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29.xml" ContentType="application/vnd.openxmlformats-officedocument.spreadsheetml.worksheet+xml"/>
  <Override PartName="/xl/worksheets/sheet28.xml" ContentType="application/vnd.openxmlformats-officedocument.spreadsheetml.worksheet+xml"/>
  <Override PartName="/xl/worksheets/_rels/sheet17.xml.rels" ContentType="application/vnd.openxmlformats-package.relationships+xml"/>
  <Override PartName="/xl/worksheets/_rels/sheet15.xml.rels" ContentType="application/vnd.openxmlformats-package.relationships+xml"/>
  <Override PartName="/xl/worksheets/_rels/sheet7.xml.rels" ContentType="application/vnd.openxmlformats-package.relationships+xml"/>
  <Override PartName="/xl/worksheets/_rels/sheet12.xml.rels" ContentType="application/vnd.openxmlformats-package.relationships+xml"/>
  <Override PartName="/xl/worksheets/_rels/sheet16.xml.rels" ContentType="application/vnd.openxmlformats-package.relationships+xml"/>
  <Override PartName="/xl/worksheets/_rels/sheet13.xml.rels" ContentType="application/vnd.openxmlformats-package.relationships+xml"/>
  <Override PartName="/xl/worksheets/_rels/sheet34.xml.rels" ContentType="application/vnd.openxmlformats-package.relationships+xml"/>
  <Override PartName="/xl/worksheets/_rels/sheet9.xml.rels" ContentType="application/vnd.openxmlformats-package.relationships+xml"/>
  <Override PartName="/xl/worksheets/_rels/sheet40.xml.rels" ContentType="application/vnd.openxmlformats-package.relationships+xml"/>
  <Override PartName="/xl/worksheets/_rels/sheet39.xml.rels" ContentType="application/vnd.openxmlformats-package.relationships+xml"/>
  <Override PartName="/xl/worksheets/_rels/sheet10.xml.rels" ContentType="application/vnd.openxmlformats-package.relationships+xml"/>
  <Override PartName="/xl/worksheets/_rels/sheet25.xml.rels" ContentType="application/vnd.openxmlformats-package.relationships+xml"/>
  <Override PartName="/xl/worksheets/_rels/sheet43.xml.rels" ContentType="application/vnd.openxmlformats-package.relationships+xml"/>
  <Override PartName="/xl/worksheets/_rels/sheet4.xml.rels" ContentType="application/vnd.openxmlformats-package.relationships+xml"/>
  <Override PartName="/xl/worksheets/_rels/sheet27.xml.rels" ContentType="application/vnd.openxmlformats-package.relationships+xml"/>
  <Override PartName="/xl/worksheets/_rels/sheet8.xml.rels" ContentType="application/vnd.openxmlformats-package.relationships+xml"/>
  <Override PartName="/xl/worksheets/_rels/sheet23.xml.rels" ContentType="application/vnd.openxmlformats-package.relationships+xml"/>
  <Override PartName="/xl/worksheets/_rels/sheet22.xml.rels" ContentType="application/vnd.openxmlformats-package.relationships+xml"/>
  <Override PartName="/xl/worksheets/_rels/sheet2.xml.rels" ContentType="application/vnd.openxmlformats-package.relationships+xml"/>
  <Override PartName="/xl/worksheets/_rels/sheet21.xml.rels" ContentType="application/vnd.openxmlformats-package.relationships+xml"/>
  <Override PartName="/xl/worksheets/_rels/sheet19.xml.rels" ContentType="application/vnd.openxmlformats-package.relationships+xml"/>
  <Override PartName="/xl/worksheets/_rels/sheet20.xml.rels" ContentType="application/vnd.openxmlformats-package.relationships+xml"/>
  <Override PartName="/xl/worksheets/_rels/sheet18.xml.rels" ContentType="application/vnd.openxmlformats-package.relationships+xml"/>
  <Override PartName="/xl/worksheets/_rels/sheet28.xml.rels" ContentType="application/vnd.openxmlformats-package.relationships+xml"/>
  <Override PartName="/xl/worksheets/_rels/sheet44.xml.rels" ContentType="application/vnd.openxmlformats-package.relationships+xml"/>
  <Override PartName="/xl/worksheets/_rels/sheet11.xml.rels" ContentType="application/vnd.openxmlformats-package.relationships+xml"/>
  <Override PartName="/xl/worksheets/_rels/sheet26.xml.rels" ContentType="application/vnd.openxmlformats-package.relationships+xml"/>
  <Override PartName="/xl/worksheets/_rels/sheet14.xml.rels" ContentType="application/vnd.openxmlformats-package.relationships+xml"/>
  <Override PartName="/xl/worksheets/_rels/sheet6.xml.rels" ContentType="application/vnd.openxmlformats-package.relationships+xml"/>
  <Override PartName="/xl/worksheets/sheet27.xml" ContentType="application/vnd.openxmlformats-officedocument.spreadsheetml.worksheet+xml"/>
  <Override PartName="/xl/worksheets/sheet9.xml" ContentType="application/vnd.openxmlformats-officedocument.spreadsheetml.worksheet+xml"/>
  <Override PartName="/xl/worksheets/sheet26.xml" ContentType="application/vnd.openxmlformats-officedocument.spreadsheetml.worksheet+xml"/>
  <Override PartName="/xl/worksheets/sheet8.xml" ContentType="application/vnd.openxmlformats-officedocument.spreadsheetml.worksheet+xml"/>
  <Override PartName="/xl/worksheets/sheet25.xml" ContentType="application/vnd.openxmlformats-officedocument.spreadsheetml.worksheet+xml"/>
  <Override PartName="/xl/worksheets/sheet7.xml" ContentType="application/vnd.openxmlformats-officedocument.spreadsheetml.worksheet+xml"/>
  <Override PartName="/xl/worksheets/sheet24.xml" ContentType="application/vnd.openxmlformats-officedocument.spreadsheetml.worksheet+xml"/>
  <Override PartName="/xl/worksheets/sheet6.xml" ContentType="application/vnd.openxmlformats-officedocument.spreadsheetml.worksheet+xml"/>
  <Override PartName="/xl/worksheets/sheet23.xml" ContentType="application/vnd.openxmlformats-officedocument.spreadsheetml.worksheet+xml"/>
  <Override PartName="/xl/worksheets/sheet5.xml" ContentType="application/vnd.openxmlformats-officedocument.spreadsheetml.worksheet+xml"/>
  <Override PartName="/xl/worksheets/sheet22.xml" ContentType="application/vnd.openxmlformats-officedocument.spreadsheetml.worksheet+xml"/>
  <Override PartName="/xl/worksheets/sheet4.xml" ContentType="application/vnd.openxmlformats-officedocument.spreadsheetml.worksheet+xml"/>
  <Override PartName="/xl/worksheets/sheet21.xml" ContentType="application/vnd.openxmlformats-officedocument.spreadsheetml.worksheet+xml"/>
  <Override PartName="/xl/worksheets/sheet3.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40.xml" ContentType="application/vnd.openxmlformats-officedocument.spreadsheetml.worksheet+xml"/>
  <Override PartName="/xl/worksheets/sheet39.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34.xml" ContentType="application/vnd.openxmlformats-officedocument.spreadsheetml.worksheet+xml"/>
  <Override PartName="/xl/worksheets/sheet1.xml" ContentType="application/vnd.openxmlformats-officedocument.spreadsheetml.worksheet+xml"/>
  <Override PartName="/xl/worksheets/sheet46.xml" ContentType="application/vnd.openxmlformats-officedocument.spreadsheetml.worksheet+xml"/>
  <Override PartName="/xl/worksheets/sheet33.xml" ContentType="application/vnd.openxmlformats-officedocument.spreadsheetml.worksheet+xml"/>
  <Override PartName="/xl/worksheets/sheet32.xml" ContentType="application/vnd.openxmlformats-officedocument.spreadsheetml.worksheet+xml"/>
  <Override PartName="/xl/worksheets/sheet31.xml" ContentType="application/vnd.openxmlformats-officedocument.spreadsheetml.worksheet+xml"/>
  <Override PartName="/xl/worksheets/sheet30.xml" ContentType="application/vnd.openxmlformats-officedocument.spreadsheetml.worksheet+xml"/>
  <Override PartName="/xl/worksheets/sheet13.xml" ContentType="application/vnd.openxmlformats-officedocument.spreadsheetml.worksheet+xml"/>
  <Override PartName="/xl/worksheets/sheet11.xml" ContentType="application/vnd.openxmlformats-officedocument.spreadsheetml.worksheet+xml"/>
  <Override PartName="/xl/worksheets/sheet48.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worksheets/sheet47.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drawings/drawing9.xml" ContentType="application/vnd.openxmlformats-officedocument.drawing+xml"/>
  <Override PartName="/xl/drawings/drawing13.xml" ContentType="application/vnd.openxmlformats-officedocument.drawing+xml"/>
  <Override PartName="/xl/drawings/drawing8.xml" ContentType="application/vnd.openxmlformats-officedocument.drawing+xml"/>
  <Override PartName="/xl/drawings/drawing12.xml" ContentType="application/vnd.openxmlformats-officedocument.drawing+xml"/>
  <Override PartName="/xl/drawings/drawing7.xml" ContentType="application/vnd.openxmlformats-officedocument.drawing+xml"/>
  <Override PartName="/xl/drawings/drawing11.xml" ContentType="application/vnd.openxmlformats-officedocument.drawing+xml"/>
  <Override PartName="/xl/drawings/drawing6.xml" ContentType="application/vnd.openxmlformats-officedocument.drawing+xml"/>
  <Override PartName="/xl/drawings/drawing10.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drawings/drawing27.xml" ContentType="application/vnd.openxmlformats-officedocument.drawing+xml"/>
  <Override PartName="/xl/drawings/drawing26.xml" ContentType="application/vnd.openxmlformats-officedocument.drawing+xml"/>
  <Override PartName="/xl/drawings/drawing14.xml" ContentType="application/vnd.openxmlformats-officedocument.drawing+xml"/>
  <Override PartName="/xl/drawings/drawing25.xml" ContentType="application/vnd.openxmlformats-officedocument.drawing+xml"/>
  <Override PartName="/xl/drawings/drawing24.xml" ContentType="application/vnd.openxmlformats-officedocument.drawing+xml"/>
  <Override PartName="/xl/drawings/drawing23.xml" ContentType="application/vnd.openxmlformats-officedocument.drawing+xml"/>
  <Override PartName="/xl/drawings/drawing22.xml" ContentType="application/vnd.openxmlformats-officedocument.drawing+xml"/>
  <Override PartName="/xl/drawings/drawing21.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18.xml" ContentType="application/vnd.openxmlformats-officedocument.drawing+xml"/>
  <Override PartName="/xl/drawings/drawing17.xml" ContentType="application/vnd.openxmlformats-officedocument.drawing+xml"/>
  <Override PartName="/xl/drawings/drawing16.xml" ContentType="application/vnd.openxmlformats-officedocument.drawing+xml"/>
  <Override PartName="/xl/drawings/drawing15.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27"/>
  </bookViews>
  <sheets>
    <sheet name="Index" sheetId="1" state="visible" r:id="rId3"/>
    <sheet name="Input" sheetId="2" state="hidden" r:id="rId4"/>
    <sheet name="Assumptions &gt;&gt;&gt;" sheetId="3" state="visible" r:id="rId5"/>
    <sheet name="Model assumptions" sheetId="4" state="visible" r:id="rId6"/>
    <sheet name="Cost inputs&gt;&gt;" sheetId="5" state="visible" r:id="rId7"/>
    <sheet name="Project size" sheetId="6" state="visible" r:id="rId8"/>
    <sheet name="Feasibility analysis" sheetId="7" state="visible" r:id="rId9"/>
    <sheet name="Conservation planning and admin" sheetId="8" state="visible" r:id="rId10"/>
    <sheet name="Data collection and field costs" sheetId="9" state="visible" r:id="rId11"/>
    <sheet name="Community representation" sheetId="10" state="visible" r:id="rId12"/>
    <sheet name="Blue carbon project planning" sheetId="11" state="visible" r:id="rId13"/>
    <sheet name="Establishing carbon rights" sheetId="12" state="visible" r:id="rId14"/>
    <sheet name="Financing cost" sheetId="13" state="visible" r:id="rId15"/>
    <sheet name="Validation" sheetId="14" state="visible" r:id="rId16"/>
    <sheet name="Implementation labor" sheetId="15" state="visible" r:id="rId17"/>
    <sheet name="Monitoring" sheetId="16" state="visible" r:id="rId18"/>
    <sheet name="Maintenance" sheetId="17" state="visible" r:id="rId19"/>
    <sheet name="Carbon standard fees" sheetId="18" state="visible" r:id="rId20"/>
    <sheet name="Community benefit sharing fund" sheetId="19" state="visible" r:id="rId21"/>
    <sheet name="Baseline reassessment" sheetId="20" state="visible" r:id="rId22"/>
    <sheet name="MRV" sheetId="21" state="visible" r:id="rId23"/>
    <sheet name="Long-term project operating" sheetId="22" state="visible" r:id="rId24"/>
    <sheet name="Community cash flow" sheetId="23" state="visible" r:id="rId25"/>
    <sheet name="Carbon inputs&gt;&gt;" sheetId="24" state="visible" r:id="rId26"/>
    <sheet name="Ecosystem extent" sheetId="25" state="visible" r:id="rId27"/>
    <sheet name="Ecosystem loss" sheetId="26" state="visible" r:id="rId28"/>
    <sheet name="Restorable land" sheetId="27" state="visible" r:id="rId29"/>
    <sheet name="Sequestration rate" sheetId="28" state="visible" r:id="rId30"/>
    <sheet name="Emission factors" sheetId="29" state="visible" r:id="rId31"/>
    <sheet name="Base inputs&gt;&gt;&gt;" sheetId="30" state="visible" r:id="rId32"/>
    <sheet name="Base_size_table" sheetId="31" state="visible" r:id="rId33"/>
    <sheet name="Base_increase" sheetId="32" state="visible" r:id="rId34"/>
    <sheet name="Projects" sheetId="33" state="visible" r:id="rId35"/>
    <sheet name="Countries" sheetId="34" state="visible" r:id="rId36"/>
    <sheet name="Ecosystem" sheetId="35" state="visible" r:id="rId37"/>
    <sheet name="Activity" sheetId="36" state="visible" r:id="rId38"/>
    <sheet name="Restoration_activity" sheetId="37" state="visible" r:id="rId39"/>
    <sheet name="Sources&gt;&gt;" sheetId="38" state="visible" r:id="rId40"/>
    <sheet name="Sources table" sheetId="39" state="visible" r:id="rId41"/>
    <sheet name="Sequestration rates" sheetId="40" state="visible" r:id="rId42"/>
    <sheet name="Emissions sources" sheetId="41" state="visible" r:id="rId43"/>
    <sheet name="MangroveEmissionsValues" sheetId="42" state="visible" r:id="rId44"/>
    <sheet name="Loss rates &amp; restorable land" sheetId="43" state="visible" r:id="rId45"/>
    <sheet name="Mangrove extent" sheetId="44" state="visible" r:id="rId46"/>
    <sheet name="Mangrove protected area" sheetId="45" state="visible" r:id="rId47"/>
    <sheet name="Seagrass extent" sheetId="46" state="visible" r:id="rId48"/>
    <sheet name="Salt marsh extent" sheetId="47" state="visible" r:id="rId49"/>
    <sheet name="Mangrove restorable land" sheetId="48" state="visible" r:id="rId50"/>
  </sheets>
  <definedNames>
    <definedName function="false" hidden="true" localSheetId="19" name="_xlnm._FilterDatabase" vbProcedure="false">'Baseline reassessment'!$A$1:$D$10</definedName>
    <definedName function="false" hidden="true" localSheetId="10" name="_xlnm._FilterDatabase" vbProcedure="false">'Blue carbon project planning'!$A$1:$D$1000</definedName>
    <definedName function="false" hidden="true" localSheetId="17" name="_xlnm._FilterDatabase" vbProcedure="false">'Carbon standard fees'!$A$1:$D$1000</definedName>
    <definedName function="false" hidden="true" localSheetId="18" name="_xlnm._FilterDatabase" vbProcedure="false">'Community benefit sharing fund'!$A$1:$D$10</definedName>
    <definedName function="false" hidden="true" localSheetId="22" name="_xlnm._FilterDatabase" vbProcedure="false">'Community cash flow'!$A$1:$D$1000</definedName>
    <definedName function="false" hidden="true" localSheetId="9" name="_xlnm._FilterDatabase" vbProcedure="false">'Community representation'!$A$1:$E$1000</definedName>
    <definedName function="false" hidden="true" localSheetId="7" name="_xlnm._FilterDatabase" vbProcedure="false">'Conservation planning and admin'!$A$1:$F$1000</definedName>
    <definedName function="false" hidden="true" localSheetId="33" name="_xlnm._FilterDatabase" vbProcedure="false">Countries!$A$1:$J$255</definedName>
    <definedName function="false" hidden="true" localSheetId="8" name="_xlnm._FilterDatabase" vbProcedure="false">'Data collection and field costs'!$A$1:$E$1000</definedName>
    <definedName function="false" hidden="true" localSheetId="24" name="_xlnm._FilterDatabase" vbProcedure="false">'Ecosystem extent'!$A$1:$I$700</definedName>
    <definedName function="false" hidden="true" localSheetId="25" name="_xlnm._FilterDatabase" vbProcedure="false">'Ecosystem loss'!$A$1:$E$700</definedName>
    <definedName function="false" hidden="true" localSheetId="11" name="_xlnm._FilterDatabase" vbProcedure="false">'Establishing carbon rights'!$A$1:$D$10</definedName>
    <definedName function="false" hidden="true" localSheetId="6" name="_xlnm._FilterDatabase" vbProcedure="false">'Feasibility analysis'!$A$1:$E$1000</definedName>
    <definedName function="false" hidden="true" localSheetId="12" name="_xlnm._FilterDatabase" vbProcedure="false">'Financing cost'!$A$1:$D$10</definedName>
    <definedName function="false" hidden="true" localSheetId="14" name="_xlnm._FilterDatabase" vbProcedure="false">'Implementation labor'!$A$1:$I$31</definedName>
    <definedName function="false" hidden="true" localSheetId="1" name="_xlnm._FilterDatabase" vbProcedure="false">Input!$A$1:$G$437</definedName>
    <definedName function="false" hidden="true" localSheetId="21" name="_xlnm._FilterDatabase" vbProcedure="false">'Long-term project operating'!$A$1:$E$1000</definedName>
    <definedName function="false" hidden="true" localSheetId="16" name="_xlnm._FilterDatabase" vbProcedure="false">Maintenance!$A$1:$F$10</definedName>
    <definedName function="false" hidden="true" localSheetId="43" name="_xlnm._FilterDatabase" vbProcedure="false">'Mangrove extent'!$A$5:$AA$240</definedName>
    <definedName function="false" hidden="true" localSheetId="3" name="_xlnm._FilterDatabase" vbProcedure="false">'Model assumptions'!$A$1:$D$22</definedName>
    <definedName function="false" hidden="true" localSheetId="15" name="_xlnm._FilterDatabase" vbProcedure="false">Monitoring!$A$1:$E$28</definedName>
    <definedName function="false" hidden="true" localSheetId="20" name="_xlnm._FilterDatabase" vbProcedure="false">MRV!$A$1:$D$1000</definedName>
    <definedName function="false" hidden="true" localSheetId="5" name="_xlnm._FilterDatabase" vbProcedure="false">'Project size'!$A$1:$F$55</definedName>
    <definedName function="false" hidden="true" localSheetId="26" name="_xlnm._FilterDatabase" vbProcedure="false">'Restorable land'!$A$1:$E$700</definedName>
    <definedName function="false" hidden="true" localSheetId="27" name="_xlnm._FilterDatabase" vbProcedure="false">'Sequestration rate'!$A$1:$G$697</definedName>
    <definedName function="false" hidden="true" localSheetId="38" name="_xlnm._FilterDatabase" vbProcedure="false">'Sources table'!$A$1:$C$77</definedName>
    <definedName function="false" hidden="true" localSheetId="13" name="_xlnm._FilterDatabase" vbProcedure="false">Validation!$A$1:$D$10</definedName>
    <definedName function="false" hidden="false" name="ActivityList" vbProcedure="false">Activity!$B$2:$B$3</definedName>
    <definedName function="false" hidden="false" name="BtfeIndexSheetTable" vbProcedure="false">Index!$C$13:$E$56</definedName>
    <definedName function="false" hidden="false" name="CountryList" vbProcedure="false">Countries!$B$2:$B$1002</definedName>
    <definedName function="false" hidden="false" name="EcosystemList" vbProcedure="false">Ecosystem!$B$2:$B$4</definedName>
    <definedName function="false" hidden="false" name="Google_Sheet_Link_1055697136" vbProcedure="false">CountryList</definedName>
    <definedName function="false" hidden="false" name="Google_Sheet_Link_1150351562" vbProcedure="false">SourceList</definedName>
    <definedName function="false" hidden="false" name="SourceList" vbProcedure="false">'Sources table'!$B$2:$B$1000</definedName>
    <definedName function="false" hidden="false" name="Google_Sheet_Link_1697004655" vbProcedure="false">BtfeIndexSheetTable</definedName>
    <definedName function="false" hidden="false" name="Google_Sheet_Link_2128685120_812529514" vbProcedure="false">btfeheaderlastchanged</definedName>
    <definedName function="false" hidden="false" name="Google_Sheet_Link_533076871" vbProcedure="false">EcosystemList</definedName>
    <definedName function="false" hidden="false" name="Google_Sheet_Link_598169587_812529514" vbProcedure="false">btfeheaderworkbooktitle</definedName>
    <definedName function="false" hidden="false" name="Google_Sheet_Link_614182647" vbProcedure="false">ActivityList</definedName>
    <definedName function="false" hidden="false" localSheetId="0" name="BtfeHeaderLastChanged" vbProcedure="false">Index!$C$8</definedName>
    <definedName function="false" hidden="false" localSheetId="0" name="BtfeHeaderWorkbookTitle" vbProcedure="false">Index!$C$7</definedName>
  </definedNames>
  <calcPr iterateCount="100" refMode="A1" iterate="false" iterateDelta="0.0001"/>
  <extLst>
    <ext xmlns:loext="http://schemas.libreoffice.org/" uri="{7626C862-2A13-11E5-B345-FEFF819CDC9F}">
      <loext:extCalcPr stringRefSyntax="CalcA1ExcelA1"/>
    </ext>
  </extLst>
</workbook>
</file>

<file path=xl/sharedStrings.xml><?xml version="1.0" encoding="utf-8"?>
<sst xmlns="http://schemas.openxmlformats.org/spreadsheetml/2006/main" count="26611" uniqueCount="1657">
  <si>
    <t xml:space="preserve">Sheet types</t>
  </si>
  <si>
    <t xml:space="preserve">/ PRELIMINARY</t>
  </si>
  <si>
    <t xml:space="preserve">Input: Facts</t>
  </si>
  <si>
    <t xml:space="preserve">Input: Assumptions</t>
  </si>
  <si>
    <t xml:space="preserve">Calculation</t>
  </si>
  <si>
    <t xml:space="preserve">Output</t>
  </si>
  <si>
    <t xml:space="preserve">Blue Carbon cost model</t>
  </si>
  <si>
    <t xml:space="preserve">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</si>
  <si>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</si>
  <si>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 xml:space="preserve">Sheet Name</t>
  </si>
  <si>
    <t xml:space="preserve">Description</t>
  </si>
  <si>
    <t xml:space="preserve">Type</t>
  </si>
  <si>
    <t xml:space="preserve">Assumptions &gt;&gt;&gt;</t>
  </si>
  <si>
    <t xml:space="preserve">Assumptions for all the blue carbon projects</t>
  </si>
  <si>
    <t xml:space="preserve">Assumptions</t>
  </si>
  <si>
    <t xml:space="preserve">Model assumptions</t>
  </si>
  <si>
    <t xml:space="preserve">JL6hYSR7</t>
  </si>
  <si>
    <t xml:space="preserve">Cost inputs&gt;&gt;</t>
  </si>
  <si>
    <t xml:space="preserve">Input tabs for all cost components</t>
  </si>
  <si>
    <t xml:space="preserve">Cost Tables</t>
  </si>
  <si>
    <t xml:space="preserve">rKkWKqI8</t>
  </si>
  <si>
    <t xml:space="preserve">Project size</t>
  </si>
  <si>
    <t xml:space="preserve">0LNbxkbr</t>
  </si>
  <si>
    <t xml:space="preserve">Feasibility analysis</t>
  </si>
  <si>
    <t xml:space="preserve">glpjc7fJ</t>
  </si>
  <si>
    <t xml:space="preserve">Conservation planning and admin</t>
  </si>
  <si>
    <t xml:space="preserve">O8wazBQ0</t>
  </si>
  <si>
    <t xml:space="preserve">Data collection and field costs</t>
  </si>
  <si>
    <t xml:space="preserve">adaScLws</t>
  </si>
  <si>
    <t xml:space="preserve">Community representation</t>
  </si>
  <si>
    <t xml:space="preserve">cCAE+XV/</t>
  </si>
  <si>
    <t xml:space="preserve">Blue carbon project planning</t>
  </si>
  <si>
    <t xml:space="preserve">wcgBAkE5</t>
  </si>
  <si>
    <t xml:space="preserve">Establishing carbon rights</t>
  </si>
  <si>
    <t xml:space="preserve">OJ/QGbne</t>
  </si>
  <si>
    <t xml:space="preserve">Financing cost</t>
  </si>
  <si>
    <t xml:space="preserve">71TjFp0U</t>
  </si>
  <si>
    <t xml:space="preserve">Validation</t>
  </si>
  <si>
    <t xml:space="preserve">/ohFAMUB</t>
  </si>
  <si>
    <t xml:space="preserve">Implementation labor</t>
  </si>
  <si>
    <t xml:space="preserve">SEBXQbin</t>
  </si>
  <si>
    <t xml:space="preserve">Monitoring</t>
  </si>
  <si>
    <t xml:space="preserve">WkJxARsl</t>
  </si>
  <si>
    <t xml:space="preserve">Maintenance</t>
  </si>
  <si>
    <t xml:space="preserve">Carbon standard fees</t>
  </si>
  <si>
    <t xml:space="preserve">_x005F_xffff__x005F_xffff_</t>
  </si>
  <si>
    <t xml:space="preserve">Community benefit sharing fund</t>
  </si>
  <si>
    <t xml:space="preserve">iFO9/Dsh</t>
  </si>
  <si>
    <t xml:space="preserve">Baseline reassessment</t>
  </si>
  <si>
    <t xml:space="preserve">EygwrH5m</t>
  </si>
  <si>
    <t xml:space="preserve">MRV</t>
  </si>
  <si>
    <t xml:space="preserve">eqaenDWI</t>
  </si>
  <si>
    <t xml:space="preserve">Long-term project operating</t>
  </si>
  <si>
    <t xml:space="preserve">5NzeCC88</t>
  </si>
  <si>
    <t xml:space="preserve">Community cash flow</t>
  </si>
  <si>
    <t xml:space="preserve">KhMlr6Ho</t>
  </si>
  <si>
    <t xml:space="preserve">Carbon inputs&gt;&gt;</t>
  </si>
  <si>
    <t xml:space="preserve">Input tabs for all carbon components</t>
  </si>
  <si>
    <t xml:space="preserve">Carbon Tables</t>
  </si>
  <si>
    <t xml:space="preserve">mORipFw+</t>
  </si>
  <si>
    <t xml:space="preserve">Ecosystem extent</t>
  </si>
  <si>
    <t xml:space="preserve">Oz2+0H4e</t>
  </si>
  <si>
    <t xml:space="preserve">Ecosystem loss</t>
  </si>
  <si>
    <t xml:space="preserve">yXr3Lawj</t>
  </si>
  <si>
    <t xml:space="preserve">Restorable land</t>
  </si>
  <si>
    <t xml:space="preserve">AE/WAgiW</t>
  </si>
  <si>
    <t xml:space="preserve">Sequestration rate</t>
  </si>
  <si>
    <t xml:space="preserve">bbAB6ynP</t>
  </si>
  <si>
    <t xml:space="preserve">Emission factors</t>
  </si>
  <si>
    <t xml:space="preserve">Base input data</t>
  </si>
  <si>
    <t xml:space="preserve">qLV+Te/e</t>
  </si>
  <si>
    <t xml:space="preserve">Base inputs &gt;&gt;&gt;</t>
  </si>
  <si>
    <t xml:space="preserve">Reference tabs all base data ingested</t>
  </si>
  <si>
    <t xml:space="preserve">nzcvMz7b</t>
  </si>
  <si>
    <t xml:space="preserve">Base_size_table</t>
  </si>
  <si>
    <t xml:space="preserve">wnxhjACD</t>
  </si>
  <si>
    <t xml:space="preserve">Base_increase</t>
  </si>
  <si>
    <t xml:space="preserve">EPzo+//E</t>
  </si>
  <si>
    <t xml:space="preserve">Projects</t>
  </si>
  <si>
    <t xml:space="preserve">1Pbd4Icq</t>
  </si>
  <si>
    <t xml:space="preserve">Countries</t>
  </si>
  <si>
    <t xml:space="preserve">7N3LkJje</t>
  </si>
  <si>
    <t xml:space="preserve">Ecosystem</t>
  </si>
  <si>
    <t xml:space="preserve">hIwHfkBu</t>
  </si>
  <si>
    <t xml:space="preserve">Activity</t>
  </si>
  <si>
    <t xml:space="preserve">VEywpxkz</t>
  </si>
  <si>
    <t xml:space="preserve">Restoration_activity</t>
  </si>
  <si>
    <t xml:space="preserve">MpmLx7Ug</t>
  </si>
  <si>
    <t xml:space="preserve">Sources&gt;&gt;</t>
  </si>
  <si>
    <t xml:space="preserve">Reference tab for all data sources</t>
  </si>
  <si>
    <t xml:space="preserve">Sources</t>
  </si>
  <si>
    <t xml:space="preserve">3rEpJhLS</t>
  </si>
  <si>
    <t xml:space="preserve">Sources table</t>
  </si>
  <si>
    <t xml:space="preserve">/rhgfCbx</t>
  </si>
  <si>
    <t xml:space="preserve">e6+beuEC</t>
  </si>
  <si>
    <t xml:space="preserve">Emission sources</t>
  </si>
  <si>
    <t xml:space="preserve">+VIw46kc</t>
  </si>
  <si>
    <t xml:space="preserve">MangroveEmissionsValues</t>
  </si>
  <si>
    <t xml:space="preserve">XBUZj2bw</t>
  </si>
  <si>
    <t xml:space="preserve">Loss rates &amp; restorable land</t>
  </si>
  <si>
    <t xml:space="preserve">Manrgove extent</t>
  </si>
  <si>
    <t xml:space="preserve">Mangrove protected area</t>
  </si>
  <si>
    <t xml:space="preserve">Seagrass extent</t>
  </si>
  <si>
    <t xml:space="preserve">Salt marsh extent</t>
  </si>
  <si>
    <t xml:space="preserve">Manrgove restorable land</t>
  </si>
  <si>
    <t xml:space="preserve">Set Cell</t>
  </si>
  <si>
    <t xml:space="preserve">To Value</t>
  </si>
  <si>
    <t xml:space="preserve">By changing cell</t>
  </si>
  <si>
    <t xml:space="preserve">Units</t>
  </si>
  <si>
    <t xml:space="preserve">Value</t>
  </si>
  <si>
    <t xml:space="preserve">Source</t>
  </si>
  <si>
    <t xml:space="preserve">Verification frequency</t>
  </si>
  <si>
    <t xml:space="preserve">yrs</t>
  </si>
  <si>
    <t xml:space="preserve">Baseline reassessment frequency</t>
  </si>
  <si>
    <t xml:space="preserve">Annual cost increase</t>
  </si>
  <si>
    <t xml:space="preserve">%/yr</t>
  </si>
  <si>
    <t xml:space="preserve">Discount rate</t>
  </si>
  <si>
    <t xml:space="preserve">%</t>
  </si>
  <si>
    <t xml:space="preserve">TNC feasibility study – Fruit Farm Creek, North Kenya, Bahamas</t>
  </si>
  <si>
    <t xml:space="preserve">Mangrove restoration rate</t>
  </si>
  <si>
    <t xml:space="preserve">ha/yr</t>
  </si>
  <si>
    <t xml:space="preserve">Seagrass restoration rate</t>
  </si>
  <si>
    <t xml:space="preserve">Salt marsh restoration rate</t>
  </si>
  <si>
    <t xml:space="preserve">Carbon price</t>
  </si>
  <si>
    <t xml:space="preserve">$/tCO2e</t>
  </si>
  <si>
    <t xml:space="preserve">Carbon price increase</t>
  </si>
  <si>
    <t xml:space="preserve">Buffer</t>
  </si>
  <si>
    <t xml:space="preserve">Site specific ecosystem loss rate (if national no national loss rate)</t>
  </si>
  <si>
    <t xml:space="preserve">Interest rate</t>
  </si>
  <si>
    <t xml:space="preserve">Loan repayment schedule</t>
  </si>
  <si>
    <t xml:space="preserve">Conservation project length</t>
  </si>
  <si>
    <t xml:space="preserve">Restoration project length</t>
  </si>
  <si>
    <t xml:space="preserve">Soil Organic carbon release length</t>
  </si>
  <si>
    <t xml:space="preserve">Recruitment/ Expansion scenario</t>
  </si>
  <si>
    <t xml:space="preserve">High recruitment/ expansion</t>
  </si>
  <si>
    <t xml:space="preserve">Planting success rate</t>
  </si>
  <si>
    <t xml:space="preserve">Starting point scaling - restoration</t>
  </si>
  <si>
    <t xml:space="preserve">ha</t>
  </si>
  <si>
    <t xml:space="preserve">Starting point scaling - conservation</t>
  </si>
  <si>
    <t xml:space="preserve">Default project length</t>
  </si>
  <si>
    <t xml:space="preserve">Country</t>
  </si>
  <si>
    <t xml:space="preserve">Country code</t>
  </si>
  <si>
    <t xml:space="preserve">Size Ha</t>
  </si>
  <si>
    <t xml:space="preserve">United States</t>
  </si>
  <si>
    <t xml:space="preserve">Restoration</t>
  </si>
  <si>
    <t xml:space="preserve">Mangrove</t>
  </si>
  <si>
    <t xml:space="preserve">Indonesia</t>
  </si>
  <si>
    <t xml:space="preserve">Australia</t>
  </si>
  <si>
    <t xml:space="preserve">The Bahamas</t>
  </si>
  <si>
    <t xml:space="preserve">Kenya</t>
  </si>
  <si>
    <t xml:space="preserve">Mexico</t>
  </si>
  <si>
    <t xml:space="preserve">Colombia</t>
  </si>
  <si>
    <t xml:space="preserve">India</t>
  </si>
  <si>
    <t xml:space="preserve">China</t>
  </si>
  <si>
    <t xml:space="preserve">Seagrass</t>
  </si>
  <si>
    <t xml:space="preserve">Salt marsh</t>
  </si>
  <si>
    <t xml:space="preserve">Conservation</t>
  </si>
  <si>
    <t xml:space="preserve">Feasibility Analysis Cost</t>
  </si>
  <si>
    <t xml:space="preserve">TNC feasibility bid list</t>
  </si>
  <si>
    <t xml:space="preserve">Planning and admin cost</t>
  </si>
  <si>
    <t xml:space="preserve">Program Manager (1): $81,2000. Program Coordinator (2): $52,045. Additional 20% of salaries is added to account for meetings / expenses. 25% of costs are applied to community representation.</t>
  </si>
  <si>
    <t xml:space="preserve">Data collection and field cost</t>
  </si>
  <si>
    <t xml:space="preserve">Discussions with experts suggest $80k starting point</t>
  </si>
  <si>
    <t xml:space="preserve">Community representation / liaison cost</t>
  </si>
  <si>
    <t xml:space="preserve">Starts by taking the 25% portion from the conservation activity planning and admin componenet. 1 Project Coordinator ($59,089) and 1 Conservation Coordinator ($49,474).</t>
  </si>
  <si>
    <t xml:space="preserve">Blue carbon project planning cost</t>
  </si>
  <si>
    <t xml:space="preserve">TNC Feasibility Studies - Herring River, New Jersey Salt Marsh, Fruit Farm Creek</t>
  </si>
  <si>
    <t xml:space="preserve">TNC Feasibility Study - North Kenya</t>
  </si>
  <si>
    <t xml:space="preserve">TNC Feasibility Studies - Herring River, New Jersey Salt Marsh, Fruit Farm Creek plus TNC Australia input</t>
  </si>
  <si>
    <t xml:space="preserve">TNC Feasibility Study - Caribbean</t>
  </si>
  <si>
    <t xml:space="preserve">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</si>
  <si>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</si>
  <si>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 xml:space="preserve">Assumes internal legal team expenses ($40,000), external international carbon focused legal team ($200,000), and local counsel ($120,000). Legal costs are likely high for Australia given that so few projects to date.</t>
  </si>
  <si>
    <t xml:space="preserve">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</si>
  <si>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</si>
  <si>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</si>
  <si>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 xml:space="preserve">5% of capex allotted for gathering project financing. From TNC Feasibility Study - Aotearoa New Zealand</t>
  </si>
  <si>
    <t xml:space="preserve">Validation cost</t>
  </si>
  <si>
    <t xml:space="preserve">Planting cost</t>
  </si>
  <si>
    <t xml:space="preserve">Hybrid cost</t>
  </si>
  <si>
    <t xml:space="preserve">Hydrology cost</t>
  </si>
  <si>
    <t xml:space="preserve">Source planting</t>
  </si>
  <si>
    <t xml:space="preserve">Source hybrid</t>
  </si>
  <si>
    <t xml:space="preserve">Source hydrology</t>
  </si>
  <si>
    <t xml:space="preserve">TNC Hurricane Paper</t>
  </si>
  <si>
    <t xml:space="preserve">Provided by TNC Indonesia</t>
  </si>
  <si>
    <t xml:space="preserve">Indonesian Government Estimate.</t>
  </si>
  <si>
    <t xml:space="preserve">Figure derived in relation to US costs</t>
  </si>
  <si>
    <t xml:space="preserve">Planting costs plus hydrological intervention installation cost.</t>
  </si>
  <si>
    <t xml:space="preserve">TNC Reducing Caribbean Risk with Mangroves study.</t>
  </si>
  <si>
    <t xml:space="preserve">Figure comes from conversation with expert.</t>
  </si>
  <si>
    <t xml:space="preserve">Mangrove Restoration in Colombia study</t>
  </si>
  <si>
    <t xml:space="preserve">Bayraktarov study.</t>
  </si>
  <si>
    <t xml:space="preserve">Meta-analysis</t>
  </si>
  <si>
    <t xml:space="preserve">Backing out implementation cost from China Mangrove study.</t>
  </si>
  <si>
    <t xml:space="preserve">Ecuador</t>
  </si>
  <si>
    <t xml:space="preserve">Antonio Santa Marta - estimates for their reforestation project in Ecuador - he can provide more numbers in August 2023 when the project starts with Fabian</t>
  </si>
  <si>
    <t xml:space="preserve">Monitoring cost</t>
  </si>
  <si>
    <t xml:space="preserve">Park Ranger salary of $49,700.</t>
  </si>
  <si>
    <t xml:space="preserve">Based on estimate of TNC Indonesia on community members costs.</t>
  </si>
  <si>
    <t xml:space="preserve">Park Ranger salary of $40,200.</t>
  </si>
  <si>
    <t xml:space="preserve">Park Ranger salary of $33,300.</t>
  </si>
  <si>
    <t xml:space="preserve">Expert opinion of what individuals guarding would cost in Kenya.</t>
  </si>
  <si>
    <t xml:space="preserve">Park Ranger salary of $11,900.</t>
  </si>
  <si>
    <t xml:space="preserve">Park Ranger salary of $6,500.</t>
  </si>
  <si>
    <t xml:space="preserve">Park Ranger salary of $8,400.</t>
  </si>
  <si>
    <t xml:space="preserve">Park Ranger salary of $19,400.</t>
  </si>
  <si>
    <t xml:space="preserve">Maintenance duration</t>
  </si>
  <si>
    <t xml:space="preserve">Source maintenance</t>
  </si>
  <si>
    <t xml:space="preserve">Source maintenance duration</t>
  </si>
  <si>
    <t xml:space="preserve">Figure determined based on analyzing the amount of maintenance costs in relation to other capex costs.</t>
  </si>
  <si>
    <t xml:space="preserve">VCS fee per creditper Verra website https://verra.org/wp-content/uploads/2023/03/Program-Fee-Schedule-v4.3-FINAL.pdf</t>
  </si>
  <si>
    <t xml:space="preserve">Community benefit sharing fund cost</t>
  </si>
  <si>
    <t xml:space="preserve">Using 5% as placeholder for developed countries.</t>
  </si>
  <si>
    <t xml:space="preserve">Using 50% for developing nations.</t>
  </si>
  <si>
    <t xml:space="preserve">Using 85% based on The Nassau Guardian article.</t>
  </si>
  <si>
    <t xml:space="preserve">Baseline reassessment cost</t>
  </si>
  <si>
    <t xml:space="preserve">Numbers from Scott Settlemyer (Terracarbon), this cost is incremental to monitoring and verification. Between $20k and $40k estimations (see email)</t>
  </si>
  <si>
    <t xml:space="preserve">MRV cost</t>
  </si>
  <si>
    <t xml:space="preserve">TNC Feasibility Study -  New Jersey Salt Marsh</t>
  </si>
  <si>
    <t xml:space="preserve">TNC Feasibility Study -  North Kenya </t>
  </si>
  <si>
    <t xml:space="preserve">Long-term project operating cost</t>
  </si>
  <si>
    <t xml:space="preserve">Project Coordinator: ($59,089). Conservation Coordinator: ($49,747). Apply 20% increase for meetings and expenses.</t>
  </si>
  <si>
    <t xml:space="preserve">Project Coordinator: ($13,000). Conservation Coordinator: ($9,000). Apply 20% increase for meetings and expenses.</t>
  </si>
  <si>
    <t xml:space="preserve">Project Coordinator: ($47,862). Conservation Coordinator: ($40,295). Apply 20% increase for meetings and expenses.</t>
  </si>
  <si>
    <t xml:space="preserve">Project Coordinator: ($39,590). Conservation Coordinator: ($33,330). Apply 20% increase for meetings and expenses.</t>
  </si>
  <si>
    <t xml:space="preserve">Project Coordinator: ($8,723). Conservation Coordinator: ($6,000). Apply 20% increase for meetings and expenses.</t>
  </si>
  <si>
    <t xml:space="preserve">Project Coordinator: ($14,181). Conservation Coordinator: ($11,939). Apply 20% increase for meetings and expenses.</t>
  </si>
  <si>
    <t xml:space="preserve">Project Coordinator: ($7,682). Conservation Coordinator: ($6,467). Apply 20% increase for meetings and expenses.</t>
  </si>
  <si>
    <t xml:space="preserve">Project Coordinator: ($10,045). Conservation Coordinator: ($8,457). Apply 20% increase for meetings and expenses.</t>
  </si>
  <si>
    <t xml:space="preserve">Project Coordinator: ($23,045). Conservation Coordinator: ($19,401). Apply 20% increase for meetings and expenses.</t>
  </si>
  <si>
    <t xml:space="preserve">Other community cash flow</t>
  </si>
  <si>
    <t xml:space="preserve">Non-development</t>
  </si>
  <si>
    <t xml:space="preserve">Development</t>
  </si>
  <si>
    <t xml:space="preserve">Extent</t>
  </si>
  <si>
    <t xml:space="preserve">Extent historic</t>
  </si>
  <si>
    <t xml:space="preserve">Unprotected extent</t>
  </si>
  <si>
    <t xml:space="preserve">Source extent</t>
  </si>
  <si>
    <t xml:space="preserve">Source extent historic</t>
  </si>
  <si>
    <t xml:space="preserve">Source unprotected extent</t>
  </si>
  <si>
    <t xml:space="preserve">Global Mangrove Watch dataset for mangrove extent v4</t>
  </si>
  <si>
    <t xml:space="preserve">American Samoa</t>
  </si>
  <si>
    <t xml:space="preserve">Angola</t>
  </si>
  <si>
    <t xml:space="preserve">Anguilla</t>
  </si>
  <si>
    <t xml:space="preserve">Antigua and Barbuda</t>
  </si>
  <si>
    <t xml:space="preserve">Bahrain</t>
  </si>
  <si>
    <t xml:space="preserve">Bangladesh</t>
  </si>
  <si>
    <t xml:space="preserve">Barbados</t>
  </si>
  <si>
    <t xml:space="preserve">Belize</t>
  </si>
  <si>
    <t xml:space="preserve">Benin</t>
  </si>
  <si>
    <t xml:space="preserve">Bermuda</t>
  </si>
  <si>
    <t xml:space="preserve">Bonaire, Sint Eustatius and Saba</t>
  </si>
  <si>
    <t xml:space="preserve">Brazil</t>
  </si>
  <si>
    <t xml:space="preserve">British virgin islands</t>
  </si>
  <si>
    <t xml:space="preserve">Brunei Darussalam</t>
  </si>
  <si>
    <t xml:space="preserve">Cambodia</t>
  </si>
  <si>
    <t xml:space="preserve">Cameroon</t>
  </si>
  <si>
    <t xml:space="preserve">Cayman Islands</t>
  </si>
  <si>
    <t xml:space="preserve">Comoros</t>
  </si>
  <si>
    <t xml:space="preserve">Cook Islands</t>
  </si>
  <si>
    <t xml:space="preserve">Costa Rica</t>
  </si>
  <si>
    <t xml:space="preserve">Côte d'Ivoire</t>
  </si>
  <si>
    <t xml:space="preserve">Cuba</t>
  </si>
  <si>
    <t xml:space="preserve">Curaçao</t>
  </si>
  <si>
    <t xml:space="preserve">Democratic republic of the congo</t>
  </si>
  <si>
    <t xml:space="preserve">Djibouti</t>
  </si>
  <si>
    <t xml:space="preserve">Dominica</t>
  </si>
  <si>
    <t xml:space="preserve">Dominican Republic</t>
  </si>
  <si>
    <t xml:space="preserve">Egypt</t>
  </si>
  <si>
    <t xml:space="preserve">El Salvador</t>
  </si>
  <si>
    <t xml:space="preserve">Equatorial Guinea</t>
  </si>
  <si>
    <t xml:space="preserve">Eritrea</t>
  </si>
  <si>
    <t xml:space="preserve">Fiji</t>
  </si>
  <si>
    <t xml:space="preserve">French Guiana</t>
  </si>
  <si>
    <t xml:space="preserve">French Polynesia</t>
  </si>
  <si>
    <t xml:space="preserve">French Southern Territories</t>
  </si>
  <si>
    <t xml:space="preserve">Gabon</t>
  </si>
  <si>
    <t xml:space="preserve">Gambia</t>
  </si>
  <si>
    <t xml:space="preserve">Ghana</t>
  </si>
  <si>
    <t xml:space="preserve">Grenada</t>
  </si>
  <si>
    <t xml:space="preserve">Guadeloupe</t>
  </si>
  <si>
    <t xml:space="preserve">Guam</t>
  </si>
  <si>
    <t xml:space="preserve">Guatemala</t>
  </si>
  <si>
    <t xml:space="preserve">Guinea</t>
  </si>
  <si>
    <t xml:space="preserve">Guinea-Bissau</t>
  </si>
  <si>
    <t xml:space="preserve">Guyana</t>
  </si>
  <si>
    <t xml:space="preserve">Haiti</t>
  </si>
  <si>
    <t xml:space="preserve">Honduras</t>
  </si>
  <si>
    <t xml:space="preserve">Iran (Islamic Republic of)</t>
  </si>
  <si>
    <t xml:space="preserve">Jamaica</t>
  </si>
  <si>
    <t xml:space="preserve">Japan</t>
  </si>
  <si>
    <t xml:space="preserve">Kiribati</t>
  </si>
  <si>
    <t xml:space="preserve">Liberia</t>
  </si>
  <si>
    <t xml:space="preserve">Madagascar</t>
  </si>
  <si>
    <t xml:space="preserve">Malaysia</t>
  </si>
  <si>
    <t xml:space="preserve">Maldives</t>
  </si>
  <si>
    <t xml:space="preserve">Marshall Islands</t>
  </si>
  <si>
    <t xml:space="preserve">Martinique</t>
  </si>
  <si>
    <t xml:space="preserve">Mauritania</t>
  </si>
  <si>
    <t xml:space="preserve">Mauritius</t>
  </si>
  <si>
    <t xml:space="preserve">Mayotte</t>
  </si>
  <si>
    <t xml:space="preserve">Micronesia (Federated States of)</t>
  </si>
  <si>
    <t xml:space="preserve">Mozambique</t>
  </si>
  <si>
    <t xml:space="preserve">Myanmar</t>
  </si>
  <si>
    <t xml:space="preserve">New Caledonia</t>
  </si>
  <si>
    <t xml:space="preserve">New Zealand</t>
  </si>
  <si>
    <t xml:space="preserve">Nicaragua</t>
  </si>
  <si>
    <t xml:space="preserve">Nigeria</t>
  </si>
  <si>
    <t xml:space="preserve">Oman</t>
  </si>
  <si>
    <t xml:space="preserve">Pakistan</t>
  </si>
  <si>
    <t xml:space="preserve">Palau</t>
  </si>
  <si>
    <t xml:space="preserve">Panama</t>
  </si>
  <si>
    <t xml:space="preserve">Papua New Guinea</t>
  </si>
  <si>
    <t xml:space="preserve">Peru</t>
  </si>
  <si>
    <t xml:space="preserve">Philippines</t>
  </si>
  <si>
    <t xml:space="preserve">Puerto Rico</t>
  </si>
  <si>
    <t xml:space="preserve">Qatar</t>
  </si>
  <si>
    <t xml:space="preserve">Republic of Congo</t>
  </si>
  <si>
    <t xml:space="preserve">Saint Kitts and Nevis</t>
  </si>
  <si>
    <t xml:space="preserve">Saint Lucia</t>
  </si>
  <si>
    <t xml:space="preserve">Saint Vincent and the Grenadines</t>
  </si>
  <si>
    <t xml:space="preserve">Saint Martin (French Part)</t>
  </si>
  <si>
    <t xml:space="preserve">Samoa</t>
  </si>
  <si>
    <t xml:space="preserve">Sao Tome and Principe</t>
  </si>
  <si>
    <t xml:space="preserve">Saudi Arabia</t>
  </si>
  <si>
    <t xml:space="preserve">Senegal</t>
  </si>
  <si>
    <t xml:space="preserve">Seychelles</t>
  </si>
  <si>
    <t xml:space="preserve">Sierra Leone</t>
  </si>
  <si>
    <t xml:space="preserve">Singapore</t>
  </si>
  <si>
    <t xml:space="preserve">Sint Maarten (Dutch part)</t>
  </si>
  <si>
    <t xml:space="preserve">Solomon Islands</t>
  </si>
  <si>
    <t xml:space="preserve">Somalia</t>
  </si>
  <si>
    <t xml:space="preserve">South Africa</t>
  </si>
  <si>
    <t xml:space="preserve">Sri Lanka</t>
  </si>
  <si>
    <t xml:space="preserve">Sudan</t>
  </si>
  <si>
    <t xml:space="preserve">Suriname</t>
  </si>
  <si>
    <t xml:space="preserve">Taiwan</t>
  </si>
  <si>
    <t xml:space="preserve">Tanzania, United Republic of</t>
  </si>
  <si>
    <t xml:space="preserve">Thailand</t>
  </si>
  <si>
    <t xml:space="preserve">Timor-Leste</t>
  </si>
  <si>
    <t xml:space="preserve">Togo</t>
  </si>
  <si>
    <t xml:space="preserve">Tonga</t>
  </si>
  <si>
    <t xml:space="preserve">Trinidad and Tobago</t>
  </si>
  <si>
    <t xml:space="preserve">Turks and Caicos Islands</t>
  </si>
  <si>
    <t xml:space="preserve">Tuvalu</t>
  </si>
  <si>
    <t xml:space="preserve">United Arab Emirates</t>
  </si>
  <si>
    <t xml:space="preserve">Vanuatu</t>
  </si>
  <si>
    <t xml:space="preserve">Venezuela (Bolivarian Republic of)</t>
  </si>
  <si>
    <t xml:space="preserve">Viet Nam</t>
  </si>
  <si>
    <t xml:space="preserve">Virgin islands, U.s.</t>
  </si>
  <si>
    <t xml:space="preserve">Wallis and futuna</t>
  </si>
  <si>
    <t xml:space="preserve">Yemen</t>
  </si>
  <si>
    <t xml:space="preserve">Italy</t>
  </si>
  <si>
    <t xml:space="preserve">Ukraine</t>
  </si>
  <si>
    <t xml:space="preserve">Tunisia</t>
  </si>
  <si>
    <t xml:space="preserve">Spain</t>
  </si>
  <si>
    <t xml:space="preserve">Kuwait</t>
  </si>
  <si>
    <t xml:space="preserve">Denmark</t>
  </si>
  <si>
    <t xml:space="preserve">France</t>
  </si>
  <si>
    <t xml:space="preserve">Russia</t>
  </si>
  <si>
    <t xml:space="preserve">United States Minor Outlying Islands</t>
  </si>
  <si>
    <t xml:space="preserve">Greece</t>
  </si>
  <si>
    <t xml:space="preserve">Canada</t>
  </si>
  <si>
    <t xml:space="preserve">Germany</t>
  </si>
  <si>
    <t xml:space="preserve">Croatia</t>
  </si>
  <si>
    <t xml:space="preserve">United Kingdom</t>
  </si>
  <si>
    <t xml:space="preserve">Malta</t>
  </si>
  <si>
    <t xml:space="preserve">Cyprus</t>
  </si>
  <si>
    <t xml:space="preserve">Norway</t>
  </si>
  <si>
    <t xml:space="preserve">Albania</t>
  </si>
  <si>
    <t xml:space="preserve">Algeria</t>
  </si>
  <si>
    <t xml:space="preserve">Sweden</t>
  </si>
  <si>
    <t xml:space="preserve">Israel</t>
  </si>
  <si>
    <t xml:space="preserve">Montserrat</t>
  </si>
  <si>
    <t xml:space="preserve">Libya</t>
  </si>
  <si>
    <t xml:space="preserve">Netherlands</t>
  </si>
  <si>
    <t xml:space="preserve">Poland</t>
  </si>
  <si>
    <t xml:space="preserve">Turkey</t>
  </si>
  <si>
    <t xml:space="preserve">Jordan</t>
  </si>
  <si>
    <t xml:space="preserve">Slovenia</t>
  </si>
  <si>
    <t xml:space="preserve">Argentina</t>
  </si>
  <si>
    <t xml:space="preserve">Azerbaijan</t>
  </si>
  <si>
    <t xml:space="preserve">Belgium</t>
  </si>
  <si>
    <t xml:space="preserve">Bosnia and Herzegovina</t>
  </si>
  <si>
    <t xml:space="preserve">British Indian Ocean Territory</t>
  </si>
  <si>
    <t xml:space="preserve">Bulgaria</t>
  </si>
  <si>
    <t xml:space="preserve">Cabo Verde</t>
  </si>
  <si>
    <t xml:space="preserve">Chile</t>
  </si>
  <si>
    <t xml:space="preserve">Estonia</t>
  </si>
  <si>
    <t xml:space="preserve">Falkland Islands</t>
  </si>
  <si>
    <t xml:space="preserve">Faroe Islands</t>
  </si>
  <si>
    <t xml:space="preserve">Finland</t>
  </si>
  <si>
    <t xml:space="preserve">Georgia</t>
  </si>
  <si>
    <t xml:space="preserve">Gibraltar</t>
  </si>
  <si>
    <t xml:space="preserve">Greenland</t>
  </si>
  <si>
    <t xml:space="preserve">Guernsey</t>
  </si>
  <si>
    <t xml:space="preserve">Iceland</t>
  </si>
  <si>
    <t xml:space="preserve">Iraq</t>
  </si>
  <si>
    <t xml:space="preserve">Ireland</t>
  </si>
  <si>
    <t xml:space="preserve">Isle of Man</t>
  </si>
  <si>
    <t xml:space="preserve">Jersey</t>
  </si>
  <si>
    <t xml:space="preserve">Kazakhstan</t>
  </si>
  <si>
    <t xml:space="preserve">North Korea</t>
  </si>
  <si>
    <t xml:space="preserve">South Korea</t>
  </si>
  <si>
    <t xml:space="preserve">Latvia</t>
  </si>
  <si>
    <t xml:space="preserve">Lebanon</t>
  </si>
  <si>
    <t xml:space="preserve">Lithuania</t>
  </si>
  <si>
    <t xml:space="preserve">Monaco</t>
  </si>
  <si>
    <t xml:space="preserve">Montenegro</t>
  </si>
  <si>
    <t xml:space="preserve">Morocco</t>
  </si>
  <si>
    <t xml:space="preserve">Namibia</t>
  </si>
  <si>
    <t xml:space="preserve">Nauru</t>
  </si>
  <si>
    <t xml:space="preserve">Niue</t>
  </si>
  <si>
    <t xml:space="preserve">Northern Mariana Islands</t>
  </si>
  <si>
    <t xml:space="preserve">Pitcairn</t>
  </si>
  <si>
    <t xml:space="preserve">Portugal</t>
  </si>
  <si>
    <t xml:space="preserve">Réunion</t>
  </si>
  <si>
    <t xml:space="preserve">Romania</t>
  </si>
  <si>
    <t xml:space="preserve">Saint Helena</t>
  </si>
  <si>
    <t xml:space="preserve">Saint Pierre and Miquelon</t>
  </si>
  <si>
    <t xml:space="preserve">Syrian Arab Republic</t>
  </si>
  <si>
    <t xml:space="preserve">Tokelau</t>
  </si>
  <si>
    <t xml:space="preserve">Turkmenistan</t>
  </si>
  <si>
    <t xml:space="preserve">Uruguay</t>
  </si>
  <si>
    <t xml:space="preserve">Western Sahara</t>
  </si>
  <si>
    <t xml:space="preserve">Afghanistan</t>
  </si>
  <si>
    <t xml:space="preserve">Armenia</t>
  </si>
  <si>
    <t xml:space="preserve">Austria</t>
  </si>
  <si>
    <t xml:space="preserve">Burundi</t>
  </si>
  <si>
    <t xml:space="preserve">Burkina Faso</t>
  </si>
  <si>
    <t xml:space="preserve">Belarus</t>
  </si>
  <si>
    <t xml:space="preserve">Bolivia (Plurinational State of)</t>
  </si>
  <si>
    <t xml:space="preserve">Bhutan</t>
  </si>
  <si>
    <t xml:space="preserve">Botswana</t>
  </si>
  <si>
    <t xml:space="preserve">Central African Republic</t>
  </si>
  <si>
    <t xml:space="preserve">Switzerland</t>
  </si>
  <si>
    <t xml:space="preserve">Czechia</t>
  </si>
  <si>
    <t xml:space="preserve">Ethiopia</t>
  </si>
  <si>
    <t xml:space="preserve">Hungary</t>
  </si>
  <si>
    <t xml:space="preserve">Kyrgyzstan</t>
  </si>
  <si>
    <t xml:space="preserve">Laos</t>
  </si>
  <si>
    <t xml:space="preserve">Lesotho</t>
  </si>
  <si>
    <t xml:space="preserve">Luxembourg</t>
  </si>
  <si>
    <t xml:space="preserve">Moldova</t>
  </si>
  <si>
    <t xml:space="preserve">Macedonia</t>
  </si>
  <si>
    <t xml:space="preserve">Mali</t>
  </si>
  <si>
    <t xml:space="preserve">Mongolia</t>
  </si>
  <si>
    <t xml:space="preserve">Malawi</t>
  </si>
  <si>
    <t xml:space="preserve">Niger</t>
  </si>
  <si>
    <t xml:space="preserve">Nepal</t>
  </si>
  <si>
    <t xml:space="preserve">Paraguay</t>
  </si>
  <si>
    <t xml:space="preserve">Rwanda</t>
  </si>
  <si>
    <t xml:space="preserve">Serbia</t>
  </si>
  <si>
    <t xml:space="preserve">Slovakia</t>
  </si>
  <si>
    <t xml:space="preserve">Eswatini</t>
  </si>
  <si>
    <t xml:space="preserve">Chad</t>
  </si>
  <si>
    <t xml:space="preserve">Tajikistan</t>
  </si>
  <si>
    <t xml:space="preserve">Uganda</t>
  </si>
  <si>
    <t xml:space="preserve">Uzbekistan</t>
  </si>
  <si>
    <t xml:space="preserve">Zambia</t>
  </si>
  <si>
    <t xml:space="preserve">Zimbabwe</t>
  </si>
  <si>
    <t xml:space="preserve">Saint Barthélemy</t>
  </si>
  <si>
    <t xml:space="preserve">Cocos Islands</t>
  </si>
  <si>
    <t xml:space="preserve">Christmas Island</t>
  </si>
  <si>
    <t xml:space="preserve">Seagrass extent from WCMC</t>
  </si>
  <si>
    <t xml:space="preserve">Salt marsh extent from WCMC</t>
  </si>
  <si>
    <t xml:space="preserve">Loss rate</t>
  </si>
  <si>
    <t xml:space="preserve">Global Mangrove Watch dataset for mangrove protected extent</t>
  </si>
  <si>
    <t xml:space="preserve">Restorable mangrove area from Mapping Ocean Wealth</t>
  </si>
  <si>
    <t xml:space="preserve">Tier 1 - IPCC default value</t>
  </si>
  <si>
    <t xml:space="preserve">Tier 2 - country-specific rate</t>
  </si>
  <si>
    <t xml:space="preserve">Source - Tier 1 - IPCC default value</t>
  </si>
  <si>
    <t xml:space="preserve">Source – Tier 2 - country-specific rate</t>
  </si>
  <si>
    <t xml:space="preserve">Academic studies.</t>
  </si>
  <si>
    <t xml:space="preserve">NoData</t>
  </si>
  <si>
    <t xml:space="preserve">Tier 1 - Global emission factor</t>
  </si>
  <si>
    <t xml:space="preserve">Tier 2 - Country-specific emission factor - AGB</t>
  </si>
  <si>
    <t xml:space="preserve">Tier 2 - Country-specific emission factor - SOC</t>
  </si>
  <si>
    <t xml:space="preserve">Source – Tier 1 - Global emission factor</t>
  </si>
  <si>
    <t xml:space="preserve">Tier 2 - Country-specific emission factor  - AGB</t>
  </si>
  <si>
    <t xml:space="preserve">Tier 2 - Country-specific emission factor  - SOC</t>
  </si>
  <si>
    <t xml:space="preserve">id</t>
  </si>
  <si>
    <t xml:space="preserve">activity</t>
  </si>
  <si>
    <t xml:space="preserve">ecosystem</t>
  </si>
  <si>
    <t xml:space="preserve">feasibility_analysis</t>
  </si>
  <si>
    <t xml:space="preserve">conservation_planning_and_admin</t>
  </si>
  <si>
    <t xml:space="preserve">data_collection_and_field_cost</t>
  </si>
  <si>
    <t xml:space="preserve">community_representation</t>
  </si>
  <si>
    <t xml:space="preserve">blue_carbon_project_planning</t>
  </si>
  <si>
    <t xml:space="preserve">establishing_carbon_rights</t>
  </si>
  <si>
    <t xml:space="preserve">financing_cost</t>
  </si>
  <si>
    <t xml:space="preserve">validation</t>
  </si>
  <si>
    <t xml:space="preserve">implementation_labor_planting</t>
  </si>
  <si>
    <t xml:space="preserve">implementation_labor_hybrid</t>
  </si>
  <si>
    <t xml:space="preserve">implementation_labor_hydrology</t>
  </si>
  <si>
    <t xml:space="preserve">monitoring</t>
  </si>
  <si>
    <t xml:space="preserve">baseline_reassessment</t>
  </si>
  <si>
    <t xml:space="preserve">long_term_project_operating_cost</t>
  </si>
  <si>
    <t xml:space="preserve">project_name</t>
  </si>
  <si>
    <t xml:space="preserve">continent</t>
  </si>
  <si>
    <t xml:space="preserve">country</t>
  </si>
  <si>
    <t xml:space="preserve">country_code</t>
  </si>
  <si>
    <t xml:space="preserve">activity_type</t>
  </si>
  <si>
    <t xml:space="preserve">price_type</t>
  </si>
  <si>
    <t xml:space="preserve">project_size_ha</t>
  </si>
  <si>
    <t xml:space="preserve">project_size_filter</t>
  </si>
  <si>
    <t xml:space="preserve">abatement_potential</t>
  </si>
  <si>
    <t xml:space="preserve">total_cost_npv</t>
  </si>
  <si>
    <t xml:space="preserve">total_cost</t>
  </si>
  <si>
    <t xml:space="preserve">capex_npv</t>
  </si>
  <si>
    <t xml:space="preserve">capex</t>
  </si>
  <si>
    <t xml:space="preserve">opex_npv</t>
  </si>
  <si>
    <t xml:space="preserve">opex</t>
  </si>
  <si>
    <t xml:space="preserve">cost_per_tco2e</t>
  </si>
  <si>
    <t xml:space="preserve">cost_per_tco2e_npv</t>
  </si>
  <si>
    <t xml:space="preserve">feasibility_analysis_npv</t>
  </si>
  <si>
    <t xml:space="preserve">conservation_planning_npv</t>
  </si>
  <si>
    <t xml:space="preserve">conservation_planning</t>
  </si>
  <si>
    <t xml:space="preserve">data_collection_npv</t>
  </si>
  <si>
    <t xml:space="preserve">data_collection</t>
  </si>
  <si>
    <t xml:space="preserve">community_representation_npv</t>
  </si>
  <si>
    <t xml:space="preserve">blue_carbon_project_planning_npv</t>
  </si>
  <si>
    <t xml:space="preserve">establishing_carbon_rights_npv</t>
  </si>
  <si>
    <t xml:space="preserve">validation_npv</t>
  </si>
  <si>
    <t xml:space="preserve">implementation_labor_npv</t>
  </si>
  <si>
    <t xml:space="preserve">implementation_labor</t>
  </si>
  <si>
    <t xml:space="preserve">monitoring_npv</t>
  </si>
  <si>
    <t xml:space="preserve">maintenance_npv</t>
  </si>
  <si>
    <t xml:space="preserve">maintenance</t>
  </si>
  <si>
    <t xml:space="preserve">monitoring_maintenance_npv</t>
  </si>
  <si>
    <t xml:space="preserve">monitoring_maintenance</t>
  </si>
  <si>
    <t xml:space="preserve">community_benefit_npv</t>
  </si>
  <si>
    <t xml:space="preserve">community_benefit</t>
  </si>
  <si>
    <t xml:space="preserve">carbon_standard_fees_npv</t>
  </si>
  <si>
    <t xml:space="preserve">carbon_standard_fees</t>
  </si>
  <si>
    <t xml:space="preserve">baseline_reassessment_npv</t>
  </si>
  <si>
    <t xml:space="preserve">mrv_npv</t>
  </si>
  <si>
    <t xml:space="preserve">mrv</t>
  </si>
  <si>
    <t xml:space="preserve">long_term_project_operating_npv</t>
  </si>
  <si>
    <t xml:space="preserve">long_term_project_operating</t>
  </si>
  <si>
    <t xml:space="preserve">initial_price_assumption</t>
  </si>
  <si>
    <t xml:space="preserve">leftover_after_opex</t>
  </si>
  <si>
    <t xml:space="preserve">leftover_after_opex_NPV</t>
  </si>
  <si>
    <t xml:space="preserve">total_revenue</t>
  </si>
  <si>
    <t xml:space="preserve">total_revenu_npv</t>
  </si>
  <si>
    <t xml:space="preserve">credits_issued</t>
  </si>
  <si>
    <t xml:space="preserve">United States Mangrove Restoration Planting Small</t>
  </si>
  <si>
    <t xml:space="preserve">North America</t>
  </si>
  <si>
    <t xml:space="preserve">USA</t>
  </si>
  <si>
    <t xml:space="preserve">Planting</t>
  </si>
  <si>
    <t xml:space="preserve">Opex breakeven</t>
  </si>
  <si>
    <t xml:space="preserve">Small</t>
  </si>
  <si>
    <t xml:space="preserve">United States Mangrove Restoration Hydrology Small</t>
  </si>
  <si>
    <t xml:space="preserve">Hydrology</t>
  </si>
  <si>
    <t xml:space="preserve">United States Mangrove Restoration Hybrid Small</t>
  </si>
  <si>
    <t xml:space="preserve">Hybrid</t>
  </si>
  <si>
    <t xml:space="preserve">Market price</t>
  </si>
  <si>
    <t xml:space="preserve">United States Mangrove Restoration Planting Medium</t>
  </si>
  <si>
    <t xml:space="preserve">Medium</t>
  </si>
  <si>
    <t xml:space="preserve">United States Mangrove Restoration Hydrology Medium</t>
  </si>
  <si>
    <t xml:space="preserve">United States Mangrove Restoration Hybrid Medium</t>
  </si>
  <si>
    <t xml:space="preserve">United States Mangrove Restoration Planting Large</t>
  </si>
  <si>
    <t xml:space="preserve">Large</t>
  </si>
  <si>
    <t xml:space="preserve">United States Mangrove Restoration Hydrology Large</t>
  </si>
  <si>
    <t xml:space="preserve">United States Mangrove Restoration Hybrid Large</t>
  </si>
  <si>
    <t xml:space="preserve">United States Mangrove Conservation Small</t>
  </si>
  <si>
    <t xml:space="preserve">United States Mangrove Conservation Medium</t>
  </si>
  <si>
    <t xml:space="preserve">United States Mangrove Conservation Large</t>
  </si>
  <si>
    <t xml:space="preserve">United States Seagrass Restoration Planting Small</t>
  </si>
  <si>
    <t xml:space="preserve">United States Seagrass Restoration Planting Medium</t>
  </si>
  <si>
    <t xml:space="preserve">United States Seagrass Restoration Planting Large</t>
  </si>
  <si>
    <t xml:space="preserve">United States Seagrass Conservation Small</t>
  </si>
  <si>
    <t xml:space="preserve">United States Seagrass Conservation Medium</t>
  </si>
  <si>
    <t xml:space="preserve">United States Seagrass Conservation Large</t>
  </si>
  <si>
    <t xml:space="preserve">United States Salt marsh Restoration Planting Small</t>
  </si>
  <si>
    <t xml:space="preserve">United States Salt marsh Restoration Hydrology Small</t>
  </si>
  <si>
    <t xml:space="preserve">United States Salt marsh Restoration Hybrid Small</t>
  </si>
  <si>
    <t xml:space="preserve">United States Salt marsh Restoration Planting Medium</t>
  </si>
  <si>
    <t xml:space="preserve">United States Salt marsh Restoration Hydrology Medium</t>
  </si>
  <si>
    <t xml:space="preserve">United States Salt marsh Restoration Hybrid Medium</t>
  </si>
  <si>
    <t xml:space="preserve">United States Salt marsh Restoration Planting Large</t>
  </si>
  <si>
    <t xml:space="preserve">United States Salt marsh Restoration Hydrology Large</t>
  </si>
  <si>
    <t xml:space="preserve">United States Salt marsh Restoration Hybrid Large</t>
  </si>
  <si>
    <t xml:space="preserve">United States Salt marsh Conservation Small</t>
  </si>
  <si>
    <t xml:space="preserve">United States Salt marsh Conservation Medium</t>
  </si>
  <si>
    <t xml:space="preserve">United States Salt marsh Conservation Large</t>
  </si>
  <si>
    <t xml:space="preserve">Indonesia Mangrove Restoration Planting Small</t>
  </si>
  <si>
    <t xml:space="preserve">Asia</t>
  </si>
  <si>
    <t xml:space="preserve">IDN</t>
  </si>
  <si>
    <t xml:space="preserve">Indonesia Mangrove Restoration Hydrology Small</t>
  </si>
  <si>
    <t xml:space="preserve">Indonesia Mangrove Restoration Planting Medium</t>
  </si>
  <si>
    <t xml:space="preserve">Indonesia Mangrove Restoration Hydrology Medium</t>
  </si>
  <si>
    <t xml:space="preserve">Indonesia Mangrove Restoration Planting Large</t>
  </si>
  <si>
    <t xml:space="preserve">Indonesia Mangrove Restoration Hydrology Large</t>
  </si>
  <si>
    <t xml:space="preserve">Indonesia Mangrove Conservation Small</t>
  </si>
  <si>
    <t xml:space="preserve">Indonesia Mangrove Conservation Medium</t>
  </si>
  <si>
    <t xml:space="preserve">Indonesia Mangrove Conservation Large</t>
  </si>
  <si>
    <t xml:space="preserve">Indonesia Seagrass Restoration Planting Small</t>
  </si>
  <si>
    <t xml:space="preserve">Indonesia Seagrass Restoration Planting Medium</t>
  </si>
  <si>
    <t xml:space="preserve">Indonesia Seagrass Restoration Planting Large</t>
  </si>
  <si>
    <t xml:space="preserve">Indonesia Seagrass Conservation Small</t>
  </si>
  <si>
    <t xml:space="preserve">Indonesia Seagrass Conservation Medium</t>
  </si>
  <si>
    <t xml:space="preserve">Indonesia Seagrass Conservation Large</t>
  </si>
  <si>
    <t xml:space="preserve">Indonesia Salt marsh Restoration Planting Small</t>
  </si>
  <si>
    <t xml:space="preserve">Indonesia Salt marsh Restoration Hydrology Small</t>
  </si>
  <si>
    <t xml:space="preserve">Indonesia Salt marsh Restoration Planting Medium</t>
  </si>
  <si>
    <t xml:space="preserve">Indonesia Salt marsh Restoration Hydrology Medium</t>
  </si>
  <si>
    <t xml:space="preserve">Indonesia Salt marsh Restoration Planting Large</t>
  </si>
  <si>
    <t xml:space="preserve">Indonesia Salt marsh Restoration Hydrology Large</t>
  </si>
  <si>
    <t xml:space="preserve">Indonesia Salt marsh Conservation Small</t>
  </si>
  <si>
    <t xml:space="preserve">Indonesia Salt marsh Conservation Medium</t>
  </si>
  <si>
    <t xml:space="preserve">Indonesia Salt marsh Conservation Large</t>
  </si>
  <si>
    <t xml:space="preserve">Australia Mangrove Restoration Planting Small</t>
  </si>
  <si>
    <t xml:space="preserve">Oceania</t>
  </si>
  <si>
    <t xml:space="preserve">AUS</t>
  </si>
  <si>
    <t xml:space="preserve">Australia Mangrove Restoration Hydrology Small</t>
  </si>
  <si>
    <t xml:space="preserve">Australia Mangrove Restoration Planting Medium</t>
  </si>
  <si>
    <t xml:space="preserve">Australia Mangrove Restoration Hydrology Medium</t>
  </si>
  <si>
    <t xml:space="preserve">Australia Mangrove Restoration Planting Large</t>
  </si>
  <si>
    <t xml:space="preserve">Australia Mangrove Restoration Hydrology Large</t>
  </si>
  <si>
    <t xml:space="preserve">Australia Mangrove Conservation Small</t>
  </si>
  <si>
    <t xml:space="preserve">Australia Mangrove Conservation Medium</t>
  </si>
  <si>
    <t xml:space="preserve">Australia Mangrove Conservation Large</t>
  </si>
  <si>
    <t xml:space="preserve">Australia Seagrass Restoration Planting Small</t>
  </si>
  <si>
    <t xml:space="preserve">Australia Seagrass Restoration Planting Medium</t>
  </si>
  <si>
    <t xml:space="preserve">Australia Seagrass Restoration Planting Large</t>
  </si>
  <si>
    <t xml:space="preserve">Australia Seagrass Conservation Small</t>
  </si>
  <si>
    <t xml:space="preserve">Australia Seagrass Conservation Medium</t>
  </si>
  <si>
    <t xml:space="preserve">Australia Seagrass Conservation Large</t>
  </si>
  <si>
    <t xml:space="preserve">Australia Salt marsh Restoration Planting Small</t>
  </si>
  <si>
    <t xml:space="preserve">Australia Salt marsh Restoration Hydrology Small</t>
  </si>
  <si>
    <t xml:space="preserve">Australia Salt marsh Restoration Planting Medium</t>
  </si>
  <si>
    <t xml:space="preserve">Australia Salt marsh Restoration Hydrology Medium</t>
  </si>
  <si>
    <t xml:space="preserve">Australia Salt marsh Restoration Planting Large</t>
  </si>
  <si>
    <t xml:space="preserve">Australia Salt marsh Restoration Hydrology Large</t>
  </si>
  <si>
    <t xml:space="preserve">Australia Salt marsh Conservation Small</t>
  </si>
  <si>
    <t xml:space="preserve">Australia Salt marsh Conservation Medium</t>
  </si>
  <si>
    <t xml:space="preserve">Australia Salt marsh Conservation Large</t>
  </si>
  <si>
    <t xml:space="preserve">The Bahamas Mangrove Restoration Planting Small</t>
  </si>
  <si>
    <t xml:space="preserve">BHS</t>
  </si>
  <si>
    <t xml:space="preserve">The Bahamas Mangrove Restoration Hydrology Small</t>
  </si>
  <si>
    <t xml:space="preserve">The Bahamas Mangrove Restoration Planting Medium</t>
  </si>
  <si>
    <t xml:space="preserve">The Bahamas Mangrove Restoration Hydrology Medium</t>
  </si>
  <si>
    <t xml:space="preserve">The Bahamas Mangrove Restoration Planting Large</t>
  </si>
  <si>
    <t xml:space="preserve">The Bahamas Mangrove Restoration Hydrology Large</t>
  </si>
  <si>
    <t xml:space="preserve">The Bahamas Mangrove Conservation Small</t>
  </si>
  <si>
    <t xml:space="preserve">The Bahamas Mangrove Conservation Medium</t>
  </si>
  <si>
    <t xml:space="preserve">The Bahamas Mangrove Conservation Large</t>
  </si>
  <si>
    <t xml:space="preserve">The Bahamas Seagrass Restoration Planting Small</t>
  </si>
  <si>
    <t xml:space="preserve">The Bahamas Seagrass Restoration Planting Medium</t>
  </si>
  <si>
    <t xml:space="preserve">The Bahamas Seagrass Restoration Planting Large</t>
  </si>
  <si>
    <t xml:space="preserve">The Bahamas Seagrass Conservation Small</t>
  </si>
  <si>
    <t xml:space="preserve">The Bahamas Seagrass Conservation Medium</t>
  </si>
  <si>
    <t xml:space="preserve">The Bahamas Seagrass Conservation Large</t>
  </si>
  <si>
    <t xml:space="preserve">The Bahamas Salt marsh Restoration Planting Small</t>
  </si>
  <si>
    <t xml:space="preserve">The Bahamas Salt marsh Restoration Hydrology Small</t>
  </si>
  <si>
    <t xml:space="preserve">The Bahamas Salt marsh Restoration Planting Medium</t>
  </si>
  <si>
    <t xml:space="preserve">The Bahamas Salt marsh Restoration Hydrology Medium</t>
  </si>
  <si>
    <t xml:space="preserve">The Bahamas Salt marsh Restoration Planting Large</t>
  </si>
  <si>
    <t xml:space="preserve">The Bahamas Salt marsh Restoration Hydrology Large</t>
  </si>
  <si>
    <t xml:space="preserve">The Bahamas Salt marsh Conservation Small</t>
  </si>
  <si>
    <t xml:space="preserve">The Bahamas Salt marsh Conservation Medium</t>
  </si>
  <si>
    <t xml:space="preserve">The Bahamas Salt marsh Conservation Large</t>
  </si>
  <si>
    <t xml:space="preserve">Kenya Mangrove Restoration Planting Small</t>
  </si>
  <si>
    <t xml:space="preserve">Africa</t>
  </si>
  <si>
    <t xml:space="preserve">KEN</t>
  </si>
  <si>
    <t xml:space="preserve">Kenya Mangrove Restoration Hydrology Small</t>
  </si>
  <si>
    <t xml:space="preserve">Kenya Mangrove Restoration Planting Medium</t>
  </si>
  <si>
    <t xml:space="preserve">Kenya Mangrove Restoration Hydrology Medium</t>
  </si>
  <si>
    <t xml:space="preserve">Kenya Mangrove Restoration Planting Large</t>
  </si>
  <si>
    <t xml:space="preserve">Kenya Mangrove Restoration Hydrology Large</t>
  </si>
  <si>
    <t xml:space="preserve">Kenya Mangrove Conservation Small</t>
  </si>
  <si>
    <t xml:space="preserve">Kenya Mangrove Conservation Medium</t>
  </si>
  <si>
    <t xml:space="preserve">Kenya Mangrove Conservation Large</t>
  </si>
  <si>
    <t xml:space="preserve">Kenya Seagrass Restoration Planting Small</t>
  </si>
  <si>
    <t xml:space="preserve">Kenya Seagrass Restoration Planting Medium</t>
  </si>
  <si>
    <t xml:space="preserve">Kenya Seagrass Restoration Planting Large</t>
  </si>
  <si>
    <t xml:space="preserve">Kenya Seagrass Conservation Small</t>
  </si>
  <si>
    <t xml:space="preserve">Kenya Seagrass Conservation Medium</t>
  </si>
  <si>
    <t xml:space="preserve">Kenya Seagrass Conservation Large</t>
  </si>
  <si>
    <t xml:space="preserve">Kenya Salt marsh Restoration Planting Small</t>
  </si>
  <si>
    <t xml:space="preserve">Kenya Salt marsh Restoration Hydrology Small</t>
  </si>
  <si>
    <t xml:space="preserve">Kenya Salt marsh Restoration Planting Medium</t>
  </si>
  <si>
    <t xml:space="preserve">Kenya Salt marsh Restoration Hydrology Medium</t>
  </si>
  <si>
    <t xml:space="preserve">Kenya Salt marsh Restoration Planting Large</t>
  </si>
  <si>
    <t xml:space="preserve">Kenya Salt marsh Restoration Hydrology Large</t>
  </si>
  <si>
    <t xml:space="preserve">Kenya Salt marsh Conservation Small</t>
  </si>
  <si>
    <t xml:space="preserve">Kenya Salt marsh Conservation Medium</t>
  </si>
  <si>
    <t xml:space="preserve">Kenya Salt marsh Conservation Large</t>
  </si>
  <si>
    <t xml:space="preserve">Mexico Mangrove Restoration Planting Small</t>
  </si>
  <si>
    <t xml:space="preserve">MEX</t>
  </si>
  <si>
    <t xml:space="preserve">Mexico Mangrove Restoration Hydrology Small</t>
  </si>
  <si>
    <t xml:space="preserve">Mexico Mangrove Restoration Hybrid Small</t>
  </si>
  <si>
    <t xml:space="preserve">Mexico Mangrove Restoration Planting Medium</t>
  </si>
  <si>
    <t xml:space="preserve">Mexico Mangrove Restoration Hydrology Medium</t>
  </si>
  <si>
    <t xml:space="preserve">Mexico Mangrove Restoration Hybrid Medium</t>
  </si>
  <si>
    <t xml:space="preserve">Mexico Mangrove Restoration Planting Large</t>
  </si>
  <si>
    <t xml:space="preserve">Mexico Mangrove Restoration Hydrology Large</t>
  </si>
  <si>
    <t xml:space="preserve">Mexico Mangrove Restoration Hybrid Large</t>
  </si>
  <si>
    <t xml:space="preserve">Mexico Mangrove Conservation Small</t>
  </si>
  <si>
    <t xml:space="preserve">Mexico Mangrove Conservation Medium</t>
  </si>
  <si>
    <t xml:space="preserve">Mexico Mangrove Conservation Large</t>
  </si>
  <si>
    <t xml:space="preserve">Mexico Seagrass Restoration Planting Small</t>
  </si>
  <si>
    <t xml:space="preserve">Mexico Seagrass Restoration Planting Medium</t>
  </si>
  <si>
    <t xml:space="preserve">Mexico Seagrass Restoration Planting Large</t>
  </si>
  <si>
    <t xml:space="preserve">Mexico Seagrass Conservation Small</t>
  </si>
  <si>
    <t xml:space="preserve">Mexico Seagrass Conservation Medium</t>
  </si>
  <si>
    <t xml:space="preserve">Mexico Seagrass Conservation Large</t>
  </si>
  <si>
    <t xml:space="preserve">Mexico Salt marsh Restoration Planting Small</t>
  </si>
  <si>
    <t xml:space="preserve">Mexico Salt marsh Restoration Hydrology Small</t>
  </si>
  <si>
    <t xml:space="preserve">Mexico Salt marsh Restoration Hybrid Small</t>
  </si>
  <si>
    <t xml:space="preserve">Mexico Salt marsh Restoration Planting Medium</t>
  </si>
  <si>
    <t xml:space="preserve">Mexico Salt marsh Restoration Hydrology Medium</t>
  </si>
  <si>
    <t xml:space="preserve">Mexico Salt marsh Restoration Hybrid Medium</t>
  </si>
  <si>
    <t xml:space="preserve">Mexico Salt marsh Restoration Planting Large</t>
  </si>
  <si>
    <t xml:space="preserve">Mexico Salt marsh Restoration Hydrology Large</t>
  </si>
  <si>
    <t xml:space="preserve">Mexico Salt marsh Restoration Hybrid Large</t>
  </si>
  <si>
    <t xml:space="preserve">Mexico Salt marsh Conservation Small</t>
  </si>
  <si>
    <t xml:space="preserve">Mexico Salt marsh Conservation Medium</t>
  </si>
  <si>
    <t xml:space="preserve">Mexico Salt marsh Conservation Large</t>
  </si>
  <si>
    <t xml:space="preserve">Colombia Mangrove Restoration Planting Small</t>
  </si>
  <si>
    <t xml:space="preserve">South America</t>
  </si>
  <si>
    <t xml:space="preserve">COL</t>
  </si>
  <si>
    <t xml:space="preserve">Colombia Mangrove Restoration Hydrology Small</t>
  </si>
  <si>
    <t xml:space="preserve">Colombia Mangrove Restoration Planting Medium</t>
  </si>
  <si>
    <t xml:space="preserve">Colombia Mangrove Restoration Hydrology Medium</t>
  </si>
  <si>
    <t xml:space="preserve">Colombia Mangrove Restoration Planting Large</t>
  </si>
  <si>
    <t xml:space="preserve">Colombia Mangrove Restoration Hydrology Large</t>
  </si>
  <si>
    <t xml:space="preserve">Colombia Mangrove Conservation Small</t>
  </si>
  <si>
    <t xml:space="preserve">Colombia Mangrove Conservation Medium</t>
  </si>
  <si>
    <t xml:space="preserve">Colombia Mangrove Conservation Large</t>
  </si>
  <si>
    <t xml:space="preserve">Colombia Seagrass Restoration Planting Small</t>
  </si>
  <si>
    <t xml:space="preserve">Colombia Seagrass Restoration Planting Medium</t>
  </si>
  <si>
    <t xml:space="preserve">Colombia Seagrass Restoration Planting Large</t>
  </si>
  <si>
    <t xml:space="preserve">Colombia Seagrass Conservation Small</t>
  </si>
  <si>
    <t xml:space="preserve">Colombia Seagrass Conservation Medium</t>
  </si>
  <si>
    <t xml:space="preserve">Colombia Seagrass Conservation Large</t>
  </si>
  <si>
    <t xml:space="preserve">Colombia Salt marsh Restoration Planting Small</t>
  </si>
  <si>
    <t xml:space="preserve">Colombia Salt marsh Restoration Hydrology Small</t>
  </si>
  <si>
    <t xml:space="preserve">Colombia Salt marsh Restoration Planting Medium</t>
  </si>
  <si>
    <t xml:space="preserve">Colombia Salt marsh Restoration Hydrology Medium</t>
  </si>
  <si>
    <t xml:space="preserve">Colombia Salt marsh Restoration Planting Large</t>
  </si>
  <si>
    <t xml:space="preserve">Colombia Salt marsh Restoration Hydrology Large</t>
  </si>
  <si>
    <t xml:space="preserve">Colombia Salt marsh Conservation Small</t>
  </si>
  <si>
    <t xml:space="preserve">Colombia Salt marsh Conservation Medium</t>
  </si>
  <si>
    <t xml:space="preserve">Colombia Salt marsh Conservation Large</t>
  </si>
  <si>
    <t xml:space="preserve">India Mangrove Restoration Planting Small</t>
  </si>
  <si>
    <t xml:space="preserve">IND</t>
  </si>
  <si>
    <t xml:space="preserve">India Mangrove Restoration Hydrology Small</t>
  </si>
  <si>
    <t xml:space="preserve">India Mangrove Restoration Planting Medium</t>
  </si>
  <si>
    <t xml:space="preserve">India Mangrove Restoration Hydrology Medium</t>
  </si>
  <si>
    <t xml:space="preserve">India Mangrove Restoration Planting Large</t>
  </si>
  <si>
    <t xml:space="preserve">India Mangrove Restoration Hydrology Large</t>
  </si>
  <si>
    <t xml:space="preserve">India Mangrove Conservation Small</t>
  </si>
  <si>
    <t xml:space="preserve">India Mangrove Conservation Medium</t>
  </si>
  <si>
    <t xml:space="preserve">India Mangrove Conservation Large</t>
  </si>
  <si>
    <t xml:space="preserve">India Seagrass Restoration Planting Small</t>
  </si>
  <si>
    <t xml:space="preserve">India Seagrass Restoration Planting Medium</t>
  </si>
  <si>
    <t xml:space="preserve">India Seagrass Restoration Planting Large</t>
  </si>
  <si>
    <t xml:space="preserve">India Seagrass Conservation Small</t>
  </si>
  <si>
    <t xml:space="preserve">India Seagrass Conservation Medium</t>
  </si>
  <si>
    <t xml:space="preserve">India Seagrass Conservation Large</t>
  </si>
  <si>
    <t xml:space="preserve">India Salt marsh Restoration Planting Small</t>
  </si>
  <si>
    <t xml:space="preserve">India Salt marsh Restoration Hydrology Small</t>
  </si>
  <si>
    <t xml:space="preserve">India Salt marsh Restoration Planting Medium</t>
  </si>
  <si>
    <t xml:space="preserve">India Salt marsh Restoration Hydrology Medium</t>
  </si>
  <si>
    <t xml:space="preserve">India Salt marsh Restoration Planting Large</t>
  </si>
  <si>
    <t xml:space="preserve">India Salt marsh Restoration Hydrology Large</t>
  </si>
  <si>
    <t xml:space="preserve">India Salt marsh Conservation Small</t>
  </si>
  <si>
    <t xml:space="preserve">India Salt marsh Conservation Medium</t>
  </si>
  <si>
    <t xml:space="preserve">India Salt marsh Conservation Large</t>
  </si>
  <si>
    <t xml:space="preserve">China Mangrove Restoration Planting Small</t>
  </si>
  <si>
    <t xml:space="preserve">CHN</t>
  </si>
  <si>
    <t xml:space="preserve">China Mangrove Restoration Hydrology Small</t>
  </si>
  <si>
    <t xml:space="preserve">China Mangrove Restoration Planting Medium</t>
  </si>
  <si>
    <t xml:space="preserve">China Mangrove Restoration Hydrology Medium</t>
  </si>
  <si>
    <t xml:space="preserve">China Mangrove Restoration Planting Large</t>
  </si>
  <si>
    <t xml:space="preserve">China Mangrove Restoration Hydrology Large</t>
  </si>
  <si>
    <t xml:space="preserve">China Mangrove Conservation Small</t>
  </si>
  <si>
    <t xml:space="preserve">China Mangrove Conservation Medium</t>
  </si>
  <si>
    <t xml:space="preserve">China Mangrove Conservation Large</t>
  </si>
  <si>
    <t xml:space="preserve">China Seagrass Restoration Planting Small</t>
  </si>
  <si>
    <t xml:space="preserve">China Seagrass Restoration Planting Medium</t>
  </si>
  <si>
    <t xml:space="preserve">China Seagrass Restoration Planting Large</t>
  </si>
  <si>
    <t xml:space="preserve">China Seagrass Conservation Small</t>
  </si>
  <si>
    <t xml:space="preserve">China Seagrass Conservation Medium</t>
  </si>
  <si>
    <t xml:space="preserve">China Seagrass Conservation Large</t>
  </si>
  <si>
    <t xml:space="preserve">China Salt marsh Restoration Planting Small</t>
  </si>
  <si>
    <t xml:space="preserve">China Salt marsh Restoration Hydrology Small</t>
  </si>
  <si>
    <t xml:space="preserve">China Salt marsh Restoration Planting Medium</t>
  </si>
  <si>
    <t xml:space="preserve">China Salt marsh Restoration Hydrology Medium</t>
  </si>
  <si>
    <t xml:space="preserve">China Salt marsh Restoration Planting Large</t>
  </si>
  <si>
    <t xml:space="preserve">China Salt marsh Restoration Hydrology Large</t>
  </si>
  <si>
    <t xml:space="preserve">China Salt marsh Conservation Small</t>
  </si>
  <si>
    <t xml:space="preserve">China Salt marsh Conservation Medium</t>
  </si>
  <si>
    <t xml:space="preserve">China Salt marsh Conservation Large</t>
  </si>
  <si>
    <t xml:space="preserve">alpha_2</t>
  </si>
  <si>
    <t xml:space="preserve">numeric</t>
  </si>
  <si>
    <t xml:space="preserve">region_1</t>
  </si>
  <si>
    <t xml:space="preserve">region_2</t>
  </si>
  <si>
    <t xml:space="preserve">continent_id</t>
  </si>
  <si>
    <t xml:space="preserve">hdi_id</t>
  </si>
  <si>
    <t xml:space="preserve">source</t>
  </si>
  <si>
    <t xml:space="preserve">US</t>
  </si>
  <si>
    <t xml:space="preserve">Northern America</t>
  </si>
  <si>
    <t xml:space="preserve">ID</t>
  </si>
  <si>
    <t xml:space="preserve">South-eastern Asia</t>
  </si>
  <si>
    <t xml:space="preserve">AU</t>
  </si>
  <si>
    <t xml:space="preserve">Australia and New Zealand</t>
  </si>
  <si>
    <t xml:space="preserve">BS</t>
  </si>
  <si>
    <t xml:space="preserve">Caribbean</t>
  </si>
  <si>
    <t xml:space="preserve">Latin America and the Caribbean</t>
  </si>
  <si>
    <t xml:space="preserve">KE</t>
  </si>
  <si>
    <t xml:space="preserve">Eastern Africa</t>
  </si>
  <si>
    <t xml:space="preserve">Sub-Saharan Africa</t>
  </si>
  <si>
    <t xml:space="preserve">MX</t>
  </si>
  <si>
    <t xml:space="preserve">Central America</t>
  </si>
  <si>
    <t xml:space="preserve">CO</t>
  </si>
  <si>
    <t xml:space="preserve">IN</t>
  </si>
  <si>
    <t xml:space="preserve">Southern Asia</t>
  </si>
  <si>
    <t xml:space="preserve">CN</t>
  </si>
  <si>
    <t xml:space="preserve">Eastern Asia</t>
  </si>
  <si>
    <t xml:space="preserve">AF</t>
  </si>
  <si>
    <t xml:space="preserve">AFG</t>
  </si>
  <si>
    <t xml:space="preserve">Akrotiri and Dhekelia</t>
  </si>
  <si>
    <t xml:space="preserve">XAD</t>
  </si>
  <si>
    <t xml:space="preserve">AL</t>
  </si>
  <si>
    <t xml:space="preserve">ALB</t>
  </si>
  <si>
    <t xml:space="preserve">Southern Europe</t>
  </si>
  <si>
    <t xml:space="preserve">Europe</t>
  </si>
  <si>
    <t xml:space="preserve">DZ</t>
  </si>
  <si>
    <t xml:space="preserve">DZA</t>
  </si>
  <si>
    <t xml:space="preserve">Northern Africa</t>
  </si>
  <si>
    <t xml:space="preserve">AS</t>
  </si>
  <si>
    <t xml:space="preserve">ASM</t>
  </si>
  <si>
    <t xml:space="preserve">Polynesia</t>
  </si>
  <si>
    <t xml:space="preserve">Andorra</t>
  </si>
  <si>
    <t xml:space="preserve">AD</t>
  </si>
  <si>
    <t xml:space="preserve">AND</t>
  </si>
  <si>
    <t xml:space="preserve">AO</t>
  </si>
  <si>
    <t xml:space="preserve">AGO</t>
  </si>
  <si>
    <t xml:space="preserve">Middle Africa</t>
  </si>
  <si>
    <t xml:space="preserve">AI</t>
  </si>
  <si>
    <t xml:space="preserve">AIA</t>
  </si>
  <si>
    <t xml:space="preserve">Antarctica</t>
  </si>
  <si>
    <t xml:space="preserve">AQ</t>
  </si>
  <si>
    <t xml:space="preserve">ATA</t>
  </si>
  <si>
    <t xml:space="preserve">AG</t>
  </si>
  <si>
    <t xml:space="preserve">ATG</t>
  </si>
  <si>
    <t xml:space="preserve">AR</t>
  </si>
  <si>
    <t xml:space="preserve">ARG</t>
  </si>
  <si>
    <t xml:space="preserve">AM</t>
  </si>
  <si>
    <t xml:space="preserve">ARM</t>
  </si>
  <si>
    <t xml:space="preserve">Western Asia</t>
  </si>
  <si>
    <t xml:space="preserve">Aruba</t>
  </si>
  <si>
    <t xml:space="preserve">AW</t>
  </si>
  <si>
    <t xml:space="preserve">ABW</t>
  </si>
  <si>
    <t xml:space="preserve">AT</t>
  </si>
  <si>
    <t xml:space="preserve">AUT</t>
  </si>
  <si>
    <t xml:space="preserve">Western Europe</t>
  </si>
  <si>
    <t xml:space="preserve">AZ</t>
  </si>
  <si>
    <t xml:space="preserve">AZE</t>
  </si>
  <si>
    <t xml:space="preserve">BH</t>
  </si>
  <si>
    <t xml:space="preserve">BHR</t>
  </si>
  <si>
    <t xml:space="preserve">BD</t>
  </si>
  <si>
    <t xml:space="preserve">BGD</t>
  </si>
  <si>
    <t xml:space="preserve">BB</t>
  </si>
  <si>
    <t xml:space="preserve">BRB</t>
  </si>
  <si>
    <t xml:space="preserve">BY</t>
  </si>
  <si>
    <t xml:space="preserve">BLR</t>
  </si>
  <si>
    <t xml:space="preserve">Eastern Europe</t>
  </si>
  <si>
    <t xml:space="preserve">BE</t>
  </si>
  <si>
    <t xml:space="preserve">BEL</t>
  </si>
  <si>
    <t xml:space="preserve">BZ</t>
  </si>
  <si>
    <t xml:space="preserve">BLZ</t>
  </si>
  <si>
    <t xml:space="preserve">BJ</t>
  </si>
  <si>
    <t xml:space="preserve">BEN</t>
  </si>
  <si>
    <t xml:space="preserve">Western Africa</t>
  </si>
  <si>
    <t xml:space="preserve">BM</t>
  </si>
  <si>
    <t xml:space="preserve">BMU</t>
  </si>
  <si>
    <t xml:space="preserve">BT</t>
  </si>
  <si>
    <t xml:space="preserve">BTN</t>
  </si>
  <si>
    <t xml:space="preserve">BO</t>
  </si>
  <si>
    <t xml:space="preserve">BOL</t>
  </si>
  <si>
    <t xml:space="preserve">BQ</t>
  </si>
  <si>
    <t xml:space="preserve">BES</t>
  </si>
  <si>
    <t xml:space="preserve">BA</t>
  </si>
  <si>
    <t xml:space="preserve">BIH</t>
  </si>
  <si>
    <t xml:space="preserve">BW</t>
  </si>
  <si>
    <t xml:space="preserve">BWA</t>
  </si>
  <si>
    <t xml:space="preserve">Southern Africa</t>
  </si>
  <si>
    <t xml:space="preserve">Bouvet Island</t>
  </si>
  <si>
    <t xml:space="preserve">BV</t>
  </si>
  <si>
    <t xml:space="preserve">BVT</t>
  </si>
  <si>
    <t xml:space="preserve">BR</t>
  </si>
  <si>
    <t xml:space="preserve">BRA</t>
  </si>
  <si>
    <t xml:space="preserve">IO</t>
  </si>
  <si>
    <t xml:space="preserve">IOT</t>
  </si>
  <si>
    <t xml:space="preserve">VG</t>
  </si>
  <si>
    <t xml:space="preserve">VGB</t>
  </si>
  <si>
    <t xml:space="preserve">BN</t>
  </si>
  <si>
    <t xml:space="preserve">BRN</t>
  </si>
  <si>
    <t xml:space="preserve">BG</t>
  </si>
  <si>
    <t xml:space="preserve">BGR</t>
  </si>
  <si>
    <t xml:space="preserve">BF</t>
  </si>
  <si>
    <t xml:space="preserve">BFA</t>
  </si>
  <si>
    <t xml:space="preserve">BI</t>
  </si>
  <si>
    <t xml:space="preserve">BDI</t>
  </si>
  <si>
    <t xml:space="preserve">KH</t>
  </si>
  <si>
    <t xml:space="preserve">KHM</t>
  </si>
  <si>
    <t xml:space="preserve">CM</t>
  </si>
  <si>
    <t xml:space="preserve">CMR</t>
  </si>
  <si>
    <t xml:space="preserve">CA</t>
  </si>
  <si>
    <t xml:space="preserve">CAN</t>
  </si>
  <si>
    <t xml:space="preserve">CV</t>
  </si>
  <si>
    <t xml:space="preserve">CPV</t>
  </si>
  <si>
    <t xml:space="preserve">Caspian Sea</t>
  </si>
  <si>
    <t xml:space="preserve">XCA</t>
  </si>
  <si>
    <t xml:space="preserve">Cayman islands</t>
  </si>
  <si>
    <t xml:space="preserve">KY</t>
  </si>
  <si>
    <t xml:space="preserve">CYM</t>
  </si>
  <si>
    <t xml:space="preserve">CF</t>
  </si>
  <si>
    <t xml:space="preserve">CAF</t>
  </si>
  <si>
    <t xml:space="preserve">TD</t>
  </si>
  <si>
    <t xml:space="preserve">TCD</t>
  </si>
  <si>
    <t xml:space="preserve">CL</t>
  </si>
  <si>
    <t xml:space="preserve">CHL</t>
  </si>
  <si>
    <t xml:space="preserve">CX</t>
  </si>
  <si>
    <t xml:space="preserve">CXR</t>
  </si>
  <si>
    <t xml:space="preserve">Clipperton Island</t>
  </si>
  <si>
    <t xml:space="preserve">XCL</t>
  </si>
  <si>
    <t xml:space="preserve">CC</t>
  </si>
  <si>
    <t xml:space="preserve">CCK</t>
  </si>
  <si>
    <t xml:space="preserve">KM</t>
  </si>
  <si>
    <t xml:space="preserve">COM</t>
  </si>
  <si>
    <t xml:space="preserve">CK</t>
  </si>
  <si>
    <t xml:space="preserve">COK</t>
  </si>
  <si>
    <t xml:space="preserve">CR</t>
  </si>
  <si>
    <t xml:space="preserve">CRI</t>
  </si>
  <si>
    <t xml:space="preserve">HR</t>
  </si>
  <si>
    <t xml:space="preserve">HRV</t>
  </si>
  <si>
    <t xml:space="preserve">CU</t>
  </si>
  <si>
    <t xml:space="preserve">CUB</t>
  </si>
  <si>
    <t xml:space="preserve">CW</t>
  </si>
  <si>
    <t xml:space="preserve">CUW</t>
  </si>
  <si>
    <t xml:space="preserve">CY</t>
  </si>
  <si>
    <t xml:space="preserve">CYP</t>
  </si>
  <si>
    <t xml:space="preserve">CZ</t>
  </si>
  <si>
    <t xml:space="preserve">CZE</t>
  </si>
  <si>
    <t xml:space="preserve">CI</t>
  </si>
  <si>
    <t xml:space="preserve">CIV</t>
  </si>
  <si>
    <t xml:space="preserve">CD</t>
  </si>
  <si>
    <t xml:space="preserve">COD</t>
  </si>
  <si>
    <t xml:space="preserve">DK</t>
  </si>
  <si>
    <t xml:space="preserve">DNK</t>
  </si>
  <si>
    <t xml:space="preserve">Northern Europe</t>
  </si>
  <si>
    <t xml:space="preserve">DJ</t>
  </si>
  <si>
    <t xml:space="preserve">DJI</t>
  </si>
  <si>
    <t xml:space="preserve">DM</t>
  </si>
  <si>
    <t xml:space="preserve">DMA</t>
  </si>
  <si>
    <t xml:space="preserve">Dominican republic</t>
  </si>
  <si>
    <t xml:space="preserve">DO</t>
  </si>
  <si>
    <t xml:space="preserve">DOM</t>
  </si>
  <si>
    <t xml:space="preserve">EC</t>
  </si>
  <si>
    <t xml:space="preserve">ECU</t>
  </si>
  <si>
    <t xml:space="preserve">EG</t>
  </si>
  <si>
    <t xml:space="preserve">EGY</t>
  </si>
  <si>
    <t xml:space="preserve">SV</t>
  </si>
  <si>
    <t xml:space="preserve">SLV</t>
  </si>
  <si>
    <t xml:space="preserve">GQ</t>
  </si>
  <si>
    <t xml:space="preserve">GNQ</t>
  </si>
  <si>
    <t xml:space="preserve">ER</t>
  </si>
  <si>
    <t xml:space="preserve">ERI</t>
  </si>
  <si>
    <t xml:space="preserve">EE</t>
  </si>
  <si>
    <t xml:space="preserve">EST</t>
  </si>
  <si>
    <t xml:space="preserve">ET</t>
  </si>
  <si>
    <t xml:space="preserve">ETH</t>
  </si>
  <si>
    <t xml:space="preserve">FK</t>
  </si>
  <si>
    <t xml:space="preserve">FLK</t>
  </si>
  <si>
    <t xml:space="preserve">Americas</t>
  </si>
  <si>
    <t xml:space="preserve">South</t>
  </si>
  <si>
    <t xml:space="preserve">FO</t>
  </si>
  <si>
    <t xml:space="preserve">FRO</t>
  </si>
  <si>
    <t xml:space="preserve">Northern</t>
  </si>
  <si>
    <t xml:space="preserve">FJ</t>
  </si>
  <si>
    <t xml:space="preserve">FJI</t>
  </si>
  <si>
    <t xml:space="preserve">Melanesia</t>
  </si>
  <si>
    <t xml:space="preserve">FI</t>
  </si>
  <si>
    <t xml:space="preserve">FIN</t>
  </si>
  <si>
    <t xml:space="preserve">FR</t>
  </si>
  <si>
    <t xml:space="preserve">FRA</t>
  </si>
  <si>
    <t xml:space="preserve">GF</t>
  </si>
  <si>
    <t xml:space="preserve">GUF</t>
  </si>
  <si>
    <t xml:space="preserve">PF</t>
  </si>
  <si>
    <t xml:space="preserve">PYF</t>
  </si>
  <si>
    <t xml:space="preserve">TF</t>
  </si>
  <si>
    <t xml:space="preserve">ATF</t>
  </si>
  <si>
    <t xml:space="preserve">Southern</t>
  </si>
  <si>
    <t xml:space="preserve">GA</t>
  </si>
  <si>
    <t xml:space="preserve">GAB</t>
  </si>
  <si>
    <t xml:space="preserve">GM</t>
  </si>
  <si>
    <t xml:space="preserve">GMB</t>
  </si>
  <si>
    <t xml:space="preserve">GE</t>
  </si>
  <si>
    <t xml:space="preserve">GEO</t>
  </si>
  <si>
    <t xml:space="preserve">DE</t>
  </si>
  <si>
    <t xml:space="preserve">DEU</t>
  </si>
  <si>
    <t xml:space="preserve">GH</t>
  </si>
  <si>
    <t xml:space="preserve">GHA</t>
  </si>
  <si>
    <t xml:space="preserve">GI</t>
  </si>
  <si>
    <t xml:space="preserve">GIB</t>
  </si>
  <si>
    <t xml:space="preserve">GR</t>
  </si>
  <si>
    <t xml:space="preserve">GRC</t>
  </si>
  <si>
    <t xml:space="preserve">GL</t>
  </si>
  <si>
    <t xml:space="preserve">GRL</t>
  </si>
  <si>
    <t xml:space="preserve">GD</t>
  </si>
  <si>
    <t xml:space="preserve">GRD</t>
  </si>
  <si>
    <t xml:space="preserve">GP</t>
  </si>
  <si>
    <t xml:space="preserve">GLP</t>
  </si>
  <si>
    <t xml:space="preserve">GU</t>
  </si>
  <si>
    <t xml:space="preserve">GUM</t>
  </si>
  <si>
    <t xml:space="preserve">Micronesia</t>
  </si>
  <si>
    <t xml:space="preserve">GT</t>
  </si>
  <si>
    <t xml:space="preserve">GTM</t>
  </si>
  <si>
    <t xml:space="preserve">GG</t>
  </si>
  <si>
    <t xml:space="preserve">GGY</t>
  </si>
  <si>
    <t xml:space="preserve">Channel Islands</t>
  </si>
  <si>
    <t xml:space="preserve">GN</t>
  </si>
  <si>
    <t xml:space="preserve">GIN</t>
  </si>
  <si>
    <t xml:space="preserve">GW</t>
  </si>
  <si>
    <t xml:space="preserve">GNB</t>
  </si>
  <si>
    <t xml:space="preserve">GY</t>
  </si>
  <si>
    <t xml:space="preserve">GUY</t>
  </si>
  <si>
    <t xml:space="preserve">HT</t>
  </si>
  <si>
    <t xml:space="preserve">HTI</t>
  </si>
  <si>
    <t xml:space="preserve">Heard Island and McDonald Islands</t>
  </si>
  <si>
    <t xml:space="preserve">HM</t>
  </si>
  <si>
    <t xml:space="preserve">HMD</t>
  </si>
  <si>
    <t xml:space="preserve">HN</t>
  </si>
  <si>
    <t xml:space="preserve">HND</t>
  </si>
  <si>
    <t xml:space="preserve">Hong Kong</t>
  </si>
  <si>
    <t xml:space="preserve">HK</t>
  </si>
  <si>
    <t xml:space="preserve">HKG</t>
  </si>
  <si>
    <t xml:space="preserve">HU</t>
  </si>
  <si>
    <t xml:space="preserve">HUN</t>
  </si>
  <si>
    <t xml:space="preserve">IS</t>
  </si>
  <si>
    <t xml:space="preserve">ISL</t>
  </si>
  <si>
    <t xml:space="preserve">IR</t>
  </si>
  <si>
    <t xml:space="preserve">IRN</t>
  </si>
  <si>
    <t xml:space="preserve">IQ</t>
  </si>
  <si>
    <t xml:space="preserve">IRQ</t>
  </si>
  <si>
    <t xml:space="preserve">IE</t>
  </si>
  <si>
    <t xml:space="preserve">IRL</t>
  </si>
  <si>
    <t xml:space="preserve">IM</t>
  </si>
  <si>
    <t xml:space="preserve">IMN</t>
  </si>
  <si>
    <t xml:space="preserve">IL</t>
  </si>
  <si>
    <t xml:space="preserve">ISR</t>
  </si>
  <si>
    <t xml:space="preserve">IT</t>
  </si>
  <si>
    <t xml:space="preserve">ITA</t>
  </si>
  <si>
    <t xml:space="preserve">JM</t>
  </si>
  <si>
    <t xml:space="preserve">JAM</t>
  </si>
  <si>
    <t xml:space="preserve">JP</t>
  </si>
  <si>
    <t xml:space="preserve">JPN</t>
  </si>
  <si>
    <t xml:space="preserve">JE</t>
  </si>
  <si>
    <t xml:space="preserve">JEY</t>
  </si>
  <si>
    <t xml:space="preserve">JO</t>
  </si>
  <si>
    <t xml:space="preserve">JOR</t>
  </si>
  <si>
    <t xml:space="preserve">KZ</t>
  </si>
  <si>
    <t xml:space="preserve">KAZ</t>
  </si>
  <si>
    <t xml:space="preserve">Central Asia</t>
  </si>
  <si>
    <t xml:space="preserve">KI</t>
  </si>
  <si>
    <t xml:space="preserve">KIR</t>
  </si>
  <si>
    <t xml:space="preserve">Kosovo</t>
  </si>
  <si>
    <t xml:space="preserve">XK</t>
  </si>
  <si>
    <t xml:space="preserve">XKO</t>
  </si>
  <si>
    <t xml:space="preserve">KW</t>
  </si>
  <si>
    <t xml:space="preserve">KWT</t>
  </si>
  <si>
    <t xml:space="preserve">KG</t>
  </si>
  <si>
    <t xml:space="preserve">KGZ</t>
  </si>
  <si>
    <t xml:space="preserve">LA</t>
  </si>
  <si>
    <t xml:space="preserve">LAO</t>
  </si>
  <si>
    <t xml:space="preserve">Southeast</t>
  </si>
  <si>
    <t xml:space="preserve">LV</t>
  </si>
  <si>
    <t xml:space="preserve">LVA</t>
  </si>
  <si>
    <t xml:space="preserve">LB</t>
  </si>
  <si>
    <t xml:space="preserve">LBN</t>
  </si>
  <si>
    <t xml:space="preserve">LS</t>
  </si>
  <si>
    <t xml:space="preserve">LSO</t>
  </si>
  <si>
    <t xml:space="preserve">LR</t>
  </si>
  <si>
    <t xml:space="preserve">LBR</t>
  </si>
  <si>
    <t xml:space="preserve">LY</t>
  </si>
  <si>
    <t xml:space="preserve">LBY</t>
  </si>
  <si>
    <t xml:space="preserve">Liechtenstein</t>
  </si>
  <si>
    <t xml:space="preserve">LI</t>
  </si>
  <si>
    <t xml:space="preserve">LIE</t>
  </si>
  <si>
    <t xml:space="preserve">LT</t>
  </si>
  <si>
    <t xml:space="preserve">LTU</t>
  </si>
  <si>
    <t xml:space="preserve">LU</t>
  </si>
  <si>
    <t xml:space="preserve">LUX</t>
  </si>
  <si>
    <t xml:space="preserve">MK</t>
  </si>
  <si>
    <t xml:space="preserve">MKD</t>
  </si>
  <si>
    <t xml:space="preserve">MG</t>
  </si>
  <si>
    <t xml:space="preserve">MDG</t>
  </si>
  <si>
    <t xml:space="preserve">MW</t>
  </si>
  <si>
    <t xml:space="preserve">MWI</t>
  </si>
  <si>
    <t xml:space="preserve">MY</t>
  </si>
  <si>
    <t xml:space="preserve">MYS</t>
  </si>
  <si>
    <t xml:space="preserve">MV</t>
  </si>
  <si>
    <t xml:space="preserve">MDV</t>
  </si>
  <si>
    <t xml:space="preserve">ML</t>
  </si>
  <si>
    <t xml:space="preserve">MLI</t>
  </si>
  <si>
    <t xml:space="preserve">MT</t>
  </si>
  <si>
    <t xml:space="preserve">MLT</t>
  </si>
  <si>
    <t xml:space="preserve">MH</t>
  </si>
  <si>
    <t xml:space="preserve">MHL</t>
  </si>
  <si>
    <t xml:space="preserve">MQ</t>
  </si>
  <si>
    <t xml:space="preserve">MTQ</t>
  </si>
  <si>
    <t xml:space="preserve">MR</t>
  </si>
  <si>
    <t xml:space="preserve">MRT</t>
  </si>
  <si>
    <t xml:space="preserve">MU</t>
  </si>
  <si>
    <t xml:space="preserve">MUS</t>
  </si>
  <si>
    <t xml:space="preserve">YT</t>
  </si>
  <si>
    <t xml:space="preserve">MYT</t>
  </si>
  <si>
    <t xml:space="preserve">FM</t>
  </si>
  <si>
    <t xml:space="preserve">FSM</t>
  </si>
  <si>
    <t xml:space="preserve">MD</t>
  </si>
  <si>
    <t xml:space="preserve">MDA</t>
  </si>
  <si>
    <t xml:space="preserve">Eastern</t>
  </si>
  <si>
    <t xml:space="preserve">MC</t>
  </si>
  <si>
    <t xml:space="preserve">MCO</t>
  </si>
  <si>
    <t xml:space="preserve">MN</t>
  </si>
  <si>
    <t xml:space="preserve">MNG</t>
  </si>
  <si>
    <t xml:space="preserve">ME</t>
  </si>
  <si>
    <t xml:space="preserve">MNE</t>
  </si>
  <si>
    <t xml:space="preserve">MS</t>
  </si>
  <si>
    <t xml:space="preserve">MSR</t>
  </si>
  <si>
    <t xml:space="preserve">MA</t>
  </si>
  <si>
    <t xml:space="preserve">MAR</t>
  </si>
  <si>
    <t xml:space="preserve">MZ</t>
  </si>
  <si>
    <t xml:space="preserve">MOZ</t>
  </si>
  <si>
    <t xml:space="preserve">MM</t>
  </si>
  <si>
    <t xml:space="preserve">MMR</t>
  </si>
  <si>
    <t xml:space="preserve">NA</t>
  </si>
  <si>
    <t xml:space="preserve">NAM</t>
  </si>
  <si>
    <t xml:space="preserve">NR</t>
  </si>
  <si>
    <t xml:space="preserve">NRU</t>
  </si>
  <si>
    <t xml:space="preserve">NP</t>
  </si>
  <si>
    <t xml:space="preserve">NPL</t>
  </si>
  <si>
    <t xml:space="preserve">NL</t>
  </si>
  <si>
    <t xml:space="preserve">NLD</t>
  </si>
  <si>
    <t xml:space="preserve">Western</t>
  </si>
  <si>
    <t xml:space="preserve">NC</t>
  </si>
  <si>
    <t xml:space="preserve">NCL</t>
  </si>
  <si>
    <t xml:space="preserve">NZ</t>
  </si>
  <si>
    <t xml:space="preserve">NZL</t>
  </si>
  <si>
    <t xml:space="preserve">NI</t>
  </si>
  <si>
    <t xml:space="preserve">NIC</t>
  </si>
  <si>
    <t xml:space="preserve">NE</t>
  </si>
  <si>
    <t xml:space="preserve">NER</t>
  </si>
  <si>
    <t xml:space="preserve">NG</t>
  </si>
  <si>
    <t xml:space="preserve">NGA</t>
  </si>
  <si>
    <t xml:space="preserve">NU</t>
  </si>
  <si>
    <t xml:space="preserve">NIU</t>
  </si>
  <si>
    <t xml:space="preserve">Norfolk Island</t>
  </si>
  <si>
    <t xml:space="preserve">NF</t>
  </si>
  <si>
    <t xml:space="preserve">NFK</t>
  </si>
  <si>
    <t xml:space="preserve">KP</t>
  </si>
  <si>
    <t xml:space="preserve">PRK</t>
  </si>
  <si>
    <t xml:space="preserve">MP</t>
  </si>
  <si>
    <t xml:space="preserve">MNP</t>
  </si>
  <si>
    <t xml:space="preserve">NO</t>
  </si>
  <si>
    <t xml:space="preserve">NOR</t>
  </si>
  <si>
    <t xml:space="preserve">OM</t>
  </si>
  <si>
    <t xml:space="preserve">OMN</t>
  </si>
  <si>
    <t xml:space="preserve">PK</t>
  </si>
  <si>
    <t xml:space="preserve">PAK</t>
  </si>
  <si>
    <t xml:space="preserve">PW</t>
  </si>
  <si>
    <t xml:space="preserve">PLW</t>
  </si>
  <si>
    <t xml:space="preserve">Palestina</t>
  </si>
  <si>
    <t xml:space="preserve">PS</t>
  </si>
  <si>
    <t xml:space="preserve">PSE</t>
  </si>
  <si>
    <t xml:space="preserve">PA</t>
  </si>
  <si>
    <t xml:space="preserve">PAN</t>
  </si>
  <si>
    <t xml:space="preserve">PG</t>
  </si>
  <si>
    <t xml:space="preserve">PNG</t>
  </si>
  <si>
    <t xml:space="preserve">Paracel Islands</t>
  </si>
  <si>
    <t xml:space="preserve">XPI</t>
  </si>
  <si>
    <t xml:space="preserve">PY</t>
  </si>
  <si>
    <t xml:space="preserve">PRY</t>
  </si>
  <si>
    <t xml:space="preserve">PE</t>
  </si>
  <si>
    <t xml:space="preserve">PER</t>
  </si>
  <si>
    <t xml:space="preserve">PH</t>
  </si>
  <si>
    <t xml:space="preserve">PHL</t>
  </si>
  <si>
    <t xml:space="preserve">PN</t>
  </si>
  <si>
    <t xml:space="preserve">PCN</t>
  </si>
  <si>
    <t xml:space="preserve">PL</t>
  </si>
  <si>
    <t xml:space="preserve">POL</t>
  </si>
  <si>
    <t xml:space="preserve">PT</t>
  </si>
  <si>
    <t xml:space="preserve">PRT</t>
  </si>
  <si>
    <t xml:space="preserve">PR</t>
  </si>
  <si>
    <t xml:space="preserve">PRI</t>
  </si>
  <si>
    <t xml:space="preserve">QA</t>
  </si>
  <si>
    <t xml:space="preserve">QAT</t>
  </si>
  <si>
    <t xml:space="preserve">CG</t>
  </si>
  <si>
    <t xml:space="preserve">COG</t>
  </si>
  <si>
    <t xml:space="preserve">Central</t>
  </si>
  <si>
    <t xml:space="preserve">RE</t>
  </si>
  <si>
    <t xml:space="preserve">REU</t>
  </si>
  <si>
    <t xml:space="preserve">RO</t>
  </si>
  <si>
    <t xml:space="preserve">ROU</t>
  </si>
  <si>
    <t xml:space="preserve">RU</t>
  </si>
  <si>
    <t xml:space="preserve">RUS</t>
  </si>
  <si>
    <t xml:space="preserve">Europe/Asia</t>
  </si>
  <si>
    <t xml:space="preserve">RW</t>
  </si>
  <si>
    <t xml:space="preserve">RWA</t>
  </si>
  <si>
    <t xml:space="preserve">SH</t>
  </si>
  <si>
    <t xml:space="preserve">SHN</t>
  </si>
  <si>
    <t xml:space="preserve">KN</t>
  </si>
  <si>
    <t xml:space="preserve">KNA</t>
  </si>
  <si>
    <t xml:space="preserve">LC</t>
  </si>
  <si>
    <t xml:space="preserve">LCA</t>
  </si>
  <si>
    <t xml:space="preserve">PM</t>
  </si>
  <si>
    <t xml:space="preserve">SPM</t>
  </si>
  <si>
    <t xml:space="preserve">VC</t>
  </si>
  <si>
    <t xml:space="preserve">VCT</t>
  </si>
  <si>
    <t xml:space="preserve">BL</t>
  </si>
  <si>
    <t xml:space="preserve">BLM</t>
  </si>
  <si>
    <t xml:space="preserve">Saint Martin (French part)</t>
  </si>
  <si>
    <t xml:space="preserve">MF</t>
  </si>
  <si>
    <t xml:space="preserve">MAF</t>
  </si>
  <si>
    <t xml:space="preserve">WS</t>
  </si>
  <si>
    <t xml:space="preserve">WSM</t>
  </si>
  <si>
    <t xml:space="preserve">San Marino</t>
  </si>
  <si>
    <t xml:space="preserve">SM</t>
  </si>
  <si>
    <t xml:space="preserve">SMR</t>
  </si>
  <si>
    <t xml:space="preserve">SA</t>
  </si>
  <si>
    <t xml:space="preserve">SAU</t>
  </si>
  <si>
    <t xml:space="preserve">SN</t>
  </si>
  <si>
    <t xml:space="preserve">SEN</t>
  </si>
  <si>
    <t xml:space="preserve">RS</t>
  </si>
  <si>
    <t xml:space="preserve">SRB</t>
  </si>
  <si>
    <t xml:space="preserve">SC</t>
  </si>
  <si>
    <t xml:space="preserve">SYC</t>
  </si>
  <si>
    <t xml:space="preserve">SL</t>
  </si>
  <si>
    <t xml:space="preserve">SLE</t>
  </si>
  <si>
    <t xml:space="preserve">SG</t>
  </si>
  <si>
    <t xml:space="preserve">SGP</t>
  </si>
  <si>
    <t xml:space="preserve">SX</t>
  </si>
  <si>
    <t xml:space="preserve">SXM</t>
  </si>
  <si>
    <t xml:space="preserve">SK</t>
  </si>
  <si>
    <t xml:space="preserve">SVK</t>
  </si>
  <si>
    <t xml:space="preserve">SI</t>
  </si>
  <si>
    <t xml:space="preserve">SVN</t>
  </si>
  <si>
    <t xml:space="preserve">SB</t>
  </si>
  <si>
    <t xml:space="preserve">SLB</t>
  </si>
  <si>
    <t xml:space="preserve">SO</t>
  </si>
  <si>
    <t xml:space="preserve">SOM</t>
  </si>
  <si>
    <t xml:space="preserve">ZA</t>
  </si>
  <si>
    <t xml:space="preserve">ZAF</t>
  </si>
  <si>
    <t xml:space="preserve">South Georgia and the South Sandwich Islands</t>
  </si>
  <si>
    <t xml:space="preserve">GS</t>
  </si>
  <si>
    <t xml:space="preserve">SGS</t>
  </si>
  <si>
    <t xml:space="preserve">KR</t>
  </si>
  <si>
    <t xml:space="preserve">KOR</t>
  </si>
  <si>
    <t xml:space="preserve">East Asia</t>
  </si>
  <si>
    <t xml:space="preserve">South Sudan</t>
  </si>
  <si>
    <t xml:space="preserve">SS</t>
  </si>
  <si>
    <t xml:space="preserve">SSD</t>
  </si>
  <si>
    <t xml:space="preserve">ES</t>
  </si>
  <si>
    <t xml:space="preserve">ESP</t>
  </si>
  <si>
    <t xml:space="preserve">Spratly Islands</t>
  </si>
  <si>
    <t xml:space="preserve">XSP</t>
  </si>
  <si>
    <t xml:space="preserve">LK</t>
  </si>
  <si>
    <t xml:space="preserve">LKA</t>
  </si>
  <si>
    <t xml:space="preserve">SD</t>
  </si>
  <si>
    <t xml:space="preserve">SDN</t>
  </si>
  <si>
    <t xml:space="preserve">SR</t>
  </si>
  <si>
    <t xml:space="preserve">SUR</t>
  </si>
  <si>
    <t xml:space="preserve">Svalbard and Jan Mayen</t>
  </si>
  <si>
    <t xml:space="preserve">SJ</t>
  </si>
  <si>
    <t xml:space="preserve">SJM</t>
  </si>
  <si>
    <t xml:space="preserve">SZ</t>
  </si>
  <si>
    <t xml:space="preserve">SWZ</t>
  </si>
  <si>
    <t xml:space="preserve">SE</t>
  </si>
  <si>
    <t xml:space="preserve">SWE</t>
  </si>
  <si>
    <t xml:space="preserve">CH</t>
  </si>
  <si>
    <t xml:space="preserve">CHE</t>
  </si>
  <si>
    <t xml:space="preserve">SY</t>
  </si>
  <si>
    <t xml:space="preserve">SYR</t>
  </si>
  <si>
    <t xml:space="preserve">ST</t>
  </si>
  <si>
    <t xml:space="preserve">STP</t>
  </si>
  <si>
    <t xml:space="preserve">TW</t>
  </si>
  <si>
    <t xml:space="preserve">TWN</t>
  </si>
  <si>
    <t xml:space="preserve">TJ</t>
  </si>
  <si>
    <t xml:space="preserve">TJK</t>
  </si>
  <si>
    <t xml:space="preserve">TZ</t>
  </si>
  <si>
    <t xml:space="preserve">TZA</t>
  </si>
  <si>
    <t xml:space="preserve">TH</t>
  </si>
  <si>
    <t xml:space="preserve">THA</t>
  </si>
  <si>
    <t xml:space="preserve">TL</t>
  </si>
  <si>
    <t xml:space="preserve">TLS</t>
  </si>
  <si>
    <t xml:space="preserve">TG</t>
  </si>
  <si>
    <t xml:space="preserve">TGO</t>
  </si>
  <si>
    <t xml:space="preserve">TK</t>
  </si>
  <si>
    <t xml:space="preserve">TKL</t>
  </si>
  <si>
    <t xml:space="preserve">TO</t>
  </si>
  <si>
    <t xml:space="preserve">TON</t>
  </si>
  <si>
    <t xml:space="preserve">TT</t>
  </si>
  <si>
    <t xml:space="preserve">TTO</t>
  </si>
  <si>
    <t xml:space="preserve">TN</t>
  </si>
  <si>
    <t xml:space="preserve">TUN</t>
  </si>
  <si>
    <t xml:space="preserve">TR</t>
  </si>
  <si>
    <t xml:space="preserve">TUR</t>
  </si>
  <si>
    <t xml:space="preserve">TM</t>
  </si>
  <si>
    <t xml:space="preserve">TKM</t>
  </si>
  <si>
    <t xml:space="preserve">TC</t>
  </si>
  <si>
    <t xml:space="preserve">TCA</t>
  </si>
  <si>
    <t xml:space="preserve">TV</t>
  </si>
  <si>
    <t xml:space="preserve">TUV</t>
  </si>
  <si>
    <t xml:space="preserve">UG</t>
  </si>
  <si>
    <t xml:space="preserve">UGA</t>
  </si>
  <si>
    <t xml:space="preserve">UA</t>
  </si>
  <si>
    <t xml:space="preserve">UKR</t>
  </si>
  <si>
    <t xml:space="preserve">AE</t>
  </si>
  <si>
    <t xml:space="preserve">ARE</t>
  </si>
  <si>
    <t xml:space="preserve">GB</t>
  </si>
  <si>
    <t xml:space="preserve">GBR</t>
  </si>
  <si>
    <t xml:space="preserve">UM</t>
  </si>
  <si>
    <t xml:space="preserve">UMI</t>
  </si>
  <si>
    <t xml:space="preserve">UY</t>
  </si>
  <si>
    <t xml:space="preserve">URY</t>
  </si>
  <si>
    <t xml:space="preserve">UZ</t>
  </si>
  <si>
    <t xml:space="preserve">UZB</t>
  </si>
  <si>
    <t xml:space="preserve">VU</t>
  </si>
  <si>
    <t xml:space="preserve">VUT</t>
  </si>
  <si>
    <t xml:space="preserve">Vatican City</t>
  </si>
  <si>
    <t xml:space="preserve">VA</t>
  </si>
  <si>
    <t xml:space="preserve">VAT</t>
  </si>
  <si>
    <t xml:space="preserve">VE</t>
  </si>
  <si>
    <t xml:space="preserve">VEN</t>
  </si>
  <si>
    <t xml:space="preserve">VN</t>
  </si>
  <si>
    <t xml:space="preserve">VNM</t>
  </si>
  <si>
    <t xml:space="preserve">Virgin Islands, U.S.</t>
  </si>
  <si>
    <t xml:space="preserve">VI</t>
  </si>
  <si>
    <t xml:space="preserve">VIR</t>
  </si>
  <si>
    <t xml:space="preserve">Wallis and Futuna</t>
  </si>
  <si>
    <t xml:space="preserve">WF</t>
  </si>
  <si>
    <t xml:space="preserve">WLF</t>
  </si>
  <si>
    <t xml:space="preserve">EH</t>
  </si>
  <si>
    <t xml:space="preserve">ESH</t>
  </si>
  <si>
    <t xml:space="preserve">YE</t>
  </si>
  <si>
    <t xml:space="preserve">YEM</t>
  </si>
  <si>
    <t xml:space="preserve">ZM</t>
  </si>
  <si>
    <t xml:space="preserve">ZMB</t>
  </si>
  <si>
    <t xml:space="preserve">ZW</t>
  </si>
  <si>
    <t xml:space="preserve">ZWE</t>
  </si>
  <si>
    <t xml:space="preserve">Åland Islands</t>
  </si>
  <si>
    <t xml:space="preserve">AX</t>
  </si>
  <si>
    <t xml:space="preserve">ALA</t>
  </si>
  <si>
    <t xml:space="preserve">description</t>
  </si>
  <si>
    <t xml:space="preserve">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</si>
  <si>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 xml:space="preserve">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</si>
  <si>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 xml:space="preserve">restoration_activity</t>
  </si>
  <si>
    <t xml:space="preserve">Planting: Includes activities such as planting seeds, creating nurseries, and other efforts to regenerate vegetation in degraded ecosystems.</t>
  </si>
  <si>
    <t xml:space="preserve">Hybrid: Combines planting and hydrology techniques for a comprehensive restoration approach that addresses multiple ecosystem needs.</t>
  </si>
  <si>
    <t xml:space="preserve">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</si>
  <si>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 xml:space="preserve">Id</t>
  </si>
  <si>
    <t xml:space="preserve">Reviewed</t>
  </si>
  <si>
    <t xml:space="preserve">Assumes internal legal team expenses ($20,000), external international carbon focused legal team ($100,000), and local counsel ($20,000).</t>
  </si>
  <si>
    <t xml:space="preserve">Assumes internal legal team expenses ($20,000), external international carbon focused legal team ($100,000), and local counsel ($10,000).</t>
  </si>
  <si>
    <t xml:space="preserve">Assumes internal legal team expenses ($20,000), external international carbon focused legal team ($100,000), and local counsel ($30,000).</t>
  </si>
  <si>
    <t xml:space="preserve">Source list for sequestration rates found in academic studies.</t>
  </si>
  <si>
    <t xml:space="preserve">Conversions</t>
  </si>
  <si>
    <t xml:space="preserve">g in a ton conversion</t>
  </si>
  <si>
    <t xml:space="preserve">C to CO2 factor</t>
  </si>
  <si>
    <t xml:space="preserve">Unit</t>
  </si>
  <si>
    <t xml:space="preserve">Scope</t>
  </si>
  <si>
    <t xml:space="preserve">Notes</t>
  </si>
  <si>
    <t xml:space="preserve">McLeod, 2011</t>
  </si>
  <si>
    <t xml:space="preserve">gC/m^2/yr</t>
  </si>
  <si>
    <t xml:space="preserve">Compiled carbon burial measurements from all 3 ecosystems. Using the mean values from each ecosystem in the model.</t>
  </si>
  <si>
    <t xml:space="preserve">gC/ha/yr</t>
  </si>
  <si>
    <t xml:space="preserve">*10,000</t>
  </si>
  <si>
    <t xml:space="preserve">tC/ha/yr</t>
  </si>
  <si>
    <t xml:space="preserve">/1,000,000</t>
  </si>
  <si>
    <t xml:space="preserve">tCO2e/ha/yr</t>
  </si>
  <si>
    <t xml:space="preserve">Global</t>
  </si>
  <si>
    <t xml:space="preserve">*3.66</t>
  </si>
  <si>
    <t xml:space="preserve">Blue Wealth of Nations ecosystem extent and potential dataset</t>
  </si>
  <si>
    <t xml:space="preserve">Sequestration rates from Blue Wealth of Nations dataset of all extents and ecosystem carbon potentials by country</t>
  </si>
  <si>
    <t xml:space="preserve">tC/m^2/yr</t>
  </si>
  <si>
    <t xml:space="preserve">tC/m2/yr</t>
  </si>
  <si>
    <t xml:space="preserve">tCO2/ha/yr</t>
  </si>
  <si>
    <t xml:space="preserve">VCS default values for blue carbon sequestration</t>
  </si>
  <si>
    <t xml:space="preserve">Can be used as a very conservative sequestration rate, considered the default Tier 1 assumption for VCS projects when project specific data is unavailable.</t>
  </si>
  <si>
    <t xml:space="preserve">VCS default value</t>
  </si>
  <si>
    <t xml:space="preserve"> </t>
  </si>
  <si>
    <t xml:space="preserve">Converted to CO2e</t>
  </si>
  <si>
    <t xml:space="preserve">IPCC supplement, 2014</t>
  </si>
  <si>
    <t xml:space="preserve">MgC/ha/yr</t>
  </si>
  <si>
    <t xml:space="preserve">Annual emission factors associated with restoration or creation on organic and mineral soils</t>
  </si>
  <si>
    <t xml:space="preserve">https://www.ipcc-nggip.iges.or.jp/public/wetlands/draft/SOD_Wetlands_Supplement/Chp_4_SOD_Wetlands_Supplement.pdf</t>
  </si>
  <si>
    <t xml:space="preserve">McKinsey blue carbon potentials</t>
  </si>
  <si>
    <t xml:space="preserve">restoration</t>
  </si>
  <si>
    <t xml:space="preserve">Used for rough estimation of annual sequestration potential from restored and avoided loss mangroves at a country level</t>
  </si>
  <si>
    <t xml:space="preserve">23.5tCO2/ha/yr</t>
  </si>
  <si>
    <t xml:space="preserve">Sequestration rate for restored mangroves</t>
  </si>
  <si>
    <t xml:space="preserve">42.9tCO2/ha/yr</t>
  </si>
  <si>
    <t xml:space="preserve">Sequestration rate for avoided loss mangroves</t>
  </si>
  <si>
    <t xml:space="preserve">Jill T. Griner et al., 2013</t>
  </si>
  <si>
    <t xml:space="preserve">gCm^2/yr</t>
  </si>
  <si>
    <t xml:space="preserve">Seagrass restoration</t>
  </si>
  <si>
    <t xml:space="preserve">Seagrass natural burial rate low</t>
  </si>
  <si>
    <t xml:space="preserve">Seagrass natural burial rate high</t>
  </si>
  <si>
    <t xml:space="preserve">m^2 to ha conversion</t>
  </si>
  <si>
    <t xml:space="preserve">gram to ton conversion</t>
  </si>
  <si>
    <t xml:space="preserve">C to CO2e conversion</t>
  </si>
  <si>
    <t xml:space="preserve">138+-38</t>
  </si>
  <si>
    <t xml:space="preserve">Seagrass burial rate</t>
  </si>
  <si>
    <t xml:space="preserve">0.4-2.6%</t>
  </si>
  <si>
    <t xml:space="preserve">global seagrass habitat loss due to land-use change</t>
  </si>
  <si>
    <t xml:space="preserve">PgC2/yr</t>
  </si>
  <si>
    <t xml:space="preserve">0.05-0.33</t>
  </si>
  <si>
    <t xml:space="preserve">Total carbon emissions from loss</t>
  </si>
  <si>
    <t xml:space="preserve">TgC/yr</t>
  </si>
  <si>
    <t xml:space="preserve">current rates of seagrass decline could lead to </t>
  </si>
  <si>
    <t xml:space="preserve">Seagrass sequestration rate grows linearly to this value by 12 years</t>
  </si>
  <si>
    <t xml:space="preserve">NZ feasibility study</t>
  </si>
  <si>
    <t xml:space="preserve">tC/ha</t>
  </si>
  <si>
    <t xml:space="preserve">aboveground biomass stock</t>
  </si>
  <si>
    <t xml:space="preserve">tCha</t>
  </si>
  <si>
    <t xml:space="preserve">soil carbon stock</t>
  </si>
  <si>
    <t xml:space="preserve">&gt;200</t>
  </si>
  <si>
    <t xml:space="preserve">degraded tidal salt marsh ecosystem emissions in the first 5 years since disturbance</t>
  </si>
  <si>
    <t xml:space="preserve">&lt;50</t>
  </si>
  <si>
    <t xml:space="preserve">years 10-20</t>
  </si>
  <si>
    <t xml:space="preserve">~5</t>
  </si>
  <si>
    <t xml:space="preserve">after 30 years</t>
  </si>
  <si>
    <t xml:space="preserve">NZ assumed conversion of tidal marsh was &gt;30 years prior to project, decreased emissions by 0.99 per year</t>
  </si>
  <si>
    <t xml:space="preserve">Oreska, 2020</t>
  </si>
  <si>
    <t xml:space="preserve">seagrass soil carbon sequestration</t>
  </si>
  <si>
    <t xml:space="preserve">48-112</t>
  </si>
  <si>
    <t xml:space="preserve">Seagrass global rates range</t>
  </si>
  <si>
    <t xml:space="preserve">Caribbean mangrove rates</t>
  </si>
  <si>
    <t xml:space="preserve">Dwarf mangrove biomass rate Caribbean</t>
  </si>
  <si>
    <t xml:space="preserve">Fringe</t>
  </si>
  <si>
    <t xml:space="preserve">Dwarf mangrove soil gain rate in Caribbean</t>
  </si>
  <si>
    <t xml:space="preserve">Dwarf mangrove total rate Caribbean, 251K over 20 years</t>
  </si>
  <si>
    <t xml:space="preserve">Fringe 395K over 20 years</t>
  </si>
  <si>
    <t xml:space="preserve">Burden, 2019</t>
  </si>
  <si>
    <t xml:space="preserve">2.42 (±0.26)</t>
  </si>
  <si>
    <t xml:space="preserve">Global average carbon accumulation rate in salt marsh sediments</t>
  </si>
  <si>
    <t xml:space="preserve">Suprayogi, 2022</t>
  </si>
  <si>
    <t xml:space="preserve">MgCO2e/ha/yr</t>
  </si>
  <si>
    <t xml:space="preserve">Northern Sumatra Coast, Indonesia</t>
  </si>
  <si>
    <t xml:space="preserve">Mumbai, India</t>
  </si>
  <si>
    <t xml:space="preserve">Average soil carbon sequestration rate based on Sei Meran and Tanjung Rejo clustering system</t>
  </si>
  <si>
    <t xml:space="preserve">https://link.springer.com/article/10.1007/s12237-013-9702-4</t>
  </si>
  <si>
    <t xml:space="preserve">gC/m/yr</t>
  </si>
  <si>
    <t xml:space="preserve">Queensland, Australia</t>
  </si>
  <si>
    <t xml:space="preserve">Lovelock et al., 2013</t>
  </si>
  <si>
    <t xml:space="preserve">https://link.springer.com/article/10.1007/s12237-020-00733-0</t>
  </si>
  <si>
    <t xml:space="preserve">Dontis et al., 2020</t>
  </si>
  <si>
    <t xml:space="preserve">Tampa Bay, Florida</t>
  </si>
  <si>
    <t xml:space="preserve">Belowground organic carbon sequestration Naples, Florida</t>
  </si>
  <si>
    <t xml:space="preserve">Mikoko Pamoja PDD</t>
  </si>
  <si>
    <t xml:space="preserve">Aboveground carbon sequestration rate, Kenya</t>
  </si>
  <si>
    <t xml:space="preserve">Belowground carbon sequestration rate, Kenya</t>
  </si>
  <si>
    <t xml:space="preserve">Total carbon sequestration rate, Kenya </t>
  </si>
  <si>
    <t xml:space="preserve">https://www.sciencedirect.com/science/article/abs/pii/S0964569118300619?via%3Dihub</t>
  </si>
  <si>
    <t xml:space="preserve">C accumulation of replanted mangroves in the first 10 years in Matang Mangrove Forest Reserve in Malaysia, one of the most C dense forests in the world</t>
  </si>
  <si>
    <t xml:space="preserve">Adame et al., 2018</t>
  </si>
  <si>
    <t xml:space="preserve">After 10 years</t>
  </si>
  <si>
    <t xml:space="preserve">https://www.nature.com/articles/s41467-019-12176-8</t>
  </si>
  <si>
    <t xml:space="preserve">Mean soil sequestration rate</t>
  </si>
  <si>
    <t xml:space="preserve">Serrano et al., 2019</t>
  </si>
  <si>
    <t xml:space="preserve">Kelleway et al., 2017</t>
  </si>
  <si>
    <t xml:space="preserve">MgC/ha</t>
  </si>
  <si>
    <t xml:space="preserve">Aboveground biomass stock</t>
  </si>
  <si>
    <t xml:space="preserve">Soil carbon stock</t>
  </si>
  <si>
    <t xml:space="preserve">Mean tropical mangrove sequestration rate</t>
  </si>
  <si>
    <t xml:space="preserve">https://link.springer.com/article/10.1007/s10021-019-00408-3</t>
  </si>
  <si>
    <t xml:space="preserve">Surface soil carbon accumulation rates for tall mangroves from NSW, Australia</t>
  </si>
  <si>
    <t xml:space="preserve">Lamont et al., 2019</t>
  </si>
  <si>
    <t xml:space="preserve">Surface soil carbon accumulation rates for dwarf mangroves from NSW, Australia</t>
  </si>
  <si>
    <t xml:space="preserve">https://link.springer.com/content/pdf/10.1007/s10021-012-9551-1.pdf</t>
  </si>
  <si>
    <t xml:space="preserve">Florida</t>
  </si>
  <si>
    <t xml:space="preserve">Florida mangrove-encroached salt marsh</t>
  </si>
  <si>
    <t xml:space="preserve">Osland et al., 2012</t>
  </si>
  <si>
    <t xml:space="preserve">https://www.sciencedirect.com/science/article/abs/pii/S003807171400128X</t>
  </si>
  <si>
    <t xml:space="preserve">Lunstrum and Chen, 2014</t>
  </si>
  <si>
    <t xml:space="preserve">https://www.sciencedirect.com/science/article/abs/pii/S0378112716307940</t>
  </si>
  <si>
    <t xml:space="preserve">Marchand, 2017</t>
  </si>
  <si>
    <t xml:space="preserve">https://www.sciencedirect.com/science/article/abs/pii/S0272771413002333?via%3Dihub</t>
  </si>
  <si>
    <t xml:space="preserve">Southeast Australia, short-term accumulation rates likely an overestimate relative to longer-term radiometric approaches</t>
  </si>
  <si>
    <t xml:space="preserve">Saintilan, 2013</t>
  </si>
  <si>
    <t xml:space="preserve">https://www.mdpi.com/2413-4155/2/3/67/htm</t>
  </si>
  <si>
    <t xml:space="preserve">Alongi, 2020</t>
  </si>
  <si>
    <t xml:space="preserve">https://agupubs.onlinelibrary.wiley.com/doi/full/10.1029/2012GB004375</t>
  </si>
  <si>
    <t xml:space="preserve">Global mangrove carbon burial rate</t>
  </si>
  <si>
    <t xml:space="preserve">Breithaupt et al., 2012</t>
  </si>
  <si>
    <t xml:space="preserve">https://www.science.org/doi/full/10.1126/sciadv.aao4985</t>
  </si>
  <si>
    <t xml:space="preserve">Meta-analysis of global mangrove carbon burial rate</t>
  </si>
  <si>
    <t xml:space="preserve">Rosentreter et al., 2018</t>
  </si>
  <si>
    <t xml:space="preserve">Latitude:</t>
  </si>
  <si>
    <t xml:space="preserve">0-5</t>
  </si>
  <si>
    <t xml:space="preserve">5-10</t>
  </si>
  <si>
    <t xml:space="preserve">10-15</t>
  </si>
  <si>
    <t xml:space="preserve">15-20</t>
  </si>
  <si>
    <t xml:space="preserve">20-25</t>
  </si>
  <si>
    <t xml:space="preserve">25-30</t>
  </si>
  <si>
    <t xml:space="preserve">30-35</t>
  </si>
  <si>
    <t xml:space="preserve">35-40</t>
  </si>
  <si>
    <t xml:space="preserve">TNC Australia</t>
  </si>
  <si>
    <t xml:space="preserve">Blue Heart Planned Pilot Sites, South East Queensland; biomass accumulation and burial rate</t>
  </si>
  <si>
    <t xml:space="preserve">Average from blue heart</t>
  </si>
  <si>
    <t xml:space="preserve">TNC Mexico</t>
  </si>
  <si>
    <t xml:space="preserve">Mg./ha/yr</t>
  </si>
  <si>
    <t xml:space="preserve">Rate of carbon capture (Captura de carbono)</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</si>
  <si>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</si>
  <si>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</si>
  <si>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</si>
  <si>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 xml:space="preserve">Note</t>
  </si>
  <si>
    <t xml:space="preserve">AGB </t>
  </si>
  <si>
    <t xml:space="preserve">Simard et al., 2019 </t>
  </si>
  <si>
    <t xml:space="preserve">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</si>
  <si>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</si>
  <si>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</si>
  <si>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</si>
  <si>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</si>
  <si>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</si>
  <si>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</si>
  <si>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</si>
  <si>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</si>
  <si>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</si>
  <si>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 xml:space="preserve">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</si>
  <si>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</si>
  <si>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</si>
  <si>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</si>
  <si>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 xml:space="preserve">Byrd et al. 2018 ISPRS Journal of Photogrammetry and Remote Sensing, 139, pp.255-271</t>
  </si>
  <si>
    <t xml:space="preserve">AGB</t>
  </si>
  <si>
    <t xml:space="preserve">Defined on country level - see excel sheet</t>
  </si>
  <si>
    <t xml:space="preserve">tCO2e/ ha</t>
  </si>
  <si>
    <t xml:space="preserve">SOC</t>
  </si>
  <si>
    <t xml:space="preserve">tCO2e/ha/year, on a 30 year estimate </t>
  </si>
  <si>
    <t xml:space="preserve">Mangrove extent</t>
  </si>
  <si>
    <t xml:space="preserve">Mangrove Biomass (MgCha-1)</t>
  </si>
  <si>
    <t xml:space="preserve">Mangrove AGB Emissions Factor (%)</t>
  </si>
  <si>
    <t xml:space="preserve">Mangrove SOC (MgCha-1)</t>
  </si>
  <si>
    <t xml:space="preserve">Mangrove SOC Emissions Factor (%)</t>
  </si>
  <si>
    <t xml:space="preserve">Total Emissions (MgCO2e/ha</t>
  </si>
  <si>
    <t xml:space="preserve">Source list for loss rates and restorable land from academic studies.</t>
  </si>
  <si>
    <t xml:space="preserve">0.4-2.6</t>
  </si>
  <si>
    <t xml:space="preserve">McLeod et al, 2011</t>
  </si>
  <si>
    <t xml:space="preserve">0.7-3</t>
  </si>
  <si>
    <t xml:space="preserve">global average loss rates</t>
  </si>
  <si>
    <t xml:space="preserve">mean</t>
  </si>
  <si>
    <t xml:space="preserve">Waycott, Duarte, 2009</t>
  </si>
  <si>
    <t xml:space="preserve">before 1940</t>
  </si>
  <si>
    <t xml:space="preserve">since 1990</t>
  </si>
  <si>
    <t xml:space="preserve">Fourqurean, 2012</t>
  </si>
  <si>
    <t xml:space="preserve">beginning of the twentieth century and accelerating in recent decades</t>
  </si>
  <si>
    <t xml:space="preserve">Buelow et al., 2022</t>
  </si>
  <si>
    <t xml:space="preserve">% of total observed extent</t>
  </si>
  <si>
    <t xml:space="preserve">Intermediate restoration scenario modeled to 2030</t>
  </si>
  <si>
    <t xml:space="preserve">Intermediate restoration scenario modeled to 2050</t>
  </si>
  <si>
    <t xml:space="preserve">Ambitious restoration scenario modeled to 2050</t>
  </si>
  <si>
    <r>
      <rPr>
        <b val="true"/>
        <sz val="10"/>
        <color rgb="FF000000"/>
        <rFont val="Arial"/>
        <family val="0"/>
        <charset val="1"/>
      </rPr>
      <t xml:space="preserve">Function:</t>
    </r>
    <r>
      <rPr>
        <sz val="10"/>
        <color rgb="FF000000"/>
        <rFont val="Arial"/>
        <family val="0"/>
        <charset val="1"/>
      </rPr>
      <t xml:space="preserve"> Global Mangrove Watch dataset for mangrove extent v4</t>
    </r>
  </si>
  <si>
    <r>
      <rPr>
        <b val="true"/>
        <sz val="10"/>
        <color rgb="FF000000"/>
        <rFont val="Arial"/>
        <family val="0"/>
        <charset val="1"/>
      </rPr>
      <t xml:space="preserve">Guide to user: </t>
    </r>
    <r>
      <rPr>
        <sz val="10"/>
        <color rgb="FF000000"/>
        <rFont val="Arial"/>
        <family val="0"/>
        <charset val="1"/>
      </rPr>
      <t xml:space="preserve">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</si>
  <si>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 xml:space="preserve">Extend historic</t>
  </si>
  <si>
    <t xml:space="preserve">Columns being referenced:</t>
  </si>
  <si>
    <t xml:space="preserve">2020_area</t>
  </si>
  <si>
    <t xml:space="preserve">2010_area</t>
  </si>
  <si>
    <t xml:space="preserve">1996_count</t>
  </si>
  <si>
    <t xml:space="preserve">2007_count</t>
  </si>
  <si>
    <t xml:space="preserve">2008_count</t>
  </si>
  <si>
    <t xml:space="preserve">2009_count</t>
  </si>
  <si>
    <t xml:space="preserve">2010_count</t>
  </si>
  <si>
    <t xml:space="preserve">2015_count</t>
  </si>
  <si>
    <t xml:space="preserve">2016_count</t>
  </si>
  <si>
    <t xml:space="preserve">2017_count</t>
  </si>
  <si>
    <t xml:space="preserve">2018_count</t>
  </si>
  <si>
    <t xml:space="preserve">2019_count</t>
  </si>
  <si>
    <t xml:space="preserve">2020_count</t>
  </si>
  <si>
    <t xml:space="preserve">1996_area</t>
  </si>
  <si>
    <t xml:space="preserve">2007_area</t>
  </si>
  <si>
    <t xml:space="preserve">2008_area</t>
  </si>
  <si>
    <t xml:space="preserve">2009_area</t>
  </si>
  <si>
    <t xml:space="preserve">2015_area</t>
  </si>
  <si>
    <t xml:space="preserve">2016_area</t>
  </si>
  <si>
    <t xml:space="preserve">2017_area</t>
  </si>
  <si>
    <t xml:space="preserve">2018_area</t>
  </si>
  <si>
    <t xml:space="preserve">2019_area</t>
  </si>
  <si>
    <t xml:space="preserve">Change since 1996</t>
  </si>
  <si>
    <t xml:space="preserve">Loss rate since 1996</t>
  </si>
  <si>
    <t xml:space="preserve">loss rate since 2010</t>
  </si>
  <si>
    <t xml:space="preserve">British Virgin Islands</t>
  </si>
  <si>
    <t xml:space="preserve">Democratic Republic of the Congo</t>
  </si>
  <si>
    <t xml:space="preserve">Total</t>
  </si>
  <si>
    <r>
      <rPr>
        <b val="true"/>
        <sz val="10"/>
        <color rgb="FF000000"/>
        <rFont val="Arial"/>
        <family val="0"/>
        <charset val="1"/>
      </rPr>
      <t xml:space="preserve">Function:</t>
    </r>
    <r>
      <rPr>
        <sz val="10"/>
        <color rgb="FF000000"/>
        <rFont val="Arial"/>
        <family val="0"/>
        <charset val="1"/>
      </rPr>
      <t xml:space="preserve"> Global Mangrove Watch dataset for mangrove protected extent</t>
    </r>
  </si>
  <si>
    <t xml:space="preserve">Total unprotected mangrove 2016 (ha)</t>
  </si>
  <si>
    <t xml:space="preserve">Unprotected loss rate</t>
  </si>
  <si>
    <t xml:space="preserve">Total Mangrove Composite</t>
  </si>
  <si>
    <t xml:space="preserve">Total Protected Mangrove Composite</t>
  </si>
  <si>
    <t xml:space="preserve">Total Mangrove 1996</t>
  </si>
  <si>
    <t xml:space="preserve">Total Protected Mangrove 1996</t>
  </si>
  <si>
    <t xml:space="preserve">Total Mangrove 2007</t>
  </si>
  <si>
    <t xml:space="preserve">Total Protected Mangrove 2007</t>
  </si>
  <si>
    <t xml:space="preserve">Total Mangrove 2010</t>
  </si>
  <si>
    <t xml:space="preserve">Total Protected Mangrove 2010</t>
  </si>
  <si>
    <t xml:space="preserve">Total Mangrove 2016</t>
  </si>
  <si>
    <t xml:space="preserve">Total Protected Mangrove 2016</t>
  </si>
  <si>
    <t xml:space="preserve">Total unprotected mangrove 2016</t>
  </si>
  <si>
    <t xml:space="preserve">Net Loss in  Mangrove Extent</t>
  </si>
  <si>
    <t xml:space="preserve">Net Loss in Protected Areas</t>
  </si>
  <si>
    <t xml:space="preserve">Proportion 2016 mangrove protected</t>
  </si>
  <si>
    <t xml:space="preserve">Decline in mangrove 1996-2016</t>
  </si>
  <si>
    <t xml:space="preserve">Decline in unprotected mangrove 1996-2016</t>
  </si>
  <si>
    <t xml:space="preserve">Decline in protected mangrove 1996-2016</t>
  </si>
  <si>
    <t xml:space="preserve">Proportion of global mangroves</t>
  </si>
  <si>
    <t xml:space="preserve">Prop loss in protected</t>
  </si>
  <si>
    <t xml:space="preserve">Annualized losses</t>
  </si>
  <si>
    <t xml:space="preserve">Annualized losses unprotected</t>
  </si>
  <si>
    <t xml:space="preserve">Annualized loss rate protected</t>
  </si>
  <si>
    <t xml:space="preserve">Annualized  loss rate (from total composite)</t>
  </si>
  <si>
    <t xml:space="preserve">Annual loss rate of unprotected mangroves</t>
  </si>
  <si>
    <t xml:space="preserve">Annual loss rate of protected mangroves</t>
  </si>
  <si>
    <t xml:space="preserve">CAGR total '96-'16</t>
  </si>
  <si>
    <t xml:space="preserve">CAGR protected '96-'16</t>
  </si>
  <si>
    <t xml:space="preserve">CAGR unprotected '96-'16</t>
  </si>
  <si>
    <r>
      <rPr>
        <b val="true"/>
        <sz val="10"/>
        <color rgb="FF000000"/>
        <rFont val="Arial"/>
        <family val="0"/>
        <charset val="1"/>
      </rPr>
      <t xml:space="preserve">Function:</t>
    </r>
    <r>
      <rPr>
        <sz val="10"/>
        <color rgb="FF000000"/>
        <rFont val="Arial"/>
        <family val="0"/>
        <charset val="1"/>
      </rPr>
      <t xml:space="preserve"> Seagrass extent from WCMC</t>
    </r>
  </si>
  <si>
    <r>
      <rPr>
        <b val="true"/>
        <sz val="10"/>
        <color rgb="FF000000"/>
        <rFont val="Arial"/>
        <family val="0"/>
        <charset val="1"/>
      </rPr>
      <t xml:space="preserve">Guide to user: </t>
    </r>
    <r>
      <rPr>
        <sz val="10"/>
        <color rgb="FF000000"/>
        <rFont val="Arial"/>
        <family val="0"/>
        <charset val="1"/>
      </rPr>
      <t xml:space="preserve">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r>
  </si>
  <si>
    <t xml:space="preserve">Restorable land % of current extent</t>
  </si>
  <si>
    <t xml:space="preserve">seagrass extent (ha)</t>
  </si>
  <si>
    <t xml:space="preserve">total_area</t>
  </si>
  <si>
    <t xml:space="preserve">protected_area</t>
  </si>
  <si>
    <t xml:space="preserve">percent_protected</t>
  </si>
  <si>
    <t xml:space="preserve">presence</t>
  </si>
  <si>
    <t xml:space="preserve">ABNJ</t>
  </si>
  <si>
    <t xml:space="preserve">xKI</t>
  </si>
  <si>
    <t xml:space="preserve">MAC</t>
  </si>
  <si>
    <r>
      <rPr>
        <b val="true"/>
        <sz val="10"/>
        <color rgb="FF000000"/>
        <rFont val="Arial"/>
        <family val="0"/>
        <charset val="1"/>
      </rPr>
      <t xml:space="preserve">Function:</t>
    </r>
    <r>
      <rPr>
        <sz val="10"/>
        <color rgb="FF000000"/>
        <rFont val="Arial"/>
        <family val="0"/>
        <charset val="1"/>
      </rPr>
      <t xml:space="preserve"> Salt marsh extent from WCMC</t>
    </r>
  </si>
  <si>
    <r>
      <rPr>
        <b val="true"/>
        <sz val="10"/>
        <color rgb="FF000000"/>
        <rFont val="Arial"/>
        <family val="0"/>
        <charset val="1"/>
      </rPr>
      <t xml:space="preserve">Guide to user: </t>
    </r>
    <r>
      <rPr>
        <sz val="10"/>
        <color rgb="FF000000"/>
        <rFont val="Arial"/>
        <family val="0"/>
        <charset val="1"/>
      </rPr>
      <t xml:space="preserve">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r>
  </si>
  <si>
    <t xml:space="preserve">salt marsh extent (ha)</t>
  </si>
  <si>
    <t xml:space="preserve">DPT</t>
  </si>
  <si>
    <r>
      <rPr>
        <b val="true"/>
        <sz val="10"/>
        <color rgb="FF000000"/>
        <rFont val="Arial"/>
        <family val="0"/>
        <charset val="1"/>
      </rPr>
      <t xml:space="preserve">Function:</t>
    </r>
    <r>
      <rPr>
        <sz val="10"/>
        <color rgb="FF000000"/>
        <rFont val="Arial"/>
        <family val="0"/>
        <charset val="1"/>
      </rPr>
      <t xml:space="preserve"> Restorable mangrove area from Mapping Ocean Wealth</t>
    </r>
  </si>
  <si>
    <r>
      <rPr>
        <b val="true"/>
        <sz val="10"/>
        <color rgb="FF000000"/>
        <rFont val="Arial"/>
        <family val="0"/>
        <charset val="1"/>
      </rPr>
      <t xml:space="preserve">Guide to user: </t>
    </r>
    <r>
      <rPr>
        <sz val="10"/>
        <color rgb="FF000000"/>
        <rFont val="Arial"/>
        <family val="0"/>
        <charset val="1"/>
      </rPr>
      <t xml:space="preserve">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r>
  </si>
  <si>
    <t xml:space="preserve">Restorable_ha</t>
  </si>
  <si>
    <t xml:space="preserve">Area_2020_km2</t>
  </si>
  <si>
    <t xml:space="preserve">Area_2020_ha</t>
  </si>
  <si>
    <t xml:space="preserve">Restorable_km2</t>
  </si>
  <si>
    <t xml:space="preserve">Proportion_Restorable</t>
  </si>
  <si>
    <t xml:space="preserve">Global proportion</t>
  </si>
  <si>
    <t xml:space="preserve">OVERALL_SCORE</t>
  </si>
  <si>
    <t xml:space="preserve">MeanAGB</t>
  </si>
  <si>
    <t xml:space="preserve">MeanSOC</t>
  </si>
  <si>
    <t xml:space="preserve">Mean AGC (MgCO2eha-1)</t>
  </si>
  <si>
    <t xml:space="preserve">Mean SOC (MgCO2eha-1)</t>
  </si>
</sst>
</file>

<file path=xl/styles.xml><?xml version="1.0" encoding="utf-8"?>
<styleSheet xmlns="http://schemas.openxmlformats.org/spreadsheetml/2006/main">
  <numFmts count="13">
    <numFmt numFmtId="164" formatCode="General"/>
    <numFmt numFmtId="165" formatCode="_(\$* #,##0_);_(\$* \(#,##0\);_(\$* \-??_);_(@_)"/>
    <numFmt numFmtId="166" formatCode="0.00"/>
    <numFmt numFmtId="167" formatCode="0%"/>
    <numFmt numFmtId="168" formatCode="0.00%"/>
    <numFmt numFmtId="169" formatCode="0"/>
    <numFmt numFmtId="170" formatCode="#,##0"/>
    <numFmt numFmtId="171" formatCode="#,##0.00"/>
    <numFmt numFmtId="172" formatCode="d\-mmm"/>
    <numFmt numFmtId="173" formatCode="General"/>
    <numFmt numFmtId="174" formatCode="0.0%"/>
    <numFmt numFmtId="175" formatCode="0.0000%"/>
    <numFmt numFmtId="176" formatCode="0.00E+00"/>
  </numFmts>
  <fonts count="26">
    <font>
      <sz val="10"/>
      <color rgb="FF000000"/>
      <name val="Arial"/>
      <family val="0"/>
      <charset val="1"/>
    </font>
    <font>
      <sz val="10"/>
      <name val="Arial"/>
      <family val="0"/>
    </font>
    <font>
      <sz val="10"/>
      <name val="Arial"/>
      <family val="0"/>
    </font>
    <font>
      <sz val="10"/>
      <name val="Arial"/>
      <family val="0"/>
    </font>
    <font>
      <sz val="5"/>
      <color rgb="FF000000"/>
      <name val="Arial"/>
      <family val="0"/>
      <charset val="1"/>
    </font>
    <font>
      <b val="true"/>
      <sz val="14"/>
      <color rgb="FF000000"/>
      <name val="Arial"/>
      <family val="0"/>
      <charset val="1"/>
    </font>
    <font>
      <sz val="1"/>
      <color rgb="FF000000"/>
      <name val="Arial"/>
      <family val="0"/>
      <charset val="1"/>
    </font>
    <font>
      <b val="true"/>
      <sz val="10"/>
      <color rgb="FF000000"/>
      <name val="Arial"/>
      <family val="0"/>
      <charset val="1"/>
    </font>
    <font>
      <sz val="10"/>
      <color rgb="FF5C5C5C"/>
      <name val="Arial"/>
      <family val="0"/>
      <charset val="1"/>
    </font>
    <font>
      <sz val="10"/>
      <color rgb="FFFFFFFF"/>
      <name val="Arial"/>
      <family val="0"/>
      <charset val="1"/>
    </font>
    <font>
      <u val="single"/>
      <sz val="10"/>
      <color rgb="FF000000"/>
      <name val="Arial"/>
      <family val="0"/>
      <charset val="1"/>
    </font>
    <font>
      <sz val="10"/>
      <color rgb="FF4F81BD"/>
      <name val="Arial"/>
      <family val="0"/>
      <charset val="1"/>
    </font>
    <font>
      <u val="single"/>
      <sz val="10"/>
      <color rgb="FFFFFFFF"/>
      <name val="Arial"/>
      <family val="0"/>
      <charset val="1"/>
    </font>
    <font>
      <sz val="11"/>
      <color rgb="FF000000"/>
      <name val="Arial"/>
      <family val="0"/>
      <charset val="1"/>
    </font>
    <font>
      <b val="true"/>
      <sz val="10"/>
      <color rgb="FFFFFFFF"/>
      <name val="Arial"/>
      <family val="0"/>
      <charset val="1"/>
    </font>
    <font>
      <b val="true"/>
      <sz val="11"/>
      <color rgb="FF46647B"/>
      <name val="Arial"/>
      <family val="0"/>
      <charset val="1"/>
    </font>
    <font>
      <b val="true"/>
      <sz val="10"/>
      <color rgb="FF46647B"/>
      <name val="Arial"/>
      <family val="0"/>
      <charset val="1"/>
    </font>
    <font>
      <sz val="11"/>
      <color rgb="FF46647B"/>
      <name val="Arial"/>
      <family val="0"/>
      <charset val="1"/>
    </font>
    <font>
      <b val="true"/>
      <sz val="11"/>
      <color rgb="FFFFFFFF"/>
      <name val="Arial"/>
      <family val="0"/>
      <charset val="1"/>
    </font>
    <font>
      <sz val="10"/>
      <color rgb="FF46647B"/>
      <name val="Arial"/>
      <family val="0"/>
      <charset val="1"/>
    </font>
    <font>
      <sz val="10"/>
      <color rgb="FFFF0000"/>
      <name val="Arial"/>
      <family val="0"/>
      <charset val="1"/>
    </font>
    <font>
      <b val="true"/>
      <sz val="11"/>
      <color rgb="FF000000"/>
      <name val="Arial"/>
      <family val="0"/>
      <charset val="1"/>
    </font>
    <font>
      <i val="true"/>
      <sz val="10"/>
      <color rgb="FFB4B4B4"/>
      <name val="Arial"/>
      <family val="0"/>
      <charset val="1"/>
    </font>
    <font>
      <b val="true"/>
      <u val="single"/>
      <sz val="10"/>
      <color rgb="FF000000"/>
      <name val="Arial"/>
      <family val="0"/>
      <charset val="1"/>
    </font>
    <font>
      <i val="true"/>
      <sz val="10"/>
      <color rgb="FF000000"/>
      <name val="Arial"/>
      <family val="0"/>
      <charset val="1"/>
    </font>
    <font>
      <b val="true"/>
      <sz val="11"/>
      <color rgb="FFFF0000"/>
      <name val="Arial"/>
      <family val="0"/>
      <charset val="1"/>
    </font>
  </fonts>
  <fills count="14">
    <fill>
      <patternFill patternType="none"/>
    </fill>
    <fill>
      <patternFill patternType="gray125"/>
    </fill>
    <fill>
      <patternFill patternType="solid">
        <fgColor rgb="FFFFFFFF"/>
        <bgColor rgb="FFEFEFEF"/>
      </patternFill>
    </fill>
    <fill>
      <patternFill patternType="solid">
        <fgColor rgb="FFD6D6D6"/>
        <bgColor rgb="FFD6E0E7"/>
      </patternFill>
    </fill>
    <fill>
      <patternFill patternType="solid">
        <fgColor rgb="FFD6E0E7"/>
        <bgColor rgb="FFD9E6E0"/>
      </patternFill>
    </fill>
    <fill>
      <patternFill patternType="solid">
        <fgColor rgb="FFA3BCD3"/>
        <bgColor rgb="FFB4B4B4"/>
      </patternFill>
    </fill>
    <fill>
      <patternFill patternType="solid">
        <fgColor rgb="FF507867"/>
        <bgColor rgb="FF46647B"/>
      </patternFill>
    </fill>
    <fill>
      <patternFill patternType="solid">
        <fgColor rgb="FFD9E6E0"/>
        <bgColor rgb="FFD6E0E7"/>
      </patternFill>
    </fill>
    <fill>
      <patternFill patternType="solid">
        <fgColor rgb="FFFFF2CC"/>
        <bgColor rgb="FFEFEFEF"/>
      </patternFill>
    </fill>
    <fill>
      <patternFill patternType="solid">
        <fgColor rgb="FFB4B4B4"/>
        <bgColor rgb="FFA3BCD3"/>
      </patternFill>
    </fill>
    <fill>
      <patternFill patternType="solid">
        <fgColor rgb="FFFFB3B3"/>
        <bgColor rgb="FFFF99CC"/>
      </patternFill>
    </fill>
    <fill>
      <patternFill patternType="solid">
        <fgColor rgb="FFEFEFEF"/>
        <bgColor rgb="FFFFF2CC"/>
      </patternFill>
    </fill>
    <fill>
      <patternFill patternType="solid">
        <fgColor rgb="FFFFFF00"/>
        <bgColor rgb="FFFFFF00"/>
      </patternFill>
    </fill>
    <fill>
      <patternFill patternType="solid">
        <fgColor rgb="FFB4CDC2"/>
        <bgColor rgb="FFA3BCD3"/>
      </patternFill>
    </fill>
  </fills>
  <borders count="34">
    <border diagonalUp="false" diagonalDown="false">
      <left/>
      <right/>
      <top/>
      <bottom/>
      <diagonal/>
    </border>
    <border diagonalUp="false" diagonalDown="false">
      <left style="thin">
        <color rgb="FF5C5C5C"/>
      </left>
      <right/>
      <top style="thin">
        <color rgb="FF5C5C5C"/>
      </top>
      <bottom/>
      <diagonal/>
    </border>
    <border diagonalUp="false" diagonalDown="false">
      <left/>
      <right/>
      <top style="thin">
        <color rgb="FF5C5C5C"/>
      </top>
      <bottom/>
      <diagonal/>
    </border>
    <border diagonalUp="false" diagonalDown="false">
      <left/>
      <right style="thin">
        <color rgb="FF5C5C5C"/>
      </right>
      <top style="thin">
        <color rgb="FF5C5C5C"/>
      </top>
      <bottom/>
      <diagonal/>
    </border>
    <border diagonalUp="false" diagonalDown="false">
      <left style="thin">
        <color rgb="FF5C5C5C"/>
      </left>
      <right/>
      <top/>
      <bottom/>
      <diagonal/>
    </border>
    <border diagonalUp="false" diagonalDown="false">
      <left/>
      <right style="thin">
        <color rgb="FF5C5C5C"/>
      </right>
      <top/>
      <bottom/>
      <diagonal/>
    </border>
    <border diagonalUp="false" diagonalDown="false">
      <left style="thin">
        <color rgb="FF5C5C5C"/>
      </left>
      <right/>
      <top/>
      <bottom style="medium">
        <color rgb="FF858585"/>
      </bottom>
      <diagonal/>
    </border>
    <border diagonalUp="false" diagonalDown="false">
      <left/>
      <right/>
      <top/>
      <bottom style="medium">
        <color rgb="FF858585"/>
      </bottom>
      <diagonal/>
    </border>
    <border diagonalUp="false" diagonalDown="false">
      <left/>
      <right style="thin">
        <color rgb="FF5C5C5C"/>
      </right>
      <top/>
      <bottom style="medium">
        <color rgb="FF858585"/>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style="thin">
        <color rgb="FFFFFFFF"/>
      </left>
      <right style="thin">
        <color rgb="FFFFFFFF"/>
      </right>
      <top style="thin">
        <color rgb="FFFFFFFF"/>
      </top>
      <bottom/>
      <diagonal/>
    </border>
    <border diagonalUp="false" diagonalDown="false">
      <left style="thin">
        <color rgb="FFFFFFFF"/>
      </left>
      <right style="thin">
        <color rgb="FF5C5C5C"/>
      </right>
      <top/>
      <bottom/>
      <diagonal/>
    </border>
    <border diagonalUp="false" diagonalDown="false">
      <left style="thin">
        <color rgb="FF5C5C5C"/>
      </left>
      <right/>
      <top/>
      <bottom style="thin">
        <color rgb="FF5C5C5C"/>
      </bottom>
      <diagonal/>
    </border>
    <border diagonalUp="false" diagonalDown="false">
      <left/>
      <right/>
      <top/>
      <bottom style="thin">
        <color rgb="FF5C5C5C"/>
      </bottom>
      <diagonal/>
    </border>
    <border diagonalUp="false" diagonalDown="false">
      <left/>
      <right style="thin">
        <color rgb="FF5C5C5C"/>
      </right>
      <top/>
      <bottom style="thin">
        <color rgb="FF5C5C5C"/>
      </botto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thin"/>
      <right/>
      <top style="thin"/>
      <bottom style="thin"/>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style="thin"/>
      <diagonal/>
    </border>
    <border diagonalUp="false" diagonalDown="false">
      <left/>
      <right/>
      <top/>
      <bottom style="thin"/>
      <diagonal/>
    </border>
    <border diagonalUp="false" diagonalDown="false">
      <left/>
      <right style="thin"/>
      <top/>
      <bottom style="thin"/>
      <diagonal/>
    </border>
    <border diagonalUp="false" diagonalDown="false">
      <left style="thin"/>
      <right style="thin">
        <color rgb="FFFFFFFF"/>
      </right>
      <top style="thin"/>
      <bottom/>
      <diagonal/>
    </border>
    <border diagonalUp="false" diagonalDown="false">
      <left style="thin">
        <color rgb="FFFFFFFF"/>
      </left>
      <right style="thin">
        <color rgb="FFFFFFFF"/>
      </right>
      <top style="thin"/>
      <bottom/>
      <diagonal/>
    </border>
    <border diagonalUp="false" diagonalDown="false">
      <left style="thin">
        <color rgb="FFFFFFFF"/>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right style="thin">
        <color rgb="FFFFFFFF"/>
      </right>
      <top style="thin"/>
      <bottom style="thin"/>
      <diagonal/>
    </border>
    <border diagonalUp="false" diagonalDown="false">
      <left style="thin">
        <color rgb="FFFFFFFF"/>
      </left>
      <right style="thin">
        <color rgb="FFFFFFFF"/>
      </right>
      <top style="thin"/>
      <bottom style="thin"/>
      <diagonal/>
    </border>
    <border diagonalUp="false" diagonalDown="false">
      <left style="thin">
        <color rgb="FFFFFFFF"/>
      </left>
      <right style="thin"/>
      <top style="thin"/>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70">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general" vertical="bottom" textRotation="0" wrapText="false" indent="0" shrinkToFit="false"/>
      <protection locked="true" hidden="false"/>
    </xf>
    <xf numFmtId="164" fontId="0" fillId="0" borderId="2" xfId="0" applyFont="true" applyBorder="true" applyAlignment="true" applyProtection="false">
      <alignment horizontal="general" vertical="bottom" textRotation="0" wrapText="false" indent="0" shrinkToFit="false"/>
      <protection locked="true" hidden="false"/>
    </xf>
    <xf numFmtId="164" fontId="0" fillId="0" borderId="3" xfId="0" applyFont="true" applyBorder="true" applyAlignment="true" applyProtection="false">
      <alignment horizontal="general" vertical="bottom" textRotation="0" wrapText="false" indent="0" shrinkToFit="false"/>
      <protection locked="true" hidden="false"/>
    </xf>
    <xf numFmtId="164" fontId="0" fillId="0" borderId="4" xfId="0" applyFont="true" applyBorder="true" applyAlignment="tru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0" fillId="0" borderId="5" xfId="0" applyFont="true" applyBorder="true" applyAlignment="tru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general" vertical="bottom" textRotation="0" wrapText="false" indent="0" shrinkToFit="false"/>
      <protection locked="true" hidden="false"/>
    </xf>
    <xf numFmtId="164" fontId="6" fillId="2" borderId="6" xfId="0" applyFont="true" applyBorder="true" applyAlignment="true" applyProtection="false">
      <alignment horizontal="general" vertical="bottom" textRotation="0" wrapText="false" indent="0" shrinkToFit="false"/>
      <protection locked="true" hidden="false"/>
    </xf>
    <xf numFmtId="164" fontId="6" fillId="2" borderId="7" xfId="0" applyFont="true" applyBorder="true" applyAlignment="true" applyProtection="false">
      <alignment horizontal="general" vertical="bottom" textRotation="0" wrapText="false" indent="0" shrinkToFit="false"/>
      <protection locked="true" hidden="false"/>
    </xf>
    <xf numFmtId="164" fontId="6" fillId="2" borderId="8" xfId="0" applyFont="true" applyBorder="true" applyAlignment="tru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general" vertical="bottom" textRotation="0" wrapText="false" indent="0" shrinkToFit="false"/>
      <protection locked="true" hidden="false"/>
    </xf>
    <xf numFmtId="164" fontId="7" fillId="0" borderId="5" xfId="0" applyFont="true" applyBorder="true" applyAlignment="tru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general" vertical="bottom" textRotation="0" wrapText="false" indent="0" shrinkToFit="false"/>
      <protection locked="true" hidden="false"/>
    </xf>
    <xf numFmtId="164" fontId="8" fillId="0" borderId="0" xfId="0" applyFont="true" applyBorder="true" applyAlignment="true" applyProtection="false">
      <alignment horizontal="left" vertical="top" textRotation="0" wrapText="true" indent="0" shrinkToFit="false"/>
      <protection locked="true" hidden="false"/>
    </xf>
    <xf numFmtId="164" fontId="8" fillId="0" borderId="5" xfId="0" applyFont="true" applyBorder="true" applyAlignment="true" applyProtection="false">
      <alignment horizontal="center" vertical="center" textRotation="0" wrapText="true" indent="0" shrinkToFit="false"/>
      <protection locked="true" hidden="false"/>
    </xf>
    <xf numFmtId="164" fontId="7" fillId="3" borderId="9" xfId="0" applyFont="true" applyBorder="true" applyAlignment="true" applyProtection="false">
      <alignment horizontal="center" vertical="center" textRotation="0" wrapText="false" indent="0" shrinkToFit="false"/>
      <protection locked="true" hidden="false"/>
    </xf>
    <xf numFmtId="164" fontId="7" fillId="3" borderId="10" xfId="0" applyFont="true" applyBorder="true" applyAlignment="true" applyProtection="false">
      <alignment horizontal="center" vertical="center" textRotation="0" wrapText="false" indent="0" shrinkToFit="false"/>
      <protection locked="true" hidden="false"/>
    </xf>
    <xf numFmtId="164" fontId="0" fillId="0" borderId="11" xfId="0" applyFont="true" applyBorder="true" applyAlignment="true" applyProtection="false">
      <alignment horizontal="general" vertical="bottom" textRotation="0" wrapText="false" indent="0" shrinkToFit="false"/>
      <protection locked="true" hidden="false"/>
    </xf>
    <xf numFmtId="164" fontId="9" fillId="0" borderId="4" xfId="0" applyFont="true" applyBorder="true" applyAlignment="true" applyProtection="false">
      <alignment horizontal="general" vertical="bottom" textRotation="0" wrapText="false" indent="0" shrinkToFit="false"/>
      <protection locked="true" hidden="false"/>
    </xf>
    <xf numFmtId="164" fontId="10" fillId="4" borderId="9" xfId="0" applyFont="true" applyBorder="tru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4" fontId="11" fillId="2" borderId="9" xfId="0" applyFont="true" applyBorder="true" applyAlignment="true" applyProtection="false">
      <alignment horizontal="general" vertical="center" textRotation="0" wrapText="false" indent="0" shrinkToFit="false"/>
      <protection locked="true" hidden="false"/>
    </xf>
    <xf numFmtId="164" fontId="10" fillId="5" borderId="9" xfId="0" applyFont="true" applyBorder="true" applyAlignment="true" applyProtection="false">
      <alignment horizontal="general" vertical="bottom" textRotation="0" wrapText="false" indent="0" shrinkToFit="false"/>
      <protection locked="true" hidden="false"/>
    </xf>
    <xf numFmtId="164" fontId="12" fillId="6" borderId="9" xfId="0" applyFont="true" applyBorder="true" applyAlignment="true" applyProtection="false">
      <alignment horizontal="general" vertical="bottom" textRotation="0" wrapText="false" indent="0" shrinkToFit="false"/>
      <protection locked="true" hidden="false"/>
    </xf>
    <xf numFmtId="164" fontId="0" fillId="2" borderId="9" xfId="0" applyFont="true" applyBorder="true" applyAlignment="true" applyProtection="false">
      <alignment horizontal="general" vertical="center" textRotation="0" wrapText="false" indent="0" shrinkToFit="false"/>
      <protection locked="true" hidden="false"/>
    </xf>
    <xf numFmtId="164" fontId="10" fillId="7" borderId="9" xfId="0" applyFont="true" applyBorder="true" applyAlignment="true" applyProtection="false">
      <alignment horizontal="general" vertical="bottom" textRotation="0" wrapText="false" indent="0" shrinkToFit="false"/>
      <protection locked="true" hidden="false"/>
    </xf>
    <xf numFmtId="164" fontId="10" fillId="8" borderId="9" xfId="0" applyFont="true" applyBorder="true" applyAlignment="true" applyProtection="false">
      <alignment horizontal="general" vertical="bottom" textRotation="0" wrapText="false" indent="0" shrinkToFit="false"/>
      <protection locked="true" hidden="false"/>
    </xf>
    <xf numFmtId="164" fontId="9" fillId="0" borderId="12" xfId="0" applyFont="true" applyBorder="true" applyAlignment="true" applyProtection="false">
      <alignment horizontal="general" vertical="bottom" textRotation="0" wrapText="false" indent="0" shrinkToFit="false"/>
      <protection locked="true" hidden="false"/>
    </xf>
    <xf numFmtId="164" fontId="0" fillId="0" borderId="13" xfId="0" applyFont="true" applyBorder="true" applyAlignment="true" applyProtection="false">
      <alignment horizontal="general" vertical="center" textRotation="0" wrapText="false" indent="0" shrinkToFit="false"/>
      <protection locked="true" hidden="false"/>
    </xf>
    <xf numFmtId="164" fontId="0" fillId="0" borderId="14" xfId="0" applyFont="true" applyBorder="true" applyAlignment="true" applyProtection="false">
      <alignment horizontal="general" vertical="bottom" textRotation="0" wrapText="false" indent="0" shrinkToFit="false"/>
      <protection locked="true" hidden="false"/>
    </xf>
    <xf numFmtId="164" fontId="7" fillId="0" borderId="0" xfId="0" applyFont="true" applyBorder="false" applyAlignment="true" applyProtection="false">
      <alignment horizontal="general" vertical="bottom" textRotation="0" wrapText="false" indent="0" shrinkToFit="false"/>
      <protection locked="true" hidden="false"/>
    </xf>
    <xf numFmtId="165" fontId="13" fillId="0" borderId="0" xfId="0" applyFont="true" applyBorder="false" applyAlignment="true" applyProtection="false">
      <alignment horizontal="general" vertical="bottom" textRotation="0" wrapText="false" indent="0" shrinkToFit="false"/>
      <protection locked="true" hidden="false"/>
    </xf>
    <xf numFmtId="164" fontId="13" fillId="0" borderId="0" xfId="0" applyFont="true" applyBorder="false" applyAlignment="true" applyProtection="false">
      <alignment horizontal="general" vertical="bottom" textRotation="0" wrapText="false" indent="0" shrinkToFit="false"/>
      <protection locked="true" hidden="false"/>
    </xf>
    <xf numFmtId="166" fontId="0" fillId="0" borderId="0" xfId="0" applyFont="true" applyBorder="false" applyAlignment="true" applyProtection="false">
      <alignment horizontal="general" vertical="bottom" textRotation="0" wrapText="false" indent="0" shrinkToFit="false"/>
      <protection locked="true" hidden="false"/>
    </xf>
    <xf numFmtId="165" fontId="0" fillId="0" borderId="0" xfId="0" applyFont="true" applyBorder="false" applyAlignment="true" applyProtection="false">
      <alignment horizontal="general" vertical="bottom" textRotation="0" wrapText="false" indent="0" shrinkToFit="false"/>
      <protection locked="true" hidden="false"/>
    </xf>
    <xf numFmtId="164" fontId="13" fillId="0" borderId="9" xfId="0" applyFont="true" applyBorder="true" applyAlignment="false" applyProtection="false">
      <alignment horizontal="general" vertical="bottom" textRotation="0" wrapText="false" indent="0" shrinkToFit="false"/>
      <protection locked="true" hidden="false"/>
    </xf>
    <xf numFmtId="164" fontId="14" fillId="9" borderId="15" xfId="0" applyFont="true" applyBorder="true" applyAlignment="true" applyProtection="false">
      <alignment horizontal="center" vertical="center" textRotation="0" wrapText="false" indent="0" shrinkToFit="false"/>
      <protection locked="true" hidden="false"/>
    </xf>
    <xf numFmtId="164" fontId="13" fillId="0" borderId="15" xfId="0" applyFont="true" applyBorder="true" applyAlignment="true" applyProtection="false">
      <alignment horizontal="general" vertical="bottom" textRotation="0" wrapText="false" indent="0" shrinkToFit="false"/>
      <protection locked="true" hidden="false"/>
    </xf>
    <xf numFmtId="164" fontId="15" fillId="4" borderId="15" xfId="0" applyFont="true" applyBorder="true" applyAlignment="true" applyProtection="false">
      <alignment horizontal="general" vertical="bottom" textRotation="0" wrapText="false" indent="0" shrinkToFit="false"/>
      <protection locked="true" hidden="false"/>
    </xf>
    <xf numFmtId="164" fontId="13" fillId="0" borderId="15" xfId="0" applyFont="true" applyBorder="true" applyAlignment="false" applyProtection="false">
      <alignment horizontal="general" vertical="bottom" textRotation="0" wrapText="false" indent="0" shrinkToFit="false"/>
      <protection locked="true" hidden="false"/>
    </xf>
    <xf numFmtId="167" fontId="15" fillId="4" borderId="15" xfId="0" applyFont="true" applyBorder="true" applyAlignment="true" applyProtection="false">
      <alignment horizontal="general" vertical="bottom" textRotation="0" wrapText="false" indent="0" shrinkToFit="false"/>
      <protection locked="true" hidden="false"/>
    </xf>
    <xf numFmtId="165" fontId="15" fillId="4" borderId="15" xfId="0" applyFont="true" applyBorder="true" applyAlignment="true" applyProtection="false">
      <alignment horizontal="general" vertical="bottom" textRotation="0" wrapText="false" indent="0" shrinkToFit="false"/>
      <protection locked="true" hidden="false"/>
    </xf>
    <xf numFmtId="168" fontId="15" fillId="4" borderId="15" xfId="0" applyFont="true" applyBorder="true" applyAlignment="true" applyProtection="false">
      <alignment horizontal="general" vertical="bottom" textRotation="0" wrapText="false" indent="0" shrinkToFit="false"/>
      <protection locked="true" hidden="false"/>
    </xf>
    <xf numFmtId="169" fontId="15" fillId="4" borderId="15" xfId="0" applyFont="true" applyBorder="true" applyAlignment="true" applyProtection="false">
      <alignment horizontal="general" vertical="bottom" textRotation="0" wrapText="false" indent="0" shrinkToFit="false"/>
      <protection locked="true" hidden="false"/>
    </xf>
    <xf numFmtId="164" fontId="15" fillId="4" borderId="15" xfId="0" applyFont="true" applyBorder="true" applyAlignment="true" applyProtection="false">
      <alignment horizontal="right" vertical="bottom" textRotation="0" wrapText="false" indent="0" shrinkToFit="false"/>
      <protection locked="true" hidden="false"/>
    </xf>
    <xf numFmtId="170" fontId="15" fillId="4" borderId="15" xfId="0" applyFont="true" applyBorder="true" applyAlignment="true" applyProtection="false">
      <alignment horizontal="right" vertical="bottom" textRotation="0" wrapText="false" indent="0" shrinkToFit="false"/>
      <protection locked="true" hidden="false"/>
    </xf>
    <xf numFmtId="169" fontId="0" fillId="0" borderId="15" xfId="0" applyFont="true" applyBorder="true" applyAlignment="true" applyProtection="false">
      <alignment horizontal="general" vertical="bottom" textRotation="0" wrapText="false" indent="0" shrinkToFit="false"/>
      <protection locked="true" hidden="false"/>
    </xf>
    <xf numFmtId="170" fontId="16" fillId="4" borderId="15" xfId="0" applyFont="true" applyBorder="true" applyAlignment="true" applyProtection="false">
      <alignment horizontal="general" vertical="bottom" textRotation="0" wrapText="false" indent="0" shrinkToFit="false"/>
      <protection locked="true" hidden="false"/>
    </xf>
    <xf numFmtId="164" fontId="0" fillId="0" borderId="15" xfId="0" applyFont="true" applyBorder="true" applyAlignment="true" applyProtection="false">
      <alignment horizontal="general" vertical="bottom" textRotation="0" wrapText="false" indent="0" shrinkToFit="false"/>
      <protection locked="true" hidden="false"/>
    </xf>
    <xf numFmtId="169" fontId="0" fillId="0" borderId="0" xfId="0" applyFont="true" applyBorder="false" applyAlignment="true" applyProtection="false">
      <alignment horizontal="general" vertical="bottom" textRotation="0" wrapText="false" indent="0" shrinkToFit="false"/>
      <protection locked="true" hidden="false"/>
    </xf>
    <xf numFmtId="170" fontId="17" fillId="4" borderId="15" xfId="0" applyFont="true" applyBorder="true" applyAlignment="false" applyProtection="false">
      <alignment horizontal="general" vertical="bottom" textRotation="0" wrapText="false" indent="0" shrinkToFit="false"/>
      <protection locked="true" hidden="false"/>
    </xf>
    <xf numFmtId="164" fontId="18" fillId="9" borderId="15" xfId="0" applyFont="true" applyBorder="true" applyAlignment="true" applyProtection="false">
      <alignment horizontal="center" vertical="bottom" textRotation="0" wrapText="false" indent="0" shrinkToFit="false"/>
      <protection locked="true" hidden="false"/>
    </xf>
    <xf numFmtId="164" fontId="14" fillId="9" borderId="15" xfId="0" applyFont="true" applyBorder="true" applyAlignment="true" applyProtection="false">
      <alignment horizontal="center" vertical="center" textRotation="0" wrapText="true" indent="0" shrinkToFit="false"/>
      <protection locked="true" hidden="false"/>
    </xf>
    <xf numFmtId="169" fontId="13" fillId="0" borderId="15" xfId="0" applyFont="true" applyBorder="true" applyAlignment="true" applyProtection="false">
      <alignment horizontal="general" vertical="bottom" textRotation="0" wrapText="false" indent="0" shrinkToFit="false"/>
      <protection locked="true" hidden="false"/>
    </xf>
    <xf numFmtId="170" fontId="16" fillId="4" borderId="16" xfId="0" applyFont="true" applyBorder="true" applyAlignment="true" applyProtection="false">
      <alignment horizontal="general" vertical="bottom" textRotation="0" wrapText="false" indent="0" shrinkToFit="false"/>
      <protection locked="true" hidden="false"/>
    </xf>
    <xf numFmtId="170" fontId="19" fillId="4" borderId="15" xfId="0" applyFont="true" applyBorder="true" applyAlignment="true" applyProtection="false">
      <alignment horizontal="general" vertical="bottom" textRotation="0" wrapText="false" indent="0" shrinkToFit="false"/>
      <protection locked="true" hidden="false"/>
    </xf>
    <xf numFmtId="164" fontId="17" fillId="4" borderId="15" xfId="0" applyFont="true" applyBorder="true" applyAlignment="false" applyProtection="false">
      <alignment horizontal="general"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70" fontId="17" fillId="4" borderId="0" xfId="0" applyFont="true" applyBorder="false" applyAlignment="false" applyProtection="false">
      <alignment horizontal="general" vertical="bottom" textRotation="0" wrapText="false" indent="0" shrinkToFit="false"/>
      <protection locked="true" hidden="false"/>
    </xf>
    <xf numFmtId="168" fontId="16" fillId="4" borderId="15" xfId="0" applyFont="true" applyBorder="true" applyAlignment="true" applyProtection="false">
      <alignment horizontal="general" vertical="bottom" textRotation="0" wrapText="false" indent="0" shrinkToFit="false"/>
      <protection locked="true" hidden="false"/>
    </xf>
    <xf numFmtId="168" fontId="13" fillId="4" borderId="15" xfId="0" applyFont="true" applyBorder="true" applyAlignment="false" applyProtection="false">
      <alignment horizontal="general" vertical="bottom" textRotation="0" wrapText="false" indent="0" shrinkToFit="false"/>
      <protection locked="true" hidden="false"/>
    </xf>
    <xf numFmtId="164" fontId="20" fillId="0" borderId="0" xfId="0" applyFont="true" applyBorder="false" applyAlignment="true" applyProtection="false">
      <alignment horizontal="general" vertical="bottom" textRotation="0" wrapText="false" indent="0" shrinkToFit="false"/>
      <protection locked="true" hidden="false"/>
    </xf>
    <xf numFmtId="169" fontId="16" fillId="4" borderId="15" xfId="0" applyFont="true" applyBorder="true" applyAlignment="true" applyProtection="false">
      <alignment horizontal="general" vertical="bottom" textRotation="0" wrapText="false" indent="0" shrinkToFit="false"/>
      <protection locked="true" hidden="false"/>
    </xf>
    <xf numFmtId="168" fontId="16" fillId="4" borderId="16" xfId="0" applyFont="true" applyBorder="true" applyAlignment="true" applyProtection="false">
      <alignment horizontal="general" vertical="bottom" textRotation="0" wrapText="false" indent="0" shrinkToFit="false"/>
      <protection locked="true" hidden="false"/>
    </xf>
    <xf numFmtId="169" fontId="16" fillId="4" borderId="16" xfId="0" applyFont="true" applyBorder="true" applyAlignment="true" applyProtection="false">
      <alignment horizontal="general" vertical="bottom" textRotation="0" wrapText="false" indent="0" shrinkToFit="false"/>
      <protection locked="true" hidden="false"/>
    </xf>
    <xf numFmtId="171" fontId="16" fillId="4" borderId="15" xfId="0" applyFont="true" applyBorder="true" applyAlignment="true" applyProtection="false">
      <alignment horizontal="general" vertical="bottom" textRotation="0" wrapText="false" indent="0" shrinkToFit="false"/>
      <protection locked="true" hidden="false"/>
    </xf>
    <xf numFmtId="165" fontId="0" fillId="0" borderId="15" xfId="0" applyFont="true" applyBorder="true" applyAlignment="true" applyProtection="false">
      <alignment horizontal="general" vertical="bottom" textRotation="0" wrapText="false" indent="0" shrinkToFit="false"/>
      <protection locked="true" hidden="false"/>
    </xf>
    <xf numFmtId="164" fontId="16" fillId="4" borderId="15" xfId="0" applyFont="true" applyBorder="true" applyAlignment="true" applyProtection="false">
      <alignment horizontal="general" vertical="bottom" textRotation="0" wrapText="false" indent="0" shrinkToFit="false"/>
      <protection locked="true" hidden="false"/>
    </xf>
    <xf numFmtId="167" fontId="16" fillId="4" borderId="15" xfId="0" applyFont="true" applyBorder="true" applyAlignment="true" applyProtection="false">
      <alignment horizontal="general" vertical="bottom" textRotation="0" wrapText="false" indent="0" shrinkToFit="false"/>
      <protection locked="true" hidden="false"/>
    </xf>
    <xf numFmtId="167" fontId="16" fillId="4" borderId="16" xfId="0" applyFont="true" applyBorder="true" applyAlignment="true" applyProtection="false">
      <alignment horizontal="general" vertical="bottom" textRotation="0" wrapText="false" indent="0" shrinkToFit="false"/>
      <protection locked="true" hidden="false"/>
    </xf>
    <xf numFmtId="164" fontId="0" fillId="0" borderId="9" xfId="0" applyFont="true" applyBorder="true" applyAlignment="true" applyProtection="false">
      <alignment horizontal="general" vertical="bottom" textRotation="0" wrapText="false" indent="0" shrinkToFit="false"/>
      <protection locked="true" hidden="false"/>
    </xf>
    <xf numFmtId="169" fontId="18" fillId="9" borderId="15" xfId="0" applyFont="true" applyBorder="true" applyAlignment="true" applyProtection="false">
      <alignment horizontal="center" vertical="bottom" textRotation="0" wrapText="false" indent="0" shrinkToFit="false"/>
      <protection locked="true" hidden="false"/>
    </xf>
    <xf numFmtId="164" fontId="14" fillId="9" borderId="16" xfId="0" applyFont="true" applyBorder="true" applyAlignment="true" applyProtection="false">
      <alignment horizontal="center" vertical="center" textRotation="0" wrapText="true" indent="0" shrinkToFit="false"/>
      <protection locked="true" hidden="false"/>
    </xf>
    <xf numFmtId="169" fontId="13" fillId="0" borderId="17" xfId="0" applyFont="true" applyBorder="true" applyAlignment="true" applyProtection="false">
      <alignment horizontal="general" vertical="bottom" textRotation="0" wrapText="false" indent="0" shrinkToFit="false"/>
      <protection locked="true" hidden="false"/>
    </xf>
    <xf numFmtId="166" fontId="16" fillId="4" borderId="15" xfId="0" applyFont="true" applyBorder="true" applyAlignment="true" applyProtection="false">
      <alignment horizontal="general" vertical="bottom" textRotation="0" wrapText="false" indent="0" shrinkToFit="false"/>
      <protection locked="true" hidden="false"/>
    </xf>
    <xf numFmtId="166" fontId="15" fillId="4" borderId="15" xfId="0" applyFont="true" applyBorder="true" applyAlignment="true" applyProtection="false">
      <alignment horizontal="right" vertical="bottom" textRotation="0" wrapText="false" indent="0" shrinkToFit="false"/>
      <protection locked="true" hidden="false"/>
    </xf>
    <xf numFmtId="169" fontId="18" fillId="9" borderId="15" xfId="0" applyFont="true" applyBorder="true" applyAlignment="true" applyProtection="false">
      <alignment horizontal="center" vertical="bottom" textRotation="0" wrapText="true" indent="0" shrinkToFit="false"/>
      <protection locked="true" hidden="false"/>
    </xf>
    <xf numFmtId="164" fontId="18" fillId="9" borderId="15" xfId="0" applyFont="true" applyBorder="true" applyAlignment="true" applyProtection="false">
      <alignment horizontal="center" vertical="bottom" textRotation="0" wrapText="tru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13" fillId="0" borderId="0" xfId="0" applyFont="true" applyBorder="false" applyAlignment="true" applyProtection="false">
      <alignment horizontal="general" vertical="bottom" textRotation="0" wrapText="true" indent="0" shrinkToFit="false"/>
      <protection locked="true" hidden="false"/>
    </xf>
    <xf numFmtId="169" fontId="13" fillId="0" borderId="0" xfId="0" applyFont="true" applyBorder="false" applyAlignment="true" applyProtection="false">
      <alignment horizontal="general" vertical="bottom" textRotation="0" wrapText="false" indent="0" shrinkToFit="false"/>
      <protection locked="true" hidden="false"/>
    </xf>
    <xf numFmtId="164" fontId="21" fillId="0" borderId="0" xfId="0" applyFont="true" applyBorder="false" applyAlignment="true" applyProtection="false">
      <alignment horizontal="general" vertical="bottom" textRotation="0" wrapText="false" indent="0" shrinkToFit="false"/>
      <protection locked="true" hidden="false"/>
    </xf>
    <xf numFmtId="164" fontId="15" fillId="4" borderId="15" xfId="0" applyFont="true" applyBorder="true" applyAlignment="false" applyProtection="false">
      <alignment horizontal="general" vertical="bottom" textRotation="0" wrapText="false" indent="0" shrinkToFit="false"/>
      <protection locked="true" hidden="false"/>
    </xf>
    <xf numFmtId="172" fontId="16" fillId="4" borderId="15" xfId="0" applyFont="true" applyBorder="true" applyAlignment="true" applyProtection="false">
      <alignment horizontal="general" vertical="bottom" textRotation="0" wrapText="false" indent="0" shrinkToFit="false"/>
      <protection locked="true" hidden="false"/>
    </xf>
    <xf numFmtId="172" fontId="15" fillId="4" borderId="15" xfId="0" applyFont="true" applyBorder="true" applyAlignment="true" applyProtection="false">
      <alignment horizontal="general" vertical="bottom" textRotation="0" wrapText="false" indent="0" shrinkToFit="false"/>
      <protection locked="true" hidden="false"/>
    </xf>
    <xf numFmtId="172" fontId="15" fillId="4" borderId="15" xfId="0" applyFont="true" applyBorder="true" applyAlignment="fals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false" indent="0" shrinkToFit="false"/>
      <protection locked="true" hidden="false"/>
    </xf>
    <xf numFmtId="164" fontId="7" fillId="0" borderId="18" xfId="0" applyFont="true" applyBorder="true" applyAlignment="true" applyProtection="false">
      <alignment horizontal="general" vertical="bottom" textRotation="0" wrapText="false" indent="0" shrinkToFit="false"/>
      <protection locked="true" hidden="false"/>
    </xf>
    <xf numFmtId="164" fontId="7" fillId="0" borderId="19" xfId="0" applyFont="true" applyBorder="true" applyAlignment="true" applyProtection="false">
      <alignment horizontal="general" vertical="bottom" textRotation="0" wrapText="false" indent="0" shrinkToFit="false"/>
      <protection locked="true" hidden="false"/>
    </xf>
    <xf numFmtId="164" fontId="0" fillId="0" borderId="20" xfId="0" applyFont="true" applyBorder="true" applyAlignment="true" applyProtection="false">
      <alignment horizontal="general" vertical="bottom" textRotation="0" wrapText="false" indent="0" shrinkToFit="false"/>
      <protection locked="true" hidden="false"/>
    </xf>
    <xf numFmtId="164" fontId="0" fillId="0" borderId="21" xfId="0" applyFont="true" applyBorder="true" applyAlignment="true" applyProtection="false">
      <alignment horizontal="general" vertical="bottom" textRotation="0" wrapText="false" indent="0" shrinkToFit="false"/>
      <protection locked="true" hidden="false"/>
    </xf>
    <xf numFmtId="164" fontId="7" fillId="0" borderId="22" xfId="0" applyFont="true" applyBorder="true" applyAlignment="true" applyProtection="false">
      <alignment horizontal="general" vertical="bottom" textRotation="0" wrapText="false" indent="0" shrinkToFit="false"/>
      <protection locked="true" hidden="false"/>
    </xf>
    <xf numFmtId="166" fontId="0" fillId="0" borderId="23" xfId="0" applyFont="true" applyBorder="true" applyAlignment="true" applyProtection="false">
      <alignment horizontal="general" vertical="bottom" textRotation="0" wrapText="false" indent="0" shrinkToFit="false"/>
      <protection locked="true" hidden="false"/>
    </xf>
    <xf numFmtId="164" fontId="14" fillId="9" borderId="24" xfId="0" applyFont="true" applyBorder="true" applyAlignment="true" applyProtection="false">
      <alignment horizontal="center" vertical="center" textRotation="0" wrapText="false" indent="0" shrinkToFit="false"/>
      <protection locked="true" hidden="false"/>
    </xf>
    <xf numFmtId="164" fontId="14" fillId="9" borderId="25" xfId="0" applyFont="true" applyBorder="true" applyAlignment="true" applyProtection="false">
      <alignment horizontal="center" vertical="center" textRotation="0" wrapText="false" indent="0" shrinkToFit="false"/>
      <protection locked="true" hidden="false"/>
    </xf>
    <xf numFmtId="164" fontId="14" fillId="9" borderId="26" xfId="0" applyFont="true" applyBorder="true" applyAlignment="true" applyProtection="false">
      <alignment horizontal="center" vertical="center" textRotation="0" wrapText="false" indent="0" shrinkToFit="false"/>
      <protection locked="true" hidden="false"/>
    </xf>
    <xf numFmtId="164" fontId="10" fillId="0" borderId="18" xfId="0" applyFont="true" applyBorder="true" applyAlignment="true" applyProtection="false">
      <alignment horizontal="general" vertical="bottom" textRotation="0" wrapText="false" indent="0" shrinkToFit="false"/>
      <protection locked="true" hidden="false"/>
    </xf>
    <xf numFmtId="164" fontId="0" fillId="0" borderId="19" xfId="0" applyFont="true" applyBorder="true" applyAlignment="true" applyProtection="false">
      <alignment horizontal="general" vertical="bottom" textRotation="0" wrapText="false" indent="0" shrinkToFit="false"/>
      <protection locked="true" hidden="false"/>
    </xf>
    <xf numFmtId="164" fontId="0" fillId="0" borderId="20" xfId="0" applyFont="true" applyBorder="true" applyAlignment="true" applyProtection="false">
      <alignment horizontal="general" vertical="bottom" textRotation="0" wrapText="true" indent="0" shrinkToFit="false"/>
      <protection locked="true" hidden="false"/>
    </xf>
    <xf numFmtId="164" fontId="7" fillId="0" borderId="27" xfId="0" applyFont="true" applyBorder="true" applyAlignment="true" applyProtection="false">
      <alignment horizontal="general" vertical="bottom" textRotation="0" wrapText="false" indent="0" shrinkToFit="false"/>
      <protection locked="true" hidden="false"/>
    </xf>
    <xf numFmtId="164" fontId="0" fillId="0" borderId="28" xfId="0" applyFont="true" applyBorder="true" applyAlignment="true" applyProtection="false">
      <alignment horizontal="general" vertical="bottom" textRotation="0" wrapText="true" indent="0" shrinkToFit="false"/>
      <protection locked="true" hidden="false"/>
    </xf>
    <xf numFmtId="173" fontId="7" fillId="7" borderId="0" xfId="0" applyFont="true" applyBorder="true" applyAlignment="true" applyProtection="false">
      <alignment horizontal="general" vertical="bottom" textRotation="0" wrapText="false" indent="0" shrinkToFit="false"/>
      <protection locked="true" hidden="false"/>
    </xf>
    <xf numFmtId="164" fontId="7" fillId="0" borderId="20" xfId="0" applyFont="true" applyBorder="true" applyAlignment="true" applyProtection="false">
      <alignment horizontal="general" vertical="bottom" textRotation="0" wrapText="true" indent="0" shrinkToFit="false"/>
      <protection locked="true" hidden="false"/>
    </xf>
    <xf numFmtId="164" fontId="10" fillId="0" borderId="27" xfId="0" applyFont="true" applyBorder="true" applyAlignment="true" applyProtection="false">
      <alignment horizontal="general" vertical="bottom" textRotation="0" wrapText="false" indent="0" shrinkToFit="false"/>
      <protection locked="true" hidden="false"/>
    </xf>
    <xf numFmtId="166" fontId="7" fillId="0" borderId="0" xfId="0" applyFont="true" applyBorder="false" applyAlignment="true" applyProtection="false">
      <alignment horizontal="general" vertical="bottom" textRotation="0" wrapText="false" indent="0" shrinkToFit="false"/>
      <protection locked="true" hidden="false"/>
    </xf>
    <xf numFmtId="164" fontId="7" fillId="0" borderId="28" xfId="0" applyFont="true" applyBorder="true" applyAlignment="true" applyProtection="false">
      <alignment horizontal="general" vertical="bottom" textRotation="0" wrapText="true" indent="0" shrinkToFit="false"/>
      <protection locked="true" hidden="false"/>
    </xf>
    <xf numFmtId="164" fontId="23" fillId="0" borderId="18" xfId="0" applyFont="true" applyBorder="true" applyAlignment="true" applyProtection="false">
      <alignment horizontal="general" vertical="bottom" textRotation="0" wrapText="false" indent="0" shrinkToFit="false"/>
      <protection locked="true" hidden="false"/>
    </xf>
    <xf numFmtId="164" fontId="7" fillId="0" borderId="21" xfId="0" applyFont="true" applyBorder="true" applyAlignment="true" applyProtection="false">
      <alignment horizontal="general" vertical="bottom" textRotation="0" wrapText="false" indent="0" shrinkToFit="false"/>
      <protection locked="true" hidden="false"/>
    </xf>
    <xf numFmtId="164" fontId="0" fillId="0" borderId="22" xfId="0" applyFont="true" applyBorder="true" applyAlignment="tru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general" vertical="bottom" textRotation="0" wrapText="true" indent="0" shrinkToFit="false"/>
      <protection locked="true" hidden="false"/>
    </xf>
    <xf numFmtId="164" fontId="0" fillId="0" borderId="27" xfId="0" applyFont="true" applyBorder="true" applyAlignment="true" applyProtection="false">
      <alignment horizontal="general" vertical="bottom" textRotation="0" wrapText="false" indent="0" shrinkToFit="false"/>
      <protection locked="true" hidden="false"/>
    </xf>
    <xf numFmtId="164" fontId="0" fillId="0" borderId="18" xfId="0" applyFont="true" applyBorder="true" applyAlignment="true" applyProtection="false">
      <alignment horizontal="general" vertical="bottom" textRotation="0" wrapText="false" indent="0" shrinkToFit="false"/>
      <protection locked="true" hidden="false"/>
    </xf>
    <xf numFmtId="164" fontId="0" fillId="0" borderId="17" xfId="0" applyFont="true" applyBorder="true" applyAlignment="true" applyProtection="false">
      <alignment horizontal="general" vertical="bottom" textRotation="0" wrapText="false" indent="0" shrinkToFit="false"/>
      <protection locked="true" hidden="false"/>
    </xf>
    <xf numFmtId="164" fontId="0" fillId="0" borderId="29" xfId="0" applyFont="true" applyBorder="true" applyAlignment="true" applyProtection="false">
      <alignment horizontal="general" vertical="bottom" textRotation="0" wrapText="false" indent="0" shrinkToFit="false"/>
      <protection locked="true" hidden="false"/>
    </xf>
    <xf numFmtId="164" fontId="0" fillId="0" borderId="30" xfId="0" applyFont="true" applyBorder="true" applyAlignment="true" applyProtection="false">
      <alignment horizontal="general" vertical="bottom" textRotation="0" wrapText="true" indent="0" shrinkToFit="false"/>
      <protection locked="true" hidden="false"/>
    </xf>
    <xf numFmtId="172" fontId="0" fillId="0" borderId="27" xfId="0" applyFont="true" applyBorder="tru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top" textRotation="0" wrapText="false" indent="0" shrinkToFit="false"/>
      <protection locked="true" hidden="false"/>
    </xf>
    <xf numFmtId="164" fontId="0" fillId="0" borderId="28" xfId="0" applyFont="true" applyBorder="true" applyAlignment="true" applyProtection="false">
      <alignment horizontal="general" vertical="center" textRotation="0" wrapText="true" indent="0" shrinkToFit="false"/>
      <protection locked="true" hidden="false"/>
    </xf>
    <xf numFmtId="164" fontId="0" fillId="0" borderId="23" xfId="0" applyFont="true" applyBorder="true" applyAlignment="true" applyProtection="false">
      <alignment horizontal="general" vertical="bottom" textRotation="0" wrapText="false" indent="0" shrinkToFit="false"/>
      <protection locked="true" hidden="false"/>
    </xf>
    <xf numFmtId="164" fontId="0" fillId="0" borderId="28" xfId="0" applyFont="true" applyBorder="true" applyAlignment="true" applyProtection="false">
      <alignment horizontal="general" vertical="bottom" textRotation="0" wrapText="false" indent="0" shrinkToFit="false"/>
      <protection locked="true" hidden="false"/>
    </xf>
    <xf numFmtId="164" fontId="14" fillId="9" borderId="18" xfId="0" applyFont="true" applyBorder="true" applyAlignment="true" applyProtection="false">
      <alignment horizontal="left" vertical="center" textRotation="0" wrapText="false" indent="0" shrinkToFit="false"/>
      <protection locked="true" hidden="false"/>
    </xf>
    <xf numFmtId="164" fontId="14" fillId="9" borderId="19" xfId="0" applyFont="true" applyBorder="true" applyAlignment="true" applyProtection="false">
      <alignment horizontal="center" vertical="center" textRotation="0" wrapText="false" indent="0" shrinkToFit="false"/>
      <protection locked="true" hidden="false"/>
    </xf>
    <xf numFmtId="164" fontId="14" fillId="9" borderId="20" xfId="0" applyFont="true" applyBorder="true" applyAlignment="true" applyProtection="false">
      <alignment horizontal="center" vertical="center" textRotation="0" wrapText="false" indent="0" shrinkToFit="false"/>
      <protection locked="true" hidden="false"/>
    </xf>
    <xf numFmtId="164" fontId="0" fillId="0" borderId="19" xfId="0" applyFont="true" applyBorder="true" applyAlignment="true" applyProtection="false">
      <alignment horizontal="right" vertical="bottom" textRotation="0" wrapText="false" indent="0" shrinkToFit="false"/>
      <protection locked="true" hidden="false"/>
    </xf>
    <xf numFmtId="164" fontId="0" fillId="0" borderId="0" xfId="0" applyFont="true" applyBorder="false" applyAlignment="true" applyProtection="false">
      <alignment horizontal="right" vertical="bottom" textRotation="0" wrapText="false" indent="0" shrinkToFit="false"/>
      <protection locked="true" hidden="false"/>
    </xf>
    <xf numFmtId="164" fontId="7" fillId="0" borderId="0" xfId="0" applyFont="true" applyBorder="false" applyAlignment="true" applyProtection="false">
      <alignment horizontal="right" vertical="bottom" textRotation="0" wrapText="false" indent="0" shrinkToFit="false"/>
      <protection locked="true" hidden="false"/>
    </xf>
    <xf numFmtId="164" fontId="0" fillId="0" borderId="22" xfId="0" applyFont="true" applyBorder="true" applyAlignment="true" applyProtection="false">
      <alignment horizontal="right" vertical="bottom" textRotation="0" wrapText="false" indent="0" shrinkToFit="false"/>
      <protection locked="true" hidden="false"/>
    </xf>
    <xf numFmtId="164" fontId="0" fillId="0" borderId="23" xfId="0" applyFont="true" applyBorder="true" applyAlignment="true" applyProtection="false">
      <alignment horizontal="general" vertical="center" textRotation="0" wrapText="false" indent="0" shrinkToFit="false"/>
      <protection locked="true" hidden="false"/>
    </xf>
    <xf numFmtId="164" fontId="24" fillId="0" borderId="0" xfId="0" applyFont="true" applyBorder="false" applyAlignment="true" applyProtection="false">
      <alignment horizontal="general" vertical="bottom" textRotation="0" wrapText="false" indent="0" shrinkToFit="false"/>
      <protection locked="true" hidden="false"/>
    </xf>
    <xf numFmtId="164" fontId="10" fillId="0" borderId="0" xfId="0" applyFont="true" applyBorder="false" applyAlignment="true" applyProtection="false">
      <alignment horizontal="general" vertical="bottom" textRotation="0" wrapText="false" indent="0" shrinkToFit="false"/>
      <protection locked="true" hidden="false"/>
    </xf>
    <xf numFmtId="170" fontId="0" fillId="0" borderId="0" xfId="0" applyFont="true" applyBorder="false" applyAlignment="true" applyProtection="false">
      <alignment horizontal="general" vertical="bottom" textRotation="0" wrapText="false" indent="0" shrinkToFit="false"/>
      <protection locked="true" hidden="false"/>
    </xf>
    <xf numFmtId="164" fontId="14" fillId="9" borderId="31" xfId="0" applyFont="true" applyBorder="true" applyAlignment="true" applyProtection="false">
      <alignment horizontal="center" vertical="center" textRotation="0" wrapText="false" indent="0" shrinkToFit="false"/>
      <protection locked="true" hidden="false"/>
    </xf>
    <xf numFmtId="164" fontId="14" fillId="9" borderId="32" xfId="0" applyFont="true" applyBorder="true" applyAlignment="true" applyProtection="false">
      <alignment horizontal="center" vertical="center" textRotation="0" wrapText="false" indent="0" shrinkToFit="false"/>
      <protection locked="true" hidden="false"/>
    </xf>
    <xf numFmtId="164" fontId="14" fillId="9" borderId="33" xfId="0" applyFont="true" applyBorder="true" applyAlignment="true" applyProtection="false">
      <alignment horizontal="center" vertical="center" textRotation="0" wrapText="false" indent="0" shrinkToFit="false"/>
      <protection locked="true" hidden="false"/>
    </xf>
    <xf numFmtId="164" fontId="23" fillId="0" borderId="27" xfId="0" applyFont="true" applyBorder="true" applyAlignment="true" applyProtection="false">
      <alignment horizontal="general" vertical="bottom" textRotation="0" wrapText="false" indent="0" shrinkToFit="false"/>
      <protection locked="true" hidden="false"/>
    </xf>
    <xf numFmtId="166" fontId="0" fillId="0" borderId="19" xfId="0" applyFont="true" applyBorder="true" applyAlignment="true" applyProtection="false">
      <alignment horizontal="general" vertical="bottom" textRotation="0" wrapText="false" indent="0" shrinkToFit="false"/>
      <protection locked="true" hidden="false"/>
    </xf>
    <xf numFmtId="172" fontId="0" fillId="0" borderId="0" xfId="0" applyFont="true" applyBorder="false" applyAlignment="true" applyProtection="false">
      <alignment horizontal="general" vertical="bottom" textRotation="0" wrapText="false" indent="0" shrinkToFit="false"/>
      <protection locked="true" hidden="false"/>
    </xf>
    <xf numFmtId="172" fontId="0" fillId="0" borderId="19" xfId="0" applyFont="true" applyBorder="true" applyAlignment="true" applyProtection="false">
      <alignment horizontal="general" vertical="bottom" textRotation="0" wrapText="false" indent="0" shrinkToFit="false"/>
      <protection locked="true" hidden="false"/>
    </xf>
    <xf numFmtId="164" fontId="14" fillId="9" borderId="33" xfId="0" applyFont="true" applyBorder="true" applyAlignment="true" applyProtection="false">
      <alignment horizontal="center" vertical="center" textRotation="0" wrapText="true" indent="0" shrinkToFit="false"/>
      <protection locked="true" hidden="false"/>
    </xf>
    <xf numFmtId="164" fontId="7" fillId="0" borderId="0" xfId="0" applyFont="true" applyBorder="true" applyAlignment="true" applyProtection="false">
      <alignment horizontal="general" vertical="bottom" textRotation="0" wrapText="true" indent="0" shrinkToFit="false"/>
      <protection locked="true" hidden="false"/>
    </xf>
    <xf numFmtId="164" fontId="7" fillId="0" borderId="0" xfId="0" applyFont="true" applyBorder="false" applyAlignment="true" applyProtection="false">
      <alignment horizontal="general" vertical="bottom" textRotation="0" wrapText="true" indent="0" shrinkToFit="false"/>
      <protection locked="true" hidden="false"/>
    </xf>
    <xf numFmtId="164" fontId="16" fillId="4" borderId="15" xfId="0" applyFont="true" applyBorder="true" applyAlignment="true" applyProtection="false">
      <alignment horizontal="general" vertical="bottom" textRotation="0" wrapText="true" indent="0" shrinkToFit="false"/>
      <protection locked="true" hidden="false"/>
    </xf>
    <xf numFmtId="164" fontId="0" fillId="0" borderId="22" xfId="0" applyFont="true" applyBorder="true" applyAlignment="true" applyProtection="false">
      <alignment horizontal="general" vertical="bottom" textRotation="0" wrapText="true" indent="0" shrinkToFit="false"/>
      <protection locked="true" hidden="false"/>
    </xf>
    <xf numFmtId="168" fontId="0" fillId="0" borderId="15" xfId="0" applyFont="true" applyBorder="true" applyAlignment="true" applyProtection="false">
      <alignment horizontal="general" vertical="bottom" textRotation="0" wrapText="false" indent="0" shrinkToFit="false"/>
      <protection locked="true" hidden="false"/>
    </xf>
    <xf numFmtId="168" fontId="0" fillId="10" borderId="15" xfId="0" applyFont="true" applyBorder="true" applyAlignment="true" applyProtection="false">
      <alignment horizontal="general" vertical="bottom" textRotation="0" wrapText="false" indent="0" shrinkToFit="false"/>
      <protection locked="true" hidden="false"/>
    </xf>
    <xf numFmtId="164" fontId="0" fillId="11" borderId="15" xfId="0" applyFont="true" applyBorder="true" applyAlignment="true" applyProtection="false">
      <alignment horizontal="general" vertical="bottom" textRotation="0" wrapText="false" indent="0" shrinkToFit="false"/>
      <protection locked="true" hidden="false"/>
    </xf>
    <xf numFmtId="173" fontId="21" fillId="0" borderId="0" xfId="0" applyFont="true" applyBorder="false" applyAlignment="false" applyProtection="false">
      <alignment horizontal="general" vertical="bottom" textRotation="0" wrapText="false" indent="0" shrinkToFit="false"/>
      <protection locked="true" hidden="false"/>
    </xf>
    <xf numFmtId="166" fontId="0" fillId="0" borderId="15" xfId="0" applyFont="true" applyBorder="true" applyAlignment="true" applyProtection="false">
      <alignment horizontal="general" vertical="bottom" textRotation="0" wrapText="false" indent="0" shrinkToFit="false"/>
      <protection locked="true" hidden="false"/>
    </xf>
    <xf numFmtId="174" fontId="0" fillId="0" borderId="15" xfId="0" applyFont="true" applyBorder="true" applyAlignment="true" applyProtection="false">
      <alignment horizontal="general" vertical="bottom" textRotation="0" wrapText="false" indent="0" shrinkToFit="false"/>
      <protection locked="true" hidden="false"/>
    </xf>
    <xf numFmtId="167" fontId="0" fillId="0" borderId="15" xfId="0" applyFont="true" applyBorder="true" applyAlignment="true" applyProtection="false">
      <alignment horizontal="general" vertical="bottom" textRotation="0" wrapText="false" indent="0" shrinkToFit="false"/>
      <protection locked="true" hidden="false"/>
    </xf>
    <xf numFmtId="168" fontId="0" fillId="12" borderId="15" xfId="0" applyFont="true" applyBorder="true" applyAlignment="true" applyProtection="false">
      <alignment horizontal="general" vertical="bottom" textRotation="0" wrapText="false" indent="0" shrinkToFit="false"/>
      <protection locked="true" hidden="false"/>
    </xf>
    <xf numFmtId="168" fontId="0" fillId="13" borderId="15" xfId="0" applyFont="true" applyBorder="true" applyAlignment="true" applyProtection="false">
      <alignment horizontal="general" vertical="bottom" textRotation="0" wrapText="false" indent="0" shrinkToFit="false"/>
      <protection locked="true" hidden="false"/>
    </xf>
    <xf numFmtId="175" fontId="0" fillId="12" borderId="15" xfId="0" applyFont="true" applyBorder="true" applyAlignment="true" applyProtection="false">
      <alignment horizontal="general" vertical="bottom" textRotation="0" wrapText="false" indent="0" shrinkToFit="false"/>
      <protection locked="true" hidden="false"/>
    </xf>
    <xf numFmtId="166" fontId="0" fillId="7" borderId="15" xfId="0" applyFont="true" applyBorder="true" applyAlignment="true" applyProtection="false">
      <alignment horizontal="general" vertical="bottom" textRotation="0" wrapText="false" indent="0" shrinkToFit="false"/>
      <protection locked="true" hidden="false"/>
    </xf>
    <xf numFmtId="168" fontId="0" fillId="7" borderId="15" xfId="0" applyFont="true" applyBorder="true" applyAlignment="true" applyProtection="false">
      <alignment horizontal="general" vertical="bottom" textRotation="0" wrapText="false" indent="0" shrinkToFit="false"/>
      <protection locked="true" hidden="false"/>
    </xf>
    <xf numFmtId="174" fontId="0" fillId="7" borderId="15" xfId="0" applyFont="true" applyBorder="true" applyAlignment="true" applyProtection="false">
      <alignment horizontal="general" vertical="bottom" textRotation="0" wrapText="false" indent="0" shrinkToFit="false"/>
      <protection locked="true" hidden="false"/>
    </xf>
    <xf numFmtId="167" fontId="0" fillId="7" borderId="15" xfId="0" applyFont="true" applyBorder="true" applyAlignment="true" applyProtection="false">
      <alignment horizontal="general" vertical="bottom" textRotation="0" wrapText="false" indent="0" shrinkToFit="false"/>
      <protection locked="true" hidden="false"/>
    </xf>
    <xf numFmtId="173" fontId="0" fillId="7" borderId="15" xfId="0" applyFont="true" applyBorder="true" applyAlignment="true" applyProtection="false">
      <alignment horizontal="general" vertical="bottom" textRotation="0" wrapText="false" indent="0" shrinkToFit="false"/>
      <protection locked="true" hidden="false"/>
    </xf>
    <xf numFmtId="168" fontId="16" fillId="4" borderId="15" xfId="0" applyFont="true" applyBorder="true" applyAlignment="true" applyProtection="false">
      <alignment horizontal="general" vertical="bottom" textRotation="0" wrapText="true" indent="0" shrinkToFit="false"/>
      <protection locked="true" hidden="false"/>
    </xf>
    <xf numFmtId="164" fontId="25" fillId="0" borderId="15" xfId="0" applyFont="true" applyBorder="true" applyAlignment="true" applyProtection="false">
      <alignment horizontal="general" vertical="bottom" textRotation="0" wrapText="false" indent="0" shrinkToFit="false"/>
      <protection locked="true" hidden="false"/>
    </xf>
    <xf numFmtId="171" fontId="0" fillId="0" borderId="15" xfId="0" applyFont="true" applyBorder="true" applyAlignment="true" applyProtection="false">
      <alignment horizontal="general" vertical="bottom" textRotation="0" wrapText="false" indent="0" shrinkToFit="false"/>
      <protection locked="true" hidden="false"/>
    </xf>
    <xf numFmtId="176" fontId="16" fillId="4" borderId="15" xfId="0" applyFont="true" applyBorder="true" applyAlignment="true" applyProtection="false">
      <alignment horizontal="general" vertical="bottom" textRotation="0" wrapText="false" indent="0" shrinkToFit="false"/>
      <protection locked="true" hidden="false"/>
    </xf>
    <xf numFmtId="176" fontId="0" fillId="0" borderId="15" xfId="0" applyFont="true" applyBorder="true" applyAlignment="true" applyProtection="false">
      <alignment horizontal="general" vertical="bottom" textRotation="0" wrapText="false" indent="0" shrinkToFit="false"/>
      <protection locked="true" hidden="false"/>
    </xf>
    <xf numFmtId="170" fontId="0" fillId="0" borderId="15" xfId="0" applyFont="true" applyBorder="true" applyAlignment="tru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general" vertical="bottom" textRotation="0" wrapText="true" indent="0" shrinkToFit="false"/>
      <protection locked="true" hidden="false"/>
    </xf>
    <xf numFmtId="168" fontId="13" fillId="0" borderId="0" xfId="0" applyFont="true" applyBorder="false" applyAlignment="true" applyProtection="false">
      <alignment horizontal="general" vertical="bottom" textRotation="0" wrapText="false" indent="0" shrinkToFit="false"/>
      <protection locked="true" hidden="false"/>
    </xf>
    <xf numFmtId="168" fontId="13" fillId="0"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4">
    <dxf>
      <fill>
        <patternFill>
          <bgColor rgb="FFD6D6D6"/>
        </patternFill>
      </fill>
    </dxf>
    <dxf>
      <font>
        <b val="1"/>
        <color rgb="FFFFFFFF"/>
      </font>
      <fill>
        <patternFill>
          <bgColor rgb="FF000000"/>
        </patternFill>
      </fill>
    </dxf>
    <dxf>
      <font>
        <b val="1"/>
        <color rgb="FF46647B"/>
      </font>
      <fill>
        <patternFill>
          <bgColor rgb="FFD6E0E7"/>
        </patternFill>
      </fill>
    </dxf>
    <dxf>
      <font>
        <b val="1"/>
        <color rgb="FF507867"/>
      </font>
      <fill>
        <patternFill>
          <bgColor rgb="FFD9E6E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DC2"/>
      <rgbColor rgb="FF858585"/>
      <rgbColor rgb="FF9999FF"/>
      <rgbColor rgb="FF993366"/>
      <rgbColor rgb="FFFFF2CC"/>
      <rgbColor rgb="FFEFEFEF"/>
      <rgbColor rgb="FF660066"/>
      <rgbColor rgb="FFFF8080"/>
      <rgbColor rgb="FF0066CC"/>
      <rgbColor rgb="FFD6D6D6"/>
      <rgbColor rgb="FF000080"/>
      <rgbColor rgb="FFFF00FF"/>
      <rgbColor rgb="FFFFFF00"/>
      <rgbColor rgb="FF00FFFF"/>
      <rgbColor rgb="FF800080"/>
      <rgbColor rgb="FF800000"/>
      <rgbColor rgb="FF008080"/>
      <rgbColor rgb="FF0000FF"/>
      <rgbColor rgb="FF00CCFF"/>
      <rgbColor rgb="FFD6E0E7"/>
      <rgbColor rgb="FFD9E6E0"/>
      <rgbColor rgb="FFFFFF99"/>
      <rgbColor rgb="FFA3BCD3"/>
      <rgbColor rgb="FFFF99CC"/>
      <rgbColor rgb="FFCC99FF"/>
      <rgbColor rgb="FFFFB3B3"/>
      <rgbColor rgb="FF4F81BD"/>
      <rgbColor rgb="FF33CCCC"/>
      <rgbColor rgb="FF99CC00"/>
      <rgbColor rgb="FFFFCC00"/>
      <rgbColor rgb="FFFF9900"/>
      <rgbColor rgb="FFFF6600"/>
      <rgbColor rgb="FF46647B"/>
      <rgbColor rgb="FFB4B4B4"/>
      <rgbColor rgb="FF003366"/>
      <rgbColor rgb="FF507867"/>
      <rgbColor rgb="FF003300"/>
      <rgbColor rgb="FF333300"/>
      <rgbColor rgb="FF993300"/>
      <rgbColor rgb="FF993366"/>
      <rgbColor rgb="FF333399"/>
      <rgbColor rgb="FF5C5C5C"/>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worksheet" Target="worksheets/sheet33.xml"/><Relationship Id="rId36" Type="http://schemas.openxmlformats.org/officeDocument/2006/relationships/worksheet" Target="worksheets/sheet34.xml"/><Relationship Id="rId37" Type="http://schemas.openxmlformats.org/officeDocument/2006/relationships/worksheet" Target="worksheets/sheet35.xml"/><Relationship Id="rId38" Type="http://schemas.openxmlformats.org/officeDocument/2006/relationships/worksheet" Target="worksheets/sheet36.xml"/><Relationship Id="rId39" Type="http://schemas.openxmlformats.org/officeDocument/2006/relationships/worksheet" Target="worksheets/sheet37.xml"/><Relationship Id="rId40" Type="http://schemas.openxmlformats.org/officeDocument/2006/relationships/worksheet" Target="worksheets/sheet38.xml"/><Relationship Id="rId41" Type="http://schemas.openxmlformats.org/officeDocument/2006/relationships/worksheet" Target="worksheets/sheet39.xml"/><Relationship Id="rId42" Type="http://schemas.openxmlformats.org/officeDocument/2006/relationships/worksheet" Target="worksheets/sheet40.xml"/><Relationship Id="rId43" Type="http://schemas.openxmlformats.org/officeDocument/2006/relationships/worksheet" Target="worksheets/sheet41.xml"/><Relationship Id="rId44" Type="http://schemas.openxmlformats.org/officeDocument/2006/relationships/worksheet" Target="worksheets/sheet42.xml"/><Relationship Id="rId45" Type="http://schemas.openxmlformats.org/officeDocument/2006/relationships/worksheet" Target="worksheets/sheet43.xml"/><Relationship Id="rId46" Type="http://schemas.openxmlformats.org/officeDocument/2006/relationships/worksheet" Target="worksheets/sheet44.xml"/><Relationship Id="rId47" Type="http://schemas.openxmlformats.org/officeDocument/2006/relationships/worksheet" Target="worksheets/sheet45.xml"/><Relationship Id="rId48" Type="http://schemas.openxmlformats.org/officeDocument/2006/relationships/worksheet" Target="worksheets/sheet46.xml"/><Relationship Id="rId49" Type="http://schemas.openxmlformats.org/officeDocument/2006/relationships/worksheet" Target="worksheets/sheet47.xml"/><Relationship Id="rId50" Type="http://schemas.openxmlformats.org/officeDocument/2006/relationships/worksheet" Target="worksheets/sheet48.xml"/><Relationship Id="rId51"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file>

<file path=xl/drawings/drawing10.xml><?xml version="1.0" encoding="utf-8"?>
<xdr:wsDr xmlns:xdr="http://schemas.openxmlformats.org/drawingml/2006/spreadsheetDrawing" xmlns:a="http://schemas.openxmlformats.org/drawingml/2006/main" xmlns:r="http://schemas.openxmlformats.org/officeDocument/2006/relationships"/>
</file>

<file path=xl/drawings/drawing11.xml><?xml version="1.0" encoding="utf-8"?>
<xdr:wsDr xmlns:xdr="http://schemas.openxmlformats.org/drawingml/2006/spreadsheetDrawing" xmlns:a="http://schemas.openxmlformats.org/drawingml/2006/main" xmlns:r="http://schemas.openxmlformats.org/officeDocument/2006/relationships"/>
</file>

<file path=xl/drawings/drawing12.xml><?xml version="1.0" encoding="utf-8"?>
<xdr:wsDr xmlns:xdr="http://schemas.openxmlformats.org/drawingml/2006/spreadsheetDrawing" xmlns:a="http://schemas.openxmlformats.org/drawingml/2006/main" xmlns:r="http://schemas.openxmlformats.org/officeDocument/2006/relationships"/>
</file>

<file path=xl/drawings/drawing13.xml><?xml version="1.0" encoding="utf-8"?>
<xdr:wsDr xmlns:xdr="http://schemas.openxmlformats.org/drawingml/2006/spreadsheetDrawing" xmlns:a="http://schemas.openxmlformats.org/drawingml/2006/main" xmlns:r="http://schemas.openxmlformats.org/officeDocument/2006/relationships"/>
</file>

<file path=xl/drawings/drawing14.xml><?xml version="1.0" encoding="utf-8"?>
<xdr:wsDr xmlns:xdr="http://schemas.openxmlformats.org/drawingml/2006/spreadsheetDrawing" xmlns:a="http://schemas.openxmlformats.org/drawingml/2006/main" xmlns:r="http://schemas.openxmlformats.org/officeDocument/2006/relationships"/>
</file>

<file path=xl/drawings/drawing15.xml><?xml version="1.0" encoding="utf-8"?>
<xdr:wsDr xmlns:xdr="http://schemas.openxmlformats.org/drawingml/2006/spreadsheetDrawing" xmlns:a="http://schemas.openxmlformats.org/drawingml/2006/main" xmlns:r="http://schemas.openxmlformats.org/officeDocument/2006/relationships"/>
</file>

<file path=xl/drawings/drawing16.xml><?xml version="1.0" encoding="utf-8"?>
<xdr:wsDr xmlns:xdr="http://schemas.openxmlformats.org/drawingml/2006/spreadsheetDrawing" xmlns:a="http://schemas.openxmlformats.org/drawingml/2006/main" xmlns:r="http://schemas.openxmlformats.org/officeDocument/2006/relationships"/>
</file>

<file path=xl/drawings/drawing17.xml><?xml version="1.0" encoding="utf-8"?>
<xdr:wsDr xmlns:xdr="http://schemas.openxmlformats.org/drawingml/2006/spreadsheetDrawing" xmlns:a="http://schemas.openxmlformats.org/drawingml/2006/main" xmlns:r="http://schemas.openxmlformats.org/officeDocument/2006/relationships"/>
</file>

<file path=xl/drawings/drawing18.xml><?xml version="1.0" encoding="utf-8"?>
<xdr:wsDr xmlns:xdr="http://schemas.openxmlformats.org/drawingml/2006/spreadsheetDrawing" xmlns:a="http://schemas.openxmlformats.org/drawingml/2006/main" xmlns:r="http://schemas.openxmlformats.org/officeDocument/2006/relationships"/>
</file>

<file path=xl/drawings/drawing19.xml><?xml version="1.0" encoding="utf-8"?>
<xdr:wsDr xmlns:xdr="http://schemas.openxmlformats.org/drawingml/2006/spreadsheetDrawing" xmlns:a="http://schemas.openxmlformats.org/drawingml/2006/main" xmlns:r="http://schemas.openxmlformats.org/officeDocument/2006/relationships"/>
</file>

<file path=xl/drawings/drawing20.xml><?xml version="1.0" encoding="utf-8"?>
<xdr:wsDr xmlns:xdr="http://schemas.openxmlformats.org/drawingml/2006/spreadsheetDrawing" xmlns:a="http://schemas.openxmlformats.org/drawingml/2006/main" xmlns:r="http://schemas.openxmlformats.org/officeDocument/2006/relationships"/>
</file>

<file path=xl/drawings/drawing21.xml><?xml version="1.0" encoding="utf-8"?>
<xdr:wsDr xmlns:xdr="http://schemas.openxmlformats.org/drawingml/2006/spreadsheetDrawing" xmlns:a="http://schemas.openxmlformats.org/drawingml/2006/main" xmlns:r="http://schemas.openxmlformats.org/officeDocument/2006/relationships"/>
</file>

<file path=xl/drawings/drawing22.xml><?xml version="1.0" encoding="utf-8"?>
<xdr:wsDr xmlns:xdr="http://schemas.openxmlformats.org/drawingml/2006/spreadsheetDrawing" xmlns:a="http://schemas.openxmlformats.org/drawingml/2006/main" xmlns:r="http://schemas.openxmlformats.org/officeDocument/2006/relationships"/>
</file>

<file path=xl/drawings/drawing23.xml><?xml version="1.0" encoding="utf-8"?>
<xdr:wsDr xmlns:xdr="http://schemas.openxmlformats.org/drawingml/2006/spreadsheetDrawing" xmlns:a="http://schemas.openxmlformats.org/drawingml/2006/main" xmlns:r="http://schemas.openxmlformats.org/officeDocument/2006/relationships"/>
</file>

<file path=xl/drawings/drawing24.xml><?xml version="1.0" encoding="utf-8"?>
<xdr:wsDr xmlns:xdr="http://schemas.openxmlformats.org/drawingml/2006/spreadsheetDrawing" xmlns:a="http://schemas.openxmlformats.org/drawingml/2006/main" xmlns:r="http://schemas.openxmlformats.org/officeDocument/2006/relationships"/>
</file>

<file path=xl/drawings/drawing25.xml><?xml version="1.0" encoding="utf-8"?>
<xdr:wsDr xmlns:xdr="http://schemas.openxmlformats.org/drawingml/2006/spreadsheetDrawing" xmlns:a="http://schemas.openxmlformats.org/drawingml/2006/main" xmlns:r="http://schemas.openxmlformats.org/officeDocument/2006/relationships"/>
</file>

<file path=xl/drawings/drawing26.xml><?xml version="1.0" encoding="utf-8"?>
<xdr:wsDr xmlns:xdr="http://schemas.openxmlformats.org/drawingml/2006/spreadsheetDrawing" xmlns:a="http://schemas.openxmlformats.org/drawingml/2006/main" xmlns:r="http://schemas.openxmlformats.org/officeDocument/2006/relationships"/>
</file>

<file path=xl/drawings/drawing27.xml><?xml version="1.0" encoding="utf-8"?>
<xdr:wsDr xmlns:xdr="http://schemas.openxmlformats.org/drawingml/2006/spreadsheetDrawing" xmlns:a="http://schemas.openxmlformats.org/drawingml/2006/main" xmlns:r="http://schemas.openxmlformats.org/officeDocument/2006/relationships"/>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drawing" Target="../drawings/drawing2.xml"/>
</Relationships>
</file>

<file path=xl/worksheets/_rels/sheet6.xml.rels><?xml version="1.0" encoding="UTF-8"?>
<Relationships xmlns="http://schemas.openxmlformats.org/package/2006/relationships"><Relationship Id="rId1" Type="http://schemas.openxmlformats.org/officeDocument/2006/relationships/drawing" Target="../drawings/drawing3.xml"/>
</Relationships>
</file>

<file path=xl/worksheets/_rels/sheet7.xml.rels><?xml version="1.0" encoding="UTF-8"?>
<Relationships xmlns="http://schemas.openxmlformats.org/package/2006/relationships"><Relationship Id="rId1" Type="http://schemas.openxmlformats.org/officeDocument/2006/relationships/drawing" Target="../drawings/drawing4.xml"/>
</Relationships>
</file>

<file path=xl/worksheets/_rels/sheet8.xml.rels><?xml version="1.0" encoding="UTF-8"?>
<Relationships xmlns="http://schemas.openxmlformats.org/package/2006/relationships"><Relationship Id="rId1" Type="http://schemas.openxmlformats.org/officeDocument/2006/relationships/drawing" Target="../drawings/drawing5.xml"/>
</Relationships>
</file>

<file path=xl/worksheets/_rels/sheet9.xml.rels><?xml version="1.0" encoding="UTF-8"?>
<Relationships xmlns="http://schemas.openxmlformats.org/package/2006/relationships"><Relationship Id="rId1" Type="http://schemas.openxmlformats.org/officeDocument/2006/relationships/drawing" Target="../drawings/drawing6.xml"/>
</Relationships>
</file>

<file path=xl/worksheets/_rels/sheet10.xml.rels><?xml version="1.0" encoding="UTF-8"?>
<Relationships xmlns="http://schemas.openxmlformats.org/package/2006/relationships"><Relationship Id="rId1" Type="http://schemas.openxmlformats.org/officeDocument/2006/relationships/drawing" Target="../drawings/drawing7.xml"/>
</Relationships>
</file>

<file path=xl/worksheets/_rels/sheet11.xml.rels><?xml version="1.0" encoding="UTF-8"?>
<Relationships xmlns="http://schemas.openxmlformats.org/package/2006/relationships"><Relationship Id="rId1" Type="http://schemas.openxmlformats.org/officeDocument/2006/relationships/drawing" Target="../drawings/drawing8.xml"/>
</Relationships>
</file>

<file path=xl/worksheets/_rels/sheet12.xml.rels><?xml version="1.0" encoding="UTF-8"?>
<Relationships xmlns="http://schemas.openxmlformats.org/package/2006/relationships"><Relationship Id="rId1" Type="http://schemas.openxmlformats.org/officeDocument/2006/relationships/drawing" Target="../drawings/drawing9.xml"/>
</Relationships>
</file>

<file path=xl/worksheets/_rels/sheet13.xml.rels><?xml version="1.0" encoding="UTF-8"?>
<Relationships xmlns="http://schemas.openxmlformats.org/package/2006/relationships"><Relationship Id="rId1" Type="http://schemas.openxmlformats.org/officeDocument/2006/relationships/drawing" Target="../drawings/drawing10.xml"/>
</Relationships>
</file>

<file path=xl/worksheets/_rels/sheet14.xml.rels><?xml version="1.0" encoding="UTF-8"?>
<Relationships xmlns="http://schemas.openxmlformats.org/package/2006/relationships"><Relationship Id="rId1" Type="http://schemas.openxmlformats.org/officeDocument/2006/relationships/drawing" Target="../drawings/drawing11.xml"/>
</Relationships>
</file>

<file path=xl/worksheets/_rels/sheet15.xml.rels><?xml version="1.0" encoding="UTF-8"?>
<Relationships xmlns="http://schemas.openxmlformats.org/package/2006/relationships"><Relationship Id="rId1" Type="http://schemas.openxmlformats.org/officeDocument/2006/relationships/drawing" Target="../drawings/drawing12.xml"/>
</Relationships>
</file>

<file path=xl/worksheets/_rels/sheet16.xml.rels><?xml version="1.0" encoding="UTF-8"?>
<Relationships xmlns="http://schemas.openxmlformats.org/package/2006/relationships"><Relationship Id="rId1" Type="http://schemas.openxmlformats.org/officeDocument/2006/relationships/drawing" Target="../drawings/drawing13.xml"/>
</Relationships>
</file>

<file path=xl/worksheets/_rels/sheet17.xml.rels><?xml version="1.0" encoding="UTF-8"?>
<Relationships xmlns="http://schemas.openxmlformats.org/package/2006/relationships"><Relationship Id="rId1" Type="http://schemas.openxmlformats.org/officeDocument/2006/relationships/drawing" Target="../drawings/drawing14.xml"/>
</Relationships>
</file>

<file path=xl/worksheets/_rels/sheet18.xml.rels><?xml version="1.0" encoding="UTF-8"?>
<Relationships xmlns="http://schemas.openxmlformats.org/package/2006/relationships"><Relationship Id="rId1" Type="http://schemas.openxmlformats.org/officeDocument/2006/relationships/drawing" Target="../drawings/drawing15.xml"/>
</Relationships>
</file>

<file path=xl/worksheets/_rels/sheet19.xml.rels><?xml version="1.0" encoding="UTF-8"?>
<Relationships xmlns="http://schemas.openxmlformats.org/package/2006/relationships"><Relationship Id="rId1" Type="http://schemas.openxmlformats.org/officeDocument/2006/relationships/drawing" Target="../drawings/drawing16.xml"/>
</Relationships>
</file>

<file path=xl/worksheets/_rels/sheet20.xml.rels><?xml version="1.0" encoding="UTF-8"?>
<Relationships xmlns="http://schemas.openxmlformats.org/package/2006/relationships"><Relationship Id="rId1" Type="http://schemas.openxmlformats.org/officeDocument/2006/relationships/drawing" Target="../drawings/drawing17.xml"/>
</Relationships>
</file>

<file path=xl/worksheets/_rels/sheet21.xml.rels><?xml version="1.0" encoding="UTF-8"?>
<Relationships xmlns="http://schemas.openxmlformats.org/package/2006/relationships"><Relationship Id="rId1" Type="http://schemas.openxmlformats.org/officeDocument/2006/relationships/drawing" Target="../drawings/drawing18.xml"/>
</Relationships>
</file>

<file path=xl/worksheets/_rels/sheet22.xml.rels><?xml version="1.0" encoding="UTF-8"?>
<Relationships xmlns="http://schemas.openxmlformats.org/package/2006/relationships"><Relationship Id="rId1" Type="http://schemas.openxmlformats.org/officeDocument/2006/relationships/drawing" Target="../drawings/drawing19.xml"/>
</Relationships>
</file>

<file path=xl/worksheets/_rels/sheet23.xml.rels><?xml version="1.0" encoding="UTF-8"?>
<Relationships xmlns="http://schemas.openxmlformats.org/package/2006/relationships"><Relationship Id="rId1" Type="http://schemas.openxmlformats.org/officeDocument/2006/relationships/drawing" Target="../drawings/drawing20.xml"/>
</Relationships>
</file>

<file path=xl/worksheets/_rels/sheet25.xml.rels><?xml version="1.0" encoding="UTF-8"?>
<Relationships xmlns="http://schemas.openxmlformats.org/package/2006/relationships"><Relationship Id="rId1" Type="http://schemas.openxmlformats.org/officeDocument/2006/relationships/drawing" Target="../drawings/drawing21.xml"/>
</Relationships>
</file>

<file path=xl/worksheets/_rels/sheet26.xml.rels><?xml version="1.0" encoding="UTF-8"?>
<Relationships xmlns="http://schemas.openxmlformats.org/package/2006/relationships"><Relationship Id="rId1" Type="http://schemas.openxmlformats.org/officeDocument/2006/relationships/drawing" Target="../drawings/drawing22.xml"/>
</Relationships>
</file>

<file path=xl/worksheets/_rels/sheet27.xml.rels><?xml version="1.0" encoding="UTF-8"?>
<Relationships xmlns="http://schemas.openxmlformats.org/package/2006/relationships"><Relationship Id="rId1" Type="http://schemas.openxmlformats.org/officeDocument/2006/relationships/drawing" Target="../drawings/drawing23.xml"/>
</Relationships>
</file>

<file path=xl/worksheets/_rels/sheet28.xml.rels><?xml version="1.0" encoding="UTF-8"?>
<Relationships xmlns="http://schemas.openxmlformats.org/package/2006/relationships"><Relationship Id="rId1" Type="http://schemas.openxmlformats.org/officeDocument/2006/relationships/drawing" Target="../drawings/drawing24.xml"/>
</Relationships>
</file>

<file path=xl/worksheets/_rels/sheet34.xml.rels><?xml version="1.0" encoding="UTF-8"?>
<Relationships xmlns="http://schemas.openxmlformats.org/package/2006/relationships"><Relationship Id="rId1" Type="http://schemas.openxmlformats.org/officeDocument/2006/relationships/drawing" Target="../drawings/drawing25.xml"/>
</Relationships>
</file>

<file path=xl/worksheets/_rels/sheet39.xml.rels><?xml version="1.0" encoding="UTF-8"?>
<Relationships xmlns="http://schemas.openxmlformats.org/package/2006/relationships"><Relationship Id="rId1" Type="http://schemas.openxmlformats.org/officeDocument/2006/relationships/drawing" Target="../drawings/drawing26.xml"/>
</Relationships>
</file>

<file path=xl/worksheets/_rels/sheet40.xml.rels><?xml version="1.0" encoding="UTF-8"?>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 Id="rId9" Type="http://schemas.openxmlformats.org/officeDocument/2006/relationships/hyperlink" Target="https://www.mdpi.com/2413-4155/2/3/67/htm" TargetMode="External"/>
</Relationships>
</file>

<file path=xl/worksheets/_rels/sheet43.xml.rels><?xml version="1.0" encoding="UTF-8"?>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
</Relationships>
</file>

<file path=xl/worksheets/_rels/sheet44.xml.rels><?xml version="1.0" encoding="UTF-8"?>
<Relationships xmlns="http://schemas.openxmlformats.org/package/2006/relationships"><Relationship Id="rId1" Type="http://schemas.openxmlformats.org/officeDocument/2006/relationships/drawing" Target="../drawings/drawing27.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858585"/>
    <pageSetUpPr fitToPage="true"/>
  </sheetPr>
  <dimension ref="A1:Z99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2" min="1" style="0" width="1.38"/>
    <col collapsed="false" customWidth="true" hidden="false" outlineLevel="0" max="3" min="3" style="0" width="25.74"/>
    <col collapsed="false" customWidth="true" hidden="false" outlineLevel="0" max="4" min="4" style="0" width="57.13"/>
    <col collapsed="false" customWidth="true" hidden="false" outlineLevel="0" max="5" min="5" style="0" width="19.25"/>
    <col collapsed="false" customWidth="true" hidden="false" outlineLevel="0" max="7" min="6" style="0" width="1.38"/>
    <col collapsed="false" customWidth="true" hidden="true" outlineLevel="0" max="8" min="8" style="0" width="9.13"/>
    <col collapsed="false" customWidth="true" hidden="true" outlineLevel="0" max="9" min="9" style="0" width="17.25"/>
    <col collapsed="false" customWidth="true" hidden="false" outlineLevel="0" max="26" min="10" style="0" width="8.63"/>
  </cols>
  <sheetData>
    <row r="1" customFormat="false" ht="12.75" hidden="false" customHeight="true" outlineLevel="0" collapsed="false">
      <c r="A1" s="1"/>
      <c r="B1" s="1"/>
      <c r="C1" s="1"/>
      <c r="D1" s="1"/>
      <c r="E1" s="1"/>
      <c r="F1" s="1"/>
      <c r="G1" s="1"/>
      <c r="H1" s="1"/>
      <c r="I1" s="1"/>
      <c r="J1" s="1"/>
      <c r="K1" s="1"/>
      <c r="L1" s="1"/>
      <c r="M1" s="1"/>
      <c r="N1" s="1"/>
      <c r="O1" s="1"/>
      <c r="P1" s="1"/>
      <c r="Q1" s="1"/>
      <c r="R1" s="1"/>
      <c r="S1" s="1"/>
      <c r="T1" s="1"/>
      <c r="U1" s="1"/>
      <c r="V1" s="1"/>
      <c r="W1" s="1"/>
      <c r="X1" s="1"/>
      <c r="Y1" s="1"/>
      <c r="Z1" s="1"/>
    </row>
    <row r="2" customFormat="false" ht="21" hidden="false" customHeight="true" outlineLevel="0" collapsed="false">
      <c r="A2" s="2"/>
      <c r="B2" s="3"/>
      <c r="C2" s="4"/>
      <c r="D2" s="4"/>
      <c r="E2" s="4"/>
      <c r="F2" s="5"/>
      <c r="G2" s="2"/>
      <c r="H2" s="2"/>
      <c r="I2" s="2" t="s">
        <v>0</v>
      </c>
      <c r="J2" s="2"/>
      <c r="K2" s="2"/>
      <c r="L2" s="2"/>
      <c r="M2" s="2"/>
      <c r="N2" s="2"/>
      <c r="O2" s="2"/>
      <c r="P2" s="2"/>
      <c r="Q2" s="2"/>
      <c r="R2" s="2"/>
      <c r="S2" s="2"/>
      <c r="T2" s="2"/>
      <c r="U2" s="2"/>
      <c r="V2" s="2"/>
      <c r="W2" s="2"/>
      <c r="X2" s="2"/>
      <c r="Y2" s="2"/>
      <c r="Z2" s="2"/>
    </row>
    <row r="3" customFormat="false" ht="21" hidden="false" customHeight="true" outlineLevel="0" collapsed="false">
      <c r="A3" s="2"/>
      <c r="B3" s="6"/>
      <c r="C3" s="2"/>
      <c r="D3" s="2"/>
      <c r="E3" s="7" t="s">
        <v>1</v>
      </c>
      <c r="F3" s="8"/>
      <c r="G3" s="2"/>
      <c r="H3" s="2"/>
      <c r="I3" s="2" t="s">
        <v>2</v>
      </c>
      <c r="J3" s="2"/>
      <c r="K3" s="2"/>
      <c r="L3" s="2"/>
      <c r="M3" s="2"/>
      <c r="N3" s="2"/>
      <c r="O3" s="2"/>
      <c r="P3" s="2"/>
      <c r="Q3" s="2"/>
      <c r="R3" s="2"/>
      <c r="S3" s="2"/>
      <c r="T3" s="2"/>
      <c r="U3" s="2"/>
      <c r="V3" s="2"/>
      <c r="W3" s="2"/>
      <c r="X3" s="2"/>
      <c r="Y3" s="2"/>
      <c r="Z3" s="2"/>
    </row>
    <row r="4" customFormat="false" ht="12.75" hidden="false" customHeight="true" outlineLevel="0" collapsed="false">
      <c r="A4" s="2"/>
      <c r="B4" s="6"/>
      <c r="C4" s="2"/>
      <c r="D4" s="2"/>
      <c r="E4" s="2"/>
      <c r="F4" s="8"/>
      <c r="G4" s="2"/>
      <c r="H4" s="2"/>
      <c r="I4" s="2" t="s">
        <v>3</v>
      </c>
      <c r="J4" s="2"/>
      <c r="K4" s="2"/>
      <c r="L4" s="2"/>
      <c r="M4" s="2"/>
      <c r="N4" s="2"/>
      <c r="O4" s="2"/>
      <c r="P4" s="2"/>
      <c r="Q4" s="2"/>
      <c r="R4" s="2"/>
      <c r="S4" s="2"/>
      <c r="T4" s="2"/>
      <c r="U4" s="2"/>
      <c r="V4" s="2"/>
      <c r="W4" s="2"/>
      <c r="X4" s="2"/>
      <c r="Y4" s="2"/>
      <c r="Z4" s="2"/>
    </row>
    <row r="5" customFormat="false" ht="12.75" hidden="false" customHeight="true" outlineLevel="0" collapsed="false">
      <c r="A5" s="9"/>
      <c r="B5" s="10"/>
      <c r="C5" s="11"/>
      <c r="D5" s="11"/>
      <c r="E5" s="11"/>
      <c r="F5" s="12"/>
      <c r="G5" s="9"/>
      <c r="H5" s="9"/>
      <c r="I5" s="9" t="s">
        <v>4</v>
      </c>
      <c r="J5" s="9"/>
      <c r="K5" s="9"/>
      <c r="L5" s="9"/>
      <c r="M5" s="9"/>
      <c r="N5" s="9"/>
      <c r="O5" s="9"/>
      <c r="P5" s="9"/>
      <c r="Q5" s="9"/>
      <c r="R5" s="9"/>
      <c r="S5" s="9"/>
      <c r="T5" s="9"/>
      <c r="U5" s="9"/>
      <c r="V5" s="9"/>
      <c r="W5" s="9"/>
      <c r="X5" s="9"/>
      <c r="Y5" s="9"/>
      <c r="Z5" s="9"/>
    </row>
    <row r="6" customFormat="false" ht="6" hidden="false" customHeight="true" outlineLevel="0" collapsed="false">
      <c r="A6" s="2"/>
      <c r="B6" s="6"/>
      <c r="C6" s="2"/>
      <c r="D6" s="2"/>
      <c r="E6" s="2"/>
      <c r="F6" s="8"/>
      <c r="G6" s="2"/>
      <c r="H6" s="2"/>
      <c r="I6" s="2" t="s">
        <v>5</v>
      </c>
      <c r="J6" s="2"/>
      <c r="K6" s="2"/>
      <c r="L6" s="2"/>
      <c r="M6" s="2"/>
      <c r="N6" s="2"/>
      <c r="O6" s="2"/>
      <c r="P6" s="2"/>
      <c r="Q6" s="2"/>
      <c r="R6" s="2"/>
      <c r="S6" s="2"/>
      <c r="T6" s="2"/>
      <c r="U6" s="2"/>
      <c r="V6" s="2"/>
      <c r="W6" s="2"/>
      <c r="X6" s="2"/>
      <c r="Y6" s="2"/>
      <c r="Z6" s="2"/>
    </row>
    <row r="7" customFormat="false" ht="12.75" hidden="false" customHeight="true" outlineLevel="0" collapsed="false">
      <c r="A7" s="2"/>
      <c r="B7" s="6"/>
      <c r="C7" s="13" t="s">
        <v>6</v>
      </c>
      <c r="D7" s="13"/>
      <c r="E7" s="13"/>
      <c r="F7" s="14"/>
      <c r="G7" s="2"/>
      <c r="H7" s="2"/>
      <c r="I7" s="2"/>
      <c r="J7" s="2"/>
      <c r="K7" s="2"/>
      <c r="L7" s="2"/>
      <c r="M7" s="2"/>
      <c r="N7" s="2"/>
      <c r="O7" s="2"/>
      <c r="P7" s="2"/>
      <c r="Q7" s="2"/>
      <c r="R7" s="2"/>
      <c r="S7" s="2"/>
      <c r="T7" s="2"/>
      <c r="U7" s="2"/>
      <c r="V7" s="2"/>
      <c r="W7" s="2"/>
      <c r="X7" s="2"/>
      <c r="Y7" s="2"/>
      <c r="Z7" s="2"/>
    </row>
    <row r="8" customFormat="false" ht="12.75" hidden="false" customHeight="true" outlineLevel="0" collapsed="false">
      <c r="A8" s="2"/>
      <c r="B8" s="6"/>
      <c r="C8" s="15" t="s">
        <v>7</v>
      </c>
      <c r="D8" s="15"/>
      <c r="E8" s="15"/>
      <c r="F8" s="8"/>
      <c r="G8" s="2"/>
      <c r="H8" s="2"/>
      <c r="I8" s="2"/>
      <c r="J8" s="2"/>
      <c r="K8" s="2"/>
      <c r="L8" s="2"/>
      <c r="M8" s="2"/>
      <c r="N8" s="2"/>
      <c r="O8" s="2"/>
      <c r="P8" s="2"/>
      <c r="Q8" s="2"/>
      <c r="R8" s="2"/>
      <c r="S8" s="2"/>
      <c r="T8" s="2"/>
      <c r="U8" s="2"/>
      <c r="V8" s="2"/>
      <c r="W8" s="2"/>
      <c r="X8" s="2"/>
      <c r="Y8" s="2"/>
      <c r="Z8" s="2"/>
    </row>
    <row r="9" customFormat="false" ht="12.75" hidden="false" customHeight="true" outlineLevel="0" collapsed="false">
      <c r="A9" s="2"/>
      <c r="B9" s="6"/>
      <c r="C9" s="2"/>
      <c r="D9" s="2"/>
      <c r="E9" s="2"/>
      <c r="F9" s="8"/>
      <c r="G9" s="2"/>
      <c r="H9" s="2"/>
      <c r="I9" s="2"/>
      <c r="J9" s="2"/>
      <c r="K9" s="2"/>
      <c r="L9" s="2"/>
      <c r="M9" s="2"/>
      <c r="N9" s="2"/>
      <c r="O9" s="2"/>
      <c r="P9" s="2"/>
      <c r="Q9" s="2"/>
      <c r="R9" s="2"/>
      <c r="S9" s="2"/>
      <c r="T9" s="2"/>
      <c r="U9" s="2"/>
      <c r="V9" s="2"/>
      <c r="W9" s="2"/>
      <c r="X9" s="2"/>
      <c r="Y9" s="2"/>
      <c r="Z9" s="2"/>
    </row>
    <row r="10" customFormat="false" ht="66.75" hidden="false" customHeight="true" outlineLevel="0" collapsed="false">
      <c r="A10" s="2"/>
      <c r="B10" s="6"/>
      <c r="C10" s="16" t="s">
        <v>8</v>
      </c>
      <c r="D10" s="16"/>
      <c r="E10" s="16"/>
      <c r="F10" s="17"/>
      <c r="G10" s="2"/>
      <c r="H10" s="2"/>
      <c r="I10" s="2"/>
      <c r="J10" s="2"/>
      <c r="K10" s="2"/>
      <c r="L10" s="2"/>
      <c r="M10" s="2"/>
      <c r="N10" s="2"/>
      <c r="O10" s="2"/>
      <c r="P10" s="2"/>
      <c r="Q10" s="2"/>
      <c r="R10" s="2"/>
      <c r="S10" s="2"/>
      <c r="T10" s="2"/>
      <c r="U10" s="2"/>
      <c r="V10" s="2"/>
      <c r="W10" s="2"/>
      <c r="X10" s="2"/>
      <c r="Y10" s="2"/>
      <c r="Z10" s="2"/>
    </row>
    <row r="11" customFormat="false" ht="12.75" hidden="false" customHeight="true" outlineLevel="0" collapsed="false">
      <c r="A11" s="2"/>
      <c r="B11" s="6"/>
      <c r="C11" s="2"/>
      <c r="D11" s="2"/>
      <c r="E11" s="2"/>
      <c r="F11" s="8"/>
      <c r="G11" s="2"/>
      <c r="H11" s="2"/>
      <c r="I11" s="2"/>
      <c r="J11" s="2"/>
      <c r="K11" s="2"/>
      <c r="L11" s="2"/>
      <c r="M11" s="2"/>
      <c r="N11" s="2"/>
      <c r="O11" s="2"/>
      <c r="P11" s="2"/>
      <c r="Q11" s="2"/>
      <c r="R11" s="2"/>
      <c r="S11" s="2"/>
      <c r="T11" s="2"/>
      <c r="U11" s="2"/>
      <c r="V11" s="2"/>
      <c r="W11" s="2"/>
      <c r="X11" s="2"/>
      <c r="Y11" s="2"/>
      <c r="Z11" s="2"/>
    </row>
    <row r="12" customFormat="false" ht="15" hidden="false" customHeight="true" outlineLevel="0" collapsed="false">
      <c r="A12" s="2"/>
      <c r="B12" s="6"/>
      <c r="C12" s="18" t="s">
        <v>9</v>
      </c>
      <c r="D12" s="18" t="s">
        <v>10</v>
      </c>
      <c r="E12" s="19" t="s">
        <v>11</v>
      </c>
      <c r="F12" s="20"/>
      <c r="G12" s="2"/>
      <c r="H12" s="2"/>
      <c r="I12" s="2"/>
      <c r="J12" s="2"/>
      <c r="K12" s="2"/>
      <c r="L12" s="2"/>
      <c r="M12" s="2"/>
      <c r="N12" s="2"/>
      <c r="O12" s="2"/>
      <c r="P12" s="2"/>
      <c r="Q12" s="2"/>
      <c r="R12" s="2"/>
      <c r="S12" s="2"/>
      <c r="T12" s="2"/>
      <c r="U12" s="2"/>
      <c r="V12" s="2"/>
      <c r="W12" s="2"/>
      <c r="X12" s="2"/>
      <c r="Y12" s="2"/>
      <c r="Z12" s="2"/>
    </row>
    <row r="13" customFormat="false" ht="15" hidden="false" customHeight="true" outlineLevel="0" collapsed="false">
      <c r="A13" s="2"/>
      <c r="B13" s="21"/>
      <c r="C13" s="22" t="s">
        <v>12</v>
      </c>
      <c r="D13" s="23" t="s">
        <v>13</v>
      </c>
      <c r="E13" s="24" t="s">
        <v>14</v>
      </c>
      <c r="F13" s="8"/>
      <c r="G13" s="2"/>
      <c r="H13" s="2"/>
      <c r="I13" s="2"/>
      <c r="J13" s="2"/>
      <c r="K13" s="2"/>
      <c r="L13" s="2"/>
      <c r="M13" s="2"/>
      <c r="N13" s="2"/>
      <c r="O13" s="2"/>
      <c r="P13" s="2"/>
      <c r="Q13" s="2"/>
      <c r="R13" s="2"/>
      <c r="S13" s="2"/>
      <c r="T13" s="2"/>
      <c r="U13" s="2"/>
      <c r="V13" s="2"/>
      <c r="W13" s="2"/>
      <c r="X13" s="2"/>
      <c r="Y13" s="2"/>
      <c r="Z13" s="2"/>
    </row>
    <row r="14" customFormat="false" ht="15" hidden="false" customHeight="true" outlineLevel="0" collapsed="false">
      <c r="A14" s="2"/>
      <c r="B14" s="21"/>
      <c r="C14" s="22" t="s">
        <v>15</v>
      </c>
      <c r="D14" s="23"/>
      <c r="E14" s="24" t="s">
        <v>14</v>
      </c>
      <c r="F14" s="8"/>
      <c r="G14" s="2"/>
      <c r="H14" s="2"/>
      <c r="I14" s="2"/>
      <c r="J14" s="2"/>
      <c r="K14" s="2"/>
      <c r="L14" s="2"/>
      <c r="M14" s="2"/>
      <c r="N14" s="2"/>
      <c r="O14" s="2"/>
      <c r="P14" s="2"/>
      <c r="Q14" s="2"/>
      <c r="R14" s="2"/>
      <c r="S14" s="2"/>
      <c r="T14" s="2"/>
      <c r="U14" s="2"/>
      <c r="V14" s="2"/>
      <c r="W14" s="2"/>
      <c r="X14" s="2"/>
      <c r="Y14" s="2"/>
      <c r="Z14" s="2"/>
    </row>
    <row r="15" customFormat="false" ht="15" hidden="false" customHeight="true" outlineLevel="0" collapsed="false">
      <c r="A15" s="2"/>
      <c r="B15" s="21" t="s">
        <v>16</v>
      </c>
      <c r="C15" s="25" t="s">
        <v>17</v>
      </c>
      <c r="D15" s="23" t="s">
        <v>18</v>
      </c>
      <c r="E15" s="24" t="s">
        <v>19</v>
      </c>
      <c r="F15" s="8"/>
      <c r="G15" s="2"/>
      <c r="H15" s="2"/>
      <c r="I15" s="2"/>
      <c r="J15" s="2"/>
      <c r="K15" s="2"/>
      <c r="L15" s="2"/>
      <c r="M15" s="2"/>
      <c r="N15" s="2"/>
      <c r="O15" s="2"/>
      <c r="P15" s="2"/>
      <c r="Q15" s="2"/>
      <c r="R15" s="2"/>
      <c r="S15" s="2"/>
      <c r="T15" s="2"/>
      <c r="U15" s="2"/>
      <c r="V15" s="2"/>
      <c r="W15" s="2"/>
      <c r="X15" s="2"/>
      <c r="Y15" s="2"/>
      <c r="Z15" s="2"/>
    </row>
    <row r="16" customFormat="false" ht="15" hidden="false" customHeight="true" outlineLevel="0" collapsed="false">
      <c r="A16" s="2"/>
      <c r="B16" s="21" t="s">
        <v>20</v>
      </c>
      <c r="C16" s="25" t="s">
        <v>21</v>
      </c>
      <c r="D16" s="23"/>
      <c r="E16" s="24" t="s">
        <v>19</v>
      </c>
      <c r="F16" s="8"/>
      <c r="G16" s="2"/>
      <c r="H16" s="2"/>
      <c r="I16" s="2"/>
      <c r="J16" s="2"/>
      <c r="K16" s="2"/>
      <c r="L16" s="2"/>
      <c r="M16" s="2"/>
      <c r="N16" s="2"/>
      <c r="O16" s="2"/>
      <c r="P16" s="2"/>
      <c r="Q16" s="2"/>
      <c r="R16" s="2"/>
      <c r="S16" s="2"/>
      <c r="T16" s="2"/>
      <c r="U16" s="2"/>
      <c r="V16" s="2"/>
      <c r="W16" s="2"/>
      <c r="X16" s="2"/>
      <c r="Y16" s="2"/>
      <c r="Z16" s="2"/>
    </row>
    <row r="17" customFormat="false" ht="15" hidden="false" customHeight="true" outlineLevel="0" collapsed="false">
      <c r="A17" s="2"/>
      <c r="B17" s="21" t="s">
        <v>22</v>
      </c>
      <c r="C17" s="25" t="s">
        <v>23</v>
      </c>
      <c r="D17" s="23"/>
      <c r="E17" s="24" t="s">
        <v>19</v>
      </c>
      <c r="F17" s="8"/>
      <c r="G17" s="2"/>
      <c r="H17" s="2"/>
      <c r="I17" s="2"/>
      <c r="J17" s="2"/>
      <c r="K17" s="2"/>
      <c r="L17" s="2"/>
      <c r="M17" s="2"/>
      <c r="N17" s="2"/>
      <c r="O17" s="2"/>
      <c r="P17" s="2"/>
      <c r="Q17" s="2"/>
      <c r="R17" s="2"/>
      <c r="S17" s="2"/>
      <c r="T17" s="2"/>
      <c r="U17" s="2"/>
      <c r="V17" s="2"/>
      <c r="W17" s="2"/>
      <c r="X17" s="2"/>
      <c r="Y17" s="2"/>
      <c r="Z17" s="2"/>
    </row>
    <row r="18" customFormat="false" ht="15" hidden="false" customHeight="true" outlineLevel="0" collapsed="false">
      <c r="A18" s="2"/>
      <c r="B18" s="21" t="s">
        <v>24</v>
      </c>
      <c r="C18" s="25" t="s">
        <v>25</v>
      </c>
      <c r="D18" s="23"/>
      <c r="E18" s="24" t="s">
        <v>19</v>
      </c>
      <c r="F18" s="8"/>
      <c r="G18" s="2"/>
      <c r="H18" s="2"/>
      <c r="I18" s="2"/>
      <c r="J18" s="2"/>
      <c r="K18" s="2"/>
      <c r="L18" s="2"/>
      <c r="M18" s="2"/>
      <c r="N18" s="2"/>
      <c r="O18" s="2"/>
      <c r="P18" s="2"/>
      <c r="Q18" s="2"/>
      <c r="R18" s="2"/>
      <c r="S18" s="2"/>
      <c r="T18" s="2"/>
      <c r="U18" s="2"/>
      <c r="V18" s="2"/>
      <c r="W18" s="2"/>
      <c r="X18" s="2"/>
      <c r="Y18" s="2"/>
      <c r="Z18" s="2"/>
    </row>
    <row r="19" customFormat="false" ht="15" hidden="false" customHeight="true" outlineLevel="0" collapsed="false">
      <c r="A19" s="2"/>
      <c r="B19" s="21" t="s">
        <v>26</v>
      </c>
      <c r="C19" s="25" t="s">
        <v>27</v>
      </c>
      <c r="D19" s="23"/>
      <c r="E19" s="24" t="s">
        <v>19</v>
      </c>
      <c r="F19" s="8"/>
      <c r="G19" s="2"/>
      <c r="H19" s="2"/>
      <c r="I19" s="2"/>
      <c r="J19" s="2"/>
      <c r="K19" s="2"/>
      <c r="L19" s="2"/>
      <c r="M19" s="2"/>
      <c r="N19" s="2"/>
      <c r="O19" s="2"/>
      <c r="P19" s="2"/>
      <c r="Q19" s="2"/>
      <c r="R19" s="2"/>
      <c r="S19" s="2"/>
      <c r="T19" s="2"/>
      <c r="U19" s="2"/>
      <c r="V19" s="2"/>
      <c r="W19" s="2"/>
      <c r="X19" s="2"/>
      <c r="Y19" s="2"/>
      <c r="Z19" s="2"/>
    </row>
    <row r="20" customFormat="false" ht="15" hidden="false" customHeight="true" outlineLevel="0" collapsed="false">
      <c r="A20" s="2"/>
      <c r="B20" s="21" t="s">
        <v>28</v>
      </c>
      <c r="C20" s="25" t="s">
        <v>29</v>
      </c>
      <c r="D20" s="23"/>
      <c r="E20" s="24" t="s">
        <v>19</v>
      </c>
      <c r="F20" s="8"/>
      <c r="G20" s="2"/>
      <c r="H20" s="2"/>
      <c r="I20" s="2"/>
      <c r="J20" s="2"/>
      <c r="K20" s="2"/>
      <c r="L20" s="2"/>
      <c r="M20" s="2"/>
      <c r="N20" s="2"/>
      <c r="O20" s="2"/>
      <c r="P20" s="2"/>
      <c r="Q20" s="2"/>
      <c r="R20" s="2"/>
      <c r="S20" s="2"/>
      <c r="T20" s="2"/>
      <c r="U20" s="2"/>
      <c r="V20" s="2"/>
      <c r="W20" s="2"/>
      <c r="X20" s="2"/>
      <c r="Y20" s="2"/>
      <c r="Z20" s="2"/>
    </row>
    <row r="21" customFormat="false" ht="15" hidden="false" customHeight="true" outlineLevel="0" collapsed="false">
      <c r="A21" s="2"/>
      <c r="B21" s="21" t="s">
        <v>30</v>
      </c>
      <c r="C21" s="25" t="s">
        <v>31</v>
      </c>
      <c r="D21" s="23"/>
      <c r="E21" s="24" t="s">
        <v>19</v>
      </c>
      <c r="F21" s="8"/>
      <c r="G21" s="2"/>
      <c r="H21" s="2"/>
      <c r="I21" s="2"/>
      <c r="J21" s="2"/>
      <c r="K21" s="2"/>
      <c r="L21" s="2"/>
      <c r="M21" s="2"/>
      <c r="N21" s="2"/>
      <c r="O21" s="2"/>
      <c r="P21" s="2"/>
      <c r="Q21" s="2"/>
      <c r="R21" s="2"/>
      <c r="S21" s="2"/>
      <c r="T21" s="2"/>
      <c r="U21" s="2"/>
      <c r="V21" s="2"/>
      <c r="W21" s="2"/>
      <c r="X21" s="2"/>
      <c r="Y21" s="2"/>
      <c r="Z21" s="2"/>
    </row>
    <row r="22" customFormat="false" ht="15" hidden="false" customHeight="true" outlineLevel="0" collapsed="false">
      <c r="A22" s="2"/>
      <c r="B22" s="21" t="s">
        <v>32</v>
      </c>
      <c r="C22" s="25" t="s">
        <v>33</v>
      </c>
      <c r="D22" s="23"/>
      <c r="E22" s="24" t="s">
        <v>19</v>
      </c>
      <c r="F22" s="8"/>
      <c r="G22" s="2"/>
      <c r="H22" s="2"/>
      <c r="I22" s="2"/>
      <c r="J22" s="2"/>
      <c r="K22" s="2"/>
      <c r="L22" s="2"/>
      <c r="M22" s="2"/>
      <c r="N22" s="2"/>
      <c r="O22" s="2"/>
      <c r="P22" s="2"/>
      <c r="Q22" s="2"/>
      <c r="R22" s="2"/>
      <c r="S22" s="2"/>
      <c r="T22" s="2"/>
      <c r="U22" s="2"/>
      <c r="V22" s="2"/>
      <c r="W22" s="2"/>
      <c r="X22" s="2"/>
      <c r="Y22" s="2"/>
      <c r="Z22" s="2"/>
    </row>
    <row r="23" customFormat="false" ht="15" hidden="false" customHeight="true" outlineLevel="0" collapsed="false">
      <c r="A23" s="2"/>
      <c r="B23" s="21" t="s">
        <v>34</v>
      </c>
      <c r="C23" s="25" t="s">
        <v>35</v>
      </c>
      <c r="D23" s="23"/>
      <c r="E23" s="24" t="s">
        <v>19</v>
      </c>
      <c r="F23" s="8"/>
      <c r="G23" s="2"/>
      <c r="H23" s="2"/>
      <c r="I23" s="2"/>
      <c r="J23" s="2"/>
      <c r="K23" s="2"/>
      <c r="L23" s="2"/>
      <c r="M23" s="2"/>
      <c r="N23" s="2"/>
      <c r="O23" s="2"/>
      <c r="P23" s="2"/>
      <c r="Q23" s="2"/>
      <c r="R23" s="2"/>
      <c r="S23" s="2"/>
      <c r="T23" s="2"/>
      <c r="U23" s="2"/>
      <c r="V23" s="2"/>
      <c r="W23" s="2"/>
      <c r="X23" s="2"/>
      <c r="Y23" s="2"/>
      <c r="Z23" s="2"/>
    </row>
    <row r="24" customFormat="false" ht="15" hidden="false" customHeight="true" outlineLevel="0" collapsed="false">
      <c r="A24" s="2"/>
      <c r="B24" s="21" t="s">
        <v>36</v>
      </c>
      <c r="C24" s="25" t="s">
        <v>37</v>
      </c>
      <c r="D24" s="23"/>
      <c r="E24" s="24" t="s">
        <v>19</v>
      </c>
      <c r="F24" s="8"/>
      <c r="G24" s="2"/>
      <c r="H24" s="2"/>
      <c r="I24" s="2"/>
      <c r="J24" s="2"/>
      <c r="K24" s="2"/>
      <c r="L24" s="2"/>
      <c r="M24" s="2"/>
      <c r="N24" s="2"/>
      <c r="O24" s="2"/>
      <c r="P24" s="2"/>
      <c r="Q24" s="2"/>
      <c r="R24" s="2"/>
      <c r="S24" s="2"/>
      <c r="T24" s="2"/>
      <c r="U24" s="2"/>
      <c r="V24" s="2"/>
      <c r="W24" s="2"/>
      <c r="X24" s="2"/>
      <c r="Y24" s="2"/>
      <c r="Z24" s="2"/>
    </row>
    <row r="25" customFormat="false" ht="15" hidden="false" customHeight="true" outlineLevel="0" collapsed="false">
      <c r="A25" s="2"/>
      <c r="B25" s="21" t="s">
        <v>38</v>
      </c>
      <c r="C25" s="25" t="s">
        <v>39</v>
      </c>
      <c r="D25" s="23"/>
      <c r="E25" s="24" t="s">
        <v>19</v>
      </c>
      <c r="F25" s="8"/>
      <c r="G25" s="2"/>
      <c r="H25" s="2"/>
      <c r="I25" s="2"/>
      <c r="J25" s="2"/>
      <c r="K25" s="2"/>
      <c r="L25" s="2"/>
      <c r="M25" s="2"/>
      <c r="N25" s="2"/>
      <c r="O25" s="2"/>
      <c r="P25" s="2"/>
      <c r="Q25" s="2"/>
      <c r="R25" s="2"/>
      <c r="S25" s="2"/>
      <c r="T25" s="2"/>
      <c r="U25" s="2"/>
      <c r="V25" s="2"/>
      <c r="W25" s="2"/>
      <c r="X25" s="2"/>
      <c r="Y25" s="2"/>
      <c r="Z25" s="2"/>
    </row>
    <row r="26" customFormat="false" ht="15" hidden="false" customHeight="true" outlineLevel="0" collapsed="false">
      <c r="A26" s="2"/>
      <c r="B26" s="21" t="s">
        <v>40</v>
      </c>
      <c r="C26" s="25" t="s">
        <v>41</v>
      </c>
      <c r="D26" s="23"/>
      <c r="E26" s="24" t="s">
        <v>19</v>
      </c>
      <c r="F26" s="8"/>
      <c r="G26" s="2"/>
      <c r="H26" s="2"/>
      <c r="I26" s="2"/>
      <c r="J26" s="2"/>
      <c r="K26" s="2"/>
      <c r="L26" s="2"/>
      <c r="M26" s="2"/>
      <c r="N26" s="2"/>
      <c r="O26" s="2"/>
      <c r="P26" s="2"/>
      <c r="Q26" s="2"/>
      <c r="R26" s="2"/>
      <c r="S26" s="2"/>
      <c r="T26" s="2"/>
      <c r="U26" s="2"/>
      <c r="V26" s="2"/>
      <c r="W26" s="2"/>
      <c r="X26" s="2"/>
      <c r="Y26" s="2"/>
      <c r="Z26" s="2"/>
    </row>
    <row r="27" customFormat="false" ht="15" hidden="false" customHeight="true" outlineLevel="0" collapsed="false">
      <c r="A27" s="2"/>
      <c r="B27" s="21" t="s">
        <v>42</v>
      </c>
      <c r="C27" s="25" t="s">
        <v>43</v>
      </c>
      <c r="D27" s="23"/>
      <c r="E27" s="24" t="s">
        <v>19</v>
      </c>
      <c r="F27" s="8"/>
      <c r="G27" s="2"/>
      <c r="H27" s="2"/>
      <c r="I27" s="2"/>
      <c r="J27" s="2"/>
      <c r="K27" s="2"/>
      <c r="L27" s="2"/>
      <c r="M27" s="2"/>
      <c r="N27" s="2"/>
      <c r="O27" s="2"/>
      <c r="P27" s="2"/>
      <c r="Q27" s="2"/>
      <c r="R27" s="2"/>
      <c r="S27" s="2"/>
      <c r="T27" s="2"/>
      <c r="U27" s="2"/>
      <c r="V27" s="2"/>
      <c r="W27" s="2"/>
      <c r="X27" s="2"/>
      <c r="Y27" s="2"/>
      <c r="Z27" s="2"/>
    </row>
    <row r="28" customFormat="false" ht="15" hidden="false" customHeight="true" outlineLevel="0" collapsed="false">
      <c r="A28" s="2"/>
      <c r="B28" s="21"/>
      <c r="C28" s="25" t="s">
        <v>44</v>
      </c>
      <c r="D28" s="23"/>
      <c r="E28" s="24" t="s">
        <v>19</v>
      </c>
      <c r="F28" s="8"/>
      <c r="G28" s="2"/>
      <c r="H28" s="2"/>
      <c r="I28" s="2"/>
      <c r="J28" s="2"/>
      <c r="K28" s="2"/>
      <c r="L28" s="2"/>
      <c r="M28" s="2"/>
      <c r="N28" s="2"/>
      <c r="O28" s="2"/>
      <c r="P28" s="2"/>
      <c r="Q28" s="2"/>
      <c r="R28" s="2"/>
      <c r="S28" s="2"/>
      <c r="T28" s="2"/>
      <c r="U28" s="2"/>
      <c r="V28" s="2"/>
      <c r="W28" s="2"/>
      <c r="X28" s="2"/>
      <c r="Y28" s="2"/>
      <c r="Z28" s="2"/>
    </row>
    <row r="29" customFormat="false" ht="15" hidden="false" customHeight="true" outlineLevel="0" collapsed="false">
      <c r="A29" s="2"/>
      <c r="B29" s="21" t="s">
        <v>45</v>
      </c>
      <c r="C29" s="25" t="s">
        <v>46</v>
      </c>
      <c r="D29" s="23"/>
      <c r="E29" s="24" t="s">
        <v>19</v>
      </c>
      <c r="F29" s="8"/>
      <c r="G29" s="2"/>
      <c r="H29" s="2"/>
      <c r="I29" s="2"/>
      <c r="J29" s="2"/>
      <c r="K29" s="2"/>
      <c r="L29" s="2"/>
      <c r="M29" s="2"/>
      <c r="N29" s="2"/>
      <c r="O29" s="2"/>
      <c r="P29" s="2"/>
      <c r="Q29" s="2"/>
      <c r="R29" s="2"/>
      <c r="S29" s="2"/>
      <c r="T29" s="2"/>
      <c r="U29" s="2"/>
      <c r="V29" s="2"/>
      <c r="W29" s="2"/>
      <c r="X29" s="2"/>
      <c r="Y29" s="2"/>
      <c r="Z29" s="2"/>
    </row>
    <row r="30" customFormat="false" ht="15" hidden="false" customHeight="true" outlineLevel="0" collapsed="false">
      <c r="A30" s="2"/>
      <c r="B30" s="21" t="s">
        <v>47</v>
      </c>
      <c r="C30" s="25" t="s">
        <v>48</v>
      </c>
      <c r="D30" s="23"/>
      <c r="E30" s="24" t="s">
        <v>19</v>
      </c>
      <c r="F30" s="8"/>
      <c r="G30" s="2"/>
      <c r="H30" s="2"/>
      <c r="I30" s="2"/>
      <c r="J30" s="2"/>
      <c r="K30" s="2"/>
      <c r="L30" s="2"/>
      <c r="M30" s="2"/>
      <c r="N30" s="2"/>
      <c r="O30" s="2"/>
      <c r="P30" s="2"/>
      <c r="Q30" s="2"/>
      <c r="R30" s="2"/>
      <c r="S30" s="2"/>
      <c r="T30" s="2"/>
      <c r="U30" s="2"/>
      <c r="V30" s="2"/>
      <c r="W30" s="2"/>
      <c r="X30" s="2"/>
      <c r="Y30" s="2"/>
      <c r="Z30" s="2"/>
    </row>
    <row r="31" customFormat="false" ht="15" hidden="false" customHeight="true" outlineLevel="0" collapsed="false">
      <c r="A31" s="2"/>
      <c r="B31" s="21" t="s">
        <v>49</v>
      </c>
      <c r="C31" s="25" t="s">
        <v>50</v>
      </c>
      <c r="D31" s="23"/>
      <c r="E31" s="24" t="s">
        <v>19</v>
      </c>
      <c r="F31" s="8"/>
      <c r="G31" s="2"/>
      <c r="H31" s="2"/>
      <c r="I31" s="2"/>
      <c r="J31" s="2"/>
      <c r="K31" s="2"/>
      <c r="L31" s="2"/>
      <c r="M31" s="2"/>
      <c r="N31" s="2"/>
      <c r="O31" s="2"/>
      <c r="P31" s="2"/>
      <c r="Q31" s="2"/>
      <c r="R31" s="2"/>
      <c r="S31" s="2"/>
      <c r="T31" s="2"/>
      <c r="U31" s="2"/>
      <c r="V31" s="2"/>
      <c r="W31" s="2"/>
      <c r="X31" s="2"/>
      <c r="Y31" s="2"/>
      <c r="Z31" s="2"/>
    </row>
    <row r="32" customFormat="false" ht="15" hidden="false" customHeight="true" outlineLevel="0" collapsed="false">
      <c r="A32" s="2"/>
      <c r="B32" s="21" t="s">
        <v>51</v>
      </c>
      <c r="C32" s="25" t="s">
        <v>52</v>
      </c>
      <c r="D32" s="23"/>
      <c r="E32" s="24" t="s">
        <v>19</v>
      </c>
      <c r="F32" s="8"/>
      <c r="G32" s="2"/>
      <c r="H32" s="2"/>
      <c r="I32" s="2"/>
      <c r="J32" s="2"/>
      <c r="K32" s="2"/>
      <c r="L32" s="2"/>
      <c r="M32" s="2"/>
      <c r="N32" s="2"/>
      <c r="O32" s="2"/>
      <c r="P32" s="2"/>
      <c r="Q32" s="2"/>
      <c r="R32" s="2"/>
      <c r="S32" s="2"/>
      <c r="T32" s="2"/>
      <c r="U32" s="2"/>
      <c r="V32" s="2"/>
      <c r="W32" s="2"/>
      <c r="X32" s="2"/>
      <c r="Y32" s="2"/>
      <c r="Z32" s="2"/>
    </row>
    <row r="33" customFormat="false" ht="15" hidden="false" customHeight="true" outlineLevel="0" collapsed="false">
      <c r="A33" s="2"/>
      <c r="B33" s="21" t="s">
        <v>53</v>
      </c>
      <c r="C33" s="25" t="s">
        <v>54</v>
      </c>
      <c r="D33" s="23"/>
      <c r="E33" s="24" t="s">
        <v>19</v>
      </c>
      <c r="F33" s="8"/>
      <c r="G33" s="2"/>
      <c r="H33" s="2"/>
      <c r="I33" s="2"/>
      <c r="J33" s="2"/>
      <c r="K33" s="2"/>
      <c r="L33" s="2"/>
      <c r="M33" s="2"/>
      <c r="N33" s="2"/>
      <c r="O33" s="2"/>
      <c r="P33" s="2"/>
      <c r="Q33" s="2"/>
      <c r="R33" s="2"/>
      <c r="S33" s="2"/>
      <c r="T33" s="2"/>
      <c r="U33" s="2"/>
      <c r="V33" s="2"/>
      <c r="W33" s="2"/>
      <c r="X33" s="2"/>
      <c r="Y33" s="2"/>
      <c r="Z33" s="2"/>
    </row>
    <row r="34" customFormat="false" ht="15" hidden="false" customHeight="true" outlineLevel="0" collapsed="false">
      <c r="A34" s="2"/>
      <c r="B34" s="21" t="s">
        <v>55</v>
      </c>
      <c r="C34" s="26" t="s">
        <v>56</v>
      </c>
      <c r="D34" s="23" t="s">
        <v>57</v>
      </c>
      <c r="E34" s="27" t="s">
        <v>58</v>
      </c>
      <c r="F34" s="8"/>
      <c r="G34" s="2"/>
      <c r="H34" s="2"/>
      <c r="I34" s="2"/>
      <c r="J34" s="2"/>
      <c r="K34" s="2"/>
      <c r="L34" s="2"/>
      <c r="M34" s="2"/>
      <c r="N34" s="2"/>
      <c r="O34" s="2"/>
      <c r="P34" s="2"/>
      <c r="Q34" s="2"/>
      <c r="R34" s="2"/>
      <c r="S34" s="2"/>
      <c r="T34" s="2"/>
      <c r="U34" s="2"/>
      <c r="V34" s="2"/>
      <c r="W34" s="2"/>
      <c r="X34" s="2"/>
      <c r="Y34" s="2"/>
      <c r="Z34" s="2"/>
    </row>
    <row r="35" customFormat="false" ht="15" hidden="false" customHeight="true" outlineLevel="0" collapsed="false">
      <c r="A35" s="2"/>
      <c r="B35" s="21" t="s">
        <v>59</v>
      </c>
      <c r="C35" s="26" t="s">
        <v>60</v>
      </c>
      <c r="D35" s="23"/>
      <c r="E35" s="27" t="s">
        <v>58</v>
      </c>
      <c r="F35" s="8"/>
      <c r="G35" s="2"/>
      <c r="H35" s="2"/>
      <c r="I35" s="2"/>
      <c r="J35" s="2"/>
      <c r="K35" s="2"/>
      <c r="L35" s="2"/>
      <c r="M35" s="2"/>
      <c r="N35" s="2"/>
      <c r="O35" s="2"/>
      <c r="P35" s="2"/>
      <c r="Q35" s="2"/>
      <c r="R35" s="2"/>
      <c r="S35" s="2"/>
      <c r="T35" s="2"/>
      <c r="U35" s="2"/>
      <c r="V35" s="2"/>
      <c r="W35" s="2"/>
      <c r="X35" s="2"/>
      <c r="Y35" s="2"/>
      <c r="Z35" s="2"/>
    </row>
    <row r="36" customFormat="false" ht="15" hidden="false" customHeight="true" outlineLevel="0" collapsed="false">
      <c r="A36" s="2"/>
      <c r="B36" s="21" t="s">
        <v>61</v>
      </c>
      <c r="C36" s="26" t="s">
        <v>62</v>
      </c>
      <c r="D36" s="23"/>
      <c r="E36" s="27" t="s">
        <v>58</v>
      </c>
      <c r="F36" s="8"/>
      <c r="G36" s="2"/>
      <c r="H36" s="2"/>
      <c r="I36" s="2"/>
      <c r="J36" s="2"/>
      <c r="K36" s="2"/>
      <c r="L36" s="2"/>
      <c r="M36" s="2"/>
      <c r="N36" s="2"/>
      <c r="O36" s="2"/>
      <c r="P36" s="2"/>
      <c r="Q36" s="2"/>
      <c r="R36" s="2"/>
      <c r="S36" s="2"/>
      <c r="T36" s="2"/>
      <c r="U36" s="2"/>
      <c r="V36" s="2"/>
      <c r="W36" s="2"/>
      <c r="X36" s="2"/>
      <c r="Y36" s="2"/>
      <c r="Z36" s="2"/>
    </row>
    <row r="37" customFormat="false" ht="15" hidden="false" customHeight="true" outlineLevel="0" collapsed="false">
      <c r="A37" s="2"/>
      <c r="B37" s="21" t="s">
        <v>63</v>
      </c>
      <c r="C37" s="26" t="s">
        <v>64</v>
      </c>
      <c r="D37" s="23"/>
      <c r="E37" s="27" t="s">
        <v>58</v>
      </c>
      <c r="F37" s="8"/>
      <c r="G37" s="2"/>
      <c r="H37" s="2"/>
      <c r="I37" s="2"/>
      <c r="J37" s="2"/>
      <c r="K37" s="2"/>
      <c r="L37" s="2"/>
      <c r="M37" s="2"/>
      <c r="N37" s="2"/>
      <c r="O37" s="2"/>
      <c r="P37" s="2"/>
      <c r="Q37" s="2"/>
      <c r="R37" s="2"/>
      <c r="S37" s="2"/>
      <c r="T37" s="2"/>
      <c r="U37" s="2"/>
      <c r="V37" s="2"/>
      <c r="W37" s="2"/>
      <c r="X37" s="2"/>
      <c r="Y37" s="2"/>
      <c r="Z37" s="2"/>
    </row>
    <row r="38" customFormat="false" ht="15" hidden="false" customHeight="true" outlineLevel="0" collapsed="false">
      <c r="A38" s="2"/>
      <c r="B38" s="21" t="s">
        <v>65</v>
      </c>
      <c r="C38" s="26" t="s">
        <v>66</v>
      </c>
      <c r="D38" s="23"/>
      <c r="E38" s="27" t="s">
        <v>58</v>
      </c>
      <c r="F38" s="8"/>
      <c r="G38" s="2"/>
      <c r="H38" s="2"/>
      <c r="I38" s="2"/>
      <c r="J38" s="2"/>
      <c r="K38" s="2"/>
      <c r="L38" s="2"/>
      <c r="M38" s="2"/>
      <c r="N38" s="2"/>
      <c r="O38" s="2"/>
      <c r="P38" s="2"/>
      <c r="Q38" s="2"/>
      <c r="R38" s="2"/>
      <c r="S38" s="2"/>
      <c r="T38" s="2"/>
      <c r="U38" s="2"/>
      <c r="V38" s="2"/>
      <c r="W38" s="2"/>
      <c r="X38" s="2"/>
      <c r="Y38" s="2"/>
      <c r="Z38" s="2"/>
    </row>
    <row r="39" customFormat="false" ht="15" hidden="false" customHeight="true" outlineLevel="0" collapsed="false">
      <c r="A39" s="2"/>
      <c r="B39" s="21" t="s">
        <v>67</v>
      </c>
      <c r="C39" s="26" t="s">
        <v>68</v>
      </c>
      <c r="D39" s="23"/>
      <c r="E39" s="27" t="s">
        <v>69</v>
      </c>
      <c r="F39" s="8"/>
      <c r="G39" s="2"/>
      <c r="H39" s="2"/>
      <c r="I39" s="2"/>
      <c r="J39" s="2"/>
      <c r="K39" s="2"/>
      <c r="L39" s="2"/>
      <c r="M39" s="2"/>
      <c r="N39" s="2"/>
      <c r="O39" s="2"/>
      <c r="P39" s="2"/>
      <c r="Q39" s="2"/>
      <c r="R39" s="2"/>
      <c r="S39" s="2"/>
      <c r="T39" s="2"/>
      <c r="U39" s="2"/>
      <c r="V39" s="2"/>
      <c r="W39" s="2"/>
      <c r="X39" s="2"/>
      <c r="Y39" s="2"/>
      <c r="Z39" s="2"/>
    </row>
    <row r="40" customFormat="false" ht="15" hidden="false" customHeight="true" outlineLevel="0" collapsed="false">
      <c r="A40" s="2"/>
      <c r="B40" s="21" t="s">
        <v>70</v>
      </c>
      <c r="C40" s="28" t="s">
        <v>71</v>
      </c>
      <c r="D40" s="23" t="s">
        <v>72</v>
      </c>
      <c r="E40" s="27" t="s">
        <v>69</v>
      </c>
      <c r="F40" s="8"/>
      <c r="G40" s="2"/>
      <c r="H40" s="2"/>
      <c r="I40" s="2"/>
      <c r="J40" s="2"/>
      <c r="K40" s="2"/>
      <c r="L40" s="2"/>
      <c r="M40" s="2"/>
      <c r="N40" s="2"/>
      <c r="O40" s="2"/>
      <c r="P40" s="2"/>
      <c r="Q40" s="2"/>
      <c r="R40" s="2"/>
      <c r="S40" s="2"/>
      <c r="T40" s="2"/>
      <c r="U40" s="2"/>
      <c r="V40" s="2"/>
      <c r="W40" s="2"/>
      <c r="X40" s="2"/>
      <c r="Y40" s="2"/>
      <c r="Z40" s="2"/>
    </row>
    <row r="41" customFormat="false" ht="15" hidden="false" customHeight="true" outlineLevel="0" collapsed="false">
      <c r="A41" s="2"/>
      <c r="B41" s="21" t="s">
        <v>73</v>
      </c>
      <c r="C41" s="28" t="s">
        <v>74</v>
      </c>
      <c r="D41" s="23"/>
      <c r="E41" s="27" t="s">
        <v>69</v>
      </c>
      <c r="F41" s="8"/>
      <c r="G41" s="2"/>
      <c r="H41" s="2"/>
      <c r="I41" s="2"/>
      <c r="J41" s="2"/>
      <c r="K41" s="2"/>
      <c r="L41" s="2"/>
      <c r="M41" s="2"/>
      <c r="N41" s="2"/>
      <c r="O41" s="2"/>
      <c r="P41" s="2"/>
      <c r="Q41" s="2"/>
      <c r="R41" s="2"/>
      <c r="S41" s="2"/>
      <c r="T41" s="2"/>
      <c r="U41" s="2"/>
      <c r="V41" s="2"/>
      <c r="W41" s="2"/>
      <c r="X41" s="2"/>
      <c r="Y41" s="2"/>
      <c r="Z41" s="2"/>
    </row>
    <row r="42" customFormat="false" ht="15" hidden="false" customHeight="true" outlineLevel="0" collapsed="false">
      <c r="A42" s="2"/>
      <c r="B42" s="21" t="s">
        <v>75</v>
      </c>
      <c r="C42" s="28" t="s">
        <v>76</v>
      </c>
      <c r="D42" s="23"/>
      <c r="E42" s="27" t="s">
        <v>69</v>
      </c>
      <c r="F42" s="8"/>
      <c r="G42" s="2"/>
      <c r="H42" s="2"/>
      <c r="I42" s="2"/>
      <c r="J42" s="2"/>
      <c r="K42" s="2"/>
      <c r="L42" s="2"/>
      <c r="M42" s="2"/>
      <c r="N42" s="2"/>
      <c r="O42" s="2"/>
      <c r="P42" s="2"/>
      <c r="Q42" s="2"/>
      <c r="R42" s="2"/>
      <c r="S42" s="2"/>
      <c r="T42" s="2"/>
      <c r="U42" s="2"/>
      <c r="V42" s="2"/>
      <c r="W42" s="2"/>
      <c r="X42" s="2"/>
      <c r="Y42" s="2"/>
      <c r="Z42" s="2"/>
    </row>
    <row r="43" customFormat="false" ht="15" hidden="false" customHeight="true" outlineLevel="0" collapsed="false">
      <c r="A43" s="2"/>
      <c r="B43" s="21" t="s">
        <v>77</v>
      </c>
      <c r="C43" s="28" t="s">
        <v>78</v>
      </c>
      <c r="D43" s="23"/>
      <c r="E43" s="27" t="s">
        <v>69</v>
      </c>
      <c r="F43" s="8"/>
      <c r="G43" s="2"/>
      <c r="H43" s="2"/>
      <c r="I43" s="2"/>
      <c r="J43" s="2"/>
      <c r="K43" s="2"/>
      <c r="L43" s="2"/>
      <c r="M43" s="2"/>
      <c r="N43" s="2"/>
      <c r="O43" s="2"/>
      <c r="P43" s="2"/>
      <c r="Q43" s="2"/>
      <c r="R43" s="2"/>
      <c r="S43" s="2"/>
      <c r="T43" s="2"/>
      <c r="U43" s="2"/>
      <c r="V43" s="2"/>
      <c r="W43" s="2"/>
      <c r="X43" s="2"/>
      <c r="Y43" s="2"/>
      <c r="Z43" s="2"/>
    </row>
    <row r="44" customFormat="false" ht="15" hidden="false" customHeight="true" outlineLevel="0" collapsed="false">
      <c r="A44" s="2"/>
      <c r="B44" s="21" t="s">
        <v>79</v>
      </c>
      <c r="C44" s="28" t="s">
        <v>80</v>
      </c>
      <c r="D44" s="23"/>
      <c r="E44" s="27" t="s">
        <v>69</v>
      </c>
      <c r="F44" s="8"/>
      <c r="G44" s="2"/>
      <c r="H44" s="2"/>
      <c r="I44" s="2"/>
      <c r="J44" s="2"/>
      <c r="K44" s="2"/>
      <c r="L44" s="2"/>
      <c r="M44" s="2"/>
      <c r="N44" s="2"/>
      <c r="O44" s="2"/>
      <c r="P44" s="2"/>
      <c r="Q44" s="2"/>
      <c r="R44" s="2"/>
      <c r="S44" s="2"/>
      <c r="T44" s="2"/>
      <c r="U44" s="2"/>
      <c r="V44" s="2"/>
      <c r="W44" s="2"/>
      <c r="X44" s="2"/>
      <c r="Y44" s="2"/>
      <c r="Z44" s="2"/>
    </row>
    <row r="45" customFormat="false" ht="15" hidden="false" customHeight="true" outlineLevel="0" collapsed="false">
      <c r="A45" s="2"/>
      <c r="B45" s="21" t="s">
        <v>81</v>
      </c>
      <c r="C45" s="28" t="s">
        <v>82</v>
      </c>
      <c r="D45" s="23"/>
      <c r="E45" s="27" t="s">
        <v>69</v>
      </c>
      <c r="F45" s="8"/>
      <c r="G45" s="2"/>
      <c r="H45" s="2"/>
      <c r="I45" s="2"/>
      <c r="J45" s="2"/>
      <c r="K45" s="2"/>
      <c r="L45" s="2"/>
      <c r="M45" s="2"/>
      <c r="N45" s="2"/>
      <c r="O45" s="2"/>
      <c r="P45" s="2"/>
      <c r="Q45" s="2"/>
      <c r="R45" s="2"/>
      <c r="S45" s="2"/>
      <c r="T45" s="2"/>
      <c r="U45" s="2"/>
      <c r="V45" s="2"/>
      <c r="W45" s="2"/>
      <c r="X45" s="2"/>
      <c r="Y45" s="2"/>
      <c r="Z45" s="2"/>
    </row>
    <row r="46" customFormat="false" ht="15" hidden="false" customHeight="true" outlineLevel="0" collapsed="false">
      <c r="A46" s="2"/>
      <c r="B46" s="21" t="s">
        <v>83</v>
      </c>
      <c r="C46" s="28" t="s">
        <v>84</v>
      </c>
      <c r="D46" s="23"/>
      <c r="E46" s="27" t="s">
        <v>69</v>
      </c>
      <c r="F46" s="8"/>
      <c r="G46" s="2"/>
      <c r="H46" s="2"/>
      <c r="I46" s="2"/>
      <c r="J46" s="2"/>
      <c r="K46" s="2"/>
      <c r="L46" s="2"/>
      <c r="M46" s="2"/>
      <c r="N46" s="2"/>
      <c r="O46" s="2"/>
      <c r="P46" s="2"/>
      <c r="Q46" s="2"/>
      <c r="R46" s="2"/>
      <c r="S46" s="2"/>
      <c r="T46" s="2"/>
      <c r="U46" s="2"/>
      <c r="V46" s="2"/>
      <c r="W46" s="2"/>
      <c r="X46" s="2"/>
      <c r="Y46" s="2"/>
      <c r="Z46" s="2"/>
    </row>
    <row r="47" customFormat="false" ht="15" hidden="false" customHeight="true" outlineLevel="0" collapsed="false">
      <c r="A47" s="2"/>
      <c r="B47" s="21" t="s">
        <v>85</v>
      </c>
      <c r="C47" s="28" t="s">
        <v>86</v>
      </c>
      <c r="D47" s="23"/>
      <c r="E47" s="27" t="s">
        <v>69</v>
      </c>
      <c r="F47" s="8"/>
      <c r="G47" s="2"/>
      <c r="H47" s="2"/>
      <c r="I47" s="2"/>
      <c r="J47" s="2"/>
      <c r="K47" s="2"/>
      <c r="L47" s="2"/>
      <c r="M47" s="2"/>
      <c r="N47" s="2"/>
      <c r="O47" s="2"/>
      <c r="P47" s="2"/>
      <c r="Q47" s="2"/>
      <c r="R47" s="2"/>
      <c r="S47" s="2"/>
      <c r="T47" s="2"/>
      <c r="U47" s="2"/>
      <c r="V47" s="2"/>
      <c r="W47" s="2"/>
      <c r="X47" s="2"/>
      <c r="Y47" s="2"/>
      <c r="Z47" s="2"/>
    </row>
    <row r="48" customFormat="false" ht="15" hidden="false" customHeight="true" outlineLevel="0" collapsed="false">
      <c r="A48" s="2"/>
      <c r="B48" s="21" t="s">
        <v>87</v>
      </c>
      <c r="C48" s="29" t="s">
        <v>88</v>
      </c>
      <c r="D48" s="23" t="s">
        <v>89</v>
      </c>
      <c r="E48" s="27" t="s">
        <v>90</v>
      </c>
      <c r="F48" s="8"/>
      <c r="G48" s="2"/>
      <c r="H48" s="2"/>
      <c r="I48" s="2"/>
      <c r="J48" s="2"/>
      <c r="K48" s="2"/>
      <c r="L48" s="2"/>
      <c r="M48" s="2"/>
      <c r="N48" s="2"/>
      <c r="O48" s="2"/>
      <c r="P48" s="2"/>
      <c r="Q48" s="2"/>
      <c r="R48" s="2"/>
      <c r="S48" s="2"/>
      <c r="T48" s="2"/>
      <c r="U48" s="2"/>
      <c r="V48" s="2"/>
      <c r="W48" s="2"/>
      <c r="X48" s="2"/>
      <c r="Y48" s="2"/>
      <c r="Z48" s="2"/>
    </row>
    <row r="49" customFormat="false" ht="15" hidden="false" customHeight="true" outlineLevel="0" collapsed="false">
      <c r="A49" s="2"/>
      <c r="B49" s="21" t="s">
        <v>91</v>
      </c>
      <c r="C49" s="29" t="s">
        <v>92</v>
      </c>
      <c r="D49" s="23"/>
      <c r="E49" s="27" t="s">
        <v>90</v>
      </c>
      <c r="F49" s="8"/>
      <c r="G49" s="2"/>
      <c r="H49" s="2"/>
      <c r="I49" s="2"/>
      <c r="J49" s="2"/>
      <c r="K49" s="2"/>
      <c r="L49" s="2"/>
      <c r="M49" s="2"/>
      <c r="N49" s="2"/>
      <c r="O49" s="2"/>
      <c r="P49" s="2"/>
      <c r="Q49" s="2"/>
      <c r="R49" s="2"/>
      <c r="S49" s="2"/>
      <c r="T49" s="2"/>
      <c r="U49" s="2"/>
      <c r="V49" s="2"/>
      <c r="W49" s="2"/>
      <c r="X49" s="2"/>
      <c r="Y49" s="2"/>
      <c r="Z49" s="2"/>
    </row>
    <row r="50" customFormat="false" ht="15" hidden="false" customHeight="true" outlineLevel="0" collapsed="false">
      <c r="A50" s="2"/>
      <c r="B50" s="21" t="s">
        <v>93</v>
      </c>
      <c r="C50" s="29" t="s">
        <v>66</v>
      </c>
      <c r="D50" s="23"/>
      <c r="E50" s="27" t="s">
        <v>90</v>
      </c>
      <c r="F50" s="8"/>
      <c r="G50" s="2"/>
      <c r="H50" s="2"/>
      <c r="I50" s="2"/>
      <c r="J50" s="2"/>
      <c r="K50" s="2"/>
      <c r="L50" s="2"/>
      <c r="M50" s="2"/>
      <c r="N50" s="2"/>
      <c r="O50" s="2"/>
      <c r="P50" s="2"/>
      <c r="Q50" s="2"/>
      <c r="R50" s="2"/>
      <c r="S50" s="2"/>
      <c r="T50" s="2"/>
      <c r="U50" s="2"/>
      <c r="V50" s="2"/>
      <c r="W50" s="2"/>
      <c r="X50" s="2"/>
      <c r="Y50" s="2"/>
      <c r="Z50" s="2"/>
    </row>
    <row r="51" customFormat="false" ht="15" hidden="false" customHeight="true" outlineLevel="0" collapsed="false">
      <c r="A51" s="2"/>
      <c r="B51" s="21" t="s">
        <v>94</v>
      </c>
      <c r="C51" s="29" t="s">
        <v>95</v>
      </c>
      <c r="D51" s="23"/>
      <c r="E51" s="27" t="s">
        <v>90</v>
      </c>
      <c r="F51" s="8"/>
      <c r="G51" s="2"/>
      <c r="H51" s="2"/>
      <c r="I51" s="2"/>
      <c r="J51" s="2"/>
      <c r="K51" s="2"/>
      <c r="L51" s="2"/>
      <c r="M51" s="2"/>
      <c r="N51" s="2"/>
      <c r="O51" s="2"/>
      <c r="P51" s="2"/>
      <c r="Q51" s="2"/>
      <c r="R51" s="2"/>
      <c r="S51" s="2"/>
      <c r="T51" s="2"/>
      <c r="U51" s="2"/>
      <c r="V51" s="2"/>
      <c r="W51" s="2"/>
      <c r="X51" s="2"/>
      <c r="Y51" s="2"/>
      <c r="Z51" s="2"/>
    </row>
    <row r="52" customFormat="false" ht="15" hidden="false" customHeight="true" outlineLevel="0" collapsed="false">
      <c r="A52" s="2"/>
      <c r="B52" s="21" t="s">
        <v>96</v>
      </c>
      <c r="C52" s="29" t="s">
        <v>97</v>
      </c>
      <c r="D52" s="23"/>
      <c r="E52" s="27" t="s">
        <v>90</v>
      </c>
      <c r="F52" s="8"/>
      <c r="G52" s="2"/>
      <c r="H52" s="2"/>
      <c r="I52" s="2"/>
      <c r="J52" s="2"/>
      <c r="K52" s="2"/>
      <c r="L52" s="2"/>
      <c r="M52" s="2"/>
      <c r="N52" s="2"/>
      <c r="O52" s="2"/>
      <c r="P52" s="2"/>
      <c r="Q52" s="2"/>
      <c r="R52" s="2"/>
      <c r="S52" s="2"/>
      <c r="T52" s="2"/>
      <c r="U52" s="2"/>
      <c r="V52" s="2"/>
      <c r="W52" s="2"/>
      <c r="X52" s="2"/>
      <c r="Y52" s="2"/>
      <c r="Z52" s="2"/>
    </row>
    <row r="53" customFormat="false" ht="15" hidden="false" customHeight="true" outlineLevel="0" collapsed="false">
      <c r="A53" s="2"/>
      <c r="B53" s="21" t="s">
        <v>98</v>
      </c>
      <c r="C53" s="29" t="s">
        <v>99</v>
      </c>
      <c r="D53" s="23"/>
      <c r="E53" s="27" t="s">
        <v>90</v>
      </c>
      <c r="F53" s="8"/>
      <c r="G53" s="2"/>
      <c r="H53" s="2"/>
      <c r="I53" s="2"/>
      <c r="J53" s="2"/>
      <c r="K53" s="2"/>
      <c r="L53" s="2"/>
      <c r="M53" s="2"/>
      <c r="N53" s="2"/>
      <c r="O53" s="2"/>
      <c r="P53" s="2"/>
      <c r="Q53" s="2"/>
      <c r="R53" s="2"/>
      <c r="S53" s="2"/>
      <c r="T53" s="2"/>
      <c r="U53" s="2"/>
      <c r="V53" s="2"/>
      <c r="W53" s="2"/>
      <c r="X53" s="2"/>
      <c r="Y53" s="2"/>
      <c r="Z53" s="2"/>
    </row>
    <row r="54" customFormat="false" ht="15" hidden="false" customHeight="true" outlineLevel="0" collapsed="false">
      <c r="A54" s="2"/>
      <c r="B54" s="21"/>
      <c r="C54" s="29" t="s">
        <v>100</v>
      </c>
      <c r="D54" s="23"/>
      <c r="E54" s="27" t="s">
        <v>90</v>
      </c>
      <c r="F54" s="8"/>
      <c r="G54" s="2"/>
      <c r="H54" s="2"/>
      <c r="I54" s="2"/>
      <c r="J54" s="2"/>
      <c r="K54" s="2"/>
      <c r="L54" s="2"/>
      <c r="M54" s="2"/>
      <c r="N54" s="2"/>
      <c r="O54" s="2"/>
      <c r="P54" s="2"/>
      <c r="Q54" s="2"/>
      <c r="R54" s="2"/>
      <c r="S54" s="2"/>
      <c r="T54" s="2"/>
      <c r="U54" s="2"/>
      <c r="V54" s="2"/>
      <c r="W54" s="2"/>
      <c r="X54" s="2"/>
      <c r="Y54" s="2"/>
      <c r="Z54" s="2"/>
    </row>
    <row r="55" customFormat="false" ht="15" hidden="false" customHeight="true" outlineLevel="0" collapsed="false">
      <c r="A55" s="2"/>
      <c r="B55" s="21"/>
      <c r="C55" s="29" t="s">
        <v>101</v>
      </c>
      <c r="D55" s="23"/>
      <c r="E55" s="27" t="s">
        <v>90</v>
      </c>
      <c r="F55" s="8"/>
      <c r="G55" s="2"/>
      <c r="H55" s="2"/>
      <c r="I55" s="2"/>
      <c r="J55" s="2"/>
      <c r="K55" s="2"/>
      <c r="L55" s="2"/>
      <c r="M55" s="2"/>
      <c r="N55" s="2"/>
      <c r="O55" s="2"/>
      <c r="P55" s="2"/>
      <c r="Q55" s="2"/>
      <c r="R55" s="2"/>
      <c r="S55" s="2"/>
      <c r="T55" s="2"/>
      <c r="U55" s="2"/>
      <c r="V55" s="2"/>
      <c r="W55" s="2"/>
      <c r="X55" s="2"/>
      <c r="Y55" s="2"/>
      <c r="Z55" s="2"/>
    </row>
    <row r="56" customFormat="false" ht="15" hidden="false" customHeight="true" outlineLevel="0" collapsed="false">
      <c r="A56" s="2"/>
      <c r="B56" s="21"/>
      <c r="C56" s="29" t="s">
        <v>102</v>
      </c>
      <c r="D56" s="23"/>
      <c r="E56" s="27" t="s">
        <v>90</v>
      </c>
      <c r="F56" s="8"/>
      <c r="G56" s="2"/>
      <c r="H56" s="2"/>
      <c r="I56" s="2"/>
      <c r="J56" s="2"/>
      <c r="K56" s="2"/>
      <c r="L56" s="2"/>
      <c r="M56" s="2"/>
      <c r="N56" s="2"/>
      <c r="O56" s="2"/>
      <c r="P56" s="2"/>
      <c r="Q56" s="2"/>
      <c r="R56" s="2"/>
      <c r="S56" s="2"/>
      <c r="T56" s="2"/>
      <c r="U56" s="2"/>
      <c r="V56" s="2"/>
      <c r="W56" s="2"/>
      <c r="X56" s="2"/>
      <c r="Y56" s="2"/>
      <c r="Z56" s="2"/>
    </row>
    <row r="57" customFormat="false" ht="15" hidden="false" customHeight="true" outlineLevel="0" collapsed="false">
      <c r="A57" s="2"/>
      <c r="B57" s="30"/>
      <c r="C57" s="29" t="s">
        <v>103</v>
      </c>
      <c r="D57" s="31"/>
      <c r="E57" s="27" t="s">
        <v>90</v>
      </c>
      <c r="F57" s="32"/>
      <c r="G57" s="2"/>
      <c r="H57" s="2"/>
      <c r="I57" s="2"/>
      <c r="J57" s="2"/>
      <c r="K57" s="2"/>
      <c r="L57" s="2"/>
      <c r="M57" s="2"/>
      <c r="N57" s="2"/>
      <c r="O57" s="2"/>
      <c r="P57" s="2"/>
      <c r="Q57" s="2"/>
      <c r="R57" s="2"/>
      <c r="S57" s="2"/>
      <c r="T57" s="2"/>
      <c r="U57" s="2"/>
      <c r="V57" s="2"/>
      <c r="W57" s="2"/>
      <c r="X57" s="2"/>
      <c r="Y57" s="2"/>
      <c r="Z57" s="2"/>
    </row>
    <row r="58" customFormat="false" ht="12.75" hidden="false" customHeight="true" outlineLevel="0" collapsed="false">
      <c r="A58" s="1"/>
      <c r="B58" s="1"/>
      <c r="C58" s="29" t="s">
        <v>104</v>
      </c>
      <c r="D58" s="1"/>
      <c r="E58" s="27" t="s">
        <v>90</v>
      </c>
      <c r="F58" s="1"/>
      <c r="G58" s="1"/>
      <c r="H58" s="1"/>
      <c r="I58" s="1"/>
      <c r="J58" s="1"/>
      <c r="K58" s="1"/>
      <c r="L58" s="1"/>
      <c r="M58" s="1"/>
      <c r="N58" s="1"/>
      <c r="O58" s="1"/>
      <c r="P58" s="1"/>
      <c r="Q58" s="1"/>
      <c r="R58" s="1"/>
      <c r="S58" s="1"/>
      <c r="T58" s="1"/>
      <c r="U58" s="1"/>
      <c r="V58" s="1"/>
      <c r="W58" s="1"/>
      <c r="X58" s="1"/>
      <c r="Y58" s="1"/>
      <c r="Z58" s="1"/>
    </row>
    <row r="59" customFormat="false" ht="12.75" hidden="false" customHeight="true" outlineLevel="0" collapsed="false">
      <c r="A59" s="2"/>
      <c r="B59" s="2"/>
      <c r="C59" s="2"/>
      <c r="D59" s="2"/>
      <c r="E59" s="2"/>
      <c r="F59" s="2"/>
      <c r="G59" s="2"/>
      <c r="H59" s="2"/>
      <c r="I59" s="2"/>
      <c r="J59" s="2"/>
      <c r="K59" s="2"/>
      <c r="L59" s="2"/>
      <c r="M59" s="2"/>
      <c r="N59" s="2"/>
      <c r="O59" s="2"/>
      <c r="P59" s="2"/>
      <c r="Q59" s="2"/>
      <c r="R59" s="2"/>
      <c r="S59" s="2"/>
      <c r="T59" s="2"/>
      <c r="U59" s="2"/>
      <c r="V59" s="2"/>
      <c r="W59" s="2"/>
      <c r="X59" s="2"/>
      <c r="Y59" s="2"/>
      <c r="Z59" s="2"/>
    </row>
    <row r="60" customFormat="false" ht="12.75" hidden="false" customHeight="true" outlineLevel="0" collapsed="false">
      <c r="A60" s="2"/>
      <c r="B60" s="2"/>
      <c r="C60" s="2"/>
      <c r="D60" s="2"/>
      <c r="E60" s="2"/>
      <c r="F60" s="2"/>
      <c r="G60" s="2"/>
      <c r="H60" s="2"/>
      <c r="I60" s="2"/>
      <c r="J60" s="2"/>
      <c r="K60" s="2"/>
      <c r="L60" s="2"/>
      <c r="M60" s="2"/>
      <c r="N60" s="2"/>
      <c r="O60" s="2"/>
      <c r="P60" s="2"/>
      <c r="Q60" s="2"/>
      <c r="R60" s="2"/>
      <c r="S60" s="2"/>
      <c r="T60" s="2"/>
      <c r="U60" s="2"/>
      <c r="V60" s="2"/>
      <c r="W60" s="2"/>
      <c r="X60" s="2"/>
      <c r="Y60" s="2"/>
      <c r="Z60" s="2"/>
    </row>
    <row r="61" customFormat="false" ht="12.75" hidden="false" customHeight="true" outlineLevel="0" collapsed="false">
      <c r="A61" s="2"/>
      <c r="B61" s="2"/>
      <c r="C61" s="2"/>
      <c r="D61" s="2"/>
      <c r="E61" s="2"/>
      <c r="F61" s="2"/>
      <c r="G61" s="2"/>
      <c r="H61" s="2"/>
      <c r="I61" s="2"/>
      <c r="J61" s="2"/>
      <c r="K61" s="2"/>
      <c r="L61" s="2"/>
      <c r="M61" s="2"/>
      <c r="N61" s="2"/>
      <c r="O61" s="2"/>
      <c r="P61" s="2"/>
      <c r="Q61" s="2"/>
      <c r="R61" s="2"/>
      <c r="S61" s="2"/>
      <c r="T61" s="2"/>
      <c r="U61" s="2"/>
      <c r="V61" s="2"/>
      <c r="W61" s="2"/>
      <c r="X61" s="2"/>
      <c r="Y61" s="2"/>
      <c r="Z61" s="2"/>
    </row>
    <row r="62" customFormat="false" ht="12.75" hidden="false" customHeight="true" outlineLevel="0" collapsed="false">
      <c r="A62" s="2"/>
      <c r="B62" s="2"/>
      <c r="C62" s="2"/>
      <c r="D62" s="2"/>
      <c r="E62" s="2"/>
      <c r="F62" s="2"/>
      <c r="G62" s="2"/>
      <c r="H62" s="2"/>
      <c r="I62" s="2"/>
      <c r="J62" s="2"/>
      <c r="K62" s="2"/>
      <c r="L62" s="2"/>
      <c r="M62" s="2"/>
      <c r="N62" s="2"/>
      <c r="O62" s="2"/>
      <c r="P62" s="2"/>
      <c r="Q62" s="2"/>
      <c r="R62" s="2"/>
      <c r="S62" s="2"/>
      <c r="T62" s="2"/>
      <c r="U62" s="2"/>
      <c r="V62" s="2"/>
      <c r="W62" s="2"/>
      <c r="X62" s="2"/>
      <c r="Y62" s="2"/>
      <c r="Z62" s="2"/>
    </row>
    <row r="63" customFormat="false" ht="12.75" hidden="false" customHeight="true" outlineLevel="0" collapsed="false">
      <c r="A63" s="2"/>
      <c r="B63" s="2"/>
      <c r="C63" s="2"/>
      <c r="D63" s="2"/>
      <c r="E63" s="2"/>
      <c r="F63" s="2"/>
      <c r="G63" s="2"/>
      <c r="H63" s="2"/>
      <c r="I63" s="2"/>
      <c r="J63" s="2"/>
      <c r="K63" s="2"/>
      <c r="L63" s="2"/>
      <c r="M63" s="2"/>
      <c r="N63" s="2"/>
      <c r="O63" s="2"/>
      <c r="P63" s="2"/>
      <c r="Q63" s="2"/>
      <c r="R63" s="2"/>
      <c r="S63" s="2"/>
      <c r="T63" s="2"/>
      <c r="U63" s="2"/>
      <c r="V63" s="2"/>
      <c r="W63" s="2"/>
      <c r="X63" s="2"/>
      <c r="Y63" s="2"/>
      <c r="Z63" s="2"/>
    </row>
    <row r="64" customFormat="false" ht="12.75" hidden="false" customHeight="true" outlineLevel="0" collapsed="false">
      <c r="A64" s="2"/>
      <c r="B64" s="2"/>
      <c r="C64" s="2"/>
      <c r="D64" s="2"/>
      <c r="E64" s="2"/>
      <c r="F64" s="2"/>
      <c r="G64" s="2"/>
      <c r="H64" s="2"/>
      <c r="I64" s="2"/>
      <c r="J64" s="2"/>
      <c r="K64" s="2"/>
      <c r="L64" s="2"/>
      <c r="M64" s="2"/>
      <c r="N64" s="2"/>
      <c r="O64" s="2"/>
      <c r="P64" s="2"/>
      <c r="Q64" s="2"/>
      <c r="R64" s="2"/>
      <c r="S64" s="2"/>
      <c r="T64" s="2"/>
      <c r="U64" s="2"/>
      <c r="V64" s="2"/>
      <c r="W64" s="2"/>
      <c r="X64" s="2"/>
      <c r="Y64" s="2"/>
      <c r="Z64" s="2"/>
    </row>
    <row r="65" customFormat="false" ht="12.75" hidden="false" customHeight="true" outlineLevel="0" collapsed="false">
      <c r="A65" s="2"/>
      <c r="B65" s="2"/>
      <c r="C65" s="2"/>
      <c r="D65" s="2"/>
      <c r="E65" s="2"/>
      <c r="F65" s="2"/>
      <c r="G65" s="2"/>
      <c r="H65" s="2"/>
      <c r="I65" s="2"/>
      <c r="J65" s="2"/>
      <c r="K65" s="2"/>
      <c r="L65" s="2"/>
      <c r="M65" s="2"/>
      <c r="N65" s="2"/>
      <c r="O65" s="2"/>
      <c r="P65" s="2"/>
      <c r="Q65" s="2"/>
      <c r="R65" s="2"/>
      <c r="S65" s="2"/>
      <c r="T65" s="2"/>
      <c r="U65" s="2"/>
      <c r="V65" s="2"/>
      <c r="W65" s="2"/>
      <c r="X65" s="2"/>
      <c r="Y65" s="2"/>
      <c r="Z65" s="2"/>
    </row>
    <row r="66" customFormat="false" ht="12.75" hidden="false" customHeight="true" outlineLevel="0" collapsed="false">
      <c r="A66" s="2"/>
      <c r="B66" s="2"/>
      <c r="C66" s="2"/>
      <c r="D66" s="2"/>
      <c r="E66" s="2"/>
      <c r="F66" s="2"/>
      <c r="G66" s="2"/>
      <c r="H66" s="2"/>
      <c r="I66" s="2"/>
      <c r="J66" s="2"/>
      <c r="K66" s="2"/>
      <c r="L66" s="2"/>
      <c r="M66" s="2"/>
      <c r="N66" s="2"/>
      <c r="O66" s="2"/>
      <c r="P66" s="2"/>
      <c r="Q66" s="2"/>
      <c r="R66" s="2"/>
      <c r="S66" s="2"/>
      <c r="T66" s="2"/>
      <c r="U66" s="2"/>
      <c r="V66" s="2"/>
      <c r="W66" s="2"/>
      <c r="X66" s="2"/>
      <c r="Y66" s="2"/>
      <c r="Z66" s="2"/>
    </row>
    <row r="67" customFormat="false" ht="12.75" hidden="false" customHeight="true" outlineLevel="0" collapsed="false">
      <c r="A67" s="2"/>
      <c r="B67" s="2"/>
      <c r="C67" s="2"/>
      <c r="D67" s="2"/>
      <c r="E67" s="2"/>
      <c r="F67" s="2"/>
      <c r="G67" s="2"/>
      <c r="H67" s="2"/>
      <c r="I67" s="2"/>
      <c r="J67" s="2"/>
      <c r="K67" s="2"/>
      <c r="L67" s="2"/>
      <c r="M67" s="2"/>
      <c r="N67" s="2"/>
      <c r="O67" s="2"/>
      <c r="P67" s="2"/>
      <c r="Q67" s="2"/>
      <c r="R67" s="2"/>
      <c r="S67" s="2"/>
      <c r="T67" s="2"/>
      <c r="U67" s="2"/>
      <c r="V67" s="2"/>
      <c r="W67" s="2"/>
      <c r="X67" s="2"/>
      <c r="Y67" s="2"/>
      <c r="Z67" s="2"/>
    </row>
    <row r="68" customFormat="false" ht="12.75" hidden="false" customHeight="true" outlineLevel="0" collapsed="false">
      <c r="A68" s="2"/>
      <c r="B68" s="2"/>
      <c r="C68" s="2"/>
      <c r="D68" s="2"/>
      <c r="E68" s="2"/>
      <c r="F68" s="2"/>
      <c r="G68" s="2"/>
      <c r="H68" s="2"/>
      <c r="I68" s="2"/>
      <c r="J68" s="2"/>
      <c r="K68" s="2"/>
      <c r="L68" s="2"/>
      <c r="M68" s="2"/>
      <c r="N68" s="2"/>
      <c r="O68" s="2"/>
      <c r="P68" s="2"/>
      <c r="Q68" s="2"/>
      <c r="R68" s="2"/>
      <c r="S68" s="2"/>
      <c r="T68" s="2"/>
      <c r="U68" s="2"/>
      <c r="V68" s="2"/>
      <c r="W68" s="2"/>
      <c r="X68" s="2"/>
      <c r="Y68" s="2"/>
      <c r="Z68" s="2"/>
    </row>
    <row r="69" customFormat="false" ht="12.75" hidden="false" customHeight="true" outlineLevel="0" collapsed="false">
      <c r="A69" s="2"/>
      <c r="B69" s="2"/>
      <c r="C69" s="2"/>
      <c r="D69" s="2"/>
      <c r="E69" s="2"/>
      <c r="F69" s="2"/>
      <c r="G69" s="2"/>
      <c r="H69" s="2"/>
      <c r="I69" s="2"/>
      <c r="J69" s="2"/>
      <c r="K69" s="2"/>
      <c r="L69" s="2"/>
      <c r="M69" s="2"/>
      <c r="N69" s="2"/>
      <c r="O69" s="2"/>
      <c r="P69" s="2"/>
      <c r="Q69" s="2"/>
      <c r="R69" s="2"/>
      <c r="S69" s="2"/>
      <c r="T69" s="2"/>
      <c r="U69" s="2"/>
      <c r="V69" s="2"/>
      <c r="W69" s="2"/>
      <c r="X69" s="2"/>
      <c r="Y69" s="2"/>
      <c r="Z69" s="2"/>
    </row>
    <row r="70" customFormat="false" ht="12.75" hidden="false" customHeight="true" outlineLevel="0" collapsed="false">
      <c r="A70" s="2"/>
      <c r="B70" s="2"/>
      <c r="C70" s="2"/>
      <c r="D70" s="2"/>
      <c r="E70" s="2"/>
      <c r="F70" s="2"/>
      <c r="G70" s="2"/>
      <c r="H70" s="2"/>
      <c r="I70" s="2"/>
      <c r="J70" s="2"/>
      <c r="K70" s="2"/>
      <c r="L70" s="2"/>
      <c r="M70" s="2"/>
      <c r="N70" s="2"/>
      <c r="O70" s="2"/>
      <c r="P70" s="2"/>
      <c r="Q70" s="2"/>
      <c r="R70" s="2"/>
      <c r="S70" s="2"/>
      <c r="T70" s="2"/>
      <c r="U70" s="2"/>
      <c r="V70" s="2"/>
      <c r="W70" s="2"/>
      <c r="X70" s="2"/>
      <c r="Y70" s="2"/>
      <c r="Z70" s="2"/>
    </row>
    <row r="71" customFormat="false" ht="12.75" hidden="false" customHeight="true" outlineLevel="0" collapsed="false">
      <c r="A71" s="2"/>
      <c r="B71" s="2"/>
      <c r="C71" s="2"/>
      <c r="D71" s="2"/>
      <c r="E71" s="2"/>
      <c r="F71" s="2"/>
      <c r="G71" s="2"/>
      <c r="H71" s="2"/>
      <c r="I71" s="2"/>
      <c r="J71" s="2"/>
      <c r="K71" s="2"/>
      <c r="L71" s="2"/>
      <c r="M71" s="2"/>
      <c r="N71" s="2"/>
      <c r="O71" s="2"/>
      <c r="P71" s="2"/>
      <c r="Q71" s="2"/>
      <c r="R71" s="2"/>
      <c r="S71" s="2"/>
      <c r="T71" s="2"/>
      <c r="U71" s="2"/>
      <c r="V71" s="2"/>
      <c r="W71" s="2"/>
      <c r="X71" s="2"/>
      <c r="Y71" s="2"/>
      <c r="Z71" s="2"/>
    </row>
    <row r="72" customFormat="false" ht="12.75" hidden="false" customHeight="true" outlineLevel="0" collapsed="false">
      <c r="A72" s="2"/>
      <c r="B72" s="2"/>
      <c r="C72" s="2"/>
      <c r="D72" s="2"/>
      <c r="E72" s="2"/>
      <c r="F72" s="2"/>
      <c r="G72" s="2"/>
      <c r="H72" s="2"/>
      <c r="I72" s="2"/>
      <c r="J72" s="2"/>
      <c r="K72" s="2"/>
      <c r="L72" s="2"/>
      <c r="M72" s="2"/>
      <c r="N72" s="2"/>
      <c r="O72" s="2"/>
      <c r="P72" s="2"/>
      <c r="Q72" s="2"/>
      <c r="R72" s="2"/>
      <c r="S72" s="2"/>
      <c r="T72" s="2"/>
      <c r="U72" s="2"/>
      <c r="V72" s="2"/>
      <c r="W72" s="2"/>
      <c r="X72" s="2"/>
      <c r="Y72" s="2"/>
      <c r="Z72" s="2"/>
    </row>
    <row r="73" customFormat="false" ht="12.75" hidden="false" customHeight="true" outlineLevel="0" collapsed="false">
      <c r="A73" s="2"/>
      <c r="B73" s="2"/>
      <c r="C73" s="2"/>
      <c r="D73" s="2"/>
      <c r="E73" s="2"/>
      <c r="F73" s="2"/>
      <c r="G73" s="2"/>
      <c r="H73" s="2"/>
      <c r="I73" s="2"/>
      <c r="J73" s="2"/>
      <c r="K73" s="2"/>
      <c r="L73" s="2"/>
      <c r="M73" s="2"/>
      <c r="N73" s="2"/>
      <c r="O73" s="2"/>
      <c r="P73" s="2"/>
      <c r="Q73" s="2"/>
      <c r="R73" s="2"/>
      <c r="S73" s="2"/>
      <c r="T73" s="2"/>
      <c r="U73" s="2"/>
      <c r="V73" s="2"/>
      <c r="W73" s="2"/>
      <c r="X73" s="2"/>
      <c r="Y73" s="2"/>
      <c r="Z73" s="2"/>
    </row>
    <row r="74" customFormat="false" ht="12.75" hidden="false" customHeight="true" outlineLevel="0" collapsed="false">
      <c r="A74" s="2"/>
      <c r="B74" s="2"/>
      <c r="C74" s="2"/>
      <c r="D74" s="2"/>
      <c r="E74" s="2"/>
      <c r="F74" s="2"/>
      <c r="G74" s="2"/>
      <c r="H74" s="2"/>
      <c r="I74" s="2"/>
      <c r="J74" s="2"/>
      <c r="K74" s="2"/>
      <c r="L74" s="2"/>
      <c r="M74" s="2"/>
      <c r="N74" s="2"/>
      <c r="O74" s="2"/>
      <c r="P74" s="2"/>
      <c r="Q74" s="2"/>
      <c r="R74" s="2"/>
      <c r="S74" s="2"/>
      <c r="T74" s="2"/>
      <c r="U74" s="2"/>
      <c r="V74" s="2"/>
      <c r="W74" s="2"/>
      <c r="X74" s="2"/>
      <c r="Y74" s="2"/>
      <c r="Z74" s="2"/>
    </row>
    <row r="75" customFormat="false" ht="12.75" hidden="false" customHeight="true" outlineLevel="0" collapsed="false">
      <c r="A75" s="2"/>
      <c r="B75" s="2"/>
      <c r="C75" s="2"/>
      <c r="D75" s="2"/>
      <c r="E75" s="2"/>
      <c r="F75" s="2"/>
      <c r="G75" s="2"/>
      <c r="H75" s="2"/>
      <c r="I75" s="2"/>
      <c r="J75" s="2"/>
      <c r="K75" s="2"/>
      <c r="L75" s="2"/>
      <c r="M75" s="2"/>
      <c r="N75" s="2"/>
      <c r="O75" s="2"/>
      <c r="P75" s="2"/>
      <c r="Q75" s="2"/>
      <c r="R75" s="2"/>
      <c r="S75" s="2"/>
      <c r="T75" s="2"/>
      <c r="U75" s="2"/>
      <c r="V75" s="2"/>
      <c r="W75" s="2"/>
      <c r="X75" s="2"/>
      <c r="Y75" s="2"/>
      <c r="Z75" s="2"/>
    </row>
    <row r="76" customFormat="false" ht="12.75" hidden="false" customHeight="true" outlineLevel="0" collapsed="false">
      <c r="A76" s="2"/>
      <c r="B76" s="2"/>
      <c r="C76" s="2"/>
      <c r="D76" s="2"/>
      <c r="E76" s="2"/>
      <c r="F76" s="2"/>
      <c r="G76" s="2"/>
      <c r="H76" s="2"/>
      <c r="I76" s="2"/>
      <c r="J76" s="2"/>
      <c r="K76" s="2"/>
      <c r="L76" s="2"/>
      <c r="M76" s="2"/>
      <c r="N76" s="2"/>
      <c r="O76" s="2"/>
      <c r="P76" s="2"/>
      <c r="Q76" s="2"/>
      <c r="R76" s="2"/>
      <c r="S76" s="2"/>
      <c r="T76" s="2"/>
      <c r="U76" s="2"/>
      <c r="V76" s="2"/>
      <c r="W76" s="2"/>
      <c r="X76" s="2"/>
      <c r="Y76" s="2"/>
      <c r="Z76" s="2"/>
    </row>
    <row r="77" customFormat="false" ht="12.75" hidden="false" customHeight="true" outlineLevel="0" collapsed="false">
      <c r="A77" s="2"/>
      <c r="B77" s="2"/>
      <c r="C77" s="2"/>
      <c r="D77" s="2"/>
      <c r="E77" s="2"/>
      <c r="F77" s="2"/>
      <c r="G77" s="2"/>
      <c r="H77" s="2"/>
      <c r="I77" s="2"/>
      <c r="J77" s="2"/>
      <c r="K77" s="2"/>
      <c r="L77" s="2"/>
      <c r="M77" s="2"/>
      <c r="N77" s="2"/>
      <c r="O77" s="2"/>
      <c r="P77" s="2"/>
      <c r="Q77" s="2"/>
      <c r="R77" s="2"/>
      <c r="S77" s="2"/>
      <c r="T77" s="2"/>
      <c r="U77" s="2"/>
      <c r="V77" s="2"/>
      <c r="W77" s="2"/>
      <c r="X77" s="2"/>
      <c r="Y77" s="2"/>
      <c r="Z77" s="2"/>
    </row>
    <row r="78" customFormat="false" ht="12.75" hidden="false" customHeight="true" outlineLevel="0" collapsed="false">
      <c r="A78" s="2"/>
      <c r="B78" s="2"/>
      <c r="C78" s="2"/>
      <c r="D78" s="2"/>
      <c r="E78" s="2"/>
      <c r="F78" s="2"/>
      <c r="G78" s="2"/>
      <c r="H78" s="2"/>
      <c r="I78" s="2"/>
      <c r="J78" s="2"/>
      <c r="K78" s="2"/>
      <c r="L78" s="2"/>
      <c r="M78" s="2"/>
      <c r="N78" s="2"/>
      <c r="O78" s="2"/>
      <c r="P78" s="2"/>
      <c r="Q78" s="2"/>
      <c r="R78" s="2"/>
      <c r="S78" s="2"/>
      <c r="T78" s="2"/>
      <c r="U78" s="2"/>
      <c r="V78" s="2"/>
      <c r="W78" s="2"/>
      <c r="X78" s="2"/>
      <c r="Y78" s="2"/>
      <c r="Z78" s="2"/>
    </row>
    <row r="79" customFormat="false" ht="12.75" hidden="false" customHeight="true" outlineLevel="0" collapsed="false">
      <c r="A79" s="2"/>
      <c r="B79" s="2"/>
      <c r="C79" s="2"/>
      <c r="D79" s="2"/>
      <c r="E79" s="2"/>
      <c r="F79" s="2"/>
      <c r="G79" s="2"/>
      <c r="H79" s="2"/>
      <c r="I79" s="2"/>
      <c r="J79" s="2"/>
      <c r="K79" s="2"/>
      <c r="L79" s="2"/>
      <c r="M79" s="2"/>
      <c r="N79" s="2"/>
      <c r="O79" s="2"/>
      <c r="P79" s="2"/>
      <c r="Q79" s="2"/>
      <c r="R79" s="2"/>
      <c r="S79" s="2"/>
      <c r="T79" s="2"/>
      <c r="U79" s="2"/>
      <c r="V79" s="2"/>
      <c r="W79" s="2"/>
      <c r="X79" s="2"/>
      <c r="Y79" s="2"/>
      <c r="Z79" s="2"/>
    </row>
    <row r="80" customFormat="false" ht="12.75" hidden="false" customHeight="true" outlineLevel="0" collapsed="false">
      <c r="A80" s="2"/>
      <c r="B80" s="2"/>
      <c r="C80" s="2"/>
      <c r="D80" s="2"/>
      <c r="E80" s="2"/>
      <c r="F80" s="2"/>
      <c r="G80" s="2"/>
      <c r="H80" s="2"/>
      <c r="I80" s="2"/>
      <c r="J80" s="2"/>
      <c r="K80" s="2"/>
      <c r="L80" s="2"/>
      <c r="M80" s="2"/>
      <c r="N80" s="2"/>
      <c r="O80" s="2"/>
      <c r="P80" s="2"/>
      <c r="Q80" s="2"/>
      <c r="R80" s="2"/>
      <c r="S80" s="2"/>
      <c r="T80" s="2"/>
      <c r="U80" s="2"/>
      <c r="V80" s="2"/>
      <c r="W80" s="2"/>
      <c r="X80" s="2"/>
      <c r="Y80" s="2"/>
      <c r="Z80" s="2"/>
    </row>
    <row r="81" customFormat="false" ht="12.75" hidden="false" customHeight="true" outlineLevel="0" collapsed="false">
      <c r="A81" s="2"/>
      <c r="B81" s="2"/>
      <c r="C81" s="2"/>
      <c r="D81" s="2"/>
      <c r="E81" s="2"/>
      <c r="F81" s="2"/>
      <c r="G81" s="2"/>
      <c r="H81" s="2"/>
      <c r="I81" s="2"/>
      <c r="J81" s="2"/>
      <c r="K81" s="2"/>
      <c r="L81" s="2"/>
      <c r="M81" s="2"/>
      <c r="N81" s="2"/>
      <c r="O81" s="2"/>
      <c r="P81" s="2"/>
      <c r="Q81" s="2"/>
      <c r="R81" s="2"/>
      <c r="S81" s="2"/>
      <c r="T81" s="2"/>
      <c r="U81" s="2"/>
      <c r="V81" s="2"/>
      <c r="W81" s="2"/>
      <c r="X81" s="2"/>
      <c r="Y81" s="2"/>
      <c r="Z81" s="2"/>
    </row>
    <row r="82" customFormat="false" ht="12.75" hidden="false" customHeight="true" outlineLevel="0" collapsed="false">
      <c r="A82" s="2"/>
      <c r="B82" s="2"/>
      <c r="C82" s="2"/>
      <c r="D82" s="2"/>
      <c r="E82" s="2"/>
      <c r="F82" s="2"/>
      <c r="G82" s="2"/>
      <c r="H82" s="2"/>
      <c r="I82" s="2"/>
      <c r="J82" s="2"/>
      <c r="K82" s="2"/>
      <c r="L82" s="2"/>
      <c r="M82" s="2"/>
      <c r="N82" s="2"/>
      <c r="O82" s="2"/>
      <c r="P82" s="2"/>
      <c r="Q82" s="2"/>
      <c r="R82" s="2"/>
      <c r="S82" s="2"/>
      <c r="T82" s="2"/>
      <c r="U82" s="2"/>
      <c r="V82" s="2"/>
      <c r="W82" s="2"/>
      <c r="X82" s="2"/>
      <c r="Y82" s="2"/>
      <c r="Z82" s="2"/>
    </row>
    <row r="83" customFormat="false" ht="12.75" hidden="false" customHeight="true" outlineLevel="0" collapsed="false">
      <c r="A83" s="2"/>
      <c r="B83" s="2"/>
      <c r="C83" s="2"/>
      <c r="D83" s="2"/>
      <c r="E83" s="2"/>
      <c r="F83" s="2"/>
      <c r="G83" s="2"/>
      <c r="H83" s="2"/>
      <c r="I83" s="2"/>
      <c r="J83" s="2"/>
      <c r="K83" s="2"/>
      <c r="L83" s="2"/>
      <c r="M83" s="2"/>
      <c r="N83" s="2"/>
      <c r="O83" s="2"/>
      <c r="P83" s="2"/>
      <c r="Q83" s="2"/>
      <c r="R83" s="2"/>
      <c r="S83" s="2"/>
      <c r="T83" s="2"/>
      <c r="U83" s="2"/>
      <c r="V83" s="2"/>
      <c r="W83" s="2"/>
      <c r="X83" s="2"/>
      <c r="Y83" s="2"/>
      <c r="Z83" s="2"/>
    </row>
    <row r="84" customFormat="false" ht="12.75" hidden="false" customHeight="true" outlineLevel="0" collapsed="false">
      <c r="A84" s="2"/>
      <c r="B84" s="2"/>
      <c r="C84" s="2"/>
      <c r="D84" s="2"/>
      <c r="E84" s="2"/>
      <c r="F84" s="2"/>
      <c r="G84" s="2"/>
      <c r="H84" s="2"/>
      <c r="I84" s="2"/>
      <c r="J84" s="2"/>
      <c r="K84" s="2"/>
      <c r="L84" s="2"/>
      <c r="M84" s="2"/>
      <c r="N84" s="2"/>
      <c r="O84" s="2"/>
      <c r="P84" s="2"/>
      <c r="Q84" s="2"/>
      <c r="R84" s="2"/>
      <c r="S84" s="2"/>
      <c r="T84" s="2"/>
      <c r="U84" s="2"/>
      <c r="V84" s="2"/>
      <c r="W84" s="2"/>
      <c r="X84" s="2"/>
      <c r="Y84" s="2"/>
      <c r="Z84" s="2"/>
    </row>
    <row r="85" customFormat="false" ht="12.75" hidden="false" customHeight="true" outlineLevel="0" collapsed="false">
      <c r="A85" s="2"/>
      <c r="B85" s="2"/>
      <c r="C85" s="2"/>
      <c r="D85" s="2"/>
      <c r="E85" s="2"/>
      <c r="F85" s="2"/>
      <c r="G85" s="2"/>
      <c r="H85" s="2"/>
      <c r="I85" s="2"/>
      <c r="J85" s="2"/>
      <c r="K85" s="2"/>
      <c r="L85" s="2"/>
      <c r="M85" s="2"/>
      <c r="N85" s="2"/>
      <c r="O85" s="2"/>
      <c r="P85" s="2"/>
      <c r="Q85" s="2"/>
      <c r="R85" s="2"/>
      <c r="S85" s="2"/>
      <c r="T85" s="2"/>
      <c r="U85" s="2"/>
      <c r="V85" s="2"/>
      <c r="W85" s="2"/>
      <c r="X85" s="2"/>
      <c r="Y85" s="2"/>
      <c r="Z85" s="2"/>
    </row>
    <row r="86" customFormat="false" ht="12.75" hidden="false" customHeight="true" outlineLevel="0" collapsed="false">
      <c r="A86" s="2"/>
      <c r="B86" s="2"/>
      <c r="C86" s="2"/>
      <c r="D86" s="2"/>
      <c r="E86" s="2"/>
      <c r="F86" s="2"/>
      <c r="G86" s="2"/>
      <c r="H86" s="2"/>
      <c r="I86" s="2"/>
      <c r="J86" s="2"/>
      <c r="K86" s="2"/>
      <c r="L86" s="2"/>
      <c r="M86" s="2"/>
      <c r="N86" s="2"/>
      <c r="O86" s="2"/>
      <c r="P86" s="2"/>
      <c r="Q86" s="2"/>
      <c r="R86" s="2"/>
      <c r="S86" s="2"/>
      <c r="T86" s="2"/>
      <c r="U86" s="2"/>
      <c r="V86" s="2"/>
      <c r="W86" s="2"/>
      <c r="X86" s="2"/>
      <c r="Y86" s="2"/>
      <c r="Z86" s="2"/>
    </row>
    <row r="87" customFormat="false" ht="12.75" hidden="false" customHeight="true" outlineLevel="0" collapsed="false">
      <c r="A87" s="2"/>
      <c r="B87" s="2"/>
      <c r="C87" s="2"/>
      <c r="D87" s="2"/>
      <c r="E87" s="2"/>
      <c r="F87" s="2"/>
      <c r="G87" s="2"/>
      <c r="H87" s="2"/>
      <c r="I87" s="2"/>
      <c r="J87" s="2"/>
      <c r="K87" s="2"/>
      <c r="L87" s="2"/>
      <c r="M87" s="2"/>
      <c r="N87" s="2"/>
      <c r="O87" s="2"/>
      <c r="P87" s="2"/>
      <c r="Q87" s="2"/>
      <c r="R87" s="2"/>
      <c r="S87" s="2"/>
      <c r="T87" s="2"/>
      <c r="U87" s="2"/>
      <c r="V87" s="2"/>
      <c r="W87" s="2"/>
      <c r="X87" s="2"/>
      <c r="Y87" s="2"/>
      <c r="Z87" s="2"/>
    </row>
    <row r="88" customFormat="false" ht="12.75" hidden="false" customHeight="true" outlineLevel="0" collapsed="false">
      <c r="A88" s="2"/>
      <c r="B88" s="2"/>
      <c r="C88" s="2"/>
      <c r="D88" s="2"/>
      <c r="E88" s="2"/>
      <c r="F88" s="2"/>
      <c r="G88" s="2"/>
      <c r="H88" s="2"/>
      <c r="I88" s="2"/>
      <c r="J88" s="2"/>
      <c r="K88" s="2"/>
      <c r="L88" s="2"/>
      <c r="M88" s="2"/>
      <c r="N88" s="2"/>
      <c r="O88" s="2"/>
      <c r="P88" s="2"/>
      <c r="Q88" s="2"/>
      <c r="R88" s="2"/>
      <c r="S88" s="2"/>
      <c r="T88" s="2"/>
      <c r="U88" s="2"/>
      <c r="V88" s="2"/>
      <c r="W88" s="2"/>
      <c r="X88" s="2"/>
      <c r="Y88" s="2"/>
      <c r="Z88" s="2"/>
    </row>
    <row r="89" customFormat="false" ht="12.75" hidden="false" customHeight="true" outlineLevel="0" collapsed="false">
      <c r="A89" s="2"/>
      <c r="B89" s="2"/>
      <c r="C89" s="2"/>
      <c r="D89" s="2"/>
      <c r="E89" s="2"/>
      <c r="F89" s="2"/>
      <c r="G89" s="2"/>
      <c r="H89" s="2"/>
      <c r="I89" s="2"/>
      <c r="J89" s="2"/>
      <c r="K89" s="2"/>
      <c r="L89" s="2"/>
      <c r="M89" s="2"/>
      <c r="N89" s="2"/>
      <c r="O89" s="2"/>
      <c r="P89" s="2"/>
      <c r="Q89" s="2"/>
      <c r="R89" s="2"/>
      <c r="S89" s="2"/>
      <c r="T89" s="2"/>
      <c r="U89" s="2"/>
      <c r="V89" s="2"/>
      <c r="W89" s="2"/>
      <c r="X89" s="2"/>
      <c r="Y89" s="2"/>
      <c r="Z89" s="2"/>
    </row>
    <row r="90" customFormat="false" ht="12.75" hidden="false" customHeight="true" outlineLevel="0" collapsed="false">
      <c r="A90" s="2"/>
      <c r="B90" s="2"/>
      <c r="C90" s="2"/>
      <c r="D90" s="2"/>
      <c r="E90" s="2"/>
      <c r="F90" s="2"/>
      <c r="G90" s="2"/>
      <c r="H90" s="2"/>
      <c r="I90" s="2"/>
      <c r="J90" s="2"/>
      <c r="K90" s="2"/>
      <c r="L90" s="2"/>
      <c r="M90" s="2"/>
      <c r="N90" s="2"/>
      <c r="O90" s="2"/>
      <c r="P90" s="2"/>
      <c r="Q90" s="2"/>
      <c r="R90" s="2"/>
      <c r="S90" s="2"/>
      <c r="T90" s="2"/>
      <c r="U90" s="2"/>
      <c r="V90" s="2"/>
      <c r="W90" s="2"/>
      <c r="X90" s="2"/>
      <c r="Y90" s="2"/>
      <c r="Z90" s="2"/>
    </row>
    <row r="91" customFormat="false" ht="12.75" hidden="false" customHeight="true" outlineLevel="0" collapsed="false">
      <c r="A91" s="2"/>
      <c r="B91" s="2"/>
      <c r="C91" s="2"/>
      <c r="D91" s="2"/>
      <c r="E91" s="2"/>
      <c r="F91" s="2"/>
      <c r="G91" s="2"/>
      <c r="H91" s="2"/>
      <c r="I91" s="2"/>
      <c r="J91" s="2"/>
      <c r="K91" s="2"/>
      <c r="L91" s="2"/>
      <c r="M91" s="2"/>
      <c r="N91" s="2"/>
      <c r="O91" s="2"/>
      <c r="P91" s="2"/>
      <c r="Q91" s="2"/>
      <c r="R91" s="2"/>
      <c r="S91" s="2"/>
      <c r="T91" s="2"/>
      <c r="U91" s="2"/>
      <c r="V91" s="2"/>
      <c r="W91" s="2"/>
      <c r="X91" s="2"/>
      <c r="Y91" s="2"/>
      <c r="Z91" s="2"/>
    </row>
    <row r="92" customFormat="false" ht="12.75" hidden="false" customHeight="true" outlineLevel="0" collapsed="false">
      <c r="A92" s="2"/>
      <c r="B92" s="2"/>
      <c r="C92" s="2"/>
      <c r="D92" s="2"/>
      <c r="E92" s="2"/>
      <c r="F92" s="2"/>
      <c r="G92" s="2"/>
      <c r="H92" s="2"/>
      <c r="I92" s="2"/>
      <c r="J92" s="2"/>
      <c r="K92" s="2"/>
      <c r="L92" s="2"/>
      <c r="M92" s="2"/>
      <c r="N92" s="2"/>
      <c r="O92" s="2"/>
      <c r="P92" s="2"/>
      <c r="Q92" s="2"/>
      <c r="R92" s="2"/>
      <c r="S92" s="2"/>
      <c r="T92" s="2"/>
      <c r="U92" s="2"/>
      <c r="V92" s="2"/>
      <c r="W92" s="2"/>
      <c r="X92" s="2"/>
      <c r="Y92" s="2"/>
      <c r="Z92" s="2"/>
    </row>
    <row r="93" customFormat="false" ht="12.75" hidden="false" customHeight="true" outlineLevel="0" collapsed="false">
      <c r="A93" s="2"/>
      <c r="B93" s="2"/>
      <c r="C93" s="2"/>
      <c r="D93" s="2"/>
      <c r="E93" s="2"/>
      <c r="F93" s="2"/>
      <c r="G93" s="2"/>
      <c r="H93" s="2"/>
      <c r="I93" s="2"/>
      <c r="J93" s="2"/>
      <c r="K93" s="2"/>
      <c r="L93" s="2"/>
      <c r="M93" s="2"/>
      <c r="N93" s="2"/>
      <c r="O93" s="2"/>
      <c r="P93" s="2"/>
      <c r="Q93" s="2"/>
      <c r="R93" s="2"/>
      <c r="S93" s="2"/>
      <c r="T93" s="2"/>
      <c r="U93" s="2"/>
      <c r="V93" s="2"/>
      <c r="W93" s="2"/>
      <c r="X93" s="2"/>
      <c r="Y93" s="2"/>
      <c r="Z93" s="2"/>
    </row>
    <row r="94" customFormat="false" ht="12.75" hidden="false" customHeight="true" outlineLevel="0" collapsed="false">
      <c r="A94" s="2"/>
      <c r="B94" s="2"/>
      <c r="C94" s="2"/>
      <c r="D94" s="2"/>
      <c r="E94" s="2"/>
      <c r="F94" s="2"/>
      <c r="G94" s="2"/>
      <c r="H94" s="2"/>
      <c r="I94" s="2"/>
      <c r="J94" s="2"/>
      <c r="K94" s="2"/>
      <c r="L94" s="2"/>
      <c r="M94" s="2"/>
      <c r="N94" s="2"/>
      <c r="O94" s="2"/>
      <c r="P94" s="2"/>
      <c r="Q94" s="2"/>
      <c r="R94" s="2"/>
      <c r="S94" s="2"/>
      <c r="T94" s="2"/>
      <c r="U94" s="2"/>
      <c r="V94" s="2"/>
      <c r="W94" s="2"/>
      <c r="X94" s="2"/>
      <c r="Y94" s="2"/>
      <c r="Z94" s="2"/>
    </row>
    <row r="95" customFormat="false" ht="12.75" hidden="false" customHeight="true" outlineLevel="0" collapsed="false">
      <c r="A95" s="2"/>
      <c r="B95" s="2"/>
      <c r="C95" s="2"/>
      <c r="D95" s="2"/>
      <c r="E95" s="2"/>
      <c r="F95" s="2"/>
      <c r="G95" s="2"/>
      <c r="H95" s="2"/>
      <c r="I95" s="2"/>
      <c r="J95" s="2"/>
      <c r="K95" s="2"/>
      <c r="L95" s="2"/>
      <c r="M95" s="2"/>
      <c r="N95" s="2"/>
      <c r="O95" s="2"/>
      <c r="P95" s="2"/>
      <c r="Q95" s="2"/>
      <c r="R95" s="2"/>
      <c r="S95" s="2"/>
      <c r="T95" s="2"/>
      <c r="U95" s="2"/>
      <c r="V95" s="2"/>
      <c r="W95" s="2"/>
      <c r="X95" s="2"/>
      <c r="Y95" s="2"/>
      <c r="Z95" s="2"/>
    </row>
    <row r="96" customFormat="false" ht="12.75" hidden="false" customHeight="true" outlineLevel="0" collapsed="false">
      <c r="A96" s="2"/>
      <c r="B96" s="2"/>
      <c r="C96" s="2"/>
      <c r="D96" s="2"/>
      <c r="E96" s="2"/>
      <c r="F96" s="2"/>
      <c r="G96" s="2"/>
      <c r="H96" s="2"/>
      <c r="I96" s="2"/>
      <c r="J96" s="2"/>
      <c r="K96" s="2"/>
      <c r="L96" s="2"/>
      <c r="M96" s="2"/>
      <c r="N96" s="2"/>
      <c r="O96" s="2"/>
      <c r="P96" s="2"/>
      <c r="Q96" s="2"/>
      <c r="R96" s="2"/>
      <c r="S96" s="2"/>
      <c r="T96" s="2"/>
      <c r="U96" s="2"/>
      <c r="V96" s="2"/>
      <c r="W96" s="2"/>
      <c r="X96" s="2"/>
      <c r="Y96" s="2"/>
      <c r="Z96" s="2"/>
    </row>
    <row r="97" customFormat="false" ht="12.75" hidden="false" customHeight="true" outlineLevel="0" collapsed="false">
      <c r="A97" s="2"/>
      <c r="B97" s="2"/>
      <c r="C97" s="2"/>
      <c r="D97" s="2"/>
      <c r="E97" s="2"/>
      <c r="F97" s="2"/>
      <c r="G97" s="2"/>
      <c r="H97" s="2"/>
      <c r="I97" s="2"/>
      <c r="J97" s="2"/>
      <c r="K97" s="2"/>
      <c r="L97" s="2"/>
      <c r="M97" s="2"/>
      <c r="N97" s="2"/>
      <c r="O97" s="2"/>
      <c r="P97" s="2"/>
      <c r="Q97" s="2"/>
      <c r="R97" s="2"/>
      <c r="S97" s="2"/>
      <c r="T97" s="2"/>
      <c r="U97" s="2"/>
      <c r="V97" s="2"/>
      <c r="W97" s="2"/>
      <c r="X97" s="2"/>
      <c r="Y97" s="2"/>
      <c r="Z97" s="2"/>
    </row>
    <row r="98" customFormat="false" ht="12.75" hidden="false" customHeight="true" outlineLevel="0" collapsed="false">
      <c r="A98" s="2"/>
      <c r="B98" s="2"/>
      <c r="C98" s="2"/>
      <c r="D98" s="2"/>
      <c r="E98" s="2"/>
      <c r="F98" s="2"/>
      <c r="G98" s="2"/>
      <c r="H98" s="2"/>
      <c r="I98" s="2"/>
      <c r="J98" s="2"/>
      <c r="K98" s="2"/>
      <c r="L98" s="2"/>
      <c r="M98" s="2"/>
      <c r="N98" s="2"/>
      <c r="O98" s="2"/>
      <c r="P98" s="2"/>
      <c r="Q98" s="2"/>
      <c r="R98" s="2"/>
      <c r="S98" s="2"/>
      <c r="T98" s="2"/>
      <c r="U98" s="2"/>
      <c r="V98" s="2"/>
      <c r="W98" s="2"/>
      <c r="X98" s="2"/>
      <c r="Y98" s="2"/>
      <c r="Z98" s="2"/>
    </row>
    <row r="99" customFormat="false" ht="12.75" hidden="false" customHeight="true" outlineLevel="0" collapsed="false">
      <c r="A99" s="2"/>
      <c r="B99" s="2"/>
      <c r="C99" s="2"/>
      <c r="D99" s="2"/>
      <c r="E99" s="2"/>
      <c r="F99" s="2"/>
      <c r="G99" s="2"/>
      <c r="H99" s="2"/>
      <c r="I99" s="2"/>
      <c r="J99" s="2"/>
      <c r="K99" s="2"/>
      <c r="L99" s="2"/>
      <c r="M99" s="2"/>
      <c r="N99" s="2"/>
      <c r="O99" s="2"/>
      <c r="P99" s="2"/>
      <c r="Q99" s="2"/>
      <c r="R99" s="2"/>
      <c r="S99" s="2"/>
      <c r="T99" s="2"/>
      <c r="U99" s="2"/>
      <c r="V99" s="2"/>
      <c r="W99" s="2"/>
      <c r="X99" s="2"/>
      <c r="Y99" s="2"/>
      <c r="Z99" s="2"/>
    </row>
    <row r="100" customFormat="false" ht="12.75" hidden="false" customHeight="true" outlineLevel="0" collapsed="false">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customFormat="false" ht="12.75" hidden="false" customHeight="true" outlineLevel="0" collapsed="false">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customFormat="false" ht="12.75" hidden="false" customHeight="true" outlineLevel="0" collapsed="false">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customFormat="false" ht="12.75" hidden="false" customHeight="true" outlineLevel="0" collapsed="false">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customFormat="false" ht="12.75" hidden="false" customHeight="true" outlineLevel="0" collapsed="false">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customFormat="false" ht="12.75" hidden="false" customHeight="true" outlineLevel="0" collapsed="false">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customFormat="false" ht="12.75" hidden="false" customHeight="true" outlineLevel="0" collapsed="false">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customFormat="false" ht="12.75" hidden="false" customHeight="true" outlineLevel="0" collapsed="false">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customFormat="false" ht="12.75" hidden="false" customHeight="true" outlineLevel="0" collapsed="false">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customFormat="false" ht="12.75" hidden="false" customHeight="true" outlineLevel="0" collapsed="false">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customFormat="false" ht="12.75" hidden="false" customHeight="true" outlineLevel="0" collapsed="false">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customFormat="false" ht="12.75" hidden="false" customHeight="true" outlineLevel="0" collapsed="false">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customFormat="false" ht="12.75" hidden="false" customHeight="true" outlineLevel="0" collapsed="false">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customFormat="false" ht="12.75" hidden="false" customHeight="true" outlineLevel="0" collapsed="false">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customFormat="false" ht="12.75" hidden="false" customHeight="true" outlineLevel="0" collapsed="false">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customFormat="false" ht="12.75" hidden="false" customHeight="true" outlineLevel="0" collapsed="false">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customFormat="false" ht="12.75" hidden="false" customHeight="true" outlineLevel="0" collapsed="false">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customFormat="false" ht="12.75" hidden="false" customHeight="true" outlineLevel="0" collapsed="false">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customFormat="false" ht="12.75" hidden="false" customHeight="true" outlineLevel="0" collapsed="false">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customFormat="false" ht="12.75" hidden="false" customHeight="true" outlineLevel="0" collapsed="false">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customFormat="false" ht="12.75" hidden="false" customHeight="true" outlineLevel="0" collapsed="false">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customFormat="false" ht="12.75" hidden="false" customHeight="true" outlineLevel="0" collapsed="false">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customFormat="false" ht="12.75" hidden="false" customHeight="true" outlineLevel="0" collapsed="false">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customFormat="false" ht="12.75" hidden="false" customHeight="true" outlineLevel="0" collapsed="false">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customFormat="false" ht="12.75" hidden="false" customHeight="true" outlineLevel="0" collapsed="false">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customFormat="false" ht="12.75" hidden="false" customHeight="true" outlineLevel="0" collapsed="false">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customFormat="false" ht="12.75" hidden="false" customHeight="true" outlineLevel="0" collapsed="false">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customFormat="false" ht="12.75" hidden="false" customHeight="true" outlineLevel="0" collapsed="false">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customFormat="false" ht="12.75" hidden="false" customHeight="true" outlineLevel="0" collapsed="false">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customFormat="false" ht="12.75" hidden="false" customHeight="true" outlineLevel="0" collapsed="false">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customFormat="false" ht="12.75" hidden="false" customHeight="true" outlineLevel="0" collapsed="false">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customFormat="false" ht="12.75" hidden="false" customHeight="true" outlineLevel="0" collapsed="false">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customFormat="false" ht="12.75" hidden="false" customHeight="true" outlineLevel="0" collapsed="false">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customFormat="false" ht="12.75" hidden="false" customHeight="true" outlineLevel="0" collapsed="false">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customFormat="false" ht="12.75" hidden="false" customHeight="true" outlineLevel="0" collapsed="false">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customFormat="false" ht="12.75" hidden="false" customHeight="true" outlineLevel="0" collapsed="false">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customFormat="false" ht="12.75" hidden="false" customHeight="true" outlineLevel="0" collapsed="false">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customFormat="false" ht="12.75" hidden="false" customHeight="true" outlineLevel="0" collapsed="false">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customFormat="false" ht="12.75" hidden="false" customHeight="true" outlineLevel="0" collapsed="false">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customFormat="false" ht="12.75" hidden="false" customHeight="true" outlineLevel="0" collapsed="false">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customFormat="false" ht="12.75" hidden="false" customHeight="true" outlineLevel="0" collapsed="false">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customFormat="false" ht="12.75" hidden="false" customHeight="true" outlineLevel="0" collapsed="false">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customFormat="false" ht="12.75" hidden="false" customHeight="true" outlineLevel="0" collapsed="false">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customFormat="false" ht="12.75" hidden="false" customHeight="true" outlineLevel="0" collapsed="false">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customFormat="false" ht="12.75" hidden="false" customHeight="true" outlineLevel="0" collapsed="false">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customFormat="false" ht="12.75" hidden="false" customHeight="true" outlineLevel="0" collapsed="false">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customFormat="false" ht="12.75" hidden="false" customHeight="true" outlineLevel="0" collapsed="false">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customFormat="false" ht="12.75" hidden="false" customHeight="true" outlineLevel="0" collapsed="false">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customFormat="false" ht="12.75" hidden="false" customHeight="true" outlineLevel="0" collapsed="false">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customFormat="false" ht="12.75" hidden="false" customHeight="true" outlineLevel="0" collapsed="false">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customFormat="false" ht="12.75" hidden="false" customHeight="true" outlineLevel="0" collapsed="false">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customFormat="false" ht="12.75" hidden="false" customHeight="true" outlineLevel="0" collapsed="false">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customFormat="false" ht="12.75" hidden="false" customHeight="true" outlineLevel="0" collapsed="false">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customFormat="false" ht="12.75" hidden="false" customHeight="true" outlineLevel="0" collapsed="false">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customFormat="false" ht="12.75" hidden="false" customHeight="true" outlineLevel="0" collapsed="false">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customFormat="false" ht="12.75" hidden="false" customHeight="true" outlineLevel="0" collapsed="false">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customFormat="false" ht="12.75" hidden="false" customHeight="true" outlineLevel="0" collapsed="false">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customFormat="false" ht="12.75" hidden="false" customHeight="true" outlineLevel="0" collapsed="false">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customFormat="false" ht="12.75" hidden="false" customHeight="true" outlineLevel="0" collapsed="false">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customFormat="false" ht="12.75" hidden="false" customHeight="true" outlineLevel="0" collapsed="false">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customFormat="false" ht="12.75" hidden="false" customHeight="true" outlineLevel="0" collapsed="false">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customFormat="false" ht="12.75" hidden="false" customHeight="true" outlineLevel="0" collapsed="false">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customFormat="false" ht="12.75" hidden="false" customHeight="true" outlineLevel="0" collapsed="false">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customFormat="false" ht="12.75" hidden="false" customHeight="true" outlineLevel="0" collapsed="false">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customFormat="false" ht="12.75" hidden="false" customHeight="true" outlineLevel="0" collapsed="false">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customFormat="false" ht="12.75" hidden="false" customHeight="true" outlineLevel="0" collapsed="false">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customFormat="false" ht="12.75" hidden="false" customHeight="true" outlineLevel="0" collapsed="false">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customFormat="false" ht="12.75" hidden="false" customHeight="true" outlineLevel="0" collapsed="false">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customFormat="false" ht="12.75" hidden="false" customHeight="true" outlineLevel="0" collapsed="false">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customFormat="false" ht="12.75" hidden="false" customHeight="true" outlineLevel="0" collapsed="false">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customFormat="false" ht="12.75" hidden="false" customHeight="true" outlineLevel="0" collapsed="false">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customFormat="false" ht="12.75" hidden="false" customHeight="true" outlineLevel="0" collapsed="false">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customFormat="false" ht="12.75" hidden="false" customHeight="true" outlineLevel="0" collapsed="false">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customFormat="false" ht="12.75" hidden="false" customHeight="true" outlineLevel="0" collapsed="false">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customFormat="false" ht="12.75" hidden="false" customHeight="true" outlineLevel="0" collapsed="false">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customFormat="false" ht="12.75" hidden="false" customHeight="true" outlineLevel="0" collapsed="false">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customFormat="false" ht="12.75" hidden="false" customHeight="true" outlineLevel="0" collapsed="false">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customFormat="false" ht="12.75" hidden="false" customHeight="true" outlineLevel="0" collapsed="false">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customFormat="false" ht="12.75" hidden="false" customHeight="true" outlineLevel="0" collapsed="false">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customFormat="false" ht="12.75" hidden="false" customHeight="true" outlineLevel="0" collapsed="false">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customFormat="false" ht="12.75" hidden="false" customHeight="true" outlineLevel="0" collapsed="false">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customFormat="false" ht="12.75" hidden="false" customHeight="true" outlineLevel="0" collapsed="false">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customFormat="false" ht="12.75" hidden="false" customHeight="true" outlineLevel="0" collapsed="false">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customFormat="false" ht="12.75" hidden="false" customHeight="true" outlineLevel="0" collapsed="false">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customFormat="false" ht="12.75" hidden="false" customHeight="true" outlineLevel="0" collapsed="false">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customFormat="false" ht="12.75" hidden="false" customHeight="true" outlineLevel="0" collapsed="false">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customFormat="false" ht="12.75" hidden="false" customHeight="true" outlineLevel="0" collapsed="false">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customFormat="false" ht="12.75" hidden="false" customHeight="true" outlineLevel="0" collapsed="false">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customFormat="false" ht="12.75" hidden="false" customHeight="true" outlineLevel="0" collapsed="false">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customFormat="false" ht="12.75" hidden="false" customHeight="true" outlineLevel="0" collapsed="false">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customFormat="false" ht="12.75" hidden="false" customHeight="true" outlineLevel="0" collapsed="false">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customFormat="false" ht="12.75" hidden="false" customHeight="true" outlineLevel="0" collapsed="false">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customFormat="false" ht="12.75" hidden="false" customHeight="true" outlineLevel="0" collapsed="false">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customFormat="false" ht="12.75" hidden="false" customHeight="true" outlineLevel="0" collapsed="false">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customFormat="false" ht="12.75" hidden="false" customHeight="true" outlineLevel="0" collapsed="false">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customFormat="false" ht="12.75" hidden="false" customHeight="true" outlineLevel="0" collapsed="false">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customFormat="false" ht="12.75" hidden="false" customHeight="true" outlineLevel="0" collapsed="false">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customFormat="false" ht="12.75" hidden="false" customHeight="true" outlineLevel="0" collapsed="false">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customFormat="false" ht="12.75" hidden="false" customHeight="true" outlineLevel="0" collapsed="false">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customFormat="false" ht="12.75" hidden="false" customHeight="true" outlineLevel="0" collapsed="false">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customFormat="false" ht="12.75" hidden="false" customHeight="true" outlineLevel="0" collapsed="false">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customFormat="false" ht="12.75" hidden="false" customHeight="true" outlineLevel="0" collapsed="false">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customFormat="false" ht="12.75" hidden="false" customHeight="true" outlineLevel="0" collapsed="false">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customFormat="false" ht="12.75" hidden="false" customHeight="true" outlineLevel="0" collapsed="false">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customFormat="false" ht="12.75" hidden="false" customHeight="true" outlineLevel="0" collapsed="false">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customFormat="false" ht="12.75" hidden="false" customHeight="true" outlineLevel="0" collapsed="false">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customFormat="false" ht="12.75" hidden="false" customHeight="true" outlineLevel="0" collapsed="false">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customFormat="false" ht="12.75" hidden="false" customHeight="true" outlineLevel="0" collapsed="false">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customFormat="false" ht="12.75" hidden="false" customHeight="true" outlineLevel="0" collapsed="false">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customFormat="false" ht="12.75" hidden="false" customHeight="true" outlineLevel="0" collapsed="false">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customFormat="false" ht="12.75" hidden="false" customHeight="true" outlineLevel="0" collapsed="false">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customFormat="false" ht="12.75" hidden="false" customHeight="true" outlineLevel="0" collapsed="false">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customFormat="false" ht="12.75" hidden="false" customHeight="true" outlineLevel="0" collapsed="false">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customFormat="false" ht="12.75" hidden="false" customHeight="true" outlineLevel="0" collapsed="false">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customFormat="false" ht="12.75" hidden="false" customHeight="true" outlineLevel="0" collapsed="false">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customFormat="false" ht="12.75" hidden="false" customHeight="true" outlineLevel="0" collapsed="false">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customFormat="false" ht="12.75" hidden="false" customHeight="true" outlineLevel="0" collapsed="false">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customFormat="false" ht="12.75" hidden="false" customHeight="true" outlineLevel="0" collapsed="false">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customFormat="false" ht="12.75" hidden="false" customHeight="true" outlineLevel="0" collapsed="false">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customFormat="false" ht="12.75" hidden="false" customHeight="true" outlineLevel="0" collapsed="false">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customFormat="false" ht="12.75" hidden="false" customHeight="true" outlineLevel="0" collapsed="false">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customFormat="false" ht="12.75" hidden="false" customHeight="true" outlineLevel="0" collapsed="false">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customFormat="false" ht="12.75" hidden="false" customHeight="true" outlineLevel="0" collapsed="false">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customFormat="false" ht="12.75" hidden="false" customHeight="true" outlineLevel="0" collapsed="false">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customFormat="false" ht="12.75" hidden="false" customHeight="true" outlineLevel="0" collapsed="false">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customFormat="false" ht="12.75" hidden="false" customHeight="true" outlineLevel="0" collapsed="false">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customFormat="false" ht="12.75" hidden="false" customHeight="true" outlineLevel="0" collapsed="false">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customFormat="false" ht="12.75" hidden="false" customHeight="true" outlineLevel="0" collapsed="false">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customFormat="false" ht="12.75" hidden="false" customHeight="true" outlineLevel="0" collapsed="false">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customFormat="false" ht="12.75" hidden="false" customHeight="true" outlineLevel="0" collapsed="false">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customFormat="false" ht="12.75" hidden="false" customHeight="true" outlineLevel="0" collapsed="false">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customFormat="false" ht="12.75" hidden="false" customHeight="true" outlineLevel="0" collapsed="false">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customFormat="false" ht="12.75" hidden="false" customHeight="true" outlineLevel="0" collapsed="false">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customFormat="false" ht="12.75" hidden="false" customHeight="true" outlineLevel="0" collapsed="false">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customFormat="false" ht="12.75" hidden="false" customHeight="true" outlineLevel="0" collapsed="false">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customFormat="false" ht="12.75" hidden="false" customHeight="true" outlineLevel="0" collapsed="false">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customFormat="false" ht="12.75" hidden="false" customHeight="true" outlineLevel="0" collapsed="false">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customFormat="false" ht="12.75" hidden="false" customHeight="true" outlineLevel="0" collapsed="false">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customFormat="false" ht="12.75" hidden="false" customHeight="true" outlineLevel="0" collapsed="false">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customFormat="false" ht="12.75" hidden="false" customHeight="true" outlineLevel="0" collapsed="false">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customFormat="false" ht="12.75" hidden="false" customHeight="true" outlineLevel="0" collapsed="false">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customFormat="false" ht="12.75" hidden="false" customHeight="true" outlineLevel="0" collapsed="false">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customFormat="false" ht="12.75" hidden="false" customHeight="true" outlineLevel="0" collapsed="false">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customFormat="false" ht="12.75" hidden="false" customHeight="true" outlineLevel="0" collapsed="false">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customFormat="false" ht="12.75" hidden="false" customHeight="true" outlineLevel="0" collapsed="false">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customFormat="false" ht="12.75" hidden="false" customHeight="true" outlineLevel="0" collapsed="false">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customFormat="false" ht="12.75" hidden="false" customHeight="true" outlineLevel="0" collapsed="false">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customFormat="false" ht="12.75" hidden="false" customHeight="true" outlineLevel="0" collapsed="false">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customFormat="false" ht="12.75" hidden="false" customHeight="true" outlineLevel="0" collapsed="false">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customFormat="false" ht="12.75" hidden="false" customHeight="true" outlineLevel="0" collapsed="false">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customFormat="false" ht="12.75" hidden="false" customHeight="true" outlineLevel="0" collapsed="false">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customFormat="false" ht="12.75" hidden="false" customHeight="true" outlineLevel="0" collapsed="false">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customFormat="false" ht="12.75" hidden="false" customHeight="true" outlineLevel="0" collapsed="false">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customFormat="false" ht="12.75" hidden="false" customHeight="true" outlineLevel="0" collapsed="false">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sheetData>
  <mergeCells count="3">
    <mergeCell ref="C7:E7"/>
    <mergeCell ref="C8:E8"/>
    <mergeCell ref="C10:E10"/>
  </mergeCells>
  <conditionalFormatting sqref="E13:E58">
    <cfRule type="cellIs" priority="2" operator="equal" aboveAverage="0" equalAverage="0" bottom="0" percent="0" rank="0" text="" dxfId="0">
      <formula>"Calculation"</formula>
    </cfRule>
  </conditionalFormatting>
  <conditionalFormatting sqref="E13:E58">
    <cfRule type="cellIs" priority="3" operator="equal" aboveAverage="0" equalAverage="0" bottom="0" percent="0" rank="0" text="" dxfId="1">
      <formula>"Output"</formula>
    </cfRule>
  </conditionalFormatting>
  <conditionalFormatting sqref="E13:E58">
    <cfRule type="cellIs" priority="4" operator="equal" aboveAverage="0" equalAverage="0" bottom="0" percent="0" rank="0" text="" dxfId="2">
      <formula>"Input: Assumptions"</formula>
    </cfRule>
  </conditionalFormatting>
  <conditionalFormatting sqref="E13:E58">
    <cfRule type="cellIs" priority="5" operator="equal" aboveAverage="0" equalAverage="0" bottom="0" percent="0" rank="0" text="" dxfId="3">
      <formula>"Input: Facts"</formula>
    </cfRule>
  </conditionalFormatting>
  <dataValidations count="1">
    <dataValidation allowBlank="true" operator="between" prompt="Click and enter a value from the list of items" showDropDown="false" showErrorMessage="true" showInputMessage="true" sqref="E13:F57 E58" type="list">
      <formula1>"Assumptions,Cost Tables,Carbon Tables,Base input data,Sources"</formula1>
      <formula2>0</formula2>
    </dataValidation>
  </dataValidations>
  <hyperlinks>
    <hyperlink ref="C13" location="'Assumptions &gt;&gt;&gt;'!A1" display="Assumptions &gt;&gt;&gt;"/>
    <hyperlink ref="C14" location="'Model assumptions'!A1" display="Model assumptions"/>
    <hyperlink ref="C15" location="'Cost inputs&gt;&gt;'!A1" display="Cost inputs&gt;&gt;"/>
    <hyperlink ref="C16" location="'Project size'!A1" display="Project size"/>
    <hyperlink ref="C17" location="'Feasibility analysis'!A1" display="Feasibility analysis"/>
    <hyperlink ref="C18" location="'Conservation planning and admin'!A1" display="Conservation planning and admin"/>
    <hyperlink ref="C19" location="'Data collection and field costs'!A1" display="Data collection and field costs"/>
    <hyperlink ref="C20" location="'Community representation'!A1" display="Community representation"/>
    <hyperlink ref="C21" location="'Blue carbon project planning'!A1" display="Blue carbon project planning"/>
    <hyperlink ref="C22" location="'Establishing carbon rights'!A1" display="Establishing carbon rights"/>
    <hyperlink ref="C23" location="'Financing cost'!A1" display="Financing cost"/>
    <hyperlink ref="C24" location="Validation!A1" display="Validation"/>
    <hyperlink ref="C25" location="'Implementation labor'!A1" display="Implementation labor"/>
    <hyperlink ref="C26" location="Monitoring!A1" display="Monitoring"/>
    <hyperlink ref="C27" location="Maintenance!A1" display="Maintenance"/>
    <hyperlink ref="C28" location="'Carbon standard fees'!A1" display="Carbon standard fees"/>
    <hyperlink ref="C29" location="'Community benefit sharing fund'!A1" display="Community benefit sharing fund"/>
    <hyperlink ref="C30" location="'Baseline reassessment'!A1" display="Baseline reassessment"/>
    <hyperlink ref="C31" location="MRV!A1" display="MRV"/>
    <hyperlink ref="C32" location="'Long-term project operating'!A1" display="Long-term project operating"/>
    <hyperlink ref="C33" location="'Community cash flow'!A1" display="Community cash flow"/>
    <hyperlink ref="C34" location="'Carbon inputs&gt;&gt;'!A1" display="Carbon inputs&gt;&gt;"/>
    <hyperlink ref="C35" location="'Ecosystem extent'!A1" display="Ecosystem extent"/>
    <hyperlink ref="C36" location="'Ecosystem loss'!A1" display="Ecosystem loss"/>
    <hyperlink ref="C37" location="'Restorable land'!A1" display="Restorable land"/>
    <hyperlink ref="C38" location="'Sequestration rate'!A1" display="Sequestration rate"/>
    <hyperlink ref="C39" location="'Emission factors'!A1" display="Emission factors"/>
    <hyperlink ref="C40" location="'Base inputs&gt;&gt;&gt;'!A1" display="Base inputs &gt;&gt;&gt;"/>
    <hyperlink ref="C41" location="Base_size_table!A1" display="Base_size_table"/>
    <hyperlink ref="C42" location="Base_increase!A1" display="Base_increase"/>
    <hyperlink ref="C43" location="Projects!A1" display="Projects"/>
    <hyperlink ref="C44" location="Countries!A1" display="Countries"/>
    <hyperlink ref="C45" location="Ecosystem!A1" display="Ecosystem"/>
    <hyperlink ref="C46" location="Activity!A1" display="Activity"/>
    <hyperlink ref="C47" location="Restoration_activity!A1" display="Restoration_activity"/>
    <hyperlink ref="C48" location="'Sources&gt;&gt;'!A1" display="Sources&gt;&gt;"/>
    <hyperlink ref="C49" location="'Sources table'!A1" display="Sources table"/>
    <hyperlink ref="C50" location="'Sequestration rate'!A1" display="Sequestration rate"/>
    <hyperlink ref="C51" location="'Emissions sources'!A1" display="Emission sources"/>
    <hyperlink ref="C52" location="MangroveEmissionsValues!A1" display="MangroveEmissionsValues"/>
    <hyperlink ref="C53" location="'Loss rates &amp; restorable land'!A1" display="Loss rates &amp; restorable land"/>
    <hyperlink ref="C54" location="'Mangrove extent'!A1" display="Manrgove extent"/>
    <hyperlink ref="C55" location="'Mangrove protected area'!A1" display="Mangrove protected area"/>
    <hyperlink ref="C56" location="'Seagrass extent'!A1" display="Seagrass extent"/>
    <hyperlink ref="C57" location="'Salt marsh extent'!A1" display="Salt marsh extent"/>
    <hyperlink ref="C58" location="'Mangrove restorable land'!A1" display="Manrgove restorable land"/>
  </hyperlinks>
  <printOptions headings="false" gridLines="false" gridLinesSet="true" horizontalCentered="true" verticalCentered="false"/>
  <pageMargins left="0.236111111111111" right="0.236111111111111" top="0.747916666666667" bottom="0.747916666666667"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F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12.88"/>
    <col collapsed="false" customWidth="true" hidden="false" outlineLevel="0" max="2" min="2" style="0" width="8.63"/>
    <col collapsed="false" customWidth="true" hidden="false" outlineLevel="0" max="3" min="3" style="0" width="15.38"/>
    <col collapsed="false" customWidth="true" hidden="false" outlineLevel="0" max="6" min="4" style="0" width="8.63"/>
    <col collapsed="false" customWidth="true" hidden="false" outlineLevel="0" max="26" min="7" style="0" width="12.75"/>
  </cols>
  <sheetData>
    <row r="1" customFormat="false" ht="12.75" hidden="false" customHeight="true" outlineLevel="0" collapsed="false">
      <c r="A1" s="33" t="s">
        <v>105</v>
      </c>
      <c r="B1" s="33" t="s">
        <v>106</v>
      </c>
      <c r="C1" s="33" t="s">
        <v>107</v>
      </c>
    </row>
    <row r="2" customFormat="false" ht="12.75" hidden="false" customHeight="true" outlineLevel="0" collapsed="false">
      <c r="A2" s="34" t="e">
        <f aca="false">'inputs &amp; summary'!q29</f>
        <v>#NAME?</v>
      </c>
      <c r="B2" s="35" t="n">
        <v>0</v>
      </c>
      <c r="C2" s="36" t="e">
        <f aca="false">'inputs &amp; summary'!a29</f>
        <v>#NAME?</v>
      </c>
      <c r="D2" s="36" t="e">
        <f aca="false">'inputs &amp; summary'!ao29</f>
        <v>#NAME?</v>
      </c>
    </row>
    <row r="3" customFormat="false" ht="12.75" hidden="false" customHeight="true" outlineLevel="0" collapsed="false">
      <c r="A3" s="37" t="e">
        <f aca="false">'inputs &amp; summary'!q29</f>
        <v>#NAME?</v>
      </c>
      <c r="B3" s="2" t="n">
        <v>0</v>
      </c>
      <c r="C3" s="36" t="e">
        <f aca="false">'inputs &amp; summary'!a29</f>
        <v>#NAME?</v>
      </c>
      <c r="D3" s="36" t="e">
        <f aca="false">'inputs &amp; summary'!ao29</f>
        <v>#NAME?</v>
      </c>
      <c r="F3" s="2"/>
    </row>
    <row r="4" customFormat="false" ht="12.75" hidden="false" customHeight="true" outlineLevel="0" collapsed="false">
      <c r="A4" s="37" t="e">
        <f aca="false">'inputs &amp; summary'!q29</f>
        <v>#NAME?</v>
      </c>
      <c r="B4" s="2" t="n">
        <v>0</v>
      </c>
      <c r="C4" s="36" t="e">
        <f aca="false">'inputs &amp; summary'!a29</f>
        <v>#NAME?</v>
      </c>
      <c r="D4" s="36" t="e">
        <f aca="false">'inputs &amp; summary'!ao29</f>
        <v>#NAME?</v>
      </c>
      <c r="F4" s="2"/>
    </row>
    <row r="5" customFormat="false" ht="12.75" hidden="false" customHeight="true" outlineLevel="0" collapsed="false">
      <c r="A5" s="37" t="e">
        <f aca="false">'inputs &amp; summary'!q29</f>
        <v>#NAME?</v>
      </c>
      <c r="B5" s="2" t="n">
        <v>0</v>
      </c>
      <c r="C5" s="36" t="e">
        <f aca="false">'inputs &amp; summary'!a29</f>
        <v>#NAME?</v>
      </c>
      <c r="D5" s="36" t="e">
        <f aca="false">'inputs &amp; summary'!ao29</f>
        <v>#NAME?</v>
      </c>
      <c r="F5" s="2"/>
    </row>
    <row r="6" customFormat="false" ht="12.75" hidden="false" customHeight="true" outlineLevel="0" collapsed="false">
      <c r="A6" s="37" t="e">
        <f aca="false">'inputs &amp; summary'!q29</f>
        <v>#NAME?</v>
      </c>
      <c r="B6" s="2" t="n">
        <v>0</v>
      </c>
      <c r="C6" s="36" t="e">
        <f aca="false">'inputs &amp; summary'!a29</f>
        <v>#NAME?</v>
      </c>
      <c r="D6" s="36" t="e">
        <f aca="false">'inputs &amp; summary'!ao29</f>
        <v>#NAME?</v>
      </c>
      <c r="F6" s="2"/>
    </row>
    <row r="7" customFormat="false" ht="12.75" hidden="false" customHeight="true" outlineLevel="0" collapsed="false">
      <c r="A7" s="37" t="e">
        <f aca="false">'inputs &amp; summary'!q29</f>
        <v>#NAME?</v>
      </c>
      <c r="B7" s="2" t="n">
        <v>0</v>
      </c>
      <c r="C7" s="36" t="e">
        <f aca="false">'inputs &amp; summary'!a29</f>
        <v>#NAME?</v>
      </c>
      <c r="D7" s="36" t="e">
        <f aca="false">'inputs &amp; summary'!ao29</f>
        <v>#NAME?</v>
      </c>
      <c r="F7" s="2"/>
    </row>
    <row r="8" customFormat="false" ht="12.75" hidden="false" customHeight="true" outlineLevel="0" collapsed="false">
      <c r="A8" s="37" t="e">
        <f aca="false">'inputs &amp; summary'!q29</f>
        <v>#NAME?</v>
      </c>
      <c r="B8" s="2" t="n">
        <v>0</v>
      </c>
      <c r="C8" s="36" t="e">
        <f aca="false">'inputs &amp; summary'!a29</f>
        <v>#NAME?</v>
      </c>
      <c r="D8" s="36" t="e">
        <f aca="false">'inputs &amp; summary'!ao29</f>
        <v>#NAME?</v>
      </c>
      <c r="F8" s="2"/>
    </row>
    <row r="9" customFormat="false" ht="12.75" hidden="false" customHeight="true" outlineLevel="0" collapsed="false">
      <c r="A9" s="37" t="e">
        <f aca="false">'inputs &amp; summary'!q29</f>
        <v>#NAME?</v>
      </c>
      <c r="B9" s="2" t="n">
        <v>0</v>
      </c>
      <c r="C9" s="36" t="e">
        <f aca="false">'inputs &amp; summary'!a29</f>
        <v>#NAME?</v>
      </c>
      <c r="D9" s="36" t="e">
        <f aca="false">'inputs &amp; summary'!ao29</f>
        <v>#NAME?</v>
      </c>
      <c r="F9" s="2"/>
    </row>
    <row r="10" customFormat="false" ht="12.75" hidden="false" customHeight="true" outlineLevel="0" collapsed="false">
      <c r="A10" s="37" t="e">
        <f aca="false">'inputs &amp; summary'!q29</f>
        <v>#NAME?</v>
      </c>
      <c r="B10" s="2" t="n">
        <v>0</v>
      </c>
      <c r="C10" s="36" t="e">
        <f aca="false">'inputs &amp; summary'!a29</f>
        <v>#NAME?</v>
      </c>
      <c r="D10" s="36" t="e">
        <f aca="false">'inputs &amp; summary'!ao29</f>
        <v>#NAME?</v>
      </c>
      <c r="F10" s="2"/>
    </row>
    <row r="11" customFormat="false" ht="12.75" hidden="false" customHeight="true" outlineLevel="0" collapsed="false">
      <c r="A11" s="37" t="e">
        <f aca="false">'inputs &amp; summary'!q29</f>
        <v>#NAME?</v>
      </c>
      <c r="B11" s="2" t="n">
        <v>0</v>
      </c>
      <c r="C11" s="36" t="e">
        <f aca="false">'inputs &amp; summary'!a29</f>
        <v>#NAME?</v>
      </c>
      <c r="D11" s="36" t="e">
        <f aca="false">'inputs &amp; summary'!ao29</f>
        <v>#NAME?</v>
      </c>
      <c r="F11" s="2"/>
    </row>
    <row r="12" customFormat="false" ht="12.75" hidden="false" customHeight="true" outlineLevel="0" collapsed="false">
      <c r="A12" s="37" t="e">
        <f aca="false">'inputs &amp; summary'!q29</f>
        <v>#NAME?</v>
      </c>
      <c r="B12" s="2" t="n">
        <v>0</v>
      </c>
      <c r="C12" s="36" t="e">
        <f aca="false">'inputs &amp; summary'!a29</f>
        <v>#NAME?</v>
      </c>
      <c r="D12" s="36" t="e">
        <f aca="false">'inputs &amp; summary'!ao29</f>
        <v>#NAME?</v>
      </c>
      <c r="F12" s="2"/>
    </row>
    <row r="13" customFormat="false" ht="12.75" hidden="false" customHeight="true" outlineLevel="0" collapsed="false">
      <c r="A13" s="37" t="e">
        <f aca="false">'inputs &amp; summary'!q29</f>
        <v>#NAME?</v>
      </c>
      <c r="B13" s="2" t="n">
        <v>0</v>
      </c>
      <c r="C13" s="36" t="e">
        <f aca="false">'inputs &amp; summary'!a29</f>
        <v>#NAME?</v>
      </c>
      <c r="D13" s="36" t="e">
        <f aca="false">'inputs &amp; summary'!ao29</f>
        <v>#NAME?</v>
      </c>
      <c r="F13" s="2"/>
    </row>
    <row r="14" customFormat="false" ht="12.75" hidden="false" customHeight="true" outlineLevel="0" collapsed="false">
      <c r="A14" s="37" t="e">
        <f aca="false">'inputs &amp; summary'!q29</f>
        <v>#NAME?</v>
      </c>
      <c r="B14" s="2" t="n">
        <v>0</v>
      </c>
      <c r="C14" s="36" t="e">
        <f aca="false">'inputs &amp; summary'!a29</f>
        <v>#NAME?</v>
      </c>
      <c r="D14" s="36" t="e">
        <f aca="false">'inputs &amp; summary'!ao29</f>
        <v>#NAME?</v>
      </c>
      <c r="F14" s="2"/>
    </row>
    <row r="15" customFormat="false" ht="12.75" hidden="false" customHeight="true" outlineLevel="0" collapsed="false">
      <c r="A15" s="37" t="e">
        <f aca="false">'inputs &amp; summary'!q29</f>
        <v>#NAME?</v>
      </c>
      <c r="B15" s="2" t="n">
        <v>0</v>
      </c>
      <c r="C15" s="36" t="e">
        <f aca="false">'inputs &amp; summary'!a29</f>
        <v>#NAME?</v>
      </c>
      <c r="D15" s="36" t="e">
        <f aca="false">'inputs &amp; summary'!ao29</f>
        <v>#NAME?</v>
      </c>
      <c r="F15" s="2"/>
    </row>
    <row r="16" customFormat="false" ht="12.75" hidden="false" customHeight="true" outlineLevel="0" collapsed="false">
      <c r="A16" s="37" t="e">
        <f aca="false">'inputs &amp; summary'!q29</f>
        <v>#NAME?</v>
      </c>
      <c r="B16" s="2" t="n">
        <v>0</v>
      </c>
      <c r="C16" s="36" t="e">
        <f aca="false">'inputs &amp; summary'!a29</f>
        <v>#NAME?</v>
      </c>
      <c r="D16" s="36" t="e">
        <f aca="false">'inputs &amp; summary'!ao29</f>
        <v>#NAME?</v>
      </c>
      <c r="F16" s="2"/>
    </row>
    <row r="17" customFormat="false" ht="12.75" hidden="false" customHeight="true" outlineLevel="0" collapsed="false">
      <c r="A17" s="37" t="e">
        <f aca="false">'inputs &amp; summary'!q29</f>
        <v>#NAME?</v>
      </c>
      <c r="B17" s="2" t="n">
        <v>0</v>
      </c>
      <c r="C17" s="36" t="e">
        <f aca="false">'inputs &amp; summary'!a29</f>
        <v>#NAME?</v>
      </c>
      <c r="D17" s="36" t="e">
        <f aca="false">'inputs &amp; summary'!ao29</f>
        <v>#NAME?</v>
      </c>
      <c r="F17" s="2"/>
    </row>
    <row r="18" customFormat="false" ht="12.75" hidden="false" customHeight="true" outlineLevel="0" collapsed="false">
      <c r="A18" s="37" t="e">
        <f aca="false">'inputs &amp; summary'!q29</f>
        <v>#NAME?</v>
      </c>
      <c r="B18" s="2" t="n">
        <v>0</v>
      </c>
      <c r="C18" s="36" t="e">
        <f aca="false">'inputs &amp; summary'!a29</f>
        <v>#NAME?</v>
      </c>
      <c r="D18" s="36" t="e">
        <f aca="false">'inputs &amp; summary'!ao29</f>
        <v>#NAME?</v>
      </c>
      <c r="F18" s="2"/>
    </row>
    <row r="19" customFormat="false" ht="12.75" hidden="false" customHeight="true" outlineLevel="0" collapsed="false">
      <c r="A19" s="37" t="e">
        <f aca="false">'inputs &amp; summary'!q29</f>
        <v>#NAME?</v>
      </c>
      <c r="B19" s="2" t="n">
        <v>0</v>
      </c>
      <c r="C19" s="36" t="e">
        <f aca="false">'inputs &amp; summary'!a29</f>
        <v>#NAME?</v>
      </c>
      <c r="D19" s="36" t="e">
        <f aca="false">'inputs &amp; summary'!ao29</f>
        <v>#NAME?</v>
      </c>
      <c r="F19" s="2"/>
    </row>
    <row r="20" customFormat="false" ht="12.75" hidden="false" customHeight="true" outlineLevel="0" collapsed="false">
      <c r="A20" s="37" t="e">
        <f aca="false">'inputs &amp; summary'!q29</f>
        <v>#NAME?</v>
      </c>
      <c r="B20" s="2" t="n">
        <v>0</v>
      </c>
      <c r="C20" s="36" t="e">
        <f aca="false">'inputs &amp; summary'!a29</f>
        <v>#NAME?</v>
      </c>
      <c r="D20" s="36" t="e">
        <f aca="false">'inputs &amp; summary'!ao29</f>
        <v>#NAME?</v>
      </c>
      <c r="F20" s="2"/>
    </row>
    <row r="21" customFormat="false" ht="12.75" hidden="false" customHeight="true" outlineLevel="0" collapsed="false">
      <c r="A21" s="37" t="e">
        <f aca="false">'inputs &amp; summary'!q29</f>
        <v>#NAME?</v>
      </c>
      <c r="B21" s="2" t="n">
        <v>0</v>
      </c>
      <c r="C21" s="36" t="e">
        <f aca="false">'inputs &amp; summary'!a29</f>
        <v>#NAME?</v>
      </c>
      <c r="D21" s="36" t="e">
        <f aca="false">'inputs &amp; summary'!ao29</f>
        <v>#NAME?</v>
      </c>
      <c r="F21" s="2"/>
    </row>
    <row r="22" customFormat="false" ht="12.75" hidden="false" customHeight="true" outlineLevel="0" collapsed="false">
      <c r="A22" s="37" t="e">
        <f aca="false">'inputs &amp; summary'!q29</f>
        <v>#NAME?</v>
      </c>
      <c r="B22" s="2" t="n">
        <v>0</v>
      </c>
      <c r="C22" s="36" t="e">
        <f aca="false">'inputs &amp; summary'!a29</f>
        <v>#NAME?</v>
      </c>
      <c r="D22" s="36" t="e">
        <f aca="false">'inputs &amp; summary'!ao29</f>
        <v>#NAME?</v>
      </c>
      <c r="F22" s="2"/>
    </row>
    <row r="23" customFormat="false" ht="12.75" hidden="false" customHeight="true" outlineLevel="0" collapsed="false">
      <c r="A23" s="37" t="e">
        <f aca="false">'inputs &amp; summary'!q29</f>
        <v>#NAME?</v>
      </c>
      <c r="B23" s="2" t="n">
        <v>0</v>
      </c>
      <c r="C23" s="36" t="e">
        <f aca="false">'inputs &amp; summary'!a29</f>
        <v>#NAME?</v>
      </c>
      <c r="D23" s="36" t="e">
        <f aca="false">'inputs &amp; summary'!ao29</f>
        <v>#NAME?</v>
      </c>
      <c r="F23" s="2"/>
    </row>
    <row r="24" customFormat="false" ht="12.75" hidden="false" customHeight="true" outlineLevel="0" collapsed="false">
      <c r="A24" s="37" t="e">
        <f aca="false">'inputs &amp; summary'!q29</f>
        <v>#NAME?</v>
      </c>
      <c r="B24" s="2" t="n">
        <v>0</v>
      </c>
      <c r="C24" s="36" t="e">
        <f aca="false">'inputs &amp; summary'!a29</f>
        <v>#NAME?</v>
      </c>
      <c r="D24" s="36" t="e">
        <f aca="false">'inputs &amp; summary'!ao29</f>
        <v>#NAME?</v>
      </c>
      <c r="F24" s="2"/>
    </row>
    <row r="25" customFormat="false" ht="12.75" hidden="false" customHeight="true" outlineLevel="0" collapsed="false">
      <c r="A25" s="37" t="e">
        <f aca="false">'inputs &amp; summary'!q29</f>
        <v>#NAME?</v>
      </c>
      <c r="B25" s="2" t="n">
        <v>0</v>
      </c>
      <c r="C25" s="36" t="e">
        <f aca="false">'inputs &amp; summary'!a29</f>
        <v>#NAME?</v>
      </c>
      <c r="D25" s="36" t="e">
        <f aca="false">'inputs &amp; summary'!ao29</f>
        <v>#NAME?</v>
      </c>
      <c r="F25" s="2"/>
    </row>
    <row r="26" customFormat="false" ht="12.75" hidden="false" customHeight="true" outlineLevel="0" collapsed="false">
      <c r="A26" s="37" t="e">
        <f aca="false">'inputs &amp; summary'!q29</f>
        <v>#NAME?</v>
      </c>
      <c r="B26" s="2" t="n">
        <v>0</v>
      </c>
      <c r="C26" s="36" t="e">
        <f aca="false">'inputs &amp; summary'!a29</f>
        <v>#NAME?</v>
      </c>
      <c r="D26" s="36" t="e">
        <f aca="false">'inputs &amp; summary'!ao29</f>
        <v>#NAME?</v>
      </c>
      <c r="F26" s="2"/>
    </row>
    <row r="27" customFormat="false" ht="12.75" hidden="false" customHeight="true" outlineLevel="0" collapsed="false">
      <c r="A27" s="37" t="e">
        <f aca="false">'inputs &amp; summary'!q29</f>
        <v>#NAME?</v>
      </c>
      <c r="B27" s="2" t="n">
        <v>0</v>
      </c>
      <c r="C27" s="36" t="e">
        <f aca="false">'inputs &amp; summary'!a29</f>
        <v>#NAME?</v>
      </c>
      <c r="D27" s="36" t="e">
        <f aca="false">'inputs &amp; summary'!ao29</f>
        <v>#NAME?</v>
      </c>
      <c r="F27" s="2"/>
    </row>
    <row r="28" customFormat="false" ht="12.75" hidden="false" customHeight="true" outlineLevel="0" collapsed="false">
      <c r="A28" s="37" t="e">
        <f aca="false">'inputs &amp; summary'!q29</f>
        <v>#NAME?</v>
      </c>
      <c r="B28" s="2" t="n">
        <v>0</v>
      </c>
      <c r="C28" s="36" t="e">
        <f aca="false">'inputs &amp; summary'!a29</f>
        <v>#NAME?</v>
      </c>
      <c r="D28" s="36" t="e">
        <f aca="false">'inputs &amp; summary'!ao29</f>
        <v>#NAME?</v>
      </c>
      <c r="F28" s="2"/>
    </row>
    <row r="29" customFormat="false" ht="12.75" hidden="false" customHeight="true" outlineLevel="0" collapsed="false">
      <c r="A29" s="37" t="e">
        <f aca="false">'inputs &amp; summary'!q29</f>
        <v>#NAME?</v>
      </c>
      <c r="B29" s="2" t="n">
        <v>0</v>
      </c>
      <c r="C29" s="36" t="e">
        <f aca="false">'inputs &amp; summary'!a29</f>
        <v>#NAME?</v>
      </c>
      <c r="D29" s="36" t="e">
        <f aca="false">'inputs &amp; summary'!ao29</f>
        <v>#NAME?</v>
      </c>
      <c r="F29" s="2"/>
    </row>
    <row r="30" customFormat="false" ht="12.75" hidden="false" customHeight="true" outlineLevel="0" collapsed="false">
      <c r="A30" s="37" t="e">
        <f aca="false">'inputs &amp; summary'!q29</f>
        <v>#NAME?</v>
      </c>
      <c r="B30" s="2" t="n">
        <v>0</v>
      </c>
      <c r="C30" s="36" t="e">
        <f aca="false">'inputs &amp; summary'!a29</f>
        <v>#NAME?</v>
      </c>
      <c r="D30" s="36" t="e">
        <f aca="false">'inputs &amp; summary'!ao29</f>
        <v>#NAME?</v>
      </c>
      <c r="F30" s="2"/>
    </row>
    <row r="31" customFormat="false" ht="12.75" hidden="false" customHeight="true" outlineLevel="0" collapsed="false">
      <c r="A31" s="37" t="e">
        <f aca="false">'inputs &amp; summary'!q29</f>
        <v>#NAME?</v>
      </c>
      <c r="B31" s="2" t="n">
        <v>0</v>
      </c>
      <c r="C31" s="36" t="e">
        <f aca="false">'inputs &amp; summary'!a29</f>
        <v>#NAME?</v>
      </c>
      <c r="D31" s="36" t="e">
        <f aca="false">'inputs &amp; summary'!ao29</f>
        <v>#NAME?</v>
      </c>
      <c r="F31" s="2"/>
    </row>
    <row r="32" customFormat="false" ht="12.75" hidden="false" customHeight="true" outlineLevel="0" collapsed="false">
      <c r="A32" s="37" t="e">
        <f aca="false">'inputs &amp; summary'!q29</f>
        <v>#NAME?</v>
      </c>
      <c r="B32" s="2" t="n">
        <v>0</v>
      </c>
      <c r="C32" s="36" t="e">
        <f aca="false">'inputs &amp; summary'!a29</f>
        <v>#NAME?</v>
      </c>
      <c r="D32" s="36" t="e">
        <f aca="false">'inputs &amp; summary'!ao29</f>
        <v>#NAME?</v>
      </c>
      <c r="F32" s="2"/>
    </row>
    <row r="33" customFormat="false" ht="12.75" hidden="false" customHeight="true" outlineLevel="0" collapsed="false">
      <c r="A33" s="37" t="e">
        <f aca="false">'inputs &amp; summary'!q29</f>
        <v>#NAME?</v>
      </c>
      <c r="B33" s="2" t="n">
        <v>0</v>
      </c>
      <c r="C33" s="36" t="e">
        <f aca="false">'inputs &amp; summary'!a29</f>
        <v>#NAME?</v>
      </c>
      <c r="D33" s="36" t="e">
        <f aca="false">'inputs &amp; summary'!ao29</f>
        <v>#NAME?</v>
      </c>
      <c r="F33" s="2"/>
    </row>
    <row r="34" customFormat="false" ht="12.75" hidden="false" customHeight="true" outlineLevel="0" collapsed="false">
      <c r="A34" s="37" t="e">
        <f aca="false">'inputs &amp; summary'!q29</f>
        <v>#NAME?</v>
      </c>
      <c r="B34" s="2" t="n">
        <v>0</v>
      </c>
      <c r="C34" s="36" t="e">
        <f aca="false">'inputs &amp; summary'!a29</f>
        <v>#NAME?</v>
      </c>
      <c r="D34" s="36" t="e">
        <f aca="false">'inputs &amp; summary'!ao29</f>
        <v>#NAME?</v>
      </c>
      <c r="F34" s="2"/>
    </row>
    <row r="35" customFormat="false" ht="12.75" hidden="false" customHeight="true" outlineLevel="0" collapsed="false">
      <c r="A35" s="37" t="e">
        <f aca="false">'inputs &amp; summary'!q29</f>
        <v>#NAME?</v>
      </c>
      <c r="B35" s="2" t="n">
        <v>0</v>
      </c>
      <c r="C35" s="36" t="e">
        <f aca="false">'inputs &amp; summary'!a29</f>
        <v>#NAME?</v>
      </c>
      <c r="D35" s="36" t="e">
        <f aca="false">'inputs &amp; summary'!ao29</f>
        <v>#NAME?</v>
      </c>
      <c r="F35" s="2"/>
    </row>
    <row r="36" customFormat="false" ht="12.75" hidden="false" customHeight="true" outlineLevel="0" collapsed="false">
      <c r="A36" s="37" t="e">
        <f aca="false">'inputs &amp; summary'!q29</f>
        <v>#NAME?</v>
      </c>
      <c r="B36" s="2" t="n">
        <v>0</v>
      </c>
      <c r="C36" s="36" t="e">
        <f aca="false">'inputs &amp; summary'!a29</f>
        <v>#NAME?</v>
      </c>
      <c r="D36" s="36" t="e">
        <f aca="false">'inputs &amp; summary'!ao29</f>
        <v>#NAME?</v>
      </c>
      <c r="F36" s="2"/>
    </row>
    <row r="37" customFormat="false" ht="12.75" hidden="false" customHeight="true" outlineLevel="0" collapsed="false">
      <c r="A37" s="37" t="e">
        <f aca="false">'inputs &amp; summary'!q29</f>
        <v>#NAME?</v>
      </c>
      <c r="B37" s="2" t="n">
        <v>0</v>
      </c>
      <c r="C37" s="36" t="e">
        <f aca="false">'inputs &amp; summary'!a29</f>
        <v>#NAME?</v>
      </c>
      <c r="D37" s="36" t="e">
        <f aca="false">'inputs &amp; summary'!ao29</f>
        <v>#NAME?</v>
      </c>
      <c r="F37" s="2"/>
    </row>
    <row r="38" customFormat="false" ht="12.75" hidden="false" customHeight="true" outlineLevel="0" collapsed="false">
      <c r="A38" s="37" t="e">
        <f aca="false">'inputs &amp; summary'!q29</f>
        <v>#NAME?</v>
      </c>
      <c r="B38" s="2" t="n">
        <v>0</v>
      </c>
      <c r="C38" s="36" t="e">
        <f aca="false">'inputs &amp; summary'!a29</f>
        <v>#NAME?</v>
      </c>
      <c r="D38" s="36" t="e">
        <f aca="false">'inputs &amp; summary'!ao29</f>
        <v>#NAME?</v>
      </c>
      <c r="F38" s="2"/>
    </row>
    <row r="39" customFormat="false" ht="12.75" hidden="false" customHeight="true" outlineLevel="0" collapsed="false">
      <c r="A39" s="37" t="e">
        <f aca="false">'inputs &amp; summary'!q29</f>
        <v>#NAME?</v>
      </c>
      <c r="B39" s="2" t="n">
        <v>0</v>
      </c>
      <c r="C39" s="36" t="e">
        <f aca="false">'inputs &amp; summary'!a29</f>
        <v>#NAME?</v>
      </c>
      <c r="D39" s="36" t="e">
        <f aca="false">'inputs &amp; summary'!ao29</f>
        <v>#NAME?</v>
      </c>
      <c r="F39" s="2"/>
    </row>
    <row r="40" customFormat="false" ht="12.75" hidden="false" customHeight="true" outlineLevel="0" collapsed="false">
      <c r="A40" s="37" t="e">
        <f aca="false">'inputs &amp; summary'!q29</f>
        <v>#NAME?</v>
      </c>
      <c r="B40" s="2" t="n">
        <v>0</v>
      </c>
      <c r="C40" s="36" t="e">
        <f aca="false">'inputs &amp; summary'!a29</f>
        <v>#NAME?</v>
      </c>
      <c r="D40" s="36" t="e">
        <f aca="false">'inputs &amp; summary'!ao29</f>
        <v>#NAME?</v>
      </c>
      <c r="F40" s="2"/>
    </row>
    <row r="41" customFormat="false" ht="12.75" hidden="false" customHeight="true" outlineLevel="0" collapsed="false">
      <c r="A41" s="37" t="e">
        <f aca="false">'inputs &amp; summary'!q29</f>
        <v>#NAME?</v>
      </c>
      <c r="B41" s="2" t="n">
        <v>0</v>
      </c>
      <c r="C41" s="36" t="e">
        <f aca="false">'inputs &amp; summary'!a29</f>
        <v>#NAME?</v>
      </c>
      <c r="D41" s="36" t="e">
        <f aca="false">'inputs &amp; summary'!ao29</f>
        <v>#NAME?</v>
      </c>
      <c r="F41" s="2"/>
    </row>
    <row r="42" customFormat="false" ht="12.75" hidden="false" customHeight="true" outlineLevel="0" collapsed="false">
      <c r="A42" s="37" t="e">
        <f aca="false">'inputs &amp; summary'!q29</f>
        <v>#NAME?</v>
      </c>
      <c r="B42" s="2" t="n">
        <v>0</v>
      </c>
      <c r="C42" s="36" t="e">
        <f aca="false">'inputs &amp; summary'!a29</f>
        <v>#NAME?</v>
      </c>
      <c r="D42" s="36" t="e">
        <f aca="false">'inputs &amp; summary'!ao29</f>
        <v>#NAME?</v>
      </c>
      <c r="F42" s="2"/>
    </row>
    <row r="43" customFormat="false" ht="12.75" hidden="false" customHeight="true" outlineLevel="0" collapsed="false">
      <c r="A43" s="37" t="e">
        <f aca="false">'inputs &amp; summary'!q29</f>
        <v>#NAME?</v>
      </c>
      <c r="B43" s="2" t="n">
        <v>0</v>
      </c>
      <c r="C43" s="36" t="e">
        <f aca="false">'inputs &amp; summary'!a29</f>
        <v>#NAME?</v>
      </c>
      <c r="D43" s="36" t="e">
        <f aca="false">'inputs &amp; summary'!ao29</f>
        <v>#NAME?</v>
      </c>
      <c r="F43" s="2"/>
    </row>
    <row r="44" customFormat="false" ht="12.75" hidden="false" customHeight="true" outlineLevel="0" collapsed="false">
      <c r="A44" s="37" t="e">
        <f aca="false">'inputs &amp; summary'!q29</f>
        <v>#NAME?</v>
      </c>
      <c r="B44" s="2" t="n">
        <v>0</v>
      </c>
      <c r="C44" s="36" t="e">
        <f aca="false">'inputs &amp; summary'!a29</f>
        <v>#NAME?</v>
      </c>
      <c r="D44" s="36" t="e">
        <f aca="false">'inputs &amp; summary'!ao29</f>
        <v>#NAME?</v>
      </c>
      <c r="F44" s="2"/>
    </row>
    <row r="45" customFormat="false" ht="12.75" hidden="false" customHeight="true" outlineLevel="0" collapsed="false">
      <c r="A45" s="37" t="e">
        <f aca="false">'inputs &amp; summary'!q29</f>
        <v>#NAME?</v>
      </c>
      <c r="B45" s="2" t="n">
        <v>0</v>
      </c>
      <c r="C45" s="36" t="e">
        <f aca="false">'inputs &amp; summary'!a29</f>
        <v>#NAME?</v>
      </c>
      <c r="D45" s="36" t="e">
        <f aca="false">'inputs &amp; summary'!ao29</f>
        <v>#NAME?</v>
      </c>
      <c r="F45" s="2"/>
    </row>
    <row r="46" customFormat="false" ht="12.75" hidden="false" customHeight="true" outlineLevel="0" collapsed="false">
      <c r="A46" s="37" t="e">
        <f aca="false">'inputs &amp; summary'!q29</f>
        <v>#NAME?</v>
      </c>
      <c r="B46" s="2" t="n">
        <v>0</v>
      </c>
      <c r="C46" s="36" t="e">
        <f aca="false">'inputs &amp; summary'!a29</f>
        <v>#NAME?</v>
      </c>
      <c r="D46" s="36" t="e">
        <f aca="false">'inputs &amp; summary'!ao29</f>
        <v>#NAME?</v>
      </c>
      <c r="F46" s="2"/>
    </row>
    <row r="47" customFormat="false" ht="12.75" hidden="false" customHeight="true" outlineLevel="0" collapsed="false">
      <c r="A47" s="37" t="e">
        <f aca="false">'inputs &amp; summary'!q119</f>
        <v>#NAME?</v>
      </c>
      <c r="B47" s="2" t="n">
        <v>0</v>
      </c>
      <c r="C47" s="36" t="e">
        <f aca="false">'inputs &amp; summary'!a119</f>
        <v>#NAME?</v>
      </c>
      <c r="D47" s="36" t="e">
        <f aca="false">'inputs &amp; summary'!ao119</f>
        <v>#NAME?</v>
      </c>
      <c r="F47" s="2"/>
    </row>
    <row r="48" customFormat="false" ht="12.75" hidden="false" customHeight="true" outlineLevel="0" collapsed="false">
      <c r="A48" s="37" t="e">
        <f aca="false">'inputs &amp; summary'!q119</f>
        <v>#NAME?</v>
      </c>
      <c r="B48" s="2" t="n">
        <v>0</v>
      </c>
      <c r="C48" s="36" t="e">
        <f aca="false">'inputs &amp; summary'!a119</f>
        <v>#NAME?</v>
      </c>
      <c r="D48" s="36" t="e">
        <f aca="false">'inputs &amp; summary'!ao119</f>
        <v>#NAME?</v>
      </c>
      <c r="F48" s="2"/>
    </row>
    <row r="49" customFormat="false" ht="12.75" hidden="false" customHeight="true" outlineLevel="0" collapsed="false">
      <c r="A49" s="37" t="e">
        <f aca="false">'inputs &amp; summary'!q119</f>
        <v>#NAME?</v>
      </c>
      <c r="B49" s="2" t="n">
        <v>0</v>
      </c>
      <c r="C49" s="36" t="e">
        <f aca="false">'inputs &amp; summary'!a119</f>
        <v>#NAME?</v>
      </c>
      <c r="D49" s="36" t="e">
        <f aca="false">'inputs &amp; summary'!ao119</f>
        <v>#NAME?</v>
      </c>
      <c r="F49" s="2"/>
    </row>
    <row r="50" customFormat="false" ht="12.75" hidden="false" customHeight="true" outlineLevel="0" collapsed="false">
      <c r="A50" s="37" t="e">
        <f aca="false">'inputs &amp; summary'!q119</f>
        <v>#NAME?</v>
      </c>
      <c r="B50" s="2" t="n">
        <v>0</v>
      </c>
      <c r="C50" s="36" t="e">
        <f aca="false">'inputs &amp; summary'!a119</f>
        <v>#NAME?</v>
      </c>
      <c r="D50" s="36" t="e">
        <f aca="false">'inputs &amp; summary'!ao119</f>
        <v>#NAME?</v>
      </c>
      <c r="F50" s="2"/>
    </row>
    <row r="51" customFormat="false" ht="12.75" hidden="false" customHeight="true" outlineLevel="0" collapsed="false">
      <c r="A51" s="37" t="e">
        <f aca="false">'inputs &amp; summary'!q119</f>
        <v>#NAME?</v>
      </c>
      <c r="B51" s="2" t="n">
        <v>0</v>
      </c>
      <c r="C51" s="36" t="e">
        <f aca="false">'inputs &amp; summary'!a119</f>
        <v>#NAME?</v>
      </c>
      <c r="D51" s="36" t="e">
        <f aca="false">'inputs &amp; summary'!ao119</f>
        <v>#NAME?</v>
      </c>
      <c r="F51" s="2"/>
    </row>
    <row r="52" customFormat="false" ht="12.75" hidden="false" customHeight="true" outlineLevel="0" collapsed="false">
      <c r="A52" s="37" t="e">
        <f aca="false">'inputs &amp; summary'!q119</f>
        <v>#NAME?</v>
      </c>
      <c r="B52" s="2" t="n">
        <v>0</v>
      </c>
      <c r="C52" s="36" t="e">
        <f aca="false">'inputs &amp; summary'!a119</f>
        <v>#NAME?</v>
      </c>
      <c r="D52" s="36" t="e">
        <f aca="false">'inputs &amp; summary'!ao119</f>
        <v>#NAME?</v>
      </c>
      <c r="F52" s="2"/>
    </row>
    <row r="53" customFormat="false" ht="12.75" hidden="false" customHeight="true" outlineLevel="0" collapsed="false">
      <c r="A53" s="37" t="e">
        <f aca="false">'inputs &amp; summary'!q119</f>
        <v>#NAME?</v>
      </c>
      <c r="B53" s="2" t="n">
        <v>0</v>
      </c>
      <c r="C53" s="36" t="e">
        <f aca="false">'inputs &amp; summary'!a119</f>
        <v>#NAME?</v>
      </c>
      <c r="D53" s="36" t="e">
        <f aca="false">'inputs &amp; summary'!ao119</f>
        <v>#NAME?</v>
      </c>
      <c r="F53" s="2"/>
    </row>
    <row r="54" customFormat="false" ht="12.75" hidden="false" customHeight="true" outlineLevel="0" collapsed="false">
      <c r="A54" s="37" t="e">
        <f aca="false">'inputs &amp; summary'!q119</f>
        <v>#NAME?</v>
      </c>
      <c r="B54" s="2" t="n">
        <v>0</v>
      </c>
      <c r="C54" s="36" t="e">
        <f aca="false">'inputs &amp; summary'!a119</f>
        <v>#NAME?</v>
      </c>
      <c r="D54" s="36" t="e">
        <f aca="false">'inputs &amp; summary'!ao119</f>
        <v>#NAME?</v>
      </c>
      <c r="F54" s="2"/>
    </row>
    <row r="55" customFormat="false" ht="12.75" hidden="false" customHeight="true" outlineLevel="0" collapsed="false">
      <c r="A55" s="37" t="e">
        <f aca="false">'inputs &amp; summary'!q119</f>
        <v>#NAME?</v>
      </c>
      <c r="B55" s="2" t="n">
        <v>0</v>
      </c>
      <c r="C55" s="36" t="e">
        <f aca="false">'inputs &amp; summary'!a119</f>
        <v>#NAME?</v>
      </c>
      <c r="D55" s="36" t="e">
        <f aca="false">'inputs &amp; summary'!ao119</f>
        <v>#NAME?</v>
      </c>
      <c r="F55" s="2"/>
    </row>
    <row r="56" customFormat="false" ht="12.75" hidden="false" customHeight="true" outlineLevel="0" collapsed="false">
      <c r="A56" s="37" t="e">
        <f aca="false">'inputs &amp; summary'!q119</f>
        <v>#NAME?</v>
      </c>
      <c r="B56" s="2" t="n">
        <v>0</v>
      </c>
      <c r="C56" s="36" t="e">
        <f aca="false">'inputs &amp; summary'!a119</f>
        <v>#NAME?</v>
      </c>
      <c r="D56" s="36" t="e">
        <f aca="false">'inputs &amp; summary'!ao119</f>
        <v>#NAME?</v>
      </c>
      <c r="F56" s="2"/>
    </row>
    <row r="57" customFormat="false" ht="12.75" hidden="false" customHeight="true" outlineLevel="0" collapsed="false">
      <c r="A57" s="37" t="e">
        <f aca="false">'inputs &amp; summary'!q119</f>
        <v>#NAME?</v>
      </c>
      <c r="B57" s="2" t="n">
        <v>0</v>
      </c>
      <c r="C57" s="36" t="e">
        <f aca="false">'inputs &amp; summary'!a119</f>
        <v>#NAME?</v>
      </c>
      <c r="D57" s="36" t="e">
        <f aca="false">'inputs &amp; summary'!ao119</f>
        <v>#NAME?</v>
      </c>
      <c r="F57" s="2"/>
    </row>
    <row r="58" customFormat="false" ht="12.75" hidden="false" customHeight="true" outlineLevel="0" collapsed="false">
      <c r="A58" s="37" t="e">
        <f aca="false">'inputs &amp; summary'!q119</f>
        <v>#NAME?</v>
      </c>
      <c r="B58" s="2" t="n">
        <v>0</v>
      </c>
      <c r="C58" s="36" t="e">
        <f aca="false">'inputs &amp; summary'!a119</f>
        <v>#NAME?</v>
      </c>
      <c r="D58" s="36" t="e">
        <f aca="false">'inputs &amp; summary'!ao119</f>
        <v>#NAME?</v>
      </c>
      <c r="F58" s="2"/>
    </row>
    <row r="59" customFormat="false" ht="12.75" hidden="false" customHeight="true" outlineLevel="0" collapsed="false">
      <c r="A59" s="37" t="e">
        <f aca="false">'inputs &amp; summary'!q119</f>
        <v>#NAME?</v>
      </c>
      <c r="B59" s="2" t="n">
        <v>0</v>
      </c>
      <c r="C59" s="36" t="e">
        <f aca="false">'inputs &amp; summary'!a119</f>
        <v>#NAME?</v>
      </c>
      <c r="D59" s="36" t="e">
        <f aca="false">'inputs &amp; summary'!ao119</f>
        <v>#NAME?</v>
      </c>
      <c r="F59" s="2"/>
    </row>
    <row r="60" customFormat="false" ht="12.75" hidden="false" customHeight="true" outlineLevel="0" collapsed="false">
      <c r="A60" s="37" t="e">
        <f aca="false">'inputs &amp; summary'!q119</f>
        <v>#NAME?</v>
      </c>
      <c r="B60" s="2" t="n">
        <v>0</v>
      </c>
      <c r="C60" s="36" t="e">
        <f aca="false">'inputs &amp; summary'!a119</f>
        <v>#NAME?</v>
      </c>
      <c r="D60" s="36" t="e">
        <f aca="false">'inputs &amp; summary'!ao119</f>
        <v>#NAME?</v>
      </c>
      <c r="F60" s="2"/>
    </row>
    <row r="61" customFormat="false" ht="12.75" hidden="false" customHeight="true" outlineLevel="0" collapsed="false">
      <c r="A61" s="37" t="e">
        <f aca="false">'inputs &amp; summary'!q119</f>
        <v>#NAME?</v>
      </c>
      <c r="B61" s="2" t="n">
        <v>0</v>
      </c>
      <c r="C61" s="36" t="e">
        <f aca="false">'inputs &amp; summary'!a119</f>
        <v>#NAME?</v>
      </c>
      <c r="D61" s="36" t="e">
        <f aca="false">'inputs &amp; summary'!ao119</f>
        <v>#NAME?</v>
      </c>
      <c r="F61" s="2"/>
    </row>
    <row r="62" customFormat="false" ht="12.75" hidden="false" customHeight="true" outlineLevel="0" collapsed="false">
      <c r="A62" s="37" t="e">
        <f aca="false">'inputs &amp; summary'!q119</f>
        <v>#NAME?</v>
      </c>
      <c r="B62" s="2" t="n">
        <v>0</v>
      </c>
      <c r="C62" s="36" t="e">
        <f aca="false">'inputs &amp; summary'!a119</f>
        <v>#NAME?</v>
      </c>
      <c r="D62" s="36" t="e">
        <f aca="false">'inputs &amp; summary'!ao119</f>
        <v>#NAME?</v>
      </c>
      <c r="F62" s="2"/>
    </row>
    <row r="63" customFormat="false" ht="12.75" hidden="false" customHeight="true" outlineLevel="0" collapsed="false">
      <c r="A63" s="37" t="e">
        <f aca="false">'inputs &amp; summary'!q119</f>
        <v>#NAME?</v>
      </c>
      <c r="B63" s="2" t="n">
        <v>0</v>
      </c>
      <c r="C63" s="36" t="e">
        <f aca="false">'inputs &amp; summary'!a119</f>
        <v>#NAME?</v>
      </c>
      <c r="D63" s="36" t="e">
        <f aca="false">'inputs &amp; summary'!ao119</f>
        <v>#NAME?</v>
      </c>
      <c r="F63" s="2"/>
    </row>
    <row r="64" customFormat="false" ht="12.75" hidden="false" customHeight="true" outlineLevel="0" collapsed="false">
      <c r="A64" s="37" t="e">
        <f aca="false">'inputs &amp; summary'!q119</f>
        <v>#NAME?</v>
      </c>
      <c r="B64" s="2" t="n">
        <v>0</v>
      </c>
      <c r="C64" s="36" t="e">
        <f aca="false">'inputs &amp; summary'!a119</f>
        <v>#NAME?</v>
      </c>
      <c r="D64" s="36" t="e">
        <f aca="false">'inputs &amp; summary'!ao119</f>
        <v>#NAME?</v>
      </c>
      <c r="F64" s="2"/>
    </row>
    <row r="65" customFormat="false" ht="12.75" hidden="false" customHeight="true" outlineLevel="0" collapsed="false">
      <c r="A65" s="37" t="e">
        <f aca="false">'inputs &amp; summary'!q119</f>
        <v>#NAME?</v>
      </c>
      <c r="B65" s="2" t="n">
        <v>0</v>
      </c>
      <c r="C65" s="36" t="e">
        <f aca="false">'inputs &amp; summary'!a119</f>
        <v>#NAME?</v>
      </c>
      <c r="D65" s="36" t="e">
        <f aca="false">'inputs &amp; summary'!ao119</f>
        <v>#NAME?</v>
      </c>
      <c r="F65" s="2"/>
    </row>
    <row r="66" customFormat="false" ht="12.75" hidden="false" customHeight="true" outlineLevel="0" collapsed="false">
      <c r="A66" s="37" t="e">
        <f aca="false">'inputs &amp; summary'!q119</f>
        <v>#NAME?</v>
      </c>
      <c r="B66" s="2" t="n">
        <v>0</v>
      </c>
      <c r="C66" s="36" t="e">
        <f aca="false">'inputs &amp; summary'!a119</f>
        <v>#NAME?</v>
      </c>
      <c r="D66" s="36" t="e">
        <f aca="false">'inputs &amp; summary'!ao119</f>
        <v>#NAME?</v>
      </c>
      <c r="F66" s="2"/>
    </row>
    <row r="67" customFormat="false" ht="12.75" hidden="false" customHeight="true" outlineLevel="0" collapsed="false">
      <c r="A67" s="37" t="e">
        <f aca="false">'inputs &amp; summary'!q119</f>
        <v>#NAME?</v>
      </c>
      <c r="B67" s="2" t="n">
        <v>0</v>
      </c>
      <c r="C67" s="36" t="e">
        <f aca="false">'inputs &amp; summary'!a119</f>
        <v>#NAME?</v>
      </c>
      <c r="D67" s="36" t="e">
        <f aca="false">'inputs &amp; summary'!ao119</f>
        <v>#NAME?</v>
      </c>
      <c r="F67" s="2"/>
    </row>
    <row r="68" customFormat="false" ht="12.75" hidden="false" customHeight="true" outlineLevel="0" collapsed="false">
      <c r="A68" s="37" t="e">
        <f aca="false">'inputs &amp; summary'!q119</f>
        <v>#NAME?</v>
      </c>
      <c r="B68" s="2" t="n">
        <v>0</v>
      </c>
      <c r="C68" s="36" t="e">
        <f aca="false">'inputs &amp; summary'!a119</f>
        <v>#NAME?</v>
      </c>
      <c r="D68" s="36" t="e">
        <f aca="false">'inputs &amp; summary'!ao119</f>
        <v>#NAME?</v>
      </c>
      <c r="F68" s="2"/>
    </row>
    <row r="69" customFormat="false" ht="12.75" hidden="false" customHeight="true" outlineLevel="0" collapsed="false">
      <c r="A69" s="37" t="e">
        <f aca="false">'inputs &amp; summary'!q119</f>
        <v>#NAME?</v>
      </c>
      <c r="B69" s="2" t="n">
        <v>0</v>
      </c>
      <c r="C69" s="36" t="e">
        <f aca="false">'inputs &amp; summary'!a119</f>
        <v>#NAME?</v>
      </c>
      <c r="D69" s="36" t="e">
        <f aca="false">'inputs &amp; summary'!ao119</f>
        <v>#NAME?</v>
      </c>
      <c r="F69" s="2"/>
    </row>
    <row r="70" customFormat="false" ht="12.75" hidden="false" customHeight="true" outlineLevel="0" collapsed="false">
      <c r="A70" s="37" t="e">
        <f aca="false">'inputs &amp; summary'!q119</f>
        <v>#NAME?</v>
      </c>
      <c r="B70" s="2" t="n">
        <v>0</v>
      </c>
      <c r="C70" s="36" t="e">
        <f aca="false">'inputs &amp; summary'!a119</f>
        <v>#NAME?</v>
      </c>
      <c r="D70" s="36" t="e">
        <f aca="false">'inputs &amp; summary'!ao119</f>
        <v>#NAME?</v>
      </c>
      <c r="F70" s="2"/>
    </row>
    <row r="71" customFormat="false" ht="12.75" hidden="false" customHeight="true" outlineLevel="0" collapsed="false">
      <c r="A71" s="37" t="e">
        <f aca="false">'inputs &amp; summary'!q119</f>
        <v>#NAME?</v>
      </c>
      <c r="B71" s="2" t="n">
        <v>0</v>
      </c>
      <c r="C71" s="36" t="e">
        <f aca="false">'inputs &amp; summary'!a119</f>
        <v>#NAME?</v>
      </c>
      <c r="D71" s="36" t="e">
        <f aca="false">'inputs &amp; summary'!ao119</f>
        <v>#NAME?</v>
      </c>
      <c r="F71" s="2"/>
    </row>
    <row r="72" customFormat="false" ht="12.75" hidden="false" customHeight="true" outlineLevel="0" collapsed="false">
      <c r="A72" s="37" t="e">
        <f aca="false">'inputs &amp; summary'!q119</f>
        <v>#NAME?</v>
      </c>
      <c r="B72" s="2" t="n">
        <v>0</v>
      </c>
      <c r="C72" s="36" t="e">
        <f aca="false">'inputs &amp; summary'!a119</f>
        <v>#NAME?</v>
      </c>
      <c r="D72" s="36" t="e">
        <f aca="false">'inputs &amp; summary'!ao119</f>
        <v>#NAME?</v>
      </c>
      <c r="F72" s="2"/>
    </row>
    <row r="73" customFormat="false" ht="12.75" hidden="false" customHeight="true" outlineLevel="0" collapsed="false">
      <c r="A73" s="37" t="e">
        <f aca="false">'inputs &amp; summary'!q119</f>
        <v>#NAME?</v>
      </c>
      <c r="B73" s="2" t="n">
        <v>0</v>
      </c>
      <c r="C73" s="36" t="e">
        <f aca="false">'inputs &amp; summary'!a119</f>
        <v>#NAME?</v>
      </c>
      <c r="D73" s="36" t="e">
        <f aca="false">'inputs &amp; summary'!ao119</f>
        <v>#NAME?</v>
      </c>
      <c r="F73" s="2"/>
    </row>
    <row r="74" customFormat="false" ht="12.75" hidden="false" customHeight="true" outlineLevel="0" collapsed="false">
      <c r="A74" s="37" t="e">
        <f aca="false">'inputs &amp; summary'!q119</f>
        <v>#NAME?</v>
      </c>
      <c r="B74" s="2" t="n">
        <v>0</v>
      </c>
      <c r="C74" s="36" t="e">
        <f aca="false">'inputs &amp; summary'!a119</f>
        <v>#NAME?</v>
      </c>
      <c r="D74" s="36" t="e">
        <f aca="false">'inputs &amp; summary'!ao119</f>
        <v>#NAME?</v>
      </c>
      <c r="F74" s="2"/>
    </row>
    <row r="75" customFormat="false" ht="12.75" hidden="false" customHeight="true" outlineLevel="0" collapsed="false">
      <c r="A75" s="37" t="e">
        <f aca="false">'inputs &amp; summary'!q119</f>
        <v>#NAME?</v>
      </c>
      <c r="B75" s="2" t="n">
        <v>0</v>
      </c>
      <c r="C75" s="36" t="e">
        <f aca="false">'inputs &amp; summary'!a119</f>
        <v>#NAME?</v>
      </c>
      <c r="D75" s="36" t="e">
        <f aca="false">'inputs &amp; summary'!ao119</f>
        <v>#NAME?</v>
      </c>
      <c r="F75" s="2"/>
    </row>
    <row r="76" customFormat="false" ht="12.75" hidden="false" customHeight="true" outlineLevel="0" collapsed="false">
      <c r="A76" s="37" t="e">
        <f aca="false">'inputs &amp; summary'!q119</f>
        <v>#NAME?</v>
      </c>
      <c r="B76" s="2" t="n">
        <v>0</v>
      </c>
      <c r="C76" s="36" t="e">
        <f aca="false">'inputs &amp; summary'!a119</f>
        <v>#NAME?</v>
      </c>
      <c r="D76" s="36" t="e">
        <f aca="false">'inputs &amp; summary'!ao119</f>
        <v>#NAME?</v>
      </c>
      <c r="F76" s="2"/>
    </row>
    <row r="77" customFormat="false" ht="12.75" hidden="false" customHeight="true" outlineLevel="0" collapsed="false">
      <c r="A77" s="37" t="e">
        <f aca="false">'inputs &amp; summary'!q119</f>
        <v>#NAME?</v>
      </c>
      <c r="B77" s="2" t="n">
        <v>0</v>
      </c>
      <c r="C77" s="36" t="e">
        <f aca="false">'inputs &amp; summary'!a119</f>
        <v>#NAME?</v>
      </c>
      <c r="D77" s="36" t="e">
        <f aca="false">'inputs &amp; summary'!ao119</f>
        <v>#NAME?</v>
      </c>
      <c r="F77" s="2"/>
    </row>
    <row r="78" customFormat="false" ht="12.75" hidden="false" customHeight="true" outlineLevel="0" collapsed="false">
      <c r="A78" s="37" t="e">
        <f aca="false">'inputs &amp; summary'!q119</f>
        <v>#NAME?</v>
      </c>
      <c r="B78" s="2" t="n">
        <v>0</v>
      </c>
      <c r="C78" s="36" t="e">
        <f aca="false">'inputs &amp; summary'!a119</f>
        <v>#NAME?</v>
      </c>
      <c r="D78" s="36" t="e">
        <f aca="false">'inputs &amp; summary'!ao119</f>
        <v>#NAME?</v>
      </c>
      <c r="F78" s="2"/>
    </row>
    <row r="79" customFormat="false" ht="12.75" hidden="false" customHeight="true" outlineLevel="0" collapsed="false">
      <c r="A79" s="37" t="e">
        <f aca="false">'inputs &amp; summary'!q119</f>
        <v>#NAME?</v>
      </c>
      <c r="B79" s="2" t="n">
        <v>0</v>
      </c>
      <c r="C79" s="36" t="e">
        <f aca="false">'inputs &amp; summary'!a119</f>
        <v>#NAME?</v>
      </c>
      <c r="D79" s="36" t="e">
        <f aca="false">'inputs &amp; summary'!ao119</f>
        <v>#NAME?</v>
      </c>
      <c r="F79" s="2"/>
    </row>
    <row r="80" customFormat="false" ht="12.75" hidden="false" customHeight="true" outlineLevel="0" collapsed="false">
      <c r="A80" s="37" t="e">
        <f aca="false">'inputs &amp; summary'!q119</f>
        <v>#NAME?</v>
      </c>
      <c r="B80" s="2" t="n">
        <v>0</v>
      </c>
      <c r="C80" s="36" t="e">
        <f aca="false">'inputs &amp; summary'!a119</f>
        <v>#NAME?</v>
      </c>
      <c r="D80" s="36" t="e">
        <f aca="false">'inputs &amp; summary'!ao119</f>
        <v>#NAME?</v>
      </c>
      <c r="F80" s="2"/>
    </row>
    <row r="81" customFormat="false" ht="12.75" hidden="false" customHeight="true" outlineLevel="0" collapsed="false">
      <c r="A81" s="37" t="e">
        <f aca="false">'inputs &amp; summary'!q119</f>
        <v>#NAME?</v>
      </c>
      <c r="B81" s="2" t="n">
        <v>0</v>
      </c>
      <c r="C81" s="36" t="e">
        <f aca="false">'inputs &amp; summary'!a119</f>
        <v>#NAME?</v>
      </c>
      <c r="D81" s="36" t="e">
        <f aca="false">'inputs &amp; summary'!ao119</f>
        <v>#NAME?</v>
      </c>
      <c r="F81" s="2"/>
    </row>
    <row r="82" customFormat="false" ht="12.75" hidden="false" customHeight="true" outlineLevel="0" collapsed="false">
      <c r="A82" s="37" t="e">
        <f aca="false">'inputs &amp; summary'!q119</f>
        <v>#NAME?</v>
      </c>
      <c r="B82" s="2" t="n">
        <v>0</v>
      </c>
      <c r="C82" s="36" t="e">
        <f aca="false">'inputs &amp; summary'!a119</f>
        <v>#NAME?</v>
      </c>
      <c r="D82" s="36" t="e">
        <f aca="false">'inputs &amp; summary'!ao119</f>
        <v>#NAME?</v>
      </c>
      <c r="F82" s="2"/>
    </row>
    <row r="83" customFormat="false" ht="12.75" hidden="false" customHeight="true" outlineLevel="0" collapsed="false">
      <c r="A83" s="37" t="e">
        <f aca="false">'inputs &amp; summary'!q119</f>
        <v>#NAME?</v>
      </c>
      <c r="B83" s="2" t="n">
        <v>0</v>
      </c>
      <c r="C83" s="36" t="e">
        <f aca="false">'inputs &amp; summary'!a119</f>
        <v>#NAME?</v>
      </c>
      <c r="D83" s="36" t="e">
        <f aca="false">'inputs &amp; summary'!ao119</f>
        <v>#NAME?</v>
      </c>
      <c r="F83" s="2"/>
    </row>
    <row r="84" customFormat="false" ht="12.75" hidden="false" customHeight="true" outlineLevel="0" collapsed="false">
      <c r="A84" s="37" t="e">
        <f aca="false">'inputs &amp; summary'!q119</f>
        <v>#NAME?</v>
      </c>
      <c r="B84" s="2" t="n">
        <v>0</v>
      </c>
      <c r="C84" s="36" t="e">
        <f aca="false">'inputs &amp; summary'!a119</f>
        <v>#NAME?</v>
      </c>
      <c r="D84" s="36" t="e">
        <f aca="false">'inputs &amp; summary'!ao119</f>
        <v>#NAME?</v>
      </c>
      <c r="F84" s="2"/>
    </row>
    <row r="85" customFormat="false" ht="12.75" hidden="false" customHeight="true" outlineLevel="0" collapsed="false">
      <c r="A85" s="37" t="e">
        <f aca="false">'inputs &amp; summary'!q119</f>
        <v>#NAME?</v>
      </c>
      <c r="B85" s="2" t="n">
        <v>0</v>
      </c>
      <c r="C85" s="36" t="e">
        <f aca="false">'inputs &amp; summary'!a119</f>
        <v>#NAME?</v>
      </c>
      <c r="D85" s="36" t="e">
        <f aca="false">'inputs &amp; summary'!ao119</f>
        <v>#NAME?</v>
      </c>
      <c r="F85" s="2"/>
    </row>
    <row r="86" customFormat="false" ht="12.75" hidden="false" customHeight="true" outlineLevel="0" collapsed="false">
      <c r="A86" s="37" t="e">
        <f aca="false">'inputs &amp; summary'!q119</f>
        <v>#NAME?</v>
      </c>
      <c r="B86" s="2" t="n">
        <v>0</v>
      </c>
      <c r="C86" s="36" t="e">
        <f aca="false">'inputs &amp; summary'!a119</f>
        <v>#NAME?</v>
      </c>
      <c r="D86" s="36" t="e">
        <f aca="false">'inputs &amp; summary'!ao119</f>
        <v>#NAME?</v>
      </c>
      <c r="F86" s="2"/>
    </row>
    <row r="87" customFormat="false" ht="12.75" hidden="false" customHeight="true" outlineLevel="0" collapsed="false">
      <c r="A87" s="37" t="e">
        <f aca="false">'inputs &amp; summary'!q119</f>
        <v>#NAME?</v>
      </c>
      <c r="B87" s="2" t="n">
        <v>0</v>
      </c>
      <c r="C87" s="36" t="e">
        <f aca="false">'inputs &amp; summary'!a119</f>
        <v>#NAME?</v>
      </c>
      <c r="D87" s="36" t="e">
        <f aca="false">'inputs &amp; summary'!ao119</f>
        <v>#NAME?</v>
      </c>
      <c r="F87" s="2"/>
    </row>
    <row r="88" customFormat="false" ht="12.75" hidden="false" customHeight="true" outlineLevel="0" collapsed="false">
      <c r="A88" s="37" t="e">
        <f aca="false">'inputs &amp; summary'!q119</f>
        <v>#NAME?</v>
      </c>
      <c r="B88" s="2" t="n">
        <v>0</v>
      </c>
      <c r="C88" s="36" t="e">
        <f aca="false">'inputs &amp; summary'!a119</f>
        <v>#NAME?</v>
      </c>
      <c r="D88" s="36" t="e">
        <f aca="false">'inputs &amp; summary'!ao119</f>
        <v>#NAME?</v>
      </c>
      <c r="F88" s="2"/>
    </row>
    <row r="89" customFormat="false" ht="12.75" hidden="false" customHeight="true" outlineLevel="0" collapsed="false">
      <c r="A89" s="37" t="e">
        <f aca="false">'inputs &amp; summary'!q119</f>
        <v>#NAME?</v>
      </c>
      <c r="B89" s="2" t="n">
        <v>0</v>
      </c>
      <c r="C89" s="36" t="e">
        <f aca="false">'inputs &amp; summary'!a119</f>
        <v>#NAME?</v>
      </c>
      <c r="D89" s="36" t="e">
        <f aca="false">'inputs &amp; summary'!ao119</f>
        <v>#NAME?</v>
      </c>
      <c r="F89" s="2"/>
    </row>
    <row r="90" customFormat="false" ht="12.75" hidden="false" customHeight="true" outlineLevel="0" collapsed="false">
      <c r="A90" s="37" t="e">
        <f aca="false">'inputs &amp; summary'!q119</f>
        <v>#NAME?</v>
      </c>
      <c r="B90" s="2" t="n">
        <v>0</v>
      </c>
      <c r="C90" s="36" t="e">
        <f aca="false">'inputs &amp; summary'!a119</f>
        <v>#NAME?</v>
      </c>
      <c r="D90" s="36" t="e">
        <f aca="false">'inputs &amp; summary'!ao119</f>
        <v>#NAME?</v>
      </c>
      <c r="F90" s="2"/>
    </row>
    <row r="91" customFormat="false" ht="12.75" hidden="false" customHeight="true" outlineLevel="0" collapsed="false">
      <c r="A91" s="37" t="e">
        <f aca="false">'inputs &amp; summary'!q119</f>
        <v>#NAME?</v>
      </c>
      <c r="B91" s="2" t="n">
        <v>0</v>
      </c>
      <c r="C91" s="36" t="e">
        <f aca="false">'inputs &amp; summary'!a119</f>
        <v>#NAME?</v>
      </c>
      <c r="D91" s="36" t="e">
        <f aca="false">'inputs &amp; summary'!ao119</f>
        <v>#NAME?</v>
      </c>
      <c r="F91" s="2"/>
    </row>
    <row r="92" customFormat="false" ht="12.75" hidden="false" customHeight="true" outlineLevel="0" collapsed="false">
      <c r="A92" s="37" t="e">
        <f aca="false">'inputs &amp; summary'!q119</f>
        <v>#NAME?</v>
      </c>
      <c r="B92" s="2" t="n">
        <v>0</v>
      </c>
      <c r="C92" s="36" t="e">
        <f aca="false">'inputs &amp; summary'!a119</f>
        <v>#NAME?</v>
      </c>
      <c r="D92" s="36" t="e">
        <f aca="false">'inputs &amp; summary'!ao119</f>
        <v>#NAME?</v>
      </c>
      <c r="F92" s="2"/>
    </row>
    <row r="93" customFormat="false" ht="12.75" hidden="false" customHeight="true" outlineLevel="0" collapsed="false">
      <c r="A93" s="37" t="e">
        <f aca="false">'inputs &amp; summary'!q119</f>
        <v>#NAME?</v>
      </c>
      <c r="B93" s="2" t="n">
        <v>0</v>
      </c>
      <c r="C93" s="36" t="e">
        <f aca="false">'inputs &amp; summary'!a119</f>
        <v>#NAME?</v>
      </c>
      <c r="D93" s="36" t="e">
        <f aca="false">'inputs &amp; summary'!ao119</f>
        <v>#NAME?</v>
      </c>
      <c r="F93" s="2"/>
    </row>
    <row r="94" customFormat="false" ht="12.75" hidden="false" customHeight="true" outlineLevel="0" collapsed="false">
      <c r="A94" s="37" t="e">
        <f aca="false">'inputs &amp; summary'!q119</f>
        <v>#NAME?</v>
      </c>
      <c r="B94" s="2" t="n">
        <v>0</v>
      </c>
      <c r="C94" s="36" t="e">
        <f aca="false">'inputs &amp; summary'!a119</f>
        <v>#NAME?</v>
      </c>
      <c r="D94" s="36" t="e">
        <f aca="false">'inputs &amp; summary'!ao119</f>
        <v>#NAME?</v>
      </c>
      <c r="F94" s="2"/>
    </row>
    <row r="95" customFormat="false" ht="12.75" hidden="false" customHeight="true" outlineLevel="0" collapsed="false">
      <c r="A95" s="37" t="e">
        <f aca="false">'inputs &amp; summary'!q119</f>
        <v>#NAME?</v>
      </c>
      <c r="B95" s="2" t="n">
        <v>0</v>
      </c>
      <c r="C95" s="36" t="e">
        <f aca="false">'inputs &amp; summary'!a119</f>
        <v>#NAME?</v>
      </c>
      <c r="D95" s="36" t="e">
        <f aca="false">'inputs &amp; summary'!ao119</f>
        <v>#NAME?</v>
      </c>
      <c r="F95" s="2"/>
    </row>
    <row r="96" customFormat="false" ht="12.75" hidden="false" customHeight="true" outlineLevel="0" collapsed="false">
      <c r="A96" s="37" t="e">
        <f aca="false">'inputs &amp; summary'!q119</f>
        <v>#NAME?</v>
      </c>
      <c r="B96" s="2" t="n">
        <v>0</v>
      </c>
      <c r="C96" s="36" t="e">
        <f aca="false">'inputs &amp; summary'!a119</f>
        <v>#NAME?</v>
      </c>
      <c r="D96" s="36" t="e">
        <f aca="false">'inputs &amp; summary'!ao119</f>
        <v>#NAME?</v>
      </c>
      <c r="F96" s="2"/>
    </row>
    <row r="97" customFormat="false" ht="12.75" hidden="false" customHeight="true" outlineLevel="0" collapsed="false">
      <c r="A97" s="37" t="e">
        <f aca="false">'inputs &amp; summary'!q119</f>
        <v>#NAME?</v>
      </c>
      <c r="B97" s="2" t="n">
        <v>0</v>
      </c>
      <c r="C97" s="36" t="e">
        <f aca="false">'inputs &amp; summary'!a119</f>
        <v>#NAME?</v>
      </c>
      <c r="D97" s="36" t="e">
        <f aca="false">'inputs &amp; summary'!ao119</f>
        <v>#NAME?</v>
      </c>
      <c r="F97" s="2"/>
    </row>
    <row r="98" customFormat="false" ht="12.75" hidden="false" customHeight="true" outlineLevel="0" collapsed="false">
      <c r="A98" s="37" t="e">
        <f aca="false">'inputs &amp; summary'!q119</f>
        <v>#NAME?</v>
      </c>
      <c r="B98" s="2" t="n">
        <v>0</v>
      </c>
      <c r="C98" s="36" t="e">
        <f aca="false">'inputs &amp; summary'!a119</f>
        <v>#NAME?</v>
      </c>
      <c r="D98" s="36" t="e">
        <f aca="false">'inputs &amp; summary'!ao119</f>
        <v>#NAME?</v>
      </c>
      <c r="F98" s="2"/>
    </row>
    <row r="99" customFormat="false" ht="12.75" hidden="false" customHeight="true" outlineLevel="0" collapsed="false">
      <c r="A99" s="37" t="e">
        <f aca="false">'inputs &amp; summary'!q119</f>
        <v>#NAME?</v>
      </c>
      <c r="B99" s="2" t="n">
        <v>0</v>
      </c>
      <c r="C99" s="36" t="e">
        <f aca="false">'inputs &amp; summary'!a119</f>
        <v>#NAME?</v>
      </c>
      <c r="D99" s="36" t="e">
        <f aca="false">'inputs &amp; summary'!ao119</f>
        <v>#NAME?</v>
      </c>
      <c r="F99" s="2"/>
    </row>
    <row r="100" customFormat="false" ht="12.75" hidden="false" customHeight="true" outlineLevel="0" collapsed="false">
      <c r="A100" s="37" t="e">
        <f aca="false">'inputs &amp; summary'!q119</f>
        <v>#NAME?</v>
      </c>
      <c r="B100" s="2" t="n">
        <v>0</v>
      </c>
      <c r="C100" s="36" t="e">
        <f aca="false">'inputs &amp; summary'!a119</f>
        <v>#NAME?</v>
      </c>
      <c r="D100" s="36" t="e">
        <f aca="false">'inputs &amp; summary'!ao119</f>
        <v>#NAME?</v>
      </c>
      <c r="F100" s="2"/>
    </row>
    <row r="101" customFormat="false" ht="12.75" hidden="false" customHeight="true" outlineLevel="0" collapsed="false">
      <c r="A101" s="37" t="e">
        <f aca="false">'inputs &amp; summary'!q227</f>
        <v>#NAME?</v>
      </c>
      <c r="B101" s="2" t="n">
        <v>0</v>
      </c>
      <c r="C101" s="36" t="e">
        <f aca="false">'inputs &amp; summary'!a227</f>
        <v>#NAME?</v>
      </c>
      <c r="D101" s="36" t="e">
        <f aca="false">'inputs &amp; summary'!ao227</f>
        <v>#NAME?</v>
      </c>
      <c r="F101" s="2"/>
    </row>
    <row r="102" customFormat="false" ht="12.75" hidden="false" customHeight="true" outlineLevel="0" collapsed="false">
      <c r="A102" s="37" t="e">
        <f aca="false">'inputs &amp; summary'!q227</f>
        <v>#NAME?</v>
      </c>
      <c r="B102" s="2" t="n">
        <v>0</v>
      </c>
      <c r="C102" s="36" t="e">
        <f aca="false">'inputs &amp; summary'!a227</f>
        <v>#NAME?</v>
      </c>
      <c r="D102" s="36" t="e">
        <f aca="false">'inputs &amp; summary'!ao227</f>
        <v>#NAME?</v>
      </c>
      <c r="F102" s="2"/>
    </row>
    <row r="103" customFormat="false" ht="12.75" hidden="false" customHeight="true" outlineLevel="0" collapsed="false">
      <c r="A103" s="37" t="e">
        <f aca="false">'inputs &amp; summary'!q227</f>
        <v>#NAME?</v>
      </c>
      <c r="B103" s="2" t="n">
        <v>0</v>
      </c>
      <c r="C103" s="36" t="e">
        <f aca="false">'inputs &amp; summary'!a227</f>
        <v>#NAME?</v>
      </c>
      <c r="D103" s="36" t="e">
        <f aca="false">'inputs &amp; summary'!ao227</f>
        <v>#NAME?</v>
      </c>
      <c r="F103" s="2"/>
    </row>
    <row r="104" customFormat="false" ht="12.75" hidden="false" customHeight="true" outlineLevel="0" collapsed="false">
      <c r="A104" s="37" t="e">
        <f aca="false">'inputs &amp; summary'!q227</f>
        <v>#NAME?</v>
      </c>
      <c r="B104" s="2" t="n">
        <v>0</v>
      </c>
      <c r="C104" s="36" t="e">
        <f aca="false">'inputs &amp; summary'!a227</f>
        <v>#NAME?</v>
      </c>
      <c r="D104" s="36" t="e">
        <f aca="false">'inputs &amp; summary'!ao227</f>
        <v>#NAME?</v>
      </c>
      <c r="F104" s="2"/>
    </row>
    <row r="105" customFormat="false" ht="12.75" hidden="false" customHeight="true" outlineLevel="0" collapsed="false">
      <c r="A105" s="37" t="e">
        <f aca="false">'inputs &amp; summary'!q227</f>
        <v>#NAME?</v>
      </c>
      <c r="B105" s="2" t="n">
        <v>0</v>
      </c>
      <c r="C105" s="36" t="e">
        <f aca="false">'inputs &amp; summary'!a227</f>
        <v>#NAME?</v>
      </c>
      <c r="D105" s="36" t="e">
        <f aca="false">'inputs &amp; summary'!ao227</f>
        <v>#NAME?</v>
      </c>
      <c r="F105" s="2"/>
    </row>
    <row r="106" customFormat="false" ht="12.75" hidden="false" customHeight="true" outlineLevel="0" collapsed="false">
      <c r="A106" s="37" t="e">
        <f aca="false">'inputs &amp; summary'!q227</f>
        <v>#NAME?</v>
      </c>
      <c r="B106" s="2" t="n">
        <v>0</v>
      </c>
      <c r="C106" s="36" t="e">
        <f aca="false">'inputs &amp; summary'!a227</f>
        <v>#NAME?</v>
      </c>
      <c r="D106" s="36" t="e">
        <f aca="false">'inputs &amp; summary'!ao227</f>
        <v>#NAME?</v>
      </c>
      <c r="F106" s="2"/>
    </row>
    <row r="107" customFormat="false" ht="12.75" hidden="false" customHeight="true" outlineLevel="0" collapsed="false">
      <c r="A107" s="37" t="e">
        <f aca="false">'inputs &amp; summary'!q227</f>
        <v>#NAME?</v>
      </c>
      <c r="B107" s="2" t="n">
        <v>0</v>
      </c>
      <c r="C107" s="36" t="e">
        <f aca="false">'inputs &amp; summary'!a227</f>
        <v>#NAME?</v>
      </c>
      <c r="D107" s="36" t="e">
        <f aca="false">'inputs &amp; summary'!ao227</f>
        <v>#NAME?</v>
      </c>
      <c r="F107" s="2"/>
    </row>
    <row r="108" customFormat="false" ht="12.75" hidden="false" customHeight="true" outlineLevel="0" collapsed="false">
      <c r="A108" s="37" t="e">
        <f aca="false">'inputs &amp; summary'!q227</f>
        <v>#NAME?</v>
      </c>
      <c r="B108" s="2" t="n">
        <v>0</v>
      </c>
      <c r="C108" s="36" t="e">
        <f aca="false">'inputs &amp; summary'!a227</f>
        <v>#NAME?</v>
      </c>
      <c r="D108" s="36" t="e">
        <f aca="false">'inputs &amp; summary'!ao227</f>
        <v>#NAME?</v>
      </c>
      <c r="F108" s="2"/>
    </row>
    <row r="109" customFormat="false" ht="12.75" hidden="false" customHeight="true" outlineLevel="0" collapsed="false">
      <c r="A109" s="37" t="e">
        <f aca="false">'inputs &amp; summary'!q227</f>
        <v>#NAME?</v>
      </c>
      <c r="B109" s="2" t="n">
        <v>0</v>
      </c>
      <c r="C109" s="36" t="e">
        <f aca="false">'inputs &amp; summary'!a227</f>
        <v>#NAME?</v>
      </c>
      <c r="D109" s="36" t="e">
        <f aca="false">'inputs &amp; summary'!ao227</f>
        <v>#NAME?</v>
      </c>
      <c r="F109" s="2"/>
    </row>
    <row r="110" customFormat="false" ht="12.75" hidden="false" customHeight="true" outlineLevel="0" collapsed="false">
      <c r="A110" s="37" t="e">
        <f aca="false">'inputs &amp; summary'!q227</f>
        <v>#NAME?</v>
      </c>
      <c r="B110" s="2" t="n">
        <v>0</v>
      </c>
      <c r="C110" s="36" t="e">
        <f aca="false">'inputs &amp; summary'!a227</f>
        <v>#NAME?</v>
      </c>
      <c r="D110" s="36" t="e">
        <f aca="false">'inputs &amp; summary'!ao227</f>
        <v>#NAME?</v>
      </c>
      <c r="F110" s="2"/>
    </row>
    <row r="111" customFormat="false" ht="12.75" hidden="false" customHeight="true" outlineLevel="0" collapsed="false">
      <c r="A111" s="37" t="e">
        <f aca="false">'inputs &amp; summary'!q227</f>
        <v>#NAME?</v>
      </c>
      <c r="B111" s="2" t="n">
        <v>0</v>
      </c>
      <c r="C111" s="36" t="e">
        <f aca="false">'inputs &amp; summary'!a227</f>
        <v>#NAME?</v>
      </c>
      <c r="D111" s="36" t="e">
        <f aca="false">'inputs &amp; summary'!ao227</f>
        <v>#NAME?</v>
      </c>
      <c r="F111" s="2"/>
    </row>
    <row r="112" customFormat="false" ht="12.75" hidden="false" customHeight="true" outlineLevel="0" collapsed="false">
      <c r="A112" s="37" t="e">
        <f aca="false">'inputs &amp; summary'!q227</f>
        <v>#NAME?</v>
      </c>
      <c r="B112" s="2" t="n">
        <v>0</v>
      </c>
      <c r="C112" s="36" t="e">
        <f aca="false">'inputs &amp; summary'!a227</f>
        <v>#NAME?</v>
      </c>
      <c r="D112" s="36" t="e">
        <f aca="false">'inputs &amp; summary'!ao227</f>
        <v>#NAME?</v>
      </c>
      <c r="F112" s="2"/>
    </row>
    <row r="113" customFormat="false" ht="12.75" hidden="false" customHeight="true" outlineLevel="0" collapsed="false">
      <c r="A113" s="37" t="e">
        <f aca="false">'inputs &amp; summary'!q227</f>
        <v>#NAME?</v>
      </c>
      <c r="B113" s="2" t="n">
        <v>0</v>
      </c>
      <c r="C113" s="36" t="e">
        <f aca="false">'inputs &amp; summary'!a227</f>
        <v>#NAME?</v>
      </c>
      <c r="D113" s="36" t="e">
        <f aca="false">'inputs &amp; summary'!ao227</f>
        <v>#NAME?</v>
      </c>
      <c r="F113" s="2"/>
    </row>
    <row r="114" customFormat="false" ht="12.75" hidden="false" customHeight="true" outlineLevel="0" collapsed="false">
      <c r="A114" s="37" t="e">
        <f aca="false">'inputs &amp; summary'!q227</f>
        <v>#NAME?</v>
      </c>
      <c r="B114" s="2" t="n">
        <v>0</v>
      </c>
      <c r="C114" s="36" t="e">
        <f aca="false">'inputs &amp; summary'!a227</f>
        <v>#NAME?</v>
      </c>
      <c r="D114" s="36" t="e">
        <f aca="false">'inputs &amp; summary'!ao227</f>
        <v>#NAME?</v>
      </c>
      <c r="F114" s="2"/>
    </row>
    <row r="115" customFormat="false" ht="12.75" hidden="false" customHeight="true" outlineLevel="0" collapsed="false">
      <c r="A115" s="37" t="e">
        <f aca="false">'inputs &amp; summary'!q227</f>
        <v>#NAME?</v>
      </c>
      <c r="B115" s="2" t="n">
        <v>0</v>
      </c>
      <c r="C115" s="36" t="e">
        <f aca="false">'inputs &amp; summary'!a227</f>
        <v>#NAME?</v>
      </c>
      <c r="D115" s="36" t="e">
        <f aca="false">'inputs &amp; summary'!ao227</f>
        <v>#NAME?</v>
      </c>
      <c r="F115" s="2"/>
    </row>
    <row r="116" customFormat="false" ht="12.75" hidden="false" customHeight="true" outlineLevel="0" collapsed="false">
      <c r="A116" s="37" t="e">
        <f aca="false">'inputs &amp; summary'!q227</f>
        <v>#NAME?</v>
      </c>
      <c r="B116" s="2" t="n">
        <v>0</v>
      </c>
      <c r="C116" s="36" t="e">
        <f aca="false">'inputs &amp; summary'!a227</f>
        <v>#NAME?</v>
      </c>
      <c r="D116" s="36" t="e">
        <f aca="false">'inputs &amp; summary'!ao227</f>
        <v>#NAME?</v>
      </c>
      <c r="F116" s="2"/>
    </row>
    <row r="117" customFormat="false" ht="12.75" hidden="false" customHeight="true" outlineLevel="0" collapsed="false">
      <c r="A117" s="37" t="e">
        <f aca="false">'inputs &amp; summary'!q227</f>
        <v>#NAME?</v>
      </c>
      <c r="B117" s="2" t="n">
        <v>0</v>
      </c>
      <c r="C117" s="36" t="e">
        <f aca="false">'inputs &amp; summary'!a227</f>
        <v>#NAME?</v>
      </c>
      <c r="D117" s="36" t="e">
        <f aca="false">'inputs &amp; summary'!ao227</f>
        <v>#NAME?</v>
      </c>
      <c r="F117" s="2"/>
    </row>
    <row r="118" customFormat="false" ht="12.75" hidden="false" customHeight="true" outlineLevel="0" collapsed="false">
      <c r="A118" s="37" t="e">
        <f aca="false">'inputs &amp; summary'!q227</f>
        <v>#NAME?</v>
      </c>
      <c r="B118" s="2" t="n">
        <v>0</v>
      </c>
      <c r="C118" s="36" t="e">
        <f aca="false">'inputs &amp; summary'!a227</f>
        <v>#NAME?</v>
      </c>
      <c r="D118" s="36" t="e">
        <f aca="false">'inputs &amp; summary'!ao227</f>
        <v>#NAME?</v>
      </c>
      <c r="F118" s="2"/>
    </row>
    <row r="119" customFormat="false" ht="12.75" hidden="false" customHeight="true" outlineLevel="0" collapsed="false">
      <c r="A119" s="37" t="e">
        <f aca="false">'inputs &amp; summary'!q227</f>
        <v>#NAME?</v>
      </c>
      <c r="B119" s="2" t="n">
        <v>0</v>
      </c>
      <c r="C119" s="36" t="e">
        <f aca="false">'inputs &amp; summary'!a227</f>
        <v>#NAME?</v>
      </c>
      <c r="D119" s="36" t="e">
        <f aca="false">'inputs &amp; summary'!ao227</f>
        <v>#NAME?</v>
      </c>
      <c r="F119" s="2"/>
    </row>
    <row r="120" customFormat="false" ht="12.75" hidden="false" customHeight="true" outlineLevel="0" collapsed="false">
      <c r="A120" s="37" t="e">
        <f aca="false">'inputs &amp; summary'!q227</f>
        <v>#NAME?</v>
      </c>
      <c r="B120" s="2" t="n">
        <v>0</v>
      </c>
      <c r="C120" s="36" t="e">
        <f aca="false">'inputs &amp; summary'!a227</f>
        <v>#NAME?</v>
      </c>
      <c r="D120" s="36" t="e">
        <f aca="false">'inputs &amp; summary'!ao227</f>
        <v>#NAME?</v>
      </c>
      <c r="F120" s="2"/>
    </row>
    <row r="121" customFormat="false" ht="12.75" hidden="false" customHeight="true" outlineLevel="0" collapsed="false">
      <c r="A121" s="37" t="e">
        <f aca="false">'inputs &amp; summary'!q227</f>
        <v>#NAME?</v>
      </c>
      <c r="B121" s="2" t="n">
        <v>0</v>
      </c>
      <c r="C121" s="36" t="e">
        <f aca="false">'inputs &amp; summary'!a227</f>
        <v>#NAME?</v>
      </c>
      <c r="D121" s="36" t="e">
        <f aca="false">'inputs &amp; summary'!ao227</f>
        <v>#NAME?</v>
      </c>
      <c r="F121" s="2"/>
    </row>
    <row r="122" customFormat="false" ht="12.75" hidden="false" customHeight="true" outlineLevel="0" collapsed="false">
      <c r="A122" s="37" t="e">
        <f aca="false">'inputs &amp; summary'!q227</f>
        <v>#NAME?</v>
      </c>
      <c r="B122" s="2" t="n">
        <v>0</v>
      </c>
      <c r="C122" s="36" t="e">
        <f aca="false">'inputs &amp; summary'!a227</f>
        <v>#NAME?</v>
      </c>
      <c r="D122" s="36" t="e">
        <f aca="false">'inputs &amp; summary'!ao227</f>
        <v>#NAME?</v>
      </c>
      <c r="F122" s="2"/>
    </row>
    <row r="123" customFormat="false" ht="12.75" hidden="false" customHeight="true" outlineLevel="0" collapsed="false">
      <c r="A123" s="37" t="e">
        <f aca="false">'inputs &amp; summary'!q227</f>
        <v>#NAME?</v>
      </c>
      <c r="B123" s="2" t="n">
        <v>0</v>
      </c>
      <c r="C123" s="36" t="e">
        <f aca="false">'inputs &amp; summary'!a227</f>
        <v>#NAME?</v>
      </c>
      <c r="D123" s="36" t="e">
        <f aca="false">'inputs &amp; summary'!ao227</f>
        <v>#NAME?</v>
      </c>
      <c r="F123" s="2"/>
    </row>
    <row r="124" customFormat="false" ht="12.75" hidden="false" customHeight="true" outlineLevel="0" collapsed="false">
      <c r="A124" s="37" t="e">
        <f aca="false">'inputs &amp; summary'!q227</f>
        <v>#NAME?</v>
      </c>
      <c r="B124" s="2" t="n">
        <v>0</v>
      </c>
      <c r="C124" s="36" t="e">
        <f aca="false">'inputs &amp; summary'!a227</f>
        <v>#NAME?</v>
      </c>
      <c r="D124" s="36" t="e">
        <f aca="false">'inputs &amp; summary'!ao227</f>
        <v>#NAME?</v>
      </c>
      <c r="F124" s="2"/>
    </row>
    <row r="125" customFormat="false" ht="12.75" hidden="false" customHeight="true" outlineLevel="0" collapsed="false">
      <c r="A125" s="37" t="e">
        <f aca="false">'inputs &amp; summary'!q227</f>
        <v>#NAME?</v>
      </c>
      <c r="B125" s="2" t="n">
        <v>0</v>
      </c>
      <c r="C125" s="36" t="e">
        <f aca="false">'inputs &amp; summary'!a227</f>
        <v>#NAME?</v>
      </c>
      <c r="D125" s="36" t="e">
        <f aca="false">'inputs &amp; summary'!ao227</f>
        <v>#NAME?</v>
      </c>
      <c r="F125" s="2"/>
    </row>
    <row r="126" customFormat="false" ht="12.75" hidden="false" customHeight="true" outlineLevel="0" collapsed="false">
      <c r="A126" s="37" t="e">
        <f aca="false">'inputs &amp; summary'!q227</f>
        <v>#NAME?</v>
      </c>
      <c r="B126" s="2" t="n">
        <v>0</v>
      </c>
      <c r="C126" s="36" t="e">
        <f aca="false">'inputs &amp; summary'!a227</f>
        <v>#NAME?</v>
      </c>
      <c r="D126" s="36" t="e">
        <f aca="false">'inputs &amp; summary'!ao227</f>
        <v>#NAME?</v>
      </c>
      <c r="F126" s="2"/>
    </row>
    <row r="127" customFormat="false" ht="12.75" hidden="false" customHeight="true" outlineLevel="0" collapsed="false">
      <c r="A127" s="37" t="e">
        <f aca="false">'inputs &amp; summary'!q227</f>
        <v>#NAME?</v>
      </c>
      <c r="B127" s="2" t="n">
        <v>0</v>
      </c>
      <c r="C127" s="36" t="e">
        <f aca="false">'inputs &amp; summary'!a227</f>
        <v>#NAME?</v>
      </c>
      <c r="D127" s="36" t="e">
        <f aca="false">'inputs &amp; summary'!ao227</f>
        <v>#NAME?</v>
      </c>
      <c r="F127" s="2"/>
    </row>
    <row r="128" customFormat="false" ht="12.75" hidden="false" customHeight="true" outlineLevel="0" collapsed="false">
      <c r="A128" s="37" t="e">
        <f aca="false">'inputs &amp; summary'!q227</f>
        <v>#NAME?</v>
      </c>
      <c r="B128" s="2" t="n">
        <v>0</v>
      </c>
      <c r="C128" s="36" t="e">
        <f aca="false">'inputs &amp; summary'!a227</f>
        <v>#NAME?</v>
      </c>
      <c r="D128" s="36" t="e">
        <f aca="false">'inputs &amp; summary'!ao227</f>
        <v>#NAME?</v>
      </c>
      <c r="F128" s="2"/>
    </row>
    <row r="129" customFormat="false" ht="12.75" hidden="false" customHeight="true" outlineLevel="0" collapsed="false">
      <c r="A129" s="37" t="e">
        <f aca="false">'inputs &amp; summary'!q227</f>
        <v>#NAME?</v>
      </c>
      <c r="B129" s="2" t="n">
        <v>0</v>
      </c>
      <c r="C129" s="36" t="e">
        <f aca="false">'inputs &amp; summary'!a227</f>
        <v>#NAME?</v>
      </c>
      <c r="D129" s="36" t="e">
        <f aca="false">'inputs &amp; summary'!ao227</f>
        <v>#NAME?</v>
      </c>
      <c r="F129" s="2"/>
    </row>
    <row r="130" customFormat="false" ht="12.75" hidden="false" customHeight="true" outlineLevel="0" collapsed="false">
      <c r="A130" s="37" t="e">
        <f aca="false">'inputs &amp; summary'!q227</f>
        <v>#NAME?</v>
      </c>
      <c r="B130" s="2" t="n">
        <v>0</v>
      </c>
      <c r="C130" s="36" t="e">
        <f aca="false">'inputs &amp; summary'!a227</f>
        <v>#NAME?</v>
      </c>
      <c r="D130" s="36" t="e">
        <f aca="false">'inputs &amp; summary'!ao227</f>
        <v>#NAME?</v>
      </c>
      <c r="F130" s="2"/>
    </row>
    <row r="131" customFormat="false" ht="12.75" hidden="false" customHeight="true" outlineLevel="0" collapsed="false">
      <c r="A131" s="37" t="e">
        <f aca="false">'inputs &amp; summary'!q227</f>
        <v>#NAME?</v>
      </c>
      <c r="B131" s="2" t="n">
        <v>0</v>
      </c>
      <c r="C131" s="36" t="e">
        <f aca="false">'inputs &amp; summary'!a227</f>
        <v>#NAME?</v>
      </c>
      <c r="D131" s="36" t="e">
        <f aca="false">'inputs &amp; summary'!ao227</f>
        <v>#NAME?</v>
      </c>
      <c r="F131" s="2"/>
    </row>
    <row r="132" customFormat="false" ht="12.75" hidden="false" customHeight="true" outlineLevel="0" collapsed="false">
      <c r="A132" s="37" t="e">
        <f aca="false">'inputs &amp; summary'!q227</f>
        <v>#NAME?</v>
      </c>
      <c r="B132" s="2" t="n">
        <v>0</v>
      </c>
      <c r="C132" s="36" t="e">
        <f aca="false">'inputs &amp; summary'!a227</f>
        <v>#NAME?</v>
      </c>
      <c r="D132" s="36" t="e">
        <f aca="false">'inputs &amp; summary'!ao227</f>
        <v>#NAME?</v>
      </c>
      <c r="F132" s="2"/>
    </row>
    <row r="133" customFormat="false" ht="12.75" hidden="false" customHeight="true" outlineLevel="0" collapsed="false">
      <c r="A133" s="37" t="e">
        <f aca="false">'inputs &amp; summary'!q227</f>
        <v>#NAME?</v>
      </c>
      <c r="B133" s="2" t="n">
        <v>0</v>
      </c>
      <c r="C133" s="36" t="e">
        <f aca="false">'inputs &amp; summary'!a227</f>
        <v>#NAME?</v>
      </c>
      <c r="D133" s="36" t="e">
        <f aca="false">'inputs &amp; summary'!ao227</f>
        <v>#NAME?</v>
      </c>
      <c r="F133" s="2"/>
    </row>
    <row r="134" customFormat="false" ht="12.75" hidden="false" customHeight="true" outlineLevel="0" collapsed="false">
      <c r="A134" s="37" t="e">
        <f aca="false">'inputs &amp; summary'!q227</f>
        <v>#NAME?</v>
      </c>
      <c r="B134" s="2" t="n">
        <v>0</v>
      </c>
      <c r="C134" s="36" t="e">
        <f aca="false">'inputs &amp; summary'!a227</f>
        <v>#NAME?</v>
      </c>
      <c r="D134" s="36" t="e">
        <f aca="false">'inputs &amp; summary'!ao227</f>
        <v>#NAME?</v>
      </c>
      <c r="F134" s="2"/>
    </row>
    <row r="135" customFormat="false" ht="12.75" hidden="false" customHeight="true" outlineLevel="0" collapsed="false">
      <c r="A135" s="37" t="e">
        <f aca="false">'inputs &amp; summary'!q227</f>
        <v>#NAME?</v>
      </c>
      <c r="B135" s="2" t="n">
        <v>0</v>
      </c>
      <c r="C135" s="36" t="e">
        <f aca="false">'inputs &amp; summary'!a227</f>
        <v>#NAME?</v>
      </c>
      <c r="D135" s="36" t="e">
        <f aca="false">'inputs &amp; summary'!ao227</f>
        <v>#NAME?</v>
      </c>
      <c r="F135" s="2"/>
    </row>
    <row r="136" customFormat="false" ht="12.75" hidden="false" customHeight="true" outlineLevel="0" collapsed="false">
      <c r="A136" s="37" t="e">
        <f aca="false">'inputs &amp; summary'!q227</f>
        <v>#NAME?</v>
      </c>
      <c r="B136" s="2" t="n">
        <v>0</v>
      </c>
      <c r="C136" s="36" t="e">
        <f aca="false">'inputs &amp; summary'!a227</f>
        <v>#NAME?</v>
      </c>
      <c r="D136" s="36" t="e">
        <f aca="false">'inputs &amp; summary'!ao227</f>
        <v>#NAME?</v>
      </c>
      <c r="F136" s="2"/>
    </row>
    <row r="137" customFormat="false" ht="12.75" hidden="false" customHeight="true" outlineLevel="0" collapsed="false">
      <c r="A137" s="37" t="e">
        <f aca="false">'inputs &amp; summary'!q227</f>
        <v>#NAME?</v>
      </c>
      <c r="B137" s="2" t="n">
        <v>0</v>
      </c>
      <c r="C137" s="36" t="e">
        <f aca="false">'inputs &amp; summary'!a227</f>
        <v>#NAME?</v>
      </c>
      <c r="D137" s="36" t="e">
        <f aca="false">'inputs &amp; summary'!ao227</f>
        <v>#NAME?</v>
      </c>
      <c r="F137" s="2"/>
    </row>
    <row r="138" customFormat="false" ht="12.75" hidden="false" customHeight="true" outlineLevel="0" collapsed="false">
      <c r="A138" s="37" t="e">
        <f aca="false">'inputs &amp; summary'!q227</f>
        <v>#NAME?</v>
      </c>
      <c r="B138" s="2" t="n">
        <v>0</v>
      </c>
      <c r="C138" s="36" t="e">
        <f aca="false">'inputs &amp; summary'!a227</f>
        <v>#NAME?</v>
      </c>
      <c r="D138" s="36" t="e">
        <f aca="false">'inputs &amp; summary'!ao227</f>
        <v>#NAME?</v>
      </c>
      <c r="F138" s="2"/>
    </row>
    <row r="139" customFormat="false" ht="12.75" hidden="false" customHeight="true" outlineLevel="0" collapsed="false">
      <c r="A139" s="37" t="e">
        <f aca="false">'inputs &amp; summary'!q227</f>
        <v>#NAME?</v>
      </c>
      <c r="B139" s="2" t="n">
        <v>0</v>
      </c>
      <c r="C139" s="36" t="e">
        <f aca="false">'inputs &amp; summary'!a227</f>
        <v>#NAME?</v>
      </c>
      <c r="D139" s="36" t="e">
        <f aca="false">'inputs &amp; summary'!ao227</f>
        <v>#NAME?</v>
      </c>
      <c r="F139" s="2"/>
    </row>
    <row r="140" customFormat="false" ht="12.75" hidden="false" customHeight="true" outlineLevel="0" collapsed="false">
      <c r="A140" s="37" t="e">
        <f aca="false">'inputs &amp; summary'!q227</f>
        <v>#NAME?</v>
      </c>
      <c r="B140" s="2" t="n">
        <v>0</v>
      </c>
      <c r="C140" s="36" t="e">
        <f aca="false">'inputs &amp; summary'!a227</f>
        <v>#NAME?</v>
      </c>
      <c r="D140" s="36" t="e">
        <f aca="false">'inputs &amp; summary'!ao227</f>
        <v>#NAME?</v>
      </c>
      <c r="F140" s="2"/>
    </row>
    <row r="141" customFormat="false" ht="12.75" hidden="false" customHeight="true" outlineLevel="0" collapsed="false">
      <c r="A141" s="37" t="e">
        <f aca="false">'inputs &amp; summary'!q227</f>
        <v>#NAME?</v>
      </c>
      <c r="B141" s="2" t="n">
        <v>0</v>
      </c>
      <c r="C141" s="36" t="e">
        <f aca="false">'inputs &amp; summary'!a227</f>
        <v>#NAME?</v>
      </c>
      <c r="D141" s="36" t="e">
        <f aca="false">'inputs &amp; summary'!ao227</f>
        <v>#NAME?</v>
      </c>
      <c r="F141" s="2"/>
    </row>
    <row r="142" customFormat="false" ht="12.75" hidden="false" customHeight="true" outlineLevel="0" collapsed="false">
      <c r="A142" s="37" t="e">
        <f aca="false">'inputs &amp; summary'!q227</f>
        <v>#NAME?</v>
      </c>
      <c r="B142" s="2" t="n">
        <v>0</v>
      </c>
      <c r="C142" s="36" t="e">
        <f aca="false">'inputs &amp; summary'!a227</f>
        <v>#NAME?</v>
      </c>
      <c r="D142" s="36" t="e">
        <f aca="false">'inputs &amp; summary'!ao227</f>
        <v>#NAME?</v>
      </c>
      <c r="F142" s="2"/>
    </row>
    <row r="143" customFormat="false" ht="12.75" hidden="false" customHeight="true" outlineLevel="0" collapsed="false">
      <c r="A143" s="37" t="e">
        <f aca="false">'inputs &amp; summary'!q227</f>
        <v>#NAME?</v>
      </c>
      <c r="B143" s="2" t="n">
        <v>0</v>
      </c>
      <c r="C143" s="36" t="e">
        <f aca="false">'inputs &amp; summary'!a227</f>
        <v>#NAME?</v>
      </c>
      <c r="D143" s="36" t="e">
        <f aca="false">'inputs &amp; summary'!ao227</f>
        <v>#NAME?</v>
      </c>
      <c r="F143" s="2"/>
    </row>
    <row r="144" customFormat="false" ht="12.75" hidden="false" customHeight="true" outlineLevel="0" collapsed="false">
      <c r="A144" s="37" t="e">
        <f aca="false">'inputs &amp; summary'!q227</f>
        <v>#NAME?</v>
      </c>
      <c r="B144" s="2" t="n">
        <v>0</v>
      </c>
      <c r="C144" s="36" t="e">
        <f aca="false">'inputs &amp; summary'!a227</f>
        <v>#NAME?</v>
      </c>
      <c r="D144" s="36" t="e">
        <f aca="false">'inputs &amp; summary'!ao227</f>
        <v>#NAME?</v>
      </c>
      <c r="F144" s="2"/>
    </row>
    <row r="145" customFormat="false" ht="12.75" hidden="false" customHeight="true" outlineLevel="0" collapsed="false">
      <c r="A145" s="37" t="e">
        <f aca="false">'inputs &amp; summary'!q227</f>
        <v>#NAME?</v>
      </c>
      <c r="B145" s="2" t="n">
        <v>0</v>
      </c>
      <c r="C145" s="36" t="e">
        <f aca="false">'inputs &amp; summary'!a227</f>
        <v>#NAME?</v>
      </c>
      <c r="D145" s="36" t="e">
        <f aca="false">'inputs &amp; summary'!ao227</f>
        <v>#NAME?</v>
      </c>
      <c r="F145" s="2"/>
    </row>
    <row r="146" customFormat="false" ht="12.75" hidden="false" customHeight="true" outlineLevel="0" collapsed="false">
      <c r="A146" s="37" t="e">
        <f aca="false">'inputs &amp; summary'!q317</f>
        <v>#NAME?</v>
      </c>
      <c r="B146" s="2" t="n">
        <v>0</v>
      </c>
      <c r="C146" s="36" t="e">
        <f aca="false">'inputs &amp; summary'!a317</f>
        <v>#NAME?</v>
      </c>
      <c r="D146" s="36" t="e">
        <f aca="false">'inputs &amp; summary'!ao317</f>
        <v>#NAME?</v>
      </c>
      <c r="F146" s="2"/>
    </row>
    <row r="147" customFormat="false" ht="12.75" hidden="false" customHeight="true" outlineLevel="0" collapsed="false">
      <c r="A147" s="37" t="e">
        <f aca="false">'inputs &amp; summary'!q317</f>
        <v>#NAME?</v>
      </c>
      <c r="B147" s="2" t="n">
        <v>0</v>
      </c>
      <c r="C147" s="36" t="e">
        <f aca="false">'inputs &amp; summary'!a317</f>
        <v>#NAME?</v>
      </c>
      <c r="D147" s="36" t="e">
        <f aca="false">'inputs &amp; summary'!ao317</f>
        <v>#NAME?</v>
      </c>
      <c r="F147" s="2"/>
    </row>
    <row r="148" customFormat="false" ht="12.75" hidden="false" customHeight="true" outlineLevel="0" collapsed="false">
      <c r="A148" s="37" t="e">
        <f aca="false">'inputs &amp; summary'!q317</f>
        <v>#NAME?</v>
      </c>
      <c r="B148" s="2" t="n">
        <v>0</v>
      </c>
      <c r="C148" s="36" t="e">
        <f aca="false">'inputs &amp; summary'!a317</f>
        <v>#NAME?</v>
      </c>
      <c r="D148" s="36" t="e">
        <f aca="false">'inputs &amp; summary'!ao317</f>
        <v>#NAME?</v>
      </c>
      <c r="F148" s="2"/>
    </row>
    <row r="149" customFormat="false" ht="12.75" hidden="false" customHeight="true" outlineLevel="0" collapsed="false">
      <c r="A149" s="37" t="e">
        <f aca="false">'inputs &amp; summary'!q317</f>
        <v>#NAME?</v>
      </c>
      <c r="B149" s="2" t="n">
        <v>0</v>
      </c>
      <c r="C149" s="36" t="e">
        <f aca="false">'inputs &amp; summary'!a317</f>
        <v>#NAME?</v>
      </c>
      <c r="D149" s="36" t="e">
        <f aca="false">'inputs &amp; summary'!ao317</f>
        <v>#NAME?</v>
      </c>
      <c r="F149" s="2"/>
    </row>
    <row r="150" customFormat="false" ht="12.75" hidden="false" customHeight="true" outlineLevel="0" collapsed="false">
      <c r="A150" s="37" t="e">
        <f aca="false">'inputs &amp; summary'!q317</f>
        <v>#NAME?</v>
      </c>
      <c r="B150" s="2" t="n">
        <v>0</v>
      </c>
      <c r="C150" s="36" t="e">
        <f aca="false">'inputs &amp; summary'!a317</f>
        <v>#NAME?</v>
      </c>
      <c r="D150" s="36" t="e">
        <f aca="false">'inputs &amp; summary'!ao317</f>
        <v>#NAME?</v>
      </c>
      <c r="F150" s="2"/>
    </row>
    <row r="151" customFormat="false" ht="12.75" hidden="false" customHeight="true" outlineLevel="0" collapsed="false">
      <c r="A151" s="37" t="e">
        <f aca="false">'inputs &amp; summary'!q317</f>
        <v>#NAME?</v>
      </c>
      <c r="B151" s="2" t="n">
        <v>0</v>
      </c>
      <c r="C151" s="36" t="e">
        <f aca="false">'inputs &amp; summary'!a317</f>
        <v>#NAME?</v>
      </c>
      <c r="D151" s="36" t="e">
        <f aca="false">'inputs &amp; summary'!ao317</f>
        <v>#NAME?</v>
      </c>
      <c r="F151" s="2"/>
    </row>
    <row r="152" customFormat="false" ht="12.75" hidden="false" customHeight="true" outlineLevel="0" collapsed="false">
      <c r="A152" s="37" t="e">
        <f aca="false">'inputs &amp; summary'!q317</f>
        <v>#NAME?</v>
      </c>
      <c r="B152" s="2" t="n">
        <v>0</v>
      </c>
      <c r="C152" s="36" t="e">
        <f aca="false">'inputs &amp; summary'!a317</f>
        <v>#NAME?</v>
      </c>
      <c r="D152" s="36" t="e">
        <f aca="false">'inputs &amp; summary'!ao317</f>
        <v>#NAME?</v>
      </c>
      <c r="F152" s="2"/>
    </row>
    <row r="153" customFormat="false" ht="12.75" hidden="false" customHeight="true" outlineLevel="0" collapsed="false">
      <c r="A153" s="37" t="e">
        <f aca="false">'inputs &amp; summary'!q317</f>
        <v>#NAME?</v>
      </c>
      <c r="B153" s="2" t="n">
        <v>0</v>
      </c>
      <c r="C153" s="36" t="e">
        <f aca="false">'inputs &amp; summary'!a317</f>
        <v>#NAME?</v>
      </c>
      <c r="D153" s="36" t="e">
        <f aca="false">'inputs &amp; summary'!ao317</f>
        <v>#NAME?</v>
      </c>
      <c r="F153" s="2"/>
    </row>
    <row r="154" customFormat="false" ht="12.75" hidden="false" customHeight="true" outlineLevel="0" collapsed="false">
      <c r="A154" s="37" t="e">
        <f aca="false">'inputs &amp; summary'!q317</f>
        <v>#NAME?</v>
      </c>
      <c r="B154" s="2" t="n">
        <v>0</v>
      </c>
      <c r="C154" s="36" t="e">
        <f aca="false">'inputs &amp; summary'!a317</f>
        <v>#NAME?</v>
      </c>
      <c r="D154" s="36" t="e">
        <f aca="false">'inputs &amp; summary'!ao317</f>
        <v>#NAME?</v>
      </c>
      <c r="F154" s="2"/>
    </row>
    <row r="155" customFormat="false" ht="12.75" hidden="false" customHeight="true" outlineLevel="0" collapsed="false">
      <c r="A155" s="37" t="e">
        <f aca="false">'inputs &amp; summary'!q317</f>
        <v>#NAME?</v>
      </c>
      <c r="B155" s="2" t="n">
        <v>0</v>
      </c>
      <c r="C155" s="36" t="e">
        <f aca="false">'inputs &amp; summary'!a317</f>
        <v>#NAME?</v>
      </c>
      <c r="D155" s="36" t="e">
        <f aca="false">'inputs &amp; summary'!ao317</f>
        <v>#NAME?</v>
      </c>
      <c r="F155" s="2"/>
    </row>
    <row r="156" customFormat="false" ht="12.75" hidden="false" customHeight="true" outlineLevel="0" collapsed="false">
      <c r="A156" s="37" t="e">
        <f aca="false">'inputs &amp; summary'!q317</f>
        <v>#NAME?</v>
      </c>
      <c r="B156" s="2" t="n">
        <v>0</v>
      </c>
      <c r="C156" s="36" t="e">
        <f aca="false">'inputs &amp; summary'!a317</f>
        <v>#NAME?</v>
      </c>
      <c r="D156" s="36" t="e">
        <f aca="false">'inputs &amp; summary'!ao317</f>
        <v>#NAME?</v>
      </c>
      <c r="F156" s="2"/>
    </row>
    <row r="157" customFormat="false" ht="12.75" hidden="false" customHeight="true" outlineLevel="0" collapsed="false">
      <c r="A157" s="37" t="e">
        <f aca="false">'inputs &amp; summary'!q317</f>
        <v>#NAME?</v>
      </c>
      <c r="B157" s="2" t="n">
        <v>0</v>
      </c>
      <c r="C157" s="36" t="e">
        <f aca="false">'inputs &amp; summary'!a317</f>
        <v>#NAME?</v>
      </c>
      <c r="D157" s="36" t="e">
        <f aca="false">'inputs &amp; summary'!ao317</f>
        <v>#NAME?</v>
      </c>
      <c r="F157" s="2"/>
    </row>
    <row r="158" customFormat="false" ht="12.75" hidden="false" customHeight="true" outlineLevel="0" collapsed="false">
      <c r="A158" s="37" t="e">
        <f aca="false">'inputs &amp; summary'!q317</f>
        <v>#NAME?</v>
      </c>
      <c r="B158" s="2" t="n">
        <v>0</v>
      </c>
      <c r="C158" s="36" t="e">
        <f aca="false">'inputs &amp; summary'!a317</f>
        <v>#NAME?</v>
      </c>
      <c r="D158" s="36" t="e">
        <f aca="false">'inputs &amp; summary'!ao317</f>
        <v>#NAME?</v>
      </c>
      <c r="F158" s="2"/>
    </row>
    <row r="159" customFormat="false" ht="12.75" hidden="false" customHeight="true" outlineLevel="0" collapsed="false">
      <c r="A159" s="37" t="e">
        <f aca="false">'inputs &amp; summary'!q317</f>
        <v>#NAME?</v>
      </c>
      <c r="B159" s="2" t="n">
        <v>0</v>
      </c>
      <c r="C159" s="36" t="e">
        <f aca="false">'inputs &amp; summary'!a317</f>
        <v>#NAME?</v>
      </c>
      <c r="D159" s="36" t="e">
        <f aca="false">'inputs &amp; summary'!ao317</f>
        <v>#NAME?</v>
      </c>
      <c r="F159" s="2"/>
    </row>
    <row r="160" customFormat="false" ht="12.75" hidden="false" customHeight="true" outlineLevel="0" collapsed="false">
      <c r="A160" s="37" t="e">
        <f aca="false">'inputs &amp; summary'!q317</f>
        <v>#NAME?</v>
      </c>
      <c r="B160" s="2" t="n">
        <v>0</v>
      </c>
      <c r="C160" s="36" t="e">
        <f aca="false">'inputs &amp; summary'!a317</f>
        <v>#NAME?</v>
      </c>
      <c r="D160" s="36" t="e">
        <f aca="false">'inputs &amp; summary'!ao317</f>
        <v>#NAME?</v>
      </c>
      <c r="F160" s="2"/>
    </row>
    <row r="161" customFormat="false" ht="12.75" hidden="false" customHeight="true" outlineLevel="0" collapsed="false">
      <c r="A161" s="37" t="e">
        <f aca="false">'inputs &amp; summary'!q317</f>
        <v>#NAME?</v>
      </c>
      <c r="B161" s="2" t="n">
        <v>0</v>
      </c>
      <c r="C161" s="36" t="e">
        <f aca="false">'inputs &amp; summary'!a317</f>
        <v>#NAME?</v>
      </c>
      <c r="D161" s="36" t="e">
        <f aca="false">'inputs &amp; summary'!ao317</f>
        <v>#NAME?</v>
      </c>
      <c r="F161" s="2"/>
    </row>
    <row r="162" customFormat="false" ht="12.75" hidden="false" customHeight="true" outlineLevel="0" collapsed="false">
      <c r="A162" s="37" t="e">
        <f aca="false">'inputs &amp; summary'!q317</f>
        <v>#NAME?</v>
      </c>
      <c r="B162" s="2" t="n">
        <v>0</v>
      </c>
      <c r="C162" s="36" t="e">
        <f aca="false">'inputs &amp; summary'!a317</f>
        <v>#NAME?</v>
      </c>
      <c r="D162" s="36" t="e">
        <f aca="false">'inputs &amp; summary'!ao317</f>
        <v>#NAME?</v>
      </c>
      <c r="F162" s="2"/>
    </row>
    <row r="163" customFormat="false" ht="12.75" hidden="false" customHeight="true" outlineLevel="0" collapsed="false">
      <c r="A163" s="37" t="e">
        <f aca="false">'inputs &amp; summary'!q317</f>
        <v>#NAME?</v>
      </c>
      <c r="B163" s="2" t="n">
        <v>0</v>
      </c>
      <c r="C163" s="36" t="e">
        <f aca="false">'inputs &amp; summary'!a317</f>
        <v>#NAME?</v>
      </c>
      <c r="D163" s="36" t="e">
        <f aca="false">'inputs &amp; summary'!ao317</f>
        <v>#NAME?</v>
      </c>
      <c r="F163" s="2"/>
    </row>
    <row r="164" customFormat="false" ht="12.75" hidden="false" customHeight="true" outlineLevel="0" collapsed="false">
      <c r="A164" s="37" t="e">
        <f aca="false">'inputs &amp; summary'!q317</f>
        <v>#NAME?</v>
      </c>
      <c r="B164" s="2" t="n">
        <v>0</v>
      </c>
      <c r="C164" s="36" t="e">
        <f aca="false">'inputs &amp; summary'!a317</f>
        <v>#NAME?</v>
      </c>
      <c r="D164" s="36" t="e">
        <f aca="false">'inputs &amp; summary'!ao317</f>
        <v>#NAME?</v>
      </c>
      <c r="F164" s="2"/>
    </row>
    <row r="165" customFormat="false" ht="12.75" hidden="false" customHeight="true" outlineLevel="0" collapsed="false">
      <c r="A165" s="37" t="e">
        <f aca="false">'inputs &amp; summary'!q317</f>
        <v>#NAME?</v>
      </c>
      <c r="B165" s="2" t="n">
        <v>0</v>
      </c>
      <c r="C165" s="36" t="e">
        <f aca="false">'inputs &amp; summary'!a317</f>
        <v>#NAME?</v>
      </c>
      <c r="D165" s="36" t="e">
        <f aca="false">'inputs &amp; summary'!ao317</f>
        <v>#NAME?</v>
      </c>
      <c r="F165" s="2"/>
    </row>
    <row r="166" customFormat="false" ht="12.75" hidden="false" customHeight="true" outlineLevel="0" collapsed="false">
      <c r="A166" s="37" t="e">
        <f aca="false">'inputs &amp; summary'!q317</f>
        <v>#NAME?</v>
      </c>
      <c r="B166" s="2" t="n">
        <v>0</v>
      </c>
      <c r="C166" s="36" t="e">
        <f aca="false">'inputs &amp; summary'!a317</f>
        <v>#NAME?</v>
      </c>
      <c r="D166" s="36" t="e">
        <f aca="false">'inputs &amp; summary'!ao317</f>
        <v>#NAME?</v>
      </c>
      <c r="F166" s="2"/>
    </row>
    <row r="167" customFormat="false" ht="12.75" hidden="false" customHeight="true" outlineLevel="0" collapsed="false">
      <c r="A167" s="37" t="e">
        <f aca="false">'inputs &amp; summary'!q317</f>
        <v>#NAME?</v>
      </c>
      <c r="B167" s="2" t="n">
        <v>0</v>
      </c>
      <c r="C167" s="36" t="e">
        <f aca="false">'inputs &amp; summary'!a317</f>
        <v>#NAME?</v>
      </c>
      <c r="D167" s="36" t="e">
        <f aca="false">'inputs &amp; summary'!ao317</f>
        <v>#NAME?</v>
      </c>
      <c r="F167" s="2"/>
    </row>
    <row r="168" customFormat="false" ht="12.75" hidden="false" customHeight="true" outlineLevel="0" collapsed="false">
      <c r="A168" s="37" t="e">
        <f aca="false">'inputs &amp; summary'!q317</f>
        <v>#NAME?</v>
      </c>
      <c r="B168" s="2" t="n">
        <v>0</v>
      </c>
      <c r="C168" s="36" t="e">
        <f aca="false">'inputs &amp; summary'!a317</f>
        <v>#NAME?</v>
      </c>
      <c r="D168" s="36" t="e">
        <f aca="false">'inputs &amp; summary'!ao317</f>
        <v>#NAME?</v>
      </c>
      <c r="F168" s="2"/>
    </row>
    <row r="169" customFormat="false" ht="12.75" hidden="false" customHeight="true" outlineLevel="0" collapsed="false">
      <c r="A169" s="37" t="e">
        <f aca="false">'inputs &amp; summary'!q317</f>
        <v>#NAME?</v>
      </c>
      <c r="B169" s="2" t="n">
        <v>0</v>
      </c>
      <c r="C169" s="36" t="e">
        <f aca="false">'inputs &amp; summary'!a317</f>
        <v>#NAME?</v>
      </c>
      <c r="D169" s="36" t="e">
        <f aca="false">'inputs &amp; summary'!ao317</f>
        <v>#NAME?</v>
      </c>
      <c r="F169" s="2"/>
    </row>
    <row r="170" customFormat="false" ht="12.75" hidden="false" customHeight="true" outlineLevel="0" collapsed="false">
      <c r="A170" s="37" t="e">
        <f aca="false">'inputs &amp; summary'!q317</f>
        <v>#NAME?</v>
      </c>
      <c r="B170" s="2" t="n">
        <v>0</v>
      </c>
      <c r="C170" s="36" t="e">
        <f aca="false">'inputs &amp; summary'!a317</f>
        <v>#NAME?</v>
      </c>
      <c r="D170" s="36" t="e">
        <f aca="false">'inputs &amp; summary'!ao317</f>
        <v>#NAME?</v>
      </c>
      <c r="F170" s="2"/>
    </row>
    <row r="171" customFormat="false" ht="12.75" hidden="false" customHeight="true" outlineLevel="0" collapsed="false">
      <c r="A171" s="37" t="e">
        <f aca="false">'inputs &amp; summary'!q317</f>
        <v>#NAME?</v>
      </c>
      <c r="B171" s="2" t="n">
        <v>0</v>
      </c>
      <c r="C171" s="36" t="e">
        <f aca="false">'inputs &amp; summary'!a317</f>
        <v>#NAME?</v>
      </c>
      <c r="D171" s="36" t="e">
        <f aca="false">'inputs &amp; summary'!ao317</f>
        <v>#NAME?</v>
      </c>
      <c r="F171" s="2"/>
    </row>
    <row r="172" customFormat="false" ht="12.75" hidden="false" customHeight="true" outlineLevel="0" collapsed="false">
      <c r="A172" s="37" t="e">
        <f aca="false">'inputs &amp; summary'!q317</f>
        <v>#NAME?</v>
      </c>
      <c r="B172" s="2" t="n">
        <v>0</v>
      </c>
      <c r="C172" s="36" t="e">
        <f aca="false">'inputs &amp; summary'!a317</f>
        <v>#NAME?</v>
      </c>
      <c r="D172" s="36" t="e">
        <f aca="false">'inputs &amp; summary'!ao317</f>
        <v>#NAME?</v>
      </c>
      <c r="F172" s="2"/>
    </row>
    <row r="173" customFormat="false" ht="12.75" hidden="false" customHeight="true" outlineLevel="0" collapsed="false">
      <c r="A173" s="37" t="e">
        <f aca="false">'inputs &amp; summary'!q317</f>
        <v>#NAME?</v>
      </c>
      <c r="B173" s="2" t="n">
        <v>0</v>
      </c>
      <c r="C173" s="36" t="e">
        <f aca="false">'inputs &amp; summary'!a317</f>
        <v>#NAME?</v>
      </c>
      <c r="D173" s="36" t="e">
        <f aca="false">'inputs &amp; summary'!ao317</f>
        <v>#NAME?</v>
      </c>
      <c r="F173" s="2"/>
    </row>
    <row r="174" customFormat="false" ht="12.75" hidden="false" customHeight="true" outlineLevel="0" collapsed="false">
      <c r="A174" s="37" t="e">
        <f aca="false">'inputs &amp; summary'!q317</f>
        <v>#NAME?</v>
      </c>
      <c r="B174" s="2" t="n">
        <v>0</v>
      </c>
      <c r="C174" s="36" t="e">
        <f aca="false">'inputs &amp; summary'!a317</f>
        <v>#NAME?</v>
      </c>
      <c r="D174" s="36" t="e">
        <f aca="false">'inputs &amp; summary'!ao317</f>
        <v>#NAME?</v>
      </c>
      <c r="F174" s="2"/>
    </row>
    <row r="175" customFormat="false" ht="12.75" hidden="false" customHeight="true" outlineLevel="0" collapsed="false">
      <c r="A175" s="37" t="e">
        <f aca="false">'inputs &amp; summary'!q317</f>
        <v>#NAME?</v>
      </c>
      <c r="B175" s="2" t="n">
        <v>0</v>
      </c>
      <c r="C175" s="36" t="e">
        <f aca="false">'inputs &amp; summary'!a317</f>
        <v>#NAME?</v>
      </c>
      <c r="D175" s="36" t="e">
        <f aca="false">'inputs &amp; summary'!ao317</f>
        <v>#NAME?</v>
      </c>
      <c r="F175" s="2"/>
    </row>
    <row r="176" customFormat="false" ht="12.75" hidden="false" customHeight="true" outlineLevel="0" collapsed="false">
      <c r="A176" s="37" t="e">
        <f aca="false">'inputs &amp; summary'!q317</f>
        <v>#NAME?</v>
      </c>
      <c r="B176" s="2" t="n">
        <v>0</v>
      </c>
      <c r="C176" s="36" t="e">
        <f aca="false">'inputs &amp; summary'!a317</f>
        <v>#NAME?</v>
      </c>
      <c r="D176" s="36" t="e">
        <f aca="false">'inputs &amp; summary'!ao317</f>
        <v>#NAME?</v>
      </c>
      <c r="F176" s="2"/>
    </row>
    <row r="177" customFormat="false" ht="12.75" hidden="false" customHeight="true" outlineLevel="0" collapsed="false">
      <c r="A177" s="37" t="e">
        <f aca="false">'inputs &amp; summary'!q317</f>
        <v>#NAME?</v>
      </c>
      <c r="B177" s="2" t="n">
        <v>0</v>
      </c>
      <c r="C177" s="36" t="e">
        <f aca="false">'inputs &amp; summary'!a317</f>
        <v>#NAME?</v>
      </c>
      <c r="D177" s="36" t="e">
        <f aca="false">'inputs &amp; summary'!ao317</f>
        <v>#NAME?</v>
      </c>
      <c r="F177" s="2"/>
    </row>
    <row r="178" customFormat="false" ht="12.75" hidden="false" customHeight="true" outlineLevel="0" collapsed="false">
      <c r="A178" s="37" t="e">
        <f aca="false">'inputs &amp; summary'!q317</f>
        <v>#NAME?</v>
      </c>
      <c r="B178" s="2" t="n">
        <v>0</v>
      </c>
      <c r="C178" s="36" t="e">
        <f aca="false">'inputs &amp; summary'!a317</f>
        <v>#NAME?</v>
      </c>
      <c r="D178" s="36" t="e">
        <f aca="false">'inputs &amp; summary'!ao317</f>
        <v>#NAME?</v>
      </c>
      <c r="F178" s="2"/>
    </row>
    <row r="179" customFormat="false" ht="12.75" hidden="false" customHeight="true" outlineLevel="0" collapsed="false">
      <c r="A179" s="37" t="e">
        <f aca="false">'inputs &amp; summary'!q317</f>
        <v>#NAME?</v>
      </c>
      <c r="B179" s="2" t="n">
        <v>0</v>
      </c>
      <c r="C179" s="36" t="e">
        <f aca="false">'inputs &amp; summary'!a317</f>
        <v>#NAME?</v>
      </c>
      <c r="D179" s="36" t="e">
        <f aca="false">'inputs &amp; summary'!ao317</f>
        <v>#NAME?</v>
      </c>
      <c r="F179" s="2"/>
    </row>
    <row r="180" customFormat="false" ht="12.75" hidden="false" customHeight="true" outlineLevel="0" collapsed="false">
      <c r="A180" s="37" t="e">
        <f aca="false">'inputs &amp; summary'!q317</f>
        <v>#NAME?</v>
      </c>
      <c r="B180" s="2" t="n">
        <v>0</v>
      </c>
      <c r="C180" s="36" t="e">
        <f aca="false">'inputs &amp; summary'!a317</f>
        <v>#NAME?</v>
      </c>
      <c r="D180" s="36" t="e">
        <f aca="false">'inputs &amp; summary'!ao317</f>
        <v>#NAME?</v>
      </c>
      <c r="F180" s="2"/>
    </row>
    <row r="181" customFormat="false" ht="12.75" hidden="false" customHeight="true" outlineLevel="0" collapsed="false">
      <c r="A181" s="37" t="e">
        <f aca="false">'inputs &amp; summary'!q317</f>
        <v>#NAME?</v>
      </c>
      <c r="B181" s="2" t="n">
        <v>0</v>
      </c>
      <c r="C181" s="36" t="e">
        <f aca="false">'inputs &amp; summary'!a317</f>
        <v>#NAME?</v>
      </c>
      <c r="D181" s="36" t="e">
        <f aca="false">'inputs &amp; summary'!ao317</f>
        <v>#NAME?</v>
      </c>
      <c r="F181" s="2"/>
    </row>
    <row r="182" customFormat="false" ht="12.75" hidden="false" customHeight="true" outlineLevel="0" collapsed="false">
      <c r="A182" s="37" t="e">
        <f aca="false">'inputs &amp; summary'!q317</f>
        <v>#NAME?</v>
      </c>
      <c r="B182" s="2" t="n">
        <v>0</v>
      </c>
      <c r="C182" s="36" t="e">
        <f aca="false">'inputs &amp; summary'!a317</f>
        <v>#NAME?</v>
      </c>
      <c r="D182" s="36" t="e">
        <f aca="false">'inputs &amp; summary'!ao317</f>
        <v>#NAME?</v>
      </c>
      <c r="F182" s="2"/>
    </row>
    <row r="183" customFormat="false" ht="12.75" hidden="false" customHeight="true" outlineLevel="0" collapsed="false">
      <c r="A183" s="37" t="e">
        <f aca="false">'inputs &amp; summary'!q317</f>
        <v>#NAME?</v>
      </c>
      <c r="B183" s="2" t="n">
        <v>0</v>
      </c>
      <c r="C183" s="36" t="e">
        <f aca="false">'inputs &amp; summary'!a317</f>
        <v>#NAME?</v>
      </c>
      <c r="D183" s="36" t="e">
        <f aca="false">'inputs &amp; summary'!ao317</f>
        <v>#NAME?</v>
      </c>
      <c r="F183" s="2"/>
    </row>
    <row r="184" customFormat="false" ht="12.75" hidden="false" customHeight="true" outlineLevel="0" collapsed="false">
      <c r="A184" s="37" t="e">
        <f aca="false">'inputs &amp; summary'!q317</f>
        <v>#NAME?</v>
      </c>
      <c r="B184" s="2" t="n">
        <v>0</v>
      </c>
      <c r="C184" s="36" t="e">
        <f aca="false">'inputs &amp; summary'!a317</f>
        <v>#NAME?</v>
      </c>
      <c r="D184" s="36" t="e">
        <f aca="false">'inputs &amp; summary'!ao317</f>
        <v>#NAME?</v>
      </c>
      <c r="F184" s="2"/>
    </row>
    <row r="185" customFormat="false" ht="12.75" hidden="false" customHeight="true" outlineLevel="0" collapsed="false">
      <c r="A185" s="37" t="e">
        <f aca="false">'inputs &amp; summary'!q317</f>
        <v>#NAME?</v>
      </c>
      <c r="B185" s="2" t="n">
        <v>0</v>
      </c>
      <c r="C185" s="36" t="e">
        <f aca="false">'inputs &amp; summary'!a317</f>
        <v>#NAME?</v>
      </c>
      <c r="D185" s="36" t="e">
        <f aca="false">'inputs &amp; summary'!ao317</f>
        <v>#NAME?</v>
      </c>
      <c r="F185" s="2"/>
    </row>
    <row r="186" customFormat="false" ht="12.75" hidden="false" customHeight="true" outlineLevel="0" collapsed="false">
      <c r="A186" s="37" t="e">
        <f aca="false">'inputs &amp; summary'!q317</f>
        <v>#NAME?</v>
      </c>
      <c r="B186" s="2" t="n">
        <v>0</v>
      </c>
      <c r="C186" s="36" t="e">
        <f aca="false">'inputs &amp; summary'!a317</f>
        <v>#NAME?</v>
      </c>
      <c r="D186" s="36" t="e">
        <f aca="false">'inputs &amp; summary'!ao317</f>
        <v>#NAME?</v>
      </c>
      <c r="F186" s="2"/>
    </row>
    <row r="187" customFormat="false" ht="12.75" hidden="false" customHeight="true" outlineLevel="0" collapsed="false">
      <c r="A187" s="37" t="e">
        <f aca="false">'inputs &amp; summary'!q317</f>
        <v>#NAME?</v>
      </c>
      <c r="B187" s="2" t="n">
        <v>0</v>
      </c>
      <c r="C187" s="36" t="e">
        <f aca="false">'inputs &amp; summary'!a317</f>
        <v>#NAME?</v>
      </c>
      <c r="D187" s="36" t="e">
        <f aca="false">'inputs &amp; summary'!ao317</f>
        <v>#NAME?</v>
      </c>
      <c r="F187" s="2"/>
    </row>
    <row r="188" customFormat="false" ht="12.75" hidden="false" customHeight="true" outlineLevel="0" collapsed="false">
      <c r="A188" s="37" t="e">
        <f aca="false">'inputs &amp; summary'!q317</f>
        <v>#NAME?</v>
      </c>
      <c r="B188" s="2" t="n">
        <v>0</v>
      </c>
      <c r="C188" s="36" t="e">
        <f aca="false">'inputs &amp; summary'!a317</f>
        <v>#NAME?</v>
      </c>
      <c r="D188" s="36" t="e">
        <f aca="false">'inputs &amp; summary'!ao317</f>
        <v>#NAME?</v>
      </c>
      <c r="F188" s="2"/>
    </row>
    <row r="189" customFormat="false" ht="12.75" hidden="false" customHeight="true" outlineLevel="0" collapsed="false">
      <c r="A189" s="37" t="e">
        <f aca="false">'inputs &amp; summary'!q317</f>
        <v>#NAME?</v>
      </c>
      <c r="B189" s="2" t="n">
        <v>0</v>
      </c>
      <c r="C189" s="36" t="e">
        <f aca="false">'inputs &amp; summary'!a317</f>
        <v>#NAME?</v>
      </c>
      <c r="D189" s="36" t="e">
        <f aca="false">'inputs &amp; summary'!ao317</f>
        <v>#NAME?</v>
      </c>
      <c r="F189" s="2"/>
    </row>
    <row r="190" customFormat="false" ht="12.75" hidden="false" customHeight="true" outlineLevel="0" collapsed="false">
      <c r="A190" s="37" t="e">
        <f aca="false">'inputs &amp; summary'!q317</f>
        <v>#NAME?</v>
      </c>
      <c r="B190" s="2" t="n">
        <v>0</v>
      </c>
      <c r="C190" s="36" t="e">
        <f aca="false">'inputs &amp; summary'!a317</f>
        <v>#NAME?</v>
      </c>
      <c r="D190" s="36" t="e">
        <f aca="false">'inputs &amp; summary'!ao317</f>
        <v>#NAME?</v>
      </c>
      <c r="F190" s="2"/>
    </row>
    <row r="191" customFormat="false" ht="12.75" hidden="false" customHeight="true" outlineLevel="0" collapsed="false">
      <c r="A191" s="37" t="e">
        <f aca="false">'inputs &amp; summary'!q406</f>
        <v>#NAME?</v>
      </c>
      <c r="B191" s="2" t="n">
        <v>0</v>
      </c>
      <c r="C191" s="36" t="e">
        <f aca="false">'inputs &amp; summary'!a406</f>
        <v>#NAME?</v>
      </c>
      <c r="D191" s="36" t="e">
        <f aca="false">'inputs &amp; summary'!ao406</f>
        <v>#NAME?</v>
      </c>
      <c r="F191" s="2"/>
    </row>
    <row r="192" customFormat="false" ht="12.75" hidden="false" customHeight="true" outlineLevel="0" collapsed="false">
      <c r="A192" s="37" t="e">
        <f aca="false">'inputs &amp; summary'!q406</f>
        <v>#NAME?</v>
      </c>
      <c r="B192" s="2" t="n">
        <v>0</v>
      </c>
      <c r="C192" s="36" t="e">
        <f aca="false">'inputs &amp; summary'!a406</f>
        <v>#NAME?</v>
      </c>
      <c r="D192" s="36" t="e">
        <f aca="false">'inputs &amp; summary'!ao406</f>
        <v>#NAME?</v>
      </c>
      <c r="F192" s="2"/>
    </row>
    <row r="193" customFormat="false" ht="12.75" hidden="false" customHeight="true" outlineLevel="0" collapsed="false">
      <c r="A193" s="37" t="e">
        <f aca="false">'inputs &amp; summary'!q406</f>
        <v>#NAME?</v>
      </c>
      <c r="B193" s="2" t="n">
        <v>0</v>
      </c>
      <c r="C193" s="36" t="e">
        <f aca="false">'inputs &amp; summary'!a406</f>
        <v>#NAME?</v>
      </c>
      <c r="D193" s="36" t="e">
        <f aca="false">'inputs &amp; summary'!ao406</f>
        <v>#NAME?</v>
      </c>
      <c r="F193" s="2"/>
    </row>
    <row r="194" customFormat="false" ht="12.75" hidden="false" customHeight="true" outlineLevel="0" collapsed="false">
      <c r="A194" s="37" t="e">
        <f aca="false">'inputs &amp; summary'!q406</f>
        <v>#NAME?</v>
      </c>
      <c r="B194" s="2" t="n">
        <v>0</v>
      </c>
      <c r="C194" s="36" t="e">
        <f aca="false">'inputs &amp; summary'!a406</f>
        <v>#NAME?</v>
      </c>
      <c r="D194" s="36" t="e">
        <f aca="false">'inputs &amp; summary'!ao406</f>
        <v>#NAME?</v>
      </c>
      <c r="F194" s="2"/>
    </row>
    <row r="195" customFormat="false" ht="12.75" hidden="false" customHeight="true" outlineLevel="0" collapsed="false">
      <c r="A195" s="37" t="e">
        <f aca="false">'inputs &amp; summary'!q406</f>
        <v>#NAME?</v>
      </c>
      <c r="B195" s="2" t="n">
        <v>0</v>
      </c>
      <c r="C195" s="36" t="e">
        <f aca="false">'inputs &amp; summary'!a406</f>
        <v>#NAME?</v>
      </c>
      <c r="D195" s="36" t="e">
        <f aca="false">'inputs &amp; summary'!ao406</f>
        <v>#NAME?</v>
      </c>
      <c r="F195" s="2"/>
    </row>
    <row r="196" customFormat="false" ht="12.75" hidden="false" customHeight="true" outlineLevel="0" collapsed="false">
      <c r="A196" s="37" t="e">
        <f aca="false">'inputs &amp; summary'!q406</f>
        <v>#NAME?</v>
      </c>
      <c r="B196" s="2" t="n">
        <v>0</v>
      </c>
      <c r="C196" s="36" t="e">
        <f aca="false">'inputs &amp; summary'!a406</f>
        <v>#NAME?</v>
      </c>
      <c r="D196" s="36" t="e">
        <f aca="false">'inputs &amp; summary'!ao406</f>
        <v>#NAME?</v>
      </c>
      <c r="F196" s="2"/>
    </row>
    <row r="197" customFormat="false" ht="12.75" hidden="false" customHeight="true" outlineLevel="0" collapsed="false">
      <c r="A197" s="37" t="e">
        <f aca="false">'inputs &amp; summary'!q406</f>
        <v>#NAME?</v>
      </c>
      <c r="B197" s="2" t="n">
        <v>0</v>
      </c>
      <c r="C197" s="36" t="e">
        <f aca="false">'inputs &amp; summary'!a406</f>
        <v>#NAME?</v>
      </c>
      <c r="D197" s="36" t="e">
        <f aca="false">'inputs &amp; summary'!ao406</f>
        <v>#NAME?</v>
      </c>
      <c r="F197" s="2"/>
    </row>
    <row r="198" customFormat="false" ht="12.75" hidden="false" customHeight="true" outlineLevel="0" collapsed="false">
      <c r="A198" s="37" t="e">
        <f aca="false">'inputs &amp; summary'!q406</f>
        <v>#NAME?</v>
      </c>
      <c r="B198" s="2" t="n">
        <v>0</v>
      </c>
      <c r="C198" s="36" t="e">
        <f aca="false">'inputs &amp; summary'!a406</f>
        <v>#NAME?</v>
      </c>
      <c r="D198" s="36" t="e">
        <f aca="false">'inputs &amp; summary'!ao406</f>
        <v>#NAME?</v>
      </c>
      <c r="F198" s="2"/>
    </row>
    <row r="199" customFormat="false" ht="12.75" hidden="false" customHeight="true" outlineLevel="0" collapsed="false">
      <c r="A199" s="37" t="e">
        <f aca="false">'inputs &amp; summary'!q406</f>
        <v>#NAME?</v>
      </c>
      <c r="B199" s="2" t="n">
        <v>0</v>
      </c>
      <c r="C199" s="36" t="e">
        <f aca="false">'inputs &amp; summary'!a406</f>
        <v>#NAME?</v>
      </c>
      <c r="D199" s="36" t="e">
        <f aca="false">'inputs &amp; summary'!ao406</f>
        <v>#NAME?</v>
      </c>
      <c r="F199" s="2"/>
    </row>
    <row r="200" customFormat="false" ht="12.75" hidden="false" customHeight="true" outlineLevel="0" collapsed="false">
      <c r="A200" s="37" t="e">
        <f aca="false">'inputs &amp; summary'!q406</f>
        <v>#NAME?</v>
      </c>
      <c r="B200" s="2" t="n">
        <v>0</v>
      </c>
      <c r="C200" s="36" t="e">
        <f aca="false">'inputs &amp; summary'!a406</f>
        <v>#NAME?</v>
      </c>
      <c r="D200" s="36" t="e">
        <f aca="false">'inputs &amp; summary'!ao406</f>
        <v>#NAME?</v>
      </c>
      <c r="F200" s="2"/>
    </row>
    <row r="201" customFormat="false" ht="12.75" hidden="false" customHeight="true" outlineLevel="0" collapsed="false">
      <c r="A201" s="37" t="e">
        <f aca="false">'inputs &amp; summary'!q406</f>
        <v>#NAME?</v>
      </c>
      <c r="B201" s="2" t="n">
        <v>0</v>
      </c>
      <c r="C201" s="36" t="e">
        <f aca="false">'inputs &amp; summary'!a406</f>
        <v>#NAME?</v>
      </c>
      <c r="D201" s="36" t="e">
        <f aca="false">'inputs &amp; summary'!ao406</f>
        <v>#NAME?</v>
      </c>
      <c r="F201" s="2"/>
    </row>
    <row r="202" customFormat="false" ht="12.75" hidden="false" customHeight="true" outlineLevel="0" collapsed="false">
      <c r="A202" s="37" t="e">
        <f aca="false">'inputs &amp; summary'!q406</f>
        <v>#NAME?</v>
      </c>
      <c r="B202" s="2" t="n">
        <v>0</v>
      </c>
      <c r="C202" s="36" t="e">
        <f aca="false">'inputs &amp; summary'!a406</f>
        <v>#NAME?</v>
      </c>
      <c r="D202" s="36" t="e">
        <f aca="false">'inputs &amp; summary'!ao406</f>
        <v>#NAME?</v>
      </c>
      <c r="F202" s="2"/>
    </row>
    <row r="203" customFormat="false" ht="12.75" hidden="false" customHeight="true" outlineLevel="0" collapsed="false">
      <c r="A203" s="37" t="e">
        <f aca="false">'inputs &amp; summary'!q406</f>
        <v>#NAME?</v>
      </c>
      <c r="B203" s="2" t="n">
        <v>0</v>
      </c>
      <c r="C203" s="36" t="e">
        <f aca="false">'inputs &amp; summary'!a406</f>
        <v>#NAME?</v>
      </c>
      <c r="D203" s="36" t="e">
        <f aca="false">'inputs &amp; summary'!ao406</f>
        <v>#NAME?</v>
      </c>
      <c r="F203" s="2"/>
    </row>
    <row r="204" customFormat="false" ht="12.75" hidden="false" customHeight="true" outlineLevel="0" collapsed="false">
      <c r="A204" s="37" t="e">
        <f aca="false">'inputs &amp; summary'!q406</f>
        <v>#NAME?</v>
      </c>
      <c r="B204" s="2" t="n">
        <v>0</v>
      </c>
      <c r="C204" s="36" t="e">
        <f aca="false">'inputs &amp; summary'!a406</f>
        <v>#NAME?</v>
      </c>
      <c r="D204" s="36" t="e">
        <f aca="false">'inputs &amp; summary'!ao406</f>
        <v>#NAME?</v>
      </c>
      <c r="F204" s="2"/>
    </row>
    <row r="205" customFormat="false" ht="12.75" hidden="false" customHeight="true" outlineLevel="0" collapsed="false">
      <c r="A205" s="37" t="e">
        <f aca="false">'inputs &amp; summary'!q406</f>
        <v>#NAME?</v>
      </c>
      <c r="B205" s="2" t="n">
        <v>0</v>
      </c>
      <c r="C205" s="36" t="e">
        <f aca="false">'inputs &amp; summary'!a406</f>
        <v>#NAME?</v>
      </c>
      <c r="D205" s="36" t="e">
        <f aca="false">'inputs &amp; summary'!ao406</f>
        <v>#NAME?</v>
      </c>
      <c r="F205" s="2"/>
    </row>
    <row r="206" customFormat="false" ht="12.75" hidden="false" customHeight="true" outlineLevel="0" collapsed="false">
      <c r="A206" s="37" t="e">
        <f aca="false">'inputs &amp; summary'!q406</f>
        <v>#NAME?</v>
      </c>
      <c r="B206" s="2" t="n">
        <v>0</v>
      </c>
      <c r="C206" s="36" t="e">
        <f aca="false">'inputs &amp; summary'!a406</f>
        <v>#NAME?</v>
      </c>
      <c r="D206" s="36" t="e">
        <f aca="false">'inputs &amp; summary'!ao406</f>
        <v>#NAME?</v>
      </c>
      <c r="F206" s="2"/>
    </row>
    <row r="207" customFormat="false" ht="12.75" hidden="false" customHeight="true" outlineLevel="0" collapsed="false">
      <c r="A207" s="37" t="e">
        <f aca="false">'inputs &amp; summary'!q406</f>
        <v>#NAME?</v>
      </c>
      <c r="B207" s="2" t="n">
        <v>0</v>
      </c>
      <c r="C207" s="36" t="e">
        <f aca="false">'inputs &amp; summary'!a406</f>
        <v>#NAME?</v>
      </c>
      <c r="D207" s="36" t="e">
        <f aca="false">'inputs &amp; summary'!ao406</f>
        <v>#NAME?</v>
      </c>
      <c r="F207" s="2"/>
    </row>
    <row r="208" customFormat="false" ht="12.75" hidden="false" customHeight="true" outlineLevel="0" collapsed="false">
      <c r="A208" s="37" t="e">
        <f aca="false">'inputs &amp; summary'!q406</f>
        <v>#NAME?</v>
      </c>
      <c r="B208" s="2" t="n">
        <v>0</v>
      </c>
      <c r="C208" s="36" t="e">
        <f aca="false">'inputs &amp; summary'!a406</f>
        <v>#NAME?</v>
      </c>
      <c r="D208" s="36" t="e">
        <f aca="false">'inputs &amp; summary'!ao406</f>
        <v>#NAME?</v>
      </c>
      <c r="F208" s="2"/>
    </row>
    <row r="209" customFormat="false" ht="12.75" hidden="false" customHeight="true" outlineLevel="0" collapsed="false">
      <c r="A209" s="37" t="e">
        <f aca="false">'inputs &amp; summary'!q406</f>
        <v>#NAME?</v>
      </c>
      <c r="B209" s="2" t="n">
        <v>0</v>
      </c>
      <c r="C209" s="36" t="e">
        <f aca="false">'inputs &amp; summary'!a406</f>
        <v>#NAME?</v>
      </c>
      <c r="D209" s="36" t="e">
        <f aca="false">'inputs &amp; summary'!ao406</f>
        <v>#NAME?</v>
      </c>
      <c r="F209" s="2"/>
    </row>
    <row r="210" customFormat="false" ht="12.75" hidden="false" customHeight="true" outlineLevel="0" collapsed="false">
      <c r="A210" s="37" t="e">
        <f aca="false">'inputs &amp; summary'!q406</f>
        <v>#NAME?</v>
      </c>
      <c r="B210" s="2" t="n">
        <v>0</v>
      </c>
      <c r="C210" s="36" t="e">
        <f aca="false">'inputs &amp; summary'!a406</f>
        <v>#NAME?</v>
      </c>
      <c r="D210" s="36" t="e">
        <f aca="false">'inputs &amp; summary'!ao406</f>
        <v>#NAME?</v>
      </c>
      <c r="F210" s="2"/>
    </row>
    <row r="211" customFormat="false" ht="12.75" hidden="false" customHeight="true" outlineLevel="0" collapsed="false">
      <c r="A211" s="37" t="e">
        <f aca="false">'inputs &amp; summary'!q406</f>
        <v>#NAME?</v>
      </c>
      <c r="B211" s="2" t="n">
        <v>0</v>
      </c>
      <c r="C211" s="36" t="e">
        <f aca="false">'inputs &amp; summary'!a406</f>
        <v>#NAME?</v>
      </c>
      <c r="D211" s="36" t="e">
        <f aca="false">'inputs &amp; summary'!ao406</f>
        <v>#NAME?</v>
      </c>
      <c r="F211" s="2"/>
    </row>
    <row r="212" customFormat="false" ht="12.75" hidden="false" customHeight="true" outlineLevel="0" collapsed="false">
      <c r="A212" s="37" t="e">
        <f aca="false">'inputs &amp; summary'!q406</f>
        <v>#NAME?</v>
      </c>
      <c r="B212" s="2" t="n">
        <v>0</v>
      </c>
      <c r="C212" s="36" t="e">
        <f aca="false">'inputs &amp; summary'!a406</f>
        <v>#NAME?</v>
      </c>
      <c r="D212" s="36" t="e">
        <f aca="false">'inputs &amp; summary'!ao406</f>
        <v>#NAME?</v>
      </c>
      <c r="F212" s="2"/>
    </row>
    <row r="213" customFormat="false" ht="12.75" hidden="false" customHeight="true" outlineLevel="0" collapsed="false">
      <c r="A213" s="37" t="e">
        <f aca="false">'inputs &amp; summary'!q406</f>
        <v>#NAME?</v>
      </c>
      <c r="B213" s="2" t="n">
        <v>0</v>
      </c>
      <c r="C213" s="36" t="e">
        <f aca="false">'inputs &amp; summary'!a406</f>
        <v>#NAME?</v>
      </c>
      <c r="D213" s="36" t="e">
        <f aca="false">'inputs &amp; summary'!ao406</f>
        <v>#NAME?</v>
      </c>
      <c r="F213" s="2"/>
    </row>
    <row r="214" customFormat="false" ht="12.75" hidden="false" customHeight="true" outlineLevel="0" collapsed="false">
      <c r="A214" s="37" t="e">
        <f aca="false">'inputs &amp; summary'!q406</f>
        <v>#NAME?</v>
      </c>
      <c r="B214" s="2" t="n">
        <v>0</v>
      </c>
      <c r="C214" s="36" t="e">
        <f aca="false">'inputs &amp; summary'!a406</f>
        <v>#NAME?</v>
      </c>
      <c r="D214" s="36" t="e">
        <f aca="false">'inputs &amp; summary'!ao406</f>
        <v>#NAME?</v>
      </c>
      <c r="F214" s="2"/>
    </row>
    <row r="215" customFormat="false" ht="12.75" hidden="false" customHeight="true" outlineLevel="0" collapsed="false">
      <c r="A215" s="37" t="e">
        <f aca="false">'inputs &amp; summary'!q406</f>
        <v>#NAME?</v>
      </c>
      <c r="B215" s="2" t="n">
        <v>0</v>
      </c>
      <c r="C215" s="36" t="e">
        <f aca="false">'inputs &amp; summary'!a406</f>
        <v>#NAME?</v>
      </c>
      <c r="D215" s="36" t="e">
        <f aca="false">'inputs &amp; summary'!ao406</f>
        <v>#NAME?</v>
      </c>
      <c r="F215" s="2"/>
    </row>
    <row r="216" customFormat="false" ht="12.75" hidden="false" customHeight="true" outlineLevel="0" collapsed="false">
      <c r="A216" s="37" t="e">
        <f aca="false">'inputs &amp; summary'!q406</f>
        <v>#NAME?</v>
      </c>
      <c r="B216" s="2" t="n">
        <v>0</v>
      </c>
      <c r="C216" s="36" t="e">
        <f aca="false">'inputs &amp; summary'!a406</f>
        <v>#NAME?</v>
      </c>
      <c r="D216" s="36" t="e">
        <f aca="false">'inputs &amp; summary'!ao406</f>
        <v>#NAME?</v>
      </c>
      <c r="F216" s="2"/>
    </row>
    <row r="217" customFormat="false" ht="12.75" hidden="false" customHeight="true" outlineLevel="0" collapsed="false">
      <c r="A217" s="37" t="e">
        <f aca="false">'inputs &amp; summary'!q406</f>
        <v>#NAME?</v>
      </c>
      <c r="B217" s="2" t="n">
        <v>0</v>
      </c>
      <c r="C217" s="36" t="e">
        <f aca="false">'inputs &amp; summary'!a406</f>
        <v>#NAME?</v>
      </c>
      <c r="D217" s="36" t="e">
        <f aca="false">'inputs &amp; summary'!ao406</f>
        <v>#NAME?</v>
      </c>
      <c r="F217" s="2"/>
    </row>
    <row r="218" customFormat="false" ht="12.75" hidden="false" customHeight="true" outlineLevel="0" collapsed="false">
      <c r="A218" s="37" t="e">
        <f aca="false">'inputs &amp; summary'!q406</f>
        <v>#NAME?</v>
      </c>
      <c r="B218" s="2" t="n">
        <v>0</v>
      </c>
      <c r="C218" s="36" t="e">
        <f aca="false">'inputs &amp; summary'!a406</f>
        <v>#NAME?</v>
      </c>
      <c r="D218" s="36" t="e">
        <f aca="false">'inputs &amp; summary'!ao406</f>
        <v>#NAME?</v>
      </c>
      <c r="F218" s="2"/>
    </row>
    <row r="219" customFormat="false" ht="12.75" hidden="false" customHeight="true" outlineLevel="0" collapsed="false">
      <c r="A219" s="37" t="e">
        <f aca="false">'inputs &amp; summary'!q406</f>
        <v>#NAME?</v>
      </c>
      <c r="B219" s="2" t="n">
        <v>0</v>
      </c>
      <c r="C219" s="36" t="e">
        <f aca="false">'inputs &amp; summary'!a406</f>
        <v>#NAME?</v>
      </c>
      <c r="D219" s="36" t="e">
        <f aca="false">'inputs &amp; summary'!ao406</f>
        <v>#NAME?</v>
      </c>
      <c r="F219" s="2"/>
    </row>
    <row r="220" customFormat="false" ht="12.75" hidden="false" customHeight="true" outlineLevel="0" collapsed="false">
      <c r="A220" s="37" t="e">
        <f aca="false">'inputs &amp; summary'!q406</f>
        <v>#NAME?</v>
      </c>
      <c r="B220" s="2" t="n">
        <v>0</v>
      </c>
      <c r="C220" s="36" t="e">
        <f aca="false">'inputs &amp; summary'!a406</f>
        <v>#NAME?</v>
      </c>
      <c r="D220" s="36" t="e">
        <f aca="false">'inputs &amp; summary'!ao406</f>
        <v>#NAME?</v>
      </c>
      <c r="F220" s="2"/>
    </row>
    <row r="221" customFormat="false" ht="12.75" hidden="false" customHeight="true" outlineLevel="0" collapsed="false">
      <c r="A221" s="37" t="e">
        <f aca="false">'inputs &amp; summary'!q406</f>
        <v>#NAME?</v>
      </c>
      <c r="B221" s="2" t="n">
        <v>0</v>
      </c>
      <c r="C221" s="36" t="e">
        <f aca="false">'inputs &amp; summary'!a406</f>
        <v>#NAME?</v>
      </c>
      <c r="D221" s="36" t="e">
        <f aca="false">'inputs &amp; summary'!ao406</f>
        <v>#NAME?</v>
      </c>
      <c r="F221" s="2"/>
    </row>
    <row r="222" customFormat="false" ht="12.75" hidden="false" customHeight="true" outlineLevel="0" collapsed="false">
      <c r="A222" s="37" t="e">
        <f aca="false">'inputs &amp; summary'!q406</f>
        <v>#NAME?</v>
      </c>
      <c r="B222" s="2" t="n">
        <v>0</v>
      </c>
      <c r="C222" s="36" t="e">
        <f aca="false">'inputs &amp; summary'!a406</f>
        <v>#NAME?</v>
      </c>
      <c r="D222" s="36" t="e">
        <f aca="false">'inputs &amp; summary'!ao406</f>
        <v>#NAME?</v>
      </c>
      <c r="F222" s="2"/>
    </row>
    <row r="223" customFormat="false" ht="12.75" hidden="false" customHeight="true" outlineLevel="0" collapsed="false">
      <c r="A223" s="37" t="e">
        <f aca="false">'inputs &amp; summary'!q406</f>
        <v>#NAME?</v>
      </c>
      <c r="B223" s="2" t="n">
        <v>0</v>
      </c>
      <c r="C223" s="36" t="e">
        <f aca="false">'inputs &amp; summary'!a406</f>
        <v>#NAME?</v>
      </c>
      <c r="D223" s="36" t="e">
        <f aca="false">'inputs &amp; summary'!ao406</f>
        <v>#NAME?</v>
      </c>
      <c r="F223" s="2"/>
    </row>
    <row r="224" customFormat="false" ht="12.75" hidden="false" customHeight="true" outlineLevel="0" collapsed="false">
      <c r="A224" s="37" t="e">
        <f aca="false">'inputs &amp; summary'!q406</f>
        <v>#NAME?</v>
      </c>
      <c r="B224" s="2" t="n">
        <v>0</v>
      </c>
      <c r="C224" s="36" t="e">
        <f aca="false">'inputs &amp; summary'!a406</f>
        <v>#NAME?</v>
      </c>
      <c r="D224" s="36" t="e">
        <f aca="false">'inputs &amp; summary'!ao406</f>
        <v>#NAME?</v>
      </c>
      <c r="F224" s="2"/>
    </row>
    <row r="225" customFormat="false" ht="12.75" hidden="false" customHeight="true" outlineLevel="0" collapsed="false">
      <c r="A225" s="37" t="e">
        <f aca="false">'inputs &amp; summary'!q406</f>
        <v>#NAME?</v>
      </c>
      <c r="B225" s="2" t="n">
        <v>0</v>
      </c>
      <c r="C225" s="36" t="e">
        <f aca="false">'inputs &amp; summary'!a406</f>
        <v>#NAME?</v>
      </c>
      <c r="D225" s="36" t="e">
        <f aca="false">'inputs &amp; summary'!ao406</f>
        <v>#NAME?</v>
      </c>
      <c r="F225" s="2"/>
    </row>
    <row r="226" customFormat="false" ht="12.75" hidden="false" customHeight="true" outlineLevel="0" collapsed="false">
      <c r="A226" s="37" t="e">
        <f aca="false">'inputs &amp; summary'!q406</f>
        <v>#NAME?</v>
      </c>
      <c r="B226" s="2" t="n">
        <v>0</v>
      </c>
      <c r="C226" s="36" t="e">
        <f aca="false">'inputs &amp; summary'!a406</f>
        <v>#NAME?</v>
      </c>
      <c r="D226" s="36" t="e">
        <f aca="false">'inputs &amp; summary'!ao406</f>
        <v>#NAME?</v>
      </c>
      <c r="F226" s="2"/>
    </row>
    <row r="227" customFormat="false" ht="12.75" hidden="false" customHeight="true" outlineLevel="0" collapsed="false">
      <c r="A227" s="37" t="e">
        <f aca="false">'inputs &amp; summary'!q406</f>
        <v>#NAME?</v>
      </c>
      <c r="B227" s="2" t="n">
        <v>0</v>
      </c>
      <c r="C227" s="36" t="e">
        <f aca="false">'inputs &amp; summary'!a406</f>
        <v>#NAME?</v>
      </c>
      <c r="D227" s="36" t="e">
        <f aca="false">'inputs &amp; summary'!ao406</f>
        <v>#NAME?</v>
      </c>
      <c r="F227" s="2"/>
    </row>
    <row r="228" customFormat="false" ht="12.75" hidden="false" customHeight="true" outlineLevel="0" collapsed="false">
      <c r="A228" s="37" t="e">
        <f aca="false">'inputs &amp; summary'!q406</f>
        <v>#NAME?</v>
      </c>
      <c r="B228" s="2" t="n">
        <v>0</v>
      </c>
      <c r="C228" s="36" t="e">
        <f aca="false">'inputs &amp; summary'!a406</f>
        <v>#NAME?</v>
      </c>
      <c r="D228" s="36" t="e">
        <f aca="false">'inputs &amp; summary'!ao406</f>
        <v>#NAME?</v>
      </c>
      <c r="F228" s="2"/>
    </row>
    <row r="229" customFormat="false" ht="12.75" hidden="false" customHeight="true" outlineLevel="0" collapsed="false">
      <c r="A229" s="37" t="e">
        <f aca="false">'inputs &amp; summary'!q406</f>
        <v>#NAME?</v>
      </c>
      <c r="B229" s="2" t="n">
        <v>0</v>
      </c>
      <c r="C229" s="36" t="e">
        <f aca="false">'inputs &amp; summary'!a406</f>
        <v>#NAME?</v>
      </c>
      <c r="D229" s="36" t="e">
        <f aca="false">'inputs &amp; summary'!ao406</f>
        <v>#NAME?</v>
      </c>
      <c r="F229" s="2"/>
    </row>
    <row r="230" customFormat="false" ht="12.75" hidden="false" customHeight="true" outlineLevel="0" collapsed="false">
      <c r="A230" s="37" t="e">
        <f aca="false">'inputs &amp; summary'!q406</f>
        <v>#NAME?</v>
      </c>
      <c r="B230" s="2" t="n">
        <v>0</v>
      </c>
      <c r="C230" s="36" t="e">
        <f aca="false">'inputs &amp; summary'!a406</f>
        <v>#NAME?</v>
      </c>
      <c r="D230" s="36" t="e">
        <f aca="false">'inputs &amp; summary'!ao406</f>
        <v>#NAME?</v>
      </c>
      <c r="F230" s="2"/>
    </row>
    <row r="231" customFormat="false" ht="12.75" hidden="false" customHeight="true" outlineLevel="0" collapsed="false">
      <c r="A231" s="37" t="e">
        <f aca="false">'inputs &amp; summary'!q406</f>
        <v>#NAME?</v>
      </c>
      <c r="B231" s="2" t="n">
        <v>0</v>
      </c>
      <c r="C231" s="36" t="e">
        <f aca="false">'inputs &amp; summary'!a406</f>
        <v>#NAME?</v>
      </c>
      <c r="D231" s="36" t="e">
        <f aca="false">'inputs &amp; summary'!ao406</f>
        <v>#NAME?</v>
      </c>
      <c r="F231" s="2"/>
    </row>
    <row r="232" customFormat="false" ht="12.75" hidden="false" customHeight="true" outlineLevel="0" collapsed="false">
      <c r="A232" s="37" t="e">
        <f aca="false">'inputs &amp; summary'!q406</f>
        <v>#NAME?</v>
      </c>
      <c r="B232" s="2" t="n">
        <v>0</v>
      </c>
      <c r="C232" s="36" t="e">
        <f aca="false">'inputs &amp; summary'!a406</f>
        <v>#NAME?</v>
      </c>
      <c r="D232" s="36" t="e">
        <f aca="false">'inputs &amp; summary'!ao406</f>
        <v>#NAME?</v>
      </c>
      <c r="F232" s="2"/>
    </row>
    <row r="233" customFormat="false" ht="12.75" hidden="false" customHeight="true" outlineLevel="0" collapsed="false">
      <c r="A233" s="37" t="e">
        <f aca="false">'inputs &amp; summary'!q406</f>
        <v>#NAME?</v>
      </c>
      <c r="B233" s="2" t="n">
        <v>0</v>
      </c>
      <c r="C233" s="36" t="e">
        <f aca="false">'inputs &amp; summary'!a406</f>
        <v>#NAME?</v>
      </c>
      <c r="D233" s="36" t="e">
        <f aca="false">'inputs &amp; summary'!ao406</f>
        <v>#NAME?</v>
      </c>
      <c r="F233" s="2"/>
    </row>
    <row r="234" customFormat="false" ht="12.75" hidden="false" customHeight="true" outlineLevel="0" collapsed="false">
      <c r="A234" s="37" t="e">
        <f aca="false">'inputs &amp; summary'!q406</f>
        <v>#NAME?</v>
      </c>
      <c r="B234" s="2" t="n">
        <v>0</v>
      </c>
      <c r="C234" s="36" t="e">
        <f aca="false">'inputs &amp; summary'!a406</f>
        <v>#NAME?</v>
      </c>
      <c r="D234" s="36" t="e">
        <f aca="false">'inputs &amp; summary'!ao406</f>
        <v>#NAME?</v>
      </c>
      <c r="F234" s="2"/>
    </row>
    <row r="235" customFormat="false" ht="12.75" hidden="false" customHeight="true" outlineLevel="0" collapsed="false">
      <c r="A235" s="37" t="e">
        <f aca="false">'inputs &amp; summary'!q406</f>
        <v>#NAME?</v>
      </c>
      <c r="B235" s="2" t="n">
        <v>0</v>
      </c>
      <c r="C235" s="36" t="e">
        <f aca="false">'inputs &amp; summary'!a406</f>
        <v>#NAME?</v>
      </c>
      <c r="D235" s="36" t="e">
        <f aca="false">'inputs &amp; summary'!ao406</f>
        <v>#NAME?</v>
      </c>
      <c r="F235" s="2"/>
    </row>
    <row r="236" customFormat="false" ht="12.75" hidden="false" customHeight="true" outlineLevel="0" collapsed="false">
      <c r="A236" s="37" t="e">
        <f aca="false">'inputs &amp; summary'!q406</f>
        <v>#NAME?</v>
      </c>
      <c r="B236" s="2" t="n">
        <v>0</v>
      </c>
      <c r="C236" s="36" t="e">
        <f aca="false">'inputs &amp; summary'!a406</f>
        <v>#NAME?</v>
      </c>
      <c r="D236" s="36" t="e">
        <f aca="false">'inputs &amp; summary'!ao406</f>
        <v>#NAME?</v>
      </c>
      <c r="F236" s="2"/>
    </row>
    <row r="237" customFormat="false" ht="12.75" hidden="false" customHeight="true" outlineLevel="0" collapsed="false">
      <c r="A237" s="37" t="e">
        <f aca="false">'inputs &amp; summary'!q406</f>
        <v>#NAME?</v>
      </c>
      <c r="B237" s="2" t="n">
        <v>0</v>
      </c>
      <c r="C237" s="36" t="e">
        <f aca="false">'inputs &amp; summary'!a406</f>
        <v>#NAME?</v>
      </c>
      <c r="D237" s="36" t="e">
        <f aca="false">'inputs &amp; summary'!ao406</f>
        <v>#NAME?</v>
      </c>
      <c r="F237" s="2"/>
    </row>
    <row r="238" customFormat="false" ht="12.75" hidden="false" customHeight="true" outlineLevel="0" collapsed="false">
      <c r="A238" s="37" t="e">
        <f aca="false">'inputs &amp; summary'!q406</f>
        <v>#NAME?</v>
      </c>
      <c r="B238" s="2" t="n">
        <v>0</v>
      </c>
      <c r="C238" s="36" t="e">
        <f aca="false">'inputs &amp; summary'!a406</f>
        <v>#NAME?</v>
      </c>
      <c r="D238" s="36" t="e">
        <f aca="false">'inputs &amp; summary'!ao406</f>
        <v>#NAME?</v>
      </c>
      <c r="F238" s="2"/>
    </row>
    <row r="239" customFormat="false" ht="12.75" hidden="false" customHeight="true" outlineLevel="0" collapsed="false">
      <c r="A239" s="37" t="e">
        <f aca="false">'inputs &amp; summary'!q406</f>
        <v>#NAME?</v>
      </c>
      <c r="B239" s="2" t="n">
        <v>0</v>
      </c>
      <c r="C239" s="36" t="e">
        <f aca="false">'inputs &amp; summary'!a406</f>
        <v>#NAME?</v>
      </c>
      <c r="D239" s="36" t="e">
        <f aca="false">'inputs &amp; summary'!ao406</f>
        <v>#NAME?</v>
      </c>
      <c r="F239" s="2"/>
    </row>
    <row r="240" customFormat="false" ht="12.75" hidden="false" customHeight="true" outlineLevel="0" collapsed="false">
      <c r="A240" s="37" t="e">
        <f aca="false">'inputs &amp; summary'!q406</f>
        <v>#NAME?</v>
      </c>
      <c r="B240" s="2" t="n">
        <v>0</v>
      </c>
      <c r="C240" s="36" t="e">
        <f aca="false">'inputs &amp; summary'!a406</f>
        <v>#NAME?</v>
      </c>
      <c r="D240" s="36" t="e">
        <f aca="false">'inputs &amp; summary'!ao406</f>
        <v>#NAME?</v>
      </c>
      <c r="F240" s="2"/>
    </row>
    <row r="241" customFormat="false" ht="12.75" hidden="false" customHeight="true" outlineLevel="0" collapsed="false">
      <c r="A241" s="37" t="e">
        <f aca="false">'inputs &amp; summary'!q406</f>
        <v>#NAME?</v>
      </c>
      <c r="B241" s="2" t="n">
        <v>0</v>
      </c>
      <c r="C241" s="36" t="e">
        <f aca="false">'inputs &amp; summary'!a406</f>
        <v>#NAME?</v>
      </c>
      <c r="D241" s="36" t="e">
        <f aca="false">'inputs &amp; summary'!ao406</f>
        <v>#NAME?</v>
      </c>
      <c r="F241" s="2"/>
    </row>
    <row r="242" customFormat="false" ht="12.75" hidden="false" customHeight="true" outlineLevel="0" collapsed="false">
      <c r="A242" s="37" t="e">
        <f aca="false">'inputs &amp; summary'!q406</f>
        <v>#NAME?</v>
      </c>
      <c r="B242" s="2" t="n">
        <v>0</v>
      </c>
      <c r="C242" s="36" t="e">
        <f aca="false">'inputs &amp; summary'!a406</f>
        <v>#NAME?</v>
      </c>
      <c r="D242" s="36" t="e">
        <f aca="false">'inputs &amp; summary'!ao406</f>
        <v>#NAME?</v>
      </c>
      <c r="F242" s="2"/>
    </row>
    <row r="243" customFormat="false" ht="12.75" hidden="false" customHeight="true" outlineLevel="0" collapsed="false">
      <c r="A243" s="37" t="e">
        <f aca="false">'inputs &amp; summary'!q406</f>
        <v>#NAME?</v>
      </c>
      <c r="B243" s="2" t="n">
        <v>0</v>
      </c>
      <c r="C243" s="36" t="e">
        <f aca="false">'inputs &amp; summary'!a406</f>
        <v>#NAME?</v>
      </c>
      <c r="D243" s="36" t="e">
        <f aca="false">'inputs &amp; summary'!ao406</f>
        <v>#NAME?</v>
      </c>
      <c r="F243" s="2"/>
    </row>
    <row r="244" customFormat="false" ht="12.75" hidden="false" customHeight="true" outlineLevel="0" collapsed="false">
      <c r="A244" s="37" t="e">
        <f aca="false">'inputs &amp; summary'!q406</f>
        <v>#NAME?</v>
      </c>
      <c r="B244" s="2" t="n">
        <v>0</v>
      </c>
      <c r="C244" s="36" t="e">
        <f aca="false">'inputs &amp; summary'!a406</f>
        <v>#NAME?</v>
      </c>
      <c r="D244" s="36" t="e">
        <f aca="false">'inputs &amp; summary'!ao406</f>
        <v>#NAME?</v>
      </c>
      <c r="F244" s="2"/>
    </row>
    <row r="245" customFormat="false" ht="12.75" hidden="false" customHeight="true" outlineLevel="0" collapsed="false">
      <c r="A245" s="37" t="e">
        <f aca="false">'inputs &amp; summary'!q406</f>
        <v>#NAME?</v>
      </c>
      <c r="B245" s="2" t="n">
        <v>0</v>
      </c>
      <c r="C245" s="36" t="e">
        <f aca="false">'inputs &amp; summary'!a406</f>
        <v>#NAME?</v>
      </c>
      <c r="D245" s="36" t="e">
        <f aca="false">'inputs &amp; summary'!ao406</f>
        <v>#NAME?</v>
      </c>
      <c r="F245" s="2"/>
    </row>
    <row r="246" customFormat="false" ht="12.75" hidden="false" customHeight="true" outlineLevel="0" collapsed="false">
      <c r="A246" s="37" t="e">
        <f aca="false">'inputs &amp; summary'!q514</f>
        <v>#NAME?</v>
      </c>
      <c r="B246" s="2" t="n">
        <v>0</v>
      </c>
      <c r="C246" s="36" t="e">
        <f aca="false">'inputs &amp; summary'!a514</f>
        <v>#NAME?</v>
      </c>
      <c r="D246" s="36" t="e">
        <f aca="false">'inputs &amp; summary'!ao514</f>
        <v>#NAME?</v>
      </c>
      <c r="F246" s="2"/>
    </row>
    <row r="247" customFormat="false" ht="12.75" hidden="false" customHeight="true" outlineLevel="0" collapsed="false">
      <c r="A247" s="37" t="e">
        <f aca="false">'inputs &amp; summary'!q514</f>
        <v>#NAME?</v>
      </c>
      <c r="B247" s="2" t="n">
        <v>0</v>
      </c>
      <c r="C247" s="36" t="e">
        <f aca="false">'inputs &amp; summary'!a514</f>
        <v>#NAME?</v>
      </c>
      <c r="D247" s="36" t="e">
        <f aca="false">'inputs &amp; summary'!ao514</f>
        <v>#NAME?</v>
      </c>
      <c r="F247" s="2"/>
    </row>
    <row r="248" customFormat="false" ht="12.75" hidden="false" customHeight="true" outlineLevel="0" collapsed="false">
      <c r="A248" s="37" t="e">
        <f aca="false">'inputs &amp; summary'!q514</f>
        <v>#NAME?</v>
      </c>
      <c r="B248" s="2" t="n">
        <v>0</v>
      </c>
      <c r="C248" s="36" t="e">
        <f aca="false">'inputs &amp; summary'!a514</f>
        <v>#NAME?</v>
      </c>
      <c r="D248" s="36" t="e">
        <f aca="false">'inputs &amp; summary'!ao514</f>
        <v>#NAME?</v>
      </c>
      <c r="F248" s="2"/>
    </row>
    <row r="249" customFormat="false" ht="12.75" hidden="false" customHeight="true" outlineLevel="0" collapsed="false">
      <c r="A249" s="37" t="e">
        <f aca="false">'inputs &amp; summary'!q514</f>
        <v>#NAME?</v>
      </c>
      <c r="B249" s="2" t="n">
        <v>0</v>
      </c>
      <c r="C249" s="36" t="e">
        <f aca="false">'inputs &amp; summary'!a514</f>
        <v>#NAME?</v>
      </c>
      <c r="D249" s="36" t="e">
        <f aca="false">'inputs &amp; summary'!ao514</f>
        <v>#NAME?</v>
      </c>
      <c r="F249" s="2"/>
    </row>
    <row r="250" customFormat="false" ht="12.75" hidden="false" customHeight="true" outlineLevel="0" collapsed="false">
      <c r="A250" s="37" t="e">
        <f aca="false">'inputs &amp; summary'!q514</f>
        <v>#NAME?</v>
      </c>
      <c r="B250" s="2" t="n">
        <v>0</v>
      </c>
      <c r="C250" s="36" t="e">
        <f aca="false">'inputs &amp; summary'!a514</f>
        <v>#NAME?</v>
      </c>
      <c r="D250" s="36" t="e">
        <f aca="false">'inputs &amp; summary'!ao514</f>
        <v>#NAME?</v>
      </c>
      <c r="F250" s="2"/>
    </row>
    <row r="251" customFormat="false" ht="12.75" hidden="false" customHeight="true" outlineLevel="0" collapsed="false">
      <c r="A251" s="37" t="e">
        <f aca="false">'inputs &amp; summary'!q514</f>
        <v>#NAME?</v>
      </c>
      <c r="B251" s="2" t="n">
        <v>0</v>
      </c>
      <c r="C251" s="36" t="e">
        <f aca="false">'inputs &amp; summary'!a514</f>
        <v>#NAME?</v>
      </c>
      <c r="D251" s="36" t="e">
        <f aca="false">'inputs &amp; summary'!ao514</f>
        <v>#NAME?</v>
      </c>
      <c r="F251" s="2"/>
    </row>
    <row r="252" customFormat="false" ht="12.75" hidden="false" customHeight="true" outlineLevel="0" collapsed="false">
      <c r="A252" s="37" t="e">
        <f aca="false">'inputs &amp; summary'!q514</f>
        <v>#NAME?</v>
      </c>
      <c r="B252" s="2" t="n">
        <v>0</v>
      </c>
      <c r="C252" s="36" t="e">
        <f aca="false">'inputs &amp; summary'!a514</f>
        <v>#NAME?</v>
      </c>
      <c r="D252" s="36" t="e">
        <f aca="false">'inputs &amp; summary'!ao514</f>
        <v>#NAME?</v>
      </c>
      <c r="F252" s="2"/>
    </row>
    <row r="253" customFormat="false" ht="12.75" hidden="false" customHeight="true" outlineLevel="0" collapsed="false">
      <c r="A253" s="37" t="e">
        <f aca="false">'inputs &amp; summary'!q514</f>
        <v>#NAME?</v>
      </c>
      <c r="B253" s="2" t="n">
        <v>0</v>
      </c>
      <c r="C253" s="36" t="e">
        <f aca="false">'inputs &amp; summary'!a514</f>
        <v>#NAME?</v>
      </c>
      <c r="D253" s="36" t="e">
        <f aca="false">'inputs &amp; summary'!ao514</f>
        <v>#NAME?</v>
      </c>
      <c r="F253" s="2"/>
    </row>
    <row r="254" customFormat="false" ht="12.75" hidden="false" customHeight="true" outlineLevel="0" collapsed="false">
      <c r="A254" s="37" t="e">
        <f aca="false">'inputs &amp; summary'!q514</f>
        <v>#NAME?</v>
      </c>
      <c r="B254" s="2" t="n">
        <v>0</v>
      </c>
      <c r="C254" s="36" t="e">
        <f aca="false">'inputs &amp; summary'!a514</f>
        <v>#NAME?</v>
      </c>
      <c r="D254" s="36" t="e">
        <f aca="false">'inputs &amp; summary'!ao514</f>
        <v>#NAME?</v>
      </c>
      <c r="F254" s="2"/>
    </row>
    <row r="255" customFormat="false" ht="12.75" hidden="false" customHeight="true" outlineLevel="0" collapsed="false">
      <c r="A255" s="37" t="e">
        <f aca="false">'inputs &amp; summary'!q514</f>
        <v>#NAME?</v>
      </c>
      <c r="B255" s="2" t="n">
        <v>0</v>
      </c>
      <c r="C255" s="36" t="e">
        <f aca="false">'inputs &amp; summary'!a514</f>
        <v>#NAME?</v>
      </c>
      <c r="D255" s="36" t="e">
        <f aca="false">'inputs &amp; summary'!ao514</f>
        <v>#NAME?</v>
      </c>
      <c r="F255" s="2"/>
    </row>
    <row r="256" customFormat="false" ht="12.75" hidden="false" customHeight="true" outlineLevel="0" collapsed="false">
      <c r="A256" s="37" t="e">
        <f aca="false">'inputs &amp; summary'!q514</f>
        <v>#NAME?</v>
      </c>
      <c r="B256" s="2" t="n">
        <v>0</v>
      </c>
      <c r="C256" s="36" t="e">
        <f aca="false">'inputs &amp; summary'!a514</f>
        <v>#NAME?</v>
      </c>
      <c r="D256" s="36" t="e">
        <f aca="false">'inputs &amp; summary'!ao514</f>
        <v>#NAME?</v>
      </c>
      <c r="F256" s="2"/>
    </row>
    <row r="257" customFormat="false" ht="12.75" hidden="false" customHeight="true" outlineLevel="0" collapsed="false">
      <c r="A257" s="37" t="e">
        <f aca="false">'inputs &amp; summary'!q514</f>
        <v>#NAME?</v>
      </c>
      <c r="B257" s="2" t="n">
        <v>0</v>
      </c>
      <c r="C257" s="36" t="e">
        <f aca="false">'inputs &amp; summary'!a514</f>
        <v>#NAME?</v>
      </c>
      <c r="D257" s="36" t="e">
        <f aca="false">'inputs &amp; summary'!ao514</f>
        <v>#NAME?</v>
      </c>
      <c r="F257" s="2"/>
    </row>
    <row r="258" customFormat="false" ht="12.75" hidden="false" customHeight="true" outlineLevel="0" collapsed="false">
      <c r="A258" s="37" t="e">
        <f aca="false">'inputs &amp; summary'!q514</f>
        <v>#NAME?</v>
      </c>
      <c r="B258" s="2" t="n">
        <v>0</v>
      </c>
      <c r="C258" s="36" t="e">
        <f aca="false">'inputs &amp; summary'!a514</f>
        <v>#NAME?</v>
      </c>
      <c r="D258" s="36" t="e">
        <f aca="false">'inputs &amp; summary'!ao514</f>
        <v>#NAME?</v>
      </c>
      <c r="F258" s="2"/>
    </row>
    <row r="259" customFormat="false" ht="12.75" hidden="false" customHeight="true" outlineLevel="0" collapsed="false">
      <c r="A259" s="37" t="e">
        <f aca="false">'inputs &amp; summary'!q514</f>
        <v>#NAME?</v>
      </c>
      <c r="B259" s="2" t="n">
        <v>0</v>
      </c>
      <c r="C259" s="36" t="e">
        <f aca="false">'inputs &amp; summary'!a514</f>
        <v>#NAME?</v>
      </c>
      <c r="D259" s="36" t="e">
        <f aca="false">'inputs &amp; summary'!ao514</f>
        <v>#NAME?</v>
      </c>
      <c r="F259" s="2"/>
    </row>
    <row r="260" customFormat="false" ht="12.75" hidden="false" customHeight="true" outlineLevel="0" collapsed="false">
      <c r="A260" s="37" t="e">
        <f aca="false">'inputs &amp; summary'!q514</f>
        <v>#NAME?</v>
      </c>
      <c r="B260" s="2" t="n">
        <v>0</v>
      </c>
      <c r="C260" s="36" t="e">
        <f aca="false">'inputs &amp; summary'!a514</f>
        <v>#NAME?</v>
      </c>
      <c r="D260" s="36" t="e">
        <f aca="false">'inputs &amp; summary'!ao514</f>
        <v>#NAME?</v>
      </c>
      <c r="F260" s="2"/>
    </row>
    <row r="261" customFormat="false" ht="12.75" hidden="false" customHeight="true" outlineLevel="0" collapsed="false">
      <c r="A261" s="37" t="e">
        <f aca="false">'inputs &amp; summary'!q514</f>
        <v>#NAME?</v>
      </c>
      <c r="B261" s="2" t="n">
        <v>0</v>
      </c>
      <c r="C261" s="36" t="e">
        <f aca="false">'inputs &amp; summary'!a514</f>
        <v>#NAME?</v>
      </c>
      <c r="D261" s="36" t="e">
        <f aca="false">'inputs &amp; summary'!ao514</f>
        <v>#NAME?</v>
      </c>
      <c r="F261" s="2"/>
    </row>
    <row r="262" customFormat="false" ht="12.75" hidden="false" customHeight="true" outlineLevel="0" collapsed="false">
      <c r="A262" s="37" t="e">
        <f aca="false">'inputs &amp; summary'!q514</f>
        <v>#NAME?</v>
      </c>
      <c r="B262" s="2" t="n">
        <v>0</v>
      </c>
      <c r="C262" s="36" t="e">
        <f aca="false">'inputs &amp; summary'!a514</f>
        <v>#NAME?</v>
      </c>
      <c r="D262" s="36" t="e">
        <f aca="false">'inputs &amp; summary'!ao514</f>
        <v>#NAME?</v>
      </c>
      <c r="F262" s="2"/>
    </row>
    <row r="263" customFormat="false" ht="12.75" hidden="false" customHeight="true" outlineLevel="0" collapsed="false">
      <c r="A263" s="37" t="e">
        <f aca="false">'inputs &amp; summary'!q514</f>
        <v>#NAME?</v>
      </c>
      <c r="B263" s="2" t="n">
        <v>0</v>
      </c>
      <c r="C263" s="36" t="e">
        <f aca="false">'inputs &amp; summary'!a514</f>
        <v>#NAME?</v>
      </c>
      <c r="D263" s="36" t="e">
        <f aca="false">'inputs &amp; summary'!ao514</f>
        <v>#NAME?</v>
      </c>
      <c r="F263" s="2"/>
    </row>
    <row r="264" customFormat="false" ht="12.75" hidden="false" customHeight="true" outlineLevel="0" collapsed="false">
      <c r="A264" s="37" t="e">
        <f aca="false">'inputs &amp; summary'!q514</f>
        <v>#NAME?</v>
      </c>
      <c r="B264" s="2" t="n">
        <v>0</v>
      </c>
      <c r="C264" s="36" t="e">
        <f aca="false">'inputs &amp; summary'!a514</f>
        <v>#NAME?</v>
      </c>
      <c r="D264" s="36" t="e">
        <f aca="false">'inputs &amp; summary'!ao514</f>
        <v>#NAME?</v>
      </c>
      <c r="F264" s="2"/>
    </row>
    <row r="265" customFormat="false" ht="12.75" hidden="false" customHeight="true" outlineLevel="0" collapsed="false">
      <c r="A265" s="37" t="e">
        <f aca="false">'inputs &amp; summary'!q514</f>
        <v>#NAME?</v>
      </c>
      <c r="B265" s="2" t="n">
        <v>0</v>
      </c>
      <c r="C265" s="36" t="e">
        <f aca="false">'inputs &amp; summary'!a514</f>
        <v>#NAME?</v>
      </c>
      <c r="D265" s="36" t="e">
        <f aca="false">'inputs &amp; summary'!ao514</f>
        <v>#NAME?</v>
      </c>
      <c r="F265" s="2"/>
    </row>
    <row r="266" customFormat="false" ht="12.75" hidden="false" customHeight="true" outlineLevel="0" collapsed="false">
      <c r="A266" s="37" t="e">
        <f aca="false">'inputs &amp; summary'!q514</f>
        <v>#NAME?</v>
      </c>
      <c r="B266" s="2" t="n">
        <v>0</v>
      </c>
      <c r="C266" s="36" t="e">
        <f aca="false">'inputs &amp; summary'!a514</f>
        <v>#NAME?</v>
      </c>
      <c r="D266" s="36" t="e">
        <f aca="false">'inputs &amp; summary'!ao514</f>
        <v>#NAME?</v>
      </c>
      <c r="F266" s="2"/>
    </row>
    <row r="267" customFormat="false" ht="12.75" hidden="false" customHeight="true" outlineLevel="0" collapsed="false">
      <c r="A267" s="37" t="e">
        <f aca="false">'inputs &amp; summary'!q514</f>
        <v>#NAME?</v>
      </c>
      <c r="B267" s="2" t="n">
        <v>0</v>
      </c>
      <c r="C267" s="36" t="e">
        <f aca="false">'inputs &amp; summary'!a514</f>
        <v>#NAME?</v>
      </c>
      <c r="D267" s="36" t="e">
        <f aca="false">'inputs &amp; summary'!ao514</f>
        <v>#NAME?</v>
      </c>
      <c r="F267" s="2"/>
    </row>
    <row r="268" customFormat="false" ht="12.75" hidden="false" customHeight="true" outlineLevel="0" collapsed="false">
      <c r="A268" s="37" t="e">
        <f aca="false">'inputs &amp; summary'!q514</f>
        <v>#NAME?</v>
      </c>
      <c r="B268" s="2" t="n">
        <v>0</v>
      </c>
      <c r="C268" s="36" t="e">
        <f aca="false">'inputs &amp; summary'!a514</f>
        <v>#NAME?</v>
      </c>
      <c r="D268" s="36" t="e">
        <f aca="false">'inputs &amp; summary'!ao514</f>
        <v>#NAME?</v>
      </c>
      <c r="F268" s="2"/>
    </row>
    <row r="269" customFormat="false" ht="12.75" hidden="false" customHeight="true" outlineLevel="0" collapsed="false">
      <c r="A269" s="37" t="e">
        <f aca="false">'inputs &amp; summary'!q514</f>
        <v>#NAME?</v>
      </c>
      <c r="B269" s="2" t="n">
        <v>0</v>
      </c>
      <c r="C269" s="36" t="e">
        <f aca="false">'inputs &amp; summary'!a514</f>
        <v>#NAME?</v>
      </c>
      <c r="D269" s="36" t="e">
        <f aca="false">'inputs &amp; summary'!ao514</f>
        <v>#NAME?</v>
      </c>
      <c r="F269" s="2"/>
    </row>
    <row r="270" customFormat="false" ht="12.75" hidden="false" customHeight="true" outlineLevel="0" collapsed="false">
      <c r="A270" s="37" t="e">
        <f aca="false">'inputs &amp; summary'!q514</f>
        <v>#NAME?</v>
      </c>
      <c r="B270" s="2" t="n">
        <v>0</v>
      </c>
      <c r="C270" s="36" t="e">
        <f aca="false">'inputs &amp; summary'!a514</f>
        <v>#NAME?</v>
      </c>
      <c r="D270" s="36" t="e">
        <f aca="false">'inputs &amp; summary'!ao514</f>
        <v>#NAME?</v>
      </c>
      <c r="F270" s="2"/>
    </row>
    <row r="271" customFormat="false" ht="12.75" hidden="false" customHeight="true" outlineLevel="0" collapsed="false">
      <c r="A271" s="37" t="e">
        <f aca="false">'inputs &amp; summary'!q514</f>
        <v>#NAME?</v>
      </c>
      <c r="B271" s="2" t="n">
        <v>0</v>
      </c>
      <c r="C271" s="36" t="e">
        <f aca="false">'inputs &amp; summary'!a514</f>
        <v>#NAME?</v>
      </c>
      <c r="D271" s="36" t="e">
        <f aca="false">'inputs &amp; summary'!ao514</f>
        <v>#NAME?</v>
      </c>
      <c r="F271" s="2"/>
    </row>
    <row r="272" customFormat="false" ht="12.75" hidden="false" customHeight="true" outlineLevel="0" collapsed="false">
      <c r="A272" s="37" t="e">
        <f aca="false">'inputs &amp; summary'!q514</f>
        <v>#NAME?</v>
      </c>
      <c r="B272" s="2" t="n">
        <v>0</v>
      </c>
      <c r="C272" s="36" t="e">
        <f aca="false">'inputs &amp; summary'!a514</f>
        <v>#NAME?</v>
      </c>
      <c r="D272" s="36" t="e">
        <f aca="false">'inputs &amp; summary'!ao514</f>
        <v>#NAME?</v>
      </c>
      <c r="F272" s="2"/>
    </row>
    <row r="273" customFormat="false" ht="12.75" hidden="false" customHeight="true" outlineLevel="0" collapsed="false">
      <c r="A273" s="37" t="e">
        <f aca="false">'inputs &amp; summary'!q514</f>
        <v>#NAME?</v>
      </c>
      <c r="B273" s="2" t="n">
        <v>0</v>
      </c>
      <c r="C273" s="36" t="e">
        <f aca="false">'inputs &amp; summary'!a514</f>
        <v>#NAME?</v>
      </c>
      <c r="D273" s="36" t="e">
        <f aca="false">'inputs &amp; summary'!ao514</f>
        <v>#NAME?</v>
      </c>
      <c r="F273" s="2"/>
    </row>
    <row r="274" customFormat="false" ht="12.75" hidden="false" customHeight="true" outlineLevel="0" collapsed="false">
      <c r="A274" s="37" t="e">
        <f aca="false">'inputs &amp; summary'!q514</f>
        <v>#NAME?</v>
      </c>
      <c r="B274" s="2" t="n">
        <v>0</v>
      </c>
      <c r="C274" s="36" t="e">
        <f aca="false">'inputs &amp; summary'!a514</f>
        <v>#NAME?</v>
      </c>
      <c r="D274" s="36" t="e">
        <f aca="false">'inputs &amp; summary'!ao514</f>
        <v>#NAME?</v>
      </c>
      <c r="F274" s="2"/>
    </row>
    <row r="275" customFormat="false" ht="12.75" hidden="false" customHeight="true" outlineLevel="0" collapsed="false">
      <c r="A275" s="37" t="e">
        <f aca="false">'inputs &amp; summary'!q514</f>
        <v>#NAME?</v>
      </c>
      <c r="B275" s="2" t="n">
        <v>0</v>
      </c>
      <c r="C275" s="36" t="e">
        <f aca="false">'inputs &amp; summary'!a514</f>
        <v>#NAME?</v>
      </c>
      <c r="D275" s="36" t="e">
        <f aca="false">'inputs &amp; summary'!ao514</f>
        <v>#NAME?</v>
      </c>
      <c r="F275" s="2"/>
    </row>
    <row r="276" customFormat="false" ht="12.75" hidden="false" customHeight="true" outlineLevel="0" collapsed="false">
      <c r="A276" s="37" t="e">
        <f aca="false">'inputs &amp; summary'!q514</f>
        <v>#NAME?</v>
      </c>
      <c r="B276" s="2" t="n">
        <v>0</v>
      </c>
      <c r="C276" s="36" t="e">
        <f aca="false">'inputs &amp; summary'!a514</f>
        <v>#NAME?</v>
      </c>
      <c r="D276" s="36" t="e">
        <f aca="false">'inputs &amp; summary'!ao514</f>
        <v>#NAME?</v>
      </c>
      <c r="F276" s="2"/>
    </row>
    <row r="277" customFormat="false" ht="12.75" hidden="false" customHeight="true" outlineLevel="0" collapsed="false">
      <c r="A277" s="37" t="e">
        <f aca="false">'inputs &amp; summary'!q514</f>
        <v>#NAME?</v>
      </c>
      <c r="B277" s="2" t="n">
        <v>0</v>
      </c>
      <c r="C277" s="36" t="e">
        <f aca="false">'inputs &amp; summary'!a514</f>
        <v>#NAME?</v>
      </c>
      <c r="D277" s="36" t="e">
        <f aca="false">'inputs &amp; summary'!ao514</f>
        <v>#NAME?</v>
      </c>
      <c r="F277" s="2"/>
    </row>
    <row r="278" customFormat="false" ht="12.75" hidden="false" customHeight="true" outlineLevel="0" collapsed="false">
      <c r="A278" s="37" t="e">
        <f aca="false">'inputs &amp; summary'!q514</f>
        <v>#NAME?</v>
      </c>
      <c r="B278" s="2" t="n">
        <v>0</v>
      </c>
      <c r="C278" s="36" t="e">
        <f aca="false">'inputs &amp; summary'!a514</f>
        <v>#NAME?</v>
      </c>
      <c r="D278" s="36" t="e">
        <f aca="false">'inputs &amp; summary'!ao514</f>
        <v>#NAME?</v>
      </c>
      <c r="F278" s="2"/>
    </row>
    <row r="279" customFormat="false" ht="12.75" hidden="false" customHeight="true" outlineLevel="0" collapsed="false">
      <c r="A279" s="37" t="e">
        <f aca="false">'inputs &amp; summary'!q514</f>
        <v>#NAME?</v>
      </c>
      <c r="B279" s="2" t="n">
        <v>0</v>
      </c>
      <c r="C279" s="36" t="e">
        <f aca="false">'inputs &amp; summary'!a514</f>
        <v>#NAME?</v>
      </c>
      <c r="D279" s="36" t="e">
        <f aca="false">'inputs &amp; summary'!ao514</f>
        <v>#NAME?</v>
      </c>
      <c r="F279" s="2"/>
    </row>
    <row r="280" customFormat="false" ht="12.75" hidden="false" customHeight="true" outlineLevel="0" collapsed="false">
      <c r="A280" s="37" t="e">
        <f aca="false">'inputs &amp; summary'!q514</f>
        <v>#NAME?</v>
      </c>
      <c r="B280" s="2" t="n">
        <v>0</v>
      </c>
      <c r="C280" s="36" t="e">
        <f aca="false">'inputs &amp; summary'!a514</f>
        <v>#NAME?</v>
      </c>
      <c r="D280" s="36" t="e">
        <f aca="false">'inputs &amp; summary'!ao514</f>
        <v>#NAME?</v>
      </c>
      <c r="F280" s="2"/>
    </row>
    <row r="281" customFormat="false" ht="12.75" hidden="false" customHeight="true" outlineLevel="0" collapsed="false">
      <c r="A281" s="37" t="e">
        <f aca="false">'inputs &amp; summary'!q514</f>
        <v>#NAME?</v>
      </c>
      <c r="B281" s="2" t="n">
        <v>0</v>
      </c>
      <c r="C281" s="36" t="e">
        <f aca="false">'inputs &amp; summary'!a514</f>
        <v>#NAME?</v>
      </c>
      <c r="D281" s="36" t="e">
        <f aca="false">'inputs &amp; summary'!ao514</f>
        <v>#NAME?</v>
      </c>
      <c r="F281" s="2"/>
    </row>
    <row r="282" customFormat="false" ht="12.75" hidden="false" customHeight="true" outlineLevel="0" collapsed="false">
      <c r="A282" s="37" t="e">
        <f aca="false">'inputs &amp; summary'!q514</f>
        <v>#NAME?</v>
      </c>
      <c r="B282" s="2" t="n">
        <v>0</v>
      </c>
      <c r="C282" s="36" t="e">
        <f aca="false">'inputs &amp; summary'!a514</f>
        <v>#NAME?</v>
      </c>
      <c r="D282" s="36" t="e">
        <f aca="false">'inputs &amp; summary'!ao514</f>
        <v>#NAME?</v>
      </c>
      <c r="F282" s="2"/>
    </row>
    <row r="283" customFormat="false" ht="12.75" hidden="false" customHeight="true" outlineLevel="0" collapsed="false">
      <c r="A283" s="37" t="e">
        <f aca="false">'inputs &amp; summary'!q514</f>
        <v>#NAME?</v>
      </c>
      <c r="B283" s="2" t="n">
        <v>0</v>
      </c>
      <c r="C283" s="36" t="e">
        <f aca="false">'inputs &amp; summary'!a514</f>
        <v>#NAME?</v>
      </c>
      <c r="D283" s="36" t="e">
        <f aca="false">'inputs &amp; summary'!ao514</f>
        <v>#NAME?</v>
      </c>
      <c r="F283" s="2"/>
    </row>
    <row r="284" customFormat="false" ht="12.75" hidden="false" customHeight="true" outlineLevel="0" collapsed="false">
      <c r="A284" s="37" t="e">
        <f aca="false">'inputs &amp; summary'!q514</f>
        <v>#NAME?</v>
      </c>
      <c r="B284" s="2" t="n">
        <v>0</v>
      </c>
      <c r="C284" s="36" t="e">
        <f aca="false">'inputs &amp; summary'!a514</f>
        <v>#NAME?</v>
      </c>
      <c r="D284" s="36" t="e">
        <f aca="false">'inputs &amp; summary'!ao514</f>
        <v>#NAME?</v>
      </c>
      <c r="F284" s="2"/>
    </row>
    <row r="285" customFormat="false" ht="12.75" hidden="false" customHeight="true" outlineLevel="0" collapsed="false">
      <c r="A285" s="37" t="e">
        <f aca="false">'inputs &amp; summary'!q514</f>
        <v>#NAME?</v>
      </c>
      <c r="B285" s="2" t="n">
        <v>0</v>
      </c>
      <c r="C285" s="36" t="e">
        <f aca="false">'inputs &amp; summary'!a514</f>
        <v>#NAME?</v>
      </c>
      <c r="D285" s="36" t="e">
        <f aca="false">'inputs &amp; summary'!ao514</f>
        <v>#NAME?</v>
      </c>
      <c r="F285" s="2"/>
    </row>
    <row r="286" customFormat="false" ht="12.75" hidden="false" customHeight="true" outlineLevel="0" collapsed="false">
      <c r="A286" s="37" t="e">
        <f aca="false">'inputs &amp; summary'!q514</f>
        <v>#NAME?</v>
      </c>
      <c r="B286" s="2" t="n">
        <v>0</v>
      </c>
      <c r="C286" s="36" t="e">
        <f aca="false">'inputs &amp; summary'!a514</f>
        <v>#NAME?</v>
      </c>
      <c r="D286" s="36" t="e">
        <f aca="false">'inputs &amp; summary'!ao514</f>
        <v>#NAME?</v>
      </c>
      <c r="F286" s="2"/>
    </row>
    <row r="287" customFormat="false" ht="12.75" hidden="false" customHeight="true" outlineLevel="0" collapsed="false">
      <c r="A287" s="37" t="e">
        <f aca="false">'inputs &amp; summary'!q514</f>
        <v>#NAME?</v>
      </c>
      <c r="B287" s="2" t="n">
        <v>0</v>
      </c>
      <c r="C287" s="36" t="e">
        <f aca="false">'inputs &amp; summary'!a514</f>
        <v>#NAME?</v>
      </c>
      <c r="D287" s="36" t="e">
        <f aca="false">'inputs &amp; summary'!ao514</f>
        <v>#NAME?</v>
      </c>
      <c r="F287" s="2"/>
    </row>
    <row r="288" customFormat="false" ht="12.75" hidden="false" customHeight="true" outlineLevel="0" collapsed="false">
      <c r="A288" s="37" t="e">
        <f aca="false">'inputs &amp; summary'!q514</f>
        <v>#NAME?</v>
      </c>
      <c r="B288" s="2" t="n">
        <v>0</v>
      </c>
      <c r="C288" s="36" t="e">
        <f aca="false">'inputs &amp; summary'!a514</f>
        <v>#NAME?</v>
      </c>
      <c r="D288" s="36" t="e">
        <f aca="false">'inputs &amp; summary'!ao514</f>
        <v>#NAME?</v>
      </c>
      <c r="F288" s="2"/>
    </row>
    <row r="289" customFormat="false" ht="12.75" hidden="false" customHeight="true" outlineLevel="0" collapsed="false">
      <c r="A289" s="37" t="e">
        <f aca="false">'inputs &amp; summary'!q514</f>
        <v>#NAME?</v>
      </c>
      <c r="B289" s="2" t="n">
        <v>0</v>
      </c>
      <c r="C289" s="36" t="e">
        <f aca="false">'inputs &amp; summary'!a514</f>
        <v>#NAME?</v>
      </c>
      <c r="D289" s="36" t="e">
        <f aca="false">'inputs &amp; summary'!ao514</f>
        <v>#NAME?</v>
      </c>
      <c r="F289" s="2"/>
    </row>
    <row r="290" customFormat="false" ht="12.75" hidden="false" customHeight="true" outlineLevel="0" collapsed="false">
      <c r="A290" s="37" t="e">
        <f aca="false">'inputs &amp; summary'!q514</f>
        <v>#NAME?</v>
      </c>
      <c r="B290" s="2" t="n">
        <v>0</v>
      </c>
      <c r="C290" s="36" t="e">
        <f aca="false">'inputs &amp; summary'!a514</f>
        <v>#NAME?</v>
      </c>
      <c r="D290" s="36" t="e">
        <f aca="false">'inputs &amp; summary'!ao514</f>
        <v>#NAME?</v>
      </c>
      <c r="F290" s="2"/>
    </row>
    <row r="291" customFormat="false" ht="12.75" hidden="false" customHeight="true" outlineLevel="0" collapsed="false">
      <c r="A291" s="37" t="e">
        <f aca="false">'inputs &amp; summary'!q514</f>
        <v>#NAME?</v>
      </c>
      <c r="B291" s="2" t="n">
        <v>0</v>
      </c>
      <c r="C291" s="36" t="e">
        <f aca="false">'inputs &amp; summary'!a514</f>
        <v>#NAME?</v>
      </c>
      <c r="D291" s="36" t="e">
        <f aca="false">'inputs &amp; summary'!ao514</f>
        <v>#NAME?</v>
      </c>
      <c r="F291" s="2"/>
    </row>
    <row r="292" customFormat="false" ht="12.75" hidden="false" customHeight="true" outlineLevel="0" collapsed="false">
      <c r="A292" s="37" t="e">
        <f aca="false">'inputs &amp; summary'!q605</f>
        <v>#NAME?</v>
      </c>
      <c r="B292" s="2" t="n">
        <v>0</v>
      </c>
      <c r="C292" s="36" t="e">
        <f aca="false">'inputs &amp; summary'!a605</f>
        <v>#NAME?</v>
      </c>
      <c r="D292" s="36" t="e">
        <f aca="false">'inputs &amp; summary'!ao605</f>
        <v>#NAME?</v>
      </c>
      <c r="F292" s="2"/>
    </row>
    <row r="293" customFormat="false" ht="12.75" hidden="false" customHeight="true" outlineLevel="0" collapsed="false">
      <c r="A293" s="37" t="e">
        <f aca="false">'inputs &amp; summary'!q605</f>
        <v>#NAME?</v>
      </c>
      <c r="B293" s="2" t="n">
        <v>0</v>
      </c>
      <c r="C293" s="36" t="e">
        <f aca="false">'inputs &amp; summary'!a605</f>
        <v>#NAME?</v>
      </c>
      <c r="D293" s="36" t="e">
        <f aca="false">'inputs &amp; summary'!ao605</f>
        <v>#NAME?</v>
      </c>
      <c r="F293" s="2"/>
    </row>
    <row r="294" customFormat="false" ht="12.75" hidden="false" customHeight="true" outlineLevel="0" collapsed="false">
      <c r="A294" s="37" t="e">
        <f aca="false">'inputs &amp; summary'!q605</f>
        <v>#NAME?</v>
      </c>
      <c r="B294" s="2" t="n">
        <v>0</v>
      </c>
      <c r="C294" s="36" t="e">
        <f aca="false">'inputs &amp; summary'!a605</f>
        <v>#NAME?</v>
      </c>
      <c r="D294" s="36" t="e">
        <f aca="false">'inputs &amp; summary'!ao605</f>
        <v>#NAME?</v>
      </c>
      <c r="F294" s="2"/>
    </row>
    <row r="295" customFormat="false" ht="12.75" hidden="false" customHeight="true" outlineLevel="0" collapsed="false">
      <c r="A295" s="37" t="e">
        <f aca="false">'inputs &amp; summary'!q605</f>
        <v>#NAME?</v>
      </c>
      <c r="B295" s="2" t="n">
        <v>0</v>
      </c>
      <c r="C295" s="36" t="e">
        <f aca="false">'inputs &amp; summary'!a605</f>
        <v>#NAME?</v>
      </c>
      <c r="D295" s="36" t="e">
        <f aca="false">'inputs &amp; summary'!ao605</f>
        <v>#NAME?</v>
      </c>
      <c r="F295" s="2"/>
    </row>
    <row r="296" customFormat="false" ht="12.75" hidden="false" customHeight="true" outlineLevel="0" collapsed="false">
      <c r="A296" s="37" t="e">
        <f aca="false">'inputs &amp; summary'!q605</f>
        <v>#NAME?</v>
      </c>
      <c r="B296" s="2" t="n">
        <v>0</v>
      </c>
      <c r="C296" s="36" t="e">
        <f aca="false">'inputs &amp; summary'!a605</f>
        <v>#NAME?</v>
      </c>
      <c r="D296" s="36" t="e">
        <f aca="false">'inputs &amp; summary'!ao605</f>
        <v>#NAME?</v>
      </c>
      <c r="F296" s="2"/>
    </row>
    <row r="297" customFormat="false" ht="12.75" hidden="false" customHeight="true" outlineLevel="0" collapsed="false">
      <c r="A297" s="37" t="e">
        <f aca="false">'inputs &amp; summary'!q605</f>
        <v>#NAME?</v>
      </c>
      <c r="B297" s="2" t="n">
        <v>0</v>
      </c>
      <c r="C297" s="36" t="e">
        <f aca="false">'inputs &amp; summary'!a605</f>
        <v>#NAME?</v>
      </c>
      <c r="D297" s="36" t="e">
        <f aca="false">'inputs &amp; summary'!ao605</f>
        <v>#NAME?</v>
      </c>
      <c r="F297" s="2"/>
    </row>
    <row r="298" customFormat="false" ht="12.75" hidden="false" customHeight="true" outlineLevel="0" collapsed="false">
      <c r="A298" s="37" t="e">
        <f aca="false">'inputs &amp; summary'!q605</f>
        <v>#NAME?</v>
      </c>
      <c r="B298" s="2" t="n">
        <v>0</v>
      </c>
      <c r="C298" s="36" t="e">
        <f aca="false">'inputs &amp; summary'!a605</f>
        <v>#NAME?</v>
      </c>
      <c r="D298" s="36" t="e">
        <f aca="false">'inputs &amp; summary'!ao605</f>
        <v>#NAME?</v>
      </c>
      <c r="F298" s="2"/>
    </row>
    <row r="299" customFormat="false" ht="12.75" hidden="false" customHeight="true" outlineLevel="0" collapsed="false">
      <c r="A299" s="37" t="e">
        <f aca="false">'inputs &amp; summary'!q605</f>
        <v>#NAME?</v>
      </c>
      <c r="B299" s="2" t="n">
        <v>0</v>
      </c>
      <c r="C299" s="36" t="e">
        <f aca="false">'inputs &amp; summary'!a605</f>
        <v>#NAME?</v>
      </c>
      <c r="D299" s="36" t="e">
        <f aca="false">'inputs &amp; summary'!ao605</f>
        <v>#NAME?</v>
      </c>
      <c r="F299" s="2"/>
    </row>
    <row r="300" customFormat="false" ht="12.75" hidden="false" customHeight="true" outlineLevel="0" collapsed="false">
      <c r="A300" s="37" t="e">
        <f aca="false">'inputs &amp; summary'!q605</f>
        <v>#NAME?</v>
      </c>
      <c r="B300" s="2" t="n">
        <v>0</v>
      </c>
      <c r="C300" s="36" t="e">
        <f aca="false">'inputs &amp; summary'!a605</f>
        <v>#NAME?</v>
      </c>
      <c r="D300" s="36" t="e">
        <f aca="false">'inputs &amp; summary'!ao605</f>
        <v>#NAME?</v>
      </c>
      <c r="F300" s="2"/>
    </row>
    <row r="301" customFormat="false" ht="12.75" hidden="false" customHeight="true" outlineLevel="0" collapsed="false">
      <c r="A301" s="37" t="e">
        <f aca="false">'inputs &amp; summary'!q605</f>
        <v>#NAME?</v>
      </c>
      <c r="B301" s="2" t="n">
        <v>0</v>
      </c>
      <c r="C301" s="36" t="e">
        <f aca="false">'inputs &amp; summary'!a605</f>
        <v>#NAME?</v>
      </c>
      <c r="D301" s="36" t="e">
        <f aca="false">'inputs &amp; summary'!ao605</f>
        <v>#NAME?</v>
      </c>
      <c r="F301" s="2"/>
    </row>
    <row r="302" customFormat="false" ht="12.75" hidden="false" customHeight="true" outlineLevel="0" collapsed="false">
      <c r="A302" s="37" t="e">
        <f aca="false">'inputs &amp; summary'!q605</f>
        <v>#NAME?</v>
      </c>
      <c r="B302" s="2" t="n">
        <v>0</v>
      </c>
      <c r="C302" s="36" t="e">
        <f aca="false">'inputs &amp; summary'!a605</f>
        <v>#NAME?</v>
      </c>
      <c r="D302" s="36" t="e">
        <f aca="false">'inputs &amp; summary'!ao605</f>
        <v>#NAME?</v>
      </c>
      <c r="F302" s="2"/>
    </row>
    <row r="303" customFormat="false" ht="12.75" hidden="false" customHeight="true" outlineLevel="0" collapsed="false">
      <c r="A303" s="37" t="e">
        <f aca="false">'inputs &amp; summary'!q605</f>
        <v>#NAME?</v>
      </c>
      <c r="B303" s="2" t="n">
        <v>0</v>
      </c>
      <c r="C303" s="36" t="e">
        <f aca="false">'inputs &amp; summary'!a605</f>
        <v>#NAME?</v>
      </c>
      <c r="D303" s="36" t="e">
        <f aca="false">'inputs &amp; summary'!ao605</f>
        <v>#NAME?</v>
      </c>
      <c r="F303" s="2"/>
    </row>
    <row r="304" customFormat="false" ht="12.75" hidden="false" customHeight="true" outlineLevel="0" collapsed="false">
      <c r="A304" s="37" t="e">
        <f aca="false">'inputs &amp; summary'!q605</f>
        <v>#NAME?</v>
      </c>
      <c r="B304" s="2" t="n">
        <v>0</v>
      </c>
      <c r="C304" s="36" t="e">
        <f aca="false">'inputs &amp; summary'!a605</f>
        <v>#NAME?</v>
      </c>
      <c r="D304" s="36" t="e">
        <f aca="false">'inputs &amp; summary'!ao605</f>
        <v>#NAME?</v>
      </c>
      <c r="F304" s="2"/>
    </row>
    <row r="305" customFormat="false" ht="12.75" hidden="false" customHeight="true" outlineLevel="0" collapsed="false">
      <c r="A305" s="37" t="e">
        <f aca="false">'inputs &amp; summary'!q605</f>
        <v>#NAME?</v>
      </c>
      <c r="B305" s="2" t="n">
        <v>0</v>
      </c>
      <c r="C305" s="36" t="e">
        <f aca="false">'inputs &amp; summary'!a605</f>
        <v>#NAME?</v>
      </c>
      <c r="D305" s="36" t="e">
        <f aca="false">'inputs &amp; summary'!ao605</f>
        <v>#NAME?</v>
      </c>
      <c r="F305" s="2"/>
    </row>
    <row r="306" customFormat="false" ht="12.75" hidden="false" customHeight="true" outlineLevel="0" collapsed="false">
      <c r="A306" s="37" t="e">
        <f aca="false">'inputs &amp; summary'!q605</f>
        <v>#NAME?</v>
      </c>
      <c r="B306" s="2" t="n">
        <v>0</v>
      </c>
      <c r="C306" s="36" t="e">
        <f aca="false">'inputs &amp; summary'!a605</f>
        <v>#NAME?</v>
      </c>
      <c r="D306" s="36" t="e">
        <f aca="false">'inputs &amp; summary'!ao605</f>
        <v>#NAME?</v>
      </c>
      <c r="F306" s="2"/>
    </row>
    <row r="307" customFormat="false" ht="12.75" hidden="false" customHeight="true" outlineLevel="0" collapsed="false">
      <c r="A307" s="37" t="e">
        <f aca="false">'inputs &amp; summary'!q605</f>
        <v>#NAME?</v>
      </c>
      <c r="B307" s="2" t="n">
        <v>0</v>
      </c>
      <c r="C307" s="36" t="e">
        <f aca="false">'inputs &amp; summary'!a605</f>
        <v>#NAME?</v>
      </c>
      <c r="D307" s="36" t="e">
        <f aca="false">'inputs &amp; summary'!ao605</f>
        <v>#NAME?</v>
      </c>
      <c r="F307" s="2"/>
    </row>
    <row r="308" customFormat="false" ht="12.75" hidden="false" customHeight="true" outlineLevel="0" collapsed="false">
      <c r="A308" s="37" t="e">
        <f aca="false">'inputs &amp; summary'!q605</f>
        <v>#NAME?</v>
      </c>
      <c r="B308" s="2" t="n">
        <v>0</v>
      </c>
      <c r="C308" s="36" t="e">
        <f aca="false">'inputs &amp; summary'!a605</f>
        <v>#NAME?</v>
      </c>
      <c r="D308" s="36" t="e">
        <f aca="false">'inputs &amp; summary'!ao605</f>
        <v>#NAME?</v>
      </c>
      <c r="F308" s="2"/>
    </row>
    <row r="309" customFormat="false" ht="12.75" hidden="false" customHeight="true" outlineLevel="0" collapsed="false">
      <c r="A309" s="37" t="e">
        <f aca="false">'inputs &amp; summary'!q605</f>
        <v>#NAME?</v>
      </c>
      <c r="B309" s="2" t="n">
        <v>0</v>
      </c>
      <c r="C309" s="36" t="e">
        <f aca="false">'inputs &amp; summary'!a605</f>
        <v>#NAME?</v>
      </c>
      <c r="D309" s="36" t="e">
        <f aca="false">'inputs &amp; summary'!ao605</f>
        <v>#NAME?</v>
      </c>
      <c r="F309" s="2"/>
    </row>
    <row r="310" customFormat="false" ht="12.75" hidden="false" customHeight="true" outlineLevel="0" collapsed="false">
      <c r="A310" s="37" t="e">
        <f aca="false">'inputs &amp; summary'!q605</f>
        <v>#NAME?</v>
      </c>
      <c r="B310" s="2" t="n">
        <v>0</v>
      </c>
      <c r="C310" s="36" t="e">
        <f aca="false">'inputs &amp; summary'!a605</f>
        <v>#NAME?</v>
      </c>
      <c r="D310" s="36" t="e">
        <f aca="false">'inputs &amp; summary'!ao605</f>
        <v>#NAME?</v>
      </c>
      <c r="F310" s="2"/>
    </row>
    <row r="311" customFormat="false" ht="12.75" hidden="false" customHeight="true" outlineLevel="0" collapsed="false">
      <c r="A311" s="37" t="e">
        <f aca="false">'inputs &amp; summary'!q605</f>
        <v>#NAME?</v>
      </c>
      <c r="B311" s="2" t="n">
        <v>0</v>
      </c>
      <c r="C311" s="36" t="e">
        <f aca="false">'inputs &amp; summary'!a605</f>
        <v>#NAME?</v>
      </c>
      <c r="D311" s="36" t="e">
        <f aca="false">'inputs &amp; summary'!ao605</f>
        <v>#NAME?</v>
      </c>
      <c r="F311" s="2"/>
    </row>
    <row r="312" customFormat="false" ht="12.75" hidden="false" customHeight="true" outlineLevel="0" collapsed="false">
      <c r="A312" s="37" t="e">
        <f aca="false">'inputs &amp; summary'!q605</f>
        <v>#NAME?</v>
      </c>
      <c r="B312" s="2" t="n">
        <v>0</v>
      </c>
      <c r="C312" s="36" t="e">
        <f aca="false">'inputs &amp; summary'!a605</f>
        <v>#NAME?</v>
      </c>
      <c r="D312" s="36" t="e">
        <f aca="false">'inputs &amp; summary'!ao605</f>
        <v>#NAME?</v>
      </c>
      <c r="F312" s="2"/>
    </row>
    <row r="313" customFormat="false" ht="12.75" hidden="false" customHeight="true" outlineLevel="0" collapsed="false">
      <c r="A313" s="37" t="e">
        <f aca="false">'inputs &amp; summary'!q605</f>
        <v>#NAME?</v>
      </c>
      <c r="B313" s="2" t="n">
        <v>0</v>
      </c>
      <c r="C313" s="36" t="e">
        <f aca="false">'inputs &amp; summary'!a605</f>
        <v>#NAME?</v>
      </c>
      <c r="D313" s="36" t="e">
        <f aca="false">'inputs &amp; summary'!ao605</f>
        <v>#NAME?</v>
      </c>
      <c r="F313" s="2"/>
    </row>
    <row r="314" customFormat="false" ht="12.75" hidden="false" customHeight="true" outlineLevel="0" collapsed="false">
      <c r="A314" s="37" t="e">
        <f aca="false">'inputs &amp; summary'!q605</f>
        <v>#NAME?</v>
      </c>
      <c r="B314" s="2" t="n">
        <v>0</v>
      </c>
      <c r="C314" s="36" t="e">
        <f aca="false">'inputs &amp; summary'!a605</f>
        <v>#NAME?</v>
      </c>
      <c r="D314" s="36" t="e">
        <f aca="false">'inputs &amp; summary'!ao605</f>
        <v>#NAME?</v>
      </c>
      <c r="F314" s="2"/>
    </row>
    <row r="315" customFormat="false" ht="12.75" hidden="false" customHeight="true" outlineLevel="0" collapsed="false">
      <c r="A315" s="37" t="e">
        <f aca="false">'inputs &amp; summary'!q605</f>
        <v>#NAME?</v>
      </c>
      <c r="B315" s="2" t="n">
        <v>0</v>
      </c>
      <c r="C315" s="36" t="e">
        <f aca="false">'inputs &amp; summary'!a605</f>
        <v>#NAME?</v>
      </c>
      <c r="D315" s="36" t="e">
        <f aca="false">'inputs &amp; summary'!ao605</f>
        <v>#NAME?</v>
      </c>
      <c r="F315" s="2"/>
    </row>
    <row r="316" customFormat="false" ht="12.75" hidden="false" customHeight="true" outlineLevel="0" collapsed="false">
      <c r="A316" s="37" t="e">
        <f aca="false">'inputs &amp; summary'!q605</f>
        <v>#NAME?</v>
      </c>
      <c r="B316" s="2" t="n">
        <v>0</v>
      </c>
      <c r="C316" s="36" t="e">
        <f aca="false">'inputs &amp; summary'!a605</f>
        <v>#NAME?</v>
      </c>
      <c r="D316" s="36" t="e">
        <f aca="false">'inputs &amp; summary'!ao605</f>
        <v>#NAME?</v>
      </c>
      <c r="F316" s="2"/>
    </row>
    <row r="317" customFormat="false" ht="12.75" hidden="false" customHeight="true" outlineLevel="0" collapsed="false">
      <c r="A317" s="37" t="e">
        <f aca="false">'inputs &amp; summary'!q605</f>
        <v>#NAME?</v>
      </c>
      <c r="B317" s="2" t="n">
        <v>0</v>
      </c>
      <c r="C317" s="36" t="e">
        <f aca="false">'inputs &amp; summary'!a605</f>
        <v>#NAME?</v>
      </c>
      <c r="D317" s="36" t="e">
        <f aca="false">'inputs &amp; summary'!ao605</f>
        <v>#NAME?</v>
      </c>
      <c r="F317" s="2"/>
    </row>
    <row r="318" customFormat="false" ht="12.75" hidden="false" customHeight="true" outlineLevel="0" collapsed="false">
      <c r="A318" s="37" t="e">
        <f aca="false">'inputs &amp; summary'!q605</f>
        <v>#NAME?</v>
      </c>
      <c r="B318" s="2" t="n">
        <v>0</v>
      </c>
      <c r="C318" s="36" t="e">
        <f aca="false">'inputs &amp; summary'!a605</f>
        <v>#NAME?</v>
      </c>
      <c r="D318" s="36" t="e">
        <f aca="false">'inputs &amp; summary'!ao605</f>
        <v>#NAME?</v>
      </c>
      <c r="F318" s="2"/>
    </row>
    <row r="319" customFormat="false" ht="12.75" hidden="false" customHeight="true" outlineLevel="0" collapsed="false">
      <c r="A319" s="37" t="e">
        <f aca="false">'inputs &amp; summary'!q605</f>
        <v>#NAME?</v>
      </c>
      <c r="B319" s="2" t="n">
        <v>0</v>
      </c>
      <c r="C319" s="36" t="e">
        <f aca="false">'inputs &amp; summary'!a605</f>
        <v>#NAME?</v>
      </c>
      <c r="D319" s="36" t="e">
        <f aca="false">'inputs &amp; summary'!ao605</f>
        <v>#NAME?</v>
      </c>
      <c r="F319" s="2"/>
    </row>
    <row r="320" customFormat="false" ht="12.75" hidden="false" customHeight="true" outlineLevel="0" collapsed="false">
      <c r="A320" s="37" t="e">
        <f aca="false">'inputs &amp; summary'!q605</f>
        <v>#NAME?</v>
      </c>
      <c r="B320" s="2" t="n">
        <v>0</v>
      </c>
      <c r="C320" s="36" t="e">
        <f aca="false">'inputs &amp; summary'!a605</f>
        <v>#NAME?</v>
      </c>
      <c r="D320" s="36" t="e">
        <f aca="false">'inputs &amp; summary'!ao605</f>
        <v>#NAME?</v>
      </c>
      <c r="F320" s="2"/>
    </row>
    <row r="321" customFormat="false" ht="12.75" hidden="false" customHeight="true" outlineLevel="0" collapsed="false">
      <c r="A321" s="37" t="e">
        <f aca="false">'inputs &amp; summary'!q605</f>
        <v>#NAME?</v>
      </c>
      <c r="B321" s="2" t="n">
        <v>0</v>
      </c>
      <c r="C321" s="36" t="e">
        <f aca="false">'inputs &amp; summary'!a605</f>
        <v>#NAME?</v>
      </c>
      <c r="D321" s="36" t="e">
        <f aca="false">'inputs &amp; summary'!ao605</f>
        <v>#NAME?</v>
      </c>
      <c r="F321" s="2"/>
    </row>
    <row r="322" customFormat="false" ht="12.75" hidden="false" customHeight="true" outlineLevel="0" collapsed="false">
      <c r="A322" s="37" t="e">
        <f aca="false">'inputs &amp; summary'!q605</f>
        <v>#NAME?</v>
      </c>
      <c r="B322" s="2" t="n">
        <v>0</v>
      </c>
      <c r="C322" s="36" t="e">
        <f aca="false">'inputs &amp; summary'!a605</f>
        <v>#NAME?</v>
      </c>
      <c r="D322" s="36" t="e">
        <f aca="false">'inputs &amp; summary'!ao605</f>
        <v>#NAME?</v>
      </c>
      <c r="F322" s="2"/>
    </row>
    <row r="323" customFormat="false" ht="12.75" hidden="false" customHeight="true" outlineLevel="0" collapsed="false">
      <c r="A323" s="37" t="e">
        <f aca="false">'inputs &amp; summary'!q605</f>
        <v>#NAME?</v>
      </c>
      <c r="B323" s="2" t="n">
        <v>0</v>
      </c>
      <c r="C323" s="36" t="e">
        <f aca="false">'inputs &amp; summary'!a605</f>
        <v>#NAME?</v>
      </c>
      <c r="D323" s="36" t="e">
        <f aca="false">'inputs &amp; summary'!ao605</f>
        <v>#NAME?</v>
      </c>
      <c r="F323" s="2"/>
    </row>
    <row r="324" customFormat="false" ht="12.75" hidden="false" customHeight="true" outlineLevel="0" collapsed="false">
      <c r="A324" s="37" t="e">
        <f aca="false">'inputs &amp; summary'!q605</f>
        <v>#NAME?</v>
      </c>
      <c r="B324" s="2" t="n">
        <v>0</v>
      </c>
      <c r="C324" s="36" t="e">
        <f aca="false">'inputs &amp; summary'!a605</f>
        <v>#NAME?</v>
      </c>
      <c r="D324" s="36" t="e">
        <f aca="false">'inputs &amp; summary'!ao605</f>
        <v>#NAME?</v>
      </c>
      <c r="F324" s="2"/>
    </row>
    <row r="325" customFormat="false" ht="12.75" hidden="false" customHeight="true" outlineLevel="0" collapsed="false">
      <c r="A325" s="37" t="e">
        <f aca="false">'inputs &amp; summary'!q605</f>
        <v>#NAME?</v>
      </c>
      <c r="B325" s="2" t="n">
        <v>0</v>
      </c>
      <c r="C325" s="36" t="e">
        <f aca="false">'inputs &amp; summary'!a605</f>
        <v>#NAME?</v>
      </c>
      <c r="D325" s="36" t="e">
        <f aca="false">'inputs &amp; summary'!ao605</f>
        <v>#NAME?</v>
      </c>
      <c r="F325" s="2"/>
    </row>
    <row r="326" customFormat="false" ht="12.75" hidden="false" customHeight="true" outlineLevel="0" collapsed="false">
      <c r="A326" s="37" t="e">
        <f aca="false">'inputs &amp; summary'!q605</f>
        <v>#NAME?</v>
      </c>
      <c r="B326" s="2" t="n">
        <v>0</v>
      </c>
      <c r="C326" s="36" t="e">
        <f aca="false">'inputs &amp; summary'!a605</f>
        <v>#NAME?</v>
      </c>
      <c r="D326" s="36" t="e">
        <f aca="false">'inputs &amp; summary'!ao605</f>
        <v>#NAME?</v>
      </c>
      <c r="F326" s="2"/>
    </row>
    <row r="327" customFormat="false" ht="12.75" hidden="false" customHeight="true" outlineLevel="0" collapsed="false">
      <c r="A327" s="37" t="e">
        <f aca="false">'inputs &amp; summary'!q605</f>
        <v>#NAME?</v>
      </c>
      <c r="B327" s="2" t="n">
        <v>0</v>
      </c>
      <c r="C327" s="36" t="e">
        <f aca="false">'inputs &amp; summary'!a605</f>
        <v>#NAME?</v>
      </c>
      <c r="D327" s="36" t="e">
        <f aca="false">'inputs &amp; summary'!ao605</f>
        <v>#NAME?</v>
      </c>
      <c r="F327" s="2"/>
    </row>
    <row r="328" customFormat="false" ht="12.75" hidden="false" customHeight="true" outlineLevel="0" collapsed="false">
      <c r="A328" s="37" t="e">
        <f aca="false">'inputs &amp; summary'!q605</f>
        <v>#NAME?</v>
      </c>
      <c r="B328" s="2" t="n">
        <v>0</v>
      </c>
      <c r="C328" s="36" t="e">
        <f aca="false">'inputs &amp; summary'!a605</f>
        <v>#NAME?</v>
      </c>
      <c r="D328" s="36" t="e">
        <f aca="false">'inputs &amp; summary'!ao605</f>
        <v>#NAME?</v>
      </c>
      <c r="F328" s="2"/>
    </row>
    <row r="329" customFormat="false" ht="12.75" hidden="false" customHeight="true" outlineLevel="0" collapsed="false">
      <c r="A329" s="37" t="e">
        <f aca="false">'inputs &amp; summary'!q605</f>
        <v>#NAME?</v>
      </c>
      <c r="B329" s="2" t="n">
        <v>0</v>
      </c>
      <c r="C329" s="36" t="e">
        <f aca="false">'inputs &amp; summary'!a605</f>
        <v>#NAME?</v>
      </c>
      <c r="D329" s="36" t="e">
        <f aca="false">'inputs &amp; summary'!ao605</f>
        <v>#NAME?</v>
      </c>
      <c r="F329" s="2"/>
    </row>
    <row r="330" customFormat="false" ht="12.75" hidden="false" customHeight="true" outlineLevel="0" collapsed="false">
      <c r="A330" s="37" t="e">
        <f aca="false">'inputs &amp; summary'!q605</f>
        <v>#NAME?</v>
      </c>
      <c r="B330" s="2" t="n">
        <v>0</v>
      </c>
      <c r="C330" s="36" t="e">
        <f aca="false">'inputs &amp; summary'!a605</f>
        <v>#NAME?</v>
      </c>
      <c r="D330" s="36" t="e">
        <f aca="false">'inputs &amp; summary'!ao605</f>
        <v>#NAME?</v>
      </c>
      <c r="F330" s="2"/>
    </row>
    <row r="331" customFormat="false" ht="12.75" hidden="false" customHeight="true" outlineLevel="0" collapsed="false">
      <c r="A331" s="37" t="e">
        <f aca="false">'inputs &amp; summary'!q605</f>
        <v>#NAME?</v>
      </c>
      <c r="B331" s="2" t="n">
        <v>0</v>
      </c>
      <c r="C331" s="36" t="e">
        <f aca="false">'inputs &amp; summary'!a605</f>
        <v>#NAME?</v>
      </c>
      <c r="D331" s="36" t="e">
        <f aca="false">'inputs &amp; summary'!ao605</f>
        <v>#NAME?</v>
      </c>
      <c r="F331" s="2"/>
    </row>
    <row r="332" customFormat="false" ht="12.75" hidden="false" customHeight="true" outlineLevel="0" collapsed="false">
      <c r="A332" s="37" t="e">
        <f aca="false">'inputs &amp; summary'!q605</f>
        <v>#NAME?</v>
      </c>
      <c r="B332" s="2" t="n">
        <v>0</v>
      </c>
      <c r="C332" s="36" t="e">
        <f aca="false">'inputs &amp; summary'!a605</f>
        <v>#NAME?</v>
      </c>
      <c r="D332" s="36" t="e">
        <f aca="false">'inputs &amp; summary'!ao605</f>
        <v>#NAME?</v>
      </c>
      <c r="F332" s="2"/>
    </row>
    <row r="333" customFormat="false" ht="12.75" hidden="false" customHeight="true" outlineLevel="0" collapsed="false">
      <c r="A333" s="37" t="e">
        <f aca="false">'inputs &amp; summary'!q605</f>
        <v>#NAME?</v>
      </c>
      <c r="B333" s="2" t="n">
        <v>0</v>
      </c>
      <c r="C333" s="36" t="e">
        <f aca="false">'inputs &amp; summary'!a605</f>
        <v>#NAME?</v>
      </c>
      <c r="D333" s="36" t="e">
        <f aca="false">'inputs &amp; summary'!ao605</f>
        <v>#NAME?</v>
      </c>
      <c r="F333" s="2"/>
    </row>
    <row r="334" customFormat="false" ht="12.75" hidden="false" customHeight="true" outlineLevel="0" collapsed="false">
      <c r="A334" s="37" t="e">
        <f aca="false">'inputs &amp; summary'!q605</f>
        <v>#NAME?</v>
      </c>
      <c r="B334" s="2" t="n">
        <v>0</v>
      </c>
      <c r="C334" s="36" t="e">
        <f aca="false">'inputs &amp; summary'!a605</f>
        <v>#NAME?</v>
      </c>
      <c r="D334" s="36" t="e">
        <f aca="false">'inputs &amp; summary'!ao605</f>
        <v>#NAME?</v>
      </c>
      <c r="F334" s="2"/>
    </row>
    <row r="335" customFormat="false" ht="12.75" hidden="false" customHeight="true" outlineLevel="0" collapsed="false">
      <c r="A335" s="37" t="e">
        <f aca="false">'inputs &amp; summary'!q605</f>
        <v>#NAME?</v>
      </c>
      <c r="B335" s="2" t="n">
        <v>0</v>
      </c>
      <c r="C335" s="36" t="e">
        <f aca="false">'inputs &amp; summary'!a605</f>
        <v>#NAME?</v>
      </c>
      <c r="D335" s="36" t="e">
        <f aca="false">'inputs &amp; summary'!ao605</f>
        <v>#NAME?</v>
      </c>
      <c r="F335" s="2"/>
    </row>
    <row r="336" customFormat="false" ht="12.75" hidden="false" customHeight="true" outlineLevel="0" collapsed="false">
      <c r="A336" s="37" t="e">
        <f aca="false">'inputs &amp; summary'!q605</f>
        <v>#NAME?</v>
      </c>
      <c r="B336" s="2" t="n">
        <v>0</v>
      </c>
      <c r="C336" s="36" t="e">
        <f aca="false">'inputs &amp; summary'!a605</f>
        <v>#NAME?</v>
      </c>
      <c r="D336" s="36" t="e">
        <f aca="false">'inputs &amp; summary'!ao605</f>
        <v>#NAME?</v>
      </c>
      <c r="F336" s="2"/>
    </row>
    <row r="337" customFormat="false" ht="12.75" hidden="false" customHeight="true" outlineLevel="0" collapsed="false">
      <c r="A337" s="37" t="e">
        <f aca="false">'inputs &amp; summary'!q694</f>
        <v>#NAME?</v>
      </c>
      <c r="B337" s="2" t="n">
        <v>0</v>
      </c>
      <c r="C337" s="36" t="e">
        <f aca="false">'inputs &amp; summary'!a694</f>
        <v>#NAME?</v>
      </c>
      <c r="D337" s="36" t="e">
        <f aca="false">'inputs &amp; summary'!ao694</f>
        <v>#NAME?</v>
      </c>
      <c r="F337" s="2"/>
    </row>
    <row r="338" customFormat="false" ht="12.75" hidden="false" customHeight="true" outlineLevel="0" collapsed="false">
      <c r="A338" s="37" t="e">
        <f aca="false">'inputs &amp; summary'!q694</f>
        <v>#NAME?</v>
      </c>
      <c r="B338" s="2" t="n">
        <v>0</v>
      </c>
      <c r="C338" s="36" t="e">
        <f aca="false">'inputs &amp; summary'!a694</f>
        <v>#NAME?</v>
      </c>
      <c r="D338" s="36" t="e">
        <f aca="false">'inputs &amp; summary'!ao694</f>
        <v>#NAME?</v>
      </c>
      <c r="F338" s="2"/>
    </row>
    <row r="339" customFormat="false" ht="12.75" hidden="false" customHeight="true" outlineLevel="0" collapsed="false">
      <c r="A339" s="37" t="e">
        <f aca="false">'inputs &amp; summary'!q694</f>
        <v>#NAME?</v>
      </c>
      <c r="B339" s="2" t="n">
        <v>0</v>
      </c>
      <c r="C339" s="36" t="e">
        <f aca="false">'inputs &amp; summary'!a694</f>
        <v>#NAME?</v>
      </c>
      <c r="D339" s="36" t="e">
        <f aca="false">'inputs &amp; summary'!ao694</f>
        <v>#NAME?</v>
      </c>
      <c r="F339" s="2"/>
    </row>
    <row r="340" customFormat="false" ht="12.75" hidden="false" customHeight="true" outlineLevel="0" collapsed="false">
      <c r="A340" s="37" t="e">
        <f aca="false">'inputs &amp; summary'!q694</f>
        <v>#NAME?</v>
      </c>
      <c r="B340" s="2" t="n">
        <v>0</v>
      </c>
      <c r="C340" s="36" t="e">
        <f aca="false">'inputs &amp; summary'!a694</f>
        <v>#NAME?</v>
      </c>
      <c r="D340" s="36" t="e">
        <f aca="false">'inputs &amp; summary'!ao694</f>
        <v>#NAME?</v>
      </c>
      <c r="F340" s="2"/>
    </row>
    <row r="341" customFormat="false" ht="12.75" hidden="false" customHeight="true" outlineLevel="0" collapsed="false">
      <c r="A341" s="37" t="e">
        <f aca="false">'inputs &amp; summary'!q694</f>
        <v>#NAME?</v>
      </c>
      <c r="B341" s="2" t="n">
        <v>0</v>
      </c>
      <c r="C341" s="36" t="e">
        <f aca="false">'inputs &amp; summary'!a694</f>
        <v>#NAME?</v>
      </c>
      <c r="D341" s="36" t="e">
        <f aca="false">'inputs &amp; summary'!ao694</f>
        <v>#NAME?</v>
      </c>
      <c r="F341" s="2"/>
    </row>
    <row r="342" customFormat="false" ht="12.75" hidden="false" customHeight="true" outlineLevel="0" collapsed="false">
      <c r="A342" s="37" t="e">
        <f aca="false">'inputs &amp; summary'!q694</f>
        <v>#NAME?</v>
      </c>
      <c r="B342" s="2" t="n">
        <v>0</v>
      </c>
      <c r="C342" s="36" t="e">
        <f aca="false">'inputs &amp; summary'!a694</f>
        <v>#NAME?</v>
      </c>
      <c r="D342" s="36" t="e">
        <f aca="false">'inputs &amp; summary'!ao694</f>
        <v>#NAME?</v>
      </c>
      <c r="F342" s="2"/>
    </row>
    <row r="343" customFormat="false" ht="12.75" hidden="false" customHeight="true" outlineLevel="0" collapsed="false">
      <c r="A343" s="37" t="e">
        <f aca="false">'inputs &amp; summary'!q694</f>
        <v>#NAME?</v>
      </c>
      <c r="B343" s="2" t="n">
        <v>0</v>
      </c>
      <c r="C343" s="36" t="e">
        <f aca="false">'inputs &amp; summary'!a694</f>
        <v>#NAME?</v>
      </c>
      <c r="D343" s="36" t="e">
        <f aca="false">'inputs &amp; summary'!ao694</f>
        <v>#NAME?</v>
      </c>
      <c r="F343" s="2"/>
    </row>
    <row r="344" customFormat="false" ht="12.75" hidden="false" customHeight="true" outlineLevel="0" collapsed="false">
      <c r="A344" s="37" t="e">
        <f aca="false">'inputs &amp; summary'!q694</f>
        <v>#NAME?</v>
      </c>
      <c r="B344" s="2" t="n">
        <v>0</v>
      </c>
      <c r="C344" s="36" t="e">
        <f aca="false">'inputs &amp; summary'!a694</f>
        <v>#NAME?</v>
      </c>
      <c r="D344" s="36" t="e">
        <f aca="false">'inputs &amp; summary'!ao694</f>
        <v>#NAME?</v>
      </c>
      <c r="F344" s="2"/>
    </row>
    <row r="345" customFormat="false" ht="12.75" hidden="false" customHeight="true" outlineLevel="0" collapsed="false">
      <c r="A345" s="37" t="e">
        <f aca="false">'inputs &amp; summary'!q694</f>
        <v>#NAME?</v>
      </c>
      <c r="B345" s="2" t="n">
        <v>0</v>
      </c>
      <c r="C345" s="36" t="e">
        <f aca="false">'inputs &amp; summary'!a694</f>
        <v>#NAME?</v>
      </c>
      <c r="D345" s="36" t="e">
        <f aca="false">'inputs &amp; summary'!ao694</f>
        <v>#NAME?</v>
      </c>
      <c r="F345" s="2"/>
    </row>
    <row r="346" customFormat="false" ht="12.75" hidden="false" customHeight="true" outlineLevel="0" collapsed="false">
      <c r="A346" s="37" t="e">
        <f aca="false">'inputs &amp; summary'!q694</f>
        <v>#NAME?</v>
      </c>
      <c r="B346" s="2" t="n">
        <v>0</v>
      </c>
      <c r="C346" s="36" t="e">
        <f aca="false">'inputs &amp; summary'!a694</f>
        <v>#NAME?</v>
      </c>
      <c r="D346" s="36" t="e">
        <f aca="false">'inputs &amp; summary'!ao694</f>
        <v>#NAME?</v>
      </c>
      <c r="F346" s="2"/>
    </row>
    <row r="347" customFormat="false" ht="12.75" hidden="false" customHeight="true" outlineLevel="0" collapsed="false">
      <c r="A347" s="37" t="e">
        <f aca="false">'inputs &amp; summary'!q694</f>
        <v>#NAME?</v>
      </c>
      <c r="B347" s="2" t="n">
        <v>0</v>
      </c>
      <c r="C347" s="36" t="e">
        <f aca="false">'inputs &amp; summary'!a694</f>
        <v>#NAME?</v>
      </c>
      <c r="D347" s="36" t="e">
        <f aca="false">'inputs &amp; summary'!ao694</f>
        <v>#NAME?</v>
      </c>
      <c r="F347" s="2"/>
    </row>
    <row r="348" customFormat="false" ht="12.75" hidden="false" customHeight="true" outlineLevel="0" collapsed="false">
      <c r="A348" s="37" t="e">
        <f aca="false">'inputs &amp; summary'!q694</f>
        <v>#NAME?</v>
      </c>
      <c r="B348" s="2" t="n">
        <v>0</v>
      </c>
      <c r="C348" s="36" t="e">
        <f aca="false">'inputs &amp; summary'!a694</f>
        <v>#NAME?</v>
      </c>
      <c r="D348" s="36" t="e">
        <f aca="false">'inputs &amp; summary'!ao694</f>
        <v>#NAME?</v>
      </c>
      <c r="F348" s="2"/>
    </row>
    <row r="349" customFormat="false" ht="12.75" hidden="false" customHeight="true" outlineLevel="0" collapsed="false">
      <c r="A349" s="37" t="e">
        <f aca="false">'inputs &amp; summary'!q694</f>
        <v>#NAME?</v>
      </c>
      <c r="B349" s="2" t="n">
        <v>0</v>
      </c>
      <c r="C349" s="36" t="e">
        <f aca="false">'inputs &amp; summary'!a694</f>
        <v>#NAME?</v>
      </c>
      <c r="D349" s="36" t="e">
        <f aca="false">'inputs &amp; summary'!ao694</f>
        <v>#NAME?</v>
      </c>
      <c r="F349" s="2"/>
    </row>
    <row r="350" customFormat="false" ht="12.75" hidden="false" customHeight="true" outlineLevel="0" collapsed="false">
      <c r="A350" s="37" t="e">
        <f aca="false">'inputs &amp; summary'!q694</f>
        <v>#NAME?</v>
      </c>
      <c r="B350" s="2" t="n">
        <v>0</v>
      </c>
      <c r="C350" s="36" t="e">
        <f aca="false">'inputs &amp; summary'!a694</f>
        <v>#NAME?</v>
      </c>
      <c r="D350" s="36" t="e">
        <f aca="false">'inputs &amp; summary'!ao694</f>
        <v>#NAME?</v>
      </c>
      <c r="F350" s="2"/>
    </row>
    <row r="351" customFormat="false" ht="12.75" hidden="false" customHeight="true" outlineLevel="0" collapsed="false">
      <c r="A351" s="37" t="e">
        <f aca="false">'inputs &amp; summary'!q694</f>
        <v>#NAME?</v>
      </c>
      <c r="B351" s="2" t="n">
        <v>0</v>
      </c>
      <c r="C351" s="36" t="e">
        <f aca="false">'inputs &amp; summary'!a694</f>
        <v>#NAME?</v>
      </c>
      <c r="D351" s="36" t="e">
        <f aca="false">'inputs &amp; summary'!ao694</f>
        <v>#NAME?</v>
      </c>
      <c r="F351" s="2"/>
    </row>
    <row r="352" customFormat="false" ht="12.75" hidden="false" customHeight="true" outlineLevel="0" collapsed="false">
      <c r="A352" s="37" t="e">
        <f aca="false">'inputs &amp; summary'!q694</f>
        <v>#NAME?</v>
      </c>
      <c r="B352" s="2" t="n">
        <v>0</v>
      </c>
      <c r="C352" s="36" t="e">
        <f aca="false">'inputs &amp; summary'!a694</f>
        <v>#NAME?</v>
      </c>
      <c r="D352" s="36" t="e">
        <f aca="false">'inputs &amp; summary'!ao694</f>
        <v>#NAME?</v>
      </c>
      <c r="F352" s="2"/>
    </row>
    <row r="353" customFormat="false" ht="12.75" hidden="false" customHeight="true" outlineLevel="0" collapsed="false">
      <c r="A353" s="37" t="e">
        <f aca="false">'inputs &amp; summary'!q694</f>
        <v>#NAME?</v>
      </c>
      <c r="B353" s="2" t="n">
        <v>0</v>
      </c>
      <c r="C353" s="36" t="e">
        <f aca="false">'inputs &amp; summary'!a694</f>
        <v>#NAME?</v>
      </c>
      <c r="D353" s="36" t="e">
        <f aca="false">'inputs &amp; summary'!ao694</f>
        <v>#NAME?</v>
      </c>
      <c r="F353" s="2"/>
    </row>
    <row r="354" customFormat="false" ht="12.75" hidden="false" customHeight="true" outlineLevel="0" collapsed="false">
      <c r="A354" s="37" t="e">
        <f aca="false">'inputs &amp; summary'!q694</f>
        <v>#NAME?</v>
      </c>
      <c r="B354" s="2" t="n">
        <v>0</v>
      </c>
      <c r="C354" s="36" t="e">
        <f aca="false">'inputs &amp; summary'!a694</f>
        <v>#NAME?</v>
      </c>
      <c r="D354" s="36" t="e">
        <f aca="false">'inputs &amp; summary'!ao694</f>
        <v>#NAME?</v>
      </c>
      <c r="F354" s="2"/>
    </row>
    <row r="355" customFormat="false" ht="12.75" hidden="false" customHeight="true" outlineLevel="0" collapsed="false">
      <c r="A355" s="37" t="e">
        <f aca="false">'inputs &amp; summary'!q694</f>
        <v>#NAME?</v>
      </c>
      <c r="B355" s="2" t="n">
        <v>0</v>
      </c>
      <c r="C355" s="36" t="e">
        <f aca="false">'inputs &amp; summary'!a694</f>
        <v>#NAME?</v>
      </c>
      <c r="D355" s="36" t="e">
        <f aca="false">'inputs &amp; summary'!ao694</f>
        <v>#NAME?</v>
      </c>
      <c r="F355" s="2"/>
    </row>
    <row r="356" customFormat="false" ht="12.75" hidden="false" customHeight="true" outlineLevel="0" collapsed="false">
      <c r="A356" s="37" t="e">
        <f aca="false">'inputs &amp; summary'!q694</f>
        <v>#NAME?</v>
      </c>
      <c r="B356" s="2" t="n">
        <v>0</v>
      </c>
      <c r="C356" s="36" t="e">
        <f aca="false">'inputs &amp; summary'!a694</f>
        <v>#NAME?</v>
      </c>
      <c r="D356" s="36" t="e">
        <f aca="false">'inputs &amp; summary'!ao694</f>
        <v>#NAME?</v>
      </c>
      <c r="F356" s="2"/>
    </row>
    <row r="357" customFormat="false" ht="12.75" hidden="false" customHeight="true" outlineLevel="0" collapsed="false">
      <c r="A357" s="37" t="e">
        <f aca="false">'inputs &amp; summary'!q694</f>
        <v>#NAME?</v>
      </c>
      <c r="B357" s="2" t="n">
        <v>0</v>
      </c>
      <c r="C357" s="36" t="e">
        <f aca="false">'inputs &amp; summary'!a694</f>
        <v>#NAME?</v>
      </c>
      <c r="D357" s="36" t="e">
        <f aca="false">'inputs &amp; summary'!ao694</f>
        <v>#NAME?</v>
      </c>
      <c r="F357" s="2"/>
    </row>
    <row r="358" customFormat="false" ht="12.75" hidden="false" customHeight="true" outlineLevel="0" collapsed="false">
      <c r="A358" s="37" t="e">
        <f aca="false">'inputs &amp; summary'!q694</f>
        <v>#NAME?</v>
      </c>
      <c r="B358" s="2" t="n">
        <v>0</v>
      </c>
      <c r="C358" s="36" t="e">
        <f aca="false">'inputs &amp; summary'!a694</f>
        <v>#NAME?</v>
      </c>
      <c r="D358" s="36" t="e">
        <f aca="false">'inputs &amp; summary'!ao694</f>
        <v>#NAME?</v>
      </c>
      <c r="F358" s="2"/>
    </row>
    <row r="359" customFormat="false" ht="12.75" hidden="false" customHeight="true" outlineLevel="0" collapsed="false">
      <c r="A359" s="37" t="e">
        <f aca="false">'inputs &amp; summary'!q694</f>
        <v>#NAME?</v>
      </c>
      <c r="B359" s="2" t="n">
        <v>0</v>
      </c>
      <c r="C359" s="36" t="e">
        <f aca="false">'inputs &amp; summary'!a694</f>
        <v>#NAME?</v>
      </c>
      <c r="D359" s="36" t="e">
        <f aca="false">'inputs &amp; summary'!ao694</f>
        <v>#NAME?</v>
      </c>
      <c r="F359" s="2"/>
    </row>
    <row r="360" customFormat="false" ht="12.75" hidden="false" customHeight="true" outlineLevel="0" collapsed="false">
      <c r="A360" s="37" t="e">
        <f aca="false">'inputs &amp; summary'!q694</f>
        <v>#NAME?</v>
      </c>
      <c r="B360" s="2" t="n">
        <v>0</v>
      </c>
      <c r="C360" s="36" t="e">
        <f aca="false">'inputs &amp; summary'!a694</f>
        <v>#NAME?</v>
      </c>
      <c r="D360" s="36" t="e">
        <f aca="false">'inputs &amp; summary'!ao694</f>
        <v>#NAME?</v>
      </c>
      <c r="F360" s="2"/>
    </row>
    <row r="361" customFormat="false" ht="12.75" hidden="false" customHeight="true" outlineLevel="0" collapsed="false">
      <c r="A361" s="37" t="e">
        <f aca="false">'inputs &amp; summary'!q694</f>
        <v>#NAME?</v>
      </c>
      <c r="B361" s="2" t="n">
        <v>0</v>
      </c>
      <c r="C361" s="36" t="e">
        <f aca="false">'inputs &amp; summary'!a694</f>
        <v>#NAME?</v>
      </c>
      <c r="D361" s="36" t="e">
        <f aca="false">'inputs &amp; summary'!ao694</f>
        <v>#NAME?</v>
      </c>
      <c r="F361" s="2"/>
    </row>
    <row r="362" customFormat="false" ht="12.75" hidden="false" customHeight="true" outlineLevel="0" collapsed="false">
      <c r="A362" s="37" t="e">
        <f aca="false">'inputs &amp; summary'!q694</f>
        <v>#NAME?</v>
      </c>
      <c r="B362" s="2" t="n">
        <v>0</v>
      </c>
      <c r="C362" s="36" t="e">
        <f aca="false">'inputs &amp; summary'!a694</f>
        <v>#NAME?</v>
      </c>
      <c r="D362" s="36" t="e">
        <f aca="false">'inputs &amp; summary'!ao694</f>
        <v>#NAME?</v>
      </c>
      <c r="F362" s="2"/>
    </row>
    <row r="363" customFormat="false" ht="12.75" hidden="false" customHeight="true" outlineLevel="0" collapsed="false">
      <c r="A363" s="37" t="e">
        <f aca="false">'inputs &amp; summary'!q694</f>
        <v>#NAME?</v>
      </c>
      <c r="B363" s="2" t="n">
        <v>0</v>
      </c>
      <c r="C363" s="36" t="e">
        <f aca="false">'inputs &amp; summary'!a694</f>
        <v>#NAME?</v>
      </c>
      <c r="D363" s="36" t="e">
        <f aca="false">'inputs &amp; summary'!ao694</f>
        <v>#NAME?</v>
      </c>
      <c r="F363" s="2"/>
    </row>
    <row r="364" customFormat="false" ht="12.75" hidden="false" customHeight="true" outlineLevel="0" collapsed="false">
      <c r="A364" s="37" t="e">
        <f aca="false">'inputs &amp; summary'!q694</f>
        <v>#NAME?</v>
      </c>
      <c r="B364" s="2" t="n">
        <v>0</v>
      </c>
      <c r="C364" s="36" t="e">
        <f aca="false">'inputs &amp; summary'!a694</f>
        <v>#NAME?</v>
      </c>
      <c r="D364" s="36" t="e">
        <f aca="false">'inputs &amp; summary'!ao694</f>
        <v>#NAME?</v>
      </c>
      <c r="F364" s="2"/>
    </row>
    <row r="365" customFormat="false" ht="12.75" hidden="false" customHeight="true" outlineLevel="0" collapsed="false">
      <c r="A365" s="37" t="e">
        <f aca="false">'inputs &amp; summary'!q694</f>
        <v>#NAME?</v>
      </c>
      <c r="B365" s="2" t="n">
        <v>0</v>
      </c>
      <c r="C365" s="36" t="e">
        <f aca="false">'inputs &amp; summary'!a694</f>
        <v>#NAME?</v>
      </c>
      <c r="D365" s="36" t="e">
        <f aca="false">'inputs &amp; summary'!ao694</f>
        <v>#NAME?</v>
      </c>
      <c r="F365" s="2"/>
    </row>
    <row r="366" customFormat="false" ht="12.75" hidden="false" customHeight="true" outlineLevel="0" collapsed="false">
      <c r="A366" s="37" t="e">
        <f aca="false">'inputs &amp; summary'!q694</f>
        <v>#NAME?</v>
      </c>
      <c r="B366" s="2" t="n">
        <v>0</v>
      </c>
      <c r="C366" s="36" t="e">
        <f aca="false">'inputs &amp; summary'!a694</f>
        <v>#NAME?</v>
      </c>
      <c r="D366" s="36" t="e">
        <f aca="false">'inputs &amp; summary'!ao694</f>
        <v>#NAME?</v>
      </c>
      <c r="F366" s="2"/>
    </row>
    <row r="367" customFormat="false" ht="12.75" hidden="false" customHeight="true" outlineLevel="0" collapsed="false">
      <c r="A367" s="37" t="e">
        <f aca="false">'inputs &amp; summary'!q694</f>
        <v>#NAME?</v>
      </c>
      <c r="B367" s="2" t="n">
        <v>0</v>
      </c>
      <c r="C367" s="36" t="e">
        <f aca="false">'inputs &amp; summary'!a694</f>
        <v>#NAME?</v>
      </c>
      <c r="D367" s="36" t="e">
        <f aca="false">'inputs &amp; summary'!ao694</f>
        <v>#NAME?</v>
      </c>
      <c r="F367" s="2"/>
    </row>
    <row r="368" customFormat="false" ht="12.75" hidden="false" customHeight="true" outlineLevel="0" collapsed="false">
      <c r="A368" s="37" t="e">
        <f aca="false">'inputs &amp; summary'!q694</f>
        <v>#NAME?</v>
      </c>
      <c r="B368" s="2" t="n">
        <v>0</v>
      </c>
      <c r="C368" s="36" t="e">
        <f aca="false">'inputs &amp; summary'!a694</f>
        <v>#NAME?</v>
      </c>
      <c r="D368" s="36" t="e">
        <f aca="false">'inputs &amp; summary'!ao694</f>
        <v>#NAME?</v>
      </c>
      <c r="F368" s="2"/>
    </row>
    <row r="369" customFormat="false" ht="12.75" hidden="false" customHeight="true" outlineLevel="0" collapsed="false">
      <c r="A369" s="37" t="e">
        <f aca="false">'inputs &amp; summary'!q694</f>
        <v>#NAME?</v>
      </c>
      <c r="B369" s="2" t="n">
        <v>0</v>
      </c>
      <c r="C369" s="36" t="e">
        <f aca="false">'inputs &amp; summary'!a694</f>
        <v>#NAME?</v>
      </c>
      <c r="D369" s="36" t="e">
        <f aca="false">'inputs &amp; summary'!ao694</f>
        <v>#NAME?</v>
      </c>
      <c r="F369" s="2"/>
    </row>
    <row r="370" customFormat="false" ht="12.75" hidden="false" customHeight="true" outlineLevel="0" collapsed="false">
      <c r="A370" s="37" t="e">
        <f aca="false">'inputs &amp; summary'!q694</f>
        <v>#NAME?</v>
      </c>
      <c r="B370" s="2" t="n">
        <v>0</v>
      </c>
      <c r="C370" s="36" t="e">
        <f aca="false">'inputs &amp; summary'!a694</f>
        <v>#NAME?</v>
      </c>
      <c r="D370" s="36" t="e">
        <f aca="false">'inputs &amp; summary'!ao694</f>
        <v>#NAME?</v>
      </c>
      <c r="F370" s="2"/>
    </row>
    <row r="371" customFormat="false" ht="12.75" hidden="false" customHeight="true" outlineLevel="0" collapsed="false">
      <c r="A371" s="37" t="e">
        <f aca="false">'inputs &amp; summary'!q694</f>
        <v>#NAME?</v>
      </c>
      <c r="B371" s="2" t="n">
        <v>0</v>
      </c>
      <c r="C371" s="36" t="e">
        <f aca="false">'inputs &amp; summary'!a694</f>
        <v>#NAME?</v>
      </c>
      <c r="D371" s="36" t="e">
        <f aca="false">'inputs &amp; summary'!ao694</f>
        <v>#NAME?</v>
      </c>
      <c r="F371" s="2"/>
    </row>
    <row r="372" customFormat="false" ht="12.75" hidden="false" customHeight="true" outlineLevel="0" collapsed="false">
      <c r="A372" s="37" t="e">
        <f aca="false">'inputs &amp; summary'!q694</f>
        <v>#NAME?</v>
      </c>
      <c r="B372" s="2" t="n">
        <v>0</v>
      </c>
      <c r="C372" s="36" t="e">
        <f aca="false">'inputs &amp; summary'!a694</f>
        <v>#NAME?</v>
      </c>
      <c r="D372" s="36" t="e">
        <f aca="false">'inputs &amp; summary'!ao694</f>
        <v>#NAME?</v>
      </c>
      <c r="F372" s="2"/>
    </row>
    <row r="373" customFormat="false" ht="12.75" hidden="false" customHeight="true" outlineLevel="0" collapsed="false">
      <c r="A373" s="37" t="e">
        <f aca="false">'inputs &amp; summary'!q694</f>
        <v>#NAME?</v>
      </c>
      <c r="B373" s="2" t="n">
        <v>0</v>
      </c>
      <c r="C373" s="36" t="e">
        <f aca="false">'inputs &amp; summary'!a694</f>
        <v>#NAME?</v>
      </c>
      <c r="D373" s="36" t="e">
        <f aca="false">'inputs &amp; summary'!ao694</f>
        <v>#NAME?</v>
      </c>
      <c r="F373" s="2"/>
    </row>
    <row r="374" customFormat="false" ht="12.75" hidden="false" customHeight="true" outlineLevel="0" collapsed="false">
      <c r="A374" s="37" t="e">
        <f aca="false">'inputs &amp; summary'!q694</f>
        <v>#NAME?</v>
      </c>
      <c r="B374" s="2" t="n">
        <v>0</v>
      </c>
      <c r="C374" s="36" t="e">
        <f aca="false">'inputs &amp; summary'!a694</f>
        <v>#NAME?</v>
      </c>
      <c r="D374" s="36" t="e">
        <f aca="false">'inputs &amp; summary'!ao694</f>
        <v>#NAME?</v>
      </c>
      <c r="F374" s="2"/>
    </row>
    <row r="375" customFormat="false" ht="12.75" hidden="false" customHeight="true" outlineLevel="0" collapsed="false">
      <c r="A375" s="37" t="e">
        <f aca="false">'inputs &amp; summary'!q694</f>
        <v>#NAME?</v>
      </c>
      <c r="B375" s="2" t="n">
        <v>0</v>
      </c>
      <c r="C375" s="36" t="e">
        <f aca="false">'inputs &amp; summary'!a694</f>
        <v>#NAME?</v>
      </c>
      <c r="D375" s="36" t="e">
        <f aca="false">'inputs &amp; summary'!ao694</f>
        <v>#NAME?</v>
      </c>
      <c r="F375" s="2"/>
    </row>
    <row r="376" customFormat="false" ht="12.75" hidden="false" customHeight="true" outlineLevel="0" collapsed="false">
      <c r="A376" s="37" t="e">
        <f aca="false">'inputs &amp; summary'!q694</f>
        <v>#NAME?</v>
      </c>
      <c r="B376" s="2" t="n">
        <v>0</v>
      </c>
      <c r="C376" s="36" t="e">
        <f aca="false">'inputs &amp; summary'!a694</f>
        <v>#NAME?</v>
      </c>
      <c r="D376" s="36" t="e">
        <f aca="false">'inputs &amp; summary'!ao694</f>
        <v>#NAME?</v>
      </c>
      <c r="F376" s="2"/>
    </row>
    <row r="377" customFormat="false" ht="12.75" hidden="false" customHeight="true" outlineLevel="0" collapsed="false">
      <c r="A377" s="37" t="e">
        <f aca="false">'inputs &amp; summary'!q694</f>
        <v>#NAME?</v>
      </c>
      <c r="B377" s="2" t="n">
        <v>0</v>
      </c>
      <c r="C377" s="36" t="e">
        <f aca="false">'inputs &amp; summary'!a694</f>
        <v>#NAME?</v>
      </c>
      <c r="D377" s="36" t="e">
        <f aca="false">'inputs &amp; summary'!ao694</f>
        <v>#NAME?</v>
      </c>
      <c r="F377" s="2"/>
    </row>
    <row r="378" customFormat="false" ht="12.75" hidden="false" customHeight="true" outlineLevel="0" collapsed="false">
      <c r="A378" s="37" t="e">
        <f aca="false">'inputs &amp; summary'!q694</f>
        <v>#NAME?</v>
      </c>
      <c r="B378" s="2" t="n">
        <v>0</v>
      </c>
      <c r="C378" s="36" t="e">
        <f aca="false">'inputs &amp; summary'!a694</f>
        <v>#NAME?</v>
      </c>
      <c r="D378" s="36" t="e">
        <f aca="false">'inputs &amp; summary'!ao694</f>
        <v>#NAME?</v>
      </c>
      <c r="F378" s="2"/>
    </row>
    <row r="379" customFormat="false" ht="12.75" hidden="false" customHeight="true" outlineLevel="0" collapsed="false">
      <c r="A379" s="37" t="e">
        <f aca="false">'inputs &amp; summary'!q694</f>
        <v>#NAME?</v>
      </c>
      <c r="B379" s="2" t="n">
        <v>0</v>
      </c>
      <c r="C379" s="36" t="e">
        <f aca="false">'inputs &amp; summary'!a694</f>
        <v>#NAME?</v>
      </c>
      <c r="D379" s="36" t="e">
        <f aca="false">'inputs &amp; summary'!ao694</f>
        <v>#NAME?</v>
      </c>
      <c r="F379" s="2"/>
    </row>
    <row r="380" customFormat="false" ht="12.75" hidden="false" customHeight="true" outlineLevel="0" collapsed="false">
      <c r="A380" s="37" t="e">
        <f aca="false">'inputs &amp; summary'!q694</f>
        <v>#NAME?</v>
      </c>
      <c r="B380" s="2" t="n">
        <v>0</v>
      </c>
      <c r="C380" s="36" t="e">
        <f aca="false">'inputs &amp; summary'!a694</f>
        <v>#NAME?</v>
      </c>
      <c r="D380" s="36" t="e">
        <f aca="false">'inputs &amp; summary'!ao694</f>
        <v>#NAME?</v>
      </c>
      <c r="F380" s="2"/>
    </row>
    <row r="381" customFormat="false" ht="12.75" hidden="false" customHeight="true" outlineLevel="0" collapsed="false">
      <c r="A381" s="37" t="e">
        <f aca="false">'inputs &amp; summary'!q694</f>
        <v>#NAME?</v>
      </c>
      <c r="B381" s="2" t="n">
        <v>0</v>
      </c>
      <c r="C381" s="36" t="e">
        <f aca="false">'inputs &amp; summary'!a694</f>
        <v>#NAME?</v>
      </c>
      <c r="D381" s="36" t="e">
        <f aca="false">'inputs &amp; summary'!ao694</f>
        <v>#NAME?</v>
      </c>
      <c r="F381" s="2"/>
    </row>
    <row r="382" customFormat="false" ht="12.75" hidden="false" customHeight="true" outlineLevel="0" collapsed="false">
      <c r="A382" s="37" t="e">
        <f aca="false">'inputs &amp; summary'!q694</f>
        <v>#NAME?</v>
      </c>
      <c r="B382" s="2" t="n">
        <v>0</v>
      </c>
      <c r="C382" s="36" t="e">
        <f aca="false">'inputs &amp; summary'!a694</f>
        <v>#NAME?</v>
      </c>
      <c r="D382" s="36" t="e">
        <f aca="false">'inputs &amp; summary'!ao694</f>
        <v>#NAME?</v>
      </c>
      <c r="F382" s="2"/>
    </row>
    <row r="383" customFormat="false" ht="12.75" hidden="false" customHeight="true" outlineLevel="0" collapsed="false">
      <c r="A383" s="37" t="e">
        <f aca="false">'inputs &amp; summary'!q694</f>
        <v>#NAME?</v>
      </c>
      <c r="B383" s="2" t="n">
        <v>0</v>
      </c>
      <c r="C383" s="36" t="e">
        <f aca="false">'inputs &amp; summary'!a694</f>
        <v>#NAME?</v>
      </c>
      <c r="D383" s="36" t="e">
        <f aca="false">'inputs &amp; summary'!ao694</f>
        <v>#NAME?</v>
      </c>
      <c r="F383" s="2"/>
    </row>
    <row r="384" customFormat="false" ht="12.75" hidden="false" customHeight="true" outlineLevel="0" collapsed="false">
      <c r="A384" s="37" t="e">
        <f aca="false">'inputs &amp; summary'!q694</f>
        <v>#NAME?</v>
      </c>
      <c r="B384" s="2" t="n">
        <v>0</v>
      </c>
      <c r="C384" s="36" t="e">
        <f aca="false">'inputs &amp; summary'!a694</f>
        <v>#NAME?</v>
      </c>
      <c r="D384" s="36" t="e">
        <f aca="false">'inputs &amp; summary'!ao694</f>
        <v>#NAME?</v>
      </c>
      <c r="F384" s="2"/>
    </row>
    <row r="385" customFormat="false" ht="12.75" hidden="false" customHeight="true" outlineLevel="0" collapsed="false">
      <c r="A385" s="37" t="e">
        <f aca="false">'inputs &amp; summary'!q694</f>
        <v>#NAME?</v>
      </c>
      <c r="B385" s="2" t="n">
        <v>0</v>
      </c>
      <c r="C385" s="36" t="e">
        <f aca="false">'inputs &amp; summary'!a694</f>
        <v>#NAME?</v>
      </c>
      <c r="D385" s="36" t="e">
        <f aca="false">'inputs &amp; summary'!ao694</f>
        <v>#NAME?</v>
      </c>
      <c r="F385" s="2"/>
    </row>
    <row r="386" customFormat="false" ht="12.75" hidden="false" customHeight="true" outlineLevel="0" collapsed="false">
      <c r="A386" s="37" t="e">
        <f aca="false">'inputs &amp; summary'!q694</f>
        <v>#NAME?</v>
      </c>
      <c r="B386" s="2" t="n">
        <v>0</v>
      </c>
      <c r="C386" s="36" t="e">
        <f aca="false">'inputs &amp; summary'!a694</f>
        <v>#NAME?</v>
      </c>
      <c r="D386" s="36" t="e">
        <f aca="false">'inputs &amp; summary'!ao694</f>
        <v>#NAME?</v>
      </c>
      <c r="F386" s="2"/>
    </row>
    <row r="387" customFormat="false" ht="12.75" hidden="false" customHeight="true" outlineLevel="0" collapsed="false">
      <c r="A387" s="37" t="e">
        <f aca="false">'inputs &amp; summary'!q694</f>
        <v>#NAME?</v>
      </c>
      <c r="B387" s="2" t="n">
        <v>0</v>
      </c>
      <c r="C387" s="36" t="e">
        <f aca="false">'inputs &amp; summary'!a694</f>
        <v>#NAME?</v>
      </c>
      <c r="D387" s="36" t="e">
        <f aca="false">'inputs &amp; summary'!ao694</f>
        <v>#NAME?</v>
      </c>
      <c r="F387" s="2"/>
    </row>
    <row r="388" customFormat="false" ht="12.75" hidden="false" customHeight="true" outlineLevel="0" collapsed="false">
      <c r="A388" s="37" t="e">
        <f aca="false">'inputs &amp; summary'!q694</f>
        <v>#NAME?</v>
      </c>
      <c r="B388" s="2" t="n">
        <v>0</v>
      </c>
      <c r="C388" s="36" t="e">
        <f aca="false">'inputs &amp; summary'!a694</f>
        <v>#NAME?</v>
      </c>
      <c r="D388" s="36" t="e">
        <f aca="false">'inputs &amp; summary'!ao694</f>
        <v>#NAME?</v>
      </c>
      <c r="F388" s="2"/>
    </row>
    <row r="389" customFormat="false" ht="12.75" hidden="false" customHeight="true" outlineLevel="0" collapsed="false">
      <c r="A389" s="37" t="e">
        <f aca="false">'inputs &amp; summary'!q694</f>
        <v>#NAME?</v>
      </c>
      <c r="B389" s="2" t="n">
        <v>0</v>
      </c>
      <c r="C389" s="36" t="e">
        <f aca="false">'inputs &amp; summary'!a694</f>
        <v>#NAME?</v>
      </c>
      <c r="D389" s="36" t="e">
        <f aca="false">'inputs &amp; summary'!ao694</f>
        <v>#NAME?</v>
      </c>
      <c r="F389" s="2"/>
    </row>
    <row r="390" customFormat="false" ht="12.75" hidden="false" customHeight="true" outlineLevel="0" collapsed="false">
      <c r="A390" s="37" t="e">
        <f aca="false">'inputs &amp; summary'!q694</f>
        <v>#NAME?</v>
      </c>
      <c r="B390" s="2" t="n">
        <v>0</v>
      </c>
      <c r="C390" s="36" t="e">
        <f aca="false">'inputs &amp; summary'!a694</f>
        <v>#NAME?</v>
      </c>
      <c r="D390" s="36" t="e">
        <f aca="false">'inputs &amp; summary'!ao694</f>
        <v>#NAME?</v>
      </c>
      <c r="F390" s="2"/>
    </row>
    <row r="391" customFormat="false" ht="12.75" hidden="false" customHeight="true" outlineLevel="0" collapsed="false">
      <c r="A391" s="37" t="e">
        <f aca="false">'inputs &amp; summary'!q694</f>
        <v>#NAME?</v>
      </c>
      <c r="B391" s="2" t="n">
        <v>0</v>
      </c>
      <c r="C391" s="36" t="e">
        <f aca="false">'inputs &amp; summary'!a694</f>
        <v>#NAME?</v>
      </c>
      <c r="D391" s="36" t="e">
        <f aca="false">'inputs &amp; summary'!ao694</f>
        <v>#NAME?</v>
      </c>
      <c r="F391" s="2"/>
    </row>
    <row r="392" customFormat="false" ht="12.75" hidden="false" customHeight="true" outlineLevel="0" collapsed="false">
      <c r="A392" s="37" t="e">
        <f aca="false">'inputs &amp; summary'!q802</f>
        <v>#NAME?</v>
      </c>
      <c r="B392" s="2" t="n">
        <v>0</v>
      </c>
      <c r="C392" s="36" t="e">
        <f aca="false">'inputs &amp; summary'!a802</f>
        <v>#NAME?</v>
      </c>
      <c r="D392" s="36" t="e">
        <f aca="false">'inputs &amp; summary'!ao802</f>
        <v>#NAME?</v>
      </c>
      <c r="F392" s="2"/>
    </row>
    <row r="393" customFormat="false" ht="12.75" hidden="false" customHeight="true" outlineLevel="0" collapsed="false">
      <c r="A393" s="37" t="e">
        <f aca="false">'inputs &amp; summary'!q802</f>
        <v>#NAME?</v>
      </c>
      <c r="B393" s="2" t="n">
        <v>0</v>
      </c>
      <c r="C393" s="36" t="e">
        <f aca="false">'inputs &amp; summary'!a802</f>
        <v>#NAME?</v>
      </c>
      <c r="D393" s="36" t="e">
        <f aca="false">'inputs &amp; summary'!ao802</f>
        <v>#NAME?</v>
      </c>
      <c r="F393" s="2"/>
    </row>
    <row r="394" customFormat="false" ht="12.75" hidden="false" customHeight="true" outlineLevel="0" collapsed="false">
      <c r="A394" s="37" t="e">
        <f aca="false">'inputs &amp; summary'!q802</f>
        <v>#NAME?</v>
      </c>
      <c r="B394" s="2" t="n">
        <v>0</v>
      </c>
      <c r="C394" s="36" t="e">
        <f aca="false">'inputs &amp; summary'!a802</f>
        <v>#NAME?</v>
      </c>
      <c r="D394" s="36" t="e">
        <f aca="false">'inputs &amp; summary'!ao802</f>
        <v>#NAME?</v>
      </c>
      <c r="F394" s="2"/>
    </row>
    <row r="395" customFormat="false" ht="12.75" hidden="false" customHeight="true" outlineLevel="0" collapsed="false">
      <c r="A395" s="37" t="e">
        <f aca="false">'inputs &amp; summary'!q802</f>
        <v>#NAME?</v>
      </c>
      <c r="B395" s="2" t="n">
        <v>0</v>
      </c>
      <c r="C395" s="36" t="e">
        <f aca="false">'inputs &amp; summary'!a802</f>
        <v>#NAME?</v>
      </c>
      <c r="D395" s="36" t="e">
        <f aca="false">'inputs &amp; summary'!ao802</f>
        <v>#NAME?</v>
      </c>
      <c r="F395" s="2"/>
    </row>
    <row r="396" customFormat="false" ht="12.75" hidden="false" customHeight="true" outlineLevel="0" collapsed="false">
      <c r="A396" s="37" t="e">
        <f aca="false">'inputs &amp; summary'!q802</f>
        <v>#NAME?</v>
      </c>
      <c r="B396" s="2" t="n">
        <v>0</v>
      </c>
      <c r="C396" s="36" t="e">
        <f aca="false">'inputs &amp; summary'!a802</f>
        <v>#NAME?</v>
      </c>
      <c r="D396" s="36" t="e">
        <f aca="false">'inputs &amp; summary'!ao802</f>
        <v>#NAME?</v>
      </c>
      <c r="F396" s="2"/>
    </row>
    <row r="397" customFormat="false" ht="12.75" hidden="false" customHeight="true" outlineLevel="0" collapsed="false">
      <c r="A397" s="37" t="e">
        <f aca="false">'inputs &amp; summary'!q802</f>
        <v>#NAME?</v>
      </c>
      <c r="B397" s="2" t="n">
        <v>0</v>
      </c>
      <c r="C397" s="36" t="e">
        <f aca="false">'inputs &amp; summary'!a802</f>
        <v>#NAME?</v>
      </c>
      <c r="D397" s="36" t="e">
        <f aca="false">'inputs &amp; summary'!ao802</f>
        <v>#NAME?</v>
      </c>
      <c r="F397" s="2"/>
    </row>
    <row r="398" customFormat="false" ht="12.75" hidden="false" customHeight="true" outlineLevel="0" collapsed="false">
      <c r="A398" s="37" t="e">
        <f aca="false">'inputs &amp; summary'!q802</f>
        <v>#NAME?</v>
      </c>
      <c r="B398" s="2" t="n">
        <v>0</v>
      </c>
      <c r="C398" s="36" t="e">
        <f aca="false">'inputs &amp; summary'!a802</f>
        <v>#NAME?</v>
      </c>
      <c r="D398" s="36" t="e">
        <f aca="false">'inputs &amp; summary'!ao802</f>
        <v>#NAME?</v>
      </c>
      <c r="F398" s="2"/>
    </row>
    <row r="399" customFormat="false" ht="12.75" hidden="false" customHeight="true" outlineLevel="0" collapsed="false">
      <c r="A399" s="37" t="e">
        <f aca="false">'inputs &amp; summary'!q802</f>
        <v>#NAME?</v>
      </c>
      <c r="B399" s="2" t="n">
        <v>0</v>
      </c>
      <c r="C399" s="36" t="e">
        <f aca="false">'inputs &amp; summary'!a802</f>
        <v>#NAME?</v>
      </c>
      <c r="D399" s="36" t="e">
        <f aca="false">'inputs &amp; summary'!ao802</f>
        <v>#NAME?</v>
      </c>
      <c r="F399" s="2"/>
    </row>
    <row r="400" customFormat="false" ht="12.75" hidden="false" customHeight="true" outlineLevel="0" collapsed="false">
      <c r="A400" s="37" t="e">
        <f aca="false">'inputs &amp; summary'!q802</f>
        <v>#NAME?</v>
      </c>
      <c r="B400" s="2" t="n">
        <v>0</v>
      </c>
      <c r="C400" s="36" t="e">
        <f aca="false">'inputs &amp; summary'!a802</f>
        <v>#NAME?</v>
      </c>
      <c r="D400" s="36" t="e">
        <f aca="false">'inputs &amp; summary'!ao802</f>
        <v>#NAME?</v>
      </c>
      <c r="F400" s="2"/>
    </row>
    <row r="401" customFormat="false" ht="12.75" hidden="false" customHeight="true" outlineLevel="0" collapsed="false">
      <c r="A401" s="37" t="e">
        <f aca="false">'inputs &amp; summary'!q802</f>
        <v>#NAME?</v>
      </c>
      <c r="B401" s="2" t="n">
        <v>0</v>
      </c>
      <c r="C401" s="36" t="e">
        <f aca="false">'inputs &amp; summary'!a802</f>
        <v>#NAME?</v>
      </c>
      <c r="D401" s="36" t="e">
        <f aca="false">'inputs &amp; summary'!ao802</f>
        <v>#NAME?</v>
      </c>
      <c r="F401" s="2"/>
    </row>
    <row r="402" customFormat="false" ht="12.75" hidden="false" customHeight="true" outlineLevel="0" collapsed="false">
      <c r="A402" s="37" t="e">
        <f aca="false">'inputs &amp; summary'!q802</f>
        <v>#NAME?</v>
      </c>
      <c r="B402" s="2" t="n">
        <v>0</v>
      </c>
      <c r="C402" s="36" t="e">
        <f aca="false">'inputs &amp; summary'!a802</f>
        <v>#NAME?</v>
      </c>
      <c r="D402" s="36" t="e">
        <f aca="false">'inputs &amp; summary'!ao802</f>
        <v>#NAME?</v>
      </c>
      <c r="F402" s="2"/>
    </row>
    <row r="403" customFormat="false" ht="12.75" hidden="false" customHeight="true" outlineLevel="0" collapsed="false">
      <c r="A403" s="37" t="e">
        <f aca="false">'inputs &amp; summary'!q802</f>
        <v>#NAME?</v>
      </c>
      <c r="B403" s="2" t="n">
        <v>0</v>
      </c>
      <c r="C403" s="36" t="e">
        <f aca="false">'inputs &amp; summary'!a802</f>
        <v>#NAME?</v>
      </c>
      <c r="D403" s="36" t="e">
        <f aca="false">'inputs &amp; summary'!ao802</f>
        <v>#NAME?</v>
      </c>
      <c r="F403" s="2"/>
    </row>
    <row r="404" customFormat="false" ht="12.75" hidden="false" customHeight="true" outlineLevel="0" collapsed="false">
      <c r="A404" s="37" t="e">
        <f aca="false">'inputs &amp; summary'!q802</f>
        <v>#NAME?</v>
      </c>
      <c r="B404" s="2" t="n">
        <v>0</v>
      </c>
      <c r="C404" s="36" t="e">
        <f aca="false">'inputs &amp; summary'!a802</f>
        <v>#NAME?</v>
      </c>
      <c r="D404" s="36" t="e">
        <f aca="false">'inputs &amp; summary'!ao802</f>
        <v>#NAME?</v>
      </c>
      <c r="F404" s="2"/>
    </row>
    <row r="405" customFormat="false" ht="12.75" hidden="false" customHeight="true" outlineLevel="0" collapsed="false">
      <c r="A405" s="37" t="e">
        <f aca="false">'inputs &amp; summary'!q802</f>
        <v>#NAME?</v>
      </c>
      <c r="B405" s="2" t="n">
        <v>0</v>
      </c>
      <c r="C405" s="36" t="e">
        <f aca="false">'inputs &amp; summary'!a802</f>
        <v>#NAME?</v>
      </c>
      <c r="D405" s="36" t="e">
        <f aca="false">'inputs &amp; summary'!ao802</f>
        <v>#NAME?</v>
      </c>
      <c r="F405" s="2"/>
    </row>
    <row r="406" customFormat="false" ht="12.75" hidden="false" customHeight="true" outlineLevel="0" collapsed="false">
      <c r="A406" s="37" t="e">
        <f aca="false">'inputs &amp; summary'!q802</f>
        <v>#NAME?</v>
      </c>
      <c r="B406" s="2" t="n">
        <v>0</v>
      </c>
      <c r="C406" s="36" t="e">
        <f aca="false">'inputs &amp; summary'!a802</f>
        <v>#NAME?</v>
      </c>
      <c r="D406" s="36" t="e">
        <f aca="false">'inputs &amp; summary'!ao802</f>
        <v>#NAME?</v>
      </c>
      <c r="F406" s="2"/>
    </row>
    <row r="407" customFormat="false" ht="12.75" hidden="false" customHeight="true" outlineLevel="0" collapsed="false">
      <c r="A407" s="37" t="e">
        <f aca="false">'inputs &amp; summary'!q802</f>
        <v>#NAME?</v>
      </c>
      <c r="B407" s="2" t="n">
        <v>0</v>
      </c>
      <c r="C407" s="36" t="e">
        <f aca="false">'inputs &amp; summary'!a802</f>
        <v>#NAME?</v>
      </c>
      <c r="D407" s="36" t="e">
        <f aca="false">'inputs &amp; summary'!ao802</f>
        <v>#NAME?</v>
      </c>
      <c r="F407" s="2"/>
    </row>
    <row r="408" customFormat="false" ht="12.75" hidden="false" customHeight="true" outlineLevel="0" collapsed="false">
      <c r="A408" s="37" t="e">
        <f aca="false">'inputs &amp; summary'!q802</f>
        <v>#NAME?</v>
      </c>
      <c r="B408" s="2" t="n">
        <v>0</v>
      </c>
      <c r="C408" s="36" t="e">
        <f aca="false">'inputs &amp; summary'!a802</f>
        <v>#NAME?</v>
      </c>
      <c r="D408" s="36" t="e">
        <f aca="false">'inputs &amp; summary'!ao802</f>
        <v>#NAME?</v>
      </c>
      <c r="F408" s="2"/>
    </row>
    <row r="409" customFormat="false" ht="12.75" hidden="false" customHeight="true" outlineLevel="0" collapsed="false">
      <c r="A409" s="37" t="e">
        <f aca="false">'inputs &amp; summary'!q802</f>
        <v>#NAME?</v>
      </c>
      <c r="B409" s="2" t="n">
        <v>0</v>
      </c>
      <c r="C409" s="36" t="e">
        <f aca="false">'inputs &amp; summary'!a802</f>
        <v>#NAME?</v>
      </c>
      <c r="D409" s="36" t="e">
        <f aca="false">'inputs &amp; summary'!ao802</f>
        <v>#NAME?</v>
      </c>
      <c r="F409" s="2"/>
    </row>
    <row r="410" customFormat="false" ht="12.75" hidden="false" customHeight="true" outlineLevel="0" collapsed="false">
      <c r="A410" s="37" t="e">
        <f aca="false">'inputs &amp; summary'!q802</f>
        <v>#NAME?</v>
      </c>
      <c r="B410" s="2" t="n">
        <v>0</v>
      </c>
      <c r="C410" s="36" t="e">
        <f aca="false">'inputs &amp; summary'!a802</f>
        <v>#NAME?</v>
      </c>
      <c r="D410" s="36" t="e">
        <f aca="false">'inputs &amp; summary'!ao802</f>
        <v>#NAME?</v>
      </c>
      <c r="F410" s="2"/>
    </row>
    <row r="411" customFormat="false" ht="12.75" hidden="false" customHeight="true" outlineLevel="0" collapsed="false">
      <c r="A411" s="37" t="e">
        <f aca="false">'inputs &amp; summary'!q802</f>
        <v>#NAME?</v>
      </c>
      <c r="B411" s="2" t="n">
        <v>0</v>
      </c>
      <c r="C411" s="36" t="e">
        <f aca="false">'inputs &amp; summary'!a802</f>
        <v>#NAME?</v>
      </c>
      <c r="D411" s="36" t="e">
        <f aca="false">'inputs &amp; summary'!ao802</f>
        <v>#NAME?</v>
      </c>
      <c r="F411" s="2"/>
    </row>
    <row r="412" customFormat="false" ht="12.75" hidden="false" customHeight="true" outlineLevel="0" collapsed="false">
      <c r="A412" s="37" t="e">
        <f aca="false">'inputs &amp; summary'!q802</f>
        <v>#NAME?</v>
      </c>
      <c r="B412" s="2" t="n">
        <v>0</v>
      </c>
      <c r="C412" s="36" t="e">
        <f aca="false">'inputs &amp; summary'!a802</f>
        <v>#NAME?</v>
      </c>
      <c r="D412" s="36" t="e">
        <f aca="false">'inputs &amp; summary'!ao802</f>
        <v>#NAME?</v>
      </c>
      <c r="F412" s="2"/>
    </row>
    <row r="413" customFormat="false" ht="12.75" hidden="false" customHeight="true" outlineLevel="0" collapsed="false">
      <c r="A413" s="37" t="e">
        <f aca="false">'inputs &amp; summary'!q802</f>
        <v>#NAME?</v>
      </c>
      <c r="B413" s="2" t="n">
        <v>0</v>
      </c>
      <c r="C413" s="36" t="e">
        <f aca="false">'inputs &amp; summary'!a802</f>
        <v>#NAME?</v>
      </c>
      <c r="D413" s="36" t="e">
        <f aca="false">'inputs &amp; summary'!ao802</f>
        <v>#NAME?</v>
      </c>
      <c r="F413" s="2"/>
    </row>
    <row r="414" customFormat="false" ht="12.75" hidden="false" customHeight="true" outlineLevel="0" collapsed="false">
      <c r="A414" s="37" t="e">
        <f aca="false">'inputs &amp; summary'!q802</f>
        <v>#NAME?</v>
      </c>
      <c r="B414" s="2" t="n">
        <v>0</v>
      </c>
      <c r="C414" s="36" t="e">
        <f aca="false">'inputs &amp; summary'!a802</f>
        <v>#NAME?</v>
      </c>
      <c r="D414" s="36" t="e">
        <f aca="false">'inputs &amp; summary'!ao802</f>
        <v>#NAME?</v>
      </c>
      <c r="F414" s="2"/>
    </row>
    <row r="415" customFormat="false" ht="12.75" hidden="false" customHeight="true" outlineLevel="0" collapsed="false">
      <c r="A415" s="37" t="e">
        <f aca="false">'inputs &amp; summary'!q802</f>
        <v>#NAME?</v>
      </c>
      <c r="B415" s="2" t="n">
        <v>0</v>
      </c>
      <c r="C415" s="36" t="e">
        <f aca="false">'inputs &amp; summary'!a802</f>
        <v>#NAME?</v>
      </c>
      <c r="D415" s="36" t="e">
        <f aca="false">'inputs &amp; summary'!ao802</f>
        <v>#NAME?</v>
      </c>
      <c r="F415" s="2"/>
    </row>
    <row r="416" customFormat="false" ht="12.75" hidden="false" customHeight="true" outlineLevel="0" collapsed="false">
      <c r="A416" s="37" t="e">
        <f aca="false">'inputs &amp; summary'!q802</f>
        <v>#NAME?</v>
      </c>
      <c r="B416" s="2" t="n">
        <v>0</v>
      </c>
      <c r="C416" s="36" t="e">
        <f aca="false">'inputs &amp; summary'!a802</f>
        <v>#NAME?</v>
      </c>
      <c r="D416" s="36" t="e">
        <f aca="false">'inputs &amp; summary'!ao802</f>
        <v>#NAME?</v>
      </c>
      <c r="F416" s="2"/>
    </row>
    <row r="417" customFormat="false" ht="12.75" hidden="false" customHeight="true" outlineLevel="0" collapsed="false">
      <c r="A417" s="37" t="e">
        <f aca="false">'inputs &amp; summary'!q802</f>
        <v>#NAME?</v>
      </c>
      <c r="B417" s="2" t="n">
        <v>0</v>
      </c>
      <c r="C417" s="36" t="e">
        <f aca="false">'inputs &amp; summary'!a802</f>
        <v>#NAME?</v>
      </c>
      <c r="D417" s="36" t="e">
        <f aca="false">'inputs &amp; summary'!ao802</f>
        <v>#NAME?</v>
      </c>
      <c r="F417" s="2"/>
    </row>
    <row r="418" customFormat="false" ht="12.75" hidden="false" customHeight="true" outlineLevel="0" collapsed="false">
      <c r="A418" s="37" t="e">
        <f aca="false">'inputs &amp; summary'!q802</f>
        <v>#NAME?</v>
      </c>
      <c r="B418" s="2" t="n">
        <v>0</v>
      </c>
      <c r="C418" s="36" t="e">
        <f aca="false">'inputs &amp; summary'!a802</f>
        <v>#NAME?</v>
      </c>
      <c r="D418" s="36" t="e">
        <f aca="false">'inputs &amp; summary'!ao802</f>
        <v>#NAME?</v>
      </c>
      <c r="F418" s="2"/>
    </row>
    <row r="419" customFormat="false" ht="12.75" hidden="false" customHeight="true" outlineLevel="0" collapsed="false">
      <c r="A419" s="37" t="e">
        <f aca="false">'inputs &amp; summary'!q802</f>
        <v>#NAME?</v>
      </c>
      <c r="B419" s="2" t="n">
        <v>0</v>
      </c>
      <c r="C419" s="36" t="e">
        <f aca="false">'inputs &amp; summary'!a802</f>
        <v>#NAME?</v>
      </c>
      <c r="D419" s="36" t="e">
        <f aca="false">'inputs &amp; summary'!ao802</f>
        <v>#NAME?</v>
      </c>
      <c r="F419" s="2"/>
    </row>
    <row r="420" customFormat="false" ht="12.75" hidden="false" customHeight="true" outlineLevel="0" collapsed="false">
      <c r="A420" s="37" t="e">
        <f aca="false">'inputs &amp; summary'!q802</f>
        <v>#NAME?</v>
      </c>
      <c r="B420" s="2" t="n">
        <v>0</v>
      </c>
      <c r="C420" s="36" t="e">
        <f aca="false">'inputs &amp; summary'!a802</f>
        <v>#NAME?</v>
      </c>
      <c r="D420" s="36" t="e">
        <f aca="false">'inputs &amp; summary'!ao802</f>
        <v>#NAME?</v>
      </c>
      <c r="F420" s="2"/>
    </row>
    <row r="421" customFormat="false" ht="12.75" hidden="false" customHeight="true" outlineLevel="0" collapsed="false">
      <c r="A421" s="37" t="e">
        <f aca="false">'inputs &amp; summary'!q802</f>
        <v>#NAME?</v>
      </c>
      <c r="B421" s="2" t="n">
        <v>0</v>
      </c>
      <c r="C421" s="36" t="e">
        <f aca="false">'inputs &amp; summary'!a802</f>
        <v>#NAME?</v>
      </c>
      <c r="D421" s="36" t="e">
        <f aca="false">'inputs &amp; summary'!ao802</f>
        <v>#NAME?</v>
      </c>
      <c r="F421" s="2"/>
    </row>
    <row r="422" customFormat="false" ht="12.75" hidden="false" customHeight="true" outlineLevel="0" collapsed="false">
      <c r="A422" s="37" t="e">
        <f aca="false">'inputs &amp; summary'!q802</f>
        <v>#NAME?</v>
      </c>
      <c r="B422" s="2" t="n">
        <v>0</v>
      </c>
      <c r="C422" s="36" t="e">
        <f aca="false">'inputs &amp; summary'!a802</f>
        <v>#NAME?</v>
      </c>
      <c r="D422" s="36" t="e">
        <f aca="false">'inputs &amp; summary'!ao802</f>
        <v>#NAME?</v>
      </c>
      <c r="F422" s="2"/>
    </row>
    <row r="423" customFormat="false" ht="12.75" hidden="false" customHeight="true" outlineLevel="0" collapsed="false">
      <c r="A423" s="37" t="e">
        <f aca="false">'inputs &amp; summary'!q802</f>
        <v>#NAME?</v>
      </c>
      <c r="B423" s="2" t="n">
        <v>0</v>
      </c>
      <c r="C423" s="36" t="e">
        <f aca="false">'inputs &amp; summary'!a802</f>
        <v>#NAME?</v>
      </c>
      <c r="D423" s="36" t="e">
        <f aca="false">'inputs &amp; summary'!ao802</f>
        <v>#NAME?</v>
      </c>
      <c r="F423" s="2"/>
    </row>
    <row r="424" customFormat="false" ht="12.75" hidden="false" customHeight="true" outlineLevel="0" collapsed="false">
      <c r="A424" s="37" t="e">
        <f aca="false">'inputs &amp; summary'!q802</f>
        <v>#NAME?</v>
      </c>
      <c r="B424" s="2" t="n">
        <v>0</v>
      </c>
      <c r="C424" s="36" t="e">
        <f aca="false">'inputs &amp; summary'!a802</f>
        <v>#NAME?</v>
      </c>
      <c r="D424" s="36" t="e">
        <f aca="false">'inputs &amp; summary'!ao802</f>
        <v>#NAME?</v>
      </c>
      <c r="F424" s="2"/>
    </row>
    <row r="425" customFormat="false" ht="12.75" hidden="false" customHeight="true" outlineLevel="0" collapsed="false">
      <c r="A425" s="37" t="e">
        <f aca="false">'inputs &amp; summary'!q802</f>
        <v>#NAME?</v>
      </c>
      <c r="B425" s="2" t="n">
        <v>0</v>
      </c>
      <c r="C425" s="36" t="e">
        <f aca="false">'inputs &amp; summary'!a802</f>
        <v>#NAME?</v>
      </c>
      <c r="D425" s="36" t="e">
        <f aca="false">'inputs &amp; summary'!ao802</f>
        <v>#NAME?</v>
      </c>
      <c r="F425" s="2"/>
    </row>
    <row r="426" customFormat="false" ht="12.75" hidden="false" customHeight="true" outlineLevel="0" collapsed="false">
      <c r="A426" s="37" t="e">
        <f aca="false">'inputs &amp; summary'!q802</f>
        <v>#NAME?</v>
      </c>
      <c r="B426" s="2" t="n">
        <v>0</v>
      </c>
      <c r="C426" s="36" t="e">
        <f aca="false">'inputs &amp; summary'!a802</f>
        <v>#NAME?</v>
      </c>
      <c r="D426" s="36" t="e">
        <f aca="false">'inputs &amp; summary'!ao802</f>
        <v>#NAME?</v>
      </c>
      <c r="F426" s="2"/>
    </row>
    <row r="427" customFormat="false" ht="12.75" hidden="false" customHeight="true" outlineLevel="0" collapsed="false">
      <c r="A427" s="37" t="e">
        <f aca="false">'inputs &amp; summary'!q802</f>
        <v>#NAME?</v>
      </c>
      <c r="B427" s="2" t="n">
        <v>0</v>
      </c>
      <c r="C427" s="36" t="e">
        <f aca="false">'inputs &amp; summary'!a802</f>
        <v>#NAME?</v>
      </c>
      <c r="D427" s="36" t="e">
        <f aca="false">'inputs &amp; summary'!ao802</f>
        <v>#NAME?</v>
      </c>
      <c r="F427" s="2"/>
    </row>
    <row r="428" customFormat="false" ht="12.75" hidden="false" customHeight="true" outlineLevel="0" collapsed="false">
      <c r="A428" s="37" t="e">
        <f aca="false">'inputs &amp; summary'!q802</f>
        <v>#NAME?</v>
      </c>
      <c r="B428" s="2" t="n">
        <v>0</v>
      </c>
      <c r="C428" s="36" t="e">
        <f aca="false">'inputs &amp; summary'!a802</f>
        <v>#NAME?</v>
      </c>
      <c r="D428" s="36" t="e">
        <f aca="false">'inputs &amp; summary'!ao802</f>
        <v>#NAME?</v>
      </c>
      <c r="F428" s="2"/>
    </row>
    <row r="429" customFormat="false" ht="12.75" hidden="false" customHeight="true" outlineLevel="0" collapsed="false">
      <c r="A429" s="37" t="e">
        <f aca="false">'inputs &amp; summary'!q802</f>
        <v>#NAME?</v>
      </c>
      <c r="B429" s="2" t="n">
        <v>0</v>
      </c>
      <c r="C429" s="36" t="e">
        <f aca="false">'inputs &amp; summary'!a802</f>
        <v>#NAME?</v>
      </c>
      <c r="D429" s="36" t="e">
        <f aca="false">'inputs &amp; summary'!ao802</f>
        <v>#NAME?</v>
      </c>
      <c r="F429" s="2"/>
    </row>
    <row r="430" customFormat="false" ht="12.75" hidden="false" customHeight="true" outlineLevel="0" collapsed="false">
      <c r="A430" s="37" t="e">
        <f aca="false">'inputs &amp; summary'!q802</f>
        <v>#NAME?</v>
      </c>
      <c r="B430" s="2" t="n">
        <v>0</v>
      </c>
      <c r="C430" s="36" t="e">
        <f aca="false">'inputs &amp; summary'!a802</f>
        <v>#NAME?</v>
      </c>
      <c r="D430" s="36" t="e">
        <f aca="false">'inputs &amp; summary'!ao802</f>
        <v>#NAME?</v>
      </c>
      <c r="F430" s="2"/>
    </row>
    <row r="431" customFormat="false" ht="12.75" hidden="false" customHeight="true" outlineLevel="0" collapsed="false">
      <c r="A431" s="37" t="e">
        <f aca="false">'inputs &amp; summary'!q802</f>
        <v>#NAME?</v>
      </c>
      <c r="B431" s="2" t="n">
        <v>0</v>
      </c>
      <c r="C431" s="36" t="e">
        <f aca="false">'inputs &amp; summary'!a802</f>
        <v>#NAME?</v>
      </c>
      <c r="D431" s="36" t="e">
        <f aca="false">'inputs &amp; summary'!ao802</f>
        <v>#NAME?</v>
      </c>
      <c r="F431" s="2"/>
    </row>
    <row r="432" customFormat="false" ht="12.75" hidden="false" customHeight="true" outlineLevel="0" collapsed="false">
      <c r="A432" s="37" t="e">
        <f aca="false">'inputs &amp; summary'!q802</f>
        <v>#NAME?</v>
      </c>
      <c r="B432" s="2" t="n">
        <v>0</v>
      </c>
      <c r="C432" s="36" t="e">
        <f aca="false">'inputs &amp; summary'!a802</f>
        <v>#NAME?</v>
      </c>
      <c r="D432" s="36" t="e">
        <f aca="false">'inputs &amp; summary'!ao802</f>
        <v>#NAME?</v>
      </c>
      <c r="F432" s="2"/>
    </row>
    <row r="433" customFormat="false" ht="12.75" hidden="false" customHeight="true" outlineLevel="0" collapsed="false">
      <c r="A433" s="37" t="e">
        <f aca="false">'inputs &amp; summary'!q802</f>
        <v>#NAME?</v>
      </c>
      <c r="B433" s="2" t="n">
        <v>0</v>
      </c>
      <c r="C433" s="36" t="e">
        <f aca="false">'inputs &amp; summary'!a802</f>
        <v>#NAME?</v>
      </c>
      <c r="D433" s="36" t="e">
        <f aca="false">'inputs &amp; summary'!ao802</f>
        <v>#NAME?</v>
      </c>
      <c r="F433" s="2"/>
    </row>
    <row r="434" customFormat="false" ht="12.75" hidden="false" customHeight="true" outlineLevel="0" collapsed="false">
      <c r="A434" s="37" t="e">
        <f aca="false">'inputs &amp; summary'!q802</f>
        <v>#NAME?</v>
      </c>
      <c r="B434" s="2" t="n">
        <v>0</v>
      </c>
      <c r="C434" s="36" t="e">
        <f aca="false">'inputs &amp; summary'!a802</f>
        <v>#NAME?</v>
      </c>
      <c r="D434" s="36" t="e">
        <f aca="false">'inputs &amp; summary'!ao802</f>
        <v>#NAME?</v>
      </c>
      <c r="F434" s="2"/>
    </row>
    <row r="435" customFormat="false" ht="12.75" hidden="false" customHeight="true" outlineLevel="0" collapsed="false">
      <c r="A435" s="37" t="e">
        <f aca="false">'inputs &amp; summary'!q802</f>
        <v>#NAME?</v>
      </c>
      <c r="B435" s="2" t="n">
        <v>0</v>
      </c>
      <c r="C435" s="36" t="e">
        <f aca="false">'inputs &amp; summary'!a802</f>
        <v>#NAME?</v>
      </c>
      <c r="D435" s="36" t="e">
        <f aca="false">'inputs &amp; summary'!ao802</f>
        <v>#NAME?</v>
      </c>
      <c r="F435" s="2"/>
    </row>
    <row r="436" customFormat="false" ht="12.75" hidden="false" customHeight="true" outlineLevel="0" collapsed="false">
      <c r="A436" s="37" t="e">
        <f aca="false">'inputs &amp; summary'!q802</f>
        <v>#NAME?</v>
      </c>
      <c r="B436" s="2" t="n">
        <v>0</v>
      </c>
      <c r="C436" s="36" t="e">
        <f aca="false">'inputs &amp; summary'!a802</f>
        <v>#NAME?</v>
      </c>
      <c r="D436" s="36" t="e">
        <f aca="false">'inputs &amp; summary'!ao802</f>
        <v>#NAME?</v>
      </c>
      <c r="F436" s="2"/>
    </row>
    <row r="437" customFormat="false" ht="12.75" hidden="false" customHeight="true" outlineLevel="0" collapsed="false">
      <c r="A437" s="37" t="e">
        <f aca="false">'inputs &amp; summary'!q802</f>
        <v>#NAME?</v>
      </c>
      <c r="B437" s="2" t="n">
        <v>0</v>
      </c>
      <c r="C437" s="36" t="e">
        <f aca="false">'inputs &amp; summary'!a802</f>
        <v>#NAME?</v>
      </c>
      <c r="D437" s="36" t="e">
        <f aca="false">'inputs &amp; summary'!ao802</f>
        <v>#NAME?</v>
      </c>
      <c r="F437" s="2"/>
    </row>
    <row r="438" customFormat="false" ht="12.75" hidden="false" customHeight="true" outlineLevel="0" collapsed="false">
      <c r="A438" s="2"/>
      <c r="B438" s="2"/>
      <c r="C438" s="36"/>
    </row>
    <row r="439" customFormat="false" ht="12.75" hidden="false" customHeight="true" outlineLevel="0" collapsed="false">
      <c r="A439" s="2"/>
      <c r="B439" s="2"/>
      <c r="C439" s="36"/>
    </row>
    <row r="440" customFormat="false" ht="12.75" hidden="false" customHeight="true" outlineLevel="0" collapsed="false">
      <c r="A440" s="2"/>
      <c r="B440" s="2"/>
      <c r="C440" s="36"/>
    </row>
    <row r="441" customFormat="false" ht="12.75" hidden="false" customHeight="true" outlineLevel="0" collapsed="false">
      <c r="A441" s="2"/>
      <c r="B441" s="2"/>
      <c r="C441" s="36"/>
    </row>
    <row r="442" customFormat="false" ht="12.75" hidden="false" customHeight="true" outlineLevel="0" collapsed="false">
      <c r="A442" s="2"/>
      <c r="B442" s="2"/>
      <c r="C442" s="36"/>
    </row>
    <row r="443" customFormat="false" ht="12.75" hidden="false" customHeight="true" outlineLevel="0" collapsed="false">
      <c r="A443" s="2"/>
      <c r="B443" s="2"/>
      <c r="C443" s="36"/>
    </row>
    <row r="444" customFormat="false" ht="12.75" hidden="false" customHeight="true" outlineLevel="0" collapsed="false">
      <c r="A444" s="2"/>
      <c r="B444" s="2"/>
      <c r="C444" s="36"/>
    </row>
    <row r="445" customFormat="false" ht="12.75" hidden="false" customHeight="true" outlineLevel="0" collapsed="false">
      <c r="A445" s="2"/>
      <c r="B445" s="2"/>
      <c r="C445" s="36"/>
    </row>
    <row r="446" customFormat="false" ht="12.75" hidden="false" customHeight="true" outlineLevel="0" collapsed="false">
      <c r="A446" s="2"/>
      <c r="B446" s="2"/>
      <c r="C446" s="36"/>
    </row>
    <row r="447" customFormat="false" ht="12.75" hidden="false" customHeight="true" outlineLevel="0" collapsed="false">
      <c r="A447" s="2"/>
      <c r="B447" s="2"/>
      <c r="C447" s="36"/>
    </row>
    <row r="448" customFormat="false" ht="12.75" hidden="false" customHeight="true" outlineLevel="0" collapsed="false">
      <c r="A448" s="2"/>
      <c r="B448" s="2"/>
      <c r="C448" s="36"/>
    </row>
    <row r="449" customFormat="false" ht="12.75" hidden="false" customHeight="true" outlineLevel="0" collapsed="false">
      <c r="A449" s="2"/>
      <c r="B449" s="2"/>
      <c r="C449" s="36"/>
    </row>
    <row r="450" customFormat="false" ht="12.75" hidden="false" customHeight="true" outlineLevel="0" collapsed="false">
      <c r="A450" s="2"/>
      <c r="B450" s="2"/>
      <c r="C450" s="36"/>
    </row>
    <row r="451" customFormat="false" ht="12.75" hidden="false" customHeight="true" outlineLevel="0" collapsed="false">
      <c r="A451" s="2"/>
      <c r="B451" s="2"/>
      <c r="C451" s="36"/>
    </row>
    <row r="452" customFormat="false" ht="12.75" hidden="false" customHeight="true" outlineLevel="0" collapsed="false">
      <c r="A452" s="2"/>
      <c r="B452" s="2"/>
      <c r="C452" s="36"/>
    </row>
    <row r="453" customFormat="false" ht="12.75" hidden="false" customHeight="true" outlineLevel="0" collapsed="false">
      <c r="A453" s="2"/>
      <c r="B453" s="2"/>
      <c r="C453" s="36"/>
    </row>
    <row r="454" customFormat="false" ht="12.75" hidden="false" customHeight="true" outlineLevel="0" collapsed="false">
      <c r="A454" s="2"/>
      <c r="B454" s="2"/>
      <c r="C454" s="36"/>
    </row>
    <row r="455" customFormat="false" ht="12.75" hidden="false" customHeight="true" outlineLevel="0" collapsed="false">
      <c r="A455" s="2"/>
      <c r="B455" s="2"/>
      <c r="C455" s="36"/>
    </row>
    <row r="456" customFormat="false" ht="12.75" hidden="false" customHeight="true" outlineLevel="0" collapsed="false">
      <c r="A456" s="2"/>
      <c r="B456" s="2"/>
      <c r="C456" s="36"/>
    </row>
    <row r="457" customFormat="false" ht="12.75" hidden="false" customHeight="true" outlineLevel="0" collapsed="false">
      <c r="A457" s="2"/>
      <c r="B457" s="2"/>
      <c r="C457" s="36"/>
    </row>
    <row r="458" customFormat="false" ht="12.75" hidden="false" customHeight="true" outlineLevel="0" collapsed="false">
      <c r="A458" s="2"/>
      <c r="B458" s="2"/>
      <c r="C458" s="36"/>
    </row>
    <row r="459" customFormat="false" ht="12.75" hidden="false" customHeight="true" outlineLevel="0" collapsed="false">
      <c r="A459" s="2"/>
      <c r="B459" s="2"/>
      <c r="C459" s="36"/>
    </row>
    <row r="460" customFormat="false" ht="12.75" hidden="false" customHeight="true" outlineLevel="0" collapsed="false">
      <c r="A460" s="2"/>
      <c r="B460" s="2"/>
      <c r="C460" s="36"/>
    </row>
    <row r="461" customFormat="false" ht="12.75" hidden="false" customHeight="true" outlineLevel="0" collapsed="false">
      <c r="A461" s="2"/>
      <c r="B461" s="2"/>
      <c r="C461" s="36"/>
    </row>
    <row r="462" customFormat="false" ht="12.75" hidden="false" customHeight="true" outlineLevel="0" collapsed="false">
      <c r="A462" s="2"/>
      <c r="B462" s="2"/>
      <c r="C462" s="36"/>
    </row>
    <row r="463" customFormat="false" ht="12.75" hidden="false" customHeight="true" outlineLevel="0" collapsed="false">
      <c r="A463" s="2"/>
      <c r="B463" s="2"/>
      <c r="C463" s="36"/>
    </row>
    <row r="464" customFormat="false" ht="12.75" hidden="false" customHeight="true" outlineLevel="0" collapsed="false">
      <c r="A464" s="2"/>
      <c r="B464" s="2"/>
      <c r="C464" s="36"/>
    </row>
    <row r="465" customFormat="false" ht="12.75" hidden="false" customHeight="true" outlineLevel="0" collapsed="false">
      <c r="A465" s="2"/>
      <c r="B465" s="2"/>
      <c r="C465" s="36"/>
    </row>
    <row r="466" customFormat="false" ht="12.75" hidden="false" customHeight="true" outlineLevel="0" collapsed="false">
      <c r="A466" s="2"/>
      <c r="B466" s="2"/>
      <c r="C466" s="36"/>
    </row>
    <row r="467" customFormat="false" ht="12.75" hidden="false" customHeight="true" outlineLevel="0" collapsed="false">
      <c r="A467" s="2"/>
      <c r="B467" s="2"/>
      <c r="C467" s="36"/>
    </row>
    <row r="468" customFormat="false" ht="12.75" hidden="false" customHeight="true" outlineLevel="0" collapsed="false">
      <c r="A468" s="2"/>
      <c r="B468" s="2"/>
      <c r="C468" s="36"/>
    </row>
    <row r="469" customFormat="false" ht="12.75" hidden="false" customHeight="true" outlineLevel="0" collapsed="false">
      <c r="A469" s="2"/>
      <c r="B469" s="2"/>
      <c r="C469" s="36"/>
    </row>
    <row r="470" customFormat="false" ht="12.75" hidden="false" customHeight="true" outlineLevel="0" collapsed="false">
      <c r="A470" s="2"/>
      <c r="B470" s="2"/>
      <c r="C470" s="36"/>
    </row>
    <row r="471" customFormat="false" ht="12.75" hidden="false" customHeight="true" outlineLevel="0" collapsed="false">
      <c r="A471" s="2"/>
      <c r="B471" s="2"/>
      <c r="C471" s="36"/>
    </row>
    <row r="472" customFormat="false" ht="12.75" hidden="false" customHeight="true" outlineLevel="0" collapsed="false">
      <c r="A472" s="2"/>
      <c r="B472" s="2"/>
      <c r="C472" s="36"/>
    </row>
    <row r="473" customFormat="false" ht="12.75" hidden="false" customHeight="true" outlineLevel="0" collapsed="false">
      <c r="A473" s="2"/>
      <c r="B473" s="2"/>
      <c r="C473" s="36"/>
    </row>
    <row r="474" customFormat="false" ht="12.75" hidden="false" customHeight="true" outlineLevel="0" collapsed="false">
      <c r="A474" s="2"/>
      <c r="B474" s="2"/>
      <c r="C474" s="36"/>
    </row>
    <row r="475" customFormat="false" ht="12.75" hidden="false" customHeight="true" outlineLevel="0" collapsed="false">
      <c r="A475" s="2"/>
      <c r="B475" s="2"/>
      <c r="C475" s="36"/>
    </row>
    <row r="476" customFormat="false" ht="12.75" hidden="false" customHeight="true" outlineLevel="0" collapsed="false">
      <c r="A476" s="2"/>
      <c r="B476" s="2"/>
      <c r="C476" s="36"/>
    </row>
    <row r="477" customFormat="false" ht="12.75" hidden="false" customHeight="true" outlineLevel="0" collapsed="false">
      <c r="A477" s="2"/>
      <c r="B477" s="2"/>
      <c r="C477" s="36"/>
    </row>
    <row r="478" customFormat="false" ht="12.75" hidden="false" customHeight="true" outlineLevel="0" collapsed="false">
      <c r="A478" s="2"/>
      <c r="B478" s="2"/>
      <c r="C478" s="36"/>
    </row>
    <row r="479" customFormat="false" ht="12.75" hidden="false" customHeight="true" outlineLevel="0" collapsed="false">
      <c r="A479" s="2"/>
      <c r="B479" s="2"/>
      <c r="C479" s="36"/>
    </row>
    <row r="480" customFormat="false" ht="12.75" hidden="false" customHeight="true" outlineLevel="0" collapsed="false">
      <c r="A480" s="2"/>
      <c r="B480" s="2"/>
      <c r="C480" s="36"/>
    </row>
    <row r="481" customFormat="false" ht="12.75" hidden="false" customHeight="true" outlineLevel="0" collapsed="false">
      <c r="A481" s="2"/>
      <c r="B481" s="2"/>
      <c r="C481" s="36"/>
    </row>
    <row r="482" customFormat="false" ht="12.75" hidden="false" customHeight="true" outlineLevel="0" collapsed="false">
      <c r="A482" s="2"/>
      <c r="B482" s="2"/>
      <c r="C482" s="36"/>
    </row>
    <row r="483" customFormat="false" ht="12.75" hidden="false" customHeight="true" outlineLevel="0" collapsed="false">
      <c r="A483" s="2"/>
      <c r="B483" s="2"/>
      <c r="C483" s="36"/>
    </row>
    <row r="484" customFormat="false" ht="12.75" hidden="false" customHeight="true" outlineLevel="0" collapsed="false">
      <c r="A484" s="2"/>
      <c r="B484" s="2"/>
      <c r="C484" s="36"/>
    </row>
    <row r="485" customFormat="false" ht="12.75" hidden="false" customHeight="true" outlineLevel="0" collapsed="false">
      <c r="A485" s="2"/>
      <c r="B485" s="2"/>
      <c r="C485" s="36"/>
    </row>
    <row r="486" customFormat="false" ht="12.75" hidden="false" customHeight="true" outlineLevel="0" collapsed="false">
      <c r="A486" s="2"/>
      <c r="B486" s="2"/>
      <c r="C486" s="36"/>
    </row>
    <row r="487" customFormat="false" ht="12.75" hidden="false" customHeight="true" outlineLevel="0" collapsed="false">
      <c r="A487" s="2"/>
      <c r="B487" s="2"/>
      <c r="C487" s="36"/>
    </row>
    <row r="488" customFormat="false" ht="12.75" hidden="false" customHeight="true" outlineLevel="0" collapsed="false">
      <c r="A488" s="2"/>
      <c r="B488" s="2"/>
      <c r="C488" s="36"/>
    </row>
    <row r="489" customFormat="false" ht="12.75" hidden="false" customHeight="true" outlineLevel="0" collapsed="false">
      <c r="A489" s="2"/>
      <c r="B489" s="2"/>
      <c r="C489" s="36"/>
    </row>
    <row r="490" customFormat="false" ht="12.75" hidden="false" customHeight="true" outlineLevel="0" collapsed="false">
      <c r="A490" s="2"/>
      <c r="B490" s="2"/>
      <c r="C490" s="36"/>
    </row>
    <row r="491" customFormat="false" ht="12.75" hidden="false" customHeight="true" outlineLevel="0" collapsed="false">
      <c r="A491" s="2"/>
      <c r="B491" s="2"/>
      <c r="C491" s="36"/>
    </row>
    <row r="492" customFormat="false" ht="12.75" hidden="false" customHeight="true" outlineLevel="0" collapsed="false">
      <c r="A492" s="2"/>
      <c r="B492" s="2"/>
      <c r="C492" s="36"/>
    </row>
    <row r="493" customFormat="false" ht="12.75" hidden="false" customHeight="true" outlineLevel="0" collapsed="false">
      <c r="A493" s="2"/>
      <c r="B493" s="2"/>
      <c r="C493" s="36"/>
    </row>
    <row r="494" customFormat="false" ht="12.75" hidden="false" customHeight="true" outlineLevel="0" collapsed="false">
      <c r="A494" s="2"/>
      <c r="B494" s="2"/>
      <c r="C494" s="36"/>
    </row>
    <row r="495" customFormat="false" ht="12.75" hidden="false" customHeight="true" outlineLevel="0" collapsed="false">
      <c r="A495" s="2"/>
      <c r="B495" s="2"/>
      <c r="C495" s="36"/>
    </row>
    <row r="496" customFormat="false" ht="12.75" hidden="false" customHeight="true" outlineLevel="0" collapsed="false">
      <c r="A496" s="2"/>
      <c r="B496" s="2"/>
      <c r="C496" s="36"/>
    </row>
    <row r="497" customFormat="false" ht="12.75" hidden="false" customHeight="true" outlineLevel="0" collapsed="false">
      <c r="A497" s="2"/>
      <c r="B497" s="2"/>
      <c r="C497" s="36"/>
    </row>
    <row r="498" customFormat="false" ht="12.75" hidden="false" customHeight="true" outlineLevel="0" collapsed="false">
      <c r="A498" s="2"/>
      <c r="B498" s="2"/>
      <c r="C498" s="36"/>
    </row>
    <row r="499" customFormat="false" ht="12.75" hidden="false" customHeight="true" outlineLevel="0" collapsed="false">
      <c r="A499" s="2"/>
      <c r="B499" s="2"/>
      <c r="C499" s="36"/>
    </row>
    <row r="500" customFormat="false" ht="12.75" hidden="false" customHeight="true" outlineLevel="0" collapsed="false">
      <c r="A500" s="2"/>
      <c r="B500" s="2"/>
      <c r="C500" s="36"/>
    </row>
    <row r="501" customFormat="false" ht="12.75" hidden="false" customHeight="true" outlineLevel="0" collapsed="false">
      <c r="A501" s="2"/>
      <c r="B501" s="2"/>
      <c r="C501" s="36"/>
    </row>
    <row r="502" customFormat="false" ht="12.75" hidden="false" customHeight="true" outlineLevel="0" collapsed="false">
      <c r="A502" s="2"/>
      <c r="B502" s="2"/>
      <c r="C502" s="36"/>
    </row>
    <row r="503" customFormat="false" ht="12.75" hidden="false" customHeight="true" outlineLevel="0" collapsed="false">
      <c r="A503" s="2"/>
      <c r="B503" s="2"/>
      <c r="C503" s="36"/>
    </row>
    <row r="504" customFormat="false" ht="12.75" hidden="false" customHeight="true" outlineLevel="0" collapsed="false">
      <c r="A504" s="2"/>
      <c r="B504" s="2"/>
      <c r="C504" s="36"/>
    </row>
    <row r="505" customFormat="false" ht="12.75" hidden="false" customHeight="true" outlineLevel="0" collapsed="false">
      <c r="A505" s="2"/>
      <c r="B505" s="2"/>
      <c r="C505" s="36"/>
    </row>
    <row r="506" customFormat="false" ht="12.75" hidden="false" customHeight="true" outlineLevel="0" collapsed="false">
      <c r="A506" s="2"/>
      <c r="B506" s="2"/>
      <c r="C506" s="36"/>
    </row>
    <row r="507" customFormat="false" ht="12.75" hidden="false" customHeight="true" outlineLevel="0" collapsed="false">
      <c r="A507" s="2"/>
      <c r="B507" s="2"/>
      <c r="C507" s="36"/>
    </row>
    <row r="508" customFormat="false" ht="12.75" hidden="false" customHeight="true" outlineLevel="0" collapsed="false">
      <c r="A508" s="2"/>
      <c r="B508" s="2"/>
      <c r="C508" s="36"/>
    </row>
    <row r="509" customFormat="false" ht="12.75" hidden="false" customHeight="true" outlineLevel="0" collapsed="false">
      <c r="A509" s="2"/>
      <c r="B509" s="2"/>
      <c r="C509" s="36"/>
    </row>
    <row r="510" customFormat="false" ht="12.75" hidden="false" customHeight="true" outlineLevel="0" collapsed="false">
      <c r="A510" s="2"/>
      <c r="B510" s="2"/>
      <c r="C510" s="36"/>
    </row>
    <row r="511" customFormat="false" ht="12.75" hidden="false" customHeight="true" outlineLevel="0" collapsed="false">
      <c r="A511" s="2"/>
      <c r="B511" s="2"/>
      <c r="C511" s="36"/>
    </row>
    <row r="512" customFormat="false" ht="12.75" hidden="false" customHeight="true" outlineLevel="0" collapsed="false">
      <c r="A512" s="2"/>
      <c r="B512" s="2"/>
      <c r="C512" s="36"/>
    </row>
    <row r="513" customFormat="false" ht="12.75" hidden="false" customHeight="true" outlineLevel="0" collapsed="false">
      <c r="A513" s="2"/>
      <c r="B513" s="2"/>
      <c r="C513" s="36"/>
    </row>
    <row r="514" customFormat="false" ht="12.75" hidden="false" customHeight="true" outlineLevel="0" collapsed="false">
      <c r="A514" s="2"/>
      <c r="B514" s="2"/>
      <c r="C514" s="36"/>
    </row>
    <row r="515" customFormat="false" ht="12.75" hidden="false" customHeight="true" outlineLevel="0" collapsed="false">
      <c r="A515" s="2"/>
      <c r="B515" s="2"/>
      <c r="C515" s="36"/>
    </row>
    <row r="516" customFormat="false" ht="12.75" hidden="false" customHeight="true" outlineLevel="0" collapsed="false">
      <c r="A516" s="2"/>
      <c r="B516" s="2"/>
      <c r="C516" s="36"/>
    </row>
    <row r="517" customFormat="false" ht="12.75" hidden="false" customHeight="true" outlineLevel="0" collapsed="false">
      <c r="A517" s="2"/>
      <c r="B517" s="2"/>
      <c r="C517" s="36"/>
    </row>
    <row r="518" customFormat="false" ht="12.75" hidden="false" customHeight="true" outlineLevel="0" collapsed="false">
      <c r="A518" s="2"/>
      <c r="B518" s="2"/>
      <c r="C518" s="36"/>
    </row>
    <row r="519" customFormat="false" ht="12.75" hidden="false" customHeight="true" outlineLevel="0" collapsed="false">
      <c r="A519" s="2"/>
      <c r="B519" s="2"/>
      <c r="C519" s="36"/>
    </row>
    <row r="520" customFormat="false" ht="12.75" hidden="false" customHeight="true" outlineLevel="0" collapsed="false">
      <c r="A520" s="2"/>
      <c r="B520" s="2"/>
      <c r="C520" s="36"/>
    </row>
    <row r="521" customFormat="false" ht="12.75" hidden="false" customHeight="true" outlineLevel="0" collapsed="false">
      <c r="A521" s="2"/>
      <c r="B521" s="2"/>
      <c r="C521" s="36"/>
    </row>
    <row r="522" customFormat="false" ht="12.75" hidden="false" customHeight="true" outlineLevel="0" collapsed="false">
      <c r="A522" s="2"/>
      <c r="B522" s="2"/>
      <c r="C522" s="36"/>
    </row>
    <row r="523" customFormat="false" ht="12.75" hidden="false" customHeight="true" outlineLevel="0" collapsed="false">
      <c r="A523" s="2"/>
      <c r="B523" s="2"/>
      <c r="C523" s="36"/>
    </row>
    <row r="524" customFormat="false" ht="12.75" hidden="false" customHeight="true" outlineLevel="0" collapsed="false">
      <c r="A524" s="2"/>
      <c r="B524" s="2"/>
      <c r="C524" s="36"/>
    </row>
    <row r="525" customFormat="false" ht="12.75" hidden="false" customHeight="true" outlineLevel="0" collapsed="false">
      <c r="A525" s="2"/>
      <c r="B525" s="2"/>
      <c r="C525" s="36"/>
    </row>
    <row r="526" customFormat="false" ht="12.75" hidden="false" customHeight="true" outlineLevel="0" collapsed="false">
      <c r="A526" s="2"/>
      <c r="B526" s="2"/>
      <c r="C526" s="36"/>
    </row>
    <row r="527" customFormat="false" ht="12.75" hidden="false" customHeight="true" outlineLevel="0" collapsed="false">
      <c r="A527" s="2"/>
      <c r="B527" s="2"/>
      <c r="C527" s="36"/>
    </row>
    <row r="528" customFormat="false" ht="12.75" hidden="false" customHeight="true" outlineLevel="0" collapsed="false">
      <c r="A528" s="2"/>
      <c r="B528" s="2"/>
      <c r="C528" s="36"/>
    </row>
    <row r="529" customFormat="false" ht="12.75" hidden="false" customHeight="true" outlineLevel="0" collapsed="false">
      <c r="A529" s="2"/>
      <c r="B529" s="2"/>
      <c r="C529" s="36"/>
    </row>
    <row r="530" customFormat="false" ht="12.75" hidden="false" customHeight="true" outlineLevel="0" collapsed="false">
      <c r="A530" s="2"/>
      <c r="B530" s="2"/>
      <c r="C530" s="36"/>
    </row>
    <row r="531" customFormat="false" ht="12.75" hidden="false" customHeight="true" outlineLevel="0" collapsed="false">
      <c r="A531" s="2"/>
      <c r="B531" s="2"/>
      <c r="C531" s="36"/>
    </row>
    <row r="532" customFormat="false" ht="12.75" hidden="false" customHeight="true" outlineLevel="0" collapsed="false">
      <c r="A532" s="2"/>
      <c r="B532" s="2"/>
      <c r="C532" s="36"/>
    </row>
    <row r="533" customFormat="false" ht="12.75" hidden="false" customHeight="true" outlineLevel="0" collapsed="false">
      <c r="A533" s="2"/>
      <c r="B533" s="2"/>
      <c r="C533" s="36"/>
    </row>
    <row r="534" customFormat="false" ht="12.75" hidden="false" customHeight="true" outlineLevel="0" collapsed="false">
      <c r="A534" s="2"/>
      <c r="B534" s="2"/>
      <c r="C534" s="36"/>
    </row>
    <row r="535" customFormat="false" ht="12.75" hidden="false" customHeight="true" outlineLevel="0" collapsed="false">
      <c r="A535" s="2"/>
      <c r="B535" s="2"/>
      <c r="C535" s="36"/>
    </row>
    <row r="536" customFormat="false" ht="12.75" hidden="false" customHeight="true" outlineLevel="0" collapsed="false">
      <c r="A536" s="2"/>
      <c r="B536" s="2"/>
      <c r="C536" s="36"/>
    </row>
    <row r="537" customFormat="false" ht="12.75" hidden="false" customHeight="true" outlineLevel="0" collapsed="false">
      <c r="A537" s="2"/>
      <c r="B537" s="2"/>
      <c r="C537" s="36"/>
    </row>
    <row r="538" customFormat="false" ht="12.75" hidden="false" customHeight="true" outlineLevel="0" collapsed="false">
      <c r="A538" s="2"/>
      <c r="B538" s="2"/>
      <c r="C538" s="36"/>
    </row>
    <row r="539" customFormat="false" ht="12.75" hidden="false" customHeight="true" outlineLevel="0" collapsed="false">
      <c r="A539" s="2"/>
      <c r="B539" s="2"/>
      <c r="C539" s="36"/>
    </row>
    <row r="540" customFormat="false" ht="12.75" hidden="false" customHeight="true" outlineLevel="0" collapsed="false">
      <c r="A540" s="2"/>
      <c r="B540" s="2"/>
      <c r="C540" s="36"/>
    </row>
    <row r="541" customFormat="false" ht="12.75" hidden="false" customHeight="true" outlineLevel="0" collapsed="false">
      <c r="A541" s="2"/>
      <c r="B541" s="2"/>
      <c r="C541" s="36"/>
    </row>
    <row r="542" customFormat="false" ht="12.75" hidden="false" customHeight="true" outlineLevel="0" collapsed="false">
      <c r="A542" s="2"/>
      <c r="B542" s="2"/>
      <c r="C542" s="36"/>
    </row>
    <row r="543" customFormat="false" ht="12.75" hidden="false" customHeight="true" outlineLevel="0" collapsed="false">
      <c r="A543" s="2"/>
      <c r="B543" s="2"/>
      <c r="C543" s="36"/>
    </row>
    <row r="544" customFormat="false" ht="12.75" hidden="false" customHeight="true" outlineLevel="0" collapsed="false">
      <c r="A544" s="2"/>
      <c r="B544" s="2"/>
      <c r="C544" s="36"/>
    </row>
    <row r="545" customFormat="false" ht="12.75" hidden="false" customHeight="true" outlineLevel="0" collapsed="false">
      <c r="A545" s="2"/>
      <c r="B545" s="2"/>
      <c r="C545" s="36"/>
    </row>
    <row r="546" customFormat="false" ht="12.75" hidden="false" customHeight="true" outlineLevel="0" collapsed="false">
      <c r="A546" s="2"/>
      <c r="B546" s="2"/>
      <c r="C546" s="36"/>
    </row>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G437"/>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sheetData>
    <row r="1" customFormat="false" ht="15" hidden="false" customHeight="false" outlineLevel="0" collapsed="false">
      <c r="A1" s="38"/>
      <c r="B1" s="38"/>
      <c r="C1" s="38"/>
      <c r="D1" s="38"/>
      <c r="E1" s="38"/>
      <c r="F1" s="38"/>
      <c r="G1" s="38"/>
      <c r="H1" s="38"/>
      <c r="I1" s="38"/>
      <c r="J1" s="38"/>
      <c r="K1" s="38"/>
      <c r="L1" s="38"/>
      <c r="M1" s="38"/>
      <c r="N1" s="38"/>
      <c r="O1" s="38"/>
      <c r="P1" s="38"/>
      <c r="Q1" s="38"/>
      <c r="R1" s="38"/>
      <c r="S1" s="38"/>
      <c r="T1" s="38"/>
      <c r="U1" s="38"/>
      <c r="V1" s="38"/>
      <c r="W1" s="38"/>
      <c r="X1" s="38"/>
      <c r="Y1" s="38"/>
      <c r="Z1" s="38"/>
    </row>
    <row r="2" customFormat="false" ht="15" hidden="false" customHeight="false" outlineLevel="0" collapsed="false">
      <c r="A2" s="38"/>
      <c r="B2" s="38"/>
      <c r="C2" s="38"/>
      <c r="D2" s="38"/>
      <c r="E2" s="38"/>
      <c r="F2" s="38"/>
      <c r="G2" s="38"/>
      <c r="H2" s="38"/>
      <c r="I2" s="38"/>
      <c r="J2" s="38"/>
      <c r="K2" s="38"/>
      <c r="L2" s="38"/>
      <c r="M2" s="38"/>
      <c r="N2" s="38"/>
      <c r="O2" s="38"/>
      <c r="P2" s="38"/>
      <c r="Q2" s="38"/>
      <c r="R2" s="38"/>
      <c r="S2" s="38"/>
      <c r="T2" s="38"/>
      <c r="U2" s="38"/>
      <c r="V2" s="38"/>
      <c r="W2" s="38"/>
      <c r="X2" s="38"/>
      <c r="Y2" s="38"/>
      <c r="Z2" s="38"/>
    </row>
    <row r="3" customFormat="false" ht="15" hidden="false" customHeight="false" outlineLevel="0" collapsed="false">
      <c r="A3" s="38"/>
      <c r="B3" s="38"/>
      <c r="C3" s="38"/>
      <c r="D3" s="38"/>
      <c r="E3" s="38"/>
      <c r="F3" s="38"/>
      <c r="G3" s="38"/>
      <c r="H3" s="38"/>
      <c r="I3" s="38"/>
      <c r="J3" s="38"/>
      <c r="K3" s="38"/>
      <c r="L3" s="38"/>
      <c r="M3" s="38"/>
      <c r="N3" s="38"/>
      <c r="O3" s="38"/>
      <c r="P3" s="38"/>
      <c r="Q3" s="38"/>
      <c r="R3" s="38"/>
      <c r="S3" s="38"/>
      <c r="T3" s="38"/>
      <c r="U3" s="38"/>
      <c r="V3" s="38"/>
      <c r="W3" s="38"/>
      <c r="X3" s="38"/>
      <c r="Y3" s="38"/>
      <c r="Z3" s="38"/>
    </row>
    <row r="4" customFormat="false" ht="15" hidden="false" customHeight="false" outlineLevel="0" collapsed="false">
      <c r="A4" s="38"/>
      <c r="B4" s="38"/>
      <c r="C4" s="38"/>
      <c r="D4" s="38"/>
      <c r="E4" s="38"/>
      <c r="F4" s="38"/>
      <c r="G4" s="38"/>
      <c r="H4" s="38"/>
      <c r="I4" s="38"/>
      <c r="J4" s="38"/>
      <c r="K4" s="38"/>
      <c r="L4" s="38"/>
      <c r="M4" s="38"/>
      <c r="N4" s="38"/>
      <c r="O4" s="38"/>
      <c r="P4" s="38"/>
      <c r="Q4" s="38"/>
      <c r="R4" s="38"/>
      <c r="S4" s="38"/>
      <c r="T4" s="38"/>
      <c r="U4" s="38"/>
      <c r="V4" s="38"/>
      <c r="W4" s="38"/>
      <c r="X4" s="38"/>
      <c r="Y4" s="38"/>
      <c r="Z4" s="38"/>
    </row>
    <row r="5" customFormat="false" ht="15" hidden="false" customHeight="false" outlineLevel="0" collapsed="false">
      <c r="A5" s="38"/>
      <c r="B5" s="38"/>
      <c r="C5" s="38"/>
      <c r="D5" s="38"/>
      <c r="E5" s="38"/>
      <c r="F5" s="38"/>
      <c r="G5" s="38"/>
      <c r="H5" s="38"/>
      <c r="I5" s="38"/>
      <c r="J5" s="38"/>
      <c r="K5" s="38"/>
      <c r="L5" s="38"/>
      <c r="M5" s="38"/>
      <c r="N5" s="38"/>
      <c r="O5" s="38"/>
      <c r="P5" s="38"/>
      <c r="Q5" s="38"/>
      <c r="R5" s="38"/>
      <c r="S5" s="38"/>
      <c r="T5" s="38"/>
      <c r="U5" s="38"/>
      <c r="V5" s="38"/>
      <c r="W5" s="38"/>
      <c r="X5" s="38"/>
      <c r="Y5" s="38"/>
      <c r="Z5" s="38"/>
    </row>
    <row r="6" customFormat="false" ht="15" hidden="false" customHeight="false" outlineLevel="0" collapsed="false">
      <c r="A6" s="38"/>
      <c r="B6" s="38"/>
      <c r="C6" s="38"/>
      <c r="D6" s="38"/>
      <c r="E6" s="38"/>
      <c r="F6" s="38"/>
      <c r="G6" s="38"/>
      <c r="H6" s="38"/>
      <c r="I6" s="38"/>
      <c r="J6" s="38"/>
      <c r="K6" s="38"/>
      <c r="L6" s="38"/>
      <c r="M6" s="38"/>
      <c r="N6" s="38"/>
      <c r="O6" s="38"/>
      <c r="P6" s="38"/>
      <c r="Q6" s="38"/>
      <c r="R6" s="38"/>
      <c r="S6" s="38"/>
      <c r="T6" s="38"/>
      <c r="U6" s="38"/>
      <c r="V6" s="38"/>
      <c r="W6" s="38"/>
      <c r="X6" s="38"/>
      <c r="Y6" s="38"/>
      <c r="Z6" s="38"/>
    </row>
    <row r="7" customFormat="false" ht="15" hidden="false" customHeight="false" outlineLevel="0" collapsed="false">
      <c r="A7" s="38"/>
      <c r="B7" s="38"/>
      <c r="C7" s="38"/>
      <c r="D7" s="38"/>
      <c r="E7" s="38"/>
      <c r="F7" s="38"/>
      <c r="G7" s="38"/>
      <c r="H7" s="38"/>
      <c r="I7" s="38"/>
      <c r="J7" s="38"/>
      <c r="K7" s="38"/>
      <c r="L7" s="38"/>
      <c r="M7" s="38"/>
      <c r="N7" s="38"/>
      <c r="O7" s="38"/>
      <c r="P7" s="38"/>
      <c r="Q7" s="38"/>
      <c r="R7" s="38"/>
      <c r="S7" s="38"/>
      <c r="T7" s="38"/>
      <c r="U7" s="38"/>
      <c r="V7" s="38"/>
      <c r="W7" s="38"/>
      <c r="X7" s="38"/>
      <c r="Y7" s="38"/>
      <c r="Z7" s="38"/>
    </row>
    <row r="8" customFormat="false" ht="15" hidden="false" customHeight="false" outlineLevel="0" collapsed="false">
      <c r="A8" s="38"/>
      <c r="B8" s="38"/>
      <c r="C8" s="38"/>
      <c r="D8" s="38"/>
      <c r="E8" s="38"/>
      <c r="F8" s="38"/>
      <c r="G8" s="38"/>
      <c r="H8" s="38"/>
      <c r="I8" s="38"/>
      <c r="J8" s="38"/>
      <c r="K8" s="38"/>
      <c r="L8" s="38"/>
      <c r="M8" s="38"/>
      <c r="N8" s="38"/>
      <c r="O8" s="38"/>
      <c r="P8" s="38"/>
      <c r="Q8" s="38"/>
      <c r="R8" s="38"/>
      <c r="S8" s="38"/>
      <c r="T8" s="38"/>
      <c r="U8" s="38"/>
      <c r="V8" s="38"/>
      <c r="W8" s="38"/>
      <c r="X8" s="38"/>
      <c r="Y8" s="38"/>
      <c r="Z8" s="38"/>
    </row>
    <row r="9" customFormat="false" ht="15" hidden="false" customHeight="false" outlineLevel="0" collapsed="false">
      <c r="A9" s="38"/>
      <c r="B9" s="38"/>
      <c r="C9" s="38"/>
      <c r="D9" s="38"/>
      <c r="E9" s="38"/>
      <c r="F9" s="38"/>
      <c r="G9" s="38"/>
      <c r="H9" s="38"/>
      <c r="I9" s="38"/>
      <c r="J9" s="38"/>
      <c r="K9" s="38"/>
      <c r="L9" s="38"/>
      <c r="M9" s="38"/>
      <c r="N9" s="38"/>
      <c r="O9" s="38"/>
      <c r="P9" s="38"/>
      <c r="Q9" s="38"/>
      <c r="R9" s="38"/>
      <c r="S9" s="38"/>
      <c r="T9" s="38"/>
      <c r="U9" s="38"/>
      <c r="V9" s="38"/>
      <c r="W9" s="38"/>
      <c r="X9" s="38"/>
      <c r="Y9" s="38"/>
      <c r="Z9" s="38"/>
    </row>
    <row r="10" customFormat="false" ht="15" hidden="false" customHeight="false" outlineLevel="0" collapsed="false">
      <c r="A10" s="38"/>
      <c r="B10" s="38"/>
      <c r="C10" s="38"/>
      <c r="D10" s="38"/>
      <c r="E10" s="38"/>
      <c r="F10" s="38"/>
      <c r="G10" s="38"/>
      <c r="H10" s="38"/>
      <c r="I10" s="38"/>
      <c r="J10" s="38"/>
      <c r="K10" s="38"/>
      <c r="L10" s="38"/>
      <c r="M10" s="38"/>
      <c r="N10" s="38"/>
      <c r="O10" s="38"/>
      <c r="P10" s="38"/>
      <c r="Q10" s="38"/>
      <c r="R10" s="38"/>
      <c r="S10" s="38"/>
      <c r="T10" s="38"/>
      <c r="U10" s="38"/>
      <c r="V10" s="38"/>
      <c r="W10" s="38"/>
      <c r="X10" s="38"/>
      <c r="Y10" s="38"/>
      <c r="Z10" s="38"/>
    </row>
    <row r="11" customFormat="false" ht="15" hidden="false" customHeight="false" outlineLevel="0" collapsed="false">
      <c r="A11" s="38"/>
      <c r="B11" s="38"/>
      <c r="C11" s="38"/>
      <c r="D11" s="38"/>
      <c r="E11" s="38"/>
      <c r="F11" s="38"/>
      <c r="G11" s="38"/>
      <c r="H11" s="38"/>
      <c r="I11" s="38"/>
      <c r="J11" s="38"/>
      <c r="K11" s="38"/>
      <c r="L11" s="38"/>
      <c r="M11" s="38"/>
      <c r="N11" s="38"/>
      <c r="O11" s="38"/>
      <c r="P11" s="38"/>
      <c r="Q11" s="38"/>
      <c r="R11" s="38"/>
      <c r="S11" s="38"/>
      <c r="T11" s="38"/>
      <c r="U11" s="38"/>
      <c r="V11" s="38"/>
      <c r="W11" s="38"/>
      <c r="X11" s="38"/>
      <c r="Y11" s="38"/>
      <c r="Z11" s="38"/>
    </row>
    <row r="12" customFormat="false" ht="15" hidden="false" customHeight="false" outlineLevel="0" collapsed="false">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row>
    <row r="13" customFormat="false" ht="15" hidden="false" customHeight="false" outlineLevel="0" collapsed="false">
      <c r="A13" s="38"/>
      <c r="B13" s="38"/>
      <c r="C13" s="38"/>
      <c r="D13" s="38"/>
      <c r="E13" s="38"/>
      <c r="F13" s="38"/>
      <c r="G13" s="38"/>
      <c r="H13" s="38"/>
      <c r="I13" s="38"/>
      <c r="J13" s="38"/>
      <c r="K13" s="38"/>
      <c r="L13" s="38"/>
      <c r="M13" s="38"/>
      <c r="N13" s="38"/>
      <c r="O13" s="38"/>
      <c r="P13" s="38"/>
      <c r="Q13" s="38"/>
      <c r="R13" s="38"/>
      <c r="S13" s="38"/>
      <c r="T13" s="38"/>
      <c r="U13" s="38"/>
      <c r="V13" s="38"/>
      <c r="W13" s="38"/>
      <c r="X13" s="38"/>
      <c r="Y13" s="38"/>
      <c r="Z13" s="38"/>
    </row>
    <row r="14" customFormat="false" ht="15" hidden="false" customHeight="false" outlineLevel="0" collapsed="false">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row>
    <row r="15" customFormat="false" ht="15" hidden="false" customHeight="false" outlineLevel="0" collapsed="false">
      <c r="A15" s="38"/>
      <c r="B15" s="38"/>
      <c r="C15" s="38"/>
      <c r="D15" s="38"/>
      <c r="E15" s="38"/>
      <c r="F15" s="38"/>
      <c r="G15" s="38"/>
      <c r="H15" s="38"/>
      <c r="I15" s="38"/>
      <c r="J15" s="38"/>
      <c r="K15" s="38"/>
      <c r="L15" s="38"/>
      <c r="M15" s="38"/>
      <c r="N15" s="38"/>
      <c r="O15" s="38"/>
      <c r="P15" s="38"/>
      <c r="Q15" s="38"/>
      <c r="R15" s="38"/>
      <c r="S15" s="38"/>
      <c r="T15" s="38"/>
      <c r="U15" s="38"/>
      <c r="V15" s="38"/>
      <c r="W15" s="38"/>
      <c r="X15" s="38"/>
      <c r="Y15" s="38"/>
      <c r="Z15" s="38"/>
    </row>
    <row r="16" customFormat="false" ht="15" hidden="false" customHeight="false" outlineLevel="0" collapsed="false">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row>
    <row r="17" customFormat="false" ht="15" hidden="false" customHeight="false" outlineLevel="0" collapsed="false">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row>
    <row r="18" customFormat="false" ht="15" hidden="false" customHeight="false" outlineLevel="0" collapsed="false">
      <c r="A18" s="38"/>
      <c r="B18" s="38"/>
      <c r="C18" s="38"/>
      <c r="D18" s="38"/>
      <c r="E18" s="38"/>
      <c r="F18" s="38"/>
      <c r="G18" s="38"/>
      <c r="H18" s="38"/>
      <c r="I18" s="38"/>
      <c r="J18" s="38"/>
      <c r="K18" s="38"/>
      <c r="L18" s="38"/>
      <c r="M18" s="38"/>
      <c r="N18" s="38"/>
      <c r="O18" s="38"/>
      <c r="P18" s="38"/>
      <c r="Q18" s="38"/>
      <c r="R18" s="38"/>
      <c r="S18" s="38"/>
      <c r="T18" s="38"/>
      <c r="U18" s="38"/>
      <c r="V18" s="38"/>
      <c r="W18" s="38"/>
      <c r="X18" s="38"/>
      <c r="Y18" s="38"/>
      <c r="Z18" s="38"/>
    </row>
    <row r="19" customFormat="false" ht="15" hidden="false" customHeight="false" outlineLevel="0" collapsed="false">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row>
    <row r="20" customFormat="false" ht="15" hidden="false" customHeight="false" outlineLevel="0" collapsed="false">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row>
    <row r="21" customFormat="false" ht="15.75" hidden="false" customHeight="true" outlineLevel="0" collapsed="false">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row>
    <row r="22" customFormat="false" ht="15.75" hidden="false" customHeight="true" outlineLevel="0" collapsed="false">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row>
    <row r="23" customFormat="false" ht="15.75" hidden="false" customHeight="true" outlineLevel="0" collapsed="false">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row>
    <row r="24" customFormat="false" ht="15.75" hidden="false" customHeight="true" outlineLevel="0" collapsed="false">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row>
    <row r="25" customFormat="false" ht="15.75" hidden="false" customHeight="true" outlineLevel="0" collapsed="false">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row>
    <row r="26" customFormat="false" ht="15.75" hidden="false" customHeight="true" outlineLevel="0" collapsed="false">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row>
    <row r="27" customFormat="false" ht="15.75" hidden="false" customHeight="true" outlineLevel="0" collapsed="false">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row>
    <row r="28" customFormat="false" ht="15.75" hidden="false" customHeight="true" outlineLevel="0" collapsed="false">
      <c r="A28" s="38"/>
      <c r="B28" s="38"/>
      <c r="C28" s="38"/>
      <c r="D28" s="38"/>
      <c r="E28" s="38"/>
      <c r="F28" s="38"/>
      <c r="G28" s="38"/>
      <c r="H28" s="38"/>
      <c r="I28" s="38"/>
      <c r="J28" s="38"/>
      <c r="K28" s="38"/>
      <c r="L28" s="38"/>
      <c r="M28" s="38"/>
      <c r="N28" s="38"/>
      <c r="O28" s="38"/>
      <c r="P28" s="38"/>
      <c r="Q28" s="38"/>
      <c r="R28" s="38"/>
      <c r="S28" s="38"/>
      <c r="T28" s="38"/>
      <c r="U28" s="38"/>
      <c r="V28" s="38"/>
      <c r="W28" s="38"/>
      <c r="X28" s="38"/>
      <c r="Y28" s="38"/>
      <c r="Z28" s="38"/>
    </row>
    <row r="29" customFormat="false" ht="15.75" hidden="false" customHeight="true" outlineLevel="0" collapsed="false">
      <c r="A29" s="38"/>
      <c r="B29" s="38"/>
      <c r="C29" s="38"/>
      <c r="D29" s="38"/>
      <c r="E29" s="38"/>
      <c r="F29" s="38"/>
      <c r="G29" s="38"/>
      <c r="H29" s="38"/>
      <c r="I29" s="38"/>
      <c r="J29" s="38"/>
      <c r="K29" s="38"/>
      <c r="L29" s="38"/>
      <c r="M29" s="38"/>
      <c r="N29" s="38"/>
      <c r="O29" s="38"/>
      <c r="P29" s="38"/>
      <c r="Q29" s="38"/>
      <c r="R29" s="38"/>
      <c r="S29" s="38"/>
      <c r="T29" s="38"/>
      <c r="U29" s="38"/>
      <c r="V29" s="38"/>
      <c r="W29" s="38"/>
      <c r="X29" s="38"/>
      <c r="Y29" s="38"/>
      <c r="Z29" s="38"/>
    </row>
    <row r="30" customFormat="false" ht="15.75" hidden="false" customHeight="true" outlineLevel="0" collapsed="false">
      <c r="A30" s="38"/>
      <c r="B30" s="38"/>
      <c r="C30" s="38"/>
      <c r="D30" s="38"/>
      <c r="E30" s="38"/>
      <c r="F30" s="38"/>
      <c r="G30" s="38"/>
      <c r="H30" s="38"/>
      <c r="I30" s="38"/>
      <c r="J30" s="38"/>
      <c r="K30" s="38"/>
      <c r="L30" s="38"/>
      <c r="M30" s="38"/>
      <c r="N30" s="38"/>
      <c r="O30" s="38"/>
      <c r="P30" s="38"/>
      <c r="Q30" s="38"/>
      <c r="R30" s="38"/>
      <c r="S30" s="38"/>
      <c r="T30" s="38"/>
      <c r="U30" s="38"/>
      <c r="V30" s="38"/>
      <c r="W30" s="38"/>
      <c r="X30" s="38"/>
      <c r="Y30" s="38"/>
      <c r="Z30" s="38"/>
    </row>
    <row r="31" customFormat="false" ht="15.75" hidden="false" customHeight="true" outlineLevel="0" collapsed="false">
      <c r="A31" s="38"/>
      <c r="B31" s="38"/>
      <c r="C31" s="38"/>
      <c r="D31" s="38"/>
      <c r="E31" s="38"/>
      <c r="F31" s="38"/>
      <c r="G31" s="38"/>
      <c r="H31" s="38"/>
      <c r="I31" s="38"/>
      <c r="J31" s="38"/>
      <c r="K31" s="38"/>
      <c r="L31" s="38"/>
      <c r="M31" s="38"/>
      <c r="N31" s="38"/>
      <c r="O31" s="38"/>
      <c r="P31" s="38"/>
      <c r="Q31" s="38"/>
      <c r="R31" s="38"/>
      <c r="S31" s="38"/>
      <c r="T31" s="38"/>
      <c r="U31" s="38"/>
      <c r="V31" s="38"/>
      <c r="W31" s="38"/>
      <c r="X31" s="38"/>
      <c r="Y31" s="38"/>
      <c r="Z31" s="38"/>
    </row>
    <row r="32" customFormat="false" ht="15.75" hidden="false" customHeight="true" outlineLevel="0" collapsed="false">
      <c r="A32" s="38"/>
      <c r="B32" s="38"/>
      <c r="C32" s="38"/>
      <c r="D32" s="38"/>
      <c r="E32" s="38"/>
      <c r="F32" s="38"/>
      <c r="G32" s="38"/>
      <c r="H32" s="38"/>
      <c r="I32" s="38"/>
      <c r="J32" s="38"/>
      <c r="K32" s="38"/>
      <c r="L32" s="38"/>
      <c r="M32" s="38"/>
      <c r="N32" s="38"/>
      <c r="O32" s="38"/>
      <c r="P32" s="38"/>
      <c r="Q32" s="38"/>
      <c r="R32" s="38"/>
      <c r="S32" s="38"/>
      <c r="T32" s="38"/>
      <c r="U32" s="38"/>
      <c r="V32" s="38"/>
      <c r="W32" s="38"/>
      <c r="X32" s="38"/>
      <c r="Y32" s="38"/>
      <c r="Z32" s="38"/>
    </row>
    <row r="33" customFormat="false" ht="15.75" hidden="false" customHeight="true" outlineLevel="0" collapsed="false">
      <c r="A33" s="38"/>
      <c r="B33" s="38"/>
      <c r="C33" s="38"/>
      <c r="D33" s="38"/>
      <c r="E33" s="38"/>
      <c r="F33" s="38"/>
      <c r="G33" s="38"/>
      <c r="H33" s="38"/>
      <c r="I33" s="38"/>
      <c r="J33" s="38"/>
      <c r="K33" s="38"/>
      <c r="L33" s="38"/>
      <c r="M33" s="38"/>
      <c r="N33" s="38"/>
      <c r="O33" s="38"/>
      <c r="P33" s="38"/>
      <c r="Q33" s="38"/>
      <c r="R33" s="38"/>
      <c r="S33" s="38"/>
      <c r="T33" s="38"/>
      <c r="U33" s="38"/>
      <c r="V33" s="38"/>
      <c r="W33" s="38"/>
      <c r="X33" s="38"/>
      <c r="Y33" s="38"/>
      <c r="Z33" s="38"/>
    </row>
    <row r="34" customFormat="false" ht="15.75" hidden="false" customHeight="true" outlineLevel="0" collapsed="false">
      <c r="A34" s="38"/>
      <c r="B34" s="38"/>
      <c r="C34" s="38"/>
      <c r="D34" s="38"/>
      <c r="E34" s="38"/>
      <c r="F34" s="38"/>
      <c r="G34" s="38"/>
      <c r="H34" s="38"/>
      <c r="I34" s="38"/>
      <c r="J34" s="38"/>
      <c r="K34" s="38"/>
      <c r="L34" s="38"/>
      <c r="M34" s="38"/>
      <c r="N34" s="38"/>
      <c r="O34" s="38"/>
      <c r="P34" s="38"/>
      <c r="Q34" s="38"/>
      <c r="R34" s="38"/>
      <c r="S34" s="38"/>
      <c r="T34" s="38"/>
      <c r="U34" s="38"/>
      <c r="V34" s="38"/>
      <c r="W34" s="38"/>
      <c r="X34" s="38"/>
      <c r="Y34" s="38"/>
      <c r="Z34" s="38"/>
    </row>
    <row r="35" customFormat="false" ht="15.75" hidden="false" customHeight="true" outlineLevel="0" collapsed="false">
      <c r="A35" s="38"/>
      <c r="B35" s="38"/>
      <c r="C35" s="38"/>
      <c r="D35" s="38"/>
      <c r="E35" s="38"/>
      <c r="F35" s="38"/>
      <c r="G35" s="38"/>
      <c r="H35" s="38"/>
      <c r="I35" s="38"/>
      <c r="J35" s="38"/>
      <c r="K35" s="38"/>
      <c r="L35" s="38"/>
      <c r="M35" s="38"/>
      <c r="N35" s="38"/>
      <c r="O35" s="38"/>
      <c r="P35" s="38"/>
      <c r="Q35" s="38"/>
      <c r="R35" s="38"/>
      <c r="S35" s="38"/>
      <c r="T35" s="38"/>
      <c r="U35" s="38"/>
      <c r="V35" s="38"/>
      <c r="W35" s="38"/>
      <c r="X35" s="38"/>
      <c r="Y35" s="38"/>
      <c r="Z35" s="38"/>
    </row>
    <row r="36" customFormat="false" ht="15.75" hidden="false" customHeight="true" outlineLevel="0" collapsed="false">
      <c r="A36" s="38"/>
      <c r="B36" s="38"/>
      <c r="C36" s="38"/>
      <c r="D36" s="38"/>
      <c r="E36" s="38"/>
      <c r="F36" s="38"/>
      <c r="G36" s="38"/>
      <c r="H36" s="38"/>
      <c r="I36" s="38"/>
      <c r="J36" s="38"/>
      <c r="K36" s="38"/>
      <c r="L36" s="38"/>
      <c r="M36" s="38"/>
      <c r="N36" s="38"/>
      <c r="O36" s="38"/>
      <c r="P36" s="38"/>
      <c r="Q36" s="38"/>
      <c r="R36" s="38"/>
      <c r="S36" s="38"/>
      <c r="T36" s="38"/>
      <c r="U36" s="38"/>
      <c r="V36" s="38"/>
      <c r="W36" s="38"/>
      <c r="X36" s="38"/>
      <c r="Y36" s="38"/>
      <c r="Z36" s="38"/>
    </row>
    <row r="37" customFormat="false" ht="15.75" hidden="false" customHeight="true" outlineLevel="0" collapsed="false">
      <c r="A37" s="38"/>
      <c r="B37" s="38"/>
      <c r="C37" s="38"/>
      <c r="D37" s="38"/>
      <c r="E37" s="38"/>
      <c r="F37" s="38"/>
      <c r="G37" s="38"/>
      <c r="H37" s="38"/>
      <c r="I37" s="38"/>
      <c r="J37" s="38"/>
      <c r="K37" s="38"/>
      <c r="L37" s="38"/>
      <c r="M37" s="38"/>
      <c r="N37" s="38"/>
      <c r="O37" s="38"/>
      <c r="P37" s="38"/>
      <c r="Q37" s="38"/>
      <c r="R37" s="38"/>
      <c r="S37" s="38"/>
      <c r="T37" s="38"/>
      <c r="U37" s="38"/>
      <c r="V37" s="38"/>
      <c r="W37" s="38"/>
      <c r="X37" s="38"/>
      <c r="Y37" s="38"/>
      <c r="Z37" s="38"/>
    </row>
    <row r="38" customFormat="false" ht="15.75" hidden="false" customHeight="true" outlineLevel="0" collapsed="false">
      <c r="A38" s="38"/>
      <c r="B38" s="38"/>
      <c r="C38" s="38"/>
      <c r="D38" s="38"/>
      <c r="E38" s="38"/>
      <c r="F38" s="38"/>
      <c r="G38" s="38"/>
      <c r="H38" s="38"/>
      <c r="I38" s="38"/>
      <c r="J38" s="38"/>
      <c r="K38" s="38"/>
      <c r="L38" s="38"/>
      <c r="M38" s="38"/>
      <c r="N38" s="38"/>
      <c r="O38" s="38"/>
      <c r="P38" s="38"/>
      <c r="Q38" s="38"/>
      <c r="R38" s="38"/>
      <c r="S38" s="38"/>
      <c r="T38" s="38"/>
      <c r="U38" s="38"/>
      <c r="V38" s="38"/>
      <c r="W38" s="38"/>
      <c r="X38" s="38"/>
      <c r="Y38" s="38"/>
      <c r="Z38" s="38"/>
    </row>
    <row r="39" customFormat="false" ht="15.75" hidden="false" customHeight="true" outlineLevel="0" collapsed="false">
      <c r="A39" s="38"/>
      <c r="B39" s="38"/>
      <c r="C39" s="38"/>
      <c r="D39" s="38"/>
      <c r="E39" s="38"/>
      <c r="F39" s="38"/>
      <c r="G39" s="38"/>
      <c r="H39" s="38"/>
      <c r="I39" s="38"/>
      <c r="J39" s="38"/>
      <c r="K39" s="38"/>
      <c r="L39" s="38"/>
      <c r="M39" s="38"/>
      <c r="N39" s="38"/>
      <c r="O39" s="38"/>
      <c r="P39" s="38"/>
      <c r="Q39" s="38"/>
      <c r="R39" s="38"/>
      <c r="S39" s="38"/>
      <c r="T39" s="38"/>
      <c r="U39" s="38"/>
      <c r="V39" s="38"/>
      <c r="W39" s="38"/>
      <c r="X39" s="38"/>
      <c r="Y39" s="38"/>
      <c r="Z39" s="38"/>
    </row>
    <row r="40" customFormat="false" ht="15.75" hidden="false" customHeight="true" outlineLevel="0" collapsed="false">
      <c r="A40" s="38"/>
      <c r="B40" s="38"/>
      <c r="C40" s="38"/>
      <c r="D40" s="38"/>
      <c r="E40" s="38"/>
      <c r="F40" s="38"/>
      <c r="G40" s="38"/>
      <c r="H40" s="38"/>
      <c r="I40" s="38"/>
      <c r="J40" s="38"/>
      <c r="K40" s="38"/>
      <c r="L40" s="38"/>
      <c r="M40" s="38"/>
      <c r="N40" s="38"/>
      <c r="O40" s="38"/>
      <c r="P40" s="38"/>
      <c r="Q40" s="38"/>
      <c r="R40" s="38"/>
      <c r="S40" s="38"/>
      <c r="T40" s="38"/>
      <c r="U40" s="38"/>
      <c r="V40" s="38"/>
      <c r="W40" s="38"/>
      <c r="X40" s="38"/>
      <c r="Y40" s="38"/>
      <c r="Z40" s="38"/>
    </row>
    <row r="41" customFormat="false" ht="15.75" hidden="false" customHeight="true" outlineLevel="0" collapsed="false">
      <c r="A41" s="38"/>
      <c r="B41" s="38"/>
      <c r="C41" s="38"/>
      <c r="D41" s="38"/>
      <c r="E41" s="38"/>
      <c r="F41" s="38"/>
      <c r="G41" s="38"/>
      <c r="H41" s="38"/>
      <c r="I41" s="38"/>
      <c r="J41" s="38"/>
      <c r="K41" s="38"/>
      <c r="L41" s="38"/>
      <c r="M41" s="38"/>
      <c r="N41" s="38"/>
      <c r="O41" s="38"/>
      <c r="P41" s="38"/>
      <c r="Q41" s="38"/>
      <c r="R41" s="38"/>
      <c r="S41" s="38"/>
      <c r="T41" s="38"/>
      <c r="U41" s="38"/>
      <c r="V41" s="38"/>
      <c r="W41" s="38"/>
      <c r="X41" s="38"/>
      <c r="Y41" s="38"/>
      <c r="Z41" s="38"/>
    </row>
    <row r="42" customFormat="false" ht="15.75" hidden="false" customHeight="true" outlineLevel="0" collapsed="false">
      <c r="A42" s="38"/>
      <c r="B42" s="38"/>
      <c r="C42" s="38"/>
      <c r="D42" s="38"/>
      <c r="E42" s="38"/>
      <c r="F42" s="38"/>
      <c r="G42" s="38"/>
      <c r="H42" s="38"/>
      <c r="I42" s="38"/>
      <c r="J42" s="38"/>
      <c r="K42" s="38"/>
      <c r="L42" s="38"/>
      <c r="M42" s="38"/>
      <c r="N42" s="38"/>
      <c r="O42" s="38"/>
      <c r="P42" s="38"/>
      <c r="Q42" s="38"/>
      <c r="R42" s="38"/>
      <c r="S42" s="38"/>
      <c r="T42" s="38"/>
      <c r="U42" s="38"/>
      <c r="V42" s="38"/>
      <c r="W42" s="38"/>
      <c r="X42" s="38"/>
      <c r="Y42" s="38"/>
      <c r="Z42" s="38"/>
    </row>
    <row r="43" customFormat="false" ht="15.75" hidden="false" customHeight="true" outlineLevel="0" collapsed="false">
      <c r="A43" s="38"/>
      <c r="B43" s="38"/>
      <c r="C43" s="38"/>
      <c r="D43" s="38"/>
      <c r="E43" s="38"/>
      <c r="F43" s="38"/>
      <c r="G43" s="38"/>
      <c r="H43" s="38"/>
      <c r="I43" s="38"/>
      <c r="J43" s="38"/>
      <c r="K43" s="38"/>
      <c r="L43" s="38"/>
      <c r="M43" s="38"/>
      <c r="N43" s="38"/>
      <c r="O43" s="38"/>
      <c r="P43" s="38"/>
      <c r="Q43" s="38"/>
      <c r="R43" s="38"/>
      <c r="S43" s="38"/>
      <c r="T43" s="38"/>
      <c r="U43" s="38"/>
      <c r="V43" s="38"/>
      <c r="W43" s="38"/>
      <c r="X43" s="38"/>
      <c r="Y43" s="38"/>
      <c r="Z43" s="38"/>
    </row>
    <row r="44" customFormat="false" ht="15.75" hidden="false" customHeight="true" outlineLevel="0" collapsed="false">
      <c r="A44" s="38"/>
      <c r="B44" s="38"/>
      <c r="C44" s="38"/>
      <c r="D44" s="38"/>
      <c r="E44" s="38"/>
      <c r="F44" s="38"/>
      <c r="G44" s="38"/>
      <c r="H44" s="38"/>
      <c r="I44" s="38"/>
      <c r="J44" s="38"/>
      <c r="K44" s="38"/>
      <c r="L44" s="38"/>
      <c r="M44" s="38"/>
      <c r="N44" s="38"/>
      <c r="O44" s="38"/>
      <c r="P44" s="38"/>
      <c r="Q44" s="38"/>
      <c r="R44" s="38"/>
      <c r="S44" s="38"/>
      <c r="T44" s="38"/>
      <c r="U44" s="38"/>
      <c r="V44" s="38"/>
      <c r="W44" s="38"/>
      <c r="X44" s="38"/>
      <c r="Y44" s="38"/>
      <c r="Z44" s="38"/>
    </row>
    <row r="45" customFormat="false" ht="15.75" hidden="false" customHeight="true" outlineLevel="0" collapsed="false">
      <c r="A45" s="38"/>
      <c r="B45" s="38"/>
      <c r="C45" s="38"/>
      <c r="D45" s="38"/>
      <c r="E45" s="38"/>
      <c r="F45" s="38"/>
      <c r="G45" s="38"/>
      <c r="H45" s="38"/>
      <c r="I45" s="38"/>
      <c r="J45" s="38"/>
      <c r="K45" s="38"/>
      <c r="L45" s="38"/>
      <c r="M45" s="38"/>
      <c r="N45" s="38"/>
      <c r="O45" s="38"/>
      <c r="P45" s="38"/>
      <c r="Q45" s="38"/>
      <c r="R45" s="38"/>
      <c r="S45" s="38"/>
      <c r="T45" s="38"/>
      <c r="U45" s="38"/>
      <c r="V45" s="38"/>
      <c r="W45" s="38"/>
      <c r="X45" s="38"/>
      <c r="Y45" s="38"/>
      <c r="Z45" s="38"/>
    </row>
    <row r="46" customFormat="false" ht="15.75" hidden="false" customHeight="true" outlineLevel="0" collapsed="false">
      <c r="A46" s="38"/>
      <c r="B46" s="38"/>
      <c r="C46" s="38"/>
      <c r="D46" s="38"/>
      <c r="E46" s="38"/>
      <c r="F46" s="38"/>
      <c r="G46" s="38"/>
      <c r="H46" s="38"/>
      <c r="I46" s="38"/>
      <c r="J46" s="38"/>
      <c r="K46" s="38"/>
      <c r="L46" s="38"/>
      <c r="M46" s="38"/>
      <c r="N46" s="38"/>
      <c r="O46" s="38"/>
      <c r="P46" s="38"/>
      <c r="Q46" s="38"/>
      <c r="R46" s="38"/>
      <c r="S46" s="38"/>
      <c r="T46" s="38"/>
      <c r="U46" s="38"/>
      <c r="V46" s="38"/>
      <c r="W46" s="38"/>
      <c r="X46" s="38"/>
      <c r="Y46" s="38"/>
      <c r="Z46" s="38"/>
    </row>
    <row r="47" customFormat="false" ht="15.75" hidden="false" customHeight="true" outlineLevel="0" collapsed="false">
      <c r="A47" s="38"/>
      <c r="B47" s="38"/>
      <c r="C47" s="38"/>
      <c r="D47" s="38"/>
      <c r="E47" s="38"/>
      <c r="F47" s="38"/>
      <c r="G47" s="38"/>
      <c r="H47" s="38"/>
      <c r="I47" s="38"/>
      <c r="J47" s="38"/>
      <c r="K47" s="38"/>
      <c r="L47" s="38"/>
      <c r="M47" s="38"/>
      <c r="N47" s="38"/>
      <c r="O47" s="38"/>
      <c r="P47" s="38"/>
      <c r="Q47" s="38"/>
      <c r="R47" s="38"/>
      <c r="S47" s="38"/>
      <c r="T47" s="38"/>
      <c r="U47" s="38"/>
      <c r="V47" s="38"/>
      <c r="W47" s="38"/>
      <c r="X47" s="38"/>
      <c r="Y47" s="38"/>
      <c r="Z47" s="38"/>
    </row>
    <row r="48" customFormat="false" ht="15.75" hidden="false" customHeight="true" outlineLevel="0" collapsed="false">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row>
    <row r="49" customFormat="false" ht="15.75" hidden="false" customHeight="true" outlineLevel="0" collapsed="false">
      <c r="A49" s="38"/>
      <c r="B49" s="38"/>
      <c r="C49" s="38"/>
      <c r="D49" s="38"/>
      <c r="E49" s="38"/>
      <c r="F49" s="38"/>
      <c r="G49" s="38"/>
      <c r="H49" s="38"/>
      <c r="I49" s="38"/>
      <c r="J49" s="38"/>
      <c r="K49" s="38"/>
      <c r="L49" s="38"/>
      <c r="M49" s="38"/>
      <c r="N49" s="38"/>
      <c r="O49" s="38"/>
      <c r="P49" s="38"/>
      <c r="Q49" s="38"/>
      <c r="R49" s="38"/>
      <c r="S49" s="38"/>
      <c r="T49" s="38"/>
      <c r="U49" s="38"/>
      <c r="V49" s="38"/>
      <c r="W49" s="38"/>
      <c r="X49" s="38"/>
      <c r="Y49" s="38"/>
      <c r="Z49" s="38"/>
    </row>
    <row r="50" customFormat="false" ht="15.75" hidden="false" customHeight="true" outlineLevel="0" collapsed="false">
      <c r="A50" s="38"/>
      <c r="B50" s="38"/>
      <c r="C50" s="38"/>
      <c r="D50" s="38"/>
      <c r="E50" s="38"/>
      <c r="F50" s="38"/>
      <c r="G50" s="38"/>
      <c r="H50" s="38"/>
      <c r="I50" s="38"/>
      <c r="J50" s="38"/>
      <c r="K50" s="38"/>
      <c r="L50" s="38"/>
      <c r="M50" s="38"/>
      <c r="N50" s="38"/>
      <c r="O50" s="38"/>
      <c r="P50" s="38"/>
      <c r="Q50" s="38"/>
      <c r="R50" s="38"/>
      <c r="S50" s="38"/>
      <c r="T50" s="38"/>
      <c r="U50" s="38"/>
      <c r="V50" s="38"/>
      <c r="W50" s="38"/>
      <c r="X50" s="38"/>
      <c r="Y50" s="38"/>
      <c r="Z50" s="38"/>
    </row>
    <row r="51" customFormat="false" ht="15.75" hidden="false" customHeight="true" outlineLevel="0" collapsed="false">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row>
    <row r="52" customFormat="false" ht="15.75" hidden="false" customHeight="true" outlineLevel="0" collapsed="false">
      <c r="A52" s="38"/>
      <c r="B52" s="38"/>
      <c r="C52" s="38"/>
      <c r="D52" s="38"/>
      <c r="E52" s="38"/>
      <c r="F52" s="38"/>
      <c r="G52" s="38"/>
      <c r="H52" s="38"/>
      <c r="I52" s="38"/>
      <c r="J52" s="38"/>
      <c r="K52" s="38"/>
      <c r="L52" s="38"/>
      <c r="M52" s="38"/>
      <c r="N52" s="38"/>
      <c r="O52" s="38"/>
      <c r="P52" s="38"/>
      <c r="Q52" s="38"/>
      <c r="R52" s="38"/>
      <c r="S52" s="38"/>
      <c r="T52" s="38"/>
      <c r="U52" s="38"/>
      <c r="V52" s="38"/>
      <c r="W52" s="38"/>
      <c r="X52" s="38"/>
      <c r="Y52" s="38"/>
      <c r="Z52" s="38"/>
    </row>
    <row r="53" customFormat="false" ht="15.75" hidden="false" customHeight="true" outlineLevel="0" collapsed="false">
      <c r="A53" s="38"/>
      <c r="B53" s="38"/>
      <c r="C53" s="38"/>
      <c r="D53" s="38"/>
      <c r="E53" s="38"/>
      <c r="F53" s="38"/>
      <c r="G53" s="38"/>
      <c r="H53" s="38"/>
      <c r="I53" s="38"/>
      <c r="J53" s="38"/>
      <c r="K53" s="38"/>
      <c r="L53" s="38"/>
      <c r="M53" s="38"/>
      <c r="N53" s="38"/>
      <c r="O53" s="38"/>
      <c r="P53" s="38"/>
      <c r="Q53" s="38"/>
      <c r="R53" s="38"/>
      <c r="S53" s="38"/>
      <c r="T53" s="38"/>
      <c r="U53" s="38"/>
      <c r="V53" s="38"/>
      <c r="W53" s="38"/>
      <c r="X53" s="38"/>
      <c r="Y53" s="38"/>
      <c r="Z53" s="38"/>
    </row>
    <row r="54" customFormat="false" ht="15.75" hidden="false" customHeight="true" outlineLevel="0" collapsed="false">
      <c r="A54" s="38"/>
      <c r="B54" s="38"/>
      <c r="C54" s="38"/>
      <c r="D54" s="38"/>
      <c r="E54" s="38"/>
      <c r="F54" s="38"/>
      <c r="G54" s="38"/>
      <c r="H54" s="38"/>
      <c r="I54" s="38"/>
      <c r="J54" s="38"/>
      <c r="K54" s="38"/>
      <c r="L54" s="38"/>
      <c r="M54" s="38"/>
      <c r="N54" s="38"/>
      <c r="O54" s="38"/>
      <c r="P54" s="38"/>
      <c r="Q54" s="38"/>
      <c r="R54" s="38"/>
      <c r="S54" s="38"/>
      <c r="T54" s="38"/>
      <c r="U54" s="38"/>
      <c r="V54" s="38"/>
      <c r="W54" s="38"/>
      <c r="X54" s="38"/>
      <c r="Y54" s="38"/>
      <c r="Z54" s="38"/>
    </row>
    <row r="55" customFormat="false" ht="15.75" hidden="false" customHeight="true" outlineLevel="0" collapsed="false">
      <c r="A55" s="38"/>
      <c r="B55" s="38"/>
      <c r="C55" s="38"/>
      <c r="D55" s="38"/>
      <c r="E55" s="38"/>
      <c r="F55" s="38"/>
      <c r="G55" s="38"/>
      <c r="H55" s="38"/>
      <c r="I55" s="38"/>
      <c r="J55" s="38"/>
      <c r="K55" s="38"/>
      <c r="L55" s="38"/>
      <c r="M55" s="38"/>
      <c r="N55" s="38"/>
      <c r="O55" s="38"/>
      <c r="P55" s="38"/>
      <c r="Q55" s="38"/>
      <c r="R55" s="38"/>
      <c r="S55" s="38"/>
      <c r="T55" s="38"/>
      <c r="U55" s="38"/>
      <c r="V55" s="38"/>
      <c r="W55" s="38"/>
      <c r="X55" s="38"/>
      <c r="Y55" s="38"/>
      <c r="Z55" s="38"/>
    </row>
    <row r="56" customFormat="false" ht="15.75" hidden="false" customHeight="true" outlineLevel="0" collapsed="false">
      <c r="A56" s="38"/>
      <c r="B56" s="38"/>
      <c r="C56" s="38"/>
      <c r="D56" s="38"/>
      <c r="E56" s="38"/>
      <c r="F56" s="38"/>
      <c r="G56" s="38"/>
      <c r="H56" s="38"/>
      <c r="I56" s="38"/>
      <c r="J56" s="38"/>
      <c r="K56" s="38"/>
      <c r="L56" s="38"/>
      <c r="M56" s="38"/>
      <c r="N56" s="38"/>
      <c r="O56" s="38"/>
      <c r="P56" s="38"/>
      <c r="Q56" s="38"/>
      <c r="R56" s="38"/>
      <c r="S56" s="38"/>
      <c r="T56" s="38"/>
      <c r="U56" s="38"/>
      <c r="V56" s="38"/>
      <c r="W56" s="38"/>
      <c r="X56" s="38"/>
      <c r="Y56" s="38"/>
      <c r="Z56" s="38"/>
    </row>
    <row r="57" customFormat="false" ht="15.75" hidden="false" customHeight="true" outlineLevel="0" collapsed="false">
      <c r="A57" s="38"/>
      <c r="B57" s="38"/>
      <c r="C57" s="38"/>
      <c r="D57" s="38"/>
      <c r="E57" s="38"/>
      <c r="F57" s="38"/>
      <c r="G57" s="38"/>
      <c r="H57" s="38"/>
      <c r="I57" s="38"/>
      <c r="J57" s="38"/>
      <c r="K57" s="38"/>
      <c r="L57" s="38"/>
      <c r="M57" s="38"/>
      <c r="N57" s="38"/>
      <c r="O57" s="38"/>
      <c r="P57" s="38"/>
      <c r="Q57" s="38"/>
      <c r="R57" s="38"/>
      <c r="S57" s="38"/>
      <c r="T57" s="38"/>
      <c r="U57" s="38"/>
      <c r="V57" s="38"/>
      <c r="W57" s="38"/>
      <c r="X57" s="38"/>
      <c r="Y57" s="38"/>
      <c r="Z57" s="38"/>
    </row>
    <row r="58" customFormat="false" ht="15.75" hidden="false" customHeight="true" outlineLevel="0" collapsed="false">
      <c r="A58" s="38"/>
      <c r="B58" s="38"/>
      <c r="C58" s="38"/>
      <c r="D58" s="38"/>
      <c r="E58" s="38"/>
      <c r="F58" s="38"/>
      <c r="G58" s="38"/>
      <c r="H58" s="38"/>
      <c r="I58" s="38"/>
      <c r="J58" s="38"/>
      <c r="K58" s="38"/>
      <c r="L58" s="38"/>
      <c r="M58" s="38"/>
      <c r="N58" s="38"/>
      <c r="O58" s="38"/>
      <c r="P58" s="38"/>
      <c r="Q58" s="38"/>
      <c r="R58" s="38"/>
      <c r="S58" s="38"/>
      <c r="T58" s="38"/>
      <c r="U58" s="38"/>
      <c r="V58" s="38"/>
      <c r="W58" s="38"/>
      <c r="X58" s="38"/>
      <c r="Y58" s="38"/>
      <c r="Z58" s="38"/>
    </row>
    <row r="59" customFormat="false" ht="15.75" hidden="false" customHeight="true" outlineLevel="0" collapsed="false">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row>
    <row r="60" customFormat="false" ht="15.75" hidden="false" customHeight="true" outlineLevel="0" collapsed="false">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row>
    <row r="61" customFormat="false" ht="15.75" hidden="false" customHeight="true" outlineLevel="0" collapsed="false">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row>
    <row r="62" customFormat="false" ht="15.75" hidden="false" customHeight="true" outlineLevel="0" collapsed="false">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row>
    <row r="63" customFormat="false" ht="15.75" hidden="false" customHeight="true" outlineLevel="0" collapsed="false">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row>
    <row r="64" customFormat="false" ht="15.75" hidden="false" customHeight="true" outlineLevel="0" collapsed="false">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row>
    <row r="65" customFormat="false" ht="15.75" hidden="false" customHeight="true" outlineLevel="0" collapsed="false">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row>
    <row r="66" customFormat="false" ht="15.75" hidden="false" customHeight="true" outlineLevel="0" collapsed="false">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row>
    <row r="67" customFormat="false" ht="15.75" hidden="false" customHeight="true" outlineLevel="0" collapsed="false">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row>
    <row r="68" customFormat="false" ht="15.75" hidden="false" customHeight="true" outlineLevel="0" collapsed="false">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row>
    <row r="69" customFormat="false" ht="15.75" hidden="false" customHeight="true" outlineLevel="0" collapsed="false">
      <c r="A69" s="38"/>
      <c r="B69" s="38"/>
      <c r="C69" s="38"/>
      <c r="D69" s="38"/>
      <c r="E69" s="38"/>
      <c r="F69" s="38"/>
      <c r="G69" s="38"/>
      <c r="H69" s="38"/>
      <c r="I69" s="38"/>
      <c r="J69" s="38"/>
      <c r="K69" s="38"/>
      <c r="L69" s="38"/>
      <c r="M69" s="38"/>
      <c r="N69" s="38"/>
      <c r="O69" s="38"/>
      <c r="P69" s="38"/>
      <c r="Q69" s="38"/>
      <c r="R69" s="38"/>
      <c r="S69" s="38"/>
      <c r="T69" s="38"/>
      <c r="U69" s="38"/>
      <c r="V69" s="38"/>
      <c r="W69" s="38"/>
      <c r="X69" s="38"/>
      <c r="Y69" s="38"/>
      <c r="Z69" s="38"/>
    </row>
    <row r="70" customFormat="false" ht="15.75" hidden="false" customHeight="true" outlineLevel="0" collapsed="false">
      <c r="A70" s="38"/>
      <c r="B70" s="38"/>
      <c r="C70" s="38"/>
      <c r="D70" s="38"/>
      <c r="E70" s="38"/>
      <c r="F70" s="38"/>
      <c r="G70" s="38"/>
      <c r="H70" s="38"/>
      <c r="I70" s="38"/>
      <c r="J70" s="38"/>
      <c r="K70" s="38"/>
      <c r="L70" s="38"/>
      <c r="M70" s="38"/>
      <c r="N70" s="38"/>
      <c r="O70" s="38"/>
      <c r="P70" s="38"/>
      <c r="Q70" s="38"/>
      <c r="R70" s="38"/>
      <c r="S70" s="38"/>
      <c r="T70" s="38"/>
      <c r="U70" s="38"/>
      <c r="V70" s="38"/>
      <c r="W70" s="38"/>
      <c r="X70" s="38"/>
      <c r="Y70" s="38"/>
      <c r="Z70" s="38"/>
    </row>
    <row r="71" customFormat="false" ht="15.75" hidden="false" customHeight="true" outlineLevel="0" collapsed="false">
      <c r="A71" s="38"/>
      <c r="B71" s="38"/>
      <c r="C71" s="38"/>
      <c r="D71" s="38"/>
      <c r="E71" s="38"/>
      <c r="F71" s="38"/>
      <c r="G71" s="38"/>
      <c r="H71" s="38"/>
      <c r="I71" s="38"/>
      <c r="J71" s="38"/>
      <c r="K71" s="38"/>
      <c r="L71" s="38"/>
      <c r="M71" s="38"/>
      <c r="N71" s="38"/>
      <c r="O71" s="38"/>
      <c r="P71" s="38"/>
      <c r="Q71" s="38"/>
      <c r="R71" s="38"/>
      <c r="S71" s="38"/>
      <c r="T71" s="38"/>
      <c r="U71" s="38"/>
      <c r="V71" s="38"/>
      <c r="W71" s="38"/>
      <c r="X71" s="38"/>
      <c r="Y71" s="38"/>
      <c r="Z71" s="38"/>
    </row>
    <row r="72" customFormat="false" ht="15.75" hidden="false" customHeight="true" outlineLevel="0" collapsed="false">
      <c r="A72" s="38"/>
      <c r="B72" s="38"/>
      <c r="C72" s="38"/>
      <c r="D72" s="38"/>
      <c r="E72" s="38"/>
      <c r="F72" s="38"/>
      <c r="G72" s="38"/>
      <c r="H72" s="38"/>
      <c r="I72" s="38"/>
      <c r="J72" s="38"/>
      <c r="K72" s="38"/>
      <c r="L72" s="38"/>
      <c r="M72" s="38"/>
      <c r="N72" s="38"/>
      <c r="O72" s="38"/>
      <c r="P72" s="38"/>
      <c r="Q72" s="38"/>
      <c r="R72" s="38"/>
      <c r="S72" s="38"/>
      <c r="T72" s="38"/>
      <c r="U72" s="38"/>
      <c r="V72" s="38"/>
      <c r="W72" s="38"/>
      <c r="X72" s="38"/>
      <c r="Y72" s="38"/>
      <c r="Z72" s="38"/>
    </row>
    <row r="73" customFormat="false" ht="15.75" hidden="false" customHeight="true" outlineLevel="0" collapsed="false">
      <c r="A73" s="38"/>
      <c r="B73" s="38"/>
      <c r="C73" s="38"/>
      <c r="D73" s="38"/>
      <c r="E73" s="38"/>
      <c r="F73" s="38"/>
      <c r="G73" s="38"/>
      <c r="H73" s="38"/>
      <c r="I73" s="38"/>
      <c r="J73" s="38"/>
      <c r="K73" s="38"/>
      <c r="L73" s="38"/>
      <c r="M73" s="38"/>
      <c r="N73" s="38"/>
      <c r="O73" s="38"/>
      <c r="P73" s="38"/>
      <c r="Q73" s="38"/>
      <c r="R73" s="38"/>
      <c r="S73" s="38"/>
      <c r="T73" s="38"/>
      <c r="U73" s="38"/>
      <c r="V73" s="38"/>
      <c r="W73" s="38"/>
      <c r="X73" s="38"/>
      <c r="Y73" s="38"/>
      <c r="Z73" s="38"/>
    </row>
    <row r="74" customFormat="false" ht="15.75" hidden="false" customHeight="true" outlineLevel="0" collapsed="false">
      <c r="A74" s="38"/>
      <c r="B74" s="38"/>
      <c r="C74" s="38"/>
      <c r="D74" s="38"/>
      <c r="E74" s="38"/>
      <c r="F74" s="38"/>
      <c r="G74" s="38"/>
      <c r="H74" s="38"/>
      <c r="I74" s="38"/>
      <c r="J74" s="38"/>
      <c r="K74" s="38"/>
      <c r="L74" s="38"/>
      <c r="M74" s="38"/>
      <c r="N74" s="38"/>
      <c r="O74" s="38"/>
      <c r="P74" s="38"/>
      <c r="Q74" s="38"/>
      <c r="R74" s="38"/>
      <c r="S74" s="38"/>
      <c r="T74" s="38"/>
      <c r="U74" s="38"/>
      <c r="V74" s="38"/>
      <c r="W74" s="38"/>
      <c r="X74" s="38"/>
      <c r="Y74" s="38"/>
      <c r="Z74" s="38"/>
    </row>
    <row r="75" customFormat="false" ht="15.75" hidden="false" customHeight="true" outlineLevel="0" collapsed="false">
      <c r="A75" s="38"/>
      <c r="B75" s="38"/>
      <c r="C75" s="38"/>
      <c r="D75" s="38"/>
      <c r="E75" s="38"/>
      <c r="F75" s="38"/>
      <c r="G75" s="38"/>
      <c r="H75" s="38"/>
      <c r="I75" s="38"/>
      <c r="J75" s="38"/>
      <c r="K75" s="38"/>
      <c r="L75" s="38"/>
      <c r="M75" s="38"/>
      <c r="N75" s="38"/>
      <c r="O75" s="38"/>
      <c r="P75" s="38"/>
      <c r="Q75" s="38"/>
      <c r="R75" s="38"/>
      <c r="S75" s="38"/>
      <c r="T75" s="38"/>
      <c r="U75" s="38"/>
      <c r="V75" s="38"/>
      <c r="W75" s="38"/>
      <c r="X75" s="38"/>
      <c r="Y75" s="38"/>
      <c r="Z75" s="38"/>
    </row>
    <row r="76" customFormat="false" ht="15.75" hidden="false" customHeight="true" outlineLevel="0" collapsed="false">
      <c r="A76" s="38"/>
      <c r="B76" s="38"/>
      <c r="C76" s="38"/>
      <c r="D76" s="38"/>
      <c r="E76" s="38"/>
      <c r="F76" s="38"/>
      <c r="G76" s="38"/>
      <c r="H76" s="38"/>
      <c r="I76" s="38"/>
      <c r="J76" s="38"/>
      <c r="K76" s="38"/>
      <c r="L76" s="38"/>
      <c r="M76" s="38"/>
      <c r="N76" s="38"/>
      <c r="O76" s="38"/>
      <c r="P76" s="38"/>
      <c r="Q76" s="38"/>
      <c r="R76" s="38"/>
      <c r="S76" s="38"/>
      <c r="T76" s="38"/>
      <c r="U76" s="38"/>
      <c r="V76" s="38"/>
      <c r="W76" s="38"/>
      <c r="X76" s="38"/>
      <c r="Y76" s="38"/>
      <c r="Z76" s="38"/>
    </row>
    <row r="77" customFormat="false" ht="15.75" hidden="false" customHeight="true" outlineLevel="0" collapsed="false">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row>
    <row r="78" customFormat="false" ht="15.75" hidden="false" customHeight="true" outlineLevel="0" collapsed="false">
      <c r="A78" s="38"/>
      <c r="B78" s="38"/>
      <c r="C78" s="38"/>
      <c r="D78" s="38"/>
      <c r="E78" s="38"/>
      <c r="F78" s="38"/>
      <c r="G78" s="38"/>
      <c r="H78" s="38"/>
      <c r="I78" s="38"/>
      <c r="J78" s="38"/>
      <c r="K78" s="38"/>
      <c r="L78" s="38"/>
      <c r="M78" s="38"/>
      <c r="N78" s="38"/>
      <c r="O78" s="38"/>
      <c r="P78" s="38"/>
      <c r="Q78" s="38"/>
      <c r="R78" s="38"/>
      <c r="S78" s="38"/>
      <c r="T78" s="38"/>
      <c r="U78" s="38"/>
      <c r="V78" s="38"/>
      <c r="W78" s="38"/>
      <c r="X78" s="38"/>
      <c r="Y78" s="38"/>
      <c r="Z78" s="38"/>
    </row>
    <row r="79" customFormat="false" ht="15.75" hidden="false" customHeight="true" outlineLevel="0" collapsed="false">
      <c r="A79" s="38"/>
      <c r="B79" s="38"/>
      <c r="C79" s="38"/>
      <c r="D79" s="38"/>
      <c r="E79" s="38"/>
      <c r="F79" s="38"/>
      <c r="G79" s="38"/>
      <c r="H79" s="38"/>
      <c r="I79" s="38"/>
      <c r="J79" s="38"/>
      <c r="K79" s="38"/>
      <c r="L79" s="38"/>
      <c r="M79" s="38"/>
      <c r="N79" s="38"/>
      <c r="O79" s="38"/>
      <c r="P79" s="38"/>
      <c r="Q79" s="38"/>
      <c r="R79" s="38"/>
      <c r="S79" s="38"/>
      <c r="T79" s="38"/>
      <c r="U79" s="38"/>
      <c r="V79" s="38"/>
      <c r="W79" s="38"/>
      <c r="X79" s="38"/>
      <c r="Y79" s="38"/>
      <c r="Z79" s="38"/>
    </row>
    <row r="80" customFormat="false" ht="15.75" hidden="false" customHeight="true" outlineLevel="0" collapsed="false">
      <c r="A80" s="38"/>
      <c r="B80" s="38"/>
      <c r="C80" s="38"/>
      <c r="D80" s="38"/>
      <c r="E80" s="38"/>
      <c r="F80" s="38"/>
      <c r="G80" s="38"/>
      <c r="H80" s="38"/>
      <c r="I80" s="38"/>
      <c r="J80" s="38"/>
      <c r="K80" s="38"/>
      <c r="L80" s="38"/>
      <c r="M80" s="38"/>
      <c r="N80" s="38"/>
      <c r="O80" s="38"/>
      <c r="P80" s="38"/>
      <c r="Q80" s="38"/>
      <c r="R80" s="38"/>
      <c r="S80" s="38"/>
      <c r="T80" s="38"/>
      <c r="U80" s="38"/>
      <c r="V80" s="38"/>
      <c r="W80" s="38"/>
      <c r="X80" s="38"/>
      <c r="Y80" s="38"/>
      <c r="Z80" s="38"/>
    </row>
    <row r="81" customFormat="false" ht="15.75" hidden="false" customHeight="true" outlineLevel="0" collapsed="false">
      <c r="A81" s="38"/>
      <c r="B81" s="38"/>
      <c r="C81" s="38"/>
      <c r="D81" s="38"/>
      <c r="E81" s="38"/>
      <c r="F81" s="38"/>
      <c r="G81" s="38"/>
      <c r="H81" s="38"/>
      <c r="I81" s="38"/>
      <c r="J81" s="38"/>
      <c r="K81" s="38"/>
      <c r="L81" s="38"/>
      <c r="M81" s="38"/>
      <c r="N81" s="38"/>
      <c r="O81" s="38"/>
      <c r="P81" s="38"/>
      <c r="Q81" s="38"/>
      <c r="R81" s="38"/>
      <c r="S81" s="38"/>
      <c r="T81" s="38"/>
      <c r="U81" s="38"/>
      <c r="V81" s="38"/>
      <c r="W81" s="38"/>
      <c r="X81" s="38"/>
      <c r="Y81" s="38"/>
      <c r="Z81" s="38"/>
    </row>
    <row r="82" customFormat="false" ht="15.75" hidden="false" customHeight="true" outlineLevel="0" collapsed="false">
      <c r="A82" s="38"/>
      <c r="B82" s="38"/>
      <c r="C82" s="38"/>
      <c r="D82" s="38"/>
      <c r="E82" s="38"/>
      <c r="F82" s="38"/>
      <c r="G82" s="38"/>
      <c r="H82" s="38"/>
      <c r="I82" s="38"/>
      <c r="J82" s="38"/>
      <c r="K82" s="38"/>
      <c r="L82" s="38"/>
      <c r="M82" s="38"/>
      <c r="N82" s="38"/>
      <c r="O82" s="38"/>
      <c r="P82" s="38"/>
      <c r="Q82" s="38"/>
      <c r="R82" s="38"/>
      <c r="S82" s="38"/>
      <c r="T82" s="38"/>
      <c r="U82" s="38"/>
      <c r="V82" s="38"/>
      <c r="W82" s="38"/>
      <c r="X82" s="38"/>
      <c r="Y82" s="38"/>
      <c r="Z82" s="38"/>
    </row>
    <row r="83" customFormat="false" ht="15.75" hidden="false" customHeight="true" outlineLevel="0" collapsed="false">
      <c r="A83" s="38"/>
      <c r="B83" s="38"/>
      <c r="C83" s="38"/>
      <c r="D83" s="38"/>
      <c r="E83" s="38"/>
      <c r="F83" s="38"/>
      <c r="G83" s="38"/>
      <c r="H83" s="38"/>
      <c r="I83" s="38"/>
      <c r="J83" s="38"/>
      <c r="K83" s="38"/>
      <c r="L83" s="38"/>
      <c r="M83" s="38"/>
      <c r="N83" s="38"/>
      <c r="O83" s="38"/>
      <c r="P83" s="38"/>
      <c r="Q83" s="38"/>
      <c r="R83" s="38"/>
      <c r="S83" s="38"/>
      <c r="T83" s="38"/>
      <c r="U83" s="38"/>
      <c r="V83" s="38"/>
      <c r="W83" s="38"/>
      <c r="X83" s="38"/>
      <c r="Y83" s="38"/>
      <c r="Z83" s="38"/>
    </row>
    <row r="84" customFormat="false" ht="15.75" hidden="false" customHeight="true" outlineLevel="0" collapsed="false">
      <c r="A84" s="38"/>
      <c r="B84" s="38"/>
      <c r="C84" s="38"/>
      <c r="D84" s="38"/>
      <c r="E84" s="38"/>
      <c r="F84" s="38"/>
      <c r="G84" s="38"/>
      <c r="H84" s="38"/>
      <c r="I84" s="38"/>
      <c r="J84" s="38"/>
      <c r="K84" s="38"/>
      <c r="L84" s="38"/>
      <c r="M84" s="38"/>
      <c r="N84" s="38"/>
      <c r="O84" s="38"/>
      <c r="P84" s="38"/>
      <c r="Q84" s="38"/>
      <c r="R84" s="38"/>
      <c r="S84" s="38"/>
      <c r="T84" s="38"/>
      <c r="U84" s="38"/>
      <c r="V84" s="38"/>
      <c r="W84" s="38"/>
      <c r="X84" s="38"/>
      <c r="Y84" s="38"/>
      <c r="Z84" s="38"/>
    </row>
    <row r="85" customFormat="false" ht="15.75" hidden="false" customHeight="true" outlineLevel="0" collapsed="false">
      <c r="A85" s="38"/>
      <c r="B85" s="38"/>
      <c r="C85" s="38"/>
      <c r="D85" s="38"/>
      <c r="E85" s="38"/>
      <c r="F85" s="38"/>
      <c r="G85" s="38"/>
      <c r="H85" s="38"/>
      <c r="I85" s="38"/>
      <c r="J85" s="38"/>
      <c r="K85" s="38"/>
      <c r="L85" s="38"/>
      <c r="M85" s="38"/>
      <c r="N85" s="38"/>
      <c r="O85" s="38"/>
      <c r="P85" s="38"/>
      <c r="Q85" s="38"/>
      <c r="R85" s="38"/>
      <c r="S85" s="38"/>
      <c r="T85" s="38"/>
      <c r="U85" s="38"/>
      <c r="V85" s="38"/>
      <c r="W85" s="38"/>
      <c r="X85" s="38"/>
      <c r="Y85" s="38"/>
      <c r="Z85" s="38"/>
    </row>
    <row r="86" customFormat="false" ht="15.75" hidden="false" customHeight="true" outlineLevel="0" collapsed="false">
      <c r="A86" s="38"/>
      <c r="B86" s="38"/>
      <c r="C86" s="38"/>
      <c r="D86" s="38"/>
      <c r="E86" s="38"/>
      <c r="F86" s="38"/>
      <c r="G86" s="38"/>
      <c r="H86" s="38"/>
      <c r="I86" s="38"/>
      <c r="J86" s="38"/>
      <c r="K86" s="38"/>
      <c r="L86" s="38"/>
      <c r="M86" s="38"/>
      <c r="N86" s="38"/>
      <c r="O86" s="38"/>
      <c r="P86" s="38"/>
      <c r="Q86" s="38"/>
      <c r="R86" s="38"/>
      <c r="S86" s="38"/>
      <c r="T86" s="38"/>
      <c r="U86" s="38"/>
      <c r="V86" s="38"/>
      <c r="W86" s="38"/>
      <c r="X86" s="38"/>
      <c r="Y86" s="38"/>
      <c r="Z86" s="38"/>
    </row>
    <row r="87" customFormat="false" ht="15.75" hidden="false" customHeight="true" outlineLevel="0" collapsed="false">
      <c r="A87" s="38"/>
      <c r="B87" s="38"/>
      <c r="C87" s="38"/>
      <c r="D87" s="38"/>
      <c r="E87" s="38"/>
      <c r="F87" s="38"/>
      <c r="G87" s="38"/>
      <c r="H87" s="38"/>
      <c r="I87" s="38"/>
      <c r="J87" s="38"/>
      <c r="K87" s="38"/>
      <c r="L87" s="38"/>
      <c r="M87" s="38"/>
      <c r="N87" s="38"/>
      <c r="O87" s="38"/>
      <c r="P87" s="38"/>
      <c r="Q87" s="38"/>
      <c r="R87" s="38"/>
      <c r="S87" s="38"/>
      <c r="T87" s="38"/>
      <c r="U87" s="38"/>
      <c r="V87" s="38"/>
      <c r="W87" s="38"/>
      <c r="X87" s="38"/>
      <c r="Y87" s="38"/>
      <c r="Z87" s="38"/>
    </row>
    <row r="88" customFormat="false" ht="15.75" hidden="false" customHeight="true" outlineLevel="0" collapsed="false">
      <c r="A88" s="38"/>
      <c r="B88" s="38"/>
      <c r="C88" s="38"/>
      <c r="D88" s="38"/>
      <c r="E88" s="38"/>
      <c r="F88" s="38"/>
      <c r="G88" s="38"/>
      <c r="H88" s="38"/>
      <c r="I88" s="38"/>
      <c r="J88" s="38"/>
      <c r="K88" s="38"/>
      <c r="L88" s="38"/>
      <c r="M88" s="38"/>
      <c r="N88" s="38"/>
      <c r="O88" s="38"/>
      <c r="P88" s="38"/>
      <c r="Q88" s="38"/>
      <c r="R88" s="38"/>
      <c r="S88" s="38"/>
      <c r="T88" s="38"/>
      <c r="U88" s="38"/>
      <c r="V88" s="38"/>
      <c r="W88" s="38"/>
      <c r="X88" s="38"/>
      <c r="Y88" s="38"/>
      <c r="Z88" s="38"/>
    </row>
    <row r="89" customFormat="false" ht="15.75" hidden="false" customHeight="true" outlineLevel="0" collapsed="false">
      <c r="A89" s="38"/>
      <c r="B89" s="38"/>
      <c r="C89" s="38"/>
      <c r="D89" s="38"/>
      <c r="E89" s="38"/>
      <c r="F89" s="38"/>
      <c r="G89" s="38"/>
      <c r="H89" s="38"/>
      <c r="I89" s="38"/>
      <c r="J89" s="38"/>
      <c r="K89" s="38"/>
      <c r="L89" s="38"/>
      <c r="M89" s="38"/>
      <c r="N89" s="38"/>
      <c r="O89" s="38"/>
      <c r="P89" s="38"/>
      <c r="Q89" s="38"/>
      <c r="R89" s="38"/>
      <c r="S89" s="38"/>
      <c r="T89" s="38"/>
      <c r="U89" s="38"/>
      <c r="V89" s="38"/>
      <c r="W89" s="38"/>
      <c r="X89" s="38"/>
      <c r="Y89" s="38"/>
      <c r="Z89" s="38"/>
    </row>
    <row r="90" customFormat="false" ht="15.75" hidden="false" customHeight="true" outlineLevel="0" collapsed="false">
      <c r="A90" s="38"/>
      <c r="B90" s="38"/>
      <c r="C90" s="38"/>
      <c r="D90" s="38"/>
      <c r="E90" s="38"/>
      <c r="F90" s="38"/>
      <c r="G90" s="38"/>
      <c r="H90" s="38"/>
      <c r="I90" s="38"/>
      <c r="J90" s="38"/>
      <c r="K90" s="38"/>
      <c r="L90" s="38"/>
      <c r="M90" s="38"/>
      <c r="N90" s="38"/>
      <c r="O90" s="38"/>
      <c r="P90" s="38"/>
      <c r="Q90" s="38"/>
      <c r="R90" s="38"/>
      <c r="S90" s="38"/>
      <c r="T90" s="38"/>
      <c r="U90" s="38"/>
      <c r="V90" s="38"/>
      <c r="W90" s="38"/>
      <c r="X90" s="38"/>
      <c r="Y90" s="38"/>
      <c r="Z90" s="38"/>
    </row>
    <row r="91" customFormat="false" ht="15.75" hidden="false" customHeight="true" outlineLevel="0" collapsed="false">
      <c r="A91" s="38"/>
      <c r="B91" s="38"/>
      <c r="C91" s="38"/>
      <c r="D91" s="38"/>
      <c r="E91" s="38"/>
      <c r="F91" s="38"/>
      <c r="G91" s="38"/>
      <c r="H91" s="38"/>
      <c r="I91" s="38"/>
      <c r="J91" s="38"/>
      <c r="K91" s="38"/>
      <c r="L91" s="38"/>
      <c r="M91" s="38"/>
      <c r="N91" s="38"/>
      <c r="O91" s="38"/>
      <c r="P91" s="38"/>
      <c r="Q91" s="38"/>
      <c r="R91" s="38"/>
      <c r="S91" s="38"/>
      <c r="T91" s="38"/>
      <c r="U91" s="38"/>
      <c r="V91" s="38"/>
      <c r="W91" s="38"/>
      <c r="X91" s="38"/>
      <c r="Y91" s="38"/>
      <c r="Z91" s="38"/>
    </row>
    <row r="92" customFormat="false" ht="15.75" hidden="false" customHeight="true" outlineLevel="0" collapsed="false">
      <c r="A92" s="38"/>
      <c r="B92" s="38"/>
      <c r="C92" s="38"/>
      <c r="D92" s="38"/>
      <c r="E92" s="38"/>
      <c r="F92" s="38"/>
      <c r="G92" s="38"/>
      <c r="H92" s="38"/>
      <c r="I92" s="38"/>
      <c r="J92" s="38"/>
      <c r="K92" s="38"/>
      <c r="L92" s="38"/>
      <c r="M92" s="38"/>
      <c r="N92" s="38"/>
      <c r="O92" s="38"/>
      <c r="P92" s="38"/>
      <c r="Q92" s="38"/>
      <c r="R92" s="38"/>
      <c r="S92" s="38"/>
      <c r="T92" s="38"/>
      <c r="U92" s="38"/>
      <c r="V92" s="38"/>
      <c r="W92" s="38"/>
      <c r="X92" s="38"/>
      <c r="Y92" s="38"/>
      <c r="Z92" s="38"/>
    </row>
    <row r="93" customFormat="false" ht="15.75" hidden="false" customHeight="true" outlineLevel="0" collapsed="false">
      <c r="A93" s="38"/>
      <c r="B93" s="38"/>
      <c r="C93" s="38"/>
      <c r="D93" s="38"/>
      <c r="E93" s="38"/>
      <c r="F93" s="38"/>
      <c r="G93" s="38"/>
      <c r="H93" s="38"/>
      <c r="I93" s="38"/>
      <c r="J93" s="38"/>
      <c r="K93" s="38"/>
      <c r="L93" s="38"/>
      <c r="M93" s="38"/>
      <c r="N93" s="38"/>
      <c r="O93" s="38"/>
      <c r="P93" s="38"/>
      <c r="Q93" s="38"/>
      <c r="R93" s="38"/>
      <c r="S93" s="38"/>
      <c r="T93" s="38"/>
      <c r="U93" s="38"/>
      <c r="V93" s="38"/>
      <c r="W93" s="38"/>
      <c r="X93" s="38"/>
      <c r="Y93" s="38"/>
      <c r="Z93" s="38"/>
    </row>
    <row r="94" customFormat="false" ht="15.75" hidden="false" customHeight="true" outlineLevel="0" collapsed="false">
      <c r="A94" s="38"/>
      <c r="B94" s="38"/>
      <c r="C94" s="38"/>
      <c r="D94" s="38"/>
      <c r="E94" s="38"/>
      <c r="F94" s="38"/>
      <c r="G94" s="38"/>
      <c r="H94" s="38"/>
      <c r="I94" s="38"/>
      <c r="J94" s="38"/>
      <c r="K94" s="38"/>
      <c r="L94" s="38"/>
      <c r="M94" s="38"/>
      <c r="N94" s="38"/>
      <c r="O94" s="38"/>
      <c r="P94" s="38"/>
      <c r="Q94" s="38"/>
      <c r="R94" s="38"/>
      <c r="S94" s="38"/>
      <c r="T94" s="38"/>
      <c r="U94" s="38"/>
      <c r="V94" s="38"/>
      <c r="W94" s="38"/>
      <c r="X94" s="38"/>
      <c r="Y94" s="38"/>
      <c r="Z94" s="38"/>
    </row>
    <row r="95" customFormat="false" ht="15.75" hidden="false" customHeight="true" outlineLevel="0" collapsed="false">
      <c r="A95" s="38"/>
      <c r="B95" s="38"/>
      <c r="C95" s="38"/>
      <c r="D95" s="38"/>
      <c r="E95" s="38"/>
      <c r="F95" s="38"/>
      <c r="G95" s="38"/>
      <c r="H95" s="38"/>
      <c r="I95" s="38"/>
      <c r="J95" s="38"/>
      <c r="K95" s="38"/>
      <c r="L95" s="38"/>
      <c r="M95" s="38"/>
      <c r="N95" s="38"/>
      <c r="O95" s="38"/>
      <c r="P95" s="38"/>
      <c r="Q95" s="38"/>
      <c r="R95" s="38"/>
      <c r="S95" s="38"/>
      <c r="T95" s="38"/>
      <c r="U95" s="38"/>
      <c r="V95" s="38"/>
      <c r="W95" s="38"/>
      <c r="X95" s="38"/>
      <c r="Y95" s="38"/>
      <c r="Z95" s="38"/>
    </row>
    <row r="96" customFormat="false" ht="15.75" hidden="false" customHeight="true" outlineLevel="0" collapsed="false">
      <c r="A96" s="38"/>
      <c r="B96" s="38"/>
      <c r="C96" s="38"/>
      <c r="D96" s="38"/>
      <c r="E96" s="38"/>
      <c r="F96" s="38"/>
      <c r="G96" s="38"/>
      <c r="H96" s="38"/>
      <c r="I96" s="38"/>
      <c r="J96" s="38"/>
      <c r="K96" s="38"/>
      <c r="L96" s="38"/>
      <c r="M96" s="38"/>
      <c r="N96" s="38"/>
      <c r="O96" s="38"/>
      <c r="P96" s="38"/>
      <c r="Q96" s="38"/>
      <c r="R96" s="38"/>
      <c r="S96" s="38"/>
      <c r="T96" s="38"/>
      <c r="U96" s="38"/>
      <c r="V96" s="38"/>
      <c r="W96" s="38"/>
      <c r="X96" s="38"/>
      <c r="Y96" s="38"/>
      <c r="Z96" s="38"/>
    </row>
    <row r="97" customFormat="false" ht="15.75" hidden="false" customHeight="true" outlineLevel="0" collapsed="false">
      <c r="A97" s="38"/>
      <c r="B97" s="38"/>
      <c r="C97" s="38"/>
      <c r="D97" s="38"/>
      <c r="E97" s="38"/>
      <c r="F97" s="38"/>
      <c r="G97" s="38"/>
      <c r="H97" s="38"/>
      <c r="I97" s="38"/>
      <c r="J97" s="38"/>
      <c r="K97" s="38"/>
      <c r="L97" s="38"/>
      <c r="M97" s="38"/>
      <c r="N97" s="38"/>
      <c r="O97" s="38"/>
      <c r="P97" s="38"/>
      <c r="Q97" s="38"/>
      <c r="R97" s="38"/>
      <c r="S97" s="38"/>
      <c r="T97" s="38"/>
      <c r="U97" s="38"/>
      <c r="V97" s="38"/>
      <c r="W97" s="38"/>
      <c r="X97" s="38"/>
      <c r="Y97" s="38"/>
      <c r="Z97" s="38"/>
    </row>
    <row r="98" customFormat="false" ht="15.75" hidden="false" customHeight="true" outlineLevel="0" collapsed="false">
      <c r="A98" s="38"/>
      <c r="B98" s="38"/>
      <c r="C98" s="38"/>
      <c r="D98" s="38"/>
      <c r="E98" s="38"/>
      <c r="F98" s="38"/>
      <c r="G98" s="38"/>
      <c r="H98" s="38"/>
      <c r="I98" s="38"/>
      <c r="J98" s="38"/>
      <c r="K98" s="38"/>
      <c r="L98" s="38"/>
      <c r="M98" s="38"/>
      <c r="N98" s="38"/>
      <c r="O98" s="38"/>
      <c r="P98" s="38"/>
      <c r="Q98" s="38"/>
      <c r="R98" s="38"/>
      <c r="S98" s="38"/>
      <c r="T98" s="38"/>
      <c r="U98" s="38"/>
      <c r="V98" s="38"/>
      <c r="W98" s="38"/>
      <c r="X98" s="38"/>
      <c r="Y98" s="38"/>
      <c r="Z98" s="38"/>
    </row>
    <row r="99" customFormat="false" ht="15.75" hidden="false" customHeight="true" outlineLevel="0" collapsed="false">
      <c r="A99" s="38"/>
      <c r="B99" s="38"/>
      <c r="C99" s="38"/>
      <c r="D99" s="38"/>
      <c r="E99" s="38"/>
      <c r="F99" s="38"/>
      <c r="G99" s="38"/>
      <c r="H99" s="38"/>
      <c r="I99" s="38"/>
      <c r="J99" s="38"/>
      <c r="K99" s="38"/>
      <c r="L99" s="38"/>
      <c r="M99" s="38"/>
      <c r="N99" s="38"/>
      <c r="O99" s="38"/>
      <c r="P99" s="38"/>
      <c r="Q99" s="38"/>
      <c r="R99" s="38"/>
      <c r="S99" s="38"/>
      <c r="T99" s="38"/>
      <c r="U99" s="38"/>
      <c r="V99" s="38"/>
      <c r="W99" s="38"/>
      <c r="X99" s="38"/>
      <c r="Y99" s="38"/>
      <c r="Z99" s="38"/>
    </row>
    <row r="100" customFormat="false" ht="15.75" hidden="false" customHeight="true" outlineLevel="0" collapsed="false">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row>
    <row r="101" customFormat="false" ht="15.75" hidden="false" customHeight="true" outlineLevel="0" collapsed="false">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row>
    <row r="102" customFormat="false" ht="15.75" hidden="false" customHeight="true" outlineLevel="0" collapsed="false">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row>
    <row r="103" customFormat="false" ht="15.75" hidden="false" customHeight="true" outlineLevel="0" collapsed="false">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row>
    <row r="104" customFormat="false" ht="15.75" hidden="false" customHeight="true" outlineLevel="0" collapsed="false">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row>
    <row r="105" customFormat="false" ht="15.75" hidden="false" customHeight="true" outlineLevel="0" collapsed="false">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row>
    <row r="106" customFormat="false" ht="15.75" hidden="false" customHeight="true" outlineLevel="0" collapsed="false">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row>
    <row r="107" customFormat="false" ht="15.75" hidden="false" customHeight="true" outlineLevel="0" collapsed="false">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row>
    <row r="108" customFormat="false" ht="15.75" hidden="false" customHeight="true" outlineLevel="0" collapsed="false">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row>
    <row r="109" customFormat="false" ht="15.75" hidden="false" customHeight="true" outlineLevel="0" collapsed="false">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row>
    <row r="110" customFormat="false" ht="15.75" hidden="false" customHeight="true" outlineLevel="0" collapsed="false">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row>
    <row r="111" customFormat="false" ht="15.75" hidden="false" customHeight="true" outlineLevel="0" collapsed="false">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row>
    <row r="112" customFormat="false" ht="15.75" hidden="false" customHeight="true" outlineLevel="0" collapsed="false">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row>
    <row r="113" customFormat="false" ht="15.75" hidden="false" customHeight="true" outlineLevel="0" collapsed="false">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row>
    <row r="114" customFormat="false" ht="15.75" hidden="false" customHeight="true" outlineLevel="0" collapsed="false">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row>
    <row r="115" customFormat="false" ht="15.75" hidden="false" customHeight="true" outlineLevel="0" collapsed="false">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row>
    <row r="116" customFormat="false" ht="15.75" hidden="false" customHeight="true" outlineLevel="0" collapsed="false">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row>
    <row r="117" customFormat="false" ht="15.75" hidden="false" customHeight="true" outlineLevel="0" collapsed="false">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row>
    <row r="118" customFormat="false" ht="15.75" hidden="false" customHeight="true" outlineLevel="0" collapsed="false">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row>
    <row r="119" customFormat="false" ht="15.75" hidden="false" customHeight="true" outlineLevel="0" collapsed="false">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row>
    <row r="120" customFormat="false" ht="15.75" hidden="false" customHeight="true" outlineLevel="0" collapsed="false">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row>
    <row r="121" customFormat="false" ht="15.75" hidden="false" customHeight="true" outlineLevel="0" collapsed="false">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row>
    <row r="122" customFormat="false" ht="15.75" hidden="false" customHeight="true" outlineLevel="0" collapsed="false">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row>
    <row r="123" customFormat="false" ht="15.75" hidden="false" customHeight="true" outlineLevel="0" collapsed="false">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row>
    <row r="124" customFormat="false" ht="15.75" hidden="false" customHeight="true" outlineLevel="0" collapsed="false">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row>
    <row r="125" customFormat="false" ht="15.75" hidden="false" customHeight="true" outlineLevel="0" collapsed="false">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row>
    <row r="126" customFormat="false" ht="15.75" hidden="false" customHeight="true" outlineLevel="0" collapsed="false">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row>
    <row r="127" customFormat="false" ht="15.75" hidden="false" customHeight="true" outlineLevel="0" collapsed="false">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row>
    <row r="128" customFormat="false" ht="15.75" hidden="false" customHeight="true" outlineLevel="0" collapsed="false">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row>
    <row r="129" customFormat="false" ht="15.75" hidden="false" customHeight="true" outlineLevel="0" collapsed="false">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row>
    <row r="130" customFormat="false" ht="15.75" hidden="false" customHeight="true" outlineLevel="0" collapsed="false">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row>
    <row r="131" customFormat="false" ht="15.75" hidden="false" customHeight="true" outlineLevel="0" collapsed="false">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row>
    <row r="132" customFormat="false" ht="15.75" hidden="false" customHeight="true" outlineLevel="0" collapsed="false">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row>
    <row r="133" customFormat="false" ht="15.75" hidden="false" customHeight="true" outlineLevel="0" collapsed="false">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row>
    <row r="134" customFormat="false" ht="15.75" hidden="false" customHeight="true" outlineLevel="0" collapsed="false">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row>
    <row r="135" customFormat="false" ht="15.75" hidden="false" customHeight="true" outlineLevel="0" collapsed="false">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row>
    <row r="136" customFormat="false" ht="15.75" hidden="false" customHeight="true" outlineLevel="0" collapsed="false">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row>
    <row r="137" customFormat="false" ht="15.75" hidden="false" customHeight="true" outlineLevel="0" collapsed="false">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row>
    <row r="138" customFormat="false" ht="15.75" hidden="false" customHeight="true" outlineLevel="0" collapsed="false">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row>
    <row r="139" customFormat="false" ht="15.75" hidden="false" customHeight="true" outlineLevel="0" collapsed="false">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row>
    <row r="140" customFormat="false" ht="15.75" hidden="false" customHeight="true" outlineLevel="0" collapsed="false">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row>
    <row r="141" customFormat="false" ht="15.75" hidden="false" customHeight="true" outlineLevel="0" collapsed="false">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row>
    <row r="142" customFormat="false" ht="15.75" hidden="false" customHeight="true" outlineLevel="0" collapsed="false">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row>
    <row r="143" customFormat="false" ht="15.75" hidden="false" customHeight="true" outlineLevel="0" collapsed="false">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row>
    <row r="144" customFormat="false" ht="15.75" hidden="false" customHeight="true" outlineLevel="0" collapsed="false">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row>
    <row r="145" customFormat="false" ht="15.75" hidden="false" customHeight="true" outlineLevel="0" collapsed="false">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row>
    <row r="146" customFormat="false" ht="15.75" hidden="false" customHeight="true" outlineLevel="0" collapsed="false">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row>
    <row r="147" customFormat="false" ht="15.75" hidden="false" customHeight="true" outlineLevel="0" collapsed="false">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row>
    <row r="148" customFormat="false" ht="15.75" hidden="false" customHeight="true" outlineLevel="0" collapsed="false">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row>
    <row r="149" customFormat="false" ht="15.75" hidden="false" customHeight="true" outlineLevel="0" collapsed="false">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row>
    <row r="150" customFormat="false" ht="15.75" hidden="false" customHeight="true" outlineLevel="0" collapsed="false">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row>
    <row r="151" customFormat="false" ht="15.75" hidden="false" customHeight="true" outlineLevel="0" collapsed="false">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row>
    <row r="152" customFormat="false" ht="15.75" hidden="false" customHeight="true" outlineLevel="0" collapsed="false">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row>
    <row r="153" customFormat="false" ht="15.75" hidden="false" customHeight="true" outlineLevel="0" collapsed="false">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row>
    <row r="154" customFormat="false" ht="15.75" hidden="false" customHeight="true" outlineLevel="0" collapsed="false">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row>
    <row r="155" customFormat="false" ht="15.75" hidden="false" customHeight="true" outlineLevel="0" collapsed="false">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row>
    <row r="156" customFormat="false" ht="15.75" hidden="false" customHeight="true" outlineLevel="0" collapsed="false">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row>
    <row r="157" customFormat="false" ht="15.75" hidden="false" customHeight="true" outlineLevel="0" collapsed="false">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row>
    <row r="158" customFormat="false" ht="15.75" hidden="false" customHeight="true" outlineLevel="0" collapsed="false">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row>
    <row r="159" customFormat="false" ht="15.75" hidden="false" customHeight="true" outlineLevel="0" collapsed="false">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row>
    <row r="160" customFormat="false" ht="15.75" hidden="false" customHeight="true" outlineLevel="0" collapsed="false">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row>
    <row r="161" customFormat="false" ht="15.75" hidden="false" customHeight="true" outlineLevel="0" collapsed="false">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row>
    <row r="162" customFormat="false" ht="15.75" hidden="false" customHeight="true" outlineLevel="0" collapsed="false">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row>
    <row r="163" customFormat="false" ht="15.75" hidden="false" customHeight="true" outlineLevel="0" collapsed="false">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row>
    <row r="164" customFormat="false" ht="15.75" hidden="false" customHeight="true" outlineLevel="0" collapsed="false">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row>
    <row r="165" customFormat="false" ht="15.75" hidden="false" customHeight="true" outlineLevel="0" collapsed="false">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row>
    <row r="166" customFormat="false" ht="15.75" hidden="false" customHeight="true" outlineLevel="0" collapsed="false">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row>
    <row r="167" customFormat="false" ht="15.75" hidden="false" customHeight="true" outlineLevel="0" collapsed="false">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row>
    <row r="168" customFormat="false" ht="15.75" hidden="false" customHeight="true" outlineLevel="0" collapsed="false">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row>
    <row r="169" customFormat="false" ht="15.75" hidden="false" customHeight="true" outlineLevel="0" collapsed="false">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row>
    <row r="170" customFormat="false" ht="15.75" hidden="false" customHeight="true" outlineLevel="0" collapsed="false">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row>
    <row r="171" customFormat="false" ht="15.75" hidden="false" customHeight="true" outlineLevel="0" collapsed="false">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row>
    <row r="172" customFormat="false" ht="15.75" hidden="false" customHeight="true" outlineLevel="0" collapsed="false">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row>
    <row r="173" customFormat="false" ht="15.75" hidden="false" customHeight="true" outlineLevel="0" collapsed="false">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row>
    <row r="174" customFormat="false" ht="15.75" hidden="false" customHeight="true" outlineLevel="0" collapsed="false">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row>
    <row r="175" customFormat="false" ht="15.75" hidden="false" customHeight="true" outlineLevel="0" collapsed="false">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row>
    <row r="176" customFormat="false" ht="15.75" hidden="false" customHeight="true" outlineLevel="0" collapsed="false">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row>
    <row r="177" customFormat="false" ht="15.75" hidden="false" customHeight="true" outlineLevel="0" collapsed="false">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row>
    <row r="178" customFormat="false" ht="15.75" hidden="false" customHeight="true" outlineLevel="0" collapsed="false">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row>
    <row r="179" customFormat="false" ht="15.75" hidden="false" customHeight="true" outlineLevel="0" collapsed="false">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row>
    <row r="180" customFormat="false" ht="15.75" hidden="false" customHeight="true" outlineLevel="0" collapsed="false">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row>
    <row r="181" customFormat="false" ht="15.75" hidden="false" customHeight="true" outlineLevel="0" collapsed="false">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row>
    <row r="182" customFormat="false" ht="15.75" hidden="false" customHeight="true" outlineLevel="0" collapsed="false">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row>
    <row r="183" customFormat="false" ht="15.75" hidden="false" customHeight="true" outlineLevel="0" collapsed="false">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row>
    <row r="184" customFormat="false" ht="15.75" hidden="false" customHeight="true" outlineLevel="0" collapsed="false">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row>
    <row r="185" customFormat="false" ht="15.75" hidden="false" customHeight="true" outlineLevel="0" collapsed="false">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row>
    <row r="186" customFormat="false" ht="15.75" hidden="false" customHeight="true" outlineLevel="0" collapsed="false">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row>
    <row r="187" customFormat="false" ht="15.75" hidden="false" customHeight="true" outlineLevel="0" collapsed="false">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row>
    <row r="188" customFormat="false" ht="15.75" hidden="false" customHeight="true" outlineLevel="0" collapsed="false">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row>
    <row r="189" customFormat="false" ht="15.75" hidden="false" customHeight="true" outlineLevel="0" collapsed="false">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row>
    <row r="190" customFormat="false" ht="15.75" hidden="false" customHeight="true" outlineLevel="0" collapsed="false">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row>
    <row r="191" customFormat="false" ht="15.75" hidden="false" customHeight="true" outlineLevel="0" collapsed="false">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row>
    <row r="192" customFormat="false" ht="15.75" hidden="false" customHeight="true" outlineLevel="0" collapsed="false">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row>
    <row r="193" customFormat="false" ht="15.75" hidden="false" customHeight="true" outlineLevel="0" collapsed="false">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row>
    <row r="194" customFormat="false" ht="15.75" hidden="false" customHeight="true" outlineLevel="0" collapsed="false">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row>
    <row r="195" customFormat="false" ht="15.75" hidden="false" customHeight="true" outlineLevel="0" collapsed="false">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row>
    <row r="196" customFormat="false" ht="15.75" hidden="false" customHeight="true" outlineLevel="0" collapsed="false">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row>
    <row r="197" customFormat="false" ht="15.75" hidden="false" customHeight="true" outlineLevel="0" collapsed="false">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row>
    <row r="198" customFormat="false" ht="15.75" hidden="false" customHeight="true" outlineLevel="0" collapsed="false">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row>
    <row r="199" customFormat="false" ht="15.75" hidden="false" customHeight="true" outlineLevel="0" collapsed="false">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row>
    <row r="200" customFormat="false" ht="15.75" hidden="false" customHeight="true" outlineLevel="0" collapsed="false">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row>
    <row r="201" customFormat="false" ht="15.75" hidden="false" customHeight="true" outlineLevel="0" collapsed="false">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row>
    <row r="202" customFormat="false" ht="15.75" hidden="false" customHeight="true" outlineLevel="0" collapsed="false">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row>
    <row r="203" customFormat="false" ht="15.75" hidden="false" customHeight="true" outlineLevel="0" collapsed="false">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row>
    <row r="204" customFormat="false" ht="15.75" hidden="false" customHeight="true" outlineLevel="0" collapsed="false">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row>
    <row r="205" customFormat="false" ht="15.75" hidden="false" customHeight="true" outlineLevel="0" collapsed="false">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row>
    <row r="206" customFormat="false" ht="15.75" hidden="false" customHeight="true" outlineLevel="0" collapsed="false">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row>
    <row r="207" customFormat="false" ht="15.75" hidden="false" customHeight="true" outlineLevel="0" collapsed="false">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row>
    <row r="208" customFormat="false" ht="15.75" hidden="false" customHeight="true" outlineLevel="0" collapsed="false">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row>
    <row r="209" customFormat="false" ht="15.75" hidden="false" customHeight="true" outlineLevel="0" collapsed="false">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row>
    <row r="210" customFormat="false" ht="15.75" hidden="false" customHeight="true" outlineLevel="0" collapsed="false">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row>
    <row r="211" customFormat="false" ht="15.75" hidden="false" customHeight="true" outlineLevel="0" collapsed="false">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row>
    <row r="212" customFormat="false" ht="15.75" hidden="false" customHeight="true" outlineLevel="0" collapsed="false">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row>
    <row r="213" customFormat="false" ht="15.75" hidden="false" customHeight="true" outlineLevel="0" collapsed="false">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row>
    <row r="214" customFormat="false" ht="15.75" hidden="false" customHeight="true" outlineLevel="0" collapsed="false">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row>
    <row r="215" customFormat="false" ht="15.75" hidden="false" customHeight="true" outlineLevel="0" collapsed="false">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row>
    <row r="216" customFormat="false" ht="15.75" hidden="false" customHeight="true" outlineLevel="0" collapsed="false">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row>
    <row r="217" customFormat="false" ht="15.75" hidden="false" customHeight="true" outlineLevel="0" collapsed="false">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row>
    <row r="218" customFormat="false" ht="15.75" hidden="false" customHeight="true" outlineLevel="0" collapsed="false">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row>
    <row r="219" customFormat="false" ht="15.75" hidden="false" customHeight="true" outlineLevel="0" collapsed="false">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row>
    <row r="220" customFormat="false" ht="15.75" hidden="false" customHeight="true" outlineLevel="0" collapsed="false">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row>
    <row r="221" customFormat="false" ht="15.75" hidden="false" customHeight="true" outlineLevel="0" collapsed="false">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row>
    <row r="222" customFormat="false" ht="15.75" hidden="false" customHeight="true" outlineLevel="0" collapsed="false">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row>
    <row r="223" customFormat="false" ht="15.75" hidden="false" customHeight="true" outlineLevel="0" collapsed="false">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row>
    <row r="224" customFormat="false" ht="15.75" hidden="false" customHeight="true" outlineLevel="0" collapsed="false">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row>
    <row r="225" customFormat="false" ht="15.75" hidden="false" customHeight="true" outlineLevel="0" collapsed="false">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row>
    <row r="226" customFormat="false" ht="15.75" hidden="false" customHeight="true" outlineLevel="0" collapsed="false">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row>
    <row r="227" customFormat="false" ht="15.75" hidden="false" customHeight="true" outlineLevel="0" collapsed="false">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row>
    <row r="228" customFormat="false" ht="15.75" hidden="false" customHeight="true" outlineLevel="0" collapsed="false">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row>
    <row r="229" customFormat="false" ht="15.75" hidden="false" customHeight="true" outlineLevel="0" collapsed="false">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row>
    <row r="230" customFormat="false" ht="15.75" hidden="false" customHeight="true" outlineLevel="0" collapsed="false">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row>
    <row r="231" customFormat="false" ht="15.75" hidden="false" customHeight="true" outlineLevel="0" collapsed="false">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row>
    <row r="232" customFormat="false" ht="15.75" hidden="false" customHeight="true" outlineLevel="0" collapsed="false">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row>
    <row r="233" customFormat="false" ht="15.75" hidden="false" customHeight="true" outlineLevel="0" collapsed="false">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row>
    <row r="234" customFormat="false" ht="15.75" hidden="false" customHeight="true" outlineLevel="0" collapsed="false">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row>
    <row r="235" customFormat="false" ht="15.75" hidden="false" customHeight="true" outlineLevel="0" collapsed="false">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row>
    <row r="236" customFormat="false" ht="15.75" hidden="false" customHeight="true" outlineLevel="0" collapsed="false">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row>
    <row r="237" customFormat="false" ht="15.75" hidden="false" customHeight="true" outlineLevel="0" collapsed="false">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row>
    <row r="238" customFormat="false" ht="15.75" hidden="false" customHeight="true" outlineLevel="0" collapsed="false">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row>
    <row r="239" customFormat="false" ht="15.75" hidden="false" customHeight="true" outlineLevel="0" collapsed="false">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row>
    <row r="240" customFormat="false" ht="15.75" hidden="false" customHeight="true" outlineLevel="0" collapsed="false">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row>
    <row r="241" customFormat="false" ht="15.75" hidden="false" customHeight="true" outlineLevel="0" collapsed="false">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row>
    <row r="242" customFormat="false" ht="15.75" hidden="false" customHeight="true" outlineLevel="0" collapsed="false">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row>
    <row r="243" customFormat="false" ht="15.75" hidden="false" customHeight="true" outlineLevel="0" collapsed="false">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row>
    <row r="244" customFormat="false" ht="15.75" hidden="false" customHeight="true" outlineLevel="0" collapsed="false">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row>
    <row r="245" customFormat="false" ht="15.75" hidden="false" customHeight="true" outlineLevel="0" collapsed="false">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row>
    <row r="246" customFormat="false" ht="15.75" hidden="false" customHeight="true" outlineLevel="0" collapsed="false">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row>
    <row r="247" customFormat="false" ht="15.75" hidden="false" customHeight="true" outlineLevel="0" collapsed="false">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row>
    <row r="248" customFormat="false" ht="15.75" hidden="false" customHeight="true" outlineLevel="0" collapsed="false">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row>
    <row r="249" customFormat="false" ht="15.75" hidden="false" customHeight="true" outlineLevel="0" collapsed="false">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row>
    <row r="250" customFormat="false" ht="15.75" hidden="false" customHeight="true" outlineLevel="0" collapsed="false">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row>
    <row r="251" customFormat="false" ht="15.75" hidden="false" customHeight="true" outlineLevel="0" collapsed="false">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row>
    <row r="252" customFormat="false" ht="15.75" hidden="false" customHeight="true" outlineLevel="0" collapsed="false">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row>
    <row r="253" customFormat="false" ht="15.75" hidden="false" customHeight="true" outlineLevel="0" collapsed="false">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row>
    <row r="254" customFormat="false" ht="15.75" hidden="false" customHeight="true" outlineLevel="0" collapsed="false">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row>
    <row r="255" customFormat="false" ht="15.75" hidden="false" customHeight="true" outlineLevel="0" collapsed="false">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row>
    <row r="256" customFormat="false" ht="15.75" hidden="false" customHeight="true" outlineLevel="0" collapsed="false">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row>
    <row r="257" customFormat="false" ht="15.75" hidden="false" customHeight="true" outlineLevel="0" collapsed="false">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row>
    <row r="258" customFormat="false" ht="15.75" hidden="false" customHeight="true" outlineLevel="0" collapsed="false">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row>
    <row r="259" customFormat="false" ht="15.75" hidden="false" customHeight="true" outlineLevel="0" collapsed="false">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row>
    <row r="260" customFormat="false" ht="15.75" hidden="false" customHeight="true" outlineLevel="0" collapsed="false">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row>
    <row r="261" customFormat="false" ht="15.75" hidden="false" customHeight="true" outlineLevel="0" collapsed="false">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row>
    <row r="262" customFormat="false" ht="15.75" hidden="false" customHeight="true" outlineLevel="0" collapsed="false">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row>
    <row r="263" customFormat="false" ht="15.75" hidden="false" customHeight="true" outlineLevel="0" collapsed="false">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row>
    <row r="264" customFormat="false" ht="15.75" hidden="false" customHeight="true" outlineLevel="0" collapsed="false">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row>
    <row r="265" customFormat="false" ht="15.75" hidden="false" customHeight="true" outlineLevel="0" collapsed="false">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row>
    <row r="266" customFormat="false" ht="15.75" hidden="false" customHeight="true" outlineLevel="0" collapsed="false">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row>
    <row r="267" customFormat="false" ht="15.75" hidden="false" customHeight="true" outlineLevel="0" collapsed="false">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row>
    <row r="268" customFormat="false" ht="15.75" hidden="false" customHeight="true" outlineLevel="0" collapsed="false">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row>
    <row r="269" customFormat="false" ht="15.75" hidden="false" customHeight="true" outlineLevel="0" collapsed="false">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row>
    <row r="270" customFormat="false" ht="15.75" hidden="false" customHeight="true" outlineLevel="0" collapsed="false">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row>
    <row r="271" customFormat="false" ht="15.75" hidden="false" customHeight="true" outlineLevel="0" collapsed="false">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row>
    <row r="272" customFormat="false" ht="15.75" hidden="false" customHeight="true" outlineLevel="0" collapsed="false">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row>
    <row r="273" customFormat="false" ht="15.75" hidden="false" customHeight="true" outlineLevel="0" collapsed="false">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row>
    <row r="274" customFormat="false" ht="15.75" hidden="false" customHeight="true" outlineLevel="0" collapsed="false">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row>
    <row r="275" customFormat="false" ht="15.75" hidden="false" customHeight="true" outlineLevel="0" collapsed="false">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row>
    <row r="276" customFormat="false" ht="15.75" hidden="false" customHeight="true" outlineLevel="0" collapsed="false">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row>
    <row r="277" customFormat="false" ht="15.75" hidden="false" customHeight="true" outlineLevel="0" collapsed="false">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row>
    <row r="278" customFormat="false" ht="15.75" hidden="false" customHeight="true" outlineLevel="0" collapsed="false">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row>
    <row r="279" customFormat="false" ht="15.75" hidden="false" customHeight="true" outlineLevel="0" collapsed="false">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row>
    <row r="280" customFormat="false" ht="15.75" hidden="false" customHeight="true" outlineLevel="0" collapsed="false">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row>
    <row r="281" customFormat="false" ht="15.75" hidden="false" customHeight="true" outlineLevel="0" collapsed="false">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row>
    <row r="282" customFormat="false" ht="15.75" hidden="false" customHeight="true" outlineLevel="0" collapsed="false">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row>
    <row r="283" customFormat="false" ht="15.75" hidden="false" customHeight="true" outlineLevel="0" collapsed="false">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row>
    <row r="284" customFormat="false" ht="15.75" hidden="false" customHeight="true" outlineLevel="0" collapsed="false">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row>
    <row r="285" customFormat="false" ht="15.75" hidden="false" customHeight="true" outlineLevel="0" collapsed="false">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row>
    <row r="286" customFormat="false" ht="15.75" hidden="false" customHeight="true" outlineLevel="0" collapsed="false">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row>
    <row r="287" customFormat="false" ht="15.75" hidden="false" customHeight="true" outlineLevel="0" collapsed="false">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row>
    <row r="288" customFormat="false" ht="15.75" hidden="false" customHeight="true" outlineLevel="0" collapsed="false">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row>
    <row r="289" customFormat="false" ht="15.75" hidden="false" customHeight="true" outlineLevel="0" collapsed="false">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row>
    <row r="290" customFormat="false" ht="15.75" hidden="false" customHeight="true" outlineLevel="0" collapsed="false">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row>
    <row r="291" customFormat="false" ht="15.75" hidden="false" customHeight="true" outlineLevel="0" collapsed="false">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row>
    <row r="292" customFormat="false" ht="15.75" hidden="false" customHeight="true" outlineLevel="0" collapsed="false">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row>
    <row r="293" customFormat="false" ht="15.75" hidden="false" customHeight="true" outlineLevel="0" collapsed="false">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row>
    <row r="294" customFormat="false" ht="15.75" hidden="false" customHeight="true" outlineLevel="0" collapsed="false">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row>
    <row r="295" customFormat="false" ht="15.75" hidden="false" customHeight="true" outlineLevel="0" collapsed="false">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row>
    <row r="296" customFormat="false" ht="15.75" hidden="false" customHeight="true" outlineLevel="0" collapsed="false">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row>
    <row r="297" customFormat="false" ht="15.75" hidden="false" customHeight="true" outlineLevel="0" collapsed="false">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row>
    <row r="298" customFormat="false" ht="15.75" hidden="false" customHeight="true" outlineLevel="0" collapsed="false">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row>
    <row r="299" customFormat="false" ht="15.75" hidden="false" customHeight="true" outlineLevel="0" collapsed="false">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row>
    <row r="300" customFormat="false" ht="15.75" hidden="false" customHeight="true" outlineLevel="0" collapsed="false">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row>
    <row r="301" customFormat="false" ht="15.75" hidden="false" customHeight="true" outlineLevel="0" collapsed="false">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row>
    <row r="302" customFormat="false" ht="15.75" hidden="false" customHeight="true" outlineLevel="0" collapsed="false">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row>
    <row r="303" customFormat="false" ht="15.75" hidden="false" customHeight="true" outlineLevel="0" collapsed="false">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row>
    <row r="304" customFormat="false" ht="15.75" hidden="false" customHeight="true" outlineLevel="0" collapsed="false">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row>
    <row r="305" customFormat="false" ht="15.75" hidden="false" customHeight="true" outlineLevel="0" collapsed="false">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row>
    <row r="306" customFormat="false" ht="15.75" hidden="false" customHeight="true" outlineLevel="0" collapsed="false">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row>
    <row r="307" customFormat="false" ht="15.75" hidden="false" customHeight="true" outlineLevel="0" collapsed="false">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row>
    <row r="308" customFormat="false" ht="15.75" hidden="false" customHeight="true" outlineLevel="0" collapsed="false">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row>
    <row r="309" customFormat="false" ht="15.75" hidden="false" customHeight="true" outlineLevel="0" collapsed="false">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row>
    <row r="310" customFormat="false" ht="15.75" hidden="false" customHeight="true" outlineLevel="0" collapsed="false">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row>
    <row r="311" customFormat="false" ht="15.75" hidden="false" customHeight="true" outlineLevel="0" collapsed="false">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row>
    <row r="312" customFormat="false" ht="15.75" hidden="false" customHeight="true" outlineLevel="0" collapsed="false">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row>
    <row r="313" customFormat="false" ht="15.75" hidden="false" customHeight="true" outlineLevel="0" collapsed="false">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row>
    <row r="314" customFormat="false" ht="15.75" hidden="false" customHeight="true" outlineLevel="0" collapsed="false">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row>
    <row r="315" customFormat="false" ht="15.75" hidden="false" customHeight="true" outlineLevel="0" collapsed="false">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row>
    <row r="316" customFormat="false" ht="15.75" hidden="false" customHeight="true" outlineLevel="0" collapsed="false">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row>
    <row r="317" customFormat="false" ht="15.75" hidden="false" customHeight="true" outlineLevel="0" collapsed="false">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row>
    <row r="318" customFormat="false" ht="15.75" hidden="false" customHeight="true" outlineLevel="0" collapsed="false">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row>
    <row r="319" customFormat="false" ht="15.75" hidden="false" customHeight="true" outlineLevel="0" collapsed="false">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row>
    <row r="320" customFormat="false" ht="15.75" hidden="false" customHeight="true" outlineLevel="0" collapsed="false">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row>
    <row r="321" customFormat="false" ht="15.75" hidden="false" customHeight="true" outlineLevel="0" collapsed="false">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row>
    <row r="322" customFormat="false" ht="15.75" hidden="false" customHeight="true" outlineLevel="0" collapsed="false">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row>
    <row r="323" customFormat="false" ht="15.75" hidden="false" customHeight="true" outlineLevel="0" collapsed="false">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row>
    <row r="324" customFormat="false" ht="15.75" hidden="false" customHeight="true" outlineLevel="0" collapsed="false">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row>
    <row r="325" customFormat="false" ht="15.75" hidden="false" customHeight="true" outlineLevel="0" collapsed="false">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row>
    <row r="326" customFormat="false" ht="15.75" hidden="false" customHeight="true" outlineLevel="0" collapsed="false">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row>
    <row r="327" customFormat="false" ht="15.75" hidden="false" customHeight="true" outlineLevel="0" collapsed="false">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row>
    <row r="328" customFormat="false" ht="15.75" hidden="false" customHeight="true" outlineLevel="0" collapsed="false">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row>
    <row r="329" customFormat="false" ht="15.75" hidden="false" customHeight="true" outlineLevel="0" collapsed="false">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row>
    <row r="330" customFormat="false" ht="15.75" hidden="false" customHeight="true" outlineLevel="0" collapsed="false">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row>
    <row r="331" customFormat="false" ht="15.75" hidden="false" customHeight="true" outlineLevel="0" collapsed="false">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row>
    <row r="332" customFormat="false" ht="15.75" hidden="false" customHeight="true" outlineLevel="0" collapsed="false">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row>
    <row r="333" customFormat="false" ht="15.75" hidden="false" customHeight="true" outlineLevel="0" collapsed="false">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row>
    <row r="334" customFormat="false" ht="15.75" hidden="false" customHeight="true" outlineLevel="0" collapsed="false">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row>
    <row r="335" customFormat="false" ht="15.75" hidden="false" customHeight="true" outlineLevel="0" collapsed="false">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row>
    <row r="336" customFormat="false" ht="15.75" hidden="false" customHeight="true" outlineLevel="0" collapsed="false">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row>
    <row r="337" customFormat="false" ht="15.75" hidden="false" customHeight="true" outlineLevel="0" collapsed="false">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row>
    <row r="338" customFormat="false" ht="15.75" hidden="false" customHeight="true" outlineLevel="0" collapsed="false">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row>
    <row r="339" customFormat="false" ht="15.75" hidden="false" customHeight="true" outlineLevel="0" collapsed="false">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row>
    <row r="340" customFormat="false" ht="15.75" hidden="false" customHeight="true" outlineLevel="0" collapsed="false">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row>
    <row r="341" customFormat="false" ht="15.75" hidden="false" customHeight="true" outlineLevel="0" collapsed="false">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row>
    <row r="342" customFormat="false" ht="15.75" hidden="false" customHeight="true" outlineLevel="0" collapsed="false">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row>
    <row r="343" customFormat="false" ht="15.75" hidden="false" customHeight="true" outlineLevel="0" collapsed="false">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row>
    <row r="344" customFormat="false" ht="15.75" hidden="false" customHeight="true" outlineLevel="0" collapsed="false">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row>
    <row r="345" customFormat="false" ht="15.75" hidden="false" customHeight="true" outlineLevel="0" collapsed="false">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row>
    <row r="346" customFormat="false" ht="15.75" hidden="false" customHeight="true" outlineLevel="0" collapsed="false">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row>
    <row r="347" customFormat="false" ht="15.75" hidden="false" customHeight="true" outlineLevel="0" collapsed="false">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row>
    <row r="348" customFormat="false" ht="15.75" hidden="false" customHeight="true" outlineLevel="0" collapsed="false">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row>
    <row r="349" customFormat="false" ht="15.75" hidden="false" customHeight="true" outlineLevel="0" collapsed="false">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row>
    <row r="350" customFormat="false" ht="15.75" hidden="false" customHeight="true" outlineLevel="0" collapsed="false">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row>
    <row r="351" customFormat="false" ht="15.75" hidden="false" customHeight="true" outlineLevel="0" collapsed="false">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row>
    <row r="352" customFormat="false" ht="15.75" hidden="false" customHeight="true" outlineLevel="0" collapsed="false">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row>
    <row r="353" customFormat="false" ht="15.75" hidden="false" customHeight="true" outlineLevel="0" collapsed="false">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row>
    <row r="354" customFormat="false" ht="15.75" hidden="false" customHeight="true" outlineLevel="0" collapsed="false">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row>
    <row r="355" customFormat="false" ht="15.75" hidden="false" customHeight="true" outlineLevel="0" collapsed="false">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row>
    <row r="356" customFormat="false" ht="15.75" hidden="false" customHeight="true" outlineLevel="0" collapsed="false">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row>
    <row r="357" customFormat="false" ht="15.75" hidden="false" customHeight="true" outlineLevel="0" collapsed="false">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row>
    <row r="358" customFormat="false" ht="15.75" hidden="false" customHeight="true" outlineLevel="0" collapsed="false">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row>
    <row r="359" customFormat="false" ht="15.75" hidden="false" customHeight="true" outlineLevel="0" collapsed="false">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row>
    <row r="360" customFormat="false" ht="15.75" hidden="false" customHeight="true" outlineLevel="0" collapsed="false">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row>
    <row r="361" customFormat="false" ht="15.75" hidden="false" customHeight="true" outlineLevel="0" collapsed="false">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row>
    <row r="362" customFormat="false" ht="15.75" hidden="false" customHeight="true" outlineLevel="0" collapsed="false">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row>
    <row r="363" customFormat="false" ht="15.75" hidden="false" customHeight="true" outlineLevel="0" collapsed="false">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row>
    <row r="364" customFormat="false" ht="15.75" hidden="false" customHeight="true" outlineLevel="0" collapsed="false">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row>
    <row r="365" customFormat="false" ht="15.75" hidden="false" customHeight="true" outlineLevel="0" collapsed="false">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row>
    <row r="366" customFormat="false" ht="15.75" hidden="false" customHeight="true" outlineLevel="0" collapsed="false">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row>
    <row r="367" customFormat="false" ht="15.75" hidden="false" customHeight="true" outlineLevel="0" collapsed="false">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row>
    <row r="368" customFormat="false" ht="15.75" hidden="false" customHeight="true" outlineLevel="0" collapsed="false">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c r="Z368" s="38"/>
    </row>
    <row r="369" customFormat="false" ht="15.75" hidden="false" customHeight="true" outlineLevel="0" collapsed="false">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c r="Z369" s="38"/>
    </row>
    <row r="370" customFormat="false" ht="15.75" hidden="false" customHeight="true" outlineLevel="0" collapsed="false">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c r="Z370" s="38"/>
    </row>
    <row r="371" customFormat="false" ht="15.75" hidden="false" customHeight="true" outlineLevel="0" collapsed="false">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c r="Z371" s="38"/>
    </row>
    <row r="372" customFormat="false" ht="15.75" hidden="false" customHeight="true" outlineLevel="0" collapsed="false">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c r="Z372" s="38"/>
    </row>
    <row r="373" customFormat="false" ht="15.75" hidden="false" customHeight="true" outlineLevel="0" collapsed="false">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c r="Z373" s="38"/>
    </row>
    <row r="374" customFormat="false" ht="15.75" hidden="false" customHeight="true" outlineLevel="0" collapsed="false">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c r="Z374" s="38"/>
    </row>
    <row r="375" customFormat="false" ht="15.75" hidden="false" customHeight="true" outlineLevel="0" collapsed="false">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c r="Z375" s="38"/>
    </row>
    <row r="376" customFormat="false" ht="15.75" hidden="false" customHeight="true" outlineLevel="0" collapsed="false">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c r="Z376" s="38"/>
    </row>
    <row r="377" customFormat="false" ht="15.75" hidden="false" customHeight="true" outlineLevel="0" collapsed="false">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c r="Z377" s="38"/>
    </row>
    <row r="378" customFormat="false" ht="15.75" hidden="false" customHeight="true" outlineLevel="0" collapsed="false">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c r="Z378" s="38"/>
    </row>
    <row r="379" customFormat="false" ht="15.75" hidden="false" customHeight="true" outlineLevel="0" collapsed="false">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c r="Z379" s="38"/>
    </row>
    <row r="380" customFormat="false" ht="15.75" hidden="false" customHeight="true" outlineLevel="0" collapsed="false">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c r="Z380" s="38"/>
    </row>
    <row r="381" customFormat="false" ht="15.75" hidden="false" customHeight="true" outlineLevel="0" collapsed="false">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c r="Z381" s="38"/>
    </row>
    <row r="382" customFormat="false" ht="15.75" hidden="false" customHeight="true" outlineLevel="0" collapsed="false">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c r="Z382" s="38"/>
    </row>
    <row r="383" customFormat="false" ht="15.75" hidden="false" customHeight="true" outlineLevel="0" collapsed="false">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c r="Z383" s="38"/>
    </row>
    <row r="384" customFormat="false" ht="15.75" hidden="false" customHeight="true" outlineLevel="0" collapsed="false">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c r="Z384" s="38"/>
    </row>
    <row r="385" customFormat="false" ht="15.75" hidden="false" customHeight="true" outlineLevel="0" collapsed="false">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c r="Z385" s="38"/>
    </row>
    <row r="386" customFormat="false" ht="15.75" hidden="false" customHeight="true" outlineLevel="0" collapsed="false">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c r="Z386" s="38"/>
    </row>
    <row r="387" customFormat="false" ht="15.75" hidden="false" customHeight="true" outlineLevel="0" collapsed="false">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c r="Z387" s="38"/>
    </row>
    <row r="388" customFormat="false" ht="15.75" hidden="false" customHeight="true" outlineLevel="0" collapsed="false">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c r="Z388" s="38"/>
    </row>
    <row r="389" customFormat="false" ht="15.75" hidden="false" customHeight="true" outlineLevel="0" collapsed="false">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c r="Z389" s="38"/>
    </row>
    <row r="390" customFormat="false" ht="15.75" hidden="false" customHeight="true" outlineLevel="0" collapsed="false">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c r="Z390" s="38"/>
    </row>
    <row r="391" customFormat="false" ht="15.75" hidden="false" customHeight="true" outlineLevel="0" collapsed="false">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c r="Z391" s="38"/>
    </row>
    <row r="392" customFormat="false" ht="15.75" hidden="false" customHeight="true" outlineLevel="0" collapsed="false">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c r="Z392" s="38"/>
    </row>
    <row r="393" customFormat="false" ht="15.75" hidden="false" customHeight="true" outlineLevel="0" collapsed="false">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c r="Z393" s="38"/>
    </row>
    <row r="394" customFormat="false" ht="15.75" hidden="false" customHeight="true" outlineLevel="0" collapsed="false">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c r="Z394" s="38"/>
    </row>
    <row r="395" customFormat="false" ht="15.75" hidden="false" customHeight="true" outlineLevel="0" collapsed="false">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c r="Z395" s="38"/>
    </row>
    <row r="396" customFormat="false" ht="15.75" hidden="false" customHeight="true" outlineLevel="0" collapsed="false">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c r="Z396" s="38"/>
    </row>
    <row r="397" customFormat="false" ht="15.75" hidden="false" customHeight="true" outlineLevel="0" collapsed="false">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c r="Z397" s="38"/>
    </row>
    <row r="398" customFormat="false" ht="15.75" hidden="false" customHeight="true" outlineLevel="0" collapsed="false">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c r="Z398" s="38"/>
    </row>
    <row r="399" customFormat="false" ht="15.75" hidden="false" customHeight="true" outlineLevel="0" collapsed="false">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c r="Z399" s="38"/>
    </row>
    <row r="400" customFormat="false" ht="15.75" hidden="false" customHeight="true" outlineLevel="0" collapsed="false">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row>
    <row r="401" customFormat="false" ht="15.75" hidden="false" customHeight="true" outlineLevel="0" collapsed="false">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c r="Z401" s="38"/>
    </row>
    <row r="402" customFormat="false" ht="15.75" hidden="false" customHeight="true" outlineLevel="0" collapsed="false">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c r="Z402" s="38"/>
    </row>
    <row r="403" customFormat="false" ht="15.75" hidden="false" customHeight="true" outlineLevel="0" collapsed="false">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c r="Z403" s="38"/>
    </row>
    <row r="404" customFormat="false" ht="15.75" hidden="false" customHeight="true" outlineLevel="0" collapsed="false">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c r="Z404" s="38"/>
    </row>
    <row r="405" customFormat="false" ht="15.75" hidden="false" customHeight="true" outlineLevel="0" collapsed="false">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c r="Z405" s="38"/>
    </row>
    <row r="406" customFormat="false" ht="15.75" hidden="false" customHeight="true" outlineLevel="0" collapsed="false">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row>
    <row r="407" customFormat="false" ht="15.75" hidden="false" customHeight="true" outlineLevel="0" collapsed="false">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c r="Z407" s="38"/>
    </row>
    <row r="408" customFormat="false" ht="15.75" hidden="false" customHeight="true" outlineLevel="0" collapsed="false">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c r="Z408" s="38"/>
    </row>
    <row r="409" customFormat="false" ht="15.75" hidden="false" customHeight="true" outlineLevel="0" collapsed="false">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c r="Z409" s="38"/>
    </row>
    <row r="410" customFormat="false" ht="15.75" hidden="false" customHeight="true" outlineLevel="0" collapsed="false">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c r="Z410" s="38"/>
    </row>
    <row r="411" customFormat="false" ht="15.75" hidden="false" customHeight="true" outlineLevel="0" collapsed="false">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c r="Z411" s="38"/>
    </row>
    <row r="412" customFormat="false" ht="15.75" hidden="false" customHeight="true" outlineLevel="0" collapsed="false">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c r="Z412" s="38"/>
    </row>
    <row r="413" customFormat="false" ht="15.75" hidden="false" customHeight="true" outlineLevel="0" collapsed="false">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c r="Z413" s="38"/>
    </row>
    <row r="414" customFormat="false" ht="15.75" hidden="false" customHeight="true" outlineLevel="0" collapsed="false">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c r="Z414" s="38"/>
    </row>
    <row r="415" customFormat="false" ht="15.75" hidden="false" customHeight="true" outlineLevel="0" collapsed="false">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c r="Z415" s="38"/>
    </row>
    <row r="416" customFormat="false" ht="15.75" hidden="false" customHeight="true" outlineLevel="0" collapsed="false">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c r="Z416" s="38"/>
    </row>
    <row r="417" customFormat="false" ht="15.75" hidden="false" customHeight="true" outlineLevel="0" collapsed="false">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c r="Z417" s="38"/>
    </row>
    <row r="418" customFormat="false" ht="15.75" hidden="false" customHeight="true" outlineLevel="0" collapsed="false">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c r="Z418" s="38"/>
    </row>
    <row r="419" customFormat="false" ht="15.75" hidden="false" customHeight="true" outlineLevel="0" collapsed="false">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c r="Z419" s="38"/>
    </row>
    <row r="420" customFormat="false" ht="15.75" hidden="false" customHeight="true" outlineLevel="0" collapsed="false">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c r="Z420" s="38"/>
    </row>
    <row r="421" customFormat="false" ht="15.75" hidden="false" customHeight="true" outlineLevel="0" collapsed="false">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c r="Z421" s="38"/>
    </row>
    <row r="422" customFormat="false" ht="15.75" hidden="false" customHeight="true" outlineLevel="0" collapsed="false">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c r="Z422" s="38"/>
    </row>
    <row r="423" customFormat="false" ht="15.75" hidden="false" customHeight="true" outlineLevel="0" collapsed="false">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c r="Z423" s="38"/>
    </row>
    <row r="424" customFormat="false" ht="15.75" hidden="false" customHeight="true" outlineLevel="0" collapsed="false">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c r="Z424" s="38"/>
    </row>
    <row r="425" customFormat="false" ht="15.75" hidden="false" customHeight="true" outlineLevel="0" collapsed="false">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c r="Z425" s="38"/>
    </row>
    <row r="426" customFormat="false" ht="15.75" hidden="false" customHeight="true" outlineLevel="0" collapsed="false">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c r="Z426" s="38"/>
    </row>
    <row r="427" customFormat="false" ht="15.75" hidden="false" customHeight="true" outlineLevel="0" collapsed="false">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c r="Z427" s="38"/>
    </row>
    <row r="428" customFormat="false" ht="15.75" hidden="false" customHeight="true" outlineLevel="0" collapsed="false">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c r="Z428" s="38"/>
    </row>
    <row r="429" customFormat="false" ht="15.75" hidden="false" customHeight="true" outlineLevel="0" collapsed="false">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c r="Z429" s="38"/>
    </row>
    <row r="430" customFormat="false" ht="15.75" hidden="false" customHeight="true" outlineLevel="0" collapsed="false">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c r="Z430" s="38"/>
    </row>
    <row r="431" customFormat="false" ht="15.75" hidden="false" customHeight="true" outlineLevel="0" collapsed="false">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c r="Z431" s="38"/>
    </row>
    <row r="432" customFormat="false" ht="15.75" hidden="false" customHeight="true" outlineLevel="0" collapsed="false">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c r="Z432" s="38"/>
    </row>
    <row r="433" customFormat="false" ht="15.75" hidden="false" customHeight="true" outlineLevel="0" collapsed="false">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c r="Z433" s="38"/>
    </row>
    <row r="434" customFormat="false" ht="15.75" hidden="false" customHeight="true" outlineLevel="0" collapsed="false">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c r="Z434" s="38"/>
    </row>
    <row r="435" customFormat="false" ht="15.75" hidden="false" customHeight="true" outlineLevel="0" collapsed="false">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c r="Z435" s="38"/>
    </row>
    <row r="436" customFormat="false" ht="15.75" hidden="false" customHeight="true" outlineLevel="0" collapsed="false">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c r="Z436" s="38"/>
    </row>
    <row r="437" customFormat="false" ht="15.75" hidden="false" customHeight="true" outlineLevel="0" collapsed="false">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c r="Z437" s="38"/>
    </row>
    <row r="438" customFormat="false" ht="15.75" hidden="false" customHeight="true" outlineLevel="0" collapsed="false">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c r="Z438" s="38"/>
    </row>
    <row r="439" customFormat="false" ht="15.75" hidden="false" customHeight="true" outlineLevel="0" collapsed="false">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c r="Z439" s="38"/>
    </row>
    <row r="440" customFormat="false" ht="15.75" hidden="false" customHeight="true" outlineLevel="0" collapsed="false">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c r="Z440" s="38"/>
    </row>
    <row r="441" customFormat="false" ht="15.75" hidden="false" customHeight="true" outlineLevel="0" collapsed="false">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c r="Z441" s="38"/>
    </row>
    <row r="442" customFormat="false" ht="15.75" hidden="false" customHeight="true" outlineLevel="0" collapsed="false">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c r="Z442" s="38"/>
    </row>
    <row r="443" customFormat="false" ht="15.75" hidden="false" customHeight="true" outlineLevel="0" collapsed="false">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c r="Z443" s="38"/>
    </row>
    <row r="444" customFormat="false" ht="15.75" hidden="false" customHeight="true" outlineLevel="0" collapsed="false">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c r="Z444" s="38"/>
    </row>
    <row r="445" customFormat="false" ht="15.75" hidden="false" customHeight="true" outlineLevel="0" collapsed="false">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c r="Z445" s="38"/>
    </row>
    <row r="446" customFormat="false" ht="15.75" hidden="false" customHeight="true" outlineLevel="0" collapsed="false">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c r="Z446" s="38"/>
    </row>
    <row r="447" customFormat="false" ht="15.75" hidden="false" customHeight="true" outlineLevel="0" collapsed="false">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c r="Z447" s="38"/>
    </row>
    <row r="448" customFormat="false" ht="15.75" hidden="false" customHeight="true" outlineLevel="0" collapsed="false">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c r="Z448" s="38"/>
    </row>
    <row r="449" customFormat="false" ht="15.75" hidden="false" customHeight="true" outlineLevel="0" collapsed="false">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c r="Z449" s="38"/>
    </row>
    <row r="450" customFormat="false" ht="15.75" hidden="false" customHeight="true" outlineLevel="0" collapsed="false">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c r="Z450" s="38"/>
    </row>
    <row r="451" customFormat="false" ht="15.75" hidden="false" customHeight="true" outlineLevel="0" collapsed="false">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c r="Z451" s="38"/>
    </row>
    <row r="452" customFormat="false" ht="15.75" hidden="false" customHeight="true" outlineLevel="0" collapsed="false">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c r="Z452" s="38"/>
    </row>
    <row r="453" customFormat="false" ht="15.75" hidden="false" customHeight="true" outlineLevel="0" collapsed="false">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c r="Z453" s="38"/>
    </row>
    <row r="454" customFormat="false" ht="15.75" hidden="false" customHeight="true" outlineLevel="0" collapsed="false">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c r="Z454" s="38"/>
    </row>
    <row r="455" customFormat="false" ht="15.75" hidden="false" customHeight="true" outlineLevel="0" collapsed="false">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c r="Z455" s="38"/>
    </row>
    <row r="456" customFormat="false" ht="15.75" hidden="false" customHeight="true" outlineLevel="0" collapsed="false">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c r="Z456" s="38"/>
    </row>
    <row r="457" customFormat="false" ht="15.75" hidden="false" customHeight="true" outlineLevel="0" collapsed="false">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c r="Z457" s="38"/>
    </row>
    <row r="458" customFormat="false" ht="15.75" hidden="false" customHeight="true" outlineLevel="0" collapsed="false">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c r="Z458" s="38"/>
    </row>
    <row r="459" customFormat="false" ht="15.75" hidden="false" customHeight="true" outlineLevel="0" collapsed="false">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c r="Z459" s="38"/>
    </row>
    <row r="460" customFormat="false" ht="15.75" hidden="false" customHeight="true" outlineLevel="0" collapsed="false">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c r="Z460" s="38"/>
    </row>
    <row r="461" customFormat="false" ht="15.75" hidden="false" customHeight="true" outlineLevel="0" collapsed="false">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c r="Z461" s="38"/>
    </row>
    <row r="462" customFormat="false" ht="15.75" hidden="false" customHeight="true" outlineLevel="0" collapsed="false">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c r="Z462" s="38"/>
    </row>
    <row r="463" customFormat="false" ht="15.75" hidden="false" customHeight="true" outlineLevel="0" collapsed="false">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c r="Z463" s="38"/>
    </row>
    <row r="464" customFormat="false" ht="15.75" hidden="false" customHeight="true" outlineLevel="0" collapsed="false">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c r="Z464" s="38"/>
    </row>
    <row r="465" customFormat="false" ht="15.75" hidden="false" customHeight="true" outlineLevel="0" collapsed="false">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c r="Z465" s="38"/>
    </row>
    <row r="466" customFormat="false" ht="15.75" hidden="false" customHeight="true" outlineLevel="0" collapsed="false">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c r="Z466" s="38"/>
    </row>
    <row r="467" customFormat="false" ht="15.75" hidden="false" customHeight="true" outlineLevel="0" collapsed="false">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c r="Z467" s="38"/>
    </row>
    <row r="468" customFormat="false" ht="15.75" hidden="false" customHeight="true" outlineLevel="0" collapsed="false">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c r="Z468" s="38"/>
    </row>
    <row r="469" customFormat="false" ht="15.75" hidden="false" customHeight="true" outlineLevel="0" collapsed="false">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c r="Z469" s="38"/>
    </row>
    <row r="470" customFormat="false" ht="15.75" hidden="false" customHeight="true" outlineLevel="0" collapsed="false">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c r="Z470" s="38"/>
    </row>
    <row r="471" customFormat="false" ht="15.75" hidden="false" customHeight="true" outlineLevel="0" collapsed="false">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c r="Z471" s="38"/>
    </row>
    <row r="472" customFormat="false" ht="15.75" hidden="false" customHeight="true" outlineLevel="0" collapsed="false">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c r="Z472" s="38"/>
    </row>
    <row r="473" customFormat="false" ht="15.75" hidden="false" customHeight="true" outlineLevel="0" collapsed="false">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c r="Z473" s="38"/>
    </row>
    <row r="474" customFormat="false" ht="15.75" hidden="false" customHeight="true" outlineLevel="0" collapsed="false">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c r="Z474" s="38"/>
    </row>
    <row r="475" customFormat="false" ht="15.75" hidden="false" customHeight="true" outlineLevel="0" collapsed="false">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c r="Z475" s="38"/>
    </row>
    <row r="476" customFormat="false" ht="15.75" hidden="false" customHeight="true" outlineLevel="0" collapsed="false">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c r="Z476" s="38"/>
    </row>
    <row r="477" customFormat="false" ht="15.75" hidden="false" customHeight="true" outlineLevel="0" collapsed="false">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c r="Z477" s="38"/>
    </row>
    <row r="478" customFormat="false" ht="15.75" hidden="false" customHeight="true" outlineLevel="0" collapsed="false">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c r="Z478" s="38"/>
    </row>
    <row r="479" customFormat="false" ht="15.75" hidden="false" customHeight="true" outlineLevel="0" collapsed="false">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c r="Z479" s="38"/>
    </row>
    <row r="480" customFormat="false" ht="15.75" hidden="false" customHeight="true" outlineLevel="0" collapsed="false">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c r="Z480" s="38"/>
    </row>
    <row r="481" customFormat="false" ht="15.75" hidden="false" customHeight="true" outlineLevel="0" collapsed="false">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c r="Z481" s="38"/>
    </row>
    <row r="482" customFormat="false" ht="15.75" hidden="false" customHeight="true" outlineLevel="0" collapsed="false">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c r="Z482" s="38"/>
    </row>
    <row r="483" customFormat="false" ht="15.75" hidden="false" customHeight="true" outlineLevel="0" collapsed="false">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c r="Z483" s="38"/>
    </row>
    <row r="484" customFormat="false" ht="15.75" hidden="false" customHeight="true" outlineLevel="0" collapsed="false">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c r="Z484" s="38"/>
    </row>
    <row r="485" customFormat="false" ht="15.75" hidden="false" customHeight="true" outlineLevel="0" collapsed="false">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c r="Z485" s="38"/>
    </row>
    <row r="486" customFormat="false" ht="15.75" hidden="false" customHeight="true" outlineLevel="0" collapsed="false">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c r="Z486" s="38"/>
    </row>
    <row r="487" customFormat="false" ht="15.75" hidden="false" customHeight="true" outlineLevel="0" collapsed="false">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c r="Z487" s="38"/>
    </row>
    <row r="488" customFormat="false" ht="15.75" hidden="false" customHeight="true" outlineLevel="0" collapsed="false">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c r="Z488" s="38"/>
    </row>
    <row r="489" customFormat="false" ht="15.75" hidden="false" customHeight="true" outlineLevel="0" collapsed="false">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c r="Z489" s="38"/>
    </row>
    <row r="490" customFormat="false" ht="15.75" hidden="false" customHeight="true" outlineLevel="0" collapsed="false">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row>
    <row r="491" customFormat="false" ht="15.75" hidden="false" customHeight="true" outlineLevel="0" collapsed="false">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c r="Z491" s="38"/>
    </row>
    <row r="492" customFormat="false" ht="15.75" hidden="false" customHeight="true" outlineLevel="0" collapsed="false">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c r="Z492" s="38"/>
    </row>
    <row r="493" customFormat="false" ht="15.75" hidden="false" customHeight="true" outlineLevel="0" collapsed="false">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c r="Z493" s="38"/>
    </row>
    <row r="494" customFormat="false" ht="15.75" hidden="false" customHeight="true" outlineLevel="0" collapsed="false">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c r="Z494" s="38"/>
    </row>
    <row r="495" customFormat="false" ht="15.75" hidden="false" customHeight="true" outlineLevel="0" collapsed="false">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c r="Z495" s="38"/>
    </row>
    <row r="496" customFormat="false" ht="15.75" hidden="false" customHeight="true" outlineLevel="0" collapsed="false">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c r="Z496" s="38"/>
    </row>
    <row r="497" customFormat="false" ht="15.75" hidden="false" customHeight="true" outlineLevel="0" collapsed="false">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c r="Z497" s="38"/>
    </row>
    <row r="498" customFormat="false" ht="15.75" hidden="false" customHeight="true" outlineLevel="0" collapsed="false">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c r="Z498" s="38"/>
    </row>
    <row r="499" customFormat="false" ht="15.75" hidden="false" customHeight="true" outlineLevel="0" collapsed="false">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c r="Z499" s="38"/>
    </row>
    <row r="500" customFormat="false" ht="15.75" hidden="false" customHeight="true" outlineLevel="0" collapsed="false">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c r="Z500" s="38"/>
    </row>
    <row r="501" customFormat="false" ht="15.75" hidden="false" customHeight="true" outlineLevel="0" collapsed="false">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c r="Z501" s="38"/>
    </row>
    <row r="502" customFormat="false" ht="15.75" hidden="false" customHeight="true" outlineLevel="0" collapsed="false">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c r="Z502" s="38"/>
    </row>
    <row r="503" customFormat="false" ht="15.75" hidden="false" customHeight="true" outlineLevel="0" collapsed="false">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c r="Z503" s="38"/>
    </row>
    <row r="504" customFormat="false" ht="15.75" hidden="false" customHeight="true" outlineLevel="0" collapsed="false">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c r="Z504" s="38"/>
    </row>
    <row r="505" customFormat="false" ht="15.75" hidden="false" customHeight="true" outlineLevel="0" collapsed="false">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c r="Z505" s="38"/>
    </row>
    <row r="506" customFormat="false" ht="15.75" hidden="false" customHeight="true" outlineLevel="0" collapsed="false">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c r="Z506" s="38"/>
    </row>
    <row r="507" customFormat="false" ht="15.75" hidden="false" customHeight="true" outlineLevel="0" collapsed="false">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c r="Z507" s="38"/>
    </row>
    <row r="508" customFormat="false" ht="15.75" hidden="false" customHeight="true" outlineLevel="0" collapsed="false">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c r="Z508" s="38"/>
    </row>
    <row r="509" customFormat="false" ht="15.75" hidden="false" customHeight="true" outlineLevel="0" collapsed="false">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c r="Z509" s="38"/>
    </row>
    <row r="510" customFormat="false" ht="15.75" hidden="false" customHeight="true" outlineLevel="0" collapsed="false">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c r="Z510" s="38"/>
    </row>
    <row r="511" customFormat="false" ht="15.75" hidden="false" customHeight="true" outlineLevel="0" collapsed="false">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c r="Z511" s="38"/>
    </row>
    <row r="512" customFormat="false" ht="15.75" hidden="false" customHeight="true" outlineLevel="0" collapsed="false">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c r="Z512" s="38"/>
    </row>
    <row r="513" customFormat="false" ht="15.75" hidden="false" customHeight="true" outlineLevel="0" collapsed="false">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c r="Z513" s="38"/>
    </row>
    <row r="514" customFormat="false" ht="15.75" hidden="false" customHeight="true" outlineLevel="0" collapsed="false">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c r="Z514" s="38"/>
    </row>
    <row r="515" customFormat="false" ht="15.75" hidden="false" customHeight="true" outlineLevel="0" collapsed="false">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c r="Z515" s="38"/>
    </row>
    <row r="516" customFormat="false" ht="15.75" hidden="false" customHeight="true" outlineLevel="0" collapsed="false">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c r="Z516" s="38"/>
    </row>
    <row r="517" customFormat="false" ht="15.75" hidden="false" customHeight="true" outlineLevel="0" collapsed="false">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c r="Z517" s="38"/>
    </row>
    <row r="518" customFormat="false" ht="15.75" hidden="false" customHeight="true" outlineLevel="0" collapsed="false">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customFormat="false" ht="15.75" hidden="false" customHeight="true" outlineLevel="0" collapsed="false">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customFormat="false" ht="15.75" hidden="false" customHeight="true" outlineLevel="0" collapsed="false">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customFormat="false" ht="15.75" hidden="false" customHeight="true" outlineLevel="0" collapsed="false">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customFormat="false" ht="15.75" hidden="false" customHeight="true" outlineLevel="0" collapsed="false">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customFormat="false" ht="15.75" hidden="false" customHeight="true" outlineLevel="0" collapsed="false">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customFormat="false" ht="15.75" hidden="false" customHeight="true" outlineLevel="0" collapsed="false">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customFormat="false" ht="15.75" hidden="false" customHeight="true" outlineLevel="0" collapsed="false">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customFormat="false" ht="15.75" hidden="false" customHeight="true" outlineLevel="0" collapsed="false">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customFormat="false" ht="15.75" hidden="false" customHeight="true" outlineLevel="0" collapsed="false">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customFormat="false" ht="15.75" hidden="false" customHeight="true" outlineLevel="0" collapsed="false">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customFormat="false" ht="15.75" hidden="false" customHeight="true" outlineLevel="0" collapsed="false">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customFormat="false" ht="15.75" hidden="false" customHeight="true" outlineLevel="0" collapsed="false">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customFormat="false" ht="15.75" hidden="false" customHeight="true" outlineLevel="0" collapsed="false">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customFormat="false" ht="15.75" hidden="false" customHeight="true" outlineLevel="0" collapsed="false">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customFormat="false" ht="15.75" hidden="false" customHeight="true" outlineLevel="0" collapsed="false">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customFormat="false" ht="15.75" hidden="false" customHeight="true" outlineLevel="0" collapsed="false">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customFormat="false" ht="15.75" hidden="false" customHeight="true" outlineLevel="0" collapsed="false">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customFormat="false" ht="15.75" hidden="false" customHeight="true" outlineLevel="0" collapsed="false">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customFormat="false" ht="15.75" hidden="false" customHeight="true" outlineLevel="0" collapsed="false">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customFormat="false" ht="15.75" hidden="false" customHeight="true" outlineLevel="0" collapsed="false">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customFormat="false" ht="15.75" hidden="false" customHeight="true" outlineLevel="0" collapsed="false">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customFormat="false" ht="15.75" hidden="false" customHeight="true" outlineLevel="0" collapsed="false">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customFormat="false" ht="15.75" hidden="false" customHeight="true" outlineLevel="0" collapsed="false">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customFormat="false" ht="15.75" hidden="false" customHeight="true" outlineLevel="0" collapsed="false">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customFormat="false" ht="15.75" hidden="false" customHeight="true" outlineLevel="0" collapsed="false">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customFormat="false" ht="15.75" hidden="false" customHeight="true" outlineLevel="0" collapsed="false">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customFormat="false" ht="15.75" hidden="false" customHeight="true" outlineLevel="0" collapsed="false">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customFormat="false" ht="15.75" hidden="false" customHeight="true" outlineLevel="0" collapsed="false">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customFormat="false" ht="15.75" hidden="false" customHeight="true" outlineLevel="0" collapsed="false">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customFormat="false" ht="15.75" hidden="false" customHeight="true" outlineLevel="0" collapsed="false">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customFormat="false" ht="15.75" hidden="false" customHeight="true" outlineLevel="0" collapsed="false">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customFormat="false" ht="15.75" hidden="false" customHeight="true" outlineLevel="0" collapsed="false">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customFormat="false" ht="15.75" hidden="false" customHeight="true" outlineLevel="0" collapsed="false">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customFormat="false" ht="15.75" hidden="false" customHeight="true" outlineLevel="0" collapsed="false">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customFormat="false" ht="15.75" hidden="false" customHeight="true" outlineLevel="0" collapsed="false">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customFormat="false" ht="15.75" hidden="false" customHeight="true" outlineLevel="0" collapsed="false">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customFormat="false" ht="15.75" hidden="false" customHeight="true" outlineLevel="0" collapsed="false">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customFormat="false" ht="15.75" hidden="false" customHeight="true" outlineLevel="0" collapsed="false">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customFormat="false" ht="15.75" hidden="false" customHeight="true" outlineLevel="0" collapsed="false">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customFormat="false" ht="15.75" hidden="false" customHeight="true" outlineLevel="0" collapsed="false">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customFormat="false" ht="15.75" hidden="false" customHeight="true" outlineLevel="0" collapsed="false">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customFormat="false" ht="15.75" hidden="false" customHeight="true" outlineLevel="0" collapsed="false">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customFormat="false" ht="15.75" hidden="false" customHeight="true" outlineLevel="0" collapsed="false">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customFormat="false" ht="15.75" hidden="false" customHeight="true" outlineLevel="0" collapsed="false">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customFormat="false" ht="15.75" hidden="false" customHeight="true" outlineLevel="0" collapsed="false">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customFormat="false" ht="15.75" hidden="false" customHeight="true" outlineLevel="0" collapsed="false">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customFormat="false" ht="15.75" hidden="false" customHeight="true" outlineLevel="0" collapsed="false">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customFormat="false" ht="15.75" hidden="false" customHeight="true" outlineLevel="0" collapsed="false">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customFormat="false" ht="15.75" hidden="false" customHeight="true" outlineLevel="0" collapsed="false">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customFormat="false" ht="15.75" hidden="false" customHeight="true" outlineLevel="0" collapsed="false">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customFormat="false" ht="15.75" hidden="false" customHeight="true" outlineLevel="0" collapsed="false">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customFormat="false" ht="15.75" hidden="false" customHeight="true" outlineLevel="0" collapsed="false">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customFormat="false" ht="15.75" hidden="false" customHeight="true" outlineLevel="0" collapsed="false">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customFormat="false" ht="15.75" hidden="false" customHeight="true" outlineLevel="0" collapsed="false">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customFormat="false" ht="15.75" hidden="false" customHeight="true" outlineLevel="0" collapsed="false">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customFormat="false" ht="15.75" hidden="false" customHeight="true" outlineLevel="0" collapsed="false">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customFormat="false" ht="15.75" hidden="false" customHeight="true" outlineLevel="0" collapsed="false">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customFormat="false" ht="15.75" hidden="false" customHeight="true" outlineLevel="0" collapsed="false">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customFormat="false" ht="15.75" hidden="false" customHeight="true" outlineLevel="0" collapsed="false">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customFormat="false" ht="15.75" hidden="false" customHeight="true" outlineLevel="0" collapsed="false">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customFormat="false" ht="15.75" hidden="false" customHeight="true" outlineLevel="0" collapsed="false">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customFormat="false" ht="15.75" hidden="false" customHeight="true" outlineLevel="0" collapsed="false">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customFormat="false" ht="15.75" hidden="false" customHeight="true" outlineLevel="0" collapsed="false">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customFormat="false" ht="15.75" hidden="false" customHeight="true" outlineLevel="0" collapsed="false">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customFormat="false" ht="15.75" hidden="false" customHeight="true" outlineLevel="0" collapsed="false">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customFormat="false" ht="15.75" hidden="false" customHeight="true" outlineLevel="0" collapsed="false">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customFormat="false" ht="15.75" hidden="false" customHeight="true" outlineLevel="0" collapsed="false">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customFormat="false" ht="15.75" hidden="false" customHeight="true" outlineLevel="0" collapsed="false">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customFormat="false" ht="15.75" hidden="false" customHeight="true" outlineLevel="0" collapsed="false">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customFormat="false" ht="15.75" hidden="false" customHeight="true" outlineLevel="0" collapsed="false">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customFormat="false" ht="15.75" hidden="false" customHeight="true" outlineLevel="0" collapsed="false">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customFormat="false" ht="15.75" hidden="false" customHeight="true" outlineLevel="0" collapsed="false">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customFormat="false" ht="15.75" hidden="false" customHeight="true" outlineLevel="0" collapsed="false">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customFormat="false" ht="15.75" hidden="false" customHeight="true" outlineLevel="0" collapsed="false">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customFormat="false" ht="15.75" hidden="false" customHeight="true" outlineLevel="0" collapsed="false">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customFormat="false" ht="15.75" hidden="false" customHeight="true" outlineLevel="0" collapsed="false">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customFormat="false" ht="15.75" hidden="false" customHeight="true" outlineLevel="0" collapsed="false">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customFormat="false" ht="15.75" hidden="false" customHeight="true" outlineLevel="0" collapsed="false">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customFormat="false" ht="15.75" hidden="false" customHeight="true" outlineLevel="0" collapsed="false">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customFormat="false" ht="15.75" hidden="false" customHeight="true" outlineLevel="0" collapsed="false">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customFormat="false" ht="15.75" hidden="false" customHeight="true" outlineLevel="0" collapsed="false">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customFormat="false" ht="15.75" hidden="false" customHeight="true" outlineLevel="0" collapsed="false">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customFormat="false" ht="15.75" hidden="false" customHeight="true" outlineLevel="0" collapsed="false">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customFormat="false" ht="15.75" hidden="false" customHeight="true" outlineLevel="0" collapsed="false">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customFormat="false" ht="15.75" hidden="false" customHeight="true" outlineLevel="0" collapsed="false">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customFormat="false" ht="15.75" hidden="false" customHeight="true" outlineLevel="0" collapsed="false">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customFormat="false" ht="15.75" hidden="false" customHeight="true" outlineLevel="0" collapsed="false">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customFormat="false" ht="15.75" hidden="false" customHeight="true" outlineLevel="0" collapsed="false">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customFormat="false" ht="15.75" hidden="false" customHeight="true" outlineLevel="0" collapsed="false">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customFormat="false" ht="15.75" hidden="false" customHeight="true" outlineLevel="0" collapsed="false">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customFormat="false" ht="15.75" hidden="false" customHeight="true" outlineLevel="0" collapsed="false">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customFormat="false" ht="15.75" hidden="false" customHeight="true" outlineLevel="0" collapsed="false">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customFormat="false" ht="15.75" hidden="false" customHeight="true" outlineLevel="0" collapsed="false">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customFormat="false" ht="15.75" hidden="false" customHeight="true" outlineLevel="0" collapsed="false">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customFormat="false" ht="15.75" hidden="false" customHeight="true" outlineLevel="0" collapsed="false">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customFormat="false" ht="15.75" hidden="false" customHeight="true" outlineLevel="0" collapsed="false">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customFormat="false" ht="15.75" hidden="false" customHeight="true" outlineLevel="0" collapsed="false">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customFormat="false" ht="15.75" hidden="false" customHeight="true" outlineLevel="0" collapsed="false">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customFormat="false" ht="15.75" hidden="false" customHeight="true" outlineLevel="0" collapsed="false">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customFormat="false" ht="15.75" hidden="false" customHeight="true" outlineLevel="0" collapsed="false">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customFormat="false" ht="15.75" hidden="false" customHeight="true" outlineLevel="0" collapsed="false">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customFormat="false" ht="15.75" hidden="false" customHeight="true" outlineLevel="0" collapsed="false">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customFormat="false" ht="15.75" hidden="false" customHeight="true" outlineLevel="0" collapsed="false">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customFormat="false" ht="15.75" hidden="false" customHeight="true" outlineLevel="0" collapsed="false">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customFormat="false" ht="15.75" hidden="false" customHeight="true" outlineLevel="0" collapsed="false">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customFormat="false" ht="15.75" hidden="false" customHeight="true" outlineLevel="0" collapsed="false">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customFormat="false" ht="15.75" hidden="false" customHeight="true" outlineLevel="0" collapsed="false">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customFormat="false" ht="15.75" hidden="false" customHeight="true" outlineLevel="0" collapsed="false">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customFormat="false" ht="15.75" hidden="false" customHeight="true" outlineLevel="0" collapsed="false">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customFormat="false" ht="15.75" hidden="false" customHeight="true" outlineLevel="0" collapsed="false">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customFormat="false" ht="15.75" hidden="false" customHeight="true" outlineLevel="0" collapsed="false">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customFormat="false" ht="15.75" hidden="false" customHeight="true" outlineLevel="0" collapsed="false">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customFormat="false" ht="15.75" hidden="false" customHeight="true" outlineLevel="0" collapsed="false">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customFormat="false" ht="15.75" hidden="false" customHeight="true" outlineLevel="0" collapsed="false">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customFormat="false" ht="15.75" hidden="false" customHeight="true" outlineLevel="0" collapsed="false">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customFormat="false" ht="15.75" hidden="false" customHeight="true" outlineLevel="0" collapsed="false">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customFormat="false" ht="15.75" hidden="false" customHeight="true" outlineLevel="0" collapsed="false">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customFormat="false" ht="15.75" hidden="false" customHeight="true" outlineLevel="0" collapsed="false">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customFormat="false" ht="15.75" hidden="false" customHeight="true" outlineLevel="0" collapsed="false">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customFormat="false" ht="15.75" hidden="false" customHeight="true" outlineLevel="0" collapsed="false">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customFormat="false" ht="15.75" hidden="false" customHeight="true" outlineLevel="0" collapsed="false">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customFormat="false" ht="15.75" hidden="false" customHeight="true" outlineLevel="0" collapsed="false">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customFormat="false" ht="15.75" hidden="false" customHeight="true" outlineLevel="0" collapsed="false">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customFormat="false" ht="15.75" hidden="false" customHeight="true" outlineLevel="0" collapsed="false">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customFormat="false" ht="15.75" hidden="false" customHeight="true" outlineLevel="0" collapsed="false">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customFormat="false" ht="15.75" hidden="false" customHeight="true" outlineLevel="0" collapsed="false">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customFormat="false" ht="15.75" hidden="false" customHeight="true" outlineLevel="0" collapsed="false">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customFormat="false" ht="15.75" hidden="false" customHeight="true" outlineLevel="0" collapsed="false">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customFormat="false" ht="15.75" hidden="false" customHeight="true" outlineLevel="0" collapsed="false">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customFormat="false" ht="15.75" hidden="false" customHeight="true" outlineLevel="0" collapsed="false">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customFormat="false" ht="15.75" hidden="false" customHeight="true" outlineLevel="0" collapsed="false">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customFormat="false" ht="15.75" hidden="false" customHeight="true" outlineLevel="0" collapsed="false">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customFormat="false" ht="15.75" hidden="false" customHeight="true" outlineLevel="0" collapsed="false">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customFormat="false" ht="15.75" hidden="false" customHeight="true" outlineLevel="0" collapsed="false">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customFormat="false" ht="15.75" hidden="false" customHeight="true" outlineLevel="0" collapsed="false">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customFormat="false" ht="15.75" hidden="false" customHeight="true" outlineLevel="0" collapsed="false">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customFormat="false" ht="15.75" hidden="false" customHeight="true" outlineLevel="0" collapsed="false">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customFormat="false" ht="15.75" hidden="false" customHeight="true" outlineLevel="0" collapsed="false">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customFormat="false" ht="15.75" hidden="false" customHeight="true" outlineLevel="0" collapsed="false">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customFormat="false" ht="15.75" hidden="false" customHeight="true" outlineLevel="0" collapsed="false">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customFormat="false" ht="15.75" hidden="false" customHeight="true" outlineLevel="0" collapsed="false">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customFormat="false" ht="15.75" hidden="false" customHeight="true" outlineLevel="0" collapsed="false">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customFormat="false" ht="15.75" hidden="false" customHeight="true" outlineLevel="0" collapsed="false">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customFormat="false" ht="15.75" hidden="false" customHeight="true" outlineLevel="0" collapsed="false">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customFormat="false" ht="15.75" hidden="false" customHeight="true" outlineLevel="0" collapsed="false">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customFormat="false" ht="15.75" hidden="false" customHeight="true" outlineLevel="0" collapsed="false">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customFormat="false" ht="15.75" hidden="false" customHeight="true" outlineLevel="0" collapsed="false">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customFormat="false" ht="15.75" hidden="false" customHeight="true" outlineLevel="0" collapsed="false">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customFormat="false" ht="15.75" hidden="false" customHeight="true" outlineLevel="0" collapsed="false">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customFormat="false" ht="15.75" hidden="false" customHeight="true" outlineLevel="0" collapsed="false">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customFormat="false" ht="15.75" hidden="false" customHeight="true" outlineLevel="0" collapsed="false">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customFormat="false" ht="15.75" hidden="false" customHeight="true" outlineLevel="0" collapsed="false">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customFormat="false" ht="15.75" hidden="false" customHeight="true" outlineLevel="0" collapsed="false">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customFormat="false" ht="15.75" hidden="false" customHeight="true" outlineLevel="0" collapsed="false">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customFormat="false" ht="15.75" hidden="false" customHeight="true" outlineLevel="0" collapsed="false">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customFormat="false" ht="15.75" hidden="false" customHeight="true" outlineLevel="0" collapsed="false">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customFormat="false" ht="15.75" hidden="false" customHeight="true" outlineLevel="0" collapsed="false">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customFormat="false" ht="15.75" hidden="false" customHeight="true" outlineLevel="0" collapsed="false">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customFormat="false" ht="15.75" hidden="false" customHeight="true" outlineLevel="0" collapsed="false">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customFormat="false" ht="15.75" hidden="false" customHeight="true" outlineLevel="0" collapsed="false">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customFormat="false" ht="15.75" hidden="false" customHeight="true" outlineLevel="0" collapsed="false">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customFormat="false" ht="15.75" hidden="false" customHeight="true" outlineLevel="0" collapsed="false">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customFormat="false" ht="15.75" hidden="false" customHeight="true" outlineLevel="0" collapsed="false">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customFormat="false" ht="15.75" hidden="false" customHeight="true" outlineLevel="0" collapsed="false">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customFormat="false" ht="15.75" hidden="false" customHeight="true" outlineLevel="0" collapsed="false">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customFormat="false" ht="15.75" hidden="false" customHeight="true" outlineLevel="0" collapsed="false">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customFormat="false" ht="15.75" hidden="false" customHeight="true" outlineLevel="0" collapsed="false">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customFormat="false" ht="15.75" hidden="false" customHeight="true" outlineLevel="0" collapsed="false">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customFormat="false" ht="15.75" hidden="false" customHeight="true" outlineLevel="0" collapsed="false">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customFormat="false" ht="15.75" hidden="false" customHeight="true" outlineLevel="0" collapsed="false">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customFormat="false" ht="15.75" hidden="false" customHeight="true" outlineLevel="0" collapsed="false">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customFormat="false" ht="15.75" hidden="false" customHeight="true" outlineLevel="0" collapsed="false">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customFormat="false" ht="15.75" hidden="false" customHeight="true" outlineLevel="0" collapsed="false">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customFormat="false" ht="15.75" hidden="false" customHeight="true" outlineLevel="0" collapsed="false">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customFormat="false" ht="15.75" hidden="false" customHeight="true" outlineLevel="0" collapsed="false">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customFormat="false" ht="15.75" hidden="false" customHeight="true" outlineLevel="0" collapsed="false">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customFormat="false" ht="15.75" hidden="false" customHeight="true" outlineLevel="0" collapsed="false">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customFormat="false" ht="15.75" hidden="false" customHeight="true" outlineLevel="0" collapsed="false">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customFormat="false" ht="15.75" hidden="false" customHeight="true" outlineLevel="0" collapsed="false">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customFormat="false" ht="15.75" hidden="false" customHeight="true" outlineLevel="0" collapsed="false">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customFormat="false" ht="15.75" hidden="false" customHeight="true" outlineLevel="0" collapsed="false">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customFormat="false" ht="15.75" hidden="false" customHeight="true" outlineLevel="0" collapsed="false">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customFormat="false" ht="15.75" hidden="false" customHeight="true" outlineLevel="0" collapsed="false">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customFormat="false" ht="15.75" hidden="false" customHeight="true" outlineLevel="0" collapsed="false">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customFormat="false" ht="15.75" hidden="false" customHeight="true" outlineLevel="0" collapsed="false">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customFormat="false" ht="15.75" hidden="false" customHeight="true" outlineLevel="0" collapsed="false">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customFormat="false" ht="15.75" hidden="false" customHeight="true" outlineLevel="0" collapsed="false">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customFormat="false" ht="15.75" hidden="false" customHeight="true" outlineLevel="0" collapsed="false">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customFormat="false" ht="15.75" hidden="false" customHeight="true" outlineLevel="0" collapsed="false">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customFormat="false" ht="15.75" hidden="false" customHeight="true" outlineLevel="0" collapsed="false">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customFormat="false" ht="15.75" hidden="false" customHeight="true" outlineLevel="0" collapsed="false">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customFormat="false" ht="15.75" hidden="false" customHeight="true" outlineLevel="0" collapsed="false">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customFormat="false" ht="15.75" hidden="false" customHeight="true" outlineLevel="0" collapsed="false">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customFormat="false" ht="15.75" hidden="false" customHeight="true" outlineLevel="0" collapsed="false">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customFormat="false" ht="15.75" hidden="false" customHeight="true" outlineLevel="0" collapsed="false">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customFormat="false" ht="15.75" hidden="false" customHeight="true" outlineLevel="0" collapsed="false">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customFormat="false" ht="15.75" hidden="false" customHeight="true" outlineLevel="0" collapsed="false">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customFormat="false" ht="15.75" hidden="false" customHeight="true" outlineLevel="0" collapsed="false">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customFormat="false" ht="15.75" hidden="false" customHeight="true" outlineLevel="0" collapsed="false">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customFormat="false" ht="15.75" hidden="false" customHeight="true" outlineLevel="0" collapsed="false">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customFormat="false" ht="15.75" hidden="false" customHeight="true" outlineLevel="0" collapsed="false">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customFormat="false" ht="15.75" hidden="false" customHeight="true" outlineLevel="0" collapsed="false">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customFormat="false" ht="15.75" hidden="false" customHeight="true" outlineLevel="0" collapsed="false">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customFormat="false" ht="15.75" hidden="false" customHeight="true" outlineLevel="0" collapsed="false">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customFormat="false" ht="15.75" hidden="false" customHeight="true" outlineLevel="0" collapsed="false">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customFormat="false" ht="15.75" hidden="false" customHeight="true" outlineLevel="0" collapsed="false">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customFormat="false" ht="15.75" hidden="false" customHeight="true" outlineLevel="0" collapsed="false">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customFormat="false" ht="15.75" hidden="false" customHeight="true" outlineLevel="0" collapsed="false">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customFormat="false" ht="15.75" hidden="false" customHeight="true" outlineLevel="0" collapsed="false">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customFormat="false" ht="15.75" hidden="false" customHeight="true" outlineLevel="0" collapsed="false">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customFormat="false" ht="15.75" hidden="false" customHeight="true" outlineLevel="0" collapsed="false">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customFormat="false" ht="15.75" hidden="false" customHeight="true" outlineLevel="0" collapsed="false">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customFormat="false" ht="15.75" hidden="false" customHeight="true" outlineLevel="0" collapsed="false">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customFormat="false" ht="15.75" hidden="false" customHeight="true" outlineLevel="0" collapsed="false">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customFormat="false" ht="15.75" hidden="false" customHeight="true" outlineLevel="0" collapsed="false">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customFormat="false" ht="15.75" hidden="false" customHeight="true" outlineLevel="0" collapsed="false">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customFormat="false" ht="15.75" hidden="false" customHeight="true" outlineLevel="0" collapsed="false">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customFormat="false" ht="15.75" hidden="false" customHeight="true" outlineLevel="0" collapsed="false">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customFormat="false" ht="15.75" hidden="false" customHeight="true" outlineLevel="0" collapsed="false">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customFormat="false" ht="15.75" hidden="false" customHeight="true" outlineLevel="0" collapsed="false">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customFormat="false" ht="15.75" hidden="false" customHeight="true" outlineLevel="0" collapsed="false">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customFormat="false" ht="15.75" hidden="false" customHeight="true" outlineLevel="0" collapsed="false">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customFormat="false" ht="15.75" hidden="false" customHeight="true" outlineLevel="0" collapsed="false">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customFormat="false" ht="15.75" hidden="false" customHeight="true" outlineLevel="0" collapsed="false">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customFormat="false" ht="15.75" hidden="false" customHeight="true" outlineLevel="0" collapsed="false">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customFormat="false" ht="15.75" hidden="false" customHeight="true" outlineLevel="0" collapsed="false">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customFormat="false" ht="15.75" hidden="false" customHeight="true" outlineLevel="0" collapsed="false">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customFormat="false" ht="15.75" hidden="false" customHeight="true" outlineLevel="0" collapsed="false">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customFormat="false" ht="15.75" hidden="false" customHeight="true" outlineLevel="0" collapsed="false">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customFormat="false" ht="15.75" hidden="false" customHeight="true" outlineLevel="0" collapsed="false">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customFormat="false" ht="15.75" hidden="false" customHeight="true" outlineLevel="0" collapsed="false">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customFormat="false" ht="15.75" hidden="false" customHeight="true" outlineLevel="0" collapsed="false">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customFormat="false" ht="15.75" hidden="false" customHeight="true" outlineLevel="0" collapsed="false">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customFormat="false" ht="15.75" hidden="false" customHeight="true" outlineLevel="0" collapsed="false">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customFormat="false" ht="15.75" hidden="false" customHeight="true" outlineLevel="0" collapsed="false">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customFormat="false" ht="15.75" hidden="false" customHeight="true" outlineLevel="0" collapsed="false">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customFormat="false" ht="15.75" hidden="false" customHeight="true" outlineLevel="0" collapsed="false">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customFormat="false" ht="15.75" hidden="false" customHeight="true" outlineLevel="0" collapsed="false">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customFormat="false" ht="15.75" hidden="false" customHeight="true" outlineLevel="0" collapsed="false">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customFormat="false" ht="15.75" hidden="false" customHeight="true" outlineLevel="0" collapsed="false">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customFormat="false" ht="15.75" hidden="false" customHeight="true" outlineLevel="0" collapsed="false">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customFormat="false" ht="15.75" hidden="false" customHeight="true" outlineLevel="0" collapsed="false">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customFormat="false" ht="15.75" hidden="false" customHeight="true" outlineLevel="0" collapsed="false">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customFormat="false" ht="15.75" hidden="false" customHeight="true" outlineLevel="0" collapsed="false">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customFormat="false" ht="15.75" hidden="false" customHeight="true" outlineLevel="0" collapsed="false">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customFormat="false" ht="15.75" hidden="false" customHeight="true" outlineLevel="0" collapsed="false">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customFormat="false" ht="15.75" hidden="false" customHeight="true" outlineLevel="0" collapsed="false">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customFormat="false" ht="15.75" hidden="false" customHeight="true" outlineLevel="0" collapsed="false">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customFormat="false" ht="15.75" hidden="false" customHeight="true" outlineLevel="0" collapsed="false">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customFormat="false" ht="15.75" hidden="false" customHeight="true" outlineLevel="0" collapsed="false">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customFormat="false" ht="15.75" hidden="false" customHeight="true" outlineLevel="0" collapsed="false">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customFormat="false" ht="15.75" hidden="false" customHeight="true" outlineLevel="0" collapsed="false">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customFormat="false" ht="15.75" hidden="false" customHeight="true" outlineLevel="0" collapsed="false">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customFormat="false" ht="15.75" hidden="false" customHeight="true" outlineLevel="0" collapsed="false">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customFormat="false" ht="15.75" hidden="false" customHeight="true" outlineLevel="0" collapsed="false">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customFormat="false" ht="15.75" hidden="false" customHeight="true" outlineLevel="0" collapsed="false">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customFormat="false" ht="15.75" hidden="false" customHeight="true" outlineLevel="0" collapsed="false">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customFormat="false" ht="15.75" hidden="false" customHeight="true" outlineLevel="0" collapsed="false">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customFormat="false" ht="15.75" hidden="false" customHeight="true" outlineLevel="0" collapsed="false">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customFormat="false" ht="15.75" hidden="false" customHeight="true" outlineLevel="0" collapsed="false">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customFormat="false" ht="15.75" hidden="false" customHeight="true" outlineLevel="0" collapsed="false">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customFormat="false" ht="15.75" hidden="false" customHeight="true" outlineLevel="0" collapsed="false">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customFormat="false" ht="15.75" hidden="false" customHeight="true" outlineLevel="0" collapsed="false">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customFormat="false" ht="15.75" hidden="false" customHeight="true" outlineLevel="0" collapsed="false">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customFormat="false" ht="15.75" hidden="false" customHeight="true" outlineLevel="0" collapsed="false">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customFormat="false" ht="15.75" hidden="false" customHeight="true" outlineLevel="0" collapsed="false">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customFormat="false" ht="15.75" hidden="false" customHeight="true" outlineLevel="0" collapsed="false">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customFormat="false" ht="15.75" hidden="false" customHeight="true" outlineLevel="0" collapsed="false">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customFormat="false" ht="15.75" hidden="false" customHeight="true" outlineLevel="0" collapsed="false">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customFormat="false" ht="15.75" hidden="false" customHeight="true" outlineLevel="0" collapsed="false">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customFormat="false" ht="15.75" hidden="false" customHeight="true" outlineLevel="0" collapsed="false">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customFormat="false" ht="15.75" hidden="false" customHeight="true" outlineLevel="0" collapsed="false">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customFormat="false" ht="15.75" hidden="false" customHeight="true" outlineLevel="0" collapsed="false">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customFormat="false" ht="15.75" hidden="false" customHeight="true" outlineLevel="0" collapsed="false">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customFormat="false" ht="15.75" hidden="false" customHeight="true" outlineLevel="0" collapsed="false">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customFormat="false" ht="15.75" hidden="false" customHeight="true" outlineLevel="0" collapsed="false">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customFormat="false" ht="15.75" hidden="false" customHeight="true" outlineLevel="0" collapsed="false">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customFormat="false" ht="15.75" hidden="false" customHeight="true" outlineLevel="0" collapsed="false">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customFormat="false" ht="15.75" hidden="false" customHeight="true" outlineLevel="0" collapsed="false">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customFormat="false" ht="15.75" hidden="false" customHeight="true" outlineLevel="0" collapsed="false">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customFormat="false" ht="15.75" hidden="false" customHeight="true" outlineLevel="0" collapsed="false">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customFormat="false" ht="15.75" hidden="false" customHeight="true" outlineLevel="0" collapsed="false">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customFormat="false" ht="15.75" hidden="false" customHeight="true" outlineLevel="0" collapsed="false">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customFormat="false" ht="15.75" hidden="false" customHeight="true" outlineLevel="0" collapsed="false">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customFormat="false" ht="15.75" hidden="false" customHeight="true" outlineLevel="0" collapsed="false">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customFormat="false" ht="15.75" hidden="false" customHeight="true" outlineLevel="0" collapsed="false">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customFormat="false" ht="15.75" hidden="false" customHeight="true" outlineLevel="0" collapsed="false">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customFormat="false" ht="15.75" hidden="false" customHeight="true" outlineLevel="0" collapsed="false">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customFormat="false" ht="15.75" hidden="false" customHeight="true" outlineLevel="0" collapsed="false">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customFormat="false" ht="15.75" hidden="false" customHeight="true" outlineLevel="0" collapsed="false">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customFormat="false" ht="15.75" hidden="false" customHeight="true" outlineLevel="0" collapsed="false">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customFormat="false" ht="15.75" hidden="false" customHeight="true" outlineLevel="0" collapsed="false">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customFormat="false" ht="15.75" hidden="false" customHeight="true" outlineLevel="0" collapsed="false">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customFormat="false" ht="15.75" hidden="false" customHeight="true" outlineLevel="0" collapsed="false">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customFormat="false" ht="15.75" hidden="false" customHeight="true" outlineLevel="0" collapsed="false">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customFormat="false" ht="15.75" hidden="false" customHeight="true" outlineLevel="0" collapsed="false">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customFormat="false" ht="15.75" hidden="false" customHeight="true" outlineLevel="0" collapsed="false">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customFormat="false" ht="15.75" hidden="false" customHeight="true" outlineLevel="0" collapsed="false">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customFormat="false" ht="15.75" hidden="false" customHeight="true" outlineLevel="0" collapsed="false">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customFormat="false" ht="15.75" hidden="false" customHeight="true" outlineLevel="0" collapsed="false">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customFormat="false" ht="15.75" hidden="false" customHeight="true" outlineLevel="0" collapsed="false">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customFormat="false" ht="15.75" hidden="false" customHeight="true" outlineLevel="0" collapsed="false">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customFormat="false" ht="15.75" hidden="false" customHeight="true" outlineLevel="0" collapsed="false">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customFormat="false" ht="15.75" hidden="false" customHeight="true" outlineLevel="0" collapsed="false">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customFormat="false" ht="15.75" hidden="false" customHeight="true" outlineLevel="0" collapsed="false">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customFormat="false" ht="15.75" hidden="false" customHeight="true" outlineLevel="0" collapsed="false">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customFormat="false" ht="15.75" hidden="false" customHeight="true" outlineLevel="0" collapsed="false">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customFormat="false" ht="15.75" hidden="false" customHeight="true" outlineLevel="0" collapsed="false">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customFormat="false" ht="15.75" hidden="false" customHeight="true" outlineLevel="0" collapsed="false">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customFormat="false" ht="15.75" hidden="false" customHeight="true" outlineLevel="0" collapsed="false">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customFormat="false" ht="15.75" hidden="false" customHeight="true" outlineLevel="0" collapsed="false">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customFormat="false" ht="15.75" hidden="false" customHeight="true" outlineLevel="0" collapsed="false">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customFormat="false" ht="15.75" hidden="false" customHeight="true" outlineLevel="0" collapsed="false">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customFormat="false" ht="15.75" hidden="false" customHeight="true" outlineLevel="0" collapsed="false">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customFormat="false" ht="15.75" hidden="false" customHeight="true" outlineLevel="0" collapsed="false">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customFormat="false" ht="15.75" hidden="false" customHeight="true" outlineLevel="0" collapsed="false">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customFormat="false" ht="15.75" hidden="false" customHeight="true" outlineLevel="0" collapsed="false">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customFormat="false" ht="15.75" hidden="false" customHeight="true" outlineLevel="0" collapsed="false">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customFormat="false" ht="15.75" hidden="false" customHeight="true" outlineLevel="0" collapsed="false">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customFormat="false" ht="15.75" hidden="false" customHeight="true" outlineLevel="0" collapsed="false">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customFormat="false" ht="15.75" hidden="false" customHeight="true" outlineLevel="0" collapsed="false">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customFormat="false" ht="15.75" hidden="false" customHeight="true" outlineLevel="0" collapsed="false">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customFormat="false" ht="15.75" hidden="false" customHeight="true" outlineLevel="0" collapsed="false">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customFormat="false" ht="15.75" hidden="false" customHeight="true" outlineLevel="0" collapsed="false">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customFormat="false" ht="15.75" hidden="false" customHeight="true" outlineLevel="0" collapsed="false">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customFormat="false" ht="15.75" hidden="false" customHeight="true" outlineLevel="0" collapsed="false">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customFormat="false" ht="15.75" hidden="false" customHeight="true" outlineLevel="0" collapsed="false">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customFormat="false" ht="15.75" hidden="false" customHeight="true" outlineLevel="0" collapsed="false">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customFormat="false" ht="15.75" hidden="false" customHeight="true" outlineLevel="0" collapsed="false">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customFormat="false" ht="15.75" hidden="false" customHeight="true" outlineLevel="0" collapsed="false">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customFormat="false" ht="15.75" hidden="false" customHeight="true" outlineLevel="0" collapsed="false">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customFormat="false" ht="15.75" hidden="false" customHeight="true" outlineLevel="0" collapsed="false">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customFormat="false" ht="15.75" hidden="false" customHeight="true" outlineLevel="0" collapsed="false">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customFormat="false" ht="15.75" hidden="false" customHeight="true" outlineLevel="0" collapsed="false">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customFormat="false" ht="15.75" hidden="false" customHeight="true" outlineLevel="0" collapsed="false">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customFormat="false" ht="15.75" hidden="false" customHeight="true" outlineLevel="0" collapsed="false">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customFormat="false" ht="15.75" hidden="false" customHeight="true" outlineLevel="0" collapsed="false">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customFormat="false" ht="15.75" hidden="false" customHeight="true" outlineLevel="0" collapsed="false">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customFormat="false" ht="15.75" hidden="false" customHeight="true" outlineLevel="0" collapsed="false">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customFormat="false" ht="15.75" hidden="false" customHeight="true" outlineLevel="0" collapsed="false">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customFormat="false" ht="15.75" hidden="false" customHeight="true" outlineLevel="0" collapsed="false">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customFormat="false" ht="15.75" hidden="false" customHeight="true" outlineLevel="0" collapsed="false">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customFormat="false" ht="15.75" hidden="false" customHeight="true" outlineLevel="0" collapsed="false">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customFormat="false" ht="15.75" hidden="false" customHeight="true" outlineLevel="0" collapsed="false">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customFormat="false" ht="15.75" hidden="false" customHeight="true" outlineLevel="0" collapsed="false">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customFormat="false" ht="15.75" hidden="false" customHeight="true" outlineLevel="0" collapsed="false">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customFormat="false" ht="15.75" hidden="false" customHeight="true" outlineLevel="0" collapsed="false">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customFormat="false" ht="15.75" hidden="false" customHeight="true" outlineLevel="0" collapsed="false">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customFormat="false" ht="15.75" hidden="false" customHeight="true" outlineLevel="0" collapsed="false">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customFormat="false" ht="15.75" hidden="false" customHeight="true" outlineLevel="0" collapsed="false">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customFormat="false" ht="15.75" hidden="false" customHeight="true" outlineLevel="0" collapsed="false">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customFormat="false" ht="15.75" hidden="false" customHeight="true" outlineLevel="0" collapsed="false">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customFormat="false" ht="15.75" hidden="false" customHeight="true" outlineLevel="0" collapsed="false">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customFormat="false" ht="15.75" hidden="false" customHeight="true" outlineLevel="0" collapsed="false">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customFormat="false" ht="15.75" hidden="false" customHeight="true" outlineLevel="0" collapsed="false">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customFormat="false" ht="15.75" hidden="false" customHeight="true" outlineLevel="0" collapsed="false">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customFormat="false" ht="15.75" hidden="false" customHeight="true" outlineLevel="0" collapsed="false">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customFormat="false" ht="15.75" hidden="false" customHeight="true" outlineLevel="0" collapsed="false">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customFormat="false" ht="15.75" hidden="false" customHeight="true" outlineLevel="0" collapsed="false">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customFormat="false" ht="15.75" hidden="false" customHeight="true" outlineLevel="0" collapsed="false">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customFormat="false" ht="15.75" hidden="false" customHeight="true" outlineLevel="0" collapsed="false">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customFormat="false" ht="15.75" hidden="false" customHeight="true" outlineLevel="0" collapsed="false">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customFormat="false" ht="15.75" hidden="false" customHeight="true" outlineLevel="0" collapsed="false">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customFormat="false" ht="15.75" hidden="false" customHeight="true" outlineLevel="0" collapsed="false">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customFormat="false" ht="15.75" hidden="false" customHeight="true" outlineLevel="0" collapsed="false">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customFormat="false" ht="15.75" hidden="false" customHeight="true" outlineLevel="0" collapsed="false">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customFormat="false" ht="15.75" hidden="false" customHeight="true" outlineLevel="0" collapsed="false">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customFormat="false" ht="15.75" hidden="false" customHeight="true" outlineLevel="0" collapsed="false">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customFormat="false" ht="15.75" hidden="false" customHeight="true" outlineLevel="0" collapsed="false">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customFormat="false" ht="15.75" hidden="false" customHeight="true" outlineLevel="0" collapsed="false">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customFormat="false" ht="15.75" hidden="false" customHeight="true" outlineLevel="0" collapsed="false">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customFormat="false" ht="15.75" hidden="false" customHeight="true" outlineLevel="0" collapsed="false">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customFormat="false" ht="15.75" hidden="false" customHeight="true" outlineLevel="0" collapsed="false">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customFormat="false" ht="15.75" hidden="false" customHeight="true" outlineLevel="0" collapsed="false">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customFormat="false" ht="15.75" hidden="false" customHeight="true" outlineLevel="0" collapsed="false">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customFormat="false" ht="15.75" hidden="false" customHeight="true" outlineLevel="0" collapsed="false">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customFormat="false" ht="15.75" hidden="false" customHeight="true" outlineLevel="0" collapsed="false">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customFormat="false" ht="15.75" hidden="false" customHeight="true" outlineLevel="0" collapsed="false">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customFormat="false" ht="15.75" hidden="false" customHeight="true" outlineLevel="0" collapsed="false">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customFormat="false" ht="15.75" hidden="false" customHeight="true" outlineLevel="0" collapsed="false">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customFormat="false" ht="15.75" hidden="false" customHeight="true" outlineLevel="0" collapsed="false">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customFormat="false" ht="15.75" hidden="false" customHeight="true" outlineLevel="0" collapsed="false">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customFormat="false" ht="15.75" hidden="false" customHeight="true" outlineLevel="0" collapsed="false">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customFormat="false" ht="15.75" hidden="false" customHeight="true" outlineLevel="0" collapsed="false">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customFormat="false" ht="15.75" hidden="false" customHeight="true" outlineLevel="0" collapsed="false">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customFormat="false" ht="15.75" hidden="false" customHeight="true" outlineLevel="0" collapsed="false">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customFormat="false" ht="15.75" hidden="false" customHeight="true" outlineLevel="0" collapsed="false">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customFormat="false" ht="15.75" hidden="false" customHeight="true" outlineLevel="0" collapsed="false">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customFormat="false" ht="15.75" hidden="false" customHeight="true" outlineLevel="0" collapsed="false">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customFormat="false" ht="15.75" hidden="false" customHeight="true" outlineLevel="0" collapsed="false">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customFormat="false" ht="15.75" hidden="false" customHeight="true" outlineLevel="0" collapsed="false">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customFormat="false" ht="15.75" hidden="false" customHeight="true" outlineLevel="0" collapsed="false">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customFormat="false" ht="15.75" hidden="false" customHeight="true" outlineLevel="0" collapsed="false">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customFormat="false" ht="15.75" hidden="false" customHeight="true" outlineLevel="0" collapsed="false">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customFormat="false" ht="15.75" hidden="false" customHeight="true" outlineLevel="0" collapsed="false">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customFormat="false" ht="15.75" hidden="false" customHeight="true" outlineLevel="0" collapsed="false">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customFormat="false" ht="15.75" hidden="false" customHeight="true" outlineLevel="0" collapsed="false">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customFormat="false" ht="15.75" hidden="false" customHeight="true" outlineLevel="0" collapsed="false">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customFormat="false" ht="15.75" hidden="false" customHeight="true" outlineLevel="0" collapsed="false">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customFormat="false" ht="15.75" hidden="false" customHeight="true" outlineLevel="0" collapsed="false">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customFormat="false" ht="15.75" hidden="false" customHeight="true" outlineLevel="0" collapsed="false">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customFormat="false" ht="15.75" hidden="false" customHeight="true" outlineLevel="0" collapsed="false">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customFormat="false" ht="15.75" hidden="false" customHeight="true" outlineLevel="0" collapsed="false">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customFormat="false" ht="15.75" hidden="false" customHeight="true" outlineLevel="0" collapsed="false">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customFormat="false" ht="15.75" hidden="false" customHeight="true" outlineLevel="0" collapsed="false">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customFormat="false" ht="15.75" hidden="false" customHeight="true" outlineLevel="0" collapsed="false">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customFormat="false" ht="15.75" hidden="false" customHeight="true" outlineLevel="0" collapsed="false">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customFormat="false" ht="15.75" hidden="false" customHeight="true" outlineLevel="0" collapsed="false">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customFormat="false" ht="15.75" hidden="false" customHeight="true" outlineLevel="0" collapsed="false">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customFormat="false" ht="15.75" hidden="false" customHeight="true" outlineLevel="0" collapsed="false">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customFormat="false" ht="15.75" hidden="false" customHeight="true" outlineLevel="0" collapsed="false">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customFormat="false" ht="15.75" hidden="false" customHeight="true" outlineLevel="0" collapsed="false">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customFormat="false" ht="15.75" hidden="false" customHeight="true" outlineLevel="0" collapsed="false">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customFormat="false" ht="15.75" hidden="false" customHeight="true" outlineLevel="0" collapsed="false">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customFormat="false" ht="15.75" hidden="false" customHeight="true" outlineLevel="0" collapsed="false">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customFormat="false" ht="15.75" hidden="false" customHeight="true" outlineLevel="0" collapsed="false">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customFormat="false" ht="15.75" hidden="false" customHeight="true" outlineLevel="0" collapsed="false">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customFormat="false" ht="15.75" hidden="false" customHeight="true" outlineLevel="0" collapsed="false">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customFormat="false" ht="15.75" hidden="false" customHeight="true" outlineLevel="0" collapsed="false">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customFormat="false" ht="15.75" hidden="false" customHeight="true" outlineLevel="0" collapsed="false">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customFormat="false" ht="15.75" hidden="false" customHeight="true" outlineLevel="0" collapsed="false">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customFormat="false" ht="15.75" hidden="false" customHeight="true" outlineLevel="0" collapsed="false">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customFormat="false" ht="15.75" hidden="false" customHeight="true" outlineLevel="0" collapsed="false">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customFormat="false" ht="15.75" hidden="false" customHeight="true" outlineLevel="0" collapsed="false">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customFormat="false" ht="15.75" hidden="false" customHeight="true" outlineLevel="0" collapsed="false">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customFormat="false" ht="15.75" hidden="false" customHeight="true" outlineLevel="0" collapsed="false">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customFormat="false" ht="15.75" hidden="false" customHeight="true" outlineLevel="0" collapsed="false">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customFormat="false" ht="15.75" hidden="false" customHeight="true" outlineLevel="0" collapsed="false">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customFormat="false" ht="15.75" hidden="false" customHeight="true" outlineLevel="0" collapsed="false">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customFormat="false" ht="15.75" hidden="false" customHeight="true" outlineLevel="0" collapsed="false">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customFormat="false" ht="15.75" hidden="false" customHeight="true" outlineLevel="0" collapsed="false">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customFormat="false" ht="15.75" hidden="false" customHeight="true" outlineLevel="0" collapsed="false">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customFormat="false" ht="15.75" hidden="false" customHeight="true" outlineLevel="0" collapsed="false">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customFormat="false" ht="15.75" hidden="false" customHeight="true" outlineLevel="0" collapsed="false">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customFormat="false" ht="15.75" hidden="false" customHeight="true" outlineLevel="0" collapsed="false">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customFormat="false" ht="15.75" hidden="false" customHeight="true" outlineLevel="0" collapsed="false">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customFormat="false" ht="15.75" hidden="false" customHeight="true" outlineLevel="0" collapsed="false">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customFormat="false" ht="15.75" hidden="false" customHeight="true" outlineLevel="0" collapsed="false">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customFormat="false" ht="15.75" hidden="false" customHeight="true" outlineLevel="0" collapsed="false">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customFormat="false" ht="15.75" hidden="false" customHeight="true" outlineLevel="0" collapsed="false">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customFormat="false" ht="15.75" hidden="false" customHeight="true" outlineLevel="0" collapsed="false">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customFormat="false" ht="15.75" hidden="false" customHeight="true" outlineLevel="0" collapsed="false">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customFormat="false" ht="15.75" hidden="false" customHeight="true" outlineLevel="0" collapsed="false">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customFormat="false" ht="15.75" hidden="false" customHeight="true" outlineLevel="0" collapsed="false">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customFormat="false" ht="15.75" hidden="false" customHeight="true" outlineLevel="0" collapsed="false">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customFormat="false" ht="15.75" hidden="false" customHeight="true" outlineLevel="0" collapsed="false">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customFormat="false" ht="15.75" hidden="false" customHeight="true" outlineLevel="0" collapsed="false">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customFormat="false" ht="15.75" hidden="false" customHeight="true" outlineLevel="0" collapsed="false">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customFormat="false" ht="15.75" hidden="false" customHeight="true" outlineLevel="0" collapsed="false">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customFormat="false" ht="15.75" hidden="false" customHeight="true" outlineLevel="0" collapsed="false">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customFormat="false" ht="15.75" hidden="false" customHeight="true" outlineLevel="0" collapsed="false">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customFormat="false" ht="15.75" hidden="false" customHeight="true" outlineLevel="0" collapsed="false">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customFormat="false" ht="15.75" hidden="false" customHeight="true" outlineLevel="0" collapsed="false">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customFormat="false" ht="15.75" hidden="false" customHeight="true" outlineLevel="0" collapsed="false">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customFormat="false" ht="15.75" hidden="false" customHeight="true" outlineLevel="0" collapsed="false">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customFormat="false" ht="15.75" hidden="false" customHeight="true" outlineLevel="0" collapsed="false">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customFormat="false" ht="15.75" hidden="false" customHeight="true" outlineLevel="0" collapsed="false">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customFormat="false" ht="15.75" hidden="false" customHeight="true" outlineLevel="0" collapsed="false">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customFormat="false" ht="15.75" hidden="false" customHeight="true" outlineLevel="0" collapsed="false">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customFormat="false" ht="15.75" hidden="false" customHeight="true" outlineLevel="0" collapsed="false">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customFormat="false" ht="15.75" hidden="false" customHeight="true" outlineLevel="0" collapsed="false">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customFormat="false" ht="15.75" hidden="false" customHeight="true" outlineLevel="0" collapsed="false">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customFormat="false" ht="15.75" hidden="false" customHeight="true" outlineLevel="0" collapsed="false">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customFormat="false" ht="15.75" hidden="false" customHeight="true" outlineLevel="0" collapsed="false">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customFormat="false" ht="15.75" hidden="false" customHeight="true" outlineLevel="0" collapsed="false">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customFormat="false" ht="15.75" hidden="false" customHeight="true" outlineLevel="0" collapsed="false">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customFormat="false" ht="15.75" hidden="false" customHeight="true" outlineLevel="0" collapsed="false">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customFormat="false" ht="15.75" hidden="false" customHeight="true" outlineLevel="0" collapsed="false">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customFormat="false" ht="15.75" hidden="false" customHeight="true" outlineLevel="0" collapsed="false">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customFormat="false" ht="15.75" hidden="false" customHeight="true" outlineLevel="0" collapsed="false">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customFormat="false" ht="15.75" hidden="false" customHeight="true" outlineLevel="0" collapsed="false">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customFormat="false" ht="15.75" hidden="false" customHeight="true" outlineLevel="0" collapsed="false">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customFormat="false" ht="15.75" hidden="false" customHeight="true" outlineLevel="0" collapsed="false">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customFormat="false" ht="15.75" hidden="false" customHeight="true" outlineLevel="0" collapsed="false">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customFormat="false" ht="15.75" hidden="false" customHeight="true" outlineLevel="0" collapsed="false">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customFormat="false" ht="15.75" hidden="false" customHeight="true" outlineLevel="0" collapsed="false">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customFormat="false" ht="15.75" hidden="false" customHeight="true" outlineLevel="0" collapsed="false">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customFormat="false" ht="15.75" hidden="false" customHeight="true" outlineLevel="0" collapsed="false">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customFormat="false" ht="15.75" hidden="false" customHeight="true" outlineLevel="0" collapsed="false">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customFormat="false" ht="15.75" hidden="false" customHeight="true" outlineLevel="0" collapsed="false">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customFormat="false" ht="15.75" hidden="false" customHeight="true" outlineLevel="0" collapsed="false">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customFormat="false" ht="15.75" hidden="false" customHeight="true" outlineLevel="0" collapsed="false">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60.51"/>
    <col collapsed="false" customWidth="true" hidden="false" outlineLevel="0" max="2" min="2" style="0" width="8.87"/>
    <col collapsed="false" customWidth="true" hidden="false" outlineLevel="0" max="3" min="3" style="0" width="31.13"/>
    <col collapsed="false" customWidth="true" hidden="false" outlineLevel="0" max="4" min="4" style="0" width="48.75"/>
    <col collapsed="false" customWidth="true" hidden="false" outlineLevel="0" max="26" min="5" style="0" width="12.75"/>
  </cols>
  <sheetData>
    <row r="1" customFormat="false" ht="12.75" hidden="false" customHeight="true" outlineLevel="0" collapsed="false">
      <c r="A1" s="39" t="s">
        <v>14</v>
      </c>
      <c r="B1" s="39" t="s">
        <v>108</v>
      </c>
      <c r="C1" s="39" t="s">
        <v>109</v>
      </c>
      <c r="D1" s="39" t="s">
        <v>110</v>
      </c>
    </row>
    <row r="2" customFormat="false" ht="12.75" hidden="false" customHeight="true" outlineLevel="0" collapsed="false">
      <c r="A2" s="40" t="s">
        <v>111</v>
      </c>
      <c r="B2" s="40" t="s">
        <v>112</v>
      </c>
      <c r="C2" s="41" t="n">
        <v>5</v>
      </c>
      <c r="D2" s="42"/>
    </row>
    <row r="3" customFormat="false" ht="12.75" hidden="false" customHeight="true" outlineLevel="0" collapsed="false">
      <c r="A3" s="40" t="s">
        <v>113</v>
      </c>
      <c r="B3" s="40" t="s">
        <v>112</v>
      </c>
      <c r="C3" s="41" t="n">
        <v>10</v>
      </c>
      <c r="D3" s="42"/>
    </row>
    <row r="4" customFormat="false" ht="12.75" hidden="false" customHeight="true" outlineLevel="0" collapsed="false">
      <c r="A4" s="40" t="s">
        <v>114</v>
      </c>
      <c r="B4" s="40" t="s">
        <v>115</v>
      </c>
      <c r="C4" s="43" t="n">
        <v>0</v>
      </c>
      <c r="D4" s="42"/>
    </row>
    <row r="5" customFormat="false" ht="12.75" hidden="false" customHeight="true" outlineLevel="0" collapsed="false">
      <c r="A5" s="40" t="s">
        <v>116</v>
      </c>
      <c r="B5" s="40" t="s">
        <v>117</v>
      </c>
      <c r="C5" s="43" t="n">
        <v>0.04</v>
      </c>
      <c r="D5" s="40" t="s">
        <v>118</v>
      </c>
    </row>
    <row r="6" customFormat="false" ht="12.75" hidden="false" customHeight="true" outlineLevel="0" collapsed="false">
      <c r="A6" s="40" t="s">
        <v>119</v>
      </c>
      <c r="B6" s="40" t="s">
        <v>120</v>
      </c>
      <c r="C6" s="41" t="n">
        <v>250</v>
      </c>
      <c r="D6" s="42"/>
    </row>
    <row r="7" customFormat="false" ht="12.75" hidden="false" customHeight="true" outlineLevel="0" collapsed="false">
      <c r="A7" s="40" t="s">
        <v>121</v>
      </c>
      <c r="B7" s="40" t="s">
        <v>120</v>
      </c>
      <c r="C7" s="41" t="n">
        <v>250</v>
      </c>
      <c r="D7" s="42"/>
    </row>
    <row r="8" customFormat="false" ht="12.75" hidden="false" customHeight="true" outlineLevel="0" collapsed="false">
      <c r="A8" s="40" t="s">
        <v>122</v>
      </c>
      <c r="B8" s="40" t="s">
        <v>120</v>
      </c>
      <c r="C8" s="41" t="n">
        <v>250</v>
      </c>
      <c r="D8" s="42"/>
    </row>
    <row r="9" customFormat="false" ht="12.75" hidden="false" customHeight="true" outlineLevel="0" collapsed="false">
      <c r="A9" s="40" t="s">
        <v>123</v>
      </c>
      <c r="B9" s="40" t="s">
        <v>124</v>
      </c>
      <c r="C9" s="44" t="n">
        <v>30</v>
      </c>
      <c r="D9" s="42"/>
    </row>
    <row r="10" customFormat="false" ht="12.75" hidden="false" customHeight="true" outlineLevel="0" collapsed="false">
      <c r="A10" s="40" t="s">
        <v>125</v>
      </c>
      <c r="B10" s="40" t="s">
        <v>115</v>
      </c>
      <c r="C10" s="43" t="n">
        <v>0.015</v>
      </c>
      <c r="D10" s="40" t="s">
        <v>118</v>
      </c>
    </row>
    <row r="11" customFormat="false" ht="12.75" hidden="false" customHeight="true" outlineLevel="0" collapsed="false">
      <c r="A11" s="40" t="s">
        <v>126</v>
      </c>
      <c r="B11" s="40" t="s">
        <v>117</v>
      </c>
      <c r="C11" s="43" t="n">
        <v>0.2</v>
      </c>
      <c r="D11" s="42"/>
    </row>
    <row r="12" customFormat="false" ht="12.75" hidden="false" customHeight="true" outlineLevel="0" collapsed="false">
      <c r="A12" s="40" t="s">
        <v>127</v>
      </c>
      <c r="B12" s="40" t="s">
        <v>117</v>
      </c>
      <c r="C12" s="45" t="n">
        <v>-0.00244205185747926</v>
      </c>
      <c r="D12" s="42"/>
    </row>
    <row r="13" customFormat="false" ht="12.75" hidden="false" customHeight="true" outlineLevel="0" collapsed="false">
      <c r="A13" s="40" t="s">
        <v>128</v>
      </c>
      <c r="B13" s="40" t="s">
        <v>117</v>
      </c>
      <c r="C13" s="43" t="n">
        <v>0.05</v>
      </c>
      <c r="D13" s="42"/>
    </row>
    <row r="14" customFormat="false" ht="12.75" hidden="false" customHeight="true" outlineLevel="0" collapsed="false">
      <c r="A14" s="40" t="s">
        <v>129</v>
      </c>
      <c r="B14" s="40" t="s">
        <v>112</v>
      </c>
      <c r="C14" s="46" t="n">
        <v>10</v>
      </c>
      <c r="D14" s="42"/>
    </row>
    <row r="15" customFormat="false" ht="12.75" hidden="false" customHeight="true" outlineLevel="0" collapsed="false">
      <c r="A15" s="40" t="s">
        <v>130</v>
      </c>
      <c r="B15" s="40" t="s">
        <v>112</v>
      </c>
      <c r="C15" s="46" t="n">
        <v>20</v>
      </c>
      <c r="D15" s="42"/>
    </row>
    <row r="16" customFormat="false" ht="12.75" hidden="false" customHeight="true" outlineLevel="0" collapsed="false">
      <c r="A16" s="40" t="s">
        <v>131</v>
      </c>
      <c r="B16" s="40" t="s">
        <v>112</v>
      </c>
      <c r="C16" s="46" t="n">
        <v>20</v>
      </c>
      <c r="D16" s="42"/>
    </row>
    <row r="17" customFormat="false" ht="12.75" hidden="false" customHeight="true" outlineLevel="0" collapsed="false">
      <c r="A17" s="40" t="s">
        <v>132</v>
      </c>
      <c r="B17" s="40" t="s">
        <v>112</v>
      </c>
      <c r="C17" s="46" t="n">
        <v>10</v>
      </c>
      <c r="D17" s="42"/>
    </row>
    <row r="18" customFormat="false" ht="12.75" hidden="false" customHeight="true" outlineLevel="0" collapsed="false">
      <c r="A18" s="40" t="s">
        <v>133</v>
      </c>
      <c r="B18" s="42"/>
      <c r="C18" s="46" t="s">
        <v>134</v>
      </c>
      <c r="D18" s="42"/>
    </row>
    <row r="19" customFormat="false" ht="12.75" hidden="false" customHeight="true" outlineLevel="0" collapsed="false">
      <c r="A19" s="40" t="s">
        <v>135</v>
      </c>
      <c r="B19" s="40" t="s">
        <v>117</v>
      </c>
      <c r="C19" s="43" t="n">
        <v>0.8</v>
      </c>
      <c r="D19" s="42"/>
    </row>
    <row r="20" customFormat="false" ht="12.75" hidden="false" customHeight="true" outlineLevel="0" collapsed="false">
      <c r="A20" s="40" t="s">
        <v>136</v>
      </c>
      <c r="B20" s="40" t="s">
        <v>137</v>
      </c>
      <c r="C20" s="47" t="n">
        <v>500</v>
      </c>
      <c r="D20" s="42"/>
    </row>
    <row r="21" customFormat="false" ht="12.75" hidden="false" customHeight="true" outlineLevel="0" collapsed="false">
      <c r="A21" s="40" t="s">
        <v>138</v>
      </c>
      <c r="B21" s="40" t="s">
        <v>137</v>
      </c>
      <c r="C21" s="48" t="n">
        <v>20000</v>
      </c>
      <c r="D21" s="42"/>
    </row>
    <row r="22" customFormat="false" ht="12.75" hidden="false" customHeight="true" outlineLevel="0" collapsed="false">
      <c r="A22" s="40" t="s">
        <v>139</v>
      </c>
      <c r="B22" s="40" t="s">
        <v>112</v>
      </c>
      <c r="C22" s="47" t="n">
        <v>40</v>
      </c>
      <c r="D22" s="42"/>
    </row>
    <row r="23" customFormat="false" ht="12.75" hidden="false" customHeight="true" outlineLevel="0" collapsed="false">
      <c r="A23" s="40"/>
      <c r="B23" s="40"/>
      <c r="C23" s="47"/>
      <c r="D23" s="42"/>
    </row>
    <row r="24" customFormat="false" ht="12.75" hidden="false" customHeight="true" outlineLevel="0" collapsed="false">
      <c r="A24" s="40"/>
      <c r="B24" s="40"/>
      <c r="C24" s="47"/>
      <c r="D24" s="42"/>
    </row>
    <row r="25" customFormat="false" ht="12.75" hidden="false" customHeight="true" outlineLevel="0" collapsed="false">
      <c r="A25" s="40"/>
      <c r="B25" s="40"/>
      <c r="C25" s="47"/>
      <c r="D25" s="42"/>
    </row>
    <row r="26" customFormat="false" ht="12.75" hidden="false" customHeight="true" outlineLevel="0" collapsed="false">
      <c r="A26" s="40"/>
      <c r="B26" s="40"/>
      <c r="C26" s="47"/>
      <c r="D26" s="42"/>
    </row>
    <row r="27" customFormat="false" ht="12.75" hidden="false" customHeight="true" outlineLevel="0" collapsed="false">
      <c r="A27" s="40"/>
      <c r="B27" s="40"/>
      <c r="C27" s="47"/>
      <c r="D27" s="42"/>
    </row>
    <row r="28" customFormat="false" ht="12.75" hidden="false" customHeight="true" outlineLevel="0" collapsed="false">
      <c r="A28" s="40"/>
      <c r="B28" s="40"/>
      <c r="C28" s="47"/>
      <c r="D28" s="42"/>
    </row>
    <row r="29" customFormat="false" ht="12.75" hidden="false" customHeight="true" outlineLevel="0" collapsed="false">
      <c r="A29" s="40"/>
      <c r="B29" s="40"/>
      <c r="C29" s="47"/>
      <c r="D29" s="42"/>
    </row>
    <row r="30" customFormat="false" ht="12.75" hidden="false" customHeight="true" outlineLevel="0" collapsed="false">
      <c r="A30" s="40"/>
      <c r="B30" s="40"/>
      <c r="C30" s="47"/>
      <c r="D30" s="42"/>
    </row>
    <row r="31" customFormat="false" ht="12.75" hidden="false" customHeight="true" outlineLevel="0" collapsed="false">
      <c r="A31" s="40"/>
      <c r="B31" s="40"/>
      <c r="C31" s="47"/>
      <c r="D31" s="42"/>
    </row>
    <row r="32" customFormat="false" ht="12.75" hidden="false" customHeight="true" outlineLevel="0" collapsed="false">
      <c r="A32" s="40"/>
      <c r="B32" s="40"/>
      <c r="C32" s="47"/>
      <c r="D32" s="42"/>
    </row>
    <row r="33" customFormat="false" ht="12.75" hidden="false" customHeight="true" outlineLevel="0" collapsed="false">
      <c r="A33" s="40"/>
      <c r="B33" s="40"/>
      <c r="C33" s="47"/>
      <c r="D33" s="42"/>
    </row>
    <row r="34" customFormat="false" ht="12.75" hidden="false" customHeight="true" outlineLevel="0" collapsed="false">
      <c r="A34" s="40"/>
      <c r="B34" s="40"/>
      <c r="C34" s="47"/>
      <c r="D34" s="42"/>
    </row>
    <row r="35" customFormat="false" ht="12.75" hidden="false" customHeight="true" outlineLevel="0" collapsed="false">
      <c r="A35" s="40"/>
      <c r="B35" s="40"/>
      <c r="C35" s="47"/>
      <c r="D35" s="42"/>
    </row>
    <row r="36" customFormat="false" ht="12.75" hidden="false" customHeight="true" outlineLevel="0" collapsed="false">
      <c r="A36" s="40"/>
      <c r="B36" s="40"/>
      <c r="C36" s="47"/>
      <c r="D36" s="42"/>
    </row>
    <row r="37" customFormat="false" ht="12.75" hidden="false" customHeight="true" outlineLevel="0" collapsed="false">
      <c r="A37" s="40"/>
      <c r="B37" s="40"/>
      <c r="C37" s="47"/>
      <c r="D37" s="42"/>
    </row>
    <row r="38" customFormat="false" ht="12.75" hidden="false" customHeight="true" outlineLevel="0" collapsed="false">
      <c r="A38" s="40"/>
      <c r="B38" s="40"/>
      <c r="C38" s="47"/>
      <c r="D38" s="42"/>
    </row>
    <row r="39" customFormat="false" ht="12.75" hidden="false" customHeight="true" outlineLevel="0" collapsed="false">
      <c r="A39" s="40"/>
      <c r="B39" s="40"/>
      <c r="C39" s="47"/>
      <c r="D39" s="42"/>
    </row>
    <row r="40" customFormat="false" ht="12.75" hidden="false" customHeight="true" outlineLevel="0" collapsed="false">
      <c r="A40" s="40"/>
      <c r="B40" s="40"/>
      <c r="C40" s="47"/>
      <c r="D40" s="42"/>
    </row>
    <row r="41" customFormat="false" ht="12.75" hidden="false" customHeight="true" outlineLevel="0" collapsed="false">
      <c r="A41" s="40"/>
      <c r="B41" s="40"/>
      <c r="C41" s="47"/>
      <c r="D41" s="42"/>
    </row>
    <row r="42" customFormat="false" ht="12.75" hidden="false" customHeight="true" outlineLevel="0" collapsed="false">
      <c r="A42" s="40"/>
      <c r="B42" s="40"/>
      <c r="C42" s="47"/>
      <c r="D42" s="42"/>
    </row>
    <row r="43" customFormat="false" ht="12.75" hidden="false" customHeight="true" outlineLevel="0" collapsed="false">
      <c r="A43" s="40"/>
      <c r="B43" s="40"/>
      <c r="C43" s="47"/>
      <c r="D43" s="42"/>
    </row>
    <row r="44" customFormat="false" ht="12.75" hidden="false" customHeight="true" outlineLevel="0" collapsed="false">
      <c r="A44" s="40"/>
      <c r="B44" s="40"/>
      <c r="C44" s="47"/>
      <c r="D44" s="42"/>
    </row>
    <row r="45" customFormat="false" ht="12.75" hidden="false" customHeight="true" outlineLevel="0" collapsed="false">
      <c r="A45" s="40"/>
      <c r="B45" s="40"/>
      <c r="C45" s="47"/>
      <c r="D45" s="42"/>
    </row>
    <row r="46" customFormat="false" ht="12.75" hidden="false" customHeight="true" outlineLevel="0" collapsed="false">
      <c r="A46" s="40"/>
      <c r="B46" s="40"/>
      <c r="C46" s="47"/>
      <c r="D46" s="42"/>
    </row>
    <row r="47" customFormat="false" ht="12.75" hidden="false" customHeight="true" outlineLevel="0" collapsed="false">
      <c r="A47" s="40"/>
      <c r="B47" s="40"/>
      <c r="C47" s="47"/>
      <c r="D47" s="42"/>
    </row>
    <row r="48" customFormat="false" ht="12.75" hidden="false" customHeight="true" outlineLevel="0" collapsed="false">
      <c r="A48" s="40"/>
      <c r="B48" s="40"/>
      <c r="C48" s="47"/>
      <c r="D48" s="42"/>
    </row>
    <row r="49" customFormat="false" ht="12.75" hidden="false" customHeight="true" outlineLevel="0" collapsed="false">
      <c r="A49" s="40"/>
      <c r="B49" s="40"/>
      <c r="C49" s="47"/>
      <c r="D49" s="42"/>
    </row>
    <row r="50" customFormat="false" ht="12.75" hidden="false" customHeight="true" outlineLevel="0" collapsed="false">
      <c r="A50" s="40"/>
      <c r="B50" s="40"/>
      <c r="C50" s="47"/>
      <c r="D50" s="42"/>
    </row>
    <row r="51" customFormat="false" ht="12.75" hidden="false" customHeight="true" outlineLevel="0" collapsed="false">
      <c r="A51" s="40"/>
      <c r="B51" s="40"/>
      <c r="C51" s="47"/>
      <c r="D51" s="42"/>
    </row>
    <row r="52" customFormat="false" ht="12.75" hidden="false" customHeight="true" outlineLevel="0" collapsed="false">
      <c r="A52" s="40"/>
      <c r="B52" s="40"/>
      <c r="C52" s="47"/>
      <c r="D52" s="42"/>
    </row>
    <row r="53" customFormat="false" ht="12.75" hidden="false" customHeight="true" outlineLevel="0" collapsed="false">
      <c r="A53" s="40"/>
      <c r="B53" s="40"/>
      <c r="C53" s="47"/>
      <c r="D53" s="42"/>
    </row>
    <row r="54" customFormat="false" ht="12.75" hidden="false" customHeight="true" outlineLevel="0" collapsed="false">
      <c r="A54" s="40"/>
      <c r="B54" s="40"/>
      <c r="C54" s="47"/>
      <c r="D54" s="42"/>
    </row>
    <row r="55" customFormat="false" ht="12.75" hidden="false" customHeight="true" outlineLevel="0" collapsed="false">
      <c r="A55" s="40"/>
      <c r="B55" s="40"/>
      <c r="C55" s="47"/>
      <c r="D55" s="42"/>
    </row>
    <row r="56" customFormat="false" ht="12.75" hidden="false" customHeight="true" outlineLevel="0" collapsed="false">
      <c r="A56" s="40"/>
      <c r="B56" s="40"/>
      <c r="C56" s="47"/>
      <c r="D56" s="42"/>
    </row>
    <row r="57" customFormat="false" ht="12.75" hidden="false" customHeight="true" outlineLevel="0" collapsed="false">
      <c r="A57" s="40"/>
      <c r="B57" s="40"/>
      <c r="C57" s="47"/>
      <c r="D57" s="42"/>
    </row>
    <row r="58" customFormat="false" ht="12.75" hidden="false" customHeight="true" outlineLevel="0" collapsed="false">
      <c r="A58" s="40"/>
      <c r="B58" s="40"/>
      <c r="C58" s="47"/>
      <c r="D58" s="42"/>
    </row>
    <row r="59" customFormat="false" ht="12.75" hidden="false" customHeight="true" outlineLevel="0" collapsed="false">
      <c r="A59" s="40"/>
      <c r="B59" s="40"/>
      <c r="C59" s="47"/>
      <c r="D59" s="42"/>
    </row>
    <row r="60" customFormat="false" ht="12.75" hidden="false" customHeight="true" outlineLevel="0" collapsed="false">
      <c r="A60" s="40"/>
      <c r="B60" s="40"/>
      <c r="C60" s="47"/>
      <c r="D60" s="42"/>
    </row>
    <row r="61" customFormat="false" ht="12.75" hidden="false" customHeight="true" outlineLevel="0" collapsed="false">
      <c r="A61" s="40"/>
      <c r="B61" s="40"/>
      <c r="C61" s="47"/>
      <c r="D61" s="42"/>
    </row>
    <row r="62" customFormat="false" ht="12.75" hidden="false" customHeight="true" outlineLevel="0" collapsed="false">
      <c r="A62" s="40"/>
      <c r="B62" s="40"/>
      <c r="C62" s="47"/>
      <c r="D62" s="42"/>
    </row>
    <row r="63" customFormat="false" ht="12.75" hidden="false" customHeight="true" outlineLevel="0" collapsed="false">
      <c r="A63" s="40"/>
      <c r="B63" s="40"/>
      <c r="C63" s="47"/>
      <c r="D63" s="42"/>
    </row>
    <row r="64" customFormat="false" ht="12.75" hidden="false" customHeight="true" outlineLevel="0" collapsed="false">
      <c r="A64" s="40"/>
      <c r="B64" s="40"/>
      <c r="C64" s="47"/>
      <c r="D64" s="42"/>
    </row>
    <row r="65" customFormat="false" ht="12.75" hidden="false" customHeight="true" outlineLevel="0" collapsed="false">
      <c r="A65" s="40"/>
      <c r="B65" s="40"/>
      <c r="C65" s="47"/>
      <c r="D65" s="42"/>
    </row>
    <row r="66" customFormat="false" ht="12.75" hidden="false" customHeight="true" outlineLevel="0" collapsed="false">
      <c r="A66" s="40"/>
      <c r="B66" s="40"/>
      <c r="C66" s="47"/>
      <c r="D66" s="42"/>
    </row>
    <row r="67" customFormat="false" ht="12.75" hidden="false" customHeight="true" outlineLevel="0" collapsed="false">
      <c r="A67" s="40"/>
      <c r="B67" s="40"/>
      <c r="C67" s="47"/>
      <c r="D67" s="42"/>
    </row>
    <row r="68" customFormat="false" ht="12.75" hidden="false" customHeight="true" outlineLevel="0" collapsed="false">
      <c r="A68" s="40"/>
      <c r="B68" s="40"/>
      <c r="C68" s="47"/>
      <c r="D68" s="42"/>
    </row>
    <row r="69" customFormat="false" ht="12.75" hidden="false" customHeight="true" outlineLevel="0" collapsed="false">
      <c r="A69" s="40"/>
      <c r="B69" s="40"/>
      <c r="C69" s="47"/>
      <c r="D69" s="42"/>
    </row>
    <row r="70" customFormat="false" ht="12.75" hidden="false" customHeight="true" outlineLevel="0" collapsed="false">
      <c r="A70" s="40"/>
      <c r="B70" s="40"/>
      <c r="C70" s="47"/>
      <c r="D70" s="42"/>
    </row>
    <row r="71" customFormat="false" ht="12.75" hidden="false" customHeight="true" outlineLevel="0" collapsed="false">
      <c r="A71" s="40"/>
      <c r="B71" s="40"/>
      <c r="C71" s="47"/>
      <c r="D71" s="42"/>
    </row>
    <row r="72" customFormat="false" ht="12.75" hidden="false" customHeight="true" outlineLevel="0" collapsed="false">
      <c r="A72" s="40"/>
      <c r="B72" s="40"/>
      <c r="C72" s="47"/>
      <c r="D72" s="42"/>
    </row>
    <row r="73" customFormat="false" ht="12.75" hidden="false" customHeight="true" outlineLevel="0" collapsed="false">
      <c r="A73" s="40"/>
      <c r="B73" s="40"/>
      <c r="C73" s="47"/>
      <c r="D73" s="42"/>
    </row>
    <row r="74" customFormat="false" ht="12.75" hidden="false" customHeight="true" outlineLevel="0" collapsed="false">
      <c r="A74" s="40"/>
      <c r="B74" s="40"/>
      <c r="C74" s="47"/>
      <c r="D74" s="42"/>
    </row>
    <row r="75" customFormat="false" ht="12.75" hidden="false" customHeight="true" outlineLevel="0" collapsed="false">
      <c r="A75" s="40"/>
      <c r="B75" s="40"/>
      <c r="C75" s="47"/>
      <c r="D75" s="42"/>
    </row>
    <row r="76" customFormat="false" ht="12.75" hidden="false" customHeight="true" outlineLevel="0" collapsed="false">
      <c r="A76" s="40"/>
      <c r="B76" s="40"/>
      <c r="C76" s="47"/>
      <c r="D76" s="42"/>
    </row>
    <row r="77" customFormat="false" ht="12.75" hidden="false" customHeight="true" outlineLevel="0" collapsed="false">
      <c r="A77" s="40"/>
      <c r="B77" s="40"/>
      <c r="C77" s="47"/>
      <c r="D77" s="42"/>
    </row>
    <row r="78" customFormat="false" ht="12.75" hidden="false" customHeight="true" outlineLevel="0" collapsed="false">
      <c r="A78" s="40"/>
      <c r="B78" s="40"/>
      <c r="C78" s="47"/>
      <c r="D78" s="42"/>
    </row>
    <row r="79" customFormat="false" ht="12.75" hidden="false" customHeight="true" outlineLevel="0" collapsed="false">
      <c r="A79" s="40"/>
      <c r="B79" s="40"/>
      <c r="C79" s="47"/>
      <c r="D79" s="42"/>
    </row>
    <row r="80" customFormat="false" ht="12.75" hidden="false" customHeight="true" outlineLevel="0" collapsed="false">
      <c r="A80" s="40"/>
      <c r="B80" s="40"/>
      <c r="C80" s="47"/>
      <c r="D80" s="42"/>
    </row>
    <row r="81" customFormat="false" ht="12.75" hidden="false" customHeight="true" outlineLevel="0" collapsed="false">
      <c r="A81" s="40"/>
      <c r="B81" s="40"/>
      <c r="C81" s="47"/>
      <c r="D81" s="42"/>
    </row>
    <row r="82" customFormat="false" ht="12.75" hidden="false" customHeight="true" outlineLevel="0" collapsed="false">
      <c r="A82" s="40"/>
      <c r="B82" s="40"/>
      <c r="C82" s="47"/>
      <c r="D82" s="42"/>
    </row>
    <row r="83" customFormat="false" ht="12.75" hidden="false" customHeight="true" outlineLevel="0" collapsed="false">
      <c r="A83" s="40"/>
      <c r="B83" s="40"/>
      <c r="C83" s="47"/>
      <c r="D83" s="42"/>
    </row>
    <row r="84" customFormat="false" ht="12.75" hidden="false" customHeight="true" outlineLevel="0" collapsed="false">
      <c r="A84" s="40"/>
      <c r="B84" s="40"/>
      <c r="C84" s="47"/>
      <c r="D84" s="42"/>
    </row>
    <row r="85" customFormat="false" ht="12.75" hidden="false" customHeight="true" outlineLevel="0" collapsed="false">
      <c r="A85" s="40"/>
      <c r="B85" s="40"/>
      <c r="C85" s="47"/>
      <c r="D85" s="42"/>
    </row>
    <row r="86" customFormat="false" ht="12.75" hidden="false" customHeight="true" outlineLevel="0" collapsed="false">
      <c r="A86" s="40"/>
      <c r="B86" s="40"/>
      <c r="C86" s="47"/>
      <c r="D86" s="42"/>
    </row>
    <row r="87" customFormat="false" ht="12.75" hidden="false" customHeight="true" outlineLevel="0" collapsed="false">
      <c r="A87" s="40"/>
      <c r="B87" s="40"/>
      <c r="C87" s="47"/>
      <c r="D87" s="42"/>
    </row>
    <row r="88" customFormat="false" ht="12.75" hidden="false" customHeight="true" outlineLevel="0" collapsed="false">
      <c r="A88" s="40"/>
      <c r="B88" s="40"/>
      <c r="C88" s="47"/>
      <c r="D88" s="42"/>
    </row>
    <row r="89" customFormat="false" ht="12.75" hidden="false" customHeight="true" outlineLevel="0" collapsed="false">
      <c r="A89" s="40"/>
      <c r="B89" s="40"/>
      <c r="C89" s="47"/>
      <c r="D89" s="42"/>
    </row>
    <row r="90" customFormat="false" ht="12.75" hidden="false" customHeight="true" outlineLevel="0" collapsed="false">
      <c r="A90" s="40"/>
      <c r="B90" s="40"/>
      <c r="C90" s="47"/>
      <c r="D90" s="42"/>
    </row>
    <row r="91" customFormat="false" ht="12.75" hidden="false" customHeight="true" outlineLevel="0" collapsed="false">
      <c r="A91" s="40"/>
      <c r="B91" s="40"/>
      <c r="C91" s="47"/>
      <c r="D91" s="42"/>
    </row>
    <row r="92" customFormat="false" ht="12.75" hidden="false" customHeight="true" outlineLevel="0" collapsed="false">
      <c r="A92" s="40"/>
      <c r="B92" s="40"/>
      <c r="C92" s="47"/>
      <c r="D92" s="42"/>
    </row>
    <row r="93" customFormat="false" ht="12.75" hidden="false" customHeight="true" outlineLevel="0" collapsed="false">
      <c r="A93" s="40"/>
      <c r="B93" s="40"/>
      <c r="C93" s="47"/>
      <c r="D93" s="42"/>
    </row>
    <row r="94" customFormat="false" ht="12.75" hidden="false" customHeight="true" outlineLevel="0" collapsed="false">
      <c r="A94" s="40"/>
      <c r="B94" s="40"/>
      <c r="C94" s="47"/>
      <c r="D94" s="42"/>
    </row>
    <row r="95" customFormat="false" ht="12.75" hidden="false" customHeight="true" outlineLevel="0" collapsed="false">
      <c r="A95" s="40"/>
      <c r="B95" s="40"/>
      <c r="C95" s="47"/>
      <c r="D95" s="42"/>
    </row>
    <row r="96" customFormat="false" ht="12.75" hidden="false" customHeight="true" outlineLevel="0" collapsed="false">
      <c r="A96" s="40"/>
      <c r="B96" s="40"/>
      <c r="C96" s="47"/>
      <c r="D96" s="42"/>
    </row>
    <row r="97" customFormat="false" ht="12.75" hidden="false" customHeight="true" outlineLevel="0" collapsed="false">
      <c r="A97" s="40"/>
      <c r="B97" s="40"/>
      <c r="C97" s="47"/>
      <c r="D97" s="42"/>
    </row>
    <row r="98" customFormat="false" ht="12.75" hidden="false" customHeight="true" outlineLevel="0" collapsed="false">
      <c r="A98" s="40"/>
      <c r="B98" s="40"/>
      <c r="C98" s="47"/>
      <c r="D98" s="42"/>
    </row>
    <row r="99" customFormat="false" ht="12.75" hidden="false" customHeight="true" outlineLevel="0" collapsed="false">
      <c r="A99" s="40"/>
      <c r="B99" s="40"/>
      <c r="C99" s="47"/>
      <c r="D99" s="42"/>
    </row>
    <row r="100" customFormat="false" ht="12.75" hidden="false" customHeight="true" outlineLevel="0" collapsed="false">
      <c r="A100" s="40"/>
      <c r="B100" s="40"/>
      <c r="C100" s="47"/>
      <c r="D100" s="42"/>
    </row>
    <row r="101" customFormat="false" ht="12.75" hidden="false" customHeight="true" outlineLevel="0" collapsed="false">
      <c r="A101" s="40"/>
      <c r="B101" s="40"/>
      <c r="C101" s="47"/>
      <c r="D101" s="42"/>
    </row>
    <row r="102" customFormat="false" ht="12.75" hidden="false" customHeight="true" outlineLevel="0" collapsed="false">
      <c r="A102" s="40"/>
      <c r="B102" s="40"/>
      <c r="C102" s="47"/>
      <c r="D102" s="42"/>
    </row>
    <row r="103" customFormat="false" ht="12.75" hidden="false" customHeight="true" outlineLevel="0" collapsed="false">
      <c r="A103" s="40"/>
      <c r="B103" s="40"/>
      <c r="C103" s="47"/>
      <c r="D103" s="42"/>
    </row>
    <row r="104" customFormat="false" ht="12.75" hidden="false" customHeight="true" outlineLevel="0" collapsed="false">
      <c r="A104" s="40"/>
      <c r="B104" s="40"/>
      <c r="C104" s="47"/>
      <c r="D104" s="42"/>
    </row>
    <row r="105" customFormat="false" ht="12.75" hidden="false" customHeight="true" outlineLevel="0" collapsed="false">
      <c r="A105" s="40"/>
      <c r="B105" s="40"/>
      <c r="C105" s="47"/>
      <c r="D105" s="42"/>
    </row>
    <row r="106" customFormat="false" ht="12.75" hidden="false" customHeight="true" outlineLevel="0" collapsed="false">
      <c r="A106" s="40"/>
      <c r="B106" s="40"/>
      <c r="C106" s="47"/>
      <c r="D106" s="42"/>
    </row>
    <row r="107" customFormat="false" ht="12.75" hidden="false" customHeight="true" outlineLevel="0" collapsed="false">
      <c r="A107" s="40"/>
      <c r="B107" s="40"/>
      <c r="C107" s="47"/>
      <c r="D107" s="42"/>
    </row>
    <row r="108" customFormat="false" ht="12.75" hidden="false" customHeight="true" outlineLevel="0" collapsed="false">
      <c r="A108" s="40"/>
      <c r="B108" s="40"/>
      <c r="C108" s="47"/>
      <c r="D108" s="42"/>
    </row>
    <row r="109" customFormat="false" ht="12.75" hidden="false" customHeight="true" outlineLevel="0" collapsed="false">
      <c r="A109" s="40"/>
      <c r="B109" s="40"/>
      <c r="C109" s="47"/>
      <c r="D109" s="42"/>
    </row>
    <row r="110" customFormat="false" ht="12.75" hidden="false" customHeight="true" outlineLevel="0" collapsed="false">
      <c r="A110" s="40"/>
      <c r="B110" s="40"/>
      <c r="C110" s="47"/>
      <c r="D110" s="42"/>
    </row>
    <row r="111" customFormat="false" ht="12.75" hidden="false" customHeight="true" outlineLevel="0" collapsed="false">
      <c r="A111" s="40"/>
      <c r="B111" s="40"/>
      <c r="C111" s="47"/>
      <c r="D111" s="42"/>
    </row>
    <row r="112" customFormat="false" ht="12.75" hidden="false" customHeight="true" outlineLevel="0" collapsed="false">
      <c r="A112" s="40"/>
      <c r="B112" s="40"/>
      <c r="C112" s="47"/>
      <c r="D112" s="42"/>
    </row>
    <row r="113" customFormat="false" ht="12.75" hidden="false" customHeight="true" outlineLevel="0" collapsed="false">
      <c r="A113" s="40"/>
      <c r="B113" s="40"/>
      <c r="C113" s="47"/>
      <c r="D113" s="42"/>
    </row>
    <row r="114" customFormat="false" ht="12.75" hidden="false" customHeight="true" outlineLevel="0" collapsed="false">
      <c r="A114" s="40"/>
      <c r="B114" s="40"/>
      <c r="C114" s="47"/>
      <c r="D114" s="42"/>
    </row>
    <row r="115" customFormat="false" ht="12.75" hidden="false" customHeight="true" outlineLevel="0" collapsed="false">
      <c r="A115" s="40"/>
      <c r="B115" s="40"/>
      <c r="C115" s="47"/>
      <c r="D115" s="42"/>
    </row>
    <row r="116" customFormat="false" ht="12.75" hidden="false" customHeight="true" outlineLevel="0" collapsed="false">
      <c r="A116" s="40"/>
      <c r="B116" s="40"/>
      <c r="C116" s="47"/>
      <c r="D116" s="42"/>
    </row>
    <row r="117" customFormat="false" ht="12.75" hidden="false" customHeight="true" outlineLevel="0" collapsed="false">
      <c r="A117" s="40"/>
      <c r="B117" s="40"/>
      <c r="C117" s="47"/>
      <c r="D117" s="42"/>
    </row>
    <row r="118" customFormat="false" ht="12.75" hidden="false" customHeight="true" outlineLevel="0" collapsed="false">
      <c r="A118" s="40"/>
      <c r="B118" s="40"/>
      <c r="C118" s="47"/>
      <c r="D118" s="42"/>
    </row>
    <row r="119" customFormat="false" ht="12.75" hidden="false" customHeight="true" outlineLevel="0" collapsed="false">
      <c r="A119" s="40"/>
      <c r="B119" s="40"/>
      <c r="C119" s="47"/>
      <c r="D119" s="42"/>
    </row>
    <row r="120" customFormat="false" ht="12.75" hidden="false" customHeight="true" outlineLevel="0" collapsed="false">
      <c r="A120" s="40"/>
      <c r="B120" s="40"/>
      <c r="C120" s="47"/>
      <c r="D120" s="42"/>
    </row>
    <row r="121" customFormat="false" ht="12.75" hidden="false" customHeight="true" outlineLevel="0" collapsed="false">
      <c r="A121" s="40"/>
      <c r="B121" s="40"/>
      <c r="C121" s="47"/>
      <c r="D121" s="42"/>
    </row>
    <row r="122" customFormat="false" ht="12.75" hidden="false" customHeight="true" outlineLevel="0" collapsed="false">
      <c r="A122" s="40"/>
      <c r="B122" s="40"/>
      <c r="C122" s="47"/>
      <c r="D122" s="42"/>
    </row>
    <row r="123" customFormat="false" ht="12.75" hidden="false" customHeight="true" outlineLevel="0" collapsed="false">
      <c r="A123" s="40"/>
      <c r="B123" s="40"/>
      <c r="C123" s="47"/>
      <c r="D123" s="42"/>
    </row>
    <row r="124" customFormat="false" ht="12.75" hidden="false" customHeight="true" outlineLevel="0" collapsed="false">
      <c r="A124" s="40"/>
      <c r="B124" s="40"/>
      <c r="C124" s="47"/>
      <c r="D124" s="42"/>
    </row>
    <row r="125" customFormat="false" ht="12.75" hidden="false" customHeight="true" outlineLevel="0" collapsed="false">
      <c r="A125" s="40"/>
      <c r="B125" s="40"/>
      <c r="C125" s="47"/>
      <c r="D125" s="42"/>
    </row>
    <row r="126" customFormat="false" ht="12.75" hidden="false" customHeight="true" outlineLevel="0" collapsed="false">
      <c r="A126" s="40"/>
      <c r="B126" s="40"/>
      <c r="C126" s="47"/>
      <c r="D126" s="42"/>
    </row>
    <row r="127" customFormat="false" ht="12.75" hidden="false" customHeight="true" outlineLevel="0" collapsed="false">
      <c r="A127" s="40"/>
      <c r="B127" s="40"/>
      <c r="C127" s="47"/>
      <c r="D127" s="42"/>
    </row>
    <row r="128" customFormat="false" ht="12.75" hidden="false" customHeight="true" outlineLevel="0" collapsed="false">
      <c r="A128" s="40"/>
      <c r="B128" s="40"/>
      <c r="C128" s="47"/>
      <c r="D128" s="42"/>
    </row>
    <row r="129" customFormat="false" ht="12.75" hidden="false" customHeight="true" outlineLevel="0" collapsed="false">
      <c r="A129" s="40"/>
      <c r="B129" s="40"/>
      <c r="C129" s="47"/>
      <c r="D129" s="42"/>
    </row>
    <row r="130" customFormat="false" ht="12.75" hidden="false" customHeight="true" outlineLevel="0" collapsed="false">
      <c r="A130" s="40"/>
      <c r="B130" s="40"/>
      <c r="C130" s="47"/>
      <c r="D130" s="42"/>
    </row>
    <row r="131" customFormat="false" ht="12.75" hidden="false" customHeight="true" outlineLevel="0" collapsed="false">
      <c r="A131" s="40"/>
      <c r="B131" s="40"/>
      <c r="C131" s="47"/>
      <c r="D131" s="42"/>
    </row>
    <row r="132" customFormat="false" ht="12.75" hidden="false" customHeight="true" outlineLevel="0" collapsed="false">
      <c r="A132" s="40"/>
      <c r="B132" s="40"/>
      <c r="C132" s="47"/>
      <c r="D132" s="42"/>
    </row>
    <row r="133" customFormat="false" ht="12.75" hidden="false" customHeight="true" outlineLevel="0" collapsed="false">
      <c r="A133" s="40"/>
      <c r="B133" s="40"/>
      <c r="C133" s="47"/>
      <c r="D133" s="42"/>
    </row>
    <row r="134" customFormat="false" ht="12.75" hidden="false" customHeight="true" outlineLevel="0" collapsed="false">
      <c r="A134" s="40"/>
      <c r="B134" s="40"/>
      <c r="C134" s="47"/>
      <c r="D134" s="42"/>
    </row>
    <row r="135" customFormat="false" ht="12.75" hidden="false" customHeight="true" outlineLevel="0" collapsed="false">
      <c r="A135" s="40"/>
      <c r="B135" s="40"/>
      <c r="C135" s="47"/>
      <c r="D135" s="42"/>
    </row>
    <row r="136" customFormat="false" ht="12.75" hidden="false" customHeight="true" outlineLevel="0" collapsed="false">
      <c r="A136" s="40"/>
      <c r="B136" s="40"/>
      <c r="C136" s="47"/>
      <c r="D136" s="42"/>
    </row>
    <row r="137" customFormat="false" ht="12.75" hidden="false" customHeight="true" outlineLevel="0" collapsed="false">
      <c r="A137" s="40"/>
      <c r="B137" s="40"/>
      <c r="C137" s="47"/>
      <c r="D137" s="42"/>
    </row>
    <row r="138" customFormat="false" ht="12.75" hidden="false" customHeight="true" outlineLevel="0" collapsed="false">
      <c r="A138" s="40"/>
      <c r="B138" s="40"/>
      <c r="C138" s="47"/>
      <c r="D138" s="42"/>
    </row>
    <row r="139" customFormat="false" ht="12.75" hidden="false" customHeight="true" outlineLevel="0" collapsed="false">
      <c r="A139" s="40"/>
      <c r="B139" s="40"/>
      <c r="C139" s="47"/>
      <c r="D139" s="42"/>
    </row>
    <row r="140" customFormat="false" ht="12.75" hidden="false" customHeight="true" outlineLevel="0" collapsed="false">
      <c r="A140" s="40"/>
      <c r="B140" s="40"/>
      <c r="C140" s="47"/>
      <c r="D140" s="42"/>
    </row>
    <row r="141" customFormat="false" ht="12.75" hidden="false" customHeight="true" outlineLevel="0" collapsed="false">
      <c r="A141" s="40"/>
      <c r="B141" s="40"/>
      <c r="C141" s="47"/>
      <c r="D141" s="42"/>
    </row>
    <row r="142" customFormat="false" ht="12.75" hidden="false" customHeight="true" outlineLevel="0" collapsed="false">
      <c r="A142" s="40"/>
      <c r="B142" s="40"/>
      <c r="C142" s="47"/>
      <c r="D142" s="42"/>
    </row>
    <row r="143" customFormat="false" ht="12.75" hidden="false" customHeight="true" outlineLevel="0" collapsed="false">
      <c r="A143" s="40"/>
      <c r="B143" s="40"/>
      <c r="C143" s="47"/>
      <c r="D143" s="42"/>
    </row>
    <row r="144" customFormat="false" ht="12.75" hidden="false" customHeight="true" outlineLevel="0" collapsed="false">
      <c r="A144" s="40"/>
      <c r="B144" s="40"/>
      <c r="C144" s="47"/>
      <c r="D144" s="42"/>
    </row>
    <row r="145" customFormat="false" ht="12.75" hidden="false" customHeight="true" outlineLevel="0" collapsed="false">
      <c r="A145" s="40"/>
      <c r="B145" s="40"/>
      <c r="C145" s="47"/>
      <c r="D145" s="42"/>
    </row>
    <row r="146" customFormat="false" ht="12.75" hidden="false" customHeight="true" outlineLevel="0" collapsed="false">
      <c r="A146" s="40"/>
      <c r="B146" s="40"/>
      <c r="C146" s="47"/>
      <c r="D146" s="42"/>
    </row>
    <row r="147" customFormat="false" ht="12.75" hidden="false" customHeight="true" outlineLevel="0" collapsed="false">
      <c r="A147" s="40"/>
      <c r="B147" s="40"/>
      <c r="C147" s="47"/>
      <c r="D147" s="42"/>
    </row>
    <row r="148" customFormat="false" ht="12.75" hidden="false" customHeight="true" outlineLevel="0" collapsed="false">
      <c r="A148" s="40"/>
      <c r="B148" s="40"/>
      <c r="C148" s="47"/>
      <c r="D148" s="42"/>
    </row>
    <row r="149" customFormat="false" ht="12.75" hidden="false" customHeight="true" outlineLevel="0" collapsed="false">
      <c r="A149" s="40"/>
      <c r="B149" s="40"/>
      <c r="C149" s="47"/>
      <c r="D149" s="42"/>
    </row>
    <row r="150" customFormat="false" ht="12.75" hidden="false" customHeight="true" outlineLevel="0" collapsed="false">
      <c r="A150" s="40"/>
      <c r="B150" s="40"/>
      <c r="C150" s="47"/>
      <c r="D150" s="42"/>
    </row>
    <row r="151" customFormat="false" ht="12.75" hidden="false" customHeight="true" outlineLevel="0" collapsed="false">
      <c r="A151" s="40"/>
      <c r="B151" s="40"/>
      <c r="C151" s="47"/>
      <c r="D151" s="42"/>
    </row>
    <row r="152" customFormat="false" ht="12.75" hidden="false" customHeight="true" outlineLevel="0" collapsed="false">
      <c r="A152" s="40"/>
      <c r="B152" s="40"/>
      <c r="C152" s="47"/>
      <c r="D152" s="42"/>
    </row>
    <row r="153" customFormat="false" ht="12.75" hidden="false" customHeight="true" outlineLevel="0" collapsed="false">
      <c r="A153" s="40"/>
      <c r="B153" s="40"/>
      <c r="C153" s="47"/>
      <c r="D153" s="42"/>
    </row>
    <row r="154" customFormat="false" ht="12.75" hidden="false" customHeight="true" outlineLevel="0" collapsed="false">
      <c r="A154" s="40"/>
      <c r="B154" s="40"/>
      <c r="C154" s="47"/>
      <c r="D154" s="42"/>
    </row>
    <row r="155" customFormat="false" ht="12.75" hidden="false" customHeight="true" outlineLevel="0" collapsed="false">
      <c r="A155" s="40"/>
      <c r="B155" s="40"/>
      <c r="C155" s="47"/>
      <c r="D155" s="42"/>
    </row>
    <row r="156" customFormat="false" ht="12.75" hidden="false" customHeight="true" outlineLevel="0" collapsed="false">
      <c r="A156" s="40"/>
      <c r="B156" s="40"/>
      <c r="C156" s="47"/>
      <c r="D156" s="42"/>
    </row>
    <row r="157" customFormat="false" ht="12.75" hidden="false" customHeight="true" outlineLevel="0" collapsed="false">
      <c r="A157" s="40"/>
      <c r="B157" s="40"/>
      <c r="C157" s="47"/>
      <c r="D157" s="42"/>
    </row>
    <row r="158" customFormat="false" ht="12.75" hidden="false" customHeight="true" outlineLevel="0" collapsed="false">
      <c r="A158" s="40"/>
      <c r="B158" s="40"/>
      <c r="C158" s="47"/>
      <c r="D158" s="42"/>
    </row>
    <row r="159" customFormat="false" ht="12.75" hidden="false" customHeight="true" outlineLevel="0" collapsed="false">
      <c r="A159" s="40"/>
      <c r="B159" s="40"/>
      <c r="C159" s="47"/>
      <c r="D159" s="42"/>
    </row>
    <row r="160" customFormat="false" ht="12.75" hidden="false" customHeight="true" outlineLevel="0" collapsed="false">
      <c r="A160" s="40"/>
      <c r="B160" s="40"/>
      <c r="C160" s="47"/>
      <c r="D160" s="42"/>
    </row>
    <row r="161" customFormat="false" ht="12.75" hidden="false" customHeight="true" outlineLevel="0" collapsed="false">
      <c r="A161" s="40"/>
      <c r="B161" s="40"/>
      <c r="C161" s="47"/>
      <c r="D161" s="42"/>
    </row>
    <row r="162" customFormat="false" ht="12.75" hidden="false" customHeight="true" outlineLevel="0" collapsed="false">
      <c r="A162" s="40"/>
      <c r="B162" s="40"/>
      <c r="C162" s="47"/>
      <c r="D162" s="42"/>
    </row>
    <row r="163" customFormat="false" ht="12.75" hidden="false" customHeight="true" outlineLevel="0" collapsed="false">
      <c r="A163" s="40"/>
      <c r="B163" s="40"/>
      <c r="C163" s="47"/>
      <c r="D163" s="42"/>
    </row>
    <row r="164" customFormat="false" ht="12.75" hidden="false" customHeight="true" outlineLevel="0" collapsed="false">
      <c r="A164" s="40"/>
      <c r="B164" s="40"/>
      <c r="C164" s="47"/>
      <c r="D164" s="42"/>
    </row>
    <row r="165" customFormat="false" ht="12.75" hidden="false" customHeight="true" outlineLevel="0" collapsed="false">
      <c r="A165" s="40"/>
      <c r="B165" s="40"/>
      <c r="C165" s="47"/>
      <c r="D165" s="42"/>
    </row>
    <row r="166" customFormat="false" ht="12.75" hidden="false" customHeight="true" outlineLevel="0" collapsed="false">
      <c r="A166" s="40"/>
      <c r="B166" s="40"/>
      <c r="C166" s="47"/>
      <c r="D166" s="42"/>
    </row>
    <row r="167" customFormat="false" ht="12.75" hidden="false" customHeight="true" outlineLevel="0" collapsed="false">
      <c r="A167" s="40"/>
      <c r="B167" s="40"/>
      <c r="C167" s="47"/>
      <c r="D167" s="42"/>
    </row>
    <row r="168" customFormat="false" ht="12.75" hidden="false" customHeight="true" outlineLevel="0" collapsed="false">
      <c r="A168" s="40"/>
      <c r="B168" s="40"/>
      <c r="C168" s="47"/>
      <c r="D168" s="42"/>
    </row>
    <row r="169" customFormat="false" ht="12.75" hidden="false" customHeight="true" outlineLevel="0" collapsed="false">
      <c r="A169" s="40"/>
      <c r="B169" s="40"/>
      <c r="C169" s="47"/>
      <c r="D169" s="42"/>
    </row>
    <row r="170" customFormat="false" ht="12.75" hidden="false" customHeight="true" outlineLevel="0" collapsed="false">
      <c r="A170" s="40"/>
      <c r="B170" s="40"/>
      <c r="C170" s="47"/>
      <c r="D170" s="42"/>
    </row>
    <row r="171" customFormat="false" ht="12.75" hidden="false" customHeight="true" outlineLevel="0" collapsed="false">
      <c r="A171" s="40"/>
      <c r="B171" s="40"/>
      <c r="C171" s="47"/>
      <c r="D171" s="42"/>
    </row>
    <row r="172" customFormat="false" ht="12.75" hidden="false" customHeight="true" outlineLevel="0" collapsed="false">
      <c r="A172" s="40"/>
      <c r="B172" s="40"/>
      <c r="C172" s="47"/>
      <c r="D172" s="42"/>
    </row>
    <row r="173" customFormat="false" ht="12.75" hidden="false" customHeight="true" outlineLevel="0" collapsed="false">
      <c r="A173" s="40"/>
      <c r="B173" s="40"/>
      <c r="C173" s="47"/>
      <c r="D173" s="42"/>
    </row>
    <row r="174" customFormat="false" ht="12.75" hidden="false" customHeight="true" outlineLevel="0" collapsed="false">
      <c r="A174" s="40"/>
      <c r="B174" s="40"/>
      <c r="C174" s="47"/>
      <c r="D174" s="42"/>
    </row>
    <row r="175" customFormat="false" ht="12.75" hidden="false" customHeight="true" outlineLevel="0" collapsed="false">
      <c r="A175" s="40"/>
      <c r="B175" s="40"/>
      <c r="C175" s="47"/>
      <c r="D175" s="42"/>
    </row>
    <row r="176" customFormat="false" ht="12.75" hidden="false" customHeight="true" outlineLevel="0" collapsed="false">
      <c r="A176" s="40"/>
      <c r="B176" s="40"/>
      <c r="C176" s="47"/>
      <c r="D176" s="42"/>
    </row>
    <row r="177" customFormat="false" ht="12.75" hidden="false" customHeight="true" outlineLevel="0" collapsed="false">
      <c r="A177" s="40"/>
      <c r="B177" s="40"/>
      <c r="C177" s="47"/>
      <c r="D177" s="42"/>
    </row>
    <row r="178" customFormat="false" ht="12.75" hidden="false" customHeight="true" outlineLevel="0" collapsed="false">
      <c r="A178" s="40"/>
      <c r="B178" s="40"/>
      <c r="C178" s="47"/>
      <c r="D178" s="42"/>
    </row>
    <row r="179" customFormat="false" ht="12.75" hidden="false" customHeight="true" outlineLevel="0" collapsed="false">
      <c r="A179" s="40"/>
      <c r="B179" s="40"/>
      <c r="C179" s="47"/>
      <c r="D179" s="42"/>
    </row>
    <row r="180" customFormat="false" ht="12.75" hidden="false" customHeight="true" outlineLevel="0" collapsed="false">
      <c r="A180" s="40"/>
      <c r="B180" s="40"/>
      <c r="C180" s="47"/>
      <c r="D180" s="42"/>
    </row>
    <row r="181" customFormat="false" ht="12.75" hidden="false" customHeight="true" outlineLevel="0" collapsed="false">
      <c r="A181" s="40"/>
      <c r="B181" s="40"/>
      <c r="C181" s="47"/>
      <c r="D181" s="42"/>
    </row>
    <row r="182" customFormat="false" ht="12.75" hidden="false" customHeight="true" outlineLevel="0" collapsed="false">
      <c r="A182" s="40"/>
      <c r="B182" s="40"/>
      <c r="C182" s="47"/>
      <c r="D182" s="42"/>
    </row>
    <row r="183" customFormat="false" ht="12.75" hidden="false" customHeight="true" outlineLevel="0" collapsed="false">
      <c r="A183" s="40"/>
      <c r="B183" s="40"/>
      <c r="C183" s="47"/>
      <c r="D183" s="42"/>
    </row>
    <row r="184" customFormat="false" ht="12.75" hidden="false" customHeight="true" outlineLevel="0" collapsed="false">
      <c r="A184" s="40"/>
      <c r="B184" s="40"/>
      <c r="C184" s="47"/>
      <c r="D184" s="42"/>
    </row>
    <row r="185" customFormat="false" ht="12.75" hidden="false" customHeight="true" outlineLevel="0" collapsed="false">
      <c r="A185" s="40"/>
      <c r="B185" s="40"/>
      <c r="C185" s="47"/>
      <c r="D185" s="42"/>
    </row>
    <row r="186" customFormat="false" ht="12.75" hidden="false" customHeight="true" outlineLevel="0" collapsed="false">
      <c r="A186" s="40"/>
      <c r="B186" s="40"/>
      <c r="C186" s="47"/>
      <c r="D186" s="42"/>
    </row>
    <row r="187" customFormat="false" ht="12.75" hidden="false" customHeight="true" outlineLevel="0" collapsed="false">
      <c r="A187" s="40"/>
      <c r="B187" s="40"/>
      <c r="C187" s="47"/>
      <c r="D187" s="42"/>
    </row>
    <row r="188" customFormat="false" ht="12.75" hidden="false" customHeight="true" outlineLevel="0" collapsed="false">
      <c r="A188" s="40"/>
      <c r="B188" s="40"/>
      <c r="C188" s="47"/>
      <c r="D188" s="42"/>
    </row>
    <row r="189" customFormat="false" ht="12.75" hidden="false" customHeight="true" outlineLevel="0" collapsed="false">
      <c r="A189" s="40"/>
      <c r="B189" s="40"/>
      <c r="C189" s="47"/>
      <c r="D189" s="42"/>
    </row>
    <row r="190" customFormat="false" ht="12.75" hidden="false" customHeight="true" outlineLevel="0" collapsed="false">
      <c r="A190" s="40"/>
      <c r="B190" s="40"/>
      <c r="C190" s="47"/>
      <c r="D190" s="42"/>
    </row>
    <row r="191" customFormat="false" ht="12.75" hidden="false" customHeight="true" outlineLevel="0" collapsed="false">
      <c r="A191" s="40"/>
      <c r="B191" s="40"/>
      <c r="C191" s="47"/>
      <c r="D191" s="42"/>
    </row>
    <row r="192" customFormat="false" ht="12.75" hidden="false" customHeight="true" outlineLevel="0" collapsed="false">
      <c r="A192" s="40"/>
      <c r="B192" s="40"/>
      <c r="C192" s="47"/>
      <c r="D192" s="42"/>
    </row>
    <row r="193" customFormat="false" ht="12.75" hidden="false" customHeight="true" outlineLevel="0" collapsed="false">
      <c r="A193" s="40"/>
      <c r="B193" s="40"/>
      <c r="C193" s="47"/>
      <c r="D193" s="42"/>
    </row>
    <row r="194" customFormat="false" ht="12.75" hidden="false" customHeight="true" outlineLevel="0" collapsed="false">
      <c r="A194" s="40"/>
      <c r="B194" s="40"/>
      <c r="C194" s="47"/>
      <c r="D194" s="42"/>
    </row>
    <row r="195" customFormat="false" ht="12.75" hidden="false" customHeight="true" outlineLevel="0" collapsed="false">
      <c r="A195" s="40"/>
      <c r="B195" s="40"/>
      <c r="C195" s="47"/>
      <c r="D195" s="42"/>
    </row>
    <row r="196" customFormat="false" ht="12.75" hidden="false" customHeight="true" outlineLevel="0" collapsed="false">
      <c r="A196" s="40"/>
      <c r="B196" s="40"/>
      <c r="C196" s="47"/>
      <c r="D196" s="42"/>
    </row>
    <row r="197" customFormat="false" ht="12.75" hidden="false" customHeight="true" outlineLevel="0" collapsed="false">
      <c r="A197" s="40"/>
      <c r="B197" s="40"/>
      <c r="C197" s="47"/>
      <c r="D197" s="42"/>
    </row>
    <row r="198" customFormat="false" ht="12.75" hidden="false" customHeight="true" outlineLevel="0" collapsed="false">
      <c r="A198" s="40"/>
      <c r="B198" s="40"/>
      <c r="C198" s="47"/>
      <c r="D198" s="42"/>
    </row>
    <row r="199" customFormat="false" ht="12.75" hidden="false" customHeight="true" outlineLevel="0" collapsed="false">
      <c r="A199" s="40"/>
      <c r="B199" s="40"/>
      <c r="C199" s="47"/>
      <c r="D199" s="42"/>
    </row>
    <row r="200" customFormat="false" ht="12.75" hidden="false" customHeight="true" outlineLevel="0" collapsed="false">
      <c r="A200" s="40"/>
      <c r="B200" s="40"/>
      <c r="C200" s="47"/>
      <c r="D200" s="42"/>
    </row>
    <row r="201" customFormat="false" ht="12.75" hidden="false" customHeight="true" outlineLevel="0" collapsed="false">
      <c r="A201" s="40"/>
      <c r="B201" s="40"/>
      <c r="C201" s="47"/>
      <c r="D201" s="42"/>
    </row>
    <row r="202" customFormat="false" ht="12.75" hidden="false" customHeight="true" outlineLevel="0" collapsed="false">
      <c r="A202" s="40"/>
      <c r="B202" s="40"/>
      <c r="C202" s="47"/>
      <c r="D202" s="42"/>
    </row>
    <row r="203" customFormat="false" ht="12.75" hidden="false" customHeight="true" outlineLevel="0" collapsed="false">
      <c r="A203" s="40"/>
      <c r="B203" s="40"/>
      <c r="C203" s="47"/>
      <c r="D203" s="42"/>
    </row>
    <row r="204" customFormat="false" ht="12.75" hidden="false" customHeight="true" outlineLevel="0" collapsed="false">
      <c r="A204" s="40"/>
      <c r="B204" s="40"/>
      <c r="C204" s="47"/>
      <c r="D204" s="42"/>
    </row>
    <row r="205" customFormat="false" ht="12.75" hidden="false" customHeight="true" outlineLevel="0" collapsed="false">
      <c r="A205" s="40"/>
      <c r="B205" s="40"/>
      <c r="C205" s="47"/>
      <c r="D205" s="42"/>
    </row>
    <row r="206" customFormat="false" ht="12.75" hidden="false" customHeight="true" outlineLevel="0" collapsed="false">
      <c r="A206" s="40"/>
      <c r="B206" s="40"/>
      <c r="C206" s="47"/>
      <c r="D206" s="42"/>
    </row>
    <row r="207" customFormat="false" ht="12.75" hidden="false" customHeight="true" outlineLevel="0" collapsed="false">
      <c r="A207" s="40"/>
      <c r="B207" s="40"/>
      <c r="C207" s="47"/>
      <c r="D207" s="42"/>
    </row>
    <row r="208" customFormat="false" ht="12.75" hidden="false" customHeight="true" outlineLevel="0" collapsed="false">
      <c r="A208" s="40"/>
      <c r="B208" s="40"/>
      <c r="C208" s="47"/>
      <c r="D208" s="42"/>
    </row>
    <row r="209" customFormat="false" ht="12.75" hidden="false" customHeight="true" outlineLevel="0" collapsed="false">
      <c r="A209" s="40"/>
      <c r="B209" s="40"/>
      <c r="C209" s="47"/>
      <c r="D209" s="42"/>
    </row>
    <row r="210" customFormat="false" ht="12.75" hidden="false" customHeight="true" outlineLevel="0" collapsed="false">
      <c r="A210" s="40"/>
      <c r="B210" s="40"/>
      <c r="C210" s="47"/>
      <c r="D210" s="42"/>
    </row>
    <row r="211" customFormat="false" ht="12.75" hidden="false" customHeight="true" outlineLevel="0" collapsed="false">
      <c r="A211" s="40"/>
      <c r="B211" s="40"/>
      <c r="C211" s="47"/>
      <c r="D211" s="42"/>
    </row>
    <row r="212" customFormat="false" ht="12.75" hidden="false" customHeight="true" outlineLevel="0" collapsed="false">
      <c r="A212" s="40"/>
      <c r="B212" s="40"/>
      <c r="C212" s="47"/>
      <c r="D212" s="42"/>
    </row>
    <row r="213" customFormat="false" ht="12.75" hidden="false" customHeight="true" outlineLevel="0" collapsed="false">
      <c r="A213" s="40"/>
      <c r="B213" s="40"/>
      <c r="C213" s="47"/>
      <c r="D213" s="42"/>
    </row>
    <row r="214" customFormat="false" ht="12.75" hidden="false" customHeight="true" outlineLevel="0" collapsed="false">
      <c r="A214" s="40"/>
      <c r="B214" s="40"/>
      <c r="C214" s="47"/>
      <c r="D214" s="42"/>
    </row>
    <row r="215" customFormat="false" ht="12.75" hidden="false" customHeight="true" outlineLevel="0" collapsed="false">
      <c r="A215" s="40"/>
      <c r="B215" s="40"/>
      <c r="C215" s="47"/>
      <c r="D215" s="42"/>
    </row>
    <row r="216" customFormat="false" ht="12.75" hidden="false" customHeight="true" outlineLevel="0" collapsed="false">
      <c r="A216" s="40"/>
      <c r="B216" s="40"/>
      <c r="C216" s="47"/>
      <c r="D216" s="42"/>
    </row>
    <row r="217" customFormat="false" ht="12.75" hidden="false" customHeight="true" outlineLevel="0" collapsed="false">
      <c r="A217" s="40"/>
      <c r="B217" s="40"/>
      <c r="C217" s="47"/>
      <c r="D217" s="42"/>
    </row>
    <row r="218" customFormat="false" ht="12.75" hidden="false" customHeight="true" outlineLevel="0" collapsed="false">
      <c r="A218" s="40"/>
      <c r="B218" s="40"/>
      <c r="C218" s="47"/>
      <c r="D218" s="42"/>
    </row>
    <row r="219" customFormat="false" ht="12.75" hidden="false" customHeight="true" outlineLevel="0" collapsed="false">
      <c r="A219" s="40"/>
      <c r="B219" s="40"/>
      <c r="C219" s="47"/>
      <c r="D219" s="42"/>
    </row>
    <row r="220" customFormat="false" ht="12.75" hidden="false" customHeight="true" outlineLevel="0" collapsed="false">
      <c r="A220" s="40"/>
      <c r="B220" s="40"/>
      <c r="C220" s="47"/>
      <c r="D220" s="42"/>
    </row>
    <row r="221" customFormat="false" ht="12.75" hidden="false" customHeight="true" outlineLevel="0" collapsed="false">
      <c r="A221" s="40"/>
      <c r="B221" s="40"/>
      <c r="C221" s="47"/>
      <c r="D221" s="42"/>
    </row>
    <row r="222" customFormat="false" ht="12.75" hidden="false" customHeight="true" outlineLevel="0" collapsed="false">
      <c r="A222" s="40"/>
      <c r="B222" s="40"/>
      <c r="C222" s="47"/>
      <c r="D222" s="42"/>
    </row>
    <row r="223" customFormat="false" ht="12.75" hidden="false" customHeight="true" outlineLevel="0" collapsed="false">
      <c r="A223" s="40"/>
      <c r="B223" s="40"/>
      <c r="C223" s="47"/>
      <c r="D223" s="42"/>
    </row>
    <row r="224" customFormat="false" ht="12.75" hidden="false" customHeight="true" outlineLevel="0" collapsed="false">
      <c r="A224" s="40"/>
      <c r="B224" s="40"/>
      <c r="C224" s="47"/>
      <c r="D224" s="42"/>
    </row>
    <row r="225" customFormat="false" ht="12.75" hidden="false" customHeight="true" outlineLevel="0" collapsed="false">
      <c r="A225" s="40"/>
      <c r="B225" s="40"/>
      <c r="C225" s="47"/>
      <c r="D225" s="42"/>
    </row>
    <row r="226" customFormat="false" ht="12.75" hidden="false" customHeight="true" outlineLevel="0" collapsed="false">
      <c r="A226" s="40"/>
      <c r="B226" s="40"/>
      <c r="C226" s="47"/>
      <c r="D226" s="42"/>
    </row>
    <row r="227" customFormat="false" ht="12.75" hidden="false" customHeight="true" outlineLevel="0" collapsed="false">
      <c r="A227" s="40"/>
      <c r="B227" s="40"/>
      <c r="C227" s="47"/>
      <c r="D227" s="42"/>
    </row>
    <row r="228" customFormat="false" ht="12.75" hidden="false" customHeight="true" outlineLevel="0" collapsed="false">
      <c r="A228" s="40"/>
      <c r="B228" s="40"/>
      <c r="C228" s="47"/>
      <c r="D228" s="42"/>
    </row>
    <row r="229" customFormat="false" ht="12.75" hidden="false" customHeight="true" outlineLevel="0" collapsed="false">
      <c r="A229" s="40"/>
      <c r="B229" s="40"/>
      <c r="C229" s="47"/>
      <c r="D229" s="42"/>
    </row>
    <row r="230" customFormat="false" ht="12.75" hidden="false" customHeight="true" outlineLevel="0" collapsed="false">
      <c r="A230" s="40"/>
      <c r="B230" s="40"/>
      <c r="C230" s="47"/>
      <c r="D230" s="42"/>
    </row>
    <row r="231" customFormat="false" ht="12.75" hidden="false" customHeight="true" outlineLevel="0" collapsed="false">
      <c r="A231" s="40"/>
      <c r="B231" s="40"/>
      <c r="C231" s="47"/>
      <c r="D231" s="42"/>
    </row>
    <row r="232" customFormat="false" ht="12.75" hidden="false" customHeight="true" outlineLevel="0" collapsed="false">
      <c r="A232" s="40"/>
      <c r="B232" s="40"/>
      <c r="C232" s="47"/>
      <c r="D232" s="42"/>
    </row>
    <row r="233" customFormat="false" ht="12.75" hidden="false" customHeight="true" outlineLevel="0" collapsed="false">
      <c r="A233" s="40"/>
      <c r="B233" s="40"/>
      <c r="C233" s="47"/>
      <c r="D233" s="42"/>
    </row>
    <row r="234" customFormat="false" ht="12.75" hidden="false" customHeight="true" outlineLevel="0" collapsed="false">
      <c r="A234" s="40"/>
      <c r="B234" s="40"/>
      <c r="C234" s="47"/>
      <c r="D234" s="42"/>
    </row>
    <row r="235" customFormat="false" ht="12.75" hidden="false" customHeight="true" outlineLevel="0" collapsed="false">
      <c r="A235" s="40"/>
      <c r="B235" s="40"/>
      <c r="C235" s="47"/>
      <c r="D235" s="42"/>
    </row>
    <row r="236" customFormat="false" ht="12.75" hidden="false" customHeight="true" outlineLevel="0" collapsed="false">
      <c r="A236" s="40"/>
      <c r="B236" s="40"/>
      <c r="C236" s="47"/>
      <c r="D236" s="42"/>
    </row>
    <row r="237" customFormat="false" ht="12.75" hidden="false" customHeight="true" outlineLevel="0" collapsed="false">
      <c r="A237" s="40"/>
      <c r="B237" s="40"/>
      <c r="C237" s="47"/>
      <c r="D237" s="42"/>
    </row>
    <row r="238" customFormat="false" ht="12.75" hidden="false" customHeight="true" outlineLevel="0" collapsed="false">
      <c r="A238" s="40"/>
      <c r="B238" s="40"/>
      <c r="C238" s="47"/>
      <c r="D238" s="42"/>
    </row>
    <row r="239" customFormat="false" ht="12.75" hidden="false" customHeight="true" outlineLevel="0" collapsed="false">
      <c r="A239" s="40"/>
      <c r="B239" s="40"/>
      <c r="C239" s="47"/>
      <c r="D239" s="42"/>
    </row>
    <row r="240" customFormat="false" ht="12.75" hidden="false" customHeight="true" outlineLevel="0" collapsed="false">
      <c r="A240" s="40"/>
      <c r="B240" s="40"/>
      <c r="C240" s="47"/>
      <c r="D240" s="42"/>
    </row>
    <row r="241" customFormat="false" ht="12.75" hidden="false" customHeight="true" outlineLevel="0" collapsed="false">
      <c r="A241" s="40"/>
      <c r="B241" s="40"/>
      <c r="C241" s="47"/>
      <c r="D241" s="42"/>
    </row>
    <row r="242" customFormat="false" ht="12.75" hidden="false" customHeight="true" outlineLevel="0" collapsed="false">
      <c r="A242" s="40"/>
      <c r="B242" s="40"/>
      <c r="C242" s="47"/>
      <c r="D242" s="42"/>
    </row>
    <row r="243" customFormat="false" ht="12.75" hidden="false" customHeight="true" outlineLevel="0" collapsed="false">
      <c r="A243" s="40"/>
      <c r="B243" s="40"/>
      <c r="C243" s="47"/>
      <c r="D243" s="42"/>
    </row>
    <row r="244" customFormat="false" ht="12.75" hidden="false" customHeight="true" outlineLevel="0" collapsed="false">
      <c r="A244" s="40"/>
      <c r="B244" s="40"/>
      <c r="C244" s="47"/>
      <c r="D244" s="42"/>
    </row>
    <row r="245" customFormat="false" ht="12.75" hidden="false" customHeight="true" outlineLevel="0" collapsed="false">
      <c r="A245" s="40"/>
      <c r="B245" s="40"/>
      <c r="C245" s="47"/>
      <c r="D245" s="42"/>
    </row>
    <row r="246" customFormat="false" ht="12.75" hidden="false" customHeight="true" outlineLevel="0" collapsed="false">
      <c r="A246" s="40"/>
      <c r="B246" s="40"/>
      <c r="C246" s="47"/>
      <c r="D246" s="42"/>
    </row>
    <row r="247" customFormat="false" ht="12.75" hidden="false" customHeight="true" outlineLevel="0" collapsed="false">
      <c r="A247" s="40"/>
      <c r="B247" s="40"/>
      <c r="C247" s="47"/>
      <c r="D247" s="42"/>
    </row>
    <row r="248" customFormat="false" ht="12.75" hidden="false" customHeight="true" outlineLevel="0" collapsed="false">
      <c r="A248" s="40"/>
      <c r="B248" s="40"/>
      <c r="C248" s="47"/>
      <c r="D248" s="42"/>
    </row>
    <row r="249" customFormat="false" ht="12.75" hidden="false" customHeight="true" outlineLevel="0" collapsed="false">
      <c r="A249" s="40"/>
      <c r="B249" s="40"/>
      <c r="C249" s="47"/>
      <c r="D249" s="42"/>
    </row>
    <row r="250" customFormat="false" ht="12.75" hidden="false" customHeight="true" outlineLevel="0" collapsed="false">
      <c r="A250" s="40"/>
      <c r="B250" s="40"/>
      <c r="C250" s="47"/>
      <c r="D250" s="42"/>
    </row>
    <row r="251" customFormat="false" ht="12.75" hidden="false" customHeight="true" outlineLevel="0" collapsed="false">
      <c r="A251" s="40"/>
      <c r="B251" s="40"/>
      <c r="C251" s="47"/>
      <c r="D251" s="42"/>
    </row>
    <row r="252" customFormat="false" ht="12.75" hidden="false" customHeight="true" outlineLevel="0" collapsed="false">
      <c r="A252" s="40"/>
      <c r="B252" s="40"/>
      <c r="C252" s="47"/>
      <c r="D252" s="42"/>
    </row>
    <row r="253" customFormat="false" ht="12.75" hidden="false" customHeight="true" outlineLevel="0" collapsed="false">
      <c r="A253" s="40"/>
      <c r="B253" s="40"/>
      <c r="C253" s="47"/>
      <c r="D253" s="42"/>
    </row>
    <row r="254" customFormat="false" ht="12.75" hidden="false" customHeight="true" outlineLevel="0" collapsed="false">
      <c r="A254" s="40"/>
      <c r="B254" s="40"/>
      <c r="C254" s="47"/>
      <c r="D254" s="42"/>
    </row>
    <row r="255" customFormat="false" ht="12.75" hidden="false" customHeight="true" outlineLevel="0" collapsed="false">
      <c r="A255" s="40"/>
      <c r="B255" s="40"/>
      <c r="C255" s="47"/>
      <c r="D255" s="42"/>
    </row>
    <row r="256" customFormat="false" ht="12.75" hidden="false" customHeight="true" outlineLevel="0" collapsed="false">
      <c r="A256" s="40"/>
      <c r="B256" s="40"/>
      <c r="C256" s="47"/>
      <c r="D256" s="42"/>
    </row>
    <row r="257" customFormat="false" ht="12.75" hidden="false" customHeight="true" outlineLevel="0" collapsed="false">
      <c r="A257" s="40"/>
      <c r="B257" s="40"/>
      <c r="C257" s="47"/>
      <c r="D257" s="42"/>
    </row>
    <row r="258" customFormat="false" ht="12.75" hidden="false" customHeight="true" outlineLevel="0" collapsed="false">
      <c r="A258" s="40"/>
      <c r="B258" s="40"/>
      <c r="C258" s="47"/>
      <c r="D258" s="42"/>
    </row>
    <row r="259" customFormat="false" ht="12.75" hidden="false" customHeight="true" outlineLevel="0" collapsed="false">
      <c r="A259" s="40"/>
      <c r="B259" s="40"/>
      <c r="C259" s="47"/>
      <c r="D259" s="42"/>
    </row>
    <row r="260" customFormat="false" ht="12.75" hidden="false" customHeight="true" outlineLevel="0" collapsed="false">
      <c r="A260" s="40"/>
      <c r="B260" s="40"/>
      <c r="C260" s="47"/>
      <c r="D260" s="42"/>
    </row>
    <row r="261" customFormat="false" ht="12.75" hidden="false" customHeight="true" outlineLevel="0" collapsed="false">
      <c r="A261" s="40"/>
      <c r="B261" s="40"/>
      <c r="C261" s="47"/>
      <c r="D261" s="42"/>
    </row>
    <row r="262" customFormat="false" ht="12.75" hidden="false" customHeight="true" outlineLevel="0" collapsed="false">
      <c r="A262" s="40"/>
      <c r="B262" s="40"/>
      <c r="C262" s="47"/>
      <c r="D262" s="42"/>
    </row>
    <row r="263" customFormat="false" ht="12.75" hidden="false" customHeight="true" outlineLevel="0" collapsed="false">
      <c r="A263" s="40"/>
      <c r="B263" s="40"/>
      <c r="C263" s="47"/>
      <c r="D263" s="42"/>
    </row>
    <row r="264" customFormat="false" ht="12.75" hidden="false" customHeight="true" outlineLevel="0" collapsed="false">
      <c r="A264" s="40"/>
      <c r="B264" s="40"/>
      <c r="C264" s="47"/>
      <c r="D264" s="42"/>
    </row>
    <row r="265" customFormat="false" ht="12.75" hidden="false" customHeight="true" outlineLevel="0" collapsed="false">
      <c r="A265" s="40"/>
      <c r="B265" s="40"/>
      <c r="C265" s="47"/>
      <c r="D265" s="42"/>
    </row>
    <row r="266" customFormat="false" ht="12.75" hidden="false" customHeight="true" outlineLevel="0" collapsed="false">
      <c r="A266" s="40"/>
      <c r="B266" s="40"/>
      <c r="C266" s="47"/>
      <c r="D266" s="42"/>
    </row>
    <row r="267" customFormat="false" ht="12.75" hidden="false" customHeight="true" outlineLevel="0" collapsed="false">
      <c r="A267" s="40"/>
      <c r="B267" s="40"/>
      <c r="C267" s="47"/>
      <c r="D267" s="42"/>
    </row>
    <row r="268" customFormat="false" ht="12.75" hidden="false" customHeight="true" outlineLevel="0" collapsed="false">
      <c r="A268" s="40"/>
      <c r="B268" s="40"/>
      <c r="C268" s="47"/>
      <c r="D268" s="42"/>
    </row>
    <row r="269" customFormat="false" ht="12.75" hidden="false" customHeight="true" outlineLevel="0" collapsed="false">
      <c r="A269" s="40"/>
      <c r="B269" s="40"/>
      <c r="C269" s="47"/>
      <c r="D269" s="42"/>
    </row>
    <row r="270" customFormat="false" ht="12.75" hidden="false" customHeight="true" outlineLevel="0" collapsed="false">
      <c r="A270" s="40"/>
      <c r="B270" s="40"/>
      <c r="C270" s="47"/>
      <c r="D270" s="42"/>
    </row>
    <row r="271" customFormat="false" ht="12.75" hidden="false" customHeight="true" outlineLevel="0" collapsed="false">
      <c r="A271" s="40"/>
      <c r="B271" s="40"/>
      <c r="C271" s="47"/>
      <c r="D271" s="42"/>
    </row>
    <row r="272" customFormat="false" ht="12.75" hidden="false" customHeight="true" outlineLevel="0" collapsed="false">
      <c r="A272" s="40"/>
      <c r="B272" s="40"/>
      <c r="C272" s="47"/>
      <c r="D272" s="42"/>
    </row>
    <row r="273" customFormat="false" ht="12.75" hidden="false" customHeight="true" outlineLevel="0" collapsed="false">
      <c r="A273" s="40"/>
      <c r="B273" s="40"/>
      <c r="C273" s="47"/>
      <c r="D273" s="42"/>
    </row>
    <row r="274" customFormat="false" ht="12.75" hidden="false" customHeight="true" outlineLevel="0" collapsed="false">
      <c r="A274" s="40"/>
      <c r="B274" s="40"/>
      <c r="C274" s="47"/>
      <c r="D274" s="42"/>
    </row>
    <row r="275" customFormat="false" ht="12.75" hidden="false" customHeight="true" outlineLevel="0" collapsed="false">
      <c r="A275" s="40"/>
      <c r="B275" s="40"/>
      <c r="C275" s="47"/>
      <c r="D275" s="42"/>
    </row>
    <row r="276" customFormat="false" ht="12.75" hidden="false" customHeight="true" outlineLevel="0" collapsed="false">
      <c r="A276" s="40"/>
      <c r="B276" s="40"/>
      <c r="C276" s="47"/>
      <c r="D276" s="42"/>
    </row>
    <row r="277" customFormat="false" ht="12.75" hidden="false" customHeight="true" outlineLevel="0" collapsed="false">
      <c r="A277" s="40"/>
      <c r="B277" s="40"/>
      <c r="C277" s="47"/>
      <c r="D277" s="42"/>
    </row>
    <row r="278" customFormat="false" ht="12.75" hidden="false" customHeight="true" outlineLevel="0" collapsed="false">
      <c r="A278" s="40"/>
      <c r="B278" s="40"/>
      <c r="C278" s="47"/>
      <c r="D278" s="42"/>
    </row>
    <row r="279" customFormat="false" ht="12.75" hidden="false" customHeight="true" outlineLevel="0" collapsed="false">
      <c r="A279" s="40"/>
      <c r="B279" s="40"/>
      <c r="C279" s="47"/>
      <c r="D279" s="42"/>
    </row>
    <row r="280" customFormat="false" ht="12.75" hidden="false" customHeight="true" outlineLevel="0" collapsed="false">
      <c r="A280" s="40"/>
      <c r="B280" s="40"/>
      <c r="C280" s="47"/>
      <c r="D280" s="42"/>
    </row>
    <row r="281" customFormat="false" ht="12.75" hidden="false" customHeight="true" outlineLevel="0" collapsed="false">
      <c r="A281" s="40"/>
      <c r="B281" s="40"/>
      <c r="C281" s="47"/>
      <c r="D281" s="42"/>
    </row>
    <row r="282" customFormat="false" ht="12.75" hidden="false" customHeight="true" outlineLevel="0" collapsed="false">
      <c r="A282" s="40"/>
      <c r="B282" s="40"/>
      <c r="C282" s="47"/>
      <c r="D282" s="42"/>
    </row>
    <row r="283" customFormat="false" ht="12.75" hidden="false" customHeight="true" outlineLevel="0" collapsed="false">
      <c r="A283" s="40"/>
      <c r="B283" s="40"/>
      <c r="C283" s="47"/>
      <c r="D283" s="42"/>
    </row>
    <row r="284" customFormat="false" ht="12.75" hidden="false" customHeight="true" outlineLevel="0" collapsed="false">
      <c r="A284" s="40"/>
      <c r="B284" s="40"/>
      <c r="C284" s="47"/>
      <c r="D284" s="42"/>
    </row>
    <row r="285" customFormat="false" ht="12.75" hidden="false" customHeight="true" outlineLevel="0" collapsed="false">
      <c r="A285" s="40"/>
      <c r="B285" s="40"/>
      <c r="C285" s="47"/>
      <c r="D285" s="42"/>
    </row>
    <row r="286" customFormat="false" ht="12.75" hidden="false" customHeight="true" outlineLevel="0" collapsed="false">
      <c r="A286" s="40"/>
      <c r="B286" s="40"/>
      <c r="C286" s="47"/>
      <c r="D286" s="42"/>
    </row>
    <row r="287" customFormat="false" ht="12.75" hidden="false" customHeight="true" outlineLevel="0" collapsed="false">
      <c r="A287" s="40"/>
      <c r="B287" s="40"/>
      <c r="C287" s="47"/>
      <c r="D287" s="42"/>
    </row>
    <row r="288" customFormat="false" ht="12.75" hidden="false" customHeight="true" outlineLevel="0" collapsed="false">
      <c r="A288" s="40"/>
      <c r="B288" s="40"/>
      <c r="C288" s="47"/>
      <c r="D288" s="42"/>
    </row>
    <row r="289" customFormat="false" ht="12.75" hidden="false" customHeight="true" outlineLevel="0" collapsed="false">
      <c r="A289" s="40"/>
      <c r="B289" s="40"/>
      <c r="C289" s="47"/>
      <c r="D289" s="42"/>
    </row>
    <row r="290" customFormat="false" ht="12.75" hidden="false" customHeight="true" outlineLevel="0" collapsed="false">
      <c r="A290" s="40"/>
      <c r="B290" s="40"/>
      <c r="C290" s="47"/>
      <c r="D290" s="42"/>
    </row>
    <row r="291" customFormat="false" ht="12.75" hidden="false" customHeight="true" outlineLevel="0" collapsed="false">
      <c r="A291" s="40"/>
      <c r="B291" s="40"/>
      <c r="C291" s="47"/>
      <c r="D291" s="42"/>
    </row>
    <row r="292" customFormat="false" ht="12.75" hidden="false" customHeight="true" outlineLevel="0" collapsed="false">
      <c r="A292" s="40"/>
      <c r="B292" s="40"/>
      <c r="C292" s="47"/>
      <c r="D292" s="42"/>
    </row>
    <row r="293" customFormat="false" ht="12.75" hidden="false" customHeight="true" outlineLevel="0" collapsed="false">
      <c r="A293" s="40"/>
      <c r="B293" s="40"/>
      <c r="C293" s="47"/>
      <c r="D293" s="42"/>
    </row>
    <row r="294" customFormat="false" ht="12.75" hidden="false" customHeight="true" outlineLevel="0" collapsed="false">
      <c r="A294" s="40"/>
      <c r="B294" s="40"/>
      <c r="C294" s="47"/>
      <c r="D294" s="42"/>
    </row>
    <row r="295" customFormat="false" ht="12.75" hidden="false" customHeight="true" outlineLevel="0" collapsed="false">
      <c r="A295" s="40"/>
      <c r="B295" s="40"/>
      <c r="C295" s="47"/>
      <c r="D295" s="42"/>
    </row>
    <row r="296" customFormat="false" ht="12.75" hidden="false" customHeight="true" outlineLevel="0" collapsed="false">
      <c r="A296" s="40"/>
      <c r="B296" s="40"/>
      <c r="C296" s="47"/>
      <c r="D296" s="42"/>
    </row>
    <row r="297" customFormat="false" ht="12.75" hidden="false" customHeight="true" outlineLevel="0" collapsed="false">
      <c r="A297" s="40"/>
      <c r="B297" s="40"/>
      <c r="C297" s="47"/>
      <c r="D297" s="42"/>
    </row>
    <row r="298" customFormat="false" ht="12.75" hidden="false" customHeight="true" outlineLevel="0" collapsed="false">
      <c r="A298" s="40"/>
      <c r="B298" s="40"/>
      <c r="C298" s="47"/>
      <c r="D298" s="42"/>
    </row>
    <row r="299" customFormat="false" ht="12.75" hidden="false" customHeight="true" outlineLevel="0" collapsed="false">
      <c r="A299" s="40"/>
      <c r="B299" s="40"/>
      <c r="C299" s="47"/>
      <c r="D299" s="42"/>
    </row>
    <row r="300" customFormat="false" ht="12.75" hidden="false" customHeight="true" outlineLevel="0" collapsed="false">
      <c r="A300" s="40"/>
      <c r="B300" s="40"/>
      <c r="C300" s="47"/>
      <c r="D300" s="42"/>
    </row>
    <row r="301" customFormat="false" ht="12.75" hidden="false" customHeight="true" outlineLevel="0" collapsed="false">
      <c r="A301" s="40"/>
      <c r="B301" s="40"/>
      <c r="C301" s="47"/>
      <c r="D301" s="42"/>
    </row>
    <row r="302" customFormat="false" ht="12.75" hidden="false" customHeight="true" outlineLevel="0" collapsed="false">
      <c r="A302" s="40"/>
      <c r="B302" s="40"/>
      <c r="C302" s="47"/>
      <c r="D302" s="42"/>
    </row>
    <row r="303" customFormat="false" ht="12.75" hidden="false" customHeight="true" outlineLevel="0" collapsed="false">
      <c r="A303" s="40"/>
      <c r="B303" s="40"/>
      <c r="C303" s="47"/>
      <c r="D303" s="42"/>
    </row>
    <row r="304" customFormat="false" ht="12.75" hidden="false" customHeight="true" outlineLevel="0" collapsed="false">
      <c r="A304" s="40"/>
      <c r="B304" s="40"/>
      <c r="C304" s="47"/>
      <c r="D304" s="42"/>
    </row>
    <row r="305" customFormat="false" ht="12.75" hidden="false" customHeight="true" outlineLevel="0" collapsed="false">
      <c r="A305" s="40"/>
      <c r="B305" s="40"/>
      <c r="C305" s="47"/>
      <c r="D305" s="42"/>
    </row>
    <row r="306" customFormat="false" ht="12.75" hidden="false" customHeight="true" outlineLevel="0" collapsed="false">
      <c r="A306" s="40"/>
      <c r="B306" s="40"/>
      <c r="C306" s="47"/>
      <c r="D306" s="42"/>
    </row>
    <row r="307" customFormat="false" ht="12.75" hidden="false" customHeight="true" outlineLevel="0" collapsed="false">
      <c r="A307" s="40"/>
      <c r="B307" s="40"/>
      <c r="C307" s="47"/>
      <c r="D307" s="42"/>
    </row>
    <row r="308" customFormat="false" ht="12.75" hidden="false" customHeight="true" outlineLevel="0" collapsed="false">
      <c r="A308" s="40"/>
      <c r="B308" s="40"/>
      <c r="C308" s="47"/>
      <c r="D308" s="42"/>
    </row>
    <row r="309" customFormat="false" ht="12.75" hidden="false" customHeight="true" outlineLevel="0" collapsed="false">
      <c r="A309" s="40"/>
      <c r="B309" s="40"/>
      <c r="C309" s="47"/>
      <c r="D309" s="42"/>
    </row>
    <row r="310" customFormat="false" ht="12.75" hidden="false" customHeight="true" outlineLevel="0" collapsed="false">
      <c r="A310" s="40"/>
      <c r="B310" s="40"/>
      <c r="C310" s="47"/>
      <c r="D310" s="42"/>
    </row>
    <row r="311" customFormat="false" ht="12.75" hidden="false" customHeight="true" outlineLevel="0" collapsed="false">
      <c r="A311" s="40"/>
      <c r="B311" s="40"/>
      <c r="C311" s="47"/>
      <c r="D311" s="42"/>
    </row>
    <row r="312" customFormat="false" ht="12.75" hidden="false" customHeight="true" outlineLevel="0" collapsed="false">
      <c r="A312" s="40"/>
      <c r="B312" s="40"/>
      <c r="C312" s="47"/>
      <c r="D312" s="42"/>
    </row>
    <row r="313" customFormat="false" ht="12.75" hidden="false" customHeight="true" outlineLevel="0" collapsed="false">
      <c r="A313" s="40"/>
      <c r="B313" s="40"/>
      <c r="C313" s="47"/>
      <c r="D313" s="42"/>
    </row>
    <row r="314" customFormat="false" ht="12.75" hidden="false" customHeight="true" outlineLevel="0" collapsed="false">
      <c r="A314" s="40"/>
      <c r="B314" s="40"/>
      <c r="C314" s="47"/>
      <c r="D314" s="42"/>
    </row>
    <row r="315" customFormat="false" ht="12.75" hidden="false" customHeight="true" outlineLevel="0" collapsed="false">
      <c r="A315" s="40"/>
      <c r="B315" s="40"/>
      <c r="C315" s="47"/>
      <c r="D315" s="42"/>
    </row>
    <row r="316" customFormat="false" ht="12.75" hidden="false" customHeight="true" outlineLevel="0" collapsed="false">
      <c r="A316" s="40"/>
      <c r="B316" s="40"/>
      <c r="C316" s="47"/>
      <c r="D316" s="42"/>
    </row>
    <row r="317" customFormat="false" ht="12.75" hidden="false" customHeight="true" outlineLevel="0" collapsed="false">
      <c r="A317" s="40"/>
      <c r="B317" s="40"/>
      <c r="C317" s="47"/>
      <c r="D317" s="42"/>
    </row>
    <row r="318" customFormat="false" ht="12.75" hidden="false" customHeight="true" outlineLevel="0" collapsed="false">
      <c r="A318" s="40"/>
      <c r="B318" s="40"/>
      <c r="C318" s="47"/>
      <c r="D318" s="42"/>
    </row>
    <row r="319" customFormat="false" ht="12.75" hidden="false" customHeight="true" outlineLevel="0" collapsed="false">
      <c r="A319" s="40"/>
      <c r="B319" s="40"/>
      <c r="C319" s="47"/>
      <c r="D319" s="42"/>
    </row>
    <row r="320" customFormat="false" ht="12.75" hidden="false" customHeight="true" outlineLevel="0" collapsed="false">
      <c r="A320" s="40"/>
      <c r="B320" s="40"/>
      <c r="C320" s="47"/>
      <c r="D320" s="42"/>
    </row>
    <row r="321" customFormat="false" ht="12.75" hidden="false" customHeight="true" outlineLevel="0" collapsed="false">
      <c r="A321" s="40"/>
      <c r="B321" s="40"/>
      <c r="C321" s="47"/>
      <c r="D321" s="42"/>
    </row>
    <row r="322" customFormat="false" ht="12.75" hidden="false" customHeight="true" outlineLevel="0" collapsed="false">
      <c r="A322" s="40"/>
      <c r="B322" s="40"/>
      <c r="C322" s="47"/>
      <c r="D322" s="42"/>
    </row>
    <row r="323" customFormat="false" ht="12.75" hidden="false" customHeight="true" outlineLevel="0" collapsed="false">
      <c r="A323" s="40"/>
      <c r="B323" s="40"/>
      <c r="C323" s="47"/>
      <c r="D323" s="42"/>
    </row>
    <row r="324" customFormat="false" ht="12.75" hidden="false" customHeight="true" outlineLevel="0" collapsed="false">
      <c r="A324" s="40"/>
      <c r="B324" s="40"/>
      <c r="C324" s="47"/>
      <c r="D324" s="42"/>
    </row>
    <row r="325" customFormat="false" ht="12.75" hidden="false" customHeight="true" outlineLevel="0" collapsed="false">
      <c r="A325" s="40"/>
      <c r="B325" s="40"/>
      <c r="C325" s="47"/>
      <c r="D325" s="42"/>
    </row>
    <row r="326" customFormat="false" ht="12.75" hidden="false" customHeight="true" outlineLevel="0" collapsed="false">
      <c r="A326" s="40"/>
      <c r="B326" s="40"/>
      <c r="C326" s="47"/>
      <c r="D326" s="42"/>
    </row>
    <row r="327" customFormat="false" ht="12.75" hidden="false" customHeight="true" outlineLevel="0" collapsed="false">
      <c r="A327" s="40"/>
      <c r="B327" s="40"/>
      <c r="C327" s="47"/>
      <c r="D327" s="42"/>
    </row>
    <row r="328" customFormat="false" ht="12.75" hidden="false" customHeight="true" outlineLevel="0" collapsed="false">
      <c r="A328" s="40"/>
      <c r="B328" s="40"/>
      <c r="C328" s="47"/>
      <c r="D328" s="42"/>
    </row>
    <row r="329" customFormat="false" ht="12.75" hidden="false" customHeight="true" outlineLevel="0" collapsed="false">
      <c r="A329" s="40"/>
      <c r="B329" s="40"/>
      <c r="C329" s="47"/>
      <c r="D329" s="42"/>
    </row>
    <row r="330" customFormat="false" ht="12.75" hidden="false" customHeight="true" outlineLevel="0" collapsed="false">
      <c r="A330" s="40"/>
      <c r="B330" s="40"/>
      <c r="C330" s="47"/>
      <c r="D330" s="42"/>
    </row>
    <row r="331" customFormat="false" ht="12.75" hidden="false" customHeight="true" outlineLevel="0" collapsed="false">
      <c r="A331" s="40"/>
      <c r="B331" s="40"/>
      <c r="C331" s="47"/>
      <c r="D331" s="42"/>
    </row>
    <row r="332" customFormat="false" ht="12.75" hidden="false" customHeight="true" outlineLevel="0" collapsed="false">
      <c r="A332" s="40"/>
      <c r="B332" s="40"/>
      <c r="C332" s="47"/>
      <c r="D332" s="42"/>
    </row>
    <row r="333" customFormat="false" ht="12.75" hidden="false" customHeight="true" outlineLevel="0" collapsed="false">
      <c r="A333" s="40"/>
      <c r="B333" s="40"/>
      <c r="C333" s="47"/>
      <c r="D333" s="42"/>
    </row>
    <row r="334" customFormat="false" ht="12.75" hidden="false" customHeight="true" outlineLevel="0" collapsed="false">
      <c r="A334" s="40"/>
      <c r="B334" s="40"/>
      <c r="C334" s="47"/>
      <c r="D334" s="42"/>
    </row>
    <row r="335" customFormat="false" ht="12.75" hidden="false" customHeight="true" outlineLevel="0" collapsed="false">
      <c r="A335" s="40"/>
      <c r="B335" s="40"/>
      <c r="C335" s="47"/>
      <c r="D335" s="42"/>
    </row>
    <row r="336" customFormat="false" ht="12.75" hidden="false" customHeight="true" outlineLevel="0" collapsed="false">
      <c r="A336" s="40"/>
      <c r="B336" s="40"/>
      <c r="C336" s="47"/>
      <c r="D336" s="42"/>
    </row>
    <row r="337" customFormat="false" ht="12.75" hidden="false" customHeight="true" outlineLevel="0" collapsed="false">
      <c r="A337" s="40"/>
      <c r="B337" s="40"/>
      <c r="C337" s="47"/>
      <c r="D337" s="42"/>
    </row>
    <row r="338" customFormat="false" ht="12.75" hidden="false" customHeight="true" outlineLevel="0" collapsed="false">
      <c r="A338" s="40"/>
      <c r="B338" s="40"/>
      <c r="C338" s="47"/>
      <c r="D338" s="42"/>
    </row>
    <row r="339" customFormat="false" ht="12.75" hidden="false" customHeight="true" outlineLevel="0" collapsed="false">
      <c r="A339" s="40"/>
      <c r="B339" s="40"/>
      <c r="C339" s="47"/>
      <c r="D339" s="42"/>
    </row>
    <row r="340" customFormat="false" ht="12.75" hidden="false" customHeight="true" outlineLevel="0" collapsed="false">
      <c r="A340" s="40"/>
      <c r="B340" s="40"/>
      <c r="C340" s="47"/>
      <c r="D340" s="42"/>
    </row>
    <row r="341" customFormat="false" ht="12.75" hidden="false" customHeight="true" outlineLevel="0" collapsed="false">
      <c r="A341" s="40"/>
      <c r="B341" s="40"/>
      <c r="C341" s="47"/>
      <c r="D341" s="42"/>
    </row>
    <row r="342" customFormat="false" ht="12.75" hidden="false" customHeight="true" outlineLevel="0" collapsed="false">
      <c r="A342" s="40"/>
      <c r="B342" s="40"/>
      <c r="C342" s="47"/>
      <c r="D342" s="42"/>
    </row>
    <row r="343" customFormat="false" ht="12.75" hidden="false" customHeight="true" outlineLevel="0" collapsed="false">
      <c r="A343" s="40"/>
      <c r="B343" s="40"/>
      <c r="C343" s="47"/>
      <c r="D343" s="42"/>
    </row>
    <row r="344" customFormat="false" ht="12.75" hidden="false" customHeight="true" outlineLevel="0" collapsed="false">
      <c r="A344" s="40"/>
      <c r="B344" s="40"/>
      <c r="C344" s="47"/>
      <c r="D344" s="42"/>
    </row>
    <row r="345" customFormat="false" ht="12.75" hidden="false" customHeight="true" outlineLevel="0" collapsed="false">
      <c r="A345" s="40"/>
      <c r="B345" s="40"/>
      <c r="C345" s="47"/>
      <c r="D345" s="42"/>
    </row>
    <row r="346" customFormat="false" ht="12.75" hidden="false" customHeight="true" outlineLevel="0" collapsed="false">
      <c r="A346" s="40"/>
      <c r="B346" s="40"/>
      <c r="C346" s="47"/>
      <c r="D346" s="42"/>
    </row>
    <row r="347" customFormat="false" ht="12.75" hidden="false" customHeight="true" outlineLevel="0" collapsed="false">
      <c r="A347" s="40"/>
      <c r="B347" s="40"/>
      <c r="C347" s="47"/>
      <c r="D347" s="42"/>
    </row>
    <row r="348" customFormat="false" ht="12.75" hidden="false" customHeight="true" outlineLevel="0" collapsed="false">
      <c r="A348" s="40"/>
      <c r="B348" s="40"/>
      <c r="C348" s="47"/>
      <c r="D348" s="42"/>
    </row>
    <row r="349" customFormat="false" ht="12.75" hidden="false" customHeight="true" outlineLevel="0" collapsed="false">
      <c r="A349" s="40"/>
      <c r="B349" s="40"/>
      <c r="C349" s="47"/>
      <c r="D349" s="42"/>
    </row>
    <row r="350" customFormat="false" ht="12.75" hidden="false" customHeight="true" outlineLevel="0" collapsed="false">
      <c r="A350" s="40"/>
      <c r="B350" s="40"/>
      <c r="C350" s="47"/>
      <c r="D350" s="42"/>
    </row>
    <row r="351" customFormat="false" ht="12.75" hidden="false" customHeight="true" outlineLevel="0" collapsed="false">
      <c r="A351" s="40"/>
      <c r="B351" s="40"/>
      <c r="C351" s="47"/>
      <c r="D351" s="42"/>
    </row>
    <row r="352" customFormat="false" ht="12.75" hidden="false" customHeight="true" outlineLevel="0" collapsed="false">
      <c r="A352" s="40"/>
      <c r="B352" s="40"/>
      <c r="C352" s="47"/>
      <c r="D352" s="42"/>
    </row>
    <row r="353" customFormat="false" ht="12.75" hidden="false" customHeight="true" outlineLevel="0" collapsed="false">
      <c r="A353" s="40"/>
      <c r="B353" s="40"/>
      <c r="C353" s="47"/>
      <c r="D353" s="42"/>
    </row>
    <row r="354" customFormat="false" ht="12.75" hidden="false" customHeight="true" outlineLevel="0" collapsed="false">
      <c r="A354" s="40"/>
      <c r="B354" s="40"/>
      <c r="C354" s="47"/>
      <c r="D354" s="42"/>
    </row>
    <row r="355" customFormat="false" ht="12.75" hidden="false" customHeight="true" outlineLevel="0" collapsed="false">
      <c r="A355" s="40"/>
      <c r="B355" s="40"/>
      <c r="C355" s="47"/>
      <c r="D355" s="42"/>
    </row>
    <row r="356" customFormat="false" ht="12.75" hidden="false" customHeight="true" outlineLevel="0" collapsed="false">
      <c r="A356" s="40"/>
      <c r="B356" s="40"/>
      <c r="C356" s="47"/>
      <c r="D356" s="42"/>
    </row>
    <row r="357" customFormat="false" ht="12.75" hidden="false" customHeight="true" outlineLevel="0" collapsed="false">
      <c r="A357" s="40"/>
      <c r="B357" s="40"/>
      <c r="C357" s="47"/>
      <c r="D357" s="42"/>
    </row>
    <row r="358" customFormat="false" ht="12.75" hidden="false" customHeight="true" outlineLevel="0" collapsed="false">
      <c r="A358" s="40"/>
      <c r="B358" s="40"/>
      <c r="C358" s="47"/>
      <c r="D358" s="42"/>
    </row>
    <row r="359" customFormat="false" ht="12.75" hidden="false" customHeight="true" outlineLevel="0" collapsed="false">
      <c r="A359" s="40"/>
      <c r="B359" s="40"/>
      <c r="C359" s="47"/>
      <c r="D359" s="42"/>
    </row>
    <row r="360" customFormat="false" ht="12.75" hidden="false" customHeight="true" outlineLevel="0" collapsed="false">
      <c r="A360" s="40"/>
      <c r="B360" s="40"/>
      <c r="C360" s="47"/>
      <c r="D360" s="42"/>
    </row>
    <row r="361" customFormat="false" ht="12.75" hidden="false" customHeight="true" outlineLevel="0" collapsed="false">
      <c r="A361" s="40"/>
      <c r="B361" s="40"/>
      <c r="C361" s="47"/>
      <c r="D361" s="42"/>
    </row>
    <row r="362" customFormat="false" ht="12.75" hidden="false" customHeight="true" outlineLevel="0" collapsed="false">
      <c r="A362" s="40"/>
      <c r="B362" s="40"/>
      <c r="C362" s="47"/>
      <c r="D362" s="42"/>
    </row>
    <row r="363" customFormat="false" ht="12.75" hidden="false" customHeight="true" outlineLevel="0" collapsed="false">
      <c r="A363" s="40"/>
      <c r="B363" s="40"/>
      <c r="C363" s="47"/>
      <c r="D363" s="42"/>
    </row>
    <row r="364" customFormat="false" ht="12.75" hidden="false" customHeight="true" outlineLevel="0" collapsed="false">
      <c r="A364" s="40"/>
      <c r="B364" s="40"/>
      <c r="C364" s="47"/>
      <c r="D364" s="42"/>
    </row>
    <row r="365" customFormat="false" ht="12.75" hidden="false" customHeight="true" outlineLevel="0" collapsed="false">
      <c r="A365" s="40"/>
      <c r="B365" s="40"/>
      <c r="C365" s="47"/>
      <c r="D365" s="42"/>
    </row>
    <row r="366" customFormat="false" ht="12.75" hidden="false" customHeight="true" outlineLevel="0" collapsed="false">
      <c r="A366" s="40"/>
      <c r="B366" s="40"/>
      <c r="C366" s="47"/>
      <c r="D366" s="42"/>
    </row>
    <row r="367" customFormat="false" ht="12.75" hidden="false" customHeight="true" outlineLevel="0" collapsed="false">
      <c r="A367" s="40"/>
      <c r="B367" s="40"/>
      <c r="C367" s="47"/>
      <c r="D367" s="42"/>
    </row>
    <row r="368" customFormat="false" ht="12.75" hidden="false" customHeight="true" outlineLevel="0" collapsed="false">
      <c r="A368" s="40"/>
      <c r="B368" s="40"/>
      <c r="C368" s="47"/>
      <c r="D368" s="42"/>
    </row>
    <row r="369" customFormat="false" ht="12.75" hidden="false" customHeight="true" outlineLevel="0" collapsed="false">
      <c r="A369" s="40"/>
      <c r="B369" s="40"/>
      <c r="C369" s="47"/>
      <c r="D369" s="42"/>
    </row>
    <row r="370" customFormat="false" ht="12.75" hidden="false" customHeight="true" outlineLevel="0" collapsed="false">
      <c r="A370" s="40"/>
      <c r="B370" s="40"/>
      <c r="C370" s="47"/>
      <c r="D370" s="42"/>
    </row>
    <row r="371" customFormat="false" ht="12.75" hidden="false" customHeight="true" outlineLevel="0" collapsed="false">
      <c r="A371" s="40"/>
      <c r="B371" s="40"/>
      <c r="C371" s="47"/>
      <c r="D371" s="42"/>
    </row>
    <row r="372" customFormat="false" ht="12.75" hidden="false" customHeight="true" outlineLevel="0" collapsed="false">
      <c r="A372" s="40"/>
      <c r="B372" s="40"/>
      <c r="C372" s="47"/>
      <c r="D372" s="42"/>
    </row>
    <row r="373" customFormat="false" ht="12.75" hidden="false" customHeight="true" outlineLevel="0" collapsed="false">
      <c r="A373" s="40"/>
      <c r="B373" s="40"/>
      <c r="C373" s="47"/>
      <c r="D373" s="42"/>
    </row>
    <row r="374" customFormat="false" ht="12.75" hidden="false" customHeight="true" outlineLevel="0" collapsed="false">
      <c r="A374" s="40"/>
      <c r="B374" s="40"/>
      <c r="C374" s="47"/>
      <c r="D374" s="42"/>
    </row>
    <row r="375" customFormat="false" ht="12.75" hidden="false" customHeight="true" outlineLevel="0" collapsed="false">
      <c r="A375" s="40"/>
      <c r="B375" s="40"/>
      <c r="C375" s="47"/>
      <c r="D375" s="42"/>
    </row>
    <row r="376" customFormat="false" ht="12.75" hidden="false" customHeight="true" outlineLevel="0" collapsed="false">
      <c r="A376" s="40"/>
      <c r="B376" s="40"/>
      <c r="C376" s="47"/>
      <c r="D376" s="42"/>
    </row>
    <row r="377" customFormat="false" ht="12.75" hidden="false" customHeight="true" outlineLevel="0" collapsed="false">
      <c r="A377" s="40"/>
      <c r="B377" s="40"/>
      <c r="C377" s="47"/>
      <c r="D377" s="42"/>
    </row>
    <row r="378" customFormat="false" ht="12.75" hidden="false" customHeight="true" outlineLevel="0" collapsed="false">
      <c r="A378" s="40"/>
      <c r="B378" s="40"/>
      <c r="C378" s="47"/>
      <c r="D378" s="42"/>
    </row>
    <row r="379" customFormat="false" ht="12.75" hidden="false" customHeight="true" outlineLevel="0" collapsed="false">
      <c r="A379" s="40"/>
      <c r="B379" s="40"/>
      <c r="C379" s="47"/>
      <c r="D379" s="42"/>
    </row>
    <row r="380" customFormat="false" ht="12.75" hidden="false" customHeight="true" outlineLevel="0" collapsed="false">
      <c r="A380" s="40"/>
      <c r="B380" s="40"/>
      <c r="C380" s="47"/>
      <c r="D380" s="42"/>
    </row>
    <row r="381" customFormat="false" ht="12.75" hidden="false" customHeight="true" outlineLevel="0" collapsed="false">
      <c r="A381" s="40"/>
      <c r="B381" s="40"/>
      <c r="C381" s="47"/>
      <c r="D381" s="42"/>
    </row>
    <row r="382" customFormat="false" ht="12.75" hidden="false" customHeight="true" outlineLevel="0" collapsed="false">
      <c r="A382" s="40"/>
      <c r="B382" s="40"/>
      <c r="C382" s="47"/>
      <c r="D382" s="42"/>
    </row>
    <row r="383" customFormat="false" ht="12.75" hidden="false" customHeight="true" outlineLevel="0" collapsed="false">
      <c r="A383" s="40"/>
      <c r="B383" s="40"/>
      <c r="C383" s="47"/>
      <c r="D383" s="42"/>
    </row>
    <row r="384" customFormat="false" ht="12.75" hidden="false" customHeight="true" outlineLevel="0" collapsed="false">
      <c r="A384" s="40"/>
      <c r="B384" s="40"/>
      <c r="C384" s="47"/>
      <c r="D384" s="42"/>
    </row>
    <row r="385" customFormat="false" ht="12.75" hidden="false" customHeight="true" outlineLevel="0" collapsed="false">
      <c r="A385" s="40"/>
      <c r="B385" s="40"/>
      <c r="C385" s="47"/>
      <c r="D385" s="42"/>
    </row>
    <row r="386" customFormat="false" ht="12.75" hidden="false" customHeight="true" outlineLevel="0" collapsed="false">
      <c r="A386" s="40"/>
      <c r="B386" s="40"/>
      <c r="C386" s="47"/>
      <c r="D386" s="42"/>
    </row>
    <row r="387" customFormat="false" ht="12.75" hidden="false" customHeight="true" outlineLevel="0" collapsed="false">
      <c r="A387" s="40"/>
      <c r="B387" s="40"/>
      <c r="C387" s="47"/>
      <c r="D387" s="42"/>
    </row>
    <row r="388" customFormat="false" ht="12.75" hidden="false" customHeight="true" outlineLevel="0" collapsed="false">
      <c r="A388" s="40"/>
      <c r="B388" s="40"/>
      <c r="C388" s="47"/>
      <c r="D388" s="42"/>
    </row>
    <row r="389" customFormat="false" ht="12.75" hidden="false" customHeight="true" outlineLevel="0" collapsed="false">
      <c r="A389" s="40"/>
      <c r="B389" s="40"/>
      <c r="C389" s="47"/>
      <c r="D389" s="42"/>
    </row>
    <row r="390" customFormat="false" ht="12.75" hidden="false" customHeight="true" outlineLevel="0" collapsed="false">
      <c r="A390" s="40"/>
      <c r="B390" s="40"/>
      <c r="C390" s="47"/>
      <c r="D390" s="42"/>
    </row>
    <row r="391" customFormat="false" ht="12.75" hidden="false" customHeight="true" outlineLevel="0" collapsed="false">
      <c r="A391" s="40"/>
      <c r="B391" s="40"/>
      <c r="C391" s="47"/>
      <c r="D391" s="42"/>
    </row>
    <row r="392" customFormat="false" ht="12.75" hidden="false" customHeight="true" outlineLevel="0" collapsed="false">
      <c r="A392" s="40"/>
      <c r="B392" s="40"/>
      <c r="C392" s="47"/>
      <c r="D392" s="42"/>
    </row>
    <row r="393" customFormat="false" ht="12.75" hidden="false" customHeight="true" outlineLevel="0" collapsed="false">
      <c r="A393" s="40"/>
      <c r="B393" s="40"/>
      <c r="C393" s="47"/>
      <c r="D393" s="42"/>
    </row>
    <row r="394" customFormat="false" ht="12.75" hidden="false" customHeight="true" outlineLevel="0" collapsed="false">
      <c r="A394" s="40"/>
      <c r="B394" s="40"/>
      <c r="C394" s="47"/>
      <c r="D394" s="42"/>
    </row>
    <row r="395" customFormat="false" ht="12.75" hidden="false" customHeight="true" outlineLevel="0" collapsed="false">
      <c r="A395" s="40"/>
      <c r="B395" s="40"/>
      <c r="C395" s="47"/>
      <c r="D395" s="42"/>
    </row>
    <row r="396" customFormat="false" ht="12.75" hidden="false" customHeight="true" outlineLevel="0" collapsed="false">
      <c r="A396" s="40"/>
      <c r="B396" s="40"/>
      <c r="C396" s="47"/>
      <c r="D396" s="42"/>
    </row>
    <row r="397" customFormat="false" ht="12.75" hidden="false" customHeight="true" outlineLevel="0" collapsed="false">
      <c r="A397" s="40"/>
      <c r="B397" s="40"/>
      <c r="C397" s="47"/>
      <c r="D397" s="42"/>
    </row>
    <row r="398" customFormat="false" ht="12.75" hidden="false" customHeight="true" outlineLevel="0" collapsed="false">
      <c r="A398" s="40"/>
      <c r="B398" s="40"/>
      <c r="C398" s="47"/>
      <c r="D398" s="42"/>
    </row>
    <row r="399" customFormat="false" ht="12.75" hidden="false" customHeight="true" outlineLevel="0" collapsed="false">
      <c r="A399" s="40"/>
      <c r="B399" s="40"/>
      <c r="C399" s="47"/>
      <c r="D399" s="42"/>
    </row>
    <row r="400" customFormat="false" ht="12.75" hidden="false" customHeight="true" outlineLevel="0" collapsed="false">
      <c r="A400" s="40"/>
      <c r="B400" s="40"/>
      <c r="C400" s="47"/>
      <c r="D400" s="42"/>
    </row>
    <row r="401" customFormat="false" ht="12.75" hidden="false" customHeight="true" outlineLevel="0" collapsed="false">
      <c r="A401" s="40"/>
      <c r="B401" s="40"/>
      <c r="C401" s="47"/>
      <c r="D401" s="42"/>
    </row>
    <row r="402" customFormat="false" ht="12.75" hidden="false" customHeight="true" outlineLevel="0" collapsed="false">
      <c r="A402" s="40"/>
      <c r="B402" s="40"/>
      <c r="C402" s="47"/>
      <c r="D402" s="42"/>
    </row>
    <row r="403" customFormat="false" ht="12.75" hidden="false" customHeight="true" outlineLevel="0" collapsed="false">
      <c r="A403" s="40"/>
      <c r="B403" s="40"/>
      <c r="C403" s="47"/>
      <c r="D403" s="42"/>
    </row>
    <row r="404" customFormat="false" ht="12.75" hidden="false" customHeight="true" outlineLevel="0" collapsed="false">
      <c r="A404" s="40"/>
      <c r="B404" s="40"/>
      <c r="C404" s="47"/>
      <c r="D404" s="42"/>
    </row>
    <row r="405" customFormat="false" ht="12.75" hidden="false" customHeight="true" outlineLevel="0" collapsed="false">
      <c r="A405" s="40"/>
      <c r="B405" s="40"/>
      <c r="C405" s="47"/>
      <c r="D405" s="42"/>
    </row>
    <row r="406" customFormat="false" ht="12.75" hidden="false" customHeight="true" outlineLevel="0" collapsed="false">
      <c r="A406" s="40"/>
      <c r="B406" s="40"/>
      <c r="C406" s="47"/>
      <c r="D406" s="42"/>
    </row>
    <row r="407" customFormat="false" ht="12.75" hidden="false" customHeight="true" outlineLevel="0" collapsed="false">
      <c r="A407" s="40"/>
      <c r="B407" s="40"/>
      <c r="C407" s="47"/>
      <c r="D407" s="42"/>
    </row>
    <row r="408" customFormat="false" ht="12.75" hidden="false" customHeight="true" outlineLevel="0" collapsed="false">
      <c r="A408" s="40"/>
      <c r="B408" s="40"/>
      <c r="C408" s="47"/>
      <c r="D408" s="42"/>
    </row>
    <row r="409" customFormat="false" ht="12.75" hidden="false" customHeight="true" outlineLevel="0" collapsed="false">
      <c r="A409" s="40"/>
      <c r="B409" s="40"/>
      <c r="C409" s="47"/>
      <c r="D409" s="42"/>
    </row>
    <row r="410" customFormat="false" ht="12.75" hidden="false" customHeight="true" outlineLevel="0" collapsed="false">
      <c r="A410" s="40"/>
      <c r="B410" s="40"/>
      <c r="C410" s="47"/>
      <c r="D410" s="42"/>
    </row>
    <row r="411" customFormat="false" ht="12.75" hidden="false" customHeight="true" outlineLevel="0" collapsed="false">
      <c r="A411" s="40"/>
      <c r="B411" s="40"/>
      <c r="C411" s="47"/>
      <c r="D411" s="42"/>
    </row>
    <row r="412" customFormat="false" ht="12.75" hidden="false" customHeight="true" outlineLevel="0" collapsed="false">
      <c r="A412" s="40"/>
      <c r="B412" s="40"/>
      <c r="C412" s="47"/>
      <c r="D412" s="42"/>
    </row>
    <row r="413" customFormat="false" ht="12.75" hidden="false" customHeight="true" outlineLevel="0" collapsed="false">
      <c r="A413" s="40"/>
      <c r="B413" s="40"/>
      <c r="C413" s="47"/>
      <c r="D413" s="42"/>
    </row>
    <row r="414" customFormat="false" ht="12.75" hidden="false" customHeight="true" outlineLevel="0" collapsed="false">
      <c r="A414" s="40"/>
      <c r="B414" s="40"/>
      <c r="C414" s="47"/>
      <c r="D414" s="42"/>
    </row>
    <row r="415" customFormat="false" ht="12.75" hidden="false" customHeight="true" outlineLevel="0" collapsed="false">
      <c r="A415" s="40"/>
      <c r="B415" s="40"/>
      <c r="C415" s="47"/>
      <c r="D415" s="42"/>
    </row>
    <row r="416" customFormat="false" ht="12.75" hidden="false" customHeight="true" outlineLevel="0" collapsed="false">
      <c r="A416" s="40"/>
      <c r="B416" s="40"/>
      <c r="C416" s="47"/>
      <c r="D416" s="42"/>
    </row>
    <row r="417" customFormat="false" ht="12.75" hidden="false" customHeight="true" outlineLevel="0" collapsed="false">
      <c r="A417" s="40"/>
      <c r="B417" s="40"/>
      <c r="C417" s="47"/>
      <c r="D417" s="42"/>
    </row>
    <row r="418" customFormat="false" ht="12.75" hidden="false" customHeight="true" outlineLevel="0" collapsed="false">
      <c r="A418" s="40"/>
      <c r="B418" s="40"/>
      <c r="C418" s="47"/>
      <c r="D418" s="42"/>
    </row>
    <row r="419" customFormat="false" ht="12.75" hidden="false" customHeight="true" outlineLevel="0" collapsed="false">
      <c r="A419" s="40"/>
      <c r="B419" s="40"/>
      <c r="C419" s="47"/>
      <c r="D419" s="42"/>
    </row>
    <row r="420" customFormat="false" ht="12.75" hidden="false" customHeight="true" outlineLevel="0" collapsed="false">
      <c r="A420" s="40"/>
      <c r="B420" s="40"/>
      <c r="C420" s="47"/>
      <c r="D420" s="42"/>
    </row>
    <row r="421" customFormat="false" ht="12.75" hidden="false" customHeight="true" outlineLevel="0" collapsed="false">
      <c r="A421" s="40"/>
      <c r="B421" s="40"/>
      <c r="C421" s="47"/>
      <c r="D421" s="42"/>
    </row>
    <row r="422" customFormat="false" ht="12.75" hidden="false" customHeight="true" outlineLevel="0" collapsed="false">
      <c r="A422" s="40"/>
      <c r="B422" s="40"/>
      <c r="C422" s="47"/>
      <c r="D422" s="42"/>
    </row>
    <row r="423" customFormat="false" ht="12.75" hidden="false" customHeight="true" outlineLevel="0" collapsed="false">
      <c r="A423" s="40"/>
      <c r="B423" s="40"/>
      <c r="C423" s="47"/>
      <c r="D423" s="42"/>
    </row>
    <row r="424" customFormat="false" ht="12.75" hidden="false" customHeight="true" outlineLevel="0" collapsed="false">
      <c r="A424" s="40"/>
      <c r="B424" s="40"/>
      <c r="C424" s="47"/>
      <c r="D424" s="42"/>
    </row>
    <row r="425" customFormat="false" ht="12.75" hidden="false" customHeight="true" outlineLevel="0" collapsed="false">
      <c r="A425" s="40"/>
      <c r="B425" s="40"/>
      <c r="C425" s="47"/>
      <c r="D425" s="42"/>
    </row>
    <row r="426" customFormat="false" ht="12.75" hidden="false" customHeight="true" outlineLevel="0" collapsed="false">
      <c r="A426" s="40"/>
      <c r="B426" s="40"/>
      <c r="C426" s="47"/>
      <c r="D426" s="42"/>
    </row>
    <row r="427" customFormat="false" ht="12.75" hidden="false" customHeight="true" outlineLevel="0" collapsed="false">
      <c r="A427" s="40"/>
      <c r="B427" s="40"/>
      <c r="C427" s="47"/>
      <c r="D427" s="42"/>
    </row>
    <row r="428" customFormat="false" ht="12.75" hidden="false" customHeight="true" outlineLevel="0" collapsed="false">
      <c r="A428" s="40"/>
      <c r="B428" s="40"/>
      <c r="C428" s="47"/>
      <c r="D428" s="42"/>
    </row>
    <row r="429" customFormat="false" ht="12.75" hidden="false" customHeight="true" outlineLevel="0" collapsed="false">
      <c r="A429" s="40"/>
      <c r="B429" s="40"/>
      <c r="C429" s="47"/>
      <c r="D429" s="42"/>
    </row>
    <row r="430" customFormat="false" ht="12.75" hidden="false" customHeight="true" outlineLevel="0" collapsed="false">
      <c r="A430" s="40"/>
      <c r="B430" s="40"/>
      <c r="C430" s="47"/>
      <c r="D430" s="42"/>
    </row>
    <row r="431" customFormat="false" ht="12.75" hidden="false" customHeight="true" outlineLevel="0" collapsed="false">
      <c r="A431" s="40"/>
      <c r="B431" s="40"/>
      <c r="C431" s="47"/>
      <c r="D431" s="42"/>
    </row>
    <row r="432" customFormat="false" ht="12.75" hidden="false" customHeight="true" outlineLevel="0" collapsed="false">
      <c r="A432" s="40"/>
      <c r="B432" s="40"/>
      <c r="C432" s="47"/>
      <c r="D432" s="42"/>
    </row>
    <row r="433" customFormat="false" ht="12.75" hidden="false" customHeight="true" outlineLevel="0" collapsed="false">
      <c r="A433" s="40"/>
      <c r="B433" s="40"/>
      <c r="C433" s="47"/>
      <c r="D433" s="42"/>
    </row>
    <row r="434" customFormat="false" ht="12.75" hidden="false" customHeight="true" outlineLevel="0" collapsed="false">
      <c r="A434" s="40"/>
      <c r="B434" s="40"/>
      <c r="C434" s="47"/>
      <c r="D434" s="42"/>
    </row>
    <row r="435" customFormat="false" ht="12.75" hidden="false" customHeight="true" outlineLevel="0" collapsed="false">
      <c r="A435" s="40"/>
      <c r="B435" s="40"/>
      <c r="C435" s="47"/>
      <c r="D435" s="42"/>
    </row>
    <row r="436" customFormat="false" ht="12.75" hidden="false" customHeight="true" outlineLevel="0" collapsed="false">
      <c r="A436" s="40"/>
      <c r="B436" s="40"/>
      <c r="C436" s="47"/>
      <c r="D436" s="42"/>
    </row>
    <row r="437" customFormat="false" ht="12.75" hidden="false" customHeight="true" outlineLevel="0" collapsed="false">
      <c r="A437" s="40"/>
      <c r="B437" s="40"/>
      <c r="C437" s="47"/>
      <c r="D437" s="42"/>
    </row>
    <row r="438" customFormat="false" ht="12.75" hidden="false" customHeight="true" outlineLevel="0" collapsed="false">
      <c r="A438" s="40"/>
      <c r="B438" s="40"/>
      <c r="C438" s="47"/>
      <c r="D438" s="42"/>
    </row>
    <row r="439" customFormat="false" ht="12.75" hidden="false" customHeight="true" outlineLevel="0" collapsed="false">
      <c r="A439" s="40"/>
      <c r="B439" s="40"/>
      <c r="C439" s="47"/>
      <c r="D439" s="42"/>
    </row>
    <row r="440" customFormat="false" ht="12.75" hidden="false" customHeight="true" outlineLevel="0" collapsed="false">
      <c r="A440" s="40"/>
      <c r="B440" s="40"/>
      <c r="C440" s="47"/>
      <c r="D440" s="42"/>
    </row>
    <row r="441" customFormat="false" ht="12.75" hidden="false" customHeight="true" outlineLevel="0" collapsed="false">
      <c r="A441" s="40"/>
      <c r="B441" s="40"/>
      <c r="C441" s="47"/>
      <c r="D441" s="42"/>
    </row>
    <row r="442" customFormat="false" ht="12.75" hidden="false" customHeight="true" outlineLevel="0" collapsed="false">
      <c r="A442" s="40"/>
      <c r="B442" s="40"/>
      <c r="C442" s="47"/>
      <c r="D442" s="42"/>
    </row>
    <row r="443" customFormat="false" ht="12.75" hidden="false" customHeight="true" outlineLevel="0" collapsed="false">
      <c r="A443" s="40"/>
      <c r="B443" s="40"/>
      <c r="C443" s="47"/>
      <c r="D443" s="42"/>
    </row>
    <row r="444" customFormat="false" ht="12.75" hidden="false" customHeight="true" outlineLevel="0" collapsed="false">
      <c r="A444" s="40"/>
      <c r="B444" s="40"/>
      <c r="C444" s="47"/>
      <c r="D444" s="42"/>
    </row>
    <row r="445" customFormat="false" ht="12.75" hidden="false" customHeight="true" outlineLevel="0" collapsed="false">
      <c r="A445" s="40"/>
      <c r="B445" s="40"/>
      <c r="C445" s="47"/>
      <c r="D445" s="42"/>
    </row>
    <row r="446" customFormat="false" ht="12.75" hidden="false" customHeight="true" outlineLevel="0" collapsed="false">
      <c r="A446" s="40"/>
      <c r="B446" s="40"/>
      <c r="C446" s="47"/>
      <c r="D446" s="42"/>
    </row>
    <row r="447" customFormat="false" ht="12.75" hidden="false" customHeight="true" outlineLevel="0" collapsed="false">
      <c r="A447" s="40"/>
      <c r="B447" s="40"/>
      <c r="C447" s="47"/>
      <c r="D447" s="42"/>
    </row>
    <row r="448" customFormat="false" ht="12.75" hidden="false" customHeight="true" outlineLevel="0" collapsed="false">
      <c r="A448" s="40"/>
      <c r="B448" s="40"/>
      <c r="C448" s="47"/>
      <c r="D448" s="42"/>
    </row>
    <row r="449" customFormat="false" ht="12.75" hidden="false" customHeight="true" outlineLevel="0" collapsed="false">
      <c r="A449" s="40"/>
      <c r="B449" s="40"/>
      <c r="C449" s="47"/>
      <c r="D449" s="42"/>
    </row>
    <row r="450" customFormat="false" ht="12.75" hidden="false" customHeight="true" outlineLevel="0" collapsed="false">
      <c r="A450" s="40"/>
      <c r="B450" s="40"/>
      <c r="C450" s="47"/>
      <c r="D450" s="42"/>
    </row>
    <row r="451" customFormat="false" ht="12.75" hidden="false" customHeight="true" outlineLevel="0" collapsed="false">
      <c r="A451" s="40"/>
      <c r="B451" s="40"/>
      <c r="C451" s="47"/>
      <c r="D451" s="42"/>
    </row>
    <row r="452" customFormat="false" ht="12.75" hidden="false" customHeight="true" outlineLevel="0" collapsed="false">
      <c r="A452" s="40"/>
      <c r="B452" s="40"/>
      <c r="C452" s="47"/>
      <c r="D452" s="42"/>
    </row>
    <row r="453" customFormat="false" ht="12.75" hidden="false" customHeight="true" outlineLevel="0" collapsed="false">
      <c r="A453" s="40"/>
      <c r="B453" s="40"/>
      <c r="C453" s="47"/>
      <c r="D453" s="42"/>
    </row>
    <row r="454" customFormat="false" ht="12.75" hidden="false" customHeight="true" outlineLevel="0" collapsed="false">
      <c r="A454" s="40"/>
      <c r="B454" s="40"/>
      <c r="C454" s="47"/>
      <c r="D454" s="42"/>
    </row>
    <row r="455" customFormat="false" ht="12.75" hidden="false" customHeight="true" outlineLevel="0" collapsed="false">
      <c r="A455" s="40"/>
      <c r="B455" s="40"/>
      <c r="C455" s="47"/>
      <c r="D455" s="42"/>
    </row>
    <row r="456" customFormat="false" ht="12.75" hidden="false" customHeight="true" outlineLevel="0" collapsed="false">
      <c r="A456" s="40"/>
      <c r="B456" s="40"/>
      <c r="C456" s="47"/>
      <c r="D456" s="42"/>
    </row>
    <row r="457" customFormat="false" ht="12.75" hidden="false" customHeight="true" outlineLevel="0" collapsed="false">
      <c r="A457" s="40"/>
      <c r="B457" s="40"/>
      <c r="C457" s="47"/>
      <c r="D457" s="42"/>
    </row>
    <row r="458" customFormat="false" ht="12.75" hidden="false" customHeight="true" outlineLevel="0" collapsed="false">
      <c r="A458" s="40"/>
      <c r="B458" s="40"/>
      <c r="C458" s="47"/>
      <c r="D458" s="42"/>
    </row>
    <row r="459" customFormat="false" ht="12.75" hidden="false" customHeight="true" outlineLevel="0" collapsed="false">
      <c r="A459" s="40"/>
      <c r="B459" s="40"/>
      <c r="C459" s="47"/>
      <c r="D459" s="42"/>
    </row>
    <row r="460" customFormat="false" ht="12.75" hidden="false" customHeight="true" outlineLevel="0" collapsed="false">
      <c r="A460" s="40"/>
      <c r="B460" s="40"/>
      <c r="C460" s="47"/>
      <c r="D460" s="42"/>
    </row>
    <row r="461" customFormat="false" ht="12.75" hidden="false" customHeight="true" outlineLevel="0" collapsed="false">
      <c r="A461" s="40"/>
      <c r="B461" s="40"/>
      <c r="C461" s="47"/>
      <c r="D461" s="42"/>
    </row>
    <row r="462" customFormat="false" ht="12.75" hidden="false" customHeight="true" outlineLevel="0" collapsed="false">
      <c r="A462" s="40"/>
      <c r="B462" s="40"/>
      <c r="C462" s="47"/>
      <c r="D462" s="42"/>
    </row>
    <row r="463" customFormat="false" ht="12.75" hidden="false" customHeight="true" outlineLevel="0" collapsed="false">
      <c r="A463" s="40"/>
      <c r="B463" s="40"/>
      <c r="C463" s="47"/>
      <c r="D463" s="42"/>
    </row>
    <row r="464" customFormat="false" ht="12.75" hidden="false" customHeight="true" outlineLevel="0" collapsed="false">
      <c r="A464" s="40"/>
      <c r="B464" s="40"/>
      <c r="C464" s="47"/>
      <c r="D464" s="42"/>
    </row>
    <row r="465" customFormat="false" ht="12.75" hidden="false" customHeight="true" outlineLevel="0" collapsed="false">
      <c r="A465" s="40"/>
      <c r="B465" s="40"/>
      <c r="C465" s="47"/>
      <c r="D465" s="42"/>
    </row>
    <row r="466" customFormat="false" ht="12.75" hidden="false" customHeight="true" outlineLevel="0" collapsed="false">
      <c r="A466" s="40"/>
      <c r="B466" s="40"/>
      <c r="C466" s="47"/>
      <c r="D466" s="42"/>
    </row>
    <row r="467" customFormat="false" ht="12.75" hidden="false" customHeight="true" outlineLevel="0" collapsed="false">
      <c r="A467" s="40"/>
      <c r="B467" s="40"/>
      <c r="C467" s="47"/>
      <c r="D467" s="42"/>
    </row>
    <row r="468" customFormat="false" ht="12.75" hidden="false" customHeight="true" outlineLevel="0" collapsed="false">
      <c r="A468" s="40"/>
      <c r="B468" s="40"/>
      <c r="C468" s="47"/>
      <c r="D468" s="42"/>
    </row>
    <row r="469" customFormat="false" ht="12.75" hidden="false" customHeight="true" outlineLevel="0" collapsed="false">
      <c r="A469" s="40"/>
      <c r="B469" s="40"/>
      <c r="C469" s="47"/>
      <c r="D469" s="42"/>
    </row>
    <row r="470" customFormat="false" ht="12.75" hidden="false" customHeight="true" outlineLevel="0" collapsed="false">
      <c r="A470" s="40"/>
      <c r="B470" s="40"/>
      <c r="C470" s="47"/>
      <c r="D470" s="42"/>
    </row>
    <row r="471" customFormat="false" ht="12.75" hidden="false" customHeight="true" outlineLevel="0" collapsed="false">
      <c r="A471" s="40"/>
      <c r="B471" s="40"/>
      <c r="C471" s="47"/>
      <c r="D471" s="42"/>
    </row>
    <row r="472" customFormat="false" ht="12.75" hidden="false" customHeight="true" outlineLevel="0" collapsed="false">
      <c r="A472" s="40"/>
      <c r="B472" s="40"/>
      <c r="C472" s="47"/>
      <c r="D472" s="42"/>
    </row>
    <row r="473" customFormat="false" ht="12.75" hidden="false" customHeight="true" outlineLevel="0" collapsed="false">
      <c r="A473" s="40"/>
      <c r="B473" s="40"/>
      <c r="C473" s="47"/>
      <c r="D473" s="42"/>
    </row>
    <row r="474" customFormat="false" ht="12.75" hidden="false" customHeight="true" outlineLevel="0" collapsed="false">
      <c r="A474" s="40"/>
      <c r="B474" s="40"/>
      <c r="C474" s="47"/>
      <c r="D474" s="42"/>
    </row>
    <row r="475" customFormat="false" ht="12.75" hidden="false" customHeight="true" outlineLevel="0" collapsed="false">
      <c r="A475" s="40"/>
      <c r="B475" s="40"/>
      <c r="C475" s="47"/>
      <c r="D475" s="42"/>
    </row>
    <row r="476" customFormat="false" ht="12.75" hidden="false" customHeight="true" outlineLevel="0" collapsed="false">
      <c r="A476" s="40"/>
      <c r="B476" s="40"/>
      <c r="C476" s="47"/>
      <c r="D476" s="42"/>
    </row>
    <row r="477" customFormat="false" ht="12.75" hidden="false" customHeight="true" outlineLevel="0" collapsed="false">
      <c r="A477" s="40"/>
      <c r="B477" s="40"/>
      <c r="C477" s="47"/>
      <c r="D477" s="42"/>
    </row>
    <row r="478" customFormat="false" ht="12.75" hidden="false" customHeight="true" outlineLevel="0" collapsed="false">
      <c r="A478" s="40"/>
      <c r="B478" s="40"/>
      <c r="C478" s="47"/>
      <c r="D478" s="42"/>
    </row>
    <row r="479" customFormat="false" ht="12.75" hidden="false" customHeight="true" outlineLevel="0" collapsed="false">
      <c r="A479" s="40"/>
      <c r="B479" s="40"/>
      <c r="C479" s="47"/>
      <c r="D479" s="42"/>
    </row>
    <row r="480" customFormat="false" ht="12.75" hidden="false" customHeight="true" outlineLevel="0" collapsed="false">
      <c r="A480" s="40"/>
      <c r="B480" s="40"/>
      <c r="C480" s="47"/>
      <c r="D480" s="42"/>
    </row>
    <row r="481" customFormat="false" ht="12.75" hidden="false" customHeight="true" outlineLevel="0" collapsed="false">
      <c r="A481" s="40"/>
      <c r="B481" s="40"/>
      <c r="C481" s="47"/>
      <c r="D481" s="42"/>
    </row>
    <row r="482" customFormat="false" ht="12.75" hidden="false" customHeight="true" outlineLevel="0" collapsed="false">
      <c r="A482" s="40"/>
      <c r="B482" s="40"/>
      <c r="C482" s="47"/>
      <c r="D482" s="42"/>
    </row>
    <row r="483" customFormat="false" ht="12.75" hidden="false" customHeight="true" outlineLevel="0" collapsed="false">
      <c r="A483" s="40"/>
      <c r="B483" s="40"/>
      <c r="C483" s="47"/>
      <c r="D483" s="42"/>
    </row>
    <row r="484" customFormat="false" ht="12.75" hidden="false" customHeight="true" outlineLevel="0" collapsed="false">
      <c r="A484" s="40"/>
      <c r="B484" s="40"/>
      <c r="C484" s="47"/>
      <c r="D484" s="42"/>
    </row>
    <row r="485" customFormat="false" ht="12.75" hidden="false" customHeight="true" outlineLevel="0" collapsed="false">
      <c r="A485" s="40"/>
      <c r="B485" s="40"/>
      <c r="C485" s="47"/>
      <c r="D485" s="42"/>
    </row>
    <row r="486" customFormat="false" ht="12.75" hidden="false" customHeight="true" outlineLevel="0" collapsed="false">
      <c r="A486" s="40"/>
      <c r="B486" s="40"/>
      <c r="C486" s="47"/>
      <c r="D486" s="42"/>
    </row>
    <row r="487" customFormat="false" ht="12.75" hidden="false" customHeight="true" outlineLevel="0" collapsed="false">
      <c r="A487" s="40"/>
      <c r="B487" s="40"/>
      <c r="C487" s="47"/>
      <c r="D487" s="42"/>
    </row>
    <row r="488" customFormat="false" ht="12.75" hidden="false" customHeight="true" outlineLevel="0" collapsed="false">
      <c r="A488" s="40"/>
      <c r="B488" s="40"/>
      <c r="C488" s="47"/>
      <c r="D488" s="42"/>
    </row>
    <row r="489" customFormat="false" ht="12.75" hidden="false" customHeight="true" outlineLevel="0" collapsed="false">
      <c r="A489" s="40"/>
      <c r="B489" s="40"/>
      <c r="C489" s="47"/>
      <c r="D489" s="42"/>
    </row>
    <row r="490" customFormat="false" ht="12.75" hidden="false" customHeight="true" outlineLevel="0" collapsed="false">
      <c r="A490" s="40"/>
      <c r="B490" s="40"/>
      <c r="C490" s="47"/>
      <c r="D490" s="42"/>
    </row>
    <row r="491" customFormat="false" ht="12.75" hidden="false" customHeight="true" outlineLevel="0" collapsed="false">
      <c r="A491" s="40"/>
      <c r="B491" s="40"/>
      <c r="C491" s="47"/>
      <c r="D491" s="42"/>
    </row>
    <row r="492" customFormat="false" ht="12.75" hidden="false" customHeight="true" outlineLevel="0" collapsed="false">
      <c r="A492" s="40"/>
      <c r="B492" s="40"/>
      <c r="C492" s="47"/>
      <c r="D492" s="42"/>
    </row>
    <row r="493" customFormat="false" ht="12.75" hidden="false" customHeight="true" outlineLevel="0" collapsed="false">
      <c r="A493" s="40"/>
      <c r="B493" s="40"/>
      <c r="C493" s="47"/>
      <c r="D493" s="42"/>
    </row>
    <row r="494" customFormat="false" ht="12.75" hidden="false" customHeight="true" outlineLevel="0" collapsed="false">
      <c r="A494" s="40"/>
      <c r="B494" s="40"/>
      <c r="C494" s="47"/>
      <c r="D494" s="42"/>
    </row>
    <row r="495" customFormat="false" ht="12.75" hidden="false" customHeight="true" outlineLevel="0" collapsed="false">
      <c r="A495" s="40"/>
      <c r="B495" s="40"/>
      <c r="C495" s="47"/>
      <c r="D495" s="42"/>
    </row>
    <row r="496" customFormat="false" ht="12.75" hidden="false" customHeight="true" outlineLevel="0" collapsed="false">
      <c r="A496" s="40"/>
      <c r="B496" s="40"/>
      <c r="C496" s="47"/>
      <c r="D496" s="42"/>
    </row>
    <row r="497" customFormat="false" ht="12.75" hidden="false" customHeight="true" outlineLevel="0" collapsed="false">
      <c r="A497" s="40"/>
      <c r="B497" s="40"/>
      <c r="C497" s="47"/>
      <c r="D497" s="42"/>
    </row>
    <row r="498" customFormat="false" ht="12.75" hidden="false" customHeight="true" outlineLevel="0" collapsed="false">
      <c r="A498" s="40"/>
      <c r="B498" s="40"/>
      <c r="C498" s="47"/>
      <c r="D498" s="42"/>
    </row>
    <row r="499" customFormat="false" ht="12.75" hidden="false" customHeight="true" outlineLevel="0" collapsed="false">
      <c r="A499" s="40"/>
      <c r="B499" s="40"/>
      <c r="C499" s="47"/>
      <c r="D499" s="42"/>
    </row>
    <row r="500" customFormat="false" ht="12.75" hidden="false" customHeight="true" outlineLevel="0" collapsed="false">
      <c r="A500" s="40"/>
      <c r="B500" s="40"/>
      <c r="C500" s="47"/>
      <c r="D500" s="42"/>
    </row>
    <row r="501" customFormat="false" ht="12.75" hidden="false" customHeight="true" outlineLevel="0" collapsed="false">
      <c r="A501" s="40"/>
      <c r="B501" s="40"/>
      <c r="C501" s="47"/>
      <c r="D501" s="42"/>
    </row>
    <row r="502" customFormat="false" ht="12.75" hidden="false" customHeight="true" outlineLevel="0" collapsed="false">
      <c r="A502" s="40"/>
      <c r="B502" s="40"/>
      <c r="C502" s="47"/>
      <c r="D502" s="42"/>
    </row>
    <row r="503" customFormat="false" ht="12.75" hidden="false" customHeight="true" outlineLevel="0" collapsed="false">
      <c r="A503" s="40"/>
      <c r="B503" s="40"/>
      <c r="C503" s="47"/>
      <c r="D503" s="42"/>
    </row>
    <row r="504" customFormat="false" ht="12.75" hidden="false" customHeight="true" outlineLevel="0" collapsed="false">
      <c r="A504" s="40"/>
      <c r="B504" s="40"/>
      <c r="C504" s="47"/>
      <c r="D504" s="42"/>
    </row>
    <row r="505" customFormat="false" ht="12.75" hidden="false" customHeight="true" outlineLevel="0" collapsed="false">
      <c r="A505" s="40"/>
      <c r="B505" s="40"/>
      <c r="C505" s="47"/>
      <c r="D505" s="42"/>
    </row>
    <row r="506" customFormat="false" ht="12.75" hidden="false" customHeight="true" outlineLevel="0" collapsed="false">
      <c r="A506" s="40"/>
      <c r="B506" s="40"/>
      <c r="C506" s="47"/>
      <c r="D506" s="42"/>
    </row>
    <row r="507" customFormat="false" ht="12.75" hidden="false" customHeight="true" outlineLevel="0" collapsed="false">
      <c r="A507" s="40"/>
      <c r="B507" s="40"/>
      <c r="C507" s="47"/>
      <c r="D507" s="42"/>
    </row>
    <row r="508" customFormat="false" ht="12.75" hidden="false" customHeight="true" outlineLevel="0" collapsed="false">
      <c r="A508" s="40"/>
      <c r="B508" s="40"/>
      <c r="C508" s="47"/>
      <c r="D508" s="42"/>
    </row>
    <row r="509" customFormat="false" ht="12.75" hidden="false" customHeight="true" outlineLevel="0" collapsed="false">
      <c r="A509" s="40"/>
      <c r="B509" s="40"/>
      <c r="C509" s="47"/>
      <c r="D509" s="42"/>
    </row>
    <row r="510" customFormat="false" ht="12.75" hidden="false" customHeight="true" outlineLevel="0" collapsed="false">
      <c r="A510" s="40"/>
      <c r="B510" s="40"/>
      <c r="C510" s="47"/>
      <c r="D510" s="42"/>
    </row>
    <row r="511" customFormat="false" ht="12.75" hidden="false" customHeight="true" outlineLevel="0" collapsed="false">
      <c r="A511" s="40"/>
      <c r="B511" s="40"/>
      <c r="C511" s="47"/>
      <c r="D511" s="42"/>
    </row>
    <row r="512" customFormat="false" ht="12.75" hidden="false" customHeight="true" outlineLevel="0" collapsed="false">
      <c r="A512" s="40"/>
      <c r="B512" s="40"/>
      <c r="C512" s="47"/>
      <c r="D512" s="42"/>
    </row>
    <row r="513" customFormat="false" ht="12.75" hidden="false" customHeight="true" outlineLevel="0" collapsed="false">
      <c r="A513" s="40"/>
      <c r="B513" s="40"/>
      <c r="C513" s="47"/>
      <c r="D513" s="42"/>
    </row>
    <row r="514" customFormat="false" ht="12.75" hidden="false" customHeight="true" outlineLevel="0" collapsed="false">
      <c r="A514" s="40"/>
      <c r="B514" s="40"/>
      <c r="C514" s="47"/>
      <c r="D514" s="42"/>
    </row>
    <row r="515" customFormat="false" ht="12.75" hidden="false" customHeight="true" outlineLevel="0" collapsed="false">
      <c r="A515" s="40"/>
      <c r="B515" s="40"/>
      <c r="C515" s="47"/>
      <c r="D515" s="42"/>
    </row>
    <row r="516" customFormat="false" ht="12.75" hidden="false" customHeight="true" outlineLevel="0" collapsed="false">
      <c r="A516" s="40"/>
      <c r="B516" s="40"/>
      <c r="C516" s="47"/>
      <c r="D516" s="42"/>
    </row>
    <row r="517" customFormat="false" ht="12.75" hidden="false" customHeight="true" outlineLevel="0" collapsed="false">
      <c r="A517" s="40"/>
      <c r="B517" s="40"/>
      <c r="C517" s="47"/>
      <c r="D517" s="42"/>
    </row>
    <row r="518" customFormat="false" ht="12.75" hidden="false" customHeight="true" outlineLevel="0" collapsed="false">
      <c r="A518" s="40"/>
      <c r="B518" s="40"/>
      <c r="C518" s="47"/>
      <c r="D518" s="42"/>
    </row>
    <row r="519" customFormat="false" ht="12.75" hidden="false" customHeight="true" outlineLevel="0" collapsed="false">
      <c r="A519" s="40"/>
      <c r="B519" s="40"/>
      <c r="C519" s="47"/>
      <c r="D519" s="42"/>
    </row>
    <row r="520" customFormat="false" ht="12.75" hidden="false" customHeight="true" outlineLevel="0" collapsed="false">
      <c r="A520" s="40"/>
      <c r="B520" s="40"/>
      <c r="C520" s="47"/>
      <c r="D520" s="42"/>
    </row>
    <row r="521" customFormat="false" ht="12.75" hidden="false" customHeight="true" outlineLevel="0" collapsed="false">
      <c r="A521" s="40"/>
      <c r="B521" s="40"/>
      <c r="C521" s="47"/>
      <c r="D521" s="42"/>
    </row>
    <row r="522" customFormat="false" ht="12.75" hidden="false" customHeight="true" outlineLevel="0" collapsed="false">
      <c r="A522" s="40"/>
      <c r="B522" s="40"/>
      <c r="C522" s="47"/>
      <c r="D522" s="42"/>
    </row>
    <row r="523" customFormat="false" ht="12.75" hidden="false" customHeight="true" outlineLevel="0" collapsed="false">
      <c r="A523" s="40"/>
      <c r="B523" s="40"/>
      <c r="C523" s="47"/>
      <c r="D523" s="42"/>
    </row>
    <row r="524" customFormat="false" ht="12.75" hidden="false" customHeight="true" outlineLevel="0" collapsed="false">
      <c r="A524" s="40"/>
      <c r="B524" s="40"/>
      <c r="C524" s="47"/>
      <c r="D524" s="42"/>
    </row>
    <row r="525" customFormat="false" ht="12.75" hidden="false" customHeight="true" outlineLevel="0" collapsed="false">
      <c r="A525" s="40"/>
      <c r="B525" s="40"/>
      <c r="C525" s="47"/>
      <c r="D525" s="42"/>
    </row>
    <row r="526" customFormat="false" ht="12.75" hidden="false" customHeight="true" outlineLevel="0" collapsed="false">
      <c r="A526" s="40"/>
      <c r="B526" s="40"/>
      <c r="C526" s="47"/>
      <c r="D526" s="42"/>
    </row>
    <row r="527" customFormat="false" ht="12.75" hidden="false" customHeight="true" outlineLevel="0" collapsed="false">
      <c r="A527" s="40"/>
      <c r="B527" s="40"/>
      <c r="C527" s="47"/>
      <c r="D527" s="42"/>
    </row>
    <row r="528" customFormat="false" ht="12.75" hidden="false" customHeight="true" outlineLevel="0" collapsed="false">
      <c r="A528" s="40"/>
      <c r="B528" s="40"/>
      <c r="C528" s="47"/>
      <c r="D528" s="42"/>
    </row>
    <row r="529" customFormat="false" ht="12.75" hidden="false" customHeight="true" outlineLevel="0" collapsed="false">
      <c r="A529" s="40"/>
      <c r="B529" s="40"/>
      <c r="C529" s="47"/>
      <c r="D529" s="42"/>
    </row>
    <row r="530" customFormat="false" ht="12.75" hidden="false" customHeight="true" outlineLevel="0" collapsed="false">
      <c r="A530" s="40"/>
      <c r="B530" s="40"/>
      <c r="C530" s="47"/>
      <c r="D530" s="42"/>
    </row>
    <row r="531" customFormat="false" ht="12.75" hidden="false" customHeight="true" outlineLevel="0" collapsed="false">
      <c r="A531" s="40"/>
      <c r="B531" s="40"/>
      <c r="C531" s="47"/>
      <c r="D531" s="42"/>
    </row>
    <row r="532" customFormat="false" ht="12.75" hidden="false" customHeight="true" outlineLevel="0" collapsed="false">
      <c r="A532" s="40"/>
      <c r="B532" s="40"/>
      <c r="C532" s="47"/>
      <c r="D532" s="42"/>
    </row>
    <row r="533" customFormat="false" ht="12.75" hidden="false" customHeight="true" outlineLevel="0" collapsed="false">
      <c r="A533" s="40"/>
      <c r="B533" s="40"/>
      <c r="C533" s="47"/>
      <c r="D533" s="42"/>
    </row>
    <row r="534" customFormat="false" ht="12.75" hidden="false" customHeight="true" outlineLevel="0" collapsed="false">
      <c r="A534" s="40"/>
      <c r="B534" s="40"/>
      <c r="C534" s="47"/>
      <c r="D534" s="42"/>
    </row>
    <row r="535" customFormat="false" ht="12.75" hidden="false" customHeight="true" outlineLevel="0" collapsed="false">
      <c r="A535" s="40"/>
      <c r="B535" s="40"/>
      <c r="C535" s="47"/>
      <c r="D535" s="42"/>
    </row>
    <row r="536" customFormat="false" ht="12.75" hidden="false" customHeight="true" outlineLevel="0" collapsed="false">
      <c r="A536" s="40"/>
      <c r="B536" s="40"/>
      <c r="C536" s="47"/>
      <c r="D536" s="42"/>
    </row>
    <row r="537" customFormat="false" ht="12.75" hidden="false" customHeight="true" outlineLevel="0" collapsed="false">
      <c r="A537" s="40"/>
      <c r="B537" s="40"/>
      <c r="C537" s="47"/>
      <c r="D537" s="42"/>
    </row>
    <row r="538" customFormat="false" ht="12.75" hidden="false" customHeight="true" outlineLevel="0" collapsed="false">
      <c r="A538" s="40"/>
      <c r="B538" s="40"/>
      <c r="C538" s="47"/>
      <c r="D538" s="42"/>
    </row>
    <row r="539" customFormat="false" ht="12.75" hidden="false" customHeight="true" outlineLevel="0" collapsed="false">
      <c r="A539" s="40"/>
      <c r="B539" s="40"/>
      <c r="C539" s="47"/>
      <c r="D539" s="42"/>
    </row>
    <row r="540" customFormat="false" ht="12.75" hidden="false" customHeight="true" outlineLevel="0" collapsed="false">
      <c r="A540" s="40"/>
      <c r="B540" s="40"/>
      <c r="C540" s="47"/>
      <c r="D540" s="42"/>
    </row>
    <row r="541" customFormat="false" ht="12.75" hidden="false" customHeight="true" outlineLevel="0" collapsed="false">
      <c r="A541" s="40"/>
      <c r="B541" s="40"/>
      <c r="C541" s="47"/>
      <c r="D541" s="42"/>
    </row>
    <row r="542" customFormat="false" ht="12.75" hidden="false" customHeight="true" outlineLevel="0" collapsed="false">
      <c r="A542" s="40"/>
      <c r="B542" s="40"/>
      <c r="C542" s="47"/>
      <c r="D542" s="42"/>
    </row>
    <row r="543" customFormat="false" ht="12.75" hidden="false" customHeight="true" outlineLevel="0" collapsed="false">
      <c r="A543" s="40"/>
      <c r="B543" s="40"/>
      <c r="C543" s="47"/>
      <c r="D543" s="42"/>
    </row>
    <row r="544" customFormat="false" ht="12.75" hidden="false" customHeight="true" outlineLevel="0" collapsed="false">
      <c r="A544" s="40"/>
      <c r="B544" s="40"/>
      <c r="C544" s="47"/>
      <c r="D544" s="42"/>
    </row>
    <row r="545" customFormat="false" ht="12.75" hidden="false" customHeight="true" outlineLevel="0" collapsed="false">
      <c r="A545" s="40"/>
      <c r="B545" s="40"/>
      <c r="C545" s="47"/>
      <c r="D545" s="42"/>
    </row>
    <row r="546" customFormat="false" ht="12.75" hidden="false" customHeight="true" outlineLevel="0" collapsed="false">
      <c r="A546" s="40"/>
      <c r="B546" s="40"/>
      <c r="C546" s="47"/>
      <c r="D546" s="42"/>
    </row>
    <row r="547" customFormat="false" ht="12.75" hidden="false" customHeight="true" outlineLevel="0" collapsed="false">
      <c r="A547" s="40"/>
      <c r="B547" s="40"/>
      <c r="C547" s="47"/>
      <c r="D547" s="42"/>
    </row>
    <row r="548" customFormat="false" ht="12.75" hidden="false" customHeight="true" outlineLevel="0" collapsed="false">
      <c r="A548" s="40"/>
      <c r="B548" s="40"/>
      <c r="C548" s="47"/>
      <c r="D548" s="42"/>
    </row>
    <row r="549" customFormat="false" ht="12.75" hidden="false" customHeight="true" outlineLevel="0" collapsed="false">
      <c r="A549" s="40"/>
      <c r="B549" s="40"/>
      <c r="C549" s="47"/>
      <c r="D549" s="42"/>
    </row>
    <row r="550" customFormat="false" ht="12.75" hidden="false" customHeight="true" outlineLevel="0" collapsed="false">
      <c r="A550" s="40"/>
      <c r="B550" s="40"/>
      <c r="C550" s="47"/>
      <c r="D550" s="42"/>
    </row>
    <row r="551" customFormat="false" ht="12.75" hidden="false" customHeight="true" outlineLevel="0" collapsed="false">
      <c r="A551" s="40"/>
      <c r="B551" s="40"/>
      <c r="C551" s="47"/>
      <c r="D551" s="42"/>
    </row>
    <row r="552" customFormat="false" ht="12.75" hidden="false" customHeight="true" outlineLevel="0" collapsed="false">
      <c r="A552" s="40"/>
      <c r="B552" s="40"/>
      <c r="C552" s="47"/>
      <c r="D552" s="42"/>
    </row>
    <row r="553" customFormat="false" ht="12.75" hidden="false" customHeight="true" outlineLevel="0" collapsed="false">
      <c r="A553" s="40"/>
      <c r="B553" s="40"/>
      <c r="C553" s="47"/>
      <c r="D553" s="42"/>
    </row>
    <row r="554" customFormat="false" ht="12.75" hidden="false" customHeight="true" outlineLevel="0" collapsed="false">
      <c r="A554" s="40"/>
      <c r="B554" s="40"/>
      <c r="C554" s="47"/>
      <c r="D554" s="42"/>
    </row>
    <row r="555" customFormat="false" ht="12.75" hidden="false" customHeight="true" outlineLevel="0" collapsed="false">
      <c r="A555" s="40"/>
      <c r="B555" s="40"/>
      <c r="C555" s="47"/>
      <c r="D555" s="42"/>
    </row>
    <row r="556" customFormat="false" ht="12.75" hidden="false" customHeight="true" outlineLevel="0" collapsed="false">
      <c r="A556" s="40"/>
      <c r="B556" s="40"/>
      <c r="C556" s="47"/>
      <c r="D556" s="42"/>
    </row>
    <row r="557" customFormat="false" ht="12.75" hidden="false" customHeight="true" outlineLevel="0" collapsed="false">
      <c r="A557" s="40"/>
      <c r="B557" s="40"/>
      <c r="C557" s="47"/>
      <c r="D557" s="42"/>
    </row>
    <row r="558" customFormat="false" ht="12.75" hidden="false" customHeight="true" outlineLevel="0" collapsed="false">
      <c r="A558" s="40"/>
      <c r="B558" s="40"/>
      <c r="C558" s="47"/>
      <c r="D558" s="42"/>
    </row>
    <row r="559" customFormat="false" ht="12.75" hidden="false" customHeight="true" outlineLevel="0" collapsed="false">
      <c r="A559" s="40"/>
      <c r="B559" s="40"/>
      <c r="C559" s="47"/>
      <c r="D559" s="42"/>
    </row>
    <row r="560" customFormat="false" ht="12.75" hidden="false" customHeight="true" outlineLevel="0" collapsed="false">
      <c r="A560" s="40"/>
      <c r="B560" s="40"/>
      <c r="C560" s="47"/>
      <c r="D560" s="42"/>
    </row>
    <row r="561" customFormat="false" ht="12.75" hidden="false" customHeight="true" outlineLevel="0" collapsed="false">
      <c r="A561" s="40"/>
      <c r="B561" s="40"/>
      <c r="C561" s="47"/>
      <c r="D561" s="42"/>
    </row>
    <row r="562" customFormat="false" ht="12.75" hidden="false" customHeight="true" outlineLevel="0" collapsed="false">
      <c r="A562" s="40"/>
      <c r="B562" s="40"/>
      <c r="C562" s="47"/>
      <c r="D562" s="42"/>
    </row>
    <row r="563" customFormat="false" ht="12.75" hidden="false" customHeight="true" outlineLevel="0" collapsed="false">
      <c r="A563" s="40"/>
      <c r="B563" s="40"/>
      <c r="C563" s="47"/>
      <c r="D563" s="42"/>
    </row>
    <row r="564" customFormat="false" ht="12.75" hidden="false" customHeight="true" outlineLevel="0" collapsed="false">
      <c r="A564" s="40"/>
      <c r="B564" s="40"/>
      <c r="C564" s="47"/>
      <c r="D564" s="42"/>
    </row>
    <row r="565" customFormat="false" ht="12.75" hidden="false" customHeight="true" outlineLevel="0" collapsed="false">
      <c r="A565" s="40"/>
      <c r="B565" s="40"/>
      <c r="C565" s="47"/>
      <c r="D565" s="42"/>
    </row>
    <row r="566" customFormat="false" ht="12.75" hidden="false" customHeight="true" outlineLevel="0" collapsed="false">
      <c r="A566" s="40"/>
      <c r="B566" s="40"/>
      <c r="C566" s="47"/>
      <c r="D566" s="42"/>
    </row>
    <row r="567" customFormat="false" ht="12.75" hidden="false" customHeight="true" outlineLevel="0" collapsed="false">
      <c r="A567" s="40"/>
      <c r="B567" s="40"/>
      <c r="C567" s="47"/>
      <c r="D567" s="42"/>
    </row>
    <row r="568" customFormat="false" ht="12.75" hidden="false" customHeight="true" outlineLevel="0" collapsed="false">
      <c r="A568" s="40"/>
      <c r="B568" s="40"/>
      <c r="C568" s="47"/>
      <c r="D568" s="42"/>
    </row>
    <row r="569" customFormat="false" ht="12.75" hidden="false" customHeight="true" outlineLevel="0" collapsed="false">
      <c r="A569" s="40"/>
      <c r="B569" s="40"/>
      <c r="C569" s="47"/>
      <c r="D569" s="42"/>
    </row>
    <row r="570" customFormat="false" ht="12.75" hidden="false" customHeight="true" outlineLevel="0" collapsed="false">
      <c r="A570" s="40"/>
      <c r="B570" s="40"/>
      <c r="C570" s="47"/>
      <c r="D570" s="42"/>
    </row>
    <row r="571" customFormat="false" ht="12.75" hidden="false" customHeight="true" outlineLevel="0" collapsed="false">
      <c r="A571" s="40"/>
      <c r="B571" s="40"/>
      <c r="C571" s="47"/>
      <c r="D571" s="42"/>
    </row>
    <row r="572" customFormat="false" ht="12.75" hidden="false" customHeight="true" outlineLevel="0" collapsed="false">
      <c r="A572" s="40"/>
      <c r="B572" s="40"/>
      <c r="C572" s="47"/>
      <c r="D572" s="42"/>
    </row>
    <row r="573" customFormat="false" ht="12.75" hidden="false" customHeight="true" outlineLevel="0" collapsed="false">
      <c r="A573" s="40"/>
      <c r="B573" s="40"/>
      <c r="C573" s="47"/>
      <c r="D573" s="42"/>
    </row>
    <row r="574" customFormat="false" ht="12.75" hidden="false" customHeight="true" outlineLevel="0" collapsed="false">
      <c r="A574" s="40"/>
      <c r="B574" s="40"/>
      <c r="C574" s="47"/>
      <c r="D574" s="42"/>
    </row>
    <row r="575" customFormat="false" ht="12.75" hidden="false" customHeight="true" outlineLevel="0" collapsed="false">
      <c r="A575" s="40"/>
      <c r="B575" s="40"/>
      <c r="C575" s="47"/>
      <c r="D575" s="42"/>
    </row>
    <row r="576" customFormat="false" ht="12.75" hidden="false" customHeight="true" outlineLevel="0" collapsed="false">
      <c r="A576" s="40"/>
      <c r="B576" s="40"/>
      <c r="C576" s="47"/>
      <c r="D576" s="42"/>
    </row>
    <row r="577" customFormat="false" ht="12.75" hidden="false" customHeight="true" outlineLevel="0" collapsed="false">
      <c r="A577" s="40"/>
      <c r="B577" s="40"/>
      <c r="C577" s="47"/>
      <c r="D577" s="42"/>
    </row>
    <row r="578" customFormat="false" ht="12.75" hidden="false" customHeight="true" outlineLevel="0" collapsed="false">
      <c r="A578" s="40"/>
      <c r="B578" s="40"/>
      <c r="C578" s="47"/>
      <c r="D578" s="42"/>
    </row>
    <row r="579" customFormat="false" ht="12.75" hidden="false" customHeight="true" outlineLevel="0" collapsed="false">
      <c r="A579" s="40"/>
      <c r="B579" s="40"/>
      <c r="C579" s="47"/>
      <c r="D579" s="42"/>
    </row>
    <row r="580" customFormat="false" ht="12.75" hidden="false" customHeight="true" outlineLevel="0" collapsed="false">
      <c r="A580" s="40"/>
      <c r="B580" s="40"/>
      <c r="C580" s="47"/>
      <c r="D580" s="42"/>
    </row>
    <row r="581" customFormat="false" ht="12.75" hidden="false" customHeight="true" outlineLevel="0" collapsed="false">
      <c r="A581" s="40"/>
      <c r="B581" s="40"/>
      <c r="C581" s="47"/>
      <c r="D581" s="42"/>
    </row>
    <row r="582" customFormat="false" ht="12.75" hidden="false" customHeight="true" outlineLevel="0" collapsed="false">
      <c r="A582" s="40"/>
      <c r="B582" s="40"/>
      <c r="C582" s="47"/>
      <c r="D582" s="42"/>
    </row>
    <row r="583" customFormat="false" ht="12.75" hidden="false" customHeight="true" outlineLevel="0" collapsed="false">
      <c r="A583" s="40"/>
      <c r="B583" s="40"/>
      <c r="C583" s="47"/>
      <c r="D583" s="42"/>
    </row>
    <row r="584" customFormat="false" ht="12.75" hidden="false" customHeight="true" outlineLevel="0" collapsed="false">
      <c r="A584" s="40"/>
      <c r="B584" s="40"/>
      <c r="C584" s="47"/>
      <c r="D584" s="42"/>
    </row>
    <row r="585" customFormat="false" ht="12.75" hidden="false" customHeight="true" outlineLevel="0" collapsed="false">
      <c r="A585" s="40"/>
      <c r="B585" s="40"/>
      <c r="C585" s="47"/>
      <c r="D585" s="42"/>
    </row>
    <row r="586" customFormat="false" ht="12.75" hidden="false" customHeight="true" outlineLevel="0" collapsed="false">
      <c r="A586" s="40"/>
      <c r="B586" s="40"/>
      <c r="C586" s="47"/>
      <c r="D586" s="42"/>
    </row>
    <row r="587" customFormat="false" ht="12.75" hidden="false" customHeight="true" outlineLevel="0" collapsed="false">
      <c r="A587" s="40"/>
      <c r="B587" s="40"/>
      <c r="C587" s="47"/>
      <c r="D587" s="42"/>
    </row>
    <row r="588" customFormat="false" ht="12.75" hidden="false" customHeight="true" outlineLevel="0" collapsed="false">
      <c r="A588" s="40"/>
      <c r="B588" s="40"/>
      <c r="C588" s="47"/>
      <c r="D588" s="42"/>
    </row>
    <row r="589" customFormat="false" ht="12.75" hidden="false" customHeight="true" outlineLevel="0" collapsed="false">
      <c r="A589" s="40"/>
      <c r="B589" s="40"/>
      <c r="C589" s="47"/>
      <c r="D589" s="42"/>
    </row>
    <row r="590" customFormat="false" ht="12.75" hidden="false" customHeight="true" outlineLevel="0" collapsed="false">
      <c r="A590" s="40"/>
      <c r="B590" s="40"/>
      <c r="C590" s="47"/>
      <c r="D590" s="42"/>
    </row>
    <row r="591" customFormat="false" ht="12.75" hidden="false" customHeight="true" outlineLevel="0" collapsed="false">
      <c r="A591" s="40"/>
      <c r="B591" s="40"/>
      <c r="C591" s="47"/>
      <c r="D591" s="42"/>
    </row>
    <row r="592" customFormat="false" ht="12.75" hidden="false" customHeight="true" outlineLevel="0" collapsed="false">
      <c r="A592" s="40"/>
      <c r="B592" s="40"/>
      <c r="C592" s="47"/>
      <c r="D592" s="42"/>
    </row>
    <row r="593" customFormat="false" ht="12.75" hidden="false" customHeight="true" outlineLevel="0" collapsed="false">
      <c r="A593" s="40"/>
      <c r="B593" s="40"/>
      <c r="C593" s="47"/>
      <c r="D593" s="42"/>
    </row>
    <row r="594" customFormat="false" ht="12.75" hidden="false" customHeight="true" outlineLevel="0" collapsed="false">
      <c r="A594" s="40"/>
      <c r="B594" s="40"/>
      <c r="C594" s="47"/>
      <c r="D594" s="42"/>
    </row>
    <row r="595" customFormat="false" ht="12.75" hidden="false" customHeight="true" outlineLevel="0" collapsed="false">
      <c r="A595" s="40"/>
      <c r="B595" s="40"/>
      <c r="C595" s="47"/>
      <c r="D595" s="42"/>
    </row>
    <row r="596" customFormat="false" ht="12.75" hidden="false" customHeight="true" outlineLevel="0" collapsed="false">
      <c r="A596" s="40"/>
      <c r="B596" s="40"/>
      <c r="C596" s="47"/>
      <c r="D596" s="42"/>
    </row>
    <row r="597" customFormat="false" ht="12.75" hidden="false" customHeight="true" outlineLevel="0" collapsed="false">
      <c r="A597" s="40"/>
      <c r="B597" s="40"/>
      <c r="C597" s="47"/>
      <c r="D597" s="42"/>
    </row>
    <row r="598" customFormat="false" ht="12.75" hidden="false" customHeight="true" outlineLevel="0" collapsed="false">
      <c r="A598" s="40"/>
      <c r="B598" s="40"/>
      <c r="C598" s="47"/>
      <c r="D598" s="42"/>
    </row>
    <row r="599" customFormat="false" ht="12.75" hidden="false" customHeight="true" outlineLevel="0" collapsed="false">
      <c r="A599" s="40"/>
      <c r="B599" s="40"/>
      <c r="C599" s="47"/>
      <c r="D599" s="42"/>
    </row>
    <row r="600" customFormat="false" ht="12.75" hidden="false" customHeight="true" outlineLevel="0" collapsed="false">
      <c r="A600" s="40"/>
      <c r="B600" s="40"/>
      <c r="C600" s="47"/>
      <c r="D600" s="42"/>
    </row>
    <row r="601" customFormat="false" ht="12.75" hidden="false" customHeight="true" outlineLevel="0" collapsed="false">
      <c r="A601" s="40"/>
      <c r="B601" s="40"/>
      <c r="C601" s="47"/>
      <c r="D601" s="42"/>
    </row>
    <row r="602" customFormat="false" ht="12.75" hidden="false" customHeight="true" outlineLevel="0" collapsed="false">
      <c r="A602" s="40"/>
      <c r="B602" s="40"/>
      <c r="C602" s="47"/>
      <c r="D602" s="42"/>
    </row>
    <row r="603" customFormat="false" ht="12.75" hidden="false" customHeight="true" outlineLevel="0" collapsed="false">
      <c r="A603" s="40"/>
      <c r="B603" s="40"/>
      <c r="C603" s="47"/>
      <c r="D603" s="42"/>
    </row>
    <row r="604" customFormat="false" ht="12.75" hidden="false" customHeight="true" outlineLevel="0" collapsed="false">
      <c r="A604" s="40"/>
      <c r="B604" s="40"/>
      <c r="C604" s="47"/>
      <c r="D604" s="42"/>
    </row>
    <row r="605" customFormat="false" ht="12.75" hidden="false" customHeight="true" outlineLevel="0" collapsed="false">
      <c r="A605" s="40"/>
      <c r="B605" s="40"/>
      <c r="C605" s="47"/>
      <c r="D605" s="42"/>
    </row>
    <row r="606" customFormat="false" ht="12.75" hidden="false" customHeight="true" outlineLevel="0" collapsed="false">
      <c r="A606" s="40"/>
      <c r="B606" s="40"/>
      <c r="C606" s="47"/>
      <c r="D606" s="42"/>
    </row>
    <row r="607" customFormat="false" ht="12.75" hidden="false" customHeight="true" outlineLevel="0" collapsed="false">
      <c r="A607" s="40"/>
      <c r="B607" s="40"/>
      <c r="C607" s="47"/>
      <c r="D607" s="42"/>
    </row>
    <row r="608" customFormat="false" ht="12.75" hidden="false" customHeight="true" outlineLevel="0" collapsed="false">
      <c r="A608" s="40"/>
      <c r="B608" s="40"/>
      <c r="C608" s="47"/>
      <c r="D608" s="42"/>
    </row>
    <row r="609" customFormat="false" ht="12.75" hidden="false" customHeight="true" outlineLevel="0" collapsed="false">
      <c r="A609" s="40"/>
      <c r="B609" s="40"/>
      <c r="C609" s="47"/>
      <c r="D609" s="42"/>
    </row>
    <row r="610" customFormat="false" ht="12.75" hidden="false" customHeight="true" outlineLevel="0" collapsed="false">
      <c r="A610" s="40"/>
      <c r="B610" s="40"/>
      <c r="C610" s="47"/>
      <c r="D610" s="42"/>
    </row>
    <row r="611" customFormat="false" ht="12.75" hidden="false" customHeight="true" outlineLevel="0" collapsed="false">
      <c r="A611" s="40"/>
      <c r="B611" s="40"/>
      <c r="C611" s="47"/>
      <c r="D611" s="42"/>
    </row>
    <row r="612" customFormat="false" ht="12.75" hidden="false" customHeight="true" outlineLevel="0" collapsed="false">
      <c r="A612" s="40"/>
      <c r="B612" s="40"/>
      <c r="C612" s="47"/>
      <c r="D612" s="42"/>
    </row>
    <row r="613" customFormat="false" ht="12.75" hidden="false" customHeight="true" outlineLevel="0" collapsed="false">
      <c r="A613" s="40"/>
      <c r="B613" s="40"/>
      <c r="C613" s="47"/>
      <c r="D613" s="42"/>
    </row>
    <row r="614" customFormat="false" ht="12.75" hidden="false" customHeight="true" outlineLevel="0" collapsed="false">
      <c r="A614" s="40"/>
      <c r="B614" s="40"/>
      <c r="C614" s="47"/>
      <c r="D614" s="42"/>
    </row>
    <row r="615" customFormat="false" ht="12.75" hidden="false" customHeight="true" outlineLevel="0" collapsed="false">
      <c r="A615" s="40"/>
      <c r="B615" s="40"/>
      <c r="C615" s="47"/>
      <c r="D615" s="42"/>
    </row>
    <row r="616" customFormat="false" ht="12.75" hidden="false" customHeight="true" outlineLevel="0" collapsed="false">
      <c r="A616" s="40"/>
      <c r="B616" s="40"/>
      <c r="C616" s="47"/>
      <c r="D616" s="42"/>
    </row>
    <row r="617" customFormat="false" ht="12.75" hidden="false" customHeight="true" outlineLevel="0" collapsed="false">
      <c r="A617" s="40"/>
      <c r="B617" s="40"/>
      <c r="C617" s="47"/>
      <c r="D617" s="42"/>
    </row>
    <row r="618" customFormat="false" ht="12.75" hidden="false" customHeight="true" outlineLevel="0" collapsed="false">
      <c r="A618" s="40"/>
      <c r="B618" s="40"/>
      <c r="C618" s="47"/>
      <c r="D618" s="42"/>
    </row>
    <row r="619" customFormat="false" ht="12.75" hidden="false" customHeight="true" outlineLevel="0" collapsed="false">
      <c r="A619" s="40"/>
      <c r="B619" s="40"/>
      <c r="C619" s="47"/>
      <c r="D619" s="42"/>
    </row>
    <row r="620" customFormat="false" ht="12.75" hidden="false" customHeight="true" outlineLevel="0" collapsed="false">
      <c r="A620" s="40"/>
      <c r="B620" s="40"/>
      <c r="C620" s="47"/>
      <c r="D620" s="42"/>
    </row>
    <row r="621" customFormat="false" ht="12.75" hidden="false" customHeight="true" outlineLevel="0" collapsed="false">
      <c r="A621" s="40"/>
      <c r="B621" s="40"/>
      <c r="C621" s="47"/>
      <c r="D621" s="42"/>
    </row>
    <row r="622" customFormat="false" ht="12.75" hidden="false" customHeight="true" outlineLevel="0" collapsed="false">
      <c r="A622" s="40"/>
      <c r="B622" s="40"/>
      <c r="C622" s="47"/>
      <c r="D622" s="42"/>
    </row>
    <row r="623" customFormat="false" ht="12.75" hidden="false" customHeight="true" outlineLevel="0" collapsed="false">
      <c r="A623" s="40"/>
      <c r="B623" s="40"/>
      <c r="C623" s="47"/>
      <c r="D623" s="42"/>
    </row>
    <row r="624" customFormat="false" ht="12.75" hidden="false" customHeight="true" outlineLevel="0" collapsed="false">
      <c r="A624" s="40"/>
      <c r="B624" s="40"/>
      <c r="C624" s="47"/>
      <c r="D624" s="42"/>
    </row>
    <row r="625" customFormat="false" ht="12.75" hidden="false" customHeight="true" outlineLevel="0" collapsed="false">
      <c r="A625" s="40"/>
      <c r="B625" s="40"/>
      <c r="C625" s="47"/>
      <c r="D625" s="42"/>
    </row>
    <row r="626" customFormat="false" ht="12.75" hidden="false" customHeight="true" outlineLevel="0" collapsed="false">
      <c r="A626" s="40"/>
      <c r="B626" s="40"/>
      <c r="C626" s="47"/>
      <c r="D626" s="42"/>
    </row>
    <row r="627" customFormat="false" ht="12.75" hidden="false" customHeight="true" outlineLevel="0" collapsed="false">
      <c r="A627" s="40"/>
      <c r="B627" s="40"/>
      <c r="C627" s="47"/>
      <c r="D627" s="42"/>
    </row>
    <row r="628" customFormat="false" ht="12.75" hidden="false" customHeight="true" outlineLevel="0" collapsed="false">
      <c r="A628" s="40"/>
      <c r="B628" s="40"/>
      <c r="C628" s="47"/>
      <c r="D628" s="42"/>
    </row>
    <row r="629" customFormat="false" ht="12.75" hidden="false" customHeight="true" outlineLevel="0" collapsed="false">
      <c r="A629" s="40"/>
      <c r="B629" s="40"/>
      <c r="C629" s="47"/>
      <c r="D629" s="42"/>
    </row>
    <row r="630" customFormat="false" ht="12.75" hidden="false" customHeight="true" outlineLevel="0" collapsed="false">
      <c r="A630" s="40"/>
      <c r="B630" s="40"/>
      <c r="C630" s="47"/>
      <c r="D630" s="42"/>
    </row>
    <row r="631" customFormat="false" ht="12.75" hidden="false" customHeight="true" outlineLevel="0" collapsed="false">
      <c r="A631" s="40"/>
      <c r="B631" s="40"/>
      <c r="C631" s="47"/>
      <c r="D631" s="42"/>
    </row>
    <row r="632" customFormat="false" ht="12.75" hidden="false" customHeight="true" outlineLevel="0" collapsed="false">
      <c r="A632" s="40"/>
      <c r="B632" s="40"/>
      <c r="C632" s="47"/>
      <c r="D632" s="42"/>
    </row>
    <row r="633" customFormat="false" ht="12.75" hidden="false" customHeight="true" outlineLevel="0" collapsed="false">
      <c r="A633" s="40"/>
      <c r="B633" s="40"/>
      <c r="C633" s="47"/>
      <c r="D633" s="42"/>
    </row>
    <row r="634" customFormat="false" ht="12.75" hidden="false" customHeight="true" outlineLevel="0" collapsed="false">
      <c r="A634" s="40"/>
      <c r="B634" s="40"/>
      <c r="C634" s="47"/>
      <c r="D634" s="42"/>
    </row>
    <row r="635" customFormat="false" ht="12.75" hidden="false" customHeight="true" outlineLevel="0" collapsed="false">
      <c r="A635" s="40"/>
      <c r="B635" s="40"/>
      <c r="C635" s="47"/>
      <c r="D635" s="42"/>
    </row>
    <row r="636" customFormat="false" ht="12.75" hidden="false" customHeight="true" outlineLevel="0" collapsed="false">
      <c r="A636" s="40"/>
      <c r="B636" s="40"/>
      <c r="C636" s="47"/>
      <c r="D636" s="42"/>
    </row>
    <row r="637" customFormat="false" ht="12.75" hidden="false" customHeight="true" outlineLevel="0" collapsed="false">
      <c r="A637" s="40"/>
      <c r="B637" s="40"/>
      <c r="C637" s="47"/>
      <c r="D637" s="42"/>
    </row>
    <row r="638" customFormat="false" ht="12.75" hidden="false" customHeight="true" outlineLevel="0" collapsed="false">
      <c r="A638" s="40"/>
      <c r="B638" s="40"/>
      <c r="C638" s="47"/>
      <c r="D638" s="42"/>
    </row>
    <row r="639" customFormat="false" ht="12.75" hidden="false" customHeight="true" outlineLevel="0" collapsed="false">
      <c r="A639" s="40"/>
      <c r="B639" s="40"/>
      <c r="C639" s="47"/>
      <c r="D639" s="42"/>
    </row>
    <row r="640" customFormat="false" ht="12.75" hidden="false" customHeight="true" outlineLevel="0" collapsed="false">
      <c r="A640" s="40"/>
      <c r="B640" s="40"/>
      <c r="C640" s="47"/>
      <c r="D640" s="42"/>
    </row>
    <row r="641" customFormat="false" ht="12.75" hidden="false" customHeight="true" outlineLevel="0" collapsed="false">
      <c r="A641" s="40"/>
      <c r="B641" s="40"/>
      <c r="C641" s="47"/>
      <c r="D641" s="42"/>
    </row>
    <row r="642" customFormat="false" ht="12.75" hidden="false" customHeight="true" outlineLevel="0" collapsed="false">
      <c r="A642" s="40"/>
      <c r="B642" s="40"/>
      <c r="C642" s="47"/>
      <c r="D642" s="42"/>
    </row>
    <row r="643" customFormat="false" ht="12.75" hidden="false" customHeight="true" outlineLevel="0" collapsed="false">
      <c r="A643" s="40"/>
      <c r="B643" s="40"/>
      <c r="C643" s="47"/>
      <c r="D643" s="42"/>
    </row>
    <row r="644" customFormat="false" ht="12.75" hidden="false" customHeight="true" outlineLevel="0" collapsed="false">
      <c r="A644" s="40"/>
      <c r="B644" s="40"/>
      <c r="C644" s="47"/>
      <c r="D644" s="42"/>
    </row>
    <row r="645" customFormat="false" ht="12.75" hidden="false" customHeight="true" outlineLevel="0" collapsed="false">
      <c r="A645" s="40"/>
      <c r="B645" s="40"/>
      <c r="C645" s="47"/>
      <c r="D645" s="42"/>
    </row>
    <row r="646" customFormat="false" ht="12.75" hidden="false" customHeight="true" outlineLevel="0" collapsed="false">
      <c r="A646" s="40"/>
      <c r="B646" s="40"/>
      <c r="C646" s="47"/>
      <c r="D646" s="42"/>
    </row>
    <row r="647" customFormat="false" ht="12.75" hidden="false" customHeight="true" outlineLevel="0" collapsed="false">
      <c r="A647" s="40"/>
      <c r="B647" s="40"/>
      <c r="C647" s="47"/>
      <c r="D647" s="42"/>
    </row>
    <row r="648" customFormat="false" ht="12.75" hidden="false" customHeight="true" outlineLevel="0" collapsed="false">
      <c r="A648" s="40"/>
      <c r="B648" s="40"/>
      <c r="C648" s="47"/>
      <c r="D648" s="42"/>
    </row>
    <row r="649" customFormat="false" ht="12.75" hidden="false" customHeight="true" outlineLevel="0" collapsed="false">
      <c r="A649" s="40"/>
      <c r="B649" s="40"/>
      <c r="C649" s="47"/>
      <c r="D649" s="42"/>
    </row>
    <row r="650" customFormat="false" ht="12.75" hidden="false" customHeight="true" outlineLevel="0" collapsed="false">
      <c r="A650" s="40"/>
      <c r="B650" s="40"/>
      <c r="C650" s="47"/>
      <c r="D650" s="42"/>
    </row>
    <row r="651" customFormat="false" ht="12.75" hidden="false" customHeight="true" outlineLevel="0" collapsed="false">
      <c r="A651" s="40"/>
      <c r="B651" s="40"/>
      <c r="C651" s="47"/>
      <c r="D651" s="42"/>
    </row>
    <row r="652" customFormat="false" ht="12.75" hidden="false" customHeight="true" outlineLevel="0" collapsed="false">
      <c r="A652" s="40"/>
      <c r="B652" s="40"/>
      <c r="C652" s="47"/>
      <c r="D652" s="42"/>
    </row>
    <row r="653" customFormat="false" ht="12.75" hidden="false" customHeight="true" outlineLevel="0" collapsed="false">
      <c r="A653" s="40"/>
      <c r="B653" s="40"/>
      <c r="C653" s="47"/>
      <c r="D653" s="42"/>
    </row>
    <row r="654" customFormat="false" ht="12.75" hidden="false" customHeight="true" outlineLevel="0" collapsed="false">
      <c r="A654" s="40"/>
      <c r="B654" s="40"/>
      <c r="C654" s="47"/>
      <c r="D654" s="42"/>
    </row>
    <row r="655" customFormat="false" ht="12.75" hidden="false" customHeight="true" outlineLevel="0" collapsed="false">
      <c r="A655" s="40"/>
      <c r="B655" s="40"/>
      <c r="C655" s="47"/>
      <c r="D655" s="42"/>
    </row>
    <row r="656" customFormat="false" ht="12.75" hidden="false" customHeight="true" outlineLevel="0" collapsed="false">
      <c r="A656" s="40"/>
      <c r="B656" s="40"/>
      <c r="C656" s="47"/>
      <c r="D656" s="42"/>
    </row>
    <row r="657" customFormat="false" ht="12.75" hidden="false" customHeight="true" outlineLevel="0" collapsed="false">
      <c r="A657" s="40"/>
      <c r="B657" s="40"/>
      <c r="C657" s="47"/>
      <c r="D657" s="42"/>
    </row>
    <row r="658" customFormat="false" ht="12.75" hidden="false" customHeight="true" outlineLevel="0" collapsed="false">
      <c r="A658" s="40"/>
      <c r="B658" s="40"/>
      <c r="C658" s="47"/>
      <c r="D658" s="42"/>
    </row>
    <row r="659" customFormat="false" ht="12.75" hidden="false" customHeight="true" outlineLevel="0" collapsed="false">
      <c r="A659" s="40"/>
      <c r="B659" s="40"/>
      <c r="C659" s="47"/>
      <c r="D659" s="42"/>
    </row>
    <row r="660" customFormat="false" ht="12.75" hidden="false" customHeight="true" outlineLevel="0" collapsed="false">
      <c r="A660" s="40"/>
      <c r="B660" s="40"/>
      <c r="C660" s="47"/>
      <c r="D660" s="42"/>
    </row>
    <row r="661" customFormat="false" ht="12.75" hidden="false" customHeight="true" outlineLevel="0" collapsed="false">
      <c r="A661" s="40"/>
      <c r="B661" s="40"/>
      <c r="C661" s="47"/>
      <c r="D661" s="42"/>
    </row>
    <row r="662" customFormat="false" ht="12.75" hidden="false" customHeight="true" outlineLevel="0" collapsed="false">
      <c r="A662" s="40"/>
      <c r="B662" s="40"/>
      <c r="C662" s="47"/>
      <c r="D662" s="42"/>
    </row>
    <row r="663" customFormat="false" ht="12.75" hidden="false" customHeight="true" outlineLevel="0" collapsed="false">
      <c r="A663" s="40"/>
      <c r="B663" s="40"/>
      <c r="C663" s="47"/>
      <c r="D663" s="42"/>
    </row>
    <row r="664" customFormat="false" ht="12.75" hidden="false" customHeight="true" outlineLevel="0" collapsed="false">
      <c r="A664" s="40"/>
      <c r="B664" s="40"/>
      <c r="C664" s="47"/>
      <c r="D664" s="42"/>
    </row>
    <row r="665" customFormat="false" ht="12.75" hidden="false" customHeight="true" outlineLevel="0" collapsed="false">
      <c r="A665" s="40"/>
      <c r="B665" s="40"/>
      <c r="C665" s="47"/>
      <c r="D665" s="42"/>
    </row>
    <row r="666" customFormat="false" ht="12.75" hidden="false" customHeight="true" outlineLevel="0" collapsed="false">
      <c r="A666" s="40"/>
      <c r="B666" s="40"/>
      <c r="C666" s="47"/>
      <c r="D666" s="42"/>
    </row>
    <row r="667" customFormat="false" ht="12.75" hidden="false" customHeight="true" outlineLevel="0" collapsed="false">
      <c r="A667" s="40"/>
      <c r="B667" s="40"/>
      <c r="C667" s="47"/>
      <c r="D667" s="42"/>
    </row>
    <row r="668" customFormat="false" ht="12.75" hidden="false" customHeight="true" outlineLevel="0" collapsed="false">
      <c r="A668" s="40"/>
      <c r="B668" s="40"/>
      <c r="C668" s="47"/>
      <c r="D668" s="42"/>
    </row>
    <row r="669" customFormat="false" ht="12.75" hidden="false" customHeight="true" outlineLevel="0" collapsed="false">
      <c r="A669" s="40"/>
      <c r="B669" s="40"/>
      <c r="C669" s="47"/>
      <c r="D669" s="42"/>
    </row>
    <row r="670" customFormat="false" ht="12.75" hidden="false" customHeight="true" outlineLevel="0" collapsed="false">
      <c r="A670" s="40"/>
      <c r="B670" s="40"/>
      <c r="C670" s="47"/>
      <c r="D670" s="42"/>
    </row>
    <row r="671" customFormat="false" ht="12.75" hidden="false" customHeight="true" outlineLevel="0" collapsed="false">
      <c r="A671" s="40"/>
      <c r="B671" s="40"/>
      <c r="C671" s="47"/>
      <c r="D671" s="42"/>
    </row>
    <row r="672" customFormat="false" ht="12.75" hidden="false" customHeight="true" outlineLevel="0" collapsed="false">
      <c r="A672" s="40"/>
      <c r="B672" s="40"/>
      <c r="C672" s="47"/>
      <c r="D672" s="42"/>
    </row>
    <row r="673" customFormat="false" ht="12.75" hidden="false" customHeight="true" outlineLevel="0" collapsed="false">
      <c r="A673" s="40"/>
      <c r="B673" s="40"/>
      <c r="C673" s="47"/>
      <c r="D673" s="42"/>
    </row>
    <row r="674" customFormat="false" ht="12.75" hidden="false" customHeight="true" outlineLevel="0" collapsed="false">
      <c r="A674" s="40"/>
      <c r="B674" s="40"/>
      <c r="C674" s="47"/>
      <c r="D674" s="42"/>
    </row>
    <row r="675" customFormat="false" ht="12.75" hidden="false" customHeight="true" outlineLevel="0" collapsed="false">
      <c r="A675" s="40"/>
      <c r="B675" s="40"/>
      <c r="C675" s="47"/>
      <c r="D675" s="42"/>
    </row>
    <row r="676" customFormat="false" ht="12.75" hidden="false" customHeight="true" outlineLevel="0" collapsed="false">
      <c r="A676" s="40"/>
      <c r="B676" s="40"/>
      <c r="C676" s="47"/>
      <c r="D676" s="42"/>
    </row>
    <row r="677" customFormat="false" ht="12.75" hidden="false" customHeight="true" outlineLevel="0" collapsed="false">
      <c r="A677" s="40"/>
      <c r="B677" s="40"/>
      <c r="C677" s="47"/>
      <c r="D677" s="42"/>
    </row>
    <row r="678" customFormat="false" ht="12.75" hidden="false" customHeight="true" outlineLevel="0" collapsed="false">
      <c r="A678" s="40"/>
      <c r="B678" s="40"/>
      <c r="C678" s="47"/>
      <c r="D678" s="42"/>
    </row>
    <row r="679" customFormat="false" ht="12.75" hidden="false" customHeight="true" outlineLevel="0" collapsed="false">
      <c r="A679" s="40"/>
      <c r="B679" s="40"/>
      <c r="C679" s="47"/>
      <c r="D679" s="42"/>
    </row>
    <row r="680" customFormat="false" ht="12.75" hidden="false" customHeight="true" outlineLevel="0" collapsed="false">
      <c r="A680" s="40"/>
      <c r="B680" s="40"/>
      <c r="C680" s="47"/>
      <c r="D680" s="42"/>
    </row>
    <row r="681" customFormat="false" ht="12.75" hidden="false" customHeight="true" outlineLevel="0" collapsed="false">
      <c r="A681" s="40"/>
      <c r="B681" s="40"/>
      <c r="C681" s="47"/>
      <c r="D681" s="42"/>
    </row>
    <row r="682" customFormat="false" ht="12.75" hidden="false" customHeight="true" outlineLevel="0" collapsed="false">
      <c r="A682" s="40"/>
      <c r="B682" s="40"/>
      <c r="C682" s="47"/>
      <c r="D682" s="42"/>
    </row>
    <row r="683" customFormat="false" ht="12.75" hidden="false" customHeight="true" outlineLevel="0" collapsed="false">
      <c r="A683" s="40"/>
      <c r="B683" s="40"/>
      <c r="C683" s="47"/>
      <c r="D683" s="42"/>
    </row>
    <row r="684" customFormat="false" ht="12.75" hidden="false" customHeight="true" outlineLevel="0" collapsed="false">
      <c r="A684" s="40"/>
      <c r="B684" s="40"/>
      <c r="C684" s="47"/>
      <c r="D684" s="42"/>
    </row>
    <row r="685" customFormat="false" ht="12.75" hidden="false" customHeight="true" outlineLevel="0" collapsed="false">
      <c r="A685" s="40"/>
      <c r="B685" s="40"/>
      <c r="C685" s="47"/>
      <c r="D685" s="42"/>
    </row>
    <row r="686" customFormat="false" ht="12.75" hidden="false" customHeight="true" outlineLevel="0" collapsed="false">
      <c r="A686" s="40"/>
      <c r="B686" s="40"/>
      <c r="C686" s="47"/>
      <c r="D686" s="42"/>
    </row>
    <row r="687" customFormat="false" ht="12.75" hidden="false" customHeight="true" outlineLevel="0" collapsed="false">
      <c r="A687" s="40"/>
      <c r="B687" s="40"/>
      <c r="C687" s="47"/>
      <c r="D687" s="42"/>
    </row>
    <row r="688" customFormat="false" ht="12.75" hidden="false" customHeight="true" outlineLevel="0" collapsed="false">
      <c r="A688" s="40"/>
      <c r="B688" s="40"/>
      <c r="C688" s="47"/>
      <c r="D688" s="42"/>
    </row>
    <row r="689" customFormat="false" ht="12.75" hidden="false" customHeight="true" outlineLevel="0" collapsed="false">
      <c r="A689" s="40"/>
      <c r="B689" s="40"/>
      <c r="C689" s="47"/>
      <c r="D689" s="42"/>
    </row>
    <row r="690" customFormat="false" ht="12.75" hidden="false" customHeight="true" outlineLevel="0" collapsed="false">
      <c r="A690" s="40"/>
      <c r="B690" s="40"/>
      <c r="C690" s="47"/>
      <c r="D690" s="42"/>
    </row>
    <row r="691" customFormat="false" ht="12.75" hidden="false" customHeight="true" outlineLevel="0" collapsed="false">
      <c r="A691" s="40"/>
      <c r="B691" s="40"/>
      <c r="C691" s="47"/>
      <c r="D691" s="42"/>
    </row>
    <row r="692" customFormat="false" ht="12.75" hidden="false" customHeight="true" outlineLevel="0" collapsed="false">
      <c r="A692" s="40"/>
      <c r="B692" s="40"/>
      <c r="C692" s="47"/>
      <c r="D692" s="42"/>
    </row>
    <row r="693" customFormat="false" ht="12.75" hidden="false" customHeight="true" outlineLevel="0" collapsed="false">
      <c r="A693" s="40"/>
      <c r="B693" s="40"/>
      <c r="C693" s="47"/>
      <c r="D693" s="42"/>
    </row>
    <row r="694" customFormat="false" ht="12.75" hidden="false" customHeight="true" outlineLevel="0" collapsed="false">
      <c r="A694" s="40"/>
      <c r="B694" s="40"/>
      <c r="C694" s="47"/>
      <c r="D694" s="42"/>
    </row>
    <row r="695" customFormat="false" ht="12.75" hidden="false" customHeight="true" outlineLevel="0" collapsed="false">
      <c r="A695" s="40"/>
      <c r="B695" s="40"/>
      <c r="C695" s="47"/>
      <c r="D695" s="42"/>
    </row>
    <row r="696" customFormat="false" ht="12.75" hidden="false" customHeight="true" outlineLevel="0" collapsed="false">
      <c r="A696" s="40"/>
      <c r="B696" s="40"/>
      <c r="C696" s="47"/>
      <c r="D696" s="42"/>
    </row>
    <row r="697" customFormat="false" ht="12.75" hidden="false" customHeight="true" outlineLevel="0" collapsed="false">
      <c r="A697" s="40"/>
      <c r="B697" s="40"/>
      <c r="C697" s="47"/>
      <c r="D697" s="42"/>
    </row>
    <row r="698" customFormat="false" ht="12.75" hidden="false" customHeight="true" outlineLevel="0" collapsed="false">
      <c r="A698" s="40"/>
      <c r="B698" s="40"/>
      <c r="C698" s="47"/>
      <c r="D698" s="42"/>
    </row>
    <row r="699" customFormat="false" ht="12.75" hidden="false" customHeight="true" outlineLevel="0" collapsed="false">
      <c r="A699" s="40"/>
      <c r="B699" s="40"/>
      <c r="C699" s="47"/>
      <c r="D699" s="42"/>
    </row>
    <row r="700" customFormat="false" ht="12.75" hidden="false" customHeight="true" outlineLevel="0" collapsed="false">
      <c r="A700" s="40"/>
      <c r="B700" s="40"/>
      <c r="C700" s="47"/>
      <c r="D700" s="42"/>
    </row>
    <row r="701" customFormat="false" ht="12.75" hidden="false" customHeight="true" outlineLevel="0" collapsed="false">
      <c r="A701" s="40"/>
      <c r="B701" s="40"/>
      <c r="C701" s="47"/>
      <c r="D701" s="42"/>
    </row>
    <row r="702" customFormat="false" ht="12.75" hidden="false" customHeight="true" outlineLevel="0" collapsed="false">
      <c r="A702" s="40"/>
      <c r="B702" s="40"/>
      <c r="C702" s="47"/>
      <c r="D702" s="42"/>
    </row>
    <row r="703" customFormat="false" ht="12.75" hidden="false" customHeight="true" outlineLevel="0" collapsed="false">
      <c r="A703" s="40"/>
      <c r="B703" s="40"/>
      <c r="C703" s="47"/>
      <c r="D703" s="42"/>
    </row>
    <row r="704" customFormat="false" ht="12.75" hidden="false" customHeight="true" outlineLevel="0" collapsed="false">
      <c r="A704" s="40"/>
      <c r="B704" s="40"/>
      <c r="C704" s="47"/>
      <c r="D704" s="42"/>
    </row>
    <row r="705" customFormat="false" ht="12.75" hidden="false" customHeight="true" outlineLevel="0" collapsed="false">
      <c r="A705" s="40"/>
      <c r="B705" s="40"/>
      <c r="C705" s="47"/>
      <c r="D705" s="42"/>
    </row>
    <row r="706" customFormat="false" ht="12.75" hidden="false" customHeight="true" outlineLevel="0" collapsed="false">
      <c r="A706" s="40"/>
      <c r="B706" s="40"/>
      <c r="C706" s="47"/>
      <c r="D706" s="42"/>
    </row>
    <row r="707" customFormat="false" ht="12.75" hidden="false" customHeight="true" outlineLevel="0" collapsed="false">
      <c r="A707" s="40"/>
      <c r="B707" s="40"/>
      <c r="C707" s="47"/>
      <c r="D707" s="42"/>
    </row>
    <row r="708" customFormat="false" ht="12.75" hidden="false" customHeight="true" outlineLevel="0" collapsed="false">
      <c r="A708" s="40"/>
      <c r="B708" s="40"/>
      <c r="C708" s="47"/>
      <c r="D708" s="42"/>
    </row>
    <row r="709" customFormat="false" ht="12.75" hidden="false" customHeight="true" outlineLevel="0" collapsed="false">
      <c r="A709" s="40"/>
      <c r="B709" s="40"/>
      <c r="C709" s="47"/>
      <c r="D709" s="42"/>
    </row>
    <row r="710" customFormat="false" ht="12.75" hidden="false" customHeight="true" outlineLevel="0" collapsed="false">
      <c r="A710" s="40"/>
      <c r="B710" s="40"/>
      <c r="C710" s="47"/>
      <c r="D710" s="42"/>
    </row>
    <row r="711" customFormat="false" ht="12.75" hidden="false" customHeight="true" outlineLevel="0" collapsed="false">
      <c r="A711" s="40"/>
      <c r="B711" s="40"/>
      <c r="C711" s="47"/>
      <c r="D711" s="42"/>
    </row>
    <row r="712" customFormat="false" ht="12.75" hidden="false" customHeight="true" outlineLevel="0" collapsed="false">
      <c r="A712" s="40"/>
      <c r="B712" s="40"/>
      <c r="C712" s="47"/>
      <c r="D712" s="42"/>
    </row>
    <row r="713" customFormat="false" ht="12.75" hidden="false" customHeight="true" outlineLevel="0" collapsed="false">
      <c r="A713" s="40"/>
      <c r="B713" s="40"/>
      <c r="C713" s="47"/>
      <c r="D713" s="42"/>
    </row>
    <row r="714" customFormat="false" ht="12.75" hidden="false" customHeight="true" outlineLevel="0" collapsed="false">
      <c r="A714" s="40"/>
      <c r="B714" s="40"/>
      <c r="C714" s="47"/>
      <c r="D714" s="42"/>
    </row>
    <row r="715" customFormat="false" ht="12.75" hidden="false" customHeight="true" outlineLevel="0" collapsed="false">
      <c r="A715" s="40"/>
      <c r="B715" s="40"/>
      <c r="C715" s="47"/>
      <c r="D715" s="42"/>
    </row>
    <row r="716" customFormat="false" ht="12.75" hidden="false" customHeight="true" outlineLevel="0" collapsed="false">
      <c r="A716" s="40"/>
      <c r="B716" s="40"/>
      <c r="C716" s="47"/>
      <c r="D716" s="42"/>
    </row>
    <row r="717" customFormat="false" ht="12.75" hidden="false" customHeight="true" outlineLevel="0" collapsed="false">
      <c r="A717" s="40"/>
      <c r="B717" s="40"/>
      <c r="C717" s="47"/>
      <c r="D717" s="42"/>
    </row>
    <row r="718" customFormat="false" ht="12.75" hidden="false" customHeight="true" outlineLevel="0" collapsed="false">
      <c r="A718" s="40"/>
      <c r="B718" s="40"/>
      <c r="C718" s="47"/>
      <c r="D718" s="42"/>
    </row>
    <row r="719" customFormat="false" ht="12.75" hidden="false" customHeight="true" outlineLevel="0" collapsed="false">
      <c r="A719" s="40"/>
      <c r="B719" s="40"/>
      <c r="C719" s="47"/>
      <c r="D719" s="42"/>
    </row>
    <row r="720" customFormat="false" ht="12.75" hidden="false" customHeight="true" outlineLevel="0" collapsed="false">
      <c r="A720" s="40"/>
      <c r="B720" s="40"/>
      <c r="C720" s="47"/>
      <c r="D720" s="42"/>
    </row>
    <row r="721" customFormat="false" ht="12.75" hidden="false" customHeight="true" outlineLevel="0" collapsed="false">
      <c r="A721" s="40"/>
      <c r="B721" s="40"/>
      <c r="C721" s="47"/>
      <c r="D721" s="42"/>
    </row>
    <row r="722" customFormat="false" ht="12.75" hidden="false" customHeight="true" outlineLevel="0" collapsed="false">
      <c r="A722" s="40"/>
      <c r="B722" s="40"/>
      <c r="C722" s="47"/>
      <c r="D722" s="42"/>
    </row>
    <row r="723" customFormat="false" ht="12.75" hidden="false" customHeight="true" outlineLevel="0" collapsed="false">
      <c r="A723" s="40"/>
      <c r="B723" s="40"/>
      <c r="C723" s="47"/>
      <c r="D723" s="42"/>
    </row>
    <row r="724" customFormat="false" ht="12.75" hidden="false" customHeight="true" outlineLevel="0" collapsed="false">
      <c r="A724" s="40"/>
      <c r="B724" s="40"/>
      <c r="C724" s="47"/>
      <c r="D724" s="42"/>
    </row>
    <row r="725" customFormat="false" ht="12.75" hidden="false" customHeight="true" outlineLevel="0" collapsed="false">
      <c r="A725" s="40"/>
      <c r="B725" s="40"/>
      <c r="C725" s="47"/>
      <c r="D725" s="42"/>
    </row>
    <row r="726" customFormat="false" ht="12.75" hidden="false" customHeight="true" outlineLevel="0" collapsed="false">
      <c r="A726" s="40"/>
      <c r="B726" s="40"/>
      <c r="C726" s="47"/>
      <c r="D726" s="42"/>
    </row>
    <row r="727" customFormat="false" ht="12.75" hidden="false" customHeight="true" outlineLevel="0" collapsed="false">
      <c r="A727" s="40"/>
      <c r="B727" s="40"/>
      <c r="C727" s="47"/>
      <c r="D727" s="42"/>
    </row>
    <row r="728" customFormat="false" ht="12.75" hidden="false" customHeight="true" outlineLevel="0" collapsed="false">
      <c r="A728" s="40"/>
      <c r="B728" s="40"/>
      <c r="C728" s="47"/>
      <c r="D728" s="42"/>
    </row>
    <row r="729" customFormat="false" ht="12.75" hidden="false" customHeight="true" outlineLevel="0" collapsed="false">
      <c r="A729" s="40"/>
      <c r="B729" s="40"/>
      <c r="C729" s="47"/>
      <c r="D729" s="42"/>
    </row>
    <row r="730" customFormat="false" ht="12.75" hidden="false" customHeight="true" outlineLevel="0" collapsed="false">
      <c r="A730" s="40"/>
      <c r="B730" s="40"/>
      <c r="C730" s="47"/>
      <c r="D730" s="42"/>
    </row>
    <row r="731" customFormat="false" ht="12.75" hidden="false" customHeight="true" outlineLevel="0" collapsed="false">
      <c r="A731" s="40"/>
      <c r="B731" s="40"/>
      <c r="C731" s="47"/>
      <c r="D731" s="42"/>
    </row>
    <row r="732" customFormat="false" ht="12.75" hidden="false" customHeight="true" outlineLevel="0" collapsed="false">
      <c r="A732" s="40"/>
      <c r="B732" s="40"/>
      <c r="C732" s="47"/>
      <c r="D732" s="42"/>
    </row>
    <row r="733" customFormat="false" ht="12.75" hidden="false" customHeight="true" outlineLevel="0" collapsed="false">
      <c r="A733" s="40"/>
      <c r="B733" s="40"/>
      <c r="C733" s="47"/>
      <c r="D733" s="42"/>
    </row>
    <row r="734" customFormat="false" ht="12.75" hidden="false" customHeight="true" outlineLevel="0" collapsed="false">
      <c r="A734" s="40"/>
      <c r="B734" s="40"/>
      <c r="C734" s="47"/>
      <c r="D734" s="42"/>
    </row>
    <row r="735" customFormat="false" ht="12.75" hidden="false" customHeight="true" outlineLevel="0" collapsed="false">
      <c r="A735" s="40"/>
      <c r="B735" s="40"/>
      <c r="C735" s="47"/>
      <c r="D735" s="42"/>
    </row>
    <row r="736" customFormat="false" ht="12.75" hidden="false" customHeight="true" outlineLevel="0" collapsed="false">
      <c r="A736" s="40"/>
      <c r="B736" s="40"/>
      <c r="C736" s="47"/>
      <c r="D736" s="42"/>
    </row>
    <row r="737" customFormat="false" ht="12.75" hidden="false" customHeight="true" outlineLevel="0" collapsed="false">
      <c r="A737" s="40"/>
      <c r="B737" s="40"/>
      <c r="C737" s="47"/>
      <c r="D737" s="42"/>
    </row>
    <row r="738" customFormat="false" ht="12.75" hidden="false" customHeight="true" outlineLevel="0" collapsed="false">
      <c r="A738" s="40"/>
      <c r="B738" s="40"/>
      <c r="C738" s="47"/>
      <c r="D738" s="42"/>
    </row>
    <row r="739" customFormat="false" ht="12.75" hidden="false" customHeight="true" outlineLevel="0" collapsed="false">
      <c r="A739" s="40"/>
      <c r="B739" s="40"/>
      <c r="C739" s="47"/>
      <c r="D739" s="42"/>
    </row>
    <row r="740" customFormat="false" ht="12.75" hidden="false" customHeight="true" outlineLevel="0" collapsed="false">
      <c r="A740" s="40"/>
      <c r="B740" s="40"/>
      <c r="C740" s="47"/>
      <c r="D740" s="42"/>
    </row>
    <row r="741" customFormat="false" ht="12.75" hidden="false" customHeight="true" outlineLevel="0" collapsed="false">
      <c r="A741" s="40"/>
      <c r="B741" s="40"/>
      <c r="C741" s="47"/>
      <c r="D741" s="42"/>
    </row>
    <row r="742" customFormat="false" ht="12.75" hidden="false" customHeight="true" outlineLevel="0" collapsed="false">
      <c r="A742" s="40"/>
      <c r="B742" s="40"/>
      <c r="C742" s="47"/>
      <c r="D742" s="42"/>
    </row>
    <row r="743" customFormat="false" ht="12.75" hidden="false" customHeight="true" outlineLevel="0" collapsed="false">
      <c r="A743" s="40"/>
      <c r="B743" s="40"/>
      <c r="C743" s="47"/>
      <c r="D743" s="42"/>
    </row>
    <row r="744" customFormat="false" ht="12.75" hidden="false" customHeight="true" outlineLevel="0" collapsed="false">
      <c r="A744" s="40"/>
      <c r="B744" s="40"/>
      <c r="C744" s="47"/>
      <c r="D744" s="42"/>
    </row>
    <row r="745" customFormat="false" ht="12.75" hidden="false" customHeight="true" outlineLevel="0" collapsed="false">
      <c r="A745" s="40"/>
      <c r="B745" s="40"/>
      <c r="C745" s="47"/>
      <c r="D745" s="42"/>
    </row>
    <row r="746" customFormat="false" ht="12.75" hidden="false" customHeight="true" outlineLevel="0" collapsed="false">
      <c r="A746" s="40"/>
      <c r="B746" s="40"/>
      <c r="C746" s="47"/>
      <c r="D746" s="42"/>
    </row>
    <row r="747" customFormat="false" ht="12.75" hidden="false" customHeight="true" outlineLevel="0" collapsed="false">
      <c r="A747" s="40"/>
      <c r="B747" s="40"/>
      <c r="C747" s="47"/>
      <c r="D747" s="42"/>
    </row>
    <row r="748" customFormat="false" ht="12.75" hidden="false" customHeight="true" outlineLevel="0" collapsed="false">
      <c r="A748" s="40"/>
      <c r="B748" s="40"/>
      <c r="C748" s="47"/>
      <c r="D748" s="42"/>
    </row>
    <row r="749" customFormat="false" ht="12.75" hidden="false" customHeight="true" outlineLevel="0" collapsed="false">
      <c r="A749" s="40"/>
      <c r="B749" s="40"/>
      <c r="C749" s="47"/>
      <c r="D749" s="42"/>
    </row>
    <row r="750" customFormat="false" ht="12.75" hidden="false" customHeight="true" outlineLevel="0" collapsed="false">
      <c r="A750" s="40"/>
      <c r="B750" s="40"/>
      <c r="C750" s="47"/>
      <c r="D750" s="42"/>
    </row>
    <row r="751" customFormat="false" ht="12.75" hidden="false" customHeight="true" outlineLevel="0" collapsed="false">
      <c r="A751" s="40"/>
      <c r="B751" s="40"/>
      <c r="C751" s="47"/>
      <c r="D751" s="42"/>
    </row>
    <row r="752" customFormat="false" ht="12.75" hidden="false" customHeight="true" outlineLevel="0" collapsed="false">
      <c r="A752" s="40"/>
      <c r="B752" s="40"/>
      <c r="C752" s="47"/>
      <c r="D752" s="42"/>
    </row>
    <row r="753" customFormat="false" ht="12.75" hidden="false" customHeight="true" outlineLevel="0" collapsed="false">
      <c r="A753" s="40"/>
      <c r="B753" s="40"/>
      <c r="C753" s="47"/>
      <c r="D753" s="42"/>
    </row>
    <row r="754" customFormat="false" ht="12.75" hidden="false" customHeight="true" outlineLevel="0" collapsed="false">
      <c r="A754" s="40"/>
      <c r="B754" s="40"/>
      <c r="C754" s="47"/>
      <c r="D754" s="42"/>
    </row>
    <row r="755" customFormat="false" ht="12.75" hidden="false" customHeight="true" outlineLevel="0" collapsed="false">
      <c r="A755" s="40"/>
      <c r="B755" s="40"/>
      <c r="C755" s="47"/>
      <c r="D755" s="42"/>
    </row>
    <row r="756" customFormat="false" ht="12.75" hidden="false" customHeight="true" outlineLevel="0" collapsed="false">
      <c r="A756" s="40"/>
      <c r="B756" s="40"/>
      <c r="C756" s="47"/>
      <c r="D756" s="42"/>
    </row>
    <row r="757" customFormat="false" ht="12.75" hidden="false" customHeight="true" outlineLevel="0" collapsed="false">
      <c r="A757" s="40"/>
      <c r="B757" s="40"/>
      <c r="C757" s="47"/>
      <c r="D757" s="42"/>
    </row>
    <row r="758" customFormat="false" ht="12.75" hidden="false" customHeight="true" outlineLevel="0" collapsed="false">
      <c r="A758" s="40"/>
      <c r="B758" s="40"/>
      <c r="C758" s="47"/>
      <c r="D758" s="42"/>
    </row>
    <row r="759" customFormat="false" ht="12.75" hidden="false" customHeight="true" outlineLevel="0" collapsed="false">
      <c r="A759" s="40"/>
      <c r="B759" s="40"/>
      <c r="C759" s="47"/>
      <c r="D759" s="42"/>
    </row>
    <row r="760" customFormat="false" ht="12.75" hidden="false" customHeight="true" outlineLevel="0" collapsed="false">
      <c r="A760" s="40"/>
      <c r="B760" s="40"/>
      <c r="C760" s="47"/>
      <c r="D760" s="42"/>
    </row>
    <row r="761" customFormat="false" ht="12.75" hidden="false" customHeight="true" outlineLevel="0" collapsed="false">
      <c r="A761" s="40"/>
      <c r="B761" s="40"/>
      <c r="C761" s="47"/>
      <c r="D761" s="42"/>
    </row>
    <row r="762" customFormat="false" ht="12.75" hidden="false" customHeight="true" outlineLevel="0" collapsed="false">
      <c r="A762" s="40"/>
      <c r="B762" s="40"/>
      <c r="C762" s="47"/>
      <c r="D762" s="42"/>
    </row>
    <row r="763" customFormat="false" ht="12.75" hidden="false" customHeight="true" outlineLevel="0" collapsed="false">
      <c r="A763" s="40"/>
      <c r="B763" s="40"/>
      <c r="C763" s="47"/>
      <c r="D763" s="42"/>
    </row>
    <row r="764" customFormat="false" ht="12.75" hidden="false" customHeight="true" outlineLevel="0" collapsed="false">
      <c r="A764" s="40"/>
      <c r="B764" s="40"/>
      <c r="C764" s="47"/>
      <c r="D764" s="42"/>
    </row>
    <row r="765" customFormat="false" ht="12.75" hidden="false" customHeight="true" outlineLevel="0" collapsed="false">
      <c r="A765" s="40"/>
      <c r="B765" s="40"/>
      <c r="C765" s="47"/>
      <c r="D765" s="42"/>
    </row>
    <row r="766" customFormat="false" ht="12.75" hidden="false" customHeight="true" outlineLevel="0" collapsed="false">
      <c r="A766" s="40"/>
      <c r="B766" s="40"/>
      <c r="C766" s="47"/>
      <c r="D766" s="42"/>
    </row>
    <row r="767" customFormat="false" ht="12.75" hidden="false" customHeight="true" outlineLevel="0" collapsed="false">
      <c r="A767" s="40"/>
      <c r="B767" s="40"/>
      <c r="C767" s="47"/>
      <c r="D767" s="42"/>
    </row>
    <row r="768" customFormat="false" ht="12.75" hidden="false" customHeight="true" outlineLevel="0" collapsed="false">
      <c r="A768" s="40"/>
      <c r="B768" s="40"/>
      <c r="C768" s="47"/>
      <c r="D768" s="42"/>
    </row>
    <row r="769" customFormat="false" ht="12.75" hidden="false" customHeight="true" outlineLevel="0" collapsed="false">
      <c r="A769" s="40"/>
      <c r="B769" s="40"/>
      <c r="C769" s="47"/>
      <c r="D769" s="42"/>
    </row>
    <row r="770" customFormat="false" ht="12.75" hidden="false" customHeight="true" outlineLevel="0" collapsed="false">
      <c r="A770" s="40"/>
      <c r="B770" s="40"/>
      <c r="C770" s="47"/>
      <c r="D770" s="42"/>
    </row>
    <row r="771" customFormat="false" ht="12.75" hidden="false" customHeight="true" outlineLevel="0" collapsed="false">
      <c r="A771" s="40"/>
      <c r="B771" s="40"/>
      <c r="C771" s="47"/>
      <c r="D771" s="42"/>
    </row>
    <row r="772" customFormat="false" ht="12.75" hidden="false" customHeight="true" outlineLevel="0" collapsed="false">
      <c r="A772" s="40"/>
      <c r="B772" s="40"/>
      <c r="C772" s="47"/>
      <c r="D772" s="42"/>
    </row>
    <row r="773" customFormat="false" ht="12.75" hidden="false" customHeight="true" outlineLevel="0" collapsed="false">
      <c r="A773" s="40"/>
      <c r="B773" s="40"/>
      <c r="C773" s="47"/>
      <c r="D773" s="42"/>
    </row>
    <row r="774" customFormat="false" ht="12.75" hidden="false" customHeight="true" outlineLevel="0" collapsed="false">
      <c r="A774" s="40"/>
      <c r="B774" s="40"/>
      <c r="C774" s="47"/>
      <c r="D774" s="42"/>
    </row>
    <row r="775" customFormat="false" ht="12.75" hidden="false" customHeight="true" outlineLevel="0" collapsed="false">
      <c r="A775" s="40"/>
      <c r="B775" s="40"/>
      <c r="C775" s="47"/>
      <c r="D775" s="42"/>
    </row>
    <row r="776" customFormat="false" ht="12.75" hidden="false" customHeight="true" outlineLevel="0" collapsed="false">
      <c r="A776" s="40"/>
      <c r="B776" s="40"/>
      <c r="C776" s="47"/>
      <c r="D776" s="42"/>
    </row>
    <row r="777" customFormat="false" ht="12.75" hidden="false" customHeight="true" outlineLevel="0" collapsed="false">
      <c r="A777" s="40"/>
      <c r="B777" s="40"/>
      <c r="C777" s="47"/>
      <c r="D777" s="42"/>
    </row>
    <row r="778" customFormat="false" ht="12.75" hidden="false" customHeight="true" outlineLevel="0" collapsed="false">
      <c r="A778" s="40"/>
      <c r="B778" s="40"/>
      <c r="C778" s="47"/>
      <c r="D778" s="42"/>
    </row>
    <row r="779" customFormat="false" ht="12.75" hidden="false" customHeight="true" outlineLevel="0" collapsed="false">
      <c r="A779" s="40"/>
      <c r="B779" s="40"/>
      <c r="C779" s="47"/>
      <c r="D779" s="42"/>
    </row>
    <row r="780" customFormat="false" ht="12.75" hidden="false" customHeight="true" outlineLevel="0" collapsed="false">
      <c r="A780" s="40"/>
      <c r="B780" s="40"/>
      <c r="C780" s="47"/>
      <c r="D780" s="42"/>
    </row>
    <row r="781" customFormat="false" ht="12.75" hidden="false" customHeight="true" outlineLevel="0" collapsed="false">
      <c r="A781" s="40"/>
      <c r="B781" s="40"/>
      <c r="C781" s="47"/>
      <c r="D781" s="42"/>
    </row>
    <row r="782" customFormat="false" ht="12.75" hidden="false" customHeight="true" outlineLevel="0" collapsed="false">
      <c r="A782" s="40"/>
      <c r="B782" s="40"/>
      <c r="C782" s="47"/>
      <c r="D782" s="42"/>
    </row>
    <row r="783" customFormat="false" ht="12.75" hidden="false" customHeight="true" outlineLevel="0" collapsed="false">
      <c r="A783" s="40"/>
      <c r="B783" s="40"/>
      <c r="C783" s="47"/>
      <c r="D783" s="42"/>
    </row>
    <row r="784" customFormat="false" ht="12.75" hidden="false" customHeight="true" outlineLevel="0" collapsed="false">
      <c r="A784" s="40"/>
      <c r="B784" s="40"/>
      <c r="C784" s="47"/>
      <c r="D784" s="42"/>
    </row>
    <row r="785" customFormat="false" ht="12.75" hidden="false" customHeight="true" outlineLevel="0" collapsed="false">
      <c r="A785" s="40"/>
      <c r="B785" s="40"/>
      <c r="C785" s="47"/>
      <c r="D785" s="42"/>
    </row>
    <row r="786" customFormat="false" ht="12.75" hidden="false" customHeight="true" outlineLevel="0" collapsed="false">
      <c r="A786" s="40"/>
      <c r="B786" s="40"/>
      <c r="C786" s="47"/>
      <c r="D786" s="42"/>
    </row>
    <row r="787" customFormat="false" ht="12.75" hidden="false" customHeight="true" outlineLevel="0" collapsed="false">
      <c r="A787" s="40"/>
      <c r="B787" s="40"/>
      <c r="C787" s="47"/>
      <c r="D787" s="42"/>
    </row>
    <row r="788" customFormat="false" ht="12.75" hidden="false" customHeight="true" outlineLevel="0" collapsed="false">
      <c r="A788" s="40"/>
      <c r="B788" s="40"/>
      <c r="C788" s="47"/>
      <c r="D788" s="42"/>
    </row>
    <row r="789" customFormat="false" ht="12.75" hidden="false" customHeight="true" outlineLevel="0" collapsed="false">
      <c r="A789" s="40"/>
      <c r="B789" s="40"/>
      <c r="C789" s="47"/>
      <c r="D789" s="42"/>
    </row>
    <row r="790" customFormat="false" ht="12.75" hidden="false" customHeight="true" outlineLevel="0" collapsed="false">
      <c r="A790" s="40"/>
      <c r="B790" s="40"/>
      <c r="C790" s="47"/>
      <c r="D790" s="42"/>
    </row>
    <row r="791" customFormat="false" ht="12.75" hidden="false" customHeight="true" outlineLevel="0" collapsed="false">
      <c r="A791" s="40"/>
      <c r="B791" s="40"/>
      <c r="C791" s="47"/>
      <c r="D791" s="42"/>
    </row>
    <row r="792" customFormat="false" ht="12.75" hidden="false" customHeight="true" outlineLevel="0" collapsed="false">
      <c r="A792" s="40"/>
      <c r="B792" s="40"/>
      <c r="C792" s="47"/>
      <c r="D792" s="42"/>
    </row>
    <row r="793" customFormat="false" ht="12.75" hidden="false" customHeight="true" outlineLevel="0" collapsed="false">
      <c r="A793" s="40"/>
      <c r="B793" s="40"/>
      <c r="C793" s="47"/>
      <c r="D793" s="42"/>
    </row>
    <row r="794" customFormat="false" ht="12.75" hidden="false" customHeight="true" outlineLevel="0" collapsed="false">
      <c r="A794" s="40"/>
      <c r="B794" s="40"/>
      <c r="C794" s="47"/>
      <c r="D794" s="42"/>
    </row>
    <row r="795" customFormat="false" ht="12.75" hidden="false" customHeight="true" outlineLevel="0" collapsed="false">
      <c r="A795" s="40"/>
      <c r="B795" s="40"/>
      <c r="C795" s="47"/>
      <c r="D795" s="42"/>
    </row>
    <row r="796" customFormat="false" ht="12.75" hidden="false" customHeight="true" outlineLevel="0" collapsed="false">
      <c r="A796" s="40"/>
      <c r="B796" s="40"/>
      <c r="C796" s="47"/>
      <c r="D796" s="42"/>
    </row>
    <row r="797" customFormat="false" ht="12.75" hidden="false" customHeight="true" outlineLevel="0" collapsed="false">
      <c r="A797" s="40"/>
      <c r="B797" s="40"/>
      <c r="C797" s="47"/>
      <c r="D797" s="42"/>
    </row>
    <row r="798" customFormat="false" ht="12.75" hidden="false" customHeight="true" outlineLevel="0" collapsed="false">
      <c r="A798" s="40"/>
      <c r="B798" s="40"/>
      <c r="C798" s="47"/>
      <c r="D798" s="42"/>
    </row>
    <row r="799" customFormat="false" ht="12.75" hidden="false" customHeight="true" outlineLevel="0" collapsed="false">
      <c r="A799" s="40"/>
      <c r="B799" s="40"/>
      <c r="C799" s="47"/>
      <c r="D799" s="42"/>
    </row>
    <row r="800" customFormat="false" ht="12.75" hidden="false" customHeight="true" outlineLevel="0" collapsed="false">
      <c r="A800" s="40"/>
      <c r="B800" s="40"/>
      <c r="C800" s="47"/>
      <c r="D800" s="42"/>
    </row>
    <row r="801" customFormat="false" ht="12.75" hidden="false" customHeight="true" outlineLevel="0" collapsed="false">
      <c r="A801" s="40"/>
      <c r="B801" s="40"/>
      <c r="C801" s="47"/>
      <c r="D801" s="42"/>
    </row>
    <row r="802" customFormat="false" ht="12.75" hidden="false" customHeight="true" outlineLevel="0" collapsed="false">
      <c r="A802" s="40"/>
      <c r="B802" s="40"/>
      <c r="C802" s="47"/>
      <c r="D802" s="42"/>
    </row>
    <row r="803" customFormat="false" ht="12.75" hidden="false" customHeight="true" outlineLevel="0" collapsed="false">
      <c r="A803" s="40"/>
      <c r="B803" s="40"/>
      <c r="C803" s="47"/>
      <c r="D803" s="42"/>
    </row>
    <row r="804" customFormat="false" ht="12.75" hidden="false" customHeight="true" outlineLevel="0" collapsed="false">
      <c r="A804" s="40"/>
      <c r="B804" s="40"/>
      <c r="C804" s="47"/>
      <c r="D804" s="42"/>
    </row>
    <row r="805" customFormat="false" ht="12.75" hidden="false" customHeight="true" outlineLevel="0" collapsed="false">
      <c r="A805" s="40"/>
      <c r="B805" s="40"/>
      <c r="C805" s="47"/>
      <c r="D805" s="42"/>
    </row>
    <row r="806" customFormat="false" ht="12.75" hidden="false" customHeight="true" outlineLevel="0" collapsed="false">
      <c r="A806" s="40"/>
      <c r="B806" s="40"/>
      <c r="C806" s="47"/>
      <c r="D806" s="42"/>
    </row>
    <row r="807" customFormat="false" ht="12.75" hidden="false" customHeight="true" outlineLevel="0" collapsed="false">
      <c r="A807" s="40"/>
      <c r="B807" s="40"/>
      <c r="C807" s="47"/>
      <c r="D807" s="42"/>
    </row>
    <row r="808" customFormat="false" ht="12.75" hidden="false" customHeight="true" outlineLevel="0" collapsed="false">
      <c r="A808" s="40"/>
      <c r="B808" s="40"/>
      <c r="C808" s="47"/>
      <c r="D808" s="42"/>
    </row>
    <row r="809" customFormat="false" ht="12.75" hidden="false" customHeight="true" outlineLevel="0" collapsed="false">
      <c r="A809" s="40"/>
      <c r="B809" s="40"/>
      <c r="C809" s="47"/>
      <c r="D809" s="42"/>
    </row>
    <row r="810" customFormat="false" ht="12.75" hidden="false" customHeight="true" outlineLevel="0" collapsed="false">
      <c r="A810" s="40"/>
      <c r="B810" s="40"/>
      <c r="C810" s="47"/>
      <c r="D810" s="42"/>
    </row>
    <row r="811" customFormat="false" ht="12.75" hidden="false" customHeight="true" outlineLevel="0" collapsed="false">
      <c r="A811" s="40"/>
      <c r="B811" s="40"/>
      <c r="C811" s="47"/>
      <c r="D811" s="42"/>
    </row>
    <row r="812" customFormat="false" ht="12.75" hidden="false" customHeight="true" outlineLevel="0" collapsed="false">
      <c r="A812" s="40"/>
      <c r="B812" s="40"/>
      <c r="C812" s="47"/>
      <c r="D812" s="42"/>
    </row>
    <row r="813" customFormat="false" ht="12.75" hidden="false" customHeight="true" outlineLevel="0" collapsed="false">
      <c r="A813" s="40"/>
      <c r="B813" s="40"/>
      <c r="C813" s="47"/>
      <c r="D813" s="42"/>
    </row>
    <row r="814" customFormat="false" ht="12.75" hidden="false" customHeight="true" outlineLevel="0" collapsed="false">
      <c r="A814" s="40"/>
      <c r="B814" s="40"/>
      <c r="C814" s="47"/>
      <c r="D814" s="42"/>
    </row>
    <row r="815" customFormat="false" ht="12.75" hidden="false" customHeight="true" outlineLevel="0" collapsed="false">
      <c r="A815" s="40"/>
      <c r="B815" s="40"/>
      <c r="C815" s="47"/>
      <c r="D815" s="42"/>
    </row>
    <row r="816" customFormat="false" ht="12.75" hidden="false" customHeight="true" outlineLevel="0" collapsed="false">
      <c r="A816" s="40"/>
      <c r="B816" s="40"/>
      <c r="C816" s="47"/>
      <c r="D816" s="42"/>
    </row>
    <row r="817" customFormat="false" ht="12.75" hidden="false" customHeight="true" outlineLevel="0" collapsed="false">
      <c r="A817" s="40"/>
      <c r="B817" s="40"/>
      <c r="C817" s="47"/>
      <c r="D817" s="42"/>
    </row>
    <row r="818" customFormat="false" ht="12.75" hidden="false" customHeight="true" outlineLevel="0" collapsed="false">
      <c r="A818" s="40"/>
      <c r="B818" s="40"/>
      <c r="C818" s="47"/>
      <c r="D818" s="42"/>
    </row>
    <row r="819" customFormat="false" ht="12.75" hidden="false" customHeight="true" outlineLevel="0" collapsed="false">
      <c r="A819" s="40"/>
      <c r="B819" s="40"/>
      <c r="C819" s="47"/>
      <c r="D819" s="42"/>
    </row>
    <row r="820" customFormat="false" ht="12.75" hidden="false" customHeight="true" outlineLevel="0" collapsed="false">
      <c r="A820" s="40"/>
      <c r="B820" s="40"/>
      <c r="C820" s="47"/>
      <c r="D820" s="42"/>
    </row>
    <row r="821" customFormat="false" ht="12.75" hidden="false" customHeight="true" outlineLevel="0" collapsed="false">
      <c r="A821" s="40"/>
      <c r="B821" s="40"/>
      <c r="C821" s="47"/>
      <c r="D821" s="42"/>
    </row>
    <row r="822" customFormat="false" ht="12.75" hidden="false" customHeight="true" outlineLevel="0" collapsed="false">
      <c r="A822" s="40"/>
      <c r="B822" s="40"/>
      <c r="C822" s="47"/>
      <c r="D822" s="42"/>
    </row>
    <row r="823" customFormat="false" ht="12.75" hidden="false" customHeight="true" outlineLevel="0" collapsed="false">
      <c r="A823" s="40"/>
      <c r="B823" s="40"/>
      <c r="C823" s="47"/>
      <c r="D823" s="42"/>
    </row>
    <row r="824" customFormat="false" ht="12.75" hidden="false" customHeight="true" outlineLevel="0" collapsed="false">
      <c r="A824" s="40"/>
      <c r="B824" s="40"/>
      <c r="C824" s="47"/>
      <c r="D824" s="42"/>
    </row>
    <row r="825" customFormat="false" ht="12.75" hidden="false" customHeight="true" outlineLevel="0" collapsed="false">
      <c r="A825" s="40"/>
      <c r="B825" s="40"/>
      <c r="C825" s="47"/>
      <c r="D825" s="42"/>
    </row>
    <row r="826" customFormat="false" ht="12.75" hidden="false" customHeight="true" outlineLevel="0" collapsed="false">
      <c r="A826" s="40"/>
      <c r="B826" s="40"/>
      <c r="C826" s="47"/>
      <c r="D826" s="42"/>
    </row>
    <row r="827" customFormat="false" ht="12.75" hidden="false" customHeight="true" outlineLevel="0" collapsed="false">
      <c r="A827" s="40"/>
      <c r="B827" s="40"/>
      <c r="C827" s="47"/>
      <c r="D827" s="42"/>
    </row>
    <row r="828" customFormat="false" ht="12.75" hidden="false" customHeight="true" outlineLevel="0" collapsed="false">
      <c r="A828" s="40"/>
      <c r="B828" s="40"/>
      <c r="C828" s="47"/>
      <c r="D828" s="42"/>
    </row>
    <row r="829" customFormat="false" ht="12.75" hidden="false" customHeight="true" outlineLevel="0" collapsed="false">
      <c r="A829" s="40"/>
      <c r="B829" s="40"/>
      <c r="C829" s="47"/>
      <c r="D829" s="42"/>
    </row>
    <row r="830" customFormat="false" ht="12.75" hidden="false" customHeight="true" outlineLevel="0" collapsed="false">
      <c r="A830" s="40"/>
      <c r="B830" s="40"/>
      <c r="C830" s="47"/>
      <c r="D830" s="42"/>
    </row>
    <row r="831" customFormat="false" ht="12.75" hidden="false" customHeight="true" outlineLevel="0" collapsed="false">
      <c r="A831" s="40"/>
      <c r="B831" s="40"/>
      <c r="C831" s="47"/>
      <c r="D831" s="42"/>
    </row>
    <row r="832" customFormat="false" ht="12.75" hidden="false" customHeight="true" outlineLevel="0" collapsed="false">
      <c r="A832" s="40"/>
      <c r="B832" s="40"/>
      <c r="C832" s="47"/>
      <c r="D832" s="42"/>
    </row>
    <row r="833" customFormat="false" ht="12.75" hidden="false" customHeight="true" outlineLevel="0" collapsed="false">
      <c r="A833" s="40"/>
      <c r="B833" s="40"/>
      <c r="C833" s="47"/>
      <c r="D833" s="42"/>
    </row>
    <row r="834" customFormat="false" ht="12.75" hidden="false" customHeight="true" outlineLevel="0" collapsed="false">
      <c r="A834" s="40"/>
      <c r="B834" s="40"/>
      <c r="C834" s="47"/>
      <c r="D834" s="42"/>
    </row>
    <row r="835" customFormat="false" ht="12.75" hidden="false" customHeight="true" outlineLevel="0" collapsed="false">
      <c r="A835" s="40"/>
      <c r="B835" s="40"/>
      <c r="C835" s="47"/>
      <c r="D835" s="42"/>
    </row>
    <row r="836" customFormat="false" ht="12.75" hidden="false" customHeight="true" outlineLevel="0" collapsed="false">
      <c r="A836" s="40"/>
      <c r="B836" s="40"/>
      <c r="C836" s="47"/>
      <c r="D836" s="42"/>
    </row>
    <row r="837" customFormat="false" ht="12.75" hidden="false" customHeight="true" outlineLevel="0" collapsed="false">
      <c r="A837" s="40"/>
      <c r="B837" s="40"/>
      <c r="C837" s="47"/>
      <c r="D837" s="42"/>
    </row>
    <row r="838" customFormat="false" ht="12.75" hidden="false" customHeight="true" outlineLevel="0" collapsed="false">
      <c r="A838" s="40"/>
      <c r="B838" s="40"/>
      <c r="C838" s="47"/>
      <c r="D838" s="42"/>
    </row>
    <row r="839" customFormat="false" ht="12.75" hidden="false" customHeight="true" outlineLevel="0" collapsed="false">
      <c r="A839" s="40"/>
      <c r="B839" s="40"/>
      <c r="C839" s="47"/>
      <c r="D839" s="42"/>
    </row>
    <row r="840" customFormat="false" ht="12.75" hidden="false" customHeight="true" outlineLevel="0" collapsed="false">
      <c r="A840" s="40"/>
      <c r="B840" s="40"/>
      <c r="C840" s="47"/>
      <c r="D840" s="42"/>
    </row>
    <row r="841" customFormat="false" ht="12.75" hidden="false" customHeight="true" outlineLevel="0" collapsed="false">
      <c r="A841" s="40"/>
      <c r="B841" s="40"/>
      <c r="C841" s="47"/>
      <c r="D841" s="42"/>
    </row>
    <row r="842" customFormat="false" ht="12.75" hidden="false" customHeight="true" outlineLevel="0" collapsed="false">
      <c r="A842" s="40"/>
      <c r="B842" s="40"/>
      <c r="C842" s="47"/>
      <c r="D842" s="42"/>
    </row>
    <row r="843" customFormat="false" ht="12.75" hidden="false" customHeight="true" outlineLevel="0" collapsed="false">
      <c r="A843" s="40"/>
      <c r="B843" s="40"/>
      <c r="C843" s="47"/>
      <c r="D843" s="42"/>
    </row>
    <row r="844" customFormat="false" ht="12.75" hidden="false" customHeight="true" outlineLevel="0" collapsed="false">
      <c r="A844" s="40"/>
      <c r="B844" s="40"/>
      <c r="C844" s="47"/>
      <c r="D844" s="42"/>
    </row>
    <row r="845" customFormat="false" ht="12.75" hidden="false" customHeight="true" outlineLevel="0" collapsed="false">
      <c r="A845" s="40"/>
      <c r="B845" s="40"/>
      <c r="C845" s="47"/>
      <c r="D845" s="42"/>
    </row>
    <row r="846" customFormat="false" ht="12.75" hidden="false" customHeight="true" outlineLevel="0" collapsed="false">
      <c r="A846" s="40"/>
      <c r="B846" s="40"/>
      <c r="C846" s="47"/>
      <c r="D846" s="42"/>
    </row>
    <row r="847" customFormat="false" ht="12.75" hidden="false" customHeight="true" outlineLevel="0" collapsed="false">
      <c r="A847" s="40"/>
      <c r="B847" s="40"/>
      <c r="C847" s="47"/>
      <c r="D847" s="42"/>
    </row>
    <row r="848" customFormat="false" ht="12.75" hidden="false" customHeight="true" outlineLevel="0" collapsed="false">
      <c r="A848" s="40"/>
      <c r="B848" s="40"/>
      <c r="C848" s="47"/>
      <c r="D848" s="42"/>
    </row>
    <row r="849" customFormat="false" ht="12.75" hidden="false" customHeight="true" outlineLevel="0" collapsed="false">
      <c r="A849" s="40"/>
      <c r="B849" s="40"/>
      <c r="C849" s="47"/>
      <c r="D849" s="42"/>
    </row>
    <row r="850" customFormat="false" ht="12.75" hidden="false" customHeight="true" outlineLevel="0" collapsed="false">
      <c r="A850" s="40"/>
      <c r="B850" s="40"/>
      <c r="C850" s="47"/>
      <c r="D850" s="42"/>
    </row>
    <row r="851" customFormat="false" ht="12.75" hidden="false" customHeight="true" outlineLevel="0" collapsed="false">
      <c r="A851" s="40"/>
      <c r="B851" s="40"/>
      <c r="C851" s="47"/>
      <c r="D851" s="42"/>
    </row>
    <row r="852" customFormat="false" ht="12.75" hidden="false" customHeight="true" outlineLevel="0" collapsed="false">
      <c r="A852" s="40"/>
      <c r="B852" s="40"/>
      <c r="C852" s="47"/>
      <c r="D852" s="42"/>
    </row>
    <row r="853" customFormat="false" ht="12.75" hidden="false" customHeight="true" outlineLevel="0" collapsed="false">
      <c r="A853" s="40"/>
      <c r="B853" s="40"/>
      <c r="C853" s="47"/>
      <c r="D853" s="42"/>
    </row>
    <row r="854" customFormat="false" ht="12.75" hidden="false" customHeight="true" outlineLevel="0" collapsed="false">
      <c r="A854" s="40"/>
      <c r="B854" s="40"/>
      <c r="C854" s="47"/>
      <c r="D854" s="42"/>
    </row>
    <row r="855" customFormat="false" ht="12.75" hidden="false" customHeight="true" outlineLevel="0" collapsed="false">
      <c r="A855" s="40"/>
      <c r="B855" s="40"/>
      <c r="C855" s="47"/>
      <c r="D855" s="42"/>
    </row>
    <row r="856" customFormat="false" ht="12.75" hidden="false" customHeight="true" outlineLevel="0" collapsed="false">
      <c r="A856" s="40"/>
      <c r="B856" s="40"/>
      <c r="C856" s="47"/>
      <c r="D856" s="42"/>
    </row>
    <row r="857" customFormat="false" ht="12.75" hidden="false" customHeight="true" outlineLevel="0" collapsed="false">
      <c r="A857" s="40"/>
      <c r="B857" s="40"/>
      <c r="C857" s="47"/>
      <c r="D857" s="42"/>
    </row>
    <row r="858" customFormat="false" ht="12.75" hidden="false" customHeight="true" outlineLevel="0" collapsed="false">
      <c r="A858" s="40"/>
      <c r="B858" s="40"/>
      <c r="C858" s="47"/>
      <c r="D858" s="42"/>
    </row>
    <row r="859" customFormat="false" ht="12.75" hidden="false" customHeight="true" outlineLevel="0" collapsed="false">
      <c r="A859" s="40"/>
      <c r="B859" s="40"/>
      <c r="C859" s="47"/>
      <c r="D859" s="42"/>
    </row>
    <row r="860" customFormat="false" ht="12.75" hidden="false" customHeight="true" outlineLevel="0" collapsed="false">
      <c r="A860" s="40"/>
      <c r="B860" s="40"/>
      <c r="C860" s="47"/>
      <c r="D860" s="42"/>
    </row>
    <row r="861" customFormat="false" ht="12.75" hidden="false" customHeight="true" outlineLevel="0" collapsed="false">
      <c r="A861" s="40"/>
      <c r="B861" s="40"/>
      <c r="C861" s="47"/>
      <c r="D861" s="42"/>
    </row>
    <row r="862" customFormat="false" ht="12.75" hidden="false" customHeight="true" outlineLevel="0" collapsed="false">
      <c r="A862" s="40"/>
      <c r="B862" s="40"/>
      <c r="C862" s="47"/>
      <c r="D862" s="42"/>
    </row>
    <row r="863" customFormat="false" ht="12.75" hidden="false" customHeight="true" outlineLevel="0" collapsed="false">
      <c r="A863" s="40"/>
      <c r="B863" s="40"/>
      <c r="C863" s="47"/>
      <c r="D863" s="42"/>
    </row>
    <row r="864" customFormat="false" ht="12.75" hidden="false" customHeight="true" outlineLevel="0" collapsed="false">
      <c r="A864" s="40"/>
      <c r="B864" s="40"/>
      <c r="C864" s="47"/>
      <c r="D864" s="42"/>
    </row>
    <row r="865" customFormat="false" ht="12.75" hidden="false" customHeight="true" outlineLevel="0" collapsed="false">
      <c r="A865" s="40"/>
      <c r="B865" s="40"/>
      <c r="C865" s="47"/>
      <c r="D865" s="42"/>
    </row>
    <row r="866" customFormat="false" ht="12.75" hidden="false" customHeight="true" outlineLevel="0" collapsed="false">
      <c r="A866" s="40"/>
      <c r="B866" s="40"/>
      <c r="C866" s="47"/>
      <c r="D866" s="42"/>
    </row>
    <row r="867" customFormat="false" ht="12.75" hidden="false" customHeight="true" outlineLevel="0" collapsed="false">
      <c r="A867" s="40"/>
      <c r="B867" s="40"/>
      <c r="C867" s="47"/>
      <c r="D867" s="42"/>
    </row>
    <row r="868" customFormat="false" ht="12.75" hidden="false" customHeight="true" outlineLevel="0" collapsed="false">
      <c r="A868" s="40"/>
      <c r="B868" s="40"/>
      <c r="C868" s="47"/>
      <c r="D868" s="42"/>
    </row>
    <row r="869" customFormat="false" ht="12.75" hidden="false" customHeight="true" outlineLevel="0" collapsed="false">
      <c r="A869" s="40"/>
      <c r="B869" s="40"/>
      <c r="C869" s="47"/>
      <c r="D869" s="42"/>
    </row>
    <row r="870" customFormat="false" ht="12.75" hidden="false" customHeight="true" outlineLevel="0" collapsed="false">
      <c r="A870" s="40"/>
      <c r="B870" s="40"/>
      <c r="C870" s="47"/>
      <c r="D870" s="42"/>
    </row>
    <row r="871" customFormat="false" ht="12.75" hidden="false" customHeight="true" outlineLevel="0" collapsed="false">
      <c r="A871" s="40"/>
      <c r="B871" s="40"/>
      <c r="C871" s="47"/>
      <c r="D871" s="42"/>
    </row>
    <row r="872" customFormat="false" ht="12.75" hidden="false" customHeight="true" outlineLevel="0" collapsed="false">
      <c r="A872" s="40"/>
      <c r="B872" s="40"/>
      <c r="C872" s="47"/>
      <c r="D872" s="42"/>
    </row>
    <row r="873" customFormat="false" ht="12.75" hidden="false" customHeight="true" outlineLevel="0" collapsed="false">
      <c r="A873" s="40"/>
      <c r="B873" s="40"/>
      <c r="C873" s="47"/>
      <c r="D873" s="42"/>
    </row>
    <row r="874" customFormat="false" ht="12.75" hidden="false" customHeight="true" outlineLevel="0" collapsed="false">
      <c r="A874" s="40"/>
      <c r="B874" s="40"/>
      <c r="C874" s="47"/>
      <c r="D874" s="42"/>
    </row>
    <row r="875" customFormat="false" ht="12.75" hidden="false" customHeight="true" outlineLevel="0" collapsed="false">
      <c r="A875" s="40"/>
      <c r="B875" s="40"/>
      <c r="C875" s="47"/>
      <c r="D875" s="42"/>
    </row>
    <row r="876" customFormat="false" ht="12.75" hidden="false" customHeight="true" outlineLevel="0" collapsed="false">
      <c r="A876" s="40"/>
      <c r="B876" s="40"/>
      <c r="C876" s="47"/>
      <c r="D876" s="42"/>
    </row>
    <row r="877" customFormat="false" ht="12.75" hidden="false" customHeight="true" outlineLevel="0" collapsed="false">
      <c r="A877" s="40"/>
      <c r="B877" s="40"/>
      <c r="C877" s="47"/>
      <c r="D877" s="42"/>
    </row>
    <row r="878" customFormat="false" ht="12.75" hidden="false" customHeight="true" outlineLevel="0" collapsed="false">
      <c r="A878" s="40"/>
      <c r="B878" s="40"/>
      <c r="C878" s="47"/>
      <c r="D878" s="42"/>
    </row>
    <row r="879" customFormat="false" ht="12.75" hidden="false" customHeight="true" outlineLevel="0" collapsed="false">
      <c r="A879" s="40"/>
      <c r="B879" s="40"/>
      <c r="C879" s="47"/>
      <c r="D879" s="42"/>
    </row>
    <row r="880" customFormat="false" ht="12.75" hidden="false" customHeight="true" outlineLevel="0" collapsed="false">
      <c r="A880" s="40"/>
      <c r="B880" s="40"/>
      <c r="C880" s="47"/>
      <c r="D880" s="42"/>
    </row>
    <row r="881" customFormat="false" ht="12.75" hidden="false" customHeight="true" outlineLevel="0" collapsed="false">
      <c r="A881" s="40"/>
      <c r="B881" s="40"/>
      <c r="C881" s="47"/>
      <c r="D881" s="42"/>
    </row>
    <row r="882" customFormat="false" ht="12.75" hidden="false" customHeight="true" outlineLevel="0" collapsed="false">
      <c r="A882" s="40"/>
      <c r="B882" s="40"/>
      <c r="C882" s="47"/>
      <c r="D882" s="42"/>
    </row>
    <row r="883" customFormat="false" ht="12.75" hidden="false" customHeight="true" outlineLevel="0" collapsed="false">
      <c r="A883" s="40"/>
      <c r="B883" s="40"/>
      <c r="C883" s="47"/>
      <c r="D883" s="42"/>
    </row>
    <row r="884" customFormat="false" ht="12.75" hidden="false" customHeight="true" outlineLevel="0" collapsed="false">
      <c r="A884" s="40"/>
      <c r="B884" s="40"/>
      <c r="C884" s="47"/>
      <c r="D884" s="42"/>
    </row>
    <row r="885" customFormat="false" ht="12.75" hidden="false" customHeight="true" outlineLevel="0" collapsed="false">
      <c r="A885" s="40"/>
      <c r="B885" s="40"/>
      <c r="C885" s="47"/>
      <c r="D885" s="42"/>
    </row>
    <row r="886" customFormat="false" ht="12.75" hidden="false" customHeight="true" outlineLevel="0" collapsed="false">
      <c r="A886" s="40"/>
      <c r="B886" s="40"/>
      <c r="C886" s="47"/>
      <c r="D886" s="42"/>
    </row>
    <row r="887" customFormat="false" ht="12.75" hidden="false" customHeight="true" outlineLevel="0" collapsed="false">
      <c r="A887" s="40"/>
      <c r="B887" s="40"/>
      <c r="C887" s="47"/>
      <c r="D887" s="42"/>
    </row>
    <row r="888" customFormat="false" ht="12.75" hidden="false" customHeight="true" outlineLevel="0" collapsed="false">
      <c r="A888" s="40"/>
      <c r="B888" s="40"/>
      <c r="C888" s="47"/>
      <c r="D888" s="42"/>
    </row>
    <row r="889" customFormat="false" ht="12.75" hidden="false" customHeight="true" outlineLevel="0" collapsed="false">
      <c r="A889" s="40"/>
      <c r="B889" s="40"/>
      <c r="C889" s="47"/>
      <c r="D889" s="42"/>
    </row>
    <row r="890" customFormat="false" ht="12.75" hidden="false" customHeight="true" outlineLevel="0" collapsed="false">
      <c r="A890" s="40"/>
      <c r="B890" s="40"/>
      <c r="C890" s="47"/>
      <c r="D890" s="42"/>
    </row>
    <row r="891" customFormat="false" ht="12.75" hidden="false" customHeight="true" outlineLevel="0" collapsed="false">
      <c r="A891" s="40"/>
      <c r="B891" s="40"/>
      <c r="C891" s="47"/>
      <c r="D891" s="42"/>
    </row>
    <row r="892" customFormat="false" ht="12.75" hidden="false" customHeight="true" outlineLevel="0" collapsed="false">
      <c r="A892" s="40"/>
      <c r="B892" s="40"/>
      <c r="C892" s="47"/>
      <c r="D892" s="42"/>
    </row>
    <row r="893" customFormat="false" ht="12.75" hidden="false" customHeight="true" outlineLevel="0" collapsed="false">
      <c r="A893" s="40"/>
      <c r="B893" s="40"/>
      <c r="C893" s="47"/>
      <c r="D893" s="42"/>
    </row>
    <row r="894" customFormat="false" ht="12.75" hidden="false" customHeight="true" outlineLevel="0" collapsed="false">
      <c r="A894" s="40"/>
      <c r="B894" s="40"/>
      <c r="C894" s="47"/>
      <c r="D894" s="42"/>
    </row>
    <row r="895" customFormat="false" ht="12.75" hidden="false" customHeight="true" outlineLevel="0" collapsed="false">
      <c r="A895" s="40"/>
      <c r="B895" s="40"/>
      <c r="C895" s="47"/>
      <c r="D895" s="42"/>
    </row>
    <row r="896" customFormat="false" ht="12.75" hidden="false" customHeight="true" outlineLevel="0" collapsed="false">
      <c r="A896" s="40"/>
      <c r="B896" s="40"/>
      <c r="C896" s="47"/>
      <c r="D896" s="42"/>
    </row>
    <row r="897" customFormat="false" ht="12.75" hidden="false" customHeight="true" outlineLevel="0" collapsed="false">
      <c r="A897" s="40"/>
      <c r="B897" s="40"/>
      <c r="C897" s="47"/>
      <c r="D897" s="42"/>
    </row>
    <row r="898" customFormat="false" ht="12.75" hidden="false" customHeight="true" outlineLevel="0" collapsed="false">
      <c r="A898" s="40"/>
      <c r="B898" s="40"/>
      <c r="C898" s="47"/>
      <c r="D898" s="42"/>
    </row>
    <row r="899" customFormat="false" ht="12.75" hidden="false" customHeight="true" outlineLevel="0" collapsed="false">
      <c r="A899" s="40"/>
      <c r="B899" s="40"/>
      <c r="C899" s="47"/>
      <c r="D899" s="42"/>
    </row>
    <row r="900" customFormat="false" ht="12.75" hidden="false" customHeight="true" outlineLevel="0" collapsed="false">
      <c r="A900" s="40"/>
      <c r="B900" s="40"/>
      <c r="C900" s="47"/>
      <c r="D900" s="42"/>
    </row>
    <row r="901" customFormat="false" ht="12.75" hidden="false" customHeight="true" outlineLevel="0" collapsed="false">
      <c r="A901" s="40"/>
      <c r="B901" s="40"/>
      <c r="C901" s="47"/>
      <c r="D901" s="42"/>
    </row>
    <row r="902" customFormat="false" ht="12.75" hidden="false" customHeight="true" outlineLevel="0" collapsed="false">
      <c r="A902" s="40"/>
      <c r="B902" s="40"/>
      <c r="C902" s="47"/>
      <c r="D902" s="42"/>
    </row>
    <row r="903" customFormat="false" ht="12.75" hidden="false" customHeight="true" outlineLevel="0" collapsed="false">
      <c r="A903" s="40"/>
      <c r="B903" s="40"/>
      <c r="C903" s="47"/>
      <c r="D903" s="42"/>
    </row>
    <row r="904" customFormat="false" ht="12.75" hidden="false" customHeight="true" outlineLevel="0" collapsed="false">
      <c r="A904" s="40"/>
      <c r="B904" s="40"/>
      <c r="C904" s="47"/>
      <c r="D904" s="42"/>
    </row>
    <row r="905" customFormat="false" ht="12.75" hidden="false" customHeight="true" outlineLevel="0" collapsed="false">
      <c r="A905" s="40"/>
      <c r="B905" s="40"/>
      <c r="C905" s="47"/>
      <c r="D905" s="42"/>
    </row>
    <row r="906" customFormat="false" ht="12.75" hidden="false" customHeight="true" outlineLevel="0" collapsed="false">
      <c r="A906" s="40"/>
      <c r="B906" s="40"/>
      <c r="C906" s="47"/>
      <c r="D906" s="42"/>
    </row>
    <row r="907" customFormat="false" ht="12.75" hidden="false" customHeight="true" outlineLevel="0" collapsed="false">
      <c r="A907" s="40"/>
      <c r="B907" s="40"/>
      <c r="C907" s="47"/>
      <c r="D907" s="42"/>
    </row>
    <row r="908" customFormat="false" ht="12.75" hidden="false" customHeight="true" outlineLevel="0" collapsed="false">
      <c r="A908" s="40"/>
      <c r="B908" s="40"/>
      <c r="C908" s="47"/>
      <c r="D908" s="42"/>
    </row>
    <row r="909" customFormat="false" ht="12.75" hidden="false" customHeight="true" outlineLevel="0" collapsed="false">
      <c r="A909" s="40"/>
      <c r="B909" s="40"/>
      <c r="C909" s="47"/>
      <c r="D909" s="42"/>
    </row>
    <row r="910" customFormat="false" ht="12.75" hidden="false" customHeight="true" outlineLevel="0" collapsed="false">
      <c r="A910" s="40"/>
      <c r="B910" s="40"/>
      <c r="C910" s="47"/>
      <c r="D910" s="42"/>
    </row>
    <row r="911" customFormat="false" ht="12.75" hidden="false" customHeight="true" outlineLevel="0" collapsed="false">
      <c r="A911" s="40"/>
      <c r="B911" s="40"/>
      <c r="C911" s="47"/>
      <c r="D911" s="42"/>
    </row>
    <row r="912" customFormat="false" ht="12.75" hidden="false" customHeight="true" outlineLevel="0" collapsed="false">
      <c r="A912" s="40"/>
      <c r="B912" s="40"/>
      <c r="C912" s="47"/>
      <c r="D912" s="42"/>
    </row>
    <row r="913" customFormat="false" ht="12.75" hidden="false" customHeight="true" outlineLevel="0" collapsed="false">
      <c r="A913" s="40"/>
      <c r="B913" s="40"/>
      <c r="C913" s="47"/>
      <c r="D913" s="42"/>
    </row>
    <row r="914" customFormat="false" ht="12.75" hidden="false" customHeight="true" outlineLevel="0" collapsed="false">
      <c r="A914" s="40"/>
      <c r="B914" s="40"/>
      <c r="C914" s="47"/>
      <c r="D914" s="42"/>
    </row>
    <row r="915" customFormat="false" ht="12.75" hidden="false" customHeight="true" outlineLevel="0" collapsed="false">
      <c r="A915" s="40"/>
      <c r="B915" s="40"/>
      <c r="C915" s="47"/>
      <c r="D915" s="42"/>
    </row>
    <row r="916" customFormat="false" ht="12.75" hidden="false" customHeight="true" outlineLevel="0" collapsed="false">
      <c r="A916" s="40"/>
      <c r="B916" s="40"/>
      <c r="C916" s="47"/>
      <c r="D916" s="42"/>
    </row>
    <row r="917" customFormat="false" ht="12.75" hidden="false" customHeight="true" outlineLevel="0" collapsed="false">
      <c r="A917" s="40"/>
      <c r="B917" s="40"/>
      <c r="C917" s="47"/>
      <c r="D917" s="42"/>
    </row>
    <row r="918" customFormat="false" ht="12.75" hidden="false" customHeight="true" outlineLevel="0" collapsed="false">
      <c r="A918" s="40"/>
      <c r="B918" s="40"/>
      <c r="C918" s="47"/>
      <c r="D918" s="42"/>
    </row>
    <row r="919" customFormat="false" ht="12.75" hidden="false" customHeight="true" outlineLevel="0" collapsed="false">
      <c r="A919" s="40"/>
      <c r="B919" s="40"/>
      <c r="C919" s="47"/>
      <c r="D919" s="42"/>
    </row>
    <row r="920" customFormat="false" ht="12.75" hidden="false" customHeight="true" outlineLevel="0" collapsed="false">
      <c r="A920" s="40"/>
      <c r="B920" s="40"/>
      <c r="C920" s="47"/>
      <c r="D920" s="42"/>
    </row>
    <row r="921" customFormat="false" ht="12.75" hidden="false" customHeight="true" outlineLevel="0" collapsed="false">
      <c r="A921" s="40"/>
      <c r="B921" s="40"/>
      <c r="C921" s="47"/>
      <c r="D921" s="42"/>
    </row>
    <row r="922" customFormat="false" ht="12.75" hidden="false" customHeight="true" outlineLevel="0" collapsed="false">
      <c r="A922" s="40"/>
      <c r="B922" s="40"/>
      <c r="C922" s="47"/>
      <c r="D922" s="42"/>
    </row>
    <row r="923" customFormat="false" ht="12.75" hidden="false" customHeight="true" outlineLevel="0" collapsed="false">
      <c r="A923" s="40"/>
      <c r="B923" s="40"/>
      <c r="C923" s="47"/>
      <c r="D923" s="42"/>
    </row>
    <row r="924" customFormat="false" ht="12.75" hidden="false" customHeight="true" outlineLevel="0" collapsed="false">
      <c r="A924" s="40"/>
      <c r="B924" s="40"/>
      <c r="C924" s="47"/>
      <c r="D924" s="42"/>
    </row>
    <row r="925" customFormat="false" ht="12.75" hidden="false" customHeight="true" outlineLevel="0" collapsed="false">
      <c r="A925" s="40"/>
      <c r="B925" s="40"/>
      <c r="C925" s="47"/>
      <c r="D925" s="42"/>
    </row>
    <row r="926" customFormat="false" ht="12.75" hidden="false" customHeight="true" outlineLevel="0" collapsed="false">
      <c r="A926" s="40"/>
      <c r="B926" s="40"/>
      <c r="C926" s="47"/>
      <c r="D926" s="42"/>
    </row>
    <row r="927" customFormat="false" ht="12.75" hidden="false" customHeight="true" outlineLevel="0" collapsed="false">
      <c r="A927" s="40"/>
      <c r="B927" s="40"/>
      <c r="C927" s="47"/>
      <c r="D927" s="42"/>
    </row>
    <row r="928" customFormat="false" ht="12.75" hidden="false" customHeight="true" outlineLevel="0" collapsed="false">
      <c r="A928" s="40"/>
      <c r="B928" s="40"/>
      <c r="C928" s="47"/>
      <c r="D928" s="42"/>
    </row>
    <row r="929" customFormat="false" ht="12.75" hidden="false" customHeight="true" outlineLevel="0" collapsed="false">
      <c r="A929" s="40"/>
      <c r="B929" s="40"/>
      <c r="C929" s="47"/>
      <c r="D929" s="42"/>
    </row>
    <row r="930" customFormat="false" ht="12.75" hidden="false" customHeight="true" outlineLevel="0" collapsed="false">
      <c r="A930" s="40"/>
      <c r="B930" s="40"/>
      <c r="C930" s="47"/>
      <c r="D930" s="42"/>
    </row>
    <row r="931" customFormat="false" ht="12.75" hidden="false" customHeight="true" outlineLevel="0" collapsed="false">
      <c r="A931" s="40"/>
      <c r="B931" s="40"/>
      <c r="C931" s="47"/>
      <c r="D931" s="42"/>
    </row>
    <row r="932" customFormat="false" ht="12.75" hidden="false" customHeight="true" outlineLevel="0" collapsed="false">
      <c r="A932" s="40"/>
      <c r="B932" s="40"/>
      <c r="C932" s="47"/>
      <c r="D932" s="42"/>
    </row>
    <row r="933" customFormat="false" ht="12.75" hidden="false" customHeight="true" outlineLevel="0" collapsed="false">
      <c r="A933" s="40"/>
      <c r="B933" s="40"/>
      <c r="C933" s="47"/>
      <c r="D933" s="42"/>
    </row>
    <row r="934" customFormat="false" ht="12.75" hidden="false" customHeight="true" outlineLevel="0" collapsed="false">
      <c r="A934" s="40"/>
      <c r="B934" s="40"/>
      <c r="C934" s="47"/>
      <c r="D934" s="42"/>
    </row>
    <row r="935" customFormat="false" ht="12.75" hidden="false" customHeight="true" outlineLevel="0" collapsed="false">
      <c r="A935" s="40"/>
      <c r="B935" s="40"/>
      <c r="C935" s="47"/>
      <c r="D935" s="42"/>
    </row>
    <row r="936" customFormat="false" ht="12.75" hidden="false" customHeight="true" outlineLevel="0" collapsed="false">
      <c r="A936" s="40"/>
      <c r="B936" s="40"/>
      <c r="C936" s="47"/>
      <c r="D936" s="42"/>
    </row>
    <row r="937" customFormat="false" ht="12.75" hidden="false" customHeight="true" outlineLevel="0" collapsed="false">
      <c r="A937" s="40"/>
      <c r="B937" s="40"/>
      <c r="C937" s="47"/>
      <c r="D937" s="42"/>
    </row>
    <row r="938" customFormat="false" ht="12.75" hidden="false" customHeight="true" outlineLevel="0" collapsed="false">
      <c r="A938" s="40"/>
      <c r="B938" s="40"/>
      <c r="C938" s="47"/>
      <c r="D938" s="42"/>
    </row>
    <row r="939" customFormat="false" ht="12.75" hidden="false" customHeight="true" outlineLevel="0" collapsed="false">
      <c r="A939" s="40"/>
      <c r="B939" s="40"/>
      <c r="C939" s="47"/>
      <c r="D939" s="42"/>
    </row>
    <row r="940" customFormat="false" ht="12.75" hidden="false" customHeight="true" outlineLevel="0" collapsed="false">
      <c r="A940" s="40"/>
      <c r="B940" s="40"/>
      <c r="C940" s="47"/>
      <c r="D940" s="42"/>
    </row>
    <row r="941" customFormat="false" ht="12.75" hidden="false" customHeight="true" outlineLevel="0" collapsed="false">
      <c r="A941" s="40"/>
      <c r="B941" s="40"/>
      <c r="C941" s="47"/>
      <c r="D941" s="42"/>
    </row>
    <row r="942" customFormat="false" ht="12.75" hidden="false" customHeight="true" outlineLevel="0" collapsed="false">
      <c r="A942" s="40"/>
      <c r="B942" s="40"/>
      <c r="C942" s="47"/>
      <c r="D942" s="42"/>
    </row>
    <row r="943" customFormat="false" ht="12.75" hidden="false" customHeight="true" outlineLevel="0" collapsed="false">
      <c r="A943" s="40"/>
      <c r="B943" s="40"/>
      <c r="C943" s="47"/>
      <c r="D943" s="42"/>
    </row>
    <row r="944" customFormat="false" ht="12.75" hidden="false" customHeight="true" outlineLevel="0" collapsed="false">
      <c r="A944" s="40"/>
      <c r="B944" s="40"/>
      <c r="C944" s="47"/>
      <c r="D944" s="42"/>
    </row>
    <row r="945" customFormat="false" ht="12.75" hidden="false" customHeight="true" outlineLevel="0" collapsed="false">
      <c r="A945" s="40"/>
      <c r="B945" s="40"/>
      <c r="C945" s="47"/>
      <c r="D945" s="42"/>
    </row>
    <row r="946" customFormat="false" ht="12.75" hidden="false" customHeight="true" outlineLevel="0" collapsed="false">
      <c r="A946" s="40"/>
      <c r="B946" s="40"/>
      <c r="C946" s="47"/>
      <c r="D946" s="42"/>
    </row>
    <row r="947" customFormat="false" ht="12.75" hidden="false" customHeight="true" outlineLevel="0" collapsed="false">
      <c r="A947" s="40"/>
      <c r="B947" s="40"/>
      <c r="C947" s="47"/>
      <c r="D947" s="42"/>
    </row>
    <row r="948" customFormat="false" ht="12.75" hidden="false" customHeight="true" outlineLevel="0" collapsed="false">
      <c r="A948" s="40"/>
      <c r="B948" s="40"/>
      <c r="C948" s="47"/>
      <c r="D948" s="42"/>
    </row>
    <row r="949" customFormat="false" ht="12.75" hidden="false" customHeight="true" outlineLevel="0" collapsed="false">
      <c r="A949" s="40"/>
      <c r="B949" s="40"/>
      <c r="C949" s="47"/>
      <c r="D949" s="42"/>
    </row>
    <row r="950" customFormat="false" ht="12.75" hidden="false" customHeight="true" outlineLevel="0" collapsed="false">
      <c r="A950" s="40"/>
      <c r="B950" s="40"/>
      <c r="C950" s="47"/>
      <c r="D950" s="42"/>
    </row>
    <row r="951" customFormat="false" ht="12.75" hidden="false" customHeight="true" outlineLevel="0" collapsed="false">
      <c r="A951" s="40"/>
      <c r="B951" s="40"/>
      <c r="C951" s="47"/>
      <c r="D951" s="42"/>
    </row>
    <row r="952" customFormat="false" ht="12.75" hidden="false" customHeight="true" outlineLevel="0" collapsed="false">
      <c r="A952" s="40"/>
      <c r="B952" s="40"/>
      <c r="C952" s="47"/>
      <c r="D952" s="42"/>
    </row>
    <row r="953" customFormat="false" ht="12.75" hidden="false" customHeight="true" outlineLevel="0" collapsed="false">
      <c r="A953" s="40"/>
      <c r="B953" s="40"/>
      <c r="C953" s="47"/>
      <c r="D953" s="42"/>
    </row>
    <row r="954" customFormat="false" ht="12.75" hidden="false" customHeight="true" outlineLevel="0" collapsed="false">
      <c r="A954" s="40"/>
      <c r="B954" s="40"/>
      <c r="C954" s="47"/>
      <c r="D954" s="42"/>
    </row>
    <row r="955" customFormat="false" ht="12.75" hidden="false" customHeight="true" outlineLevel="0" collapsed="false">
      <c r="A955" s="40"/>
      <c r="B955" s="40"/>
      <c r="C955" s="47"/>
      <c r="D955" s="42"/>
    </row>
    <row r="956" customFormat="false" ht="12.75" hidden="false" customHeight="true" outlineLevel="0" collapsed="false">
      <c r="A956" s="40"/>
      <c r="B956" s="40"/>
      <c r="C956" s="47"/>
      <c r="D956" s="42"/>
    </row>
    <row r="957" customFormat="false" ht="12.75" hidden="false" customHeight="true" outlineLevel="0" collapsed="false">
      <c r="A957" s="40"/>
      <c r="B957" s="40"/>
      <c r="C957" s="47"/>
      <c r="D957" s="42"/>
    </row>
    <row r="958" customFormat="false" ht="12.75" hidden="false" customHeight="true" outlineLevel="0" collapsed="false">
      <c r="A958" s="40"/>
      <c r="B958" s="40"/>
      <c r="C958" s="47"/>
      <c r="D958" s="42"/>
    </row>
    <row r="959" customFormat="false" ht="12.75" hidden="false" customHeight="true" outlineLevel="0" collapsed="false">
      <c r="A959" s="40"/>
      <c r="B959" s="40"/>
      <c r="C959" s="47"/>
      <c r="D959" s="42"/>
    </row>
    <row r="960" customFormat="false" ht="12.75" hidden="false" customHeight="true" outlineLevel="0" collapsed="false">
      <c r="A960" s="40"/>
      <c r="B960" s="40"/>
      <c r="C960" s="47"/>
      <c r="D960" s="42"/>
    </row>
    <row r="961" customFormat="false" ht="12.75" hidden="false" customHeight="true" outlineLevel="0" collapsed="false">
      <c r="A961" s="40"/>
      <c r="B961" s="40"/>
      <c r="C961" s="47"/>
      <c r="D961" s="42"/>
    </row>
    <row r="962" customFormat="false" ht="12.75" hidden="false" customHeight="true" outlineLevel="0" collapsed="false">
      <c r="A962" s="40"/>
      <c r="B962" s="40"/>
      <c r="C962" s="47"/>
      <c r="D962" s="42"/>
    </row>
    <row r="963" customFormat="false" ht="12.75" hidden="false" customHeight="true" outlineLevel="0" collapsed="false">
      <c r="A963" s="40"/>
      <c r="B963" s="40"/>
      <c r="C963" s="47"/>
      <c r="D963" s="42"/>
    </row>
    <row r="964" customFormat="false" ht="12.75" hidden="false" customHeight="true" outlineLevel="0" collapsed="false">
      <c r="A964" s="40"/>
      <c r="B964" s="40"/>
      <c r="C964" s="47"/>
      <c r="D964" s="42"/>
    </row>
    <row r="965" customFormat="false" ht="12.75" hidden="false" customHeight="true" outlineLevel="0" collapsed="false">
      <c r="A965" s="40"/>
      <c r="B965" s="40"/>
      <c r="C965" s="47"/>
      <c r="D965" s="42"/>
    </row>
    <row r="966" customFormat="false" ht="12.75" hidden="false" customHeight="true" outlineLevel="0" collapsed="false">
      <c r="A966" s="40"/>
      <c r="B966" s="40"/>
      <c r="C966" s="47"/>
      <c r="D966" s="42"/>
    </row>
    <row r="967" customFormat="false" ht="12.75" hidden="false" customHeight="true" outlineLevel="0" collapsed="false">
      <c r="A967" s="40"/>
      <c r="B967" s="40"/>
      <c r="C967" s="47"/>
      <c r="D967" s="42"/>
    </row>
    <row r="968" customFormat="false" ht="12.75" hidden="false" customHeight="true" outlineLevel="0" collapsed="false">
      <c r="A968" s="40"/>
      <c r="B968" s="40"/>
      <c r="C968" s="47"/>
      <c r="D968" s="42"/>
    </row>
    <row r="969" customFormat="false" ht="12.75" hidden="false" customHeight="true" outlineLevel="0" collapsed="false">
      <c r="A969" s="40"/>
      <c r="B969" s="40"/>
      <c r="C969" s="47"/>
      <c r="D969" s="42"/>
    </row>
    <row r="970" customFormat="false" ht="12.75" hidden="false" customHeight="true" outlineLevel="0" collapsed="false">
      <c r="A970" s="40"/>
      <c r="B970" s="40"/>
      <c r="C970" s="47"/>
      <c r="D970" s="42"/>
    </row>
    <row r="971" customFormat="false" ht="12.75" hidden="false" customHeight="true" outlineLevel="0" collapsed="false">
      <c r="A971" s="40"/>
      <c r="B971" s="40"/>
      <c r="C971" s="47"/>
      <c r="D971" s="42"/>
    </row>
    <row r="972" customFormat="false" ht="12.75" hidden="false" customHeight="true" outlineLevel="0" collapsed="false">
      <c r="A972" s="40"/>
      <c r="B972" s="40"/>
      <c r="C972" s="47"/>
      <c r="D972" s="42"/>
    </row>
    <row r="973" customFormat="false" ht="12.75" hidden="false" customHeight="true" outlineLevel="0" collapsed="false">
      <c r="A973" s="40"/>
      <c r="B973" s="40"/>
      <c r="C973" s="47"/>
      <c r="D973" s="42"/>
    </row>
    <row r="974" customFormat="false" ht="12.75" hidden="false" customHeight="true" outlineLevel="0" collapsed="false">
      <c r="A974" s="40"/>
      <c r="B974" s="40"/>
      <c r="C974" s="47"/>
      <c r="D974" s="42"/>
    </row>
    <row r="975" customFormat="false" ht="12.75" hidden="false" customHeight="true" outlineLevel="0" collapsed="false">
      <c r="A975" s="40"/>
      <c r="B975" s="40"/>
      <c r="C975" s="47"/>
      <c r="D975" s="42"/>
    </row>
    <row r="976" customFormat="false" ht="12.75" hidden="false" customHeight="true" outlineLevel="0" collapsed="false">
      <c r="A976" s="40"/>
      <c r="B976" s="40"/>
      <c r="C976" s="47"/>
      <c r="D976" s="42"/>
    </row>
    <row r="977" customFormat="false" ht="12.75" hidden="false" customHeight="true" outlineLevel="0" collapsed="false">
      <c r="A977" s="40"/>
      <c r="B977" s="40"/>
      <c r="C977" s="47"/>
      <c r="D977" s="42"/>
    </row>
    <row r="978" customFormat="false" ht="12.75" hidden="false" customHeight="true" outlineLevel="0" collapsed="false">
      <c r="A978" s="40"/>
      <c r="B978" s="40"/>
      <c r="C978" s="47"/>
      <c r="D978" s="42"/>
    </row>
    <row r="979" customFormat="false" ht="12.75" hidden="false" customHeight="true" outlineLevel="0" collapsed="false">
      <c r="A979" s="40"/>
      <c r="B979" s="40"/>
      <c r="C979" s="47"/>
      <c r="D979" s="42"/>
    </row>
    <row r="980" customFormat="false" ht="12.75" hidden="false" customHeight="true" outlineLevel="0" collapsed="false">
      <c r="A980" s="40"/>
      <c r="B980" s="40"/>
      <c r="C980" s="47"/>
      <c r="D980" s="42"/>
    </row>
    <row r="981" customFormat="false" ht="12.75" hidden="false" customHeight="true" outlineLevel="0" collapsed="false">
      <c r="A981" s="40"/>
      <c r="B981" s="40"/>
      <c r="C981" s="47"/>
      <c r="D981" s="42"/>
    </row>
    <row r="982" customFormat="false" ht="12.75" hidden="false" customHeight="true" outlineLevel="0" collapsed="false">
      <c r="A982" s="40"/>
      <c r="B982" s="40"/>
      <c r="C982" s="47"/>
      <c r="D982" s="42"/>
    </row>
    <row r="983" customFormat="false" ht="12.75" hidden="false" customHeight="true" outlineLevel="0" collapsed="false">
      <c r="A983" s="40"/>
      <c r="B983" s="40"/>
      <c r="C983" s="47"/>
      <c r="D983" s="42"/>
    </row>
    <row r="984" customFormat="false" ht="12.75" hidden="false" customHeight="true" outlineLevel="0" collapsed="false">
      <c r="A984" s="40"/>
      <c r="B984" s="40"/>
      <c r="C984" s="47"/>
      <c r="D984" s="42"/>
    </row>
    <row r="985" customFormat="false" ht="12.75" hidden="false" customHeight="true" outlineLevel="0" collapsed="false">
      <c r="A985" s="40"/>
      <c r="B985" s="40"/>
      <c r="C985" s="47"/>
      <c r="D985" s="42"/>
    </row>
    <row r="986" customFormat="false" ht="12.75" hidden="false" customHeight="true" outlineLevel="0" collapsed="false">
      <c r="A986" s="40"/>
      <c r="B986" s="40"/>
      <c r="C986" s="47"/>
      <c r="D986" s="42"/>
    </row>
    <row r="987" customFormat="false" ht="12.75" hidden="false" customHeight="true" outlineLevel="0" collapsed="false">
      <c r="A987" s="40"/>
      <c r="B987" s="40"/>
      <c r="C987" s="47"/>
      <c r="D987" s="42"/>
    </row>
    <row r="988" customFormat="false" ht="12.75" hidden="false" customHeight="true" outlineLevel="0" collapsed="false">
      <c r="A988" s="40"/>
      <c r="B988" s="40"/>
      <c r="C988" s="47"/>
      <c r="D988" s="42"/>
    </row>
    <row r="989" customFormat="false" ht="12.75" hidden="false" customHeight="true" outlineLevel="0" collapsed="false">
      <c r="A989" s="40"/>
      <c r="B989" s="40"/>
      <c r="C989" s="47"/>
      <c r="D989" s="42"/>
    </row>
    <row r="990" customFormat="false" ht="12.75" hidden="false" customHeight="true" outlineLevel="0" collapsed="false">
      <c r="A990" s="40"/>
      <c r="B990" s="40"/>
      <c r="C990" s="47"/>
      <c r="D990" s="42"/>
    </row>
    <row r="991" customFormat="false" ht="12.75" hidden="false" customHeight="true" outlineLevel="0" collapsed="false">
      <c r="A991" s="40"/>
      <c r="B991" s="40"/>
      <c r="C991" s="47"/>
      <c r="D991" s="42"/>
    </row>
    <row r="992" customFormat="false" ht="12.75" hidden="false" customHeight="true" outlineLevel="0" collapsed="false">
      <c r="A992" s="40"/>
      <c r="B992" s="40"/>
      <c r="C992" s="47"/>
      <c r="D992" s="42"/>
    </row>
    <row r="993" customFormat="false" ht="12.75" hidden="false" customHeight="true" outlineLevel="0" collapsed="false">
      <c r="A993" s="40"/>
      <c r="B993" s="40"/>
      <c r="C993" s="47"/>
      <c r="D993" s="42"/>
    </row>
    <row r="994" customFormat="false" ht="12.75" hidden="false" customHeight="true" outlineLevel="0" collapsed="false">
      <c r="A994" s="40"/>
      <c r="B994" s="40"/>
      <c r="C994" s="47"/>
      <c r="D994" s="42"/>
    </row>
    <row r="995" customFormat="false" ht="12.75" hidden="false" customHeight="true" outlineLevel="0" collapsed="false">
      <c r="A995" s="40"/>
      <c r="B995" s="40"/>
      <c r="C995" s="47"/>
      <c r="D995" s="42"/>
    </row>
    <row r="996" customFormat="false" ht="12.75" hidden="false" customHeight="true" outlineLevel="0" collapsed="false">
      <c r="A996" s="40"/>
      <c r="B996" s="40"/>
      <c r="C996" s="47"/>
      <c r="D996" s="42"/>
    </row>
    <row r="997" customFormat="false" ht="12.75" hidden="false" customHeight="true" outlineLevel="0" collapsed="false">
      <c r="A997" s="40"/>
      <c r="B997" s="40"/>
      <c r="C997" s="47"/>
      <c r="D997" s="42"/>
    </row>
    <row r="998" customFormat="false" ht="12.75" hidden="false" customHeight="true" outlineLevel="0" collapsed="false">
      <c r="A998" s="40"/>
      <c r="B998" s="40"/>
      <c r="C998" s="47"/>
      <c r="D998" s="42"/>
    </row>
    <row r="999" customFormat="false" ht="12.75" hidden="false" customHeight="true" outlineLevel="0" collapsed="false">
      <c r="A999" s="40"/>
      <c r="B999" s="40"/>
      <c r="C999" s="47"/>
      <c r="D999" s="42"/>
    </row>
    <row r="1000" customFormat="false" ht="12.75" hidden="false" customHeight="true" outlineLevel="0" collapsed="false">
      <c r="A1000" s="40"/>
      <c r="B1000" s="40"/>
      <c r="C1000" s="47"/>
      <c r="D1000" s="42"/>
    </row>
  </sheetData>
  <autoFilter ref="A1:D22"/>
  <dataValidations count="1">
    <dataValidation allowBlank="true" operator="between" showDropDown="false" showErrorMessage="false" showInputMessage="false" sqref="D2:D1000"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true" outlineLevel="0" max="1" min="1" style="0" width="8.87"/>
    <col collapsed="false" customWidth="true" hidden="true" outlineLevel="0" max="2" min="2" style="0" width="9.63"/>
    <col collapsed="false" customWidth="true" hidden="true" outlineLevel="0" max="6" min="3" style="0" width="8.87"/>
    <col collapsed="false" customWidth="true" hidden="false" outlineLevel="0" max="26" min="7" style="0" width="12.75"/>
  </cols>
  <sheetData>
    <row r="1" customFormat="false" ht="12.75" hidden="false" customHeight="true" outlineLevel="0" collapsed="false">
      <c r="A1" s="38"/>
      <c r="B1" s="38"/>
      <c r="C1" s="38"/>
      <c r="D1" s="38"/>
      <c r="E1" s="38"/>
      <c r="F1" s="38"/>
      <c r="G1" s="38"/>
      <c r="H1" s="38"/>
      <c r="I1" s="38"/>
      <c r="J1" s="38"/>
      <c r="K1" s="38"/>
      <c r="L1" s="38"/>
      <c r="M1" s="38"/>
      <c r="N1" s="38"/>
      <c r="O1" s="38"/>
      <c r="P1" s="38"/>
      <c r="Q1" s="38"/>
      <c r="R1" s="38"/>
      <c r="S1" s="38"/>
      <c r="T1" s="38"/>
      <c r="U1" s="38"/>
      <c r="V1" s="38"/>
      <c r="W1" s="38"/>
      <c r="X1" s="38"/>
      <c r="Y1" s="38"/>
      <c r="Z1" s="38"/>
    </row>
    <row r="2" customFormat="false" ht="12.75" hidden="false" customHeight="true" outlineLevel="0" collapsed="false">
      <c r="A2" s="38"/>
      <c r="B2" s="38"/>
      <c r="C2" s="38"/>
      <c r="D2" s="38"/>
      <c r="E2" s="38"/>
      <c r="F2" s="38"/>
      <c r="G2" s="38"/>
      <c r="H2" s="38"/>
      <c r="I2" s="38"/>
      <c r="J2" s="38"/>
      <c r="K2" s="38"/>
      <c r="L2" s="38"/>
      <c r="M2" s="38"/>
      <c r="N2" s="38"/>
      <c r="O2" s="38"/>
      <c r="P2" s="38"/>
      <c r="Q2" s="38"/>
      <c r="R2" s="38"/>
      <c r="S2" s="38"/>
      <c r="T2" s="38"/>
      <c r="U2" s="38"/>
      <c r="V2" s="38"/>
      <c r="W2" s="38"/>
      <c r="X2" s="38"/>
      <c r="Y2" s="38"/>
      <c r="Z2" s="38"/>
    </row>
    <row r="3" customFormat="false" ht="12.75" hidden="false" customHeight="true" outlineLevel="0" collapsed="false">
      <c r="A3" s="38"/>
      <c r="B3" s="38"/>
      <c r="C3" s="38"/>
      <c r="D3" s="38"/>
      <c r="E3" s="38"/>
      <c r="F3" s="38"/>
      <c r="G3" s="38"/>
      <c r="H3" s="38"/>
      <c r="I3" s="38"/>
      <c r="J3" s="38"/>
      <c r="K3" s="38"/>
      <c r="L3" s="38"/>
      <c r="M3" s="38"/>
      <c r="N3" s="38"/>
      <c r="O3" s="38"/>
      <c r="P3" s="38"/>
      <c r="Q3" s="38"/>
      <c r="R3" s="38"/>
      <c r="S3" s="38"/>
      <c r="T3" s="38"/>
      <c r="U3" s="38"/>
      <c r="V3" s="38"/>
      <c r="W3" s="38"/>
      <c r="X3" s="38"/>
      <c r="Y3" s="38"/>
      <c r="Z3" s="38"/>
    </row>
    <row r="4" customFormat="false" ht="12.75" hidden="false" customHeight="true" outlineLevel="0" collapsed="false">
      <c r="A4" s="38"/>
      <c r="B4" s="38"/>
      <c r="C4" s="38"/>
      <c r="D4" s="38"/>
      <c r="E4" s="38"/>
      <c r="F4" s="38"/>
      <c r="G4" s="38"/>
      <c r="H4" s="38"/>
      <c r="I4" s="38"/>
      <c r="J4" s="38"/>
      <c r="K4" s="38"/>
      <c r="L4" s="38"/>
      <c r="M4" s="38"/>
      <c r="N4" s="38"/>
      <c r="O4" s="38"/>
      <c r="P4" s="38"/>
      <c r="Q4" s="38"/>
      <c r="R4" s="38"/>
      <c r="S4" s="38"/>
      <c r="T4" s="38"/>
      <c r="U4" s="38"/>
      <c r="V4" s="38"/>
      <c r="W4" s="38"/>
      <c r="X4" s="38"/>
      <c r="Y4" s="38"/>
      <c r="Z4" s="38"/>
    </row>
    <row r="5" customFormat="false" ht="12.75" hidden="false" customHeight="true" outlineLevel="0" collapsed="false">
      <c r="A5" s="38"/>
      <c r="B5" s="38"/>
      <c r="C5" s="38"/>
      <c r="D5" s="38"/>
      <c r="E5" s="38"/>
      <c r="F5" s="38"/>
      <c r="G5" s="38"/>
      <c r="H5" s="38"/>
      <c r="I5" s="38"/>
      <c r="J5" s="38"/>
      <c r="K5" s="38"/>
      <c r="L5" s="38"/>
      <c r="M5" s="38"/>
      <c r="N5" s="38"/>
      <c r="O5" s="38"/>
      <c r="P5" s="38"/>
      <c r="Q5" s="38"/>
      <c r="R5" s="38"/>
      <c r="S5" s="38"/>
      <c r="T5" s="38"/>
      <c r="U5" s="38"/>
      <c r="V5" s="38"/>
      <c r="W5" s="38"/>
      <c r="X5" s="38"/>
      <c r="Y5" s="38"/>
      <c r="Z5" s="38"/>
    </row>
    <row r="6" customFormat="false" ht="12.75" hidden="false" customHeight="true" outlineLevel="0" collapsed="false">
      <c r="A6" s="38"/>
      <c r="B6" s="38"/>
      <c r="C6" s="38"/>
      <c r="D6" s="38"/>
      <c r="E6" s="38"/>
      <c r="F6" s="38"/>
      <c r="G6" s="38"/>
      <c r="H6" s="38"/>
      <c r="I6" s="38"/>
      <c r="J6" s="38"/>
      <c r="K6" s="38"/>
      <c r="L6" s="38"/>
      <c r="M6" s="38"/>
      <c r="N6" s="38"/>
      <c r="O6" s="38"/>
      <c r="P6" s="38"/>
      <c r="Q6" s="38"/>
      <c r="R6" s="38"/>
      <c r="S6" s="38"/>
      <c r="T6" s="38"/>
      <c r="U6" s="38"/>
      <c r="V6" s="38"/>
      <c r="W6" s="38"/>
      <c r="X6" s="38"/>
      <c r="Y6" s="38"/>
      <c r="Z6" s="38"/>
    </row>
    <row r="7" customFormat="false" ht="12.75" hidden="false" customHeight="true" outlineLevel="0" collapsed="false">
      <c r="A7" s="38"/>
      <c r="B7" s="38"/>
      <c r="C7" s="38"/>
      <c r="D7" s="38"/>
      <c r="E7" s="38"/>
      <c r="F7" s="38"/>
      <c r="G7" s="38"/>
      <c r="H7" s="38"/>
      <c r="I7" s="38"/>
      <c r="J7" s="38"/>
      <c r="K7" s="38"/>
      <c r="L7" s="38"/>
      <c r="M7" s="38"/>
      <c r="N7" s="38"/>
      <c r="O7" s="38"/>
      <c r="P7" s="38"/>
      <c r="Q7" s="38"/>
      <c r="R7" s="38"/>
      <c r="S7" s="38"/>
      <c r="T7" s="38"/>
      <c r="U7" s="38"/>
      <c r="V7" s="38"/>
      <c r="W7" s="38"/>
      <c r="X7" s="38"/>
      <c r="Y7" s="38"/>
      <c r="Z7" s="38"/>
    </row>
    <row r="8" customFormat="false" ht="12.75" hidden="false" customHeight="true" outlineLevel="0" collapsed="false">
      <c r="A8" s="38"/>
      <c r="B8" s="38"/>
      <c r="C8" s="38"/>
      <c r="D8" s="38"/>
      <c r="E8" s="38"/>
      <c r="F8" s="38"/>
      <c r="G8" s="38"/>
      <c r="H8" s="38"/>
      <c r="I8" s="38"/>
      <c r="J8" s="38"/>
      <c r="K8" s="38"/>
      <c r="L8" s="38"/>
      <c r="M8" s="38"/>
      <c r="N8" s="38"/>
      <c r="O8" s="38"/>
      <c r="P8" s="38"/>
      <c r="Q8" s="38"/>
      <c r="R8" s="38"/>
      <c r="S8" s="38"/>
      <c r="T8" s="38"/>
      <c r="U8" s="38"/>
      <c r="V8" s="38"/>
      <c r="W8" s="38"/>
      <c r="X8" s="38"/>
      <c r="Y8" s="38"/>
      <c r="Z8" s="38"/>
    </row>
    <row r="9" customFormat="false" ht="12.75" hidden="false" customHeight="true" outlineLevel="0" collapsed="false">
      <c r="A9" s="38"/>
      <c r="B9" s="38"/>
      <c r="C9" s="38"/>
      <c r="D9" s="38"/>
      <c r="E9" s="38"/>
      <c r="F9" s="38"/>
      <c r="G9" s="38"/>
      <c r="H9" s="38"/>
      <c r="I9" s="38"/>
      <c r="J9" s="38"/>
      <c r="K9" s="38"/>
      <c r="L9" s="38"/>
      <c r="M9" s="38"/>
      <c r="N9" s="38"/>
      <c r="O9" s="38"/>
      <c r="P9" s="38"/>
      <c r="Q9" s="38"/>
      <c r="R9" s="38"/>
      <c r="S9" s="38"/>
      <c r="T9" s="38"/>
      <c r="U9" s="38"/>
      <c r="V9" s="38"/>
      <c r="W9" s="38"/>
      <c r="X9" s="38"/>
      <c r="Y9" s="38"/>
      <c r="Z9" s="38"/>
    </row>
    <row r="10" customFormat="false" ht="12.75" hidden="false" customHeight="true" outlineLevel="0" collapsed="false">
      <c r="A10" s="38"/>
      <c r="B10" s="38"/>
      <c r="C10" s="38"/>
      <c r="D10" s="38"/>
      <c r="E10" s="38"/>
      <c r="F10" s="38"/>
      <c r="G10" s="38"/>
      <c r="H10" s="38"/>
      <c r="I10" s="38"/>
      <c r="J10" s="38"/>
      <c r="K10" s="38"/>
      <c r="L10" s="38"/>
      <c r="M10" s="38"/>
      <c r="N10" s="38"/>
      <c r="O10" s="38"/>
      <c r="P10" s="38"/>
      <c r="Q10" s="38"/>
      <c r="R10" s="38"/>
      <c r="S10" s="38"/>
      <c r="T10" s="38"/>
      <c r="U10" s="38"/>
      <c r="V10" s="38"/>
      <c r="W10" s="38"/>
      <c r="X10" s="38"/>
      <c r="Y10" s="38"/>
      <c r="Z10" s="38"/>
    </row>
    <row r="11" customFormat="false" ht="12.75" hidden="false" customHeight="true" outlineLevel="0" collapsed="false">
      <c r="A11" s="38"/>
      <c r="B11" s="38"/>
      <c r="C11" s="38"/>
      <c r="D11" s="38"/>
      <c r="E11" s="38"/>
      <c r="F11" s="38"/>
      <c r="G11" s="38"/>
      <c r="H11" s="38"/>
      <c r="I11" s="38"/>
      <c r="J11" s="38"/>
      <c r="K11" s="38"/>
      <c r="L11" s="38"/>
      <c r="M11" s="38"/>
      <c r="N11" s="38"/>
      <c r="O11" s="38"/>
      <c r="P11" s="38"/>
      <c r="Q11" s="38"/>
      <c r="R11" s="38"/>
      <c r="S11" s="38"/>
      <c r="T11" s="38"/>
      <c r="U11" s="38"/>
      <c r="V11" s="38"/>
      <c r="W11" s="38"/>
      <c r="X11" s="38"/>
      <c r="Y11" s="38"/>
      <c r="Z11" s="38"/>
    </row>
    <row r="12" customFormat="false" ht="12.75" hidden="false" customHeight="true" outlineLevel="0" collapsed="false">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row>
    <row r="13" customFormat="false" ht="12.75" hidden="false" customHeight="true" outlineLevel="0" collapsed="false">
      <c r="A13" s="38"/>
      <c r="B13" s="38"/>
      <c r="C13" s="38"/>
      <c r="D13" s="38"/>
      <c r="E13" s="38"/>
      <c r="F13" s="38"/>
      <c r="G13" s="38"/>
      <c r="H13" s="38"/>
      <c r="I13" s="38"/>
      <c r="J13" s="38"/>
      <c r="K13" s="38"/>
      <c r="L13" s="38"/>
      <c r="M13" s="38"/>
      <c r="N13" s="38"/>
      <c r="O13" s="38"/>
      <c r="P13" s="38"/>
      <c r="Q13" s="38"/>
      <c r="R13" s="38"/>
      <c r="S13" s="38"/>
      <c r="T13" s="38"/>
      <c r="U13" s="38"/>
      <c r="V13" s="38"/>
      <c r="W13" s="38"/>
      <c r="X13" s="38"/>
      <c r="Y13" s="38"/>
      <c r="Z13" s="38"/>
    </row>
    <row r="14" customFormat="false" ht="12.75" hidden="false" customHeight="true" outlineLevel="0" collapsed="false">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row>
    <row r="15" customFormat="false" ht="12.75" hidden="false" customHeight="true" outlineLevel="0" collapsed="false">
      <c r="A15" s="38"/>
      <c r="B15" s="38"/>
      <c r="C15" s="38"/>
      <c r="D15" s="38"/>
      <c r="E15" s="38"/>
      <c r="F15" s="38"/>
      <c r="G15" s="38"/>
      <c r="H15" s="38"/>
      <c r="I15" s="38"/>
      <c r="J15" s="38"/>
      <c r="K15" s="38"/>
      <c r="L15" s="38"/>
      <c r="M15" s="38"/>
      <c r="N15" s="38"/>
      <c r="O15" s="38"/>
      <c r="P15" s="38"/>
      <c r="Q15" s="38"/>
      <c r="R15" s="38"/>
      <c r="S15" s="38"/>
      <c r="T15" s="38"/>
      <c r="U15" s="38"/>
      <c r="V15" s="38"/>
      <c r="W15" s="38"/>
      <c r="X15" s="38"/>
      <c r="Y15" s="38"/>
      <c r="Z15" s="38"/>
    </row>
    <row r="16" customFormat="false" ht="12.75" hidden="false" customHeight="true" outlineLevel="0" collapsed="false">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row>
    <row r="17" customFormat="false" ht="12.75" hidden="false" customHeight="true" outlineLevel="0" collapsed="false">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row>
    <row r="18" customFormat="false" ht="12.75" hidden="false" customHeight="true" outlineLevel="0" collapsed="false">
      <c r="A18" s="38"/>
      <c r="B18" s="38"/>
      <c r="C18" s="38"/>
      <c r="D18" s="38"/>
      <c r="E18" s="38"/>
      <c r="F18" s="38"/>
      <c r="G18" s="38"/>
      <c r="H18" s="38"/>
      <c r="I18" s="38"/>
      <c r="J18" s="38"/>
      <c r="K18" s="38"/>
      <c r="L18" s="38"/>
      <c r="M18" s="38"/>
      <c r="N18" s="38"/>
      <c r="O18" s="38"/>
      <c r="P18" s="38"/>
      <c r="Q18" s="38"/>
      <c r="R18" s="38"/>
      <c r="S18" s="38"/>
      <c r="T18" s="38"/>
      <c r="U18" s="38"/>
      <c r="V18" s="38"/>
      <c r="W18" s="38"/>
      <c r="X18" s="38"/>
      <c r="Y18" s="38"/>
      <c r="Z18" s="38"/>
    </row>
    <row r="19" customFormat="false" ht="12.75" hidden="false" customHeight="true" outlineLevel="0" collapsed="false">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row>
    <row r="20" customFormat="false" ht="12.75" hidden="false" customHeight="true" outlineLevel="0" collapsed="false">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row>
    <row r="21" customFormat="false" ht="12.75" hidden="false" customHeight="true" outlineLevel="0" collapsed="false">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row>
    <row r="22" customFormat="false" ht="12.75" hidden="false" customHeight="true" outlineLevel="0" collapsed="false">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row>
    <row r="23" customFormat="false" ht="12.75" hidden="false" customHeight="true" outlineLevel="0" collapsed="false">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row>
    <row r="24" customFormat="false" ht="12.75" hidden="false" customHeight="true" outlineLevel="0" collapsed="false">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row>
    <row r="25" customFormat="false" ht="12.75" hidden="false" customHeight="true" outlineLevel="0" collapsed="false">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row>
    <row r="26" customFormat="false" ht="12.75" hidden="false" customHeight="true" outlineLevel="0" collapsed="false">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row>
    <row r="27" customFormat="false" ht="12.75" hidden="false" customHeight="true" outlineLevel="0" collapsed="false">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row>
    <row r="28" customFormat="false" ht="12.75" hidden="false" customHeight="true" outlineLevel="0" collapsed="false">
      <c r="A28" s="38"/>
      <c r="B28" s="38"/>
      <c r="C28" s="38"/>
      <c r="D28" s="38"/>
      <c r="E28" s="38"/>
      <c r="F28" s="38"/>
      <c r="G28" s="38"/>
      <c r="H28" s="38"/>
      <c r="I28" s="38"/>
      <c r="J28" s="38"/>
      <c r="K28" s="38"/>
      <c r="L28" s="38"/>
      <c r="M28" s="38"/>
      <c r="N28" s="38"/>
      <c r="O28" s="38"/>
      <c r="P28" s="38"/>
      <c r="Q28" s="38"/>
      <c r="R28" s="38"/>
      <c r="S28" s="38"/>
      <c r="T28" s="38"/>
      <c r="U28" s="38"/>
      <c r="V28" s="38"/>
      <c r="W28" s="38"/>
      <c r="X28" s="38"/>
      <c r="Y28" s="38"/>
      <c r="Z28" s="38"/>
    </row>
    <row r="29" customFormat="false" ht="12.75" hidden="false" customHeight="true" outlineLevel="0" collapsed="false">
      <c r="A29" s="38"/>
      <c r="B29" s="38"/>
      <c r="C29" s="38"/>
      <c r="D29" s="38"/>
      <c r="E29" s="38"/>
      <c r="F29" s="38"/>
      <c r="G29" s="38"/>
      <c r="H29" s="38"/>
      <c r="I29" s="38"/>
      <c r="J29" s="38"/>
      <c r="K29" s="38"/>
      <c r="L29" s="38"/>
      <c r="M29" s="38"/>
      <c r="N29" s="38"/>
      <c r="O29" s="38"/>
      <c r="P29" s="38"/>
      <c r="Q29" s="38"/>
      <c r="R29" s="38"/>
      <c r="S29" s="38"/>
      <c r="T29" s="38"/>
      <c r="U29" s="38"/>
      <c r="V29" s="38"/>
      <c r="W29" s="38"/>
      <c r="X29" s="38"/>
      <c r="Y29" s="38"/>
      <c r="Z29" s="38"/>
    </row>
    <row r="30" customFormat="false" ht="12.75" hidden="false" customHeight="true" outlineLevel="0" collapsed="false">
      <c r="A30" s="38"/>
      <c r="B30" s="38"/>
      <c r="C30" s="38"/>
      <c r="D30" s="38"/>
      <c r="E30" s="38"/>
      <c r="F30" s="38"/>
      <c r="G30" s="38"/>
      <c r="H30" s="38"/>
      <c r="I30" s="38"/>
      <c r="J30" s="38"/>
      <c r="K30" s="38"/>
      <c r="L30" s="38"/>
      <c r="M30" s="38"/>
      <c r="N30" s="38"/>
      <c r="O30" s="38"/>
      <c r="P30" s="38"/>
      <c r="Q30" s="38"/>
      <c r="R30" s="38"/>
      <c r="S30" s="38"/>
      <c r="T30" s="38"/>
      <c r="U30" s="38"/>
      <c r="V30" s="38"/>
      <c r="W30" s="38"/>
      <c r="X30" s="38"/>
      <c r="Y30" s="38"/>
      <c r="Z30" s="38"/>
    </row>
    <row r="31" customFormat="false" ht="12.75" hidden="false" customHeight="true" outlineLevel="0" collapsed="false">
      <c r="A31" s="38"/>
      <c r="B31" s="38"/>
      <c r="C31" s="38"/>
      <c r="D31" s="38"/>
      <c r="E31" s="38"/>
      <c r="F31" s="38"/>
      <c r="G31" s="38"/>
      <c r="H31" s="38"/>
      <c r="I31" s="38"/>
      <c r="J31" s="38"/>
      <c r="K31" s="38"/>
      <c r="L31" s="38"/>
      <c r="M31" s="38"/>
      <c r="N31" s="38"/>
      <c r="O31" s="38"/>
      <c r="P31" s="38"/>
      <c r="Q31" s="38"/>
      <c r="R31" s="38"/>
      <c r="S31" s="38"/>
      <c r="T31" s="38"/>
      <c r="U31" s="38"/>
      <c r="V31" s="38"/>
      <c r="W31" s="38"/>
      <c r="X31" s="38"/>
      <c r="Y31" s="38"/>
      <c r="Z31" s="38"/>
    </row>
    <row r="32" customFormat="false" ht="12.75" hidden="false" customHeight="true" outlineLevel="0" collapsed="false">
      <c r="A32" s="38"/>
      <c r="B32" s="38"/>
      <c r="C32" s="38"/>
      <c r="D32" s="38"/>
      <c r="E32" s="38"/>
      <c r="F32" s="38"/>
      <c r="G32" s="38"/>
      <c r="H32" s="38"/>
      <c r="I32" s="38"/>
      <c r="J32" s="38"/>
      <c r="K32" s="38"/>
      <c r="L32" s="38"/>
      <c r="M32" s="38"/>
      <c r="N32" s="38"/>
      <c r="O32" s="38"/>
      <c r="P32" s="38"/>
      <c r="Q32" s="38"/>
      <c r="R32" s="38"/>
      <c r="S32" s="38"/>
      <c r="T32" s="38"/>
      <c r="U32" s="38"/>
      <c r="V32" s="38"/>
      <c r="W32" s="38"/>
      <c r="X32" s="38"/>
      <c r="Y32" s="38"/>
      <c r="Z32" s="38"/>
    </row>
    <row r="33" customFormat="false" ht="12.75" hidden="false" customHeight="true" outlineLevel="0" collapsed="false">
      <c r="A33" s="38"/>
      <c r="B33" s="38"/>
      <c r="C33" s="38"/>
      <c r="D33" s="38"/>
      <c r="E33" s="38"/>
      <c r="F33" s="38"/>
      <c r="G33" s="38"/>
      <c r="H33" s="38"/>
      <c r="I33" s="38"/>
      <c r="J33" s="38"/>
      <c r="K33" s="38"/>
      <c r="L33" s="38"/>
      <c r="M33" s="38"/>
      <c r="N33" s="38"/>
      <c r="O33" s="38"/>
      <c r="P33" s="38"/>
      <c r="Q33" s="38"/>
      <c r="R33" s="38"/>
      <c r="S33" s="38"/>
      <c r="T33" s="38"/>
      <c r="U33" s="38"/>
      <c r="V33" s="38"/>
      <c r="W33" s="38"/>
      <c r="X33" s="38"/>
      <c r="Y33" s="38"/>
      <c r="Z33" s="38"/>
    </row>
    <row r="34" customFormat="false" ht="12.75" hidden="false" customHeight="true" outlineLevel="0" collapsed="false">
      <c r="A34" s="38"/>
      <c r="B34" s="38"/>
      <c r="C34" s="38"/>
      <c r="D34" s="38"/>
      <c r="E34" s="38"/>
      <c r="F34" s="38"/>
      <c r="G34" s="38"/>
      <c r="H34" s="38"/>
      <c r="I34" s="38"/>
      <c r="J34" s="38"/>
      <c r="K34" s="38"/>
      <c r="L34" s="38"/>
      <c r="M34" s="38"/>
      <c r="N34" s="38"/>
      <c r="O34" s="38"/>
      <c r="P34" s="38"/>
      <c r="Q34" s="38"/>
      <c r="R34" s="38"/>
      <c r="S34" s="38"/>
      <c r="T34" s="38"/>
      <c r="U34" s="38"/>
      <c r="V34" s="38"/>
      <c r="W34" s="38"/>
      <c r="X34" s="38"/>
      <c r="Y34" s="38"/>
      <c r="Z34" s="38"/>
    </row>
    <row r="35" customFormat="false" ht="12.75" hidden="false" customHeight="true" outlineLevel="0" collapsed="false">
      <c r="A35" s="38"/>
      <c r="B35" s="38"/>
      <c r="C35" s="38"/>
      <c r="D35" s="38"/>
      <c r="E35" s="38"/>
      <c r="F35" s="38"/>
      <c r="G35" s="38"/>
      <c r="H35" s="38"/>
      <c r="I35" s="38"/>
      <c r="J35" s="38"/>
      <c r="K35" s="38"/>
      <c r="L35" s="38"/>
      <c r="M35" s="38"/>
      <c r="N35" s="38"/>
      <c r="O35" s="38"/>
      <c r="P35" s="38"/>
      <c r="Q35" s="38"/>
      <c r="R35" s="38"/>
      <c r="S35" s="38"/>
      <c r="T35" s="38"/>
      <c r="U35" s="38"/>
      <c r="V35" s="38"/>
      <c r="W35" s="38"/>
      <c r="X35" s="38"/>
      <c r="Y35" s="38"/>
      <c r="Z35" s="38"/>
    </row>
    <row r="36" customFormat="false" ht="12.75" hidden="false" customHeight="true" outlineLevel="0" collapsed="false">
      <c r="A36" s="38"/>
      <c r="B36" s="38"/>
      <c r="C36" s="38"/>
      <c r="D36" s="38"/>
      <c r="E36" s="38"/>
      <c r="F36" s="38"/>
      <c r="G36" s="38"/>
      <c r="H36" s="38"/>
      <c r="I36" s="38"/>
      <c r="J36" s="38"/>
      <c r="K36" s="38"/>
      <c r="L36" s="38"/>
      <c r="M36" s="38"/>
      <c r="N36" s="38"/>
      <c r="O36" s="38"/>
      <c r="P36" s="38"/>
      <c r="Q36" s="38"/>
      <c r="R36" s="38"/>
      <c r="S36" s="38"/>
      <c r="T36" s="38"/>
      <c r="U36" s="38"/>
      <c r="V36" s="38"/>
      <c r="W36" s="38"/>
      <c r="X36" s="38"/>
      <c r="Y36" s="38"/>
      <c r="Z36" s="38"/>
    </row>
    <row r="37" customFormat="false" ht="12.75" hidden="false" customHeight="true" outlineLevel="0" collapsed="false">
      <c r="A37" s="38"/>
      <c r="B37" s="38"/>
      <c r="C37" s="38"/>
      <c r="D37" s="38"/>
      <c r="E37" s="38"/>
      <c r="F37" s="38"/>
      <c r="G37" s="38"/>
      <c r="H37" s="38"/>
      <c r="I37" s="38"/>
      <c r="J37" s="38"/>
      <c r="K37" s="38"/>
      <c r="L37" s="38"/>
      <c r="M37" s="38"/>
      <c r="N37" s="38"/>
      <c r="O37" s="38"/>
      <c r="P37" s="38"/>
      <c r="Q37" s="38"/>
      <c r="R37" s="38"/>
      <c r="S37" s="38"/>
      <c r="T37" s="38"/>
      <c r="U37" s="38"/>
      <c r="V37" s="38"/>
      <c r="W37" s="38"/>
      <c r="X37" s="38"/>
      <c r="Y37" s="38"/>
      <c r="Z37" s="38"/>
    </row>
    <row r="38" customFormat="false" ht="12.75" hidden="false" customHeight="true" outlineLevel="0" collapsed="false">
      <c r="A38" s="38"/>
      <c r="B38" s="38"/>
      <c r="C38" s="38"/>
      <c r="D38" s="38"/>
      <c r="E38" s="38"/>
      <c r="F38" s="38"/>
      <c r="G38" s="38"/>
      <c r="H38" s="38"/>
      <c r="I38" s="38"/>
      <c r="J38" s="38"/>
      <c r="K38" s="38"/>
      <c r="L38" s="38"/>
      <c r="M38" s="38"/>
      <c r="N38" s="38"/>
      <c r="O38" s="38"/>
      <c r="P38" s="38"/>
      <c r="Q38" s="38"/>
      <c r="R38" s="38"/>
      <c r="S38" s="38"/>
      <c r="T38" s="38"/>
      <c r="U38" s="38"/>
      <c r="V38" s="38"/>
      <c r="W38" s="38"/>
      <c r="X38" s="38"/>
      <c r="Y38" s="38"/>
      <c r="Z38" s="38"/>
    </row>
    <row r="39" customFormat="false" ht="12.75" hidden="false" customHeight="true" outlineLevel="0" collapsed="false">
      <c r="A39" s="38"/>
      <c r="B39" s="38"/>
      <c r="C39" s="38"/>
      <c r="D39" s="38"/>
      <c r="E39" s="38"/>
      <c r="F39" s="38"/>
      <c r="G39" s="38"/>
      <c r="H39" s="38"/>
      <c r="I39" s="38"/>
      <c r="J39" s="38"/>
      <c r="K39" s="38"/>
      <c r="L39" s="38"/>
      <c r="M39" s="38"/>
      <c r="N39" s="38"/>
      <c r="O39" s="38"/>
      <c r="P39" s="38"/>
      <c r="Q39" s="38"/>
      <c r="R39" s="38"/>
      <c r="S39" s="38"/>
      <c r="T39" s="38"/>
      <c r="U39" s="38"/>
      <c r="V39" s="38"/>
      <c r="W39" s="38"/>
      <c r="X39" s="38"/>
      <c r="Y39" s="38"/>
      <c r="Z39" s="38"/>
    </row>
    <row r="40" customFormat="false" ht="12.75" hidden="false" customHeight="true" outlineLevel="0" collapsed="false">
      <c r="A40" s="38"/>
      <c r="B40" s="38"/>
      <c r="C40" s="38"/>
      <c r="D40" s="38"/>
      <c r="E40" s="38"/>
      <c r="F40" s="38"/>
      <c r="G40" s="38"/>
      <c r="H40" s="38"/>
      <c r="I40" s="38"/>
      <c r="J40" s="38"/>
      <c r="K40" s="38"/>
      <c r="L40" s="38"/>
      <c r="M40" s="38"/>
      <c r="N40" s="38"/>
      <c r="O40" s="38"/>
      <c r="P40" s="38"/>
      <c r="Q40" s="38"/>
      <c r="R40" s="38"/>
      <c r="S40" s="38"/>
      <c r="T40" s="38"/>
      <c r="U40" s="38"/>
      <c r="V40" s="38"/>
      <c r="W40" s="38"/>
      <c r="X40" s="38"/>
      <c r="Y40" s="38"/>
      <c r="Z40" s="38"/>
    </row>
    <row r="41" customFormat="false" ht="12.75" hidden="false" customHeight="true" outlineLevel="0" collapsed="false">
      <c r="A41" s="38"/>
      <c r="B41" s="38"/>
      <c r="C41" s="38"/>
      <c r="D41" s="38"/>
      <c r="E41" s="38"/>
      <c r="F41" s="38"/>
      <c r="G41" s="38"/>
      <c r="H41" s="38"/>
      <c r="I41" s="38"/>
      <c r="J41" s="38"/>
      <c r="K41" s="38"/>
      <c r="L41" s="38"/>
      <c r="M41" s="38"/>
      <c r="N41" s="38"/>
      <c r="O41" s="38"/>
      <c r="P41" s="38"/>
      <c r="Q41" s="38"/>
      <c r="R41" s="38"/>
      <c r="S41" s="38"/>
      <c r="T41" s="38"/>
      <c r="U41" s="38"/>
      <c r="V41" s="38"/>
      <c r="W41" s="38"/>
      <c r="X41" s="38"/>
      <c r="Y41" s="38"/>
      <c r="Z41" s="38"/>
    </row>
    <row r="42" customFormat="false" ht="12.75" hidden="false" customHeight="true" outlineLevel="0" collapsed="false">
      <c r="A42" s="38"/>
      <c r="B42" s="38"/>
      <c r="C42" s="38"/>
      <c r="D42" s="38"/>
      <c r="E42" s="38"/>
      <c r="F42" s="38"/>
      <c r="G42" s="38"/>
      <c r="H42" s="38"/>
      <c r="I42" s="38"/>
      <c r="J42" s="38"/>
      <c r="K42" s="38"/>
      <c r="L42" s="38"/>
      <c r="M42" s="38"/>
      <c r="N42" s="38"/>
      <c r="O42" s="38"/>
      <c r="P42" s="38"/>
      <c r="Q42" s="38"/>
      <c r="R42" s="38"/>
      <c r="S42" s="38"/>
      <c r="T42" s="38"/>
      <c r="U42" s="38"/>
      <c r="V42" s="38"/>
      <c r="W42" s="38"/>
      <c r="X42" s="38"/>
      <c r="Y42" s="38"/>
      <c r="Z42" s="38"/>
    </row>
    <row r="43" customFormat="false" ht="12.75" hidden="false" customHeight="true" outlineLevel="0" collapsed="false">
      <c r="A43" s="38"/>
      <c r="B43" s="38"/>
      <c r="C43" s="38"/>
      <c r="D43" s="38"/>
      <c r="E43" s="38"/>
      <c r="F43" s="38"/>
      <c r="G43" s="38"/>
      <c r="H43" s="38"/>
      <c r="I43" s="38"/>
      <c r="J43" s="38"/>
      <c r="K43" s="38"/>
      <c r="L43" s="38"/>
      <c r="M43" s="38"/>
      <c r="N43" s="38"/>
      <c r="O43" s="38"/>
      <c r="P43" s="38"/>
      <c r="Q43" s="38"/>
      <c r="R43" s="38"/>
      <c r="S43" s="38"/>
      <c r="T43" s="38"/>
      <c r="U43" s="38"/>
      <c r="V43" s="38"/>
      <c r="W43" s="38"/>
      <c r="X43" s="38"/>
      <c r="Y43" s="38"/>
      <c r="Z43" s="38"/>
    </row>
    <row r="44" customFormat="false" ht="12.75" hidden="false" customHeight="true" outlineLevel="0" collapsed="false">
      <c r="A44" s="38"/>
      <c r="B44" s="38"/>
      <c r="C44" s="38"/>
      <c r="D44" s="38"/>
      <c r="E44" s="38"/>
      <c r="F44" s="38"/>
      <c r="G44" s="38"/>
      <c r="H44" s="38"/>
      <c r="I44" s="38"/>
      <c r="J44" s="38"/>
      <c r="K44" s="38"/>
      <c r="L44" s="38"/>
      <c r="M44" s="38"/>
      <c r="N44" s="38"/>
      <c r="O44" s="38"/>
      <c r="P44" s="38"/>
      <c r="Q44" s="38"/>
      <c r="R44" s="38"/>
      <c r="S44" s="38"/>
      <c r="T44" s="38"/>
      <c r="U44" s="38"/>
      <c r="V44" s="38"/>
      <c r="W44" s="38"/>
      <c r="X44" s="38"/>
      <c r="Y44" s="38"/>
      <c r="Z44" s="38"/>
    </row>
    <row r="45" customFormat="false" ht="12.75" hidden="false" customHeight="true" outlineLevel="0" collapsed="false">
      <c r="A45" s="38"/>
      <c r="B45" s="38"/>
      <c r="C45" s="38"/>
      <c r="D45" s="38"/>
      <c r="E45" s="38"/>
      <c r="F45" s="38"/>
      <c r="G45" s="38"/>
      <c r="H45" s="38"/>
      <c r="I45" s="38"/>
      <c r="J45" s="38"/>
      <c r="K45" s="38"/>
      <c r="L45" s="38"/>
      <c r="M45" s="38"/>
      <c r="N45" s="38"/>
      <c r="O45" s="38"/>
      <c r="P45" s="38"/>
      <c r="Q45" s="38"/>
      <c r="R45" s="38"/>
      <c r="S45" s="38"/>
      <c r="T45" s="38"/>
      <c r="U45" s="38"/>
      <c r="V45" s="38"/>
      <c r="W45" s="38"/>
      <c r="X45" s="38"/>
      <c r="Y45" s="38"/>
      <c r="Z45" s="38"/>
    </row>
    <row r="46" customFormat="false" ht="12.75" hidden="false" customHeight="true" outlineLevel="0" collapsed="false">
      <c r="A46" s="38"/>
      <c r="B46" s="38"/>
      <c r="C46" s="38"/>
      <c r="D46" s="38"/>
      <c r="E46" s="38"/>
      <c r="F46" s="38"/>
      <c r="G46" s="38"/>
      <c r="H46" s="38"/>
      <c r="I46" s="38"/>
      <c r="J46" s="38"/>
      <c r="K46" s="38"/>
      <c r="L46" s="38"/>
      <c r="M46" s="38"/>
      <c r="N46" s="38"/>
      <c r="O46" s="38"/>
      <c r="P46" s="38"/>
      <c r="Q46" s="38"/>
      <c r="R46" s="38"/>
      <c r="S46" s="38"/>
      <c r="T46" s="38"/>
      <c r="U46" s="38"/>
      <c r="V46" s="38"/>
      <c r="W46" s="38"/>
      <c r="X46" s="38"/>
      <c r="Y46" s="38"/>
      <c r="Z46" s="38"/>
    </row>
    <row r="47" customFormat="false" ht="12.75" hidden="false" customHeight="true" outlineLevel="0" collapsed="false">
      <c r="A47" s="38"/>
      <c r="B47" s="38"/>
      <c r="C47" s="38"/>
      <c r="D47" s="38"/>
      <c r="E47" s="38"/>
      <c r="F47" s="38"/>
      <c r="G47" s="38"/>
      <c r="H47" s="38"/>
      <c r="I47" s="38"/>
      <c r="J47" s="38"/>
      <c r="K47" s="38"/>
      <c r="L47" s="38"/>
      <c r="M47" s="38"/>
      <c r="N47" s="38"/>
      <c r="O47" s="38"/>
      <c r="P47" s="38"/>
      <c r="Q47" s="38"/>
      <c r="R47" s="38"/>
      <c r="S47" s="38"/>
      <c r="T47" s="38"/>
      <c r="U47" s="38"/>
      <c r="V47" s="38"/>
      <c r="W47" s="38"/>
      <c r="X47" s="38"/>
      <c r="Y47" s="38"/>
      <c r="Z47" s="38"/>
    </row>
    <row r="48" customFormat="false" ht="12.75" hidden="false" customHeight="true" outlineLevel="0" collapsed="false">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row>
    <row r="49" customFormat="false" ht="12.75" hidden="false" customHeight="true" outlineLevel="0" collapsed="false">
      <c r="A49" s="38"/>
      <c r="B49" s="38"/>
      <c r="C49" s="38"/>
      <c r="D49" s="38"/>
      <c r="E49" s="38"/>
      <c r="F49" s="38"/>
      <c r="G49" s="38"/>
      <c r="H49" s="38"/>
      <c r="I49" s="38"/>
      <c r="J49" s="38"/>
      <c r="K49" s="38"/>
      <c r="L49" s="38"/>
      <c r="M49" s="38"/>
      <c r="N49" s="38"/>
      <c r="O49" s="38"/>
      <c r="P49" s="38"/>
      <c r="Q49" s="38"/>
      <c r="R49" s="38"/>
      <c r="S49" s="38"/>
      <c r="T49" s="38"/>
      <c r="U49" s="38"/>
      <c r="V49" s="38"/>
      <c r="W49" s="38"/>
      <c r="X49" s="38"/>
      <c r="Y49" s="38"/>
      <c r="Z49" s="38"/>
    </row>
    <row r="50" customFormat="false" ht="12.75" hidden="false" customHeight="true" outlineLevel="0" collapsed="false">
      <c r="A50" s="38"/>
      <c r="B50" s="38"/>
      <c r="C50" s="38"/>
      <c r="D50" s="38"/>
      <c r="E50" s="38"/>
      <c r="F50" s="38"/>
      <c r="G50" s="38"/>
      <c r="H50" s="38"/>
      <c r="I50" s="38"/>
      <c r="J50" s="38"/>
      <c r="K50" s="38"/>
      <c r="L50" s="38"/>
      <c r="M50" s="38"/>
      <c r="N50" s="38"/>
      <c r="O50" s="38"/>
      <c r="P50" s="38"/>
      <c r="Q50" s="38"/>
      <c r="R50" s="38"/>
      <c r="S50" s="38"/>
      <c r="T50" s="38"/>
      <c r="U50" s="38"/>
      <c r="V50" s="38"/>
      <c r="W50" s="38"/>
      <c r="X50" s="38"/>
      <c r="Y50" s="38"/>
      <c r="Z50" s="38"/>
    </row>
    <row r="51" customFormat="false" ht="12.75" hidden="false" customHeight="true" outlineLevel="0" collapsed="false">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row>
    <row r="52" customFormat="false" ht="12.75" hidden="false" customHeight="true" outlineLevel="0" collapsed="false">
      <c r="A52" s="38"/>
      <c r="B52" s="38"/>
      <c r="C52" s="38"/>
      <c r="D52" s="38"/>
      <c r="E52" s="38"/>
      <c r="F52" s="38"/>
      <c r="G52" s="38"/>
      <c r="H52" s="38"/>
      <c r="I52" s="38"/>
      <c r="J52" s="38"/>
      <c r="K52" s="38"/>
      <c r="L52" s="38"/>
      <c r="M52" s="38"/>
      <c r="N52" s="38"/>
      <c r="O52" s="38"/>
      <c r="P52" s="38"/>
      <c r="Q52" s="38"/>
      <c r="R52" s="38"/>
      <c r="S52" s="38"/>
      <c r="T52" s="38"/>
      <c r="U52" s="38"/>
      <c r="V52" s="38"/>
      <c r="W52" s="38"/>
      <c r="X52" s="38"/>
      <c r="Y52" s="38"/>
      <c r="Z52" s="38"/>
    </row>
    <row r="53" customFormat="false" ht="12.75" hidden="false" customHeight="true" outlineLevel="0" collapsed="false">
      <c r="A53" s="38"/>
      <c r="B53" s="38"/>
      <c r="C53" s="38"/>
      <c r="D53" s="38"/>
      <c r="E53" s="38"/>
      <c r="F53" s="38"/>
      <c r="G53" s="38"/>
      <c r="H53" s="38"/>
      <c r="I53" s="38"/>
      <c r="J53" s="38"/>
      <c r="K53" s="38"/>
      <c r="L53" s="38"/>
      <c r="M53" s="38"/>
      <c r="N53" s="38"/>
      <c r="O53" s="38"/>
      <c r="P53" s="38"/>
      <c r="Q53" s="38"/>
      <c r="R53" s="38"/>
      <c r="S53" s="38"/>
      <c r="T53" s="38"/>
      <c r="U53" s="38"/>
      <c r="V53" s="38"/>
      <c r="W53" s="38"/>
      <c r="X53" s="38"/>
      <c r="Y53" s="38"/>
      <c r="Z53" s="38"/>
    </row>
    <row r="54" customFormat="false" ht="12.75" hidden="false" customHeight="true" outlineLevel="0" collapsed="false">
      <c r="A54" s="38"/>
      <c r="B54" s="38"/>
      <c r="C54" s="38"/>
      <c r="D54" s="38"/>
      <c r="E54" s="38"/>
      <c r="F54" s="38"/>
      <c r="G54" s="38"/>
      <c r="H54" s="38"/>
      <c r="I54" s="38"/>
      <c r="J54" s="38"/>
      <c r="K54" s="38"/>
      <c r="L54" s="38"/>
      <c r="M54" s="38"/>
      <c r="N54" s="38"/>
      <c r="O54" s="38"/>
      <c r="P54" s="38"/>
      <c r="Q54" s="38"/>
      <c r="R54" s="38"/>
      <c r="S54" s="38"/>
      <c r="T54" s="38"/>
      <c r="U54" s="38"/>
      <c r="V54" s="38"/>
      <c r="W54" s="38"/>
      <c r="X54" s="38"/>
      <c r="Y54" s="38"/>
      <c r="Z54" s="38"/>
    </row>
    <row r="55" customFormat="false" ht="12.75" hidden="false" customHeight="true" outlineLevel="0" collapsed="false">
      <c r="A55" s="38"/>
      <c r="B55" s="38"/>
      <c r="C55" s="38"/>
      <c r="D55" s="38"/>
      <c r="E55" s="38"/>
      <c r="F55" s="38"/>
      <c r="G55" s="38"/>
      <c r="H55" s="38"/>
      <c r="I55" s="38"/>
      <c r="J55" s="38"/>
      <c r="K55" s="38"/>
      <c r="L55" s="38"/>
      <c r="M55" s="38"/>
      <c r="N55" s="38"/>
      <c r="O55" s="38"/>
      <c r="P55" s="38"/>
      <c r="Q55" s="38"/>
      <c r="R55" s="38"/>
      <c r="S55" s="38"/>
      <c r="T55" s="38"/>
      <c r="U55" s="38"/>
      <c r="V55" s="38"/>
      <c r="W55" s="38"/>
      <c r="X55" s="38"/>
      <c r="Y55" s="38"/>
      <c r="Z55" s="38"/>
    </row>
    <row r="56" customFormat="false" ht="12.75" hidden="false" customHeight="true" outlineLevel="0" collapsed="false">
      <c r="A56" s="38"/>
      <c r="B56" s="38"/>
      <c r="C56" s="38"/>
      <c r="D56" s="38"/>
      <c r="E56" s="38"/>
      <c r="F56" s="38"/>
      <c r="G56" s="38"/>
      <c r="H56" s="38"/>
      <c r="I56" s="38"/>
      <c r="J56" s="38"/>
      <c r="K56" s="38"/>
      <c r="L56" s="38"/>
      <c r="M56" s="38"/>
      <c r="N56" s="38"/>
      <c r="O56" s="38"/>
      <c r="P56" s="38"/>
      <c r="Q56" s="38"/>
      <c r="R56" s="38"/>
      <c r="S56" s="38"/>
      <c r="T56" s="38"/>
      <c r="U56" s="38"/>
      <c r="V56" s="38"/>
      <c r="W56" s="38"/>
      <c r="X56" s="38"/>
      <c r="Y56" s="38"/>
      <c r="Z56" s="38"/>
    </row>
    <row r="57" customFormat="false" ht="12.75" hidden="false" customHeight="true" outlineLevel="0" collapsed="false">
      <c r="A57" s="38"/>
      <c r="B57" s="38"/>
      <c r="C57" s="38"/>
      <c r="D57" s="38"/>
      <c r="E57" s="38"/>
      <c r="F57" s="38"/>
      <c r="G57" s="38"/>
      <c r="H57" s="38"/>
      <c r="I57" s="38"/>
      <c r="J57" s="38"/>
      <c r="K57" s="38"/>
      <c r="L57" s="38"/>
      <c r="M57" s="38"/>
      <c r="N57" s="38"/>
      <c r="O57" s="38"/>
      <c r="P57" s="38"/>
      <c r="Q57" s="38"/>
      <c r="R57" s="38"/>
      <c r="S57" s="38"/>
      <c r="T57" s="38"/>
      <c r="U57" s="38"/>
      <c r="V57" s="38"/>
      <c r="W57" s="38"/>
      <c r="X57" s="38"/>
      <c r="Y57" s="38"/>
      <c r="Z57" s="38"/>
    </row>
    <row r="58" customFormat="false" ht="12.75" hidden="false" customHeight="true" outlineLevel="0" collapsed="false">
      <c r="A58" s="38"/>
      <c r="B58" s="38"/>
      <c r="C58" s="38"/>
      <c r="D58" s="38"/>
      <c r="E58" s="38"/>
      <c r="F58" s="38"/>
      <c r="G58" s="38"/>
      <c r="H58" s="38"/>
      <c r="I58" s="38"/>
      <c r="J58" s="38"/>
      <c r="K58" s="38"/>
      <c r="L58" s="38"/>
      <c r="M58" s="38"/>
      <c r="N58" s="38"/>
      <c r="O58" s="38"/>
      <c r="P58" s="38"/>
      <c r="Q58" s="38"/>
      <c r="R58" s="38"/>
      <c r="S58" s="38"/>
      <c r="T58" s="38"/>
      <c r="U58" s="38"/>
      <c r="V58" s="38"/>
      <c r="W58" s="38"/>
      <c r="X58" s="38"/>
      <c r="Y58" s="38"/>
      <c r="Z58" s="38"/>
    </row>
    <row r="59" customFormat="false" ht="12.75" hidden="false" customHeight="true" outlineLevel="0" collapsed="false">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row>
    <row r="60" customFormat="false" ht="12.75" hidden="false" customHeight="true" outlineLevel="0" collapsed="false">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row>
    <row r="61" customFormat="false" ht="12.75" hidden="false" customHeight="true" outlineLevel="0" collapsed="false">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row>
    <row r="62" customFormat="false" ht="12.75" hidden="false" customHeight="true" outlineLevel="0" collapsed="false">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row>
    <row r="63" customFormat="false" ht="12.75" hidden="false" customHeight="true" outlineLevel="0" collapsed="false">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row>
    <row r="64" customFormat="false" ht="12.75" hidden="false" customHeight="true" outlineLevel="0" collapsed="false">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row>
    <row r="65" customFormat="false" ht="12.75" hidden="false" customHeight="true" outlineLevel="0" collapsed="false">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row>
    <row r="66" customFormat="false" ht="12.75" hidden="false" customHeight="true" outlineLevel="0" collapsed="false">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row>
    <row r="67" customFormat="false" ht="12.75" hidden="false" customHeight="true" outlineLevel="0" collapsed="false">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row>
    <row r="68" customFormat="false" ht="12.75" hidden="false" customHeight="true" outlineLevel="0" collapsed="false">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row>
    <row r="69" customFormat="false" ht="12.75" hidden="false" customHeight="true" outlineLevel="0" collapsed="false">
      <c r="A69" s="38"/>
      <c r="B69" s="38"/>
      <c r="C69" s="38"/>
      <c r="D69" s="38"/>
      <c r="E69" s="38"/>
      <c r="F69" s="38"/>
      <c r="G69" s="38"/>
      <c r="H69" s="38"/>
      <c r="I69" s="38"/>
      <c r="J69" s="38"/>
      <c r="K69" s="38"/>
      <c r="L69" s="38"/>
      <c r="M69" s="38"/>
      <c r="N69" s="38"/>
      <c r="O69" s="38"/>
      <c r="P69" s="38"/>
      <c r="Q69" s="38"/>
      <c r="R69" s="38"/>
      <c r="S69" s="38"/>
      <c r="T69" s="38"/>
      <c r="U69" s="38"/>
      <c r="V69" s="38"/>
      <c r="W69" s="38"/>
      <c r="X69" s="38"/>
      <c r="Y69" s="38"/>
      <c r="Z69" s="38"/>
    </row>
    <row r="70" customFormat="false" ht="12.75" hidden="false" customHeight="true" outlineLevel="0" collapsed="false">
      <c r="A70" s="38"/>
      <c r="B70" s="38"/>
      <c r="C70" s="38"/>
      <c r="D70" s="38"/>
      <c r="E70" s="38"/>
      <c r="F70" s="38"/>
      <c r="G70" s="38"/>
      <c r="H70" s="38"/>
      <c r="I70" s="38"/>
      <c r="J70" s="38"/>
      <c r="K70" s="38"/>
      <c r="L70" s="38"/>
      <c r="M70" s="38"/>
      <c r="N70" s="38"/>
      <c r="O70" s="38"/>
      <c r="P70" s="38"/>
      <c r="Q70" s="38"/>
      <c r="R70" s="38"/>
      <c r="S70" s="38"/>
      <c r="T70" s="38"/>
      <c r="U70" s="38"/>
      <c r="V70" s="38"/>
      <c r="W70" s="38"/>
      <c r="X70" s="38"/>
      <c r="Y70" s="38"/>
      <c r="Z70" s="38"/>
    </row>
    <row r="71" customFormat="false" ht="12.75" hidden="false" customHeight="true" outlineLevel="0" collapsed="false">
      <c r="A71" s="38"/>
      <c r="B71" s="38"/>
      <c r="C71" s="38"/>
      <c r="D71" s="38"/>
      <c r="E71" s="38"/>
      <c r="F71" s="38"/>
      <c r="G71" s="38"/>
      <c r="H71" s="38"/>
      <c r="I71" s="38"/>
      <c r="J71" s="38"/>
      <c r="K71" s="38"/>
      <c r="L71" s="38"/>
      <c r="M71" s="38"/>
      <c r="N71" s="38"/>
      <c r="O71" s="38"/>
      <c r="P71" s="38"/>
      <c r="Q71" s="38"/>
      <c r="R71" s="38"/>
      <c r="S71" s="38"/>
      <c r="T71" s="38"/>
      <c r="U71" s="38"/>
      <c r="V71" s="38"/>
      <c r="W71" s="38"/>
      <c r="X71" s="38"/>
      <c r="Y71" s="38"/>
      <c r="Z71" s="38"/>
    </row>
    <row r="72" customFormat="false" ht="12.75" hidden="false" customHeight="true" outlineLevel="0" collapsed="false">
      <c r="A72" s="38"/>
      <c r="B72" s="38"/>
      <c r="C72" s="38"/>
      <c r="D72" s="38"/>
      <c r="E72" s="38"/>
      <c r="F72" s="38"/>
      <c r="G72" s="38"/>
      <c r="H72" s="38"/>
      <c r="I72" s="38"/>
      <c r="J72" s="38"/>
      <c r="K72" s="38"/>
      <c r="L72" s="38"/>
      <c r="M72" s="38"/>
      <c r="N72" s="38"/>
      <c r="O72" s="38"/>
      <c r="P72" s="38"/>
      <c r="Q72" s="38"/>
      <c r="R72" s="38"/>
      <c r="S72" s="38"/>
      <c r="T72" s="38"/>
      <c r="U72" s="38"/>
      <c r="V72" s="38"/>
      <c r="W72" s="38"/>
      <c r="X72" s="38"/>
      <c r="Y72" s="38"/>
      <c r="Z72" s="38"/>
    </row>
    <row r="73" customFormat="false" ht="12.75" hidden="false" customHeight="true" outlineLevel="0" collapsed="false">
      <c r="A73" s="38"/>
      <c r="B73" s="38"/>
      <c r="C73" s="38"/>
      <c r="D73" s="38"/>
      <c r="E73" s="38"/>
      <c r="F73" s="38"/>
      <c r="G73" s="38"/>
      <c r="H73" s="38"/>
      <c r="I73" s="38"/>
      <c r="J73" s="38"/>
      <c r="K73" s="38"/>
      <c r="L73" s="38"/>
      <c r="M73" s="38"/>
      <c r="N73" s="38"/>
      <c r="O73" s="38"/>
      <c r="P73" s="38"/>
      <c r="Q73" s="38"/>
      <c r="R73" s="38"/>
      <c r="S73" s="38"/>
      <c r="T73" s="38"/>
      <c r="U73" s="38"/>
      <c r="V73" s="38"/>
      <c r="W73" s="38"/>
      <c r="X73" s="38"/>
      <c r="Y73" s="38"/>
      <c r="Z73" s="38"/>
    </row>
    <row r="74" customFormat="false" ht="12.75" hidden="false" customHeight="true" outlineLevel="0" collapsed="false">
      <c r="A74" s="38"/>
      <c r="B74" s="38"/>
      <c r="C74" s="38"/>
      <c r="D74" s="38"/>
      <c r="E74" s="38"/>
      <c r="F74" s="38"/>
      <c r="G74" s="38"/>
      <c r="H74" s="38"/>
      <c r="I74" s="38"/>
      <c r="J74" s="38"/>
      <c r="K74" s="38"/>
      <c r="L74" s="38"/>
      <c r="M74" s="38"/>
      <c r="N74" s="38"/>
      <c r="O74" s="38"/>
      <c r="P74" s="38"/>
      <c r="Q74" s="38"/>
      <c r="R74" s="38"/>
      <c r="S74" s="38"/>
      <c r="T74" s="38"/>
      <c r="U74" s="38"/>
      <c r="V74" s="38"/>
      <c r="W74" s="38"/>
      <c r="X74" s="38"/>
      <c r="Y74" s="38"/>
      <c r="Z74" s="38"/>
    </row>
    <row r="75" customFormat="false" ht="12.75" hidden="false" customHeight="true" outlineLevel="0" collapsed="false">
      <c r="A75" s="38"/>
      <c r="B75" s="38"/>
      <c r="C75" s="38"/>
      <c r="D75" s="38"/>
      <c r="E75" s="38"/>
      <c r="F75" s="38"/>
      <c r="G75" s="38"/>
      <c r="H75" s="38"/>
      <c r="I75" s="38"/>
      <c r="J75" s="38"/>
      <c r="K75" s="38"/>
      <c r="L75" s="38"/>
      <c r="M75" s="38"/>
      <c r="N75" s="38"/>
      <c r="O75" s="38"/>
      <c r="P75" s="38"/>
      <c r="Q75" s="38"/>
      <c r="R75" s="38"/>
      <c r="S75" s="38"/>
      <c r="T75" s="38"/>
      <c r="U75" s="38"/>
      <c r="V75" s="38"/>
      <c r="W75" s="38"/>
      <c r="X75" s="38"/>
      <c r="Y75" s="38"/>
      <c r="Z75" s="38"/>
    </row>
    <row r="76" customFormat="false" ht="12.75" hidden="false" customHeight="true" outlineLevel="0" collapsed="false">
      <c r="A76" s="38"/>
      <c r="B76" s="38"/>
      <c r="C76" s="38"/>
      <c r="D76" s="38"/>
      <c r="E76" s="38"/>
      <c r="F76" s="38"/>
      <c r="G76" s="38"/>
      <c r="H76" s="38"/>
      <c r="I76" s="38"/>
      <c r="J76" s="38"/>
      <c r="K76" s="38"/>
      <c r="L76" s="38"/>
      <c r="M76" s="38"/>
      <c r="N76" s="38"/>
      <c r="O76" s="38"/>
      <c r="P76" s="38"/>
      <c r="Q76" s="38"/>
      <c r="R76" s="38"/>
      <c r="S76" s="38"/>
      <c r="T76" s="38"/>
      <c r="U76" s="38"/>
      <c r="V76" s="38"/>
      <c r="W76" s="38"/>
      <c r="X76" s="38"/>
      <c r="Y76" s="38"/>
      <c r="Z76" s="38"/>
    </row>
    <row r="77" customFormat="false" ht="12.75" hidden="false" customHeight="true" outlineLevel="0" collapsed="false">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row>
    <row r="78" customFormat="false" ht="12.75" hidden="false" customHeight="true" outlineLevel="0" collapsed="false">
      <c r="A78" s="38"/>
      <c r="B78" s="38"/>
      <c r="C78" s="38"/>
      <c r="D78" s="38"/>
      <c r="E78" s="38"/>
      <c r="F78" s="38"/>
      <c r="G78" s="38"/>
      <c r="H78" s="38"/>
      <c r="I78" s="38"/>
      <c r="J78" s="38"/>
      <c r="K78" s="38"/>
      <c r="L78" s="38"/>
      <c r="M78" s="38"/>
      <c r="N78" s="38"/>
      <c r="O78" s="38"/>
      <c r="P78" s="38"/>
      <c r="Q78" s="38"/>
      <c r="R78" s="38"/>
      <c r="S78" s="38"/>
      <c r="T78" s="38"/>
      <c r="U78" s="38"/>
      <c r="V78" s="38"/>
      <c r="W78" s="38"/>
      <c r="X78" s="38"/>
      <c r="Y78" s="38"/>
      <c r="Z78" s="38"/>
    </row>
    <row r="79" customFormat="false" ht="12.75" hidden="false" customHeight="true" outlineLevel="0" collapsed="false">
      <c r="A79" s="38"/>
      <c r="B79" s="38"/>
      <c r="C79" s="38"/>
      <c r="D79" s="38"/>
      <c r="E79" s="38"/>
      <c r="F79" s="38"/>
      <c r="G79" s="38"/>
      <c r="H79" s="38"/>
      <c r="I79" s="38"/>
      <c r="J79" s="38"/>
      <c r="K79" s="38"/>
      <c r="L79" s="38"/>
      <c r="M79" s="38"/>
      <c r="N79" s="38"/>
      <c r="O79" s="38"/>
      <c r="P79" s="38"/>
      <c r="Q79" s="38"/>
      <c r="R79" s="38"/>
      <c r="S79" s="38"/>
      <c r="T79" s="38"/>
      <c r="U79" s="38"/>
      <c r="V79" s="38"/>
      <c r="W79" s="38"/>
      <c r="X79" s="38"/>
      <c r="Y79" s="38"/>
      <c r="Z79" s="38"/>
    </row>
    <row r="80" customFormat="false" ht="12.75" hidden="false" customHeight="true" outlineLevel="0" collapsed="false">
      <c r="A80" s="38"/>
      <c r="B80" s="38"/>
      <c r="C80" s="38"/>
      <c r="D80" s="38"/>
      <c r="E80" s="38"/>
      <c r="F80" s="38"/>
      <c r="G80" s="38"/>
      <c r="H80" s="38"/>
      <c r="I80" s="38"/>
      <c r="J80" s="38"/>
      <c r="K80" s="38"/>
      <c r="L80" s="38"/>
      <c r="M80" s="38"/>
      <c r="N80" s="38"/>
      <c r="O80" s="38"/>
      <c r="P80" s="38"/>
      <c r="Q80" s="38"/>
      <c r="R80" s="38"/>
      <c r="S80" s="38"/>
      <c r="T80" s="38"/>
      <c r="U80" s="38"/>
      <c r="V80" s="38"/>
      <c r="W80" s="38"/>
      <c r="X80" s="38"/>
      <c r="Y80" s="38"/>
      <c r="Z80" s="38"/>
    </row>
    <row r="81" customFormat="false" ht="12.75" hidden="false" customHeight="true" outlineLevel="0" collapsed="false">
      <c r="A81" s="38"/>
      <c r="B81" s="38"/>
      <c r="C81" s="38"/>
      <c r="D81" s="38"/>
      <c r="E81" s="38"/>
      <c r="F81" s="38"/>
      <c r="G81" s="38"/>
      <c r="H81" s="38"/>
      <c r="I81" s="38"/>
      <c r="J81" s="38"/>
      <c r="K81" s="38"/>
      <c r="L81" s="38"/>
      <c r="M81" s="38"/>
      <c r="N81" s="38"/>
      <c r="O81" s="38"/>
      <c r="P81" s="38"/>
      <c r="Q81" s="38"/>
      <c r="R81" s="38"/>
      <c r="S81" s="38"/>
      <c r="T81" s="38"/>
      <c r="U81" s="38"/>
      <c r="V81" s="38"/>
      <c r="W81" s="38"/>
      <c r="X81" s="38"/>
      <c r="Y81" s="38"/>
      <c r="Z81" s="38"/>
    </row>
    <row r="82" customFormat="false" ht="12.75" hidden="false" customHeight="true" outlineLevel="0" collapsed="false">
      <c r="A82" s="38"/>
      <c r="B82" s="38"/>
      <c r="C82" s="38"/>
      <c r="D82" s="38"/>
      <c r="E82" s="38"/>
      <c r="F82" s="38"/>
      <c r="G82" s="38"/>
      <c r="H82" s="38"/>
      <c r="I82" s="38"/>
      <c r="J82" s="38"/>
      <c r="K82" s="38"/>
      <c r="L82" s="38"/>
      <c r="M82" s="38"/>
      <c r="N82" s="38"/>
      <c r="O82" s="38"/>
      <c r="P82" s="38"/>
      <c r="Q82" s="38"/>
      <c r="R82" s="38"/>
      <c r="S82" s="38"/>
      <c r="T82" s="38"/>
      <c r="U82" s="38"/>
      <c r="V82" s="38"/>
      <c r="W82" s="38"/>
      <c r="X82" s="38"/>
      <c r="Y82" s="38"/>
      <c r="Z82" s="38"/>
    </row>
    <row r="83" customFormat="false" ht="12.75" hidden="false" customHeight="true" outlineLevel="0" collapsed="false">
      <c r="A83" s="38"/>
      <c r="B83" s="38"/>
      <c r="C83" s="38"/>
      <c r="D83" s="38"/>
      <c r="E83" s="38"/>
      <c r="F83" s="38"/>
      <c r="G83" s="38"/>
      <c r="H83" s="38"/>
      <c r="I83" s="38"/>
      <c r="J83" s="38"/>
      <c r="K83" s="38"/>
      <c r="L83" s="38"/>
      <c r="M83" s="38"/>
      <c r="N83" s="38"/>
      <c r="O83" s="38"/>
      <c r="P83" s="38"/>
      <c r="Q83" s="38"/>
      <c r="R83" s="38"/>
      <c r="S83" s="38"/>
      <c r="T83" s="38"/>
      <c r="U83" s="38"/>
      <c r="V83" s="38"/>
      <c r="W83" s="38"/>
      <c r="X83" s="38"/>
      <c r="Y83" s="38"/>
      <c r="Z83" s="38"/>
    </row>
    <row r="84" customFormat="false" ht="12.75" hidden="false" customHeight="true" outlineLevel="0" collapsed="false">
      <c r="A84" s="38"/>
      <c r="B84" s="38"/>
      <c r="C84" s="38"/>
      <c r="D84" s="38"/>
      <c r="E84" s="38"/>
      <c r="F84" s="38"/>
      <c r="G84" s="38"/>
      <c r="H84" s="38"/>
      <c r="I84" s="38"/>
      <c r="J84" s="38"/>
      <c r="K84" s="38"/>
      <c r="L84" s="38"/>
      <c r="M84" s="38"/>
      <c r="N84" s="38"/>
      <c r="O84" s="38"/>
      <c r="P84" s="38"/>
      <c r="Q84" s="38"/>
      <c r="R84" s="38"/>
      <c r="S84" s="38"/>
      <c r="T84" s="38"/>
      <c r="U84" s="38"/>
      <c r="V84" s="38"/>
      <c r="W84" s="38"/>
      <c r="X84" s="38"/>
      <c r="Y84" s="38"/>
      <c r="Z84" s="38"/>
    </row>
    <row r="85" customFormat="false" ht="12.75" hidden="false" customHeight="true" outlineLevel="0" collapsed="false">
      <c r="A85" s="38"/>
      <c r="B85" s="38"/>
      <c r="C85" s="38"/>
      <c r="D85" s="38"/>
      <c r="E85" s="38"/>
      <c r="F85" s="38"/>
      <c r="G85" s="38"/>
      <c r="H85" s="38"/>
      <c r="I85" s="38"/>
      <c r="J85" s="38"/>
      <c r="K85" s="38"/>
      <c r="L85" s="38"/>
      <c r="M85" s="38"/>
      <c r="N85" s="38"/>
      <c r="O85" s="38"/>
      <c r="P85" s="38"/>
      <c r="Q85" s="38"/>
      <c r="R85" s="38"/>
      <c r="S85" s="38"/>
      <c r="T85" s="38"/>
      <c r="U85" s="38"/>
      <c r="V85" s="38"/>
      <c r="W85" s="38"/>
      <c r="X85" s="38"/>
      <c r="Y85" s="38"/>
      <c r="Z85" s="38"/>
    </row>
    <row r="86" customFormat="false" ht="12.75" hidden="false" customHeight="true" outlineLevel="0" collapsed="false">
      <c r="A86" s="38"/>
      <c r="B86" s="38"/>
      <c r="C86" s="38"/>
      <c r="D86" s="38"/>
      <c r="E86" s="38"/>
      <c r="F86" s="38"/>
      <c r="G86" s="38"/>
      <c r="H86" s="38"/>
      <c r="I86" s="38"/>
      <c r="J86" s="38"/>
      <c r="K86" s="38"/>
      <c r="L86" s="38"/>
      <c r="M86" s="38"/>
      <c r="N86" s="38"/>
      <c r="O86" s="38"/>
      <c r="P86" s="38"/>
      <c r="Q86" s="38"/>
      <c r="R86" s="38"/>
      <c r="S86" s="38"/>
      <c r="T86" s="38"/>
      <c r="U86" s="38"/>
      <c r="V86" s="38"/>
      <c r="W86" s="38"/>
      <c r="X86" s="38"/>
      <c r="Y86" s="38"/>
      <c r="Z86" s="38"/>
    </row>
    <row r="87" customFormat="false" ht="12.75" hidden="false" customHeight="true" outlineLevel="0" collapsed="false">
      <c r="A87" s="38"/>
      <c r="B87" s="38"/>
      <c r="C87" s="38"/>
      <c r="D87" s="38"/>
      <c r="E87" s="38"/>
      <c r="F87" s="38"/>
      <c r="G87" s="38"/>
      <c r="H87" s="38"/>
      <c r="I87" s="38"/>
      <c r="J87" s="38"/>
      <c r="K87" s="38"/>
      <c r="L87" s="38"/>
      <c r="M87" s="38"/>
      <c r="N87" s="38"/>
      <c r="O87" s="38"/>
      <c r="P87" s="38"/>
      <c r="Q87" s="38"/>
      <c r="R87" s="38"/>
      <c r="S87" s="38"/>
      <c r="T87" s="38"/>
      <c r="U87" s="38"/>
      <c r="V87" s="38"/>
      <c r="W87" s="38"/>
      <c r="X87" s="38"/>
      <c r="Y87" s="38"/>
      <c r="Z87" s="38"/>
    </row>
    <row r="88" customFormat="false" ht="12.75" hidden="false" customHeight="true" outlineLevel="0" collapsed="false">
      <c r="A88" s="38"/>
      <c r="B88" s="38"/>
      <c r="C88" s="38"/>
      <c r="D88" s="38"/>
      <c r="E88" s="38"/>
      <c r="F88" s="38"/>
      <c r="G88" s="38"/>
      <c r="H88" s="38"/>
      <c r="I88" s="38"/>
      <c r="J88" s="38"/>
      <c r="K88" s="38"/>
      <c r="L88" s="38"/>
      <c r="M88" s="38"/>
      <c r="N88" s="38"/>
      <c r="O88" s="38"/>
      <c r="P88" s="38"/>
      <c r="Q88" s="38"/>
      <c r="R88" s="38"/>
      <c r="S88" s="38"/>
      <c r="T88" s="38"/>
      <c r="U88" s="38"/>
      <c r="V88" s="38"/>
      <c r="W88" s="38"/>
      <c r="X88" s="38"/>
      <c r="Y88" s="38"/>
      <c r="Z88" s="38"/>
    </row>
    <row r="89" customFormat="false" ht="12.75" hidden="false" customHeight="true" outlineLevel="0" collapsed="false">
      <c r="A89" s="38"/>
      <c r="B89" s="38"/>
      <c r="C89" s="38"/>
      <c r="D89" s="38"/>
      <c r="E89" s="38"/>
      <c r="F89" s="38"/>
      <c r="G89" s="38"/>
      <c r="H89" s="38"/>
      <c r="I89" s="38"/>
      <c r="J89" s="38"/>
      <c r="K89" s="38"/>
      <c r="L89" s="38"/>
      <c r="M89" s="38"/>
      <c r="N89" s="38"/>
      <c r="O89" s="38"/>
      <c r="P89" s="38"/>
      <c r="Q89" s="38"/>
      <c r="R89" s="38"/>
      <c r="S89" s="38"/>
      <c r="T89" s="38"/>
      <c r="U89" s="38"/>
      <c r="V89" s="38"/>
      <c r="W89" s="38"/>
      <c r="X89" s="38"/>
      <c r="Y89" s="38"/>
      <c r="Z89" s="38"/>
    </row>
    <row r="90" customFormat="false" ht="12.75" hidden="false" customHeight="true" outlineLevel="0" collapsed="false">
      <c r="A90" s="38"/>
      <c r="B90" s="38"/>
      <c r="C90" s="38"/>
      <c r="D90" s="38"/>
      <c r="E90" s="38"/>
      <c r="F90" s="38"/>
      <c r="G90" s="38"/>
      <c r="H90" s="38"/>
      <c r="I90" s="38"/>
      <c r="J90" s="38"/>
      <c r="K90" s="38"/>
      <c r="L90" s="38"/>
      <c r="M90" s="38"/>
      <c r="N90" s="38"/>
      <c r="O90" s="38"/>
      <c r="P90" s="38"/>
      <c r="Q90" s="38"/>
      <c r="R90" s="38"/>
      <c r="S90" s="38"/>
      <c r="T90" s="38"/>
      <c r="U90" s="38"/>
      <c r="V90" s="38"/>
      <c r="W90" s="38"/>
      <c r="X90" s="38"/>
      <c r="Y90" s="38"/>
      <c r="Z90" s="38"/>
    </row>
    <row r="91" customFormat="false" ht="12.75" hidden="false" customHeight="true" outlineLevel="0" collapsed="false">
      <c r="A91" s="38"/>
      <c r="B91" s="38"/>
      <c r="C91" s="38"/>
      <c r="D91" s="38"/>
      <c r="E91" s="38"/>
      <c r="F91" s="38"/>
      <c r="G91" s="38"/>
      <c r="H91" s="38"/>
      <c r="I91" s="38"/>
      <c r="J91" s="38"/>
      <c r="K91" s="38"/>
      <c r="L91" s="38"/>
      <c r="M91" s="38"/>
      <c r="N91" s="38"/>
      <c r="O91" s="38"/>
      <c r="P91" s="38"/>
      <c r="Q91" s="38"/>
      <c r="R91" s="38"/>
      <c r="S91" s="38"/>
      <c r="T91" s="38"/>
      <c r="U91" s="38"/>
      <c r="V91" s="38"/>
      <c r="W91" s="38"/>
      <c r="X91" s="38"/>
      <c r="Y91" s="38"/>
      <c r="Z91" s="38"/>
    </row>
    <row r="92" customFormat="false" ht="12.75" hidden="false" customHeight="true" outlineLevel="0" collapsed="false">
      <c r="A92" s="38"/>
      <c r="B92" s="38"/>
      <c r="C92" s="38"/>
      <c r="D92" s="38"/>
      <c r="E92" s="38"/>
      <c r="F92" s="38"/>
      <c r="G92" s="38"/>
      <c r="H92" s="38"/>
      <c r="I92" s="38"/>
      <c r="J92" s="38"/>
      <c r="K92" s="38"/>
      <c r="L92" s="38"/>
      <c r="M92" s="38"/>
      <c r="N92" s="38"/>
      <c r="O92" s="38"/>
      <c r="P92" s="38"/>
      <c r="Q92" s="38"/>
      <c r="R92" s="38"/>
      <c r="S92" s="38"/>
      <c r="T92" s="38"/>
      <c r="U92" s="38"/>
      <c r="V92" s="38"/>
      <c r="W92" s="38"/>
      <c r="X92" s="38"/>
      <c r="Y92" s="38"/>
      <c r="Z92" s="38"/>
    </row>
    <row r="93" customFormat="false" ht="12.75" hidden="false" customHeight="true" outlineLevel="0" collapsed="false">
      <c r="A93" s="38"/>
      <c r="B93" s="38"/>
      <c r="C93" s="38"/>
      <c r="D93" s="38"/>
      <c r="E93" s="38"/>
      <c r="F93" s="38"/>
      <c r="G93" s="38"/>
      <c r="H93" s="38"/>
      <c r="I93" s="38"/>
      <c r="J93" s="38"/>
      <c r="K93" s="38"/>
      <c r="L93" s="38"/>
      <c r="M93" s="38"/>
      <c r="N93" s="38"/>
      <c r="O93" s="38"/>
      <c r="P93" s="38"/>
      <c r="Q93" s="38"/>
      <c r="R93" s="38"/>
      <c r="S93" s="38"/>
      <c r="T93" s="38"/>
      <c r="U93" s="38"/>
      <c r="V93" s="38"/>
      <c r="W93" s="38"/>
      <c r="X93" s="38"/>
      <c r="Y93" s="38"/>
      <c r="Z93" s="38"/>
    </row>
    <row r="94" customFormat="false" ht="12.75" hidden="false" customHeight="true" outlineLevel="0" collapsed="false">
      <c r="A94" s="38"/>
      <c r="B94" s="38"/>
      <c r="C94" s="38"/>
      <c r="D94" s="38"/>
      <c r="E94" s="38"/>
      <c r="F94" s="38"/>
      <c r="G94" s="38"/>
      <c r="H94" s="38"/>
      <c r="I94" s="38"/>
      <c r="J94" s="38"/>
      <c r="K94" s="38"/>
      <c r="L94" s="38"/>
      <c r="M94" s="38"/>
      <c r="N94" s="38"/>
      <c r="O94" s="38"/>
      <c r="P94" s="38"/>
      <c r="Q94" s="38"/>
      <c r="R94" s="38"/>
      <c r="S94" s="38"/>
      <c r="T94" s="38"/>
      <c r="U94" s="38"/>
      <c r="V94" s="38"/>
      <c r="W94" s="38"/>
      <c r="X94" s="38"/>
      <c r="Y94" s="38"/>
      <c r="Z94" s="38"/>
    </row>
    <row r="95" customFormat="false" ht="12.75" hidden="false" customHeight="true" outlineLevel="0" collapsed="false">
      <c r="A95" s="38"/>
      <c r="B95" s="38"/>
      <c r="C95" s="38"/>
      <c r="D95" s="38"/>
      <c r="E95" s="38"/>
      <c r="F95" s="38"/>
      <c r="G95" s="38"/>
      <c r="H95" s="38"/>
      <c r="I95" s="38"/>
      <c r="J95" s="38"/>
      <c r="K95" s="38"/>
      <c r="L95" s="38"/>
      <c r="M95" s="38"/>
      <c r="N95" s="38"/>
      <c r="O95" s="38"/>
      <c r="P95" s="38"/>
      <c r="Q95" s="38"/>
      <c r="R95" s="38"/>
      <c r="S95" s="38"/>
      <c r="T95" s="38"/>
      <c r="U95" s="38"/>
      <c r="V95" s="38"/>
      <c r="W95" s="38"/>
      <c r="X95" s="38"/>
      <c r="Y95" s="38"/>
      <c r="Z95" s="38"/>
    </row>
    <row r="96" customFormat="false" ht="12.75" hidden="false" customHeight="true" outlineLevel="0" collapsed="false">
      <c r="A96" s="38"/>
      <c r="B96" s="38"/>
      <c r="C96" s="38"/>
      <c r="D96" s="38"/>
      <c r="E96" s="38"/>
      <c r="F96" s="38"/>
      <c r="G96" s="38"/>
      <c r="H96" s="38"/>
      <c r="I96" s="38"/>
      <c r="J96" s="38"/>
      <c r="K96" s="38"/>
      <c r="L96" s="38"/>
      <c r="M96" s="38"/>
      <c r="N96" s="38"/>
      <c r="O96" s="38"/>
      <c r="P96" s="38"/>
      <c r="Q96" s="38"/>
      <c r="R96" s="38"/>
      <c r="S96" s="38"/>
      <c r="T96" s="38"/>
      <c r="U96" s="38"/>
      <c r="V96" s="38"/>
      <c r="W96" s="38"/>
      <c r="X96" s="38"/>
      <c r="Y96" s="38"/>
      <c r="Z96" s="38"/>
    </row>
    <row r="97" customFormat="false" ht="12.75" hidden="false" customHeight="true" outlineLevel="0" collapsed="false">
      <c r="A97" s="38"/>
      <c r="B97" s="38"/>
      <c r="C97" s="38"/>
      <c r="D97" s="38"/>
      <c r="E97" s="38"/>
      <c r="F97" s="38"/>
      <c r="G97" s="38"/>
      <c r="H97" s="38"/>
      <c r="I97" s="38"/>
      <c r="J97" s="38"/>
      <c r="K97" s="38"/>
      <c r="L97" s="38"/>
      <c r="M97" s="38"/>
      <c r="N97" s="38"/>
      <c r="O97" s="38"/>
      <c r="P97" s="38"/>
      <c r="Q97" s="38"/>
      <c r="R97" s="38"/>
      <c r="S97" s="38"/>
      <c r="T97" s="38"/>
      <c r="U97" s="38"/>
      <c r="V97" s="38"/>
      <c r="W97" s="38"/>
      <c r="X97" s="38"/>
      <c r="Y97" s="38"/>
      <c r="Z97" s="38"/>
    </row>
    <row r="98" customFormat="false" ht="12.75" hidden="false" customHeight="true" outlineLevel="0" collapsed="false">
      <c r="A98" s="38"/>
      <c r="B98" s="38"/>
      <c r="C98" s="38"/>
      <c r="D98" s="38"/>
      <c r="E98" s="38"/>
      <c r="F98" s="38"/>
      <c r="G98" s="38"/>
      <c r="H98" s="38"/>
      <c r="I98" s="38"/>
      <c r="J98" s="38"/>
      <c r="K98" s="38"/>
      <c r="L98" s="38"/>
      <c r="M98" s="38"/>
      <c r="N98" s="38"/>
      <c r="O98" s="38"/>
      <c r="P98" s="38"/>
      <c r="Q98" s="38"/>
      <c r="R98" s="38"/>
      <c r="S98" s="38"/>
      <c r="T98" s="38"/>
      <c r="U98" s="38"/>
      <c r="V98" s="38"/>
      <c r="W98" s="38"/>
      <c r="X98" s="38"/>
      <c r="Y98" s="38"/>
      <c r="Z98" s="38"/>
    </row>
    <row r="99" customFormat="false" ht="12.75" hidden="false" customHeight="true" outlineLevel="0" collapsed="false">
      <c r="A99" s="38"/>
      <c r="B99" s="38"/>
      <c r="C99" s="38"/>
      <c r="D99" s="38"/>
      <c r="E99" s="38"/>
      <c r="F99" s="38"/>
      <c r="G99" s="38"/>
      <c r="H99" s="38"/>
      <c r="I99" s="38"/>
      <c r="J99" s="38"/>
      <c r="K99" s="38"/>
      <c r="L99" s="38"/>
      <c r="M99" s="38"/>
      <c r="N99" s="38"/>
      <c r="O99" s="38"/>
      <c r="P99" s="38"/>
      <c r="Q99" s="38"/>
      <c r="R99" s="38"/>
      <c r="S99" s="38"/>
      <c r="T99" s="38"/>
      <c r="U99" s="38"/>
      <c r="V99" s="38"/>
      <c r="W99" s="38"/>
      <c r="X99" s="38"/>
      <c r="Y99" s="38"/>
      <c r="Z99" s="38"/>
    </row>
    <row r="100" customFormat="false" ht="12.75" hidden="false" customHeight="true" outlineLevel="0" collapsed="false">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row>
    <row r="101" customFormat="false" ht="12.75" hidden="false" customHeight="true" outlineLevel="0" collapsed="false">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row>
    <row r="102" customFormat="false" ht="12.75" hidden="false" customHeight="true" outlineLevel="0" collapsed="false">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row>
    <row r="103" customFormat="false" ht="12.75" hidden="false" customHeight="true" outlineLevel="0" collapsed="false">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row>
    <row r="104" customFormat="false" ht="12.75" hidden="false" customHeight="true" outlineLevel="0" collapsed="false">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row>
    <row r="105" customFormat="false" ht="12.75" hidden="false" customHeight="true" outlineLevel="0" collapsed="false">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row>
    <row r="106" customFormat="false" ht="12.75" hidden="false" customHeight="true" outlineLevel="0" collapsed="false">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row>
    <row r="107" customFormat="false" ht="12.75" hidden="false" customHeight="true" outlineLevel="0" collapsed="false">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row>
    <row r="108" customFormat="false" ht="12.75" hidden="false" customHeight="true" outlineLevel="0" collapsed="false">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row>
    <row r="109" customFormat="false" ht="12.75" hidden="false" customHeight="true" outlineLevel="0" collapsed="false">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row>
    <row r="110" customFormat="false" ht="12.75" hidden="false" customHeight="true" outlineLevel="0" collapsed="false">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row>
    <row r="111" customFormat="false" ht="12.75" hidden="false" customHeight="true" outlineLevel="0" collapsed="false">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row>
    <row r="112" customFormat="false" ht="12.75" hidden="false" customHeight="true" outlineLevel="0" collapsed="false">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row>
    <row r="113" customFormat="false" ht="12.75" hidden="false" customHeight="true" outlineLevel="0" collapsed="false">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row>
    <row r="114" customFormat="false" ht="12.75" hidden="false" customHeight="true" outlineLevel="0" collapsed="false">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row>
    <row r="115" customFormat="false" ht="12.75" hidden="false" customHeight="true" outlineLevel="0" collapsed="false">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row>
    <row r="116" customFormat="false" ht="12.75" hidden="false" customHeight="true" outlineLevel="0" collapsed="false">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row>
    <row r="117" customFormat="false" ht="12.75" hidden="false" customHeight="true" outlineLevel="0" collapsed="false">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row>
    <row r="118" customFormat="false" ht="12.75" hidden="false" customHeight="true" outlineLevel="0" collapsed="false">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row>
    <row r="119" customFormat="false" ht="12.75" hidden="false" customHeight="true" outlineLevel="0" collapsed="false">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row>
    <row r="120" customFormat="false" ht="12.75" hidden="false" customHeight="true" outlineLevel="0" collapsed="false">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row>
    <row r="121" customFormat="false" ht="12.75" hidden="false" customHeight="true" outlineLevel="0" collapsed="false">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row>
    <row r="122" customFormat="false" ht="12.75" hidden="false" customHeight="true" outlineLevel="0" collapsed="false">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row>
    <row r="123" customFormat="false" ht="12.75" hidden="false" customHeight="true" outlineLevel="0" collapsed="false">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row>
    <row r="124" customFormat="false" ht="12.75" hidden="false" customHeight="true" outlineLevel="0" collapsed="false">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row>
    <row r="125" customFormat="false" ht="12.75" hidden="false" customHeight="true" outlineLevel="0" collapsed="false">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row>
    <row r="126" customFormat="false" ht="12.75" hidden="false" customHeight="true" outlineLevel="0" collapsed="false">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row>
    <row r="127" customFormat="false" ht="12.75" hidden="false" customHeight="true" outlineLevel="0" collapsed="false">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row>
    <row r="128" customFormat="false" ht="12.75" hidden="false" customHeight="true" outlineLevel="0" collapsed="false">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row>
    <row r="129" customFormat="false" ht="12.75" hidden="false" customHeight="true" outlineLevel="0" collapsed="false">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row>
    <row r="130" customFormat="false" ht="12.75" hidden="false" customHeight="true" outlineLevel="0" collapsed="false">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row>
    <row r="131" customFormat="false" ht="12.75" hidden="false" customHeight="true" outlineLevel="0" collapsed="false">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row>
    <row r="132" customFormat="false" ht="12.75" hidden="false" customHeight="true" outlineLevel="0" collapsed="false">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row>
    <row r="133" customFormat="false" ht="12.75" hidden="false" customHeight="true" outlineLevel="0" collapsed="false">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row>
    <row r="134" customFormat="false" ht="12.75" hidden="false" customHeight="true" outlineLevel="0" collapsed="false">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row>
    <row r="135" customFormat="false" ht="12.75" hidden="false" customHeight="true" outlineLevel="0" collapsed="false">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row>
    <row r="136" customFormat="false" ht="12.75" hidden="false" customHeight="true" outlineLevel="0" collapsed="false">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row>
    <row r="137" customFormat="false" ht="12.75" hidden="false" customHeight="true" outlineLevel="0" collapsed="false">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row>
    <row r="138" customFormat="false" ht="12.75" hidden="false" customHeight="true" outlineLevel="0" collapsed="false">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row>
    <row r="139" customFormat="false" ht="12.75" hidden="false" customHeight="true" outlineLevel="0" collapsed="false">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row>
    <row r="140" customFormat="false" ht="12.75" hidden="false" customHeight="true" outlineLevel="0" collapsed="false">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row>
    <row r="141" customFormat="false" ht="12.75" hidden="false" customHeight="true" outlineLevel="0" collapsed="false">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row>
    <row r="142" customFormat="false" ht="12.75" hidden="false" customHeight="true" outlineLevel="0" collapsed="false">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row>
    <row r="143" customFormat="false" ht="12.75" hidden="false" customHeight="true" outlineLevel="0" collapsed="false">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row>
    <row r="144" customFormat="false" ht="12.75" hidden="false" customHeight="true" outlineLevel="0" collapsed="false">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row>
    <row r="145" customFormat="false" ht="12.75" hidden="false" customHeight="true" outlineLevel="0" collapsed="false">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row>
    <row r="146" customFormat="false" ht="12.75" hidden="false" customHeight="true" outlineLevel="0" collapsed="false">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row>
    <row r="147" customFormat="false" ht="12.75" hidden="false" customHeight="true" outlineLevel="0" collapsed="false">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row>
    <row r="148" customFormat="false" ht="12.75" hidden="false" customHeight="true" outlineLevel="0" collapsed="false">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row>
    <row r="149" customFormat="false" ht="12.75" hidden="false" customHeight="true" outlineLevel="0" collapsed="false">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row>
    <row r="150" customFormat="false" ht="12.75" hidden="false" customHeight="true" outlineLevel="0" collapsed="false">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row>
    <row r="151" customFormat="false" ht="12.75" hidden="false" customHeight="true" outlineLevel="0" collapsed="false">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row>
    <row r="152" customFormat="false" ht="12.75" hidden="false" customHeight="true" outlineLevel="0" collapsed="false">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row>
    <row r="153" customFormat="false" ht="12.75" hidden="false" customHeight="true" outlineLevel="0" collapsed="false">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row>
    <row r="154" customFormat="false" ht="12.75" hidden="false" customHeight="true" outlineLevel="0" collapsed="false">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row>
    <row r="155" customFormat="false" ht="12.75" hidden="false" customHeight="true" outlineLevel="0" collapsed="false">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row>
    <row r="156" customFormat="false" ht="12.75" hidden="false" customHeight="true" outlineLevel="0" collapsed="false">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row>
    <row r="157" customFormat="false" ht="12.75" hidden="false" customHeight="true" outlineLevel="0" collapsed="false">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row>
    <row r="158" customFormat="false" ht="12.75" hidden="false" customHeight="true" outlineLevel="0" collapsed="false">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row>
    <row r="159" customFormat="false" ht="12.75" hidden="false" customHeight="true" outlineLevel="0" collapsed="false">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row>
    <row r="160" customFormat="false" ht="12.75" hidden="false" customHeight="true" outlineLevel="0" collapsed="false">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row>
    <row r="161" customFormat="false" ht="12.75" hidden="false" customHeight="true" outlineLevel="0" collapsed="false">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row>
    <row r="162" customFormat="false" ht="12.75" hidden="false" customHeight="true" outlineLevel="0" collapsed="false">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row>
    <row r="163" customFormat="false" ht="12.75" hidden="false" customHeight="true" outlineLevel="0" collapsed="false">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row>
    <row r="164" customFormat="false" ht="12.75" hidden="false" customHeight="true" outlineLevel="0" collapsed="false">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row>
    <row r="165" customFormat="false" ht="12.75" hidden="false" customHeight="true" outlineLevel="0" collapsed="false">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row>
    <row r="166" customFormat="false" ht="12.75" hidden="false" customHeight="true" outlineLevel="0" collapsed="false">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row>
    <row r="167" customFormat="false" ht="12.75" hidden="false" customHeight="true" outlineLevel="0" collapsed="false">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row>
    <row r="168" customFormat="false" ht="12.75" hidden="false" customHeight="true" outlineLevel="0" collapsed="false">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row>
    <row r="169" customFormat="false" ht="12.75" hidden="false" customHeight="true" outlineLevel="0" collapsed="false">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row>
    <row r="170" customFormat="false" ht="12.75" hidden="false" customHeight="true" outlineLevel="0" collapsed="false">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row>
    <row r="171" customFormat="false" ht="12.75" hidden="false" customHeight="true" outlineLevel="0" collapsed="false">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row>
    <row r="172" customFormat="false" ht="12.75" hidden="false" customHeight="true" outlineLevel="0" collapsed="false">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row>
    <row r="173" customFormat="false" ht="12.75" hidden="false" customHeight="true" outlineLevel="0" collapsed="false">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row>
    <row r="174" customFormat="false" ht="12.75" hidden="false" customHeight="true" outlineLevel="0" collapsed="false">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row>
    <row r="175" customFormat="false" ht="12.75" hidden="false" customHeight="true" outlineLevel="0" collapsed="false">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row>
    <row r="176" customFormat="false" ht="12.75" hidden="false" customHeight="true" outlineLevel="0" collapsed="false">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row>
    <row r="177" customFormat="false" ht="12.75" hidden="false" customHeight="true" outlineLevel="0" collapsed="false">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row>
    <row r="178" customFormat="false" ht="12.75" hidden="false" customHeight="true" outlineLevel="0" collapsed="false">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row>
    <row r="179" customFormat="false" ht="12.75" hidden="false" customHeight="true" outlineLevel="0" collapsed="false">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row>
    <row r="180" customFormat="false" ht="12.75" hidden="false" customHeight="true" outlineLevel="0" collapsed="false">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row>
    <row r="181" customFormat="false" ht="12.75" hidden="false" customHeight="true" outlineLevel="0" collapsed="false">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row>
    <row r="182" customFormat="false" ht="12.75" hidden="false" customHeight="true" outlineLevel="0" collapsed="false">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row>
    <row r="183" customFormat="false" ht="12.75" hidden="false" customHeight="true" outlineLevel="0" collapsed="false">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row>
    <row r="184" customFormat="false" ht="12.75" hidden="false" customHeight="true" outlineLevel="0" collapsed="false">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row>
    <row r="185" customFormat="false" ht="12.75" hidden="false" customHeight="true" outlineLevel="0" collapsed="false">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row>
    <row r="186" customFormat="false" ht="12.75" hidden="false" customHeight="true" outlineLevel="0" collapsed="false">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row>
    <row r="187" customFormat="false" ht="12.75" hidden="false" customHeight="true" outlineLevel="0" collapsed="false">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row>
    <row r="188" customFormat="false" ht="12.75" hidden="false" customHeight="true" outlineLevel="0" collapsed="false">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row>
    <row r="189" customFormat="false" ht="12.75" hidden="false" customHeight="true" outlineLevel="0" collapsed="false">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row>
    <row r="190" customFormat="false" ht="12.75" hidden="false" customHeight="true" outlineLevel="0" collapsed="false">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row>
    <row r="191" customFormat="false" ht="12.75" hidden="false" customHeight="true" outlineLevel="0" collapsed="false">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row>
    <row r="192" customFormat="false" ht="12.75" hidden="false" customHeight="true" outlineLevel="0" collapsed="false">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row>
    <row r="193" customFormat="false" ht="12.75" hidden="false" customHeight="true" outlineLevel="0" collapsed="false">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row>
    <row r="194" customFormat="false" ht="12.75" hidden="false" customHeight="true" outlineLevel="0" collapsed="false">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row>
    <row r="195" customFormat="false" ht="12.75" hidden="false" customHeight="true" outlineLevel="0" collapsed="false">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row>
    <row r="196" customFormat="false" ht="12.75" hidden="false" customHeight="true" outlineLevel="0" collapsed="false">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row>
    <row r="197" customFormat="false" ht="12.75" hidden="false" customHeight="true" outlineLevel="0" collapsed="false">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row>
    <row r="198" customFormat="false" ht="12.75" hidden="false" customHeight="true" outlineLevel="0" collapsed="false">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row>
    <row r="199" customFormat="false" ht="12.75" hidden="false" customHeight="true" outlineLevel="0" collapsed="false">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row>
    <row r="200" customFormat="false" ht="12.75" hidden="false" customHeight="true" outlineLevel="0" collapsed="false">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row>
    <row r="201" customFormat="false" ht="12.75" hidden="false" customHeight="true" outlineLevel="0" collapsed="false">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row>
    <row r="202" customFormat="false" ht="12.75" hidden="false" customHeight="true" outlineLevel="0" collapsed="false">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row>
    <row r="203" customFormat="false" ht="12.75" hidden="false" customHeight="true" outlineLevel="0" collapsed="false">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row>
    <row r="204" customFormat="false" ht="12.75" hidden="false" customHeight="true" outlineLevel="0" collapsed="false">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row>
    <row r="205" customFormat="false" ht="12.75" hidden="false" customHeight="true" outlineLevel="0" collapsed="false">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row>
    <row r="206" customFormat="false" ht="12.75" hidden="false" customHeight="true" outlineLevel="0" collapsed="false">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row>
    <row r="207" customFormat="false" ht="12.75" hidden="false" customHeight="true" outlineLevel="0" collapsed="false">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row>
    <row r="208" customFormat="false" ht="12.75" hidden="false" customHeight="true" outlineLevel="0" collapsed="false">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row>
    <row r="209" customFormat="false" ht="12.75" hidden="false" customHeight="true" outlineLevel="0" collapsed="false">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row>
    <row r="210" customFormat="false" ht="12.75" hidden="false" customHeight="true" outlineLevel="0" collapsed="false">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row>
    <row r="211" customFormat="false" ht="12.75" hidden="false" customHeight="true" outlineLevel="0" collapsed="false">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row>
    <row r="212" customFormat="false" ht="12.75" hidden="false" customHeight="true" outlineLevel="0" collapsed="false">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row>
    <row r="213" customFormat="false" ht="12.75" hidden="false" customHeight="true" outlineLevel="0" collapsed="false">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row>
    <row r="214" customFormat="false" ht="12.75" hidden="false" customHeight="true" outlineLevel="0" collapsed="false">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row>
    <row r="215" customFormat="false" ht="12.75" hidden="false" customHeight="true" outlineLevel="0" collapsed="false">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row>
    <row r="216" customFormat="false" ht="12.75" hidden="false" customHeight="true" outlineLevel="0" collapsed="false">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row>
    <row r="217" customFormat="false" ht="12.75" hidden="false" customHeight="true" outlineLevel="0" collapsed="false">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row>
    <row r="218" customFormat="false" ht="12.75" hidden="false" customHeight="true" outlineLevel="0" collapsed="false">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row>
    <row r="219" customFormat="false" ht="12.75" hidden="false" customHeight="true" outlineLevel="0" collapsed="false">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row>
    <row r="220" customFormat="false" ht="12.75" hidden="false" customHeight="true" outlineLevel="0" collapsed="false">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row>
    <row r="221" customFormat="false" ht="15.75" hidden="false" customHeight="true" outlineLevel="0" collapsed="false">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row>
    <row r="222" customFormat="false" ht="15.75" hidden="false" customHeight="true" outlineLevel="0" collapsed="false">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row>
    <row r="223" customFormat="false" ht="15.75" hidden="false" customHeight="true" outlineLevel="0" collapsed="false">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row>
    <row r="224" customFormat="false" ht="15.75" hidden="false" customHeight="true" outlineLevel="0" collapsed="false">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row>
    <row r="225" customFormat="false" ht="15.75" hidden="false" customHeight="true" outlineLevel="0" collapsed="false">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row>
    <row r="226" customFormat="false" ht="15.75" hidden="false" customHeight="true" outlineLevel="0" collapsed="false">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row>
    <row r="227" customFormat="false" ht="15.75" hidden="false" customHeight="true" outlineLevel="0" collapsed="false">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row>
    <row r="228" customFormat="false" ht="15.75" hidden="false" customHeight="true" outlineLevel="0" collapsed="false">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row>
    <row r="229" customFormat="false" ht="15.75" hidden="false" customHeight="true" outlineLevel="0" collapsed="false">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row>
    <row r="230" customFormat="false" ht="15.75" hidden="false" customHeight="true" outlineLevel="0" collapsed="false">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row>
    <row r="231" customFormat="false" ht="15.75" hidden="false" customHeight="true" outlineLevel="0" collapsed="false">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row>
    <row r="232" customFormat="false" ht="15.75" hidden="false" customHeight="true" outlineLevel="0" collapsed="false">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row>
    <row r="233" customFormat="false" ht="15.75" hidden="false" customHeight="true" outlineLevel="0" collapsed="false">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row>
    <row r="234" customFormat="false" ht="15.75" hidden="false" customHeight="true" outlineLevel="0" collapsed="false">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row>
    <row r="235" customFormat="false" ht="15.75" hidden="false" customHeight="true" outlineLevel="0" collapsed="false">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row>
    <row r="236" customFormat="false" ht="15.75" hidden="false" customHeight="true" outlineLevel="0" collapsed="false">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row>
    <row r="237" customFormat="false" ht="15.75" hidden="false" customHeight="true" outlineLevel="0" collapsed="false">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row>
    <row r="238" customFormat="false" ht="15.75" hidden="false" customHeight="true" outlineLevel="0" collapsed="false">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row>
    <row r="239" customFormat="false" ht="15.75" hidden="false" customHeight="true" outlineLevel="0" collapsed="false">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row>
    <row r="240" customFormat="false" ht="15.75" hidden="false" customHeight="true" outlineLevel="0" collapsed="false">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row>
    <row r="241" customFormat="false" ht="15.75" hidden="false" customHeight="true" outlineLevel="0" collapsed="false">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row>
    <row r="242" customFormat="false" ht="15.75" hidden="false" customHeight="true" outlineLevel="0" collapsed="false">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row>
    <row r="243" customFormat="false" ht="15.75" hidden="false" customHeight="true" outlineLevel="0" collapsed="false">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row>
    <row r="244" customFormat="false" ht="15.75" hidden="false" customHeight="true" outlineLevel="0" collapsed="false">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row>
    <row r="245" customFormat="false" ht="15.75" hidden="false" customHeight="true" outlineLevel="0" collapsed="false">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row>
    <row r="246" customFormat="false" ht="15.75" hidden="false" customHeight="true" outlineLevel="0" collapsed="false">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row>
    <row r="247" customFormat="false" ht="15.75" hidden="false" customHeight="true" outlineLevel="0" collapsed="false">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row>
    <row r="248" customFormat="false" ht="15.75" hidden="false" customHeight="true" outlineLevel="0" collapsed="false">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row>
    <row r="249" customFormat="false" ht="15.75" hidden="false" customHeight="true" outlineLevel="0" collapsed="false">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row>
    <row r="250" customFormat="false" ht="15.75" hidden="false" customHeight="true" outlineLevel="0" collapsed="false">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row>
    <row r="251" customFormat="false" ht="15.75" hidden="false" customHeight="true" outlineLevel="0" collapsed="false">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row>
    <row r="252" customFormat="false" ht="15.75" hidden="false" customHeight="true" outlineLevel="0" collapsed="false">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row>
    <row r="253" customFormat="false" ht="15.75" hidden="false" customHeight="true" outlineLevel="0" collapsed="false">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row>
    <row r="254" customFormat="false" ht="15.75" hidden="false" customHeight="true" outlineLevel="0" collapsed="false">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row>
    <row r="255" customFormat="false" ht="15.75" hidden="false" customHeight="true" outlineLevel="0" collapsed="false">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row>
    <row r="256" customFormat="false" ht="15.75" hidden="false" customHeight="true" outlineLevel="0" collapsed="false">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row>
    <row r="257" customFormat="false" ht="15.75" hidden="false" customHeight="true" outlineLevel="0" collapsed="false">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row>
    <row r="258" customFormat="false" ht="15.75" hidden="false" customHeight="true" outlineLevel="0" collapsed="false">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row>
    <row r="259" customFormat="false" ht="15.75" hidden="false" customHeight="true" outlineLevel="0" collapsed="false">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row>
    <row r="260" customFormat="false" ht="15.75" hidden="false" customHeight="true" outlineLevel="0" collapsed="false">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row>
    <row r="261" customFormat="false" ht="15.75" hidden="false" customHeight="true" outlineLevel="0" collapsed="false">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row>
    <row r="262" customFormat="false" ht="15.75" hidden="false" customHeight="true" outlineLevel="0" collapsed="false">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row>
    <row r="263" customFormat="false" ht="15.75" hidden="false" customHeight="true" outlineLevel="0" collapsed="false">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row>
    <row r="264" customFormat="false" ht="15.75" hidden="false" customHeight="true" outlineLevel="0" collapsed="false">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row>
    <row r="265" customFormat="false" ht="15.75" hidden="false" customHeight="true" outlineLevel="0" collapsed="false">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row>
    <row r="266" customFormat="false" ht="15.75" hidden="false" customHeight="true" outlineLevel="0" collapsed="false">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row>
    <row r="267" customFormat="false" ht="15.75" hidden="false" customHeight="true" outlineLevel="0" collapsed="false">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row>
    <row r="268" customFormat="false" ht="15.75" hidden="false" customHeight="true" outlineLevel="0" collapsed="false">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row>
    <row r="269" customFormat="false" ht="15.75" hidden="false" customHeight="true" outlineLevel="0" collapsed="false">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row>
    <row r="270" customFormat="false" ht="15.75" hidden="false" customHeight="true" outlineLevel="0" collapsed="false">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row>
    <row r="271" customFormat="false" ht="15.75" hidden="false" customHeight="true" outlineLevel="0" collapsed="false">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row>
    <row r="272" customFormat="false" ht="15.75" hidden="false" customHeight="true" outlineLevel="0" collapsed="false">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row>
    <row r="273" customFormat="false" ht="15.75" hidden="false" customHeight="true" outlineLevel="0" collapsed="false">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row>
    <row r="274" customFormat="false" ht="15.75" hidden="false" customHeight="true" outlineLevel="0" collapsed="false">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row>
    <row r="275" customFormat="false" ht="15.75" hidden="false" customHeight="true" outlineLevel="0" collapsed="false">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row>
    <row r="276" customFormat="false" ht="15.75" hidden="false" customHeight="true" outlineLevel="0" collapsed="false">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row>
    <row r="277" customFormat="false" ht="15.75" hidden="false" customHeight="true" outlineLevel="0" collapsed="false">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row>
    <row r="278" customFormat="false" ht="15.75" hidden="false" customHeight="true" outlineLevel="0" collapsed="false">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row>
    <row r="279" customFormat="false" ht="15.75" hidden="false" customHeight="true" outlineLevel="0" collapsed="false">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row>
    <row r="280" customFormat="false" ht="15.75" hidden="false" customHeight="true" outlineLevel="0" collapsed="false">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row>
    <row r="281" customFormat="false" ht="15.75" hidden="false" customHeight="true" outlineLevel="0" collapsed="false">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row>
    <row r="282" customFormat="false" ht="15.75" hidden="false" customHeight="true" outlineLevel="0" collapsed="false">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row>
    <row r="283" customFormat="false" ht="15.75" hidden="false" customHeight="true" outlineLevel="0" collapsed="false">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row>
    <row r="284" customFormat="false" ht="15.75" hidden="false" customHeight="true" outlineLevel="0" collapsed="false">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row>
    <row r="285" customFormat="false" ht="15.75" hidden="false" customHeight="true" outlineLevel="0" collapsed="false">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row>
    <row r="286" customFormat="false" ht="15.75" hidden="false" customHeight="true" outlineLevel="0" collapsed="false">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row>
    <row r="287" customFormat="false" ht="15.75" hidden="false" customHeight="true" outlineLevel="0" collapsed="false">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row>
    <row r="288" customFormat="false" ht="15.75" hidden="false" customHeight="true" outlineLevel="0" collapsed="false">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row>
    <row r="289" customFormat="false" ht="15.75" hidden="false" customHeight="true" outlineLevel="0" collapsed="false">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row>
    <row r="290" customFormat="false" ht="15.75" hidden="false" customHeight="true" outlineLevel="0" collapsed="false">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row>
    <row r="291" customFormat="false" ht="15.75" hidden="false" customHeight="true" outlineLevel="0" collapsed="false">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row>
    <row r="292" customFormat="false" ht="15.75" hidden="false" customHeight="true" outlineLevel="0" collapsed="false">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row>
    <row r="293" customFormat="false" ht="15.75" hidden="false" customHeight="true" outlineLevel="0" collapsed="false">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row>
    <row r="294" customFormat="false" ht="15.75" hidden="false" customHeight="true" outlineLevel="0" collapsed="false">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row>
    <row r="295" customFormat="false" ht="15.75" hidden="false" customHeight="true" outlineLevel="0" collapsed="false">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row>
    <row r="296" customFormat="false" ht="15.75" hidden="false" customHeight="true" outlineLevel="0" collapsed="false">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row>
    <row r="297" customFormat="false" ht="15.75" hidden="false" customHeight="true" outlineLevel="0" collapsed="false">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row>
    <row r="298" customFormat="false" ht="15.75" hidden="false" customHeight="true" outlineLevel="0" collapsed="false">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row>
    <row r="299" customFormat="false" ht="15.75" hidden="false" customHeight="true" outlineLevel="0" collapsed="false">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row>
    <row r="300" customFormat="false" ht="15.75" hidden="false" customHeight="true" outlineLevel="0" collapsed="false">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row>
    <row r="301" customFormat="false" ht="15.75" hidden="false" customHeight="true" outlineLevel="0" collapsed="false">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row>
    <row r="302" customFormat="false" ht="15.75" hidden="false" customHeight="true" outlineLevel="0" collapsed="false">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row>
    <row r="303" customFormat="false" ht="15.75" hidden="false" customHeight="true" outlineLevel="0" collapsed="false">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row>
    <row r="304" customFormat="false" ht="15.75" hidden="false" customHeight="true" outlineLevel="0" collapsed="false">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row>
    <row r="305" customFormat="false" ht="15.75" hidden="false" customHeight="true" outlineLevel="0" collapsed="false">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row>
    <row r="306" customFormat="false" ht="15.75" hidden="false" customHeight="true" outlineLevel="0" collapsed="false">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row>
    <row r="307" customFormat="false" ht="15.75" hidden="false" customHeight="true" outlineLevel="0" collapsed="false">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row>
    <row r="308" customFormat="false" ht="15.75" hidden="false" customHeight="true" outlineLevel="0" collapsed="false">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row>
    <row r="309" customFormat="false" ht="15.75" hidden="false" customHeight="true" outlineLevel="0" collapsed="false">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row>
    <row r="310" customFormat="false" ht="15.75" hidden="false" customHeight="true" outlineLevel="0" collapsed="false">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row>
    <row r="311" customFormat="false" ht="15.75" hidden="false" customHeight="true" outlineLevel="0" collapsed="false">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row>
    <row r="312" customFormat="false" ht="15.75" hidden="false" customHeight="true" outlineLevel="0" collapsed="false">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row>
    <row r="313" customFormat="false" ht="15.75" hidden="false" customHeight="true" outlineLevel="0" collapsed="false">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row>
    <row r="314" customFormat="false" ht="15.75" hidden="false" customHeight="true" outlineLevel="0" collapsed="false">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row>
    <row r="315" customFormat="false" ht="15.75" hidden="false" customHeight="true" outlineLevel="0" collapsed="false">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row>
    <row r="316" customFormat="false" ht="15.75" hidden="false" customHeight="true" outlineLevel="0" collapsed="false">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row>
    <row r="317" customFormat="false" ht="15.75" hidden="false" customHeight="true" outlineLevel="0" collapsed="false">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row>
    <row r="318" customFormat="false" ht="15.75" hidden="false" customHeight="true" outlineLevel="0" collapsed="false">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row>
    <row r="319" customFormat="false" ht="15.75" hidden="false" customHeight="true" outlineLevel="0" collapsed="false">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row>
    <row r="320" customFormat="false" ht="15.75" hidden="false" customHeight="true" outlineLevel="0" collapsed="false">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row>
    <row r="321" customFormat="false" ht="15.75" hidden="false" customHeight="true" outlineLevel="0" collapsed="false">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row>
    <row r="322" customFormat="false" ht="15.75" hidden="false" customHeight="true" outlineLevel="0" collapsed="false">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row>
    <row r="323" customFormat="false" ht="15.75" hidden="false" customHeight="true" outlineLevel="0" collapsed="false">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row>
    <row r="324" customFormat="false" ht="15.75" hidden="false" customHeight="true" outlineLevel="0" collapsed="false">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row>
    <row r="325" customFormat="false" ht="15.75" hidden="false" customHeight="true" outlineLevel="0" collapsed="false">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row>
    <row r="326" customFormat="false" ht="15.75" hidden="false" customHeight="true" outlineLevel="0" collapsed="false">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row>
    <row r="327" customFormat="false" ht="15.75" hidden="false" customHeight="true" outlineLevel="0" collapsed="false">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row>
    <row r="328" customFormat="false" ht="15.75" hidden="false" customHeight="true" outlineLevel="0" collapsed="false">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row>
    <row r="329" customFormat="false" ht="15.75" hidden="false" customHeight="true" outlineLevel="0" collapsed="false">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row>
    <row r="330" customFormat="false" ht="15.75" hidden="false" customHeight="true" outlineLevel="0" collapsed="false">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row>
    <row r="331" customFormat="false" ht="15.75" hidden="false" customHeight="true" outlineLevel="0" collapsed="false">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row>
    <row r="332" customFormat="false" ht="15.75" hidden="false" customHeight="true" outlineLevel="0" collapsed="false">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row>
    <row r="333" customFormat="false" ht="15.75" hidden="false" customHeight="true" outlineLevel="0" collapsed="false">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row>
    <row r="334" customFormat="false" ht="15.75" hidden="false" customHeight="true" outlineLevel="0" collapsed="false">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row>
    <row r="335" customFormat="false" ht="15.75" hidden="false" customHeight="true" outlineLevel="0" collapsed="false">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row>
    <row r="336" customFormat="false" ht="15.75" hidden="false" customHeight="true" outlineLevel="0" collapsed="false">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row>
    <row r="337" customFormat="false" ht="15.75" hidden="false" customHeight="true" outlineLevel="0" collapsed="false">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row>
    <row r="338" customFormat="false" ht="15.75" hidden="false" customHeight="true" outlineLevel="0" collapsed="false">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row>
    <row r="339" customFormat="false" ht="15.75" hidden="false" customHeight="true" outlineLevel="0" collapsed="false">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row>
    <row r="340" customFormat="false" ht="15.75" hidden="false" customHeight="true" outlineLevel="0" collapsed="false">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row>
    <row r="341" customFormat="false" ht="15.75" hidden="false" customHeight="true" outlineLevel="0" collapsed="false">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row>
    <row r="342" customFormat="false" ht="15.75" hidden="false" customHeight="true" outlineLevel="0" collapsed="false">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row>
    <row r="343" customFormat="false" ht="15.75" hidden="false" customHeight="true" outlineLevel="0" collapsed="false">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row>
    <row r="344" customFormat="false" ht="15.75" hidden="false" customHeight="true" outlineLevel="0" collapsed="false">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row>
    <row r="345" customFormat="false" ht="15.75" hidden="false" customHeight="true" outlineLevel="0" collapsed="false">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row>
    <row r="346" customFormat="false" ht="15.75" hidden="false" customHeight="true" outlineLevel="0" collapsed="false">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row>
    <row r="347" customFormat="false" ht="15.75" hidden="false" customHeight="true" outlineLevel="0" collapsed="false">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row>
    <row r="348" customFormat="false" ht="15.75" hidden="false" customHeight="true" outlineLevel="0" collapsed="false">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row>
    <row r="349" customFormat="false" ht="15.75" hidden="false" customHeight="true" outlineLevel="0" collapsed="false">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row>
    <row r="350" customFormat="false" ht="15.75" hidden="false" customHeight="true" outlineLevel="0" collapsed="false">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row>
    <row r="351" customFormat="false" ht="15.75" hidden="false" customHeight="true" outlineLevel="0" collapsed="false">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row>
    <row r="352" customFormat="false" ht="15.75" hidden="false" customHeight="true" outlineLevel="0" collapsed="false">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row>
    <row r="353" customFormat="false" ht="15.75" hidden="false" customHeight="true" outlineLevel="0" collapsed="false">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row>
    <row r="354" customFormat="false" ht="15.75" hidden="false" customHeight="true" outlineLevel="0" collapsed="false">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row>
    <row r="355" customFormat="false" ht="15.75" hidden="false" customHeight="true" outlineLevel="0" collapsed="false">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row>
    <row r="356" customFormat="false" ht="15.75" hidden="false" customHeight="true" outlineLevel="0" collapsed="false">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row>
    <row r="357" customFormat="false" ht="15.75" hidden="false" customHeight="true" outlineLevel="0" collapsed="false">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row>
    <row r="358" customFormat="false" ht="15.75" hidden="false" customHeight="true" outlineLevel="0" collapsed="false">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row>
    <row r="359" customFormat="false" ht="15.75" hidden="false" customHeight="true" outlineLevel="0" collapsed="false">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row>
    <row r="360" customFormat="false" ht="15.75" hidden="false" customHeight="true" outlineLevel="0" collapsed="false">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row>
    <row r="361" customFormat="false" ht="15.75" hidden="false" customHeight="true" outlineLevel="0" collapsed="false">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row>
    <row r="362" customFormat="false" ht="15.75" hidden="false" customHeight="true" outlineLevel="0" collapsed="false">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row>
    <row r="363" customFormat="false" ht="15.75" hidden="false" customHeight="true" outlineLevel="0" collapsed="false">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row>
    <row r="364" customFormat="false" ht="15.75" hidden="false" customHeight="true" outlineLevel="0" collapsed="false">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row>
    <row r="365" customFormat="false" ht="15.75" hidden="false" customHeight="true" outlineLevel="0" collapsed="false">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row>
    <row r="366" customFormat="false" ht="15.75" hidden="false" customHeight="true" outlineLevel="0" collapsed="false">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row>
    <row r="367" customFormat="false" ht="15.75" hidden="false" customHeight="true" outlineLevel="0" collapsed="false">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row>
    <row r="368" customFormat="false" ht="15.75" hidden="false" customHeight="true" outlineLevel="0" collapsed="false">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c r="Z368" s="38"/>
    </row>
    <row r="369" customFormat="false" ht="15.75" hidden="false" customHeight="true" outlineLevel="0" collapsed="false">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c r="Z369" s="38"/>
    </row>
    <row r="370" customFormat="false" ht="15.75" hidden="false" customHeight="true" outlineLevel="0" collapsed="false">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c r="Z370" s="38"/>
    </row>
    <row r="371" customFormat="false" ht="15.75" hidden="false" customHeight="true" outlineLevel="0" collapsed="false">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c r="Z371" s="38"/>
    </row>
    <row r="372" customFormat="false" ht="15.75" hidden="false" customHeight="true" outlineLevel="0" collapsed="false">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c r="Z372" s="38"/>
    </row>
    <row r="373" customFormat="false" ht="15.75" hidden="false" customHeight="true" outlineLevel="0" collapsed="false">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c r="Z373" s="38"/>
    </row>
    <row r="374" customFormat="false" ht="15.75" hidden="false" customHeight="true" outlineLevel="0" collapsed="false">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c r="Z374" s="38"/>
    </row>
    <row r="375" customFormat="false" ht="15.75" hidden="false" customHeight="true" outlineLevel="0" collapsed="false">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c r="Z375" s="38"/>
    </row>
    <row r="376" customFormat="false" ht="15.75" hidden="false" customHeight="true" outlineLevel="0" collapsed="false">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c r="Z376" s="38"/>
    </row>
    <row r="377" customFormat="false" ht="15.75" hidden="false" customHeight="true" outlineLevel="0" collapsed="false">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c r="Z377" s="38"/>
    </row>
    <row r="378" customFormat="false" ht="15.75" hidden="false" customHeight="true" outlineLevel="0" collapsed="false">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c r="Z378" s="38"/>
    </row>
    <row r="379" customFormat="false" ht="15.75" hidden="false" customHeight="true" outlineLevel="0" collapsed="false">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c r="Z379" s="38"/>
    </row>
    <row r="380" customFormat="false" ht="15.75" hidden="false" customHeight="true" outlineLevel="0" collapsed="false">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c r="Z380" s="38"/>
    </row>
    <row r="381" customFormat="false" ht="15.75" hidden="false" customHeight="true" outlineLevel="0" collapsed="false">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c r="Z381" s="38"/>
    </row>
    <row r="382" customFormat="false" ht="15.75" hidden="false" customHeight="true" outlineLevel="0" collapsed="false">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c r="Z382" s="38"/>
    </row>
    <row r="383" customFormat="false" ht="15.75" hidden="false" customHeight="true" outlineLevel="0" collapsed="false">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c r="Z383" s="38"/>
    </row>
    <row r="384" customFormat="false" ht="15.75" hidden="false" customHeight="true" outlineLevel="0" collapsed="false">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c r="Z384" s="38"/>
    </row>
    <row r="385" customFormat="false" ht="15.75" hidden="false" customHeight="true" outlineLevel="0" collapsed="false">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c r="Z385" s="38"/>
    </row>
    <row r="386" customFormat="false" ht="15.75" hidden="false" customHeight="true" outlineLevel="0" collapsed="false">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c r="Z386" s="38"/>
    </row>
    <row r="387" customFormat="false" ht="15.75" hidden="false" customHeight="true" outlineLevel="0" collapsed="false">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c r="Z387" s="38"/>
    </row>
    <row r="388" customFormat="false" ht="15.75" hidden="false" customHeight="true" outlineLevel="0" collapsed="false">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c r="Z388" s="38"/>
    </row>
    <row r="389" customFormat="false" ht="15.75" hidden="false" customHeight="true" outlineLevel="0" collapsed="false">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c r="Z389" s="38"/>
    </row>
    <row r="390" customFormat="false" ht="15.75" hidden="false" customHeight="true" outlineLevel="0" collapsed="false">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c r="Z390" s="38"/>
    </row>
    <row r="391" customFormat="false" ht="15.75" hidden="false" customHeight="true" outlineLevel="0" collapsed="false">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c r="Z391" s="38"/>
    </row>
    <row r="392" customFormat="false" ht="15.75" hidden="false" customHeight="true" outlineLevel="0" collapsed="false">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c r="Z392" s="38"/>
    </row>
    <row r="393" customFormat="false" ht="15.75" hidden="false" customHeight="true" outlineLevel="0" collapsed="false">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c r="Z393" s="38"/>
    </row>
    <row r="394" customFormat="false" ht="15.75" hidden="false" customHeight="true" outlineLevel="0" collapsed="false">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c r="Z394" s="38"/>
    </row>
    <row r="395" customFormat="false" ht="15.75" hidden="false" customHeight="true" outlineLevel="0" collapsed="false">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c r="Z395" s="38"/>
    </row>
    <row r="396" customFormat="false" ht="15.75" hidden="false" customHeight="true" outlineLevel="0" collapsed="false">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c r="Z396" s="38"/>
    </row>
    <row r="397" customFormat="false" ht="15.75" hidden="false" customHeight="true" outlineLevel="0" collapsed="false">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c r="Z397" s="38"/>
    </row>
    <row r="398" customFormat="false" ht="15.75" hidden="false" customHeight="true" outlineLevel="0" collapsed="false">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c r="Z398" s="38"/>
    </row>
    <row r="399" customFormat="false" ht="15.75" hidden="false" customHeight="true" outlineLevel="0" collapsed="false">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c r="Z399" s="38"/>
    </row>
    <row r="400" customFormat="false" ht="15.75" hidden="false" customHeight="true" outlineLevel="0" collapsed="false">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row>
    <row r="401" customFormat="false" ht="15.75" hidden="false" customHeight="true" outlineLevel="0" collapsed="false">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c r="Z401" s="38"/>
    </row>
    <row r="402" customFormat="false" ht="15.75" hidden="false" customHeight="true" outlineLevel="0" collapsed="false">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c r="Z402" s="38"/>
    </row>
    <row r="403" customFormat="false" ht="15.75" hidden="false" customHeight="true" outlineLevel="0" collapsed="false">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c r="Z403" s="38"/>
    </row>
    <row r="404" customFormat="false" ht="15.75" hidden="false" customHeight="true" outlineLevel="0" collapsed="false">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c r="Z404" s="38"/>
    </row>
    <row r="405" customFormat="false" ht="15.75" hidden="false" customHeight="true" outlineLevel="0" collapsed="false">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c r="Z405" s="38"/>
    </row>
    <row r="406" customFormat="false" ht="15.75" hidden="false" customHeight="true" outlineLevel="0" collapsed="false">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row>
    <row r="407" customFormat="false" ht="15.75" hidden="false" customHeight="true" outlineLevel="0" collapsed="false">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c r="Z407" s="38"/>
    </row>
    <row r="408" customFormat="false" ht="15.75" hidden="false" customHeight="true" outlineLevel="0" collapsed="false">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c r="Z408" s="38"/>
    </row>
    <row r="409" customFormat="false" ht="15.75" hidden="false" customHeight="true" outlineLevel="0" collapsed="false">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c r="Z409" s="38"/>
    </row>
    <row r="410" customFormat="false" ht="15.75" hidden="false" customHeight="true" outlineLevel="0" collapsed="false">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c r="Z410" s="38"/>
    </row>
    <row r="411" customFormat="false" ht="15.75" hidden="false" customHeight="true" outlineLevel="0" collapsed="false">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c r="Z411" s="38"/>
    </row>
    <row r="412" customFormat="false" ht="15.75" hidden="false" customHeight="true" outlineLevel="0" collapsed="false">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c r="Z412" s="38"/>
    </row>
    <row r="413" customFormat="false" ht="15.75" hidden="false" customHeight="true" outlineLevel="0" collapsed="false">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c r="Z413" s="38"/>
    </row>
    <row r="414" customFormat="false" ht="15.75" hidden="false" customHeight="true" outlineLevel="0" collapsed="false">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c r="Z414" s="38"/>
    </row>
    <row r="415" customFormat="false" ht="15.75" hidden="false" customHeight="true" outlineLevel="0" collapsed="false">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c r="Z415" s="38"/>
    </row>
    <row r="416" customFormat="false" ht="15.75" hidden="false" customHeight="true" outlineLevel="0" collapsed="false">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c r="Z416" s="38"/>
    </row>
    <row r="417" customFormat="false" ht="15.75" hidden="false" customHeight="true" outlineLevel="0" collapsed="false">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c r="Z417" s="38"/>
    </row>
    <row r="418" customFormat="false" ht="15.75" hidden="false" customHeight="true" outlineLevel="0" collapsed="false">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c r="Z418" s="38"/>
    </row>
    <row r="419" customFormat="false" ht="15.75" hidden="false" customHeight="true" outlineLevel="0" collapsed="false">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c r="Z419" s="38"/>
    </row>
    <row r="420" customFormat="false" ht="15.75" hidden="false" customHeight="true" outlineLevel="0" collapsed="false">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c r="Z420" s="38"/>
    </row>
    <row r="421" customFormat="false" ht="15.75" hidden="false" customHeight="true" outlineLevel="0" collapsed="false">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c r="Z421" s="38"/>
    </row>
    <row r="422" customFormat="false" ht="15.75" hidden="false" customHeight="true" outlineLevel="0" collapsed="false">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c r="Z422" s="38"/>
    </row>
    <row r="423" customFormat="false" ht="15.75" hidden="false" customHeight="true" outlineLevel="0" collapsed="false">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c r="Z423" s="38"/>
    </row>
    <row r="424" customFormat="false" ht="15.75" hidden="false" customHeight="true" outlineLevel="0" collapsed="false">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c r="Z424" s="38"/>
    </row>
    <row r="425" customFormat="false" ht="15.75" hidden="false" customHeight="true" outlineLevel="0" collapsed="false">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c r="Z425" s="38"/>
    </row>
    <row r="426" customFormat="false" ht="15.75" hidden="false" customHeight="true" outlineLevel="0" collapsed="false">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c r="Z426" s="38"/>
    </row>
    <row r="427" customFormat="false" ht="15.75" hidden="false" customHeight="true" outlineLevel="0" collapsed="false">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c r="Z427" s="38"/>
    </row>
    <row r="428" customFormat="false" ht="15.75" hidden="false" customHeight="true" outlineLevel="0" collapsed="false">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c r="Z428" s="38"/>
    </row>
    <row r="429" customFormat="false" ht="15.75" hidden="false" customHeight="true" outlineLevel="0" collapsed="false">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c r="Z429" s="38"/>
    </row>
    <row r="430" customFormat="false" ht="15.75" hidden="false" customHeight="true" outlineLevel="0" collapsed="false">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c r="Z430" s="38"/>
    </row>
    <row r="431" customFormat="false" ht="15.75" hidden="false" customHeight="true" outlineLevel="0" collapsed="false">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c r="Z431" s="38"/>
    </row>
    <row r="432" customFormat="false" ht="15.75" hidden="false" customHeight="true" outlineLevel="0" collapsed="false">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c r="Z432" s="38"/>
    </row>
    <row r="433" customFormat="false" ht="15.75" hidden="false" customHeight="true" outlineLevel="0" collapsed="false">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c r="Z433" s="38"/>
    </row>
    <row r="434" customFormat="false" ht="15.75" hidden="false" customHeight="true" outlineLevel="0" collapsed="false">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c r="Z434" s="38"/>
    </row>
    <row r="435" customFormat="false" ht="15.75" hidden="false" customHeight="true" outlineLevel="0" collapsed="false">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c r="Z435" s="38"/>
    </row>
    <row r="436" customFormat="false" ht="15.75" hidden="false" customHeight="true" outlineLevel="0" collapsed="false">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c r="Z436" s="38"/>
    </row>
    <row r="437" customFormat="false" ht="15.75" hidden="false" customHeight="true" outlineLevel="0" collapsed="false">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c r="Z437" s="38"/>
    </row>
    <row r="438" customFormat="false" ht="15.75" hidden="false" customHeight="true" outlineLevel="0" collapsed="false">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c r="Z438" s="38"/>
    </row>
    <row r="439" customFormat="false" ht="15.75" hidden="false" customHeight="true" outlineLevel="0" collapsed="false">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c r="Z439" s="38"/>
    </row>
    <row r="440" customFormat="false" ht="15.75" hidden="false" customHeight="true" outlineLevel="0" collapsed="false">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c r="Z440" s="38"/>
    </row>
    <row r="441" customFormat="false" ht="15.75" hidden="false" customHeight="true" outlineLevel="0" collapsed="false">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c r="Z441" s="38"/>
    </row>
    <row r="442" customFormat="false" ht="15.75" hidden="false" customHeight="true" outlineLevel="0" collapsed="false">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c r="Z442" s="38"/>
    </row>
    <row r="443" customFormat="false" ht="15.75" hidden="false" customHeight="true" outlineLevel="0" collapsed="false">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c r="Z443" s="38"/>
    </row>
    <row r="444" customFormat="false" ht="15.75" hidden="false" customHeight="true" outlineLevel="0" collapsed="false">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c r="Z444" s="38"/>
    </row>
    <row r="445" customFormat="false" ht="15.75" hidden="false" customHeight="true" outlineLevel="0" collapsed="false">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c r="Z445" s="38"/>
    </row>
    <row r="446" customFormat="false" ht="15.75" hidden="false" customHeight="true" outlineLevel="0" collapsed="false">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c r="Z446" s="38"/>
    </row>
    <row r="447" customFormat="false" ht="15.75" hidden="false" customHeight="true" outlineLevel="0" collapsed="false">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c r="Z447" s="38"/>
    </row>
    <row r="448" customFormat="false" ht="15.75" hidden="false" customHeight="true" outlineLevel="0" collapsed="false">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c r="Z448" s="38"/>
    </row>
    <row r="449" customFormat="false" ht="15.75" hidden="false" customHeight="true" outlineLevel="0" collapsed="false">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c r="Z449" s="38"/>
    </row>
    <row r="450" customFormat="false" ht="15.75" hidden="false" customHeight="true" outlineLevel="0" collapsed="false">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c r="Z450" s="38"/>
    </row>
    <row r="451" customFormat="false" ht="15.75" hidden="false" customHeight="true" outlineLevel="0" collapsed="false">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c r="Z451" s="38"/>
    </row>
    <row r="452" customFormat="false" ht="15.75" hidden="false" customHeight="true" outlineLevel="0" collapsed="false">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c r="Z452" s="38"/>
    </row>
    <row r="453" customFormat="false" ht="15.75" hidden="false" customHeight="true" outlineLevel="0" collapsed="false">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c r="Z453" s="38"/>
    </row>
    <row r="454" customFormat="false" ht="15.75" hidden="false" customHeight="true" outlineLevel="0" collapsed="false">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c r="Z454" s="38"/>
    </row>
    <row r="455" customFormat="false" ht="15.75" hidden="false" customHeight="true" outlineLevel="0" collapsed="false">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c r="Z455" s="38"/>
    </row>
    <row r="456" customFormat="false" ht="15.75" hidden="false" customHeight="true" outlineLevel="0" collapsed="false">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c r="Z456" s="38"/>
    </row>
    <row r="457" customFormat="false" ht="15.75" hidden="false" customHeight="true" outlineLevel="0" collapsed="false">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c r="Z457" s="38"/>
    </row>
    <row r="458" customFormat="false" ht="15.75" hidden="false" customHeight="true" outlineLevel="0" collapsed="false">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c r="Z458" s="38"/>
    </row>
    <row r="459" customFormat="false" ht="15.75" hidden="false" customHeight="true" outlineLevel="0" collapsed="false">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c r="Z459" s="38"/>
    </row>
    <row r="460" customFormat="false" ht="15.75" hidden="false" customHeight="true" outlineLevel="0" collapsed="false">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c r="Z460" s="38"/>
    </row>
    <row r="461" customFormat="false" ht="15.75" hidden="false" customHeight="true" outlineLevel="0" collapsed="false">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c r="Z461" s="38"/>
    </row>
    <row r="462" customFormat="false" ht="15.75" hidden="false" customHeight="true" outlineLevel="0" collapsed="false">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c r="Z462" s="38"/>
    </row>
    <row r="463" customFormat="false" ht="15.75" hidden="false" customHeight="true" outlineLevel="0" collapsed="false">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c r="Z463" s="38"/>
    </row>
    <row r="464" customFormat="false" ht="15.75" hidden="false" customHeight="true" outlineLevel="0" collapsed="false">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c r="Z464" s="38"/>
    </row>
    <row r="465" customFormat="false" ht="15.75" hidden="false" customHeight="true" outlineLevel="0" collapsed="false">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c r="Z465" s="38"/>
    </row>
    <row r="466" customFormat="false" ht="15.75" hidden="false" customHeight="true" outlineLevel="0" collapsed="false">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c r="Z466" s="38"/>
    </row>
    <row r="467" customFormat="false" ht="15.75" hidden="false" customHeight="true" outlineLevel="0" collapsed="false">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c r="Z467" s="38"/>
    </row>
    <row r="468" customFormat="false" ht="15.75" hidden="false" customHeight="true" outlineLevel="0" collapsed="false">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c r="Z468" s="38"/>
    </row>
    <row r="469" customFormat="false" ht="15.75" hidden="false" customHeight="true" outlineLevel="0" collapsed="false">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c r="Z469" s="38"/>
    </row>
    <row r="470" customFormat="false" ht="15.75" hidden="false" customHeight="true" outlineLevel="0" collapsed="false">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c r="Z470" s="38"/>
    </row>
    <row r="471" customFormat="false" ht="15.75" hidden="false" customHeight="true" outlineLevel="0" collapsed="false">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c r="Z471" s="38"/>
    </row>
    <row r="472" customFormat="false" ht="15.75" hidden="false" customHeight="true" outlineLevel="0" collapsed="false">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c r="Z472" s="38"/>
    </row>
    <row r="473" customFormat="false" ht="15.75" hidden="false" customHeight="true" outlineLevel="0" collapsed="false">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c r="Z473" s="38"/>
    </row>
    <row r="474" customFormat="false" ht="15.75" hidden="false" customHeight="true" outlineLevel="0" collapsed="false">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c r="Z474" s="38"/>
    </row>
    <row r="475" customFormat="false" ht="15.75" hidden="false" customHeight="true" outlineLevel="0" collapsed="false">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c r="Z475" s="38"/>
    </row>
    <row r="476" customFormat="false" ht="15.75" hidden="false" customHeight="true" outlineLevel="0" collapsed="false">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c r="Z476" s="38"/>
    </row>
    <row r="477" customFormat="false" ht="15.75" hidden="false" customHeight="true" outlineLevel="0" collapsed="false">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c r="Z477" s="38"/>
    </row>
    <row r="478" customFormat="false" ht="15.75" hidden="false" customHeight="true" outlineLevel="0" collapsed="false">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c r="Z478" s="38"/>
    </row>
    <row r="479" customFormat="false" ht="15.75" hidden="false" customHeight="true" outlineLevel="0" collapsed="false">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c r="Z479" s="38"/>
    </row>
    <row r="480" customFormat="false" ht="15.75" hidden="false" customHeight="true" outlineLevel="0" collapsed="false">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c r="Z480" s="38"/>
    </row>
    <row r="481" customFormat="false" ht="15.75" hidden="false" customHeight="true" outlineLevel="0" collapsed="false">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c r="Z481" s="38"/>
    </row>
    <row r="482" customFormat="false" ht="15.75" hidden="false" customHeight="true" outlineLevel="0" collapsed="false">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c r="Z482" s="38"/>
    </row>
    <row r="483" customFormat="false" ht="15.75" hidden="false" customHeight="true" outlineLevel="0" collapsed="false">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c r="Z483" s="38"/>
    </row>
    <row r="484" customFormat="false" ht="15.75" hidden="false" customHeight="true" outlineLevel="0" collapsed="false">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c r="Z484" s="38"/>
    </row>
    <row r="485" customFormat="false" ht="15.75" hidden="false" customHeight="true" outlineLevel="0" collapsed="false">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c r="Z485" s="38"/>
    </row>
    <row r="486" customFormat="false" ht="15.75" hidden="false" customHeight="true" outlineLevel="0" collapsed="false">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c r="Z486" s="38"/>
    </row>
    <row r="487" customFormat="false" ht="15.75" hidden="false" customHeight="true" outlineLevel="0" collapsed="false">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c r="Z487" s="38"/>
    </row>
    <row r="488" customFormat="false" ht="15.75" hidden="false" customHeight="true" outlineLevel="0" collapsed="false">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c r="Z488" s="38"/>
    </row>
    <row r="489" customFormat="false" ht="15.75" hidden="false" customHeight="true" outlineLevel="0" collapsed="false">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c r="Z489" s="38"/>
    </row>
    <row r="490" customFormat="false" ht="15.75" hidden="false" customHeight="true" outlineLevel="0" collapsed="false">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row>
    <row r="491" customFormat="false" ht="15.75" hidden="false" customHeight="true" outlineLevel="0" collapsed="false">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c r="Z491" s="38"/>
    </row>
    <row r="492" customFormat="false" ht="15.75" hidden="false" customHeight="true" outlineLevel="0" collapsed="false">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c r="Z492" s="38"/>
    </row>
    <row r="493" customFormat="false" ht="15.75" hidden="false" customHeight="true" outlineLevel="0" collapsed="false">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c r="Z493" s="38"/>
    </row>
    <row r="494" customFormat="false" ht="15.75" hidden="false" customHeight="true" outlineLevel="0" collapsed="false">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c r="Z494" s="38"/>
    </row>
    <row r="495" customFormat="false" ht="15.75" hidden="false" customHeight="true" outlineLevel="0" collapsed="false">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c r="Z495" s="38"/>
    </row>
    <row r="496" customFormat="false" ht="15.75" hidden="false" customHeight="true" outlineLevel="0" collapsed="false">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c r="Z496" s="38"/>
    </row>
    <row r="497" customFormat="false" ht="15.75" hidden="false" customHeight="true" outlineLevel="0" collapsed="false">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c r="Z497" s="38"/>
    </row>
    <row r="498" customFormat="false" ht="15.75" hidden="false" customHeight="true" outlineLevel="0" collapsed="false">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c r="Z498" s="38"/>
    </row>
    <row r="499" customFormat="false" ht="15.75" hidden="false" customHeight="true" outlineLevel="0" collapsed="false">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c r="Z499" s="38"/>
    </row>
    <row r="500" customFormat="false" ht="15.75" hidden="false" customHeight="true" outlineLevel="0" collapsed="false">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c r="Z500" s="38"/>
    </row>
    <row r="501" customFormat="false" ht="15.75" hidden="false" customHeight="true" outlineLevel="0" collapsed="false">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c r="Z501" s="38"/>
    </row>
    <row r="502" customFormat="false" ht="15.75" hidden="false" customHeight="true" outlineLevel="0" collapsed="false">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c r="Z502" s="38"/>
    </row>
    <row r="503" customFormat="false" ht="15.75" hidden="false" customHeight="true" outlineLevel="0" collapsed="false">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c r="Z503" s="38"/>
    </row>
    <row r="504" customFormat="false" ht="15.75" hidden="false" customHeight="true" outlineLevel="0" collapsed="false">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c r="Z504" s="38"/>
    </row>
    <row r="505" customFormat="false" ht="15.75" hidden="false" customHeight="true" outlineLevel="0" collapsed="false">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c r="Z505" s="38"/>
    </row>
    <row r="506" customFormat="false" ht="15.75" hidden="false" customHeight="true" outlineLevel="0" collapsed="false">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c r="Z506" s="38"/>
    </row>
    <row r="507" customFormat="false" ht="15.75" hidden="false" customHeight="true" outlineLevel="0" collapsed="false">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c r="Z507" s="38"/>
    </row>
    <row r="508" customFormat="false" ht="15.75" hidden="false" customHeight="true" outlineLevel="0" collapsed="false">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c r="Z508" s="38"/>
    </row>
    <row r="509" customFormat="false" ht="15.75" hidden="false" customHeight="true" outlineLevel="0" collapsed="false">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c r="Z509" s="38"/>
    </row>
    <row r="510" customFormat="false" ht="15.75" hidden="false" customHeight="true" outlineLevel="0" collapsed="false">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c r="Z510" s="38"/>
    </row>
    <row r="511" customFormat="false" ht="15.75" hidden="false" customHeight="true" outlineLevel="0" collapsed="false">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c r="Z511" s="38"/>
    </row>
    <row r="512" customFormat="false" ht="15.75" hidden="false" customHeight="true" outlineLevel="0" collapsed="false">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c r="Z512" s="38"/>
    </row>
    <row r="513" customFormat="false" ht="15.75" hidden="false" customHeight="true" outlineLevel="0" collapsed="false">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c r="Z513" s="38"/>
    </row>
    <row r="514" customFormat="false" ht="15.75" hidden="false" customHeight="true" outlineLevel="0" collapsed="false">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c r="Z514" s="38"/>
    </row>
    <row r="515" customFormat="false" ht="15.75" hidden="false" customHeight="true" outlineLevel="0" collapsed="false">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c r="Z515" s="38"/>
    </row>
    <row r="516" customFormat="false" ht="15.75" hidden="false" customHeight="true" outlineLevel="0" collapsed="false">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c r="Z516" s="38"/>
    </row>
    <row r="517" customFormat="false" ht="15.75" hidden="false" customHeight="true" outlineLevel="0" collapsed="false">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c r="Z517" s="38"/>
    </row>
    <row r="518" customFormat="false" ht="15.75" hidden="false" customHeight="true" outlineLevel="0" collapsed="false">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customFormat="false" ht="15.75" hidden="false" customHeight="true" outlineLevel="0" collapsed="false">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customFormat="false" ht="15.75" hidden="false" customHeight="true" outlineLevel="0" collapsed="false">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customFormat="false" ht="15.75" hidden="false" customHeight="true" outlineLevel="0" collapsed="false">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customFormat="false" ht="15.75" hidden="false" customHeight="true" outlineLevel="0" collapsed="false">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customFormat="false" ht="15.75" hidden="false" customHeight="true" outlineLevel="0" collapsed="false">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customFormat="false" ht="15.75" hidden="false" customHeight="true" outlineLevel="0" collapsed="false">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customFormat="false" ht="15.75" hidden="false" customHeight="true" outlineLevel="0" collapsed="false">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customFormat="false" ht="15.75" hidden="false" customHeight="true" outlineLevel="0" collapsed="false">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customFormat="false" ht="15.75" hidden="false" customHeight="true" outlineLevel="0" collapsed="false">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customFormat="false" ht="15.75" hidden="false" customHeight="true" outlineLevel="0" collapsed="false">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customFormat="false" ht="15.75" hidden="false" customHeight="true" outlineLevel="0" collapsed="false">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customFormat="false" ht="15.75" hidden="false" customHeight="true" outlineLevel="0" collapsed="false">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customFormat="false" ht="15.75" hidden="false" customHeight="true" outlineLevel="0" collapsed="false">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customFormat="false" ht="15.75" hidden="false" customHeight="true" outlineLevel="0" collapsed="false">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customFormat="false" ht="15.75" hidden="false" customHeight="true" outlineLevel="0" collapsed="false">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customFormat="false" ht="15.75" hidden="false" customHeight="true" outlineLevel="0" collapsed="false">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customFormat="false" ht="15.75" hidden="false" customHeight="true" outlineLevel="0" collapsed="false">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customFormat="false" ht="15.75" hidden="false" customHeight="true" outlineLevel="0" collapsed="false">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customFormat="false" ht="15.75" hidden="false" customHeight="true" outlineLevel="0" collapsed="false">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customFormat="false" ht="15.75" hidden="false" customHeight="true" outlineLevel="0" collapsed="false">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customFormat="false" ht="15.75" hidden="false" customHeight="true" outlineLevel="0" collapsed="false">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customFormat="false" ht="15.75" hidden="false" customHeight="true" outlineLevel="0" collapsed="false">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customFormat="false" ht="15.75" hidden="false" customHeight="true" outlineLevel="0" collapsed="false">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customFormat="false" ht="15.75" hidden="false" customHeight="true" outlineLevel="0" collapsed="false">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customFormat="false" ht="15.75" hidden="false" customHeight="true" outlineLevel="0" collapsed="false">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customFormat="false" ht="15.75" hidden="false" customHeight="true" outlineLevel="0" collapsed="false">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customFormat="false" ht="15.75" hidden="false" customHeight="true" outlineLevel="0" collapsed="false">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customFormat="false" ht="15.75" hidden="false" customHeight="true" outlineLevel="0" collapsed="false">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customFormat="false" ht="15.75" hidden="false" customHeight="true" outlineLevel="0" collapsed="false">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customFormat="false" ht="15.75" hidden="false" customHeight="true" outlineLevel="0" collapsed="false">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customFormat="false" ht="15.75" hidden="false" customHeight="true" outlineLevel="0" collapsed="false">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customFormat="false" ht="15.75" hidden="false" customHeight="true" outlineLevel="0" collapsed="false">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customFormat="false" ht="15.75" hidden="false" customHeight="true" outlineLevel="0" collapsed="false">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customFormat="false" ht="15.75" hidden="false" customHeight="true" outlineLevel="0" collapsed="false">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customFormat="false" ht="15.75" hidden="false" customHeight="true" outlineLevel="0" collapsed="false">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customFormat="false" ht="15.75" hidden="false" customHeight="true" outlineLevel="0" collapsed="false">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customFormat="false" ht="15.75" hidden="false" customHeight="true" outlineLevel="0" collapsed="false">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customFormat="false" ht="15.75" hidden="false" customHeight="true" outlineLevel="0" collapsed="false">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customFormat="false" ht="15.75" hidden="false" customHeight="true" outlineLevel="0" collapsed="false">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customFormat="false" ht="15.75" hidden="false" customHeight="true" outlineLevel="0" collapsed="false">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customFormat="false" ht="15.75" hidden="false" customHeight="true" outlineLevel="0" collapsed="false">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customFormat="false" ht="15.75" hidden="false" customHeight="true" outlineLevel="0" collapsed="false">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customFormat="false" ht="15.75" hidden="false" customHeight="true" outlineLevel="0" collapsed="false">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customFormat="false" ht="15.75" hidden="false" customHeight="true" outlineLevel="0" collapsed="false">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customFormat="false" ht="15.75" hidden="false" customHeight="true" outlineLevel="0" collapsed="false">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customFormat="false" ht="15.75" hidden="false" customHeight="true" outlineLevel="0" collapsed="false">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customFormat="false" ht="15.75" hidden="false" customHeight="true" outlineLevel="0" collapsed="false">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customFormat="false" ht="15.75" hidden="false" customHeight="true" outlineLevel="0" collapsed="false">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customFormat="false" ht="15.75" hidden="false" customHeight="true" outlineLevel="0" collapsed="false">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customFormat="false" ht="15.75" hidden="false" customHeight="true" outlineLevel="0" collapsed="false">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customFormat="false" ht="15.75" hidden="false" customHeight="true" outlineLevel="0" collapsed="false">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customFormat="false" ht="15.75" hidden="false" customHeight="true" outlineLevel="0" collapsed="false">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customFormat="false" ht="15.75" hidden="false" customHeight="true" outlineLevel="0" collapsed="false">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customFormat="false" ht="15.75" hidden="false" customHeight="true" outlineLevel="0" collapsed="false">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customFormat="false" ht="15.75" hidden="false" customHeight="true" outlineLevel="0" collapsed="false">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customFormat="false" ht="15.75" hidden="false" customHeight="true" outlineLevel="0" collapsed="false">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customFormat="false" ht="15.75" hidden="false" customHeight="true" outlineLevel="0" collapsed="false">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customFormat="false" ht="15.75" hidden="false" customHeight="true" outlineLevel="0" collapsed="false">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customFormat="false" ht="15.75" hidden="false" customHeight="true" outlineLevel="0" collapsed="false">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customFormat="false" ht="15.75" hidden="false" customHeight="true" outlineLevel="0" collapsed="false">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customFormat="false" ht="15.75" hidden="false" customHeight="true" outlineLevel="0" collapsed="false">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customFormat="false" ht="15.75" hidden="false" customHeight="true" outlineLevel="0" collapsed="false">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customFormat="false" ht="15.75" hidden="false" customHeight="true" outlineLevel="0" collapsed="false">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customFormat="false" ht="15.75" hidden="false" customHeight="true" outlineLevel="0" collapsed="false">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customFormat="false" ht="15.75" hidden="false" customHeight="true" outlineLevel="0" collapsed="false">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customFormat="false" ht="15.75" hidden="false" customHeight="true" outlineLevel="0" collapsed="false">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customFormat="false" ht="15.75" hidden="false" customHeight="true" outlineLevel="0" collapsed="false">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customFormat="false" ht="15.75" hidden="false" customHeight="true" outlineLevel="0" collapsed="false">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customFormat="false" ht="15.75" hidden="false" customHeight="true" outlineLevel="0" collapsed="false">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customFormat="false" ht="15.75" hidden="false" customHeight="true" outlineLevel="0" collapsed="false">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customFormat="false" ht="15.75" hidden="false" customHeight="true" outlineLevel="0" collapsed="false">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customFormat="false" ht="15.75" hidden="false" customHeight="true" outlineLevel="0" collapsed="false">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customFormat="false" ht="15.75" hidden="false" customHeight="true" outlineLevel="0" collapsed="false">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customFormat="false" ht="15.75" hidden="false" customHeight="true" outlineLevel="0" collapsed="false">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customFormat="false" ht="15.75" hidden="false" customHeight="true" outlineLevel="0" collapsed="false">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customFormat="false" ht="15.75" hidden="false" customHeight="true" outlineLevel="0" collapsed="false">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customFormat="false" ht="15.75" hidden="false" customHeight="true" outlineLevel="0" collapsed="false">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customFormat="false" ht="15.75" hidden="false" customHeight="true" outlineLevel="0" collapsed="false">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customFormat="false" ht="15.75" hidden="false" customHeight="true" outlineLevel="0" collapsed="false">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customFormat="false" ht="15.75" hidden="false" customHeight="true" outlineLevel="0" collapsed="false">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customFormat="false" ht="15.75" hidden="false" customHeight="true" outlineLevel="0" collapsed="false">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customFormat="false" ht="15.75" hidden="false" customHeight="true" outlineLevel="0" collapsed="false">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customFormat="false" ht="15.75" hidden="false" customHeight="true" outlineLevel="0" collapsed="false">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customFormat="false" ht="15.75" hidden="false" customHeight="true" outlineLevel="0" collapsed="false">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customFormat="false" ht="15.75" hidden="false" customHeight="true" outlineLevel="0" collapsed="false">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customFormat="false" ht="15.75" hidden="false" customHeight="true" outlineLevel="0" collapsed="false">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customFormat="false" ht="15.75" hidden="false" customHeight="true" outlineLevel="0" collapsed="false">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customFormat="false" ht="15.75" hidden="false" customHeight="true" outlineLevel="0" collapsed="false">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customFormat="false" ht="15.75" hidden="false" customHeight="true" outlineLevel="0" collapsed="false">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customFormat="false" ht="15.75" hidden="false" customHeight="true" outlineLevel="0" collapsed="false">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customFormat="false" ht="15.75" hidden="false" customHeight="true" outlineLevel="0" collapsed="false">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customFormat="false" ht="15.75" hidden="false" customHeight="true" outlineLevel="0" collapsed="false">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customFormat="false" ht="15.75" hidden="false" customHeight="true" outlineLevel="0" collapsed="false">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customFormat="false" ht="15.75" hidden="false" customHeight="true" outlineLevel="0" collapsed="false">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customFormat="false" ht="15.75" hidden="false" customHeight="true" outlineLevel="0" collapsed="false">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customFormat="false" ht="15.75" hidden="false" customHeight="true" outlineLevel="0" collapsed="false">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customFormat="false" ht="15.75" hidden="false" customHeight="true" outlineLevel="0" collapsed="false">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customFormat="false" ht="15.75" hidden="false" customHeight="true" outlineLevel="0" collapsed="false">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customFormat="false" ht="15.75" hidden="false" customHeight="true" outlineLevel="0" collapsed="false">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customFormat="false" ht="15.75" hidden="false" customHeight="true" outlineLevel="0" collapsed="false">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customFormat="false" ht="15.75" hidden="false" customHeight="true" outlineLevel="0" collapsed="false">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customFormat="false" ht="15.75" hidden="false" customHeight="true" outlineLevel="0" collapsed="false">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customFormat="false" ht="15.75" hidden="false" customHeight="true" outlineLevel="0" collapsed="false">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customFormat="false" ht="15.75" hidden="false" customHeight="true" outlineLevel="0" collapsed="false">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customFormat="false" ht="15.75" hidden="false" customHeight="true" outlineLevel="0" collapsed="false">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customFormat="false" ht="15.75" hidden="false" customHeight="true" outlineLevel="0" collapsed="false">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customFormat="false" ht="15.75" hidden="false" customHeight="true" outlineLevel="0" collapsed="false">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customFormat="false" ht="15.75" hidden="false" customHeight="true" outlineLevel="0" collapsed="false">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customFormat="false" ht="15.75" hidden="false" customHeight="true" outlineLevel="0" collapsed="false">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customFormat="false" ht="15.75" hidden="false" customHeight="true" outlineLevel="0" collapsed="false">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customFormat="false" ht="15.75" hidden="false" customHeight="true" outlineLevel="0" collapsed="false">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customFormat="false" ht="15.75" hidden="false" customHeight="true" outlineLevel="0" collapsed="false">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customFormat="false" ht="15.75" hidden="false" customHeight="true" outlineLevel="0" collapsed="false">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customFormat="false" ht="15.75" hidden="false" customHeight="true" outlineLevel="0" collapsed="false">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customFormat="false" ht="15.75" hidden="false" customHeight="true" outlineLevel="0" collapsed="false">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customFormat="false" ht="15.75" hidden="false" customHeight="true" outlineLevel="0" collapsed="false">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customFormat="false" ht="15.75" hidden="false" customHeight="true" outlineLevel="0" collapsed="false">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customFormat="false" ht="15.75" hidden="false" customHeight="true" outlineLevel="0" collapsed="false">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customFormat="false" ht="15.75" hidden="false" customHeight="true" outlineLevel="0" collapsed="false">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customFormat="false" ht="15.75" hidden="false" customHeight="true" outlineLevel="0" collapsed="false">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customFormat="false" ht="15.75" hidden="false" customHeight="true" outlineLevel="0" collapsed="false">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customFormat="false" ht="15.75" hidden="false" customHeight="true" outlineLevel="0" collapsed="false">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customFormat="false" ht="15.75" hidden="false" customHeight="true" outlineLevel="0" collapsed="false">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customFormat="false" ht="15.75" hidden="false" customHeight="true" outlineLevel="0" collapsed="false">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customFormat="false" ht="15.75" hidden="false" customHeight="true" outlineLevel="0" collapsed="false">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customFormat="false" ht="15.75" hidden="false" customHeight="true" outlineLevel="0" collapsed="false">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customFormat="false" ht="15.75" hidden="false" customHeight="true" outlineLevel="0" collapsed="false">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customFormat="false" ht="15.75" hidden="false" customHeight="true" outlineLevel="0" collapsed="false">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customFormat="false" ht="15.75" hidden="false" customHeight="true" outlineLevel="0" collapsed="false">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customFormat="false" ht="15.75" hidden="false" customHeight="true" outlineLevel="0" collapsed="false">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customFormat="false" ht="15.75" hidden="false" customHeight="true" outlineLevel="0" collapsed="false">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customFormat="false" ht="15.75" hidden="false" customHeight="true" outlineLevel="0" collapsed="false">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customFormat="false" ht="15.75" hidden="false" customHeight="true" outlineLevel="0" collapsed="false">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customFormat="false" ht="15.75" hidden="false" customHeight="true" outlineLevel="0" collapsed="false">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customFormat="false" ht="15.75" hidden="false" customHeight="true" outlineLevel="0" collapsed="false">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customFormat="false" ht="15.75" hidden="false" customHeight="true" outlineLevel="0" collapsed="false">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customFormat="false" ht="15.75" hidden="false" customHeight="true" outlineLevel="0" collapsed="false">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customFormat="false" ht="15.75" hidden="false" customHeight="true" outlineLevel="0" collapsed="false">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customFormat="false" ht="15.75" hidden="false" customHeight="true" outlineLevel="0" collapsed="false">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customFormat="false" ht="15.75" hidden="false" customHeight="true" outlineLevel="0" collapsed="false">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customFormat="false" ht="15.75" hidden="false" customHeight="true" outlineLevel="0" collapsed="false">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customFormat="false" ht="15.75" hidden="false" customHeight="true" outlineLevel="0" collapsed="false">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customFormat="false" ht="15.75" hidden="false" customHeight="true" outlineLevel="0" collapsed="false">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customFormat="false" ht="15.75" hidden="false" customHeight="true" outlineLevel="0" collapsed="false">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customFormat="false" ht="15.75" hidden="false" customHeight="true" outlineLevel="0" collapsed="false">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customFormat="false" ht="15.75" hidden="false" customHeight="true" outlineLevel="0" collapsed="false">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customFormat="false" ht="15.75" hidden="false" customHeight="true" outlineLevel="0" collapsed="false">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customFormat="false" ht="15.75" hidden="false" customHeight="true" outlineLevel="0" collapsed="false">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customFormat="false" ht="15.75" hidden="false" customHeight="true" outlineLevel="0" collapsed="false">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customFormat="false" ht="15.75" hidden="false" customHeight="true" outlineLevel="0" collapsed="false">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customFormat="false" ht="15.75" hidden="false" customHeight="true" outlineLevel="0" collapsed="false">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customFormat="false" ht="15.75" hidden="false" customHeight="true" outlineLevel="0" collapsed="false">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customFormat="false" ht="15.75" hidden="false" customHeight="true" outlineLevel="0" collapsed="false">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customFormat="false" ht="15.75" hidden="false" customHeight="true" outlineLevel="0" collapsed="false">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customFormat="false" ht="15.75" hidden="false" customHeight="true" outlineLevel="0" collapsed="false">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customFormat="false" ht="15.75" hidden="false" customHeight="true" outlineLevel="0" collapsed="false">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customFormat="false" ht="15.75" hidden="false" customHeight="true" outlineLevel="0" collapsed="false">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customFormat="false" ht="15.75" hidden="false" customHeight="true" outlineLevel="0" collapsed="false">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customFormat="false" ht="15.75" hidden="false" customHeight="true" outlineLevel="0" collapsed="false">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customFormat="false" ht="15.75" hidden="false" customHeight="true" outlineLevel="0" collapsed="false">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customFormat="false" ht="15.75" hidden="false" customHeight="true" outlineLevel="0" collapsed="false">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customFormat="false" ht="15.75" hidden="false" customHeight="true" outlineLevel="0" collapsed="false">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customFormat="false" ht="15.75" hidden="false" customHeight="true" outlineLevel="0" collapsed="false">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customFormat="false" ht="15.75" hidden="false" customHeight="true" outlineLevel="0" collapsed="false">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customFormat="false" ht="15.75" hidden="false" customHeight="true" outlineLevel="0" collapsed="false">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customFormat="false" ht="15.75" hidden="false" customHeight="true" outlineLevel="0" collapsed="false">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customFormat="false" ht="15.75" hidden="false" customHeight="true" outlineLevel="0" collapsed="false">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customFormat="false" ht="15.75" hidden="false" customHeight="true" outlineLevel="0" collapsed="false">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customFormat="false" ht="15.75" hidden="false" customHeight="true" outlineLevel="0" collapsed="false">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customFormat="false" ht="15.75" hidden="false" customHeight="true" outlineLevel="0" collapsed="false">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customFormat="false" ht="15.75" hidden="false" customHeight="true" outlineLevel="0" collapsed="false">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customFormat="false" ht="15.75" hidden="false" customHeight="true" outlineLevel="0" collapsed="false">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customFormat="false" ht="15.75" hidden="false" customHeight="true" outlineLevel="0" collapsed="false">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customFormat="false" ht="15.75" hidden="false" customHeight="true" outlineLevel="0" collapsed="false">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customFormat="false" ht="15.75" hidden="false" customHeight="true" outlineLevel="0" collapsed="false">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customFormat="false" ht="15.75" hidden="false" customHeight="true" outlineLevel="0" collapsed="false">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customFormat="false" ht="15.75" hidden="false" customHeight="true" outlineLevel="0" collapsed="false">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customFormat="false" ht="15.75" hidden="false" customHeight="true" outlineLevel="0" collapsed="false">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customFormat="false" ht="15.75" hidden="false" customHeight="true" outlineLevel="0" collapsed="false">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customFormat="false" ht="15.75" hidden="false" customHeight="true" outlineLevel="0" collapsed="false">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customFormat="false" ht="15.75" hidden="false" customHeight="true" outlineLevel="0" collapsed="false">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customFormat="false" ht="15.75" hidden="false" customHeight="true" outlineLevel="0" collapsed="false">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customFormat="false" ht="15.75" hidden="false" customHeight="true" outlineLevel="0" collapsed="false">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customFormat="false" ht="15.75" hidden="false" customHeight="true" outlineLevel="0" collapsed="false">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customFormat="false" ht="15.75" hidden="false" customHeight="true" outlineLevel="0" collapsed="false">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customFormat="false" ht="15.75" hidden="false" customHeight="true" outlineLevel="0" collapsed="false">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customFormat="false" ht="15.75" hidden="false" customHeight="true" outlineLevel="0" collapsed="false">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customFormat="false" ht="15.75" hidden="false" customHeight="true" outlineLevel="0" collapsed="false">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customFormat="false" ht="15.75" hidden="false" customHeight="true" outlineLevel="0" collapsed="false">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customFormat="false" ht="15.75" hidden="false" customHeight="true" outlineLevel="0" collapsed="false">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customFormat="false" ht="15.75" hidden="false" customHeight="true" outlineLevel="0" collapsed="false">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customFormat="false" ht="15.75" hidden="false" customHeight="true" outlineLevel="0" collapsed="false">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customFormat="false" ht="15.75" hidden="false" customHeight="true" outlineLevel="0" collapsed="false">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customFormat="false" ht="15.75" hidden="false" customHeight="true" outlineLevel="0" collapsed="false">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customFormat="false" ht="15.75" hidden="false" customHeight="true" outlineLevel="0" collapsed="false">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customFormat="false" ht="15.75" hidden="false" customHeight="true" outlineLevel="0" collapsed="false">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customFormat="false" ht="15.75" hidden="false" customHeight="true" outlineLevel="0" collapsed="false">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customFormat="false" ht="15.75" hidden="false" customHeight="true" outlineLevel="0" collapsed="false">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customFormat="false" ht="15.75" hidden="false" customHeight="true" outlineLevel="0" collapsed="false">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customFormat="false" ht="15.75" hidden="false" customHeight="true" outlineLevel="0" collapsed="false">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customFormat="false" ht="15.75" hidden="false" customHeight="true" outlineLevel="0" collapsed="false">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customFormat="false" ht="15.75" hidden="false" customHeight="true" outlineLevel="0" collapsed="false">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customFormat="false" ht="15.75" hidden="false" customHeight="true" outlineLevel="0" collapsed="false">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customFormat="false" ht="15.75" hidden="false" customHeight="true" outlineLevel="0" collapsed="false">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customFormat="false" ht="15.75" hidden="false" customHeight="true" outlineLevel="0" collapsed="false">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customFormat="false" ht="15.75" hidden="false" customHeight="true" outlineLevel="0" collapsed="false">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customFormat="false" ht="15.75" hidden="false" customHeight="true" outlineLevel="0" collapsed="false">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customFormat="false" ht="15.75" hidden="false" customHeight="true" outlineLevel="0" collapsed="false">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customFormat="false" ht="15.75" hidden="false" customHeight="true" outlineLevel="0" collapsed="false">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customFormat="false" ht="15.75" hidden="false" customHeight="true" outlineLevel="0" collapsed="false">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customFormat="false" ht="15.75" hidden="false" customHeight="true" outlineLevel="0" collapsed="false">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customFormat="false" ht="15.75" hidden="false" customHeight="true" outlineLevel="0" collapsed="false">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customFormat="false" ht="15.75" hidden="false" customHeight="true" outlineLevel="0" collapsed="false">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customFormat="false" ht="15.75" hidden="false" customHeight="true" outlineLevel="0" collapsed="false">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customFormat="false" ht="15.75" hidden="false" customHeight="true" outlineLevel="0" collapsed="false">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customFormat="false" ht="15.75" hidden="false" customHeight="true" outlineLevel="0" collapsed="false">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customFormat="false" ht="15.75" hidden="false" customHeight="true" outlineLevel="0" collapsed="false">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customFormat="false" ht="15.75" hidden="false" customHeight="true" outlineLevel="0" collapsed="false">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customFormat="false" ht="15.75" hidden="false" customHeight="true" outlineLevel="0" collapsed="false">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customFormat="false" ht="15.75" hidden="false" customHeight="true" outlineLevel="0" collapsed="false">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customFormat="false" ht="15.75" hidden="false" customHeight="true" outlineLevel="0" collapsed="false">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customFormat="false" ht="15.75" hidden="false" customHeight="true" outlineLevel="0" collapsed="false">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customFormat="false" ht="15.75" hidden="false" customHeight="true" outlineLevel="0" collapsed="false">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customFormat="false" ht="15.75" hidden="false" customHeight="true" outlineLevel="0" collapsed="false">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customFormat="false" ht="15.75" hidden="false" customHeight="true" outlineLevel="0" collapsed="false">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customFormat="false" ht="15.75" hidden="false" customHeight="true" outlineLevel="0" collapsed="false">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customFormat="false" ht="15.75" hidden="false" customHeight="true" outlineLevel="0" collapsed="false">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customFormat="false" ht="15.75" hidden="false" customHeight="true" outlineLevel="0" collapsed="false">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customFormat="false" ht="15.75" hidden="false" customHeight="true" outlineLevel="0" collapsed="false">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customFormat="false" ht="15.75" hidden="false" customHeight="true" outlineLevel="0" collapsed="false">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customFormat="false" ht="15.75" hidden="false" customHeight="true" outlineLevel="0" collapsed="false">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customFormat="false" ht="15.75" hidden="false" customHeight="true" outlineLevel="0" collapsed="false">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customFormat="false" ht="15.75" hidden="false" customHeight="true" outlineLevel="0" collapsed="false">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customFormat="false" ht="15.75" hidden="false" customHeight="true" outlineLevel="0" collapsed="false">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customFormat="false" ht="15.75" hidden="false" customHeight="true" outlineLevel="0" collapsed="false">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customFormat="false" ht="15.75" hidden="false" customHeight="true" outlineLevel="0" collapsed="false">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customFormat="false" ht="15.75" hidden="false" customHeight="true" outlineLevel="0" collapsed="false">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customFormat="false" ht="15.75" hidden="false" customHeight="true" outlineLevel="0" collapsed="false">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customFormat="false" ht="15.75" hidden="false" customHeight="true" outlineLevel="0" collapsed="false">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customFormat="false" ht="15.75" hidden="false" customHeight="true" outlineLevel="0" collapsed="false">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customFormat="false" ht="15.75" hidden="false" customHeight="true" outlineLevel="0" collapsed="false">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customFormat="false" ht="15.75" hidden="false" customHeight="true" outlineLevel="0" collapsed="false">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customFormat="false" ht="15.75" hidden="false" customHeight="true" outlineLevel="0" collapsed="false">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customFormat="false" ht="15.75" hidden="false" customHeight="true" outlineLevel="0" collapsed="false">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customFormat="false" ht="15.75" hidden="false" customHeight="true" outlineLevel="0" collapsed="false">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customFormat="false" ht="15.75" hidden="false" customHeight="true" outlineLevel="0" collapsed="false">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customFormat="false" ht="15.75" hidden="false" customHeight="true" outlineLevel="0" collapsed="false">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customFormat="false" ht="15.75" hidden="false" customHeight="true" outlineLevel="0" collapsed="false">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customFormat="false" ht="15.75" hidden="false" customHeight="true" outlineLevel="0" collapsed="false">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customFormat="false" ht="15.75" hidden="false" customHeight="true" outlineLevel="0" collapsed="false">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customFormat="false" ht="15.75" hidden="false" customHeight="true" outlineLevel="0" collapsed="false">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customFormat="false" ht="15.75" hidden="false" customHeight="true" outlineLevel="0" collapsed="false">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customFormat="false" ht="15.75" hidden="false" customHeight="true" outlineLevel="0" collapsed="false">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customFormat="false" ht="15.75" hidden="false" customHeight="true" outlineLevel="0" collapsed="false">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customFormat="false" ht="15.75" hidden="false" customHeight="true" outlineLevel="0" collapsed="false">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customFormat="false" ht="15.75" hidden="false" customHeight="true" outlineLevel="0" collapsed="false">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customFormat="false" ht="15.75" hidden="false" customHeight="true" outlineLevel="0" collapsed="false">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customFormat="false" ht="15.75" hidden="false" customHeight="true" outlineLevel="0" collapsed="false">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customFormat="false" ht="15.75" hidden="false" customHeight="true" outlineLevel="0" collapsed="false">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customFormat="false" ht="15.75" hidden="false" customHeight="true" outlineLevel="0" collapsed="false">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customFormat="false" ht="15.75" hidden="false" customHeight="true" outlineLevel="0" collapsed="false">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customFormat="false" ht="15.75" hidden="false" customHeight="true" outlineLevel="0" collapsed="false">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customFormat="false" ht="15.75" hidden="false" customHeight="true" outlineLevel="0" collapsed="false">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customFormat="false" ht="15.75" hidden="false" customHeight="true" outlineLevel="0" collapsed="false">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customFormat="false" ht="15.75" hidden="false" customHeight="true" outlineLevel="0" collapsed="false">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customFormat="false" ht="15.75" hidden="false" customHeight="true" outlineLevel="0" collapsed="false">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customFormat="false" ht="15.75" hidden="false" customHeight="true" outlineLevel="0" collapsed="false">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customFormat="false" ht="15.75" hidden="false" customHeight="true" outlineLevel="0" collapsed="false">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customFormat="false" ht="15.75" hidden="false" customHeight="true" outlineLevel="0" collapsed="false">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customFormat="false" ht="15.75" hidden="false" customHeight="true" outlineLevel="0" collapsed="false">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customFormat="false" ht="15.75" hidden="false" customHeight="true" outlineLevel="0" collapsed="false">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customFormat="false" ht="15.75" hidden="false" customHeight="true" outlineLevel="0" collapsed="false">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customFormat="false" ht="15.75" hidden="false" customHeight="true" outlineLevel="0" collapsed="false">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customFormat="false" ht="15.75" hidden="false" customHeight="true" outlineLevel="0" collapsed="false">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customFormat="false" ht="15.75" hidden="false" customHeight="true" outlineLevel="0" collapsed="false">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customFormat="false" ht="15.75" hidden="false" customHeight="true" outlineLevel="0" collapsed="false">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customFormat="false" ht="15.75" hidden="false" customHeight="true" outlineLevel="0" collapsed="false">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customFormat="false" ht="15.75" hidden="false" customHeight="true" outlineLevel="0" collapsed="false">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customFormat="false" ht="15.75" hidden="false" customHeight="true" outlineLevel="0" collapsed="false">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customFormat="false" ht="15.75" hidden="false" customHeight="true" outlineLevel="0" collapsed="false">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customFormat="false" ht="15.75" hidden="false" customHeight="true" outlineLevel="0" collapsed="false">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customFormat="false" ht="15.75" hidden="false" customHeight="true" outlineLevel="0" collapsed="false">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customFormat="false" ht="15.75" hidden="false" customHeight="true" outlineLevel="0" collapsed="false">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customFormat="false" ht="15.75" hidden="false" customHeight="true" outlineLevel="0" collapsed="false">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customFormat="false" ht="15.75" hidden="false" customHeight="true" outlineLevel="0" collapsed="false">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customFormat="false" ht="15.75" hidden="false" customHeight="true" outlineLevel="0" collapsed="false">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customFormat="false" ht="15.75" hidden="false" customHeight="true" outlineLevel="0" collapsed="false">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customFormat="false" ht="15.75" hidden="false" customHeight="true" outlineLevel="0" collapsed="false">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customFormat="false" ht="15.75" hidden="false" customHeight="true" outlineLevel="0" collapsed="false">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customFormat="false" ht="15.75" hidden="false" customHeight="true" outlineLevel="0" collapsed="false">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customFormat="false" ht="15.75" hidden="false" customHeight="true" outlineLevel="0" collapsed="false">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customFormat="false" ht="15.75" hidden="false" customHeight="true" outlineLevel="0" collapsed="false">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customFormat="false" ht="15.75" hidden="false" customHeight="true" outlineLevel="0" collapsed="false">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customFormat="false" ht="15.75" hidden="false" customHeight="true" outlineLevel="0" collapsed="false">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customFormat="false" ht="15.75" hidden="false" customHeight="true" outlineLevel="0" collapsed="false">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customFormat="false" ht="15.75" hidden="false" customHeight="true" outlineLevel="0" collapsed="false">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customFormat="false" ht="15.75" hidden="false" customHeight="true" outlineLevel="0" collapsed="false">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customFormat="false" ht="15.75" hidden="false" customHeight="true" outlineLevel="0" collapsed="false">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customFormat="false" ht="15.75" hidden="false" customHeight="true" outlineLevel="0" collapsed="false">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customFormat="false" ht="15.75" hidden="false" customHeight="true" outlineLevel="0" collapsed="false">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customFormat="false" ht="15.75" hidden="false" customHeight="true" outlineLevel="0" collapsed="false">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customFormat="false" ht="15.75" hidden="false" customHeight="true" outlineLevel="0" collapsed="false">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customFormat="false" ht="15.75" hidden="false" customHeight="true" outlineLevel="0" collapsed="false">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customFormat="false" ht="15.75" hidden="false" customHeight="true" outlineLevel="0" collapsed="false">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customFormat="false" ht="15.75" hidden="false" customHeight="true" outlineLevel="0" collapsed="false">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customFormat="false" ht="15.75" hidden="false" customHeight="true" outlineLevel="0" collapsed="false">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customFormat="false" ht="15.75" hidden="false" customHeight="true" outlineLevel="0" collapsed="false">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customFormat="false" ht="15.75" hidden="false" customHeight="true" outlineLevel="0" collapsed="false">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customFormat="false" ht="15.75" hidden="false" customHeight="true" outlineLevel="0" collapsed="false">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customFormat="false" ht="15.75" hidden="false" customHeight="true" outlineLevel="0" collapsed="false">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customFormat="false" ht="15.75" hidden="false" customHeight="true" outlineLevel="0" collapsed="false">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customFormat="false" ht="15.75" hidden="false" customHeight="true" outlineLevel="0" collapsed="false">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customFormat="false" ht="15.75" hidden="false" customHeight="true" outlineLevel="0" collapsed="false">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customFormat="false" ht="15.75" hidden="false" customHeight="true" outlineLevel="0" collapsed="false">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customFormat="false" ht="15.75" hidden="false" customHeight="true" outlineLevel="0" collapsed="false">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customFormat="false" ht="15.75" hidden="false" customHeight="true" outlineLevel="0" collapsed="false">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customFormat="false" ht="15.75" hidden="false" customHeight="true" outlineLevel="0" collapsed="false">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customFormat="false" ht="15.75" hidden="false" customHeight="true" outlineLevel="0" collapsed="false">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customFormat="false" ht="15.75" hidden="false" customHeight="true" outlineLevel="0" collapsed="false">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customFormat="false" ht="15.75" hidden="false" customHeight="true" outlineLevel="0" collapsed="false">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customFormat="false" ht="15.75" hidden="false" customHeight="true" outlineLevel="0" collapsed="false">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customFormat="false" ht="15.75" hidden="false" customHeight="true" outlineLevel="0" collapsed="false">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customFormat="false" ht="15.75" hidden="false" customHeight="true" outlineLevel="0" collapsed="false">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customFormat="false" ht="15.75" hidden="false" customHeight="true" outlineLevel="0" collapsed="false">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customFormat="false" ht="15.75" hidden="false" customHeight="true" outlineLevel="0" collapsed="false">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customFormat="false" ht="15.75" hidden="false" customHeight="true" outlineLevel="0" collapsed="false">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customFormat="false" ht="15.75" hidden="false" customHeight="true" outlineLevel="0" collapsed="false">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customFormat="false" ht="15.75" hidden="false" customHeight="true" outlineLevel="0" collapsed="false">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customFormat="false" ht="15.75" hidden="false" customHeight="true" outlineLevel="0" collapsed="false">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customFormat="false" ht="15.75" hidden="false" customHeight="true" outlineLevel="0" collapsed="false">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customFormat="false" ht="15.75" hidden="false" customHeight="true" outlineLevel="0" collapsed="false">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customFormat="false" ht="15.75" hidden="false" customHeight="true" outlineLevel="0" collapsed="false">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customFormat="false" ht="15.75" hidden="false" customHeight="true" outlineLevel="0" collapsed="false">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customFormat="false" ht="15.75" hidden="false" customHeight="true" outlineLevel="0" collapsed="false">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customFormat="false" ht="15.75" hidden="false" customHeight="true" outlineLevel="0" collapsed="false">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customFormat="false" ht="15.75" hidden="false" customHeight="true" outlineLevel="0" collapsed="false">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customFormat="false" ht="15.75" hidden="false" customHeight="true" outlineLevel="0" collapsed="false">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customFormat="false" ht="15.75" hidden="false" customHeight="true" outlineLevel="0" collapsed="false">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customFormat="false" ht="15.75" hidden="false" customHeight="true" outlineLevel="0" collapsed="false">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customFormat="false" ht="15.75" hidden="false" customHeight="true" outlineLevel="0" collapsed="false">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customFormat="false" ht="15.75" hidden="false" customHeight="true" outlineLevel="0" collapsed="false">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customFormat="false" ht="15.75" hidden="false" customHeight="true" outlineLevel="0" collapsed="false">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customFormat="false" ht="15.75" hidden="false" customHeight="true" outlineLevel="0" collapsed="false">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customFormat="false" ht="15.75" hidden="false" customHeight="true" outlineLevel="0" collapsed="false">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customFormat="false" ht="15.75" hidden="false" customHeight="true" outlineLevel="0" collapsed="false">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customFormat="false" ht="15.75" hidden="false" customHeight="true" outlineLevel="0" collapsed="false">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customFormat="false" ht="15.75" hidden="false" customHeight="true" outlineLevel="0" collapsed="false">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customFormat="false" ht="15.75" hidden="false" customHeight="true" outlineLevel="0" collapsed="false">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customFormat="false" ht="15.75" hidden="false" customHeight="true" outlineLevel="0" collapsed="false">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customFormat="false" ht="15.75" hidden="false" customHeight="true" outlineLevel="0" collapsed="false">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customFormat="false" ht="15.75" hidden="false" customHeight="true" outlineLevel="0" collapsed="false">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customFormat="false" ht="15.75" hidden="false" customHeight="true" outlineLevel="0" collapsed="false">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customFormat="false" ht="15.75" hidden="false" customHeight="true" outlineLevel="0" collapsed="false">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customFormat="false" ht="15.75" hidden="false" customHeight="true" outlineLevel="0" collapsed="false">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customFormat="false" ht="15.75" hidden="false" customHeight="true" outlineLevel="0" collapsed="false">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customFormat="false" ht="15.75" hidden="false" customHeight="true" outlineLevel="0" collapsed="false">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customFormat="false" ht="15.75" hidden="false" customHeight="true" outlineLevel="0" collapsed="false">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customFormat="false" ht="15.75" hidden="false" customHeight="true" outlineLevel="0" collapsed="false">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customFormat="false" ht="15.75" hidden="false" customHeight="true" outlineLevel="0" collapsed="false">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customFormat="false" ht="15.75" hidden="false" customHeight="true" outlineLevel="0" collapsed="false">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customFormat="false" ht="15.75" hidden="false" customHeight="true" outlineLevel="0" collapsed="false">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customFormat="false" ht="15.75" hidden="false" customHeight="true" outlineLevel="0" collapsed="false">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customFormat="false" ht="15.75" hidden="false" customHeight="true" outlineLevel="0" collapsed="false">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customFormat="false" ht="15.75" hidden="false" customHeight="true" outlineLevel="0" collapsed="false">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customFormat="false" ht="15.75" hidden="false" customHeight="true" outlineLevel="0" collapsed="false">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customFormat="false" ht="15.75" hidden="false" customHeight="true" outlineLevel="0" collapsed="false">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customFormat="false" ht="15.75" hidden="false" customHeight="true" outlineLevel="0" collapsed="false">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customFormat="false" ht="15.75" hidden="false" customHeight="true" outlineLevel="0" collapsed="false">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customFormat="false" ht="15.75" hidden="false" customHeight="true" outlineLevel="0" collapsed="false">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customFormat="false" ht="15.75" hidden="false" customHeight="true" outlineLevel="0" collapsed="false">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customFormat="false" ht="15.75" hidden="false" customHeight="true" outlineLevel="0" collapsed="false">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customFormat="false" ht="15.75" hidden="false" customHeight="true" outlineLevel="0" collapsed="false">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customFormat="false" ht="15.75" hidden="false" customHeight="true" outlineLevel="0" collapsed="false">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customFormat="false" ht="15.75" hidden="false" customHeight="true" outlineLevel="0" collapsed="false">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customFormat="false" ht="15.75" hidden="false" customHeight="true" outlineLevel="0" collapsed="false">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customFormat="false" ht="15.75" hidden="false" customHeight="true" outlineLevel="0" collapsed="false">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customFormat="false" ht="15.75" hidden="false" customHeight="true" outlineLevel="0" collapsed="false">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customFormat="false" ht="15.75" hidden="false" customHeight="true" outlineLevel="0" collapsed="false">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customFormat="false" ht="15.75" hidden="false" customHeight="true" outlineLevel="0" collapsed="false">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customFormat="false" ht="15.75" hidden="false" customHeight="true" outlineLevel="0" collapsed="false">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customFormat="false" ht="15.75" hidden="false" customHeight="true" outlineLevel="0" collapsed="false">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customFormat="false" ht="15.75" hidden="false" customHeight="true" outlineLevel="0" collapsed="false">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customFormat="false" ht="15.75" hidden="false" customHeight="true" outlineLevel="0" collapsed="false">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customFormat="false" ht="15.75" hidden="false" customHeight="true" outlineLevel="0" collapsed="false">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customFormat="false" ht="15.75" hidden="false" customHeight="true" outlineLevel="0" collapsed="false">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customFormat="false" ht="15.75" hidden="false" customHeight="true" outlineLevel="0" collapsed="false">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customFormat="false" ht="15.75" hidden="false" customHeight="true" outlineLevel="0" collapsed="false">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customFormat="false" ht="15.75" hidden="false" customHeight="true" outlineLevel="0" collapsed="false">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customFormat="false" ht="15.75" hidden="false" customHeight="true" outlineLevel="0" collapsed="false">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customFormat="false" ht="15.75" hidden="false" customHeight="true" outlineLevel="0" collapsed="false">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customFormat="false" ht="15.75" hidden="false" customHeight="true" outlineLevel="0" collapsed="false">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customFormat="false" ht="15.75" hidden="false" customHeight="true" outlineLevel="0" collapsed="false">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customFormat="false" ht="15.75" hidden="false" customHeight="true" outlineLevel="0" collapsed="false">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customFormat="false" ht="15.75" hidden="false" customHeight="true" outlineLevel="0" collapsed="false">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customFormat="false" ht="15.75" hidden="false" customHeight="true" outlineLevel="0" collapsed="false">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customFormat="false" ht="15.75" hidden="false" customHeight="true" outlineLevel="0" collapsed="false">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customFormat="false" ht="15.75" hidden="false" customHeight="true" outlineLevel="0" collapsed="false">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customFormat="false" ht="15.75" hidden="false" customHeight="true" outlineLevel="0" collapsed="false">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customFormat="false" ht="15.75" hidden="false" customHeight="true" outlineLevel="0" collapsed="false">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customFormat="false" ht="15.75" hidden="false" customHeight="true" outlineLevel="0" collapsed="false">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customFormat="false" ht="15.75" hidden="false" customHeight="true" outlineLevel="0" collapsed="false">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customFormat="false" ht="15.75" hidden="false" customHeight="true" outlineLevel="0" collapsed="false">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customFormat="false" ht="15.75" hidden="false" customHeight="true" outlineLevel="0" collapsed="false">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customFormat="false" ht="15.75" hidden="false" customHeight="true" outlineLevel="0" collapsed="false">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customFormat="false" ht="15.75" hidden="false" customHeight="true" outlineLevel="0" collapsed="false">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customFormat="false" ht="15.75" hidden="false" customHeight="true" outlineLevel="0" collapsed="false">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customFormat="false" ht="15.75" hidden="false" customHeight="true" outlineLevel="0" collapsed="false">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customFormat="false" ht="15.75" hidden="false" customHeight="true" outlineLevel="0" collapsed="false">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customFormat="false" ht="15.75" hidden="false" customHeight="true" outlineLevel="0" collapsed="false">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customFormat="false" ht="15.75" hidden="false" customHeight="true" outlineLevel="0" collapsed="false">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customFormat="false" ht="15.75" hidden="false" customHeight="true" outlineLevel="0" collapsed="false">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customFormat="false" ht="15.75" hidden="false" customHeight="true" outlineLevel="0" collapsed="false">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customFormat="false" ht="15.75" hidden="false" customHeight="true" outlineLevel="0" collapsed="false">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customFormat="false" ht="15.75" hidden="false" customHeight="true" outlineLevel="0" collapsed="false">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customFormat="false" ht="15.75" hidden="false" customHeight="true" outlineLevel="0" collapsed="false">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customFormat="false" ht="15.75" hidden="false" customHeight="true" outlineLevel="0" collapsed="false">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customFormat="false" ht="15.75" hidden="false" customHeight="true" outlineLevel="0" collapsed="false">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customFormat="false" ht="15.75" hidden="false" customHeight="true" outlineLevel="0" collapsed="false">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customFormat="false" ht="15.75" hidden="false" customHeight="true" outlineLevel="0" collapsed="false">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customFormat="false" ht="15.75" hidden="false" customHeight="true" outlineLevel="0" collapsed="false">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customFormat="false" ht="15.75" hidden="false" customHeight="true" outlineLevel="0" collapsed="false">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customFormat="false" ht="15.75" hidden="false" customHeight="true" outlineLevel="0" collapsed="false">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customFormat="false" ht="15.75" hidden="false" customHeight="true" outlineLevel="0" collapsed="false">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customFormat="false" ht="15.75" hidden="false" customHeight="true" outlineLevel="0" collapsed="false">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customFormat="false" ht="15.75" hidden="false" customHeight="true" outlineLevel="0" collapsed="false">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customFormat="false" ht="15.75" hidden="false" customHeight="true" outlineLevel="0" collapsed="false">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customFormat="false" ht="15.75" hidden="false" customHeight="true" outlineLevel="0" collapsed="false">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customFormat="false" ht="15.75" hidden="false" customHeight="true" outlineLevel="0" collapsed="false">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customFormat="false" ht="15.75" hidden="false" customHeight="true" outlineLevel="0" collapsed="false">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customFormat="false" ht="15.75" hidden="false" customHeight="true" outlineLevel="0" collapsed="false">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customFormat="false" ht="15.75" hidden="false" customHeight="true" outlineLevel="0" collapsed="false">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customFormat="false" ht="15.75" hidden="false" customHeight="true" outlineLevel="0" collapsed="false">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customFormat="false" ht="15.75" hidden="false" customHeight="true" outlineLevel="0" collapsed="false">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customFormat="false" ht="15.75" hidden="false" customHeight="true" outlineLevel="0" collapsed="false">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customFormat="false" ht="15.75" hidden="false" customHeight="true" outlineLevel="0" collapsed="false">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customFormat="false" ht="15.75" hidden="false" customHeight="true" outlineLevel="0" collapsed="false">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customFormat="false" ht="15.75" hidden="false" customHeight="true" outlineLevel="0" collapsed="false">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customFormat="false" ht="15.75" hidden="false" customHeight="true" outlineLevel="0" collapsed="false">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customFormat="false" ht="15.75" hidden="false" customHeight="true" outlineLevel="0" collapsed="false">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customFormat="false" ht="15.75" hidden="false" customHeight="true" outlineLevel="0" collapsed="false">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customFormat="false" ht="15.75" hidden="false" customHeight="true" outlineLevel="0" collapsed="false">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customFormat="false" ht="15.75" hidden="false" customHeight="true" outlineLevel="0" collapsed="false">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customFormat="false" ht="15.75" hidden="false" customHeight="true" outlineLevel="0" collapsed="false">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customFormat="false" ht="15.75" hidden="false" customHeight="true" outlineLevel="0" collapsed="false">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customFormat="false" ht="15.75" hidden="false" customHeight="true" outlineLevel="0" collapsed="false">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customFormat="false" ht="15.75" hidden="false" customHeight="true" outlineLevel="0" collapsed="false">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customFormat="false" ht="15.75" hidden="false" customHeight="true" outlineLevel="0" collapsed="false">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customFormat="false" ht="15.75" hidden="false" customHeight="true" outlineLevel="0" collapsed="false">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customFormat="false" ht="15.75" hidden="false" customHeight="true" outlineLevel="0" collapsed="false">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customFormat="false" ht="15.75" hidden="false" customHeight="true" outlineLevel="0" collapsed="false">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customFormat="false" ht="15.75" hidden="false" customHeight="true" outlineLevel="0" collapsed="false">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customFormat="false" ht="15.75" hidden="false" customHeight="true" outlineLevel="0" collapsed="false">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customFormat="false" ht="15.75" hidden="false" customHeight="true" outlineLevel="0" collapsed="false">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customFormat="false" ht="15.75" hidden="false" customHeight="true" outlineLevel="0" collapsed="false">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customFormat="false" ht="15.75" hidden="false" customHeight="true" outlineLevel="0" collapsed="false">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customFormat="false" ht="15.75" hidden="false" customHeight="true" outlineLevel="0" collapsed="false">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customFormat="false" ht="15.75" hidden="false" customHeight="true" outlineLevel="0" collapsed="false">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customFormat="false" ht="15.75" hidden="false" customHeight="true" outlineLevel="0" collapsed="false">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customFormat="false" ht="15.75" hidden="false" customHeight="true" outlineLevel="0" collapsed="false">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customFormat="false" ht="15.75" hidden="false" customHeight="true" outlineLevel="0" collapsed="false">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customFormat="false" ht="15.75" hidden="false" customHeight="true" outlineLevel="0" collapsed="false">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customFormat="false" ht="15.75" hidden="false" customHeight="true" outlineLevel="0" collapsed="false">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customFormat="false" ht="15.75" hidden="false" customHeight="true" outlineLevel="0" collapsed="false">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customFormat="false" ht="15.75" hidden="false" customHeight="true" outlineLevel="0" collapsed="false">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customFormat="false" ht="15.75" hidden="false" customHeight="true" outlineLevel="0" collapsed="false">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customFormat="false" ht="15.75" hidden="false" customHeight="true" outlineLevel="0" collapsed="false">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customFormat="false" ht="15.75" hidden="false" customHeight="true" outlineLevel="0" collapsed="false">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customFormat="false" ht="15.75" hidden="false" customHeight="true" outlineLevel="0" collapsed="false">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customFormat="false" ht="15.75" hidden="false" customHeight="true" outlineLevel="0" collapsed="false">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customFormat="false" ht="15.75" hidden="false" customHeight="true" outlineLevel="0" collapsed="false">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customFormat="false" ht="15.75" hidden="false" customHeight="true" outlineLevel="0" collapsed="false">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customFormat="false" ht="15.75" hidden="false" customHeight="true" outlineLevel="0" collapsed="false">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customFormat="false" ht="15.75" hidden="false" customHeight="true" outlineLevel="0" collapsed="false">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customFormat="false" ht="15.75" hidden="false" customHeight="true" outlineLevel="0" collapsed="false">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customFormat="false" ht="15.75" hidden="false" customHeight="true" outlineLevel="0" collapsed="false">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customFormat="false" ht="15.75" hidden="false" customHeight="true" outlineLevel="0" collapsed="false">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customFormat="false" ht="15.75" hidden="false" customHeight="true" outlineLevel="0" collapsed="false">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customFormat="false" ht="15.75" hidden="false" customHeight="true" outlineLevel="0" collapsed="false">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customFormat="false" ht="15.75" hidden="false" customHeight="true" outlineLevel="0" collapsed="false">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customFormat="false" ht="15.75" hidden="false" customHeight="true" outlineLevel="0" collapsed="false">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customFormat="false" ht="15.75" hidden="false" customHeight="true" outlineLevel="0" collapsed="false">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customFormat="false" ht="15.75" hidden="false" customHeight="true" outlineLevel="0" collapsed="false">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W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5.12"/>
    <col collapsed="false" customWidth="true" hidden="false" outlineLevel="0" max="2" min="2" style="0" width="15.88"/>
    <col collapsed="false" customWidth="true" hidden="false" outlineLevel="0" max="5" min="3" style="0" width="23.13"/>
    <col collapsed="false" customWidth="true" hidden="false" outlineLevel="0" max="8" min="6" style="0" width="27.38"/>
    <col collapsed="false" customWidth="true" hidden="false" outlineLevel="0" max="9" min="9" style="0" width="44.38"/>
    <col collapsed="false" customWidth="true" hidden="false" outlineLevel="0" max="23" min="10" style="0" width="9.13"/>
  </cols>
  <sheetData>
    <row r="1" customFormat="false" ht="22.5" hidden="false" customHeight="true" outlineLevel="0" collapsed="false">
      <c r="A1" s="39" t="s">
        <v>140</v>
      </c>
      <c r="B1" s="39" t="s">
        <v>141</v>
      </c>
      <c r="C1" s="39" t="s">
        <v>84</v>
      </c>
      <c r="D1" s="39" t="s">
        <v>82</v>
      </c>
      <c r="E1" s="39" t="s">
        <v>142</v>
      </c>
      <c r="F1" s="39" t="s">
        <v>110</v>
      </c>
      <c r="G1" s="2"/>
      <c r="H1" s="2"/>
      <c r="I1" s="2"/>
      <c r="J1" s="2"/>
      <c r="K1" s="2"/>
      <c r="L1" s="2"/>
      <c r="M1" s="2"/>
      <c r="N1" s="2"/>
      <c r="O1" s="2"/>
      <c r="P1" s="2"/>
      <c r="Q1" s="2"/>
      <c r="R1" s="2"/>
      <c r="S1" s="2"/>
      <c r="T1" s="2"/>
      <c r="U1" s="2"/>
      <c r="V1" s="2"/>
      <c r="W1" s="2"/>
    </row>
    <row r="2" customFormat="false" ht="12.75" hidden="false" customHeight="true" outlineLevel="0" collapsed="false">
      <c r="A2" s="49" t="s">
        <v>143</v>
      </c>
      <c r="B2" s="49" t="str">
        <f aca="false" t="array" ref="B2:B2">INDEX(Countries!$D$2:$D$255, MATCH(A2, Countries!$B$2:$B$255, 0))</f>
        <v>USA</v>
      </c>
      <c r="C2" s="49" t="s">
        <v>144</v>
      </c>
      <c r="D2" s="49" t="s">
        <v>145</v>
      </c>
      <c r="E2" s="50" t="n">
        <v>500</v>
      </c>
      <c r="F2" s="51"/>
      <c r="G2" s="52"/>
      <c r="H2" s="2"/>
      <c r="I2" s="2"/>
      <c r="J2" s="2"/>
      <c r="K2" s="2"/>
      <c r="L2" s="2"/>
      <c r="M2" s="2"/>
      <c r="N2" s="2"/>
      <c r="O2" s="2"/>
      <c r="P2" s="2"/>
      <c r="Q2" s="2"/>
      <c r="R2" s="2"/>
      <c r="S2" s="2"/>
      <c r="T2" s="2"/>
      <c r="U2" s="2"/>
      <c r="V2" s="2"/>
      <c r="W2" s="2"/>
    </row>
    <row r="3" customFormat="false" ht="12.75" hidden="false" customHeight="true" outlineLevel="0" collapsed="false">
      <c r="A3" s="49" t="s">
        <v>146</v>
      </c>
      <c r="B3" s="49" t="str">
        <f aca="false" t="array" ref="B3:B3">INDEX(Countries!$D$2:$D$255, MATCH(A3, Countries!$B$2:$B$255, 0))</f>
        <v>IDN</v>
      </c>
      <c r="C3" s="49" t="s">
        <v>144</v>
      </c>
      <c r="D3" s="49" t="s">
        <v>145</v>
      </c>
      <c r="E3" s="50" t="n">
        <v>500</v>
      </c>
      <c r="F3" s="51"/>
      <c r="G3" s="52"/>
      <c r="H3" s="2"/>
      <c r="I3" s="2"/>
      <c r="J3" s="2"/>
      <c r="K3" s="2"/>
      <c r="L3" s="2"/>
      <c r="M3" s="2"/>
      <c r="N3" s="2"/>
      <c r="O3" s="2"/>
      <c r="P3" s="2"/>
      <c r="Q3" s="2"/>
      <c r="R3" s="2"/>
      <c r="S3" s="2"/>
      <c r="T3" s="2"/>
      <c r="U3" s="2"/>
      <c r="V3" s="2"/>
      <c r="W3" s="2"/>
    </row>
    <row r="4" customFormat="false" ht="12.75" hidden="false" customHeight="true" outlineLevel="0" collapsed="false">
      <c r="A4" s="49" t="s">
        <v>147</v>
      </c>
      <c r="B4" s="49" t="str">
        <f aca="false" t="array" ref="B4:B4">INDEX(Countries!$D$2:$D$255, MATCH(A4, Countries!$B$2:$B$255, 0))</f>
        <v>AUS</v>
      </c>
      <c r="C4" s="49" t="s">
        <v>144</v>
      </c>
      <c r="D4" s="49" t="s">
        <v>145</v>
      </c>
      <c r="E4" s="50" t="n">
        <v>500</v>
      </c>
      <c r="F4" s="51"/>
      <c r="G4" s="52"/>
      <c r="H4" s="2"/>
      <c r="I4" s="2"/>
      <c r="J4" s="2"/>
      <c r="K4" s="2"/>
      <c r="L4" s="2"/>
      <c r="M4" s="2"/>
      <c r="N4" s="2"/>
      <c r="O4" s="2"/>
      <c r="P4" s="2"/>
      <c r="Q4" s="2"/>
      <c r="R4" s="2"/>
      <c r="S4" s="2"/>
      <c r="T4" s="2"/>
      <c r="U4" s="2"/>
      <c r="V4" s="2"/>
      <c r="W4" s="2"/>
    </row>
    <row r="5" customFormat="false" ht="12.75" hidden="false" customHeight="true" outlineLevel="0" collapsed="false">
      <c r="A5" s="49" t="s">
        <v>148</v>
      </c>
      <c r="B5" s="49" t="str">
        <f aca="false" t="array" ref="B5:B5">INDEX(Countries!$D$2:$D$255, MATCH(A5, Countries!$B$2:$B$255, 0))</f>
        <v>BHS</v>
      </c>
      <c r="C5" s="49" t="s">
        <v>144</v>
      </c>
      <c r="D5" s="49" t="s">
        <v>145</v>
      </c>
      <c r="E5" s="50" t="n">
        <v>500</v>
      </c>
      <c r="F5" s="51"/>
      <c r="G5" s="52"/>
      <c r="H5" s="2"/>
      <c r="I5" s="2"/>
      <c r="J5" s="2"/>
      <c r="K5" s="2"/>
      <c r="L5" s="2"/>
      <c r="M5" s="2"/>
      <c r="N5" s="2"/>
      <c r="O5" s="2"/>
      <c r="P5" s="2"/>
      <c r="Q5" s="2"/>
      <c r="R5" s="2"/>
      <c r="S5" s="2"/>
      <c r="T5" s="2"/>
      <c r="U5" s="2"/>
      <c r="V5" s="2"/>
      <c r="W5" s="2"/>
    </row>
    <row r="6" customFormat="false" ht="12.75" hidden="false" customHeight="true" outlineLevel="0" collapsed="false">
      <c r="A6" s="49" t="s">
        <v>149</v>
      </c>
      <c r="B6" s="49" t="str">
        <f aca="false" t="array" ref="B6:B6">INDEX(Countries!$D$2:$D$255, MATCH(A6, Countries!$B$2:$B$255, 0))</f>
        <v>KEN</v>
      </c>
      <c r="C6" s="49" t="s">
        <v>144</v>
      </c>
      <c r="D6" s="49" t="s">
        <v>145</v>
      </c>
      <c r="E6" s="50" t="n">
        <v>500</v>
      </c>
      <c r="F6" s="51"/>
      <c r="G6" s="52"/>
      <c r="H6" s="2"/>
      <c r="I6" s="2"/>
      <c r="J6" s="2"/>
      <c r="K6" s="2"/>
      <c r="L6" s="2"/>
      <c r="M6" s="2"/>
      <c r="N6" s="2"/>
      <c r="O6" s="2"/>
      <c r="P6" s="2"/>
      <c r="Q6" s="2"/>
      <c r="R6" s="2"/>
      <c r="S6" s="2"/>
      <c r="T6" s="2"/>
      <c r="U6" s="2"/>
      <c r="V6" s="2"/>
      <c r="W6" s="2"/>
    </row>
    <row r="7" customFormat="false" ht="12.75" hidden="false" customHeight="true" outlineLevel="0" collapsed="false">
      <c r="A7" s="49" t="s">
        <v>150</v>
      </c>
      <c r="B7" s="49" t="str">
        <f aca="false" t="array" ref="B7:B7">INDEX(Countries!$D$2:$D$255, MATCH(A7, Countries!$B$2:$B$255, 0))</f>
        <v>MEX</v>
      </c>
      <c r="C7" s="49" t="s">
        <v>144</v>
      </c>
      <c r="D7" s="49" t="s">
        <v>145</v>
      </c>
      <c r="E7" s="50" t="n">
        <v>500</v>
      </c>
      <c r="F7" s="51"/>
      <c r="G7" s="52"/>
      <c r="H7" s="2"/>
      <c r="I7" s="2"/>
      <c r="J7" s="2"/>
      <c r="K7" s="2"/>
      <c r="L7" s="2"/>
      <c r="M7" s="2"/>
      <c r="N7" s="2"/>
      <c r="O7" s="2"/>
      <c r="P7" s="2"/>
      <c r="Q7" s="2"/>
      <c r="R7" s="2"/>
      <c r="S7" s="2"/>
      <c r="T7" s="2"/>
      <c r="U7" s="2"/>
      <c r="V7" s="2"/>
      <c r="W7" s="2"/>
    </row>
    <row r="8" customFormat="false" ht="12.75" hidden="false" customHeight="true" outlineLevel="0" collapsed="false">
      <c r="A8" s="49" t="s">
        <v>151</v>
      </c>
      <c r="B8" s="49" t="str">
        <f aca="false" t="array" ref="B8:B8">INDEX(Countries!$D$2:$D$255, MATCH(A8, Countries!$B$2:$B$255, 0))</f>
        <v>COL</v>
      </c>
      <c r="C8" s="49" t="s">
        <v>144</v>
      </c>
      <c r="D8" s="49" t="s">
        <v>145</v>
      </c>
      <c r="E8" s="50" t="n">
        <v>500</v>
      </c>
      <c r="F8" s="51"/>
      <c r="G8" s="52"/>
      <c r="H8" s="2"/>
      <c r="I8" s="2"/>
      <c r="J8" s="2"/>
      <c r="K8" s="2"/>
      <c r="L8" s="2"/>
      <c r="M8" s="2"/>
      <c r="N8" s="2"/>
      <c r="O8" s="2"/>
      <c r="P8" s="2"/>
      <c r="Q8" s="2"/>
      <c r="R8" s="2"/>
      <c r="S8" s="2"/>
      <c r="T8" s="2"/>
      <c r="U8" s="2"/>
      <c r="V8" s="2"/>
      <c r="W8" s="2"/>
    </row>
    <row r="9" customFormat="false" ht="12.75" hidden="false" customHeight="true" outlineLevel="0" collapsed="false">
      <c r="A9" s="49" t="s">
        <v>152</v>
      </c>
      <c r="B9" s="49" t="str">
        <f aca="false" t="array" ref="B9:B9">INDEX(Countries!$D$2:$D$255, MATCH(A9, Countries!$B$2:$B$255, 0))</f>
        <v>IND</v>
      </c>
      <c r="C9" s="49" t="s">
        <v>144</v>
      </c>
      <c r="D9" s="49" t="s">
        <v>145</v>
      </c>
      <c r="E9" s="50" t="n">
        <v>500</v>
      </c>
      <c r="F9" s="51"/>
      <c r="G9" s="52"/>
      <c r="H9" s="2"/>
      <c r="I9" s="2"/>
      <c r="J9" s="2"/>
      <c r="K9" s="2"/>
      <c r="L9" s="2"/>
      <c r="M9" s="2"/>
      <c r="N9" s="2"/>
      <c r="O9" s="2"/>
      <c r="P9" s="2"/>
      <c r="Q9" s="2"/>
      <c r="R9" s="2"/>
      <c r="S9" s="2"/>
      <c r="T9" s="2"/>
      <c r="U9" s="2"/>
      <c r="V9" s="2"/>
      <c r="W9" s="2"/>
    </row>
    <row r="10" customFormat="false" ht="12.75" hidden="false" customHeight="true" outlineLevel="0" collapsed="false">
      <c r="A10" s="49" t="s">
        <v>153</v>
      </c>
      <c r="B10" s="49" t="str">
        <f aca="false" t="array" ref="B10:B10">INDEX(Countries!$D$2:$D$255, MATCH(A10, Countries!$B$2:$B$255, 0))</f>
        <v>CHN</v>
      </c>
      <c r="C10" s="49" t="s">
        <v>144</v>
      </c>
      <c r="D10" s="49" t="s">
        <v>145</v>
      </c>
      <c r="E10" s="50" t="n">
        <v>500</v>
      </c>
      <c r="F10" s="51"/>
      <c r="G10" s="52"/>
      <c r="H10" s="2"/>
      <c r="I10" s="2"/>
      <c r="J10" s="2"/>
      <c r="K10" s="2"/>
      <c r="L10" s="2"/>
      <c r="M10" s="2"/>
      <c r="N10" s="2"/>
      <c r="O10" s="2"/>
      <c r="P10" s="2"/>
      <c r="Q10" s="2"/>
      <c r="R10" s="2"/>
      <c r="S10" s="2"/>
      <c r="T10" s="2"/>
      <c r="U10" s="2"/>
      <c r="V10" s="2"/>
      <c r="W10" s="2"/>
    </row>
    <row r="11" customFormat="false" ht="12.75" hidden="false" customHeight="true" outlineLevel="0" collapsed="false">
      <c r="A11" s="49" t="s">
        <v>143</v>
      </c>
      <c r="B11" s="49" t="str">
        <f aca="false" t="array" ref="B11:B11">INDEX(Countries!$D$2:$D$255, MATCH(A11, Countries!$B$2:$B$255, 0))</f>
        <v>USA</v>
      </c>
      <c r="C11" s="49" t="s">
        <v>144</v>
      </c>
      <c r="D11" s="51" t="s">
        <v>154</v>
      </c>
      <c r="E11" s="50" t="n">
        <v>500</v>
      </c>
      <c r="F11" s="51"/>
      <c r="G11" s="2"/>
      <c r="H11" s="2"/>
      <c r="I11" s="2"/>
      <c r="J11" s="2"/>
      <c r="K11" s="2"/>
      <c r="L11" s="2"/>
      <c r="M11" s="2"/>
      <c r="N11" s="2"/>
      <c r="O11" s="2"/>
      <c r="P11" s="2"/>
      <c r="Q11" s="2"/>
      <c r="R11" s="2"/>
      <c r="S11" s="2"/>
      <c r="T11" s="2"/>
      <c r="U11" s="2"/>
      <c r="V11" s="2"/>
      <c r="W11" s="2"/>
    </row>
    <row r="12" customFormat="false" ht="12.75" hidden="false" customHeight="true" outlineLevel="0" collapsed="false">
      <c r="A12" s="49" t="s">
        <v>146</v>
      </c>
      <c r="B12" s="49" t="str">
        <f aca="false" t="array" ref="B12:B12">INDEX(Countries!$D$2:$D$255, MATCH(A12, Countries!$B$2:$B$255, 0))</f>
        <v>IDN</v>
      </c>
      <c r="C12" s="49" t="s">
        <v>144</v>
      </c>
      <c r="D12" s="51" t="s">
        <v>154</v>
      </c>
      <c r="E12" s="50" t="n">
        <v>500</v>
      </c>
      <c r="F12" s="51"/>
      <c r="G12" s="2"/>
      <c r="H12" s="2"/>
      <c r="I12" s="2"/>
      <c r="J12" s="2"/>
      <c r="K12" s="2"/>
      <c r="L12" s="2"/>
      <c r="M12" s="2"/>
      <c r="N12" s="2"/>
      <c r="O12" s="2"/>
      <c r="P12" s="2"/>
      <c r="Q12" s="2"/>
      <c r="R12" s="2"/>
      <c r="S12" s="2"/>
      <c r="T12" s="2"/>
      <c r="U12" s="2"/>
      <c r="V12" s="2"/>
      <c r="W12" s="2"/>
    </row>
    <row r="13" customFormat="false" ht="12.75" hidden="false" customHeight="true" outlineLevel="0" collapsed="false">
      <c r="A13" s="49" t="s">
        <v>147</v>
      </c>
      <c r="B13" s="49" t="str">
        <f aca="false" t="array" ref="B13:B13">INDEX(Countries!$D$2:$D$255, MATCH(A13, Countries!$B$2:$B$255, 0))</f>
        <v>AUS</v>
      </c>
      <c r="C13" s="49" t="s">
        <v>144</v>
      </c>
      <c r="D13" s="51" t="s">
        <v>154</v>
      </c>
      <c r="E13" s="50" t="n">
        <v>500</v>
      </c>
      <c r="F13" s="51"/>
      <c r="G13" s="2"/>
      <c r="H13" s="2"/>
      <c r="I13" s="2"/>
      <c r="J13" s="2"/>
      <c r="K13" s="2"/>
      <c r="L13" s="2"/>
      <c r="M13" s="2"/>
      <c r="N13" s="2"/>
      <c r="O13" s="2"/>
      <c r="P13" s="2"/>
      <c r="Q13" s="2"/>
      <c r="R13" s="2"/>
      <c r="S13" s="2"/>
      <c r="T13" s="2"/>
      <c r="U13" s="2"/>
      <c r="V13" s="2"/>
      <c r="W13" s="2"/>
    </row>
    <row r="14" customFormat="false" ht="12.75" hidden="false" customHeight="true" outlineLevel="0" collapsed="false">
      <c r="A14" s="49" t="s">
        <v>148</v>
      </c>
      <c r="B14" s="49" t="str">
        <f aca="false" t="array" ref="B14:B14">INDEX(Countries!$D$2:$D$255, MATCH(A14, Countries!$B$2:$B$255, 0))</f>
        <v>BHS</v>
      </c>
      <c r="C14" s="49" t="s">
        <v>144</v>
      </c>
      <c r="D14" s="51" t="s">
        <v>154</v>
      </c>
      <c r="E14" s="50" t="n">
        <v>500</v>
      </c>
      <c r="F14" s="51"/>
      <c r="G14" s="2"/>
      <c r="H14" s="2"/>
      <c r="I14" s="2"/>
      <c r="J14" s="2"/>
      <c r="K14" s="2"/>
      <c r="L14" s="2"/>
      <c r="M14" s="2"/>
      <c r="N14" s="2"/>
      <c r="O14" s="2"/>
      <c r="P14" s="2"/>
      <c r="Q14" s="2"/>
      <c r="R14" s="2"/>
      <c r="S14" s="2"/>
      <c r="T14" s="2"/>
      <c r="U14" s="2"/>
      <c r="V14" s="2"/>
      <c r="W14" s="2"/>
    </row>
    <row r="15" customFormat="false" ht="12.75" hidden="false" customHeight="true" outlineLevel="0" collapsed="false">
      <c r="A15" s="49" t="s">
        <v>149</v>
      </c>
      <c r="B15" s="49" t="str">
        <f aca="false" t="array" ref="B15:B15">INDEX(Countries!$D$2:$D$255, MATCH(A15, Countries!$B$2:$B$255, 0))</f>
        <v>KEN</v>
      </c>
      <c r="C15" s="49" t="s">
        <v>144</v>
      </c>
      <c r="D15" s="51" t="s">
        <v>154</v>
      </c>
      <c r="E15" s="50" t="n">
        <v>500</v>
      </c>
      <c r="F15" s="51"/>
      <c r="G15" s="2"/>
      <c r="H15" s="2"/>
      <c r="I15" s="2"/>
      <c r="J15" s="2"/>
      <c r="K15" s="2"/>
      <c r="L15" s="2"/>
      <c r="M15" s="2"/>
      <c r="N15" s="2"/>
      <c r="O15" s="2"/>
      <c r="P15" s="2"/>
      <c r="Q15" s="2"/>
      <c r="R15" s="2"/>
      <c r="S15" s="2"/>
      <c r="T15" s="2"/>
      <c r="U15" s="2"/>
      <c r="V15" s="2"/>
      <c r="W15" s="2"/>
    </row>
    <row r="16" customFormat="false" ht="12.75" hidden="false" customHeight="true" outlineLevel="0" collapsed="false">
      <c r="A16" s="49" t="s">
        <v>150</v>
      </c>
      <c r="B16" s="49" t="str">
        <f aca="false" t="array" ref="B16:B16">INDEX(Countries!$D$2:$D$255, MATCH(A16, Countries!$B$2:$B$255, 0))</f>
        <v>MEX</v>
      </c>
      <c r="C16" s="49" t="s">
        <v>144</v>
      </c>
      <c r="D16" s="51" t="s">
        <v>154</v>
      </c>
      <c r="E16" s="50" t="n">
        <v>500</v>
      </c>
      <c r="F16" s="51"/>
      <c r="G16" s="2"/>
      <c r="H16" s="2"/>
      <c r="I16" s="2"/>
      <c r="J16" s="2"/>
      <c r="K16" s="2"/>
      <c r="L16" s="2"/>
      <c r="M16" s="2"/>
      <c r="N16" s="2"/>
      <c r="O16" s="2"/>
      <c r="P16" s="2"/>
      <c r="Q16" s="2"/>
      <c r="R16" s="2"/>
      <c r="S16" s="2"/>
      <c r="T16" s="2"/>
      <c r="U16" s="2"/>
      <c r="V16" s="2"/>
      <c r="W16" s="2"/>
    </row>
    <row r="17" customFormat="false" ht="12.75" hidden="false" customHeight="true" outlineLevel="0" collapsed="false">
      <c r="A17" s="49" t="s">
        <v>151</v>
      </c>
      <c r="B17" s="49" t="str">
        <f aca="false" t="array" ref="B17:B17">INDEX(Countries!$D$2:$D$255, MATCH(A17, Countries!$B$2:$B$255, 0))</f>
        <v>COL</v>
      </c>
      <c r="C17" s="49" t="s">
        <v>144</v>
      </c>
      <c r="D17" s="51" t="s">
        <v>154</v>
      </c>
      <c r="E17" s="50" t="n">
        <v>500</v>
      </c>
      <c r="F17" s="51"/>
      <c r="G17" s="2"/>
      <c r="H17" s="2"/>
      <c r="I17" s="2"/>
      <c r="J17" s="2"/>
      <c r="K17" s="2"/>
      <c r="L17" s="2"/>
      <c r="M17" s="2"/>
      <c r="N17" s="2"/>
      <c r="O17" s="2"/>
      <c r="P17" s="2"/>
      <c r="Q17" s="2"/>
      <c r="R17" s="2"/>
      <c r="S17" s="2"/>
      <c r="T17" s="2"/>
      <c r="U17" s="2"/>
      <c r="V17" s="2"/>
      <c r="W17" s="2"/>
    </row>
    <row r="18" customFormat="false" ht="12.75" hidden="false" customHeight="true" outlineLevel="0" collapsed="false">
      <c r="A18" s="49" t="s">
        <v>152</v>
      </c>
      <c r="B18" s="49" t="str">
        <f aca="false" t="array" ref="B18:B18">INDEX(Countries!$D$2:$D$255, MATCH(A18, Countries!$B$2:$B$255, 0))</f>
        <v>IND</v>
      </c>
      <c r="C18" s="49" t="s">
        <v>144</v>
      </c>
      <c r="D18" s="51" t="s">
        <v>154</v>
      </c>
      <c r="E18" s="50" t="n">
        <v>500</v>
      </c>
      <c r="F18" s="51"/>
      <c r="G18" s="2"/>
      <c r="H18" s="2"/>
      <c r="I18" s="2"/>
      <c r="J18" s="2"/>
      <c r="K18" s="2"/>
      <c r="L18" s="2"/>
      <c r="M18" s="2"/>
      <c r="N18" s="2"/>
      <c r="O18" s="2"/>
      <c r="P18" s="2"/>
      <c r="Q18" s="2"/>
      <c r="R18" s="2"/>
      <c r="S18" s="2"/>
      <c r="T18" s="2"/>
      <c r="U18" s="2"/>
      <c r="V18" s="2"/>
      <c r="W18" s="2"/>
    </row>
    <row r="19" customFormat="false" ht="12.75" hidden="false" customHeight="true" outlineLevel="0" collapsed="false">
      <c r="A19" s="49" t="s">
        <v>153</v>
      </c>
      <c r="B19" s="49" t="str">
        <f aca="false" t="array" ref="B19:B19">INDEX(Countries!$D$2:$D$255, MATCH(A19, Countries!$B$2:$B$255, 0))</f>
        <v>CHN</v>
      </c>
      <c r="C19" s="49" t="s">
        <v>144</v>
      </c>
      <c r="D19" s="51" t="s">
        <v>154</v>
      </c>
      <c r="E19" s="50" t="n">
        <v>500</v>
      </c>
      <c r="F19" s="51"/>
      <c r="G19" s="2"/>
      <c r="H19" s="2"/>
      <c r="I19" s="2"/>
      <c r="J19" s="2"/>
      <c r="K19" s="2"/>
      <c r="L19" s="2"/>
      <c r="M19" s="2"/>
      <c r="N19" s="2"/>
      <c r="O19" s="2"/>
      <c r="P19" s="2"/>
      <c r="Q19" s="2"/>
      <c r="R19" s="2"/>
      <c r="S19" s="2"/>
      <c r="T19" s="2"/>
      <c r="U19" s="2"/>
      <c r="V19" s="2"/>
      <c r="W19" s="2"/>
    </row>
    <row r="20" customFormat="false" ht="12.75" hidden="false" customHeight="true" outlineLevel="0" collapsed="false">
      <c r="A20" s="49" t="s">
        <v>143</v>
      </c>
      <c r="B20" s="49" t="str">
        <f aca="false" t="array" ref="B20:B20">INDEX(Countries!$D$2:$D$255, MATCH(A20, Countries!$B$2:$B$255, 0))</f>
        <v>USA</v>
      </c>
      <c r="C20" s="49" t="s">
        <v>144</v>
      </c>
      <c r="D20" s="51" t="s">
        <v>155</v>
      </c>
      <c r="E20" s="50" t="n">
        <v>500</v>
      </c>
      <c r="F20" s="51"/>
      <c r="G20" s="2"/>
      <c r="H20" s="2"/>
      <c r="I20" s="2"/>
      <c r="J20" s="2"/>
      <c r="K20" s="2"/>
      <c r="L20" s="2"/>
      <c r="M20" s="2"/>
      <c r="N20" s="2"/>
      <c r="O20" s="2"/>
      <c r="P20" s="2"/>
      <c r="Q20" s="2"/>
      <c r="R20" s="2"/>
      <c r="S20" s="2"/>
      <c r="T20" s="2"/>
      <c r="U20" s="2"/>
      <c r="V20" s="2"/>
      <c r="W20" s="2"/>
    </row>
    <row r="21" customFormat="false" ht="12.75" hidden="false" customHeight="true" outlineLevel="0" collapsed="false">
      <c r="A21" s="49" t="s">
        <v>146</v>
      </c>
      <c r="B21" s="49" t="str">
        <f aca="false" t="array" ref="B21:B21">INDEX(Countries!$D$2:$D$255, MATCH(A21, Countries!$B$2:$B$255, 0))</f>
        <v>IDN</v>
      </c>
      <c r="C21" s="49" t="s">
        <v>144</v>
      </c>
      <c r="D21" s="51" t="s">
        <v>155</v>
      </c>
      <c r="E21" s="50" t="n">
        <v>500</v>
      </c>
      <c r="F21" s="51"/>
      <c r="G21" s="2"/>
      <c r="H21" s="2"/>
      <c r="I21" s="2"/>
      <c r="J21" s="2"/>
      <c r="K21" s="2"/>
      <c r="L21" s="2"/>
      <c r="M21" s="2"/>
      <c r="N21" s="2"/>
      <c r="O21" s="2"/>
      <c r="P21" s="2"/>
      <c r="Q21" s="2"/>
      <c r="R21" s="2"/>
      <c r="S21" s="2"/>
      <c r="T21" s="2"/>
      <c r="U21" s="2"/>
      <c r="V21" s="2"/>
      <c r="W21" s="2"/>
    </row>
    <row r="22" customFormat="false" ht="12.75" hidden="false" customHeight="true" outlineLevel="0" collapsed="false">
      <c r="A22" s="49" t="s">
        <v>147</v>
      </c>
      <c r="B22" s="49" t="str">
        <f aca="false" t="array" ref="B22:B22">INDEX(Countries!$D$2:$D$255, MATCH(A22, Countries!$B$2:$B$255, 0))</f>
        <v>AUS</v>
      </c>
      <c r="C22" s="49" t="s">
        <v>144</v>
      </c>
      <c r="D22" s="51" t="s">
        <v>155</v>
      </c>
      <c r="E22" s="50" t="n">
        <v>500</v>
      </c>
      <c r="F22" s="51"/>
      <c r="G22" s="2"/>
      <c r="H22" s="2"/>
      <c r="I22" s="2"/>
      <c r="J22" s="2"/>
      <c r="K22" s="2"/>
      <c r="L22" s="2"/>
      <c r="M22" s="2"/>
      <c r="N22" s="2"/>
      <c r="O22" s="2"/>
      <c r="P22" s="2"/>
      <c r="Q22" s="2"/>
      <c r="R22" s="2"/>
      <c r="S22" s="2"/>
      <c r="T22" s="2"/>
      <c r="U22" s="2"/>
      <c r="V22" s="2"/>
      <c r="W22" s="2"/>
    </row>
    <row r="23" customFormat="false" ht="12.75" hidden="false" customHeight="true" outlineLevel="0" collapsed="false">
      <c r="A23" s="49" t="s">
        <v>148</v>
      </c>
      <c r="B23" s="49" t="str">
        <f aca="false" t="array" ref="B23:B23">INDEX(Countries!$D$2:$D$255, MATCH(A23, Countries!$B$2:$B$255, 0))</f>
        <v>BHS</v>
      </c>
      <c r="C23" s="49" t="s">
        <v>144</v>
      </c>
      <c r="D23" s="51" t="s">
        <v>155</v>
      </c>
      <c r="E23" s="50" t="n">
        <v>500</v>
      </c>
      <c r="F23" s="51"/>
      <c r="G23" s="2"/>
      <c r="H23" s="2"/>
      <c r="I23" s="2"/>
      <c r="J23" s="2"/>
      <c r="K23" s="2"/>
      <c r="L23" s="2"/>
      <c r="M23" s="2"/>
      <c r="N23" s="2"/>
      <c r="O23" s="2"/>
      <c r="P23" s="2"/>
      <c r="Q23" s="2"/>
      <c r="R23" s="2"/>
      <c r="S23" s="2"/>
      <c r="T23" s="2"/>
      <c r="U23" s="2"/>
      <c r="V23" s="2"/>
      <c r="W23" s="2"/>
    </row>
    <row r="24" customFormat="false" ht="12.75" hidden="false" customHeight="true" outlineLevel="0" collapsed="false">
      <c r="A24" s="49" t="s">
        <v>149</v>
      </c>
      <c r="B24" s="49" t="str">
        <f aca="false" t="array" ref="B24:B24">INDEX(Countries!$D$2:$D$255, MATCH(A24, Countries!$B$2:$B$255, 0))</f>
        <v>KEN</v>
      </c>
      <c r="C24" s="49" t="s">
        <v>144</v>
      </c>
      <c r="D24" s="51" t="s">
        <v>155</v>
      </c>
      <c r="E24" s="50" t="n">
        <v>500</v>
      </c>
      <c r="F24" s="51"/>
      <c r="G24" s="2"/>
      <c r="H24" s="2"/>
      <c r="I24" s="2"/>
      <c r="J24" s="2"/>
      <c r="K24" s="2"/>
      <c r="L24" s="2"/>
      <c r="M24" s="2"/>
      <c r="N24" s="2"/>
      <c r="O24" s="2"/>
      <c r="P24" s="2"/>
      <c r="Q24" s="2"/>
      <c r="R24" s="2"/>
      <c r="S24" s="2"/>
      <c r="T24" s="2"/>
      <c r="U24" s="2"/>
      <c r="V24" s="2"/>
      <c r="W24" s="2"/>
    </row>
    <row r="25" customFormat="false" ht="12.75" hidden="false" customHeight="true" outlineLevel="0" collapsed="false">
      <c r="A25" s="49" t="s">
        <v>150</v>
      </c>
      <c r="B25" s="49" t="str">
        <f aca="false" t="array" ref="B25:B25">INDEX(Countries!$D$2:$D$255, MATCH(A25, Countries!$B$2:$B$255, 0))</f>
        <v>MEX</v>
      </c>
      <c r="C25" s="49" t="s">
        <v>144</v>
      </c>
      <c r="D25" s="51" t="s">
        <v>155</v>
      </c>
      <c r="E25" s="50" t="n">
        <v>500</v>
      </c>
      <c r="F25" s="51"/>
      <c r="G25" s="2"/>
      <c r="H25" s="2"/>
      <c r="I25" s="2"/>
      <c r="J25" s="2"/>
      <c r="K25" s="2"/>
      <c r="L25" s="2"/>
      <c r="M25" s="2"/>
      <c r="N25" s="2"/>
      <c r="O25" s="2"/>
      <c r="P25" s="2"/>
      <c r="Q25" s="2"/>
      <c r="R25" s="2"/>
      <c r="S25" s="2"/>
      <c r="T25" s="2"/>
      <c r="U25" s="2"/>
      <c r="V25" s="2"/>
      <c r="W25" s="2"/>
    </row>
    <row r="26" customFormat="false" ht="12.75" hidden="false" customHeight="true" outlineLevel="0" collapsed="false">
      <c r="A26" s="49" t="s">
        <v>151</v>
      </c>
      <c r="B26" s="49" t="str">
        <f aca="false" t="array" ref="B26:B26">INDEX(Countries!$D$2:$D$255, MATCH(A26, Countries!$B$2:$B$255, 0))</f>
        <v>COL</v>
      </c>
      <c r="C26" s="49" t="s">
        <v>144</v>
      </c>
      <c r="D26" s="51" t="s">
        <v>155</v>
      </c>
      <c r="E26" s="50" t="n">
        <v>500</v>
      </c>
      <c r="F26" s="51"/>
      <c r="G26" s="2"/>
      <c r="H26" s="2"/>
      <c r="I26" s="2"/>
      <c r="J26" s="2"/>
      <c r="K26" s="2"/>
      <c r="L26" s="2"/>
      <c r="M26" s="2"/>
      <c r="N26" s="2"/>
      <c r="O26" s="2"/>
      <c r="P26" s="2"/>
      <c r="Q26" s="2"/>
      <c r="R26" s="2"/>
      <c r="S26" s="2"/>
      <c r="T26" s="2"/>
      <c r="U26" s="2"/>
      <c r="V26" s="2"/>
      <c r="W26" s="2"/>
    </row>
    <row r="27" customFormat="false" ht="12.75" hidden="false" customHeight="true" outlineLevel="0" collapsed="false">
      <c r="A27" s="49" t="s">
        <v>152</v>
      </c>
      <c r="B27" s="49" t="str">
        <f aca="false" t="array" ref="B27:B27">INDEX(Countries!$D$2:$D$255, MATCH(A27, Countries!$B$2:$B$255, 0))</f>
        <v>IND</v>
      </c>
      <c r="C27" s="49" t="s">
        <v>144</v>
      </c>
      <c r="D27" s="51" t="s">
        <v>155</v>
      </c>
      <c r="E27" s="50" t="n">
        <v>500</v>
      </c>
      <c r="F27" s="51"/>
      <c r="G27" s="2"/>
      <c r="H27" s="2"/>
      <c r="I27" s="2"/>
      <c r="J27" s="2"/>
      <c r="K27" s="2"/>
      <c r="L27" s="2"/>
      <c r="M27" s="2"/>
      <c r="N27" s="2"/>
      <c r="O27" s="2"/>
      <c r="P27" s="2"/>
      <c r="Q27" s="2"/>
      <c r="R27" s="2"/>
      <c r="S27" s="2"/>
      <c r="T27" s="2"/>
      <c r="U27" s="2"/>
      <c r="V27" s="2"/>
      <c r="W27" s="2"/>
    </row>
    <row r="28" customFormat="false" ht="12.75" hidden="false" customHeight="true" outlineLevel="0" collapsed="false">
      <c r="A28" s="49" t="s">
        <v>153</v>
      </c>
      <c r="B28" s="49" t="str">
        <f aca="false" t="array" ref="B28:B28">INDEX(Countries!$D$2:$D$255, MATCH(A28, Countries!$B$2:$B$255, 0))</f>
        <v>CHN</v>
      </c>
      <c r="C28" s="49" t="s">
        <v>144</v>
      </c>
      <c r="D28" s="51" t="s">
        <v>155</v>
      </c>
      <c r="E28" s="50" t="n">
        <v>500</v>
      </c>
      <c r="F28" s="51"/>
      <c r="G28" s="2"/>
      <c r="H28" s="2"/>
      <c r="I28" s="2"/>
      <c r="J28" s="2"/>
      <c r="K28" s="2"/>
      <c r="L28" s="2"/>
      <c r="M28" s="2"/>
      <c r="N28" s="2"/>
      <c r="O28" s="2"/>
      <c r="P28" s="2"/>
      <c r="Q28" s="2"/>
      <c r="R28" s="2"/>
      <c r="S28" s="2"/>
      <c r="T28" s="2"/>
      <c r="U28" s="2"/>
      <c r="V28" s="2"/>
      <c r="W28" s="2"/>
    </row>
    <row r="29" customFormat="false" ht="12.75" hidden="false" customHeight="true" outlineLevel="0" collapsed="false">
      <c r="A29" s="49" t="s">
        <v>143</v>
      </c>
      <c r="B29" s="49" t="str">
        <f aca="false" t="array" ref="B29:B29">INDEX(Countries!$D$2:$D$255, MATCH(A29, Countries!$B$2:$B$255, 0))</f>
        <v>USA</v>
      </c>
      <c r="C29" s="51" t="s">
        <v>156</v>
      </c>
      <c r="D29" s="49" t="s">
        <v>145</v>
      </c>
      <c r="E29" s="50" t="n">
        <v>20000</v>
      </c>
      <c r="F29" s="51"/>
      <c r="G29" s="2"/>
      <c r="H29" s="2"/>
      <c r="I29" s="2"/>
      <c r="J29" s="2"/>
      <c r="K29" s="2"/>
      <c r="L29" s="2"/>
      <c r="M29" s="2"/>
      <c r="N29" s="2"/>
      <c r="O29" s="2"/>
      <c r="P29" s="2"/>
      <c r="Q29" s="2"/>
      <c r="R29" s="2"/>
      <c r="S29" s="2"/>
      <c r="T29" s="2"/>
      <c r="U29" s="2"/>
      <c r="V29" s="2"/>
      <c r="W29" s="2"/>
    </row>
    <row r="30" customFormat="false" ht="12.75" hidden="false" customHeight="true" outlineLevel="0" collapsed="false">
      <c r="A30" s="49" t="s">
        <v>146</v>
      </c>
      <c r="B30" s="49" t="str">
        <f aca="false" t="array" ref="B30:B30">INDEX(Countries!$D$2:$D$255, MATCH(A30, Countries!$B$2:$B$255, 0))</f>
        <v>IDN</v>
      </c>
      <c r="C30" s="51" t="s">
        <v>156</v>
      </c>
      <c r="D30" s="49" t="s">
        <v>145</v>
      </c>
      <c r="E30" s="50" t="n">
        <v>20000</v>
      </c>
      <c r="F30" s="51"/>
      <c r="G30" s="2"/>
      <c r="H30" s="2"/>
      <c r="I30" s="2"/>
      <c r="J30" s="2"/>
      <c r="K30" s="2"/>
      <c r="L30" s="2"/>
      <c r="M30" s="2"/>
      <c r="N30" s="2"/>
      <c r="O30" s="2"/>
      <c r="P30" s="2"/>
      <c r="Q30" s="2"/>
      <c r="R30" s="2"/>
      <c r="S30" s="2"/>
      <c r="T30" s="2"/>
      <c r="U30" s="2"/>
      <c r="V30" s="2"/>
      <c r="W30" s="2"/>
    </row>
    <row r="31" customFormat="false" ht="12.75" hidden="false" customHeight="true" outlineLevel="0" collapsed="false">
      <c r="A31" s="49" t="s">
        <v>147</v>
      </c>
      <c r="B31" s="49" t="str">
        <f aca="false" t="array" ref="B31:B31">INDEX(Countries!$D$2:$D$255, MATCH(A31, Countries!$B$2:$B$255, 0))</f>
        <v>AUS</v>
      </c>
      <c r="C31" s="51" t="s">
        <v>156</v>
      </c>
      <c r="D31" s="49" t="s">
        <v>145</v>
      </c>
      <c r="E31" s="50" t="n">
        <v>20000</v>
      </c>
      <c r="F31" s="51"/>
      <c r="G31" s="2"/>
      <c r="H31" s="2"/>
      <c r="I31" s="2"/>
      <c r="J31" s="2"/>
      <c r="K31" s="2"/>
      <c r="L31" s="2"/>
      <c r="M31" s="2"/>
      <c r="N31" s="2"/>
      <c r="O31" s="2"/>
      <c r="P31" s="2"/>
      <c r="Q31" s="2"/>
      <c r="R31" s="2"/>
      <c r="S31" s="2"/>
      <c r="T31" s="2"/>
      <c r="U31" s="2"/>
      <c r="V31" s="2"/>
      <c r="W31" s="2"/>
    </row>
    <row r="32" customFormat="false" ht="12.75" hidden="false" customHeight="true" outlineLevel="0" collapsed="false">
      <c r="A32" s="49" t="s">
        <v>148</v>
      </c>
      <c r="B32" s="49" t="str">
        <f aca="false" t="array" ref="B32:B32">INDEX(Countries!$D$2:$D$255, MATCH(A32, Countries!$B$2:$B$255, 0))</f>
        <v>BHS</v>
      </c>
      <c r="C32" s="51" t="s">
        <v>156</v>
      </c>
      <c r="D32" s="49" t="s">
        <v>145</v>
      </c>
      <c r="E32" s="50" t="n">
        <v>20000</v>
      </c>
      <c r="F32" s="51"/>
      <c r="G32" s="2"/>
      <c r="H32" s="2"/>
      <c r="I32" s="2"/>
      <c r="J32" s="2"/>
      <c r="K32" s="2"/>
      <c r="L32" s="2"/>
      <c r="M32" s="2"/>
      <c r="N32" s="2"/>
      <c r="O32" s="2"/>
      <c r="P32" s="2"/>
      <c r="Q32" s="2"/>
      <c r="R32" s="2"/>
      <c r="S32" s="2"/>
      <c r="T32" s="2"/>
      <c r="U32" s="2"/>
      <c r="V32" s="2"/>
      <c r="W32" s="2"/>
    </row>
    <row r="33" customFormat="false" ht="12.75" hidden="false" customHeight="true" outlineLevel="0" collapsed="false">
      <c r="A33" s="49" t="s">
        <v>149</v>
      </c>
      <c r="B33" s="49" t="str">
        <f aca="false" t="array" ref="B33:B33">INDEX(Countries!$D$2:$D$255, MATCH(A33, Countries!$B$2:$B$255, 0))</f>
        <v>KEN</v>
      </c>
      <c r="C33" s="51" t="s">
        <v>156</v>
      </c>
      <c r="D33" s="49" t="s">
        <v>145</v>
      </c>
      <c r="E33" s="50" t="n">
        <v>20000</v>
      </c>
      <c r="F33" s="51"/>
      <c r="G33" s="2"/>
      <c r="H33" s="2"/>
      <c r="I33" s="2"/>
      <c r="J33" s="2"/>
      <c r="K33" s="2"/>
      <c r="L33" s="2"/>
      <c r="M33" s="2"/>
      <c r="N33" s="2"/>
      <c r="O33" s="2"/>
      <c r="P33" s="2"/>
      <c r="Q33" s="2"/>
      <c r="R33" s="2"/>
      <c r="S33" s="2"/>
      <c r="T33" s="2"/>
      <c r="U33" s="2"/>
      <c r="V33" s="2"/>
      <c r="W33" s="2"/>
    </row>
    <row r="34" customFormat="false" ht="12.75" hidden="false" customHeight="true" outlineLevel="0" collapsed="false">
      <c r="A34" s="49" t="s">
        <v>150</v>
      </c>
      <c r="B34" s="49" t="str">
        <f aca="false" t="array" ref="B34:B34">INDEX(Countries!$D$2:$D$255, MATCH(A34, Countries!$B$2:$B$255, 0))</f>
        <v>MEX</v>
      </c>
      <c r="C34" s="51" t="s">
        <v>156</v>
      </c>
      <c r="D34" s="49" t="s">
        <v>145</v>
      </c>
      <c r="E34" s="50" t="n">
        <v>20000</v>
      </c>
      <c r="F34" s="51"/>
      <c r="G34" s="2"/>
      <c r="H34" s="2"/>
      <c r="I34" s="2"/>
      <c r="J34" s="2"/>
      <c r="K34" s="2"/>
      <c r="L34" s="2"/>
      <c r="M34" s="2"/>
      <c r="N34" s="2"/>
      <c r="O34" s="2"/>
      <c r="P34" s="2"/>
      <c r="Q34" s="2"/>
      <c r="R34" s="2"/>
      <c r="S34" s="2"/>
      <c r="T34" s="2"/>
      <c r="U34" s="2"/>
      <c r="V34" s="2"/>
      <c r="W34" s="2"/>
    </row>
    <row r="35" customFormat="false" ht="12.75" hidden="false" customHeight="true" outlineLevel="0" collapsed="false">
      <c r="A35" s="49" t="s">
        <v>151</v>
      </c>
      <c r="B35" s="49" t="str">
        <f aca="false" t="array" ref="B35:B35">INDEX(Countries!$D$2:$D$255, MATCH(A35, Countries!$B$2:$B$255, 0))</f>
        <v>COL</v>
      </c>
      <c r="C35" s="51" t="s">
        <v>156</v>
      </c>
      <c r="D35" s="49" t="s">
        <v>145</v>
      </c>
      <c r="E35" s="50" t="n">
        <v>20000</v>
      </c>
      <c r="F35" s="51"/>
      <c r="G35" s="2"/>
      <c r="H35" s="2"/>
      <c r="I35" s="2"/>
      <c r="J35" s="2"/>
      <c r="K35" s="2"/>
      <c r="L35" s="2"/>
      <c r="M35" s="2"/>
      <c r="N35" s="2"/>
      <c r="O35" s="2"/>
      <c r="P35" s="2"/>
      <c r="Q35" s="2"/>
      <c r="R35" s="2"/>
      <c r="S35" s="2"/>
      <c r="T35" s="2"/>
      <c r="U35" s="2"/>
      <c r="V35" s="2"/>
      <c r="W35" s="2"/>
    </row>
    <row r="36" customFormat="false" ht="12.75" hidden="false" customHeight="true" outlineLevel="0" collapsed="false">
      <c r="A36" s="49" t="s">
        <v>152</v>
      </c>
      <c r="B36" s="49" t="str">
        <f aca="false" t="array" ref="B36:B36">INDEX(Countries!$D$2:$D$255, MATCH(A36, Countries!$B$2:$B$255, 0))</f>
        <v>IND</v>
      </c>
      <c r="C36" s="51" t="s">
        <v>156</v>
      </c>
      <c r="D36" s="49" t="s">
        <v>145</v>
      </c>
      <c r="E36" s="50" t="n">
        <v>20000</v>
      </c>
      <c r="F36" s="51"/>
      <c r="G36" s="2"/>
      <c r="H36" s="2"/>
      <c r="I36" s="2"/>
      <c r="J36" s="2"/>
      <c r="K36" s="2"/>
      <c r="L36" s="2"/>
      <c r="M36" s="2"/>
      <c r="N36" s="2"/>
      <c r="O36" s="2"/>
      <c r="P36" s="2"/>
      <c r="Q36" s="2"/>
      <c r="R36" s="2"/>
      <c r="S36" s="2"/>
      <c r="T36" s="2"/>
      <c r="U36" s="2"/>
      <c r="V36" s="2"/>
      <c r="W36" s="2"/>
    </row>
    <row r="37" customFormat="false" ht="12.75" hidden="false" customHeight="true" outlineLevel="0" collapsed="false">
      <c r="A37" s="49" t="s">
        <v>153</v>
      </c>
      <c r="B37" s="49" t="str">
        <f aca="false" t="array" ref="B37:B37">INDEX(Countries!$D$2:$D$255, MATCH(A37, Countries!$B$2:$B$255, 0))</f>
        <v>CHN</v>
      </c>
      <c r="C37" s="51" t="s">
        <v>156</v>
      </c>
      <c r="D37" s="49" t="s">
        <v>145</v>
      </c>
      <c r="E37" s="50" t="n">
        <v>20000</v>
      </c>
      <c r="F37" s="51"/>
      <c r="G37" s="2"/>
      <c r="H37" s="2"/>
      <c r="I37" s="2"/>
      <c r="J37" s="2"/>
      <c r="K37" s="2"/>
      <c r="L37" s="2"/>
      <c r="M37" s="2"/>
      <c r="N37" s="2"/>
      <c r="O37" s="2"/>
      <c r="P37" s="2"/>
      <c r="Q37" s="2"/>
      <c r="R37" s="2"/>
      <c r="S37" s="2"/>
      <c r="T37" s="2"/>
      <c r="U37" s="2"/>
      <c r="V37" s="2"/>
      <c r="W37" s="2"/>
    </row>
    <row r="38" customFormat="false" ht="12.75" hidden="false" customHeight="true" outlineLevel="0" collapsed="false">
      <c r="A38" s="49" t="s">
        <v>143</v>
      </c>
      <c r="B38" s="49" t="str">
        <f aca="false" t="array" ref="B38:B38">INDEX(Countries!$D$2:$D$255, MATCH(A38, Countries!$B$2:$B$255, 0))</f>
        <v>USA</v>
      </c>
      <c r="C38" s="51" t="s">
        <v>156</v>
      </c>
      <c r="D38" s="51" t="s">
        <v>154</v>
      </c>
      <c r="E38" s="50" t="n">
        <v>2000</v>
      </c>
      <c r="F38" s="51"/>
      <c r="G38" s="2"/>
      <c r="H38" s="2"/>
      <c r="I38" s="2"/>
      <c r="J38" s="2"/>
      <c r="K38" s="2"/>
      <c r="L38" s="2"/>
      <c r="M38" s="2"/>
      <c r="N38" s="2"/>
      <c r="O38" s="2"/>
      <c r="P38" s="2"/>
      <c r="Q38" s="2"/>
      <c r="R38" s="2"/>
      <c r="S38" s="2"/>
      <c r="T38" s="2"/>
      <c r="U38" s="2"/>
      <c r="V38" s="2"/>
      <c r="W38" s="2"/>
    </row>
    <row r="39" customFormat="false" ht="12.75" hidden="false" customHeight="true" outlineLevel="0" collapsed="false">
      <c r="A39" s="49" t="s">
        <v>146</v>
      </c>
      <c r="B39" s="49" t="str">
        <f aca="false" t="array" ref="B39:B39">INDEX(Countries!$D$2:$D$255, MATCH(A39, Countries!$B$2:$B$255, 0))</f>
        <v>IDN</v>
      </c>
      <c r="C39" s="51" t="s">
        <v>156</v>
      </c>
      <c r="D39" s="51" t="s">
        <v>154</v>
      </c>
      <c r="E39" s="50" t="n">
        <v>2000</v>
      </c>
      <c r="F39" s="51"/>
      <c r="G39" s="2"/>
      <c r="H39" s="2"/>
      <c r="I39" s="2"/>
      <c r="J39" s="2"/>
      <c r="K39" s="2"/>
      <c r="L39" s="2"/>
      <c r="M39" s="2"/>
      <c r="N39" s="2"/>
      <c r="O39" s="2"/>
      <c r="P39" s="2"/>
      <c r="Q39" s="2"/>
      <c r="R39" s="2"/>
      <c r="S39" s="2"/>
      <c r="T39" s="2"/>
      <c r="U39" s="2"/>
      <c r="V39" s="2"/>
      <c r="W39" s="2"/>
    </row>
    <row r="40" customFormat="false" ht="12.75" hidden="false" customHeight="true" outlineLevel="0" collapsed="false">
      <c r="A40" s="49" t="s">
        <v>147</v>
      </c>
      <c r="B40" s="49" t="str">
        <f aca="false" t="array" ref="B40:B40">INDEX(Countries!$D$2:$D$255, MATCH(A40, Countries!$B$2:$B$255, 0))</f>
        <v>AUS</v>
      </c>
      <c r="C40" s="51" t="s">
        <v>156</v>
      </c>
      <c r="D40" s="51" t="s">
        <v>154</v>
      </c>
      <c r="E40" s="50" t="n">
        <v>2000</v>
      </c>
      <c r="F40" s="51"/>
      <c r="G40" s="2"/>
      <c r="H40" s="2"/>
      <c r="I40" s="2"/>
      <c r="J40" s="2"/>
      <c r="K40" s="2"/>
      <c r="L40" s="2"/>
      <c r="M40" s="2"/>
      <c r="N40" s="2"/>
      <c r="O40" s="2"/>
      <c r="P40" s="2"/>
      <c r="Q40" s="2"/>
      <c r="R40" s="2"/>
      <c r="S40" s="2"/>
      <c r="T40" s="2"/>
      <c r="U40" s="2"/>
      <c r="V40" s="2"/>
      <c r="W40" s="2"/>
    </row>
    <row r="41" customFormat="false" ht="12.75" hidden="false" customHeight="true" outlineLevel="0" collapsed="false">
      <c r="A41" s="49" t="s">
        <v>148</v>
      </c>
      <c r="B41" s="49" t="str">
        <f aca="false" t="array" ref="B41:B41">INDEX(Countries!$D$2:$D$255, MATCH(A41, Countries!$B$2:$B$255, 0))</f>
        <v>BHS</v>
      </c>
      <c r="C41" s="51" t="s">
        <v>156</v>
      </c>
      <c r="D41" s="51" t="s">
        <v>154</v>
      </c>
      <c r="E41" s="50" t="n">
        <v>2000</v>
      </c>
      <c r="F41" s="51"/>
      <c r="G41" s="2"/>
      <c r="H41" s="2"/>
      <c r="I41" s="2"/>
      <c r="J41" s="2"/>
      <c r="K41" s="2"/>
      <c r="L41" s="2"/>
      <c r="M41" s="2"/>
      <c r="N41" s="2"/>
      <c r="O41" s="2"/>
      <c r="P41" s="2"/>
      <c r="Q41" s="2"/>
      <c r="R41" s="2"/>
      <c r="S41" s="2"/>
      <c r="T41" s="2"/>
      <c r="U41" s="2"/>
      <c r="V41" s="2"/>
      <c r="W41" s="2"/>
    </row>
    <row r="42" customFormat="false" ht="12.75" hidden="false" customHeight="true" outlineLevel="0" collapsed="false">
      <c r="A42" s="49" t="s">
        <v>149</v>
      </c>
      <c r="B42" s="49" t="str">
        <f aca="false" t="array" ref="B42:B42">INDEX(Countries!$D$2:$D$255, MATCH(A42, Countries!$B$2:$B$255, 0))</f>
        <v>KEN</v>
      </c>
      <c r="C42" s="51" t="s">
        <v>156</v>
      </c>
      <c r="D42" s="51" t="s">
        <v>154</v>
      </c>
      <c r="E42" s="50" t="n">
        <v>2000</v>
      </c>
      <c r="F42" s="51"/>
      <c r="G42" s="2"/>
      <c r="H42" s="2"/>
      <c r="I42" s="2"/>
      <c r="J42" s="2"/>
      <c r="K42" s="2"/>
      <c r="L42" s="2"/>
      <c r="M42" s="2"/>
      <c r="N42" s="2"/>
      <c r="O42" s="2"/>
      <c r="P42" s="2"/>
      <c r="Q42" s="2"/>
      <c r="R42" s="2"/>
      <c r="S42" s="2"/>
      <c r="T42" s="2"/>
      <c r="U42" s="2"/>
      <c r="V42" s="2"/>
      <c r="W42" s="2"/>
    </row>
    <row r="43" customFormat="false" ht="12.75" hidden="false" customHeight="true" outlineLevel="0" collapsed="false">
      <c r="A43" s="49" t="s">
        <v>150</v>
      </c>
      <c r="B43" s="49" t="str">
        <f aca="false" t="array" ref="B43:B43">INDEX(Countries!$D$2:$D$255, MATCH(A43, Countries!$B$2:$B$255, 0))</f>
        <v>MEX</v>
      </c>
      <c r="C43" s="51" t="s">
        <v>156</v>
      </c>
      <c r="D43" s="51" t="s">
        <v>154</v>
      </c>
      <c r="E43" s="50" t="n">
        <v>2000</v>
      </c>
      <c r="F43" s="51"/>
      <c r="G43" s="2"/>
      <c r="H43" s="2"/>
      <c r="I43" s="2"/>
      <c r="J43" s="2"/>
      <c r="K43" s="2"/>
      <c r="L43" s="2"/>
      <c r="M43" s="2"/>
      <c r="N43" s="2"/>
      <c r="O43" s="2"/>
      <c r="P43" s="2"/>
      <c r="Q43" s="2"/>
      <c r="R43" s="2"/>
      <c r="S43" s="2"/>
      <c r="T43" s="2"/>
      <c r="U43" s="2"/>
      <c r="V43" s="2"/>
      <c r="W43" s="2"/>
    </row>
    <row r="44" customFormat="false" ht="12.75" hidden="false" customHeight="true" outlineLevel="0" collapsed="false">
      <c r="A44" s="49" t="s">
        <v>151</v>
      </c>
      <c r="B44" s="49" t="str">
        <f aca="false" t="array" ref="B44:B44">INDEX(Countries!$D$2:$D$255, MATCH(A44, Countries!$B$2:$B$255, 0))</f>
        <v>COL</v>
      </c>
      <c r="C44" s="51" t="s">
        <v>156</v>
      </c>
      <c r="D44" s="51" t="s">
        <v>154</v>
      </c>
      <c r="E44" s="50" t="n">
        <v>2000</v>
      </c>
      <c r="F44" s="51"/>
      <c r="G44" s="2"/>
      <c r="H44" s="2"/>
      <c r="I44" s="2"/>
      <c r="J44" s="2"/>
      <c r="K44" s="2"/>
      <c r="L44" s="2"/>
      <c r="M44" s="2"/>
      <c r="N44" s="2"/>
      <c r="O44" s="2"/>
      <c r="P44" s="2"/>
      <c r="Q44" s="2"/>
      <c r="R44" s="2"/>
      <c r="S44" s="2"/>
      <c r="T44" s="2"/>
      <c r="U44" s="2"/>
      <c r="V44" s="2"/>
      <c r="W44" s="2"/>
    </row>
    <row r="45" customFormat="false" ht="12.75" hidden="false" customHeight="true" outlineLevel="0" collapsed="false">
      <c r="A45" s="49" t="s">
        <v>152</v>
      </c>
      <c r="B45" s="49" t="str">
        <f aca="false" t="array" ref="B45:B45">INDEX(Countries!$D$2:$D$255, MATCH(A45, Countries!$B$2:$B$255, 0))</f>
        <v>IND</v>
      </c>
      <c r="C45" s="51" t="s">
        <v>156</v>
      </c>
      <c r="D45" s="51" t="s">
        <v>154</v>
      </c>
      <c r="E45" s="50" t="n">
        <v>2000</v>
      </c>
      <c r="F45" s="51"/>
      <c r="G45" s="2"/>
      <c r="H45" s="2"/>
      <c r="I45" s="2"/>
      <c r="J45" s="2"/>
      <c r="K45" s="2"/>
      <c r="L45" s="2"/>
      <c r="M45" s="2"/>
      <c r="N45" s="2"/>
      <c r="O45" s="2"/>
      <c r="P45" s="2"/>
      <c r="Q45" s="2"/>
      <c r="R45" s="2"/>
      <c r="S45" s="2"/>
      <c r="T45" s="2"/>
      <c r="U45" s="2"/>
      <c r="V45" s="2"/>
      <c r="W45" s="2"/>
    </row>
    <row r="46" customFormat="false" ht="12.75" hidden="false" customHeight="true" outlineLevel="0" collapsed="false">
      <c r="A46" s="49" t="s">
        <v>153</v>
      </c>
      <c r="B46" s="49" t="str">
        <f aca="false" t="array" ref="B46:B46">INDEX(Countries!$D$2:$D$255, MATCH(A46, Countries!$B$2:$B$255, 0))</f>
        <v>CHN</v>
      </c>
      <c r="C46" s="51" t="s">
        <v>156</v>
      </c>
      <c r="D46" s="51" t="s">
        <v>154</v>
      </c>
      <c r="E46" s="50" t="n">
        <v>2000</v>
      </c>
      <c r="F46" s="51"/>
      <c r="G46" s="2"/>
      <c r="H46" s="2"/>
      <c r="I46" s="2"/>
      <c r="J46" s="2"/>
      <c r="K46" s="2"/>
      <c r="L46" s="2"/>
      <c r="M46" s="2"/>
      <c r="N46" s="2"/>
      <c r="O46" s="2"/>
      <c r="P46" s="2"/>
      <c r="Q46" s="2"/>
      <c r="R46" s="2"/>
      <c r="S46" s="2"/>
      <c r="T46" s="2"/>
      <c r="U46" s="2"/>
      <c r="V46" s="2"/>
      <c r="W46" s="2"/>
    </row>
    <row r="47" customFormat="false" ht="12.75" hidden="false" customHeight="true" outlineLevel="0" collapsed="false">
      <c r="A47" s="49" t="s">
        <v>143</v>
      </c>
      <c r="B47" s="49" t="str">
        <f aca="false" t="array" ref="B47:B47">INDEX(Countries!$D$2:$D$255, MATCH(A47, Countries!$B$2:$B$255, 0))</f>
        <v>USA</v>
      </c>
      <c r="C47" s="51" t="s">
        <v>156</v>
      </c>
      <c r="D47" s="51" t="s">
        <v>155</v>
      </c>
      <c r="E47" s="50" t="n">
        <v>4000</v>
      </c>
      <c r="F47" s="51"/>
      <c r="G47" s="2"/>
      <c r="H47" s="2"/>
      <c r="I47" s="2"/>
      <c r="J47" s="2"/>
      <c r="K47" s="2"/>
      <c r="L47" s="2"/>
      <c r="M47" s="2"/>
      <c r="N47" s="2"/>
      <c r="O47" s="2"/>
      <c r="P47" s="2"/>
      <c r="Q47" s="2"/>
      <c r="R47" s="2"/>
      <c r="S47" s="2"/>
      <c r="T47" s="2"/>
      <c r="U47" s="2"/>
      <c r="V47" s="2"/>
      <c r="W47" s="2"/>
    </row>
    <row r="48" customFormat="false" ht="12.75" hidden="false" customHeight="true" outlineLevel="0" collapsed="false">
      <c r="A48" s="49" t="s">
        <v>146</v>
      </c>
      <c r="B48" s="49" t="str">
        <f aca="false" t="array" ref="B48:B48">INDEX(Countries!$D$2:$D$255, MATCH(A48, Countries!$B$2:$B$255, 0))</f>
        <v>IDN</v>
      </c>
      <c r="C48" s="51" t="s">
        <v>156</v>
      </c>
      <c r="D48" s="51" t="s">
        <v>155</v>
      </c>
      <c r="E48" s="50" t="n">
        <v>4000</v>
      </c>
      <c r="F48" s="51"/>
      <c r="G48" s="2"/>
      <c r="H48" s="2"/>
      <c r="I48" s="2"/>
      <c r="J48" s="2"/>
      <c r="K48" s="2"/>
      <c r="L48" s="2"/>
      <c r="M48" s="2"/>
      <c r="N48" s="2"/>
      <c r="O48" s="2"/>
      <c r="P48" s="2"/>
      <c r="Q48" s="2"/>
      <c r="R48" s="2"/>
      <c r="S48" s="2"/>
      <c r="T48" s="2"/>
      <c r="U48" s="2"/>
      <c r="V48" s="2"/>
      <c r="W48" s="2"/>
    </row>
    <row r="49" customFormat="false" ht="12.75" hidden="false" customHeight="true" outlineLevel="0" collapsed="false">
      <c r="A49" s="49" t="s">
        <v>147</v>
      </c>
      <c r="B49" s="49" t="str">
        <f aca="false" t="array" ref="B49:B49">INDEX(Countries!$D$2:$D$255, MATCH(A49, Countries!$B$2:$B$255, 0))</f>
        <v>AUS</v>
      </c>
      <c r="C49" s="51" t="s">
        <v>156</v>
      </c>
      <c r="D49" s="51" t="s">
        <v>155</v>
      </c>
      <c r="E49" s="50" t="n">
        <v>4000</v>
      </c>
      <c r="F49" s="51"/>
      <c r="G49" s="2"/>
      <c r="H49" s="2"/>
      <c r="I49" s="2"/>
      <c r="J49" s="2"/>
      <c r="K49" s="2"/>
      <c r="L49" s="2"/>
      <c r="M49" s="2"/>
      <c r="N49" s="2"/>
      <c r="O49" s="2"/>
      <c r="P49" s="2"/>
      <c r="Q49" s="2"/>
      <c r="R49" s="2"/>
      <c r="S49" s="2"/>
      <c r="T49" s="2"/>
      <c r="U49" s="2"/>
      <c r="V49" s="2"/>
      <c r="W49" s="2"/>
    </row>
    <row r="50" customFormat="false" ht="12.75" hidden="false" customHeight="true" outlineLevel="0" collapsed="false">
      <c r="A50" s="49" t="s">
        <v>148</v>
      </c>
      <c r="B50" s="49" t="str">
        <f aca="false" t="array" ref="B50:B50">INDEX(Countries!$D$2:$D$255, MATCH(A50, Countries!$B$2:$B$255, 0))</f>
        <v>BHS</v>
      </c>
      <c r="C50" s="51" t="s">
        <v>156</v>
      </c>
      <c r="D50" s="51" t="s">
        <v>155</v>
      </c>
      <c r="E50" s="50" t="n">
        <v>4000</v>
      </c>
      <c r="F50" s="51"/>
      <c r="G50" s="2"/>
      <c r="H50" s="2"/>
      <c r="I50" s="2"/>
      <c r="J50" s="2"/>
      <c r="K50" s="2"/>
      <c r="L50" s="2"/>
      <c r="M50" s="2"/>
      <c r="N50" s="2"/>
      <c r="O50" s="2"/>
      <c r="P50" s="2"/>
      <c r="Q50" s="2"/>
      <c r="R50" s="2"/>
      <c r="S50" s="2"/>
      <c r="T50" s="2"/>
      <c r="U50" s="2"/>
      <c r="V50" s="2"/>
      <c r="W50" s="2"/>
    </row>
    <row r="51" customFormat="false" ht="12.75" hidden="false" customHeight="true" outlineLevel="0" collapsed="false">
      <c r="A51" s="49" t="s">
        <v>149</v>
      </c>
      <c r="B51" s="49" t="str">
        <f aca="false" t="array" ref="B51:B51">INDEX(Countries!$D$2:$D$255, MATCH(A51, Countries!$B$2:$B$255, 0))</f>
        <v>KEN</v>
      </c>
      <c r="C51" s="51" t="s">
        <v>156</v>
      </c>
      <c r="D51" s="51" t="s">
        <v>155</v>
      </c>
      <c r="E51" s="50" t="n">
        <v>4000</v>
      </c>
      <c r="F51" s="51"/>
      <c r="G51" s="2"/>
      <c r="H51" s="2"/>
      <c r="I51" s="2"/>
      <c r="J51" s="2"/>
      <c r="K51" s="2"/>
      <c r="L51" s="2"/>
      <c r="M51" s="2"/>
      <c r="N51" s="2"/>
      <c r="O51" s="2"/>
      <c r="P51" s="2"/>
      <c r="Q51" s="2"/>
      <c r="R51" s="2"/>
      <c r="S51" s="2"/>
      <c r="T51" s="2"/>
      <c r="U51" s="2"/>
      <c r="V51" s="2"/>
      <c r="W51" s="2"/>
    </row>
    <row r="52" customFormat="false" ht="12.75" hidden="false" customHeight="true" outlineLevel="0" collapsed="false">
      <c r="A52" s="49" t="s">
        <v>150</v>
      </c>
      <c r="B52" s="49" t="str">
        <f aca="false" t="array" ref="B52:B52">INDEX(Countries!$D$2:$D$255, MATCH(A52, Countries!$B$2:$B$255, 0))</f>
        <v>MEX</v>
      </c>
      <c r="C52" s="51" t="s">
        <v>156</v>
      </c>
      <c r="D52" s="51" t="s">
        <v>155</v>
      </c>
      <c r="E52" s="50" t="n">
        <v>4000</v>
      </c>
      <c r="F52" s="51"/>
      <c r="G52" s="2"/>
      <c r="H52" s="2"/>
      <c r="I52" s="2"/>
      <c r="J52" s="2"/>
      <c r="K52" s="2"/>
      <c r="L52" s="2"/>
      <c r="M52" s="2"/>
      <c r="N52" s="2"/>
      <c r="O52" s="2"/>
      <c r="P52" s="2"/>
      <c r="Q52" s="2"/>
      <c r="R52" s="2"/>
      <c r="S52" s="2"/>
      <c r="T52" s="2"/>
      <c r="U52" s="2"/>
      <c r="V52" s="2"/>
      <c r="W52" s="2"/>
    </row>
    <row r="53" customFormat="false" ht="12.75" hidden="false" customHeight="true" outlineLevel="0" collapsed="false">
      <c r="A53" s="49" t="s">
        <v>151</v>
      </c>
      <c r="B53" s="49" t="str">
        <f aca="false" t="array" ref="B53:B53">INDEX(Countries!$D$2:$D$255, MATCH(A53, Countries!$B$2:$B$255, 0))</f>
        <v>COL</v>
      </c>
      <c r="C53" s="51" t="s">
        <v>156</v>
      </c>
      <c r="D53" s="51" t="s">
        <v>155</v>
      </c>
      <c r="E53" s="50" t="n">
        <v>4000</v>
      </c>
      <c r="F53" s="51"/>
      <c r="G53" s="2"/>
      <c r="H53" s="2"/>
      <c r="I53" s="2"/>
      <c r="J53" s="2"/>
      <c r="K53" s="2"/>
      <c r="L53" s="2"/>
      <c r="M53" s="2"/>
      <c r="N53" s="2"/>
      <c r="O53" s="2"/>
      <c r="P53" s="2"/>
      <c r="Q53" s="2"/>
      <c r="R53" s="2"/>
      <c r="S53" s="2"/>
      <c r="T53" s="2"/>
      <c r="U53" s="2"/>
      <c r="V53" s="2"/>
      <c r="W53" s="2"/>
    </row>
    <row r="54" customFormat="false" ht="12.75" hidden="false" customHeight="true" outlineLevel="0" collapsed="false">
      <c r="A54" s="49" t="s">
        <v>152</v>
      </c>
      <c r="B54" s="49" t="str">
        <f aca="false" t="array" ref="B54:B54">INDEX(Countries!$D$2:$D$255, MATCH(A54, Countries!$B$2:$B$255, 0))</f>
        <v>IND</v>
      </c>
      <c r="C54" s="51" t="s">
        <v>156</v>
      </c>
      <c r="D54" s="51" t="s">
        <v>155</v>
      </c>
      <c r="E54" s="50" t="n">
        <v>4000</v>
      </c>
      <c r="F54" s="51"/>
      <c r="G54" s="2"/>
      <c r="H54" s="2"/>
      <c r="I54" s="2"/>
      <c r="J54" s="2"/>
      <c r="K54" s="2"/>
      <c r="L54" s="2"/>
      <c r="M54" s="2"/>
      <c r="N54" s="2"/>
      <c r="O54" s="2"/>
      <c r="P54" s="2"/>
      <c r="Q54" s="2"/>
      <c r="R54" s="2"/>
      <c r="S54" s="2"/>
      <c r="T54" s="2"/>
      <c r="U54" s="2"/>
      <c r="V54" s="2"/>
      <c r="W54" s="2"/>
    </row>
    <row r="55" customFormat="false" ht="12.75" hidden="false" customHeight="true" outlineLevel="0" collapsed="false">
      <c r="A55" s="49" t="s">
        <v>153</v>
      </c>
      <c r="B55" s="49" t="str">
        <f aca="false" t="array" ref="B55:B55">INDEX(Countries!$D$2:$D$255, MATCH(A55, Countries!$B$2:$B$255, 0))</f>
        <v>CHN</v>
      </c>
      <c r="C55" s="51" t="s">
        <v>156</v>
      </c>
      <c r="D55" s="51" t="s">
        <v>155</v>
      </c>
      <c r="E55" s="50" t="n">
        <v>4000</v>
      </c>
      <c r="F55" s="51"/>
      <c r="G55" s="2"/>
      <c r="H55" s="2"/>
      <c r="I55" s="2"/>
      <c r="J55" s="2"/>
      <c r="K55" s="2"/>
      <c r="L55" s="2"/>
      <c r="M55" s="2"/>
      <c r="N55" s="2"/>
      <c r="O55" s="2"/>
      <c r="P55" s="2"/>
      <c r="Q55" s="2"/>
      <c r="R55" s="2"/>
      <c r="S55" s="2"/>
      <c r="T55" s="2"/>
      <c r="U55" s="2"/>
      <c r="V55" s="2"/>
      <c r="W55" s="2"/>
    </row>
    <row r="56" customFormat="false" ht="12.75" hidden="false" customHeight="true" outlineLevel="0" collapsed="false">
      <c r="A56" s="51"/>
      <c r="B56" s="51"/>
      <c r="C56" s="51"/>
      <c r="D56" s="51"/>
      <c r="E56" s="50"/>
      <c r="F56" s="51"/>
      <c r="G56" s="2"/>
      <c r="H56" s="2"/>
      <c r="I56" s="2"/>
      <c r="J56" s="2"/>
      <c r="K56" s="2"/>
      <c r="L56" s="2"/>
      <c r="M56" s="2"/>
      <c r="N56" s="2"/>
      <c r="O56" s="2"/>
      <c r="P56" s="2"/>
      <c r="Q56" s="2"/>
      <c r="R56" s="2"/>
      <c r="S56" s="2"/>
      <c r="T56" s="2"/>
      <c r="U56" s="2"/>
      <c r="V56" s="2"/>
      <c r="W56" s="2"/>
    </row>
    <row r="57" customFormat="false" ht="12.75" hidden="false" customHeight="true" outlineLevel="0" collapsed="false">
      <c r="A57" s="51"/>
      <c r="B57" s="51"/>
      <c r="C57" s="51"/>
      <c r="D57" s="51"/>
      <c r="E57" s="50"/>
      <c r="F57" s="51"/>
      <c r="G57" s="2"/>
      <c r="H57" s="2"/>
      <c r="I57" s="2"/>
      <c r="J57" s="2"/>
      <c r="K57" s="2"/>
      <c r="L57" s="2"/>
      <c r="M57" s="2"/>
      <c r="N57" s="2"/>
      <c r="O57" s="2"/>
      <c r="P57" s="2"/>
      <c r="Q57" s="2"/>
      <c r="R57" s="2"/>
      <c r="S57" s="2"/>
      <c r="T57" s="2"/>
      <c r="U57" s="2"/>
      <c r="V57" s="2"/>
      <c r="W57" s="2"/>
    </row>
    <row r="58" customFormat="false" ht="12.75" hidden="false" customHeight="true" outlineLevel="0" collapsed="false">
      <c r="A58" s="51"/>
      <c r="B58" s="51"/>
      <c r="C58" s="51"/>
      <c r="D58" s="51"/>
      <c r="E58" s="50"/>
      <c r="F58" s="51"/>
      <c r="G58" s="2"/>
      <c r="H58" s="2"/>
      <c r="I58" s="2"/>
      <c r="J58" s="2"/>
      <c r="K58" s="2"/>
      <c r="L58" s="2"/>
      <c r="M58" s="2"/>
      <c r="N58" s="2"/>
      <c r="O58" s="2"/>
      <c r="P58" s="2"/>
      <c r="Q58" s="2"/>
      <c r="R58" s="2"/>
      <c r="S58" s="2"/>
      <c r="T58" s="2"/>
      <c r="U58" s="2"/>
      <c r="V58" s="2"/>
      <c r="W58" s="2"/>
    </row>
    <row r="59" customFormat="false" ht="12.75" hidden="false" customHeight="true" outlineLevel="0" collapsed="false">
      <c r="A59" s="51"/>
      <c r="B59" s="51"/>
      <c r="C59" s="51"/>
      <c r="D59" s="51"/>
      <c r="E59" s="50"/>
      <c r="F59" s="51"/>
      <c r="G59" s="2"/>
      <c r="H59" s="2"/>
      <c r="I59" s="2"/>
      <c r="J59" s="2"/>
      <c r="K59" s="2"/>
      <c r="L59" s="2"/>
      <c r="M59" s="2"/>
      <c r="N59" s="2"/>
      <c r="O59" s="2"/>
      <c r="P59" s="2"/>
      <c r="Q59" s="2"/>
      <c r="R59" s="2"/>
      <c r="S59" s="2"/>
      <c r="T59" s="2"/>
      <c r="U59" s="2"/>
      <c r="V59" s="2"/>
      <c r="W59" s="2"/>
    </row>
    <row r="60" customFormat="false" ht="12.75" hidden="false" customHeight="true" outlineLevel="0" collapsed="false">
      <c r="A60" s="51"/>
      <c r="B60" s="51"/>
      <c r="C60" s="51"/>
      <c r="D60" s="51"/>
      <c r="E60" s="50"/>
      <c r="F60" s="51"/>
      <c r="G60" s="2"/>
      <c r="H60" s="2"/>
      <c r="I60" s="2"/>
      <c r="J60" s="2"/>
      <c r="K60" s="2"/>
      <c r="L60" s="2"/>
      <c r="M60" s="2"/>
      <c r="N60" s="2"/>
      <c r="O60" s="2"/>
      <c r="P60" s="2"/>
      <c r="Q60" s="2"/>
      <c r="R60" s="2"/>
      <c r="S60" s="2"/>
      <c r="T60" s="2"/>
      <c r="U60" s="2"/>
      <c r="V60" s="2"/>
      <c r="W60" s="2"/>
    </row>
    <row r="61" customFormat="false" ht="12.75" hidden="false" customHeight="true" outlineLevel="0" collapsed="false">
      <c r="A61" s="51"/>
      <c r="B61" s="51"/>
      <c r="C61" s="51"/>
      <c r="D61" s="51"/>
      <c r="E61" s="50"/>
      <c r="F61" s="51"/>
      <c r="G61" s="2"/>
      <c r="H61" s="2"/>
      <c r="I61" s="2"/>
      <c r="J61" s="2"/>
      <c r="K61" s="2"/>
      <c r="L61" s="2"/>
      <c r="M61" s="2"/>
      <c r="N61" s="2"/>
      <c r="O61" s="2"/>
      <c r="P61" s="2"/>
      <c r="Q61" s="2"/>
      <c r="R61" s="2"/>
      <c r="S61" s="2"/>
      <c r="T61" s="2"/>
      <c r="U61" s="2"/>
      <c r="V61" s="2"/>
      <c r="W61" s="2"/>
    </row>
    <row r="62" customFormat="false" ht="12.75" hidden="false" customHeight="true" outlineLevel="0" collapsed="false">
      <c r="A62" s="51"/>
      <c r="B62" s="51"/>
      <c r="C62" s="51"/>
      <c r="D62" s="51"/>
      <c r="E62" s="50"/>
      <c r="F62" s="51"/>
      <c r="G62" s="2"/>
      <c r="H62" s="2"/>
      <c r="I62" s="2"/>
      <c r="J62" s="2"/>
      <c r="K62" s="2"/>
      <c r="L62" s="2"/>
      <c r="M62" s="2"/>
      <c r="N62" s="2"/>
      <c r="O62" s="2"/>
      <c r="P62" s="2"/>
      <c r="Q62" s="2"/>
      <c r="R62" s="2"/>
      <c r="S62" s="2"/>
      <c r="T62" s="2"/>
      <c r="U62" s="2"/>
      <c r="V62" s="2"/>
      <c r="W62" s="2"/>
    </row>
    <row r="63" customFormat="false" ht="12.75" hidden="false" customHeight="true" outlineLevel="0" collapsed="false">
      <c r="A63" s="51"/>
      <c r="B63" s="51"/>
      <c r="C63" s="51"/>
      <c r="D63" s="51"/>
      <c r="E63" s="50"/>
      <c r="F63" s="51"/>
      <c r="G63" s="2"/>
      <c r="H63" s="2"/>
      <c r="I63" s="2"/>
      <c r="J63" s="2"/>
      <c r="K63" s="2"/>
      <c r="L63" s="2"/>
      <c r="M63" s="2"/>
      <c r="N63" s="2"/>
      <c r="O63" s="2"/>
      <c r="P63" s="2"/>
      <c r="Q63" s="2"/>
      <c r="R63" s="2"/>
      <c r="S63" s="2"/>
      <c r="T63" s="2"/>
      <c r="U63" s="2"/>
      <c r="V63" s="2"/>
      <c r="W63" s="2"/>
    </row>
    <row r="64" customFormat="false" ht="12.75" hidden="false" customHeight="true" outlineLevel="0" collapsed="false">
      <c r="A64" s="51"/>
      <c r="B64" s="51"/>
      <c r="C64" s="51"/>
      <c r="D64" s="51"/>
      <c r="E64" s="50"/>
      <c r="F64" s="51"/>
      <c r="G64" s="2"/>
      <c r="H64" s="2"/>
      <c r="I64" s="2"/>
      <c r="J64" s="2"/>
      <c r="K64" s="2"/>
      <c r="L64" s="2"/>
      <c r="M64" s="2"/>
      <c r="N64" s="2"/>
      <c r="O64" s="2"/>
      <c r="P64" s="2"/>
      <c r="Q64" s="2"/>
      <c r="R64" s="2"/>
      <c r="S64" s="2"/>
      <c r="T64" s="2"/>
      <c r="U64" s="2"/>
      <c r="V64" s="2"/>
      <c r="W64" s="2"/>
    </row>
    <row r="65" customFormat="false" ht="12.75" hidden="false" customHeight="true" outlineLevel="0" collapsed="false">
      <c r="A65" s="51"/>
      <c r="B65" s="51"/>
      <c r="C65" s="51"/>
      <c r="D65" s="51"/>
      <c r="E65" s="50"/>
      <c r="F65" s="51"/>
      <c r="G65" s="2"/>
      <c r="H65" s="2"/>
      <c r="I65" s="2"/>
      <c r="J65" s="2"/>
      <c r="K65" s="2"/>
      <c r="L65" s="2"/>
      <c r="M65" s="2"/>
      <c r="N65" s="2"/>
      <c r="O65" s="2"/>
      <c r="P65" s="2"/>
      <c r="Q65" s="2"/>
      <c r="R65" s="2"/>
      <c r="S65" s="2"/>
      <c r="T65" s="2"/>
      <c r="U65" s="2"/>
      <c r="V65" s="2"/>
      <c r="W65" s="2"/>
    </row>
    <row r="66" customFormat="false" ht="12.75" hidden="false" customHeight="true" outlineLevel="0" collapsed="false">
      <c r="A66" s="51"/>
      <c r="B66" s="51"/>
      <c r="C66" s="51"/>
      <c r="D66" s="51"/>
      <c r="E66" s="50"/>
      <c r="F66" s="51"/>
      <c r="G66" s="2"/>
      <c r="H66" s="2"/>
      <c r="I66" s="2"/>
      <c r="J66" s="2"/>
      <c r="K66" s="2"/>
      <c r="L66" s="2"/>
      <c r="M66" s="2"/>
      <c r="N66" s="2"/>
      <c r="O66" s="2"/>
      <c r="P66" s="2"/>
      <c r="Q66" s="2"/>
      <c r="R66" s="2"/>
      <c r="S66" s="2"/>
      <c r="T66" s="2"/>
      <c r="U66" s="2"/>
      <c r="V66" s="2"/>
      <c r="W66" s="2"/>
    </row>
    <row r="67" customFormat="false" ht="12.75" hidden="false" customHeight="true" outlineLevel="0" collapsed="false">
      <c r="A67" s="51"/>
      <c r="B67" s="51"/>
      <c r="C67" s="51"/>
      <c r="D67" s="51"/>
      <c r="E67" s="50"/>
      <c r="F67" s="51"/>
      <c r="G67" s="2"/>
      <c r="H67" s="2"/>
      <c r="I67" s="2"/>
      <c r="J67" s="2"/>
      <c r="K67" s="2"/>
      <c r="L67" s="2"/>
      <c r="M67" s="2"/>
      <c r="N67" s="2"/>
      <c r="O67" s="2"/>
      <c r="P67" s="2"/>
      <c r="Q67" s="2"/>
      <c r="R67" s="2"/>
      <c r="S67" s="2"/>
      <c r="T67" s="2"/>
      <c r="U67" s="2"/>
      <c r="V67" s="2"/>
      <c r="W67" s="2"/>
    </row>
    <row r="68" customFormat="false" ht="12.75" hidden="false" customHeight="true" outlineLevel="0" collapsed="false">
      <c r="A68" s="51"/>
      <c r="B68" s="51"/>
      <c r="C68" s="51"/>
      <c r="D68" s="51"/>
      <c r="E68" s="50"/>
      <c r="F68" s="51"/>
      <c r="G68" s="2"/>
      <c r="H68" s="2"/>
      <c r="I68" s="2"/>
      <c r="J68" s="2"/>
      <c r="K68" s="2"/>
      <c r="L68" s="2"/>
      <c r="M68" s="2"/>
      <c r="N68" s="2"/>
      <c r="O68" s="2"/>
      <c r="P68" s="2"/>
      <c r="Q68" s="2"/>
      <c r="R68" s="2"/>
      <c r="S68" s="2"/>
      <c r="T68" s="2"/>
      <c r="U68" s="2"/>
      <c r="V68" s="2"/>
      <c r="W68" s="2"/>
    </row>
    <row r="69" customFormat="false" ht="12.75" hidden="false" customHeight="true" outlineLevel="0" collapsed="false">
      <c r="A69" s="51"/>
      <c r="B69" s="51"/>
      <c r="C69" s="51"/>
      <c r="D69" s="51"/>
      <c r="E69" s="50"/>
      <c r="F69" s="51"/>
      <c r="G69" s="2"/>
      <c r="H69" s="2"/>
      <c r="I69" s="2"/>
      <c r="J69" s="2"/>
      <c r="K69" s="2"/>
      <c r="L69" s="2"/>
      <c r="M69" s="2"/>
      <c r="N69" s="2"/>
      <c r="O69" s="2"/>
      <c r="P69" s="2"/>
      <c r="Q69" s="2"/>
      <c r="R69" s="2"/>
      <c r="S69" s="2"/>
      <c r="T69" s="2"/>
      <c r="U69" s="2"/>
      <c r="V69" s="2"/>
      <c r="W69" s="2"/>
    </row>
    <row r="70" customFormat="false" ht="12.75" hidden="false" customHeight="true" outlineLevel="0" collapsed="false">
      <c r="A70" s="51"/>
      <c r="B70" s="51"/>
      <c r="C70" s="51"/>
      <c r="D70" s="51"/>
      <c r="E70" s="50"/>
      <c r="F70" s="51"/>
      <c r="G70" s="2"/>
      <c r="H70" s="2"/>
      <c r="I70" s="2"/>
      <c r="J70" s="2"/>
      <c r="K70" s="2"/>
      <c r="L70" s="2"/>
      <c r="M70" s="2"/>
      <c r="N70" s="2"/>
      <c r="O70" s="2"/>
      <c r="P70" s="2"/>
      <c r="Q70" s="2"/>
      <c r="R70" s="2"/>
      <c r="S70" s="2"/>
      <c r="T70" s="2"/>
      <c r="U70" s="2"/>
      <c r="V70" s="2"/>
      <c r="W70" s="2"/>
    </row>
    <row r="71" customFormat="false" ht="12.75" hidden="false" customHeight="true" outlineLevel="0" collapsed="false">
      <c r="A71" s="51"/>
      <c r="B71" s="51"/>
      <c r="C71" s="51"/>
      <c r="D71" s="51"/>
      <c r="E71" s="50"/>
      <c r="F71" s="51"/>
      <c r="G71" s="2"/>
      <c r="H71" s="2"/>
      <c r="I71" s="2"/>
      <c r="J71" s="2"/>
      <c r="K71" s="2"/>
      <c r="L71" s="2"/>
      <c r="M71" s="2"/>
      <c r="N71" s="2"/>
      <c r="O71" s="2"/>
      <c r="P71" s="2"/>
      <c r="Q71" s="2"/>
      <c r="R71" s="2"/>
      <c r="S71" s="2"/>
      <c r="T71" s="2"/>
      <c r="U71" s="2"/>
      <c r="V71" s="2"/>
      <c r="W71" s="2"/>
    </row>
    <row r="72" customFormat="false" ht="12.75" hidden="false" customHeight="true" outlineLevel="0" collapsed="false">
      <c r="A72" s="51"/>
      <c r="B72" s="51"/>
      <c r="C72" s="51"/>
      <c r="D72" s="51"/>
      <c r="E72" s="50"/>
      <c r="F72" s="51"/>
      <c r="G72" s="2"/>
      <c r="H72" s="2"/>
      <c r="I72" s="2"/>
      <c r="J72" s="2"/>
      <c r="K72" s="2"/>
      <c r="L72" s="2"/>
      <c r="M72" s="2"/>
      <c r="N72" s="2"/>
      <c r="O72" s="2"/>
      <c r="P72" s="2"/>
      <c r="Q72" s="2"/>
      <c r="R72" s="2"/>
      <c r="S72" s="2"/>
      <c r="T72" s="2"/>
      <c r="U72" s="2"/>
      <c r="V72" s="2"/>
      <c r="W72" s="2"/>
    </row>
    <row r="73" customFormat="false" ht="12.75" hidden="false" customHeight="true" outlineLevel="0" collapsed="false">
      <c r="A73" s="51"/>
      <c r="B73" s="51"/>
      <c r="C73" s="51"/>
      <c r="D73" s="51"/>
      <c r="E73" s="50"/>
      <c r="F73" s="51"/>
      <c r="G73" s="2"/>
      <c r="H73" s="2"/>
      <c r="I73" s="2"/>
      <c r="J73" s="2"/>
      <c r="K73" s="2"/>
      <c r="L73" s="2"/>
      <c r="M73" s="2"/>
      <c r="N73" s="2"/>
      <c r="O73" s="2"/>
      <c r="P73" s="2"/>
      <c r="Q73" s="2"/>
      <c r="R73" s="2"/>
      <c r="S73" s="2"/>
      <c r="T73" s="2"/>
      <c r="U73" s="2"/>
      <c r="V73" s="2"/>
      <c r="W73" s="2"/>
    </row>
    <row r="74" customFormat="false" ht="12.75" hidden="false" customHeight="true" outlineLevel="0" collapsed="false">
      <c r="A74" s="51"/>
      <c r="B74" s="51"/>
      <c r="C74" s="51"/>
      <c r="D74" s="51"/>
      <c r="E74" s="50"/>
      <c r="F74" s="51"/>
      <c r="G74" s="2"/>
      <c r="H74" s="2"/>
      <c r="I74" s="2"/>
      <c r="J74" s="2"/>
      <c r="K74" s="2"/>
      <c r="L74" s="2"/>
      <c r="M74" s="2"/>
      <c r="N74" s="2"/>
      <c r="O74" s="2"/>
      <c r="P74" s="2"/>
      <c r="Q74" s="2"/>
      <c r="R74" s="2"/>
      <c r="S74" s="2"/>
      <c r="T74" s="2"/>
      <c r="U74" s="2"/>
      <c r="V74" s="2"/>
      <c r="W74" s="2"/>
    </row>
    <row r="75" customFormat="false" ht="12.75" hidden="false" customHeight="true" outlineLevel="0" collapsed="false">
      <c r="A75" s="51"/>
      <c r="B75" s="51"/>
      <c r="C75" s="51"/>
      <c r="D75" s="51"/>
      <c r="E75" s="50"/>
      <c r="F75" s="51"/>
      <c r="G75" s="2"/>
      <c r="H75" s="2"/>
      <c r="I75" s="2"/>
      <c r="J75" s="2"/>
      <c r="K75" s="2"/>
      <c r="L75" s="2"/>
      <c r="M75" s="2"/>
      <c r="N75" s="2"/>
      <c r="O75" s="2"/>
      <c r="P75" s="2"/>
      <c r="Q75" s="2"/>
      <c r="R75" s="2"/>
      <c r="S75" s="2"/>
      <c r="T75" s="2"/>
      <c r="U75" s="2"/>
      <c r="V75" s="2"/>
      <c r="W75" s="2"/>
    </row>
    <row r="76" customFormat="false" ht="12.75" hidden="false" customHeight="true" outlineLevel="0" collapsed="false">
      <c r="A76" s="51"/>
      <c r="B76" s="51"/>
      <c r="C76" s="51"/>
      <c r="D76" s="51"/>
      <c r="E76" s="50"/>
      <c r="F76" s="51"/>
      <c r="G76" s="2"/>
      <c r="H76" s="2"/>
      <c r="I76" s="2"/>
      <c r="J76" s="2"/>
      <c r="K76" s="2"/>
      <c r="L76" s="2"/>
      <c r="M76" s="2"/>
      <c r="N76" s="2"/>
      <c r="O76" s="2"/>
      <c r="P76" s="2"/>
      <c r="Q76" s="2"/>
      <c r="R76" s="2"/>
      <c r="S76" s="2"/>
      <c r="T76" s="2"/>
      <c r="U76" s="2"/>
      <c r="V76" s="2"/>
      <c r="W76" s="2"/>
    </row>
    <row r="77" customFormat="false" ht="12.75" hidden="false" customHeight="true" outlineLevel="0" collapsed="false">
      <c r="A77" s="51"/>
      <c r="B77" s="51"/>
      <c r="C77" s="51"/>
      <c r="D77" s="51"/>
      <c r="E77" s="50"/>
      <c r="F77" s="51"/>
      <c r="G77" s="2"/>
      <c r="H77" s="2"/>
      <c r="I77" s="2"/>
      <c r="J77" s="2"/>
      <c r="K77" s="2"/>
      <c r="L77" s="2"/>
      <c r="M77" s="2"/>
      <c r="N77" s="2"/>
      <c r="O77" s="2"/>
      <c r="P77" s="2"/>
      <c r="Q77" s="2"/>
      <c r="R77" s="2"/>
      <c r="S77" s="2"/>
      <c r="T77" s="2"/>
      <c r="U77" s="2"/>
      <c r="V77" s="2"/>
      <c r="W77" s="2"/>
    </row>
    <row r="78" customFormat="false" ht="12.75" hidden="false" customHeight="true" outlineLevel="0" collapsed="false">
      <c r="A78" s="51"/>
      <c r="B78" s="51"/>
      <c r="C78" s="51"/>
      <c r="D78" s="51"/>
      <c r="E78" s="50"/>
      <c r="F78" s="51"/>
      <c r="G78" s="2"/>
      <c r="H78" s="2"/>
      <c r="I78" s="2"/>
      <c r="J78" s="2"/>
      <c r="K78" s="2"/>
      <c r="L78" s="2"/>
      <c r="M78" s="2"/>
      <c r="N78" s="2"/>
      <c r="O78" s="2"/>
      <c r="P78" s="2"/>
      <c r="Q78" s="2"/>
      <c r="R78" s="2"/>
      <c r="S78" s="2"/>
      <c r="T78" s="2"/>
      <c r="U78" s="2"/>
      <c r="V78" s="2"/>
      <c r="W78" s="2"/>
    </row>
    <row r="79" customFormat="false" ht="12.75" hidden="false" customHeight="true" outlineLevel="0" collapsed="false">
      <c r="A79" s="51"/>
      <c r="B79" s="51"/>
      <c r="C79" s="51"/>
      <c r="D79" s="51"/>
      <c r="E79" s="50"/>
      <c r="F79" s="51"/>
      <c r="G79" s="2"/>
      <c r="H79" s="2"/>
      <c r="I79" s="2"/>
      <c r="J79" s="2"/>
      <c r="K79" s="2"/>
      <c r="L79" s="2"/>
      <c r="M79" s="2"/>
      <c r="N79" s="2"/>
      <c r="O79" s="2"/>
      <c r="P79" s="2"/>
      <c r="Q79" s="2"/>
      <c r="R79" s="2"/>
      <c r="S79" s="2"/>
      <c r="T79" s="2"/>
      <c r="U79" s="2"/>
      <c r="V79" s="2"/>
      <c r="W79" s="2"/>
    </row>
    <row r="80" customFormat="false" ht="12.75" hidden="false" customHeight="true" outlineLevel="0" collapsed="false">
      <c r="A80" s="51"/>
      <c r="B80" s="51"/>
      <c r="C80" s="51"/>
      <c r="D80" s="51"/>
      <c r="E80" s="50"/>
      <c r="F80" s="51"/>
      <c r="G80" s="2"/>
      <c r="H80" s="2"/>
      <c r="I80" s="2"/>
      <c r="J80" s="2"/>
      <c r="K80" s="2"/>
      <c r="L80" s="2"/>
      <c r="M80" s="2"/>
      <c r="N80" s="2"/>
      <c r="O80" s="2"/>
      <c r="P80" s="2"/>
      <c r="Q80" s="2"/>
      <c r="R80" s="2"/>
      <c r="S80" s="2"/>
      <c r="T80" s="2"/>
      <c r="U80" s="2"/>
      <c r="V80" s="2"/>
      <c r="W80" s="2"/>
    </row>
    <row r="81" customFormat="false" ht="12.75" hidden="false" customHeight="true" outlineLevel="0" collapsed="false">
      <c r="A81" s="51"/>
      <c r="B81" s="51"/>
      <c r="C81" s="51"/>
      <c r="D81" s="51"/>
      <c r="E81" s="50"/>
      <c r="F81" s="51"/>
      <c r="G81" s="2"/>
      <c r="H81" s="2"/>
      <c r="I81" s="2"/>
      <c r="J81" s="2"/>
      <c r="K81" s="2"/>
      <c r="L81" s="2"/>
      <c r="M81" s="2"/>
      <c r="N81" s="2"/>
      <c r="O81" s="2"/>
      <c r="P81" s="2"/>
      <c r="Q81" s="2"/>
      <c r="R81" s="2"/>
      <c r="S81" s="2"/>
      <c r="T81" s="2"/>
      <c r="U81" s="2"/>
      <c r="V81" s="2"/>
      <c r="W81" s="2"/>
    </row>
    <row r="82" customFormat="false" ht="12.75" hidden="false" customHeight="true" outlineLevel="0" collapsed="false">
      <c r="A82" s="51"/>
      <c r="B82" s="51"/>
      <c r="C82" s="51"/>
      <c r="D82" s="51"/>
      <c r="E82" s="50"/>
      <c r="F82" s="51"/>
      <c r="G82" s="2"/>
      <c r="H82" s="2"/>
      <c r="I82" s="2"/>
      <c r="J82" s="2"/>
      <c r="K82" s="2"/>
      <c r="L82" s="2"/>
      <c r="M82" s="2"/>
      <c r="N82" s="2"/>
      <c r="O82" s="2"/>
      <c r="P82" s="2"/>
      <c r="Q82" s="2"/>
      <c r="R82" s="2"/>
      <c r="S82" s="2"/>
      <c r="T82" s="2"/>
      <c r="U82" s="2"/>
      <c r="V82" s="2"/>
      <c r="W82" s="2"/>
    </row>
    <row r="83" customFormat="false" ht="12.75" hidden="false" customHeight="true" outlineLevel="0" collapsed="false">
      <c r="A83" s="51"/>
      <c r="B83" s="51"/>
      <c r="C83" s="51"/>
      <c r="D83" s="51"/>
      <c r="E83" s="50"/>
      <c r="F83" s="51"/>
      <c r="G83" s="2"/>
      <c r="H83" s="2"/>
      <c r="I83" s="2"/>
      <c r="J83" s="2"/>
      <c r="K83" s="2"/>
      <c r="L83" s="2"/>
      <c r="M83" s="2"/>
      <c r="N83" s="2"/>
      <c r="O83" s="2"/>
      <c r="P83" s="2"/>
      <c r="Q83" s="2"/>
      <c r="R83" s="2"/>
      <c r="S83" s="2"/>
      <c r="T83" s="2"/>
      <c r="U83" s="2"/>
      <c r="V83" s="2"/>
      <c r="W83" s="2"/>
    </row>
    <row r="84" customFormat="false" ht="12.75" hidden="false" customHeight="true" outlineLevel="0" collapsed="false">
      <c r="A84" s="51"/>
      <c r="B84" s="51"/>
      <c r="C84" s="51"/>
      <c r="D84" s="51"/>
      <c r="E84" s="50"/>
      <c r="F84" s="51"/>
      <c r="G84" s="2"/>
      <c r="H84" s="2"/>
      <c r="I84" s="2"/>
      <c r="J84" s="2"/>
      <c r="K84" s="2"/>
      <c r="L84" s="2"/>
      <c r="M84" s="2"/>
      <c r="N84" s="2"/>
      <c r="O84" s="2"/>
      <c r="P84" s="2"/>
      <c r="Q84" s="2"/>
      <c r="R84" s="2"/>
      <c r="S84" s="2"/>
      <c r="T84" s="2"/>
      <c r="U84" s="2"/>
      <c r="V84" s="2"/>
      <c r="W84" s="2"/>
    </row>
    <row r="85" customFormat="false" ht="12.75" hidden="false" customHeight="true" outlineLevel="0" collapsed="false">
      <c r="A85" s="51"/>
      <c r="B85" s="51"/>
      <c r="C85" s="51"/>
      <c r="D85" s="51"/>
      <c r="E85" s="50"/>
      <c r="F85" s="51"/>
      <c r="G85" s="2"/>
      <c r="H85" s="2"/>
      <c r="I85" s="2"/>
      <c r="J85" s="2"/>
      <c r="K85" s="2"/>
      <c r="L85" s="2"/>
      <c r="M85" s="2"/>
      <c r="N85" s="2"/>
      <c r="O85" s="2"/>
      <c r="P85" s="2"/>
      <c r="Q85" s="2"/>
      <c r="R85" s="2"/>
      <c r="S85" s="2"/>
      <c r="T85" s="2"/>
      <c r="U85" s="2"/>
      <c r="V85" s="2"/>
      <c r="W85" s="2"/>
    </row>
    <row r="86" customFormat="false" ht="12.75" hidden="false" customHeight="true" outlineLevel="0" collapsed="false">
      <c r="A86" s="51"/>
      <c r="B86" s="51"/>
      <c r="C86" s="51"/>
      <c r="D86" s="51"/>
      <c r="E86" s="50"/>
      <c r="F86" s="51"/>
      <c r="G86" s="2"/>
      <c r="H86" s="2"/>
      <c r="I86" s="2"/>
      <c r="J86" s="2"/>
      <c r="K86" s="2"/>
      <c r="L86" s="2"/>
      <c r="M86" s="2"/>
      <c r="N86" s="2"/>
      <c r="O86" s="2"/>
      <c r="P86" s="2"/>
      <c r="Q86" s="2"/>
      <c r="R86" s="2"/>
      <c r="S86" s="2"/>
      <c r="T86" s="2"/>
      <c r="U86" s="2"/>
      <c r="V86" s="2"/>
      <c r="W86" s="2"/>
    </row>
    <row r="87" customFormat="false" ht="12.75" hidden="false" customHeight="true" outlineLevel="0" collapsed="false">
      <c r="A87" s="51"/>
      <c r="B87" s="51"/>
      <c r="C87" s="51"/>
      <c r="D87" s="51"/>
      <c r="E87" s="50"/>
      <c r="F87" s="51"/>
      <c r="G87" s="2"/>
      <c r="H87" s="2"/>
      <c r="I87" s="2"/>
      <c r="J87" s="2"/>
      <c r="K87" s="2"/>
      <c r="L87" s="2"/>
      <c r="M87" s="2"/>
      <c r="N87" s="2"/>
      <c r="O87" s="2"/>
      <c r="P87" s="2"/>
      <c r="Q87" s="2"/>
      <c r="R87" s="2"/>
      <c r="S87" s="2"/>
      <c r="T87" s="2"/>
      <c r="U87" s="2"/>
      <c r="V87" s="2"/>
      <c r="W87" s="2"/>
    </row>
    <row r="88" customFormat="false" ht="12.75" hidden="false" customHeight="true" outlineLevel="0" collapsed="false">
      <c r="A88" s="51"/>
      <c r="B88" s="51"/>
      <c r="C88" s="51"/>
      <c r="D88" s="51"/>
      <c r="E88" s="50"/>
      <c r="F88" s="51"/>
      <c r="G88" s="2"/>
      <c r="H88" s="2"/>
      <c r="I88" s="2"/>
      <c r="J88" s="2"/>
      <c r="K88" s="2"/>
      <c r="L88" s="2"/>
      <c r="M88" s="2"/>
      <c r="N88" s="2"/>
      <c r="O88" s="2"/>
      <c r="P88" s="2"/>
      <c r="Q88" s="2"/>
      <c r="R88" s="2"/>
      <c r="S88" s="2"/>
      <c r="T88" s="2"/>
      <c r="U88" s="2"/>
      <c r="V88" s="2"/>
      <c r="W88" s="2"/>
    </row>
    <row r="89" customFormat="false" ht="12.75" hidden="false" customHeight="true" outlineLevel="0" collapsed="false">
      <c r="A89" s="51"/>
      <c r="B89" s="51"/>
      <c r="C89" s="51"/>
      <c r="D89" s="51"/>
      <c r="E89" s="50"/>
      <c r="F89" s="51"/>
      <c r="G89" s="2"/>
      <c r="H89" s="2"/>
      <c r="I89" s="2"/>
      <c r="J89" s="2"/>
      <c r="K89" s="2"/>
      <c r="L89" s="2"/>
      <c r="M89" s="2"/>
      <c r="N89" s="2"/>
      <c r="O89" s="2"/>
      <c r="P89" s="2"/>
      <c r="Q89" s="2"/>
      <c r="R89" s="2"/>
      <c r="S89" s="2"/>
      <c r="T89" s="2"/>
      <c r="U89" s="2"/>
      <c r="V89" s="2"/>
      <c r="W89" s="2"/>
    </row>
    <row r="90" customFormat="false" ht="12.75" hidden="false" customHeight="true" outlineLevel="0" collapsed="false">
      <c r="A90" s="51"/>
      <c r="B90" s="51"/>
      <c r="C90" s="51"/>
      <c r="D90" s="51"/>
      <c r="E90" s="50"/>
      <c r="F90" s="51"/>
      <c r="G90" s="2"/>
      <c r="H90" s="2"/>
      <c r="I90" s="2"/>
      <c r="J90" s="2"/>
      <c r="K90" s="2"/>
      <c r="L90" s="2"/>
      <c r="M90" s="2"/>
      <c r="N90" s="2"/>
      <c r="O90" s="2"/>
      <c r="P90" s="2"/>
      <c r="Q90" s="2"/>
      <c r="R90" s="2"/>
      <c r="S90" s="2"/>
      <c r="T90" s="2"/>
      <c r="U90" s="2"/>
      <c r="V90" s="2"/>
      <c r="W90" s="2"/>
    </row>
    <row r="91" customFormat="false" ht="12.75" hidden="false" customHeight="true" outlineLevel="0" collapsed="false">
      <c r="A91" s="51"/>
      <c r="B91" s="51"/>
      <c r="C91" s="51"/>
      <c r="D91" s="51"/>
      <c r="E91" s="50"/>
      <c r="F91" s="51"/>
      <c r="G91" s="2"/>
      <c r="H91" s="2"/>
      <c r="I91" s="2"/>
      <c r="J91" s="2"/>
      <c r="K91" s="2"/>
      <c r="L91" s="2"/>
      <c r="M91" s="2"/>
      <c r="N91" s="2"/>
      <c r="O91" s="2"/>
      <c r="P91" s="2"/>
      <c r="Q91" s="2"/>
      <c r="R91" s="2"/>
      <c r="S91" s="2"/>
      <c r="T91" s="2"/>
      <c r="U91" s="2"/>
      <c r="V91" s="2"/>
      <c r="W91" s="2"/>
    </row>
    <row r="92" customFormat="false" ht="12.75" hidden="false" customHeight="true" outlineLevel="0" collapsed="false">
      <c r="A92" s="51"/>
      <c r="B92" s="51"/>
      <c r="C92" s="51"/>
      <c r="D92" s="51"/>
      <c r="E92" s="50"/>
      <c r="F92" s="51"/>
      <c r="G92" s="2"/>
      <c r="H92" s="2"/>
      <c r="I92" s="2"/>
      <c r="J92" s="2"/>
      <c r="K92" s="2"/>
      <c r="L92" s="2"/>
      <c r="M92" s="2"/>
      <c r="N92" s="2"/>
      <c r="O92" s="2"/>
      <c r="P92" s="2"/>
      <c r="Q92" s="2"/>
      <c r="R92" s="2"/>
      <c r="S92" s="2"/>
      <c r="T92" s="2"/>
      <c r="U92" s="2"/>
      <c r="V92" s="2"/>
      <c r="W92" s="2"/>
    </row>
    <row r="93" customFormat="false" ht="12.75" hidden="false" customHeight="true" outlineLevel="0" collapsed="false">
      <c r="A93" s="51"/>
      <c r="B93" s="51"/>
      <c r="C93" s="51"/>
      <c r="D93" s="51"/>
      <c r="E93" s="50"/>
      <c r="F93" s="51"/>
      <c r="G93" s="2"/>
      <c r="H93" s="2"/>
      <c r="I93" s="2"/>
      <c r="J93" s="2"/>
      <c r="K93" s="2"/>
      <c r="L93" s="2"/>
      <c r="M93" s="2"/>
      <c r="N93" s="2"/>
      <c r="O93" s="2"/>
      <c r="P93" s="2"/>
      <c r="Q93" s="2"/>
      <c r="R93" s="2"/>
      <c r="S93" s="2"/>
      <c r="T93" s="2"/>
      <c r="U93" s="2"/>
      <c r="V93" s="2"/>
      <c r="W93" s="2"/>
    </row>
    <row r="94" customFormat="false" ht="12.75" hidden="false" customHeight="true" outlineLevel="0" collapsed="false">
      <c r="A94" s="51"/>
      <c r="B94" s="51"/>
      <c r="C94" s="51"/>
      <c r="D94" s="51"/>
      <c r="E94" s="50"/>
      <c r="F94" s="51"/>
      <c r="G94" s="2"/>
      <c r="H94" s="2"/>
      <c r="I94" s="2"/>
      <c r="J94" s="2"/>
      <c r="K94" s="2"/>
      <c r="L94" s="2"/>
      <c r="M94" s="2"/>
      <c r="N94" s="2"/>
      <c r="O94" s="2"/>
      <c r="P94" s="2"/>
      <c r="Q94" s="2"/>
      <c r="R94" s="2"/>
      <c r="S94" s="2"/>
      <c r="T94" s="2"/>
      <c r="U94" s="2"/>
      <c r="V94" s="2"/>
      <c r="W94" s="2"/>
    </row>
    <row r="95" customFormat="false" ht="12.75" hidden="false" customHeight="true" outlineLevel="0" collapsed="false">
      <c r="A95" s="51"/>
      <c r="B95" s="51"/>
      <c r="C95" s="51"/>
      <c r="D95" s="51"/>
      <c r="E95" s="50"/>
      <c r="F95" s="51"/>
      <c r="G95" s="2"/>
      <c r="H95" s="2"/>
      <c r="I95" s="2"/>
      <c r="J95" s="2"/>
      <c r="K95" s="2"/>
      <c r="L95" s="2"/>
      <c r="M95" s="2"/>
      <c r="N95" s="2"/>
      <c r="O95" s="2"/>
      <c r="P95" s="2"/>
      <c r="Q95" s="2"/>
      <c r="R95" s="2"/>
      <c r="S95" s="2"/>
      <c r="T95" s="2"/>
      <c r="U95" s="2"/>
      <c r="V95" s="2"/>
      <c r="W95" s="2"/>
    </row>
    <row r="96" customFormat="false" ht="12.75" hidden="false" customHeight="true" outlineLevel="0" collapsed="false">
      <c r="A96" s="51"/>
      <c r="B96" s="51"/>
      <c r="C96" s="51"/>
      <c r="D96" s="51"/>
      <c r="E96" s="50"/>
      <c r="F96" s="51"/>
      <c r="G96" s="2"/>
      <c r="H96" s="2"/>
      <c r="I96" s="2"/>
      <c r="J96" s="2"/>
      <c r="K96" s="2"/>
      <c r="L96" s="2"/>
      <c r="M96" s="2"/>
      <c r="N96" s="2"/>
      <c r="O96" s="2"/>
      <c r="P96" s="2"/>
      <c r="Q96" s="2"/>
      <c r="R96" s="2"/>
      <c r="S96" s="2"/>
      <c r="T96" s="2"/>
      <c r="U96" s="2"/>
      <c r="V96" s="2"/>
      <c r="W96" s="2"/>
    </row>
    <row r="97" customFormat="false" ht="12.75" hidden="false" customHeight="true" outlineLevel="0" collapsed="false">
      <c r="A97" s="51"/>
      <c r="B97" s="51"/>
      <c r="C97" s="51"/>
      <c r="D97" s="51"/>
      <c r="E97" s="50"/>
      <c r="F97" s="51"/>
      <c r="G97" s="2"/>
      <c r="H97" s="2"/>
      <c r="I97" s="2"/>
      <c r="J97" s="2"/>
      <c r="K97" s="2"/>
      <c r="L97" s="2"/>
      <c r="M97" s="2"/>
      <c r="N97" s="2"/>
      <c r="O97" s="2"/>
      <c r="P97" s="2"/>
      <c r="Q97" s="2"/>
      <c r="R97" s="2"/>
      <c r="S97" s="2"/>
      <c r="T97" s="2"/>
      <c r="U97" s="2"/>
      <c r="V97" s="2"/>
      <c r="W97" s="2"/>
    </row>
    <row r="98" customFormat="false" ht="12.75" hidden="false" customHeight="true" outlineLevel="0" collapsed="false">
      <c r="A98" s="51"/>
      <c r="B98" s="51"/>
      <c r="C98" s="51"/>
      <c r="D98" s="51"/>
      <c r="E98" s="50"/>
      <c r="F98" s="51"/>
      <c r="G98" s="2"/>
      <c r="H98" s="2"/>
      <c r="I98" s="2"/>
      <c r="J98" s="2"/>
      <c r="K98" s="2"/>
      <c r="L98" s="2"/>
      <c r="M98" s="2"/>
      <c r="N98" s="2"/>
      <c r="O98" s="2"/>
      <c r="P98" s="2"/>
      <c r="Q98" s="2"/>
      <c r="R98" s="2"/>
      <c r="S98" s="2"/>
      <c r="T98" s="2"/>
      <c r="U98" s="2"/>
      <c r="V98" s="2"/>
      <c r="W98" s="2"/>
    </row>
    <row r="99" customFormat="false" ht="12.75" hidden="false" customHeight="true" outlineLevel="0" collapsed="false">
      <c r="A99" s="51"/>
      <c r="B99" s="51"/>
      <c r="C99" s="51"/>
      <c r="D99" s="51"/>
      <c r="E99" s="50"/>
      <c r="F99" s="51"/>
      <c r="G99" s="2"/>
      <c r="H99" s="2"/>
      <c r="I99" s="2"/>
      <c r="J99" s="2"/>
      <c r="K99" s="2"/>
      <c r="L99" s="2"/>
      <c r="M99" s="2"/>
      <c r="N99" s="2"/>
      <c r="O99" s="2"/>
      <c r="P99" s="2"/>
      <c r="Q99" s="2"/>
      <c r="R99" s="2"/>
      <c r="S99" s="2"/>
      <c r="T99" s="2"/>
      <c r="U99" s="2"/>
      <c r="V99" s="2"/>
      <c r="W99" s="2"/>
    </row>
    <row r="100" customFormat="false" ht="12.75" hidden="false" customHeight="true" outlineLevel="0" collapsed="false">
      <c r="A100" s="51"/>
      <c r="B100" s="51"/>
      <c r="C100" s="51"/>
      <c r="D100" s="51"/>
      <c r="E100" s="50"/>
      <c r="F100" s="51"/>
      <c r="G100" s="2"/>
      <c r="H100" s="2"/>
      <c r="I100" s="2"/>
      <c r="J100" s="2"/>
      <c r="K100" s="2"/>
      <c r="L100" s="2"/>
      <c r="M100" s="2"/>
      <c r="N100" s="2"/>
      <c r="O100" s="2"/>
      <c r="P100" s="2"/>
      <c r="Q100" s="2"/>
      <c r="R100" s="2"/>
      <c r="S100" s="2"/>
      <c r="T100" s="2"/>
      <c r="U100" s="2"/>
      <c r="V100" s="2"/>
      <c r="W100" s="2"/>
    </row>
    <row r="101" customFormat="false" ht="12.75" hidden="false" customHeight="true" outlineLevel="0" collapsed="false">
      <c r="A101" s="51"/>
      <c r="B101" s="51"/>
      <c r="C101" s="51"/>
      <c r="D101" s="51"/>
      <c r="E101" s="50"/>
      <c r="F101" s="51"/>
      <c r="G101" s="2"/>
      <c r="H101" s="2"/>
      <c r="I101" s="2"/>
      <c r="J101" s="2"/>
      <c r="K101" s="2"/>
      <c r="L101" s="2"/>
      <c r="M101" s="2"/>
      <c r="N101" s="2"/>
      <c r="O101" s="2"/>
      <c r="P101" s="2"/>
      <c r="Q101" s="2"/>
      <c r="R101" s="2"/>
      <c r="S101" s="2"/>
      <c r="T101" s="2"/>
      <c r="U101" s="2"/>
      <c r="V101" s="2"/>
      <c r="W101" s="2"/>
    </row>
    <row r="102" customFormat="false" ht="12.75" hidden="false" customHeight="true" outlineLevel="0" collapsed="false">
      <c r="A102" s="51"/>
      <c r="B102" s="51"/>
      <c r="C102" s="51"/>
      <c r="D102" s="51"/>
      <c r="E102" s="50"/>
      <c r="F102" s="51"/>
      <c r="G102" s="2"/>
      <c r="H102" s="2"/>
      <c r="I102" s="2"/>
      <c r="J102" s="2"/>
      <c r="K102" s="2"/>
      <c r="L102" s="2"/>
      <c r="M102" s="2"/>
      <c r="N102" s="2"/>
      <c r="O102" s="2"/>
      <c r="P102" s="2"/>
      <c r="Q102" s="2"/>
      <c r="R102" s="2"/>
      <c r="S102" s="2"/>
      <c r="T102" s="2"/>
      <c r="U102" s="2"/>
      <c r="V102" s="2"/>
      <c r="W102" s="2"/>
    </row>
    <row r="103" customFormat="false" ht="12.75" hidden="false" customHeight="true" outlineLevel="0" collapsed="false">
      <c r="A103" s="51"/>
      <c r="B103" s="51"/>
      <c r="C103" s="51"/>
      <c r="D103" s="51"/>
      <c r="E103" s="50"/>
      <c r="F103" s="51"/>
      <c r="G103" s="2"/>
      <c r="H103" s="2"/>
      <c r="I103" s="2"/>
      <c r="J103" s="2"/>
      <c r="K103" s="2"/>
      <c r="L103" s="2"/>
      <c r="M103" s="2"/>
      <c r="N103" s="2"/>
      <c r="O103" s="2"/>
      <c r="P103" s="2"/>
      <c r="Q103" s="2"/>
      <c r="R103" s="2"/>
      <c r="S103" s="2"/>
      <c r="T103" s="2"/>
      <c r="U103" s="2"/>
      <c r="V103" s="2"/>
      <c r="W103" s="2"/>
    </row>
    <row r="104" customFormat="false" ht="12.75" hidden="false" customHeight="true" outlineLevel="0" collapsed="false">
      <c r="A104" s="51"/>
      <c r="B104" s="51"/>
      <c r="C104" s="51"/>
      <c r="D104" s="51"/>
      <c r="E104" s="50"/>
      <c r="F104" s="51"/>
      <c r="G104" s="2"/>
      <c r="H104" s="2"/>
      <c r="I104" s="2"/>
      <c r="J104" s="2"/>
      <c r="K104" s="2"/>
      <c r="L104" s="2"/>
      <c r="M104" s="2"/>
      <c r="N104" s="2"/>
      <c r="O104" s="2"/>
      <c r="P104" s="2"/>
      <c r="Q104" s="2"/>
      <c r="R104" s="2"/>
      <c r="S104" s="2"/>
      <c r="T104" s="2"/>
      <c r="U104" s="2"/>
      <c r="V104" s="2"/>
      <c r="W104" s="2"/>
    </row>
    <row r="105" customFormat="false" ht="12.75" hidden="false" customHeight="true" outlineLevel="0" collapsed="false">
      <c r="A105" s="51"/>
      <c r="B105" s="51"/>
      <c r="C105" s="51"/>
      <c r="D105" s="51"/>
      <c r="E105" s="50"/>
      <c r="F105" s="51"/>
      <c r="G105" s="2"/>
      <c r="H105" s="2"/>
      <c r="I105" s="2"/>
      <c r="J105" s="2"/>
      <c r="K105" s="2"/>
      <c r="L105" s="2"/>
      <c r="M105" s="2"/>
      <c r="N105" s="2"/>
      <c r="O105" s="2"/>
      <c r="P105" s="2"/>
      <c r="Q105" s="2"/>
      <c r="R105" s="2"/>
      <c r="S105" s="2"/>
      <c r="T105" s="2"/>
      <c r="U105" s="2"/>
      <c r="V105" s="2"/>
      <c r="W105" s="2"/>
    </row>
    <row r="106" customFormat="false" ht="12.75" hidden="false" customHeight="true" outlineLevel="0" collapsed="false">
      <c r="A106" s="51"/>
      <c r="B106" s="51"/>
      <c r="C106" s="51"/>
      <c r="D106" s="51"/>
      <c r="E106" s="50"/>
      <c r="F106" s="51"/>
      <c r="G106" s="2"/>
      <c r="H106" s="2"/>
      <c r="I106" s="2"/>
      <c r="J106" s="2"/>
      <c r="K106" s="2"/>
      <c r="L106" s="2"/>
      <c r="M106" s="2"/>
      <c r="N106" s="2"/>
      <c r="O106" s="2"/>
      <c r="P106" s="2"/>
      <c r="Q106" s="2"/>
      <c r="R106" s="2"/>
      <c r="S106" s="2"/>
      <c r="T106" s="2"/>
      <c r="U106" s="2"/>
      <c r="V106" s="2"/>
      <c r="W106" s="2"/>
    </row>
    <row r="107" customFormat="false" ht="12.75" hidden="false" customHeight="true" outlineLevel="0" collapsed="false">
      <c r="A107" s="51"/>
      <c r="B107" s="51"/>
      <c r="C107" s="51"/>
      <c r="D107" s="51"/>
      <c r="E107" s="50"/>
      <c r="F107" s="51"/>
      <c r="G107" s="2"/>
      <c r="H107" s="2"/>
      <c r="I107" s="2"/>
      <c r="J107" s="2"/>
      <c r="K107" s="2"/>
      <c r="L107" s="2"/>
      <c r="M107" s="2"/>
      <c r="N107" s="2"/>
      <c r="O107" s="2"/>
      <c r="P107" s="2"/>
      <c r="Q107" s="2"/>
      <c r="R107" s="2"/>
      <c r="S107" s="2"/>
      <c r="T107" s="2"/>
      <c r="U107" s="2"/>
      <c r="V107" s="2"/>
      <c r="W107" s="2"/>
    </row>
    <row r="108" customFormat="false" ht="12.75" hidden="false" customHeight="true" outlineLevel="0" collapsed="false">
      <c r="A108" s="51"/>
      <c r="B108" s="51"/>
      <c r="C108" s="51"/>
      <c r="D108" s="51"/>
      <c r="E108" s="50"/>
      <c r="F108" s="51"/>
      <c r="G108" s="2"/>
      <c r="H108" s="2"/>
      <c r="I108" s="2"/>
      <c r="J108" s="2"/>
      <c r="K108" s="2"/>
      <c r="L108" s="2"/>
      <c r="M108" s="2"/>
      <c r="N108" s="2"/>
      <c r="O108" s="2"/>
      <c r="P108" s="2"/>
      <c r="Q108" s="2"/>
      <c r="R108" s="2"/>
      <c r="S108" s="2"/>
      <c r="T108" s="2"/>
      <c r="U108" s="2"/>
      <c r="V108" s="2"/>
      <c r="W108" s="2"/>
    </row>
    <row r="109" customFormat="false" ht="12.75" hidden="false" customHeight="true" outlineLevel="0" collapsed="false">
      <c r="A109" s="51"/>
      <c r="B109" s="51"/>
      <c r="C109" s="51"/>
      <c r="D109" s="51"/>
      <c r="E109" s="50"/>
      <c r="F109" s="51"/>
      <c r="G109" s="2"/>
      <c r="H109" s="2"/>
      <c r="I109" s="2"/>
      <c r="J109" s="2"/>
      <c r="K109" s="2"/>
      <c r="L109" s="2"/>
      <c r="M109" s="2"/>
      <c r="N109" s="2"/>
      <c r="O109" s="2"/>
      <c r="P109" s="2"/>
      <c r="Q109" s="2"/>
      <c r="R109" s="2"/>
      <c r="S109" s="2"/>
      <c r="T109" s="2"/>
      <c r="U109" s="2"/>
      <c r="V109" s="2"/>
      <c r="W109" s="2"/>
    </row>
    <row r="110" customFormat="false" ht="12.75" hidden="false" customHeight="true" outlineLevel="0" collapsed="false">
      <c r="A110" s="51"/>
      <c r="B110" s="51"/>
      <c r="C110" s="51"/>
      <c r="D110" s="51"/>
      <c r="E110" s="50"/>
      <c r="F110" s="51"/>
      <c r="G110" s="2"/>
      <c r="H110" s="2"/>
      <c r="I110" s="2"/>
      <c r="J110" s="2"/>
      <c r="K110" s="2"/>
      <c r="L110" s="2"/>
      <c r="M110" s="2"/>
      <c r="N110" s="2"/>
      <c r="O110" s="2"/>
      <c r="P110" s="2"/>
      <c r="Q110" s="2"/>
      <c r="R110" s="2"/>
      <c r="S110" s="2"/>
      <c r="T110" s="2"/>
      <c r="U110" s="2"/>
      <c r="V110" s="2"/>
      <c r="W110" s="2"/>
    </row>
    <row r="111" customFormat="false" ht="12.75" hidden="false" customHeight="true" outlineLevel="0" collapsed="false">
      <c r="A111" s="51"/>
      <c r="B111" s="51"/>
      <c r="C111" s="51"/>
      <c r="D111" s="51"/>
      <c r="E111" s="50"/>
      <c r="F111" s="51"/>
      <c r="G111" s="2"/>
      <c r="H111" s="2"/>
      <c r="I111" s="2"/>
      <c r="J111" s="2"/>
      <c r="K111" s="2"/>
      <c r="L111" s="2"/>
      <c r="M111" s="2"/>
      <c r="N111" s="2"/>
      <c r="O111" s="2"/>
      <c r="P111" s="2"/>
      <c r="Q111" s="2"/>
      <c r="R111" s="2"/>
      <c r="S111" s="2"/>
      <c r="T111" s="2"/>
      <c r="U111" s="2"/>
      <c r="V111" s="2"/>
      <c r="W111" s="2"/>
    </row>
    <row r="112" customFormat="false" ht="12.75" hidden="false" customHeight="true" outlineLevel="0" collapsed="false">
      <c r="A112" s="51"/>
      <c r="B112" s="51"/>
      <c r="C112" s="51"/>
      <c r="D112" s="51"/>
      <c r="E112" s="50"/>
      <c r="F112" s="51"/>
      <c r="G112" s="2"/>
      <c r="H112" s="2"/>
      <c r="I112" s="2"/>
      <c r="J112" s="2"/>
      <c r="K112" s="2"/>
      <c r="L112" s="2"/>
      <c r="M112" s="2"/>
      <c r="N112" s="2"/>
      <c r="O112" s="2"/>
      <c r="P112" s="2"/>
      <c r="Q112" s="2"/>
      <c r="R112" s="2"/>
      <c r="S112" s="2"/>
      <c r="T112" s="2"/>
      <c r="U112" s="2"/>
      <c r="V112" s="2"/>
      <c r="W112" s="2"/>
    </row>
    <row r="113" customFormat="false" ht="12.75" hidden="false" customHeight="true" outlineLevel="0" collapsed="false">
      <c r="A113" s="51"/>
      <c r="B113" s="51"/>
      <c r="C113" s="51"/>
      <c r="D113" s="51"/>
      <c r="E113" s="50"/>
      <c r="F113" s="51"/>
      <c r="G113" s="2"/>
      <c r="H113" s="2"/>
      <c r="I113" s="2"/>
      <c r="J113" s="2"/>
      <c r="K113" s="2"/>
      <c r="L113" s="2"/>
      <c r="M113" s="2"/>
      <c r="N113" s="2"/>
      <c r="O113" s="2"/>
      <c r="P113" s="2"/>
      <c r="Q113" s="2"/>
      <c r="R113" s="2"/>
      <c r="S113" s="2"/>
      <c r="T113" s="2"/>
      <c r="U113" s="2"/>
      <c r="V113" s="2"/>
      <c r="W113" s="2"/>
    </row>
    <row r="114" customFormat="false" ht="12.75" hidden="false" customHeight="true" outlineLevel="0" collapsed="false">
      <c r="A114" s="51"/>
      <c r="B114" s="51"/>
      <c r="C114" s="51"/>
      <c r="D114" s="51"/>
      <c r="E114" s="50"/>
      <c r="F114" s="51"/>
      <c r="G114" s="2"/>
      <c r="H114" s="2"/>
      <c r="I114" s="2"/>
      <c r="J114" s="2"/>
      <c r="K114" s="2"/>
      <c r="L114" s="2"/>
      <c r="M114" s="2"/>
      <c r="N114" s="2"/>
      <c r="O114" s="2"/>
      <c r="P114" s="2"/>
      <c r="Q114" s="2"/>
      <c r="R114" s="2"/>
      <c r="S114" s="2"/>
      <c r="T114" s="2"/>
      <c r="U114" s="2"/>
      <c r="V114" s="2"/>
      <c r="W114" s="2"/>
    </row>
    <row r="115" customFormat="false" ht="12.75" hidden="false" customHeight="true" outlineLevel="0" collapsed="false">
      <c r="A115" s="51"/>
      <c r="B115" s="51"/>
      <c r="C115" s="51"/>
      <c r="D115" s="51"/>
      <c r="E115" s="50"/>
      <c r="F115" s="51"/>
      <c r="G115" s="2"/>
      <c r="H115" s="2"/>
      <c r="I115" s="2"/>
      <c r="J115" s="2"/>
      <c r="K115" s="2"/>
      <c r="L115" s="2"/>
      <c r="M115" s="2"/>
      <c r="N115" s="2"/>
      <c r="O115" s="2"/>
      <c r="P115" s="2"/>
      <c r="Q115" s="2"/>
      <c r="R115" s="2"/>
      <c r="S115" s="2"/>
      <c r="T115" s="2"/>
      <c r="U115" s="2"/>
      <c r="V115" s="2"/>
      <c r="W115" s="2"/>
    </row>
    <row r="116" customFormat="false" ht="12.75" hidden="false" customHeight="true" outlineLevel="0" collapsed="false">
      <c r="A116" s="51"/>
      <c r="B116" s="51"/>
      <c r="C116" s="51"/>
      <c r="D116" s="51"/>
      <c r="E116" s="50"/>
      <c r="F116" s="51"/>
      <c r="G116" s="2"/>
      <c r="H116" s="2"/>
      <c r="I116" s="2"/>
      <c r="J116" s="2"/>
      <c r="K116" s="2"/>
      <c r="L116" s="2"/>
      <c r="M116" s="2"/>
      <c r="N116" s="2"/>
      <c r="O116" s="2"/>
      <c r="P116" s="2"/>
      <c r="Q116" s="2"/>
      <c r="R116" s="2"/>
      <c r="S116" s="2"/>
      <c r="T116" s="2"/>
      <c r="U116" s="2"/>
      <c r="V116" s="2"/>
      <c r="W116" s="2"/>
    </row>
    <row r="117" customFormat="false" ht="12.75" hidden="false" customHeight="true" outlineLevel="0" collapsed="false">
      <c r="A117" s="51"/>
      <c r="B117" s="51"/>
      <c r="C117" s="51"/>
      <c r="D117" s="51"/>
      <c r="E117" s="50"/>
      <c r="F117" s="51"/>
      <c r="G117" s="2"/>
      <c r="H117" s="2"/>
      <c r="I117" s="2"/>
      <c r="J117" s="2"/>
      <c r="K117" s="2"/>
      <c r="L117" s="2"/>
      <c r="M117" s="2"/>
      <c r="N117" s="2"/>
      <c r="O117" s="2"/>
      <c r="P117" s="2"/>
      <c r="Q117" s="2"/>
      <c r="R117" s="2"/>
      <c r="S117" s="2"/>
      <c r="T117" s="2"/>
      <c r="U117" s="2"/>
      <c r="V117" s="2"/>
      <c r="W117" s="2"/>
    </row>
    <row r="118" customFormat="false" ht="12.75" hidden="false" customHeight="true" outlineLevel="0" collapsed="false">
      <c r="A118" s="51"/>
      <c r="B118" s="51"/>
      <c r="C118" s="51"/>
      <c r="D118" s="51"/>
      <c r="E118" s="50"/>
      <c r="F118" s="51"/>
      <c r="G118" s="2"/>
      <c r="H118" s="2"/>
      <c r="I118" s="2"/>
      <c r="J118" s="2"/>
      <c r="K118" s="2"/>
      <c r="L118" s="2"/>
      <c r="M118" s="2"/>
      <c r="N118" s="2"/>
      <c r="O118" s="2"/>
      <c r="P118" s="2"/>
      <c r="Q118" s="2"/>
      <c r="R118" s="2"/>
      <c r="S118" s="2"/>
      <c r="T118" s="2"/>
      <c r="U118" s="2"/>
      <c r="V118" s="2"/>
      <c r="W118" s="2"/>
    </row>
    <row r="119" customFormat="false" ht="12.75" hidden="false" customHeight="true" outlineLevel="0" collapsed="false">
      <c r="A119" s="51"/>
      <c r="B119" s="51"/>
      <c r="C119" s="51"/>
      <c r="D119" s="51"/>
      <c r="E119" s="50"/>
      <c r="F119" s="51"/>
      <c r="G119" s="2"/>
      <c r="H119" s="2"/>
      <c r="I119" s="2"/>
      <c r="J119" s="2"/>
      <c r="K119" s="2"/>
      <c r="L119" s="2"/>
      <c r="M119" s="2"/>
      <c r="N119" s="2"/>
      <c r="O119" s="2"/>
      <c r="P119" s="2"/>
      <c r="Q119" s="2"/>
      <c r="R119" s="2"/>
      <c r="S119" s="2"/>
      <c r="T119" s="2"/>
      <c r="U119" s="2"/>
      <c r="V119" s="2"/>
      <c r="W119" s="2"/>
    </row>
    <row r="120" customFormat="false" ht="12.75" hidden="false" customHeight="true" outlineLevel="0" collapsed="false">
      <c r="A120" s="51"/>
      <c r="B120" s="51"/>
      <c r="C120" s="51"/>
      <c r="D120" s="51"/>
      <c r="E120" s="50"/>
      <c r="F120" s="51"/>
      <c r="G120" s="2"/>
      <c r="H120" s="2"/>
      <c r="I120" s="2"/>
      <c r="J120" s="2"/>
      <c r="K120" s="2"/>
      <c r="L120" s="2"/>
      <c r="M120" s="2"/>
      <c r="N120" s="2"/>
      <c r="O120" s="2"/>
      <c r="P120" s="2"/>
      <c r="Q120" s="2"/>
      <c r="R120" s="2"/>
      <c r="S120" s="2"/>
      <c r="T120" s="2"/>
      <c r="U120" s="2"/>
      <c r="V120" s="2"/>
      <c r="W120" s="2"/>
    </row>
    <row r="121" customFormat="false" ht="12.75" hidden="false" customHeight="true" outlineLevel="0" collapsed="false">
      <c r="A121" s="51"/>
      <c r="B121" s="51"/>
      <c r="C121" s="51"/>
      <c r="D121" s="51"/>
      <c r="E121" s="50"/>
      <c r="F121" s="51"/>
      <c r="G121" s="2"/>
      <c r="H121" s="2"/>
      <c r="I121" s="2"/>
      <c r="J121" s="2"/>
      <c r="K121" s="2"/>
      <c r="L121" s="2"/>
      <c r="M121" s="2"/>
      <c r="N121" s="2"/>
      <c r="O121" s="2"/>
      <c r="P121" s="2"/>
      <c r="Q121" s="2"/>
      <c r="R121" s="2"/>
      <c r="S121" s="2"/>
      <c r="T121" s="2"/>
      <c r="U121" s="2"/>
      <c r="V121" s="2"/>
      <c r="W121" s="2"/>
    </row>
    <row r="122" customFormat="false" ht="12.75" hidden="false" customHeight="true" outlineLevel="0" collapsed="false">
      <c r="A122" s="51"/>
      <c r="B122" s="51"/>
      <c r="C122" s="51"/>
      <c r="D122" s="51"/>
      <c r="E122" s="50"/>
      <c r="F122" s="51"/>
      <c r="G122" s="2"/>
      <c r="H122" s="2"/>
      <c r="I122" s="2"/>
      <c r="J122" s="2"/>
      <c r="K122" s="2"/>
      <c r="L122" s="2"/>
      <c r="M122" s="2"/>
      <c r="N122" s="2"/>
      <c r="O122" s="2"/>
      <c r="P122" s="2"/>
      <c r="Q122" s="2"/>
      <c r="R122" s="2"/>
      <c r="S122" s="2"/>
      <c r="T122" s="2"/>
      <c r="U122" s="2"/>
      <c r="V122" s="2"/>
      <c r="W122" s="2"/>
    </row>
    <row r="123" customFormat="false" ht="12.75" hidden="false" customHeight="true" outlineLevel="0" collapsed="false">
      <c r="A123" s="51"/>
      <c r="B123" s="51"/>
      <c r="C123" s="51"/>
      <c r="D123" s="51"/>
      <c r="E123" s="50"/>
      <c r="F123" s="51"/>
      <c r="G123" s="2"/>
      <c r="H123" s="2"/>
      <c r="I123" s="2"/>
      <c r="J123" s="2"/>
      <c r="K123" s="2"/>
      <c r="L123" s="2"/>
      <c r="M123" s="2"/>
      <c r="N123" s="2"/>
      <c r="O123" s="2"/>
      <c r="P123" s="2"/>
      <c r="Q123" s="2"/>
      <c r="R123" s="2"/>
      <c r="S123" s="2"/>
      <c r="T123" s="2"/>
      <c r="U123" s="2"/>
      <c r="V123" s="2"/>
      <c r="W123" s="2"/>
    </row>
    <row r="124" customFormat="false" ht="12.75" hidden="false" customHeight="true" outlineLevel="0" collapsed="false">
      <c r="A124" s="51"/>
      <c r="B124" s="51"/>
      <c r="C124" s="51"/>
      <c r="D124" s="51"/>
      <c r="E124" s="50"/>
      <c r="F124" s="51"/>
      <c r="G124" s="2"/>
      <c r="H124" s="2"/>
      <c r="I124" s="2"/>
      <c r="J124" s="2"/>
      <c r="K124" s="2"/>
      <c r="L124" s="2"/>
      <c r="M124" s="2"/>
      <c r="N124" s="2"/>
      <c r="O124" s="2"/>
      <c r="P124" s="2"/>
      <c r="Q124" s="2"/>
      <c r="R124" s="2"/>
      <c r="S124" s="2"/>
      <c r="T124" s="2"/>
      <c r="U124" s="2"/>
      <c r="V124" s="2"/>
      <c r="W124" s="2"/>
    </row>
    <row r="125" customFormat="false" ht="12.75" hidden="false" customHeight="true" outlineLevel="0" collapsed="false">
      <c r="A125" s="51"/>
      <c r="B125" s="51"/>
      <c r="C125" s="51"/>
      <c r="D125" s="51"/>
      <c r="E125" s="50"/>
      <c r="F125" s="51"/>
      <c r="G125" s="2"/>
      <c r="H125" s="2"/>
      <c r="I125" s="2"/>
      <c r="J125" s="2"/>
      <c r="K125" s="2"/>
      <c r="L125" s="2"/>
      <c r="M125" s="2"/>
      <c r="N125" s="2"/>
      <c r="O125" s="2"/>
      <c r="P125" s="2"/>
      <c r="Q125" s="2"/>
      <c r="R125" s="2"/>
      <c r="S125" s="2"/>
      <c r="T125" s="2"/>
      <c r="U125" s="2"/>
      <c r="V125" s="2"/>
      <c r="W125" s="2"/>
    </row>
    <row r="126" customFormat="false" ht="12.75" hidden="false" customHeight="true" outlineLevel="0" collapsed="false">
      <c r="A126" s="51"/>
      <c r="B126" s="51"/>
      <c r="C126" s="51"/>
      <c r="D126" s="51"/>
      <c r="E126" s="50"/>
      <c r="F126" s="51"/>
      <c r="G126" s="2"/>
      <c r="H126" s="2"/>
      <c r="I126" s="2"/>
      <c r="J126" s="2"/>
      <c r="K126" s="2"/>
      <c r="L126" s="2"/>
      <c r="M126" s="2"/>
      <c r="N126" s="2"/>
      <c r="O126" s="2"/>
      <c r="P126" s="2"/>
      <c r="Q126" s="2"/>
      <c r="R126" s="2"/>
      <c r="S126" s="2"/>
      <c r="T126" s="2"/>
      <c r="U126" s="2"/>
      <c r="V126" s="2"/>
      <c r="W126" s="2"/>
    </row>
    <row r="127" customFormat="false" ht="12.75" hidden="false" customHeight="true" outlineLevel="0" collapsed="false">
      <c r="A127" s="51"/>
      <c r="B127" s="51"/>
      <c r="C127" s="51"/>
      <c r="D127" s="51"/>
      <c r="E127" s="50"/>
      <c r="F127" s="51"/>
      <c r="G127" s="2"/>
      <c r="H127" s="2"/>
      <c r="I127" s="2"/>
      <c r="J127" s="2"/>
      <c r="K127" s="2"/>
      <c r="L127" s="2"/>
      <c r="M127" s="2"/>
      <c r="N127" s="2"/>
      <c r="O127" s="2"/>
      <c r="P127" s="2"/>
      <c r="Q127" s="2"/>
      <c r="R127" s="2"/>
      <c r="S127" s="2"/>
      <c r="T127" s="2"/>
      <c r="U127" s="2"/>
      <c r="V127" s="2"/>
      <c r="W127" s="2"/>
    </row>
    <row r="128" customFormat="false" ht="12.75" hidden="false" customHeight="true" outlineLevel="0" collapsed="false">
      <c r="A128" s="51"/>
      <c r="B128" s="51"/>
      <c r="C128" s="51"/>
      <c r="D128" s="51"/>
      <c r="E128" s="50"/>
      <c r="F128" s="51"/>
      <c r="G128" s="2"/>
      <c r="H128" s="2"/>
      <c r="I128" s="2"/>
      <c r="J128" s="2"/>
      <c r="K128" s="2"/>
      <c r="L128" s="2"/>
      <c r="M128" s="2"/>
      <c r="N128" s="2"/>
      <c r="O128" s="2"/>
      <c r="P128" s="2"/>
      <c r="Q128" s="2"/>
      <c r="R128" s="2"/>
      <c r="S128" s="2"/>
      <c r="T128" s="2"/>
      <c r="U128" s="2"/>
      <c r="V128" s="2"/>
      <c r="W128" s="2"/>
    </row>
    <row r="129" customFormat="false" ht="12.75" hidden="false" customHeight="true" outlineLevel="0" collapsed="false">
      <c r="A129" s="51"/>
      <c r="B129" s="51"/>
      <c r="C129" s="51"/>
      <c r="D129" s="51"/>
      <c r="E129" s="50"/>
      <c r="F129" s="51"/>
      <c r="G129" s="2"/>
      <c r="H129" s="2"/>
      <c r="I129" s="2"/>
      <c r="J129" s="2"/>
      <c r="K129" s="2"/>
      <c r="L129" s="2"/>
      <c r="M129" s="2"/>
      <c r="N129" s="2"/>
      <c r="O129" s="2"/>
      <c r="P129" s="2"/>
      <c r="Q129" s="2"/>
      <c r="R129" s="2"/>
      <c r="S129" s="2"/>
      <c r="T129" s="2"/>
      <c r="U129" s="2"/>
      <c r="V129" s="2"/>
      <c r="W129" s="2"/>
    </row>
    <row r="130" customFormat="false" ht="12.75" hidden="false" customHeight="true" outlineLevel="0" collapsed="false">
      <c r="A130" s="51"/>
      <c r="B130" s="51"/>
      <c r="C130" s="51"/>
      <c r="D130" s="51"/>
      <c r="E130" s="50"/>
      <c r="F130" s="51"/>
      <c r="G130" s="2"/>
      <c r="H130" s="2"/>
      <c r="I130" s="2"/>
      <c r="J130" s="2"/>
      <c r="K130" s="2"/>
      <c r="L130" s="2"/>
      <c r="M130" s="2"/>
      <c r="N130" s="2"/>
      <c r="O130" s="2"/>
      <c r="P130" s="2"/>
      <c r="Q130" s="2"/>
      <c r="R130" s="2"/>
      <c r="S130" s="2"/>
      <c r="T130" s="2"/>
      <c r="U130" s="2"/>
      <c r="V130" s="2"/>
      <c r="W130" s="2"/>
    </row>
    <row r="131" customFormat="false" ht="12.75" hidden="false" customHeight="true" outlineLevel="0" collapsed="false">
      <c r="A131" s="51"/>
      <c r="B131" s="51"/>
      <c r="C131" s="51"/>
      <c r="D131" s="51"/>
      <c r="E131" s="50"/>
      <c r="F131" s="51"/>
      <c r="G131" s="2"/>
      <c r="H131" s="2"/>
      <c r="I131" s="2"/>
      <c r="J131" s="2"/>
      <c r="K131" s="2"/>
      <c r="L131" s="2"/>
      <c r="M131" s="2"/>
      <c r="N131" s="2"/>
      <c r="O131" s="2"/>
      <c r="P131" s="2"/>
      <c r="Q131" s="2"/>
      <c r="R131" s="2"/>
      <c r="S131" s="2"/>
      <c r="T131" s="2"/>
      <c r="U131" s="2"/>
      <c r="V131" s="2"/>
      <c r="W131" s="2"/>
    </row>
    <row r="132" customFormat="false" ht="12.75" hidden="false" customHeight="true" outlineLevel="0" collapsed="false">
      <c r="A132" s="51"/>
      <c r="B132" s="51"/>
      <c r="C132" s="51"/>
      <c r="D132" s="51"/>
      <c r="E132" s="50"/>
      <c r="F132" s="51"/>
      <c r="G132" s="2"/>
      <c r="H132" s="2"/>
      <c r="I132" s="2"/>
      <c r="J132" s="2"/>
      <c r="K132" s="2"/>
      <c r="L132" s="2"/>
      <c r="M132" s="2"/>
      <c r="N132" s="2"/>
      <c r="O132" s="2"/>
      <c r="P132" s="2"/>
      <c r="Q132" s="2"/>
      <c r="R132" s="2"/>
      <c r="S132" s="2"/>
      <c r="T132" s="2"/>
      <c r="U132" s="2"/>
      <c r="V132" s="2"/>
      <c r="W132" s="2"/>
    </row>
    <row r="133" customFormat="false" ht="12.75" hidden="false" customHeight="true" outlineLevel="0" collapsed="false">
      <c r="A133" s="51"/>
      <c r="B133" s="51"/>
      <c r="C133" s="51"/>
      <c r="D133" s="51"/>
      <c r="E133" s="50"/>
      <c r="F133" s="51"/>
      <c r="G133" s="2"/>
      <c r="H133" s="2"/>
      <c r="I133" s="2"/>
      <c r="J133" s="2"/>
      <c r="K133" s="2"/>
      <c r="L133" s="2"/>
      <c r="M133" s="2"/>
      <c r="N133" s="2"/>
      <c r="O133" s="2"/>
      <c r="P133" s="2"/>
      <c r="Q133" s="2"/>
      <c r="R133" s="2"/>
      <c r="S133" s="2"/>
      <c r="T133" s="2"/>
      <c r="U133" s="2"/>
      <c r="V133" s="2"/>
      <c r="W133" s="2"/>
    </row>
    <row r="134" customFormat="false" ht="12.75" hidden="false" customHeight="true" outlineLevel="0" collapsed="false">
      <c r="A134" s="51"/>
      <c r="B134" s="51"/>
      <c r="C134" s="51"/>
      <c r="D134" s="51"/>
      <c r="E134" s="50"/>
      <c r="F134" s="51"/>
      <c r="G134" s="2"/>
      <c r="H134" s="2"/>
      <c r="I134" s="2"/>
      <c r="J134" s="2"/>
      <c r="K134" s="2"/>
      <c r="L134" s="2"/>
      <c r="M134" s="2"/>
      <c r="N134" s="2"/>
      <c r="O134" s="2"/>
      <c r="P134" s="2"/>
      <c r="Q134" s="2"/>
      <c r="R134" s="2"/>
      <c r="S134" s="2"/>
      <c r="T134" s="2"/>
      <c r="U134" s="2"/>
      <c r="V134" s="2"/>
      <c r="W134" s="2"/>
    </row>
    <row r="135" customFormat="false" ht="12.75" hidden="false" customHeight="true" outlineLevel="0" collapsed="false">
      <c r="A135" s="51"/>
      <c r="B135" s="51"/>
      <c r="C135" s="51"/>
      <c r="D135" s="51"/>
      <c r="E135" s="50"/>
      <c r="F135" s="51"/>
      <c r="G135" s="2"/>
      <c r="H135" s="2"/>
      <c r="I135" s="2"/>
      <c r="J135" s="2"/>
      <c r="K135" s="2"/>
      <c r="L135" s="2"/>
      <c r="M135" s="2"/>
      <c r="N135" s="2"/>
      <c r="O135" s="2"/>
      <c r="P135" s="2"/>
      <c r="Q135" s="2"/>
      <c r="R135" s="2"/>
      <c r="S135" s="2"/>
      <c r="T135" s="2"/>
      <c r="U135" s="2"/>
      <c r="V135" s="2"/>
      <c r="W135" s="2"/>
    </row>
    <row r="136" customFormat="false" ht="12.75" hidden="false" customHeight="true" outlineLevel="0" collapsed="false">
      <c r="A136" s="51"/>
      <c r="B136" s="51"/>
      <c r="C136" s="51"/>
      <c r="D136" s="51"/>
      <c r="E136" s="50"/>
      <c r="F136" s="51"/>
      <c r="G136" s="2"/>
      <c r="H136" s="2"/>
      <c r="I136" s="2"/>
      <c r="J136" s="2"/>
      <c r="K136" s="2"/>
      <c r="L136" s="2"/>
      <c r="M136" s="2"/>
      <c r="N136" s="2"/>
      <c r="O136" s="2"/>
      <c r="P136" s="2"/>
      <c r="Q136" s="2"/>
      <c r="R136" s="2"/>
      <c r="S136" s="2"/>
      <c r="T136" s="2"/>
      <c r="U136" s="2"/>
      <c r="V136" s="2"/>
      <c r="W136" s="2"/>
    </row>
    <row r="137" customFormat="false" ht="12.75" hidden="false" customHeight="true" outlineLevel="0" collapsed="false">
      <c r="A137" s="51"/>
      <c r="B137" s="51"/>
      <c r="C137" s="51"/>
      <c r="D137" s="51"/>
      <c r="E137" s="50"/>
      <c r="F137" s="51"/>
      <c r="G137" s="2"/>
      <c r="H137" s="2"/>
      <c r="I137" s="2"/>
      <c r="J137" s="2"/>
      <c r="K137" s="2"/>
      <c r="L137" s="2"/>
      <c r="M137" s="2"/>
      <c r="N137" s="2"/>
      <c r="O137" s="2"/>
      <c r="P137" s="2"/>
      <c r="Q137" s="2"/>
      <c r="R137" s="2"/>
      <c r="S137" s="2"/>
      <c r="T137" s="2"/>
      <c r="U137" s="2"/>
      <c r="V137" s="2"/>
      <c r="W137" s="2"/>
    </row>
    <row r="138" customFormat="false" ht="12.75" hidden="false" customHeight="true" outlineLevel="0" collapsed="false">
      <c r="A138" s="51"/>
      <c r="B138" s="51"/>
      <c r="C138" s="51"/>
      <c r="D138" s="51"/>
      <c r="E138" s="50"/>
      <c r="F138" s="51"/>
      <c r="G138" s="2"/>
      <c r="H138" s="2"/>
      <c r="I138" s="2"/>
      <c r="J138" s="2"/>
      <c r="K138" s="2"/>
      <c r="L138" s="2"/>
      <c r="M138" s="2"/>
      <c r="N138" s="2"/>
      <c r="O138" s="2"/>
      <c r="P138" s="2"/>
      <c r="Q138" s="2"/>
      <c r="R138" s="2"/>
      <c r="S138" s="2"/>
      <c r="T138" s="2"/>
      <c r="U138" s="2"/>
      <c r="V138" s="2"/>
      <c r="W138" s="2"/>
    </row>
    <row r="139" customFormat="false" ht="12.75" hidden="false" customHeight="true" outlineLevel="0" collapsed="false">
      <c r="A139" s="51"/>
      <c r="B139" s="51"/>
      <c r="C139" s="51"/>
      <c r="D139" s="51"/>
      <c r="E139" s="50"/>
      <c r="F139" s="51"/>
      <c r="G139" s="2"/>
      <c r="H139" s="2"/>
      <c r="I139" s="2"/>
      <c r="J139" s="2"/>
      <c r="K139" s="2"/>
      <c r="L139" s="2"/>
      <c r="M139" s="2"/>
      <c r="N139" s="2"/>
      <c r="O139" s="2"/>
      <c r="P139" s="2"/>
      <c r="Q139" s="2"/>
      <c r="R139" s="2"/>
      <c r="S139" s="2"/>
      <c r="T139" s="2"/>
      <c r="U139" s="2"/>
      <c r="V139" s="2"/>
      <c r="W139" s="2"/>
    </row>
    <row r="140" customFormat="false" ht="12.75" hidden="false" customHeight="true" outlineLevel="0" collapsed="false">
      <c r="A140" s="51"/>
      <c r="B140" s="51"/>
      <c r="C140" s="51"/>
      <c r="D140" s="51"/>
      <c r="E140" s="50"/>
      <c r="F140" s="51"/>
      <c r="G140" s="2"/>
      <c r="H140" s="2"/>
      <c r="I140" s="2"/>
      <c r="J140" s="2"/>
      <c r="K140" s="2"/>
      <c r="L140" s="2"/>
      <c r="M140" s="2"/>
      <c r="N140" s="2"/>
      <c r="O140" s="2"/>
      <c r="P140" s="2"/>
      <c r="Q140" s="2"/>
      <c r="R140" s="2"/>
      <c r="S140" s="2"/>
      <c r="T140" s="2"/>
      <c r="U140" s="2"/>
      <c r="V140" s="2"/>
      <c r="W140" s="2"/>
    </row>
    <row r="141" customFormat="false" ht="12.75" hidden="false" customHeight="true" outlineLevel="0" collapsed="false">
      <c r="A141" s="51"/>
      <c r="B141" s="51"/>
      <c r="C141" s="51"/>
      <c r="D141" s="51"/>
      <c r="E141" s="50"/>
      <c r="F141" s="51"/>
      <c r="G141" s="2"/>
      <c r="H141" s="2"/>
      <c r="I141" s="2"/>
      <c r="J141" s="2"/>
      <c r="K141" s="2"/>
      <c r="L141" s="2"/>
      <c r="M141" s="2"/>
      <c r="N141" s="2"/>
      <c r="O141" s="2"/>
      <c r="P141" s="2"/>
      <c r="Q141" s="2"/>
      <c r="R141" s="2"/>
      <c r="S141" s="2"/>
      <c r="T141" s="2"/>
      <c r="U141" s="2"/>
      <c r="V141" s="2"/>
      <c r="W141" s="2"/>
    </row>
    <row r="142" customFormat="false" ht="12.75" hidden="false" customHeight="true" outlineLevel="0" collapsed="false">
      <c r="A142" s="51"/>
      <c r="B142" s="51"/>
      <c r="C142" s="51"/>
      <c r="D142" s="51"/>
      <c r="E142" s="50"/>
      <c r="F142" s="51"/>
      <c r="G142" s="2"/>
      <c r="H142" s="2"/>
      <c r="I142" s="2"/>
      <c r="J142" s="2"/>
      <c r="K142" s="2"/>
      <c r="L142" s="2"/>
      <c r="M142" s="2"/>
      <c r="N142" s="2"/>
      <c r="O142" s="2"/>
      <c r="P142" s="2"/>
      <c r="Q142" s="2"/>
      <c r="R142" s="2"/>
      <c r="S142" s="2"/>
      <c r="T142" s="2"/>
      <c r="U142" s="2"/>
      <c r="V142" s="2"/>
      <c r="W142" s="2"/>
    </row>
    <row r="143" customFormat="false" ht="12.75" hidden="false" customHeight="true" outlineLevel="0" collapsed="false">
      <c r="A143" s="51"/>
      <c r="B143" s="51"/>
      <c r="C143" s="51"/>
      <c r="D143" s="51"/>
      <c r="E143" s="50"/>
      <c r="F143" s="51"/>
      <c r="G143" s="2"/>
      <c r="H143" s="2"/>
      <c r="I143" s="2"/>
      <c r="J143" s="2"/>
      <c r="K143" s="2"/>
      <c r="L143" s="2"/>
      <c r="M143" s="2"/>
      <c r="N143" s="2"/>
      <c r="O143" s="2"/>
      <c r="P143" s="2"/>
      <c r="Q143" s="2"/>
      <c r="R143" s="2"/>
      <c r="S143" s="2"/>
      <c r="T143" s="2"/>
      <c r="U143" s="2"/>
      <c r="V143" s="2"/>
      <c r="W143" s="2"/>
    </row>
    <row r="144" customFormat="false" ht="12.75" hidden="false" customHeight="true" outlineLevel="0" collapsed="false">
      <c r="A144" s="51"/>
      <c r="B144" s="51"/>
      <c r="C144" s="51"/>
      <c r="D144" s="51"/>
      <c r="E144" s="50"/>
      <c r="F144" s="51"/>
      <c r="G144" s="2"/>
      <c r="H144" s="2"/>
      <c r="I144" s="2"/>
      <c r="J144" s="2"/>
      <c r="K144" s="2"/>
      <c r="L144" s="2"/>
      <c r="M144" s="2"/>
      <c r="N144" s="2"/>
      <c r="O144" s="2"/>
      <c r="P144" s="2"/>
      <c r="Q144" s="2"/>
      <c r="R144" s="2"/>
      <c r="S144" s="2"/>
      <c r="T144" s="2"/>
      <c r="U144" s="2"/>
      <c r="V144" s="2"/>
      <c r="W144" s="2"/>
    </row>
    <row r="145" customFormat="false" ht="12.75" hidden="false" customHeight="true" outlineLevel="0" collapsed="false">
      <c r="A145" s="51"/>
      <c r="B145" s="51"/>
      <c r="C145" s="51"/>
      <c r="D145" s="51"/>
      <c r="E145" s="50"/>
      <c r="F145" s="51"/>
      <c r="G145" s="2"/>
      <c r="H145" s="2"/>
      <c r="I145" s="2"/>
      <c r="J145" s="2"/>
      <c r="K145" s="2"/>
      <c r="L145" s="2"/>
      <c r="M145" s="2"/>
      <c r="N145" s="2"/>
      <c r="O145" s="2"/>
      <c r="P145" s="2"/>
      <c r="Q145" s="2"/>
      <c r="R145" s="2"/>
      <c r="S145" s="2"/>
      <c r="T145" s="2"/>
      <c r="U145" s="2"/>
      <c r="V145" s="2"/>
      <c r="W145" s="2"/>
    </row>
    <row r="146" customFormat="false" ht="12.75" hidden="false" customHeight="true" outlineLevel="0" collapsed="false">
      <c r="A146" s="51"/>
      <c r="B146" s="51"/>
      <c r="C146" s="51"/>
      <c r="D146" s="51"/>
      <c r="E146" s="50"/>
      <c r="F146" s="51"/>
      <c r="G146" s="2"/>
      <c r="H146" s="2"/>
      <c r="I146" s="2"/>
      <c r="J146" s="2"/>
      <c r="K146" s="2"/>
      <c r="L146" s="2"/>
      <c r="M146" s="2"/>
      <c r="N146" s="2"/>
      <c r="O146" s="2"/>
      <c r="P146" s="2"/>
      <c r="Q146" s="2"/>
      <c r="R146" s="2"/>
      <c r="S146" s="2"/>
      <c r="T146" s="2"/>
      <c r="U146" s="2"/>
      <c r="V146" s="2"/>
      <c r="W146" s="2"/>
    </row>
    <row r="147" customFormat="false" ht="12.75" hidden="false" customHeight="true" outlineLevel="0" collapsed="false">
      <c r="A147" s="51"/>
      <c r="B147" s="51"/>
      <c r="C147" s="51"/>
      <c r="D147" s="51"/>
      <c r="E147" s="50"/>
      <c r="F147" s="51"/>
      <c r="G147" s="2"/>
      <c r="H147" s="2"/>
      <c r="I147" s="2"/>
      <c r="J147" s="2"/>
      <c r="K147" s="2"/>
      <c r="L147" s="2"/>
      <c r="M147" s="2"/>
      <c r="N147" s="2"/>
      <c r="O147" s="2"/>
      <c r="P147" s="2"/>
      <c r="Q147" s="2"/>
      <c r="R147" s="2"/>
      <c r="S147" s="2"/>
      <c r="T147" s="2"/>
      <c r="U147" s="2"/>
      <c r="V147" s="2"/>
      <c r="W147" s="2"/>
    </row>
    <row r="148" customFormat="false" ht="12.75" hidden="false" customHeight="true" outlineLevel="0" collapsed="false">
      <c r="A148" s="51"/>
      <c r="B148" s="51"/>
      <c r="C148" s="51"/>
      <c r="D148" s="51"/>
      <c r="E148" s="50"/>
      <c r="F148" s="51"/>
      <c r="G148" s="2"/>
      <c r="H148" s="2"/>
      <c r="I148" s="2"/>
      <c r="J148" s="2"/>
      <c r="K148" s="2"/>
      <c r="L148" s="2"/>
      <c r="M148" s="2"/>
      <c r="N148" s="2"/>
      <c r="O148" s="2"/>
      <c r="P148" s="2"/>
      <c r="Q148" s="2"/>
      <c r="R148" s="2"/>
      <c r="S148" s="2"/>
      <c r="T148" s="2"/>
      <c r="U148" s="2"/>
      <c r="V148" s="2"/>
      <c r="W148" s="2"/>
    </row>
    <row r="149" customFormat="false" ht="12.75" hidden="false" customHeight="true" outlineLevel="0" collapsed="false">
      <c r="A149" s="51"/>
      <c r="B149" s="51"/>
      <c r="C149" s="51"/>
      <c r="D149" s="51"/>
      <c r="E149" s="50"/>
      <c r="F149" s="51"/>
      <c r="G149" s="2"/>
      <c r="H149" s="2"/>
      <c r="I149" s="2"/>
      <c r="J149" s="2"/>
      <c r="K149" s="2"/>
      <c r="L149" s="2"/>
      <c r="M149" s="2"/>
      <c r="N149" s="2"/>
      <c r="O149" s="2"/>
      <c r="P149" s="2"/>
      <c r="Q149" s="2"/>
      <c r="R149" s="2"/>
      <c r="S149" s="2"/>
      <c r="T149" s="2"/>
      <c r="U149" s="2"/>
      <c r="V149" s="2"/>
      <c r="W149" s="2"/>
    </row>
    <row r="150" customFormat="false" ht="12.75" hidden="false" customHeight="true" outlineLevel="0" collapsed="false">
      <c r="A150" s="51"/>
      <c r="B150" s="51"/>
      <c r="C150" s="51"/>
      <c r="D150" s="51"/>
      <c r="E150" s="50"/>
      <c r="F150" s="51"/>
      <c r="G150" s="2"/>
      <c r="H150" s="2"/>
      <c r="I150" s="2"/>
      <c r="J150" s="2"/>
      <c r="K150" s="2"/>
      <c r="L150" s="2"/>
      <c r="M150" s="2"/>
      <c r="N150" s="2"/>
      <c r="O150" s="2"/>
      <c r="P150" s="2"/>
      <c r="Q150" s="2"/>
      <c r="R150" s="2"/>
      <c r="S150" s="2"/>
      <c r="T150" s="2"/>
      <c r="U150" s="2"/>
      <c r="V150" s="2"/>
      <c r="W150" s="2"/>
    </row>
    <row r="151" customFormat="false" ht="12.75" hidden="false" customHeight="true" outlineLevel="0" collapsed="false">
      <c r="A151" s="51"/>
      <c r="B151" s="51"/>
      <c r="C151" s="51"/>
      <c r="D151" s="51"/>
      <c r="E151" s="50"/>
      <c r="F151" s="51"/>
      <c r="G151" s="2"/>
      <c r="H151" s="2"/>
      <c r="I151" s="2"/>
      <c r="J151" s="2"/>
      <c r="K151" s="2"/>
      <c r="L151" s="2"/>
      <c r="M151" s="2"/>
      <c r="N151" s="2"/>
      <c r="O151" s="2"/>
      <c r="P151" s="2"/>
      <c r="Q151" s="2"/>
      <c r="R151" s="2"/>
      <c r="S151" s="2"/>
      <c r="T151" s="2"/>
      <c r="U151" s="2"/>
      <c r="V151" s="2"/>
      <c r="W151" s="2"/>
    </row>
    <row r="152" customFormat="false" ht="12.75" hidden="false" customHeight="true" outlineLevel="0" collapsed="false">
      <c r="A152" s="51"/>
      <c r="B152" s="51"/>
      <c r="C152" s="51"/>
      <c r="D152" s="51"/>
      <c r="E152" s="50"/>
      <c r="F152" s="51"/>
      <c r="G152" s="2"/>
      <c r="H152" s="2"/>
      <c r="I152" s="2"/>
      <c r="J152" s="2"/>
      <c r="K152" s="2"/>
      <c r="L152" s="2"/>
      <c r="M152" s="2"/>
      <c r="N152" s="2"/>
      <c r="O152" s="2"/>
      <c r="P152" s="2"/>
      <c r="Q152" s="2"/>
      <c r="R152" s="2"/>
      <c r="S152" s="2"/>
      <c r="T152" s="2"/>
      <c r="U152" s="2"/>
      <c r="V152" s="2"/>
      <c r="W152" s="2"/>
    </row>
    <row r="153" customFormat="false" ht="12.75" hidden="false" customHeight="true" outlineLevel="0" collapsed="false">
      <c r="A153" s="51"/>
      <c r="B153" s="51"/>
      <c r="C153" s="51"/>
      <c r="D153" s="51"/>
      <c r="E153" s="50"/>
      <c r="F153" s="51"/>
      <c r="G153" s="2"/>
      <c r="H153" s="2"/>
      <c r="I153" s="2"/>
      <c r="J153" s="2"/>
      <c r="K153" s="2"/>
      <c r="L153" s="2"/>
      <c r="M153" s="2"/>
      <c r="N153" s="2"/>
      <c r="O153" s="2"/>
      <c r="P153" s="2"/>
      <c r="Q153" s="2"/>
      <c r="R153" s="2"/>
      <c r="S153" s="2"/>
      <c r="T153" s="2"/>
      <c r="U153" s="2"/>
      <c r="V153" s="2"/>
      <c r="W153" s="2"/>
    </row>
    <row r="154" customFormat="false" ht="12.75" hidden="false" customHeight="true" outlineLevel="0" collapsed="false">
      <c r="A154" s="51"/>
      <c r="B154" s="51"/>
      <c r="C154" s="51"/>
      <c r="D154" s="51"/>
      <c r="E154" s="50"/>
      <c r="F154" s="51"/>
      <c r="G154" s="2"/>
      <c r="H154" s="2"/>
      <c r="I154" s="2"/>
      <c r="J154" s="2"/>
      <c r="K154" s="2"/>
      <c r="L154" s="2"/>
      <c r="M154" s="2"/>
      <c r="N154" s="2"/>
      <c r="O154" s="2"/>
      <c r="P154" s="2"/>
      <c r="Q154" s="2"/>
      <c r="R154" s="2"/>
      <c r="S154" s="2"/>
      <c r="T154" s="2"/>
      <c r="U154" s="2"/>
      <c r="V154" s="2"/>
      <c r="W154" s="2"/>
    </row>
    <row r="155" customFormat="false" ht="12.75" hidden="false" customHeight="true" outlineLevel="0" collapsed="false">
      <c r="A155" s="51"/>
      <c r="B155" s="51"/>
      <c r="C155" s="51"/>
      <c r="D155" s="51"/>
      <c r="E155" s="50"/>
      <c r="F155" s="51"/>
      <c r="G155" s="2"/>
      <c r="H155" s="2"/>
      <c r="I155" s="2"/>
      <c r="J155" s="2"/>
      <c r="K155" s="2"/>
      <c r="L155" s="2"/>
      <c r="M155" s="2"/>
      <c r="N155" s="2"/>
      <c r="O155" s="2"/>
      <c r="P155" s="2"/>
      <c r="Q155" s="2"/>
      <c r="R155" s="2"/>
      <c r="S155" s="2"/>
      <c r="T155" s="2"/>
      <c r="U155" s="2"/>
      <c r="V155" s="2"/>
      <c r="W155" s="2"/>
    </row>
    <row r="156" customFormat="false" ht="12.75" hidden="false" customHeight="true" outlineLevel="0" collapsed="false">
      <c r="A156" s="51"/>
      <c r="B156" s="51"/>
      <c r="C156" s="51"/>
      <c r="D156" s="51"/>
      <c r="E156" s="50"/>
      <c r="F156" s="51"/>
      <c r="G156" s="2"/>
      <c r="H156" s="2"/>
      <c r="I156" s="2"/>
      <c r="J156" s="2"/>
      <c r="K156" s="2"/>
      <c r="L156" s="2"/>
      <c r="M156" s="2"/>
      <c r="N156" s="2"/>
      <c r="O156" s="2"/>
      <c r="P156" s="2"/>
      <c r="Q156" s="2"/>
      <c r="R156" s="2"/>
      <c r="S156" s="2"/>
      <c r="T156" s="2"/>
      <c r="U156" s="2"/>
      <c r="V156" s="2"/>
      <c r="W156" s="2"/>
    </row>
    <row r="157" customFormat="false" ht="12.75" hidden="false" customHeight="true" outlineLevel="0" collapsed="false">
      <c r="A157" s="51"/>
      <c r="B157" s="51"/>
      <c r="C157" s="51"/>
      <c r="D157" s="51"/>
      <c r="E157" s="50"/>
      <c r="F157" s="51"/>
      <c r="G157" s="2"/>
      <c r="H157" s="2"/>
      <c r="I157" s="2"/>
      <c r="J157" s="2"/>
      <c r="K157" s="2"/>
      <c r="L157" s="2"/>
      <c r="M157" s="2"/>
      <c r="N157" s="2"/>
      <c r="O157" s="2"/>
      <c r="P157" s="2"/>
      <c r="Q157" s="2"/>
      <c r="R157" s="2"/>
      <c r="S157" s="2"/>
      <c r="T157" s="2"/>
      <c r="U157" s="2"/>
      <c r="V157" s="2"/>
      <c r="W157" s="2"/>
    </row>
    <row r="158" customFormat="false" ht="12.75" hidden="false" customHeight="true" outlineLevel="0" collapsed="false">
      <c r="A158" s="51"/>
      <c r="B158" s="51"/>
      <c r="C158" s="51"/>
      <c r="D158" s="51"/>
      <c r="E158" s="50"/>
      <c r="F158" s="51"/>
      <c r="G158" s="2"/>
      <c r="H158" s="2"/>
      <c r="I158" s="2"/>
      <c r="J158" s="2"/>
      <c r="K158" s="2"/>
      <c r="L158" s="2"/>
      <c r="M158" s="2"/>
      <c r="N158" s="2"/>
      <c r="O158" s="2"/>
      <c r="P158" s="2"/>
      <c r="Q158" s="2"/>
      <c r="R158" s="2"/>
      <c r="S158" s="2"/>
      <c r="T158" s="2"/>
      <c r="U158" s="2"/>
      <c r="V158" s="2"/>
      <c r="W158" s="2"/>
    </row>
    <row r="159" customFormat="false" ht="12.75" hidden="false" customHeight="true" outlineLevel="0" collapsed="false">
      <c r="A159" s="51"/>
      <c r="B159" s="51"/>
      <c r="C159" s="51"/>
      <c r="D159" s="51"/>
      <c r="E159" s="50"/>
      <c r="F159" s="51"/>
      <c r="G159" s="2"/>
      <c r="H159" s="2"/>
      <c r="I159" s="2"/>
      <c r="J159" s="2"/>
      <c r="K159" s="2"/>
      <c r="L159" s="2"/>
      <c r="M159" s="2"/>
      <c r="N159" s="2"/>
      <c r="O159" s="2"/>
      <c r="P159" s="2"/>
      <c r="Q159" s="2"/>
      <c r="R159" s="2"/>
      <c r="S159" s="2"/>
      <c r="T159" s="2"/>
      <c r="U159" s="2"/>
      <c r="V159" s="2"/>
      <c r="W159" s="2"/>
    </row>
    <row r="160" customFormat="false" ht="12.75" hidden="false" customHeight="true" outlineLevel="0" collapsed="false">
      <c r="A160" s="51"/>
      <c r="B160" s="51"/>
      <c r="C160" s="51"/>
      <c r="D160" s="51"/>
      <c r="E160" s="50"/>
      <c r="F160" s="51"/>
      <c r="G160" s="2"/>
      <c r="H160" s="2"/>
      <c r="I160" s="2"/>
      <c r="J160" s="2"/>
      <c r="K160" s="2"/>
      <c r="L160" s="2"/>
      <c r="M160" s="2"/>
      <c r="N160" s="2"/>
      <c r="O160" s="2"/>
      <c r="P160" s="2"/>
      <c r="Q160" s="2"/>
      <c r="R160" s="2"/>
      <c r="S160" s="2"/>
      <c r="T160" s="2"/>
      <c r="U160" s="2"/>
      <c r="V160" s="2"/>
      <c r="W160" s="2"/>
    </row>
    <row r="161" customFormat="false" ht="12.75" hidden="false" customHeight="true" outlineLevel="0" collapsed="false">
      <c r="A161" s="51"/>
      <c r="B161" s="51"/>
      <c r="C161" s="51"/>
      <c r="D161" s="51"/>
      <c r="E161" s="50"/>
      <c r="F161" s="51"/>
      <c r="G161" s="2"/>
      <c r="H161" s="2"/>
      <c r="I161" s="2"/>
      <c r="J161" s="2"/>
      <c r="K161" s="2"/>
      <c r="L161" s="2"/>
      <c r="M161" s="2"/>
      <c r="N161" s="2"/>
      <c r="O161" s="2"/>
      <c r="P161" s="2"/>
      <c r="Q161" s="2"/>
      <c r="R161" s="2"/>
      <c r="S161" s="2"/>
      <c r="T161" s="2"/>
      <c r="U161" s="2"/>
      <c r="V161" s="2"/>
      <c r="W161" s="2"/>
    </row>
    <row r="162" customFormat="false" ht="12.75" hidden="false" customHeight="true" outlineLevel="0" collapsed="false">
      <c r="A162" s="51"/>
      <c r="B162" s="51"/>
      <c r="C162" s="51"/>
      <c r="D162" s="51"/>
      <c r="E162" s="50"/>
      <c r="F162" s="51"/>
      <c r="G162" s="2"/>
      <c r="H162" s="2"/>
      <c r="I162" s="2"/>
      <c r="J162" s="2"/>
      <c r="K162" s="2"/>
      <c r="L162" s="2"/>
      <c r="M162" s="2"/>
      <c r="N162" s="2"/>
      <c r="O162" s="2"/>
      <c r="P162" s="2"/>
      <c r="Q162" s="2"/>
      <c r="R162" s="2"/>
      <c r="S162" s="2"/>
      <c r="T162" s="2"/>
      <c r="U162" s="2"/>
      <c r="V162" s="2"/>
      <c r="W162" s="2"/>
    </row>
    <row r="163" customFormat="false" ht="12.75" hidden="false" customHeight="true" outlineLevel="0" collapsed="false">
      <c r="A163" s="51"/>
      <c r="B163" s="51"/>
      <c r="C163" s="51"/>
      <c r="D163" s="51"/>
      <c r="E163" s="50"/>
      <c r="F163" s="51"/>
      <c r="G163" s="2"/>
      <c r="H163" s="2"/>
      <c r="I163" s="2"/>
      <c r="J163" s="2"/>
      <c r="K163" s="2"/>
      <c r="L163" s="2"/>
      <c r="M163" s="2"/>
      <c r="N163" s="2"/>
      <c r="O163" s="2"/>
      <c r="P163" s="2"/>
      <c r="Q163" s="2"/>
      <c r="R163" s="2"/>
      <c r="S163" s="2"/>
      <c r="T163" s="2"/>
      <c r="U163" s="2"/>
      <c r="V163" s="2"/>
      <c r="W163" s="2"/>
    </row>
    <row r="164" customFormat="false" ht="12.75" hidden="false" customHeight="true" outlineLevel="0" collapsed="false">
      <c r="A164" s="51"/>
      <c r="B164" s="51"/>
      <c r="C164" s="51"/>
      <c r="D164" s="51"/>
      <c r="E164" s="50"/>
      <c r="F164" s="51"/>
      <c r="G164" s="2"/>
      <c r="H164" s="2"/>
      <c r="I164" s="2"/>
      <c r="J164" s="2"/>
      <c r="K164" s="2"/>
      <c r="L164" s="2"/>
      <c r="M164" s="2"/>
      <c r="N164" s="2"/>
      <c r="O164" s="2"/>
      <c r="P164" s="2"/>
      <c r="Q164" s="2"/>
      <c r="R164" s="2"/>
      <c r="S164" s="2"/>
      <c r="T164" s="2"/>
      <c r="U164" s="2"/>
      <c r="V164" s="2"/>
      <c r="W164" s="2"/>
    </row>
    <row r="165" customFormat="false" ht="12.75" hidden="false" customHeight="true" outlineLevel="0" collapsed="false">
      <c r="A165" s="51"/>
      <c r="B165" s="51"/>
      <c r="C165" s="51"/>
      <c r="D165" s="51"/>
      <c r="E165" s="50"/>
      <c r="F165" s="51"/>
      <c r="G165" s="2"/>
      <c r="H165" s="2"/>
      <c r="I165" s="2"/>
      <c r="J165" s="2"/>
      <c r="K165" s="2"/>
      <c r="L165" s="2"/>
      <c r="M165" s="2"/>
      <c r="N165" s="2"/>
      <c r="O165" s="2"/>
      <c r="P165" s="2"/>
      <c r="Q165" s="2"/>
      <c r="R165" s="2"/>
      <c r="S165" s="2"/>
      <c r="T165" s="2"/>
      <c r="U165" s="2"/>
      <c r="V165" s="2"/>
      <c r="W165" s="2"/>
    </row>
    <row r="166" customFormat="false" ht="12.75" hidden="false" customHeight="true" outlineLevel="0" collapsed="false">
      <c r="A166" s="51"/>
      <c r="B166" s="51"/>
      <c r="C166" s="51"/>
      <c r="D166" s="51"/>
      <c r="E166" s="50"/>
      <c r="F166" s="51"/>
      <c r="G166" s="2"/>
      <c r="H166" s="2"/>
      <c r="I166" s="2"/>
      <c r="J166" s="2"/>
      <c r="K166" s="2"/>
      <c r="L166" s="2"/>
      <c r="M166" s="2"/>
      <c r="N166" s="2"/>
      <c r="O166" s="2"/>
      <c r="P166" s="2"/>
      <c r="Q166" s="2"/>
      <c r="R166" s="2"/>
      <c r="S166" s="2"/>
      <c r="T166" s="2"/>
      <c r="U166" s="2"/>
      <c r="V166" s="2"/>
      <c r="W166" s="2"/>
    </row>
    <row r="167" customFormat="false" ht="12.75" hidden="false" customHeight="true" outlineLevel="0" collapsed="false">
      <c r="A167" s="51"/>
      <c r="B167" s="51"/>
      <c r="C167" s="51"/>
      <c r="D167" s="51"/>
      <c r="E167" s="50"/>
      <c r="F167" s="51"/>
      <c r="G167" s="2"/>
      <c r="H167" s="2"/>
      <c r="I167" s="2"/>
      <c r="J167" s="2"/>
      <c r="K167" s="2"/>
      <c r="L167" s="2"/>
      <c r="M167" s="2"/>
      <c r="N167" s="2"/>
      <c r="O167" s="2"/>
      <c r="P167" s="2"/>
      <c r="Q167" s="2"/>
      <c r="R167" s="2"/>
      <c r="S167" s="2"/>
      <c r="T167" s="2"/>
      <c r="U167" s="2"/>
      <c r="V167" s="2"/>
      <c r="W167" s="2"/>
    </row>
    <row r="168" customFormat="false" ht="12.75" hidden="false" customHeight="true" outlineLevel="0" collapsed="false">
      <c r="A168" s="51"/>
      <c r="B168" s="51"/>
      <c r="C168" s="51"/>
      <c r="D168" s="51"/>
      <c r="E168" s="50"/>
      <c r="F168" s="51"/>
      <c r="G168" s="2"/>
      <c r="H168" s="2"/>
      <c r="I168" s="2"/>
      <c r="J168" s="2"/>
      <c r="K168" s="2"/>
      <c r="L168" s="2"/>
      <c r="M168" s="2"/>
      <c r="N168" s="2"/>
      <c r="O168" s="2"/>
      <c r="P168" s="2"/>
      <c r="Q168" s="2"/>
      <c r="R168" s="2"/>
      <c r="S168" s="2"/>
      <c r="T168" s="2"/>
      <c r="U168" s="2"/>
      <c r="V168" s="2"/>
      <c r="W168" s="2"/>
    </row>
    <row r="169" customFormat="false" ht="12.75" hidden="false" customHeight="true" outlineLevel="0" collapsed="false">
      <c r="A169" s="51"/>
      <c r="B169" s="51"/>
      <c r="C169" s="51"/>
      <c r="D169" s="51"/>
      <c r="E169" s="50"/>
      <c r="F169" s="51"/>
      <c r="G169" s="2"/>
      <c r="H169" s="2"/>
      <c r="I169" s="2"/>
      <c r="J169" s="2"/>
      <c r="K169" s="2"/>
      <c r="L169" s="2"/>
      <c r="M169" s="2"/>
      <c r="N169" s="2"/>
      <c r="O169" s="2"/>
      <c r="P169" s="2"/>
      <c r="Q169" s="2"/>
      <c r="R169" s="2"/>
      <c r="S169" s="2"/>
      <c r="T169" s="2"/>
      <c r="U169" s="2"/>
      <c r="V169" s="2"/>
      <c r="W169" s="2"/>
    </row>
    <row r="170" customFormat="false" ht="12.75" hidden="false" customHeight="true" outlineLevel="0" collapsed="false">
      <c r="A170" s="51"/>
      <c r="B170" s="51"/>
      <c r="C170" s="51"/>
      <c r="D170" s="51"/>
      <c r="E170" s="50"/>
      <c r="F170" s="51"/>
      <c r="G170" s="2"/>
      <c r="H170" s="2"/>
      <c r="I170" s="2"/>
      <c r="J170" s="2"/>
      <c r="K170" s="2"/>
      <c r="L170" s="2"/>
      <c r="M170" s="2"/>
      <c r="N170" s="2"/>
      <c r="O170" s="2"/>
      <c r="P170" s="2"/>
      <c r="Q170" s="2"/>
      <c r="R170" s="2"/>
      <c r="S170" s="2"/>
      <c r="T170" s="2"/>
      <c r="U170" s="2"/>
      <c r="V170" s="2"/>
      <c r="W170" s="2"/>
    </row>
    <row r="171" customFormat="false" ht="12.75" hidden="false" customHeight="true" outlineLevel="0" collapsed="false">
      <c r="A171" s="51"/>
      <c r="B171" s="51"/>
      <c r="C171" s="51"/>
      <c r="D171" s="51"/>
      <c r="E171" s="50"/>
      <c r="F171" s="51"/>
      <c r="G171" s="2"/>
      <c r="H171" s="2"/>
      <c r="I171" s="2"/>
      <c r="J171" s="2"/>
      <c r="K171" s="2"/>
      <c r="L171" s="2"/>
      <c r="M171" s="2"/>
      <c r="N171" s="2"/>
      <c r="O171" s="2"/>
      <c r="P171" s="2"/>
      <c r="Q171" s="2"/>
      <c r="R171" s="2"/>
      <c r="S171" s="2"/>
      <c r="T171" s="2"/>
      <c r="U171" s="2"/>
      <c r="V171" s="2"/>
      <c r="W171" s="2"/>
    </row>
    <row r="172" customFormat="false" ht="12.75" hidden="false" customHeight="true" outlineLevel="0" collapsed="false">
      <c r="A172" s="51"/>
      <c r="B172" s="51"/>
      <c r="C172" s="51"/>
      <c r="D172" s="51"/>
      <c r="E172" s="50"/>
      <c r="F172" s="51"/>
      <c r="G172" s="2"/>
      <c r="H172" s="2"/>
      <c r="I172" s="2"/>
      <c r="J172" s="2"/>
      <c r="K172" s="2"/>
      <c r="L172" s="2"/>
      <c r="M172" s="2"/>
      <c r="N172" s="2"/>
      <c r="O172" s="2"/>
      <c r="P172" s="2"/>
      <c r="Q172" s="2"/>
      <c r="R172" s="2"/>
      <c r="S172" s="2"/>
      <c r="T172" s="2"/>
      <c r="U172" s="2"/>
      <c r="V172" s="2"/>
      <c r="W172" s="2"/>
    </row>
    <row r="173" customFormat="false" ht="12.75" hidden="false" customHeight="true" outlineLevel="0" collapsed="false">
      <c r="A173" s="51"/>
      <c r="B173" s="51"/>
      <c r="C173" s="51"/>
      <c r="D173" s="51"/>
      <c r="E173" s="50"/>
      <c r="F173" s="51"/>
      <c r="G173" s="2"/>
      <c r="H173" s="2"/>
      <c r="I173" s="2"/>
      <c r="J173" s="2"/>
      <c r="K173" s="2"/>
      <c r="L173" s="2"/>
      <c r="M173" s="2"/>
      <c r="N173" s="2"/>
      <c r="O173" s="2"/>
      <c r="P173" s="2"/>
      <c r="Q173" s="2"/>
      <c r="R173" s="2"/>
      <c r="S173" s="2"/>
      <c r="T173" s="2"/>
      <c r="U173" s="2"/>
      <c r="V173" s="2"/>
      <c r="W173" s="2"/>
    </row>
    <row r="174" customFormat="false" ht="12.75" hidden="false" customHeight="true" outlineLevel="0" collapsed="false">
      <c r="A174" s="51"/>
      <c r="B174" s="51"/>
      <c r="C174" s="51"/>
      <c r="D174" s="51"/>
      <c r="E174" s="50"/>
      <c r="F174" s="51"/>
      <c r="G174" s="2"/>
      <c r="H174" s="2"/>
      <c r="I174" s="2"/>
      <c r="J174" s="2"/>
      <c r="K174" s="2"/>
      <c r="L174" s="2"/>
      <c r="M174" s="2"/>
      <c r="N174" s="2"/>
      <c r="O174" s="2"/>
      <c r="P174" s="2"/>
      <c r="Q174" s="2"/>
      <c r="R174" s="2"/>
      <c r="S174" s="2"/>
      <c r="T174" s="2"/>
      <c r="U174" s="2"/>
      <c r="V174" s="2"/>
      <c r="W174" s="2"/>
    </row>
    <row r="175" customFormat="false" ht="12.75" hidden="false" customHeight="true" outlineLevel="0" collapsed="false">
      <c r="A175" s="51"/>
      <c r="B175" s="51"/>
      <c r="C175" s="51"/>
      <c r="D175" s="51"/>
      <c r="E175" s="50"/>
      <c r="F175" s="51"/>
      <c r="G175" s="2"/>
      <c r="H175" s="2"/>
      <c r="I175" s="2"/>
      <c r="J175" s="2"/>
      <c r="K175" s="2"/>
      <c r="L175" s="2"/>
      <c r="M175" s="2"/>
      <c r="N175" s="2"/>
      <c r="O175" s="2"/>
      <c r="P175" s="2"/>
      <c r="Q175" s="2"/>
      <c r="R175" s="2"/>
      <c r="S175" s="2"/>
      <c r="T175" s="2"/>
      <c r="U175" s="2"/>
      <c r="V175" s="2"/>
      <c r="W175" s="2"/>
    </row>
    <row r="176" customFormat="false" ht="12.75" hidden="false" customHeight="true" outlineLevel="0" collapsed="false">
      <c r="A176" s="51"/>
      <c r="B176" s="51"/>
      <c r="C176" s="51"/>
      <c r="D176" s="51"/>
      <c r="E176" s="50"/>
      <c r="F176" s="51"/>
      <c r="G176" s="2"/>
      <c r="H176" s="2"/>
      <c r="I176" s="2"/>
      <c r="J176" s="2"/>
      <c r="K176" s="2"/>
      <c r="L176" s="2"/>
      <c r="M176" s="2"/>
      <c r="N176" s="2"/>
      <c r="O176" s="2"/>
      <c r="P176" s="2"/>
      <c r="Q176" s="2"/>
      <c r="R176" s="2"/>
      <c r="S176" s="2"/>
      <c r="T176" s="2"/>
      <c r="U176" s="2"/>
      <c r="V176" s="2"/>
      <c r="W176" s="2"/>
    </row>
    <row r="177" customFormat="false" ht="12.75" hidden="false" customHeight="true" outlineLevel="0" collapsed="false">
      <c r="A177" s="51"/>
      <c r="B177" s="51"/>
      <c r="C177" s="51"/>
      <c r="D177" s="51"/>
      <c r="E177" s="50"/>
      <c r="F177" s="51"/>
      <c r="G177" s="2"/>
      <c r="H177" s="2"/>
      <c r="I177" s="2"/>
      <c r="J177" s="2"/>
      <c r="K177" s="2"/>
      <c r="L177" s="2"/>
      <c r="M177" s="2"/>
      <c r="N177" s="2"/>
      <c r="O177" s="2"/>
      <c r="P177" s="2"/>
      <c r="Q177" s="2"/>
      <c r="R177" s="2"/>
      <c r="S177" s="2"/>
      <c r="T177" s="2"/>
      <c r="U177" s="2"/>
      <c r="V177" s="2"/>
      <c r="W177" s="2"/>
    </row>
    <row r="178" customFormat="false" ht="12.75" hidden="false" customHeight="true" outlineLevel="0" collapsed="false">
      <c r="A178" s="51"/>
      <c r="B178" s="51"/>
      <c r="C178" s="51"/>
      <c r="D178" s="51"/>
      <c r="E178" s="50"/>
      <c r="F178" s="51"/>
      <c r="G178" s="2"/>
      <c r="H178" s="2"/>
      <c r="I178" s="2"/>
      <c r="J178" s="2"/>
      <c r="K178" s="2"/>
      <c r="L178" s="2"/>
      <c r="M178" s="2"/>
      <c r="N178" s="2"/>
      <c r="O178" s="2"/>
      <c r="P178" s="2"/>
      <c r="Q178" s="2"/>
      <c r="R178" s="2"/>
      <c r="S178" s="2"/>
      <c r="T178" s="2"/>
      <c r="U178" s="2"/>
      <c r="V178" s="2"/>
      <c r="W178" s="2"/>
    </row>
    <row r="179" customFormat="false" ht="12.75" hidden="false" customHeight="true" outlineLevel="0" collapsed="false">
      <c r="A179" s="51"/>
      <c r="B179" s="51"/>
      <c r="C179" s="51"/>
      <c r="D179" s="51"/>
      <c r="E179" s="50"/>
      <c r="F179" s="51"/>
      <c r="G179" s="2"/>
      <c r="H179" s="2"/>
      <c r="I179" s="2"/>
      <c r="J179" s="2"/>
      <c r="K179" s="2"/>
      <c r="L179" s="2"/>
      <c r="M179" s="2"/>
      <c r="N179" s="2"/>
      <c r="O179" s="2"/>
      <c r="P179" s="2"/>
      <c r="Q179" s="2"/>
      <c r="R179" s="2"/>
      <c r="S179" s="2"/>
      <c r="T179" s="2"/>
      <c r="U179" s="2"/>
      <c r="V179" s="2"/>
      <c r="W179" s="2"/>
    </row>
    <row r="180" customFormat="false" ht="12.75" hidden="false" customHeight="true" outlineLevel="0" collapsed="false">
      <c r="A180" s="51"/>
      <c r="B180" s="51"/>
      <c r="C180" s="51"/>
      <c r="D180" s="51"/>
      <c r="E180" s="50"/>
      <c r="F180" s="51"/>
      <c r="G180" s="2"/>
      <c r="H180" s="2"/>
      <c r="I180" s="2"/>
      <c r="J180" s="2"/>
      <c r="K180" s="2"/>
      <c r="L180" s="2"/>
      <c r="M180" s="2"/>
      <c r="N180" s="2"/>
      <c r="O180" s="2"/>
      <c r="P180" s="2"/>
      <c r="Q180" s="2"/>
      <c r="R180" s="2"/>
      <c r="S180" s="2"/>
      <c r="T180" s="2"/>
      <c r="U180" s="2"/>
      <c r="V180" s="2"/>
      <c r="W180" s="2"/>
    </row>
    <row r="181" customFormat="false" ht="12.75" hidden="false" customHeight="true" outlineLevel="0" collapsed="false">
      <c r="A181" s="51"/>
      <c r="B181" s="51"/>
      <c r="C181" s="51"/>
      <c r="D181" s="51"/>
      <c r="E181" s="50"/>
      <c r="F181" s="51"/>
      <c r="G181" s="2"/>
      <c r="H181" s="2"/>
      <c r="I181" s="2"/>
      <c r="J181" s="2"/>
      <c r="K181" s="2"/>
      <c r="L181" s="2"/>
      <c r="M181" s="2"/>
      <c r="N181" s="2"/>
      <c r="O181" s="2"/>
      <c r="P181" s="2"/>
      <c r="Q181" s="2"/>
      <c r="R181" s="2"/>
      <c r="S181" s="2"/>
      <c r="T181" s="2"/>
      <c r="U181" s="2"/>
      <c r="V181" s="2"/>
      <c r="W181" s="2"/>
    </row>
    <row r="182" customFormat="false" ht="12.75" hidden="false" customHeight="true" outlineLevel="0" collapsed="false">
      <c r="A182" s="51"/>
      <c r="B182" s="51"/>
      <c r="C182" s="51"/>
      <c r="D182" s="51"/>
      <c r="E182" s="50"/>
      <c r="F182" s="51"/>
      <c r="G182" s="2"/>
      <c r="H182" s="2"/>
      <c r="I182" s="2"/>
      <c r="J182" s="2"/>
      <c r="K182" s="2"/>
      <c r="L182" s="2"/>
      <c r="M182" s="2"/>
      <c r="N182" s="2"/>
      <c r="O182" s="2"/>
      <c r="P182" s="2"/>
      <c r="Q182" s="2"/>
      <c r="R182" s="2"/>
      <c r="S182" s="2"/>
      <c r="T182" s="2"/>
      <c r="U182" s="2"/>
      <c r="V182" s="2"/>
      <c r="W182" s="2"/>
    </row>
    <row r="183" customFormat="false" ht="12.75" hidden="false" customHeight="true" outlineLevel="0" collapsed="false">
      <c r="A183" s="51"/>
      <c r="B183" s="51"/>
      <c r="C183" s="51"/>
      <c r="D183" s="51"/>
      <c r="E183" s="50"/>
      <c r="F183" s="51"/>
      <c r="G183" s="2"/>
      <c r="H183" s="2"/>
      <c r="I183" s="2"/>
      <c r="J183" s="2"/>
      <c r="K183" s="2"/>
      <c r="L183" s="2"/>
      <c r="M183" s="2"/>
      <c r="N183" s="2"/>
      <c r="O183" s="2"/>
      <c r="P183" s="2"/>
      <c r="Q183" s="2"/>
      <c r="R183" s="2"/>
      <c r="S183" s="2"/>
      <c r="T183" s="2"/>
      <c r="U183" s="2"/>
      <c r="V183" s="2"/>
      <c r="W183" s="2"/>
    </row>
    <row r="184" customFormat="false" ht="12.75" hidden="false" customHeight="true" outlineLevel="0" collapsed="false">
      <c r="A184" s="51"/>
      <c r="B184" s="51"/>
      <c r="C184" s="51"/>
      <c r="D184" s="51"/>
      <c r="E184" s="50"/>
      <c r="F184" s="51"/>
      <c r="G184" s="2"/>
      <c r="H184" s="2"/>
      <c r="I184" s="2"/>
      <c r="J184" s="2"/>
      <c r="K184" s="2"/>
      <c r="L184" s="2"/>
      <c r="M184" s="2"/>
      <c r="N184" s="2"/>
      <c r="O184" s="2"/>
      <c r="P184" s="2"/>
      <c r="Q184" s="2"/>
      <c r="R184" s="2"/>
      <c r="S184" s="2"/>
      <c r="T184" s="2"/>
      <c r="U184" s="2"/>
      <c r="V184" s="2"/>
      <c r="W184" s="2"/>
    </row>
    <row r="185" customFormat="false" ht="12.75" hidden="false" customHeight="true" outlineLevel="0" collapsed="false">
      <c r="A185" s="51"/>
      <c r="B185" s="51"/>
      <c r="C185" s="51"/>
      <c r="D185" s="51"/>
      <c r="E185" s="50"/>
      <c r="F185" s="51"/>
      <c r="G185" s="2"/>
      <c r="H185" s="2"/>
      <c r="I185" s="2"/>
      <c r="J185" s="2"/>
      <c r="K185" s="2"/>
      <c r="L185" s="2"/>
      <c r="M185" s="2"/>
      <c r="N185" s="2"/>
      <c r="O185" s="2"/>
      <c r="P185" s="2"/>
      <c r="Q185" s="2"/>
      <c r="R185" s="2"/>
      <c r="S185" s="2"/>
      <c r="T185" s="2"/>
      <c r="U185" s="2"/>
      <c r="V185" s="2"/>
      <c r="W185" s="2"/>
    </row>
    <row r="186" customFormat="false" ht="12.75" hidden="false" customHeight="true" outlineLevel="0" collapsed="false">
      <c r="A186" s="51"/>
      <c r="B186" s="51"/>
      <c r="C186" s="51"/>
      <c r="D186" s="51"/>
      <c r="E186" s="50"/>
      <c r="F186" s="51"/>
      <c r="G186" s="2"/>
      <c r="H186" s="2"/>
      <c r="I186" s="2"/>
      <c r="J186" s="2"/>
      <c r="K186" s="2"/>
      <c r="L186" s="2"/>
      <c r="M186" s="2"/>
      <c r="N186" s="2"/>
      <c r="O186" s="2"/>
      <c r="P186" s="2"/>
      <c r="Q186" s="2"/>
      <c r="R186" s="2"/>
      <c r="S186" s="2"/>
      <c r="T186" s="2"/>
      <c r="U186" s="2"/>
      <c r="V186" s="2"/>
      <c r="W186" s="2"/>
    </row>
    <row r="187" customFormat="false" ht="12.75" hidden="false" customHeight="true" outlineLevel="0" collapsed="false">
      <c r="A187" s="51"/>
      <c r="B187" s="51"/>
      <c r="C187" s="51"/>
      <c r="D187" s="51"/>
      <c r="E187" s="50"/>
      <c r="F187" s="51"/>
      <c r="G187" s="2"/>
      <c r="H187" s="2"/>
      <c r="I187" s="2"/>
      <c r="J187" s="2"/>
      <c r="K187" s="2"/>
      <c r="L187" s="2"/>
      <c r="M187" s="2"/>
      <c r="N187" s="2"/>
      <c r="O187" s="2"/>
      <c r="P187" s="2"/>
      <c r="Q187" s="2"/>
      <c r="R187" s="2"/>
      <c r="S187" s="2"/>
      <c r="T187" s="2"/>
      <c r="U187" s="2"/>
      <c r="V187" s="2"/>
      <c r="W187" s="2"/>
    </row>
    <row r="188" customFormat="false" ht="12.75" hidden="false" customHeight="true" outlineLevel="0" collapsed="false">
      <c r="A188" s="51"/>
      <c r="B188" s="51"/>
      <c r="C188" s="51"/>
      <c r="D188" s="51"/>
      <c r="E188" s="50"/>
      <c r="F188" s="51"/>
      <c r="G188" s="2"/>
      <c r="H188" s="2"/>
      <c r="I188" s="2"/>
      <c r="J188" s="2"/>
      <c r="K188" s="2"/>
      <c r="L188" s="2"/>
      <c r="M188" s="2"/>
      <c r="N188" s="2"/>
      <c r="O188" s="2"/>
      <c r="P188" s="2"/>
      <c r="Q188" s="2"/>
      <c r="R188" s="2"/>
      <c r="S188" s="2"/>
      <c r="T188" s="2"/>
      <c r="U188" s="2"/>
      <c r="V188" s="2"/>
      <c r="W188" s="2"/>
    </row>
    <row r="189" customFormat="false" ht="12.75" hidden="false" customHeight="true" outlineLevel="0" collapsed="false">
      <c r="A189" s="51"/>
      <c r="B189" s="51"/>
      <c r="C189" s="51"/>
      <c r="D189" s="51"/>
      <c r="E189" s="50"/>
      <c r="F189" s="51"/>
      <c r="G189" s="2"/>
      <c r="H189" s="2"/>
      <c r="I189" s="2"/>
      <c r="J189" s="2"/>
      <c r="K189" s="2"/>
      <c r="L189" s="2"/>
      <c r="M189" s="2"/>
      <c r="N189" s="2"/>
      <c r="O189" s="2"/>
      <c r="P189" s="2"/>
      <c r="Q189" s="2"/>
      <c r="R189" s="2"/>
      <c r="S189" s="2"/>
      <c r="T189" s="2"/>
      <c r="U189" s="2"/>
      <c r="V189" s="2"/>
      <c r="W189" s="2"/>
    </row>
    <row r="190" customFormat="false" ht="12.75" hidden="false" customHeight="true" outlineLevel="0" collapsed="false">
      <c r="A190" s="51"/>
      <c r="B190" s="51"/>
      <c r="C190" s="51"/>
      <c r="D190" s="51"/>
      <c r="E190" s="50"/>
      <c r="F190" s="51"/>
      <c r="G190" s="2"/>
      <c r="H190" s="2"/>
      <c r="I190" s="2"/>
      <c r="J190" s="2"/>
      <c r="K190" s="2"/>
      <c r="L190" s="2"/>
      <c r="M190" s="2"/>
      <c r="N190" s="2"/>
      <c r="O190" s="2"/>
      <c r="P190" s="2"/>
      <c r="Q190" s="2"/>
      <c r="R190" s="2"/>
      <c r="S190" s="2"/>
      <c r="T190" s="2"/>
      <c r="U190" s="2"/>
      <c r="V190" s="2"/>
      <c r="W190" s="2"/>
    </row>
    <row r="191" customFormat="false" ht="12.75" hidden="false" customHeight="true" outlineLevel="0" collapsed="false">
      <c r="A191" s="51"/>
      <c r="B191" s="51"/>
      <c r="C191" s="51"/>
      <c r="D191" s="51"/>
      <c r="E191" s="50"/>
      <c r="F191" s="51"/>
      <c r="G191" s="2"/>
      <c r="H191" s="2"/>
      <c r="I191" s="2"/>
      <c r="J191" s="2"/>
      <c r="K191" s="2"/>
      <c r="L191" s="2"/>
      <c r="M191" s="2"/>
      <c r="N191" s="2"/>
      <c r="O191" s="2"/>
      <c r="P191" s="2"/>
      <c r="Q191" s="2"/>
      <c r="R191" s="2"/>
      <c r="S191" s="2"/>
      <c r="T191" s="2"/>
      <c r="U191" s="2"/>
      <c r="V191" s="2"/>
      <c r="W191" s="2"/>
    </row>
    <row r="192" customFormat="false" ht="12.75" hidden="false" customHeight="true" outlineLevel="0" collapsed="false">
      <c r="A192" s="51"/>
      <c r="B192" s="51"/>
      <c r="C192" s="51"/>
      <c r="D192" s="51"/>
      <c r="E192" s="50"/>
      <c r="F192" s="51"/>
      <c r="G192" s="2"/>
      <c r="H192" s="2"/>
      <c r="I192" s="2"/>
      <c r="J192" s="2"/>
      <c r="K192" s="2"/>
      <c r="L192" s="2"/>
      <c r="M192" s="2"/>
      <c r="N192" s="2"/>
      <c r="O192" s="2"/>
      <c r="P192" s="2"/>
      <c r="Q192" s="2"/>
      <c r="R192" s="2"/>
      <c r="S192" s="2"/>
      <c r="T192" s="2"/>
      <c r="U192" s="2"/>
      <c r="V192" s="2"/>
      <c r="W192" s="2"/>
    </row>
    <row r="193" customFormat="false" ht="12.75" hidden="false" customHeight="true" outlineLevel="0" collapsed="false">
      <c r="A193" s="51"/>
      <c r="B193" s="51"/>
      <c r="C193" s="51"/>
      <c r="D193" s="51"/>
      <c r="E193" s="50"/>
      <c r="F193" s="51"/>
      <c r="G193" s="2"/>
      <c r="H193" s="2"/>
      <c r="I193" s="2"/>
      <c r="J193" s="2"/>
      <c r="K193" s="2"/>
      <c r="L193" s="2"/>
      <c r="M193" s="2"/>
      <c r="N193" s="2"/>
      <c r="O193" s="2"/>
      <c r="P193" s="2"/>
      <c r="Q193" s="2"/>
      <c r="R193" s="2"/>
      <c r="S193" s="2"/>
      <c r="T193" s="2"/>
      <c r="U193" s="2"/>
      <c r="V193" s="2"/>
      <c r="W193" s="2"/>
    </row>
    <row r="194" customFormat="false" ht="12.75" hidden="false" customHeight="true" outlineLevel="0" collapsed="false">
      <c r="A194" s="51"/>
      <c r="B194" s="51"/>
      <c r="C194" s="51"/>
      <c r="D194" s="51"/>
      <c r="E194" s="50"/>
      <c r="F194" s="51"/>
      <c r="G194" s="2"/>
      <c r="H194" s="2"/>
      <c r="I194" s="2"/>
      <c r="J194" s="2"/>
      <c r="K194" s="2"/>
      <c r="L194" s="2"/>
      <c r="M194" s="2"/>
      <c r="N194" s="2"/>
      <c r="O194" s="2"/>
      <c r="P194" s="2"/>
      <c r="Q194" s="2"/>
      <c r="R194" s="2"/>
      <c r="S194" s="2"/>
      <c r="T194" s="2"/>
      <c r="U194" s="2"/>
      <c r="V194" s="2"/>
      <c r="W194" s="2"/>
    </row>
    <row r="195" customFormat="false" ht="12.75" hidden="false" customHeight="true" outlineLevel="0" collapsed="false">
      <c r="A195" s="51"/>
      <c r="B195" s="51"/>
      <c r="C195" s="51"/>
      <c r="D195" s="51"/>
      <c r="E195" s="50"/>
      <c r="F195" s="51"/>
      <c r="G195" s="2"/>
      <c r="H195" s="2"/>
      <c r="I195" s="2"/>
      <c r="J195" s="2"/>
      <c r="K195" s="2"/>
      <c r="L195" s="2"/>
      <c r="M195" s="2"/>
      <c r="N195" s="2"/>
      <c r="O195" s="2"/>
      <c r="P195" s="2"/>
      <c r="Q195" s="2"/>
      <c r="R195" s="2"/>
      <c r="S195" s="2"/>
      <c r="T195" s="2"/>
      <c r="U195" s="2"/>
      <c r="V195" s="2"/>
      <c r="W195" s="2"/>
    </row>
    <row r="196" customFormat="false" ht="12.75" hidden="false" customHeight="true" outlineLevel="0" collapsed="false">
      <c r="A196" s="51"/>
      <c r="B196" s="51"/>
      <c r="C196" s="51"/>
      <c r="D196" s="51"/>
      <c r="E196" s="50"/>
      <c r="F196" s="51"/>
      <c r="G196" s="2"/>
      <c r="H196" s="2"/>
      <c r="I196" s="2"/>
      <c r="J196" s="2"/>
      <c r="K196" s="2"/>
      <c r="L196" s="2"/>
      <c r="M196" s="2"/>
      <c r="N196" s="2"/>
      <c r="O196" s="2"/>
      <c r="P196" s="2"/>
      <c r="Q196" s="2"/>
      <c r="R196" s="2"/>
      <c r="S196" s="2"/>
      <c r="T196" s="2"/>
      <c r="U196" s="2"/>
      <c r="V196" s="2"/>
      <c r="W196" s="2"/>
    </row>
    <row r="197" customFormat="false" ht="12.75" hidden="false" customHeight="true" outlineLevel="0" collapsed="false">
      <c r="A197" s="51"/>
      <c r="B197" s="51"/>
      <c r="C197" s="51"/>
      <c r="D197" s="51"/>
      <c r="E197" s="50"/>
      <c r="F197" s="51"/>
      <c r="G197" s="2"/>
      <c r="H197" s="2"/>
      <c r="I197" s="2"/>
      <c r="J197" s="2"/>
      <c r="K197" s="2"/>
      <c r="L197" s="2"/>
      <c r="M197" s="2"/>
      <c r="N197" s="2"/>
      <c r="O197" s="2"/>
      <c r="P197" s="2"/>
      <c r="Q197" s="2"/>
      <c r="R197" s="2"/>
      <c r="S197" s="2"/>
      <c r="T197" s="2"/>
      <c r="U197" s="2"/>
      <c r="V197" s="2"/>
      <c r="W197" s="2"/>
    </row>
    <row r="198" customFormat="false" ht="12.75" hidden="false" customHeight="true" outlineLevel="0" collapsed="false">
      <c r="A198" s="51"/>
      <c r="B198" s="51"/>
      <c r="C198" s="51"/>
      <c r="D198" s="51"/>
      <c r="E198" s="50"/>
      <c r="F198" s="51"/>
      <c r="G198" s="2"/>
      <c r="H198" s="2"/>
      <c r="I198" s="2"/>
      <c r="J198" s="2"/>
      <c r="K198" s="2"/>
      <c r="L198" s="2"/>
      <c r="M198" s="2"/>
      <c r="N198" s="2"/>
      <c r="O198" s="2"/>
      <c r="P198" s="2"/>
      <c r="Q198" s="2"/>
      <c r="R198" s="2"/>
      <c r="S198" s="2"/>
      <c r="T198" s="2"/>
      <c r="U198" s="2"/>
      <c r="V198" s="2"/>
      <c r="W198" s="2"/>
    </row>
    <row r="199" customFormat="false" ht="12.75" hidden="false" customHeight="true" outlineLevel="0" collapsed="false">
      <c r="A199" s="51"/>
      <c r="B199" s="51"/>
      <c r="C199" s="51"/>
      <c r="D199" s="51"/>
      <c r="E199" s="50"/>
      <c r="F199" s="51"/>
      <c r="G199" s="2"/>
      <c r="H199" s="2"/>
      <c r="I199" s="2"/>
      <c r="J199" s="2"/>
      <c r="K199" s="2"/>
      <c r="L199" s="2"/>
      <c r="M199" s="2"/>
      <c r="N199" s="2"/>
      <c r="O199" s="2"/>
      <c r="P199" s="2"/>
      <c r="Q199" s="2"/>
      <c r="R199" s="2"/>
      <c r="S199" s="2"/>
      <c r="T199" s="2"/>
      <c r="U199" s="2"/>
      <c r="V199" s="2"/>
      <c r="W199" s="2"/>
    </row>
    <row r="200" customFormat="false" ht="12.75" hidden="false" customHeight="true" outlineLevel="0" collapsed="false">
      <c r="A200" s="51"/>
      <c r="B200" s="51"/>
      <c r="C200" s="51"/>
      <c r="D200" s="51"/>
      <c r="E200" s="50"/>
      <c r="F200" s="51"/>
      <c r="G200" s="2"/>
      <c r="H200" s="2"/>
      <c r="I200" s="2"/>
      <c r="J200" s="2"/>
      <c r="K200" s="2"/>
      <c r="L200" s="2"/>
      <c r="M200" s="2"/>
      <c r="N200" s="2"/>
      <c r="O200" s="2"/>
      <c r="P200" s="2"/>
      <c r="Q200" s="2"/>
      <c r="R200" s="2"/>
      <c r="S200" s="2"/>
      <c r="T200" s="2"/>
      <c r="U200" s="2"/>
      <c r="V200" s="2"/>
      <c r="W200" s="2"/>
    </row>
    <row r="201" customFormat="false" ht="12.75" hidden="false" customHeight="true" outlineLevel="0" collapsed="false">
      <c r="A201" s="51"/>
      <c r="B201" s="51"/>
      <c r="C201" s="51"/>
      <c r="D201" s="51"/>
      <c r="E201" s="50"/>
      <c r="F201" s="51"/>
      <c r="G201" s="2"/>
      <c r="H201" s="2"/>
      <c r="I201" s="2"/>
      <c r="J201" s="2"/>
      <c r="K201" s="2"/>
      <c r="L201" s="2"/>
      <c r="M201" s="2"/>
      <c r="N201" s="2"/>
      <c r="O201" s="2"/>
      <c r="P201" s="2"/>
      <c r="Q201" s="2"/>
      <c r="R201" s="2"/>
      <c r="S201" s="2"/>
      <c r="T201" s="2"/>
      <c r="U201" s="2"/>
      <c r="V201" s="2"/>
      <c r="W201" s="2"/>
    </row>
    <row r="202" customFormat="false" ht="12.75" hidden="false" customHeight="true" outlineLevel="0" collapsed="false">
      <c r="A202" s="51"/>
      <c r="B202" s="51"/>
      <c r="C202" s="51"/>
      <c r="D202" s="51"/>
      <c r="E202" s="50"/>
      <c r="F202" s="51"/>
      <c r="G202" s="2"/>
      <c r="H202" s="2"/>
      <c r="I202" s="2"/>
      <c r="J202" s="2"/>
      <c r="K202" s="2"/>
      <c r="L202" s="2"/>
      <c r="M202" s="2"/>
      <c r="N202" s="2"/>
      <c r="O202" s="2"/>
      <c r="P202" s="2"/>
      <c r="Q202" s="2"/>
      <c r="R202" s="2"/>
      <c r="S202" s="2"/>
      <c r="T202" s="2"/>
      <c r="U202" s="2"/>
      <c r="V202" s="2"/>
      <c r="W202" s="2"/>
    </row>
    <row r="203" customFormat="false" ht="12.75" hidden="false" customHeight="true" outlineLevel="0" collapsed="false">
      <c r="A203" s="51"/>
      <c r="B203" s="51"/>
      <c r="C203" s="51"/>
      <c r="D203" s="51"/>
      <c r="E203" s="50"/>
      <c r="F203" s="51"/>
      <c r="G203" s="2"/>
      <c r="H203" s="2"/>
      <c r="I203" s="2"/>
      <c r="J203" s="2"/>
      <c r="K203" s="2"/>
      <c r="L203" s="2"/>
      <c r="M203" s="2"/>
      <c r="N203" s="2"/>
      <c r="O203" s="2"/>
      <c r="P203" s="2"/>
      <c r="Q203" s="2"/>
      <c r="R203" s="2"/>
      <c r="S203" s="2"/>
      <c r="T203" s="2"/>
      <c r="U203" s="2"/>
      <c r="V203" s="2"/>
      <c r="W203" s="2"/>
    </row>
    <row r="204" customFormat="false" ht="12.75" hidden="false" customHeight="true" outlineLevel="0" collapsed="false">
      <c r="A204" s="51"/>
      <c r="B204" s="51"/>
      <c r="C204" s="51"/>
      <c r="D204" s="51"/>
      <c r="E204" s="50"/>
      <c r="F204" s="51"/>
      <c r="G204" s="2"/>
      <c r="H204" s="2"/>
      <c r="I204" s="2"/>
      <c r="J204" s="2"/>
      <c r="K204" s="2"/>
      <c r="L204" s="2"/>
      <c r="M204" s="2"/>
      <c r="N204" s="2"/>
      <c r="O204" s="2"/>
      <c r="P204" s="2"/>
      <c r="Q204" s="2"/>
      <c r="R204" s="2"/>
      <c r="S204" s="2"/>
      <c r="T204" s="2"/>
      <c r="U204" s="2"/>
      <c r="V204" s="2"/>
      <c r="W204" s="2"/>
    </row>
    <row r="205" customFormat="false" ht="12.75" hidden="false" customHeight="true" outlineLevel="0" collapsed="false">
      <c r="A205" s="51"/>
      <c r="B205" s="51"/>
      <c r="C205" s="51"/>
      <c r="D205" s="51"/>
      <c r="E205" s="50"/>
      <c r="F205" s="51"/>
      <c r="G205" s="2"/>
      <c r="H205" s="2"/>
      <c r="I205" s="2"/>
      <c r="J205" s="2"/>
      <c r="K205" s="2"/>
      <c r="L205" s="2"/>
      <c r="M205" s="2"/>
      <c r="N205" s="2"/>
      <c r="O205" s="2"/>
      <c r="P205" s="2"/>
      <c r="Q205" s="2"/>
      <c r="R205" s="2"/>
      <c r="S205" s="2"/>
      <c r="T205" s="2"/>
      <c r="U205" s="2"/>
      <c r="V205" s="2"/>
      <c r="W205" s="2"/>
    </row>
    <row r="206" customFormat="false" ht="12.75" hidden="false" customHeight="true" outlineLevel="0" collapsed="false">
      <c r="A206" s="51"/>
      <c r="B206" s="51"/>
      <c r="C206" s="51"/>
      <c r="D206" s="51"/>
      <c r="E206" s="50"/>
      <c r="F206" s="51"/>
      <c r="G206" s="2"/>
      <c r="H206" s="2"/>
      <c r="I206" s="2"/>
      <c r="J206" s="2"/>
      <c r="K206" s="2"/>
      <c r="L206" s="2"/>
      <c r="M206" s="2"/>
      <c r="N206" s="2"/>
      <c r="O206" s="2"/>
      <c r="P206" s="2"/>
      <c r="Q206" s="2"/>
      <c r="R206" s="2"/>
      <c r="S206" s="2"/>
      <c r="T206" s="2"/>
      <c r="U206" s="2"/>
      <c r="V206" s="2"/>
      <c r="W206" s="2"/>
    </row>
    <row r="207" customFormat="false" ht="12.75" hidden="false" customHeight="true" outlineLevel="0" collapsed="false">
      <c r="A207" s="51"/>
      <c r="B207" s="51"/>
      <c r="C207" s="51"/>
      <c r="D207" s="51"/>
      <c r="E207" s="50"/>
      <c r="F207" s="51"/>
      <c r="G207" s="2"/>
      <c r="H207" s="2"/>
      <c r="I207" s="2"/>
      <c r="J207" s="2"/>
      <c r="K207" s="2"/>
      <c r="L207" s="2"/>
      <c r="M207" s="2"/>
      <c r="N207" s="2"/>
      <c r="O207" s="2"/>
      <c r="P207" s="2"/>
      <c r="Q207" s="2"/>
      <c r="R207" s="2"/>
      <c r="S207" s="2"/>
      <c r="T207" s="2"/>
      <c r="U207" s="2"/>
      <c r="V207" s="2"/>
      <c r="W207" s="2"/>
    </row>
    <row r="208" customFormat="false" ht="12.75" hidden="false" customHeight="true" outlineLevel="0" collapsed="false">
      <c r="A208" s="51"/>
      <c r="B208" s="51"/>
      <c r="C208" s="51"/>
      <c r="D208" s="51"/>
      <c r="E208" s="50"/>
      <c r="F208" s="51"/>
      <c r="G208" s="2"/>
      <c r="H208" s="2"/>
      <c r="I208" s="2"/>
      <c r="J208" s="2"/>
      <c r="K208" s="2"/>
      <c r="L208" s="2"/>
      <c r="M208" s="2"/>
      <c r="N208" s="2"/>
      <c r="O208" s="2"/>
      <c r="P208" s="2"/>
      <c r="Q208" s="2"/>
      <c r="R208" s="2"/>
      <c r="S208" s="2"/>
      <c r="T208" s="2"/>
      <c r="U208" s="2"/>
      <c r="V208" s="2"/>
      <c r="W208" s="2"/>
    </row>
    <row r="209" customFormat="false" ht="12.75" hidden="false" customHeight="true" outlineLevel="0" collapsed="false">
      <c r="A209" s="51"/>
      <c r="B209" s="51"/>
      <c r="C209" s="51"/>
      <c r="D209" s="51"/>
      <c r="E209" s="50"/>
      <c r="F209" s="51"/>
      <c r="G209" s="2"/>
      <c r="H209" s="2"/>
      <c r="I209" s="2"/>
      <c r="J209" s="2"/>
      <c r="K209" s="2"/>
      <c r="L209" s="2"/>
      <c r="M209" s="2"/>
      <c r="N209" s="2"/>
      <c r="O209" s="2"/>
      <c r="P209" s="2"/>
      <c r="Q209" s="2"/>
      <c r="R209" s="2"/>
      <c r="S209" s="2"/>
      <c r="T209" s="2"/>
      <c r="U209" s="2"/>
      <c r="V209" s="2"/>
      <c r="W209" s="2"/>
    </row>
    <row r="210" customFormat="false" ht="12.75" hidden="false" customHeight="true" outlineLevel="0" collapsed="false">
      <c r="A210" s="51"/>
      <c r="B210" s="51"/>
      <c r="C210" s="51"/>
      <c r="D210" s="51"/>
      <c r="E210" s="50"/>
      <c r="F210" s="51"/>
      <c r="G210" s="2"/>
      <c r="H210" s="2"/>
      <c r="I210" s="2"/>
      <c r="J210" s="2"/>
      <c r="K210" s="2"/>
      <c r="L210" s="2"/>
      <c r="M210" s="2"/>
      <c r="N210" s="2"/>
      <c r="O210" s="2"/>
      <c r="P210" s="2"/>
      <c r="Q210" s="2"/>
      <c r="R210" s="2"/>
      <c r="S210" s="2"/>
      <c r="T210" s="2"/>
      <c r="U210" s="2"/>
      <c r="V210" s="2"/>
      <c r="W210" s="2"/>
    </row>
    <row r="211" customFormat="false" ht="12.75" hidden="false" customHeight="true" outlineLevel="0" collapsed="false">
      <c r="A211" s="51"/>
      <c r="B211" s="51"/>
      <c r="C211" s="51"/>
      <c r="D211" s="51"/>
      <c r="E211" s="50"/>
      <c r="F211" s="51"/>
      <c r="G211" s="2"/>
      <c r="H211" s="2"/>
      <c r="I211" s="2"/>
      <c r="J211" s="2"/>
      <c r="K211" s="2"/>
      <c r="L211" s="2"/>
      <c r="M211" s="2"/>
      <c r="N211" s="2"/>
      <c r="O211" s="2"/>
      <c r="P211" s="2"/>
      <c r="Q211" s="2"/>
      <c r="R211" s="2"/>
      <c r="S211" s="2"/>
      <c r="T211" s="2"/>
      <c r="U211" s="2"/>
      <c r="V211" s="2"/>
      <c r="W211" s="2"/>
    </row>
    <row r="212" customFormat="false" ht="12.75" hidden="false" customHeight="true" outlineLevel="0" collapsed="false">
      <c r="A212" s="51"/>
      <c r="B212" s="51"/>
      <c r="C212" s="51"/>
      <c r="D212" s="51"/>
      <c r="E212" s="50"/>
      <c r="F212" s="51"/>
      <c r="G212" s="2"/>
      <c r="H212" s="2"/>
      <c r="I212" s="2"/>
      <c r="J212" s="2"/>
      <c r="K212" s="2"/>
      <c r="L212" s="2"/>
      <c r="M212" s="2"/>
      <c r="N212" s="2"/>
      <c r="O212" s="2"/>
      <c r="P212" s="2"/>
      <c r="Q212" s="2"/>
      <c r="R212" s="2"/>
      <c r="S212" s="2"/>
      <c r="T212" s="2"/>
      <c r="U212" s="2"/>
      <c r="V212" s="2"/>
      <c r="W212" s="2"/>
    </row>
    <row r="213" customFormat="false" ht="12.75" hidden="false" customHeight="true" outlineLevel="0" collapsed="false">
      <c r="A213" s="51"/>
      <c r="B213" s="51"/>
      <c r="C213" s="51"/>
      <c r="D213" s="51"/>
      <c r="E213" s="50"/>
      <c r="F213" s="51"/>
      <c r="G213" s="2"/>
      <c r="H213" s="2"/>
      <c r="I213" s="2"/>
      <c r="J213" s="2"/>
      <c r="K213" s="2"/>
      <c r="L213" s="2"/>
      <c r="M213" s="2"/>
      <c r="N213" s="2"/>
      <c r="O213" s="2"/>
      <c r="P213" s="2"/>
      <c r="Q213" s="2"/>
      <c r="R213" s="2"/>
      <c r="S213" s="2"/>
      <c r="T213" s="2"/>
      <c r="U213" s="2"/>
      <c r="V213" s="2"/>
      <c r="W213" s="2"/>
    </row>
    <row r="214" customFormat="false" ht="12.75" hidden="false" customHeight="true" outlineLevel="0" collapsed="false">
      <c r="A214" s="51"/>
      <c r="B214" s="51"/>
      <c r="C214" s="51"/>
      <c r="D214" s="51"/>
      <c r="E214" s="50"/>
      <c r="F214" s="51"/>
      <c r="G214" s="2"/>
      <c r="H214" s="2"/>
      <c r="I214" s="2"/>
      <c r="J214" s="2"/>
      <c r="K214" s="2"/>
      <c r="L214" s="2"/>
      <c r="M214" s="2"/>
      <c r="N214" s="2"/>
      <c r="O214" s="2"/>
      <c r="P214" s="2"/>
      <c r="Q214" s="2"/>
      <c r="R214" s="2"/>
      <c r="S214" s="2"/>
      <c r="T214" s="2"/>
      <c r="U214" s="2"/>
      <c r="V214" s="2"/>
      <c r="W214" s="2"/>
    </row>
    <row r="215" customFormat="false" ht="12.75" hidden="false" customHeight="true" outlineLevel="0" collapsed="false">
      <c r="A215" s="51"/>
      <c r="B215" s="51"/>
      <c r="C215" s="51"/>
      <c r="D215" s="51"/>
      <c r="E215" s="50"/>
      <c r="F215" s="51"/>
      <c r="G215" s="2"/>
      <c r="H215" s="2"/>
      <c r="I215" s="2"/>
      <c r="J215" s="2"/>
      <c r="K215" s="2"/>
      <c r="L215" s="2"/>
      <c r="M215" s="2"/>
      <c r="N215" s="2"/>
      <c r="O215" s="2"/>
      <c r="P215" s="2"/>
      <c r="Q215" s="2"/>
      <c r="R215" s="2"/>
      <c r="S215" s="2"/>
      <c r="T215" s="2"/>
      <c r="U215" s="2"/>
      <c r="V215" s="2"/>
      <c r="W215" s="2"/>
    </row>
    <row r="216" customFormat="false" ht="12.75" hidden="false" customHeight="true" outlineLevel="0" collapsed="false">
      <c r="A216" s="51"/>
      <c r="B216" s="51"/>
      <c r="C216" s="51"/>
      <c r="D216" s="51"/>
      <c r="E216" s="50"/>
      <c r="F216" s="51"/>
      <c r="G216" s="2"/>
      <c r="H216" s="2"/>
      <c r="I216" s="2"/>
      <c r="J216" s="2"/>
      <c r="K216" s="2"/>
      <c r="L216" s="2"/>
      <c r="M216" s="2"/>
      <c r="N216" s="2"/>
      <c r="O216" s="2"/>
      <c r="P216" s="2"/>
      <c r="Q216" s="2"/>
      <c r="R216" s="2"/>
      <c r="S216" s="2"/>
      <c r="T216" s="2"/>
      <c r="U216" s="2"/>
      <c r="V216" s="2"/>
      <c r="W216" s="2"/>
    </row>
    <row r="217" customFormat="false" ht="12.75" hidden="false" customHeight="true" outlineLevel="0" collapsed="false">
      <c r="A217" s="51"/>
      <c r="B217" s="51"/>
      <c r="C217" s="51"/>
      <c r="D217" s="51"/>
      <c r="E217" s="50"/>
      <c r="F217" s="51"/>
      <c r="G217" s="2"/>
      <c r="H217" s="2"/>
      <c r="I217" s="2"/>
      <c r="J217" s="2"/>
      <c r="K217" s="2"/>
      <c r="L217" s="2"/>
      <c r="M217" s="2"/>
      <c r="N217" s="2"/>
      <c r="O217" s="2"/>
      <c r="P217" s="2"/>
      <c r="Q217" s="2"/>
      <c r="R217" s="2"/>
      <c r="S217" s="2"/>
      <c r="T217" s="2"/>
      <c r="U217" s="2"/>
      <c r="V217" s="2"/>
      <c r="W217" s="2"/>
    </row>
    <row r="218" customFormat="false" ht="12.75" hidden="false" customHeight="true" outlineLevel="0" collapsed="false">
      <c r="A218" s="51"/>
      <c r="B218" s="51"/>
      <c r="C218" s="51"/>
      <c r="D218" s="51"/>
      <c r="E218" s="50"/>
      <c r="F218" s="51"/>
      <c r="G218" s="2"/>
      <c r="H218" s="2"/>
      <c r="I218" s="2"/>
      <c r="J218" s="2"/>
      <c r="K218" s="2"/>
      <c r="L218" s="2"/>
      <c r="M218" s="2"/>
      <c r="N218" s="2"/>
      <c r="O218" s="2"/>
      <c r="P218" s="2"/>
      <c r="Q218" s="2"/>
      <c r="R218" s="2"/>
      <c r="S218" s="2"/>
      <c r="T218" s="2"/>
      <c r="U218" s="2"/>
      <c r="V218" s="2"/>
      <c r="W218" s="2"/>
    </row>
    <row r="219" customFormat="false" ht="12.75" hidden="false" customHeight="true" outlineLevel="0" collapsed="false">
      <c r="A219" s="51"/>
      <c r="B219" s="51"/>
      <c r="C219" s="51"/>
      <c r="D219" s="51"/>
      <c r="E219" s="50"/>
      <c r="F219" s="51"/>
      <c r="G219" s="2"/>
      <c r="H219" s="2"/>
      <c r="I219" s="2"/>
      <c r="J219" s="2"/>
      <c r="K219" s="2"/>
      <c r="L219" s="2"/>
      <c r="M219" s="2"/>
      <c r="N219" s="2"/>
      <c r="O219" s="2"/>
      <c r="P219" s="2"/>
      <c r="Q219" s="2"/>
      <c r="R219" s="2"/>
      <c r="S219" s="2"/>
      <c r="T219" s="2"/>
      <c r="U219" s="2"/>
      <c r="V219" s="2"/>
      <c r="W219" s="2"/>
    </row>
    <row r="220" customFormat="false" ht="12.75" hidden="false" customHeight="true" outlineLevel="0" collapsed="false">
      <c r="A220" s="51"/>
      <c r="B220" s="51"/>
      <c r="C220" s="51"/>
      <c r="D220" s="51"/>
      <c r="E220" s="50"/>
      <c r="F220" s="51"/>
      <c r="G220" s="2"/>
      <c r="H220" s="2"/>
      <c r="I220" s="2"/>
      <c r="J220" s="2"/>
      <c r="K220" s="2"/>
      <c r="L220" s="2"/>
      <c r="M220" s="2"/>
      <c r="N220" s="2"/>
      <c r="O220" s="2"/>
      <c r="P220" s="2"/>
      <c r="Q220" s="2"/>
      <c r="R220" s="2"/>
      <c r="S220" s="2"/>
      <c r="T220" s="2"/>
      <c r="U220" s="2"/>
      <c r="V220" s="2"/>
      <c r="W220" s="2"/>
    </row>
    <row r="221" customFormat="false" ht="12.75" hidden="false" customHeight="true" outlineLevel="0" collapsed="false">
      <c r="A221" s="42"/>
      <c r="B221" s="42"/>
      <c r="C221" s="42"/>
      <c r="D221" s="42"/>
      <c r="E221" s="53"/>
      <c r="F221" s="42"/>
    </row>
    <row r="222" customFormat="false" ht="12.75" hidden="false" customHeight="true" outlineLevel="0" collapsed="false">
      <c r="A222" s="42"/>
      <c r="B222" s="42"/>
      <c r="C222" s="42"/>
      <c r="D222" s="42"/>
      <c r="E222" s="53"/>
      <c r="F222" s="42"/>
    </row>
    <row r="223" customFormat="false" ht="12.75" hidden="false" customHeight="true" outlineLevel="0" collapsed="false">
      <c r="A223" s="42"/>
      <c r="B223" s="42"/>
      <c r="C223" s="42"/>
      <c r="D223" s="42"/>
      <c r="E223" s="53"/>
      <c r="F223" s="42"/>
    </row>
    <row r="224" customFormat="false" ht="12.75" hidden="false" customHeight="true" outlineLevel="0" collapsed="false">
      <c r="A224" s="42"/>
      <c r="B224" s="42"/>
      <c r="C224" s="42"/>
      <c r="D224" s="42"/>
      <c r="E224" s="53"/>
      <c r="F224" s="42"/>
    </row>
    <row r="225" customFormat="false" ht="12.75" hidden="false" customHeight="true" outlineLevel="0" collapsed="false">
      <c r="A225" s="42"/>
      <c r="B225" s="42"/>
      <c r="C225" s="42"/>
      <c r="D225" s="42"/>
      <c r="E225" s="53"/>
      <c r="F225" s="42"/>
    </row>
    <row r="226" customFormat="false" ht="12.75" hidden="false" customHeight="true" outlineLevel="0" collapsed="false">
      <c r="A226" s="42"/>
      <c r="B226" s="42"/>
      <c r="C226" s="42"/>
      <c r="D226" s="42"/>
      <c r="E226" s="53"/>
      <c r="F226" s="42"/>
    </row>
    <row r="227" customFormat="false" ht="12.75" hidden="false" customHeight="true" outlineLevel="0" collapsed="false">
      <c r="A227" s="42"/>
      <c r="B227" s="42"/>
      <c r="C227" s="42"/>
      <c r="D227" s="42"/>
      <c r="E227" s="53"/>
      <c r="F227" s="42"/>
    </row>
    <row r="228" customFormat="false" ht="12.75" hidden="false" customHeight="true" outlineLevel="0" collapsed="false">
      <c r="A228" s="42"/>
      <c r="B228" s="42"/>
      <c r="C228" s="42"/>
      <c r="D228" s="42"/>
      <c r="E228" s="53"/>
      <c r="F228" s="42"/>
    </row>
    <row r="229" customFormat="false" ht="12.75" hidden="false" customHeight="true" outlineLevel="0" collapsed="false">
      <c r="A229" s="42"/>
      <c r="B229" s="42"/>
      <c r="C229" s="42"/>
      <c r="D229" s="42"/>
      <c r="E229" s="53"/>
      <c r="F229" s="42"/>
    </row>
    <row r="230" customFormat="false" ht="12.75" hidden="false" customHeight="true" outlineLevel="0" collapsed="false">
      <c r="A230" s="42"/>
      <c r="B230" s="42"/>
      <c r="C230" s="42"/>
      <c r="D230" s="42"/>
      <c r="E230" s="53"/>
      <c r="F230" s="42"/>
    </row>
    <row r="231" customFormat="false" ht="12.75" hidden="false" customHeight="true" outlineLevel="0" collapsed="false">
      <c r="A231" s="42"/>
      <c r="B231" s="42"/>
      <c r="C231" s="42"/>
      <c r="D231" s="42"/>
      <c r="E231" s="53"/>
      <c r="F231" s="42"/>
    </row>
    <row r="232" customFormat="false" ht="12.75" hidden="false" customHeight="true" outlineLevel="0" collapsed="false">
      <c r="A232" s="42"/>
      <c r="B232" s="42"/>
      <c r="C232" s="42"/>
      <c r="D232" s="42"/>
      <c r="E232" s="53"/>
      <c r="F232" s="42"/>
    </row>
    <row r="233" customFormat="false" ht="12.75" hidden="false" customHeight="true" outlineLevel="0" collapsed="false">
      <c r="A233" s="42"/>
      <c r="B233" s="42"/>
      <c r="C233" s="42"/>
      <c r="D233" s="42"/>
      <c r="E233" s="53"/>
      <c r="F233" s="42"/>
    </row>
    <row r="234" customFormat="false" ht="12.75" hidden="false" customHeight="true" outlineLevel="0" collapsed="false">
      <c r="A234" s="42"/>
      <c r="B234" s="42"/>
      <c r="C234" s="42"/>
      <c r="D234" s="42"/>
      <c r="E234" s="53"/>
      <c r="F234" s="42"/>
    </row>
    <row r="235" customFormat="false" ht="12.75" hidden="false" customHeight="true" outlineLevel="0" collapsed="false">
      <c r="A235" s="42"/>
      <c r="B235" s="42"/>
      <c r="C235" s="42"/>
      <c r="D235" s="42"/>
      <c r="E235" s="53"/>
      <c r="F235" s="42"/>
    </row>
    <row r="236" customFormat="false" ht="12.75" hidden="false" customHeight="true" outlineLevel="0" collapsed="false">
      <c r="A236" s="42"/>
      <c r="B236" s="42"/>
      <c r="C236" s="42"/>
      <c r="D236" s="42"/>
      <c r="E236" s="53"/>
      <c r="F236" s="42"/>
    </row>
    <row r="237" customFormat="false" ht="12.75" hidden="false" customHeight="true" outlineLevel="0" collapsed="false">
      <c r="A237" s="42"/>
      <c r="B237" s="42"/>
      <c r="C237" s="42"/>
      <c r="D237" s="42"/>
      <c r="E237" s="53"/>
      <c r="F237" s="42"/>
    </row>
    <row r="238" customFormat="false" ht="12.75" hidden="false" customHeight="true" outlineLevel="0" collapsed="false">
      <c r="A238" s="42"/>
      <c r="B238" s="42"/>
      <c r="C238" s="42"/>
      <c r="D238" s="42"/>
      <c r="E238" s="53"/>
      <c r="F238" s="42"/>
    </row>
    <row r="239" customFormat="false" ht="12.75" hidden="false" customHeight="true" outlineLevel="0" collapsed="false">
      <c r="A239" s="42"/>
      <c r="B239" s="42"/>
      <c r="C239" s="42"/>
      <c r="D239" s="42"/>
      <c r="E239" s="53"/>
      <c r="F239" s="42"/>
    </row>
    <row r="240" customFormat="false" ht="12.75" hidden="false" customHeight="true" outlineLevel="0" collapsed="false">
      <c r="A240" s="42"/>
      <c r="B240" s="42"/>
      <c r="C240" s="42"/>
      <c r="D240" s="42"/>
      <c r="E240" s="53"/>
      <c r="F240" s="42"/>
    </row>
    <row r="241" customFormat="false" ht="12.75" hidden="false" customHeight="true" outlineLevel="0" collapsed="false">
      <c r="A241" s="42"/>
      <c r="B241" s="42"/>
      <c r="C241" s="42"/>
      <c r="D241" s="42"/>
      <c r="E241" s="53"/>
      <c r="F241" s="42"/>
    </row>
    <row r="242" customFormat="false" ht="12.75" hidden="false" customHeight="true" outlineLevel="0" collapsed="false">
      <c r="A242" s="42"/>
      <c r="B242" s="42"/>
      <c r="C242" s="42"/>
      <c r="D242" s="42"/>
      <c r="E242" s="53"/>
      <c r="F242" s="42"/>
    </row>
    <row r="243" customFormat="false" ht="12.75" hidden="false" customHeight="true" outlineLevel="0" collapsed="false">
      <c r="A243" s="42"/>
      <c r="B243" s="42"/>
      <c r="C243" s="42"/>
      <c r="D243" s="42"/>
      <c r="E243" s="53"/>
      <c r="F243" s="42"/>
    </row>
    <row r="244" customFormat="false" ht="12.75" hidden="false" customHeight="true" outlineLevel="0" collapsed="false">
      <c r="A244" s="42"/>
      <c r="B244" s="42"/>
      <c r="C244" s="42"/>
      <c r="D244" s="42"/>
      <c r="E244" s="53"/>
      <c r="F244" s="42"/>
    </row>
    <row r="245" customFormat="false" ht="12.75" hidden="false" customHeight="true" outlineLevel="0" collapsed="false">
      <c r="A245" s="42"/>
      <c r="B245" s="42"/>
      <c r="C245" s="42"/>
      <c r="D245" s="42"/>
      <c r="E245" s="53"/>
      <c r="F245" s="42"/>
    </row>
    <row r="246" customFormat="false" ht="12.75" hidden="false" customHeight="true" outlineLevel="0" collapsed="false">
      <c r="A246" s="42"/>
      <c r="B246" s="42"/>
      <c r="C246" s="42"/>
      <c r="D246" s="42"/>
      <c r="E246" s="53"/>
      <c r="F246" s="42"/>
    </row>
    <row r="247" customFormat="false" ht="12.75" hidden="false" customHeight="true" outlineLevel="0" collapsed="false">
      <c r="A247" s="42"/>
      <c r="B247" s="42"/>
      <c r="C247" s="42"/>
      <c r="D247" s="42"/>
      <c r="E247" s="53"/>
      <c r="F247" s="42"/>
    </row>
    <row r="248" customFormat="false" ht="12.75" hidden="false" customHeight="true" outlineLevel="0" collapsed="false">
      <c r="A248" s="42"/>
      <c r="B248" s="42"/>
      <c r="C248" s="42"/>
      <c r="D248" s="42"/>
      <c r="E248" s="53"/>
      <c r="F248" s="42"/>
    </row>
    <row r="249" customFormat="false" ht="12.75" hidden="false" customHeight="true" outlineLevel="0" collapsed="false">
      <c r="A249" s="42"/>
      <c r="B249" s="42"/>
      <c r="C249" s="42"/>
      <c r="D249" s="42"/>
      <c r="E249" s="53"/>
      <c r="F249" s="42"/>
    </row>
    <row r="250" customFormat="false" ht="12.75" hidden="false" customHeight="true" outlineLevel="0" collapsed="false">
      <c r="A250" s="42"/>
      <c r="B250" s="42"/>
      <c r="C250" s="42"/>
      <c r="D250" s="42"/>
      <c r="E250" s="53"/>
      <c r="F250" s="42"/>
    </row>
    <row r="251" customFormat="false" ht="12.75" hidden="false" customHeight="true" outlineLevel="0" collapsed="false">
      <c r="A251" s="42"/>
      <c r="B251" s="42"/>
      <c r="C251" s="42"/>
      <c r="D251" s="42"/>
      <c r="E251" s="53"/>
      <c r="F251" s="42"/>
    </row>
    <row r="252" customFormat="false" ht="12.75" hidden="false" customHeight="true" outlineLevel="0" collapsed="false">
      <c r="A252" s="42"/>
      <c r="B252" s="42"/>
      <c r="C252" s="42"/>
      <c r="D252" s="42"/>
      <c r="E252" s="53"/>
      <c r="F252" s="42"/>
    </row>
    <row r="253" customFormat="false" ht="12.75" hidden="false" customHeight="true" outlineLevel="0" collapsed="false">
      <c r="A253" s="42"/>
      <c r="B253" s="42"/>
      <c r="C253" s="42"/>
      <c r="D253" s="42"/>
      <c r="E253" s="53"/>
      <c r="F253" s="42"/>
    </row>
    <row r="254" customFormat="false" ht="12.75" hidden="false" customHeight="true" outlineLevel="0" collapsed="false">
      <c r="A254" s="42"/>
      <c r="B254" s="42"/>
      <c r="C254" s="42"/>
      <c r="D254" s="42"/>
      <c r="E254" s="53"/>
      <c r="F254" s="42"/>
    </row>
    <row r="255" customFormat="false" ht="12.75" hidden="false" customHeight="true" outlineLevel="0" collapsed="false">
      <c r="A255" s="42"/>
      <c r="B255" s="42"/>
      <c r="C255" s="42"/>
      <c r="D255" s="42"/>
      <c r="E255" s="53"/>
      <c r="F255" s="42"/>
    </row>
    <row r="256" customFormat="false" ht="12.75" hidden="false" customHeight="true" outlineLevel="0" collapsed="false">
      <c r="A256" s="42"/>
      <c r="B256" s="42"/>
      <c r="C256" s="42"/>
      <c r="D256" s="42"/>
      <c r="E256" s="53"/>
      <c r="F256" s="42"/>
    </row>
    <row r="257" customFormat="false" ht="12.75" hidden="false" customHeight="true" outlineLevel="0" collapsed="false">
      <c r="A257" s="42"/>
      <c r="B257" s="42"/>
      <c r="C257" s="42"/>
      <c r="D257" s="42"/>
      <c r="E257" s="53"/>
      <c r="F257" s="42"/>
    </row>
    <row r="258" customFormat="false" ht="12.75" hidden="false" customHeight="true" outlineLevel="0" collapsed="false">
      <c r="A258" s="42"/>
      <c r="B258" s="42"/>
      <c r="C258" s="42"/>
      <c r="D258" s="42"/>
      <c r="E258" s="53"/>
      <c r="F258" s="42"/>
    </row>
    <row r="259" customFormat="false" ht="12.75" hidden="false" customHeight="true" outlineLevel="0" collapsed="false">
      <c r="A259" s="42"/>
      <c r="B259" s="42"/>
      <c r="C259" s="42"/>
      <c r="D259" s="42"/>
      <c r="E259" s="53"/>
      <c r="F259" s="42"/>
    </row>
    <row r="260" customFormat="false" ht="12.75" hidden="false" customHeight="true" outlineLevel="0" collapsed="false">
      <c r="A260" s="42"/>
      <c r="B260" s="42"/>
      <c r="C260" s="42"/>
      <c r="D260" s="42"/>
      <c r="E260" s="53"/>
      <c r="F260" s="42"/>
    </row>
    <row r="261" customFormat="false" ht="12.75" hidden="false" customHeight="true" outlineLevel="0" collapsed="false">
      <c r="A261" s="42"/>
      <c r="B261" s="42"/>
      <c r="C261" s="42"/>
      <c r="D261" s="42"/>
      <c r="E261" s="53"/>
      <c r="F261" s="42"/>
    </row>
    <row r="262" customFormat="false" ht="12.75" hidden="false" customHeight="true" outlineLevel="0" collapsed="false">
      <c r="A262" s="42"/>
      <c r="B262" s="42"/>
      <c r="C262" s="42"/>
      <c r="D262" s="42"/>
      <c r="E262" s="53"/>
      <c r="F262" s="42"/>
    </row>
    <row r="263" customFormat="false" ht="12.75" hidden="false" customHeight="true" outlineLevel="0" collapsed="false">
      <c r="A263" s="42"/>
      <c r="B263" s="42"/>
      <c r="C263" s="42"/>
      <c r="D263" s="42"/>
      <c r="E263" s="53"/>
      <c r="F263" s="42"/>
    </row>
    <row r="264" customFormat="false" ht="12.75" hidden="false" customHeight="true" outlineLevel="0" collapsed="false">
      <c r="A264" s="42"/>
      <c r="B264" s="42"/>
      <c r="C264" s="42"/>
      <c r="D264" s="42"/>
      <c r="E264" s="53"/>
      <c r="F264" s="42"/>
    </row>
    <row r="265" customFormat="false" ht="12.75" hidden="false" customHeight="true" outlineLevel="0" collapsed="false">
      <c r="A265" s="42"/>
      <c r="B265" s="42"/>
      <c r="C265" s="42"/>
      <c r="D265" s="42"/>
      <c r="E265" s="53"/>
      <c r="F265" s="42"/>
    </row>
    <row r="266" customFormat="false" ht="12.75" hidden="false" customHeight="true" outlineLevel="0" collapsed="false">
      <c r="A266" s="42"/>
      <c r="B266" s="42"/>
      <c r="C266" s="42"/>
      <c r="D266" s="42"/>
      <c r="E266" s="53"/>
      <c r="F266" s="42"/>
    </row>
    <row r="267" customFormat="false" ht="12.75" hidden="false" customHeight="true" outlineLevel="0" collapsed="false">
      <c r="A267" s="42"/>
      <c r="B267" s="42"/>
      <c r="C267" s="42"/>
      <c r="D267" s="42"/>
      <c r="E267" s="53"/>
      <c r="F267" s="42"/>
    </row>
    <row r="268" customFormat="false" ht="12.75" hidden="false" customHeight="true" outlineLevel="0" collapsed="false">
      <c r="A268" s="42"/>
      <c r="B268" s="42"/>
      <c r="C268" s="42"/>
      <c r="D268" s="42"/>
      <c r="E268" s="53"/>
      <c r="F268" s="42"/>
    </row>
    <row r="269" customFormat="false" ht="12.75" hidden="false" customHeight="true" outlineLevel="0" collapsed="false">
      <c r="A269" s="42"/>
      <c r="B269" s="42"/>
      <c r="C269" s="42"/>
      <c r="D269" s="42"/>
      <c r="E269" s="53"/>
      <c r="F269" s="42"/>
    </row>
    <row r="270" customFormat="false" ht="12.75" hidden="false" customHeight="true" outlineLevel="0" collapsed="false">
      <c r="A270" s="42"/>
      <c r="B270" s="42"/>
      <c r="C270" s="42"/>
      <c r="D270" s="42"/>
      <c r="E270" s="53"/>
      <c r="F270" s="42"/>
    </row>
    <row r="271" customFormat="false" ht="12.75" hidden="false" customHeight="true" outlineLevel="0" collapsed="false">
      <c r="A271" s="42"/>
      <c r="B271" s="42"/>
      <c r="C271" s="42"/>
      <c r="D271" s="42"/>
      <c r="E271" s="53"/>
      <c r="F271" s="42"/>
    </row>
    <row r="272" customFormat="false" ht="12.75" hidden="false" customHeight="true" outlineLevel="0" collapsed="false">
      <c r="A272" s="42"/>
      <c r="B272" s="42"/>
      <c r="C272" s="42"/>
      <c r="D272" s="42"/>
      <c r="E272" s="53"/>
      <c r="F272" s="42"/>
    </row>
    <row r="273" customFormat="false" ht="12.75" hidden="false" customHeight="true" outlineLevel="0" collapsed="false">
      <c r="A273" s="42"/>
      <c r="B273" s="42"/>
      <c r="C273" s="42"/>
      <c r="D273" s="42"/>
      <c r="E273" s="53"/>
      <c r="F273" s="42"/>
    </row>
    <row r="274" customFormat="false" ht="12.75" hidden="false" customHeight="true" outlineLevel="0" collapsed="false">
      <c r="A274" s="42"/>
      <c r="B274" s="42"/>
      <c r="C274" s="42"/>
      <c r="D274" s="42"/>
      <c r="E274" s="53"/>
      <c r="F274" s="42"/>
    </row>
    <row r="275" customFormat="false" ht="12.75" hidden="false" customHeight="true" outlineLevel="0" collapsed="false">
      <c r="A275" s="42"/>
      <c r="B275" s="42"/>
      <c r="C275" s="42"/>
      <c r="D275" s="42"/>
      <c r="E275" s="53"/>
      <c r="F275" s="42"/>
    </row>
    <row r="276" customFormat="false" ht="12.75" hidden="false" customHeight="true" outlineLevel="0" collapsed="false">
      <c r="A276" s="42"/>
      <c r="B276" s="42"/>
      <c r="C276" s="42"/>
      <c r="D276" s="42"/>
      <c r="E276" s="53"/>
      <c r="F276" s="42"/>
    </row>
    <row r="277" customFormat="false" ht="12.75" hidden="false" customHeight="true" outlineLevel="0" collapsed="false">
      <c r="A277" s="42"/>
      <c r="B277" s="42"/>
      <c r="C277" s="42"/>
      <c r="D277" s="42"/>
      <c r="E277" s="53"/>
      <c r="F277" s="42"/>
    </row>
    <row r="278" customFormat="false" ht="12.75" hidden="false" customHeight="true" outlineLevel="0" collapsed="false">
      <c r="A278" s="42"/>
      <c r="B278" s="42"/>
      <c r="C278" s="42"/>
      <c r="D278" s="42"/>
      <c r="E278" s="53"/>
      <c r="F278" s="42"/>
    </row>
    <row r="279" customFormat="false" ht="12.75" hidden="false" customHeight="true" outlineLevel="0" collapsed="false">
      <c r="A279" s="42"/>
      <c r="B279" s="42"/>
      <c r="C279" s="42"/>
      <c r="D279" s="42"/>
      <c r="E279" s="53"/>
      <c r="F279" s="42"/>
    </row>
    <row r="280" customFormat="false" ht="12.75" hidden="false" customHeight="true" outlineLevel="0" collapsed="false">
      <c r="A280" s="42"/>
      <c r="B280" s="42"/>
      <c r="C280" s="42"/>
      <c r="D280" s="42"/>
      <c r="E280" s="53"/>
      <c r="F280" s="42"/>
    </row>
    <row r="281" customFormat="false" ht="12.75" hidden="false" customHeight="true" outlineLevel="0" collapsed="false">
      <c r="A281" s="42"/>
      <c r="B281" s="42"/>
      <c r="C281" s="42"/>
      <c r="D281" s="42"/>
      <c r="E281" s="53"/>
      <c r="F281" s="42"/>
    </row>
    <row r="282" customFormat="false" ht="12.75" hidden="false" customHeight="true" outlineLevel="0" collapsed="false">
      <c r="A282" s="42"/>
      <c r="B282" s="42"/>
      <c r="C282" s="42"/>
      <c r="D282" s="42"/>
      <c r="E282" s="53"/>
      <c r="F282" s="42"/>
    </row>
    <row r="283" customFormat="false" ht="12.75" hidden="false" customHeight="true" outlineLevel="0" collapsed="false">
      <c r="A283" s="42"/>
      <c r="B283" s="42"/>
      <c r="C283" s="42"/>
      <c r="D283" s="42"/>
      <c r="E283" s="53"/>
      <c r="F283" s="42"/>
    </row>
    <row r="284" customFormat="false" ht="12.75" hidden="false" customHeight="true" outlineLevel="0" collapsed="false">
      <c r="A284" s="42"/>
      <c r="B284" s="42"/>
      <c r="C284" s="42"/>
      <c r="D284" s="42"/>
      <c r="E284" s="53"/>
      <c r="F284" s="42"/>
    </row>
    <row r="285" customFormat="false" ht="12.75" hidden="false" customHeight="true" outlineLevel="0" collapsed="false">
      <c r="A285" s="42"/>
      <c r="B285" s="42"/>
      <c r="C285" s="42"/>
      <c r="D285" s="42"/>
      <c r="E285" s="53"/>
      <c r="F285" s="42"/>
    </row>
    <row r="286" customFormat="false" ht="12.75" hidden="false" customHeight="true" outlineLevel="0" collapsed="false">
      <c r="A286" s="42"/>
      <c r="B286" s="42"/>
      <c r="C286" s="42"/>
      <c r="D286" s="42"/>
      <c r="E286" s="53"/>
      <c r="F286" s="42"/>
    </row>
    <row r="287" customFormat="false" ht="12.75" hidden="false" customHeight="true" outlineLevel="0" collapsed="false">
      <c r="A287" s="42"/>
      <c r="B287" s="42"/>
      <c r="C287" s="42"/>
      <c r="D287" s="42"/>
      <c r="E287" s="53"/>
      <c r="F287" s="42"/>
    </row>
    <row r="288" customFormat="false" ht="12.75" hidden="false" customHeight="true" outlineLevel="0" collapsed="false">
      <c r="A288" s="42"/>
      <c r="B288" s="42"/>
      <c r="C288" s="42"/>
      <c r="D288" s="42"/>
      <c r="E288" s="53"/>
      <c r="F288" s="42"/>
    </row>
    <row r="289" customFormat="false" ht="12.75" hidden="false" customHeight="true" outlineLevel="0" collapsed="false">
      <c r="A289" s="42"/>
      <c r="B289" s="42"/>
      <c r="C289" s="42"/>
      <c r="D289" s="42"/>
      <c r="E289" s="53"/>
      <c r="F289" s="42"/>
    </row>
    <row r="290" customFormat="false" ht="12.75" hidden="false" customHeight="true" outlineLevel="0" collapsed="false">
      <c r="A290" s="42"/>
      <c r="B290" s="42"/>
      <c r="C290" s="42"/>
      <c r="D290" s="42"/>
      <c r="E290" s="53"/>
      <c r="F290" s="42"/>
    </row>
    <row r="291" customFormat="false" ht="12.75" hidden="false" customHeight="true" outlineLevel="0" collapsed="false">
      <c r="A291" s="42"/>
      <c r="B291" s="42"/>
      <c r="C291" s="42"/>
      <c r="D291" s="42"/>
      <c r="E291" s="53"/>
      <c r="F291" s="42"/>
    </row>
    <row r="292" customFormat="false" ht="12.75" hidden="false" customHeight="true" outlineLevel="0" collapsed="false">
      <c r="A292" s="42"/>
      <c r="B292" s="42"/>
      <c r="C292" s="42"/>
      <c r="D292" s="42"/>
      <c r="E292" s="53"/>
      <c r="F292" s="42"/>
    </row>
    <row r="293" customFormat="false" ht="12.75" hidden="false" customHeight="true" outlineLevel="0" collapsed="false">
      <c r="A293" s="42"/>
      <c r="B293" s="42"/>
      <c r="C293" s="42"/>
      <c r="D293" s="42"/>
      <c r="E293" s="53"/>
      <c r="F293" s="42"/>
    </row>
    <row r="294" customFormat="false" ht="12.75" hidden="false" customHeight="true" outlineLevel="0" collapsed="false">
      <c r="A294" s="42"/>
      <c r="B294" s="42"/>
      <c r="C294" s="42"/>
      <c r="D294" s="42"/>
      <c r="E294" s="53"/>
      <c r="F294" s="42"/>
    </row>
    <row r="295" customFormat="false" ht="12.75" hidden="false" customHeight="true" outlineLevel="0" collapsed="false">
      <c r="A295" s="42"/>
      <c r="B295" s="42"/>
      <c r="C295" s="42"/>
      <c r="D295" s="42"/>
      <c r="E295" s="53"/>
      <c r="F295" s="42"/>
    </row>
    <row r="296" customFormat="false" ht="12.75" hidden="false" customHeight="true" outlineLevel="0" collapsed="false">
      <c r="A296" s="42"/>
      <c r="B296" s="42"/>
      <c r="C296" s="42"/>
      <c r="D296" s="42"/>
      <c r="E296" s="53"/>
      <c r="F296" s="42"/>
    </row>
    <row r="297" customFormat="false" ht="12.75" hidden="false" customHeight="true" outlineLevel="0" collapsed="false">
      <c r="A297" s="42"/>
      <c r="B297" s="42"/>
      <c r="C297" s="42"/>
      <c r="D297" s="42"/>
      <c r="E297" s="53"/>
      <c r="F297" s="42"/>
    </row>
    <row r="298" customFormat="false" ht="12.75" hidden="false" customHeight="true" outlineLevel="0" collapsed="false">
      <c r="A298" s="42"/>
      <c r="B298" s="42"/>
      <c r="C298" s="42"/>
      <c r="D298" s="42"/>
      <c r="E298" s="53"/>
      <c r="F298" s="42"/>
    </row>
    <row r="299" customFormat="false" ht="12.75" hidden="false" customHeight="true" outlineLevel="0" collapsed="false">
      <c r="A299" s="42"/>
      <c r="B299" s="42"/>
      <c r="C299" s="42"/>
      <c r="D299" s="42"/>
      <c r="E299" s="53"/>
      <c r="F299" s="42"/>
    </row>
    <row r="300" customFormat="false" ht="12.75" hidden="false" customHeight="true" outlineLevel="0" collapsed="false">
      <c r="A300" s="42"/>
      <c r="B300" s="42"/>
      <c r="C300" s="42"/>
      <c r="D300" s="42"/>
      <c r="E300" s="53"/>
      <c r="F300" s="42"/>
    </row>
    <row r="301" customFormat="false" ht="12.75" hidden="false" customHeight="true" outlineLevel="0" collapsed="false">
      <c r="A301" s="42"/>
      <c r="B301" s="42"/>
      <c r="C301" s="42"/>
      <c r="D301" s="42"/>
      <c r="E301" s="53"/>
      <c r="F301" s="42"/>
    </row>
    <row r="302" customFormat="false" ht="12.75" hidden="false" customHeight="true" outlineLevel="0" collapsed="false">
      <c r="A302" s="42"/>
      <c r="B302" s="42"/>
      <c r="C302" s="42"/>
      <c r="D302" s="42"/>
      <c r="E302" s="53"/>
      <c r="F302" s="42"/>
    </row>
    <row r="303" customFormat="false" ht="12.75" hidden="false" customHeight="true" outlineLevel="0" collapsed="false">
      <c r="A303" s="42"/>
      <c r="B303" s="42"/>
      <c r="C303" s="42"/>
      <c r="D303" s="42"/>
      <c r="E303" s="53"/>
      <c r="F303" s="42"/>
    </row>
    <row r="304" customFormat="false" ht="12.75" hidden="false" customHeight="true" outlineLevel="0" collapsed="false">
      <c r="A304" s="42"/>
      <c r="B304" s="42"/>
      <c r="C304" s="42"/>
      <c r="D304" s="42"/>
      <c r="E304" s="53"/>
      <c r="F304" s="42"/>
    </row>
    <row r="305" customFormat="false" ht="12.75" hidden="false" customHeight="true" outlineLevel="0" collapsed="false">
      <c r="A305" s="42"/>
      <c r="B305" s="42"/>
      <c r="C305" s="42"/>
      <c r="D305" s="42"/>
      <c r="E305" s="53"/>
      <c r="F305" s="42"/>
    </row>
    <row r="306" customFormat="false" ht="12.75" hidden="false" customHeight="true" outlineLevel="0" collapsed="false">
      <c r="A306" s="42"/>
      <c r="B306" s="42"/>
      <c r="C306" s="42"/>
      <c r="D306" s="42"/>
      <c r="E306" s="53"/>
      <c r="F306" s="42"/>
    </row>
    <row r="307" customFormat="false" ht="12.75" hidden="false" customHeight="true" outlineLevel="0" collapsed="false">
      <c r="A307" s="42"/>
      <c r="B307" s="42"/>
      <c r="C307" s="42"/>
      <c r="D307" s="42"/>
      <c r="E307" s="53"/>
      <c r="F307" s="42"/>
    </row>
    <row r="308" customFormat="false" ht="12.75" hidden="false" customHeight="true" outlineLevel="0" collapsed="false">
      <c r="A308" s="42"/>
      <c r="B308" s="42"/>
      <c r="C308" s="42"/>
      <c r="D308" s="42"/>
      <c r="E308" s="53"/>
      <c r="F308" s="42"/>
    </row>
    <row r="309" customFormat="false" ht="12.75" hidden="false" customHeight="true" outlineLevel="0" collapsed="false">
      <c r="A309" s="42"/>
      <c r="B309" s="42"/>
      <c r="C309" s="42"/>
      <c r="D309" s="42"/>
      <c r="E309" s="53"/>
      <c r="F309" s="42"/>
    </row>
    <row r="310" customFormat="false" ht="12.75" hidden="false" customHeight="true" outlineLevel="0" collapsed="false">
      <c r="A310" s="42"/>
      <c r="B310" s="42"/>
      <c r="C310" s="42"/>
      <c r="D310" s="42"/>
      <c r="E310" s="53"/>
      <c r="F310" s="42"/>
    </row>
    <row r="311" customFormat="false" ht="12.75" hidden="false" customHeight="true" outlineLevel="0" collapsed="false">
      <c r="A311" s="42"/>
      <c r="B311" s="42"/>
      <c r="C311" s="42"/>
      <c r="D311" s="42"/>
      <c r="E311" s="53"/>
      <c r="F311" s="42"/>
    </row>
    <row r="312" customFormat="false" ht="12.75" hidden="false" customHeight="true" outlineLevel="0" collapsed="false">
      <c r="A312" s="42"/>
      <c r="B312" s="42"/>
      <c r="C312" s="42"/>
      <c r="D312" s="42"/>
      <c r="E312" s="53"/>
      <c r="F312" s="42"/>
    </row>
    <row r="313" customFormat="false" ht="12.75" hidden="false" customHeight="true" outlineLevel="0" collapsed="false">
      <c r="A313" s="42"/>
      <c r="B313" s="42"/>
      <c r="C313" s="42"/>
      <c r="D313" s="42"/>
      <c r="E313" s="53"/>
      <c r="F313" s="42"/>
    </row>
    <row r="314" customFormat="false" ht="12.75" hidden="false" customHeight="true" outlineLevel="0" collapsed="false">
      <c r="A314" s="42"/>
      <c r="B314" s="42"/>
      <c r="C314" s="42"/>
      <c r="D314" s="42"/>
      <c r="E314" s="53"/>
      <c r="F314" s="42"/>
    </row>
    <row r="315" customFormat="false" ht="12.75" hidden="false" customHeight="true" outlineLevel="0" collapsed="false">
      <c r="A315" s="42"/>
      <c r="B315" s="42"/>
      <c r="C315" s="42"/>
      <c r="D315" s="42"/>
      <c r="E315" s="53"/>
      <c r="F315" s="42"/>
    </row>
    <row r="316" customFormat="false" ht="12.75" hidden="false" customHeight="true" outlineLevel="0" collapsed="false">
      <c r="A316" s="42"/>
      <c r="B316" s="42"/>
      <c r="C316" s="42"/>
      <c r="D316" s="42"/>
      <c r="E316" s="53"/>
      <c r="F316" s="42"/>
    </row>
    <row r="317" customFormat="false" ht="12.75" hidden="false" customHeight="true" outlineLevel="0" collapsed="false">
      <c r="A317" s="42"/>
      <c r="B317" s="42"/>
      <c r="C317" s="42"/>
      <c r="D317" s="42"/>
      <c r="E317" s="53"/>
      <c r="F317" s="42"/>
    </row>
    <row r="318" customFormat="false" ht="12.75" hidden="false" customHeight="true" outlineLevel="0" collapsed="false">
      <c r="A318" s="42"/>
      <c r="B318" s="42"/>
      <c r="C318" s="42"/>
      <c r="D318" s="42"/>
      <c r="E318" s="53"/>
      <c r="F318" s="42"/>
    </row>
    <row r="319" customFormat="false" ht="12.75" hidden="false" customHeight="true" outlineLevel="0" collapsed="false">
      <c r="A319" s="42"/>
      <c r="B319" s="42"/>
      <c r="C319" s="42"/>
      <c r="D319" s="42"/>
      <c r="E319" s="53"/>
      <c r="F319" s="42"/>
    </row>
    <row r="320" customFormat="false" ht="12.75" hidden="false" customHeight="true" outlineLevel="0" collapsed="false">
      <c r="A320" s="42"/>
      <c r="B320" s="42"/>
      <c r="C320" s="42"/>
      <c r="D320" s="42"/>
      <c r="E320" s="53"/>
      <c r="F320" s="42"/>
    </row>
    <row r="321" customFormat="false" ht="12.75" hidden="false" customHeight="true" outlineLevel="0" collapsed="false">
      <c r="A321" s="42"/>
      <c r="B321" s="42"/>
      <c r="C321" s="42"/>
      <c r="D321" s="42"/>
      <c r="E321" s="53"/>
      <c r="F321" s="42"/>
    </row>
    <row r="322" customFormat="false" ht="12.75" hidden="false" customHeight="true" outlineLevel="0" collapsed="false">
      <c r="A322" s="42"/>
      <c r="B322" s="42"/>
      <c r="C322" s="42"/>
      <c r="D322" s="42"/>
      <c r="E322" s="53"/>
      <c r="F322" s="42"/>
    </row>
    <row r="323" customFormat="false" ht="12.75" hidden="false" customHeight="true" outlineLevel="0" collapsed="false">
      <c r="A323" s="42"/>
      <c r="B323" s="42"/>
      <c r="C323" s="42"/>
      <c r="D323" s="42"/>
      <c r="E323" s="53"/>
      <c r="F323" s="42"/>
    </row>
    <row r="324" customFormat="false" ht="12.75" hidden="false" customHeight="true" outlineLevel="0" collapsed="false">
      <c r="A324" s="42"/>
      <c r="B324" s="42"/>
      <c r="C324" s="42"/>
      <c r="D324" s="42"/>
      <c r="E324" s="53"/>
      <c r="F324" s="42"/>
    </row>
    <row r="325" customFormat="false" ht="12.75" hidden="false" customHeight="true" outlineLevel="0" collapsed="false">
      <c r="A325" s="42"/>
      <c r="B325" s="42"/>
      <c r="C325" s="42"/>
      <c r="D325" s="42"/>
      <c r="E325" s="53"/>
      <c r="F325" s="42"/>
    </row>
    <row r="326" customFormat="false" ht="12.75" hidden="false" customHeight="true" outlineLevel="0" collapsed="false">
      <c r="A326" s="42"/>
      <c r="B326" s="42"/>
      <c r="C326" s="42"/>
      <c r="D326" s="42"/>
      <c r="E326" s="53"/>
      <c r="F326" s="42"/>
    </row>
    <row r="327" customFormat="false" ht="12.75" hidden="false" customHeight="true" outlineLevel="0" collapsed="false">
      <c r="A327" s="42"/>
      <c r="B327" s="42"/>
      <c r="C327" s="42"/>
      <c r="D327" s="42"/>
      <c r="E327" s="53"/>
      <c r="F327" s="42"/>
    </row>
    <row r="328" customFormat="false" ht="12.75" hidden="false" customHeight="true" outlineLevel="0" collapsed="false">
      <c r="A328" s="42"/>
      <c r="B328" s="42"/>
      <c r="C328" s="42"/>
      <c r="D328" s="42"/>
      <c r="E328" s="53"/>
      <c r="F328" s="42"/>
    </row>
    <row r="329" customFormat="false" ht="12.75" hidden="false" customHeight="true" outlineLevel="0" collapsed="false">
      <c r="A329" s="42"/>
      <c r="B329" s="42"/>
      <c r="C329" s="42"/>
      <c r="D329" s="42"/>
      <c r="E329" s="53"/>
      <c r="F329" s="42"/>
    </row>
    <row r="330" customFormat="false" ht="12.75" hidden="false" customHeight="true" outlineLevel="0" collapsed="false">
      <c r="A330" s="42"/>
      <c r="B330" s="42"/>
      <c r="C330" s="42"/>
      <c r="D330" s="42"/>
      <c r="E330" s="53"/>
      <c r="F330" s="42"/>
    </row>
    <row r="331" customFormat="false" ht="12.75" hidden="false" customHeight="true" outlineLevel="0" collapsed="false">
      <c r="A331" s="42"/>
      <c r="B331" s="42"/>
      <c r="C331" s="42"/>
      <c r="D331" s="42"/>
      <c r="E331" s="53"/>
      <c r="F331" s="42"/>
    </row>
    <row r="332" customFormat="false" ht="12.75" hidden="false" customHeight="true" outlineLevel="0" collapsed="false">
      <c r="A332" s="42"/>
      <c r="B332" s="42"/>
      <c r="C332" s="42"/>
      <c r="D332" s="42"/>
      <c r="E332" s="53"/>
      <c r="F332" s="42"/>
    </row>
    <row r="333" customFormat="false" ht="12.75" hidden="false" customHeight="true" outlineLevel="0" collapsed="false">
      <c r="A333" s="42"/>
      <c r="B333" s="42"/>
      <c r="C333" s="42"/>
      <c r="D333" s="42"/>
      <c r="E333" s="53"/>
      <c r="F333" s="42"/>
    </row>
    <row r="334" customFormat="false" ht="12.75" hidden="false" customHeight="true" outlineLevel="0" collapsed="false">
      <c r="A334" s="42"/>
      <c r="B334" s="42"/>
      <c r="C334" s="42"/>
      <c r="D334" s="42"/>
      <c r="E334" s="53"/>
      <c r="F334" s="42"/>
    </row>
    <row r="335" customFormat="false" ht="12.75" hidden="false" customHeight="true" outlineLevel="0" collapsed="false">
      <c r="A335" s="42"/>
      <c r="B335" s="42"/>
      <c r="C335" s="42"/>
      <c r="D335" s="42"/>
      <c r="E335" s="53"/>
      <c r="F335" s="42"/>
    </row>
    <row r="336" customFormat="false" ht="12.75" hidden="false" customHeight="true" outlineLevel="0" collapsed="false">
      <c r="A336" s="42"/>
      <c r="B336" s="42"/>
      <c r="C336" s="42"/>
      <c r="D336" s="42"/>
      <c r="E336" s="53"/>
      <c r="F336" s="42"/>
    </row>
    <row r="337" customFormat="false" ht="12.75" hidden="false" customHeight="true" outlineLevel="0" collapsed="false">
      <c r="A337" s="42"/>
      <c r="B337" s="42"/>
      <c r="C337" s="42"/>
      <c r="D337" s="42"/>
      <c r="E337" s="53"/>
      <c r="F337" s="42"/>
    </row>
    <row r="338" customFormat="false" ht="12.75" hidden="false" customHeight="true" outlineLevel="0" collapsed="false">
      <c r="A338" s="42"/>
      <c r="B338" s="42"/>
      <c r="C338" s="42"/>
      <c r="D338" s="42"/>
      <c r="E338" s="53"/>
      <c r="F338" s="42"/>
    </row>
    <row r="339" customFormat="false" ht="12.75" hidden="false" customHeight="true" outlineLevel="0" collapsed="false">
      <c r="A339" s="42"/>
      <c r="B339" s="42"/>
      <c r="C339" s="42"/>
      <c r="D339" s="42"/>
      <c r="E339" s="53"/>
      <c r="F339" s="42"/>
    </row>
    <row r="340" customFormat="false" ht="12.75" hidden="false" customHeight="true" outlineLevel="0" collapsed="false">
      <c r="A340" s="42"/>
      <c r="B340" s="42"/>
      <c r="C340" s="42"/>
      <c r="D340" s="42"/>
      <c r="E340" s="53"/>
      <c r="F340" s="42"/>
    </row>
    <row r="341" customFormat="false" ht="12.75" hidden="false" customHeight="true" outlineLevel="0" collapsed="false">
      <c r="A341" s="42"/>
      <c r="B341" s="42"/>
      <c r="C341" s="42"/>
      <c r="D341" s="42"/>
      <c r="E341" s="53"/>
      <c r="F341" s="42"/>
    </row>
    <row r="342" customFormat="false" ht="12.75" hidden="false" customHeight="true" outlineLevel="0" collapsed="false">
      <c r="A342" s="42"/>
      <c r="B342" s="42"/>
      <c r="C342" s="42"/>
      <c r="D342" s="42"/>
      <c r="E342" s="53"/>
      <c r="F342" s="42"/>
    </row>
    <row r="343" customFormat="false" ht="12.75" hidden="false" customHeight="true" outlineLevel="0" collapsed="false">
      <c r="A343" s="42"/>
      <c r="B343" s="42"/>
      <c r="C343" s="42"/>
      <c r="D343" s="42"/>
      <c r="E343" s="53"/>
      <c r="F343" s="42"/>
    </row>
    <row r="344" customFormat="false" ht="12.75" hidden="false" customHeight="true" outlineLevel="0" collapsed="false">
      <c r="A344" s="42"/>
      <c r="B344" s="42"/>
      <c r="C344" s="42"/>
      <c r="D344" s="42"/>
      <c r="E344" s="53"/>
      <c r="F344" s="42"/>
    </row>
    <row r="345" customFormat="false" ht="12.75" hidden="false" customHeight="true" outlineLevel="0" collapsed="false">
      <c r="A345" s="42"/>
      <c r="B345" s="42"/>
      <c r="C345" s="42"/>
      <c r="D345" s="42"/>
      <c r="E345" s="53"/>
      <c r="F345" s="42"/>
    </row>
    <row r="346" customFormat="false" ht="12.75" hidden="false" customHeight="true" outlineLevel="0" collapsed="false">
      <c r="A346" s="42"/>
      <c r="B346" s="42"/>
      <c r="C346" s="42"/>
      <c r="D346" s="42"/>
      <c r="E346" s="53"/>
      <c r="F346" s="42"/>
    </row>
    <row r="347" customFormat="false" ht="12.75" hidden="false" customHeight="true" outlineLevel="0" collapsed="false">
      <c r="A347" s="42"/>
      <c r="B347" s="42"/>
      <c r="C347" s="42"/>
      <c r="D347" s="42"/>
      <c r="E347" s="53"/>
      <c r="F347" s="42"/>
    </row>
    <row r="348" customFormat="false" ht="12.75" hidden="false" customHeight="true" outlineLevel="0" collapsed="false">
      <c r="A348" s="42"/>
      <c r="B348" s="42"/>
      <c r="C348" s="42"/>
      <c r="D348" s="42"/>
      <c r="E348" s="53"/>
      <c r="F348" s="42"/>
    </row>
    <row r="349" customFormat="false" ht="12.75" hidden="false" customHeight="true" outlineLevel="0" collapsed="false">
      <c r="A349" s="42"/>
      <c r="B349" s="42"/>
      <c r="C349" s="42"/>
      <c r="D349" s="42"/>
      <c r="E349" s="53"/>
      <c r="F349" s="42"/>
    </row>
    <row r="350" customFormat="false" ht="12.75" hidden="false" customHeight="true" outlineLevel="0" collapsed="false">
      <c r="A350" s="42"/>
      <c r="B350" s="42"/>
      <c r="C350" s="42"/>
      <c r="D350" s="42"/>
      <c r="E350" s="53"/>
      <c r="F350" s="42"/>
    </row>
    <row r="351" customFormat="false" ht="12.75" hidden="false" customHeight="true" outlineLevel="0" collapsed="false">
      <c r="A351" s="42"/>
      <c r="B351" s="42"/>
      <c r="C351" s="42"/>
      <c r="D351" s="42"/>
      <c r="E351" s="53"/>
      <c r="F351" s="42"/>
    </row>
    <row r="352" customFormat="false" ht="12.75" hidden="false" customHeight="true" outlineLevel="0" collapsed="false">
      <c r="A352" s="42"/>
      <c r="B352" s="42"/>
      <c r="C352" s="42"/>
      <c r="D352" s="42"/>
      <c r="E352" s="53"/>
      <c r="F352" s="42"/>
    </row>
    <row r="353" customFormat="false" ht="12.75" hidden="false" customHeight="true" outlineLevel="0" collapsed="false">
      <c r="A353" s="42"/>
      <c r="B353" s="42"/>
      <c r="C353" s="42"/>
      <c r="D353" s="42"/>
      <c r="E353" s="53"/>
      <c r="F353" s="42"/>
    </row>
    <row r="354" customFormat="false" ht="12.75" hidden="false" customHeight="true" outlineLevel="0" collapsed="false">
      <c r="A354" s="42"/>
      <c r="B354" s="42"/>
      <c r="C354" s="42"/>
      <c r="D354" s="42"/>
      <c r="E354" s="53"/>
      <c r="F354" s="42"/>
    </row>
    <row r="355" customFormat="false" ht="12.75" hidden="false" customHeight="true" outlineLevel="0" collapsed="false">
      <c r="A355" s="42"/>
      <c r="B355" s="42"/>
      <c r="C355" s="42"/>
      <c r="D355" s="42"/>
      <c r="E355" s="53"/>
      <c r="F355" s="42"/>
    </row>
    <row r="356" customFormat="false" ht="12.75" hidden="false" customHeight="true" outlineLevel="0" collapsed="false">
      <c r="A356" s="42"/>
      <c r="B356" s="42"/>
      <c r="C356" s="42"/>
      <c r="D356" s="42"/>
      <c r="E356" s="53"/>
      <c r="F356" s="42"/>
    </row>
    <row r="357" customFormat="false" ht="12.75" hidden="false" customHeight="true" outlineLevel="0" collapsed="false">
      <c r="A357" s="42"/>
      <c r="B357" s="42"/>
      <c r="C357" s="42"/>
      <c r="D357" s="42"/>
      <c r="E357" s="53"/>
      <c r="F357" s="42"/>
    </row>
    <row r="358" customFormat="false" ht="12.75" hidden="false" customHeight="true" outlineLevel="0" collapsed="false">
      <c r="A358" s="42"/>
      <c r="B358" s="42"/>
      <c r="C358" s="42"/>
      <c r="D358" s="42"/>
      <c r="E358" s="53"/>
      <c r="F358" s="42"/>
    </row>
    <row r="359" customFormat="false" ht="12.75" hidden="false" customHeight="true" outlineLevel="0" collapsed="false">
      <c r="A359" s="42"/>
      <c r="B359" s="42"/>
      <c r="C359" s="42"/>
      <c r="D359" s="42"/>
      <c r="E359" s="53"/>
      <c r="F359" s="42"/>
    </row>
    <row r="360" customFormat="false" ht="12.75" hidden="false" customHeight="true" outlineLevel="0" collapsed="false">
      <c r="A360" s="42"/>
      <c r="B360" s="42"/>
      <c r="C360" s="42"/>
      <c r="D360" s="42"/>
      <c r="E360" s="53"/>
      <c r="F360" s="42"/>
    </row>
    <row r="361" customFormat="false" ht="12.75" hidden="false" customHeight="true" outlineLevel="0" collapsed="false">
      <c r="A361" s="42"/>
      <c r="B361" s="42"/>
      <c r="C361" s="42"/>
      <c r="D361" s="42"/>
      <c r="E361" s="53"/>
      <c r="F361" s="42"/>
    </row>
    <row r="362" customFormat="false" ht="12.75" hidden="false" customHeight="true" outlineLevel="0" collapsed="false">
      <c r="A362" s="42"/>
      <c r="B362" s="42"/>
      <c r="C362" s="42"/>
      <c r="D362" s="42"/>
      <c r="E362" s="53"/>
      <c r="F362" s="42"/>
    </row>
    <row r="363" customFormat="false" ht="12.75" hidden="false" customHeight="true" outlineLevel="0" collapsed="false">
      <c r="A363" s="42"/>
      <c r="B363" s="42"/>
      <c r="C363" s="42"/>
      <c r="D363" s="42"/>
      <c r="E363" s="53"/>
      <c r="F363" s="42"/>
    </row>
    <row r="364" customFormat="false" ht="12.75" hidden="false" customHeight="true" outlineLevel="0" collapsed="false">
      <c r="A364" s="42"/>
      <c r="B364" s="42"/>
      <c r="C364" s="42"/>
      <c r="D364" s="42"/>
      <c r="E364" s="53"/>
      <c r="F364" s="42"/>
    </row>
    <row r="365" customFormat="false" ht="12.75" hidden="false" customHeight="true" outlineLevel="0" collapsed="false">
      <c r="A365" s="42"/>
      <c r="B365" s="42"/>
      <c r="C365" s="42"/>
      <c r="D365" s="42"/>
      <c r="E365" s="53"/>
      <c r="F365" s="42"/>
    </row>
    <row r="366" customFormat="false" ht="12.75" hidden="false" customHeight="true" outlineLevel="0" collapsed="false">
      <c r="A366" s="42"/>
      <c r="B366" s="42"/>
      <c r="C366" s="42"/>
      <c r="D366" s="42"/>
      <c r="E366" s="53"/>
      <c r="F366" s="42"/>
    </row>
    <row r="367" customFormat="false" ht="12.75" hidden="false" customHeight="true" outlineLevel="0" collapsed="false">
      <c r="A367" s="42"/>
      <c r="B367" s="42"/>
      <c r="C367" s="42"/>
      <c r="D367" s="42"/>
      <c r="E367" s="53"/>
      <c r="F367" s="42"/>
    </row>
    <row r="368" customFormat="false" ht="12.75" hidden="false" customHeight="true" outlineLevel="0" collapsed="false">
      <c r="A368" s="42"/>
      <c r="B368" s="42"/>
      <c r="C368" s="42"/>
      <c r="D368" s="42"/>
      <c r="E368" s="53"/>
      <c r="F368" s="42"/>
    </row>
    <row r="369" customFormat="false" ht="12.75" hidden="false" customHeight="true" outlineLevel="0" collapsed="false">
      <c r="A369" s="42"/>
      <c r="B369" s="42"/>
      <c r="C369" s="42"/>
      <c r="D369" s="42"/>
      <c r="E369" s="53"/>
      <c r="F369" s="42"/>
    </row>
    <row r="370" customFormat="false" ht="12.75" hidden="false" customHeight="true" outlineLevel="0" collapsed="false">
      <c r="A370" s="42"/>
      <c r="B370" s="42"/>
      <c r="C370" s="42"/>
      <c r="D370" s="42"/>
      <c r="E370" s="53"/>
      <c r="F370" s="42"/>
    </row>
    <row r="371" customFormat="false" ht="12.75" hidden="false" customHeight="true" outlineLevel="0" collapsed="false">
      <c r="A371" s="42"/>
      <c r="B371" s="42"/>
      <c r="C371" s="42"/>
      <c r="D371" s="42"/>
      <c r="E371" s="53"/>
      <c r="F371" s="42"/>
    </row>
    <row r="372" customFormat="false" ht="12.75" hidden="false" customHeight="true" outlineLevel="0" collapsed="false">
      <c r="A372" s="42"/>
      <c r="B372" s="42"/>
      <c r="C372" s="42"/>
      <c r="D372" s="42"/>
      <c r="E372" s="53"/>
      <c r="F372" s="42"/>
    </row>
    <row r="373" customFormat="false" ht="12.75" hidden="false" customHeight="true" outlineLevel="0" collapsed="false">
      <c r="A373" s="42"/>
      <c r="B373" s="42"/>
      <c r="C373" s="42"/>
      <c r="D373" s="42"/>
      <c r="E373" s="53"/>
      <c r="F373" s="42"/>
    </row>
    <row r="374" customFormat="false" ht="12.75" hidden="false" customHeight="true" outlineLevel="0" collapsed="false">
      <c r="A374" s="42"/>
      <c r="B374" s="42"/>
      <c r="C374" s="42"/>
      <c r="D374" s="42"/>
      <c r="E374" s="53"/>
      <c r="F374" s="42"/>
    </row>
    <row r="375" customFormat="false" ht="12.75" hidden="false" customHeight="true" outlineLevel="0" collapsed="false">
      <c r="A375" s="42"/>
      <c r="B375" s="42"/>
      <c r="C375" s="42"/>
      <c r="D375" s="42"/>
      <c r="E375" s="53"/>
      <c r="F375" s="42"/>
    </row>
    <row r="376" customFormat="false" ht="12.75" hidden="false" customHeight="true" outlineLevel="0" collapsed="false">
      <c r="A376" s="42"/>
      <c r="B376" s="42"/>
      <c r="C376" s="42"/>
      <c r="D376" s="42"/>
      <c r="E376" s="53"/>
      <c r="F376" s="42"/>
    </row>
    <row r="377" customFormat="false" ht="12.75" hidden="false" customHeight="true" outlineLevel="0" collapsed="false">
      <c r="A377" s="42"/>
      <c r="B377" s="42"/>
      <c r="C377" s="42"/>
      <c r="D377" s="42"/>
      <c r="E377" s="53"/>
      <c r="F377" s="42"/>
    </row>
    <row r="378" customFormat="false" ht="12.75" hidden="false" customHeight="true" outlineLevel="0" collapsed="false">
      <c r="A378" s="42"/>
      <c r="B378" s="42"/>
      <c r="C378" s="42"/>
      <c r="D378" s="42"/>
      <c r="E378" s="53"/>
      <c r="F378" s="42"/>
    </row>
    <row r="379" customFormat="false" ht="12.75" hidden="false" customHeight="true" outlineLevel="0" collapsed="false">
      <c r="A379" s="42"/>
      <c r="B379" s="42"/>
      <c r="C379" s="42"/>
      <c r="D379" s="42"/>
      <c r="E379" s="53"/>
      <c r="F379" s="42"/>
    </row>
    <row r="380" customFormat="false" ht="12.75" hidden="false" customHeight="true" outlineLevel="0" collapsed="false">
      <c r="A380" s="42"/>
      <c r="B380" s="42"/>
      <c r="C380" s="42"/>
      <c r="D380" s="42"/>
      <c r="E380" s="53"/>
      <c r="F380" s="42"/>
    </row>
    <row r="381" customFormat="false" ht="12.75" hidden="false" customHeight="true" outlineLevel="0" collapsed="false">
      <c r="A381" s="42"/>
      <c r="B381" s="42"/>
      <c r="C381" s="42"/>
      <c r="D381" s="42"/>
      <c r="E381" s="53"/>
      <c r="F381" s="42"/>
    </row>
    <row r="382" customFormat="false" ht="12.75" hidden="false" customHeight="true" outlineLevel="0" collapsed="false">
      <c r="A382" s="42"/>
      <c r="B382" s="42"/>
      <c r="C382" s="42"/>
      <c r="D382" s="42"/>
      <c r="E382" s="53"/>
      <c r="F382" s="42"/>
    </row>
    <row r="383" customFormat="false" ht="12.75" hidden="false" customHeight="true" outlineLevel="0" collapsed="false">
      <c r="A383" s="42"/>
      <c r="B383" s="42"/>
      <c r="C383" s="42"/>
      <c r="D383" s="42"/>
      <c r="E383" s="53"/>
      <c r="F383" s="42"/>
    </row>
    <row r="384" customFormat="false" ht="12.75" hidden="false" customHeight="true" outlineLevel="0" collapsed="false">
      <c r="A384" s="42"/>
      <c r="B384" s="42"/>
      <c r="C384" s="42"/>
      <c r="D384" s="42"/>
      <c r="E384" s="53"/>
      <c r="F384" s="42"/>
    </row>
    <row r="385" customFormat="false" ht="12.75" hidden="false" customHeight="true" outlineLevel="0" collapsed="false">
      <c r="A385" s="42"/>
      <c r="B385" s="42"/>
      <c r="C385" s="42"/>
      <c r="D385" s="42"/>
      <c r="E385" s="53"/>
      <c r="F385" s="42"/>
    </row>
    <row r="386" customFormat="false" ht="12.75" hidden="false" customHeight="true" outlineLevel="0" collapsed="false">
      <c r="A386" s="42"/>
      <c r="B386" s="42"/>
      <c r="C386" s="42"/>
      <c r="D386" s="42"/>
      <c r="E386" s="53"/>
      <c r="F386" s="42"/>
    </row>
    <row r="387" customFormat="false" ht="12.75" hidden="false" customHeight="true" outlineLevel="0" collapsed="false">
      <c r="A387" s="42"/>
      <c r="B387" s="42"/>
      <c r="C387" s="42"/>
      <c r="D387" s="42"/>
      <c r="E387" s="53"/>
      <c r="F387" s="42"/>
    </row>
    <row r="388" customFormat="false" ht="12.75" hidden="false" customHeight="true" outlineLevel="0" collapsed="false">
      <c r="A388" s="42"/>
      <c r="B388" s="42"/>
      <c r="C388" s="42"/>
      <c r="D388" s="42"/>
      <c r="E388" s="53"/>
      <c r="F388" s="42"/>
    </row>
    <row r="389" customFormat="false" ht="12.75" hidden="false" customHeight="true" outlineLevel="0" collapsed="false">
      <c r="A389" s="42"/>
      <c r="B389" s="42"/>
      <c r="C389" s="42"/>
      <c r="D389" s="42"/>
      <c r="E389" s="53"/>
      <c r="F389" s="42"/>
    </row>
    <row r="390" customFormat="false" ht="12.75" hidden="false" customHeight="true" outlineLevel="0" collapsed="false">
      <c r="A390" s="42"/>
      <c r="B390" s="42"/>
      <c r="C390" s="42"/>
      <c r="D390" s="42"/>
      <c r="E390" s="53"/>
      <c r="F390" s="42"/>
    </row>
    <row r="391" customFormat="false" ht="12.75" hidden="false" customHeight="true" outlineLevel="0" collapsed="false">
      <c r="A391" s="42"/>
      <c r="B391" s="42"/>
      <c r="C391" s="42"/>
      <c r="D391" s="42"/>
      <c r="E391" s="53"/>
      <c r="F391" s="42"/>
    </row>
    <row r="392" customFormat="false" ht="12.75" hidden="false" customHeight="true" outlineLevel="0" collapsed="false">
      <c r="A392" s="42"/>
      <c r="B392" s="42"/>
      <c r="C392" s="42"/>
      <c r="D392" s="42"/>
      <c r="E392" s="53"/>
      <c r="F392" s="42"/>
    </row>
    <row r="393" customFormat="false" ht="12.75" hidden="false" customHeight="true" outlineLevel="0" collapsed="false">
      <c r="A393" s="42"/>
      <c r="B393" s="42"/>
      <c r="C393" s="42"/>
      <c r="D393" s="42"/>
      <c r="E393" s="53"/>
      <c r="F393" s="42"/>
    </row>
    <row r="394" customFormat="false" ht="12.75" hidden="false" customHeight="true" outlineLevel="0" collapsed="false">
      <c r="A394" s="42"/>
      <c r="B394" s="42"/>
      <c r="C394" s="42"/>
      <c r="D394" s="42"/>
      <c r="E394" s="53"/>
      <c r="F394" s="42"/>
    </row>
    <row r="395" customFormat="false" ht="12.75" hidden="false" customHeight="true" outlineLevel="0" collapsed="false">
      <c r="A395" s="42"/>
      <c r="B395" s="42"/>
      <c r="C395" s="42"/>
      <c r="D395" s="42"/>
      <c r="E395" s="53"/>
      <c r="F395" s="42"/>
    </row>
    <row r="396" customFormat="false" ht="12.75" hidden="false" customHeight="true" outlineLevel="0" collapsed="false">
      <c r="A396" s="42"/>
      <c r="B396" s="42"/>
      <c r="C396" s="42"/>
      <c r="D396" s="42"/>
      <c r="E396" s="53"/>
      <c r="F396" s="42"/>
    </row>
    <row r="397" customFormat="false" ht="12.75" hidden="false" customHeight="true" outlineLevel="0" collapsed="false">
      <c r="A397" s="42"/>
      <c r="B397" s="42"/>
      <c r="C397" s="42"/>
      <c r="D397" s="42"/>
      <c r="E397" s="53"/>
      <c r="F397" s="42"/>
    </row>
    <row r="398" customFormat="false" ht="12.75" hidden="false" customHeight="true" outlineLevel="0" collapsed="false">
      <c r="A398" s="42"/>
      <c r="B398" s="42"/>
      <c r="C398" s="42"/>
      <c r="D398" s="42"/>
      <c r="E398" s="53"/>
      <c r="F398" s="42"/>
    </row>
    <row r="399" customFormat="false" ht="12.75" hidden="false" customHeight="true" outlineLevel="0" collapsed="false">
      <c r="A399" s="42"/>
      <c r="B399" s="42"/>
      <c r="C399" s="42"/>
      <c r="D399" s="42"/>
      <c r="E399" s="53"/>
      <c r="F399" s="42"/>
    </row>
    <row r="400" customFormat="false" ht="12.75" hidden="false" customHeight="true" outlineLevel="0" collapsed="false">
      <c r="A400" s="42"/>
      <c r="B400" s="42"/>
      <c r="C400" s="42"/>
      <c r="D400" s="42"/>
      <c r="E400" s="53"/>
      <c r="F400" s="42"/>
    </row>
    <row r="401" customFormat="false" ht="12.75" hidden="false" customHeight="true" outlineLevel="0" collapsed="false">
      <c r="A401" s="42"/>
      <c r="B401" s="42"/>
      <c r="C401" s="42"/>
      <c r="D401" s="42"/>
      <c r="E401" s="53"/>
      <c r="F401" s="42"/>
    </row>
    <row r="402" customFormat="false" ht="12.75" hidden="false" customHeight="true" outlineLevel="0" collapsed="false">
      <c r="A402" s="42"/>
      <c r="B402" s="42"/>
      <c r="C402" s="42"/>
      <c r="D402" s="42"/>
      <c r="E402" s="53"/>
      <c r="F402" s="42"/>
    </row>
    <row r="403" customFormat="false" ht="12.75" hidden="false" customHeight="true" outlineLevel="0" collapsed="false">
      <c r="A403" s="42"/>
      <c r="B403" s="42"/>
      <c r="C403" s="42"/>
      <c r="D403" s="42"/>
      <c r="E403" s="53"/>
      <c r="F403" s="42"/>
    </row>
    <row r="404" customFormat="false" ht="12.75" hidden="false" customHeight="true" outlineLevel="0" collapsed="false">
      <c r="A404" s="42"/>
      <c r="B404" s="42"/>
      <c r="C404" s="42"/>
      <c r="D404" s="42"/>
      <c r="E404" s="53"/>
      <c r="F404" s="42"/>
    </row>
    <row r="405" customFormat="false" ht="12.75" hidden="false" customHeight="true" outlineLevel="0" collapsed="false">
      <c r="A405" s="42"/>
      <c r="B405" s="42"/>
      <c r="C405" s="42"/>
      <c r="D405" s="42"/>
      <c r="E405" s="53"/>
      <c r="F405" s="42"/>
    </row>
    <row r="406" customFormat="false" ht="12.75" hidden="false" customHeight="true" outlineLevel="0" collapsed="false">
      <c r="A406" s="42"/>
      <c r="B406" s="42"/>
      <c r="C406" s="42"/>
      <c r="D406" s="42"/>
      <c r="E406" s="53"/>
      <c r="F406" s="42"/>
    </row>
    <row r="407" customFormat="false" ht="12.75" hidden="false" customHeight="true" outlineLevel="0" collapsed="false">
      <c r="A407" s="42"/>
      <c r="B407" s="42"/>
      <c r="C407" s="42"/>
      <c r="D407" s="42"/>
      <c r="E407" s="53"/>
      <c r="F407" s="42"/>
    </row>
    <row r="408" customFormat="false" ht="12.75" hidden="false" customHeight="true" outlineLevel="0" collapsed="false">
      <c r="A408" s="42"/>
      <c r="B408" s="42"/>
      <c r="C408" s="42"/>
      <c r="D408" s="42"/>
      <c r="E408" s="53"/>
      <c r="F408" s="42"/>
    </row>
    <row r="409" customFormat="false" ht="12.75" hidden="false" customHeight="true" outlineLevel="0" collapsed="false">
      <c r="A409" s="42"/>
      <c r="B409" s="42"/>
      <c r="C409" s="42"/>
      <c r="D409" s="42"/>
      <c r="E409" s="53"/>
      <c r="F409" s="42"/>
    </row>
    <row r="410" customFormat="false" ht="12.75" hidden="false" customHeight="true" outlineLevel="0" collapsed="false">
      <c r="A410" s="42"/>
      <c r="B410" s="42"/>
      <c r="C410" s="42"/>
      <c r="D410" s="42"/>
      <c r="E410" s="53"/>
      <c r="F410" s="42"/>
    </row>
    <row r="411" customFormat="false" ht="12.75" hidden="false" customHeight="true" outlineLevel="0" collapsed="false">
      <c r="A411" s="42"/>
      <c r="B411" s="42"/>
      <c r="C411" s="42"/>
      <c r="D411" s="42"/>
      <c r="E411" s="53"/>
      <c r="F411" s="42"/>
    </row>
    <row r="412" customFormat="false" ht="12.75" hidden="false" customHeight="true" outlineLevel="0" collapsed="false">
      <c r="A412" s="42"/>
      <c r="B412" s="42"/>
      <c r="C412" s="42"/>
      <c r="D412" s="42"/>
      <c r="E412" s="53"/>
      <c r="F412" s="42"/>
    </row>
    <row r="413" customFormat="false" ht="12.75" hidden="false" customHeight="true" outlineLevel="0" collapsed="false">
      <c r="A413" s="42"/>
      <c r="B413" s="42"/>
      <c r="C413" s="42"/>
      <c r="D413" s="42"/>
      <c r="E413" s="53"/>
      <c r="F413" s="42"/>
    </row>
    <row r="414" customFormat="false" ht="12.75" hidden="false" customHeight="true" outlineLevel="0" collapsed="false">
      <c r="A414" s="42"/>
      <c r="B414" s="42"/>
      <c r="C414" s="42"/>
      <c r="D414" s="42"/>
      <c r="E414" s="53"/>
      <c r="F414" s="42"/>
    </row>
    <row r="415" customFormat="false" ht="12.75" hidden="false" customHeight="true" outlineLevel="0" collapsed="false">
      <c r="A415" s="42"/>
      <c r="B415" s="42"/>
      <c r="C415" s="42"/>
      <c r="D415" s="42"/>
      <c r="E415" s="53"/>
      <c r="F415" s="42"/>
    </row>
    <row r="416" customFormat="false" ht="12.75" hidden="false" customHeight="true" outlineLevel="0" collapsed="false">
      <c r="A416" s="42"/>
      <c r="B416" s="42"/>
      <c r="C416" s="42"/>
      <c r="D416" s="42"/>
      <c r="E416" s="53"/>
      <c r="F416" s="42"/>
    </row>
    <row r="417" customFormat="false" ht="12.75" hidden="false" customHeight="true" outlineLevel="0" collapsed="false">
      <c r="A417" s="42"/>
      <c r="B417" s="42"/>
      <c r="C417" s="42"/>
      <c r="D417" s="42"/>
      <c r="E417" s="53"/>
      <c r="F417" s="42"/>
    </row>
    <row r="418" customFormat="false" ht="12.75" hidden="false" customHeight="true" outlineLevel="0" collapsed="false">
      <c r="A418" s="42"/>
      <c r="B418" s="42"/>
      <c r="C418" s="42"/>
      <c r="D418" s="42"/>
      <c r="E418" s="53"/>
      <c r="F418" s="42"/>
    </row>
    <row r="419" customFormat="false" ht="12.75" hidden="false" customHeight="true" outlineLevel="0" collapsed="false">
      <c r="A419" s="42"/>
      <c r="B419" s="42"/>
      <c r="C419" s="42"/>
      <c r="D419" s="42"/>
      <c r="E419" s="53"/>
      <c r="F419" s="42"/>
    </row>
    <row r="420" customFormat="false" ht="12.75" hidden="false" customHeight="true" outlineLevel="0" collapsed="false">
      <c r="A420" s="42"/>
      <c r="B420" s="42"/>
      <c r="C420" s="42"/>
      <c r="D420" s="42"/>
      <c r="E420" s="53"/>
      <c r="F420" s="42"/>
    </row>
    <row r="421" customFormat="false" ht="12.75" hidden="false" customHeight="true" outlineLevel="0" collapsed="false">
      <c r="A421" s="42"/>
      <c r="B421" s="42"/>
      <c r="C421" s="42"/>
      <c r="D421" s="42"/>
      <c r="E421" s="53"/>
      <c r="F421" s="42"/>
    </row>
    <row r="422" customFormat="false" ht="12.75" hidden="false" customHeight="true" outlineLevel="0" collapsed="false">
      <c r="A422" s="42"/>
      <c r="B422" s="42"/>
      <c r="C422" s="42"/>
      <c r="D422" s="42"/>
      <c r="E422" s="53"/>
      <c r="F422" s="42"/>
    </row>
    <row r="423" customFormat="false" ht="12.75" hidden="false" customHeight="true" outlineLevel="0" collapsed="false">
      <c r="A423" s="42"/>
      <c r="B423" s="42"/>
      <c r="C423" s="42"/>
      <c r="D423" s="42"/>
      <c r="E423" s="53"/>
      <c r="F423" s="42"/>
    </row>
    <row r="424" customFormat="false" ht="12.75" hidden="false" customHeight="true" outlineLevel="0" collapsed="false">
      <c r="A424" s="42"/>
      <c r="B424" s="42"/>
      <c r="C424" s="42"/>
      <c r="D424" s="42"/>
      <c r="E424" s="53"/>
      <c r="F424" s="42"/>
    </row>
    <row r="425" customFormat="false" ht="12.75" hidden="false" customHeight="true" outlineLevel="0" collapsed="false">
      <c r="A425" s="42"/>
      <c r="B425" s="42"/>
      <c r="C425" s="42"/>
      <c r="D425" s="42"/>
      <c r="E425" s="53"/>
      <c r="F425" s="42"/>
    </row>
    <row r="426" customFormat="false" ht="12.75" hidden="false" customHeight="true" outlineLevel="0" collapsed="false">
      <c r="A426" s="42"/>
      <c r="B426" s="42"/>
      <c r="C426" s="42"/>
      <c r="D426" s="42"/>
      <c r="E426" s="53"/>
      <c r="F426" s="42"/>
    </row>
    <row r="427" customFormat="false" ht="12.75" hidden="false" customHeight="true" outlineLevel="0" collapsed="false">
      <c r="A427" s="42"/>
      <c r="B427" s="42"/>
      <c r="C427" s="42"/>
      <c r="D427" s="42"/>
      <c r="E427" s="53"/>
      <c r="F427" s="42"/>
    </row>
    <row r="428" customFormat="false" ht="12.75" hidden="false" customHeight="true" outlineLevel="0" collapsed="false">
      <c r="A428" s="42"/>
      <c r="B428" s="42"/>
      <c r="C428" s="42"/>
      <c r="D428" s="42"/>
      <c r="E428" s="53"/>
      <c r="F428" s="42"/>
    </row>
    <row r="429" customFormat="false" ht="12.75" hidden="false" customHeight="true" outlineLevel="0" collapsed="false">
      <c r="A429" s="42"/>
      <c r="B429" s="42"/>
      <c r="C429" s="42"/>
      <c r="D429" s="42"/>
      <c r="E429" s="53"/>
      <c r="F429" s="42"/>
    </row>
    <row r="430" customFormat="false" ht="12.75" hidden="false" customHeight="true" outlineLevel="0" collapsed="false">
      <c r="A430" s="42"/>
      <c r="B430" s="42"/>
      <c r="C430" s="42"/>
      <c r="D430" s="42"/>
      <c r="E430" s="53"/>
      <c r="F430" s="42"/>
    </row>
    <row r="431" customFormat="false" ht="12.75" hidden="false" customHeight="true" outlineLevel="0" collapsed="false">
      <c r="A431" s="42"/>
      <c r="B431" s="42"/>
      <c r="C431" s="42"/>
      <c r="D431" s="42"/>
      <c r="E431" s="53"/>
      <c r="F431" s="42"/>
    </row>
    <row r="432" customFormat="false" ht="12.75" hidden="false" customHeight="true" outlineLevel="0" collapsed="false">
      <c r="A432" s="42"/>
      <c r="B432" s="42"/>
      <c r="C432" s="42"/>
      <c r="D432" s="42"/>
      <c r="E432" s="53"/>
      <c r="F432" s="42"/>
    </row>
    <row r="433" customFormat="false" ht="12.75" hidden="false" customHeight="true" outlineLevel="0" collapsed="false">
      <c r="A433" s="42"/>
      <c r="B433" s="42"/>
      <c r="C433" s="42"/>
      <c r="D433" s="42"/>
      <c r="E433" s="53"/>
      <c r="F433" s="42"/>
    </row>
    <row r="434" customFormat="false" ht="12.75" hidden="false" customHeight="true" outlineLevel="0" collapsed="false">
      <c r="A434" s="42"/>
      <c r="B434" s="42"/>
      <c r="C434" s="42"/>
      <c r="D434" s="42"/>
      <c r="E434" s="53"/>
      <c r="F434" s="42"/>
    </row>
    <row r="435" customFormat="false" ht="12.75" hidden="false" customHeight="true" outlineLevel="0" collapsed="false">
      <c r="A435" s="42"/>
      <c r="B435" s="42"/>
      <c r="C435" s="42"/>
      <c r="D435" s="42"/>
      <c r="E435" s="53"/>
      <c r="F435" s="42"/>
    </row>
    <row r="436" customFormat="false" ht="12.75" hidden="false" customHeight="true" outlineLevel="0" collapsed="false">
      <c r="A436" s="42"/>
      <c r="B436" s="42"/>
      <c r="C436" s="42"/>
      <c r="D436" s="42"/>
      <c r="E436" s="53"/>
      <c r="F436" s="42"/>
    </row>
    <row r="437" customFormat="false" ht="12.75" hidden="false" customHeight="true" outlineLevel="0" collapsed="false">
      <c r="A437" s="42"/>
      <c r="B437" s="42"/>
      <c r="C437" s="42"/>
      <c r="D437" s="42"/>
      <c r="E437" s="53"/>
      <c r="F437" s="42"/>
    </row>
    <row r="438" customFormat="false" ht="12.75" hidden="false" customHeight="true" outlineLevel="0" collapsed="false">
      <c r="A438" s="42"/>
      <c r="B438" s="42"/>
      <c r="C438" s="42"/>
      <c r="D438" s="42"/>
      <c r="E438" s="53"/>
      <c r="F438" s="42"/>
    </row>
    <row r="439" customFormat="false" ht="12.75" hidden="false" customHeight="true" outlineLevel="0" collapsed="false">
      <c r="A439" s="42"/>
      <c r="B439" s="42"/>
      <c r="C439" s="42"/>
      <c r="D439" s="42"/>
      <c r="E439" s="53"/>
      <c r="F439" s="42"/>
    </row>
    <row r="440" customFormat="false" ht="12.75" hidden="false" customHeight="true" outlineLevel="0" collapsed="false">
      <c r="A440" s="42"/>
      <c r="B440" s="42"/>
      <c r="C440" s="42"/>
      <c r="D440" s="42"/>
      <c r="E440" s="53"/>
      <c r="F440" s="42"/>
    </row>
    <row r="441" customFormat="false" ht="12.75" hidden="false" customHeight="true" outlineLevel="0" collapsed="false">
      <c r="A441" s="42"/>
      <c r="B441" s="42"/>
      <c r="C441" s="42"/>
      <c r="D441" s="42"/>
      <c r="E441" s="53"/>
      <c r="F441" s="42"/>
    </row>
    <row r="442" customFormat="false" ht="12.75" hidden="false" customHeight="true" outlineLevel="0" collapsed="false">
      <c r="A442" s="42"/>
      <c r="B442" s="42"/>
      <c r="C442" s="42"/>
      <c r="D442" s="42"/>
      <c r="E442" s="53"/>
      <c r="F442" s="42"/>
    </row>
    <row r="443" customFormat="false" ht="12.75" hidden="false" customHeight="true" outlineLevel="0" collapsed="false">
      <c r="A443" s="42"/>
      <c r="B443" s="42"/>
      <c r="C443" s="42"/>
      <c r="D443" s="42"/>
      <c r="E443" s="53"/>
      <c r="F443" s="42"/>
    </row>
    <row r="444" customFormat="false" ht="12.75" hidden="false" customHeight="true" outlineLevel="0" collapsed="false">
      <c r="A444" s="42"/>
      <c r="B444" s="42"/>
      <c r="C444" s="42"/>
      <c r="D444" s="42"/>
      <c r="E444" s="53"/>
      <c r="F444" s="42"/>
    </row>
    <row r="445" customFormat="false" ht="12.75" hidden="false" customHeight="true" outlineLevel="0" collapsed="false">
      <c r="A445" s="42"/>
      <c r="B445" s="42"/>
      <c r="C445" s="42"/>
      <c r="D445" s="42"/>
      <c r="E445" s="53"/>
      <c r="F445" s="42"/>
    </row>
    <row r="446" customFormat="false" ht="12.75" hidden="false" customHeight="true" outlineLevel="0" collapsed="false">
      <c r="A446" s="42"/>
      <c r="B446" s="42"/>
      <c r="C446" s="42"/>
      <c r="D446" s="42"/>
      <c r="E446" s="53"/>
      <c r="F446" s="42"/>
    </row>
    <row r="447" customFormat="false" ht="12.75" hidden="false" customHeight="true" outlineLevel="0" collapsed="false">
      <c r="A447" s="42"/>
      <c r="B447" s="42"/>
      <c r="C447" s="42"/>
      <c r="D447" s="42"/>
      <c r="E447" s="53"/>
      <c r="F447" s="42"/>
    </row>
    <row r="448" customFormat="false" ht="12.75" hidden="false" customHeight="true" outlineLevel="0" collapsed="false">
      <c r="A448" s="42"/>
      <c r="B448" s="42"/>
      <c r="C448" s="42"/>
      <c r="D448" s="42"/>
      <c r="E448" s="53"/>
      <c r="F448" s="42"/>
    </row>
    <row r="449" customFormat="false" ht="12.75" hidden="false" customHeight="true" outlineLevel="0" collapsed="false">
      <c r="A449" s="42"/>
      <c r="B449" s="42"/>
      <c r="C449" s="42"/>
      <c r="D449" s="42"/>
      <c r="E449" s="53"/>
      <c r="F449" s="42"/>
    </row>
    <row r="450" customFormat="false" ht="12.75" hidden="false" customHeight="true" outlineLevel="0" collapsed="false">
      <c r="A450" s="42"/>
      <c r="B450" s="42"/>
      <c r="C450" s="42"/>
      <c r="D450" s="42"/>
      <c r="E450" s="53"/>
      <c r="F450" s="42"/>
    </row>
    <row r="451" customFormat="false" ht="12.75" hidden="false" customHeight="true" outlineLevel="0" collapsed="false">
      <c r="A451" s="42"/>
      <c r="B451" s="42"/>
      <c r="C451" s="42"/>
      <c r="D451" s="42"/>
      <c r="E451" s="53"/>
      <c r="F451" s="42"/>
    </row>
    <row r="452" customFormat="false" ht="12.75" hidden="false" customHeight="true" outlineLevel="0" collapsed="false">
      <c r="A452" s="42"/>
      <c r="B452" s="42"/>
      <c r="C452" s="42"/>
      <c r="D452" s="42"/>
      <c r="E452" s="53"/>
      <c r="F452" s="42"/>
    </row>
    <row r="453" customFormat="false" ht="12.75" hidden="false" customHeight="true" outlineLevel="0" collapsed="false">
      <c r="A453" s="42"/>
      <c r="B453" s="42"/>
      <c r="C453" s="42"/>
      <c r="D453" s="42"/>
      <c r="E453" s="53"/>
      <c r="F453" s="42"/>
    </row>
    <row r="454" customFormat="false" ht="12.75" hidden="false" customHeight="true" outlineLevel="0" collapsed="false">
      <c r="A454" s="42"/>
      <c r="B454" s="42"/>
      <c r="C454" s="42"/>
      <c r="D454" s="42"/>
      <c r="E454" s="53"/>
      <c r="F454" s="42"/>
    </row>
    <row r="455" customFormat="false" ht="12.75" hidden="false" customHeight="true" outlineLevel="0" collapsed="false">
      <c r="A455" s="42"/>
      <c r="B455" s="42"/>
      <c r="C455" s="42"/>
      <c r="D455" s="42"/>
      <c r="E455" s="53"/>
      <c r="F455" s="42"/>
    </row>
    <row r="456" customFormat="false" ht="12.75" hidden="false" customHeight="true" outlineLevel="0" collapsed="false">
      <c r="A456" s="42"/>
      <c r="B456" s="42"/>
      <c r="C456" s="42"/>
      <c r="D456" s="42"/>
      <c r="E456" s="53"/>
      <c r="F456" s="42"/>
    </row>
    <row r="457" customFormat="false" ht="12.75" hidden="false" customHeight="true" outlineLevel="0" collapsed="false">
      <c r="A457" s="42"/>
      <c r="B457" s="42"/>
      <c r="C457" s="42"/>
      <c r="D457" s="42"/>
      <c r="E457" s="53"/>
      <c r="F457" s="42"/>
    </row>
    <row r="458" customFormat="false" ht="12.75" hidden="false" customHeight="true" outlineLevel="0" collapsed="false">
      <c r="A458" s="42"/>
      <c r="B458" s="42"/>
      <c r="C458" s="42"/>
      <c r="D458" s="42"/>
      <c r="E458" s="53"/>
      <c r="F458" s="42"/>
    </row>
    <row r="459" customFormat="false" ht="12.75" hidden="false" customHeight="true" outlineLevel="0" collapsed="false">
      <c r="A459" s="42"/>
      <c r="B459" s="42"/>
      <c r="C459" s="42"/>
      <c r="D459" s="42"/>
      <c r="E459" s="53"/>
      <c r="F459" s="42"/>
    </row>
    <row r="460" customFormat="false" ht="12.75" hidden="false" customHeight="true" outlineLevel="0" collapsed="false">
      <c r="A460" s="42"/>
      <c r="B460" s="42"/>
      <c r="C460" s="42"/>
      <c r="D460" s="42"/>
      <c r="E460" s="53"/>
      <c r="F460" s="42"/>
    </row>
    <row r="461" customFormat="false" ht="12.75" hidden="false" customHeight="true" outlineLevel="0" collapsed="false">
      <c r="A461" s="42"/>
      <c r="B461" s="42"/>
      <c r="C461" s="42"/>
      <c r="D461" s="42"/>
      <c r="E461" s="53"/>
      <c r="F461" s="42"/>
    </row>
    <row r="462" customFormat="false" ht="12.75" hidden="false" customHeight="true" outlineLevel="0" collapsed="false">
      <c r="A462" s="42"/>
      <c r="B462" s="42"/>
      <c r="C462" s="42"/>
      <c r="D462" s="42"/>
      <c r="E462" s="53"/>
      <c r="F462" s="42"/>
    </row>
    <row r="463" customFormat="false" ht="12.75" hidden="false" customHeight="true" outlineLevel="0" collapsed="false">
      <c r="A463" s="42"/>
      <c r="B463" s="42"/>
      <c r="C463" s="42"/>
      <c r="D463" s="42"/>
      <c r="E463" s="53"/>
      <c r="F463" s="42"/>
    </row>
    <row r="464" customFormat="false" ht="12.75" hidden="false" customHeight="true" outlineLevel="0" collapsed="false">
      <c r="A464" s="42"/>
      <c r="B464" s="42"/>
      <c r="C464" s="42"/>
      <c r="D464" s="42"/>
      <c r="E464" s="53"/>
      <c r="F464" s="42"/>
    </row>
    <row r="465" customFormat="false" ht="12.75" hidden="false" customHeight="true" outlineLevel="0" collapsed="false">
      <c r="A465" s="42"/>
      <c r="B465" s="42"/>
      <c r="C465" s="42"/>
      <c r="D465" s="42"/>
      <c r="E465" s="53"/>
      <c r="F465" s="42"/>
    </row>
    <row r="466" customFormat="false" ht="12.75" hidden="false" customHeight="true" outlineLevel="0" collapsed="false">
      <c r="A466" s="42"/>
      <c r="B466" s="42"/>
      <c r="C466" s="42"/>
      <c r="D466" s="42"/>
      <c r="E466" s="53"/>
      <c r="F466" s="42"/>
    </row>
    <row r="467" customFormat="false" ht="12.75" hidden="false" customHeight="true" outlineLevel="0" collapsed="false">
      <c r="A467" s="42"/>
      <c r="B467" s="42"/>
      <c r="C467" s="42"/>
      <c r="D467" s="42"/>
      <c r="E467" s="53"/>
      <c r="F467" s="42"/>
    </row>
    <row r="468" customFormat="false" ht="12.75" hidden="false" customHeight="true" outlineLevel="0" collapsed="false">
      <c r="A468" s="42"/>
      <c r="B468" s="42"/>
      <c r="C468" s="42"/>
      <c r="D468" s="42"/>
      <c r="E468" s="53"/>
      <c r="F468" s="42"/>
    </row>
    <row r="469" customFormat="false" ht="12.75" hidden="false" customHeight="true" outlineLevel="0" collapsed="false">
      <c r="A469" s="42"/>
      <c r="B469" s="42"/>
      <c r="C469" s="42"/>
      <c r="D469" s="42"/>
      <c r="E469" s="53"/>
      <c r="F469" s="42"/>
    </row>
    <row r="470" customFormat="false" ht="12.75" hidden="false" customHeight="true" outlineLevel="0" collapsed="false">
      <c r="A470" s="42"/>
      <c r="B470" s="42"/>
      <c r="C470" s="42"/>
      <c r="D470" s="42"/>
      <c r="E470" s="53"/>
      <c r="F470" s="42"/>
    </row>
    <row r="471" customFormat="false" ht="12.75" hidden="false" customHeight="true" outlineLevel="0" collapsed="false">
      <c r="A471" s="42"/>
      <c r="B471" s="42"/>
      <c r="C471" s="42"/>
      <c r="D471" s="42"/>
      <c r="E471" s="53"/>
      <c r="F471" s="42"/>
    </row>
    <row r="472" customFormat="false" ht="12.75" hidden="false" customHeight="true" outlineLevel="0" collapsed="false">
      <c r="A472" s="42"/>
      <c r="B472" s="42"/>
      <c r="C472" s="42"/>
      <c r="D472" s="42"/>
      <c r="E472" s="53"/>
      <c r="F472" s="42"/>
    </row>
    <row r="473" customFormat="false" ht="12.75" hidden="false" customHeight="true" outlineLevel="0" collapsed="false">
      <c r="A473" s="42"/>
      <c r="B473" s="42"/>
      <c r="C473" s="42"/>
      <c r="D473" s="42"/>
      <c r="E473" s="53"/>
      <c r="F473" s="42"/>
    </row>
    <row r="474" customFormat="false" ht="12.75" hidden="false" customHeight="true" outlineLevel="0" collapsed="false">
      <c r="A474" s="42"/>
      <c r="B474" s="42"/>
      <c r="C474" s="42"/>
      <c r="D474" s="42"/>
      <c r="E474" s="53"/>
      <c r="F474" s="42"/>
    </row>
    <row r="475" customFormat="false" ht="12.75" hidden="false" customHeight="true" outlineLevel="0" collapsed="false">
      <c r="A475" s="42"/>
      <c r="B475" s="42"/>
      <c r="C475" s="42"/>
      <c r="D475" s="42"/>
      <c r="E475" s="53"/>
      <c r="F475" s="42"/>
    </row>
    <row r="476" customFormat="false" ht="12.75" hidden="false" customHeight="true" outlineLevel="0" collapsed="false">
      <c r="A476" s="42"/>
      <c r="B476" s="42"/>
      <c r="C476" s="42"/>
      <c r="D476" s="42"/>
      <c r="E476" s="53"/>
      <c r="F476" s="42"/>
    </row>
    <row r="477" customFormat="false" ht="12.75" hidden="false" customHeight="true" outlineLevel="0" collapsed="false">
      <c r="A477" s="42"/>
      <c r="B477" s="42"/>
      <c r="C477" s="42"/>
      <c r="D477" s="42"/>
      <c r="E477" s="53"/>
      <c r="F477" s="42"/>
    </row>
    <row r="478" customFormat="false" ht="12.75" hidden="false" customHeight="true" outlineLevel="0" collapsed="false">
      <c r="A478" s="42"/>
      <c r="B478" s="42"/>
      <c r="C478" s="42"/>
      <c r="D478" s="42"/>
      <c r="E478" s="53"/>
      <c r="F478" s="42"/>
    </row>
    <row r="479" customFormat="false" ht="12.75" hidden="false" customHeight="true" outlineLevel="0" collapsed="false">
      <c r="A479" s="42"/>
      <c r="B479" s="42"/>
      <c r="C479" s="42"/>
      <c r="D479" s="42"/>
      <c r="E479" s="53"/>
      <c r="F479" s="42"/>
    </row>
    <row r="480" customFormat="false" ht="12.75" hidden="false" customHeight="true" outlineLevel="0" collapsed="false">
      <c r="A480" s="42"/>
      <c r="B480" s="42"/>
      <c r="C480" s="42"/>
      <c r="D480" s="42"/>
      <c r="E480" s="53"/>
      <c r="F480" s="42"/>
    </row>
    <row r="481" customFormat="false" ht="12.75" hidden="false" customHeight="true" outlineLevel="0" collapsed="false">
      <c r="A481" s="42"/>
      <c r="B481" s="42"/>
      <c r="C481" s="42"/>
      <c r="D481" s="42"/>
      <c r="E481" s="53"/>
      <c r="F481" s="42"/>
    </row>
    <row r="482" customFormat="false" ht="12.75" hidden="false" customHeight="true" outlineLevel="0" collapsed="false">
      <c r="A482" s="42"/>
      <c r="B482" s="42"/>
      <c r="C482" s="42"/>
      <c r="D482" s="42"/>
      <c r="E482" s="53"/>
      <c r="F482" s="42"/>
    </row>
    <row r="483" customFormat="false" ht="12.75" hidden="false" customHeight="true" outlineLevel="0" collapsed="false">
      <c r="A483" s="42"/>
      <c r="B483" s="42"/>
      <c r="C483" s="42"/>
      <c r="D483" s="42"/>
      <c r="E483" s="53"/>
      <c r="F483" s="42"/>
    </row>
    <row r="484" customFormat="false" ht="12.75" hidden="false" customHeight="true" outlineLevel="0" collapsed="false">
      <c r="A484" s="42"/>
      <c r="B484" s="42"/>
      <c r="C484" s="42"/>
      <c r="D484" s="42"/>
      <c r="E484" s="53"/>
      <c r="F484" s="42"/>
    </row>
    <row r="485" customFormat="false" ht="12.75" hidden="false" customHeight="true" outlineLevel="0" collapsed="false">
      <c r="A485" s="42"/>
      <c r="B485" s="42"/>
      <c r="C485" s="42"/>
      <c r="D485" s="42"/>
      <c r="E485" s="53"/>
      <c r="F485" s="42"/>
    </row>
    <row r="486" customFormat="false" ht="12.75" hidden="false" customHeight="true" outlineLevel="0" collapsed="false">
      <c r="A486" s="42"/>
      <c r="B486" s="42"/>
      <c r="C486" s="42"/>
      <c r="D486" s="42"/>
      <c r="E486" s="53"/>
      <c r="F486" s="42"/>
    </row>
    <row r="487" customFormat="false" ht="12.75" hidden="false" customHeight="true" outlineLevel="0" collapsed="false">
      <c r="A487" s="42"/>
      <c r="B487" s="42"/>
      <c r="C487" s="42"/>
      <c r="D487" s="42"/>
      <c r="E487" s="53"/>
      <c r="F487" s="42"/>
    </row>
    <row r="488" customFormat="false" ht="12.75" hidden="false" customHeight="true" outlineLevel="0" collapsed="false">
      <c r="A488" s="42"/>
      <c r="B488" s="42"/>
      <c r="C488" s="42"/>
      <c r="D488" s="42"/>
      <c r="E488" s="53"/>
      <c r="F488" s="42"/>
    </row>
    <row r="489" customFormat="false" ht="12.75" hidden="false" customHeight="true" outlineLevel="0" collapsed="false">
      <c r="A489" s="42"/>
      <c r="B489" s="42"/>
      <c r="C489" s="42"/>
      <c r="D489" s="42"/>
      <c r="E489" s="53"/>
      <c r="F489" s="42"/>
    </row>
    <row r="490" customFormat="false" ht="12.75" hidden="false" customHeight="true" outlineLevel="0" collapsed="false">
      <c r="A490" s="42"/>
      <c r="B490" s="42"/>
      <c r="C490" s="42"/>
      <c r="D490" s="42"/>
      <c r="E490" s="53"/>
      <c r="F490" s="42"/>
    </row>
    <row r="491" customFormat="false" ht="12.75" hidden="false" customHeight="true" outlineLevel="0" collapsed="false">
      <c r="A491" s="42"/>
      <c r="B491" s="42"/>
      <c r="C491" s="42"/>
      <c r="D491" s="42"/>
      <c r="E491" s="53"/>
      <c r="F491" s="42"/>
    </row>
    <row r="492" customFormat="false" ht="12.75" hidden="false" customHeight="true" outlineLevel="0" collapsed="false">
      <c r="A492" s="42"/>
      <c r="B492" s="42"/>
      <c r="C492" s="42"/>
      <c r="D492" s="42"/>
      <c r="E492" s="53"/>
      <c r="F492" s="42"/>
    </row>
    <row r="493" customFormat="false" ht="12.75" hidden="false" customHeight="true" outlineLevel="0" collapsed="false">
      <c r="A493" s="42"/>
      <c r="B493" s="42"/>
      <c r="C493" s="42"/>
      <c r="D493" s="42"/>
      <c r="E493" s="53"/>
      <c r="F493" s="42"/>
    </row>
    <row r="494" customFormat="false" ht="12.75" hidden="false" customHeight="true" outlineLevel="0" collapsed="false">
      <c r="A494" s="42"/>
      <c r="B494" s="42"/>
      <c r="C494" s="42"/>
      <c r="D494" s="42"/>
      <c r="E494" s="53"/>
      <c r="F494" s="42"/>
    </row>
    <row r="495" customFormat="false" ht="12.75" hidden="false" customHeight="true" outlineLevel="0" collapsed="false">
      <c r="A495" s="42"/>
      <c r="B495" s="42"/>
      <c r="C495" s="42"/>
      <c r="D495" s="42"/>
      <c r="E495" s="53"/>
      <c r="F495" s="42"/>
    </row>
    <row r="496" customFormat="false" ht="12.75" hidden="false" customHeight="true" outlineLevel="0" collapsed="false">
      <c r="A496" s="42"/>
      <c r="B496" s="42"/>
      <c r="C496" s="42"/>
      <c r="D496" s="42"/>
      <c r="E496" s="53"/>
      <c r="F496" s="42"/>
    </row>
    <row r="497" customFormat="false" ht="12.75" hidden="false" customHeight="true" outlineLevel="0" collapsed="false">
      <c r="A497" s="42"/>
      <c r="B497" s="42"/>
      <c r="C497" s="42"/>
      <c r="D497" s="42"/>
      <c r="E497" s="53"/>
      <c r="F497" s="42"/>
    </row>
    <row r="498" customFormat="false" ht="12.75" hidden="false" customHeight="true" outlineLevel="0" collapsed="false">
      <c r="A498" s="42"/>
      <c r="B498" s="42"/>
      <c r="C498" s="42"/>
      <c r="D498" s="42"/>
      <c r="E498" s="53"/>
      <c r="F498" s="42"/>
    </row>
    <row r="499" customFormat="false" ht="12.75" hidden="false" customHeight="true" outlineLevel="0" collapsed="false">
      <c r="A499" s="42"/>
      <c r="B499" s="42"/>
      <c r="C499" s="42"/>
      <c r="D499" s="42"/>
      <c r="E499" s="53"/>
      <c r="F499" s="42"/>
    </row>
    <row r="500" customFormat="false" ht="12.75" hidden="false" customHeight="true" outlineLevel="0" collapsed="false">
      <c r="A500" s="42"/>
      <c r="B500" s="42"/>
      <c r="C500" s="42"/>
      <c r="D500" s="42"/>
      <c r="E500" s="53"/>
      <c r="F500" s="42"/>
    </row>
    <row r="501" customFormat="false" ht="12.75" hidden="false" customHeight="true" outlineLevel="0" collapsed="false">
      <c r="A501" s="42"/>
      <c r="B501" s="42"/>
      <c r="C501" s="42"/>
      <c r="D501" s="42"/>
      <c r="E501" s="53"/>
      <c r="F501" s="42"/>
    </row>
    <row r="502" customFormat="false" ht="12.75" hidden="false" customHeight="true" outlineLevel="0" collapsed="false">
      <c r="A502" s="42"/>
      <c r="B502" s="42"/>
      <c r="C502" s="42"/>
      <c r="D502" s="42"/>
      <c r="E502" s="53"/>
      <c r="F502" s="42"/>
    </row>
    <row r="503" customFormat="false" ht="12.75" hidden="false" customHeight="true" outlineLevel="0" collapsed="false">
      <c r="A503" s="42"/>
      <c r="B503" s="42"/>
      <c r="C503" s="42"/>
      <c r="D503" s="42"/>
      <c r="E503" s="53"/>
      <c r="F503" s="42"/>
    </row>
    <row r="504" customFormat="false" ht="12.75" hidden="false" customHeight="true" outlineLevel="0" collapsed="false">
      <c r="A504" s="42"/>
      <c r="B504" s="42"/>
      <c r="C504" s="42"/>
      <c r="D504" s="42"/>
      <c r="E504" s="53"/>
      <c r="F504" s="42"/>
    </row>
    <row r="505" customFormat="false" ht="12.75" hidden="false" customHeight="true" outlineLevel="0" collapsed="false">
      <c r="A505" s="42"/>
      <c r="B505" s="42"/>
      <c r="C505" s="42"/>
      <c r="D505" s="42"/>
      <c r="E505" s="53"/>
      <c r="F505" s="42"/>
    </row>
    <row r="506" customFormat="false" ht="12.75" hidden="false" customHeight="true" outlineLevel="0" collapsed="false">
      <c r="A506" s="42"/>
      <c r="B506" s="42"/>
      <c r="C506" s="42"/>
      <c r="D506" s="42"/>
      <c r="E506" s="53"/>
      <c r="F506" s="42"/>
    </row>
    <row r="507" customFormat="false" ht="12.75" hidden="false" customHeight="true" outlineLevel="0" collapsed="false">
      <c r="A507" s="42"/>
      <c r="B507" s="42"/>
      <c r="C507" s="42"/>
      <c r="D507" s="42"/>
      <c r="E507" s="53"/>
      <c r="F507" s="42"/>
    </row>
    <row r="508" customFormat="false" ht="12.75" hidden="false" customHeight="true" outlineLevel="0" collapsed="false">
      <c r="A508" s="42"/>
      <c r="B508" s="42"/>
      <c r="C508" s="42"/>
      <c r="D508" s="42"/>
      <c r="E508" s="53"/>
      <c r="F508" s="42"/>
    </row>
    <row r="509" customFormat="false" ht="12.75" hidden="false" customHeight="true" outlineLevel="0" collapsed="false">
      <c r="A509" s="42"/>
      <c r="B509" s="42"/>
      <c r="C509" s="42"/>
      <c r="D509" s="42"/>
      <c r="E509" s="53"/>
      <c r="F509" s="42"/>
    </row>
    <row r="510" customFormat="false" ht="12.75" hidden="false" customHeight="true" outlineLevel="0" collapsed="false">
      <c r="A510" s="42"/>
      <c r="B510" s="42"/>
      <c r="C510" s="42"/>
      <c r="D510" s="42"/>
      <c r="E510" s="53"/>
      <c r="F510" s="42"/>
    </row>
    <row r="511" customFormat="false" ht="12.75" hidden="false" customHeight="true" outlineLevel="0" collapsed="false">
      <c r="A511" s="42"/>
      <c r="B511" s="42"/>
      <c r="C511" s="42"/>
      <c r="D511" s="42"/>
      <c r="E511" s="53"/>
      <c r="F511" s="42"/>
    </row>
    <row r="512" customFormat="false" ht="12.75" hidden="false" customHeight="true" outlineLevel="0" collapsed="false">
      <c r="A512" s="42"/>
      <c r="B512" s="42"/>
      <c r="C512" s="42"/>
      <c r="D512" s="42"/>
      <c r="E512" s="53"/>
      <c r="F512" s="42"/>
    </row>
    <row r="513" customFormat="false" ht="12.75" hidden="false" customHeight="true" outlineLevel="0" collapsed="false">
      <c r="A513" s="42"/>
      <c r="B513" s="42"/>
      <c r="C513" s="42"/>
      <c r="D513" s="42"/>
      <c r="E513" s="53"/>
      <c r="F513" s="42"/>
    </row>
    <row r="514" customFormat="false" ht="12.75" hidden="false" customHeight="true" outlineLevel="0" collapsed="false">
      <c r="A514" s="42"/>
      <c r="B514" s="42"/>
      <c r="C514" s="42"/>
      <c r="D514" s="42"/>
      <c r="E514" s="53"/>
      <c r="F514" s="42"/>
    </row>
    <row r="515" customFormat="false" ht="12.75" hidden="false" customHeight="true" outlineLevel="0" collapsed="false">
      <c r="A515" s="42"/>
      <c r="B515" s="42"/>
      <c r="C515" s="42"/>
      <c r="D515" s="42"/>
      <c r="E515" s="53"/>
      <c r="F515" s="42"/>
    </row>
    <row r="516" customFormat="false" ht="12.75" hidden="false" customHeight="true" outlineLevel="0" collapsed="false">
      <c r="A516" s="42"/>
      <c r="B516" s="42"/>
      <c r="C516" s="42"/>
      <c r="D516" s="42"/>
      <c r="E516" s="53"/>
      <c r="F516" s="42"/>
    </row>
    <row r="517" customFormat="false" ht="12.75" hidden="false" customHeight="true" outlineLevel="0" collapsed="false">
      <c r="A517" s="42"/>
      <c r="B517" s="42"/>
      <c r="C517" s="42"/>
      <c r="D517" s="42"/>
      <c r="E517" s="53"/>
      <c r="F517" s="42"/>
    </row>
    <row r="518" customFormat="false" ht="12.75" hidden="false" customHeight="true" outlineLevel="0" collapsed="false">
      <c r="A518" s="42"/>
      <c r="B518" s="42"/>
      <c r="C518" s="42"/>
      <c r="D518" s="42"/>
      <c r="E518" s="53"/>
      <c r="F518" s="42"/>
    </row>
    <row r="519" customFormat="false" ht="12.75" hidden="false" customHeight="true" outlineLevel="0" collapsed="false">
      <c r="A519" s="42"/>
      <c r="B519" s="42"/>
      <c r="C519" s="42"/>
      <c r="D519" s="42"/>
      <c r="E519" s="53"/>
      <c r="F519" s="42"/>
    </row>
    <row r="520" customFormat="false" ht="12.75" hidden="false" customHeight="true" outlineLevel="0" collapsed="false">
      <c r="A520" s="42"/>
      <c r="B520" s="42"/>
      <c r="C520" s="42"/>
      <c r="D520" s="42"/>
      <c r="E520" s="53"/>
      <c r="F520" s="42"/>
    </row>
    <row r="521" customFormat="false" ht="12.75" hidden="false" customHeight="true" outlineLevel="0" collapsed="false">
      <c r="A521" s="42"/>
      <c r="B521" s="42"/>
      <c r="C521" s="42"/>
      <c r="D521" s="42"/>
      <c r="E521" s="53"/>
      <c r="F521" s="42"/>
    </row>
    <row r="522" customFormat="false" ht="12.75" hidden="false" customHeight="true" outlineLevel="0" collapsed="false">
      <c r="A522" s="42"/>
      <c r="B522" s="42"/>
      <c r="C522" s="42"/>
      <c r="D522" s="42"/>
      <c r="E522" s="53"/>
      <c r="F522" s="42"/>
    </row>
    <row r="523" customFormat="false" ht="12.75" hidden="false" customHeight="true" outlineLevel="0" collapsed="false">
      <c r="A523" s="42"/>
      <c r="B523" s="42"/>
      <c r="C523" s="42"/>
      <c r="D523" s="42"/>
      <c r="E523" s="53"/>
      <c r="F523" s="42"/>
    </row>
    <row r="524" customFormat="false" ht="12.75" hidden="false" customHeight="true" outlineLevel="0" collapsed="false">
      <c r="A524" s="42"/>
      <c r="B524" s="42"/>
      <c r="C524" s="42"/>
      <c r="D524" s="42"/>
      <c r="E524" s="53"/>
      <c r="F524" s="42"/>
    </row>
    <row r="525" customFormat="false" ht="12.75" hidden="false" customHeight="true" outlineLevel="0" collapsed="false">
      <c r="A525" s="42"/>
      <c r="B525" s="42"/>
      <c r="C525" s="42"/>
      <c r="D525" s="42"/>
      <c r="E525" s="53"/>
      <c r="F525" s="42"/>
    </row>
    <row r="526" customFormat="false" ht="12.75" hidden="false" customHeight="true" outlineLevel="0" collapsed="false">
      <c r="A526" s="42"/>
      <c r="B526" s="42"/>
      <c r="C526" s="42"/>
      <c r="D526" s="42"/>
      <c r="E526" s="53"/>
      <c r="F526" s="42"/>
    </row>
    <row r="527" customFormat="false" ht="12.75" hidden="false" customHeight="true" outlineLevel="0" collapsed="false">
      <c r="A527" s="42"/>
      <c r="B527" s="42"/>
      <c r="C527" s="42"/>
      <c r="D527" s="42"/>
      <c r="E527" s="53"/>
      <c r="F527" s="42"/>
    </row>
    <row r="528" customFormat="false" ht="12.75" hidden="false" customHeight="true" outlineLevel="0" collapsed="false">
      <c r="A528" s="42"/>
      <c r="B528" s="42"/>
      <c r="C528" s="42"/>
      <c r="D528" s="42"/>
      <c r="E528" s="53"/>
      <c r="F528" s="42"/>
    </row>
    <row r="529" customFormat="false" ht="12.75" hidden="false" customHeight="true" outlineLevel="0" collapsed="false">
      <c r="A529" s="42"/>
      <c r="B529" s="42"/>
      <c r="C529" s="42"/>
      <c r="D529" s="42"/>
      <c r="E529" s="53"/>
      <c r="F529" s="42"/>
    </row>
    <row r="530" customFormat="false" ht="12.75" hidden="false" customHeight="true" outlineLevel="0" collapsed="false">
      <c r="A530" s="42"/>
      <c r="B530" s="42"/>
      <c r="C530" s="42"/>
      <c r="D530" s="42"/>
      <c r="E530" s="53"/>
      <c r="F530" s="42"/>
    </row>
    <row r="531" customFormat="false" ht="12.75" hidden="false" customHeight="true" outlineLevel="0" collapsed="false">
      <c r="A531" s="42"/>
      <c r="B531" s="42"/>
      <c r="C531" s="42"/>
      <c r="D531" s="42"/>
      <c r="E531" s="53"/>
      <c r="F531" s="42"/>
    </row>
    <row r="532" customFormat="false" ht="12.75" hidden="false" customHeight="true" outlineLevel="0" collapsed="false">
      <c r="A532" s="42"/>
      <c r="B532" s="42"/>
      <c r="C532" s="42"/>
      <c r="D532" s="42"/>
      <c r="E532" s="53"/>
      <c r="F532" s="42"/>
    </row>
    <row r="533" customFormat="false" ht="12.75" hidden="false" customHeight="true" outlineLevel="0" collapsed="false">
      <c r="A533" s="42"/>
      <c r="B533" s="42"/>
      <c r="C533" s="42"/>
      <c r="D533" s="42"/>
      <c r="E533" s="53"/>
      <c r="F533" s="42"/>
    </row>
    <row r="534" customFormat="false" ht="12.75" hidden="false" customHeight="true" outlineLevel="0" collapsed="false">
      <c r="A534" s="42"/>
      <c r="B534" s="42"/>
      <c r="C534" s="42"/>
      <c r="D534" s="42"/>
      <c r="E534" s="53"/>
      <c r="F534" s="42"/>
    </row>
    <row r="535" customFormat="false" ht="12.75" hidden="false" customHeight="true" outlineLevel="0" collapsed="false">
      <c r="A535" s="42"/>
      <c r="B535" s="42"/>
      <c r="C535" s="42"/>
      <c r="D535" s="42"/>
      <c r="E535" s="53"/>
      <c r="F535" s="42"/>
    </row>
    <row r="536" customFormat="false" ht="12.75" hidden="false" customHeight="true" outlineLevel="0" collapsed="false">
      <c r="A536" s="42"/>
      <c r="B536" s="42"/>
      <c r="C536" s="42"/>
      <c r="D536" s="42"/>
      <c r="E536" s="53"/>
      <c r="F536" s="42"/>
    </row>
    <row r="537" customFormat="false" ht="12.75" hidden="false" customHeight="true" outlineLevel="0" collapsed="false">
      <c r="A537" s="42"/>
      <c r="B537" s="42"/>
      <c r="C537" s="42"/>
      <c r="D537" s="42"/>
      <c r="E537" s="53"/>
      <c r="F537" s="42"/>
    </row>
    <row r="538" customFormat="false" ht="12.75" hidden="false" customHeight="true" outlineLevel="0" collapsed="false">
      <c r="A538" s="42"/>
      <c r="B538" s="42"/>
      <c r="C538" s="42"/>
      <c r="D538" s="42"/>
      <c r="E538" s="53"/>
      <c r="F538" s="42"/>
    </row>
    <row r="539" customFormat="false" ht="12.75" hidden="false" customHeight="true" outlineLevel="0" collapsed="false">
      <c r="A539" s="42"/>
      <c r="B539" s="42"/>
      <c r="C539" s="42"/>
      <c r="D539" s="42"/>
      <c r="E539" s="53"/>
      <c r="F539" s="42"/>
    </row>
    <row r="540" customFormat="false" ht="12.75" hidden="false" customHeight="true" outlineLevel="0" collapsed="false">
      <c r="A540" s="42"/>
      <c r="B540" s="42"/>
      <c r="C540" s="42"/>
      <c r="D540" s="42"/>
      <c r="E540" s="53"/>
      <c r="F540" s="42"/>
    </row>
    <row r="541" customFormat="false" ht="12.75" hidden="false" customHeight="true" outlineLevel="0" collapsed="false">
      <c r="A541" s="42"/>
      <c r="B541" s="42"/>
      <c r="C541" s="42"/>
      <c r="D541" s="42"/>
      <c r="E541" s="53"/>
      <c r="F541" s="42"/>
    </row>
    <row r="542" customFormat="false" ht="12.75" hidden="false" customHeight="true" outlineLevel="0" collapsed="false">
      <c r="A542" s="42"/>
      <c r="B542" s="42"/>
      <c r="C542" s="42"/>
      <c r="D542" s="42"/>
      <c r="E542" s="53"/>
      <c r="F542" s="42"/>
    </row>
    <row r="543" customFormat="false" ht="12.75" hidden="false" customHeight="true" outlineLevel="0" collapsed="false">
      <c r="A543" s="42"/>
      <c r="B543" s="42"/>
      <c r="C543" s="42"/>
      <c r="D543" s="42"/>
      <c r="E543" s="53"/>
      <c r="F543" s="42"/>
    </row>
    <row r="544" customFormat="false" ht="12.75" hidden="false" customHeight="true" outlineLevel="0" collapsed="false">
      <c r="A544" s="42"/>
      <c r="B544" s="42"/>
      <c r="C544" s="42"/>
      <c r="D544" s="42"/>
      <c r="E544" s="53"/>
      <c r="F544" s="42"/>
    </row>
    <row r="545" customFormat="false" ht="12.75" hidden="false" customHeight="true" outlineLevel="0" collapsed="false">
      <c r="A545" s="42"/>
      <c r="B545" s="42"/>
      <c r="C545" s="42"/>
      <c r="D545" s="42"/>
      <c r="E545" s="53"/>
      <c r="F545" s="42"/>
    </row>
    <row r="546" customFormat="false" ht="12.75" hidden="false" customHeight="true" outlineLevel="0" collapsed="false">
      <c r="A546" s="42"/>
      <c r="B546" s="42"/>
      <c r="C546" s="42"/>
      <c r="D546" s="42"/>
      <c r="E546" s="53"/>
      <c r="F546" s="42"/>
    </row>
    <row r="547" customFormat="false" ht="12.75" hidden="false" customHeight="true" outlineLevel="0" collapsed="false">
      <c r="A547" s="42"/>
      <c r="B547" s="42"/>
      <c r="C547" s="42"/>
      <c r="D547" s="42"/>
      <c r="E547" s="53"/>
      <c r="F547" s="42"/>
    </row>
    <row r="548" customFormat="false" ht="12.75" hidden="false" customHeight="true" outlineLevel="0" collapsed="false">
      <c r="A548" s="42"/>
      <c r="B548" s="42"/>
      <c r="C548" s="42"/>
      <c r="D548" s="42"/>
      <c r="E548" s="53"/>
      <c r="F548" s="42"/>
    </row>
    <row r="549" customFormat="false" ht="12.75" hidden="false" customHeight="true" outlineLevel="0" collapsed="false">
      <c r="A549" s="42"/>
      <c r="B549" s="42"/>
      <c r="C549" s="42"/>
      <c r="D549" s="42"/>
      <c r="E549" s="53"/>
      <c r="F549" s="42"/>
    </row>
    <row r="550" customFormat="false" ht="12.75" hidden="false" customHeight="true" outlineLevel="0" collapsed="false">
      <c r="A550" s="42"/>
      <c r="B550" s="42"/>
      <c r="C550" s="42"/>
      <c r="D550" s="42"/>
      <c r="E550" s="53"/>
      <c r="F550" s="42"/>
    </row>
    <row r="551" customFormat="false" ht="12.75" hidden="false" customHeight="true" outlineLevel="0" collapsed="false">
      <c r="A551" s="42"/>
      <c r="B551" s="42"/>
      <c r="C551" s="42"/>
      <c r="D551" s="42"/>
      <c r="E551" s="53"/>
      <c r="F551" s="42"/>
    </row>
    <row r="552" customFormat="false" ht="12.75" hidden="false" customHeight="true" outlineLevel="0" collapsed="false">
      <c r="A552" s="42"/>
      <c r="B552" s="42"/>
      <c r="C552" s="42"/>
      <c r="D552" s="42"/>
      <c r="E552" s="53"/>
      <c r="F552" s="42"/>
    </row>
    <row r="553" customFormat="false" ht="12.75" hidden="false" customHeight="true" outlineLevel="0" collapsed="false">
      <c r="A553" s="42"/>
      <c r="B553" s="42"/>
      <c r="C553" s="42"/>
      <c r="D553" s="42"/>
      <c r="E553" s="53"/>
      <c r="F553" s="42"/>
    </row>
    <row r="554" customFormat="false" ht="12.75" hidden="false" customHeight="true" outlineLevel="0" collapsed="false">
      <c r="A554" s="42"/>
      <c r="B554" s="42"/>
      <c r="C554" s="42"/>
      <c r="D554" s="42"/>
      <c r="E554" s="53"/>
      <c r="F554" s="42"/>
    </row>
    <row r="555" customFormat="false" ht="12.75" hidden="false" customHeight="true" outlineLevel="0" collapsed="false">
      <c r="A555" s="42"/>
      <c r="B555" s="42"/>
      <c r="C555" s="42"/>
      <c r="D555" s="42"/>
      <c r="E555" s="53"/>
      <c r="F555" s="42"/>
    </row>
    <row r="556" customFormat="false" ht="12.75" hidden="false" customHeight="true" outlineLevel="0" collapsed="false">
      <c r="A556" s="42"/>
      <c r="B556" s="42"/>
      <c r="C556" s="42"/>
      <c r="D556" s="42"/>
      <c r="E556" s="53"/>
      <c r="F556" s="42"/>
    </row>
    <row r="557" customFormat="false" ht="12.75" hidden="false" customHeight="true" outlineLevel="0" collapsed="false">
      <c r="A557" s="42"/>
      <c r="B557" s="42"/>
      <c r="C557" s="42"/>
      <c r="D557" s="42"/>
      <c r="E557" s="53"/>
      <c r="F557" s="42"/>
    </row>
    <row r="558" customFormat="false" ht="12.75" hidden="false" customHeight="true" outlineLevel="0" collapsed="false">
      <c r="A558" s="42"/>
      <c r="B558" s="42"/>
      <c r="C558" s="42"/>
      <c r="D558" s="42"/>
      <c r="E558" s="53"/>
      <c r="F558" s="42"/>
    </row>
    <row r="559" customFormat="false" ht="12.75" hidden="false" customHeight="true" outlineLevel="0" collapsed="false">
      <c r="A559" s="42"/>
      <c r="B559" s="42"/>
      <c r="C559" s="42"/>
      <c r="D559" s="42"/>
      <c r="E559" s="53"/>
      <c r="F559" s="42"/>
    </row>
    <row r="560" customFormat="false" ht="12.75" hidden="false" customHeight="true" outlineLevel="0" collapsed="false">
      <c r="A560" s="42"/>
      <c r="B560" s="42"/>
      <c r="C560" s="42"/>
      <c r="D560" s="42"/>
      <c r="E560" s="53"/>
      <c r="F560" s="42"/>
    </row>
    <row r="561" customFormat="false" ht="12.75" hidden="false" customHeight="true" outlineLevel="0" collapsed="false">
      <c r="A561" s="42"/>
      <c r="B561" s="42"/>
      <c r="C561" s="42"/>
      <c r="D561" s="42"/>
      <c r="E561" s="53"/>
      <c r="F561" s="42"/>
    </row>
    <row r="562" customFormat="false" ht="12.75" hidden="false" customHeight="true" outlineLevel="0" collapsed="false">
      <c r="A562" s="42"/>
      <c r="B562" s="42"/>
      <c r="C562" s="42"/>
      <c r="D562" s="42"/>
      <c r="E562" s="53"/>
      <c r="F562" s="42"/>
    </row>
    <row r="563" customFormat="false" ht="12.75" hidden="false" customHeight="true" outlineLevel="0" collapsed="false">
      <c r="A563" s="42"/>
      <c r="B563" s="42"/>
      <c r="C563" s="42"/>
      <c r="D563" s="42"/>
      <c r="E563" s="53"/>
      <c r="F563" s="42"/>
    </row>
    <row r="564" customFormat="false" ht="12.75" hidden="false" customHeight="true" outlineLevel="0" collapsed="false">
      <c r="A564" s="42"/>
      <c r="B564" s="42"/>
      <c r="C564" s="42"/>
      <c r="D564" s="42"/>
      <c r="E564" s="53"/>
      <c r="F564" s="42"/>
    </row>
    <row r="565" customFormat="false" ht="12.75" hidden="false" customHeight="true" outlineLevel="0" collapsed="false">
      <c r="A565" s="42"/>
      <c r="B565" s="42"/>
      <c r="C565" s="42"/>
      <c r="D565" s="42"/>
      <c r="E565" s="53"/>
      <c r="F565" s="42"/>
    </row>
    <row r="566" customFormat="false" ht="12.75" hidden="false" customHeight="true" outlineLevel="0" collapsed="false">
      <c r="A566" s="42"/>
      <c r="B566" s="42"/>
      <c r="C566" s="42"/>
      <c r="D566" s="42"/>
      <c r="E566" s="53"/>
      <c r="F566" s="42"/>
    </row>
    <row r="567" customFormat="false" ht="12.75" hidden="false" customHeight="true" outlineLevel="0" collapsed="false">
      <c r="A567" s="42"/>
      <c r="B567" s="42"/>
      <c r="C567" s="42"/>
      <c r="D567" s="42"/>
      <c r="E567" s="53"/>
      <c r="F567" s="42"/>
    </row>
    <row r="568" customFormat="false" ht="12.75" hidden="false" customHeight="true" outlineLevel="0" collapsed="false">
      <c r="A568" s="42"/>
      <c r="B568" s="42"/>
      <c r="C568" s="42"/>
      <c r="D568" s="42"/>
      <c r="E568" s="53"/>
      <c r="F568" s="42"/>
    </row>
    <row r="569" customFormat="false" ht="12.75" hidden="false" customHeight="true" outlineLevel="0" collapsed="false">
      <c r="A569" s="42"/>
      <c r="B569" s="42"/>
      <c r="C569" s="42"/>
      <c r="D569" s="42"/>
      <c r="E569" s="53"/>
      <c r="F569" s="42"/>
    </row>
    <row r="570" customFormat="false" ht="12.75" hidden="false" customHeight="true" outlineLevel="0" collapsed="false">
      <c r="A570" s="42"/>
      <c r="B570" s="42"/>
      <c r="C570" s="42"/>
      <c r="D570" s="42"/>
      <c r="E570" s="53"/>
      <c r="F570" s="42"/>
    </row>
    <row r="571" customFormat="false" ht="12.75" hidden="false" customHeight="true" outlineLevel="0" collapsed="false">
      <c r="A571" s="42"/>
      <c r="B571" s="42"/>
      <c r="C571" s="42"/>
      <c r="D571" s="42"/>
      <c r="E571" s="53"/>
      <c r="F571" s="42"/>
    </row>
    <row r="572" customFormat="false" ht="12.75" hidden="false" customHeight="true" outlineLevel="0" collapsed="false">
      <c r="A572" s="42"/>
      <c r="B572" s="42"/>
      <c r="C572" s="42"/>
      <c r="D572" s="42"/>
      <c r="E572" s="53"/>
      <c r="F572" s="42"/>
    </row>
    <row r="573" customFormat="false" ht="12.75" hidden="false" customHeight="true" outlineLevel="0" collapsed="false">
      <c r="A573" s="42"/>
      <c r="B573" s="42"/>
      <c r="C573" s="42"/>
      <c r="D573" s="42"/>
      <c r="E573" s="53"/>
      <c r="F573" s="42"/>
    </row>
    <row r="574" customFormat="false" ht="12.75" hidden="false" customHeight="true" outlineLevel="0" collapsed="false">
      <c r="A574" s="42"/>
      <c r="B574" s="42"/>
      <c r="C574" s="42"/>
      <c r="D574" s="42"/>
      <c r="E574" s="53"/>
      <c r="F574" s="42"/>
    </row>
    <row r="575" customFormat="false" ht="12.75" hidden="false" customHeight="true" outlineLevel="0" collapsed="false">
      <c r="A575" s="42"/>
      <c r="B575" s="42"/>
      <c r="C575" s="42"/>
      <c r="D575" s="42"/>
      <c r="E575" s="53"/>
      <c r="F575" s="42"/>
    </row>
    <row r="576" customFormat="false" ht="12.75" hidden="false" customHeight="true" outlineLevel="0" collapsed="false">
      <c r="A576" s="42"/>
      <c r="B576" s="42"/>
      <c r="C576" s="42"/>
      <c r="D576" s="42"/>
      <c r="E576" s="53"/>
      <c r="F576" s="42"/>
    </row>
    <row r="577" customFormat="false" ht="12.75" hidden="false" customHeight="true" outlineLevel="0" collapsed="false">
      <c r="A577" s="42"/>
      <c r="B577" s="42"/>
      <c r="C577" s="42"/>
      <c r="D577" s="42"/>
      <c r="E577" s="53"/>
      <c r="F577" s="42"/>
    </row>
    <row r="578" customFormat="false" ht="12.75" hidden="false" customHeight="true" outlineLevel="0" collapsed="false">
      <c r="A578" s="42"/>
      <c r="B578" s="42"/>
      <c r="C578" s="42"/>
      <c r="D578" s="42"/>
      <c r="E578" s="53"/>
      <c r="F578" s="42"/>
    </row>
    <row r="579" customFormat="false" ht="12.75" hidden="false" customHeight="true" outlineLevel="0" collapsed="false">
      <c r="A579" s="42"/>
      <c r="B579" s="42"/>
      <c r="C579" s="42"/>
      <c r="D579" s="42"/>
      <c r="E579" s="53"/>
      <c r="F579" s="42"/>
    </row>
    <row r="580" customFormat="false" ht="12.75" hidden="false" customHeight="true" outlineLevel="0" collapsed="false">
      <c r="A580" s="42"/>
      <c r="B580" s="42"/>
      <c r="C580" s="42"/>
      <c r="D580" s="42"/>
      <c r="E580" s="53"/>
      <c r="F580" s="42"/>
    </row>
    <row r="581" customFormat="false" ht="12.75" hidden="false" customHeight="true" outlineLevel="0" collapsed="false">
      <c r="A581" s="42"/>
      <c r="B581" s="42"/>
      <c r="C581" s="42"/>
      <c r="D581" s="42"/>
      <c r="E581" s="53"/>
      <c r="F581" s="42"/>
    </row>
    <row r="582" customFormat="false" ht="12.75" hidden="false" customHeight="true" outlineLevel="0" collapsed="false">
      <c r="A582" s="42"/>
      <c r="B582" s="42"/>
      <c r="C582" s="42"/>
      <c r="D582" s="42"/>
      <c r="E582" s="53"/>
      <c r="F582" s="42"/>
    </row>
    <row r="583" customFormat="false" ht="12.75" hidden="false" customHeight="true" outlineLevel="0" collapsed="false">
      <c r="A583" s="42"/>
      <c r="B583" s="42"/>
      <c r="C583" s="42"/>
      <c r="D583" s="42"/>
      <c r="E583" s="53"/>
      <c r="F583" s="42"/>
    </row>
    <row r="584" customFormat="false" ht="12.75" hidden="false" customHeight="true" outlineLevel="0" collapsed="false">
      <c r="A584" s="42"/>
      <c r="B584" s="42"/>
      <c r="C584" s="42"/>
      <c r="D584" s="42"/>
      <c r="E584" s="53"/>
      <c r="F584" s="42"/>
    </row>
    <row r="585" customFormat="false" ht="12.75" hidden="false" customHeight="true" outlineLevel="0" collapsed="false">
      <c r="A585" s="42"/>
      <c r="B585" s="42"/>
      <c r="C585" s="42"/>
      <c r="D585" s="42"/>
      <c r="E585" s="53"/>
      <c r="F585" s="42"/>
    </row>
    <row r="586" customFormat="false" ht="12.75" hidden="false" customHeight="true" outlineLevel="0" collapsed="false">
      <c r="A586" s="42"/>
      <c r="B586" s="42"/>
      <c r="C586" s="42"/>
      <c r="D586" s="42"/>
      <c r="E586" s="53"/>
      <c r="F586" s="42"/>
    </row>
    <row r="587" customFormat="false" ht="12.75" hidden="false" customHeight="true" outlineLevel="0" collapsed="false">
      <c r="A587" s="42"/>
      <c r="B587" s="42"/>
      <c r="C587" s="42"/>
      <c r="D587" s="42"/>
      <c r="E587" s="53"/>
      <c r="F587" s="42"/>
    </row>
    <row r="588" customFormat="false" ht="12.75" hidden="false" customHeight="true" outlineLevel="0" collapsed="false">
      <c r="A588" s="42"/>
      <c r="B588" s="42"/>
      <c r="C588" s="42"/>
      <c r="D588" s="42"/>
      <c r="E588" s="53"/>
      <c r="F588" s="42"/>
    </row>
    <row r="589" customFormat="false" ht="12.75" hidden="false" customHeight="true" outlineLevel="0" collapsed="false">
      <c r="A589" s="42"/>
      <c r="B589" s="42"/>
      <c r="C589" s="42"/>
      <c r="D589" s="42"/>
      <c r="E589" s="53"/>
      <c r="F589" s="42"/>
    </row>
    <row r="590" customFormat="false" ht="12.75" hidden="false" customHeight="true" outlineLevel="0" collapsed="false">
      <c r="A590" s="42"/>
      <c r="B590" s="42"/>
      <c r="C590" s="42"/>
      <c r="D590" s="42"/>
      <c r="E590" s="53"/>
      <c r="F590" s="42"/>
    </row>
    <row r="591" customFormat="false" ht="12.75" hidden="false" customHeight="true" outlineLevel="0" collapsed="false">
      <c r="A591" s="42"/>
      <c r="B591" s="42"/>
      <c r="C591" s="42"/>
      <c r="D591" s="42"/>
      <c r="E591" s="53"/>
      <c r="F591" s="42"/>
    </row>
    <row r="592" customFormat="false" ht="12.75" hidden="false" customHeight="true" outlineLevel="0" collapsed="false">
      <c r="A592" s="42"/>
      <c r="B592" s="42"/>
      <c r="C592" s="42"/>
      <c r="D592" s="42"/>
      <c r="E592" s="53"/>
      <c r="F592" s="42"/>
    </row>
    <row r="593" customFormat="false" ht="12.75" hidden="false" customHeight="true" outlineLevel="0" collapsed="false">
      <c r="A593" s="42"/>
      <c r="B593" s="42"/>
      <c r="C593" s="42"/>
      <c r="D593" s="42"/>
      <c r="E593" s="53"/>
      <c r="F593" s="42"/>
    </row>
    <row r="594" customFormat="false" ht="12.75" hidden="false" customHeight="true" outlineLevel="0" collapsed="false">
      <c r="A594" s="42"/>
      <c r="B594" s="42"/>
      <c r="C594" s="42"/>
      <c r="D594" s="42"/>
      <c r="E594" s="53"/>
      <c r="F594" s="42"/>
    </row>
    <row r="595" customFormat="false" ht="12.75" hidden="false" customHeight="true" outlineLevel="0" collapsed="false">
      <c r="A595" s="42"/>
      <c r="B595" s="42"/>
      <c r="C595" s="42"/>
      <c r="D595" s="42"/>
      <c r="E595" s="53"/>
      <c r="F595" s="42"/>
    </row>
    <row r="596" customFormat="false" ht="12.75" hidden="false" customHeight="true" outlineLevel="0" collapsed="false">
      <c r="A596" s="42"/>
      <c r="B596" s="42"/>
      <c r="C596" s="42"/>
      <c r="D596" s="42"/>
      <c r="E596" s="53"/>
      <c r="F596" s="42"/>
    </row>
    <row r="597" customFormat="false" ht="12.75" hidden="false" customHeight="true" outlineLevel="0" collapsed="false">
      <c r="A597" s="42"/>
      <c r="B597" s="42"/>
      <c r="C597" s="42"/>
      <c r="D597" s="42"/>
      <c r="E597" s="53"/>
      <c r="F597" s="42"/>
    </row>
    <row r="598" customFormat="false" ht="12.75" hidden="false" customHeight="true" outlineLevel="0" collapsed="false">
      <c r="A598" s="42"/>
      <c r="B598" s="42"/>
      <c r="C598" s="42"/>
      <c r="D598" s="42"/>
      <c r="E598" s="53"/>
      <c r="F598" s="42"/>
    </row>
    <row r="599" customFormat="false" ht="12.75" hidden="false" customHeight="true" outlineLevel="0" collapsed="false">
      <c r="A599" s="42"/>
      <c r="B599" s="42"/>
      <c r="C599" s="42"/>
      <c r="D599" s="42"/>
      <c r="E599" s="53"/>
      <c r="F599" s="42"/>
    </row>
    <row r="600" customFormat="false" ht="12.75" hidden="false" customHeight="true" outlineLevel="0" collapsed="false">
      <c r="A600" s="42"/>
      <c r="B600" s="42"/>
      <c r="C600" s="42"/>
      <c r="D600" s="42"/>
      <c r="E600" s="53"/>
      <c r="F600" s="42"/>
    </row>
    <row r="601" customFormat="false" ht="12.75" hidden="false" customHeight="true" outlineLevel="0" collapsed="false">
      <c r="A601" s="42"/>
      <c r="B601" s="42"/>
      <c r="C601" s="42"/>
      <c r="D601" s="42"/>
      <c r="E601" s="53"/>
      <c r="F601" s="42"/>
    </row>
    <row r="602" customFormat="false" ht="12.75" hidden="false" customHeight="true" outlineLevel="0" collapsed="false">
      <c r="A602" s="42"/>
      <c r="B602" s="42"/>
      <c r="C602" s="42"/>
      <c r="D602" s="42"/>
      <c r="E602" s="53"/>
      <c r="F602" s="42"/>
    </row>
    <row r="603" customFormat="false" ht="12.75" hidden="false" customHeight="true" outlineLevel="0" collapsed="false">
      <c r="A603" s="42"/>
      <c r="B603" s="42"/>
      <c r="C603" s="42"/>
      <c r="D603" s="42"/>
      <c r="E603" s="53"/>
      <c r="F603" s="42"/>
    </row>
    <row r="604" customFormat="false" ht="12.75" hidden="false" customHeight="true" outlineLevel="0" collapsed="false">
      <c r="A604" s="42"/>
      <c r="B604" s="42"/>
      <c r="C604" s="42"/>
      <c r="D604" s="42"/>
      <c r="E604" s="53"/>
      <c r="F604" s="42"/>
    </row>
    <row r="605" customFormat="false" ht="12.75" hidden="false" customHeight="true" outlineLevel="0" collapsed="false">
      <c r="A605" s="42"/>
      <c r="B605" s="42"/>
      <c r="C605" s="42"/>
      <c r="D605" s="42"/>
      <c r="E605" s="53"/>
      <c r="F605" s="42"/>
    </row>
    <row r="606" customFormat="false" ht="12.75" hidden="false" customHeight="true" outlineLevel="0" collapsed="false">
      <c r="A606" s="42"/>
      <c r="B606" s="42"/>
      <c r="C606" s="42"/>
      <c r="D606" s="42"/>
      <c r="E606" s="53"/>
      <c r="F606" s="42"/>
    </row>
    <row r="607" customFormat="false" ht="12.75" hidden="false" customHeight="true" outlineLevel="0" collapsed="false">
      <c r="A607" s="42"/>
      <c r="B607" s="42"/>
      <c r="C607" s="42"/>
      <c r="D607" s="42"/>
      <c r="E607" s="53"/>
      <c r="F607" s="42"/>
    </row>
    <row r="608" customFormat="false" ht="12.75" hidden="false" customHeight="true" outlineLevel="0" collapsed="false">
      <c r="A608" s="42"/>
      <c r="B608" s="42"/>
      <c r="C608" s="42"/>
      <c r="D608" s="42"/>
      <c r="E608" s="53"/>
      <c r="F608" s="42"/>
    </row>
    <row r="609" customFormat="false" ht="12.75" hidden="false" customHeight="true" outlineLevel="0" collapsed="false">
      <c r="A609" s="42"/>
      <c r="B609" s="42"/>
      <c r="C609" s="42"/>
      <c r="D609" s="42"/>
      <c r="E609" s="53"/>
      <c r="F609" s="42"/>
    </row>
    <row r="610" customFormat="false" ht="12.75" hidden="false" customHeight="true" outlineLevel="0" collapsed="false">
      <c r="A610" s="42"/>
      <c r="B610" s="42"/>
      <c r="C610" s="42"/>
      <c r="D610" s="42"/>
      <c r="E610" s="53"/>
      <c r="F610" s="42"/>
    </row>
    <row r="611" customFormat="false" ht="12.75" hidden="false" customHeight="true" outlineLevel="0" collapsed="false">
      <c r="A611" s="42"/>
      <c r="B611" s="42"/>
      <c r="C611" s="42"/>
      <c r="D611" s="42"/>
      <c r="E611" s="53"/>
      <c r="F611" s="42"/>
    </row>
    <row r="612" customFormat="false" ht="12.75" hidden="false" customHeight="true" outlineLevel="0" collapsed="false">
      <c r="A612" s="42"/>
      <c r="B612" s="42"/>
      <c r="C612" s="42"/>
      <c r="D612" s="42"/>
      <c r="E612" s="53"/>
      <c r="F612" s="42"/>
    </row>
    <row r="613" customFormat="false" ht="12.75" hidden="false" customHeight="true" outlineLevel="0" collapsed="false">
      <c r="A613" s="42"/>
      <c r="B613" s="42"/>
      <c r="C613" s="42"/>
      <c r="D613" s="42"/>
      <c r="E613" s="53"/>
      <c r="F613" s="42"/>
    </row>
    <row r="614" customFormat="false" ht="12.75" hidden="false" customHeight="true" outlineLevel="0" collapsed="false">
      <c r="A614" s="42"/>
      <c r="B614" s="42"/>
      <c r="C614" s="42"/>
      <c r="D614" s="42"/>
      <c r="E614" s="53"/>
      <c r="F614" s="42"/>
    </row>
    <row r="615" customFormat="false" ht="12.75" hidden="false" customHeight="true" outlineLevel="0" collapsed="false">
      <c r="A615" s="42"/>
      <c r="B615" s="42"/>
      <c r="C615" s="42"/>
      <c r="D615" s="42"/>
      <c r="E615" s="53"/>
      <c r="F615" s="42"/>
    </row>
    <row r="616" customFormat="false" ht="12.75" hidden="false" customHeight="true" outlineLevel="0" collapsed="false">
      <c r="A616" s="42"/>
      <c r="B616" s="42"/>
      <c r="C616" s="42"/>
      <c r="D616" s="42"/>
      <c r="E616" s="53"/>
      <c r="F616" s="42"/>
    </row>
    <row r="617" customFormat="false" ht="12.75" hidden="false" customHeight="true" outlineLevel="0" collapsed="false">
      <c r="A617" s="42"/>
      <c r="B617" s="42"/>
      <c r="C617" s="42"/>
      <c r="D617" s="42"/>
      <c r="E617" s="53"/>
      <c r="F617" s="42"/>
    </row>
    <row r="618" customFormat="false" ht="12.75" hidden="false" customHeight="true" outlineLevel="0" collapsed="false">
      <c r="A618" s="42"/>
      <c r="B618" s="42"/>
      <c r="C618" s="42"/>
      <c r="D618" s="42"/>
      <c r="E618" s="53"/>
      <c r="F618" s="42"/>
    </row>
    <row r="619" customFormat="false" ht="12.75" hidden="false" customHeight="true" outlineLevel="0" collapsed="false">
      <c r="A619" s="42"/>
      <c r="B619" s="42"/>
      <c r="C619" s="42"/>
      <c r="D619" s="42"/>
      <c r="E619" s="53"/>
      <c r="F619" s="42"/>
    </row>
    <row r="620" customFormat="false" ht="12.75" hidden="false" customHeight="true" outlineLevel="0" collapsed="false">
      <c r="A620" s="42"/>
      <c r="B620" s="42"/>
      <c r="C620" s="42"/>
      <c r="D620" s="42"/>
      <c r="E620" s="53"/>
      <c r="F620" s="42"/>
    </row>
    <row r="621" customFormat="false" ht="12.75" hidden="false" customHeight="true" outlineLevel="0" collapsed="false">
      <c r="A621" s="42"/>
      <c r="B621" s="42"/>
      <c r="C621" s="42"/>
      <c r="D621" s="42"/>
      <c r="E621" s="53"/>
      <c r="F621" s="42"/>
    </row>
    <row r="622" customFormat="false" ht="12.75" hidden="false" customHeight="true" outlineLevel="0" collapsed="false">
      <c r="A622" s="42"/>
      <c r="B622" s="42"/>
      <c r="C622" s="42"/>
      <c r="D622" s="42"/>
      <c r="E622" s="53"/>
      <c r="F622" s="42"/>
    </row>
    <row r="623" customFormat="false" ht="12.75" hidden="false" customHeight="true" outlineLevel="0" collapsed="false">
      <c r="A623" s="42"/>
      <c r="B623" s="42"/>
      <c r="C623" s="42"/>
      <c r="D623" s="42"/>
      <c r="E623" s="53"/>
      <c r="F623" s="42"/>
    </row>
    <row r="624" customFormat="false" ht="12.75" hidden="false" customHeight="true" outlineLevel="0" collapsed="false">
      <c r="A624" s="42"/>
      <c r="B624" s="42"/>
      <c r="C624" s="42"/>
      <c r="D624" s="42"/>
      <c r="E624" s="53"/>
      <c r="F624" s="42"/>
    </row>
    <row r="625" customFormat="false" ht="12.75" hidden="false" customHeight="true" outlineLevel="0" collapsed="false">
      <c r="A625" s="42"/>
      <c r="B625" s="42"/>
      <c r="C625" s="42"/>
      <c r="D625" s="42"/>
      <c r="E625" s="53"/>
      <c r="F625" s="42"/>
    </row>
    <row r="626" customFormat="false" ht="12.75" hidden="false" customHeight="true" outlineLevel="0" collapsed="false">
      <c r="A626" s="42"/>
      <c r="B626" s="42"/>
      <c r="C626" s="42"/>
      <c r="D626" s="42"/>
      <c r="E626" s="53"/>
      <c r="F626" s="42"/>
    </row>
    <row r="627" customFormat="false" ht="12.75" hidden="false" customHeight="true" outlineLevel="0" collapsed="false">
      <c r="A627" s="42"/>
      <c r="B627" s="42"/>
      <c r="C627" s="42"/>
      <c r="D627" s="42"/>
      <c r="E627" s="53"/>
      <c r="F627" s="42"/>
    </row>
    <row r="628" customFormat="false" ht="12.75" hidden="false" customHeight="true" outlineLevel="0" collapsed="false">
      <c r="A628" s="42"/>
      <c r="B628" s="42"/>
      <c r="C628" s="42"/>
      <c r="D628" s="42"/>
      <c r="E628" s="53"/>
      <c r="F628" s="42"/>
    </row>
    <row r="629" customFormat="false" ht="12.75" hidden="false" customHeight="true" outlineLevel="0" collapsed="false">
      <c r="A629" s="42"/>
      <c r="B629" s="42"/>
      <c r="C629" s="42"/>
      <c r="D629" s="42"/>
      <c r="E629" s="53"/>
      <c r="F629" s="42"/>
    </row>
    <row r="630" customFormat="false" ht="12.75" hidden="false" customHeight="true" outlineLevel="0" collapsed="false">
      <c r="A630" s="42"/>
      <c r="B630" s="42"/>
      <c r="C630" s="42"/>
      <c r="D630" s="42"/>
      <c r="E630" s="53"/>
      <c r="F630" s="42"/>
    </row>
    <row r="631" customFormat="false" ht="12.75" hidden="false" customHeight="true" outlineLevel="0" collapsed="false">
      <c r="A631" s="42"/>
      <c r="B631" s="42"/>
      <c r="C631" s="42"/>
      <c r="D631" s="42"/>
      <c r="E631" s="53"/>
      <c r="F631" s="42"/>
    </row>
    <row r="632" customFormat="false" ht="12.75" hidden="false" customHeight="true" outlineLevel="0" collapsed="false">
      <c r="A632" s="42"/>
      <c r="B632" s="42"/>
      <c r="C632" s="42"/>
      <c r="D632" s="42"/>
      <c r="E632" s="53"/>
      <c r="F632" s="42"/>
    </row>
    <row r="633" customFormat="false" ht="12.75" hidden="false" customHeight="true" outlineLevel="0" collapsed="false">
      <c r="A633" s="42"/>
      <c r="B633" s="42"/>
      <c r="C633" s="42"/>
      <c r="D633" s="42"/>
      <c r="E633" s="53"/>
      <c r="F633" s="42"/>
    </row>
    <row r="634" customFormat="false" ht="12.75" hidden="false" customHeight="true" outlineLevel="0" collapsed="false">
      <c r="A634" s="42"/>
      <c r="B634" s="42"/>
      <c r="C634" s="42"/>
      <c r="D634" s="42"/>
      <c r="E634" s="53"/>
      <c r="F634" s="42"/>
    </row>
    <row r="635" customFormat="false" ht="12.75" hidden="false" customHeight="true" outlineLevel="0" collapsed="false">
      <c r="A635" s="42"/>
      <c r="B635" s="42"/>
      <c r="C635" s="42"/>
      <c r="D635" s="42"/>
      <c r="E635" s="53"/>
      <c r="F635" s="42"/>
    </row>
    <row r="636" customFormat="false" ht="12.75" hidden="false" customHeight="true" outlineLevel="0" collapsed="false">
      <c r="A636" s="42"/>
      <c r="B636" s="42"/>
      <c r="C636" s="42"/>
      <c r="D636" s="42"/>
      <c r="E636" s="53"/>
      <c r="F636" s="42"/>
    </row>
    <row r="637" customFormat="false" ht="12.75" hidden="false" customHeight="true" outlineLevel="0" collapsed="false">
      <c r="A637" s="42"/>
      <c r="B637" s="42"/>
      <c r="C637" s="42"/>
      <c r="D637" s="42"/>
      <c r="E637" s="53"/>
      <c r="F637" s="42"/>
    </row>
    <row r="638" customFormat="false" ht="12.75" hidden="false" customHeight="true" outlineLevel="0" collapsed="false">
      <c r="A638" s="42"/>
      <c r="B638" s="42"/>
      <c r="C638" s="42"/>
      <c r="D638" s="42"/>
      <c r="E638" s="53"/>
      <c r="F638" s="42"/>
    </row>
    <row r="639" customFormat="false" ht="12.75" hidden="false" customHeight="true" outlineLevel="0" collapsed="false">
      <c r="A639" s="42"/>
      <c r="B639" s="42"/>
      <c r="C639" s="42"/>
      <c r="D639" s="42"/>
      <c r="E639" s="53"/>
      <c r="F639" s="42"/>
    </row>
    <row r="640" customFormat="false" ht="12.75" hidden="false" customHeight="true" outlineLevel="0" collapsed="false">
      <c r="A640" s="42"/>
      <c r="B640" s="42"/>
      <c r="C640" s="42"/>
      <c r="D640" s="42"/>
      <c r="E640" s="53"/>
      <c r="F640" s="42"/>
    </row>
    <row r="641" customFormat="false" ht="12.75" hidden="false" customHeight="true" outlineLevel="0" collapsed="false">
      <c r="A641" s="42"/>
      <c r="B641" s="42"/>
      <c r="C641" s="42"/>
      <c r="D641" s="42"/>
      <c r="E641" s="53"/>
      <c r="F641" s="42"/>
    </row>
    <row r="642" customFormat="false" ht="12.75" hidden="false" customHeight="true" outlineLevel="0" collapsed="false">
      <c r="A642" s="42"/>
      <c r="B642" s="42"/>
      <c r="C642" s="42"/>
      <c r="D642" s="42"/>
      <c r="E642" s="53"/>
      <c r="F642" s="42"/>
    </row>
    <row r="643" customFormat="false" ht="12.75" hidden="false" customHeight="true" outlineLevel="0" collapsed="false">
      <c r="A643" s="42"/>
      <c r="B643" s="42"/>
      <c r="C643" s="42"/>
      <c r="D643" s="42"/>
      <c r="E643" s="53"/>
      <c r="F643" s="42"/>
    </row>
    <row r="644" customFormat="false" ht="12.75" hidden="false" customHeight="true" outlineLevel="0" collapsed="false">
      <c r="A644" s="42"/>
      <c r="B644" s="42"/>
      <c r="C644" s="42"/>
      <c r="D644" s="42"/>
      <c r="E644" s="53"/>
      <c r="F644" s="42"/>
    </row>
    <row r="645" customFormat="false" ht="12.75" hidden="false" customHeight="true" outlineLevel="0" collapsed="false">
      <c r="A645" s="42"/>
      <c r="B645" s="42"/>
      <c r="C645" s="42"/>
      <c r="D645" s="42"/>
      <c r="E645" s="53"/>
      <c r="F645" s="42"/>
    </row>
    <row r="646" customFormat="false" ht="12.75" hidden="false" customHeight="true" outlineLevel="0" collapsed="false">
      <c r="A646" s="42"/>
      <c r="B646" s="42"/>
      <c r="C646" s="42"/>
      <c r="D646" s="42"/>
      <c r="E646" s="53"/>
      <c r="F646" s="42"/>
    </row>
    <row r="647" customFormat="false" ht="12.75" hidden="false" customHeight="true" outlineLevel="0" collapsed="false">
      <c r="A647" s="42"/>
      <c r="B647" s="42"/>
      <c r="C647" s="42"/>
      <c r="D647" s="42"/>
      <c r="E647" s="53"/>
      <c r="F647" s="42"/>
    </row>
    <row r="648" customFormat="false" ht="12.75" hidden="false" customHeight="true" outlineLevel="0" collapsed="false">
      <c r="A648" s="42"/>
      <c r="B648" s="42"/>
      <c r="C648" s="42"/>
      <c r="D648" s="42"/>
      <c r="E648" s="53"/>
      <c r="F648" s="42"/>
    </row>
    <row r="649" customFormat="false" ht="12.75" hidden="false" customHeight="true" outlineLevel="0" collapsed="false">
      <c r="A649" s="42"/>
      <c r="B649" s="42"/>
      <c r="C649" s="42"/>
      <c r="D649" s="42"/>
      <c r="E649" s="53"/>
      <c r="F649" s="42"/>
    </row>
    <row r="650" customFormat="false" ht="12.75" hidden="false" customHeight="true" outlineLevel="0" collapsed="false">
      <c r="A650" s="42"/>
      <c r="B650" s="42"/>
      <c r="C650" s="42"/>
      <c r="D650" s="42"/>
      <c r="E650" s="53"/>
      <c r="F650" s="42"/>
    </row>
    <row r="651" customFormat="false" ht="12.75" hidden="false" customHeight="true" outlineLevel="0" collapsed="false">
      <c r="A651" s="42"/>
      <c r="B651" s="42"/>
      <c r="C651" s="42"/>
      <c r="D651" s="42"/>
      <c r="E651" s="53"/>
      <c r="F651" s="42"/>
    </row>
    <row r="652" customFormat="false" ht="12.75" hidden="false" customHeight="true" outlineLevel="0" collapsed="false">
      <c r="A652" s="42"/>
      <c r="B652" s="42"/>
      <c r="C652" s="42"/>
      <c r="D652" s="42"/>
      <c r="E652" s="53"/>
      <c r="F652" s="42"/>
    </row>
    <row r="653" customFormat="false" ht="12.75" hidden="false" customHeight="true" outlineLevel="0" collapsed="false">
      <c r="A653" s="42"/>
      <c r="B653" s="42"/>
      <c r="C653" s="42"/>
      <c r="D653" s="42"/>
      <c r="E653" s="53"/>
      <c r="F653" s="42"/>
    </row>
    <row r="654" customFormat="false" ht="12.75" hidden="false" customHeight="true" outlineLevel="0" collapsed="false">
      <c r="A654" s="42"/>
      <c r="B654" s="42"/>
      <c r="C654" s="42"/>
      <c r="D654" s="42"/>
      <c r="E654" s="53"/>
      <c r="F654" s="42"/>
    </row>
    <row r="655" customFormat="false" ht="12.75" hidden="false" customHeight="true" outlineLevel="0" collapsed="false">
      <c r="A655" s="42"/>
      <c r="B655" s="42"/>
      <c r="C655" s="42"/>
      <c r="D655" s="42"/>
      <c r="E655" s="53"/>
      <c r="F655" s="42"/>
    </row>
    <row r="656" customFormat="false" ht="12.75" hidden="false" customHeight="true" outlineLevel="0" collapsed="false">
      <c r="A656" s="42"/>
      <c r="B656" s="42"/>
      <c r="C656" s="42"/>
      <c r="D656" s="42"/>
      <c r="E656" s="53"/>
      <c r="F656" s="42"/>
    </row>
    <row r="657" customFormat="false" ht="12.75" hidden="false" customHeight="true" outlineLevel="0" collapsed="false">
      <c r="A657" s="42"/>
      <c r="B657" s="42"/>
      <c r="C657" s="42"/>
      <c r="D657" s="42"/>
      <c r="E657" s="53"/>
      <c r="F657" s="42"/>
    </row>
    <row r="658" customFormat="false" ht="12.75" hidden="false" customHeight="true" outlineLevel="0" collapsed="false">
      <c r="A658" s="42"/>
      <c r="B658" s="42"/>
      <c r="C658" s="42"/>
      <c r="D658" s="42"/>
      <c r="E658" s="53"/>
      <c r="F658" s="42"/>
    </row>
    <row r="659" customFormat="false" ht="12.75" hidden="false" customHeight="true" outlineLevel="0" collapsed="false">
      <c r="A659" s="42"/>
      <c r="B659" s="42"/>
      <c r="C659" s="42"/>
      <c r="D659" s="42"/>
      <c r="E659" s="53"/>
      <c r="F659" s="42"/>
    </row>
    <row r="660" customFormat="false" ht="12.75" hidden="false" customHeight="true" outlineLevel="0" collapsed="false">
      <c r="A660" s="42"/>
      <c r="B660" s="42"/>
      <c r="C660" s="42"/>
      <c r="D660" s="42"/>
      <c r="E660" s="53"/>
      <c r="F660" s="42"/>
    </row>
    <row r="661" customFormat="false" ht="12.75" hidden="false" customHeight="true" outlineLevel="0" collapsed="false">
      <c r="A661" s="42"/>
      <c r="B661" s="42"/>
      <c r="C661" s="42"/>
      <c r="D661" s="42"/>
      <c r="E661" s="53"/>
      <c r="F661" s="42"/>
    </row>
    <row r="662" customFormat="false" ht="12.75" hidden="false" customHeight="true" outlineLevel="0" collapsed="false">
      <c r="A662" s="42"/>
      <c r="B662" s="42"/>
      <c r="C662" s="42"/>
      <c r="D662" s="42"/>
      <c r="E662" s="53"/>
      <c r="F662" s="42"/>
    </row>
    <row r="663" customFormat="false" ht="12.75" hidden="false" customHeight="true" outlineLevel="0" collapsed="false">
      <c r="A663" s="42"/>
      <c r="B663" s="42"/>
      <c r="C663" s="42"/>
      <c r="D663" s="42"/>
      <c r="E663" s="53"/>
      <c r="F663" s="42"/>
    </row>
    <row r="664" customFormat="false" ht="12.75" hidden="false" customHeight="true" outlineLevel="0" collapsed="false">
      <c r="A664" s="42"/>
      <c r="B664" s="42"/>
      <c r="C664" s="42"/>
      <c r="D664" s="42"/>
      <c r="E664" s="53"/>
      <c r="F664" s="42"/>
    </row>
    <row r="665" customFormat="false" ht="12.75" hidden="false" customHeight="true" outlineLevel="0" collapsed="false">
      <c r="A665" s="42"/>
      <c r="B665" s="42"/>
      <c r="C665" s="42"/>
      <c r="D665" s="42"/>
      <c r="E665" s="53"/>
      <c r="F665" s="42"/>
    </row>
    <row r="666" customFormat="false" ht="12.75" hidden="false" customHeight="true" outlineLevel="0" collapsed="false">
      <c r="A666" s="42"/>
      <c r="B666" s="42"/>
      <c r="C666" s="42"/>
      <c r="D666" s="42"/>
      <c r="E666" s="53"/>
      <c r="F666" s="42"/>
    </row>
    <row r="667" customFormat="false" ht="12.75" hidden="false" customHeight="true" outlineLevel="0" collapsed="false">
      <c r="A667" s="42"/>
      <c r="B667" s="42"/>
      <c r="C667" s="42"/>
      <c r="D667" s="42"/>
      <c r="E667" s="53"/>
      <c r="F667" s="42"/>
    </row>
    <row r="668" customFormat="false" ht="12.75" hidden="false" customHeight="true" outlineLevel="0" collapsed="false">
      <c r="A668" s="42"/>
      <c r="B668" s="42"/>
      <c r="C668" s="42"/>
      <c r="D668" s="42"/>
      <c r="E668" s="53"/>
      <c r="F668" s="42"/>
    </row>
    <row r="669" customFormat="false" ht="12.75" hidden="false" customHeight="true" outlineLevel="0" collapsed="false">
      <c r="A669" s="42"/>
      <c r="B669" s="42"/>
      <c r="C669" s="42"/>
      <c r="D669" s="42"/>
      <c r="E669" s="53"/>
      <c r="F669" s="42"/>
    </row>
    <row r="670" customFormat="false" ht="12.75" hidden="false" customHeight="true" outlineLevel="0" collapsed="false">
      <c r="A670" s="42"/>
      <c r="B670" s="42"/>
      <c r="C670" s="42"/>
      <c r="D670" s="42"/>
      <c r="E670" s="53"/>
      <c r="F670" s="42"/>
    </row>
    <row r="671" customFormat="false" ht="12.75" hidden="false" customHeight="true" outlineLevel="0" collapsed="false">
      <c r="A671" s="42"/>
      <c r="B671" s="42"/>
      <c r="C671" s="42"/>
      <c r="D671" s="42"/>
      <c r="E671" s="53"/>
      <c r="F671" s="42"/>
    </row>
    <row r="672" customFormat="false" ht="12.75" hidden="false" customHeight="true" outlineLevel="0" collapsed="false">
      <c r="A672" s="42"/>
      <c r="B672" s="42"/>
      <c r="C672" s="42"/>
      <c r="D672" s="42"/>
      <c r="E672" s="53"/>
      <c r="F672" s="42"/>
    </row>
    <row r="673" customFormat="false" ht="12.75" hidden="false" customHeight="true" outlineLevel="0" collapsed="false">
      <c r="A673" s="42"/>
      <c r="B673" s="42"/>
      <c r="C673" s="42"/>
      <c r="D673" s="42"/>
      <c r="E673" s="53"/>
      <c r="F673" s="42"/>
    </row>
    <row r="674" customFormat="false" ht="12.75" hidden="false" customHeight="true" outlineLevel="0" collapsed="false">
      <c r="A674" s="42"/>
      <c r="B674" s="42"/>
      <c r="C674" s="42"/>
      <c r="D674" s="42"/>
      <c r="E674" s="53"/>
      <c r="F674" s="42"/>
    </row>
    <row r="675" customFormat="false" ht="12.75" hidden="false" customHeight="true" outlineLevel="0" collapsed="false">
      <c r="A675" s="42"/>
      <c r="B675" s="42"/>
      <c r="C675" s="42"/>
      <c r="D675" s="42"/>
      <c r="E675" s="53"/>
      <c r="F675" s="42"/>
    </row>
    <row r="676" customFormat="false" ht="12.75" hidden="false" customHeight="true" outlineLevel="0" collapsed="false">
      <c r="A676" s="42"/>
      <c r="B676" s="42"/>
      <c r="C676" s="42"/>
      <c r="D676" s="42"/>
      <c r="E676" s="53"/>
      <c r="F676" s="42"/>
    </row>
    <row r="677" customFormat="false" ht="12.75" hidden="false" customHeight="true" outlineLevel="0" collapsed="false">
      <c r="A677" s="42"/>
      <c r="B677" s="42"/>
      <c r="C677" s="42"/>
      <c r="D677" s="42"/>
      <c r="E677" s="53"/>
      <c r="F677" s="42"/>
    </row>
    <row r="678" customFormat="false" ht="12.75" hidden="false" customHeight="true" outlineLevel="0" collapsed="false">
      <c r="A678" s="42"/>
      <c r="B678" s="42"/>
      <c r="C678" s="42"/>
      <c r="D678" s="42"/>
      <c r="E678" s="53"/>
      <c r="F678" s="42"/>
    </row>
    <row r="679" customFormat="false" ht="12.75" hidden="false" customHeight="true" outlineLevel="0" collapsed="false">
      <c r="A679" s="42"/>
      <c r="B679" s="42"/>
      <c r="C679" s="42"/>
      <c r="D679" s="42"/>
      <c r="E679" s="53"/>
      <c r="F679" s="42"/>
    </row>
    <row r="680" customFormat="false" ht="12.75" hidden="false" customHeight="true" outlineLevel="0" collapsed="false">
      <c r="A680" s="42"/>
      <c r="B680" s="42"/>
      <c r="C680" s="42"/>
      <c r="D680" s="42"/>
      <c r="E680" s="53"/>
      <c r="F680" s="42"/>
    </row>
    <row r="681" customFormat="false" ht="12.75" hidden="false" customHeight="true" outlineLevel="0" collapsed="false">
      <c r="A681" s="42"/>
      <c r="B681" s="42"/>
      <c r="C681" s="42"/>
      <c r="D681" s="42"/>
      <c r="E681" s="53"/>
      <c r="F681" s="42"/>
    </row>
    <row r="682" customFormat="false" ht="12.75" hidden="false" customHeight="true" outlineLevel="0" collapsed="false">
      <c r="A682" s="42"/>
      <c r="B682" s="42"/>
      <c r="C682" s="42"/>
      <c r="D682" s="42"/>
      <c r="E682" s="53"/>
      <c r="F682" s="42"/>
    </row>
    <row r="683" customFormat="false" ht="12.75" hidden="false" customHeight="true" outlineLevel="0" collapsed="false">
      <c r="A683" s="42"/>
      <c r="B683" s="42"/>
      <c r="C683" s="42"/>
      <c r="D683" s="42"/>
      <c r="E683" s="53"/>
      <c r="F683" s="42"/>
    </row>
    <row r="684" customFormat="false" ht="12.75" hidden="false" customHeight="true" outlineLevel="0" collapsed="false">
      <c r="A684" s="42"/>
      <c r="B684" s="42"/>
      <c r="C684" s="42"/>
      <c r="D684" s="42"/>
      <c r="E684" s="53"/>
      <c r="F684" s="42"/>
    </row>
    <row r="685" customFormat="false" ht="12.75" hidden="false" customHeight="true" outlineLevel="0" collapsed="false">
      <c r="A685" s="42"/>
      <c r="B685" s="42"/>
      <c r="C685" s="42"/>
      <c r="D685" s="42"/>
      <c r="E685" s="53"/>
      <c r="F685" s="42"/>
    </row>
    <row r="686" customFormat="false" ht="12.75" hidden="false" customHeight="true" outlineLevel="0" collapsed="false">
      <c r="A686" s="42"/>
      <c r="B686" s="42"/>
      <c r="C686" s="42"/>
      <c r="D686" s="42"/>
      <c r="E686" s="53"/>
      <c r="F686" s="42"/>
    </row>
    <row r="687" customFormat="false" ht="12.75" hidden="false" customHeight="true" outlineLevel="0" collapsed="false">
      <c r="A687" s="42"/>
      <c r="B687" s="42"/>
      <c r="C687" s="42"/>
      <c r="D687" s="42"/>
      <c r="E687" s="53"/>
      <c r="F687" s="42"/>
    </row>
    <row r="688" customFormat="false" ht="12.75" hidden="false" customHeight="true" outlineLevel="0" collapsed="false">
      <c r="A688" s="42"/>
      <c r="B688" s="42"/>
      <c r="C688" s="42"/>
      <c r="D688" s="42"/>
      <c r="E688" s="53"/>
      <c r="F688" s="42"/>
    </row>
    <row r="689" customFormat="false" ht="12.75" hidden="false" customHeight="true" outlineLevel="0" collapsed="false">
      <c r="A689" s="42"/>
      <c r="B689" s="42"/>
      <c r="C689" s="42"/>
      <c r="D689" s="42"/>
      <c r="E689" s="53"/>
      <c r="F689" s="42"/>
    </row>
    <row r="690" customFormat="false" ht="12.75" hidden="false" customHeight="true" outlineLevel="0" collapsed="false">
      <c r="A690" s="42"/>
      <c r="B690" s="42"/>
      <c r="C690" s="42"/>
      <c r="D690" s="42"/>
      <c r="E690" s="53"/>
      <c r="F690" s="42"/>
    </row>
    <row r="691" customFormat="false" ht="12.75" hidden="false" customHeight="true" outlineLevel="0" collapsed="false">
      <c r="A691" s="42"/>
      <c r="B691" s="42"/>
      <c r="C691" s="42"/>
      <c r="D691" s="42"/>
      <c r="E691" s="53"/>
      <c r="F691" s="42"/>
    </row>
    <row r="692" customFormat="false" ht="12.75" hidden="false" customHeight="true" outlineLevel="0" collapsed="false">
      <c r="A692" s="42"/>
      <c r="B692" s="42"/>
      <c r="C692" s="42"/>
      <c r="D692" s="42"/>
      <c r="E692" s="53"/>
      <c r="F692" s="42"/>
    </row>
    <row r="693" customFormat="false" ht="12.75" hidden="false" customHeight="true" outlineLevel="0" collapsed="false">
      <c r="A693" s="42"/>
      <c r="B693" s="42"/>
      <c r="C693" s="42"/>
      <c r="D693" s="42"/>
      <c r="E693" s="53"/>
      <c r="F693" s="42"/>
    </row>
    <row r="694" customFormat="false" ht="12.75" hidden="false" customHeight="true" outlineLevel="0" collapsed="false">
      <c r="A694" s="42"/>
      <c r="B694" s="42"/>
      <c r="C694" s="42"/>
      <c r="D694" s="42"/>
      <c r="E694" s="53"/>
      <c r="F694" s="42"/>
    </row>
    <row r="695" customFormat="false" ht="12.75" hidden="false" customHeight="true" outlineLevel="0" collapsed="false">
      <c r="A695" s="42"/>
      <c r="B695" s="42"/>
      <c r="C695" s="42"/>
      <c r="D695" s="42"/>
      <c r="E695" s="53"/>
      <c r="F695" s="42"/>
    </row>
    <row r="696" customFormat="false" ht="12.75" hidden="false" customHeight="true" outlineLevel="0" collapsed="false">
      <c r="A696" s="42"/>
      <c r="B696" s="42"/>
      <c r="C696" s="42"/>
      <c r="D696" s="42"/>
      <c r="E696" s="53"/>
      <c r="F696" s="42"/>
    </row>
    <row r="697" customFormat="false" ht="12.75" hidden="false" customHeight="true" outlineLevel="0" collapsed="false">
      <c r="A697" s="42"/>
      <c r="B697" s="42"/>
      <c r="C697" s="42"/>
      <c r="D697" s="42"/>
      <c r="E697" s="53"/>
      <c r="F697" s="42"/>
    </row>
    <row r="698" customFormat="false" ht="12.75" hidden="false" customHeight="true" outlineLevel="0" collapsed="false">
      <c r="A698" s="42"/>
      <c r="B698" s="42"/>
      <c r="C698" s="42"/>
      <c r="D698" s="42"/>
      <c r="E698" s="53"/>
      <c r="F698" s="42"/>
    </row>
    <row r="699" customFormat="false" ht="12.75" hidden="false" customHeight="true" outlineLevel="0" collapsed="false">
      <c r="A699" s="42"/>
      <c r="B699" s="42"/>
      <c r="C699" s="42"/>
      <c r="D699" s="42"/>
      <c r="E699" s="53"/>
      <c r="F699" s="42"/>
    </row>
    <row r="700" customFormat="false" ht="12.75" hidden="false" customHeight="true" outlineLevel="0" collapsed="false">
      <c r="A700" s="42"/>
      <c r="B700" s="42"/>
      <c r="C700" s="42"/>
      <c r="D700" s="42"/>
      <c r="E700" s="53"/>
      <c r="F700" s="42"/>
    </row>
    <row r="701" customFormat="false" ht="12.75" hidden="false" customHeight="true" outlineLevel="0" collapsed="false">
      <c r="A701" s="42"/>
      <c r="B701" s="42"/>
      <c r="C701" s="42"/>
      <c r="D701" s="42"/>
      <c r="E701" s="53"/>
      <c r="F701" s="42"/>
    </row>
    <row r="702" customFormat="false" ht="12.75" hidden="false" customHeight="true" outlineLevel="0" collapsed="false">
      <c r="A702" s="42"/>
      <c r="B702" s="42"/>
      <c r="C702" s="42"/>
      <c r="D702" s="42"/>
      <c r="E702" s="53"/>
      <c r="F702" s="42"/>
    </row>
    <row r="703" customFormat="false" ht="12.75" hidden="false" customHeight="true" outlineLevel="0" collapsed="false">
      <c r="A703" s="42"/>
      <c r="B703" s="42"/>
      <c r="C703" s="42"/>
      <c r="D703" s="42"/>
      <c r="E703" s="53"/>
      <c r="F703" s="42"/>
    </row>
    <row r="704" customFormat="false" ht="12.75" hidden="false" customHeight="true" outlineLevel="0" collapsed="false">
      <c r="A704" s="42"/>
      <c r="B704" s="42"/>
      <c r="C704" s="42"/>
      <c r="D704" s="42"/>
      <c r="E704" s="53"/>
      <c r="F704" s="42"/>
    </row>
    <row r="705" customFormat="false" ht="12.75" hidden="false" customHeight="true" outlineLevel="0" collapsed="false">
      <c r="A705" s="42"/>
      <c r="B705" s="42"/>
      <c r="C705" s="42"/>
      <c r="D705" s="42"/>
      <c r="E705" s="53"/>
      <c r="F705" s="42"/>
    </row>
    <row r="706" customFormat="false" ht="12.75" hidden="false" customHeight="true" outlineLevel="0" collapsed="false">
      <c r="A706" s="42"/>
      <c r="B706" s="42"/>
      <c r="C706" s="42"/>
      <c r="D706" s="42"/>
      <c r="E706" s="53"/>
      <c r="F706" s="42"/>
    </row>
    <row r="707" customFormat="false" ht="12.75" hidden="false" customHeight="true" outlineLevel="0" collapsed="false">
      <c r="A707" s="42"/>
      <c r="B707" s="42"/>
      <c r="C707" s="42"/>
      <c r="D707" s="42"/>
      <c r="E707" s="53"/>
      <c r="F707" s="42"/>
    </row>
    <row r="708" customFormat="false" ht="12.75" hidden="false" customHeight="true" outlineLevel="0" collapsed="false">
      <c r="A708" s="42"/>
      <c r="B708" s="42"/>
      <c r="C708" s="42"/>
      <c r="D708" s="42"/>
      <c r="E708" s="53"/>
      <c r="F708" s="42"/>
    </row>
    <row r="709" customFormat="false" ht="12.75" hidden="false" customHeight="true" outlineLevel="0" collapsed="false">
      <c r="A709" s="42"/>
      <c r="B709" s="42"/>
      <c r="C709" s="42"/>
      <c r="D709" s="42"/>
      <c r="E709" s="53"/>
      <c r="F709" s="42"/>
    </row>
    <row r="710" customFormat="false" ht="12.75" hidden="false" customHeight="true" outlineLevel="0" collapsed="false">
      <c r="A710" s="42"/>
      <c r="B710" s="42"/>
      <c r="C710" s="42"/>
      <c r="D710" s="42"/>
      <c r="E710" s="53"/>
      <c r="F710" s="42"/>
    </row>
    <row r="711" customFormat="false" ht="12.75" hidden="false" customHeight="true" outlineLevel="0" collapsed="false">
      <c r="A711" s="42"/>
      <c r="B711" s="42"/>
      <c r="C711" s="42"/>
      <c r="D711" s="42"/>
      <c r="E711" s="53"/>
      <c r="F711" s="42"/>
    </row>
    <row r="712" customFormat="false" ht="12.75" hidden="false" customHeight="true" outlineLevel="0" collapsed="false">
      <c r="A712" s="42"/>
      <c r="B712" s="42"/>
      <c r="C712" s="42"/>
      <c r="D712" s="42"/>
      <c r="E712" s="53"/>
      <c r="F712" s="42"/>
    </row>
    <row r="713" customFormat="false" ht="12.75" hidden="false" customHeight="true" outlineLevel="0" collapsed="false">
      <c r="A713" s="42"/>
      <c r="B713" s="42"/>
      <c r="C713" s="42"/>
      <c r="D713" s="42"/>
      <c r="E713" s="53"/>
      <c r="F713" s="42"/>
    </row>
    <row r="714" customFormat="false" ht="12.75" hidden="false" customHeight="true" outlineLevel="0" collapsed="false">
      <c r="A714" s="42"/>
      <c r="B714" s="42"/>
      <c r="C714" s="42"/>
      <c r="D714" s="42"/>
      <c r="E714" s="53"/>
      <c r="F714" s="42"/>
    </row>
    <row r="715" customFormat="false" ht="12.75" hidden="false" customHeight="true" outlineLevel="0" collapsed="false">
      <c r="A715" s="42"/>
      <c r="B715" s="42"/>
      <c r="C715" s="42"/>
      <c r="D715" s="42"/>
      <c r="E715" s="53"/>
      <c r="F715" s="42"/>
    </row>
    <row r="716" customFormat="false" ht="12.75" hidden="false" customHeight="true" outlineLevel="0" collapsed="false">
      <c r="A716" s="42"/>
      <c r="B716" s="42"/>
      <c r="C716" s="42"/>
      <c r="D716" s="42"/>
      <c r="E716" s="53"/>
      <c r="F716" s="42"/>
    </row>
    <row r="717" customFormat="false" ht="12.75" hidden="false" customHeight="true" outlineLevel="0" collapsed="false">
      <c r="A717" s="42"/>
      <c r="B717" s="42"/>
      <c r="C717" s="42"/>
      <c r="D717" s="42"/>
      <c r="E717" s="53"/>
      <c r="F717" s="42"/>
    </row>
    <row r="718" customFormat="false" ht="12.75" hidden="false" customHeight="true" outlineLevel="0" collapsed="false">
      <c r="A718" s="42"/>
      <c r="B718" s="42"/>
      <c r="C718" s="42"/>
      <c r="D718" s="42"/>
      <c r="E718" s="53"/>
      <c r="F718" s="42"/>
    </row>
    <row r="719" customFormat="false" ht="12.75" hidden="false" customHeight="true" outlineLevel="0" collapsed="false">
      <c r="A719" s="42"/>
      <c r="B719" s="42"/>
      <c r="C719" s="42"/>
      <c r="D719" s="42"/>
      <c r="E719" s="53"/>
      <c r="F719" s="42"/>
    </row>
    <row r="720" customFormat="false" ht="12.75" hidden="false" customHeight="true" outlineLevel="0" collapsed="false">
      <c r="A720" s="42"/>
      <c r="B720" s="42"/>
      <c r="C720" s="42"/>
      <c r="D720" s="42"/>
      <c r="E720" s="53"/>
      <c r="F720" s="42"/>
    </row>
    <row r="721" customFormat="false" ht="12.75" hidden="false" customHeight="true" outlineLevel="0" collapsed="false">
      <c r="A721" s="42"/>
      <c r="B721" s="42"/>
      <c r="C721" s="42"/>
      <c r="D721" s="42"/>
      <c r="E721" s="53"/>
      <c r="F721" s="42"/>
    </row>
    <row r="722" customFormat="false" ht="12.75" hidden="false" customHeight="true" outlineLevel="0" collapsed="false">
      <c r="A722" s="42"/>
      <c r="B722" s="42"/>
      <c r="C722" s="42"/>
      <c r="D722" s="42"/>
      <c r="E722" s="53"/>
      <c r="F722" s="42"/>
    </row>
    <row r="723" customFormat="false" ht="12.75" hidden="false" customHeight="true" outlineLevel="0" collapsed="false">
      <c r="A723" s="42"/>
      <c r="B723" s="42"/>
      <c r="C723" s="42"/>
      <c r="D723" s="42"/>
      <c r="E723" s="53"/>
      <c r="F723" s="42"/>
    </row>
    <row r="724" customFormat="false" ht="12.75" hidden="false" customHeight="true" outlineLevel="0" collapsed="false">
      <c r="A724" s="42"/>
      <c r="B724" s="42"/>
      <c r="C724" s="42"/>
      <c r="D724" s="42"/>
      <c r="E724" s="53"/>
      <c r="F724" s="42"/>
    </row>
    <row r="725" customFormat="false" ht="12.75" hidden="false" customHeight="true" outlineLevel="0" collapsed="false">
      <c r="A725" s="42"/>
      <c r="B725" s="42"/>
      <c r="C725" s="42"/>
      <c r="D725" s="42"/>
      <c r="E725" s="53"/>
      <c r="F725" s="42"/>
    </row>
    <row r="726" customFormat="false" ht="12.75" hidden="false" customHeight="true" outlineLevel="0" collapsed="false">
      <c r="A726" s="42"/>
      <c r="B726" s="42"/>
      <c r="C726" s="42"/>
      <c r="D726" s="42"/>
      <c r="E726" s="53"/>
      <c r="F726" s="42"/>
    </row>
    <row r="727" customFormat="false" ht="12.75" hidden="false" customHeight="true" outlineLevel="0" collapsed="false">
      <c r="A727" s="42"/>
      <c r="B727" s="42"/>
      <c r="C727" s="42"/>
      <c r="D727" s="42"/>
      <c r="E727" s="53"/>
      <c r="F727" s="42"/>
    </row>
    <row r="728" customFormat="false" ht="12.75" hidden="false" customHeight="true" outlineLevel="0" collapsed="false">
      <c r="A728" s="42"/>
      <c r="B728" s="42"/>
      <c r="C728" s="42"/>
      <c r="D728" s="42"/>
      <c r="E728" s="53"/>
      <c r="F728" s="42"/>
    </row>
    <row r="729" customFormat="false" ht="12.75" hidden="false" customHeight="true" outlineLevel="0" collapsed="false">
      <c r="A729" s="42"/>
      <c r="B729" s="42"/>
      <c r="C729" s="42"/>
      <c r="D729" s="42"/>
      <c r="E729" s="53"/>
      <c r="F729" s="42"/>
    </row>
    <row r="730" customFormat="false" ht="12.75" hidden="false" customHeight="true" outlineLevel="0" collapsed="false">
      <c r="A730" s="42"/>
      <c r="B730" s="42"/>
      <c r="C730" s="42"/>
      <c r="D730" s="42"/>
      <c r="E730" s="53"/>
      <c r="F730" s="42"/>
    </row>
    <row r="731" customFormat="false" ht="12.75" hidden="false" customHeight="true" outlineLevel="0" collapsed="false">
      <c r="A731" s="42"/>
      <c r="B731" s="42"/>
      <c r="C731" s="42"/>
      <c r="D731" s="42"/>
      <c r="E731" s="53"/>
      <c r="F731" s="42"/>
    </row>
    <row r="732" customFormat="false" ht="12.75" hidden="false" customHeight="true" outlineLevel="0" collapsed="false">
      <c r="A732" s="42"/>
      <c r="B732" s="42"/>
      <c r="C732" s="42"/>
      <c r="D732" s="42"/>
      <c r="E732" s="53"/>
      <c r="F732" s="42"/>
    </row>
    <row r="733" customFormat="false" ht="12.75" hidden="false" customHeight="true" outlineLevel="0" collapsed="false">
      <c r="A733" s="42"/>
      <c r="B733" s="42"/>
      <c r="C733" s="42"/>
      <c r="D733" s="42"/>
      <c r="E733" s="53"/>
      <c r="F733" s="42"/>
    </row>
    <row r="734" customFormat="false" ht="12.75" hidden="false" customHeight="true" outlineLevel="0" collapsed="false">
      <c r="A734" s="42"/>
      <c r="B734" s="42"/>
      <c r="C734" s="42"/>
      <c r="D734" s="42"/>
      <c r="E734" s="53"/>
      <c r="F734" s="42"/>
    </row>
    <row r="735" customFormat="false" ht="12.75" hidden="false" customHeight="true" outlineLevel="0" collapsed="false">
      <c r="A735" s="42"/>
      <c r="B735" s="42"/>
      <c r="C735" s="42"/>
      <c r="D735" s="42"/>
      <c r="E735" s="53"/>
      <c r="F735" s="42"/>
    </row>
    <row r="736" customFormat="false" ht="12.75" hidden="false" customHeight="true" outlineLevel="0" collapsed="false">
      <c r="A736" s="42"/>
      <c r="B736" s="42"/>
      <c r="C736" s="42"/>
      <c r="D736" s="42"/>
      <c r="E736" s="53"/>
      <c r="F736" s="42"/>
    </row>
    <row r="737" customFormat="false" ht="12.75" hidden="false" customHeight="true" outlineLevel="0" collapsed="false">
      <c r="A737" s="42"/>
      <c r="B737" s="42"/>
      <c r="C737" s="42"/>
      <c r="D737" s="42"/>
      <c r="E737" s="53"/>
      <c r="F737" s="42"/>
    </row>
    <row r="738" customFormat="false" ht="12.75" hidden="false" customHeight="true" outlineLevel="0" collapsed="false">
      <c r="A738" s="42"/>
      <c r="B738" s="42"/>
      <c r="C738" s="42"/>
      <c r="D738" s="42"/>
      <c r="E738" s="53"/>
      <c r="F738" s="42"/>
    </row>
    <row r="739" customFormat="false" ht="12.75" hidden="false" customHeight="true" outlineLevel="0" collapsed="false">
      <c r="A739" s="42"/>
      <c r="B739" s="42"/>
      <c r="C739" s="42"/>
      <c r="D739" s="42"/>
      <c r="E739" s="53"/>
      <c r="F739" s="42"/>
    </row>
    <row r="740" customFormat="false" ht="12.75" hidden="false" customHeight="true" outlineLevel="0" collapsed="false">
      <c r="A740" s="42"/>
      <c r="B740" s="42"/>
      <c r="C740" s="42"/>
      <c r="D740" s="42"/>
      <c r="E740" s="53"/>
      <c r="F740" s="42"/>
    </row>
    <row r="741" customFormat="false" ht="12.75" hidden="false" customHeight="true" outlineLevel="0" collapsed="false">
      <c r="A741" s="42"/>
      <c r="B741" s="42"/>
      <c r="C741" s="42"/>
      <c r="D741" s="42"/>
      <c r="E741" s="53"/>
      <c r="F741" s="42"/>
    </row>
    <row r="742" customFormat="false" ht="12.75" hidden="false" customHeight="true" outlineLevel="0" collapsed="false">
      <c r="A742" s="42"/>
      <c r="B742" s="42"/>
      <c r="C742" s="42"/>
      <c r="D742" s="42"/>
      <c r="E742" s="53"/>
      <c r="F742" s="42"/>
    </row>
    <row r="743" customFormat="false" ht="12.75" hidden="false" customHeight="true" outlineLevel="0" collapsed="false">
      <c r="A743" s="42"/>
      <c r="B743" s="42"/>
      <c r="C743" s="42"/>
      <c r="D743" s="42"/>
      <c r="E743" s="53"/>
      <c r="F743" s="42"/>
    </row>
    <row r="744" customFormat="false" ht="12.75" hidden="false" customHeight="true" outlineLevel="0" collapsed="false">
      <c r="A744" s="42"/>
      <c r="B744" s="42"/>
      <c r="C744" s="42"/>
      <c r="D744" s="42"/>
      <c r="E744" s="53"/>
      <c r="F744" s="42"/>
    </row>
    <row r="745" customFormat="false" ht="12.75" hidden="false" customHeight="true" outlineLevel="0" collapsed="false">
      <c r="A745" s="42"/>
      <c r="B745" s="42"/>
      <c r="C745" s="42"/>
      <c r="D745" s="42"/>
      <c r="E745" s="53"/>
      <c r="F745" s="42"/>
    </row>
    <row r="746" customFormat="false" ht="12.75" hidden="false" customHeight="true" outlineLevel="0" collapsed="false">
      <c r="A746" s="42"/>
      <c r="B746" s="42"/>
      <c r="C746" s="42"/>
      <c r="D746" s="42"/>
      <c r="E746" s="53"/>
      <c r="F746" s="42"/>
    </row>
    <row r="747" customFormat="false" ht="12.75" hidden="false" customHeight="true" outlineLevel="0" collapsed="false">
      <c r="A747" s="42"/>
      <c r="B747" s="42"/>
      <c r="C747" s="42"/>
      <c r="D747" s="42"/>
      <c r="E747" s="53"/>
      <c r="F747" s="42"/>
    </row>
    <row r="748" customFormat="false" ht="12.75" hidden="false" customHeight="true" outlineLevel="0" collapsed="false">
      <c r="A748" s="42"/>
      <c r="B748" s="42"/>
      <c r="C748" s="42"/>
      <c r="D748" s="42"/>
      <c r="E748" s="53"/>
      <c r="F748" s="42"/>
    </row>
    <row r="749" customFormat="false" ht="12.75" hidden="false" customHeight="true" outlineLevel="0" collapsed="false">
      <c r="A749" s="42"/>
      <c r="B749" s="42"/>
      <c r="C749" s="42"/>
      <c r="D749" s="42"/>
      <c r="E749" s="53"/>
      <c r="F749" s="42"/>
    </row>
    <row r="750" customFormat="false" ht="12.75" hidden="false" customHeight="true" outlineLevel="0" collapsed="false">
      <c r="A750" s="42"/>
      <c r="B750" s="42"/>
      <c r="C750" s="42"/>
      <c r="D750" s="42"/>
      <c r="E750" s="53"/>
      <c r="F750" s="42"/>
    </row>
    <row r="751" customFormat="false" ht="12.75" hidden="false" customHeight="true" outlineLevel="0" collapsed="false">
      <c r="A751" s="42"/>
      <c r="B751" s="42"/>
      <c r="C751" s="42"/>
      <c r="D751" s="42"/>
      <c r="E751" s="53"/>
      <c r="F751" s="42"/>
    </row>
    <row r="752" customFormat="false" ht="12.75" hidden="false" customHeight="true" outlineLevel="0" collapsed="false">
      <c r="A752" s="42"/>
      <c r="B752" s="42"/>
      <c r="C752" s="42"/>
      <c r="D752" s="42"/>
      <c r="E752" s="53"/>
      <c r="F752" s="42"/>
    </row>
    <row r="753" customFormat="false" ht="12.75" hidden="false" customHeight="true" outlineLevel="0" collapsed="false">
      <c r="A753" s="42"/>
      <c r="B753" s="42"/>
      <c r="C753" s="42"/>
      <c r="D753" s="42"/>
      <c r="E753" s="53"/>
      <c r="F753" s="42"/>
    </row>
    <row r="754" customFormat="false" ht="12.75" hidden="false" customHeight="true" outlineLevel="0" collapsed="false">
      <c r="A754" s="42"/>
      <c r="B754" s="42"/>
      <c r="C754" s="42"/>
      <c r="D754" s="42"/>
      <c r="E754" s="53"/>
      <c r="F754" s="42"/>
    </row>
    <row r="755" customFormat="false" ht="12.75" hidden="false" customHeight="true" outlineLevel="0" collapsed="false">
      <c r="A755" s="42"/>
      <c r="B755" s="42"/>
      <c r="C755" s="42"/>
      <c r="D755" s="42"/>
      <c r="E755" s="53"/>
      <c r="F755" s="42"/>
    </row>
    <row r="756" customFormat="false" ht="12.75" hidden="false" customHeight="true" outlineLevel="0" collapsed="false">
      <c r="A756" s="42"/>
      <c r="B756" s="42"/>
      <c r="C756" s="42"/>
      <c r="D756" s="42"/>
      <c r="E756" s="53"/>
      <c r="F756" s="42"/>
    </row>
    <row r="757" customFormat="false" ht="12.75" hidden="false" customHeight="true" outlineLevel="0" collapsed="false">
      <c r="A757" s="42"/>
      <c r="B757" s="42"/>
      <c r="C757" s="42"/>
      <c r="D757" s="42"/>
      <c r="E757" s="53"/>
      <c r="F757" s="42"/>
    </row>
    <row r="758" customFormat="false" ht="12.75" hidden="false" customHeight="true" outlineLevel="0" collapsed="false">
      <c r="A758" s="42"/>
      <c r="B758" s="42"/>
      <c r="C758" s="42"/>
      <c r="D758" s="42"/>
      <c r="E758" s="53"/>
      <c r="F758" s="42"/>
    </row>
    <row r="759" customFormat="false" ht="12.75" hidden="false" customHeight="true" outlineLevel="0" collapsed="false">
      <c r="A759" s="42"/>
      <c r="B759" s="42"/>
      <c r="C759" s="42"/>
      <c r="D759" s="42"/>
      <c r="E759" s="53"/>
      <c r="F759" s="42"/>
    </row>
    <row r="760" customFormat="false" ht="12.75" hidden="false" customHeight="true" outlineLevel="0" collapsed="false">
      <c r="A760" s="42"/>
      <c r="B760" s="42"/>
      <c r="C760" s="42"/>
      <c r="D760" s="42"/>
      <c r="E760" s="53"/>
      <c r="F760" s="42"/>
    </row>
    <row r="761" customFormat="false" ht="12.75" hidden="false" customHeight="true" outlineLevel="0" collapsed="false">
      <c r="A761" s="42"/>
      <c r="B761" s="42"/>
      <c r="C761" s="42"/>
      <c r="D761" s="42"/>
      <c r="E761" s="53"/>
      <c r="F761" s="42"/>
    </row>
    <row r="762" customFormat="false" ht="12.75" hidden="false" customHeight="true" outlineLevel="0" collapsed="false">
      <c r="A762" s="42"/>
      <c r="B762" s="42"/>
      <c r="C762" s="42"/>
      <c r="D762" s="42"/>
      <c r="E762" s="53"/>
      <c r="F762" s="42"/>
    </row>
    <row r="763" customFormat="false" ht="12.75" hidden="false" customHeight="true" outlineLevel="0" collapsed="false">
      <c r="A763" s="42"/>
      <c r="B763" s="42"/>
      <c r="C763" s="42"/>
      <c r="D763" s="42"/>
      <c r="E763" s="53"/>
      <c r="F763" s="42"/>
    </row>
    <row r="764" customFormat="false" ht="12.75" hidden="false" customHeight="true" outlineLevel="0" collapsed="false">
      <c r="A764" s="42"/>
      <c r="B764" s="42"/>
      <c r="C764" s="42"/>
      <c r="D764" s="42"/>
      <c r="E764" s="53"/>
      <c r="F764" s="42"/>
    </row>
    <row r="765" customFormat="false" ht="12.75" hidden="false" customHeight="true" outlineLevel="0" collapsed="false">
      <c r="A765" s="42"/>
      <c r="B765" s="42"/>
      <c r="C765" s="42"/>
      <c r="D765" s="42"/>
      <c r="E765" s="53"/>
      <c r="F765" s="42"/>
    </row>
    <row r="766" customFormat="false" ht="12.75" hidden="false" customHeight="true" outlineLevel="0" collapsed="false">
      <c r="A766" s="42"/>
      <c r="B766" s="42"/>
      <c r="C766" s="42"/>
      <c r="D766" s="42"/>
      <c r="E766" s="53"/>
      <c r="F766" s="42"/>
    </row>
    <row r="767" customFormat="false" ht="12.75" hidden="false" customHeight="true" outlineLevel="0" collapsed="false">
      <c r="A767" s="42"/>
      <c r="B767" s="42"/>
      <c r="C767" s="42"/>
      <c r="D767" s="42"/>
      <c r="E767" s="53"/>
      <c r="F767" s="42"/>
    </row>
    <row r="768" customFormat="false" ht="12.75" hidden="false" customHeight="true" outlineLevel="0" collapsed="false">
      <c r="A768" s="42"/>
      <c r="B768" s="42"/>
      <c r="C768" s="42"/>
      <c r="D768" s="42"/>
      <c r="E768" s="53"/>
      <c r="F768" s="42"/>
    </row>
    <row r="769" customFormat="false" ht="12.75" hidden="false" customHeight="true" outlineLevel="0" collapsed="false">
      <c r="A769" s="42"/>
      <c r="B769" s="42"/>
      <c r="C769" s="42"/>
      <c r="D769" s="42"/>
      <c r="E769" s="53"/>
      <c r="F769" s="42"/>
    </row>
    <row r="770" customFormat="false" ht="12.75" hidden="false" customHeight="true" outlineLevel="0" collapsed="false">
      <c r="A770" s="42"/>
      <c r="B770" s="42"/>
      <c r="C770" s="42"/>
      <c r="D770" s="42"/>
      <c r="E770" s="53"/>
      <c r="F770" s="42"/>
    </row>
    <row r="771" customFormat="false" ht="12.75" hidden="false" customHeight="true" outlineLevel="0" collapsed="false">
      <c r="A771" s="42"/>
      <c r="B771" s="42"/>
      <c r="C771" s="42"/>
      <c r="D771" s="42"/>
      <c r="E771" s="53"/>
      <c r="F771" s="42"/>
    </row>
    <row r="772" customFormat="false" ht="12.75" hidden="false" customHeight="true" outlineLevel="0" collapsed="false">
      <c r="A772" s="42"/>
      <c r="B772" s="42"/>
      <c r="C772" s="42"/>
      <c r="D772" s="42"/>
      <c r="E772" s="53"/>
      <c r="F772" s="42"/>
    </row>
    <row r="773" customFormat="false" ht="12.75" hidden="false" customHeight="true" outlineLevel="0" collapsed="false">
      <c r="A773" s="42"/>
      <c r="B773" s="42"/>
      <c r="C773" s="42"/>
      <c r="D773" s="42"/>
      <c r="E773" s="53"/>
      <c r="F773" s="42"/>
    </row>
    <row r="774" customFormat="false" ht="12.75" hidden="false" customHeight="true" outlineLevel="0" collapsed="false">
      <c r="A774" s="42"/>
      <c r="B774" s="42"/>
      <c r="C774" s="42"/>
      <c r="D774" s="42"/>
      <c r="E774" s="53"/>
      <c r="F774" s="42"/>
    </row>
    <row r="775" customFormat="false" ht="12.75" hidden="false" customHeight="true" outlineLevel="0" collapsed="false">
      <c r="A775" s="42"/>
      <c r="B775" s="42"/>
      <c r="C775" s="42"/>
      <c r="D775" s="42"/>
      <c r="E775" s="53"/>
      <c r="F775" s="42"/>
    </row>
    <row r="776" customFormat="false" ht="12.75" hidden="false" customHeight="true" outlineLevel="0" collapsed="false">
      <c r="A776" s="42"/>
      <c r="B776" s="42"/>
      <c r="C776" s="42"/>
      <c r="D776" s="42"/>
      <c r="E776" s="53"/>
      <c r="F776" s="42"/>
    </row>
    <row r="777" customFormat="false" ht="12.75" hidden="false" customHeight="true" outlineLevel="0" collapsed="false">
      <c r="A777" s="42"/>
      <c r="B777" s="42"/>
      <c r="C777" s="42"/>
      <c r="D777" s="42"/>
      <c r="E777" s="53"/>
      <c r="F777" s="42"/>
    </row>
    <row r="778" customFormat="false" ht="12.75" hidden="false" customHeight="true" outlineLevel="0" collapsed="false">
      <c r="A778" s="42"/>
      <c r="B778" s="42"/>
      <c r="C778" s="42"/>
      <c r="D778" s="42"/>
      <c r="E778" s="53"/>
      <c r="F778" s="42"/>
    </row>
    <row r="779" customFormat="false" ht="12.75" hidden="false" customHeight="true" outlineLevel="0" collapsed="false">
      <c r="A779" s="42"/>
      <c r="B779" s="42"/>
      <c r="C779" s="42"/>
      <c r="D779" s="42"/>
      <c r="E779" s="53"/>
      <c r="F779" s="42"/>
    </row>
    <row r="780" customFormat="false" ht="12.75" hidden="false" customHeight="true" outlineLevel="0" collapsed="false">
      <c r="A780" s="42"/>
      <c r="B780" s="42"/>
      <c r="C780" s="42"/>
      <c r="D780" s="42"/>
      <c r="E780" s="53"/>
      <c r="F780" s="42"/>
    </row>
    <row r="781" customFormat="false" ht="12.75" hidden="false" customHeight="true" outlineLevel="0" collapsed="false">
      <c r="A781" s="42"/>
      <c r="B781" s="42"/>
      <c r="C781" s="42"/>
      <c r="D781" s="42"/>
      <c r="E781" s="53"/>
      <c r="F781" s="42"/>
    </row>
    <row r="782" customFormat="false" ht="12.75" hidden="false" customHeight="true" outlineLevel="0" collapsed="false">
      <c r="A782" s="42"/>
      <c r="B782" s="42"/>
      <c r="C782" s="42"/>
      <c r="D782" s="42"/>
      <c r="E782" s="53"/>
      <c r="F782" s="42"/>
    </row>
    <row r="783" customFormat="false" ht="12.75" hidden="false" customHeight="true" outlineLevel="0" collapsed="false">
      <c r="A783" s="42"/>
      <c r="B783" s="42"/>
      <c r="C783" s="42"/>
      <c r="D783" s="42"/>
      <c r="E783" s="53"/>
      <c r="F783" s="42"/>
    </row>
    <row r="784" customFormat="false" ht="12.75" hidden="false" customHeight="true" outlineLevel="0" collapsed="false">
      <c r="A784" s="42"/>
      <c r="B784" s="42"/>
      <c r="C784" s="42"/>
      <c r="D784" s="42"/>
      <c r="E784" s="53"/>
      <c r="F784" s="42"/>
    </row>
    <row r="785" customFormat="false" ht="12.75" hidden="false" customHeight="true" outlineLevel="0" collapsed="false">
      <c r="A785" s="42"/>
      <c r="B785" s="42"/>
      <c r="C785" s="42"/>
      <c r="D785" s="42"/>
      <c r="E785" s="53"/>
      <c r="F785" s="42"/>
    </row>
    <row r="786" customFormat="false" ht="12.75" hidden="false" customHeight="true" outlineLevel="0" collapsed="false">
      <c r="A786" s="42"/>
      <c r="B786" s="42"/>
      <c r="C786" s="42"/>
      <c r="D786" s="42"/>
      <c r="E786" s="53"/>
      <c r="F786" s="42"/>
    </row>
    <row r="787" customFormat="false" ht="12.75" hidden="false" customHeight="true" outlineLevel="0" collapsed="false">
      <c r="A787" s="42"/>
      <c r="B787" s="42"/>
      <c r="C787" s="42"/>
      <c r="D787" s="42"/>
      <c r="E787" s="53"/>
      <c r="F787" s="42"/>
    </row>
    <row r="788" customFormat="false" ht="12.75" hidden="false" customHeight="true" outlineLevel="0" collapsed="false">
      <c r="A788" s="42"/>
      <c r="B788" s="42"/>
      <c r="C788" s="42"/>
      <c r="D788" s="42"/>
      <c r="E788" s="53"/>
      <c r="F788" s="42"/>
    </row>
    <row r="789" customFormat="false" ht="12.75" hidden="false" customHeight="true" outlineLevel="0" collapsed="false">
      <c r="A789" s="42"/>
      <c r="B789" s="42"/>
      <c r="C789" s="42"/>
      <c r="D789" s="42"/>
      <c r="E789" s="53"/>
      <c r="F789" s="42"/>
    </row>
    <row r="790" customFormat="false" ht="12.75" hidden="false" customHeight="true" outlineLevel="0" collapsed="false">
      <c r="A790" s="42"/>
      <c r="B790" s="42"/>
      <c r="C790" s="42"/>
      <c r="D790" s="42"/>
      <c r="E790" s="53"/>
      <c r="F790" s="42"/>
    </row>
    <row r="791" customFormat="false" ht="12.75" hidden="false" customHeight="true" outlineLevel="0" collapsed="false">
      <c r="A791" s="42"/>
      <c r="B791" s="42"/>
      <c r="C791" s="42"/>
      <c r="D791" s="42"/>
      <c r="E791" s="53"/>
      <c r="F791" s="42"/>
    </row>
    <row r="792" customFormat="false" ht="12.75" hidden="false" customHeight="true" outlineLevel="0" collapsed="false">
      <c r="A792" s="42"/>
      <c r="B792" s="42"/>
      <c r="C792" s="42"/>
      <c r="D792" s="42"/>
      <c r="E792" s="53"/>
      <c r="F792" s="42"/>
    </row>
    <row r="793" customFormat="false" ht="12.75" hidden="false" customHeight="true" outlineLevel="0" collapsed="false">
      <c r="A793" s="42"/>
      <c r="B793" s="42"/>
      <c r="C793" s="42"/>
      <c r="D793" s="42"/>
      <c r="E793" s="53"/>
      <c r="F793" s="42"/>
    </row>
    <row r="794" customFormat="false" ht="12.75" hidden="false" customHeight="true" outlineLevel="0" collapsed="false">
      <c r="A794" s="42"/>
      <c r="B794" s="42"/>
      <c r="C794" s="42"/>
      <c r="D794" s="42"/>
      <c r="E794" s="53"/>
      <c r="F794" s="42"/>
    </row>
    <row r="795" customFormat="false" ht="12.75" hidden="false" customHeight="true" outlineLevel="0" collapsed="false">
      <c r="A795" s="42"/>
      <c r="B795" s="42"/>
      <c r="C795" s="42"/>
      <c r="D795" s="42"/>
      <c r="E795" s="53"/>
      <c r="F795" s="42"/>
    </row>
    <row r="796" customFormat="false" ht="12.75" hidden="false" customHeight="true" outlineLevel="0" collapsed="false">
      <c r="A796" s="42"/>
      <c r="B796" s="42"/>
      <c r="C796" s="42"/>
      <c r="D796" s="42"/>
      <c r="E796" s="53"/>
      <c r="F796" s="42"/>
    </row>
    <row r="797" customFormat="false" ht="12.75" hidden="false" customHeight="true" outlineLevel="0" collapsed="false">
      <c r="A797" s="42"/>
      <c r="B797" s="42"/>
      <c r="C797" s="42"/>
      <c r="D797" s="42"/>
      <c r="E797" s="53"/>
      <c r="F797" s="42"/>
    </row>
    <row r="798" customFormat="false" ht="12.75" hidden="false" customHeight="true" outlineLevel="0" collapsed="false">
      <c r="A798" s="42"/>
      <c r="B798" s="42"/>
      <c r="C798" s="42"/>
      <c r="D798" s="42"/>
      <c r="E798" s="53"/>
      <c r="F798" s="42"/>
    </row>
    <row r="799" customFormat="false" ht="12.75" hidden="false" customHeight="true" outlineLevel="0" collapsed="false">
      <c r="A799" s="42"/>
      <c r="B799" s="42"/>
      <c r="C799" s="42"/>
      <c r="D799" s="42"/>
      <c r="E799" s="53"/>
      <c r="F799" s="42"/>
    </row>
    <row r="800" customFormat="false" ht="12.75" hidden="false" customHeight="true" outlineLevel="0" collapsed="false">
      <c r="A800" s="42"/>
      <c r="B800" s="42"/>
      <c r="C800" s="42"/>
      <c r="D800" s="42"/>
      <c r="E800" s="53"/>
      <c r="F800" s="42"/>
    </row>
    <row r="801" customFormat="false" ht="12.75" hidden="false" customHeight="true" outlineLevel="0" collapsed="false">
      <c r="A801" s="42"/>
      <c r="B801" s="42"/>
      <c r="C801" s="42"/>
      <c r="D801" s="42"/>
      <c r="E801" s="53"/>
      <c r="F801" s="42"/>
    </row>
    <row r="802" customFormat="false" ht="12.75" hidden="false" customHeight="true" outlineLevel="0" collapsed="false">
      <c r="A802" s="42"/>
      <c r="B802" s="42"/>
      <c r="C802" s="42"/>
      <c r="D802" s="42"/>
      <c r="E802" s="53"/>
      <c r="F802" s="42"/>
    </row>
    <row r="803" customFormat="false" ht="12.75" hidden="false" customHeight="true" outlineLevel="0" collapsed="false">
      <c r="A803" s="42"/>
      <c r="B803" s="42"/>
      <c r="C803" s="42"/>
      <c r="D803" s="42"/>
      <c r="E803" s="53"/>
      <c r="F803" s="42"/>
    </row>
    <row r="804" customFormat="false" ht="12.75" hidden="false" customHeight="true" outlineLevel="0" collapsed="false">
      <c r="A804" s="42"/>
      <c r="B804" s="42"/>
      <c r="C804" s="42"/>
      <c r="D804" s="42"/>
      <c r="E804" s="53"/>
      <c r="F804" s="42"/>
    </row>
    <row r="805" customFormat="false" ht="12.75" hidden="false" customHeight="true" outlineLevel="0" collapsed="false">
      <c r="A805" s="42"/>
      <c r="B805" s="42"/>
      <c r="C805" s="42"/>
      <c r="D805" s="42"/>
      <c r="E805" s="53"/>
      <c r="F805" s="42"/>
    </row>
    <row r="806" customFormat="false" ht="12.75" hidden="false" customHeight="true" outlineLevel="0" collapsed="false">
      <c r="A806" s="42"/>
      <c r="B806" s="42"/>
      <c r="C806" s="42"/>
      <c r="D806" s="42"/>
      <c r="E806" s="53"/>
      <c r="F806" s="42"/>
    </row>
    <row r="807" customFormat="false" ht="12.75" hidden="false" customHeight="true" outlineLevel="0" collapsed="false">
      <c r="A807" s="42"/>
      <c r="B807" s="42"/>
      <c r="C807" s="42"/>
      <c r="D807" s="42"/>
      <c r="E807" s="53"/>
      <c r="F807" s="42"/>
    </row>
    <row r="808" customFormat="false" ht="12.75" hidden="false" customHeight="true" outlineLevel="0" collapsed="false">
      <c r="A808" s="42"/>
      <c r="B808" s="42"/>
      <c r="C808" s="42"/>
      <c r="D808" s="42"/>
      <c r="E808" s="53"/>
      <c r="F808" s="42"/>
    </row>
    <row r="809" customFormat="false" ht="12.75" hidden="false" customHeight="true" outlineLevel="0" collapsed="false">
      <c r="A809" s="42"/>
      <c r="B809" s="42"/>
      <c r="C809" s="42"/>
      <c r="D809" s="42"/>
      <c r="E809" s="53"/>
      <c r="F809" s="42"/>
    </row>
    <row r="810" customFormat="false" ht="12.75" hidden="false" customHeight="true" outlineLevel="0" collapsed="false">
      <c r="A810" s="42"/>
      <c r="B810" s="42"/>
      <c r="C810" s="42"/>
      <c r="D810" s="42"/>
      <c r="E810" s="53"/>
      <c r="F810" s="42"/>
    </row>
    <row r="811" customFormat="false" ht="12.75" hidden="false" customHeight="true" outlineLevel="0" collapsed="false">
      <c r="A811" s="42"/>
      <c r="B811" s="42"/>
      <c r="C811" s="42"/>
      <c r="D811" s="42"/>
      <c r="E811" s="53"/>
      <c r="F811" s="42"/>
    </row>
    <row r="812" customFormat="false" ht="12.75" hidden="false" customHeight="true" outlineLevel="0" collapsed="false">
      <c r="A812" s="42"/>
      <c r="B812" s="42"/>
      <c r="C812" s="42"/>
      <c r="D812" s="42"/>
      <c r="E812" s="53"/>
      <c r="F812" s="42"/>
    </row>
    <row r="813" customFormat="false" ht="12.75" hidden="false" customHeight="true" outlineLevel="0" collapsed="false">
      <c r="A813" s="42"/>
      <c r="B813" s="42"/>
      <c r="C813" s="42"/>
      <c r="D813" s="42"/>
      <c r="E813" s="53"/>
      <c r="F813" s="42"/>
    </row>
    <row r="814" customFormat="false" ht="12.75" hidden="false" customHeight="true" outlineLevel="0" collapsed="false">
      <c r="A814" s="42"/>
      <c r="B814" s="42"/>
      <c r="C814" s="42"/>
      <c r="D814" s="42"/>
      <c r="E814" s="53"/>
      <c r="F814" s="42"/>
    </row>
    <row r="815" customFormat="false" ht="12.75" hidden="false" customHeight="true" outlineLevel="0" collapsed="false">
      <c r="A815" s="42"/>
      <c r="B815" s="42"/>
      <c r="C815" s="42"/>
      <c r="D815" s="42"/>
      <c r="E815" s="53"/>
      <c r="F815" s="42"/>
    </row>
    <row r="816" customFormat="false" ht="12.75" hidden="false" customHeight="true" outlineLevel="0" collapsed="false">
      <c r="A816" s="42"/>
      <c r="B816" s="42"/>
      <c r="C816" s="42"/>
      <c r="D816" s="42"/>
      <c r="E816" s="53"/>
      <c r="F816" s="42"/>
    </row>
    <row r="817" customFormat="false" ht="12.75" hidden="false" customHeight="true" outlineLevel="0" collapsed="false">
      <c r="A817" s="42"/>
      <c r="B817" s="42"/>
      <c r="C817" s="42"/>
      <c r="D817" s="42"/>
      <c r="E817" s="53"/>
      <c r="F817" s="42"/>
    </row>
    <row r="818" customFormat="false" ht="12.75" hidden="false" customHeight="true" outlineLevel="0" collapsed="false">
      <c r="A818" s="42"/>
      <c r="B818" s="42"/>
      <c r="C818" s="42"/>
      <c r="D818" s="42"/>
      <c r="E818" s="53"/>
      <c r="F818" s="42"/>
    </row>
    <row r="819" customFormat="false" ht="12.75" hidden="false" customHeight="true" outlineLevel="0" collapsed="false">
      <c r="A819" s="42"/>
      <c r="B819" s="42"/>
      <c r="C819" s="42"/>
      <c r="D819" s="42"/>
      <c r="E819" s="53"/>
      <c r="F819" s="42"/>
    </row>
    <row r="820" customFormat="false" ht="12.75" hidden="false" customHeight="true" outlineLevel="0" collapsed="false">
      <c r="A820" s="42"/>
      <c r="B820" s="42"/>
      <c r="C820" s="42"/>
      <c r="D820" s="42"/>
      <c r="E820" s="53"/>
      <c r="F820" s="42"/>
    </row>
    <row r="821" customFormat="false" ht="12.75" hidden="false" customHeight="true" outlineLevel="0" collapsed="false">
      <c r="A821" s="42"/>
      <c r="B821" s="42"/>
      <c r="C821" s="42"/>
      <c r="D821" s="42"/>
      <c r="E821" s="53"/>
      <c r="F821" s="42"/>
    </row>
    <row r="822" customFormat="false" ht="12.75" hidden="false" customHeight="true" outlineLevel="0" collapsed="false">
      <c r="A822" s="42"/>
      <c r="B822" s="42"/>
      <c r="C822" s="42"/>
      <c r="D822" s="42"/>
      <c r="E822" s="53"/>
      <c r="F822" s="42"/>
    </row>
    <row r="823" customFormat="false" ht="12.75" hidden="false" customHeight="true" outlineLevel="0" collapsed="false">
      <c r="A823" s="42"/>
      <c r="B823" s="42"/>
      <c r="C823" s="42"/>
      <c r="D823" s="42"/>
      <c r="E823" s="53"/>
      <c r="F823" s="42"/>
    </row>
    <row r="824" customFormat="false" ht="12.75" hidden="false" customHeight="true" outlineLevel="0" collapsed="false">
      <c r="A824" s="42"/>
      <c r="B824" s="42"/>
      <c r="C824" s="42"/>
      <c r="D824" s="42"/>
      <c r="E824" s="53"/>
      <c r="F824" s="42"/>
    </row>
    <row r="825" customFormat="false" ht="12.75" hidden="false" customHeight="true" outlineLevel="0" collapsed="false">
      <c r="A825" s="42"/>
      <c r="B825" s="42"/>
      <c r="C825" s="42"/>
      <c r="D825" s="42"/>
      <c r="E825" s="53"/>
      <c r="F825" s="42"/>
    </row>
    <row r="826" customFormat="false" ht="12.75" hidden="false" customHeight="true" outlineLevel="0" collapsed="false">
      <c r="A826" s="42"/>
      <c r="B826" s="42"/>
      <c r="C826" s="42"/>
      <c r="D826" s="42"/>
      <c r="E826" s="53"/>
      <c r="F826" s="42"/>
    </row>
    <row r="827" customFormat="false" ht="12.75" hidden="false" customHeight="true" outlineLevel="0" collapsed="false">
      <c r="A827" s="42"/>
      <c r="B827" s="42"/>
      <c r="C827" s="42"/>
      <c r="D827" s="42"/>
      <c r="E827" s="53"/>
      <c r="F827" s="42"/>
    </row>
    <row r="828" customFormat="false" ht="12.75" hidden="false" customHeight="true" outlineLevel="0" collapsed="false">
      <c r="A828" s="42"/>
      <c r="B828" s="42"/>
      <c r="C828" s="42"/>
      <c r="D828" s="42"/>
      <c r="E828" s="53"/>
      <c r="F828" s="42"/>
    </row>
    <row r="829" customFormat="false" ht="12.75" hidden="false" customHeight="true" outlineLevel="0" collapsed="false">
      <c r="A829" s="42"/>
      <c r="B829" s="42"/>
      <c r="C829" s="42"/>
      <c r="D829" s="42"/>
      <c r="E829" s="53"/>
      <c r="F829" s="42"/>
    </row>
    <row r="830" customFormat="false" ht="12.75" hidden="false" customHeight="true" outlineLevel="0" collapsed="false">
      <c r="A830" s="42"/>
      <c r="B830" s="42"/>
      <c r="C830" s="42"/>
      <c r="D830" s="42"/>
      <c r="E830" s="53"/>
      <c r="F830" s="42"/>
    </row>
    <row r="831" customFormat="false" ht="12.75" hidden="false" customHeight="true" outlineLevel="0" collapsed="false">
      <c r="A831" s="42"/>
      <c r="B831" s="42"/>
      <c r="C831" s="42"/>
      <c r="D831" s="42"/>
      <c r="E831" s="53"/>
      <c r="F831" s="42"/>
    </row>
    <row r="832" customFormat="false" ht="12.75" hidden="false" customHeight="true" outlineLevel="0" collapsed="false">
      <c r="A832" s="42"/>
      <c r="B832" s="42"/>
      <c r="C832" s="42"/>
      <c r="D832" s="42"/>
      <c r="E832" s="53"/>
      <c r="F832" s="42"/>
    </row>
    <row r="833" customFormat="false" ht="12.75" hidden="false" customHeight="true" outlineLevel="0" collapsed="false">
      <c r="A833" s="42"/>
      <c r="B833" s="42"/>
      <c r="C833" s="42"/>
      <c r="D833" s="42"/>
      <c r="E833" s="53"/>
      <c r="F833" s="42"/>
    </row>
    <row r="834" customFormat="false" ht="12.75" hidden="false" customHeight="true" outlineLevel="0" collapsed="false">
      <c r="A834" s="42"/>
      <c r="B834" s="42"/>
      <c r="C834" s="42"/>
      <c r="D834" s="42"/>
      <c r="E834" s="53"/>
      <c r="F834" s="42"/>
    </row>
    <row r="835" customFormat="false" ht="12.75" hidden="false" customHeight="true" outlineLevel="0" collapsed="false">
      <c r="A835" s="42"/>
      <c r="B835" s="42"/>
      <c r="C835" s="42"/>
      <c r="D835" s="42"/>
      <c r="E835" s="53"/>
      <c r="F835" s="42"/>
    </row>
    <row r="836" customFormat="false" ht="12.75" hidden="false" customHeight="true" outlineLevel="0" collapsed="false">
      <c r="A836" s="42"/>
      <c r="B836" s="42"/>
      <c r="C836" s="42"/>
      <c r="D836" s="42"/>
      <c r="E836" s="53"/>
      <c r="F836" s="42"/>
    </row>
    <row r="837" customFormat="false" ht="12.75" hidden="false" customHeight="true" outlineLevel="0" collapsed="false">
      <c r="A837" s="42"/>
      <c r="B837" s="42"/>
      <c r="C837" s="42"/>
      <c r="D837" s="42"/>
      <c r="E837" s="53"/>
      <c r="F837" s="42"/>
    </row>
    <row r="838" customFormat="false" ht="12.75" hidden="false" customHeight="true" outlineLevel="0" collapsed="false">
      <c r="A838" s="42"/>
      <c r="B838" s="42"/>
      <c r="C838" s="42"/>
      <c r="D838" s="42"/>
      <c r="E838" s="53"/>
      <c r="F838" s="42"/>
    </row>
    <row r="839" customFormat="false" ht="12.75" hidden="false" customHeight="true" outlineLevel="0" collapsed="false">
      <c r="A839" s="42"/>
      <c r="B839" s="42"/>
      <c r="C839" s="42"/>
      <c r="D839" s="42"/>
      <c r="E839" s="53"/>
      <c r="F839" s="42"/>
    </row>
    <row r="840" customFormat="false" ht="12.75" hidden="false" customHeight="true" outlineLevel="0" collapsed="false">
      <c r="A840" s="42"/>
      <c r="B840" s="42"/>
      <c r="C840" s="42"/>
      <c r="D840" s="42"/>
      <c r="E840" s="53"/>
      <c r="F840" s="42"/>
    </row>
    <row r="841" customFormat="false" ht="12.75" hidden="false" customHeight="true" outlineLevel="0" collapsed="false">
      <c r="A841" s="42"/>
      <c r="B841" s="42"/>
      <c r="C841" s="42"/>
      <c r="D841" s="42"/>
      <c r="E841" s="53"/>
      <c r="F841" s="42"/>
    </row>
    <row r="842" customFormat="false" ht="12.75" hidden="false" customHeight="true" outlineLevel="0" collapsed="false">
      <c r="A842" s="42"/>
      <c r="B842" s="42"/>
      <c r="C842" s="42"/>
      <c r="D842" s="42"/>
      <c r="E842" s="53"/>
      <c r="F842" s="42"/>
    </row>
    <row r="843" customFormat="false" ht="12.75" hidden="false" customHeight="true" outlineLevel="0" collapsed="false">
      <c r="A843" s="42"/>
      <c r="B843" s="42"/>
      <c r="C843" s="42"/>
      <c r="D843" s="42"/>
      <c r="E843" s="53"/>
      <c r="F843" s="42"/>
    </row>
    <row r="844" customFormat="false" ht="12.75" hidden="false" customHeight="true" outlineLevel="0" collapsed="false">
      <c r="A844" s="42"/>
      <c r="B844" s="42"/>
      <c r="C844" s="42"/>
      <c r="D844" s="42"/>
      <c r="E844" s="53"/>
      <c r="F844" s="42"/>
    </row>
    <row r="845" customFormat="false" ht="12.75" hidden="false" customHeight="true" outlineLevel="0" collapsed="false">
      <c r="A845" s="42"/>
      <c r="B845" s="42"/>
      <c r="C845" s="42"/>
      <c r="D845" s="42"/>
      <c r="E845" s="53"/>
      <c r="F845" s="42"/>
    </row>
    <row r="846" customFormat="false" ht="12.75" hidden="false" customHeight="true" outlineLevel="0" collapsed="false">
      <c r="A846" s="42"/>
      <c r="B846" s="42"/>
      <c r="C846" s="42"/>
      <c r="D846" s="42"/>
      <c r="E846" s="53"/>
      <c r="F846" s="42"/>
    </row>
    <row r="847" customFormat="false" ht="12.75" hidden="false" customHeight="true" outlineLevel="0" collapsed="false">
      <c r="A847" s="42"/>
      <c r="B847" s="42"/>
      <c r="C847" s="42"/>
      <c r="D847" s="42"/>
      <c r="E847" s="53"/>
      <c r="F847" s="42"/>
    </row>
    <row r="848" customFormat="false" ht="12.75" hidden="false" customHeight="true" outlineLevel="0" collapsed="false">
      <c r="A848" s="42"/>
      <c r="B848" s="42"/>
      <c r="C848" s="42"/>
      <c r="D848" s="42"/>
      <c r="E848" s="53"/>
      <c r="F848" s="42"/>
    </row>
    <row r="849" customFormat="false" ht="12.75" hidden="false" customHeight="true" outlineLevel="0" collapsed="false">
      <c r="A849" s="42"/>
      <c r="B849" s="42"/>
      <c r="C849" s="42"/>
      <c r="D849" s="42"/>
      <c r="E849" s="53"/>
      <c r="F849" s="42"/>
    </row>
    <row r="850" customFormat="false" ht="12.75" hidden="false" customHeight="true" outlineLevel="0" collapsed="false">
      <c r="A850" s="42"/>
      <c r="B850" s="42"/>
      <c r="C850" s="42"/>
      <c r="D850" s="42"/>
      <c r="E850" s="53"/>
      <c r="F850" s="42"/>
    </row>
    <row r="851" customFormat="false" ht="12.75" hidden="false" customHeight="true" outlineLevel="0" collapsed="false">
      <c r="A851" s="42"/>
      <c r="B851" s="42"/>
      <c r="C851" s="42"/>
      <c r="D851" s="42"/>
      <c r="E851" s="53"/>
      <c r="F851" s="42"/>
    </row>
    <row r="852" customFormat="false" ht="12.75" hidden="false" customHeight="true" outlineLevel="0" collapsed="false">
      <c r="A852" s="42"/>
      <c r="B852" s="42"/>
      <c r="C852" s="42"/>
      <c r="D852" s="42"/>
      <c r="E852" s="53"/>
      <c r="F852" s="42"/>
    </row>
    <row r="853" customFormat="false" ht="12.75" hidden="false" customHeight="true" outlineLevel="0" collapsed="false">
      <c r="A853" s="42"/>
      <c r="B853" s="42"/>
      <c r="C853" s="42"/>
      <c r="D853" s="42"/>
      <c r="E853" s="53"/>
      <c r="F853" s="42"/>
    </row>
    <row r="854" customFormat="false" ht="12.75" hidden="false" customHeight="true" outlineLevel="0" collapsed="false">
      <c r="A854" s="42"/>
      <c r="B854" s="42"/>
      <c r="C854" s="42"/>
      <c r="D854" s="42"/>
      <c r="E854" s="53"/>
      <c r="F854" s="42"/>
    </row>
    <row r="855" customFormat="false" ht="12.75" hidden="false" customHeight="true" outlineLevel="0" collapsed="false">
      <c r="A855" s="42"/>
      <c r="B855" s="42"/>
      <c r="C855" s="42"/>
      <c r="D855" s="42"/>
      <c r="E855" s="53"/>
      <c r="F855" s="42"/>
    </row>
    <row r="856" customFormat="false" ht="12.75" hidden="false" customHeight="true" outlineLevel="0" collapsed="false">
      <c r="A856" s="42"/>
      <c r="B856" s="42"/>
      <c r="C856" s="42"/>
      <c r="D856" s="42"/>
      <c r="E856" s="53"/>
      <c r="F856" s="42"/>
    </row>
    <row r="857" customFormat="false" ht="12.75" hidden="false" customHeight="true" outlineLevel="0" collapsed="false">
      <c r="A857" s="42"/>
      <c r="B857" s="42"/>
      <c r="C857" s="42"/>
      <c r="D857" s="42"/>
      <c r="E857" s="53"/>
      <c r="F857" s="42"/>
    </row>
    <row r="858" customFormat="false" ht="12.75" hidden="false" customHeight="true" outlineLevel="0" collapsed="false">
      <c r="A858" s="42"/>
      <c r="B858" s="42"/>
      <c r="C858" s="42"/>
      <c r="D858" s="42"/>
      <c r="E858" s="53"/>
      <c r="F858" s="42"/>
    </row>
    <row r="859" customFormat="false" ht="12.75" hidden="false" customHeight="true" outlineLevel="0" collapsed="false">
      <c r="A859" s="42"/>
      <c r="B859" s="42"/>
      <c r="C859" s="42"/>
      <c r="D859" s="42"/>
      <c r="E859" s="53"/>
      <c r="F859" s="42"/>
    </row>
    <row r="860" customFormat="false" ht="12.75" hidden="false" customHeight="true" outlineLevel="0" collapsed="false">
      <c r="A860" s="42"/>
      <c r="B860" s="42"/>
      <c r="C860" s="42"/>
      <c r="D860" s="42"/>
      <c r="E860" s="53"/>
      <c r="F860" s="42"/>
    </row>
    <row r="861" customFormat="false" ht="12.75" hidden="false" customHeight="true" outlineLevel="0" collapsed="false">
      <c r="A861" s="42"/>
      <c r="B861" s="42"/>
      <c r="C861" s="42"/>
      <c r="D861" s="42"/>
      <c r="E861" s="53"/>
      <c r="F861" s="42"/>
    </row>
    <row r="862" customFormat="false" ht="12.75" hidden="false" customHeight="true" outlineLevel="0" collapsed="false">
      <c r="A862" s="42"/>
      <c r="B862" s="42"/>
      <c r="C862" s="42"/>
      <c r="D862" s="42"/>
      <c r="E862" s="53"/>
      <c r="F862" s="42"/>
    </row>
    <row r="863" customFormat="false" ht="12.75" hidden="false" customHeight="true" outlineLevel="0" collapsed="false">
      <c r="A863" s="42"/>
      <c r="B863" s="42"/>
      <c r="C863" s="42"/>
      <c r="D863" s="42"/>
      <c r="E863" s="53"/>
      <c r="F863" s="42"/>
    </row>
    <row r="864" customFormat="false" ht="12.75" hidden="false" customHeight="true" outlineLevel="0" collapsed="false">
      <c r="A864" s="42"/>
      <c r="B864" s="42"/>
      <c r="C864" s="42"/>
      <c r="D864" s="42"/>
      <c r="E864" s="53"/>
      <c r="F864" s="42"/>
    </row>
    <row r="865" customFormat="false" ht="12.75" hidden="false" customHeight="true" outlineLevel="0" collapsed="false">
      <c r="A865" s="42"/>
      <c r="B865" s="42"/>
      <c r="C865" s="42"/>
      <c r="D865" s="42"/>
      <c r="E865" s="53"/>
      <c r="F865" s="42"/>
    </row>
    <row r="866" customFormat="false" ht="12.75" hidden="false" customHeight="true" outlineLevel="0" collapsed="false">
      <c r="A866" s="42"/>
      <c r="B866" s="42"/>
      <c r="C866" s="42"/>
      <c r="D866" s="42"/>
      <c r="E866" s="53"/>
      <c r="F866" s="42"/>
    </row>
    <row r="867" customFormat="false" ht="12.75" hidden="false" customHeight="true" outlineLevel="0" collapsed="false">
      <c r="A867" s="42"/>
      <c r="B867" s="42"/>
      <c r="C867" s="42"/>
      <c r="D867" s="42"/>
      <c r="E867" s="53"/>
      <c r="F867" s="42"/>
    </row>
    <row r="868" customFormat="false" ht="12.75" hidden="false" customHeight="true" outlineLevel="0" collapsed="false">
      <c r="A868" s="42"/>
      <c r="B868" s="42"/>
      <c r="C868" s="42"/>
      <c r="D868" s="42"/>
      <c r="E868" s="53"/>
      <c r="F868" s="42"/>
    </row>
    <row r="869" customFormat="false" ht="12.75" hidden="false" customHeight="true" outlineLevel="0" collapsed="false">
      <c r="A869" s="42"/>
      <c r="B869" s="42"/>
      <c r="C869" s="42"/>
      <c r="D869" s="42"/>
      <c r="E869" s="53"/>
      <c r="F869" s="42"/>
    </row>
    <row r="870" customFormat="false" ht="12.75" hidden="false" customHeight="true" outlineLevel="0" collapsed="false">
      <c r="A870" s="42"/>
      <c r="B870" s="42"/>
      <c r="C870" s="42"/>
      <c r="D870" s="42"/>
      <c r="E870" s="53"/>
      <c r="F870" s="42"/>
    </row>
    <row r="871" customFormat="false" ht="12.75" hidden="false" customHeight="true" outlineLevel="0" collapsed="false">
      <c r="A871" s="42"/>
      <c r="B871" s="42"/>
      <c r="C871" s="42"/>
      <c r="D871" s="42"/>
      <c r="E871" s="53"/>
      <c r="F871" s="42"/>
    </row>
    <row r="872" customFormat="false" ht="12.75" hidden="false" customHeight="true" outlineLevel="0" collapsed="false">
      <c r="A872" s="42"/>
      <c r="B872" s="42"/>
      <c r="C872" s="42"/>
      <c r="D872" s="42"/>
      <c r="E872" s="53"/>
      <c r="F872" s="42"/>
    </row>
    <row r="873" customFormat="false" ht="12.75" hidden="false" customHeight="true" outlineLevel="0" collapsed="false">
      <c r="A873" s="42"/>
      <c r="B873" s="42"/>
      <c r="C873" s="42"/>
      <c r="D873" s="42"/>
      <c r="E873" s="53"/>
      <c r="F873" s="42"/>
    </row>
    <row r="874" customFormat="false" ht="12.75" hidden="false" customHeight="true" outlineLevel="0" collapsed="false">
      <c r="A874" s="42"/>
      <c r="B874" s="42"/>
      <c r="C874" s="42"/>
      <c r="D874" s="42"/>
      <c r="E874" s="53"/>
      <c r="F874" s="42"/>
    </row>
    <row r="875" customFormat="false" ht="12.75" hidden="false" customHeight="true" outlineLevel="0" collapsed="false">
      <c r="A875" s="42"/>
      <c r="B875" s="42"/>
      <c r="C875" s="42"/>
      <c r="D875" s="42"/>
      <c r="E875" s="53"/>
      <c r="F875" s="42"/>
    </row>
    <row r="876" customFormat="false" ht="12.75" hidden="false" customHeight="true" outlineLevel="0" collapsed="false">
      <c r="A876" s="42"/>
      <c r="B876" s="42"/>
      <c r="C876" s="42"/>
      <c r="D876" s="42"/>
      <c r="E876" s="53"/>
      <c r="F876" s="42"/>
    </row>
    <row r="877" customFormat="false" ht="12.75" hidden="false" customHeight="true" outlineLevel="0" collapsed="false">
      <c r="A877" s="42"/>
      <c r="B877" s="42"/>
      <c r="C877" s="42"/>
      <c r="D877" s="42"/>
      <c r="E877" s="53"/>
      <c r="F877" s="42"/>
    </row>
    <row r="878" customFormat="false" ht="12.75" hidden="false" customHeight="true" outlineLevel="0" collapsed="false">
      <c r="A878" s="42"/>
      <c r="B878" s="42"/>
      <c r="C878" s="42"/>
      <c r="D878" s="42"/>
      <c r="E878" s="53"/>
      <c r="F878" s="42"/>
    </row>
    <row r="879" customFormat="false" ht="12.75" hidden="false" customHeight="true" outlineLevel="0" collapsed="false">
      <c r="A879" s="42"/>
      <c r="B879" s="42"/>
      <c r="C879" s="42"/>
      <c r="D879" s="42"/>
      <c r="E879" s="53"/>
      <c r="F879" s="42"/>
    </row>
    <row r="880" customFormat="false" ht="12.75" hidden="false" customHeight="true" outlineLevel="0" collapsed="false">
      <c r="A880" s="42"/>
      <c r="B880" s="42"/>
      <c r="C880" s="42"/>
      <c r="D880" s="42"/>
      <c r="E880" s="53"/>
      <c r="F880" s="42"/>
    </row>
    <row r="881" customFormat="false" ht="12.75" hidden="false" customHeight="true" outlineLevel="0" collapsed="false">
      <c r="A881" s="42"/>
      <c r="B881" s="42"/>
      <c r="C881" s="42"/>
      <c r="D881" s="42"/>
      <c r="E881" s="53"/>
      <c r="F881" s="42"/>
    </row>
    <row r="882" customFormat="false" ht="12.75" hidden="false" customHeight="true" outlineLevel="0" collapsed="false">
      <c r="A882" s="42"/>
      <c r="B882" s="42"/>
      <c r="C882" s="42"/>
      <c r="D882" s="42"/>
      <c r="E882" s="53"/>
      <c r="F882" s="42"/>
    </row>
    <row r="883" customFormat="false" ht="12.75" hidden="false" customHeight="true" outlineLevel="0" collapsed="false">
      <c r="A883" s="42"/>
      <c r="B883" s="42"/>
      <c r="C883" s="42"/>
      <c r="D883" s="42"/>
      <c r="E883" s="53"/>
      <c r="F883" s="42"/>
    </row>
    <row r="884" customFormat="false" ht="12.75" hidden="false" customHeight="true" outlineLevel="0" collapsed="false">
      <c r="A884" s="42"/>
      <c r="B884" s="42"/>
      <c r="C884" s="42"/>
      <c r="D884" s="42"/>
      <c r="E884" s="53"/>
      <c r="F884" s="42"/>
    </row>
    <row r="885" customFormat="false" ht="12.75" hidden="false" customHeight="true" outlineLevel="0" collapsed="false">
      <c r="A885" s="42"/>
      <c r="B885" s="42"/>
      <c r="C885" s="42"/>
      <c r="D885" s="42"/>
      <c r="E885" s="53"/>
      <c r="F885" s="42"/>
    </row>
    <row r="886" customFormat="false" ht="12.75" hidden="false" customHeight="true" outlineLevel="0" collapsed="false">
      <c r="A886" s="42"/>
      <c r="B886" s="42"/>
      <c r="C886" s="42"/>
      <c r="D886" s="42"/>
      <c r="E886" s="53"/>
      <c r="F886" s="42"/>
    </row>
    <row r="887" customFormat="false" ht="12.75" hidden="false" customHeight="true" outlineLevel="0" collapsed="false">
      <c r="A887" s="42"/>
      <c r="B887" s="42"/>
      <c r="C887" s="42"/>
      <c r="D887" s="42"/>
      <c r="E887" s="53"/>
      <c r="F887" s="42"/>
    </row>
    <row r="888" customFormat="false" ht="12.75" hidden="false" customHeight="true" outlineLevel="0" collapsed="false">
      <c r="A888" s="42"/>
      <c r="B888" s="42"/>
      <c r="C888" s="42"/>
      <c r="D888" s="42"/>
      <c r="E888" s="53"/>
      <c r="F888" s="42"/>
    </row>
    <row r="889" customFormat="false" ht="12.75" hidden="false" customHeight="true" outlineLevel="0" collapsed="false">
      <c r="A889" s="42"/>
      <c r="B889" s="42"/>
      <c r="C889" s="42"/>
      <c r="D889" s="42"/>
      <c r="E889" s="53"/>
      <c r="F889" s="42"/>
    </row>
    <row r="890" customFormat="false" ht="12.75" hidden="false" customHeight="true" outlineLevel="0" collapsed="false">
      <c r="A890" s="42"/>
      <c r="B890" s="42"/>
      <c r="C890" s="42"/>
      <c r="D890" s="42"/>
      <c r="E890" s="53"/>
      <c r="F890" s="42"/>
    </row>
    <row r="891" customFormat="false" ht="12.75" hidden="false" customHeight="true" outlineLevel="0" collapsed="false">
      <c r="A891" s="42"/>
      <c r="B891" s="42"/>
      <c r="C891" s="42"/>
      <c r="D891" s="42"/>
      <c r="E891" s="53"/>
      <c r="F891" s="42"/>
    </row>
    <row r="892" customFormat="false" ht="12.75" hidden="false" customHeight="true" outlineLevel="0" collapsed="false">
      <c r="A892" s="42"/>
      <c r="B892" s="42"/>
      <c r="C892" s="42"/>
      <c r="D892" s="42"/>
      <c r="E892" s="53"/>
      <c r="F892" s="42"/>
    </row>
    <row r="893" customFormat="false" ht="12.75" hidden="false" customHeight="true" outlineLevel="0" collapsed="false">
      <c r="A893" s="42"/>
      <c r="B893" s="42"/>
      <c r="C893" s="42"/>
      <c r="D893" s="42"/>
      <c r="E893" s="53"/>
      <c r="F893" s="42"/>
    </row>
    <row r="894" customFormat="false" ht="12.75" hidden="false" customHeight="true" outlineLevel="0" collapsed="false">
      <c r="A894" s="42"/>
      <c r="B894" s="42"/>
      <c r="C894" s="42"/>
      <c r="D894" s="42"/>
      <c r="E894" s="53"/>
      <c r="F894" s="42"/>
    </row>
    <row r="895" customFormat="false" ht="12.75" hidden="false" customHeight="true" outlineLevel="0" collapsed="false">
      <c r="A895" s="42"/>
      <c r="B895" s="42"/>
      <c r="C895" s="42"/>
      <c r="D895" s="42"/>
      <c r="E895" s="53"/>
      <c r="F895" s="42"/>
    </row>
    <row r="896" customFormat="false" ht="12.75" hidden="false" customHeight="true" outlineLevel="0" collapsed="false">
      <c r="A896" s="42"/>
      <c r="B896" s="42"/>
      <c r="C896" s="42"/>
      <c r="D896" s="42"/>
      <c r="E896" s="53"/>
      <c r="F896" s="42"/>
    </row>
    <row r="897" customFormat="false" ht="12.75" hidden="false" customHeight="true" outlineLevel="0" collapsed="false">
      <c r="A897" s="42"/>
      <c r="B897" s="42"/>
      <c r="C897" s="42"/>
      <c r="D897" s="42"/>
      <c r="E897" s="53"/>
      <c r="F897" s="42"/>
    </row>
    <row r="898" customFormat="false" ht="12.75" hidden="false" customHeight="true" outlineLevel="0" collapsed="false">
      <c r="A898" s="42"/>
      <c r="B898" s="42"/>
      <c r="C898" s="42"/>
      <c r="D898" s="42"/>
      <c r="E898" s="53"/>
      <c r="F898" s="42"/>
    </row>
    <row r="899" customFormat="false" ht="12.75" hidden="false" customHeight="true" outlineLevel="0" collapsed="false">
      <c r="A899" s="42"/>
      <c r="B899" s="42"/>
      <c r="C899" s="42"/>
      <c r="D899" s="42"/>
      <c r="E899" s="53"/>
      <c r="F899" s="42"/>
    </row>
    <row r="900" customFormat="false" ht="12.75" hidden="false" customHeight="true" outlineLevel="0" collapsed="false">
      <c r="A900" s="42"/>
      <c r="B900" s="42"/>
      <c r="C900" s="42"/>
      <c r="D900" s="42"/>
      <c r="E900" s="53"/>
      <c r="F900" s="42"/>
    </row>
    <row r="901" customFormat="false" ht="12.75" hidden="false" customHeight="true" outlineLevel="0" collapsed="false">
      <c r="A901" s="42"/>
      <c r="B901" s="42"/>
      <c r="C901" s="42"/>
      <c r="D901" s="42"/>
      <c r="E901" s="53"/>
      <c r="F901" s="42"/>
    </row>
    <row r="902" customFormat="false" ht="12.75" hidden="false" customHeight="true" outlineLevel="0" collapsed="false">
      <c r="A902" s="42"/>
      <c r="B902" s="42"/>
      <c r="C902" s="42"/>
      <c r="D902" s="42"/>
      <c r="E902" s="53"/>
      <c r="F902" s="42"/>
    </row>
    <row r="903" customFormat="false" ht="12.75" hidden="false" customHeight="true" outlineLevel="0" collapsed="false">
      <c r="A903" s="42"/>
      <c r="B903" s="42"/>
      <c r="C903" s="42"/>
      <c r="D903" s="42"/>
      <c r="E903" s="53"/>
      <c r="F903" s="42"/>
    </row>
    <row r="904" customFormat="false" ht="12.75" hidden="false" customHeight="true" outlineLevel="0" collapsed="false">
      <c r="A904" s="42"/>
      <c r="B904" s="42"/>
      <c r="C904" s="42"/>
      <c r="D904" s="42"/>
      <c r="E904" s="53"/>
      <c r="F904" s="42"/>
    </row>
    <row r="905" customFormat="false" ht="12.75" hidden="false" customHeight="true" outlineLevel="0" collapsed="false">
      <c r="A905" s="42"/>
      <c r="B905" s="42"/>
      <c r="C905" s="42"/>
      <c r="D905" s="42"/>
      <c r="E905" s="53"/>
      <c r="F905" s="42"/>
    </row>
    <row r="906" customFormat="false" ht="12.75" hidden="false" customHeight="true" outlineLevel="0" collapsed="false">
      <c r="A906" s="42"/>
      <c r="B906" s="42"/>
      <c r="C906" s="42"/>
      <c r="D906" s="42"/>
      <c r="E906" s="53"/>
      <c r="F906" s="42"/>
    </row>
    <row r="907" customFormat="false" ht="12.75" hidden="false" customHeight="true" outlineLevel="0" collapsed="false">
      <c r="A907" s="42"/>
      <c r="B907" s="42"/>
      <c r="C907" s="42"/>
      <c r="D907" s="42"/>
      <c r="E907" s="53"/>
      <c r="F907" s="42"/>
    </row>
    <row r="908" customFormat="false" ht="12.75" hidden="false" customHeight="true" outlineLevel="0" collapsed="false">
      <c r="A908" s="42"/>
      <c r="B908" s="42"/>
      <c r="C908" s="42"/>
      <c r="D908" s="42"/>
      <c r="E908" s="53"/>
      <c r="F908" s="42"/>
    </row>
    <row r="909" customFormat="false" ht="12.75" hidden="false" customHeight="true" outlineLevel="0" collapsed="false">
      <c r="A909" s="42"/>
      <c r="B909" s="42"/>
      <c r="C909" s="42"/>
      <c r="D909" s="42"/>
      <c r="E909" s="53"/>
      <c r="F909" s="42"/>
    </row>
    <row r="910" customFormat="false" ht="12.75" hidden="false" customHeight="true" outlineLevel="0" collapsed="false">
      <c r="A910" s="42"/>
      <c r="B910" s="42"/>
      <c r="C910" s="42"/>
      <c r="D910" s="42"/>
      <c r="E910" s="53"/>
      <c r="F910" s="42"/>
    </row>
    <row r="911" customFormat="false" ht="12.75" hidden="false" customHeight="true" outlineLevel="0" collapsed="false">
      <c r="A911" s="42"/>
      <c r="B911" s="42"/>
      <c r="C911" s="42"/>
      <c r="D911" s="42"/>
      <c r="E911" s="53"/>
      <c r="F911" s="42"/>
    </row>
    <row r="912" customFormat="false" ht="12.75" hidden="false" customHeight="true" outlineLevel="0" collapsed="false">
      <c r="A912" s="42"/>
      <c r="B912" s="42"/>
      <c r="C912" s="42"/>
      <c r="D912" s="42"/>
      <c r="E912" s="53"/>
      <c r="F912" s="42"/>
    </row>
    <row r="913" customFormat="false" ht="12.75" hidden="false" customHeight="true" outlineLevel="0" collapsed="false">
      <c r="A913" s="42"/>
      <c r="B913" s="42"/>
      <c r="C913" s="42"/>
      <c r="D913" s="42"/>
      <c r="E913" s="53"/>
      <c r="F913" s="42"/>
    </row>
    <row r="914" customFormat="false" ht="12.75" hidden="false" customHeight="true" outlineLevel="0" collapsed="false">
      <c r="A914" s="42"/>
      <c r="B914" s="42"/>
      <c r="C914" s="42"/>
      <c r="D914" s="42"/>
      <c r="E914" s="53"/>
      <c r="F914" s="42"/>
    </row>
    <row r="915" customFormat="false" ht="12.75" hidden="false" customHeight="true" outlineLevel="0" collapsed="false">
      <c r="A915" s="42"/>
      <c r="B915" s="42"/>
      <c r="C915" s="42"/>
      <c r="D915" s="42"/>
      <c r="E915" s="53"/>
      <c r="F915" s="42"/>
    </row>
    <row r="916" customFormat="false" ht="12.75" hidden="false" customHeight="true" outlineLevel="0" collapsed="false">
      <c r="A916" s="42"/>
      <c r="B916" s="42"/>
      <c r="C916" s="42"/>
      <c r="D916" s="42"/>
      <c r="E916" s="53"/>
      <c r="F916" s="42"/>
    </row>
    <row r="917" customFormat="false" ht="12.75" hidden="false" customHeight="true" outlineLevel="0" collapsed="false">
      <c r="A917" s="42"/>
      <c r="B917" s="42"/>
      <c r="C917" s="42"/>
      <c r="D917" s="42"/>
      <c r="E917" s="53"/>
      <c r="F917" s="42"/>
    </row>
    <row r="918" customFormat="false" ht="12.75" hidden="false" customHeight="true" outlineLevel="0" collapsed="false">
      <c r="A918" s="42"/>
      <c r="B918" s="42"/>
      <c r="C918" s="42"/>
      <c r="D918" s="42"/>
      <c r="E918" s="53"/>
      <c r="F918" s="42"/>
    </row>
    <row r="919" customFormat="false" ht="12.75" hidden="false" customHeight="true" outlineLevel="0" collapsed="false">
      <c r="A919" s="42"/>
      <c r="B919" s="42"/>
      <c r="C919" s="42"/>
      <c r="D919" s="42"/>
      <c r="E919" s="53"/>
      <c r="F919" s="42"/>
    </row>
    <row r="920" customFormat="false" ht="12.75" hidden="false" customHeight="true" outlineLevel="0" collapsed="false">
      <c r="A920" s="42"/>
      <c r="B920" s="42"/>
      <c r="C920" s="42"/>
      <c r="D920" s="42"/>
      <c r="E920" s="53"/>
      <c r="F920" s="42"/>
    </row>
    <row r="921" customFormat="false" ht="12.75" hidden="false" customHeight="true" outlineLevel="0" collapsed="false">
      <c r="A921" s="42"/>
      <c r="B921" s="42"/>
      <c r="C921" s="42"/>
      <c r="D921" s="42"/>
      <c r="E921" s="53"/>
      <c r="F921" s="42"/>
    </row>
    <row r="922" customFormat="false" ht="12.75" hidden="false" customHeight="true" outlineLevel="0" collapsed="false">
      <c r="A922" s="42"/>
      <c r="B922" s="42"/>
      <c r="C922" s="42"/>
      <c r="D922" s="42"/>
      <c r="E922" s="53"/>
      <c r="F922" s="42"/>
    </row>
    <row r="923" customFormat="false" ht="12.75" hidden="false" customHeight="true" outlineLevel="0" collapsed="false">
      <c r="A923" s="42"/>
      <c r="B923" s="42"/>
      <c r="C923" s="42"/>
      <c r="D923" s="42"/>
      <c r="E923" s="53"/>
      <c r="F923" s="42"/>
    </row>
    <row r="924" customFormat="false" ht="12.75" hidden="false" customHeight="true" outlineLevel="0" collapsed="false">
      <c r="A924" s="42"/>
      <c r="B924" s="42"/>
      <c r="C924" s="42"/>
      <c r="D924" s="42"/>
      <c r="E924" s="53"/>
      <c r="F924" s="42"/>
    </row>
    <row r="925" customFormat="false" ht="12.75" hidden="false" customHeight="true" outlineLevel="0" collapsed="false">
      <c r="A925" s="42"/>
      <c r="B925" s="42"/>
      <c r="C925" s="42"/>
      <c r="D925" s="42"/>
      <c r="E925" s="53"/>
      <c r="F925" s="42"/>
    </row>
    <row r="926" customFormat="false" ht="12.75" hidden="false" customHeight="true" outlineLevel="0" collapsed="false">
      <c r="A926" s="42"/>
      <c r="B926" s="42"/>
      <c r="C926" s="42"/>
      <c r="D926" s="42"/>
      <c r="E926" s="53"/>
      <c r="F926" s="42"/>
    </row>
    <row r="927" customFormat="false" ht="12.75" hidden="false" customHeight="true" outlineLevel="0" collapsed="false">
      <c r="A927" s="42"/>
      <c r="B927" s="42"/>
      <c r="C927" s="42"/>
      <c r="D927" s="42"/>
      <c r="E927" s="53"/>
      <c r="F927" s="42"/>
    </row>
    <row r="928" customFormat="false" ht="12.75" hidden="false" customHeight="true" outlineLevel="0" collapsed="false">
      <c r="A928" s="42"/>
      <c r="B928" s="42"/>
      <c r="C928" s="42"/>
      <c r="D928" s="42"/>
      <c r="E928" s="53"/>
      <c r="F928" s="42"/>
    </row>
    <row r="929" customFormat="false" ht="12.75" hidden="false" customHeight="true" outlineLevel="0" collapsed="false">
      <c r="A929" s="42"/>
      <c r="B929" s="42"/>
      <c r="C929" s="42"/>
      <c r="D929" s="42"/>
      <c r="E929" s="53"/>
      <c r="F929" s="42"/>
    </row>
    <row r="930" customFormat="false" ht="12.75" hidden="false" customHeight="true" outlineLevel="0" collapsed="false">
      <c r="A930" s="42"/>
      <c r="B930" s="42"/>
      <c r="C930" s="42"/>
      <c r="D930" s="42"/>
      <c r="E930" s="53"/>
      <c r="F930" s="42"/>
    </row>
    <row r="931" customFormat="false" ht="12.75" hidden="false" customHeight="true" outlineLevel="0" collapsed="false">
      <c r="A931" s="42"/>
      <c r="B931" s="42"/>
      <c r="C931" s="42"/>
      <c r="D931" s="42"/>
      <c r="E931" s="53"/>
      <c r="F931" s="42"/>
    </row>
    <row r="932" customFormat="false" ht="12.75" hidden="false" customHeight="true" outlineLevel="0" collapsed="false">
      <c r="A932" s="42"/>
      <c r="B932" s="42"/>
      <c r="C932" s="42"/>
      <c r="D932" s="42"/>
      <c r="E932" s="53"/>
      <c r="F932" s="42"/>
    </row>
    <row r="933" customFormat="false" ht="12.75" hidden="false" customHeight="true" outlineLevel="0" collapsed="false">
      <c r="A933" s="42"/>
      <c r="B933" s="42"/>
      <c r="C933" s="42"/>
      <c r="D933" s="42"/>
      <c r="E933" s="53"/>
      <c r="F933" s="42"/>
    </row>
    <row r="934" customFormat="false" ht="12.75" hidden="false" customHeight="true" outlineLevel="0" collapsed="false">
      <c r="A934" s="42"/>
      <c r="B934" s="42"/>
      <c r="C934" s="42"/>
      <c r="D934" s="42"/>
      <c r="E934" s="53"/>
      <c r="F934" s="42"/>
    </row>
    <row r="935" customFormat="false" ht="12.75" hidden="false" customHeight="true" outlineLevel="0" collapsed="false">
      <c r="A935" s="42"/>
      <c r="B935" s="42"/>
      <c r="C935" s="42"/>
      <c r="D935" s="42"/>
      <c r="E935" s="53"/>
      <c r="F935" s="42"/>
    </row>
    <row r="936" customFormat="false" ht="12.75" hidden="false" customHeight="true" outlineLevel="0" collapsed="false">
      <c r="A936" s="42"/>
      <c r="B936" s="42"/>
      <c r="C936" s="42"/>
      <c r="D936" s="42"/>
      <c r="E936" s="53"/>
      <c r="F936" s="42"/>
    </row>
    <row r="937" customFormat="false" ht="12.75" hidden="false" customHeight="true" outlineLevel="0" collapsed="false">
      <c r="A937" s="42"/>
      <c r="B937" s="42"/>
      <c r="C937" s="42"/>
      <c r="D937" s="42"/>
      <c r="E937" s="53"/>
      <c r="F937" s="42"/>
    </row>
    <row r="938" customFormat="false" ht="12.75" hidden="false" customHeight="true" outlineLevel="0" collapsed="false">
      <c r="A938" s="42"/>
      <c r="B938" s="42"/>
      <c r="C938" s="42"/>
      <c r="D938" s="42"/>
      <c r="E938" s="53"/>
      <c r="F938" s="42"/>
    </row>
    <row r="939" customFormat="false" ht="12.75" hidden="false" customHeight="true" outlineLevel="0" collapsed="false">
      <c r="A939" s="42"/>
      <c r="B939" s="42"/>
      <c r="C939" s="42"/>
      <c r="D939" s="42"/>
      <c r="E939" s="53"/>
      <c r="F939" s="42"/>
    </row>
    <row r="940" customFormat="false" ht="12.75" hidden="false" customHeight="true" outlineLevel="0" collapsed="false">
      <c r="A940" s="42"/>
      <c r="B940" s="42"/>
      <c r="C940" s="42"/>
      <c r="D940" s="42"/>
      <c r="E940" s="53"/>
      <c r="F940" s="42"/>
    </row>
    <row r="941" customFormat="false" ht="12.75" hidden="false" customHeight="true" outlineLevel="0" collapsed="false">
      <c r="A941" s="42"/>
      <c r="B941" s="42"/>
      <c r="C941" s="42"/>
      <c r="D941" s="42"/>
      <c r="E941" s="53"/>
      <c r="F941" s="42"/>
    </row>
    <row r="942" customFormat="false" ht="12.75" hidden="false" customHeight="true" outlineLevel="0" collapsed="false">
      <c r="A942" s="42"/>
      <c r="B942" s="42"/>
      <c r="C942" s="42"/>
      <c r="D942" s="42"/>
      <c r="E942" s="53"/>
      <c r="F942" s="42"/>
    </row>
    <row r="943" customFormat="false" ht="12.75" hidden="false" customHeight="true" outlineLevel="0" collapsed="false">
      <c r="A943" s="42"/>
      <c r="B943" s="42"/>
      <c r="C943" s="42"/>
      <c r="D943" s="42"/>
      <c r="E943" s="53"/>
      <c r="F943" s="42"/>
    </row>
    <row r="944" customFormat="false" ht="12.75" hidden="false" customHeight="true" outlineLevel="0" collapsed="false">
      <c r="A944" s="42"/>
      <c r="B944" s="42"/>
      <c r="C944" s="42"/>
      <c r="D944" s="42"/>
      <c r="E944" s="53"/>
      <c r="F944" s="42"/>
    </row>
    <row r="945" customFormat="false" ht="12.75" hidden="false" customHeight="true" outlineLevel="0" collapsed="false">
      <c r="A945" s="42"/>
      <c r="B945" s="42"/>
      <c r="C945" s="42"/>
      <c r="D945" s="42"/>
      <c r="E945" s="53"/>
      <c r="F945" s="42"/>
    </row>
    <row r="946" customFormat="false" ht="12.75" hidden="false" customHeight="true" outlineLevel="0" collapsed="false">
      <c r="A946" s="42"/>
      <c r="B946" s="42"/>
      <c r="C946" s="42"/>
      <c r="D946" s="42"/>
      <c r="E946" s="53"/>
      <c r="F946" s="42"/>
    </row>
    <row r="947" customFormat="false" ht="12.75" hidden="false" customHeight="true" outlineLevel="0" collapsed="false">
      <c r="A947" s="42"/>
      <c r="B947" s="42"/>
      <c r="C947" s="42"/>
      <c r="D947" s="42"/>
      <c r="E947" s="53"/>
      <c r="F947" s="42"/>
    </row>
    <row r="948" customFormat="false" ht="12.75" hidden="false" customHeight="true" outlineLevel="0" collapsed="false">
      <c r="A948" s="42"/>
      <c r="B948" s="42"/>
      <c r="C948" s="42"/>
      <c r="D948" s="42"/>
      <c r="E948" s="53"/>
      <c r="F948" s="42"/>
    </row>
    <row r="949" customFormat="false" ht="12.75" hidden="false" customHeight="true" outlineLevel="0" collapsed="false">
      <c r="A949" s="42"/>
      <c r="B949" s="42"/>
      <c r="C949" s="42"/>
      <c r="D949" s="42"/>
      <c r="E949" s="53"/>
      <c r="F949" s="42"/>
    </row>
    <row r="950" customFormat="false" ht="12.75" hidden="false" customHeight="true" outlineLevel="0" collapsed="false">
      <c r="A950" s="42"/>
      <c r="B950" s="42"/>
      <c r="C950" s="42"/>
      <c r="D950" s="42"/>
      <c r="E950" s="53"/>
      <c r="F950" s="42"/>
    </row>
    <row r="951" customFormat="false" ht="12.75" hidden="false" customHeight="true" outlineLevel="0" collapsed="false">
      <c r="A951" s="42"/>
      <c r="B951" s="42"/>
      <c r="C951" s="42"/>
      <c r="D951" s="42"/>
      <c r="E951" s="53"/>
      <c r="F951" s="42"/>
    </row>
    <row r="952" customFormat="false" ht="12.75" hidden="false" customHeight="true" outlineLevel="0" collapsed="false">
      <c r="A952" s="42"/>
      <c r="B952" s="42"/>
      <c r="C952" s="42"/>
      <c r="D952" s="42"/>
      <c r="E952" s="53"/>
      <c r="F952" s="42"/>
    </row>
    <row r="953" customFormat="false" ht="12.75" hidden="false" customHeight="true" outlineLevel="0" collapsed="false">
      <c r="A953" s="42"/>
      <c r="B953" s="42"/>
      <c r="C953" s="42"/>
      <c r="D953" s="42"/>
      <c r="E953" s="53"/>
      <c r="F953" s="42"/>
    </row>
    <row r="954" customFormat="false" ht="12.75" hidden="false" customHeight="true" outlineLevel="0" collapsed="false">
      <c r="A954" s="42"/>
      <c r="B954" s="42"/>
      <c r="C954" s="42"/>
      <c r="D954" s="42"/>
      <c r="E954" s="53"/>
      <c r="F954" s="42"/>
    </row>
    <row r="955" customFormat="false" ht="12.75" hidden="false" customHeight="true" outlineLevel="0" collapsed="false">
      <c r="A955" s="42"/>
      <c r="B955" s="42"/>
      <c r="C955" s="42"/>
      <c r="D955" s="42"/>
      <c r="E955" s="53"/>
      <c r="F955" s="42"/>
    </row>
    <row r="956" customFormat="false" ht="12.75" hidden="false" customHeight="true" outlineLevel="0" collapsed="false">
      <c r="A956" s="42"/>
      <c r="B956" s="42"/>
      <c r="C956" s="42"/>
      <c r="D956" s="42"/>
      <c r="E956" s="53"/>
      <c r="F956" s="42"/>
    </row>
    <row r="957" customFormat="false" ht="12.75" hidden="false" customHeight="true" outlineLevel="0" collapsed="false">
      <c r="A957" s="42"/>
      <c r="B957" s="42"/>
      <c r="C957" s="42"/>
      <c r="D957" s="42"/>
      <c r="E957" s="53"/>
      <c r="F957" s="42"/>
    </row>
    <row r="958" customFormat="false" ht="12.75" hidden="false" customHeight="true" outlineLevel="0" collapsed="false">
      <c r="A958" s="42"/>
      <c r="B958" s="42"/>
      <c r="C958" s="42"/>
      <c r="D958" s="42"/>
      <c r="E958" s="53"/>
      <c r="F958" s="42"/>
    </row>
    <row r="959" customFormat="false" ht="12.75" hidden="false" customHeight="true" outlineLevel="0" collapsed="false">
      <c r="A959" s="42"/>
      <c r="B959" s="42"/>
      <c r="C959" s="42"/>
      <c r="D959" s="42"/>
      <c r="E959" s="53"/>
      <c r="F959" s="42"/>
    </row>
    <row r="960" customFormat="false" ht="12.75" hidden="false" customHeight="true" outlineLevel="0" collapsed="false">
      <c r="A960" s="42"/>
      <c r="B960" s="42"/>
      <c r="C960" s="42"/>
      <c r="D960" s="42"/>
      <c r="E960" s="53"/>
      <c r="F960" s="42"/>
    </row>
    <row r="961" customFormat="false" ht="12.75" hidden="false" customHeight="true" outlineLevel="0" collapsed="false">
      <c r="A961" s="42"/>
      <c r="B961" s="42"/>
      <c r="C961" s="42"/>
      <c r="D961" s="42"/>
      <c r="E961" s="53"/>
      <c r="F961" s="42"/>
    </row>
    <row r="962" customFormat="false" ht="12.75" hidden="false" customHeight="true" outlineLevel="0" collapsed="false">
      <c r="A962" s="42"/>
      <c r="B962" s="42"/>
      <c r="C962" s="42"/>
      <c r="D962" s="42"/>
      <c r="E962" s="53"/>
      <c r="F962" s="42"/>
    </row>
    <row r="963" customFormat="false" ht="12.75" hidden="false" customHeight="true" outlineLevel="0" collapsed="false">
      <c r="A963" s="42"/>
      <c r="B963" s="42"/>
      <c r="C963" s="42"/>
      <c r="D963" s="42"/>
      <c r="E963" s="53"/>
      <c r="F963" s="42"/>
    </row>
    <row r="964" customFormat="false" ht="12.75" hidden="false" customHeight="true" outlineLevel="0" collapsed="false">
      <c r="A964" s="42"/>
      <c r="B964" s="42"/>
      <c r="C964" s="42"/>
      <c r="D964" s="42"/>
      <c r="E964" s="53"/>
      <c r="F964" s="42"/>
    </row>
    <row r="965" customFormat="false" ht="12.75" hidden="false" customHeight="true" outlineLevel="0" collapsed="false">
      <c r="A965" s="42"/>
      <c r="B965" s="42"/>
      <c r="C965" s="42"/>
      <c r="D965" s="42"/>
      <c r="E965" s="53"/>
      <c r="F965" s="42"/>
    </row>
    <row r="966" customFormat="false" ht="12.75" hidden="false" customHeight="true" outlineLevel="0" collapsed="false">
      <c r="A966" s="42"/>
      <c r="B966" s="42"/>
      <c r="C966" s="42"/>
      <c r="D966" s="42"/>
      <c r="E966" s="53"/>
      <c r="F966" s="42"/>
    </row>
    <row r="967" customFormat="false" ht="12.75" hidden="false" customHeight="true" outlineLevel="0" collapsed="false">
      <c r="A967" s="42"/>
      <c r="B967" s="42"/>
      <c r="C967" s="42"/>
      <c r="D967" s="42"/>
      <c r="E967" s="53"/>
      <c r="F967" s="42"/>
    </row>
    <row r="968" customFormat="false" ht="12.75" hidden="false" customHeight="true" outlineLevel="0" collapsed="false">
      <c r="A968" s="42"/>
      <c r="B968" s="42"/>
      <c r="C968" s="42"/>
      <c r="D968" s="42"/>
      <c r="E968" s="53"/>
      <c r="F968" s="42"/>
    </row>
    <row r="969" customFormat="false" ht="12.75" hidden="false" customHeight="true" outlineLevel="0" collapsed="false">
      <c r="A969" s="42"/>
      <c r="B969" s="42"/>
      <c r="C969" s="42"/>
      <c r="D969" s="42"/>
      <c r="E969" s="53"/>
      <c r="F969" s="42"/>
    </row>
    <row r="970" customFormat="false" ht="12.75" hidden="false" customHeight="true" outlineLevel="0" collapsed="false">
      <c r="A970" s="42"/>
      <c r="B970" s="42"/>
      <c r="C970" s="42"/>
      <c r="D970" s="42"/>
      <c r="E970" s="53"/>
      <c r="F970" s="42"/>
    </row>
    <row r="971" customFormat="false" ht="12.75" hidden="false" customHeight="true" outlineLevel="0" collapsed="false">
      <c r="A971" s="42"/>
      <c r="B971" s="42"/>
      <c r="C971" s="42"/>
      <c r="D971" s="42"/>
      <c r="E971" s="53"/>
      <c r="F971" s="42"/>
    </row>
    <row r="972" customFormat="false" ht="12.75" hidden="false" customHeight="true" outlineLevel="0" collapsed="false">
      <c r="A972" s="42"/>
      <c r="B972" s="42"/>
      <c r="C972" s="42"/>
      <c r="D972" s="42"/>
      <c r="E972" s="53"/>
      <c r="F972" s="42"/>
    </row>
    <row r="973" customFormat="false" ht="12.75" hidden="false" customHeight="true" outlineLevel="0" collapsed="false">
      <c r="A973" s="42"/>
      <c r="B973" s="42"/>
      <c r="C973" s="42"/>
      <c r="D973" s="42"/>
      <c r="E973" s="53"/>
      <c r="F973" s="42"/>
    </row>
    <row r="974" customFormat="false" ht="12.75" hidden="false" customHeight="true" outlineLevel="0" collapsed="false">
      <c r="A974" s="42"/>
      <c r="B974" s="42"/>
      <c r="C974" s="42"/>
      <c r="D974" s="42"/>
      <c r="E974" s="53"/>
      <c r="F974" s="42"/>
    </row>
    <row r="975" customFormat="false" ht="12.75" hidden="false" customHeight="true" outlineLevel="0" collapsed="false">
      <c r="A975" s="42"/>
      <c r="B975" s="42"/>
      <c r="C975" s="42"/>
      <c r="D975" s="42"/>
      <c r="E975" s="53"/>
      <c r="F975" s="42"/>
    </row>
    <row r="976" customFormat="false" ht="12.75" hidden="false" customHeight="true" outlineLevel="0" collapsed="false">
      <c r="A976" s="42"/>
      <c r="B976" s="42"/>
      <c r="C976" s="42"/>
      <c r="D976" s="42"/>
      <c r="E976" s="53"/>
      <c r="F976" s="42"/>
    </row>
    <row r="977" customFormat="false" ht="12.75" hidden="false" customHeight="true" outlineLevel="0" collapsed="false">
      <c r="A977" s="42"/>
      <c r="B977" s="42"/>
      <c r="C977" s="42"/>
      <c r="D977" s="42"/>
      <c r="E977" s="53"/>
      <c r="F977" s="42"/>
    </row>
    <row r="978" customFormat="false" ht="12.75" hidden="false" customHeight="true" outlineLevel="0" collapsed="false">
      <c r="A978" s="42"/>
      <c r="B978" s="42"/>
      <c r="C978" s="42"/>
      <c r="D978" s="42"/>
      <c r="E978" s="53"/>
      <c r="F978" s="42"/>
    </row>
    <row r="979" customFormat="false" ht="12.75" hidden="false" customHeight="true" outlineLevel="0" collapsed="false">
      <c r="A979" s="42"/>
      <c r="B979" s="42"/>
      <c r="C979" s="42"/>
      <c r="D979" s="42"/>
      <c r="E979" s="53"/>
      <c r="F979" s="42"/>
    </row>
    <row r="980" customFormat="false" ht="12.75" hidden="false" customHeight="true" outlineLevel="0" collapsed="false">
      <c r="A980" s="42"/>
      <c r="B980" s="42"/>
      <c r="C980" s="42"/>
      <c r="D980" s="42"/>
      <c r="E980" s="53"/>
      <c r="F980" s="42"/>
    </row>
    <row r="981" customFormat="false" ht="12.75" hidden="false" customHeight="true" outlineLevel="0" collapsed="false">
      <c r="A981" s="42"/>
      <c r="B981" s="42"/>
      <c r="C981" s="42"/>
      <c r="D981" s="42"/>
      <c r="E981" s="53"/>
      <c r="F981" s="42"/>
    </row>
    <row r="982" customFormat="false" ht="12.75" hidden="false" customHeight="true" outlineLevel="0" collapsed="false">
      <c r="A982" s="42"/>
      <c r="B982" s="42"/>
      <c r="C982" s="42"/>
      <c r="D982" s="42"/>
      <c r="E982" s="53"/>
      <c r="F982" s="42"/>
    </row>
    <row r="983" customFormat="false" ht="12.75" hidden="false" customHeight="true" outlineLevel="0" collapsed="false">
      <c r="A983" s="42"/>
      <c r="B983" s="42"/>
      <c r="C983" s="42"/>
      <c r="D983" s="42"/>
      <c r="E983" s="53"/>
      <c r="F983" s="42"/>
    </row>
    <row r="984" customFormat="false" ht="12.75" hidden="false" customHeight="true" outlineLevel="0" collapsed="false">
      <c r="A984" s="42"/>
      <c r="B984" s="42"/>
      <c r="C984" s="42"/>
      <c r="D984" s="42"/>
      <c r="E984" s="53"/>
      <c r="F984" s="42"/>
    </row>
    <row r="985" customFormat="false" ht="12.75" hidden="false" customHeight="true" outlineLevel="0" collapsed="false">
      <c r="A985" s="42"/>
      <c r="B985" s="42"/>
      <c r="C985" s="42"/>
      <c r="D985" s="42"/>
      <c r="E985" s="53"/>
      <c r="F985" s="42"/>
    </row>
    <row r="986" customFormat="false" ht="12.75" hidden="false" customHeight="true" outlineLevel="0" collapsed="false">
      <c r="A986" s="42"/>
      <c r="B986" s="42"/>
      <c r="C986" s="42"/>
      <c r="D986" s="42"/>
      <c r="E986" s="53"/>
      <c r="F986" s="42"/>
    </row>
    <row r="987" customFormat="false" ht="12.75" hidden="false" customHeight="true" outlineLevel="0" collapsed="false">
      <c r="A987" s="42"/>
      <c r="B987" s="42"/>
      <c r="C987" s="42"/>
      <c r="D987" s="42"/>
      <c r="E987" s="53"/>
      <c r="F987" s="42"/>
    </row>
    <row r="988" customFormat="false" ht="12.75" hidden="false" customHeight="true" outlineLevel="0" collapsed="false">
      <c r="A988" s="42"/>
      <c r="B988" s="42"/>
      <c r="C988" s="42"/>
      <c r="D988" s="42"/>
      <c r="E988" s="53"/>
      <c r="F988" s="42"/>
    </row>
    <row r="989" customFormat="false" ht="12.75" hidden="false" customHeight="true" outlineLevel="0" collapsed="false">
      <c r="A989" s="42"/>
      <c r="B989" s="42"/>
      <c r="C989" s="42"/>
      <c r="D989" s="42"/>
      <c r="E989" s="53"/>
      <c r="F989" s="42"/>
    </row>
    <row r="990" customFormat="false" ht="12.75" hidden="false" customHeight="true" outlineLevel="0" collapsed="false">
      <c r="A990" s="42"/>
      <c r="B990" s="42"/>
      <c r="C990" s="42"/>
      <c r="D990" s="42"/>
      <c r="E990" s="53"/>
      <c r="F990" s="42"/>
    </row>
    <row r="991" customFormat="false" ht="12.75" hidden="false" customHeight="true" outlineLevel="0" collapsed="false">
      <c r="A991" s="42"/>
      <c r="B991" s="42"/>
      <c r="C991" s="42"/>
      <c r="D991" s="42"/>
      <c r="E991" s="53"/>
      <c r="F991" s="42"/>
    </row>
    <row r="992" customFormat="false" ht="12.75" hidden="false" customHeight="true" outlineLevel="0" collapsed="false">
      <c r="A992" s="42"/>
      <c r="B992" s="42"/>
      <c r="C992" s="42"/>
      <c r="D992" s="42"/>
      <c r="E992" s="53"/>
      <c r="F992" s="42"/>
    </row>
    <row r="993" customFormat="false" ht="12.75" hidden="false" customHeight="true" outlineLevel="0" collapsed="false">
      <c r="A993" s="42"/>
      <c r="B993" s="42"/>
      <c r="C993" s="42"/>
      <c r="D993" s="42"/>
      <c r="E993" s="53"/>
      <c r="F993" s="42"/>
    </row>
    <row r="994" customFormat="false" ht="12.75" hidden="false" customHeight="true" outlineLevel="0" collapsed="false">
      <c r="A994" s="42"/>
      <c r="B994" s="42"/>
      <c r="C994" s="42"/>
      <c r="D994" s="42"/>
      <c r="E994" s="53"/>
      <c r="F994" s="42"/>
    </row>
    <row r="995" customFormat="false" ht="12.75" hidden="false" customHeight="true" outlineLevel="0" collapsed="false">
      <c r="A995" s="42"/>
      <c r="B995" s="42"/>
      <c r="C995" s="42"/>
      <c r="D995" s="42"/>
      <c r="E995" s="53"/>
      <c r="F995" s="42"/>
    </row>
    <row r="996" customFormat="false" ht="12.75" hidden="false" customHeight="true" outlineLevel="0" collapsed="false">
      <c r="A996" s="42"/>
      <c r="B996" s="42"/>
      <c r="C996" s="42"/>
      <c r="D996" s="42"/>
      <c r="E996" s="53"/>
      <c r="F996" s="42"/>
    </row>
    <row r="997" customFormat="false" ht="12.75" hidden="false" customHeight="true" outlineLevel="0" collapsed="false">
      <c r="A997" s="42"/>
      <c r="B997" s="42"/>
      <c r="C997" s="42"/>
      <c r="D997" s="42"/>
      <c r="E997" s="53"/>
      <c r="F997" s="42"/>
    </row>
    <row r="998" customFormat="false" ht="12.75" hidden="false" customHeight="true" outlineLevel="0" collapsed="false">
      <c r="A998" s="42"/>
      <c r="B998" s="42"/>
      <c r="C998" s="42"/>
      <c r="D998" s="42"/>
      <c r="E998" s="53"/>
      <c r="F998" s="42"/>
    </row>
    <row r="999" customFormat="false" ht="12.75" hidden="false" customHeight="true" outlineLevel="0" collapsed="false">
      <c r="A999" s="42"/>
      <c r="B999" s="42"/>
      <c r="C999" s="42"/>
      <c r="D999" s="42"/>
      <c r="E999" s="53"/>
      <c r="F999" s="42"/>
    </row>
    <row r="1000" customFormat="false" ht="12.75" hidden="false" customHeight="true" outlineLevel="0" collapsed="false">
      <c r="A1000" s="42"/>
      <c r="B1000" s="42"/>
      <c r="C1000" s="42"/>
      <c r="D1000" s="42"/>
      <c r="E1000" s="53"/>
      <c r="F1000" s="42"/>
    </row>
  </sheetData>
  <autoFilter ref="A1:F55"/>
  <dataValidations count="4">
    <dataValidation allowBlank="true" operator="between" showDropDown="false" showErrorMessage="false" showInputMessage="false" sqref="F2:F1000" type="list">
      <formula1>SourceList</formula1>
      <formula2>0</formula2>
    </dataValidation>
    <dataValidation allowBlank="true" operator="between" showDropDown="false" showErrorMessage="false" showInputMessage="false" sqref="D2:D1000" type="list">
      <formula1>Ecosystem!$B$2:$B$4</formula1>
      <formula2>0</formula2>
    </dataValidation>
    <dataValidation allowBlank="true" operator="between" showDropDown="false" showErrorMessage="false" showInputMessage="false" sqref="C2:C1000" type="list">
      <formula1>Activity!$B$2:$B$3</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8.37"/>
    <col collapsed="false" customWidth="true" hidden="false" outlineLevel="0" max="3" min="2" style="0" width="15.88"/>
    <col collapsed="false" customWidth="true" hidden="false" outlineLevel="0" max="4" min="4" style="0" width="26.38"/>
    <col collapsed="false" customWidth="true" hidden="false" outlineLevel="0" max="5" min="5" style="0" width="30.37"/>
    <col collapsed="false" customWidth="true" hidden="false" outlineLevel="0" max="7" min="6" style="0" width="16.38"/>
    <col collapsed="false" customWidth="true" hidden="false" outlineLevel="0" max="8" min="8" style="0" width="33.87"/>
    <col collapsed="false" customWidth="true" hidden="false" outlineLevel="0" max="9" min="9" style="0" width="9.13"/>
    <col collapsed="false" customWidth="true" hidden="false" outlineLevel="0" max="24" min="10" style="0" width="8.63"/>
  </cols>
  <sheetData>
    <row r="1" customFormat="false" ht="12.75" hidden="false" customHeight="true" outlineLevel="0" collapsed="false">
      <c r="A1" s="39" t="s">
        <v>140</v>
      </c>
      <c r="B1" s="39" t="s">
        <v>141</v>
      </c>
      <c r="C1" s="54" t="s">
        <v>82</v>
      </c>
      <c r="D1" s="55" t="s">
        <v>157</v>
      </c>
      <c r="E1" s="39" t="s">
        <v>110</v>
      </c>
      <c r="F1" s="33"/>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56" t="s">
        <v>145</v>
      </c>
      <c r="D2" s="50" t="n">
        <v>100000</v>
      </c>
      <c r="E2" s="51" t="s">
        <v>158</v>
      </c>
    </row>
    <row r="3" customFormat="false" ht="12.75" hidden="false" customHeight="true" outlineLevel="0" collapsed="false">
      <c r="A3" s="56" t="s">
        <v>146</v>
      </c>
      <c r="B3" s="56" t="str">
        <f aca="false" t="array" ref="B3:B3">INDEX(Countries!$D$2:$D$255, MATCH(A3, Countries!$B$2:$B$255, 0))</f>
        <v>IDN</v>
      </c>
      <c r="C3" s="56" t="s">
        <v>145</v>
      </c>
      <c r="D3" s="50" t="n">
        <v>50000</v>
      </c>
      <c r="E3" s="51" t="s">
        <v>158</v>
      </c>
    </row>
    <row r="4" customFormat="false" ht="12.75" hidden="false" customHeight="true" outlineLevel="0" collapsed="false">
      <c r="A4" s="56" t="s">
        <v>147</v>
      </c>
      <c r="B4" s="56" t="str">
        <f aca="false" t="array" ref="B4:B4">INDEX(Countries!$D$2:$D$255, MATCH(A4, Countries!$B$2:$B$255, 0))</f>
        <v>AUS</v>
      </c>
      <c r="C4" s="56" t="s">
        <v>145</v>
      </c>
      <c r="D4" s="50" t="n">
        <v>70000</v>
      </c>
      <c r="E4" s="51" t="s">
        <v>158</v>
      </c>
    </row>
    <row r="5" customFormat="false" ht="12.75" hidden="false" customHeight="true" outlineLevel="0" collapsed="false">
      <c r="A5" s="56" t="s">
        <v>148</v>
      </c>
      <c r="B5" s="56" t="str">
        <f aca="false" t="array" ref="B5:B5">INDEX(Countries!$D$2:$D$255, MATCH(A5, Countries!$B$2:$B$255, 0))</f>
        <v>BHS</v>
      </c>
      <c r="C5" s="56" t="s">
        <v>145</v>
      </c>
      <c r="D5" s="50" t="n">
        <v>70000</v>
      </c>
      <c r="E5" s="51" t="s">
        <v>158</v>
      </c>
    </row>
    <row r="6" customFormat="false" ht="12.75" hidden="false" customHeight="true" outlineLevel="0" collapsed="false">
      <c r="A6" s="56" t="s">
        <v>149</v>
      </c>
      <c r="B6" s="56" t="str">
        <f aca="false" t="array" ref="B6:B6">INDEX(Countries!$D$2:$D$255, MATCH(A6, Countries!$B$2:$B$255, 0))</f>
        <v>KEN</v>
      </c>
      <c r="C6" s="56" t="s">
        <v>145</v>
      </c>
      <c r="D6" s="50" t="n">
        <v>50000</v>
      </c>
      <c r="E6" s="51" t="s">
        <v>158</v>
      </c>
    </row>
    <row r="7" customFormat="false" ht="12.75" hidden="false" customHeight="true" outlineLevel="0" collapsed="false">
      <c r="A7" s="56" t="s">
        <v>150</v>
      </c>
      <c r="B7" s="56" t="str">
        <f aca="false" t="array" ref="B7:B7">INDEX(Countries!$D$2:$D$255, MATCH(A7, Countries!$B$2:$B$255, 0))</f>
        <v>MEX</v>
      </c>
      <c r="C7" s="56" t="s">
        <v>145</v>
      </c>
      <c r="D7" s="50" t="n">
        <v>50000</v>
      </c>
      <c r="E7" s="51" t="s">
        <v>158</v>
      </c>
    </row>
    <row r="8" customFormat="false" ht="12.75" hidden="false" customHeight="true" outlineLevel="0" collapsed="false">
      <c r="A8" s="56" t="s">
        <v>151</v>
      </c>
      <c r="B8" s="56" t="str">
        <f aca="false" t="array" ref="B8:B8">INDEX(Countries!$D$2:$D$255, MATCH(A8, Countries!$B$2:$B$255, 0))</f>
        <v>COL</v>
      </c>
      <c r="C8" s="56" t="s">
        <v>145</v>
      </c>
      <c r="D8" s="50" t="n">
        <v>50000</v>
      </c>
      <c r="E8" s="51" t="s">
        <v>158</v>
      </c>
    </row>
    <row r="9" customFormat="false" ht="12.75" hidden="false" customHeight="true" outlineLevel="0" collapsed="false">
      <c r="A9" s="56" t="s">
        <v>152</v>
      </c>
      <c r="B9" s="56" t="str">
        <f aca="false" t="array" ref="B9:B9">INDEX(Countries!$D$2:$D$255, MATCH(A9, Countries!$B$2:$B$255, 0))</f>
        <v>IND</v>
      </c>
      <c r="C9" s="56" t="s">
        <v>145</v>
      </c>
      <c r="D9" s="50" t="n">
        <v>50000</v>
      </c>
      <c r="E9" s="51" t="s">
        <v>158</v>
      </c>
    </row>
    <row r="10" customFormat="false" ht="12.75" hidden="false" customHeight="true" outlineLevel="0" collapsed="false">
      <c r="A10" s="56" t="s">
        <v>153</v>
      </c>
      <c r="B10" s="56" t="str">
        <f aca="false" t="array" ref="B10:B10">INDEX(Countries!$D$2:$D$255, MATCH(A10, Countries!$B$2:$B$255, 0))</f>
        <v>CHN</v>
      </c>
      <c r="C10" s="56" t="s">
        <v>145</v>
      </c>
      <c r="D10" s="50" t="n">
        <v>50000</v>
      </c>
      <c r="E10" s="51" t="s">
        <v>158</v>
      </c>
    </row>
    <row r="11" customFormat="false" ht="12.75" hidden="false" customHeight="true" outlineLevel="0" collapsed="false">
      <c r="A11" s="56" t="s">
        <v>143</v>
      </c>
      <c r="B11" s="56" t="str">
        <f aca="false" t="array" ref="B11:B11">INDEX(Countries!$D$2:$D$255, MATCH(A11, Countries!$B$2:$B$255, 0))</f>
        <v>USA</v>
      </c>
      <c r="C11" s="56" t="s">
        <v>154</v>
      </c>
      <c r="D11" s="50" t="n">
        <v>100000</v>
      </c>
      <c r="E11" s="51" t="s">
        <v>158</v>
      </c>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6" t="s">
        <v>146</v>
      </c>
      <c r="B12" s="56" t="str">
        <f aca="false" t="array" ref="B12:B12">INDEX(Countries!$D$2:$D$255, MATCH(A12, Countries!$B$2:$B$255, 0))</f>
        <v>IDN</v>
      </c>
      <c r="C12" s="56" t="s">
        <v>154</v>
      </c>
      <c r="D12" s="50" t="n">
        <v>50000</v>
      </c>
      <c r="E12" s="51" t="s">
        <v>158</v>
      </c>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6" t="s">
        <v>147</v>
      </c>
      <c r="B13" s="56" t="str">
        <f aca="false" t="array" ref="B13:B13">INDEX(Countries!$D$2:$D$255, MATCH(A13, Countries!$B$2:$B$255, 0))</f>
        <v>AUS</v>
      </c>
      <c r="C13" s="56" t="s">
        <v>154</v>
      </c>
      <c r="D13" s="50" t="n">
        <v>70000</v>
      </c>
      <c r="E13" s="51" t="s">
        <v>158</v>
      </c>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6" t="s">
        <v>148</v>
      </c>
      <c r="B14" s="56" t="str">
        <f aca="false" t="array" ref="B14:B14">INDEX(Countries!$D$2:$D$255, MATCH(A14, Countries!$B$2:$B$255, 0))</f>
        <v>BHS</v>
      </c>
      <c r="C14" s="56" t="s">
        <v>154</v>
      </c>
      <c r="D14" s="50" t="n">
        <v>70000</v>
      </c>
      <c r="E14" s="51" t="s">
        <v>158</v>
      </c>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6" t="s">
        <v>149</v>
      </c>
      <c r="B15" s="56" t="str">
        <f aca="false" t="array" ref="B15:B15">INDEX(Countries!$D$2:$D$255, MATCH(A15, Countries!$B$2:$B$255, 0))</f>
        <v>KEN</v>
      </c>
      <c r="C15" s="56" t="s">
        <v>154</v>
      </c>
      <c r="D15" s="50" t="n">
        <v>50000</v>
      </c>
      <c r="E15" s="51" t="s">
        <v>158</v>
      </c>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6" t="s">
        <v>150</v>
      </c>
      <c r="B16" s="56" t="str">
        <f aca="false" t="array" ref="B16:B16">INDEX(Countries!$D$2:$D$255, MATCH(A16, Countries!$B$2:$B$255, 0))</f>
        <v>MEX</v>
      </c>
      <c r="C16" s="56" t="s">
        <v>154</v>
      </c>
      <c r="D16" s="50" t="n">
        <v>50000</v>
      </c>
      <c r="E16" s="51" t="s">
        <v>158</v>
      </c>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6" t="s">
        <v>151</v>
      </c>
      <c r="B17" s="56" t="str">
        <f aca="false" t="array" ref="B17:B17">INDEX(Countries!$D$2:$D$255, MATCH(A17, Countries!$B$2:$B$255, 0))</f>
        <v>COL</v>
      </c>
      <c r="C17" s="56" t="s">
        <v>154</v>
      </c>
      <c r="D17" s="50" t="n">
        <v>50000</v>
      </c>
      <c r="E17" s="51" t="s">
        <v>158</v>
      </c>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6" t="s">
        <v>152</v>
      </c>
      <c r="B18" s="56" t="str">
        <f aca="false" t="array" ref="B18:B18">INDEX(Countries!$D$2:$D$255, MATCH(A18, Countries!$B$2:$B$255, 0))</f>
        <v>IND</v>
      </c>
      <c r="C18" s="56" t="s">
        <v>154</v>
      </c>
      <c r="D18" s="50" t="n">
        <v>50000</v>
      </c>
      <c r="E18" s="51" t="s">
        <v>158</v>
      </c>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6" t="s">
        <v>153</v>
      </c>
      <c r="B19" s="56" t="str">
        <f aca="false" t="array" ref="B19:B19">INDEX(Countries!$D$2:$D$255, MATCH(A19, Countries!$B$2:$B$255, 0))</f>
        <v>CHN</v>
      </c>
      <c r="C19" s="56" t="s">
        <v>154</v>
      </c>
      <c r="D19" s="50" t="n">
        <v>50000</v>
      </c>
      <c r="E19" s="51" t="s">
        <v>158</v>
      </c>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6" t="s">
        <v>143</v>
      </c>
      <c r="B20" s="56" t="str">
        <f aca="false" t="array" ref="B20:B20">INDEX(Countries!$D$2:$D$255, MATCH(A20, Countries!$B$2:$B$255, 0))</f>
        <v>USA</v>
      </c>
      <c r="C20" s="56" t="s">
        <v>155</v>
      </c>
      <c r="D20" s="50" t="n">
        <v>100000</v>
      </c>
      <c r="E20" s="51" t="s">
        <v>158</v>
      </c>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6" t="s">
        <v>146</v>
      </c>
      <c r="B21" s="56" t="str">
        <f aca="false" t="array" ref="B21:B21">INDEX(Countries!$D$2:$D$255, MATCH(A21, Countries!$B$2:$B$255, 0))</f>
        <v>IDN</v>
      </c>
      <c r="C21" s="56" t="s">
        <v>155</v>
      </c>
      <c r="D21" s="50" t="n">
        <v>50000</v>
      </c>
      <c r="E21" s="51" t="s">
        <v>158</v>
      </c>
    </row>
    <row r="22" customFormat="false" ht="12.75" hidden="false" customHeight="true" outlineLevel="0" collapsed="false">
      <c r="A22" s="56" t="s">
        <v>147</v>
      </c>
      <c r="B22" s="56" t="str">
        <f aca="false" t="array" ref="B22:B22">INDEX(Countries!$D$2:$D$255, MATCH(A22, Countries!$B$2:$B$255, 0))</f>
        <v>AUS</v>
      </c>
      <c r="C22" s="56" t="s">
        <v>155</v>
      </c>
      <c r="D22" s="50" t="n">
        <v>70000</v>
      </c>
      <c r="E22" s="51" t="s">
        <v>158</v>
      </c>
      <c r="F22" s="2"/>
      <c r="G22" s="2"/>
    </row>
    <row r="23" customFormat="false" ht="12.75" hidden="false" customHeight="true" outlineLevel="0" collapsed="false">
      <c r="A23" s="56" t="s">
        <v>148</v>
      </c>
      <c r="B23" s="56" t="str">
        <f aca="false" t="array" ref="B23:B23">INDEX(Countries!$D$2:$D$255, MATCH(A23, Countries!$B$2:$B$255, 0))</f>
        <v>BHS</v>
      </c>
      <c r="C23" s="56" t="s">
        <v>155</v>
      </c>
      <c r="D23" s="50" t="n">
        <v>70000</v>
      </c>
      <c r="E23" s="51" t="s">
        <v>158</v>
      </c>
      <c r="F23" s="2"/>
      <c r="G23" s="2"/>
    </row>
    <row r="24" customFormat="false" ht="12.75" hidden="false" customHeight="true" outlineLevel="0" collapsed="false">
      <c r="A24" s="56" t="s">
        <v>149</v>
      </c>
      <c r="B24" s="56" t="str">
        <f aca="false" t="array" ref="B24:B24">INDEX(Countries!$D$2:$D$255, MATCH(A24, Countries!$B$2:$B$255, 0))</f>
        <v>KEN</v>
      </c>
      <c r="C24" s="56" t="s">
        <v>155</v>
      </c>
      <c r="D24" s="50" t="n">
        <v>50000</v>
      </c>
      <c r="E24" s="51" t="s">
        <v>158</v>
      </c>
    </row>
    <row r="25" customFormat="false" ht="12.75" hidden="false" customHeight="true" outlineLevel="0" collapsed="false">
      <c r="A25" s="56" t="s">
        <v>150</v>
      </c>
      <c r="B25" s="56" t="str">
        <f aca="false" t="array" ref="B25:B25">INDEX(Countries!$D$2:$D$255, MATCH(A25, Countries!$B$2:$B$255, 0))</f>
        <v>MEX</v>
      </c>
      <c r="C25" s="56" t="s">
        <v>155</v>
      </c>
      <c r="D25" s="50" t="n">
        <v>50000</v>
      </c>
      <c r="E25" s="51" t="s">
        <v>158</v>
      </c>
    </row>
    <row r="26" customFormat="false" ht="12.75" hidden="false" customHeight="true" outlineLevel="0" collapsed="false">
      <c r="A26" s="56" t="s">
        <v>151</v>
      </c>
      <c r="B26" s="56" t="str">
        <f aca="false" t="array" ref="B26:B26">INDEX(Countries!$D$2:$D$255, MATCH(A26, Countries!$B$2:$B$255, 0))</f>
        <v>COL</v>
      </c>
      <c r="C26" s="56" t="s">
        <v>155</v>
      </c>
      <c r="D26" s="50" t="n">
        <v>50000</v>
      </c>
      <c r="E26" s="51" t="s">
        <v>158</v>
      </c>
      <c r="F26" s="2"/>
    </row>
    <row r="27" customFormat="false" ht="12.75" hidden="false" customHeight="true" outlineLevel="0" collapsed="false">
      <c r="A27" s="56" t="s">
        <v>152</v>
      </c>
      <c r="B27" s="56" t="str">
        <f aca="false" t="array" ref="B27:B27">INDEX(Countries!$D$2:$D$255, MATCH(A27, Countries!$B$2:$B$255, 0))</f>
        <v>IND</v>
      </c>
      <c r="C27" s="56" t="s">
        <v>155</v>
      </c>
      <c r="D27" s="50" t="n">
        <v>50000</v>
      </c>
      <c r="E27" s="51" t="s">
        <v>158</v>
      </c>
      <c r="F27" s="2"/>
    </row>
    <row r="28" customFormat="false" ht="12.75" hidden="false" customHeight="true" outlineLevel="0" collapsed="false">
      <c r="A28" s="56" t="s">
        <v>153</v>
      </c>
      <c r="B28" s="56" t="str">
        <f aca="false" t="array" ref="B28:B28">INDEX(Countries!$D$2:$D$255, MATCH(A28, Countries!$B$2:$B$255, 0))</f>
        <v>CHN</v>
      </c>
      <c r="C28" s="56" t="s">
        <v>155</v>
      </c>
      <c r="D28" s="50" t="n">
        <v>50000</v>
      </c>
      <c r="E28" s="51" t="s">
        <v>158</v>
      </c>
      <c r="F28" s="2"/>
    </row>
    <row r="29" customFormat="false" ht="12.75" hidden="false" customHeight="true" outlineLevel="0" collapsed="false">
      <c r="A29" s="51"/>
      <c r="B29" s="56"/>
      <c r="C29" s="51"/>
      <c r="D29" s="50"/>
      <c r="E29" s="51"/>
      <c r="F29" s="2"/>
    </row>
    <row r="30" customFormat="false" ht="12.75" hidden="false" customHeight="true" outlineLevel="0" collapsed="false">
      <c r="A30" s="51"/>
      <c r="B30" s="51"/>
      <c r="C30" s="51"/>
      <c r="D30" s="50"/>
      <c r="E30" s="51"/>
      <c r="F30" s="2"/>
    </row>
    <row r="31" customFormat="false" ht="12.75" hidden="false" customHeight="true" outlineLevel="0" collapsed="false">
      <c r="A31" s="51"/>
      <c r="B31" s="51"/>
      <c r="C31" s="51"/>
      <c r="D31" s="50"/>
      <c r="E31" s="51"/>
      <c r="F31" s="2"/>
    </row>
    <row r="32" customFormat="false" ht="12.75" hidden="false" customHeight="true" outlineLevel="0" collapsed="false">
      <c r="A32" s="51"/>
      <c r="B32" s="51"/>
      <c r="C32" s="51"/>
      <c r="D32" s="50"/>
      <c r="E32" s="51"/>
      <c r="F32" s="2"/>
    </row>
    <row r="33" customFormat="false" ht="12.75" hidden="false" customHeight="true" outlineLevel="0" collapsed="false">
      <c r="A33" s="51"/>
      <c r="B33" s="51"/>
      <c r="C33" s="51"/>
      <c r="D33" s="50"/>
      <c r="E33" s="51"/>
      <c r="F33" s="2"/>
    </row>
    <row r="34" customFormat="false" ht="12.75" hidden="false" customHeight="true" outlineLevel="0" collapsed="false">
      <c r="A34" s="51"/>
      <c r="B34" s="51"/>
      <c r="C34" s="51"/>
      <c r="D34" s="50"/>
      <c r="E34" s="51"/>
      <c r="F34" s="2"/>
    </row>
    <row r="35" customFormat="false" ht="12.75" hidden="false" customHeight="true" outlineLevel="0" collapsed="false">
      <c r="A35" s="51"/>
      <c r="B35" s="51"/>
      <c r="C35" s="51"/>
      <c r="D35" s="50"/>
      <c r="E35" s="51"/>
      <c r="F35" s="2"/>
    </row>
    <row r="36" customFormat="false" ht="12.75" hidden="false" customHeight="true" outlineLevel="0" collapsed="false">
      <c r="A36" s="51"/>
      <c r="B36" s="51"/>
      <c r="C36" s="51"/>
      <c r="D36" s="50"/>
      <c r="E36" s="51"/>
      <c r="F36" s="2"/>
    </row>
    <row r="37" customFormat="false" ht="12.75" hidden="false" customHeight="true" outlineLevel="0" collapsed="false">
      <c r="A37" s="51"/>
      <c r="B37" s="51"/>
      <c r="C37" s="51"/>
      <c r="D37" s="50"/>
      <c r="E37" s="51"/>
      <c r="F37" s="2"/>
    </row>
    <row r="38" customFormat="false" ht="12.75" hidden="false" customHeight="true" outlineLevel="0" collapsed="false">
      <c r="A38" s="51"/>
      <c r="B38" s="51"/>
      <c r="C38" s="51"/>
      <c r="D38" s="50"/>
      <c r="E38" s="51"/>
      <c r="F38" s="2"/>
    </row>
    <row r="39" customFormat="false" ht="12.75" hidden="false" customHeight="true" outlineLevel="0" collapsed="false">
      <c r="A39" s="51"/>
      <c r="B39" s="51"/>
      <c r="C39" s="51"/>
      <c r="D39" s="50"/>
      <c r="E39" s="51"/>
      <c r="F39" s="2"/>
    </row>
    <row r="40" customFormat="false" ht="12.75" hidden="false" customHeight="true" outlineLevel="0" collapsed="false">
      <c r="A40" s="51"/>
      <c r="B40" s="51"/>
      <c r="C40" s="51"/>
      <c r="D40" s="50"/>
      <c r="E40" s="51"/>
      <c r="F40" s="2"/>
    </row>
    <row r="41" customFormat="false" ht="12.75" hidden="false" customHeight="true" outlineLevel="0" collapsed="false">
      <c r="A41" s="51"/>
      <c r="B41" s="51"/>
      <c r="C41" s="51"/>
      <c r="D41" s="50"/>
      <c r="E41" s="51"/>
      <c r="F41" s="2"/>
    </row>
    <row r="42" customFormat="false" ht="12.75" hidden="false" customHeight="true" outlineLevel="0" collapsed="false">
      <c r="A42" s="51"/>
      <c r="B42" s="51"/>
      <c r="C42" s="51"/>
      <c r="D42" s="50"/>
      <c r="E42" s="51"/>
      <c r="F42" s="2"/>
    </row>
    <row r="43" customFormat="false" ht="12.75" hidden="false" customHeight="true" outlineLevel="0" collapsed="false">
      <c r="A43" s="51"/>
      <c r="B43" s="51"/>
      <c r="C43" s="51"/>
      <c r="D43" s="50"/>
      <c r="E43" s="51"/>
      <c r="F43" s="2"/>
    </row>
    <row r="44" customFormat="false" ht="12.75" hidden="false" customHeight="true" outlineLevel="0" collapsed="false">
      <c r="A44" s="51"/>
      <c r="B44" s="51"/>
      <c r="C44" s="51"/>
      <c r="D44" s="50"/>
      <c r="E44" s="51"/>
      <c r="F44" s="2"/>
    </row>
    <row r="45" customFormat="false" ht="12.75" hidden="false" customHeight="true" outlineLevel="0" collapsed="false">
      <c r="A45" s="51"/>
      <c r="B45" s="51"/>
      <c r="C45" s="51"/>
      <c r="D45" s="50"/>
      <c r="E45" s="51"/>
      <c r="F45" s="2"/>
    </row>
    <row r="46" customFormat="false" ht="12.75" hidden="false" customHeight="true" outlineLevel="0" collapsed="false">
      <c r="A46" s="51"/>
      <c r="B46" s="51"/>
      <c r="C46" s="51"/>
      <c r="D46" s="50"/>
      <c r="E46" s="51"/>
      <c r="F46" s="2"/>
    </row>
    <row r="47" customFormat="false" ht="12.75" hidden="false" customHeight="true" outlineLevel="0" collapsed="false">
      <c r="A47" s="51"/>
      <c r="B47" s="51"/>
      <c r="C47" s="51"/>
      <c r="D47" s="50"/>
      <c r="E47" s="51"/>
      <c r="F47" s="2"/>
      <c r="G47" s="2"/>
    </row>
    <row r="48" customFormat="false" ht="12.75" hidden="false" customHeight="true" outlineLevel="0" collapsed="false">
      <c r="A48" s="51"/>
      <c r="B48" s="51"/>
      <c r="C48" s="51"/>
      <c r="D48" s="50"/>
      <c r="E48" s="51"/>
      <c r="F48" s="2"/>
      <c r="G48" s="2"/>
    </row>
    <row r="49" customFormat="false" ht="12.75" hidden="false" customHeight="true" outlineLevel="0" collapsed="false">
      <c r="A49" s="51"/>
      <c r="B49" s="51"/>
      <c r="C49" s="51"/>
      <c r="D49" s="50"/>
      <c r="E49" s="51"/>
      <c r="F49" s="2"/>
      <c r="G49" s="2"/>
    </row>
    <row r="50" customFormat="false" ht="12.75" hidden="false" customHeight="true" outlineLevel="0" collapsed="false">
      <c r="A50" s="51"/>
      <c r="B50" s="51"/>
      <c r="C50" s="51"/>
      <c r="D50" s="50"/>
      <c r="E50" s="51"/>
      <c r="F50" s="2"/>
      <c r="G50" s="2"/>
    </row>
    <row r="51" customFormat="false" ht="12.75" hidden="false" customHeight="true" outlineLevel="0" collapsed="false">
      <c r="A51" s="51"/>
      <c r="B51" s="51"/>
      <c r="C51" s="51"/>
      <c r="D51" s="50"/>
      <c r="E51" s="51"/>
      <c r="F51" s="2"/>
      <c r="G51" s="2"/>
    </row>
    <row r="52" customFormat="false" ht="12.75" hidden="false" customHeight="true" outlineLevel="0" collapsed="false">
      <c r="A52" s="51"/>
      <c r="B52" s="51"/>
      <c r="C52" s="51"/>
      <c r="D52" s="50"/>
      <c r="E52" s="51"/>
      <c r="F52" s="2"/>
      <c r="G52" s="2"/>
    </row>
    <row r="53" customFormat="false" ht="12.75" hidden="false" customHeight="true" outlineLevel="0" collapsed="false">
      <c r="A53" s="51"/>
      <c r="B53" s="51"/>
      <c r="C53" s="51"/>
      <c r="D53" s="50"/>
      <c r="E53" s="51"/>
      <c r="F53" s="2"/>
      <c r="G53" s="2"/>
    </row>
    <row r="54" customFormat="false" ht="12.75" hidden="false" customHeight="true" outlineLevel="0" collapsed="false">
      <c r="A54" s="51"/>
      <c r="B54" s="51"/>
      <c r="C54" s="51"/>
      <c r="D54" s="50"/>
      <c r="E54" s="51"/>
      <c r="F54" s="2"/>
      <c r="G54" s="2"/>
    </row>
    <row r="55" customFormat="false" ht="12.75" hidden="false" customHeight="true" outlineLevel="0" collapsed="false">
      <c r="A55" s="51"/>
      <c r="B55" s="51"/>
      <c r="C55" s="51"/>
      <c r="D55" s="50"/>
      <c r="E55" s="51"/>
      <c r="F55" s="2"/>
      <c r="G55" s="2"/>
    </row>
    <row r="56" customFormat="false" ht="12.75" hidden="false" customHeight="true" outlineLevel="0" collapsed="false">
      <c r="A56" s="51"/>
      <c r="B56" s="51"/>
      <c r="C56" s="51"/>
      <c r="D56" s="50"/>
      <c r="E56" s="51"/>
      <c r="F56" s="2"/>
      <c r="G56" s="2"/>
    </row>
    <row r="57" customFormat="false" ht="12.75" hidden="false" customHeight="true" outlineLevel="0" collapsed="false">
      <c r="A57" s="51"/>
      <c r="B57" s="51"/>
      <c r="C57" s="51"/>
      <c r="D57" s="50"/>
      <c r="E57" s="51"/>
      <c r="F57" s="2"/>
      <c r="G57" s="2"/>
    </row>
    <row r="58" customFormat="false" ht="12.75" hidden="false" customHeight="true" outlineLevel="0" collapsed="false">
      <c r="A58" s="51"/>
      <c r="B58" s="51"/>
      <c r="C58" s="51"/>
      <c r="D58" s="50"/>
      <c r="E58" s="51"/>
      <c r="F58" s="2"/>
      <c r="G58" s="2"/>
    </row>
    <row r="59" customFormat="false" ht="12.75" hidden="false" customHeight="true" outlineLevel="0" collapsed="false">
      <c r="A59" s="51"/>
      <c r="B59" s="51"/>
      <c r="C59" s="51"/>
      <c r="D59" s="50"/>
      <c r="E59" s="51"/>
      <c r="F59" s="2"/>
      <c r="G59" s="2"/>
    </row>
    <row r="60" customFormat="false" ht="12.75" hidden="false" customHeight="true" outlineLevel="0" collapsed="false">
      <c r="A60" s="51"/>
      <c r="B60" s="51"/>
      <c r="C60" s="51"/>
      <c r="D60" s="50"/>
      <c r="E60" s="51"/>
      <c r="F60" s="2"/>
      <c r="G60" s="2"/>
    </row>
    <row r="61" customFormat="false" ht="12.75" hidden="false" customHeight="true" outlineLevel="0" collapsed="false">
      <c r="A61" s="51"/>
      <c r="B61" s="51"/>
      <c r="C61" s="51"/>
      <c r="D61" s="50"/>
      <c r="E61" s="51"/>
      <c r="F61" s="2"/>
      <c r="G61" s="2"/>
    </row>
    <row r="62" customFormat="false" ht="12.75" hidden="false" customHeight="true" outlineLevel="0" collapsed="false">
      <c r="A62" s="51"/>
      <c r="B62" s="51"/>
      <c r="C62" s="51"/>
      <c r="D62" s="50"/>
      <c r="E62" s="51"/>
      <c r="F62" s="2"/>
      <c r="G62" s="2"/>
    </row>
    <row r="63" customFormat="false" ht="12.75" hidden="false" customHeight="true" outlineLevel="0" collapsed="false">
      <c r="A63" s="51"/>
      <c r="B63" s="51"/>
      <c r="C63" s="51"/>
      <c r="D63" s="50"/>
      <c r="E63" s="51"/>
      <c r="F63" s="2"/>
      <c r="G63" s="2"/>
    </row>
    <row r="64" customFormat="false" ht="12.75" hidden="false" customHeight="true" outlineLevel="0" collapsed="false">
      <c r="A64" s="51"/>
      <c r="B64" s="51"/>
      <c r="C64" s="51"/>
      <c r="D64" s="50"/>
      <c r="E64" s="51"/>
      <c r="F64" s="2"/>
      <c r="G64" s="2"/>
    </row>
    <row r="65" customFormat="false" ht="12.75" hidden="false" customHeight="true" outlineLevel="0" collapsed="false">
      <c r="A65" s="51"/>
      <c r="B65" s="51"/>
      <c r="C65" s="51"/>
      <c r="D65" s="50"/>
      <c r="E65" s="51"/>
      <c r="F65" s="2"/>
      <c r="G65" s="2"/>
    </row>
    <row r="66" customFormat="false" ht="12.75" hidden="false" customHeight="true" outlineLevel="0" collapsed="false">
      <c r="A66" s="51"/>
      <c r="B66" s="51"/>
      <c r="C66" s="51"/>
      <c r="D66" s="50"/>
      <c r="E66" s="51"/>
      <c r="F66" s="2"/>
      <c r="G66" s="2"/>
    </row>
    <row r="67" customFormat="false" ht="12.75" hidden="false" customHeight="true" outlineLevel="0" collapsed="false">
      <c r="A67" s="51"/>
      <c r="B67" s="51"/>
      <c r="C67" s="51"/>
      <c r="D67" s="50"/>
      <c r="E67" s="51"/>
      <c r="F67" s="2"/>
      <c r="G67" s="2"/>
    </row>
    <row r="68" customFormat="false" ht="12.75" hidden="false" customHeight="true" outlineLevel="0" collapsed="false">
      <c r="A68" s="51"/>
      <c r="B68" s="51"/>
      <c r="C68" s="51"/>
      <c r="D68" s="50"/>
      <c r="E68" s="51"/>
      <c r="F68" s="2"/>
      <c r="G68" s="2"/>
    </row>
    <row r="69" customFormat="false" ht="12.75" hidden="false" customHeight="true" outlineLevel="0" collapsed="false">
      <c r="A69" s="51"/>
      <c r="B69" s="51"/>
      <c r="C69" s="51"/>
      <c r="D69" s="50"/>
      <c r="E69" s="51"/>
      <c r="F69" s="2"/>
      <c r="G69" s="2"/>
    </row>
    <row r="70" customFormat="false" ht="12.75" hidden="false" customHeight="true" outlineLevel="0" collapsed="false">
      <c r="A70" s="51"/>
      <c r="B70" s="51"/>
      <c r="C70" s="51"/>
      <c r="D70" s="50"/>
      <c r="E70" s="51"/>
      <c r="F70" s="2"/>
      <c r="G70" s="2"/>
    </row>
    <row r="71" customFormat="false" ht="12.75" hidden="false" customHeight="true" outlineLevel="0" collapsed="false">
      <c r="A71" s="51"/>
      <c r="B71" s="51"/>
      <c r="C71" s="51"/>
      <c r="D71" s="50"/>
      <c r="E71" s="51"/>
      <c r="F71" s="2"/>
      <c r="G71" s="2"/>
    </row>
    <row r="72" customFormat="false" ht="12.75" hidden="false" customHeight="true" outlineLevel="0" collapsed="false">
      <c r="A72" s="51"/>
      <c r="B72" s="51"/>
      <c r="C72" s="51"/>
      <c r="D72" s="50"/>
      <c r="E72" s="51"/>
      <c r="F72" s="2"/>
      <c r="G72" s="2"/>
    </row>
    <row r="73" customFormat="false" ht="12.75" hidden="false" customHeight="true" outlineLevel="0" collapsed="false">
      <c r="A73" s="51"/>
      <c r="B73" s="51"/>
      <c r="C73" s="51"/>
      <c r="D73" s="50"/>
      <c r="E73" s="51"/>
      <c r="F73" s="2"/>
      <c r="G73" s="2"/>
    </row>
    <row r="74" customFormat="false" ht="12.75" hidden="false" customHeight="true" outlineLevel="0" collapsed="false">
      <c r="A74" s="51"/>
      <c r="B74" s="51"/>
      <c r="C74" s="51"/>
      <c r="D74" s="50"/>
      <c r="E74" s="51"/>
      <c r="F74" s="2"/>
      <c r="G74" s="2"/>
    </row>
    <row r="75" customFormat="false" ht="12.75" hidden="false" customHeight="true" outlineLevel="0" collapsed="false">
      <c r="A75" s="51"/>
      <c r="B75" s="51"/>
      <c r="C75" s="51"/>
      <c r="D75" s="50"/>
      <c r="E75" s="51"/>
      <c r="F75" s="2"/>
      <c r="G75" s="2"/>
    </row>
    <row r="76" customFormat="false" ht="12.75" hidden="false" customHeight="true" outlineLevel="0" collapsed="false">
      <c r="A76" s="51"/>
      <c r="B76" s="51"/>
      <c r="C76" s="51"/>
      <c r="D76" s="50"/>
      <c r="E76" s="51"/>
      <c r="F76" s="2"/>
      <c r="G76" s="2"/>
    </row>
    <row r="77" customFormat="false" ht="12.75" hidden="false" customHeight="true" outlineLevel="0" collapsed="false">
      <c r="A77" s="51"/>
      <c r="B77" s="51"/>
      <c r="C77" s="51"/>
      <c r="D77" s="50"/>
      <c r="E77" s="51"/>
      <c r="F77" s="2"/>
      <c r="G77" s="2"/>
    </row>
    <row r="78" customFormat="false" ht="12.75" hidden="false" customHeight="true" outlineLevel="0" collapsed="false">
      <c r="A78" s="51"/>
      <c r="B78" s="51"/>
      <c r="C78" s="51"/>
      <c r="D78" s="50"/>
      <c r="E78" s="51"/>
      <c r="F78" s="2"/>
      <c r="G78" s="2"/>
    </row>
    <row r="79" customFormat="false" ht="12.75" hidden="false" customHeight="true" outlineLevel="0" collapsed="false">
      <c r="A79" s="51"/>
      <c r="B79" s="51"/>
      <c r="C79" s="51"/>
      <c r="D79" s="50"/>
      <c r="E79" s="51"/>
      <c r="F79" s="2"/>
      <c r="G79" s="2"/>
    </row>
    <row r="80" customFormat="false" ht="12.75" hidden="false" customHeight="true" outlineLevel="0" collapsed="false">
      <c r="A80" s="51"/>
      <c r="B80" s="51"/>
      <c r="C80" s="51"/>
      <c r="D80" s="50"/>
      <c r="E80" s="51"/>
      <c r="F80" s="2"/>
      <c r="G80" s="2"/>
    </row>
    <row r="81" customFormat="false" ht="12.75" hidden="false" customHeight="true" outlineLevel="0" collapsed="false">
      <c r="A81" s="51"/>
      <c r="B81" s="51"/>
      <c r="C81" s="51"/>
      <c r="D81" s="50"/>
      <c r="E81" s="51"/>
      <c r="F81" s="2"/>
      <c r="G81" s="2"/>
    </row>
    <row r="82" customFormat="false" ht="12.75" hidden="false" customHeight="true" outlineLevel="0" collapsed="false">
      <c r="A82" s="51"/>
      <c r="B82" s="51"/>
      <c r="C82" s="51"/>
      <c r="D82" s="50"/>
      <c r="E82" s="51"/>
      <c r="F82" s="2"/>
      <c r="G82" s="2"/>
    </row>
    <row r="83" customFormat="false" ht="12.75" hidden="false" customHeight="true" outlineLevel="0" collapsed="false">
      <c r="A83" s="51"/>
      <c r="B83" s="51"/>
      <c r="C83" s="51"/>
      <c r="D83" s="50"/>
      <c r="E83" s="51"/>
      <c r="F83" s="2"/>
      <c r="G83" s="2"/>
    </row>
    <row r="84" customFormat="false" ht="12.75" hidden="false" customHeight="true" outlineLevel="0" collapsed="false">
      <c r="A84" s="51"/>
      <c r="B84" s="51"/>
      <c r="C84" s="51"/>
      <c r="D84" s="50"/>
      <c r="E84" s="51"/>
      <c r="F84" s="2"/>
      <c r="G84" s="2"/>
    </row>
    <row r="85" customFormat="false" ht="12.75" hidden="false" customHeight="true" outlineLevel="0" collapsed="false">
      <c r="A85" s="51"/>
      <c r="B85" s="51"/>
      <c r="C85" s="51"/>
      <c r="D85" s="50"/>
      <c r="E85" s="51"/>
      <c r="F85" s="2"/>
      <c r="G85" s="2"/>
    </row>
    <row r="86" customFormat="false" ht="12.75" hidden="false" customHeight="true" outlineLevel="0" collapsed="false">
      <c r="A86" s="51"/>
      <c r="B86" s="51"/>
      <c r="C86" s="51"/>
      <c r="D86" s="50"/>
      <c r="E86" s="51"/>
      <c r="F86" s="2"/>
      <c r="G86" s="2"/>
    </row>
    <row r="87" customFormat="false" ht="12.75" hidden="false" customHeight="true" outlineLevel="0" collapsed="false">
      <c r="A87" s="51"/>
      <c r="B87" s="51"/>
      <c r="C87" s="51"/>
      <c r="D87" s="50"/>
      <c r="E87" s="51"/>
      <c r="F87" s="2"/>
      <c r="G87" s="2"/>
    </row>
    <row r="88" customFormat="false" ht="12.75" hidden="false" customHeight="true" outlineLevel="0" collapsed="false">
      <c r="A88" s="51"/>
      <c r="B88" s="51"/>
      <c r="C88" s="51"/>
      <c r="D88" s="50"/>
      <c r="E88" s="51"/>
      <c r="F88" s="2"/>
      <c r="G88" s="2"/>
    </row>
    <row r="89" customFormat="false" ht="12.75" hidden="false" customHeight="true" outlineLevel="0" collapsed="false">
      <c r="A89" s="51"/>
      <c r="B89" s="51"/>
      <c r="C89" s="51"/>
      <c r="D89" s="50"/>
      <c r="E89" s="51"/>
      <c r="F89" s="2"/>
      <c r="G89" s="2"/>
    </row>
    <row r="90" customFormat="false" ht="12.75" hidden="false" customHeight="true" outlineLevel="0" collapsed="false">
      <c r="A90" s="51"/>
      <c r="B90" s="51"/>
      <c r="C90" s="51"/>
      <c r="D90" s="50"/>
      <c r="E90" s="51"/>
      <c r="F90" s="2"/>
      <c r="G90" s="2"/>
    </row>
    <row r="91" customFormat="false" ht="12.75" hidden="false" customHeight="true" outlineLevel="0" collapsed="false">
      <c r="A91" s="51"/>
      <c r="B91" s="51"/>
      <c r="C91" s="51"/>
      <c r="D91" s="50"/>
      <c r="E91" s="51"/>
      <c r="F91" s="2"/>
      <c r="G91" s="2"/>
    </row>
    <row r="92" customFormat="false" ht="12.75" hidden="false" customHeight="true" outlineLevel="0" collapsed="false">
      <c r="A92" s="51"/>
      <c r="B92" s="51"/>
      <c r="C92" s="51"/>
      <c r="D92" s="50"/>
      <c r="E92" s="51"/>
      <c r="F92" s="2"/>
      <c r="G92" s="2"/>
    </row>
    <row r="93" customFormat="false" ht="12.75" hidden="false" customHeight="true" outlineLevel="0" collapsed="false">
      <c r="A93" s="51"/>
      <c r="B93" s="51"/>
      <c r="C93" s="51"/>
      <c r="D93" s="50"/>
      <c r="E93" s="51"/>
      <c r="F93" s="2"/>
      <c r="G93" s="2"/>
    </row>
    <row r="94" customFormat="false" ht="12.75" hidden="false" customHeight="true" outlineLevel="0" collapsed="false">
      <c r="A94" s="51"/>
      <c r="B94" s="51"/>
      <c r="C94" s="51"/>
      <c r="D94" s="50"/>
      <c r="E94" s="51"/>
      <c r="F94" s="2"/>
      <c r="G94" s="2"/>
    </row>
    <row r="95" customFormat="false" ht="12.75" hidden="false" customHeight="true" outlineLevel="0" collapsed="false">
      <c r="A95" s="51"/>
      <c r="B95" s="51"/>
      <c r="C95" s="51"/>
      <c r="D95" s="50"/>
      <c r="E95" s="51"/>
      <c r="F95" s="2"/>
      <c r="G95" s="2"/>
    </row>
    <row r="96" customFormat="false" ht="12.75" hidden="false" customHeight="true" outlineLevel="0" collapsed="false">
      <c r="A96" s="51"/>
      <c r="B96" s="51"/>
      <c r="C96" s="51"/>
      <c r="D96" s="50"/>
      <c r="E96" s="51"/>
      <c r="F96" s="2"/>
      <c r="G96" s="2"/>
    </row>
    <row r="97" customFormat="false" ht="12.75" hidden="false" customHeight="true" outlineLevel="0" collapsed="false">
      <c r="A97" s="51"/>
      <c r="B97" s="51"/>
      <c r="C97" s="51"/>
      <c r="D97" s="50"/>
      <c r="E97" s="51"/>
      <c r="F97" s="2"/>
      <c r="G97" s="2"/>
    </row>
    <row r="98" customFormat="false" ht="12.75" hidden="false" customHeight="true" outlineLevel="0" collapsed="false">
      <c r="A98" s="51"/>
      <c r="B98" s="51"/>
      <c r="C98" s="51"/>
      <c r="D98" s="50"/>
      <c r="E98" s="51"/>
      <c r="F98" s="2"/>
      <c r="G98" s="2"/>
    </row>
    <row r="99" customFormat="false" ht="12.75" hidden="false" customHeight="true" outlineLevel="0" collapsed="false">
      <c r="A99" s="51"/>
      <c r="B99" s="51"/>
      <c r="C99" s="51"/>
      <c r="D99" s="50"/>
      <c r="E99" s="51"/>
      <c r="F99" s="2"/>
      <c r="G99" s="2"/>
    </row>
    <row r="100" customFormat="false" ht="12.75" hidden="false" customHeight="true" outlineLevel="0" collapsed="false">
      <c r="A100" s="51"/>
      <c r="B100" s="51"/>
      <c r="C100" s="51"/>
      <c r="D100" s="50"/>
      <c r="E100" s="51"/>
      <c r="F100" s="2"/>
      <c r="G100" s="2"/>
    </row>
    <row r="101" customFormat="false" ht="12.75" hidden="false" customHeight="true" outlineLevel="0" collapsed="false">
      <c r="A101" s="51"/>
      <c r="B101" s="51"/>
      <c r="C101" s="51"/>
      <c r="D101" s="50"/>
      <c r="E101" s="51"/>
      <c r="F101" s="2"/>
      <c r="G101" s="2"/>
    </row>
    <row r="102" customFormat="false" ht="12.75" hidden="false" customHeight="true" outlineLevel="0" collapsed="false">
      <c r="A102" s="51"/>
      <c r="B102" s="51"/>
      <c r="C102" s="51"/>
      <c r="D102" s="50"/>
      <c r="E102" s="51"/>
      <c r="F102" s="2"/>
      <c r="G102" s="2"/>
    </row>
    <row r="103" customFormat="false" ht="12.75" hidden="false" customHeight="true" outlineLevel="0" collapsed="false">
      <c r="A103" s="51"/>
      <c r="B103" s="51"/>
      <c r="C103" s="51"/>
      <c r="D103" s="50"/>
      <c r="E103" s="51"/>
      <c r="F103" s="2"/>
      <c r="G103" s="2"/>
    </row>
    <row r="104" customFormat="false" ht="12.75" hidden="false" customHeight="true" outlineLevel="0" collapsed="false">
      <c r="A104" s="51"/>
      <c r="B104" s="51"/>
      <c r="C104" s="51"/>
      <c r="D104" s="50"/>
      <c r="E104" s="51"/>
      <c r="F104" s="2"/>
      <c r="G104" s="2"/>
    </row>
    <row r="105" customFormat="false" ht="12.75" hidden="false" customHeight="true" outlineLevel="0" collapsed="false">
      <c r="A105" s="51"/>
      <c r="B105" s="51"/>
      <c r="C105" s="51"/>
      <c r="D105" s="50"/>
      <c r="E105" s="51"/>
      <c r="F105" s="2"/>
      <c r="G105" s="2"/>
    </row>
    <row r="106" customFormat="false" ht="12.75" hidden="false" customHeight="true" outlineLevel="0" collapsed="false">
      <c r="A106" s="51"/>
      <c r="B106" s="51"/>
      <c r="C106" s="51"/>
      <c r="D106" s="50"/>
      <c r="E106" s="51"/>
      <c r="F106" s="2"/>
      <c r="G106" s="2"/>
    </row>
    <row r="107" customFormat="false" ht="12.75" hidden="false" customHeight="true" outlineLevel="0" collapsed="false">
      <c r="A107" s="51"/>
      <c r="B107" s="51"/>
      <c r="C107" s="51"/>
      <c r="D107" s="50"/>
      <c r="E107" s="51"/>
      <c r="F107" s="2"/>
      <c r="G107" s="2"/>
    </row>
    <row r="108" customFormat="false" ht="12.75" hidden="false" customHeight="true" outlineLevel="0" collapsed="false">
      <c r="A108" s="51"/>
      <c r="B108" s="51"/>
      <c r="C108" s="51"/>
      <c r="D108" s="50"/>
      <c r="E108" s="51"/>
      <c r="F108" s="2"/>
      <c r="G108" s="2"/>
    </row>
    <row r="109" customFormat="false" ht="12.75" hidden="false" customHeight="true" outlineLevel="0" collapsed="false">
      <c r="A109" s="51"/>
      <c r="B109" s="51"/>
      <c r="C109" s="51"/>
      <c r="D109" s="50"/>
      <c r="E109" s="51"/>
      <c r="F109" s="2"/>
      <c r="G109" s="2"/>
    </row>
    <row r="110" customFormat="false" ht="12.75" hidden="false" customHeight="true" outlineLevel="0" collapsed="false">
      <c r="A110" s="51"/>
      <c r="B110" s="51"/>
      <c r="C110" s="51"/>
      <c r="D110" s="50"/>
      <c r="E110" s="51"/>
      <c r="F110" s="2"/>
      <c r="G110" s="2"/>
    </row>
    <row r="111" customFormat="false" ht="12.75" hidden="false" customHeight="true" outlineLevel="0" collapsed="false">
      <c r="A111" s="51"/>
      <c r="B111" s="51"/>
      <c r="C111" s="51"/>
      <c r="D111" s="50"/>
      <c r="E111" s="51"/>
      <c r="F111" s="2"/>
      <c r="G111" s="2"/>
    </row>
    <row r="112" customFormat="false" ht="12.75" hidden="false" customHeight="true" outlineLevel="0" collapsed="false">
      <c r="A112" s="51"/>
      <c r="B112" s="51"/>
      <c r="C112" s="51"/>
      <c r="D112" s="50"/>
      <c r="E112" s="51"/>
      <c r="F112" s="2"/>
      <c r="G112" s="2"/>
    </row>
    <row r="113" customFormat="false" ht="12.75" hidden="false" customHeight="true" outlineLevel="0" collapsed="false">
      <c r="A113" s="51"/>
      <c r="B113" s="51"/>
      <c r="C113" s="51"/>
      <c r="D113" s="50"/>
      <c r="E113" s="51"/>
      <c r="F113" s="2"/>
      <c r="G113" s="2"/>
    </row>
    <row r="114" customFormat="false" ht="12.75" hidden="false" customHeight="true" outlineLevel="0" collapsed="false">
      <c r="A114" s="51"/>
      <c r="B114" s="51"/>
      <c r="C114" s="51"/>
      <c r="D114" s="50"/>
      <c r="E114" s="51"/>
      <c r="F114" s="2"/>
      <c r="G114" s="2"/>
    </row>
    <row r="115" customFormat="false" ht="12.75" hidden="false" customHeight="true" outlineLevel="0" collapsed="false">
      <c r="A115" s="51"/>
      <c r="B115" s="51"/>
      <c r="C115" s="51"/>
      <c r="D115" s="50"/>
      <c r="E115" s="51"/>
      <c r="F115" s="2"/>
      <c r="G115" s="2"/>
    </row>
    <row r="116" customFormat="false" ht="12.75" hidden="false" customHeight="true" outlineLevel="0" collapsed="false">
      <c r="A116" s="51"/>
      <c r="B116" s="51"/>
      <c r="C116" s="51"/>
      <c r="D116" s="50"/>
      <c r="E116" s="51"/>
      <c r="F116" s="2"/>
      <c r="G116" s="2"/>
    </row>
    <row r="117" customFormat="false" ht="12.75" hidden="false" customHeight="true" outlineLevel="0" collapsed="false">
      <c r="A117" s="51"/>
      <c r="B117" s="51"/>
      <c r="C117" s="51"/>
      <c r="D117" s="50"/>
      <c r="E117" s="51"/>
      <c r="F117" s="2"/>
      <c r="G117" s="2"/>
    </row>
    <row r="118" customFormat="false" ht="12.75" hidden="false" customHeight="true" outlineLevel="0" collapsed="false">
      <c r="A118" s="51"/>
      <c r="B118" s="51"/>
      <c r="C118" s="51"/>
      <c r="D118" s="50"/>
      <c r="E118" s="51"/>
      <c r="F118" s="2"/>
      <c r="G118" s="2"/>
    </row>
    <row r="119" customFormat="false" ht="12.75" hidden="false" customHeight="true" outlineLevel="0" collapsed="false">
      <c r="A119" s="51"/>
      <c r="B119" s="51"/>
      <c r="C119" s="51"/>
      <c r="D119" s="50"/>
      <c r="E119" s="51"/>
      <c r="F119" s="2"/>
      <c r="G119" s="2"/>
    </row>
    <row r="120" customFormat="false" ht="12.75" hidden="false" customHeight="true" outlineLevel="0" collapsed="false">
      <c r="A120" s="51"/>
      <c r="B120" s="51"/>
      <c r="C120" s="51"/>
      <c r="D120" s="50"/>
      <c r="E120" s="51"/>
      <c r="F120" s="2"/>
      <c r="G120" s="2"/>
    </row>
    <row r="121" customFormat="false" ht="12.75" hidden="false" customHeight="true" outlineLevel="0" collapsed="false">
      <c r="A121" s="51"/>
      <c r="B121" s="51"/>
      <c r="C121" s="51"/>
      <c r="D121" s="50"/>
      <c r="E121" s="51"/>
      <c r="F121" s="2"/>
      <c r="G121" s="2"/>
    </row>
    <row r="122" customFormat="false" ht="12.75" hidden="false" customHeight="true" outlineLevel="0" collapsed="false">
      <c r="A122" s="51"/>
      <c r="B122" s="51"/>
      <c r="C122" s="51"/>
      <c r="D122" s="50"/>
      <c r="E122" s="51"/>
      <c r="F122" s="2"/>
      <c r="G122" s="2"/>
    </row>
    <row r="123" customFormat="false" ht="12.75" hidden="false" customHeight="true" outlineLevel="0" collapsed="false">
      <c r="A123" s="51"/>
      <c r="B123" s="51"/>
      <c r="C123" s="51"/>
      <c r="D123" s="50"/>
      <c r="E123" s="51"/>
      <c r="F123" s="2"/>
      <c r="G123" s="2"/>
    </row>
    <row r="124" customFormat="false" ht="12.75" hidden="false" customHeight="true" outlineLevel="0" collapsed="false">
      <c r="A124" s="51"/>
      <c r="B124" s="51"/>
      <c r="C124" s="51"/>
      <c r="D124" s="50"/>
      <c r="E124" s="51"/>
      <c r="F124" s="2"/>
      <c r="G124" s="2"/>
    </row>
    <row r="125" customFormat="false" ht="12.75" hidden="false" customHeight="true" outlineLevel="0" collapsed="false">
      <c r="A125" s="51"/>
      <c r="B125" s="51"/>
      <c r="C125" s="51"/>
      <c r="D125" s="50"/>
      <c r="E125" s="51"/>
      <c r="F125" s="2"/>
      <c r="G125" s="2"/>
    </row>
    <row r="126" customFormat="false" ht="12.75" hidden="false" customHeight="true" outlineLevel="0" collapsed="false">
      <c r="A126" s="51"/>
      <c r="B126" s="51"/>
      <c r="C126" s="51"/>
      <c r="D126" s="50"/>
      <c r="E126" s="51"/>
      <c r="F126" s="2"/>
      <c r="G126" s="2"/>
    </row>
    <row r="127" customFormat="false" ht="12.75" hidden="false" customHeight="true" outlineLevel="0" collapsed="false">
      <c r="A127" s="51"/>
      <c r="B127" s="51"/>
      <c r="C127" s="51"/>
      <c r="D127" s="50"/>
      <c r="E127" s="51"/>
      <c r="F127" s="2"/>
      <c r="G127" s="2"/>
    </row>
    <row r="128" customFormat="false" ht="12.75" hidden="false" customHeight="true" outlineLevel="0" collapsed="false">
      <c r="A128" s="51"/>
      <c r="B128" s="51"/>
      <c r="C128" s="51"/>
      <c r="D128" s="50"/>
      <c r="E128" s="51"/>
      <c r="F128" s="2"/>
      <c r="G128" s="2"/>
    </row>
    <row r="129" customFormat="false" ht="12.75" hidden="false" customHeight="true" outlineLevel="0" collapsed="false">
      <c r="A129" s="51"/>
      <c r="B129" s="51"/>
      <c r="C129" s="51"/>
      <c r="D129" s="50"/>
      <c r="E129" s="51"/>
      <c r="F129" s="2"/>
      <c r="G129" s="2"/>
    </row>
    <row r="130" customFormat="false" ht="12.75" hidden="false" customHeight="true" outlineLevel="0" collapsed="false">
      <c r="A130" s="51"/>
      <c r="B130" s="51"/>
      <c r="C130" s="51"/>
      <c r="D130" s="50"/>
      <c r="E130" s="51"/>
      <c r="F130" s="2"/>
      <c r="G130" s="2"/>
    </row>
    <row r="131" customFormat="false" ht="12.75" hidden="false" customHeight="true" outlineLevel="0" collapsed="false">
      <c r="A131" s="51"/>
      <c r="B131" s="51"/>
      <c r="C131" s="51"/>
      <c r="D131" s="50"/>
      <c r="E131" s="51"/>
      <c r="F131" s="2"/>
      <c r="G131" s="2"/>
    </row>
    <row r="132" customFormat="false" ht="12.75" hidden="false" customHeight="true" outlineLevel="0" collapsed="false">
      <c r="A132" s="51"/>
      <c r="B132" s="51"/>
      <c r="C132" s="51"/>
      <c r="D132" s="50"/>
      <c r="E132" s="51"/>
      <c r="F132" s="2"/>
      <c r="G132" s="2"/>
    </row>
    <row r="133" customFormat="false" ht="12.75" hidden="false" customHeight="true" outlineLevel="0" collapsed="false">
      <c r="A133" s="51"/>
      <c r="B133" s="51"/>
      <c r="C133" s="51"/>
      <c r="D133" s="50"/>
      <c r="E133" s="51"/>
      <c r="F133" s="2"/>
      <c r="G133" s="2"/>
    </row>
    <row r="134" customFormat="false" ht="12.75" hidden="false" customHeight="true" outlineLevel="0" collapsed="false">
      <c r="A134" s="51"/>
      <c r="B134" s="51"/>
      <c r="C134" s="51"/>
      <c r="D134" s="50"/>
      <c r="E134" s="51"/>
      <c r="F134" s="2"/>
      <c r="G134" s="2"/>
    </row>
    <row r="135" customFormat="false" ht="12.75" hidden="false" customHeight="true" outlineLevel="0" collapsed="false">
      <c r="A135" s="51"/>
      <c r="B135" s="51"/>
      <c r="C135" s="51"/>
      <c r="D135" s="50"/>
      <c r="E135" s="51"/>
      <c r="F135" s="2"/>
      <c r="G135" s="2"/>
    </row>
    <row r="136" customFormat="false" ht="12.75" hidden="false" customHeight="true" outlineLevel="0" collapsed="false">
      <c r="A136" s="51"/>
      <c r="B136" s="51"/>
      <c r="C136" s="51"/>
      <c r="D136" s="50"/>
      <c r="E136" s="51"/>
      <c r="F136" s="2"/>
      <c r="G136" s="2"/>
    </row>
    <row r="137" customFormat="false" ht="12.75" hidden="false" customHeight="true" outlineLevel="0" collapsed="false">
      <c r="A137" s="51"/>
      <c r="B137" s="51"/>
      <c r="C137" s="51"/>
      <c r="D137" s="50"/>
      <c r="E137" s="51"/>
      <c r="F137" s="2"/>
      <c r="G137" s="2"/>
    </row>
    <row r="138" customFormat="false" ht="12.75" hidden="false" customHeight="true" outlineLevel="0" collapsed="false">
      <c r="A138" s="51"/>
      <c r="B138" s="51"/>
      <c r="C138" s="51"/>
      <c r="D138" s="50"/>
      <c r="E138" s="51"/>
      <c r="F138" s="2"/>
      <c r="G138" s="2"/>
    </row>
    <row r="139" customFormat="false" ht="12.75" hidden="false" customHeight="true" outlineLevel="0" collapsed="false">
      <c r="A139" s="51"/>
      <c r="B139" s="51"/>
      <c r="C139" s="51"/>
      <c r="D139" s="50"/>
      <c r="E139" s="51"/>
      <c r="F139" s="2"/>
      <c r="G139" s="2"/>
    </row>
    <row r="140" customFormat="false" ht="12.75" hidden="false" customHeight="true" outlineLevel="0" collapsed="false">
      <c r="A140" s="51"/>
      <c r="B140" s="51"/>
      <c r="C140" s="51"/>
      <c r="D140" s="50"/>
      <c r="E140" s="51"/>
      <c r="F140" s="2"/>
      <c r="G140" s="2"/>
    </row>
    <row r="141" customFormat="false" ht="12.75" hidden="false" customHeight="true" outlineLevel="0" collapsed="false">
      <c r="A141" s="51"/>
      <c r="B141" s="51"/>
      <c r="C141" s="51"/>
      <c r="D141" s="50"/>
      <c r="E141" s="51"/>
      <c r="F141" s="2"/>
      <c r="G141" s="2"/>
    </row>
    <row r="142" customFormat="false" ht="12.75" hidden="false" customHeight="true" outlineLevel="0" collapsed="false">
      <c r="A142" s="51"/>
      <c r="B142" s="51"/>
      <c r="C142" s="51"/>
      <c r="D142" s="50"/>
      <c r="E142" s="51"/>
      <c r="F142" s="2"/>
      <c r="G142" s="2"/>
    </row>
    <row r="143" customFormat="false" ht="12.75" hidden="false" customHeight="true" outlineLevel="0" collapsed="false">
      <c r="A143" s="51"/>
      <c r="B143" s="51"/>
      <c r="C143" s="51"/>
      <c r="D143" s="50"/>
      <c r="E143" s="51"/>
      <c r="F143" s="2"/>
      <c r="G143" s="2"/>
    </row>
    <row r="144" customFormat="false" ht="12.75" hidden="false" customHeight="true" outlineLevel="0" collapsed="false">
      <c r="A144" s="51"/>
      <c r="B144" s="51"/>
      <c r="C144" s="51"/>
      <c r="D144" s="50"/>
      <c r="E144" s="51"/>
      <c r="F144" s="2"/>
      <c r="G144" s="2"/>
    </row>
    <row r="145" customFormat="false" ht="12.75" hidden="false" customHeight="true" outlineLevel="0" collapsed="false">
      <c r="A145" s="51"/>
      <c r="B145" s="51"/>
      <c r="C145" s="51"/>
      <c r="D145" s="50"/>
      <c r="E145" s="51"/>
      <c r="F145" s="2"/>
      <c r="G145" s="2"/>
    </row>
    <row r="146" customFormat="false" ht="12.75" hidden="false" customHeight="true" outlineLevel="0" collapsed="false">
      <c r="A146" s="51"/>
      <c r="B146" s="51"/>
      <c r="C146" s="51"/>
      <c r="D146" s="50"/>
      <c r="E146" s="51"/>
      <c r="F146" s="2"/>
      <c r="G146" s="2"/>
    </row>
    <row r="147" customFormat="false" ht="12.75" hidden="false" customHeight="true" outlineLevel="0" collapsed="false">
      <c r="A147" s="51"/>
      <c r="B147" s="51"/>
      <c r="C147" s="51"/>
      <c r="D147" s="50"/>
      <c r="E147" s="51"/>
      <c r="F147" s="2"/>
      <c r="G147" s="2"/>
    </row>
    <row r="148" customFormat="false" ht="12.75" hidden="false" customHeight="true" outlineLevel="0" collapsed="false">
      <c r="A148" s="51"/>
      <c r="B148" s="51"/>
      <c r="C148" s="51"/>
      <c r="D148" s="50"/>
      <c r="E148" s="51"/>
      <c r="F148" s="2"/>
      <c r="G148" s="2"/>
    </row>
    <row r="149" customFormat="false" ht="12.75" hidden="false" customHeight="true" outlineLevel="0" collapsed="false">
      <c r="A149" s="51"/>
      <c r="B149" s="51"/>
      <c r="C149" s="51"/>
      <c r="D149" s="50"/>
      <c r="E149" s="51"/>
      <c r="F149" s="2"/>
      <c r="G149" s="2"/>
    </row>
    <row r="150" customFormat="false" ht="12.75" hidden="false" customHeight="true" outlineLevel="0" collapsed="false">
      <c r="A150" s="51"/>
      <c r="B150" s="51"/>
      <c r="C150" s="51"/>
      <c r="D150" s="50"/>
      <c r="E150" s="51"/>
      <c r="F150" s="2"/>
      <c r="G150" s="2"/>
    </row>
    <row r="151" customFormat="false" ht="12.75" hidden="false" customHeight="true" outlineLevel="0" collapsed="false">
      <c r="A151" s="51"/>
      <c r="B151" s="51"/>
      <c r="C151" s="51"/>
      <c r="D151" s="50"/>
      <c r="E151" s="51"/>
      <c r="F151" s="2"/>
      <c r="G151" s="2"/>
    </row>
    <row r="152" customFormat="false" ht="12.75" hidden="false" customHeight="true" outlineLevel="0" collapsed="false">
      <c r="A152" s="51"/>
      <c r="B152" s="51"/>
      <c r="C152" s="51"/>
      <c r="D152" s="50"/>
      <c r="E152" s="51"/>
      <c r="F152" s="2"/>
      <c r="G152" s="2"/>
    </row>
    <row r="153" customFormat="false" ht="12.75" hidden="false" customHeight="true" outlineLevel="0" collapsed="false">
      <c r="A153" s="51"/>
      <c r="B153" s="51"/>
      <c r="C153" s="51"/>
      <c r="D153" s="50"/>
      <c r="E153" s="51"/>
      <c r="F153" s="2"/>
      <c r="G153" s="2"/>
    </row>
    <row r="154" customFormat="false" ht="12.75" hidden="false" customHeight="true" outlineLevel="0" collapsed="false">
      <c r="A154" s="51"/>
      <c r="B154" s="51"/>
      <c r="C154" s="51"/>
      <c r="D154" s="50"/>
      <c r="E154" s="51"/>
      <c r="F154" s="2"/>
      <c r="G154" s="2"/>
    </row>
    <row r="155" customFormat="false" ht="12.75" hidden="false" customHeight="true" outlineLevel="0" collapsed="false">
      <c r="A155" s="51"/>
      <c r="B155" s="51"/>
      <c r="C155" s="51"/>
      <c r="D155" s="50"/>
      <c r="E155" s="51"/>
      <c r="F155" s="2"/>
      <c r="G155" s="2"/>
    </row>
    <row r="156" customFormat="false" ht="12.75" hidden="false" customHeight="true" outlineLevel="0" collapsed="false">
      <c r="A156" s="51"/>
      <c r="B156" s="51"/>
      <c r="C156" s="51"/>
      <c r="D156" s="50"/>
      <c r="E156" s="51"/>
      <c r="F156" s="2"/>
      <c r="G156" s="2"/>
    </row>
    <row r="157" customFormat="false" ht="12.75" hidden="false" customHeight="true" outlineLevel="0" collapsed="false">
      <c r="A157" s="51"/>
      <c r="B157" s="51"/>
      <c r="C157" s="51"/>
      <c r="D157" s="50"/>
      <c r="E157" s="51"/>
      <c r="F157" s="2"/>
      <c r="G157" s="2"/>
    </row>
    <row r="158" customFormat="false" ht="12.75" hidden="false" customHeight="true" outlineLevel="0" collapsed="false">
      <c r="A158" s="51"/>
      <c r="B158" s="51"/>
      <c r="C158" s="51"/>
      <c r="D158" s="50"/>
      <c r="E158" s="51"/>
      <c r="F158" s="2"/>
      <c r="G158" s="2"/>
    </row>
    <row r="159" customFormat="false" ht="12.75" hidden="false" customHeight="true" outlineLevel="0" collapsed="false">
      <c r="A159" s="51"/>
      <c r="B159" s="51"/>
      <c r="C159" s="51"/>
      <c r="D159" s="50"/>
      <c r="E159" s="51"/>
      <c r="F159" s="2"/>
      <c r="G159" s="2"/>
    </row>
    <row r="160" customFormat="false" ht="12.75" hidden="false" customHeight="true" outlineLevel="0" collapsed="false">
      <c r="A160" s="51"/>
      <c r="B160" s="51"/>
      <c r="C160" s="51"/>
      <c r="D160" s="50"/>
      <c r="E160" s="51"/>
      <c r="F160" s="2"/>
      <c r="G160" s="2"/>
    </row>
    <row r="161" customFormat="false" ht="12.75" hidden="false" customHeight="true" outlineLevel="0" collapsed="false">
      <c r="A161" s="51"/>
      <c r="B161" s="51"/>
      <c r="C161" s="51"/>
      <c r="D161" s="50"/>
      <c r="E161" s="51"/>
      <c r="F161" s="2"/>
      <c r="G161" s="2"/>
    </row>
    <row r="162" customFormat="false" ht="12.75" hidden="false" customHeight="true" outlineLevel="0" collapsed="false">
      <c r="A162" s="51"/>
      <c r="B162" s="51"/>
      <c r="C162" s="51"/>
      <c r="D162" s="50"/>
      <c r="E162" s="51"/>
      <c r="F162" s="2"/>
      <c r="G162" s="2"/>
    </row>
    <row r="163" customFormat="false" ht="12.75" hidden="false" customHeight="true" outlineLevel="0" collapsed="false">
      <c r="A163" s="51"/>
      <c r="B163" s="51"/>
      <c r="C163" s="51"/>
      <c r="D163" s="50"/>
      <c r="E163" s="51"/>
      <c r="F163" s="2"/>
      <c r="G163" s="2"/>
    </row>
    <row r="164" customFormat="false" ht="12.75" hidden="false" customHeight="true" outlineLevel="0" collapsed="false">
      <c r="A164" s="51"/>
      <c r="B164" s="51"/>
      <c r="C164" s="51"/>
      <c r="D164" s="50"/>
      <c r="E164" s="51"/>
      <c r="F164" s="2"/>
      <c r="G164" s="2"/>
    </row>
    <row r="165" customFormat="false" ht="12.75" hidden="false" customHeight="true" outlineLevel="0" collapsed="false">
      <c r="A165" s="51"/>
      <c r="B165" s="51"/>
      <c r="C165" s="51"/>
      <c r="D165" s="50"/>
      <c r="E165" s="51"/>
      <c r="F165" s="2"/>
      <c r="G165" s="2"/>
    </row>
    <row r="166" customFormat="false" ht="12.75" hidden="false" customHeight="true" outlineLevel="0" collapsed="false">
      <c r="A166" s="51"/>
      <c r="B166" s="51"/>
      <c r="C166" s="51"/>
      <c r="D166" s="50"/>
      <c r="E166" s="51"/>
      <c r="F166" s="2"/>
      <c r="G166" s="2"/>
    </row>
    <row r="167" customFormat="false" ht="12.75" hidden="false" customHeight="true" outlineLevel="0" collapsed="false">
      <c r="A167" s="51"/>
      <c r="B167" s="51"/>
      <c r="C167" s="51"/>
      <c r="D167" s="50"/>
      <c r="E167" s="51"/>
      <c r="F167" s="2"/>
      <c r="G167" s="2"/>
    </row>
    <row r="168" customFormat="false" ht="12.75" hidden="false" customHeight="true" outlineLevel="0" collapsed="false">
      <c r="A168" s="51"/>
      <c r="B168" s="51"/>
      <c r="C168" s="51"/>
      <c r="D168" s="50"/>
      <c r="E168" s="51"/>
      <c r="F168" s="2"/>
      <c r="G168" s="2"/>
    </row>
    <row r="169" customFormat="false" ht="12.75" hidden="false" customHeight="true" outlineLevel="0" collapsed="false">
      <c r="A169" s="51"/>
      <c r="B169" s="51"/>
      <c r="C169" s="51"/>
      <c r="D169" s="50"/>
      <c r="E169" s="51"/>
      <c r="F169" s="2"/>
      <c r="G169" s="2"/>
    </row>
    <row r="170" customFormat="false" ht="12.75" hidden="false" customHeight="true" outlineLevel="0" collapsed="false">
      <c r="A170" s="51"/>
      <c r="B170" s="51"/>
      <c r="C170" s="51"/>
      <c r="D170" s="50"/>
      <c r="E170" s="51"/>
      <c r="F170" s="2"/>
      <c r="G170" s="2"/>
    </row>
    <row r="171" customFormat="false" ht="12.75" hidden="false" customHeight="true" outlineLevel="0" collapsed="false">
      <c r="A171" s="51"/>
      <c r="B171" s="51"/>
      <c r="C171" s="51"/>
      <c r="D171" s="50"/>
      <c r="E171" s="51"/>
      <c r="F171" s="2"/>
      <c r="G171" s="2"/>
    </row>
    <row r="172" customFormat="false" ht="12.75" hidden="false" customHeight="true" outlineLevel="0" collapsed="false">
      <c r="A172" s="51"/>
      <c r="B172" s="51"/>
      <c r="C172" s="51"/>
      <c r="D172" s="50"/>
      <c r="E172" s="51"/>
      <c r="F172" s="2"/>
      <c r="G172" s="2"/>
    </row>
    <row r="173" customFormat="false" ht="12.75" hidden="false" customHeight="true" outlineLevel="0" collapsed="false">
      <c r="A173" s="51"/>
      <c r="B173" s="51"/>
      <c r="C173" s="51"/>
      <c r="D173" s="50"/>
      <c r="E173" s="51"/>
      <c r="F173" s="2"/>
      <c r="G173" s="2"/>
    </row>
    <row r="174" customFormat="false" ht="12.75" hidden="false" customHeight="true" outlineLevel="0" collapsed="false">
      <c r="A174" s="51"/>
      <c r="B174" s="51"/>
      <c r="C174" s="51"/>
      <c r="D174" s="50"/>
      <c r="E174" s="51"/>
      <c r="F174" s="2"/>
      <c r="G174" s="2"/>
    </row>
    <row r="175" customFormat="false" ht="12.75" hidden="false" customHeight="true" outlineLevel="0" collapsed="false">
      <c r="A175" s="51"/>
      <c r="B175" s="51"/>
      <c r="C175" s="51"/>
      <c r="D175" s="50"/>
      <c r="E175" s="51"/>
      <c r="F175" s="2"/>
      <c r="G175" s="2"/>
    </row>
    <row r="176" customFormat="false" ht="12.75" hidden="false" customHeight="true" outlineLevel="0" collapsed="false">
      <c r="A176" s="51"/>
      <c r="B176" s="51"/>
      <c r="C176" s="51"/>
      <c r="D176" s="50"/>
      <c r="E176" s="51"/>
      <c r="F176" s="2"/>
      <c r="G176" s="2"/>
    </row>
    <row r="177" customFormat="false" ht="12.75" hidden="false" customHeight="true" outlineLevel="0" collapsed="false">
      <c r="A177" s="51"/>
      <c r="B177" s="51"/>
      <c r="C177" s="51"/>
      <c r="D177" s="50"/>
      <c r="E177" s="51"/>
      <c r="F177" s="2"/>
      <c r="G177" s="2"/>
    </row>
    <row r="178" customFormat="false" ht="12.75" hidden="false" customHeight="true" outlineLevel="0" collapsed="false">
      <c r="A178" s="51"/>
      <c r="B178" s="51"/>
      <c r="C178" s="51"/>
      <c r="D178" s="50"/>
      <c r="E178" s="51"/>
      <c r="F178" s="2"/>
      <c r="G178" s="2"/>
    </row>
    <row r="179" customFormat="false" ht="12.75" hidden="false" customHeight="true" outlineLevel="0" collapsed="false">
      <c r="A179" s="51"/>
      <c r="B179" s="51"/>
      <c r="C179" s="51"/>
      <c r="D179" s="50"/>
      <c r="E179" s="51"/>
      <c r="F179" s="2"/>
      <c r="G179" s="2"/>
    </row>
    <row r="180" customFormat="false" ht="12.75" hidden="false" customHeight="true" outlineLevel="0" collapsed="false">
      <c r="A180" s="51"/>
      <c r="B180" s="51"/>
      <c r="C180" s="51"/>
      <c r="D180" s="50"/>
      <c r="E180" s="51"/>
      <c r="F180" s="2"/>
      <c r="G180" s="2"/>
    </row>
    <row r="181" customFormat="false" ht="12.75" hidden="false" customHeight="true" outlineLevel="0" collapsed="false">
      <c r="A181" s="51"/>
      <c r="B181" s="51"/>
      <c r="C181" s="51"/>
      <c r="D181" s="50"/>
      <c r="E181" s="51"/>
      <c r="F181" s="2"/>
      <c r="G181" s="2"/>
    </row>
    <row r="182" customFormat="false" ht="12.75" hidden="false" customHeight="true" outlineLevel="0" collapsed="false">
      <c r="A182" s="51"/>
      <c r="B182" s="51"/>
      <c r="C182" s="51"/>
      <c r="D182" s="50"/>
      <c r="E182" s="51"/>
      <c r="F182" s="2"/>
      <c r="G182" s="2"/>
    </row>
    <row r="183" customFormat="false" ht="12.75" hidden="false" customHeight="true" outlineLevel="0" collapsed="false">
      <c r="A183" s="51"/>
      <c r="B183" s="51"/>
      <c r="C183" s="51"/>
      <c r="D183" s="50"/>
      <c r="E183" s="51"/>
      <c r="F183" s="2"/>
      <c r="G183" s="2"/>
    </row>
    <row r="184" customFormat="false" ht="12.75" hidden="false" customHeight="true" outlineLevel="0" collapsed="false">
      <c r="A184" s="51"/>
      <c r="B184" s="51"/>
      <c r="C184" s="51"/>
      <c r="D184" s="50"/>
      <c r="E184" s="51"/>
      <c r="F184" s="2"/>
      <c r="G184" s="2"/>
    </row>
    <row r="185" customFormat="false" ht="12.75" hidden="false" customHeight="true" outlineLevel="0" collapsed="false">
      <c r="A185" s="51"/>
      <c r="B185" s="51"/>
      <c r="C185" s="51"/>
      <c r="D185" s="50"/>
      <c r="E185" s="51"/>
      <c r="F185" s="2"/>
      <c r="G185" s="2"/>
    </row>
    <row r="186" customFormat="false" ht="12.75" hidden="false" customHeight="true" outlineLevel="0" collapsed="false">
      <c r="A186" s="51"/>
      <c r="B186" s="51"/>
      <c r="C186" s="51"/>
      <c r="D186" s="50"/>
      <c r="E186" s="51"/>
      <c r="F186" s="2"/>
      <c r="G186" s="2"/>
    </row>
    <row r="187" customFormat="false" ht="12.75" hidden="false" customHeight="true" outlineLevel="0" collapsed="false">
      <c r="A187" s="51"/>
      <c r="B187" s="51"/>
      <c r="C187" s="51"/>
      <c r="D187" s="50"/>
      <c r="E187" s="51"/>
      <c r="F187" s="2"/>
      <c r="G187" s="2"/>
    </row>
    <row r="188" customFormat="false" ht="12.75" hidden="false" customHeight="true" outlineLevel="0" collapsed="false">
      <c r="A188" s="51"/>
      <c r="B188" s="51"/>
      <c r="C188" s="51"/>
      <c r="D188" s="50"/>
      <c r="E188" s="51"/>
      <c r="F188" s="2"/>
      <c r="G188" s="2"/>
    </row>
    <row r="189" customFormat="false" ht="12.75" hidden="false" customHeight="true" outlineLevel="0" collapsed="false">
      <c r="A189" s="51"/>
      <c r="B189" s="51"/>
      <c r="C189" s="51"/>
      <c r="D189" s="50"/>
      <c r="E189" s="51"/>
      <c r="F189" s="2"/>
      <c r="G189" s="2"/>
    </row>
    <row r="190" customFormat="false" ht="12.75" hidden="false" customHeight="true" outlineLevel="0" collapsed="false">
      <c r="A190" s="51"/>
      <c r="B190" s="51"/>
      <c r="C190" s="51"/>
      <c r="D190" s="50"/>
      <c r="E190" s="51"/>
      <c r="F190" s="2"/>
      <c r="G190" s="2"/>
    </row>
    <row r="191" customFormat="false" ht="12.75" hidden="false" customHeight="true" outlineLevel="0" collapsed="false">
      <c r="A191" s="51"/>
      <c r="B191" s="51"/>
      <c r="C191" s="51"/>
      <c r="D191" s="50"/>
      <c r="E191" s="51"/>
      <c r="F191" s="2"/>
      <c r="G191" s="2"/>
    </row>
    <row r="192" customFormat="false" ht="12.75" hidden="false" customHeight="true" outlineLevel="0" collapsed="false">
      <c r="A192" s="51"/>
      <c r="B192" s="51"/>
      <c r="C192" s="51"/>
      <c r="D192" s="50"/>
      <c r="E192" s="51"/>
      <c r="F192" s="2"/>
      <c r="G192" s="2"/>
    </row>
    <row r="193" customFormat="false" ht="12.75" hidden="false" customHeight="true" outlineLevel="0" collapsed="false">
      <c r="A193" s="51"/>
      <c r="B193" s="51"/>
      <c r="C193" s="51"/>
      <c r="D193" s="50"/>
      <c r="E193" s="51"/>
      <c r="F193" s="2"/>
      <c r="G193" s="2"/>
    </row>
    <row r="194" customFormat="false" ht="12.75" hidden="false" customHeight="true" outlineLevel="0" collapsed="false">
      <c r="A194" s="51"/>
      <c r="B194" s="51"/>
      <c r="C194" s="51"/>
      <c r="D194" s="50"/>
      <c r="E194" s="51"/>
      <c r="F194" s="2"/>
      <c r="G194" s="2"/>
    </row>
    <row r="195" customFormat="false" ht="12.75" hidden="false" customHeight="true" outlineLevel="0" collapsed="false">
      <c r="A195" s="51"/>
      <c r="B195" s="51"/>
      <c r="C195" s="51"/>
      <c r="D195" s="50"/>
      <c r="E195" s="51"/>
      <c r="F195" s="2"/>
      <c r="G195" s="2"/>
    </row>
    <row r="196" customFormat="false" ht="12.75" hidden="false" customHeight="true" outlineLevel="0" collapsed="false">
      <c r="A196" s="51"/>
      <c r="B196" s="51"/>
      <c r="C196" s="51"/>
      <c r="D196" s="50"/>
      <c r="E196" s="51"/>
      <c r="F196" s="2"/>
      <c r="G196" s="2"/>
    </row>
    <row r="197" customFormat="false" ht="12.75" hidden="false" customHeight="true" outlineLevel="0" collapsed="false">
      <c r="A197" s="51"/>
      <c r="B197" s="51"/>
      <c r="C197" s="51"/>
      <c r="D197" s="50"/>
      <c r="E197" s="51"/>
      <c r="F197" s="2"/>
      <c r="G197" s="2"/>
    </row>
    <row r="198" customFormat="false" ht="12.75" hidden="false" customHeight="true" outlineLevel="0" collapsed="false">
      <c r="A198" s="51"/>
      <c r="B198" s="51"/>
      <c r="C198" s="51"/>
      <c r="D198" s="50"/>
      <c r="E198" s="51"/>
      <c r="F198" s="2"/>
      <c r="G198" s="2"/>
    </row>
    <row r="199" customFormat="false" ht="12.75" hidden="false" customHeight="true" outlineLevel="0" collapsed="false">
      <c r="A199" s="51"/>
      <c r="B199" s="51"/>
      <c r="C199" s="51"/>
      <c r="D199" s="50"/>
      <c r="E199" s="51"/>
      <c r="F199" s="2"/>
      <c r="G199" s="2"/>
    </row>
    <row r="200" customFormat="false" ht="12.75" hidden="false" customHeight="true" outlineLevel="0" collapsed="false">
      <c r="A200" s="51"/>
      <c r="B200" s="51"/>
      <c r="C200" s="51"/>
      <c r="D200" s="50"/>
      <c r="E200" s="51"/>
      <c r="F200" s="2"/>
      <c r="G200" s="2"/>
    </row>
    <row r="201" customFormat="false" ht="12.75" hidden="false" customHeight="true" outlineLevel="0" collapsed="false">
      <c r="A201" s="51"/>
      <c r="B201" s="51"/>
      <c r="C201" s="51"/>
      <c r="D201" s="50"/>
      <c r="E201" s="51"/>
      <c r="F201" s="2"/>
      <c r="G201" s="2"/>
    </row>
    <row r="202" customFormat="false" ht="12.75" hidden="false" customHeight="true" outlineLevel="0" collapsed="false">
      <c r="A202" s="51"/>
      <c r="B202" s="51"/>
      <c r="C202" s="51"/>
      <c r="D202" s="50"/>
      <c r="E202" s="51"/>
      <c r="F202" s="2"/>
      <c r="G202" s="2"/>
    </row>
    <row r="203" customFormat="false" ht="12.75" hidden="false" customHeight="true" outlineLevel="0" collapsed="false">
      <c r="A203" s="51"/>
      <c r="B203" s="51"/>
      <c r="C203" s="51"/>
      <c r="D203" s="50"/>
      <c r="E203" s="51"/>
      <c r="F203" s="2"/>
      <c r="G203" s="2"/>
    </row>
    <row r="204" customFormat="false" ht="12.75" hidden="false" customHeight="true" outlineLevel="0" collapsed="false">
      <c r="A204" s="51"/>
      <c r="B204" s="51"/>
      <c r="C204" s="51"/>
      <c r="D204" s="50"/>
      <c r="E204" s="51"/>
      <c r="F204" s="2"/>
      <c r="G204" s="2"/>
    </row>
    <row r="205" customFormat="false" ht="12.75" hidden="false" customHeight="true" outlineLevel="0" collapsed="false">
      <c r="A205" s="51"/>
      <c r="B205" s="51"/>
      <c r="C205" s="51"/>
      <c r="D205" s="50"/>
      <c r="E205" s="51"/>
      <c r="F205" s="2"/>
      <c r="G205" s="2"/>
    </row>
    <row r="206" customFormat="false" ht="12.75" hidden="false" customHeight="true" outlineLevel="0" collapsed="false">
      <c r="A206" s="51"/>
      <c r="B206" s="51"/>
      <c r="C206" s="51"/>
      <c r="D206" s="50"/>
      <c r="E206" s="51"/>
      <c r="F206" s="2"/>
      <c r="G206" s="2"/>
    </row>
    <row r="207" customFormat="false" ht="12.75" hidden="false" customHeight="true" outlineLevel="0" collapsed="false">
      <c r="A207" s="51"/>
      <c r="B207" s="51"/>
      <c r="C207" s="51"/>
      <c r="D207" s="50"/>
      <c r="E207" s="51"/>
      <c r="F207" s="2"/>
      <c r="G207" s="2"/>
    </row>
    <row r="208" customFormat="false" ht="12.75" hidden="false" customHeight="true" outlineLevel="0" collapsed="false">
      <c r="A208" s="51"/>
      <c r="B208" s="51"/>
      <c r="C208" s="51"/>
      <c r="D208" s="50"/>
      <c r="E208" s="51"/>
      <c r="F208" s="2"/>
      <c r="G208" s="2"/>
    </row>
    <row r="209" customFormat="false" ht="12.75" hidden="false" customHeight="true" outlineLevel="0" collapsed="false">
      <c r="A209" s="51"/>
      <c r="B209" s="51"/>
      <c r="C209" s="51"/>
      <c r="D209" s="50"/>
      <c r="E209" s="51"/>
      <c r="F209" s="2"/>
      <c r="G209" s="2"/>
    </row>
    <row r="210" customFormat="false" ht="12.75" hidden="false" customHeight="true" outlineLevel="0" collapsed="false">
      <c r="A210" s="51"/>
      <c r="B210" s="51"/>
      <c r="C210" s="51"/>
      <c r="D210" s="50"/>
      <c r="E210" s="51"/>
      <c r="F210" s="2"/>
      <c r="G210" s="2"/>
    </row>
    <row r="211" customFormat="false" ht="12.75" hidden="false" customHeight="true" outlineLevel="0" collapsed="false">
      <c r="A211" s="51"/>
      <c r="B211" s="51"/>
      <c r="C211" s="51"/>
      <c r="D211" s="50"/>
      <c r="E211" s="51"/>
      <c r="F211" s="2"/>
      <c r="G211" s="2"/>
    </row>
    <row r="212" customFormat="false" ht="12.75" hidden="false" customHeight="true" outlineLevel="0" collapsed="false">
      <c r="A212" s="51"/>
      <c r="B212" s="51"/>
      <c r="C212" s="51"/>
      <c r="D212" s="50"/>
      <c r="E212" s="51"/>
      <c r="F212" s="2"/>
      <c r="G212" s="2"/>
    </row>
    <row r="213" customFormat="false" ht="12.75" hidden="false" customHeight="true" outlineLevel="0" collapsed="false">
      <c r="A213" s="51"/>
      <c r="B213" s="51"/>
      <c r="C213" s="51"/>
      <c r="D213" s="50"/>
      <c r="E213" s="51"/>
      <c r="F213" s="2"/>
      <c r="G213" s="2"/>
    </row>
    <row r="214" customFormat="false" ht="12.75" hidden="false" customHeight="true" outlineLevel="0" collapsed="false">
      <c r="A214" s="51"/>
      <c r="B214" s="51"/>
      <c r="C214" s="51"/>
      <c r="D214" s="50"/>
      <c r="E214" s="51"/>
      <c r="F214" s="2"/>
      <c r="G214" s="2"/>
    </row>
    <row r="215" customFormat="false" ht="12.75" hidden="false" customHeight="true" outlineLevel="0" collapsed="false">
      <c r="A215" s="51"/>
      <c r="B215" s="51"/>
      <c r="C215" s="51"/>
      <c r="D215" s="50"/>
      <c r="E215" s="51"/>
      <c r="F215" s="2"/>
      <c r="G215" s="2"/>
    </row>
    <row r="216" customFormat="false" ht="12.75" hidden="false" customHeight="true" outlineLevel="0" collapsed="false">
      <c r="A216" s="51"/>
      <c r="B216" s="51"/>
      <c r="C216" s="51"/>
      <c r="D216" s="50"/>
      <c r="E216" s="51"/>
      <c r="F216" s="2"/>
      <c r="G216" s="2"/>
    </row>
    <row r="217" customFormat="false" ht="12.75" hidden="false" customHeight="true" outlineLevel="0" collapsed="false">
      <c r="A217" s="51"/>
      <c r="B217" s="51"/>
      <c r="C217" s="51"/>
      <c r="D217" s="50"/>
      <c r="E217" s="51"/>
      <c r="F217" s="2"/>
      <c r="G217" s="2"/>
    </row>
    <row r="218" customFormat="false" ht="12.75" hidden="false" customHeight="true" outlineLevel="0" collapsed="false">
      <c r="A218" s="51"/>
      <c r="B218" s="51"/>
      <c r="C218" s="51"/>
      <c r="D218" s="50"/>
      <c r="E218" s="51"/>
      <c r="F218" s="2"/>
      <c r="G218" s="2"/>
    </row>
    <row r="219" customFormat="false" ht="12.75" hidden="false" customHeight="true" outlineLevel="0" collapsed="false">
      <c r="A219" s="51"/>
      <c r="B219" s="51"/>
      <c r="C219" s="51"/>
      <c r="D219" s="50"/>
      <c r="E219" s="51"/>
      <c r="F219" s="2"/>
      <c r="G219" s="2"/>
    </row>
    <row r="220" customFormat="false" ht="12.75" hidden="false" customHeight="true" outlineLevel="0" collapsed="false">
      <c r="A220" s="51"/>
      <c r="B220" s="51"/>
      <c r="C220" s="51"/>
      <c r="D220" s="50"/>
      <c r="E220" s="51"/>
      <c r="F220" s="2"/>
      <c r="G220" s="2"/>
    </row>
    <row r="221" customFormat="false" ht="15.75" hidden="false" customHeight="true" outlineLevel="0" collapsed="false">
      <c r="A221" s="51"/>
      <c r="B221" s="51"/>
      <c r="C221" s="51"/>
      <c r="D221" s="53"/>
      <c r="E221" s="51"/>
    </row>
    <row r="222" customFormat="false" ht="15.75" hidden="false" customHeight="true" outlineLevel="0" collapsed="false">
      <c r="A222" s="51"/>
      <c r="B222" s="51"/>
      <c r="C222" s="51"/>
      <c r="D222" s="53"/>
      <c r="E222" s="51"/>
    </row>
    <row r="223" customFormat="false" ht="15.75" hidden="false" customHeight="true" outlineLevel="0" collapsed="false">
      <c r="A223" s="51"/>
      <c r="B223" s="51"/>
      <c r="C223" s="51"/>
      <c r="D223" s="53"/>
      <c r="E223" s="51"/>
    </row>
    <row r="224" customFormat="false" ht="15.75" hidden="false" customHeight="true" outlineLevel="0" collapsed="false">
      <c r="A224" s="51"/>
      <c r="B224" s="51"/>
      <c r="C224" s="51"/>
      <c r="D224" s="53"/>
      <c r="E224" s="51"/>
    </row>
    <row r="225" customFormat="false" ht="15.75" hidden="false" customHeight="true" outlineLevel="0" collapsed="false">
      <c r="A225" s="51"/>
      <c r="B225" s="51"/>
      <c r="C225" s="51"/>
      <c r="D225" s="53"/>
      <c r="E225" s="51"/>
    </row>
    <row r="226" customFormat="false" ht="15.75" hidden="false" customHeight="true" outlineLevel="0" collapsed="false">
      <c r="A226" s="51"/>
      <c r="B226" s="51"/>
      <c r="C226" s="51"/>
      <c r="D226" s="53"/>
      <c r="E226" s="51"/>
    </row>
    <row r="227" customFormat="false" ht="15.75" hidden="false" customHeight="true" outlineLevel="0" collapsed="false">
      <c r="A227" s="51"/>
      <c r="B227" s="51"/>
      <c r="C227" s="51"/>
      <c r="D227" s="53"/>
      <c r="E227" s="51"/>
    </row>
    <row r="228" customFormat="false" ht="15.75" hidden="false" customHeight="true" outlineLevel="0" collapsed="false">
      <c r="A228" s="51"/>
      <c r="B228" s="51"/>
      <c r="C228" s="51"/>
      <c r="D228" s="53"/>
      <c r="E228" s="51"/>
    </row>
    <row r="229" customFormat="false" ht="15.75" hidden="false" customHeight="true" outlineLevel="0" collapsed="false">
      <c r="A229" s="51"/>
      <c r="B229" s="51"/>
      <c r="C229" s="51"/>
      <c r="D229" s="53"/>
      <c r="E229" s="51"/>
    </row>
    <row r="230" customFormat="false" ht="15.75" hidden="false" customHeight="true" outlineLevel="0" collapsed="false">
      <c r="A230" s="51"/>
      <c r="B230" s="51"/>
      <c r="C230" s="51"/>
      <c r="D230" s="53"/>
      <c r="E230" s="51"/>
    </row>
    <row r="231" customFormat="false" ht="15.75" hidden="false" customHeight="true" outlineLevel="0" collapsed="false">
      <c r="A231" s="51"/>
      <c r="B231" s="51"/>
      <c r="C231" s="51"/>
      <c r="D231" s="53"/>
      <c r="E231" s="51"/>
    </row>
    <row r="232" customFormat="false" ht="15.75" hidden="false" customHeight="true" outlineLevel="0" collapsed="false">
      <c r="A232" s="51"/>
      <c r="B232" s="51"/>
      <c r="C232" s="51"/>
      <c r="D232" s="53"/>
      <c r="E232" s="51"/>
    </row>
    <row r="233" customFormat="false" ht="15.75" hidden="false" customHeight="true" outlineLevel="0" collapsed="false">
      <c r="A233" s="51"/>
      <c r="B233" s="51"/>
      <c r="C233" s="51"/>
      <c r="D233" s="53"/>
      <c r="E233" s="51"/>
    </row>
    <row r="234" customFormat="false" ht="15.75" hidden="false" customHeight="true" outlineLevel="0" collapsed="false">
      <c r="A234" s="51"/>
      <c r="B234" s="51"/>
      <c r="C234" s="51"/>
      <c r="D234" s="53"/>
      <c r="E234" s="51"/>
    </row>
    <row r="235" customFormat="false" ht="15.75" hidden="false" customHeight="true" outlineLevel="0" collapsed="false">
      <c r="A235" s="51"/>
      <c r="B235" s="51"/>
      <c r="C235" s="51"/>
      <c r="D235" s="53"/>
      <c r="E235" s="51"/>
    </row>
    <row r="236" customFormat="false" ht="15.75" hidden="false" customHeight="true" outlineLevel="0" collapsed="false">
      <c r="A236" s="51"/>
      <c r="B236" s="51"/>
      <c r="C236" s="51"/>
      <c r="D236" s="53"/>
      <c r="E236" s="51"/>
    </row>
    <row r="237" customFormat="false" ht="15.75" hidden="false" customHeight="true" outlineLevel="0" collapsed="false">
      <c r="A237" s="51"/>
      <c r="B237" s="51"/>
      <c r="C237" s="51"/>
      <c r="D237" s="53"/>
      <c r="E237" s="51"/>
    </row>
    <row r="238" customFormat="false" ht="15.75" hidden="false" customHeight="true" outlineLevel="0" collapsed="false">
      <c r="A238" s="51"/>
      <c r="B238" s="51"/>
      <c r="C238" s="51"/>
      <c r="D238" s="53"/>
      <c r="E238" s="51"/>
    </row>
    <row r="239" customFormat="false" ht="15.75" hidden="false" customHeight="true" outlineLevel="0" collapsed="false">
      <c r="A239" s="51"/>
      <c r="B239" s="51"/>
      <c r="C239" s="51"/>
      <c r="D239" s="53"/>
      <c r="E239" s="51"/>
    </row>
    <row r="240" customFormat="false" ht="15.75" hidden="false" customHeight="true" outlineLevel="0" collapsed="false">
      <c r="A240" s="51"/>
      <c r="B240" s="51"/>
      <c r="C240" s="51"/>
      <c r="D240" s="53"/>
      <c r="E240" s="51"/>
    </row>
    <row r="241" customFormat="false" ht="15.75" hidden="false" customHeight="true" outlineLevel="0" collapsed="false">
      <c r="A241" s="51"/>
      <c r="B241" s="51"/>
      <c r="C241" s="51"/>
      <c r="D241" s="53"/>
      <c r="E241" s="51"/>
    </row>
    <row r="242" customFormat="false" ht="15.75" hidden="false" customHeight="true" outlineLevel="0" collapsed="false">
      <c r="A242" s="51"/>
      <c r="B242" s="51"/>
      <c r="C242" s="51"/>
      <c r="D242" s="53"/>
      <c r="E242" s="51"/>
    </row>
    <row r="243" customFormat="false" ht="15.75" hidden="false" customHeight="true" outlineLevel="0" collapsed="false">
      <c r="A243" s="51"/>
      <c r="B243" s="51"/>
      <c r="C243" s="51"/>
      <c r="D243" s="53"/>
      <c r="E243" s="51"/>
    </row>
    <row r="244" customFormat="false" ht="15.75" hidden="false" customHeight="true" outlineLevel="0" collapsed="false">
      <c r="A244" s="51"/>
      <c r="B244" s="51"/>
      <c r="C244" s="51"/>
      <c r="D244" s="53"/>
      <c r="E244" s="51"/>
    </row>
    <row r="245" customFormat="false" ht="15.75" hidden="false" customHeight="true" outlineLevel="0" collapsed="false">
      <c r="A245" s="51"/>
      <c r="B245" s="51"/>
      <c r="C245" s="51"/>
      <c r="D245" s="53"/>
      <c r="E245" s="51"/>
    </row>
    <row r="246" customFormat="false" ht="15.75" hidden="false" customHeight="true" outlineLevel="0" collapsed="false">
      <c r="A246" s="51"/>
      <c r="B246" s="51"/>
      <c r="C246" s="51"/>
      <c r="D246" s="53"/>
      <c r="E246" s="51"/>
    </row>
    <row r="247" customFormat="false" ht="15.75" hidden="false" customHeight="true" outlineLevel="0" collapsed="false">
      <c r="A247" s="51"/>
      <c r="B247" s="51"/>
      <c r="C247" s="51"/>
      <c r="D247" s="53"/>
      <c r="E247" s="51"/>
    </row>
    <row r="248" customFormat="false" ht="15.75" hidden="false" customHeight="true" outlineLevel="0" collapsed="false">
      <c r="A248" s="51"/>
      <c r="B248" s="51"/>
      <c r="C248" s="51"/>
      <c r="D248" s="53"/>
      <c r="E248" s="51"/>
    </row>
    <row r="249" customFormat="false" ht="15.75" hidden="false" customHeight="true" outlineLevel="0" collapsed="false">
      <c r="A249" s="51"/>
      <c r="B249" s="51"/>
      <c r="C249" s="51"/>
      <c r="D249" s="53"/>
      <c r="E249" s="51"/>
    </row>
    <row r="250" customFormat="false" ht="15.75" hidden="false" customHeight="true" outlineLevel="0" collapsed="false">
      <c r="A250" s="51"/>
      <c r="B250" s="51"/>
      <c r="C250" s="51"/>
      <c r="D250" s="53"/>
      <c r="E250" s="51"/>
    </row>
    <row r="251" customFormat="false" ht="15.75" hidden="false" customHeight="true" outlineLevel="0" collapsed="false">
      <c r="A251" s="51"/>
      <c r="B251" s="51"/>
      <c r="C251" s="51"/>
      <c r="D251" s="53"/>
      <c r="E251" s="51"/>
    </row>
    <row r="252" customFormat="false" ht="15.75" hidden="false" customHeight="true" outlineLevel="0" collapsed="false">
      <c r="A252" s="51"/>
      <c r="B252" s="51"/>
      <c r="C252" s="51"/>
      <c r="D252" s="53"/>
      <c r="E252" s="51"/>
    </row>
    <row r="253" customFormat="false" ht="15.75" hidden="false" customHeight="true" outlineLevel="0" collapsed="false">
      <c r="A253" s="51"/>
      <c r="B253" s="51"/>
      <c r="C253" s="51"/>
      <c r="D253" s="53"/>
      <c r="E253" s="51"/>
    </row>
    <row r="254" customFormat="false" ht="15.75" hidden="false" customHeight="true" outlineLevel="0" collapsed="false">
      <c r="A254" s="51"/>
      <c r="B254" s="51"/>
      <c r="C254" s="51"/>
      <c r="D254" s="53"/>
      <c r="E254" s="51"/>
    </row>
    <row r="255" customFormat="false" ht="15.75" hidden="false" customHeight="true" outlineLevel="0" collapsed="false">
      <c r="A255" s="51"/>
      <c r="B255" s="51"/>
      <c r="C255" s="51"/>
      <c r="D255" s="53"/>
      <c r="E255" s="51"/>
    </row>
    <row r="256" customFormat="false" ht="15.75" hidden="false" customHeight="true" outlineLevel="0" collapsed="false">
      <c r="A256" s="51"/>
      <c r="B256" s="51"/>
      <c r="C256" s="51"/>
      <c r="D256" s="53"/>
      <c r="E256" s="51"/>
    </row>
    <row r="257" customFormat="false" ht="15.75" hidden="false" customHeight="true" outlineLevel="0" collapsed="false">
      <c r="A257" s="51"/>
      <c r="B257" s="51"/>
      <c r="C257" s="51"/>
      <c r="D257" s="53"/>
      <c r="E257" s="51"/>
    </row>
    <row r="258" customFormat="false" ht="15.75" hidden="false" customHeight="true" outlineLevel="0" collapsed="false">
      <c r="A258" s="51"/>
      <c r="B258" s="51"/>
      <c r="C258" s="51"/>
      <c r="D258" s="53"/>
      <c r="E258" s="51"/>
    </row>
    <row r="259" customFormat="false" ht="15.75" hidden="false" customHeight="true" outlineLevel="0" collapsed="false">
      <c r="A259" s="51"/>
      <c r="B259" s="51"/>
      <c r="C259" s="51"/>
      <c r="D259" s="53"/>
      <c r="E259" s="51"/>
    </row>
    <row r="260" customFormat="false" ht="15.75" hidden="false" customHeight="true" outlineLevel="0" collapsed="false">
      <c r="A260" s="51"/>
      <c r="B260" s="51"/>
      <c r="C260" s="51"/>
      <c r="D260" s="53"/>
      <c r="E260" s="51"/>
    </row>
    <row r="261" customFormat="false" ht="15.75" hidden="false" customHeight="true" outlineLevel="0" collapsed="false">
      <c r="A261" s="51"/>
      <c r="B261" s="51"/>
      <c r="C261" s="51"/>
      <c r="D261" s="53"/>
      <c r="E261" s="51"/>
    </row>
    <row r="262" customFormat="false" ht="15.75" hidden="false" customHeight="true" outlineLevel="0" collapsed="false">
      <c r="A262" s="51"/>
      <c r="B262" s="51"/>
      <c r="C262" s="51"/>
      <c r="D262" s="53"/>
      <c r="E262" s="51"/>
    </row>
    <row r="263" customFormat="false" ht="15.75" hidden="false" customHeight="true" outlineLevel="0" collapsed="false">
      <c r="A263" s="51"/>
      <c r="B263" s="51"/>
      <c r="C263" s="51"/>
      <c r="D263" s="53"/>
      <c r="E263" s="51"/>
    </row>
    <row r="264" customFormat="false" ht="15.75" hidden="false" customHeight="true" outlineLevel="0" collapsed="false">
      <c r="A264" s="51"/>
      <c r="B264" s="51"/>
      <c r="C264" s="51"/>
      <c r="D264" s="53"/>
      <c r="E264" s="51"/>
    </row>
    <row r="265" customFormat="false" ht="15.75" hidden="false" customHeight="true" outlineLevel="0" collapsed="false">
      <c r="A265" s="51"/>
      <c r="B265" s="51"/>
      <c r="C265" s="51"/>
      <c r="D265" s="53"/>
      <c r="E265" s="51"/>
    </row>
    <row r="266" customFormat="false" ht="15.75" hidden="false" customHeight="true" outlineLevel="0" collapsed="false">
      <c r="A266" s="51"/>
      <c r="B266" s="51"/>
      <c r="C266" s="51"/>
      <c r="D266" s="53"/>
      <c r="E266" s="51"/>
    </row>
    <row r="267" customFormat="false" ht="15.75" hidden="false" customHeight="true" outlineLevel="0" collapsed="false">
      <c r="A267" s="51"/>
      <c r="B267" s="51"/>
      <c r="C267" s="51"/>
      <c r="D267" s="53"/>
      <c r="E267" s="51"/>
    </row>
    <row r="268" customFormat="false" ht="15.75" hidden="false" customHeight="true" outlineLevel="0" collapsed="false">
      <c r="A268" s="51"/>
      <c r="B268" s="51"/>
      <c r="C268" s="51"/>
      <c r="D268" s="53"/>
      <c r="E268" s="51"/>
    </row>
    <row r="269" customFormat="false" ht="15.75" hidden="false" customHeight="true" outlineLevel="0" collapsed="false">
      <c r="A269" s="51"/>
      <c r="B269" s="51"/>
      <c r="C269" s="51"/>
      <c r="D269" s="53"/>
      <c r="E269" s="51"/>
    </row>
    <row r="270" customFormat="false" ht="15.75" hidden="false" customHeight="true" outlineLevel="0" collapsed="false">
      <c r="A270" s="51"/>
      <c r="B270" s="51"/>
      <c r="C270" s="51"/>
      <c r="D270" s="53"/>
      <c r="E270" s="51"/>
    </row>
    <row r="271" customFormat="false" ht="15.75" hidden="false" customHeight="true" outlineLevel="0" collapsed="false">
      <c r="A271" s="51"/>
      <c r="B271" s="51"/>
      <c r="C271" s="51"/>
      <c r="D271" s="53"/>
      <c r="E271" s="51"/>
    </row>
    <row r="272" customFormat="false" ht="15.75" hidden="false" customHeight="true" outlineLevel="0" collapsed="false">
      <c r="A272" s="51"/>
      <c r="B272" s="51"/>
      <c r="C272" s="51"/>
      <c r="D272" s="53"/>
      <c r="E272" s="51"/>
    </row>
    <row r="273" customFormat="false" ht="15.75" hidden="false" customHeight="true" outlineLevel="0" collapsed="false">
      <c r="A273" s="51"/>
      <c r="B273" s="51"/>
      <c r="C273" s="51"/>
      <c r="D273" s="53"/>
      <c r="E273" s="51"/>
    </row>
    <row r="274" customFormat="false" ht="15.75" hidden="false" customHeight="true" outlineLevel="0" collapsed="false">
      <c r="A274" s="51"/>
      <c r="B274" s="51"/>
      <c r="C274" s="51"/>
      <c r="D274" s="53"/>
      <c r="E274" s="51"/>
    </row>
    <row r="275" customFormat="false" ht="15.75" hidden="false" customHeight="true" outlineLevel="0" collapsed="false">
      <c r="A275" s="51"/>
      <c r="B275" s="51"/>
      <c r="C275" s="51"/>
      <c r="D275" s="53"/>
      <c r="E275" s="51"/>
    </row>
    <row r="276" customFormat="false" ht="15.75" hidden="false" customHeight="true" outlineLevel="0" collapsed="false">
      <c r="A276" s="51"/>
      <c r="B276" s="51"/>
      <c r="C276" s="51"/>
      <c r="D276" s="53"/>
      <c r="E276" s="51"/>
    </row>
    <row r="277" customFormat="false" ht="15.75" hidden="false" customHeight="true" outlineLevel="0" collapsed="false">
      <c r="A277" s="51"/>
      <c r="B277" s="51"/>
      <c r="C277" s="51"/>
      <c r="D277" s="53"/>
      <c r="E277" s="51"/>
    </row>
    <row r="278" customFormat="false" ht="15.75" hidden="false" customHeight="true" outlineLevel="0" collapsed="false">
      <c r="A278" s="51"/>
      <c r="B278" s="51"/>
      <c r="C278" s="51"/>
      <c r="D278" s="53"/>
      <c r="E278" s="51"/>
    </row>
    <row r="279" customFormat="false" ht="15.75" hidden="false" customHeight="true" outlineLevel="0" collapsed="false">
      <c r="A279" s="51"/>
      <c r="B279" s="51"/>
      <c r="C279" s="51"/>
      <c r="D279" s="53"/>
      <c r="E279" s="51"/>
    </row>
    <row r="280" customFormat="false" ht="15.75" hidden="false" customHeight="true" outlineLevel="0" collapsed="false">
      <c r="A280" s="51"/>
      <c r="B280" s="51"/>
      <c r="C280" s="51"/>
      <c r="D280" s="53"/>
      <c r="E280" s="51"/>
    </row>
    <row r="281" customFormat="false" ht="15.75" hidden="false" customHeight="true" outlineLevel="0" collapsed="false">
      <c r="A281" s="51"/>
      <c r="B281" s="51"/>
      <c r="C281" s="51"/>
      <c r="D281" s="53"/>
      <c r="E281" s="51"/>
    </row>
    <row r="282" customFormat="false" ht="15.75" hidden="false" customHeight="true" outlineLevel="0" collapsed="false">
      <c r="A282" s="51"/>
      <c r="B282" s="51"/>
      <c r="C282" s="51"/>
      <c r="D282" s="53"/>
      <c r="E282" s="51"/>
    </row>
    <row r="283" customFormat="false" ht="15.75" hidden="false" customHeight="true" outlineLevel="0" collapsed="false">
      <c r="A283" s="51"/>
      <c r="B283" s="51"/>
      <c r="C283" s="51"/>
      <c r="D283" s="53"/>
      <c r="E283" s="51"/>
    </row>
    <row r="284" customFormat="false" ht="15.75" hidden="false" customHeight="true" outlineLevel="0" collapsed="false">
      <c r="A284" s="51"/>
      <c r="B284" s="51"/>
      <c r="C284" s="51"/>
      <c r="D284" s="53"/>
      <c r="E284" s="51"/>
    </row>
    <row r="285" customFormat="false" ht="15.75" hidden="false" customHeight="true" outlineLevel="0" collapsed="false">
      <c r="A285" s="51"/>
      <c r="B285" s="51"/>
      <c r="C285" s="51"/>
      <c r="D285" s="53"/>
      <c r="E285" s="51"/>
    </row>
    <row r="286" customFormat="false" ht="15.75" hidden="false" customHeight="true" outlineLevel="0" collapsed="false">
      <c r="A286" s="51"/>
      <c r="B286" s="51"/>
      <c r="C286" s="51"/>
      <c r="D286" s="53"/>
      <c r="E286" s="51"/>
    </row>
    <row r="287" customFormat="false" ht="15.75" hidden="false" customHeight="true" outlineLevel="0" collapsed="false">
      <c r="A287" s="51"/>
      <c r="B287" s="51"/>
      <c r="C287" s="51"/>
      <c r="D287" s="53"/>
      <c r="E287" s="51"/>
    </row>
    <row r="288" customFormat="false" ht="15.75" hidden="false" customHeight="true" outlineLevel="0" collapsed="false">
      <c r="A288" s="51"/>
      <c r="B288" s="51"/>
      <c r="C288" s="51"/>
      <c r="D288" s="53"/>
      <c r="E288" s="51"/>
    </row>
    <row r="289" customFormat="false" ht="15.75" hidden="false" customHeight="true" outlineLevel="0" collapsed="false">
      <c r="A289" s="51"/>
      <c r="B289" s="51"/>
      <c r="C289" s="51"/>
      <c r="D289" s="53"/>
      <c r="E289" s="51"/>
    </row>
    <row r="290" customFormat="false" ht="15.75" hidden="false" customHeight="true" outlineLevel="0" collapsed="false">
      <c r="A290" s="51"/>
      <c r="B290" s="51"/>
      <c r="C290" s="51"/>
      <c r="D290" s="53"/>
      <c r="E290" s="51"/>
    </row>
    <row r="291" customFormat="false" ht="15.75" hidden="false" customHeight="true" outlineLevel="0" collapsed="false">
      <c r="A291" s="51"/>
      <c r="B291" s="51"/>
      <c r="C291" s="51"/>
      <c r="D291" s="53"/>
      <c r="E291" s="51"/>
    </row>
    <row r="292" customFormat="false" ht="15.75" hidden="false" customHeight="true" outlineLevel="0" collapsed="false">
      <c r="A292" s="51"/>
      <c r="B292" s="51"/>
      <c r="C292" s="51"/>
      <c r="D292" s="53"/>
      <c r="E292" s="51"/>
    </row>
    <row r="293" customFormat="false" ht="15.75" hidden="false" customHeight="true" outlineLevel="0" collapsed="false">
      <c r="A293" s="51"/>
      <c r="B293" s="51"/>
      <c r="C293" s="51"/>
      <c r="D293" s="53"/>
      <c r="E293" s="51"/>
    </row>
    <row r="294" customFormat="false" ht="15.75" hidden="false" customHeight="true" outlineLevel="0" collapsed="false">
      <c r="A294" s="51"/>
      <c r="B294" s="51"/>
      <c r="C294" s="51"/>
      <c r="D294" s="53"/>
      <c r="E294" s="51"/>
    </row>
    <row r="295" customFormat="false" ht="15.75" hidden="false" customHeight="true" outlineLevel="0" collapsed="false">
      <c r="A295" s="51"/>
      <c r="B295" s="51"/>
      <c r="C295" s="51"/>
      <c r="D295" s="53"/>
      <c r="E295" s="51"/>
    </row>
    <row r="296" customFormat="false" ht="15.75" hidden="false" customHeight="true" outlineLevel="0" collapsed="false">
      <c r="A296" s="51"/>
      <c r="B296" s="51"/>
      <c r="C296" s="51"/>
      <c r="D296" s="53"/>
      <c r="E296" s="51"/>
    </row>
    <row r="297" customFormat="false" ht="15.75" hidden="false" customHeight="true" outlineLevel="0" collapsed="false">
      <c r="A297" s="51"/>
      <c r="B297" s="51"/>
      <c r="C297" s="51"/>
      <c r="D297" s="53"/>
      <c r="E297" s="51"/>
    </row>
    <row r="298" customFormat="false" ht="15.75" hidden="false" customHeight="true" outlineLevel="0" collapsed="false">
      <c r="A298" s="51"/>
      <c r="B298" s="51"/>
      <c r="C298" s="51"/>
      <c r="D298" s="53"/>
      <c r="E298" s="51"/>
    </row>
    <row r="299" customFormat="false" ht="15.75" hidden="false" customHeight="true" outlineLevel="0" collapsed="false">
      <c r="A299" s="51"/>
      <c r="B299" s="51"/>
      <c r="C299" s="51"/>
      <c r="D299" s="53"/>
      <c r="E299" s="51"/>
    </row>
    <row r="300" customFormat="false" ht="15.75" hidden="false" customHeight="true" outlineLevel="0" collapsed="false">
      <c r="A300" s="51"/>
      <c r="B300" s="51"/>
      <c r="C300" s="51"/>
      <c r="D300" s="53"/>
      <c r="E300" s="51"/>
    </row>
    <row r="301" customFormat="false" ht="15.75" hidden="false" customHeight="true" outlineLevel="0" collapsed="false">
      <c r="A301" s="51"/>
      <c r="B301" s="51"/>
      <c r="C301" s="51"/>
      <c r="D301" s="53"/>
      <c r="E301" s="51"/>
    </row>
    <row r="302" customFormat="false" ht="15.75" hidden="false" customHeight="true" outlineLevel="0" collapsed="false">
      <c r="A302" s="51"/>
      <c r="B302" s="51"/>
      <c r="C302" s="51"/>
      <c r="D302" s="53"/>
      <c r="E302" s="51"/>
    </row>
    <row r="303" customFormat="false" ht="15.75" hidden="false" customHeight="true" outlineLevel="0" collapsed="false">
      <c r="A303" s="51"/>
      <c r="B303" s="51"/>
      <c r="C303" s="51"/>
      <c r="D303" s="53"/>
      <c r="E303" s="51"/>
    </row>
    <row r="304" customFormat="false" ht="15.75" hidden="false" customHeight="true" outlineLevel="0" collapsed="false">
      <c r="A304" s="51"/>
      <c r="B304" s="51"/>
      <c r="C304" s="51"/>
      <c r="D304" s="53"/>
      <c r="E304" s="51"/>
    </row>
    <row r="305" customFormat="false" ht="15.75" hidden="false" customHeight="true" outlineLevel="0" collapsed="false">
      <c r="A305" s="51"/>
      <c r="B305" s="51"/>
      <c r="C305" s="51"/>
      <c r="D305" s="53"/>
      <c r="E305" s="51"/>
    </row>
    <row r="306" customFormat="false" ht="15.75" hidden="false" customHeight="true" outlineLevel="0" collapsed="false">
      <c r="A306" s="51"/>
      <c r="B306" s="51"/>
      <c r="C306" s="51"/>
      <c r="D306" s="53"/>
      <c r="E306" s="51"/>
    </row>
    <row r="307" customFormat="false" ht="15.75" hidden="false" customHeight="true" outlineLevel="0" collapsed="false">
      <c r="A307" s="51"/>
      <c r="B307" s="51"/>
      <c r="C307" s="51"/>
      <c r="D307" s="53"/>
      <c r="E307" s="51"/>
    </row>
    <row r="308" customFormat="false" ht="15.75" hidden="false" customHeight="true" outlineLevel="0" collapsed="false">
      <c r="A308" s="51"/>
      <c r="B308" s="51"/>
      <c r="C308" s="51"/>
      <c r="D308" s="53"/>
      <c r="E308" s="51"/>
    </row>
    <row r="309" customFormat="false" ht="15.75" hidden="false" customHeight="true" outlineLevel="0" collapsed="false">
      <c r="A309" s="51"/>
      <c r="B309" s="51"/>
      <c r="C309" s="51"/>
      <c r="D309" s="53"/>
      <c r="E309" s="51"/>
    </row>
    <row r="310" customFormat="false" ht="15.75" hidden="false" customHeight="true" outlineLevel="0" collapsed="false">
      <c r="A310" s="51"/>
      <c r="B310" s="51"/>
      <c r="C310" s="51"/>
      <c r="D310" s="53"/>
      <c r="E310" s="51"/>
    </row>
    <row r="311" customFormat="false" ht="15.75" hidden="false" customHeight="true" outlineLevel="0" collapsed="false">
      <c r="A311" s="51"/>
      <c r="B311" s="51"/>
      <c r="C311" s="51"/>
      <c r="D311" s="53"/>
      <c r="E311" s="51"/>
    </row>
    <row r="312" customFormat="false" ht="15.75" hidden="false" customHeight="true" outlineLevel="0" collapsed="false">
      <c r="A312" s="51"/>
      <c r="B312" s="51"/>
      <c r="C312" s="51"/>
      <c r="D312" s="53"/>
      <c r="E312" s="51"/>
    </row>
    <row r="313" customFormat="false" ht="15.75" hidden="false" customHeight="true" outlineLevel="0" collapsed="false">
      <c r="A313" s="51"/>
      <c r="B313" s="51"/>
      <c r="C313" s="51"/>
      <c r="D313" s="53"/>
      <c r="E313" s="51"/>
    </row>
    <row r="314" customFormat="false" ht="15.75" hidden="false" customHeight="true" outlineLevel="0" collapsed="false">
      <c r="A314" s="51"/>
      <c r="B314" s="51"/>
      <c r="C314" s="51"/>
      <c r="D314" s="53"/>
      <c r="E314" s="51"/>
    </row>
    <row r="315" customFormat="false" ht="15.75" hidden="false" customHeight="true" outlineLevel="0" collapsed="false">
      <c r="A315" s="51"/>
      <c r="B315" s="51"/>
      <c r="C315" s="51"/>
      <c r="D315" s="53"/>
      <c r="E315" s="51"/>
    </row>
    <row r="316" customFormat="false" ht="15.75" hidden="false" customHeight="true" outlineLevel="0" collapsed="false">
      <c r="A316" s="51"/>
      <c r="B316" s="51"/>
      <c r="C316" s="51"/>
      <c r="D316" s="53"/>
      <c r="E316" s="51"/>
    </row>
    <row r="317" customFormat="false" ht="15.75" hidden="false" customHeight="true" outlineLevel="0" collapsed="false">
      <c r="A317" s="51"/>
      <c r="B317" s="51"/>
      <c r="C317" s="51"/>
      <c r="D317" s="53"/>
      <c r="E317" s="51"/>
    </row>
    <row r="318" customFormat="false" ht="15.75" hidden="false" customHeight="true" outlineLevel="0" collapsed="false">
      <c r="A318" s="51"/>
      <c r="B318" s="51"/>
      <c r="C318" s="51"/>
      <c r="D318" s="53"/>
      <c r="E318" s="51"/>
    </row>
    <row r="319" customFormat="false" ht="15.75" hidden="false" customHeight="true" outlineLevel="0" collapsed="false">
      <c r="A319" s="51"/>
      <c r="B319" s="51"/>
      <c r="C319" s="51"/>
      <c r="D319" s="53"/>
      <c r="E319" s="51"/>
    </row>
    <row r="320" customFormat="false" ht="15.75" hidden="false" customHeight="true" outlineLevel="0" collapsed="false">
      <c r="A320" s="51"/>
      <c r="B320" s="51"/>
      <c r="C320" s="51"/>
      <c r="D320" s="53"/>
      <c r="E320" s="51"/>
    </row>
    <row r="321" customFormat="false" ht="15.75" hidden="false" customHeight="true" outlineLevel="0" collapsed="false">
      <c r="A321" s="51"/>
      <c r="B321" s="51"/>
      <c r="C321" s="51"/>
      <c r="D321" s="53"/>
      <c r="E321" s="51"/>
    </row>
    <row r="322" customFormat="false" ht="15.75" hidden="false" customHeight="true" outlineLevel="0" collapsed="false">
      <c r="A322" s="51"/>
      <c r="B322" s="51"/>
      <c r="C322" s="51"/>
      <c r="D322" s="53"/>
      <c r="E322" s="51"/>
    </row>
    <row r="323" customFormat="false" ht="15.75" hidden="false" customHeight="true" outlineLevel="0" collapsed="false">
      <c r="A323" s="51"/>
      <c r="B323" s="51"/>
      <c r="C323" s="51"/>
      <c r="D323" s="53"/>
      <c r="E323" s="51"/>
    </row>
    <row r="324" customFormat="false" ht="15.75" hidden="false" customHeight="true" outlineLevel="0" collapsed="false">
      <c r="A324" s="51"/>
      <c r="B324" s="51"/>
      <c r="C324" s="51"/>
      <c r="D324" s="53"/>
      <c r="E324" s="51"/>
    </row>
    <row r="325" customFormat="false" ht="15.75" hidden="false" customHeight="true" outlineLevel="0" collapsed="false">
      <c r="A325" s="51"/>
      <c r="B325" s="51"/>
      <c r="C325" s="51"/>
      <c r="D325" s="53"/>
      <c r="E325" s="51"/>
    </row>
    <row r="326" customFormat="false" ht="15.75" hidden="false" customHeight="true" outlineLevel="0" collapsed="false">
      <c r="A326" s="51"/>
      <c r="B326" s="51"/>
      <c r="C326" s="51"/>
      <c r="D326" s="53"/>
      <c r="E326" s="51"/>
    </row>
    <row r="327" customFormat="false" ht="15.75" hidden="false" customHeight="true" outlineLevel="0" collapsed="false">
      <c r="A327" s="51"/>
      <c r="B327" s="51"/>
      <c r="C327" s="51"/>
      <c r="D327" s="53"/>
      <c r="E327" s="51"/>
    </row>
    <row r="328" customFormat="false" ht="15.75" hidden="false" customHeight="true" outlineLevel="0" collapsed="false">
      <c r="A328" s="51"/>
      <c r="B328" s="51"/>
      <c r="C328" s="51"/>
      <c r="D328" s="53"/>
      <c r="E328" s="51"/>
    </row>
    <row r="329" customFormat="false" ht="15.75" hidden="false" customHeight="true" outlineLevel="0" collapsed="false">
      <c r="A329" s="51"/>
      <c r="B329" s="51"/>
      <c r="C329" s="51"/>
      <c r="D329" s="53"/>
      <c r="E329" s="51"/>
    </row>
    <row r="330" customFormat="false" ht="15.75" hidden="false" customHeight="true" outlineLevel="0" collapsed="false">
      <c r="A330" s="51"/>
      <c r="B330" s="51"/>
      <c r="C330" s="51"/>
      <c r="D330" s="53"/>
      <c r="E330" s="51"/>
    </row>
    <row r="331" customFormat="false" ht="15.75" hidden="false" customHeight="true" outlineLevel="0" collapsed="false">
      <c r="A331" s="51"/>
      <c r="B331" s="51"/>
      <c r="C331" s="51"/>
      <c r="D331" s="53"/>
      <c r="E331" s="51"/>
    </row>
    <row r="332" customFormat="false" ht="15.75" hidden="false" customHeight="true" outlineLevel="0" collapsed="false">
      <c r="A332" s="51"/>
      <c r="B332" s="51"/>
      <c r="C332" s="51"/>
      <c r="D332" s="53"/>
      <c r="E332" s="51"/>
    </row>
    <row r="333" customFormat="false" ht="15.75" hidden="false" customHeight="true" outlineLevel="0" collapsed="false">
      <c r="A333" s="51"/>
      <c r="B333" s="51"/>
      <c r="C333" s="51"/>
      <c r="D333" s="53"/>
      <c r="E333" s="51"/>
    </row>
    <row r="334" customFormat="false" ht="15.75" hidden="false" customHeight="true" outlineLevel="0" collapsed="false">
      <c r="A334" s="51"/>
      <c r="B334" s="51"/>
      <c r="C334" s="51"/>
      <c r="D334" s="53"/>
      <c r="E334" s="51"/>
    </row>
    <row r="335" customFormat="false" ht="15.75" hidden="false" customHeight="true" outlineLevel="0" collapsed="false">
      <c r="A335" s="51"/>
      <c r="B335" s="51"/>
      <c r="C335" s="51"/>
      <c r="D335" s="53"/>
      <c r="E335" s="51"/>
    </row>
    <row r="336" customFormat="false" ht="15.75" hidden="false" customHeight="true" outlineLevel="0" collapsed="false">
      <c r="A336" s="51"/>
      <c r="B336" s="51"/>
      <c r="C336" s="51"/>
      <c r="D336" s="53"/>
      <c r="E336" s="51"/>
    </row>
    <row r="337" customFormat="false" ht="15.75" hidden="false" customHeight="true" outlineLevel="0" collapsed="false">
      <c r="A337" s="51"/>
      <c r="B337" s="51"/>
      <c r="C337" s="51"/>
      <c r="D337" s="53"/>
      <c r="E337" s="51"/>
    </row>
    <row r="338" customFormat="false" ht="15.75" hidden="false" customHeight="true" outlineLevel="0" collapsed="false">
      <c r="A338" s="51"/>
      <c r="B338" s="51"/>
      <c r="C338" s="51"/>
      <c r="D338" s="53"/>
      <c r="E338" s="51"/>
    </row>
    <row r="339" customFormat="false" ht="15.75" hidden="false" customHeight="true" outlineLevel="0" collapsed="false">
      <c r="A339" s="51"/>
      <c r="B339" s="51"/>
      <c r="C339" s="51"/>
      <c r="D339" s="53"/>
      <c r="E339" s="51"/>
    </row>
    <row r="340" customFormat="false" ht="15.75" hidden="false" customHeight="true" outlineLevel="0" collapsed="false">
      <c r="A340" s="51"/>
      <c r="B340" s="51"/>
      <c r="C340" s="51"/>
      <c r="D340" s="53"/>
      <c r="E340" s="51"/>
    </row>
    <row r="341" customFormat="false" ht="15.75" hidden="false" customHeight="true" outlineLevel="0" collapsed="false">
      <c r="A341" s="51"/>
      <c r="B341" s="51"/>
      <c r="C341" s="51"/>
      <c r="D341" s="53"/>
      <c r="E341" s="51"/>
    </row>
    <row r="342" customFormat="false" ht="15.75" hidden="false" customHeight="true" outlineLevel="0" collapsed="false">
      <c r="A342" s="51"/>
      <c r="B342" s="51"/>
      <c r="C342" s="51"/>
      <c r="D342" s="53"/>
      <c r="E342" s="51"/>
    </row>
    <row r="343" customFormat="false" ht="15.75" hidden="false" customHeight="true" outlineLevel="0" collapsed="false">
      <c r="A343" s="51"/>
      <c r="B343" s="51"/>
      <c r="C343" s="51"/>
      <c r="D343" s="53"/>
      <c r="E343" s="51"/>
    </row>
    <row r="344" customFormat="false" ht="15.75" hidden="false" customHeight="true" outlineLevel="0" collapsed="false">
      <c r="A344" s="51"/>
      <c r="B344" s="51"/>
      <c r="C344" s="51"/>
      <c r="D344" s="53"/>
      <c r="E344" s="51"/>
    </row>
    <row r="345" customFormat="false" ht="15.75" hidden="false" customHeight="true" outlineLevel="0" collapsed="false">
      <c r="A345" s="51"/>
      <c r="B345" s="51"/>
      <c r="C345" s="51"/>
      <c r="D345" s="53"/>
      <c r="E345" s="51"/>
    </row>
    <row r="346" customFormat="false" ht="15.75" hidden="false" customHeight="true" outlineLevel="0" collapsed="false">
      <c r="A346" s="51"/>
      <c r="B346" s="51"/>
      <c r="C346" s="51"/>
      <c r="D346" s="53"/>
      <c r="E346" s="51"/>
    </row>
    <row r="347" customFormat="false" ht="15.75" hidden="false" customHeight="true" outlineLevel="0" collapsed="false">
      <c r="A347" s="51"/>
      <c r="B347" s="51"/>
      <c r="C347" s="51"/>
      <c r="D347" s="53"/>
      <c r="E347" s="51"/>
    </row>
    <row r="348" customFormat="false" ht="15.75" hidden="false" customHeight="true" outlineLevel="0" collapsed="false">
      <c r="A348" s="51"/>
      <c r="B348" s="51"/>
      <c r="C348" s="51"/>
      <c r="D348" s="53"/>
      <c r="E348" s="51"/>
    </row>
    <row r="349" customFormat="false" ht="15.75" hidden="false" customHeight="true" outlineLevel="0" collapsed="false">
      <c r="A349" s="51"/>
      <c r="B349" s="51"/>
      <c r="C349" s="51"/>
      <c r="D349" s="53"/>
      <c r="E349" s="51"/>
    </row>
    <row r="350" customFormat="false" ht="15.75" hidden="false" customHeight="true" outlineLevel="0" collapsed="false">
      <c r="A350" s="51"/>
      <c r="B350" s="51"/>
      <c r="C350" s="51"/>
      <c r="D350" s="53"/>
      <c r="E350" s="51"/>
    </row>
    <row r="351" customFormat="false" ht="15.75" hidden="false" customHeight="true" outlineLevel="0" collapsed="false">
      <c r="A351" s="51"/>
      <c r="B351" s="51"/>
      <c r="C351" s="51"/>
      <c r="D351" s="53"/>
      <c r="E351" s="51"/>
    </row>
    <row r="352" customFormat="false" ht="15.75" hidden="false" customHeight="true" outlineLevel="0" collapsed="false">
      <c r="A352" s="51"/>
      <c r="B352" s="51"/>
      <c r="C352" s="51"/>
      <c r="D352" s="53"/>
      <c r="E352" s="51"/>
    </row>
    <row r="353" customFormat="false" ht="15.75" hidden="false" customHeight="true" outlineLevel="0" collapsed="false">
      <c r="A353" s="51"/>
      <c r="B353" s="51"/>
      <c r="C353" s="51"/>
      <c r="D353" s="53"/>
      <c r="E353" s="51"/>
    </row>
    <row r="354" customFormat="false" ht="15.75" hidden="false" customHeight="true" outlineLevel="0" collapsed="false">
      <c r="A354" s="51"/>
      <c r="B354" s="51"/>
      <c r="C354" s="51"/>
      <c r="D354" s="53"/>
      <c r="E354" s="51"/>
    </row>
    <row r="355" customFormat="false" ht="15.75" hidden="false" customHeight="true" outlineLevel="0" collapsed="false">
      <c r="A355" s="51"/>
      <c r="B355" s="51"/>
      <c r="C355" s="51"/>
      <c r="D355" s="53"/>
      <c r="E355" s="51"/>
    </row>
    <row r="356" customFormat="false" ht="15.75" hidden="false" customHeight="true" outlineLevel="0" collapsed="false">
      <c r="A356" s="51"/>
      <c r="B356" s="51"/>
      <c r="C356" s="51"/>
      <c r="D356" s="53"/>
      <c r="E356" s="51"/>
    </row>
    <row r="357" customFormat="false" ht="15.75" hidden="false" customHeight="true" outlineLevel="0" collapsed="false">
      <c r="A357" s="51"/>
      <c r="B357" s="51"/>
      <c r="C357" s="51"/>
      <c r="D357" s="53"/>
      <c r="E357" s="51"/>
    </row>
    <row r="358" customFormat="false" ht="15.75" hidden="false" customHeight="true" outlineLevel="0" collapsed="false">
      <c r="A358" s="51"/>
      <c r="B358" s="51"/>
      <c r="C358" s="51"/>
      <c r="D358" s="53"/>
      <c r="E358" s="51"/>
    </row>
    <row r="359" customFormat="false" ht="15.75" hidden="false" customHeight="true" outlineLevel="0" collapsed="false">
      <c r="A359" s="51"/>
      <c r="B359" s="51"/>
      <c r="C359" s="51"/>
      <c r="D359" s="53"/>
      <c r="E359" s="51"/>
    </row>
    <row r="360" customFormat="false" ht="15.75" hidden="false" customHeight="true" outlineLevel="0" collapsed="false">
      <c r="A360" s="51"/>
      <c r="B360" s="51"/>
      <c r="C360" s="51"/>
      <c r="D360" s="53"/>
      <c r="E360" s="51"/>
    </row>
    <row r="361" customFormat="false" ht="15.75" hidden="false" customHeight="true" outlineLevel="0" collapsed="false">
      <c r="A361" s="51"/>
      <c r="B361" s="51"/>
      <c r="C361" s="51"/>
      <c r="D361" s="53"/>
      <c r="E361" s="51"/>
    </row>
    <row r="362" customFormat="false" ht="15.75" hidden="false" customHeight="true" outlineLevel="0" collapsed="false">
      <c r="A362" s="51"/>
      <c r="B362" s="51"/>
      <c r="C362" s="51"/>
      <c r="D362" s="53"/>
      <c r="E362" s="51"/>
    </row>
    <row r="363" customFormat="false" ht="15.75" hidden="false" customHeight="true" outlineLevel="0" collapsed="false">
      <c r="A363" s="51"/>
      <c r="B363" s="51"/>
      <c r="C363" s="51"/>
      <c r="D363" s="53"/>
      <c r="E363" s="51"/>
    </row>
    <row r="364" customFormat="false" ht="15.75" hidden="false" customHeight="true" outlineLevel="0" collapsed="false">
      <c r="A364" s="51"/>
      <c r="B364" s="51"/>
      <c r="C364" s="51"/>
      <c r="D364" s="53"/>
      <c r="E364" s="51"/>
    </row>
    <row r="365" customFormat="false" ht="15.75" hidden="false" customHeight="true" outlineLevel="0" collapsed="false">
      <c r="A365" s="51"/>
      <c r="B365" s="51"/>
      <c r="C365" s="51"/>
      <c r="D365" s="53"/>
      <c r="E365" s="51"/>
    </row>
    <row r="366" customFormat="false" ht="15.75" hidden="false" customHeight="true" outlineLevel="0" collapsed="false">
      <c r="A366" s="51"/>
      <c r="B366" s="51"/>
      <c r="C366" s="51"/>
      <c r="D366" s="53"/>
      <c r="E366" s="51"/>
    </row>
    <row r="367" customFormat="false" ht="15.75" hidden="false" customHeight="true" outlineLevel="0" collapsed="false">
      <c r="A367" s="51"/>
      <c r="B367" s="51"/>
      <c r="C367" s="51"/>
      <c r="D367" s="53"/>
      <c r="E367" s="51"/>
    </row>
    <row r="368" customFormat="false" ht="15.75" hidden="false" customHeight="true" outlineLevel="0" collapsed="false">
      <c r="A368" s="51"/>
      <c r="B368" s="51"/>
      <c r="C368" s="51"/>
      <c r="D368" s="53"/>
      <c r="E368" s="51"/>
    </row>
    <row r="369" customFormat="false" ht="15.75" hidden="false" customHeight="true" outlineLevel="0" collapsed="false">
      <c r="A369" s="51"/>
      <c r="B369" s="51"/>
      <c r="C369" s="51"/>
      <c r="D369" s="53"/>
      <c r="E369" s="51"/>
    </row>
    <row r="370" customFormat="false" ht="15.75" hidden="false" customHeight="true" outlineLevel="0" collapsed="false">
      <c r="A370" s="51"/>
      <c r="B370" s="51"/>
      <c r="C370" s="51"/>
      <c r="D370" s="53"/>
      <c r="E370" s="51"/>
    </row>
    <row r="371" customFormat="false" ht="15.75" hidden="false" customHeight="true" outlineLevel="0" collapsed="false">
      <c r="A371" s="51"/>
      <c r="B371" s="51"/>
      <c r="C371" s="51"/>
      <c r="D371" s="53"/>
      <c r="E371" s="51"/>
    </row>
    <row r="372" customFormat="false" ht="15.75" hidden="false" customHeight="true" outlineLevel="0" collapsed="false">
      <c r="A372" s="51"/>
      <c r="B372" s="51"/>
      <c r="C372" s="51"/>
      <c r="D372" s="53"/>
      <c r="E372" s="51"/>
    </row>
    <row r="373" customFormat="false" ht="15.75" hidden="false" customHeight="true" outlineLevel="0" collapsed="false">
      <c r="A373" s="51"/>
      <c r="B373" s="51"/>
      <c r="C373" s="51"/>
      <c r="D373" s="53"/>
      <c r="E373" s="51"/>
    </row>
    <row r="374" customFormat="false" ht="15.75" hidden="false" customHeight="true" outlineLevel="0" collapsed="false">
      <c r="A374" s="51"/>
      <c r="B374" s="51"/>
      <c r="C374" s="51"/>
      <c r="D374" s="53"/>
      <c r="E374" s="51"/>
    </row>
    <row r="375" customFormat="false" ht="15.75" hidden="false" customHeight="true" outlineLevel="0" collapsed="false">
      <c r="A375" s="51"/>
      <c r="B375" s="51"/>
      <c r="C375" s="51"/>
      <c r="D375" s="53"/>
      <c r="E375" s="51"/>
    </row>
    <row r="376" customFormat="false" ht="15.75" hidden="false" customHeight="true" outlineLevel="0" collapsed="false">
      <c r="A376" s="51"/>
      <c r="B376" s="51"/>
      <c r="C376" s="51"/>
      <c r="D376" s="53"/>
      <c r="E376" s="51"/>
    </row>
    <row r="377" customFormat="false" ht="15.75" hidden="false" customHeight="true" outlineLevel="0" collapsed="false">
      <c r="A377" s="51"/>
      <c r="B377" s="51"/>
      <c r="C377" s="51"/>
      <c r="D377" s="53"/>
      <c r="E377" s="51"/>
    </row>
    <row r="378" customFormat="false" ht="15.75" hidden="false" customHeight="true" outlineLevel="0" collapsed="false">
      <c r="A378" s="51"/>
      <c r="B378" s="51"/>
      <c r="C378" s="51"/>
      <c r="D378" s="53"/>
      <c r="E378" s="51"/>
    </row>
    <row r="379" customFormat="false" ht="15.75" hidden="false" customHeight="true" outlineLevel="0" collapsed="false">
      <c r="A379" s="51"/>
      <c r="B379" s="51"/>
      <c r="C379" s="51"/>
      <c r="D379" s="53"/>
      <c r="E379" s="51"/>
    </row>
    <row r="380" customFormat="false" ht="15.75" hidden="false" customHeight="true" outlineLevel="0" collapsed="false">
      <c r="A380" s="51"/>
      <c r="B380" s="51"/>
      <c r="C380" s="51"/>
      <c r="D380" s="53"/>
      <c r="E380" s="51"/>
    </row>
    <row r="381" customFormat="false" ht="15.75" hidden="false" customHeight="true" outlineLevel="0" collapsed="false">
      <c r="A381" s="51"/>
      <c r="B381" s="51"/>
      <c r="C381" s="51"/>
      <c r="D381" s="53"/>
      <c r="E381" s="51"/>
    </row>
    <row r="382" customFormat="false" ht="15.75" hidden="false" customHeight="true" outlineLevel="0" collapsed="false">
      <c r="A382" s="51"/>
      <c r="B382" s="51"/>
      <c r="C382" s="51"/>
      <c r="D382" s="53"/>
      <c r="E382" s="51"/>
    </row>
    <row r="383" customFormat="false" ht="15.75" hidden="false" customHeight="true" outlineLevel="0" collapsed="false">
      <c r="A383" s="51"/>
      <c r="B383" s="51"/>
      <c r="C383" s="51"/>
      <c r="D383" s="53"/>
      <c r="E383" s="51"/>
    </row>
    <row r="384" customFormat="false" ht="15.75" hidden="false" customHeight="true" outlineLevel="0" collapsed="false">
      <c r="A384" s="51"/>
      <c r="B384" s="51"/>
      <c r="C384" s="51"/>
      <c r="D384" s="53"/>
      <c r="E384" s="51"/>
    </row>
    <row r="385" customFormat="false" ht="15.75" hidden="false" customHeight="true" outlineLevel="0" collapsed="false">
      <c r="A385" s="51"/>
      <c r="B385" s="51"/>
      <c r="C385" s="51"/>
      <c r="D385" s="53"/>
      <c r="E385" s="51"/>
    </row>
    <row r="386" customFormat="false" ht="15.75" hidden="false" customHeight="true" outlineLevel="0" collapsed="false">
      <c r="A386" s="51"/>
      <c r="B386" s="51"/>
      <c r="C386" s="51"/>
      <c r="D386" s="53"/>
      <c r="E386" s="51"/>
    </row>
    <row r="387" customFormat="false" ht="15.75" hidden="false" customHeight="true" outlineLevel="0" collapsed="false">
      <c r="A387" s="51"/>
      <c r="B387" s="51"/>
      <c r="C387" s="51"/>
      <c r="D387" s="53"/>
      <c r="E387" s="51"/>
    </row>
    <row r="388" customFormat="false" ht="15.75" hidden="false" customHeight="true" outlineLevel="0" collapsed="false">
      <c r="A388" s="51"/>
      <c r="B388" s="51"/>
      <c r="C388" s="51"/>
      <c r="D388" s="53"/>
      <c r="E388" s="51"/>
    </row>
    <row r="389" customFormat="false" ht="15.75" hidden="false" customHeight="true" outlineLevel="0" collapsed="false">
      <c r="A389" s="51"/>
      <c r="B389" s="51"/>
      <c r="C389" s="51"/>
      <c r="D389" s="53"/>
      <c r="E389" s="51"/>
    </row>
    <row r="390" customFormat="false" ht="15.75" hidden="false" customHeight="true" outlineLevel="0" collapsed="false">
      <c r="A390" s="51"/>
      <c r="B390" s="51"/>
      <c r="C390" s="51"/>
      <c r="D390" s="53"/>
      <c r="E390" s="51"/>
    </row>
    <row r="391" customFormat="false" ht="15.75" hidden="false" customHeight="true" outlineLevel="0" collapsed="false">
      <c r="A391" s="51"/>
      <c r="B391" s="51"/>
      <c r="C391" s="51"/>
      <c r="D391" s="53"/>
      <c r="E391" s="51"/>
    </row>
    <row r="392" customFormat="false" ht="15.75" hidden="false" customHeight="true" outlineLevel="0" collapsed="false">
      <c r="A392" s="51"/>
      <c r="B392" s="51"/>
      <c r="C392" s="51"/>
      <c r="D392" s="53"/>
      <c r="E392" s="51"/>
    </row>
    <row r="393" customFormat="false" ht="15.75" hidden="false" customHeight="true" outlineLevel="0" collapsed="false">
      <c r="A393" s="51"/>
      <c r="B393" s="51"/>
      <c r="C393" s="51"/>
      <c r="D393" s="53"/>
      <c r="E393" s="51"/>
    </row>
    <row r="394" customFormat="false" ht="15.75" hidden="false" customHeight="true" outlineLevel="0" collapsed="false">
      <c r="A394" s="51"/>
      <c r="B394" s="51"/>
      <c r="C394" s="51"/>
      <c r="D394" s="53"/>
      <c r="E394" s="51"/>
    </row>
    <row r="395" customFormat="false" ht="15.75" hidden="false" customHeight="true" outlineLevel="0" collapsed="false">
      <c r="A395" s="51"/>
      <c r="B395" s="51"/>
      <c r="C395" s="51"/>
      <c r="D395" s="53"/>
      <c r="E395" s="51"/>
    </row>
    <row r="396" customFormat="false" ht="15.75" hidden="false" customHeight="true" outlineLevel="0" collapsed="false">
      <c r="A396" s="51"/>
      <c r="B396" s="51"/>
      <c r="C396" s="51"/>
      <c r="D396" s="53"/>
      <c r="E396" s="51"/>
    </row>
    <row r="397" customFormat="false" ht="15.75" hidden="false" customHeight="true" outlineLevel="0" collapsed="false">
      <c r="A397" s="51"/>
      <c r="B397" s="51"/>
      <c r="C397" s="51"/>
      <c r="D397" s="53"/>
      <c r="E397" s="51"/>
    </row>
    <row r="398" customFormat="false" ht="15.75" hidden="false" customHeight="true" outlineLevel="0" collapsed="false">
      <c r="A398" s="51"/>
      <c r="B398" s="51"/>
      <c r="C398" s="51"/>
      <c r="D398" s="53"/>
      <c r="E398" s="51"/>
    </row>
    <row r="399" customFormat="false" ht="15.75" hidden="false" customHeight="true" outlineLevel="0" collapsed="false">
      <c r="A399" s="51"/>
      <c r="B399" s="51"/>
      <c r="C399" s="51"/>
      <c r="D399" s="53"/>
      <c r="E399" s="51"/>
    </row>
    <row r="400" customFormat="false" ht="15.75" hidden="false" customHeight="true" outlineLevel="0" collapsed="false">
      <c r="A400" s="51"/>
      <c r="B400" s="51"/>
      <c r="C400" s="51"/>
      <c r="D400" s="53"/>
      <c r="E400" s="51"/>
    </row>
    <row r="401" customFormat="false" ht="15.75" hidden="false" customHeight="true" outlineLevel="0" collapsed="false">
      <c r="A401" s="51"/>
      <c r="B401" s="51"/>
      <c r="C401" s="51"/>
      <c r="D401" s="53"/>
      <c r="E401" s="51"/>
    </row>
    <row r="402" customFormat="false" ht="15.75" hidden="false" customHeight="true" outlineLevel="0" collapsed="false">
      <c r="A402" s="51"/>
      <c r="B402" s="51"/>
      <c r="C402" s="51"/>
      <c r="D402" s="53"/>
      <c r="E402" s="51"/>
    </row>
    <row r="403" customFormat="false" ht="15.75" hidden="false" customHeight="true" outlineLevel="0" collapsed="false">
      <c r="A403" s="51"/>
      <c r="B403" s="51"/>
      <c r="C403" s="51"/>
      <c r="D403" s="53"/>
      <c r="E403" s="51"/>
    </row>
    <row r="404" customFormat="false" ht="15.75" hidden="false" customHeight="true" outlineLevel="0" collapsed="false">
      <c r="A404" s="51"/>
      <c r="B404" s="51"/>
      <c r="C404" s="51"/>
      <c r="D404" s="53"/>
      <c r="E404" s="51"/>
    </row>
    <row r="405" customFormat="false" ht="15.75" hidden="false" customHeight="true" outlineLevel="0" collapsed="false">
      <c r="A405" s="51"/>
      <c r="B405" s="51"/>
      <c r="C405" s="51"/>
      <c r="D405" s="53"/>
      <c r="E405" s="51"/>
    </row>
    <row r="406" customFormat="false" ht="15.75" hidden="false" customHeight="true" outlineLevel="0" collapsed="false">
      <c r="A406" s="51"/>
      <c r="B406" s="51"/>
      <c r="C406" s="51"/>
      <c r="D406" s="53"/>
      <c r="E406" s="51"/>
    </row>
    <row r="407" customFormat="false" ht="15.75" hidden="false" customHeight="true" outlineLevel="0" collapsed="false">
      <c r="A407" s="51"/>
      <c r="B407" s="51"/>
      <c r="C407" s="51"/>
      <c r="D407" s="53"/>
      <c r="E407" s="51"/>
    </row>
    <row r="408" customFormat="false" ht="15.75" hidden="false" customHeight="true" outlineLevel="0" collapsed="false">
      <c r="A408" s="51"/>
      <c r="B408" s="51"/>
      <c r="C408" s="51"/>
      <c r="D408" s="53"/>
      <c r="E408" s="51"/>
    </row>
    <row r="409" customFormat="false" ht="15.75" hidden="false" customHeight="true" outlineLevel="0" collapsed="false">
      <c r="A409" s="51"/>
      <c r="B409" s="51"/>
      <c r="C409" s="51"/>
      <c r="D409" s="53"/>
      <c r="E409" s="51"/>
    </row>
    <row r="410" customFormat="false" ht="15.75" hidden="false" customHeight="true" outlineLevel="0" collapsed="false">
      <c r="A410" s="51"/>
      <c r="B410" s="51"/>
      <c r="C410" s="51"/>
      <c r="D410" s="53"/>
      <c r="E410" s="51"/>
    </row>
    <row r="411" customFormat="false" ht="15.75" hidden="false" customHeight="true" outlineLevel="0" collapsed="false">
      <c r="A411" s="51"/>
      <c r="B411" s="51"/>
      <c r="C411" s="51"/>
      <c r="D411" s="53"/>
      <c r="E411" s="51"/>
    </row>
    <row r="412" customFormat="false" ht="15.75" hidden="false" customHeight="true" outlineLevel="0" collapsed="false">
      <c r="A412" s="51"/>
      <c r="B412" s="51"/>
      <c r="C412" s="51"/>
      <c r="D412" s="53"/>
      <c r="E412" s="51"/>
    </row>
    <row r="413" customFormat="false" ht="15.75" hidden="false" customHeight="true" outlineLevel="0" collapsed="false">
      <c r="A413" s="51"/>
      <c r="B413" s="51"/>
      <c r="C413" s="51"/>
      <c r="D413" s="53"/>
      <c r="E413" s="51"/>
    </row>
    <row r="414" customFormat="false" ht="15.75" hidden="false" customHeight="true" outlineLevel="0" collapsed="false">
      <c r="A414" s="51"/>
      <c r="B414" s="51"/>
      <c r="C414" s="51"/>
      <c r="D414" s="53"/>
      <c r="E414" s="51"/>
    </row>
    <row r="415" customFormat="false" ht="15.75" hidden="false" customHeight="true" outlineLevel="0" collapsed="false">
      <c r="A415" s="51"/>
      <c r="B415" s="51"/>
      <c r="C415" s="51"/>
      <c r="D415" s="53"/>
      <c r="E415" s="51"/>
    </row>
    <row r="416" customFormat="false" ht="15.75" hidden="false" customHeight="true" outlineLevel="0" collapsed="false">
      <c r="A416" s="51"/>
      <c r="B416" s="51"/>
      <c r="C416" s="51"/>
      <c r="D416" s="53"/>
      <c r="E416" s="51"/>
    </row>
    <row r="417" customFormat="false" ht="15.75" hidden="false" customHeight="true" outlineLevel="0" collapsed="false">
      <c r="A417" s="51"/>
      <c r="B417" s="51"/>
      <c r="C417" s="51"/>
      <c r="D417" s="53"/>
      <c r="E417" s="51"/>
    </row>
    <row r="418" customFormat="false" ht="15.75" hidden="false" customHeight="true" outlineLevel="0" collapsed="false">
      <c r="A418" s="51"/>
      <c r="B418" s="51"/>
      <c r="C418" s="51"/>
      <c r="D418" s="53"/>
      <c r="E418" s="51"/>
    </row>
    <row r="419" customFormat="false" ht="15.75" hidden="false" customHeight="true" outlineLevel="0" collapsed="false">
      <c r="A419" s="51"/>
      <c r="B419" s="51"/>
      <c r="C419" s="51"/>
      <c r="D419" s="53"/>
      <c r="E419" s="51"/>
    </row>
    <row r="420" customFormat="false" ht="15.75" hidden="false" customHeight="true" outlineLevel="0" collapsed="false">
      <c r="A420" s="51"/>
      <c r="B420" s="51"/>
      <c r="C420" s="51"/>
      <c r="D420" s="53"/>
      <c r="E420" s="51"/>
    </row>
    <row r="421" customFormat="false" ht="15.75" hidden="false" customHeight="true" outlineLevel="0" collapsed="false">
      <c r="A421" s="51"/>
      <c r="B421" s="51"/>
      <c r="C421" s="51"/>
      <c r="D421" s="53"/>
      <c r="E421" s="51"/>
    </row>
    <row r="422" customFormat="false" ht="15.75" hidden="false" customHeight="true" outlineLevel="0" collapsed="false">
      <c r="A422" s="51"/>
      <c r="B422" s="51"/>
      <c r="C422" s="51"/>
      <c r="D422" s="53"/>
      <c r="E422" s="51"/>
    </row>
    <row r="423" customFormat="false" ht="15.75" hidden="false" customHeight="true" outlineLevel="0" collapsed="false">
      <c r="A423" s="51"/>
      <c r="B423" s="51"/>
      <c r="C423" s="51"/>
      <c r="D423" s="53"/>
      <c r="E423" s="51"/>
    </row>
    <row r="424" customFormat="false" ht="15.75" hidden="false" customHeight="true" outlineLevel="0" collapsed="false">
      <c r="A424" s="51"/>
      <c r="B424" s="51"/>
      <c r="C424" s="51"/>
      <c r="D424" s="53"/>
      <c r="E424" s="51"/>
    </row>
    <row r="425" customFormat="false" ht="15.75" hidden="false" customHeight="true" outlineLevel="0" collapsed="false">
      <c r="A425" s="51"/>
      <c r="B425" s="51"/>
      <c r="C425" s="51"/>
      <c r="D425" s="53"/>
      <c r="E425" s="51"/>
    </row>
    <row r="426" customFormat="false" ht="15.75" hidden="false" customHeight="true" outlineLevel="0" collapsed="false">
      <c r="A426" s="51"/>
      <c r="B426" s="51"/>
      <c r="C426" s="51"/>
      <c r="D426" s="53"/>
      <c r="E426" s="51"/>
    </row>
    <row r="427" customFormat="false" ht="15.75" hidden="false" customHeight="true" outlineLevel="0" collapsed="false">
      <c r="A427" s="51"/>
      <c r="B427" s="51"/>
      <c r="C427" s="51"/>
      <c r="D427" s="53"/>
      <c r="E427" s="51"/>
    </row>
    <row r="428" customFormat="false" ht="15.75" hidden="false" customHeight="true" outlineLevel="0" collapsed="false">
      <c r="A428" s="51"/>
      <c r="B428" s="51"/>
      <c r="C428" s="51"/>
      <c r="D428" s="53"/>
      <c r="E428" s="51"/>
    </row>
    <row r="429" customFormat="false" ht="15.75" hidden="false" customHeight="true" outlineLevel="0" collapsed="false">
      <c r="A429" s="51"/>
      <c r="B429" s="51"/>
      <c r="C429" s="51"/>
      <c r="D429" s="53"/>
      <c r="E429" s="51"/>
    </row>
    <row r="430" customFormat="false" ht="15.75" hidden="false" customHeight="true" outlineLevel="0" collapsed="false">
      <c r="A430" s="51"/>
      <c r="B430" s="51"/>
      <c r="C430" s="51"/>
      <c r="D430" s="53"/>
      <c r="E430" s="51"/>
    </row>
    <row r="431" customFormat="false" ht="15.75" hidden="false" customHeight="true" outlineLevel="0" collapsed="false">
      <c r="A431" s="51"/>
      <c r="B431" s="51"/>
      <c r="C431" s="51"/>
      <c r="D431" s="53"/>
      <c r="E431" s="51"/>
    </row>
    <row r="432" customFormat="false" ht="15.75" hidden="false" customHeight="true" outlineLevel="0" collapsed="false">
      <c r="A432" s="51"/>
      <c r="B432" s="51"/>
      <c r="C432" s="51"/>
      <c r="D432" s="53"/>
      <c r="E432" s="51"/>
    </row>
    <row r="433" customFormat="false" ht="15.75" hidden="false" customHeight="true" outlineLevel="0" collapsed="false">
      <c r="A433" s="51"/>
      <c r="B433" s="51"/>
      <c r="C433" s="51"/>
      <c r="D433" s="53"/>
      <c r="E433" s="51"/>
    </row>
    <row r="434" customFormat="false" ht="15.75" hidden="false" customHeight="true" outlineLevel="0" collapsed="false">
      <c r="A434" s="51"/>
      <c r="B434" s="51"/>
      <c r="C434" s="51"/>
      <c r="D434" s="53"/>
      <c r="E434" s="51"/>
    </row>
    <row r="435" customFormat="false" ht="15.75" hidden="false" customHeight="true" outlineLevel="0" collapsed="false">
      <c r="A435" s="51"/>
      <c r="B435" s="51"/>
      <c r="C435" s="51"/>
      <c r="D435" s="53"/>
      <c r="E435" s="51"/>
    </row>
    <row r="436" customFormat="false" ht="15.75" hidden="false" customHeight="true" outlineLevel="0" collapsed="false">
      <c r="A436" s="51"/>
      <c r="B436" s="51"/>
      <c r="C436" s="51"/>
      <c r="D436" s="53"/>
      <c r="E436" s="51"/>
    </row>
    <row r="437" customFormat="false" ht="15.75" hidden="false" customHeight="true" outlineLevel="0" collapsed="false">
      <c r="A437" s="51"/>
      <c r="B437" s="51"/>
      <c r="C437" s="51"/>
      <c r="D437" s="53"/>
      <c r="E437" s="51"/>
    </row>
    <row r="438" customFormat="false" ht="15.75" hidden="false" customHeight="true" outlineLevel="0" collapsed="false">
      <c r="A438" s="51"/>
      <c r="B438" s="51"/>
      <c r="C438" s="51"/>
      <c r="D438" s="53"/>
      <c r="E438" s="51"/>
    </row>
    <row r="439" customFormat="false" ht="15.75" hidden="false" customHeight="true" outlineLevel="0" collapsed="false">
      <c r="A439" s="51"/>
      <c r="B439" s="51"/>
      <c r="C439" s="51"/>
      <c r="D439" s="53"/>
      <c r="E439" s="51"/>
    </row>
    <row r="440" customFormat="false" ht="15.75" hidden="false" customHeight="true" outlineLevel="0" collapsed="false">
      <c r="A440" s="51"/>
      <c r="B440" s="51"/>
      <c r="C440" s="51"/>
      <c r="D440" s="53"/>
      <c r="E440" s="51"/>
    </row>
    <row r="441" customFormat="false" ht="15.75" hidden="false" customHeight="true" outlineLevel="0" collapsed="false">
      <c r="A441" s="51"/>
      <c r="B441" s="51"/>
      <c r="C441" s="51"/>
      <c r="D441" s="53"/>
      <c r="E441" s="51"/>
    </row>
    <row r="442" customFormat="false" ht="15.75" hidden="false" customHeight="true" outlineLevel="0" collapsed="false">
      <c r="A442" s="51"/>
      <c r="B442" s="51"/>
      <c r="C442" s="51"/>
      <c r="D442" s="53"/>
      <c r="E442" s="51"/>
    </row>
    <row r="443" customFormat="false" ht="15.75" hidden="false" customHeight="true" outlineLevel="0" collapsed="false">
      <c r="A443" s="51"/>
      <c r="B443" s="51"/>
      <c r="C443" s="51"/>
      <c r="D443" s="53"/>
      <c r="E443" s="51"/>
    </row>
    <row r="444" customFormat="false" ht="15.75" hidden="false" customHeight="true" outlineLevel="0" collapsed="false">
      <c r="A444" s="51"/>
      <c r="B444" s="51"/>
      <c r="C444" s="51"/>
      <c r="D444" s="53"/>
      <c r="E444" s="51"/>
    </row>
    <row r="445" customFormat="false" ht="15.75" hidden="false" customHeight="true" outlineLevel="0" collapsed="false">
      <c r="A445" s="51"/>
      <c r="B445" s="51"/>
      <c r="C445" s="51"/>
      <c r="D445" s="53"/>
      <c r="E445" s="51"/>
    </row>
    <row r="446" customFormat="false" ht="15.75" hidden="false" customHeight="true" outlineLevel="0" collapsed="false">
      <c r="A446" s="51"/>
      <c r="B446" s="51"/>
      <c r="C446" s="51"/>
      <c r="D446" s="53"/>
      <c r="E446" s="51"/>
    </row>
    <row r="447" customFormat="false" ht="15.75" hidden="false" customHeight="true" outlineLevel="0" collapsed="false">
      <c r="A447" s="51"/>
      <c r="B447" s="51"/>
      <c r="C447" s="51"/>
      <c r="D447" s="53"/>
      <c r="E447" s="51"/>
    </row>
    <row r="448" customFormat="false" ht="15.75" hidden="false" customHeight="true" outlineLevel="0" collapsed="false">
      <c r="A448" s="51"/>
      <c r="B448" s="51"/>
      <c r="C448" s="51"/>
      <c r="D448" s="53"/>
      <c r="E448" s="51"/>
    </row>
    <row r="449" customFormat="false" ht="15.75" hidden="false" customHeight="true" outlineLevel="0" collapsed="false">
      <c r="A449" s="51"/>
      <c r="B449" s="51"/>
      <c r="C449" s="51"/>
      <c r="D449" s="53"/>
      <c r="E449" s="51"/>
    </row>
    <row r="450" customFormat="false" ht="15.75" hidden="false" customHeight="true" outlineLevel="0" collapsed="false">
      <c r="A450" s="51"/>
      <c r="B450" s="51"/>
      <c r="C450" s="51"/>
      <c r="D450" s="53"/>
      <c r="E450" s="51"/>
    </row>
    <row r="451" customFormat="false" ht="15.75" hidden="false" customHeight="true" outlineLevel="0" collapsed="false">
      <c r="A451" s="51"/>
      <c r="B451" s="51"/>
      <c r="C451" s="51"/>
      <c r="D451" s="53"/>
      <c r="E451" s="51"/>
    </row>
    <row r="452" customFormat="false" ht="15.75" hidden="false" customHeight="true" outlineLevel="0" collapsed="false">
      <c r="A452" s="51"/>
      <c r="B452" s="51"/>
      <c r="C452" s="51"/>
      <c r="D452" s="53"/>
      <c r="E452" s="51"/>
    </row>
    <row r="453" customFormat="false" ht="15.75" hidden="false" customHeight="true" outlineLevel="0" collapsed="false">
      <c r="A453" s="51"/>
      <c r="B453" s="51"/>
      <c r="C453" s="51"/>
      <c r="D453" s="53"/>
      <c r="E453" s="51"/>
    </row>
    <row r="454" customFormat="false" ht="15.75" hidden="false" customHeight="true" outlineLevel="0" collapsed="false">
      <c r="A454" s="51"/>
      <c r="B454" s="51"/>
      <c r="C454" s="51"/>
      <c r="D454" s="53"/>
      <c r="E454" s="51"/>
    </row>
    <row r="455" customFormat="false" ht="15.75" hidden="false" customHeight="true" outlineLevel="0" collapsed="false">
      <c r="A455" s="51"/>
      <c r="B455" s="51"/>
      <c r="C455" s="51"/>
      <c r="D455" s="53"/>
      <c r="E455" s="51"/>
    </row>
    <row r="456" customFormat="false" ht="15.75" hidden="false" customHeight="true" outlineLevel="0" collapsed="false">
      <c r="A456" s="51"/>
      <c r="B456" s="51"/>
      <c r="C456" s="51"/>
      <c r="D456" s="53"/>
      <c r="E456" s="51"/>
    </row>
    <row r="457" customFormat="false" ht="15.75" hidden="false" customHeight="true" outlineLevel="0" collapsed="false">
      <c r="A457" s="51"/>
      <c r="B457" s="51"/>
      <c r="C457" s="51"/>
      <c r="D457" s="53"/>
      <c r="E457" s="51"/>
    </row>
    <row r="458" customFormat="false" ht="15.75" hidden="false" customHeight="true" outlineLevel="0" collapsed="false">
      <c r="A458" s="51"/>
      <c r="B458" s="51"/>
      <c r="C458" s="51"/>
      <c r="D458" s="53"/>
      <c r="E458" s="51"/>
    </row>
    <row r="459" customFormat="false" ht="15.75" hidden="false" customHeight="true" outlineLevel="0" collapsed="false">
      <c r="A459" s="51"/>
      <c r="B459" s="51"/>
      <c r="C459" s="51"/>
      <c r="D459" s="53"/>
      <c r="E459" s="51"/>
    </row>
    <row r="460" customFormat="false" ht="15.75" hidden="false" customHeight="true" outlineLevel="0" collapsed="false">
      <c r="A460" s="51"/>
      <c r="B460" s="51"/>
      <c r="C460" s="51"/>
      <c r="D460" s="53"/>
      <c r="E460" s="51"/>
    </row>
    <row r="461" customFormat="false" ht="15.75" hidden="false" customHeight="true" outlineLevel="0" collapsed="false">
      <c r="A461" s="51"/>
      <c r="B461" s="51"/>
      <c r="C461" s="51"/>
      <c r="D461" s="53"/>
      <c r="E461" s="51"/>
    </row>
    <row r="462" customFormat="false" ht="15.75" hidden="false" customHeight="true" outlineLevel="0" collapsed="false">
      <c r="A462" s="51"/>
      <c r="B462" s="51"/>
      <c r="C462" s="51"/>
      <c r="D462" s="53"/>
      <c r="E462" s="51"/>
    </row>
    <row r="463" customFormat="false" ht="15.75" hidden="false" customHeight="true" outlineLevel="0" collapsed="false">
      <c r="A463" s="51"/>
      <c r="B463" s="51"/>
      <c r="C463" s="51"/>
      <c r="D463" s="53"/>
      <c r="E463" s="51"/>
    </row>
    <row r="464" customFormat="false" ht="15.75" hidden="false" customHeight="true" outlineLevel="0" collapsed="false">
      <c r="A464" s="51"/>
      <c r="B464" s="51"/>
      <c r="C464" s="51"/>
      <c r="D464" s="53"/>
      <c r="E464" s="51"/>
    </row>
    <row r="465" customFormat="false" ht="15.75" hidden="false" customHeight="true" outlineLevel="0" collapsed="false">
      <c r="A465" s="51"/>
      <c r="B465" s="51"/>
      <c r="C465" s="51"/>
      <c r="D465" s="53"/>
      <c r="E465" s="51"/>
    </row>
    <row r="466" customFormat="false" ht="15.75" hidden="false" customHeight="true" outlineLevel="0" collapsed="false">
      <c r="A466" s="51"/>
      <c r="B466" s="51"/>
      <c r="C466" s="51"/>
      <c r="D466" s="53"/>
      <c r="E466" s="51"/>
    </row>
    <row r="467" customFormat="false" ht="15.75" hidden="false" customHeight="true" outlineLevel="0" collapsed="false">
      <c r="A467" s="51"/>
      <c r="B467" s="51"/>
      <c r="C467" s="51"/>
      <c r="D467" s="53"/>
      <c r="E467" s="51"/>
    </row>
    <row r="468" customFormat="false" ht="15.75" hidden="false" customHeight="true" outlineLevel="0" collapsed="false">
      <c r="A468" s="51"/>
      <c r="B468" s="51"/>
      <c r="C468" s="51"/>
      <c r="D468" s="53"/>
      <c r="E468" s="51"/>
    </row>
    <row r="469" customFormat="false" ht="15.75" hidden="false" customHeight="true" outlineLevel="0" collapsed="false">
      <c r="A469" s="51"/>
      <c r="B469" s="51"/>
      <c r="C469" s="51"/>
      <c r="D469" s="53"/>
      <c r="E469" s="51"/>
    </row>
    <row r="470" customFormat="false" ht="15.75" hidden="false" customHeight="true" outlineLevel="0" collapsed="false">
      <c r="A470" s="51"/>
      <c r="B470" s="51"/>
      <c r="C470" s="51"/>
      <c r="D470" s="53"/>
      <c r="E470" s="51"/>
    </row>
    <row r="471" customFormat="false" ht="15.75" hidden="false" customHeight="true" outlineLevel="0" collapsed="false">
      <c r="A471" s="51"/>
      <c r="B471" s="51"/>
      <c r="C471" s="51"/>
      <c r="D471" s="53"/>
      <c r="E471" s="51"/>
    </row>
    <row r="472" customFormat="false" ht="15.75" hidden="false" customHeight="true" outlineLevel="0" collapsed="false">
      <c r="A472" s="51"/>
      <c r="B472" s="51"/>
      <c r="C472" s="51"/>
      <c r="D472" s="53"/>
      <c r="E472" s="51"/>
    </row>
    <row r="473" customFormat="false" ht="15.75" hidden="false" customHeight="true" outlineLevel="0" collapsed="false">
      <c r="A473" s="51"/>
      <c r="B473" s="51"/>
      <c r="C473" s="51"/>
      <c r="D473" s="53"/>
      <c r="E473" s="51"/>
    </row>
    <row r="474" customFormat="false" ht="15.75" hidden="false" customHeight="true" outlineLevel="0" collapsed="false">
      <c r="A474" s="51"/>
      <c r="B474" s="51"/>
      <c r="C474" s="51"/>
      <c r="D474" s="53"/>
      <c r="E474" s="51"/>
    </row>
    <row r="475" customFormat="false" ht="15.75" hidden="false" customHeight="true" outlineLevel="0" collapsed="false">
      <c r="A475" s="51"/>
      <c r="B475" s="51"/>
      <c r="C475" s="51"/>
      <c r="D475" s="53"/>
      <c r="E475" s="51"/>
    </row>
    <row r="476" customFormat="false" ht="15.75" hidden="false" customHeight="true" outlineLevel="0" collapsed="false">
      <c r="A476" s="51"/>
      <c r="B476" s="51"/>
      <c r="C476" s="51"/>
      <c r="D476" s="53"/>
      <c r="E476" s="51"/>
    </row>
    <row r="477" customFormat="false" ht="15.75" hidden="false" customHeight="true" outlineLevel="0" collapsed="false">
      <c r="A477" s="51"/>
      <c r="B477" s="51"/>
      <c r="C477" s="51"/>
      <c r="D477" s="53"/>
      <c r="E477" s="51"/>
    </row>
    <row r="478" customFormat="false" ht="15.75" hidden="false" customHeight="true" outlineLevel="0" collapsed="false">
      <c r="A478" s="51"/>
      <c r="B478" s="51"/>
      <c r="C478" s="51"/>
      <c r="D478" s="53"/>
      <c r="E478" s="51"/>
    </row>
    <row r="479" customFormat="false" ht="15.75" hidden="false" customHeight="true" outlineLevel="0" collapsed="false">
      <c r="A479" s="51"/>
      <c r="B479" s="51"/>
      <c r="C479" s="51"/>
      <c r="D479" s="53"/>
      <c r="E479" s="51"/>
    </row>
    <row r="480" customFormat="false" ht="15.75" hidden="false" customHeight="true" outlineLevel="0" collapsed="false">
      <c r="A480" s="51"/>
      <c r="B480" s="51"/>
      <c r="C480" s="51"/>
      <c r="D480" s="53"/>
      <c r="E480" s="51"/>
    </row>
    <row r="481" customFormat="false" ht="15.75" hidden="false" customHeight="true" outlineLevel="0" collapsed="false">
      <c r="A481" s="51"/>
      <c r="B481" s="51"/>
      <c r="C481" s="51"/>
      <c r="D481" s="53"/>
      <c r="E481" s="51"/>
    </row>
    <row r="482" customFormat="false" ht="15.75" hidden="false" customHeight="true" outlineLevel="0" collapsed="false">
      <c r="A482" s="51"/>
      <c r="B482" s="51"/>
      <c r="C482" s="51"/>
      <c r="D482" s="53"/>
      <c r="E482" s="51"/>
    </row>
    <row r="483" customFormat="false" ht="15.75" hidden="false" customHeight="true" outlineLevel="0" collapsed="false">
      <c r="A483" s="51"/>
      <c r="B483" s="51"/>
      <c r="C483" s="51"/>
      <c r="D483" s="53"/>
      <c r="E483" s="51"/>
    </row>
    <row r="484" customFormat="false" ht="15.75" hidden="false" customHeight="true" outlineLevel="0" collapsed="false">
      <c r="A484" s="51"/>
      <c r="B484" s="51"/>
      <c r="C484" s="51"/>
      <c r="D484" s="53"/>
      <c r="E484" s="51"/>
    </row>
    <row r="485" customFormat="false" ht="15.75" hidden="false" customHeight="true" outlineLevel="0" collapsed="false">
      <c r="A485" s="51"/>
      <c r="B485" s="51"/>
      <c r="C485" s="51"/>
      <c r="D485" s="53"/>
      <c r="E485" s="51"/>
    </row>
    <row r="486" customFormat="false" ht="15.75" hidden="false" customHeight="true" outlineLevel="0" collapsed="false">
      <c r="A486" s="51"/>
      <c r="B486" s="51"/>
      <c r="C486" s="51"/>
      <c r="D486" s="53"/>
      <c r="E486" s="51"/>
    </row>
    <row r="487" customFormat="false" ht="15.75" hidden="false" customHeight="true" outlineLevel="0" collapsed="false">
      <c r="A487" s="51"/>
      <c r="B487" s="51"/>
      <c r="C487" s="51"/>
      <c r="D487" s="53"/>
      <c r="E487" s="51"/>
    </row>
    <row r="488" customFormat="false" ht="15.75" hidden="false" customHeight="true" outlineLevel="0" collapsed="false">
      <c r="A488" s="51"/>
      <c r="B488" s="51"/>
      <c r="C488" s="51"/>
      <c r="D488" s="53"/>
      <c r="E488" s="51"/>
    </row>
    <row r="489" customFormat="false" ht="15.75" hidden="false" customHeight="true" outlineLevel="0" collapsed="false">
      <c r="A489" s="51"/>
      <c r="B489" s="51"/>
      <c r="C489" s="51"/>
      <c r="D489" s="53"/>
      <c r="E489" s="51"/>
    </row>
    <row r="490" customFormat="false" ht="15.75" hidden="false" customHeight="true" outlineLevel="0" collapsed="false">
      <c r="A490" s="51"/>
      <c r="B490" s="51"/>
      <c r="C490" s="51"/>
      <c r="D490" s="53"/>
      <c r="E490" s="51"/>
    </row>
    <row r="491" customFormat="false" ht="15.75" hidden="false" customHeight="true" outlineLevel="0" collapsed="false">
      <c r="A491" s="51"/>
      <c r="B491" s="51"/>
      <c r="C491" s="51"/>
      <c r="D491" s="53"/>
      <c r="E491" s="51"/>
    </row>
    <row r="492" customFormat="false" ht="15.75" hidden="false" customHeight="true" outlineLevel="0" collapsed="false">
      <c r="A492" s="51"/>
      <c r="B492" s="51"/>
      <c r="C492" s="51"/>
      <c r="D492" s="53"/>
      <c r="E492" s="51"/>
    </row>
    <row r="493" customFormat="false" ht="15.75" hidden="false" customHeight="true" outlineLevel="0" collapsed="false">
      <c r="A493" s="51"/>
      <c r="B493" s="51"/>
      <c r="C493" s="51"/>
      <c r="D493" s="53"/>
      <c r="E493" s="51"/>
    </row>
    <row r="494" customFormat="false" ht="15.75" hidden="false" customHeight="true" outlineLevel="0" collapsed="false">
      <c r="A494" s="51"/>
      <c r="B494" s="51"/>
      <c r="C494" s="51"/>
      <c r="D494" s="53"/>
      <c r="E494" s="51"/>
    </row>
    <row r="495" customFormat="false" ht="15.75" hidden="false" customHeight="true" outlineLevel="0" collapsed="false">
      <c r="A495" s="51"/>
      <c r="B495" s="51"/>
      <c r="C495" s="51"/>
      <c r="D495" s="53"/>
      <c r="E495" s="51"/>
    </row>
    <row r="496" customFormat="false" ht="15.75" hidden="false" customHeight="true" outlineLevel="0" collapsed="false">
      <c r="A496" s="51"/>
      <c r="B496" s="51"/>
      <c r="C496" s="51"/>
      <c r="D496" s="53"/>
      <c r="E496" s="51"/>
    </row>
    <row r="497" customFormat="false" ht="15.75" hidden="false" customHeight="true" outlineLevel="0" collapsed="false">
      <c r="A497" s="51"/>
      <c r="B497" s="51"/>
      <c r="C497" s="51"/>
      <c r="D497" s="53"/>
      <c r="E497" s="51"/>
    </row>
    <row r="498" customFormat="false" ht="15.75" hidden="false" customHeight="true" outlineLevel="0" collapsed="false">
      <c r="A498" s="51"/>
      <c r="B498" s="51"/>
      <c r="C498" s="51"/>
      <c r="D498" s="53"/>
      <c r="E498" s="51"/>
    </row>
    <row r="499" customFormat="false" ht="15.75" hidden="false" customHeight="true" outlineLevel="0" collapsed="false">
      <c r="A499" s="51"/>
      <c r="B499" s="51"/>
      <c r="C499" s="51"/>
      <c r="D499" s="53"/>
      <c r="E499" s="51"/>
    </row>
    <row r="500" customFormat="false" ht="15.75" hidden="false" customHeight="true" outlineLevel="0" collapsed="false">
      <c r="A500" s="51"/>
      <c r="B500" s="51"/>
      <c r="C500" s="51"/>
      <c r="D500" s="53"/>
      <c r="E500" s="51"/>
    </row>
    <row r="501" customFormat="false" ht="15.75" hidden="false" customHeight="true" outlineLevel="0" collapsed="false">
      <c r="A501" s="51"/>
      <c r="B501" s="51"/>
      <c r="C501" s="51"/>
      <c r="D501" s="53"/>
      <c r="E501" s="51"/>
    </row>
    <row r="502" customFormat="false" ht="15.75" hidden="false" customHeight="true" outlineLevel="0" collapsed="false">
      <c r="A502" s="51"/>
      <c r="B502" s="51"/>
      <c r="C502" s="51"/>
      <c r="D502" s="53"/>
      <c r="E502" s="51"/>
    </row>
    <row r="503" customFormat="false" ht="15.75" hidden="false" customHeight="true" outlineLevel="0" collapsed="false">
      <c r="A503" s="51"/>
      <c r="B503" s="51"/>
      <c r="C503" s="51"/>
      <c r="D503" s="53"/>
      <c r="E503" s="51"/>
    </row>
    <row r="504" customFormat="false" ht="15.75" hidden="false" customHeight="true" outlineLevel="0" collapsed="false">
      <c r="A504" s="51"/>
      <c r="B504" s="51"/>
      <c r="C504" s="51"/>
      <c r="D504" s="53"/>
      <c r="E504" s="51"/>
    </row>
    <row r="505" customFormat="false" ht="15.75" hidden="false" customHeight="true" outlineLevel="0" collapsed="false">
      <c r="A505" s="51"/>
      <c r="B505" s="51"/>
      <c r="C505" s="51"/>
      <c r="D505" s="53"/>
      <c r="E505" s="51"/>
    </row>
    <row r="506" customFormat="false" ht="15.75" hidden="false" customHeight="true" outlineLevel="0" collapsed="false">
      <c r="A506" s="51"/>
      <c r="B506" s="51"/>
      <c r="C506" s="51"/>
      <c r="D506" s="53"/>
      <c r="E506" s="51"/>
    </row>
    <row r="507" customFormat="false" ht="15.75" hidden="false" customHeight="true" outlineLevel="0" collapsed="false">
      <c r="A507" s="51"/>
      <c r="B507" s="51"/>
      <c r="C507" s="51"/>
      <c r="D507" s="53"/>
      <c r="E507" s="51"/>
    </row>
    <row r="508" customFormat="false" ht="15.75" hidden="false" customHeight="true" outlineLevel="0" collapsed="false">
      <c r="A508" s="51"/>
      <c r="B508" s="51"/>
      <c r="C508" s="51"/>
      <c r="D508" s="53"/>
      <c r="E508" s="51"/>
    </row>
    <row r="509" customFormat="false" ht="15.75" hidden="false" customHeight="true" outlineLevel="0" collapsed="false">
      <c r="A509" s="51"/>
      <c r="B509" s="51"/>
      <c r="C509" s="51"/>
      <c r="D509" s="53"/>
      <c r="E509" s="51"/>
    </row>
    <row r="510" customFormat="false" ht="15.75" hidden="false" customHeight="true" outlineLevel="0" collapsed="false">
      <c r="A510" s="51"/>
      <c r="B510" s="51"/>
      <c r="C510" s="51"/>
      <c r="D510" s="53"/>
      <c r="E510" s="51"/>
    </row>
    <row r="511" customFormat="false" ht="15.75" hidden="false" customHeight="true" outlineLevel="0" collapsed="false">
      <c r="A511" s="51"/>
      <c r="B511" s="51"/>
      <c r="C511" s="51"/>
      <c r="D511" s="53"/>
      <c r="E511" s="51"/>
    </row>
    <row r="512" customFormat="false" ht="15.75" hidden="false" customHeight="true" outlineLevel="0" collapsed="false">
      <c r="A512" s="51"/>
      <c r="B512" s="51"/>
      <c r="C512" s="51"/>
      <c r="D512" s="53"/>
      <c r="E512" s="51"/>
    </row>
    <row r="513" customFormat="false" ht="15.75" hidden="false" customHeight="true" outlineLevel="0" collapsed="false">
      <c r="A513" s="51"/>
      <c r="B513" s="51"/>
      <c r="C513" s="51"/>
      <c r="D513" s="53"/>
      <c r="E513" s="51"/>
    </row>
    <row r="514" customFormat="false" ht="15.75" hidden="false" customHeight="true" outlineLevel="0" collapsed="false">
      <c r="A514" s="51"/>
      <c r="B514" s="51"/>
      <c r="C514" s="51"/>
      <c r="D514" s="53"/>
      <c r="E514" s="51"/>
    </row>
    <row r="515" customFormat="false" ht="15.75" hidden="false" customHeight="true" outlineLevel="0" collapsed="false">
      <c r="A515" s="51"/>
      <c r="B515" s="51"/>
      <c r="C515" s="51"/>
      <c r="D515" s="53"/>
      <c r="E515" s="51"/>
    </row>
    <row r="516" customFormat="false" ht="15.75" hidden="false" customHeight="true" outlineLevel="0" collapsed="false">
      <c r="A516" s="51"/>
      <c r="B516" s="51"/>
      <c r="C516" s="51"/>
      <c r="D516" s="53"/>
      <c r="E516" s="51"/>
    </row>
    <row r="517" customFormat="false" ht="15.75" hidden="false" customHeight="true" outlineLevel="0" collapsed="false">
      <c r="A517" s="51"/>
      <c r="B517" s="51"/>
      <c r="C517" s="51"/>
      <c r="D517" s="53"/>
      <c r="E517" s="51"/>
    </row>
    <row r="518" customFormat="false" ht="15.75" hidden="false" customHeight="true" outlineLevel="0" collapsed="false">
      <c r="A518" s="51"/>
      <c r="B518" s="51"/>
      <c r="C518" s="51"/>
      <c r="D518" s="53"/>
      <c r="E518" s="51"/>
    </row>
    <row r="519" customFormat="false" ht="15.75" hidden="false" customHeight="true" outlineLevel="0" collapsed="false">
      <c r="A519" s="51"/>
      <c r="B519" s="51"/>
      <c r="C519" s="51"/>
      <c r="D519" s="53"/>
      <c r="E519" s="51"/>
    </row>
    <row r="520" customFormat="false" ht="15.75" hidden="false" customHeight="true" outlineLevel="0" collapsed="false">
      <c r="A520" s="51"/>
      <c r="B520" s="51"/>
      <c r="C520" s="51"/>
      <c r="D520" s="53"/>
      <c r="E520" s="51"/>
    </row>
    <row r="521" customFormat="false" ht="15.75" hidden="false" customHeight="true" outlineLevel="0" collapsed="false">
      <c r="A521" s="51"/>
      <c r="B521" s="51"/>
      <c r="C521" s="51"/>
      <c r="D521" s="53"/>
      <c r="E521" s="51"/>
    </row>
    <row r="522" customFormat="false" ht="15.75" hidden="false" customHeight="true" outlineLevel="0" collapsed="false">
      <c r="A522" s="51"/>
      <c r="B522" s="51"/>
      <c r="C522" s="51"/>
      <c r="D522" s="53"/>
      <c r="E522" s="51"/>
    </row>
    <row r="523" customFormat="false" ht="15.75" hidden="false" customHeight="true" outlineLevel="0" collapsed="false">
      <c r="A523" s="51"/>
      <c r="B523" s="51"/>
      <c r="C523" s="51"/>
      <c r="D523" s="53"/>
      <c r="E523" s="51"/>
    </row>
    <row r="524" customFormat="false" ht="15.75" hidden="false" customHeight="true" outlineLevel="0" collapsed="false">
      <c r="A524" s="51"/>
      <c r="B524" s="51"/>
      <c r="C524" s="51"/>
      <c r="D524" s="53"/>
      <c r="E524" s="51"/>
    </row>
    <row r="525" customFormat="false" ht="15.75" hidden="false" customHeight="true" outlineLevel="0" collapsed="false">
      <c r="A525" s="51"/>
      <c r="B525" s="51"/>
      <c r="C525" s="51"/>
      <c r="D525" s="53"/>
      <c r="E525" s="51"/>
    </row>
    <row r="526" customFormat="false" ht="15.75" hidden="false" customHeight="true" outlineLevel="0" collapsed="false">
      <c r="A526" s="51"/>
      <c r="B526" s="51"/>
      <c r="C526" s="51"/>
      <c r="D526" s="53"/>
      <c r="E526" s="51"/>
    </row>
    <row r="527" customFormat="false" ht="15.75" hidden="false" customHeight="true" outlineLevel="0" collapsed="false">
      <c r="A527" s="51"/>
      <c r="B527" s="51"/>
      <c r="C527" s="51"/>
      <c r="D527" s="53"/>
      <c r="E527" s="51"/>
    </row>
    <row r="528" customFormat="false" ht="15.75" hidden="false" customHeight="true" outlineLevel="0" collapsed="false">
      <c r="A528" s="51"/>
      <c r="B528" s="51"/>
      <c r="C528" s="51"/>
      <c r="D528" s="53"/>
      <c r="E528" s="51"/>
    </row>
    <row r="529" customFormat="false" ht="15.75" hidden="false" customHeight="true" outlineLevel="0" collapsed="false">
      <c r="A529" s="51"/>
      <c r="B529" s="51"/>
      <c r="C529" s="51"/>
      <c r="D529" s="53"/>
      <c r="E529" s="51"/>
    </row>
    <row r="530" customFormat="false" ht="15.75" hidden="false" customHeight="true" outlineLevel="0" collapsed="false">
      <c r="A530" s="51"/>
      <c r="B530" s="51"/>
      <c r="C530" s="51"/>
      <c r="D530" s="53"/>
      <c r="E530" s="51"/>
    </row>
    <row r="531" customFormat="false" ht="15.75" hidden="false" customHeight="true" outlineLevel="0" collapsed="false">
      <c r="A531" s="51"/>
      <c r="B531" s="51"/>
      <c r="C531" s="51"/>
      <c r="D531" s="53"/>
      <c r="E531" s="51"/>
    </row>
    <row r="532" customFormat="false" ht="15.75" hidden="false" customHeight="true" outlineLevel="0" collapsed="false">
      <c r="A532" s="51"/>
      <c r="B532" s="51"/>
      <c r="C532" s="51"/>
      <c r="D532" s="53"/>
      <c r="E532" s="51"/>
    </row>
    <row r="533" customFormat="false" ht="15.75" hidden="false" customHeight="true" outlineLevel="0" collapsed="false">
      <c r="A533" s="51"/>
      <c r="B533" s="51"/>
      <c r="C533" s="51"/>
      <c r="D533" s="53"/>
      <c r="E533" s="51"/>
    </row>
    <row r="534" customFormat="false" ht="15.75" hidden="false" customHeight="true" outlineLevel="0" collapsed="false">
      <c r="A534" s="51"/>
      <c r="B534" s="51"/>
      <c r="C534" s="51"/>
      <c r="D534" s="53"/>
      <c r="E534" s="51"/>
    </row>
    <row r="535" customFormat="false" ht="15.75" hidden="false" customHeight="true" outlineLevel="0" collapsed="false">
      <c r="A535" s="51"/>
      <c r="B535" s="51"/>
      <c r="C535" s="51"/>
      <c r="D535" s="53"/>
      <c r="E535" s="51"/>
    </row>
    <row r="536" customFormat="false" ht="15.75" hidden="false" customHeight="true" outlineLevel="0" collapsed="false">
      <c r="A536" s="51"/>
      <c r="B536" s="51"/>
      <c r="C536" s="51"/>
      <c r="D536" s="53"/>
      <c r="E536" s="51"/>
    </row>
    <row r="537" customFormat="false" ht="15.75" hidden="false" customHeight="true" outlineLevel="0" collapsed="false">
      <c r="A537" s="51"/>
      <c r="B537" s="51"/>
      <c r="C537" s="51"/>
      <c r="D537" s="53"/>
      <c r="E537" s="51"/>
    </row>
    <row r="538" customFormat="false" ht="15.75" hidden="false" customHeight="true" outlineLevel="0" collapsed="false">
      <c r="A538" s="51"/>
      <c r="B538" s="51"/>
      <c r="C538" s="51"/>
      <c r="D538" s="53"/>
      <c r="E538" s="51"/>
    </row>
    <row r="539" customFormat="false" ht="15.75" hidden="false" customHeight="true" outlineLevel="0" collapsed="false">
      <c r="A539" s="51"/>
      <c r="B539" s="51"/>
      <c r="C539" s="51"/>
      <c r="D539" s="53"/>
      <c r="E539" s="51"/>
    </row>
    <row r="540" customFormat="false" ht="15.75" hidden="false" customHeight="true" outlineLevel="0" collapsed="false">
      <c r="A540" s="51"/>
      <c r="B540" s="51"/>
      <c r="C540" s="51"/>
      <c r="D540" s="53"/>
      <c r="E540" s="51"/>
    </row>
    <row r="541" customFormat="false" ht="15.75" hidden="false" customHeight="true" outlineLevel="0" collapsed="false">
      <c r="A541" s="51"/>
      <c r="B541" s="51"/>
      <c r="C541" s="51"/>
      <c r="D541" s="53"/>
      <c r="E541" s="51"/>
    </row>
    <row r="542" customFormat="false" ht="15.75" hidden="false" customHeight="true" outlineLevel="0" collapsed="false">
      <c r="A542" s="51"/>
      <c r="B542" s="51"/>
      <c r="C542" s="51"/>
      <c r="D542" s="53"/>
      <c r="E542" s="51"/>
    </row>
    <row r="543" customFormat="false" ht="15.75" hidden="false" customHeight="true" outlineLevel="0" collapsed="false">
      <c r="A543" s="51"/>
      <c r="B543" s="51"/>
      <c r="C543" s="51"/>
      <c r="D543" s="53"/>
      <c r="E543" s="51"/>
    </row>
    <row r="544" customFormat="false" ht="15.75" hidden="false" customHeight="true" outlineLevel="0" collapsed="false">
      <c r="A544" s="51"/>
      <c r="B544" s="51"/>
      <c r="C544" s="51"/>
      <c r="D544" s="53"/>
      <c r="E544" s="51"/>
    </row>
    <row r="545" customFormat="false" ht="15.75" hidden="false" customHeight="true" outlineLevel="0" collapsed="false">
      <c r="A545" s="51"/>
      <c r="B545" s="51"/>
      <c r="C545" s="51"/>
      <c r="D545" s="53"/>
      <c r="E545" s="51"/>
    </row>
    <row r="546" customFormat="false" ht="15.75" hidden="false" customHeight="true" outlineLevel="0" collapsed="false">
      <c r="A546" s="51"/>
      <c r="B546" s="51"/>
      <c r="C546" s="51"/>
      <c r="D546" s="53"/>
      <c r="E546" s="51"/>
    </row>
    <row r="547" customFormat="false" ht="15.75" hidden="false" customHeight="true" outlineLevel="0" collapsed="false">
      <c r="A547" s="51"/>
      <c r="B547" s="51"/>
      <c r="C547" s="51"/>
      <c r="D547" s="53"/>
      <c r="E547" s="51"/>
    </row>
    <row r="548" customFormat="false" ht="15.75" hidden="false" customHeight="true" outlineLevel="0" collapsed="false">
      <c r="A548" s="51"/>
      <c r="B548" s="51"/>
      <c r="C548" s="51"/>
      <c r="D548" s="53"/>
      <c r="E548" s="51"/>
    </row>
    <row r="549" customFormat="false" ht="15.75" hidden="false" customHeight="true" outlineLevel="0" collapsed="false">
      <c r="A549" s="51"/>
      <c r="B549" s="51"/>
      <c r="C549" s="51"/>
      <c r="D549" s="53"/>
      <c r="E549" s="51"/>
    </row>
    <row r="550" customFormat="false" ht="15.75" hidden="false" customHeight="true" outlineLevel="0" collapsed="false">
      <c r="A550" s="51"/>
      <c r="B550" s="51"/>
      <c r="C550" s="51"/>
      <c r="D550" s="53"/>
      <c r="E550" s="51"/>
    </row>
    <row r="551" customFormat="false" ht="15.75" hidden="false" customHeight="true" outlineLevel="0" collapsed="false">
      <c r="A551" s="51"/>
      <c r="B551" s="51"/>
      <c r="C551" s="51"/>
      <c r="D551" s="53"/>
      <c r="E551" s="51"/>
    </row>
    <row r="552" customFormat="false" ht="15.75" hidden="false" customHeight="true" outlineLevel="0" collapsed="false">
      <c r="A552" s="51"/>
      <c r="B552" s="51"/>
      <c r="C552" s="51"/>
      <c r="D552" s="53"/>
      <c r="E552" s="51"/>
    </row>
    <row r="553" customFormat="false" ht="15.75" hidden="false" customHeight="true" outlineLevel="0" collapsed="false">
      <c r="A553" s="51"/>
      <c r="B553" s="51"/>
      <c r="C553" s="51"/>
      <c r="D553" s="53"/>
      <c r="E553" s="51"/>
    </row>
    <row r="554" customFormat="false" ht="15.75" hidden="false" customHeight="true" outlineLevel="0" collapsed="false">
      <c r="A554" s="51"/>
      <c r="B554" s="51"/>
      <c r="C554" s="51"/>
      <c r="D554" s="53"/>
      <c r="E554" s="51"/>
    </row>
    <row r="555" customFormat="false" ht="15.75" hidden="false" customHeight="true" outlineLevel="0" collapsed="false">
      <c r="A555" s="51"/>
      <c r="B555" s="51"/>
      <c r="C555" s="51"/>
      <c r="D555" s="53"/>
      <c r="E555" s="51"/>
    </row>
    <row r="556" customFormat="false" ht="15.75" hidden="false" customHeight="true" outlineLevel="0" collapsed="false">
      <c r="A556" s="51"/>
      <c r="B556" s="51"/>
      <c r="C556" s="51"/>
      <c r="D556" s="53"/>
      <c r="E556" s="51"/>
    </row>
    <row r="557" customFormat="false" ht="15.75" hidden="false" customHeight="true" outlineLevel="0" collapsed="false">
      <c r="A557" s="51"/>
      <c r="B557" s="51"/>
      <c r="C557" s="51"/>
      <c r="D557" s="53"/>
      <c r="E557" s="51"/>
    </row>
    <row r="558" customFormat="false" ht="15.75" hidden="false" customHeight="true" outlineLevel="0" collapsed="false">
      <c r="A558" s="51"/>
      <c r="B558" s="51"/>
      <c r="C558" s="51"/>
      <c r="D558" s="53"/>
      <c r="E558" s="51"/>
    </row>
    <row r="559" customFormat="false" ht="15.75" hidden="false" customHeight="true" outlineLevel="0" collapsed="false">
      <c r="A559" s="51"/>
      <c r="B559" s="51"/>
      <c r="C559" s="51"/>
      <c r="D559" s="53"/>
      <c r="E559" s="51"/>
    </row>
    <row r="560" customFormat="false" ht="15.75" hidden="false" customHeight="true" outlineLevel="0" collapsed="false">
      <c r="A560" s="51"/>
      <c r="B560" s="51"/>
      <c r="C560" s="51"/>
      <c r="D560" s="53"/>
      <c r="E560" s="51"/>
    </row>
    <row r="561" customFormat="false" ht="15.75" hidden="false" customHeight="true" outlineLevel="0" collapsed="false">
      <c r="A561" s="51"/>
      <c r="B561" s="51"/>
      <c r="C561" s="51"/>
      <c r="D561" s="53"/>
      <c r="E561" s="51"/>
    </row>
    <row r="562" customFormat="false" ht="15.75" hidden="false" customHeight="true" outlineLevel="0" collapsed="false">
      <c r="A562" s="51"/>
      <c r="B562" s="51"/>
      <c r="C562" s="51"/>
      <c r="D562" s="53"/>
      <c r="E562" s="51"/>
    </row>
    <row r="563" customFormat="false" ht="15.75" hidden="false" customHeight="true" outlineLevel="0" collapsed="false">
      <c r="A563" s="51"/>
      <c r="B563" s="51"/>
      <c r="C563" s="51"/>
      <c r="D563" s="53"/>
      <c r="E563" s="51"/>
    </row>
    <row r="564" customFormat="false" ht="15.75" hidden="false" customHeight="true" outlineLevel="0" collapsed="false">
      <c r="A564" s="51"/>
      <c r="B564" s="51"/>
      <c r="C564" s="51"/>
      <c r="D564" s="53"/>
      <c r="E564" s="51"/>
    </row>
    <row r="565" customFormat="false" ht="15.75" hidden="false" customHeight="true" outlineLevel="0" collapsed="false">
      <c r="A565" s="51"/>
      <c r="B565" s="51"/>
      <c r="C565" s="51"/>
      <c r="D565" s="53"/>
      <c r="E565" s="51"/>
    </row>
    <row r="566" customFormat="false" ht="15.75" hidden="false" customHeight="true" outlineLevel="0" collapsed="false">
      <c r="A566" s="51"/>
      <c r="B566" s="51"/>
      <c r="C566" s="51"/>
      <c r="D566" s="53"/>
      <c r="E566" s="51"/>
    </row>
    <row r="567" customFormat="false" ht="15.75" hidden="false" customHeight="true" outlineLevel="0" collapsed="false">
      <c r="A567" s="51"/>
      <c r="B567" s="51"/>
      <c r="C567" s="51"/>
      <c r="D567" s="53"/>
      <c r="E567" s="51"/>
    </row>
    <row r="568" customFormat="false" ht="15.75" hidden="false" customHeight="true" outlineLevel="0" collapsed="false">
      <c r="A568" s="51"/>
      <c r="B568" s="51"/>
      <c r="C568" s="51"/>
      <c r="D568" s="53"/>
      <c r="E568" s="51"/>
    </row>
    <row r="569" customFormat="false" ht="15.75" hidden="false" customHeight="true" outlineLevel="0" collapsed="false">
      <c r="A569" s="51"/>
      <c r="B569" s="51"/>
      <c r="C569" s="51"/>
      <c r="D569" s="53"/>
      <c r="E569" s="51"/>
    </row>
    <row r="570" customFormat="false" ht="15.75" hidden="false" customHeight="true" outlineLevel="0" collapsed="false">
      <c r="A570" s="51"/>
      <c r="B570" s="51"/>
      <c r="C570" s="51"/>
      <c r="D570" s="53"/>
      <c r="E570" s="51"/>
    </row>
    <row r="571" customFormat="false" ht="15.75" hidden="false" customHeight="true" outlineLevel="0" collapsed="false">
      <c r="A571" s="51"/>
      <c r="B571" s="51"/>
      <c r="C571" s="51"/>
      <c r="D571" s="53"/>
      <c r="E571" s="51"/>
    </row>
    <row r="572" customFormat="false" ht="15.75" hidden="false" customHeight="true" outlineLevel="0" collapsed="false">
      <c r="A572" s="51"/>
      <c r="B572" s="51"/>
      <c r="C572" s="51"/>
      <c r="D572" s="53"/>
      <c r="E572" s="51"/>
    </row>
    <row r="573" customFormat="false" ht="15.75" hidden="false" customHeight="true" outlineLevel="0" collapsed="false">
      <c r="A573" s="51"/>
      <c r="B573" s="51"/>
      <c r="C573" s="51"/>
      <c r="D573" s="53"/>
      <c r="E573" s="51"/>
    </row>
    <row r="574" customFormat="false" ht="15.75" hidden="false" customHeight="true" outlineLevel="0" collapsed="false">
      <c r="A574" s="51"/>
      <c r="B574" s="51"/>
      <c r="C574" s="51"/>
      <c r="D574" s="53"/>
      <c r="E574" s="51"/>
    </row>
    <row r="575" customFormat="false" ht="15.75" hidden="false" customHeight="true" outlineLevel="0" collapsed="false">
      <c r="A575" s="51"/>
      <c r="B575" s="51"/>
      <c r="C575" s="51"/>
      <c r="D575" s="53"/>
      <c r="E575" s="51"/>
    </row>
    <row r="576" customFormat="false" ht="15.75" hidden="false" customHeight="true" outlineLevel="0" collapsed="false">
      <c r="A576" s="51"/>
      <c r="B576" s="51"/>
      <c r="C576" s="51"/>
      <c r="D576" s="53"/>
      <c r="E576" s="51"/>
    </row>
    <row r="577" customFormat="false" ht="15.75" hidden="false" customHeight="true" outlineLevel="0" collapsed="false">
      <c r="A577" s="51"/>
      <c r="B577" s="51"/>
      <c r="C577" s="51"/>
      <c r="D577" s="53"/>
      <c r="E577" s="51"/>
    </row>
    <row r="578" customFormat="false" ht="15.75" hidden="false" customHeight="true" outlineLevel="0" collapsed="false">
      <c r="A578" s="51"/>
      <c r="B578" s="51"/>
      <c r="C578" s="51"/>
      <c r="D578" s="53"/>
      <c r="E578" s="51"/>
    </row>
    <row r="579" customFormat="false" ht="15.75" hidden="false" customHeight="true" outlineLevel="0" collapsed="false">
      <c r="A579" s="51"/>
      <c r="B579" s="51"/>
      <c r="C579" s="51"/>
      <c r="D579" s="53"/>
      <c r="E579" s="51"/>
    </row>
    <row r="580" customFormat="false" ht="15.75" hidden="false" customHeight="true" outlineLevel="0" collapsed="false">
      <c r="A580" s="51"/>
      <c r="B580" s="51"/>
      <c r="C580" s="51"/>
      <c r="D580" s="53"/>
      <c r="E580" s="51"/>
    </row>
    <row r="581" customFormat="false" ht="15.75" hidden="false" customHeight="true" outlineLevel="0" collapsed="false">
      <c r="A581" s="51"/>
      <c r="B581" s="51"/>
      <c r="C581" s="51"/>
      <c r="D581" s="53"/>
      <c r="E581" s="51"/>
    </row>
    <row r="582" customFormat="false" ht="15.75" hidden="false" customHeight="true" outlineLevel="0" collapsed="false">
      <c r="A582" s="51"/>
      <c r="B582" s="51"/>
      <c r="C582" s="51"/>
      <c r="D582" s="53"/>
      <c r="E582" s="51"/>
    </row>
    <row r="583" customFormat="false" ht="15.75" hidden="false" customHeight="true" outlineLevel="0" collapsed="false">
      <c r="A583" s="51"/>
      <c r="B583" s="51"/>
      <c r="C583" s="51"/>
      <c r="D583" s="53"/>
      <c r="E583" s="51"/>
    </row>
    <row r="584" customFormat="false" ht="15.75" hidden="false" customHeight="true" outlineLevel="0" collapsed="false">
      <c r="A584" s="51"/>
      <c r="B584" s="51"/>
      <c r="C584" s="51"/>
      <c r="D584" s="53"/>
      <c r="E584" s="51"/>
    </row>
    <row r="585" customFormat="false" ht="15.75" hidden="false" customHeight="true" outlineLevel="0" collapsed="false">
      <c r="A585" s="51"/>
      <c r="B585" s="51"/>
      <c r="C585" s="51"/>
      <c r="D585" s="53"/>
      <c r="E585" s="51"/>
    </row>
    <row r="586" customFormat="false" ht="15.75" hidden="false" customHeight="true" outlineLevel="0" collapsed="false">
      <c r="A586" s="51"/>
      <c r="B586" s="51"/>
      <c r="C586" s="51"/>
      <c r="D586" s="53"/>
      <c r="E586" s="51"/>
    </row>
    <row r="587" customFormat="false" ht="15.75" hidden="false" customHeight="true" outlineLevel="0" collapsed="false">
      <c r="A587" s="51"/>
      <c r="B587" s="51"/>
      <c r="C587" s="51"/>
      <c r="D587" s="53"/>
      <c r="E587" s="51"/>
    </row>
    <row r="588" customFormat="false" ht="15.75" hidden="false" customHeight="true" outlineLevel="0" collapsed="false">
      <c r="A588" s="51"/>
      <c r="B588" s="51"/>
      <c r="C588" s="51"/>
      <c r="D588" s="53"/>
      <c r="E588" s="51"/>
    </row>
    <row r="589" customFormat="false" ht="15.75" hidden="false" customHeight="true" outlineLevel="0" collapsed="false">
      <c r="A589" s="51"/>
      <c r="B589" s="51"/>
      <c r="C589" s="51"/>
      <c r="D589" s="53"/>
      <c r="E589" s="51"/>
    </row>
    <row r="590" customFormat="false" ht="15.75" hidden="false" customHeight="true" outlineLevel="0" collapsed="false">
      <c r="A590" s="51"/>
      <c r="B590" s="51"/>
      <c r="C590" s="51"/>
      <c r="D590" s="53"/>
      <c r="E590" s="51"/>
    </row>
    <row r="591" customFormat="false" ht="15.75" hidden="false" customHeight="true" outlineLevel="0" collapsed="false">
      <c r="A591" s="51"/>
      <c r="B591" s="51"/>
      <c r="C591" s="51"/>
      <c r="D591" s="53"/>
      <c r="E591" s="51"/>
    </row>
    <row r="592" customFormat="false" ht="15.75" hidden="false" customHeight="true" outlineLevel="0" collapsed="false">
      <c r="A592" s="51"/>
      <c r="B592" s="51"/>
      <c r="C592" s="51"/>
      <c r="D592" s="53"/>
      <c r="E592" s="51"/>
    </row>
    <row r="593" customFormat="false" ht="15.75" hidden="false" customHeight="true" outlineLevel="0" collapsed="false">
      <c r="A593" s="51"/>
      <c r="B593" s="51"/>
      <c r="C593" s="51"/>
      <c r="D593" s="53"/>
      <c r="E593" s="51"/>
    </row>
    <row r="594" customFormat="false" ht="15.75" hidden="false" customHeight="true" outlineLevel="0" collapsed="false">
      <c r="A594" s="51"/>
      <c r="B594" s="51"/>
      <c r="C594" s="51"/>
      <c r="D594" s="53"/>
      <c r="E594" s="51"/>
    </row>
    <row r="595" customFormat="false" ht="15.75" hidden="false" customHeight="true" outlineLevel="0" collapsed="false">
      <c r="A595" s="51"/>
      <c r="B595" s="51"/>
      <c r="C595" s="51"/>
      <c r="D595" s="53"/>
      <c r="E595" s="51"/>
    </row>
    <row r="596" customFormat="false" ht="15.75" hidden="false" customHeight="true" outlineLevel="0" collapsed="false">
      <c r="A596" s="51"/>
      <c r="B596" s="51"/>
      <c r="C596" s="51"/>
      <c r="D596" s="53"/>
      <c r="E596" s="51"/>
    </row>
    <row r="597" customFormat="false" ht="15.75" hidden="false" customHeight="true" outlineLevel="0" collapsed="false">
      <c r="A597" s="51"/>
      <c r="B597" s="51"/>
      <c r="C597" s="51"/>
      <c r="D597" s="53"/>
      <c r="E597" s="51"/>
    </row>
    <row r="598" customFormat="false" ht="15.75" hidden="false" customHeight="true" outlineLevel="0" collapsed="false">
      <c r="A598" s="51"/>
      <c r="B598" s="51"/>
      <c r="C598" s="51"/>
      <c r="D598" s="53"/>
      <c r="E598" s="51"/>
    </row>
    <row r="599" customFormat="false" ht="15.75" hidden="false" customHeight="true" outlineLevel="0" collapsed="false">
      <c r="A599" s="51"/>
      <c r="B599" s="51"/>
      <c r="C599" s="51"/>
      <c r="D599" s="53"/>
      <c r="E599" s="51"/>
    </row>
    <row r="600" customFormat="false" ht="15.75" hidden="false" customHeight="true" outlineLevel="0" collapsed="false">
      <c r="A600" s="51"/>
      <c r="B600" s="51"/>
      <c r="C600" s="51"/>
      <c r="D600" s="53"/>
      <c r="E600" s="51"/>
    </row>
    <row r="601" customFormat="false" ht="15.75" hidden="false" customHeight="true" outlineLevel="0" collapsed="false">
      <c r="A601" s="51"/>
      <c r="B601" s="51"/>
      <c r="C601" s="51"/>
      <c r="D601" s="53"/>
      <c r="E601" s="51"/>
    </row>
    <row r="602" customFormat="false" ht="15.75" hidden="false" customHeight="true" outlineLevel="0" collapsed="false">
      <c r="A602" s="51"/>
      <c r="B602" s="51"/>
      <c r="C602" s="51"/>
      <c r="D602" s="53"/>
      <c r="E602" s="51"/>
    </row>
    <row r="603" customFormat="false" ht="15.75" hidden="false" customHeight="true" outlineLevel="0" collapsed="false">
      <c r="A603" s="51"/>
      <c r="B603" s="51"/>
      <c r="C603" s="51"/>
      <c r="D603" s="53"/>
      <c r="E603" s="51"/>
    </row>
    <row r="604" customFormat="false" ht="15.75" hidden="false" customHeight="true" outlineLevel="0" collapsed="false">
      <c r="A604" s="51"/>
      <c r="B604" s="51"/>
      <c r="C604" s="51"/>
      <c r="D604" s="53"/>
      <c r="E604" s="51"/>
    </row>
    <row r="605" customFormat="false" ht="15.75" hidden="false" customHeight="true" outlineLevel="0" collapsed="false">
      <c r="A605" s="51"/>
      <c r="B605" s="51"/>
      <c r="C605" s="51"/>
      <c r="D605" s="53"/>
      <c r="E605" s="51"/>
    </row>
    <row r="606" customFormat="false" ht="15.75" hidden="false" customHeight="true" outlineLevel="0" collapsed="false">
      <c r="A606" s="51"/>
      <c r="B606" s="51"/>
      <c r="C606" s="51"/>
      <c r="D606" s="53"/>
      <c r="E606" s="51"/>
    </row>
    <row r="607" customFormat="false" ht="15.75" hidden="false" customHeight="true" outlineLevel="0" collapsed="false">
      <c r="A607" s="51"/>
      <c r="B607" s="51"/>
      <c r="C607" s="51"/>
      <c r="D607" s="53"/>
      <c r="E607" s="51"/>
    </row>
    <row r="608" customFormat="false" ht="15.75" hidden="false" customHeight="true" outlineLevel="0" collapsed="false">
      <c r="A608" s="51"/>
      <c r="B608" s="51"/>
      <c r="C608" s="51"/>
      <c r="D608" s="53"/>
      <c r="E608" s="51"/>
    </row>
    <row r="609" customFormat="false" ht="15.75" hidden="false" customHeight="true" outlineLevel="0" collapsed="false">
      <c r="A609" s="51"/>
      <c r="B609" s="51"/>
      <c r="C609" s="51"/>
      <c r="D609" s="53"/>
      <c r="E609" s="51"/>
    </row>
    <row r="610" customFormat="false" ht="15.75" hidden="false" customHeight="true" outlineLevel="0" collapsed="false">
      <c r="A610" s="51"/>
      <c r="B610" s="51"/>
      <c r="C610" s="51"/>
      <c r="D610" s="53"/>
      <c r="E610" s="51"/>
    </row>
    <row r="611" customFormat="false" ht="15.75" hidden="false" customHeight="true" outlineLevel="0" collapsed="false">
      <c r="A611" s="51"/>
      <c r="B611" s="51"/>
      <c r="C611" s="51"/>
      <c r="D611" s="53"/>
      <c r="E611" s="51"/>
    </row>
    <row r="612" customFormat="false" ht="15.75" hidden="false" customHeight="true" outlineLevel="0" collapsed="false">
      <c r="A612" s="51"/>
      <c r="B612" s="51"/>
      <c r="C612" s="51"/>
      <c r="D612" s="53"/>
      <c r="E612" s="51"/>
    </row>
    <row r="613" customFormat="false" ht="15.75" hidden="false" customHeight="true" outlineLevel="0" collapsed="false">
      <c r="A613" s="51"/>
      <c r="B613" s="51"/>
      <c r="C613" s="51"/>
      <c r="D613" s="53"/>
      <c r="E613" s="51"/>
    </row>
    <row r="614" customFormat="false" ht="15.75" hidden="false" customHeight="true" outlineLevel="0" collapsed="false">
      <c r="A614" s="51"/>
      <c r="B614" s="51"/>
      <c r="C614" s="51"/>
      <c r="D614" s="53"/>
      <c r="E614" s="51"/>
    </row>
    <row r="615" customFormat="false" ht="15.75" hidden="false" customHeight="true" outlineLevel="0" collapsed="false">
      <c r="A615" s="51"/>
      <c r="B615" s="51"/>
      <c r="C615" s="51"/>
      <c r="D615" s="53"/>
      <c r="E615" s="51"/>
    </row>
    <row r="616" customFormat="false" ht="15.75" hidden="false" customHeight="true" outlineLevel="0" collapsed="false">
      <c r="A616" s="51"/>
      <c r="B616" s="51"/>
      <c r="C616" s="51"/>
      <c r="D616" s="53"/>
      <c r="E616" s="51"/>
    </row>
    <row r="617" customFormat="false" ht="15.75" hidden="false" customHeight="true" outlineLevel="0" collapsed="false">
      <c r="A617" s="51"/>
      <c r="B617" s="51"/>
      <c r="C617" s="51"/>
      <c r="D617" s="53"/>
      <c r="E617" s="51"/>
    </row>
    <row r="618" customFormat="false" ht="15.75" hidden="false" customHeight="true" outlineLevel="0" collapsed="false">
      <c r="A618" s="51"/>
      <c r="B618" s="51"/>
      <c r="C618" s="51"/>
      <c r="D618" s="53"/>
      <c r="E618" s="51"/>
    </row>
    <row r="619" customFormat="false" ht="15.75" hidden="false" customHeight="true" outlineLevel="0" collapsed="false">
      <c r="A619" s="51"/>
      <c r="B619" s="51"/>
      <c r="C619" s="51"/>
      <c r="D619" s="53"/>
      <c r="E619" s="51"/>
    </row>
    <row r="620" customFormat="false" ht="15.75" hidden="false" customHeight="true" outlineLevel="0" collapsed="false">
      <c r="A620" s="51"/>
      <c r="B620" s="51"/>
      <c r="C620" s="51"/>
      <c r="D620" s="53"/>
      <c r="E620" s="51"/>
    </row>
    <row r="621" customFormat="false" ht="15.75" hidden="false" customHeight="true" outlineLevel="0" collapsed="false">
      <c r="A621" s="51"/>
      <c r="B621" s="51"/>
      <c r="C621" s="51"/>
      <c r="D621" s="53"/>
      <c r="E621" s="51"/>
    </row>
    <row r="622" customFormat="false" ht="15.75" hidden="false" customHeight="true" outlineLevel="0" collapsed="false">
      <c r="A622" s="51"/>
      <c r="B622" s="51"/>
      <c r="C622" s="51"/>
      <c r="D622" s="53"/>
      <c r="E622" s="51"/>
    </row>
    <row r="623" customFormat="false" ht="15.75" hidden="false" customHeight="true" outlineLevel="0" collapsed="false">
      <c r="A623" s="51"/>
      <c r="B623" s="51"/>
      <c r="C623" s="51"/>
      <c r="D623" s="53"/>
      <c r="E623" s="51"/>
    </row>
    <row r="624" customFormat="false" ht="15.75" hidden="false" customHeight="true" outlineLevel="0" collapsed="false">
      <c r="A624" s="51"/>
      <c r="B624" s="51"/>
      <c r="C624" s="51"/>
      <c r="D624" s="53"/>
      <c r="E624" s="51"/>
    </row>
    <row r="625" customFormat="false" ht="15.75" hidden="false" customHeight="true" outlineLevel="0" collapsed="false">
      <c r="A625" s="51"/>
      <c r="B625" s="51"/>
      <c r="C625" s="51"/>
      <c r="D625" s="53"/>
      <c r="E625" s="51"/>
    </row>
    <row r="626" customFormat="false" ht="15.75" hidden="false" customHeight="true" outlineLevel="0" collapsed="false">
      <c r="A626" s="51"/>
      <c r="B626" s="51"/>
      <c r="C626" s="51"/>
      <c r="D626" s="53"/>
      <c r="E626" s="51"/>
    </row>
    <row r="627" customFormat="false" ht="15.75" hidden="false" customHeight="true" outlineLevel="0" collapsed="false">
      <c r="A627" s="51"/>
      <c r="B627" s="51"/>
      <c r="C627" s="51"/>
      <c r="D627" s="53"/>
      <c r="E627" s="51"/>
    </row>
    <row r="628" customFormat="false" ht="15.75" hidden="false" customHeight="true" outlineLevel="0" collapsed="false">
      <c r="A628" s="51"/>
      <c r="B628" s="51"/>
      <c r="C628" s="51"/>
      <c r="D628" s="53"/>
      <c r="E628" s="51"/>
    </row>
    <row r="629" customFormat="false" ht="15.75" hidden="false" customHeight="true" outlineLevel="0" collapsed="false">
      <c r="A629" s="51"/>
      <c r="B629" s="51"/>
      <c r="C629" s="51"/>
      <c r="D629" s="53"/>
      <c r="E629" s="51"/>
    </row>
    <row r="630" customFormat="false" ht="15.75" hidden="false" customHeight="true" outlineLevel="0" collapsed="false">
      <c r="A630" s="51"/>
      <c r="B630" s="51"/>
      <c r="C630" s="51"/>
      <c r="D630" s="53"/>
      <c r="E630" s="51"/>
    </row>
    <row r="631" customFormat="false" ht="15.75" hidden="false" customHeight="true" outlineLevel="0" collapsed="false">
      <c r="A631" s="51"/>
      <c r="B631" s="51"/>
      <c r="C631" s="51"/>
      <c r="D631" s="53"/>
      <c r="E631" s="51"/>
    </row>
    <row r="632" customFormat="false" ht="15.75" hidden="false" customHeight="true" outlineLevel="0" collapsed="false">
      <c r="A632" s="51"/>
      <c r="B632" s="51"/>
      <c r="C632" s="51"/>
      <c r="D632" s="53"/>
      <c r="E632" s="51"/>
    </row>
    <row r="633" customFormat="false" ht="15.75" hidden="false" customHeight="true" outlineLevel="0" collapsed="false">
      <c r="A633" s="51"/>
      <c r="B633" s="51"/>
      <c r="C633" s="51"/>
      <c r="D633" s="53"/>
      <c r="E633" s="51"/>
    </row>
    <row r="634" customFormat="false" ht="15.75" hidden="false" customHeight="true" outlineLevel="0" collapsed="false">
      <c r="A634" s="51"/>
      <c r="B634" s="51"/>
      <c r="C634" s="51"/>
      <c r="D634" s="53"/>
      <c r="E634" s="51"/>
    </row>
    <row r="635" customFormat="false" ht="15.75" hidden="false" customHeight="true" outlineLevel="0" collapsed="false">
      <c r="A635" s="51"/>
      <c r="B635" s="51"/>
      <c r="C635" s="51"/>
      <c r="D635" s="53"/>
      <c r="E635" s="51"/>
    </row>
    <row r="636" customFormat="false" ht="15.75" hidden="false" customHeight="true" outlineLevel="0" collapsed="false">
      <c r="A636" s="51"/>
      <c r="B636" s="51"/>
      <c r="C636" s="51"/>
      <c r="D636" s="53"/>
      <c r="E636" s="51"/>
    </row>
    <row r="637" customFormat="false" ht="15.75" hidden="false" customHeight="true" outlineLevel="0" collapsed="false">
      <c r="A637" s="51"/>
      <c r="B637" s="51"/>
      <c r="C637" s="51"/>
      <c r="D637" s="53"/>
      <c r="E637" s="51"/>
    </row>
    <row r="638" customFormat="false" ht="15.75" hidden="false" customHeight="true" outlineLevel="0" collapsed="false">
      <c r="A638" s="51"/>
      <c r="B638" s="51"/>
      <c r="C638" s="51"/>
      <c r="D638" s="53"/>
      <c r="E638" s="51"/>
    </row>
    <row r="639" customFormat="false" ht="15.75" hidden="false" customHeight="true" outlineLevel="0" collapsed="false">
      <c r="A639" s="51"/>
      <c r="B639" s="51"/>
      <c r="C639" s="51"/>
      <c r="D639" s="53"/>
      <c r="E639" s="51"/>
    </row>
    <row r="640" customFormat="false" ht="15.75" hidden="false" customHeight="true" outlineLevel="0" collapsed="false">
      <c r="A640" s="51"/>
      <c r="B640" s="51"/>
      <c r="C640" s="51"/>
      <c r="D640" s="53"/>
      <c r="E640" s="51"/>
    </row>
    <row r="641" customFormat="false" ht="15.75" hidden="false" customHeight="true" outlineLevel="0" collapsed="false">
      <c r="A641" s="51"/>
      <c r="B641" s="51"/>
      <c r="C641" s="51"/>
      <c r="D641" s="53"/>
      <c r="E641" s="51"/>
    </row>
    <row r="642" customFormat="false" ht="15.75" hidden="false" customHeight="true" outlineLevel="0" collapsed="false">
      <c r="A642" s="51"/>
      <c r="B642" s="51"/>
      <c r="C642" s="51"/>
      <c r="D642" s="53"/>
      <c r="E642" s="51"/>
    </row>
    <row r="643" customFormat="false" ht="15.75" hidden="false" customHeight="true" outlineLevel="0" collapsed="false">
      <c r="A643" s="51"/>
      <c r="B643" s="51"/>
      <c r="C643" s="51"/>
      <c r="D643" s="53"/>
      <c r="E643" s="51"/>
    </row>
    <row r="644" customFormat="false" ht="15.75" hidden="false" customHeight="true" outlineLevel="0" collapsed="false">
      <c r="A644" s="51"/>
      <c r="B644" s="51"/>
      <c r="C644" s="51"/>
      <c r="D644" s="53"/>
      <c r="E644" s="51"/>
    </row>
    <row r="645" customFormat="false" ht="15.75" hidden="false" customHeight="true" outlineLevel="0" collapsed="false">
      <c r="A645" s="51"/>
      <c r="B645" s="51"/>
      <c r="C645" s="51"/>
      <c r="D645" s="53"/>
      <c r="E645" s="51"/>
    </row>
    <row r="646" customFormat="false" ht="15.75" hidden="false" customHeight="true" outlineLevel="0" collapsed="false">
      <c r="A646" s="51"/>
      <c r="B646" s="51"/>
      <c r="C646" s="51"/>
      <c r="D646" s="53"/>
      <c r="E646" s="51"/>
    </row>
    <row r="647" customFormat="false" ht="15.75" hidden="false" customHeight="true" outlineLevel="0" collapsed="false">
      <c r="A647" s="51"/>
      <c r="B647" s="51"/>
      <c r="C647" s="51"/>
      <c r="D647" s="53"/>
      <c r="E647" s="51"/>
    </row>
    <row r="648" customFormat="false" ht="15.75" hidden="false" customHeight="true" outlineLevel="0" collapsed="false">
      <c r="A648" s="51"/>
      <c r="B648" s="51"/>
      <c r="C648" s="51"/>
      <c r="D648" s="53"/>
      <c r="E648" s="51"/>
    </row>
    <row r="649" customFormat="false" ht="15.75" hidden="false" customHeight="true" outlineLevel="0" collapsed="false">
      <c r="A649" s="51"/>
      <c r="B649" s="51"/>
      <c r="C649" s="51"/>
      <c r="D649" s="53"/>
      <c r="E649" s="51"/>
    </row>
    <row r="650" customFormat="false" ht="15.75" hidden="false" customHeight="true" outlineLevel="0" collapsed="false">
      <c r="A650" s="51"/>
      <c r="B650" s="51"/>
      <c r="C650" s="51"/>
      <c r="D650" s="53"/>
      <c r="E650" s="51"/>
    </row>
    <row r="651" customFormat="false" ht="15.75" hidden="false" customHeight="true" outlineLevel="0" collapsed="false">
      <c r="A651" s="51"/>
      <c r="B651" s="51"/>
      <c r="C651" s="51"/>
      <c r="D651" s="53"/>
      <c r="E651" s="51"/>
    </row>
    <row r="652" customFormat="false" ht="15.75" hidden="false" customHeight="true" outlineLevel="0" collapsed="false">
      <c r="A652" s="51"/>
      <c r="B652" s="51"/>
      <c r="C652" s="51"/>
      <c r="D652" s="53"/>
      <c r="E652" s="51"/>
    </row>
    <row r="653" customFormat="false" ht="15.75" hidden="false" customHeight="true" outlineLevel="0" collapsed="false">
      <c r="A653" s="51"/>
      <c r="B653" s="51"/>
      <c r="C653" s="51"/>
      <c r="D653" s="53"/>
      <c r="E653" s="51"/>
    </row>
    <row r="654" customFormat="false" ht="15.75" hidden="false" customHeight="true" outlineLevel="0" collapsed="false">
      <c r="A654" s="51"/>
      <c r="B654" s="51"/>
      <c r="C654" s="51"/>
      <c r="D654" s="53"/>
      <c r="E654" s="51"/>
    </row>
    <row r="655" customFormat="false" ht="15.75" hidden="false" customHeight="true" outlineLevel="0" collapsed="false">
      <c r="A655" s="51"/>
      <c r="B655" s="51"/>
      <c r="C655" s="51"/>
      <c r="D655" s="53"/>
      <c r="E655" s="51"/>
    </row>
    <row r="656" customFormat="false" ht="15.75" hidden="false" customHeight="true" outlineLevel="0" collapsed="false">
      <c r="A656" s="51"/>
      <c r="B656" s="51"/>
      <c r="C656" s="51"/>
      <c r="D656" s="53"/>
      <c r="E656" s="51"/>
    </row>
    <row r="657" customFormat="false" ht="15.75" hidden="false" customHeight="true" outlineLevel="0" collapsed="false">
      <c r="A657" s="51"/>
      <c r="B657" s="51"/>
      <c r="C657" s="51"/>
      <c r="D657" s="53"/>
      <c r="E657" s="51"/>
    </row>
    <row r="658" customFormat="false" ht="15.75" hidden="false" customHeight="true" outlineLevel="0" collapsed="false">
      <c r="A658" s="51"/>
      <c r="B658" s="51"/>
      <c r="C658" s="51"/>
      <c r="D658" s="53"/>
      <c r="E658" s="51"/>
    </row>
    <row r="659" customFormat="false" ht="15.75" hidden="false" customHeight="true" outlineLevel="0" collapsed="false">
      <c r="A659" s="51"/>
      <c r="B659" s="51"/>
      <c r="C659" s="51"/>
      <c r="D659" s="53"/>
      <c r="E659" s="51"/>
    </row>
    <row r="660" customFormat="false" ht="15.75" hidden="false" customHeight="true" outlineLevel="0" collapsed="false">
      <c r="A660" s="51"/>
      <c r="B660" s="51"/>
      <c r="C660" s="51"/>
      <c r="D660" s="53"/>
      <c r="E660" s="51"/>
    </row>
    <row r="661" customFormat="false" ht="15.75" hidden="false" customHeight="true" outlineLevel="0" collapsed="false">
      <c r="A661" s="51"/>
      <c r="B661" s="51"/>
      <c r="C661" s="51"/>
      <c r="D661" s="53"/>
      <c r="E661" s="51"/>
    </row>
    <row r="662" customFormat="false" ht="15.75" hidden="false" customHeight="true" outlineLevel="0" collapsed="false">
      <c r="A662" s="51"/>
      <c r="B662" s="51"/>
      <c r="C662" s="51"/>
      <c r="D662" s="53"/>
      <c r="E662" s="51"/>
    </row>
    <row r="663" customFormat="false" ht="15.75" hidden="false" customHeight="true" outlineLevel="0" collapsed="false">
      <c r="A663" s="51"/>
      <c r="B663" s="51"/>
      <c r="C663" s="51"/>
      <c r="D663" s="53"/>
      <c r="E663" s="51"/>
    </row>
    <row r="664" customFormat="false" ht="15.75" hidden="false" customHeight="true" outlineLevel="0" collapsed="false">
      <c r="A664" s="51"/>
      <c r="B664" s="51"/>
      <c r="C664" s="51"/>
      <c r="D664" s="53"/>
      <c r="E664" s="51"/>
    </row>
    <row r="665" customFormat="false" ht="15.75" hidden="false" customHeight="true" outlineLevel="0" collapsed="false">
      <c r="A665" s="51"/>
      <c r="B665" s="51"/>
      <c r="C665" s="51"/>
      <c r="D665" s="53"/>
      <c r="E665" s="51"/>
    </row>
    <row r="666" customFormat="false" ht="15.75" hidden="false" customHeight="true" outlineLevel="0" collapsed="false">
      <c r="A666" s="51"/>
      <c r="B666" s="51"/>
      <c r="C666" s="51"/>
      <c r="D666" s="53"/>
      <c r="E666" s="51"/>
    </row>
    <row r="667" customFormat="false" ht="15.75" hidden="false" customHeight="true" outlineLevel="0" collapsed="false">
      <c r="A667" s="51"/>
      <c r="B667" s="51"/>
      <c r="C667" s="51"/>
      <c r="D667" s="53"/>
      <c r="E667" s="51"/>
    </row>
    <row r="668" customFormat="false" ht="15.75" hidden="false" customHeight="true" outlineLevel="0" collapsed="false">
      <c r="A668" s="51"/>
      <c r="B668" s="51"/>
      <c r="C668" s="51"/>
      <c r="D668" s="53"/>
      <c r="E668" s="51"/>
    </row>
    <row r="669" customFormat="false" ht="15.75" hidden="false" customHeight="true" outlineLevel="0" collapsed="false">
      <c r="A669" s="51"/>
      <c r="B669" s="51"/>
      <c r="C669" s="51"/>
      <c r="D669" s="53"/>
      <c r="E669" s="51"/>
    </row>
    <row r="670" customFormat="false" ht="15.75" hidden="false" customHeight="true" outlineLevel="0" collapsed="false">
      <c r="A670" s="51"/>
      <c r="B670" s="51"/>
      <c r="C670" s="51"/>
      <c r="D670" s="53"/>
      <c r="E670" s="51"/>
    </row>
    <row r="671" customFormat="false" ht="15.75" hidden="false" customHeight="true" outlineLevel="0" collapsed="false">
      <c r="A671" s="51"/>
      <c r="B671" s="51"/>
      <c r="C671" s="51"/>
      <c r="D671" s="53"/>
      <c r="E671" s="51"/>
    </row>
    <row r="672" customFormat="false" ht="15.75" hidden="false" customHeight="true" outlineLevel="0" collapsed="false">
      <c r="A672" s="51"/>
      <c r="B672" s="51"/>
      <c r="C672" s="51"/>
      <c r="D672" s="53"/>
      <c r="E672" s="51"/>
    </row>
    <row r="673" customFormat="false" ht="15.75" hidden="false" customHeight="true" outlineLevel="0" collapsed="false">
      <c r="A673" s="51"/>
      <c r="B673" s="51"/>
      <c r="C673" s="51"/>
      <c r="D673" s="53"/>
      <c r="E673" s="51"/>
    </row>
    <row r="674" customFormat="false" ht="15.75" hidden="false" customHeight="true" outlineLevel="0" collapsed="false">
      <c r="A674" s="51"/>
      <c r="B674" s="51"/>
      <c r="C674" s="51"/>
      <c r="D674" s="53"/>
      <c r="E674" s="51"/>
    </row>
    <row r="675" customFormat="false" ht="15.75" hidden="false" customHeight="true" outlineLevel="0" collapsed="false">
      <c r="A675" s="51"/>
      <c r="B675" s="51"/>
      <c r="C675" s="51"/>
      <c r="D675" s="53"/>
      <c r="E675" s="51"/>
    </row>
    <row r="676" customFormat="false" ht="15.75" hidden="false" customHeight="true" outlineLevel="0" collapsed="false">
      <c r="A676" s="51"/>
      <c r="B676" s="51"/>
      <c r="C676" s="51"/>
      <c r="D676" s="53"/>
      <c r="E676" s="51"/>
    </row>
    <row r="677" customFormat="false" ht="15.75" hidden="false" customHeight="true" outlineLevel="0" collapsed="false">
      <c r="A677" s="51"/>
      <c r="B677" s="51"/>
      <c r="C677" s="51"/>
      <c r="D677" s="53"/>
      <c r="E677" s="51"/>
    </row>
    <row r="678" customFormat="false" ht="15.75" hidden="false" customHeight="true" outlineLevel="0" collapsed="false">
      <c r="A678" s="51"/>
      <c r="B678" s="51"/>
      <c r="C678" s="51"/>
      <c r="D678" s="53"/>
      <c r="E678" s="51"/>
    </row>
    <row r="679" customFormat="false" ht="15.75" hidden="false" customHeight="true" outlineLevel="0" collapsed="false">
      <c r="A679" s="51"/>
      <c r="B679" s="51"/>
      <c r="C679" s="51"/>
      <c r="D679" s="53"/>
      <c r="E679" s="51"/>
    </row>
    <row r="680" customFormat="false" ht="15.75" hidden="false" customHeight="true" outlineLevel="0" collapsed="false">
      <c r="A680" s="51"/>
      <c r="B680" s="51"/>
      <c r="C680" s="51"/>
      <c r="D680" s="53"/>
      <c r="E680" s="51"/>
    </row>
    <row r="681" customFormat="false" ht="15.75" hidden="false" customHeight="true" outlineLevel="0" collapsed="false">
      <c r="A681" s="51"/>
      <c r="B681" s="51"/>
      <c r="C681" s="51"/>
      <c r="D681" s="53"/>
      <c r="E681" s="51"/>
    </row>
    <row r="682" customFormat="false" ht="15.75" hidden="false" customHeight="true" outlineLevel="0" collapsed="false">
      <c r="A682" s="51"/>
      <c r="B682" s="51"/>
      <c r="C682" s="51"/>
      <c r="D682" s="53"/>
      <c r="E682" s="51"/>
    </row>
    <row r="683" customFormat="false" ht="15.75" hidden="false" customHeight="true" outlineLevel="0" collapsed="false">
      <c r="A683" s="51"/>
      <c r="B683" s="51"/>
      <c r="C683" s="51"/>
      <c r="D683" s="53"/>
      <c r="E683" s="51"/>
    </row>
    <row r="684" customFormat="false" ht="15.75" hidden="false" customHeight="true" outlineLevel="0" collapsed="false">
      <c r="A684" s="51"/>
      <c r="B684" s="51"/>
      <c r="C684" s="51"/>
      <c r="D684" s="53"/>
      <c r="E684" s="51"/>
    </row>
    <row r="685" customFormat="false" ht="15.75" hidden="false" customHeight="true" outlineLevel="0" collapsed="false">
      <c r="A685" s="51"/>
      <c r="B685" s="51"/>
      <c r="C685" s="51"/>
      <c r="D685" s="53"/>
      <c r="E685" s="51"/>
    </row>
    <row r="686" customFormat="false" ht="15.75" hidden="false" customHeight="true" outlineLevel="0" collapsed="false">
      <c r="A686" s="51"/>
      <c r="B686" s="51"/>
      <c r="C686" s="51"/>
      <c r="D686" s="53"/>
      <c r="E686" s="51"/>
    </row>
    <row r="687" customFormat="false" ht="15.75" hidden="false" customHeight="true" outlineLevel="0" collapsed="false">
      <c r="A687" s="51"/>
      <c r="B687" s="51"/>
      <c r="C687" s="51"/>
      <c r="D687" s="53"/>
      <c r="E687" s="51"/>
    </row>
    <row r="688" customFormat="false" ht="15.75" hidden="false" customHeight="true" outlineLevel="0" collapsed="false">
      <c r="A688" s="51"/>
      <c r="B688" s="51"/>
      <c r="C688" s="51"/>
      <c r="D688" s="53"/>
      <c r="E688" s="51"/>
    </row>
    <row r="689" customFormat="false" ht="15.75" hidden="false" customHeight="true" outlineLevel="0" collapsed="false">
      <c r="A689" s="51"/>
      <c r="B689" s="51"/>
      <c r="C689" s="51"/>
      <c r="D689" s="53"/>
      <c r="E689" s="51"/>
    </row>
    <row r="690" customFormat="false" ht="15.75" hidden="false" customHeight="true" outlineLevel="0" collapsed="false">
      <c r="A690" s="51"/>
      <c r="B690" s="51"/>
      <c r="C690" s="51"/>
      <c r="D690" s="53"/>
      <c r="E690" s="51"/>
    </row>
    <row r="691" customFormat="false" ht="15.75" hidden="false" customHeight="true" outlineLevel="0" collapsed="false">
      <c r="A691" s="51"/>
      <c r="B691" s="51"/>
      <c r="C691" s="51"/>
      <c r="D691" s="53"/>
      <c r="E691" s="51"/>
    </row>
    <row r="692" customFormat="false" ht="15.75" hidden="false" customHeight="true" outlineLevel="0" collapsed="false">
      <c r="A692" s="51"/>
      <c r="B692" s="51"/>
      <c r="C692" s="51"/>
      <c r="D692" s="53"/>
      <c r="E692" s="51"/>
    </row>
    <row r="693" customFormat="false" ht="15.75" hidden="false" customHeight="true" outlineLevel="0" collapsed="false">
      <c r="A693" s="51"/>
      <c r="B693" s="51"/>
      <c r="C693" s="51"/>
      <c r="D693" s="53"/>
      <c r="E693" s="51"/>
    </row>
    <row r="694" customFormat="false" ht="15.75" hidden="false" customHeight="true" outlineLevel="0" collapsed="false">
      <c r="A694" s="51"/>
      <c r="B694" s="51"/>
      <c r="C694" s="51"/>
      <c r="D694" s="53"/>
      <c r="E694" s="51"/>
    </row>
    <row r="695" customFormat="false" ht="15.75" hidden="false" customHeight="true" outlineLevel="0" collapsed="false">
      <c r="A695" s="51"/>
      <c r="B695" s="51"/>
      <c r="C695" s="51"/>
      <c r="D695" s="53"/>
      <c r="E695" s="51"/>
    </row>
    <row r="696" customFormat="false" ht="15.75" hidden="false" customHeight="true" outlineLevel="0" collapsed="false">
      <c r="A696" s="51"/>
      <c r="B696" s="51"/>
      <c r="C696" s="51"/>
      <c r="D696" s="53"/>
      <c r="E696" s="51"/>
    </row>
    <row r="697" customFormat="false" ht="15.75" hidden="false" customHeight="true" outlineLevel="0" collapsed="false">
      <c r="A697" s="51"/>
      <c r="B697" s="51"/>
      <c r="C697" s="51"/>
      <c r="D697" s="53"/>
      <c r="E697" s="51"/>
    </row>
    <row r="698" customFormat="false" ht="15.75" hidden="false" customHeight="true" outlineLevel="0" collapsed="false">
      <c r="A698" s="51"/>
      <c r="B698" s="51"/>
      <c r="C698" s="51"/>
      <c r="D698" s="53"/>
      <c r="E698" s="51"/>
    </row>
    <row r="699" customFormat="false" ht="15.75" hidden="false" customHeight="true" outlineLevel="0" collapsed="false">
      <c r="A699" s="51"/>
      <c r="B699" s="51"/>
      <c r="C699" s="51"/>
      <c r="D699" s="53"/>
      <c r="E699" s="51"/>
    </row>
    <row r="700" customFormat="false" ht="15.75" hidden="false" customHeight="true" outlineLevel="0" collapsed="false">
      <c r="A700" s="51"/>
      <c r="B700" s="51"/>
      <c r="C700" s="51"/>
      <c r="D700" s="53"/>
      <c r="E700" s="51"/>
    </row>
    <row r="701" customFormat="false" ht="15.75" hidden="false" customHeight="true" outlineLevel="0" collapsed="false">
      <c r="A701" s="51"/>
      <c r="B701" s="51"/>
      <c r="C701" s="51"/>
      <c r="D701" s="53"/>
      <c r="E701" s="51"/>
    </row>
    <row r="702" customFormat="false" ht="15.75" hidden="false" customHeight="true" outlineLevel="0" collapsed="false">
      <c r="A702" s="51"/>
      <c r="B702" s="51"/>
      <c r="C702" s="51"/>
      <c r="D702" s="53"/>
      <c r="E702" s="51"/>
    </row>
    <row r="703" customFormat="false" ht="15.75" hidden="false" customHeight="true" outlineLevel="0" collapsed="false">
      <c r="A703" s="51"/>
      <c r="B703" s="51"/>
      <c r="C703" s="51"/>
      <c r="D703" s="53"/>
      <c r="E703" s="51"/>
    </row>
    <row r="704" customFormat="false" ht="15.75" hidden="false" customHeight="true" outlineLevel="0" collapsed="false">
      <c r="A704" s="51"/>
      <c r="B704" s="51"/>
      <c r="C704" s="51"/>
      <c r="D704" s="53"/>
      <c r="E704" s="51"/>
    </row>
    <row r="705" customFormat="false" ht="15.75" hidden="false" customHeight="true" outlineLevel="0" collapsed="false">
      <c r="A705" s="51"/>
      <c r="B705" s="51"/>
      <c r="C705" s="51"/>
      <c r="D705" s="53"/>
      <c r="E705" s="51"/>
    </row>
    <row r="706" customFormat="false" ht="15.75" hidden="false" customHeight="true" outlineLevel="0" collapsed="false">
      <c r="A706" s="51"/>
      <c r="B706" s="51"/>
      <c r="C706" s="51"/>
      <c r="D706" s="53"/>
      <c r="E706" s="51"/>
    </row>
    <row r="707" customFormat="false" ht="15.75" hidden="false" customHeight="true" outlineLevel="0" collapsed="false">
      <c r="A707" s="51"/>
      <c r="B707" s="51"/>
      <c r="C707" s="51"/>
      <c r="D707" s="53"/>
      <c r="E707" s="51"/>
    </row>
    <row r="708" customFormat="false" ht="15.75" hidden="false" customHeight="true" outlineLevel="0" collapsed="false">
      <c r="A708" s="51"/>
      <c r="B708" s="51"/>
      <c r="C708" s="51"/>
      <c r="D708" s="53"/>
      <c r="E708" s="51"/>
    </row>
    <row r="709" customFormat="false" ht="15.75" hidden="false" customHeight="true" outlineLevel="0" collapsed="false">
      <c r="A709" s="51"/>
      <c r="B709" s="51"/>
      <c r="C709" s="51"/>
      <c r="D709" s="53"/>
      <c r="E709" s="51"/>
    </row>
    <row r="710" customFormat="false" ht="15.75" hidden="false" customHeight="true" outlineLevel="0" collapsed="false">
      <c r="A710" s="51"/>
      <c r="B710" s="51"/>
      <c r="C710" s="51"/>
      <c r="D710" s="53"/>
      <c r="E710" s="51"/>
    </row>
    <row r="711" customFormat="false" ht="15.75" hidden="false" customHeight="true" outlineLevel="0" collapsed="false">
      <c r="A711" s="51"/>
      <c r="B711" s="51"/>
      <c r="C711" s="51"/>
      <c r="D711" s="53"/>
      <c r="E711" s="51"/>
    </row>
    <row r="712" customFormat="false" ht="15.75" hidden="false" customHeight="true" outlineLevel="0" collapsed="false">
      <c r="A712" s="51"/>
      <c r="B712" s="51"/>
      <c r="C712" s="51"/>
      <c r="D712" s="53"/>
      <c r="E712" s="51"/>
    </row>
    <row r="713" customFormat="false" ht="15.75" hidden="false" customHeight="true" outlineLevel="0" collapsed="false">
      <c r="A713" s="51"/>
      <c r="B713" s="51"/>
      <c r="C713" s="51"/>
      <c r="D713" s="53"/>
      <c r="E713" s="51"/>
    </row>
    <row r="714" customFormat="false" ht="15.75" hidden="false" customHeight="true" outlineLevel="0" collapsed="false">
      <c r="A714" s="51"/>
      <c r="B714" s="51"/>
      <c r="C714" s="51"/>
      <c r="D714" s="53"/>
      <c r="E714" s="51"/>
    </row>
    <row r="715" customFormat="false" ht="15.75" hidden="false" customHeight="true" outlineLevel="0" collapsed="false">
      <c r="A715" s="51"/>
      <c r="B715" s="51"/>
      <c r="C715" s="51"/>
      <c r="D715" s="53"/>
      <c r="E715" s="51"/>
    </row>
    <row r="716" customFormat="false" ht="15.75" hidden="false" customHeight="true" outlineLevel="0" collapsed="false">
      <c r="A716" s="51"/>
      <c r="B716" s="51"/>
      <c r="C716" s="51"/>
      <c r="D716" s="53"/>
      <c r="E716" s="51"/>
    </row>
    <row r="717" customFormat="false" ht="15.75" hidden="false" customHeight="true" outlineLevel="0" collapsed="false">
      <c r="A717" s="51"/>
      <c r="B717" s="51"/>
      <c r="C717" s="51"/>
      <c r="D717" s="53"/>
      <c r="E717" s="51"/>
    </row>
    <row r="718" customFormat="false" ht="15.75" hidden="false" customHeight="true" outlineLevel="0" collapsed="false">
      <c r="A718" s="51"/>
      <c r="B718" s="51"/>
      <c r="C718" s="51"/>
      <c r="D718" s="53"/>
      <c r="E718" s="51"/>
    </row>
    <row r="719" customFormat="false" ht="15.75" hidden="false" customHeight="true" outlineLevel="0" collapsed="false">
      <c r="A719" s="51"/>
      <c r="B719" s="51"/>
      <c r="C719" s="51"/>
      <c r="D719" s="53"/>
      <c r="E719" s="51"/>
    </row>
    <row r="720" customFormat="false" ht="15.75" hidden="false" customHeight="true" outlineLevel="0" collapsed="false">
      <c r="A720" s="51"/>
      <c r="B720" s="51"/>
      <c r="C720" s="51"/>
      <c r="D720" s="53"/>
      <c r="E720" s="51"/>
    </row>
    <row r="721" customFormat="false" ht="15.75" hidden="false" customHeight="true" outlineLevel="0" collapsed="false">
      <c r="A721" s="51"/>
      <c r="B721" s="51"/>
      <c r="C721" s="51"/>
      <c r="D721" s="53"/>
      <c r="E721" s="51"/>
    </row>
    <row r="722" customFormat="false" ht="15.75" hidden="false" customHeight="true" outlineLevel="0" collapsed="false">
      <c r="A722" s="51"/>
      <c r="B722" s="51"/>
      <c r="C722" s="51"/>
      <c r="D722" s="53"/>
      <c r="E722" s="51"/>
    </row>
    <row r="723" customFormat="false" ht="15.75" hidden="false" customHeight="true" outlineLevel="0" collapsed="false">
      <c r="A723" s="51"/>
      <c r="B723" s="51"/>
      <c r="C723" s="51"/>
      <c r="D723" s="53"/>
      <c r="E723" s="51"/>
    </row>
    <row r="724" customFormat="false" ht="15.75" hidden="false" customHeight="true" outlineLevel="0" collapsed="false">
      <c r="A724" s="51"/>
      <c r="B724" s="51"/>
      <c r="C724" s="51"/>
      <c r="D724" s="53"/>
      <c r="E724" s="51"/>
    </row>
    <row r="725" customFormat="false" ht="15.75" hidden="false" customHeight="true" outlineLevel="0" collapsed="false">
      <c r="A725" s="51"/>
      <c r="B725" s="51"/>
      <c r="C725" s="51"/>
      <c r="D725" s="53"/>
      <c r="E725" s="51"/>
    </row>
    <row r="726" customFormat="false" ht="15.75" hidden="false" customHeight="true" outlineLevel="0" collapsed="false">
      <c r="A726" s="51"/>
      <c r="B726" s="51"/>
      <c r="C726" s="51"/>
      <c r="D726" s="53"/>
      <c r="E726" s="51"/>
    </row>
    <row r="727" customFormat="false" ht="15.75" hidden="false" customHeight="true" outlineLevel="0" collapsed="false">
      <c r="A727" s="51"/>
      <c r="B727" s="51"/>
      <c r="C727" s="51"/>
      <c r="D727" s="53"/>
      <c r="E727" s="51"/>
    </row>
    <row r="728" customFormat="false" ht="15.75" hidden="false" customHeight="true" outlineLevel="0" collapsed="false">
      <c r="A728" s="51"/>
      <c r="B728" s="51"/>
      <c r="C728" s="51"/>
      <c r="D728" s="53"/>
      <c r="E728" s="51"/>
    </row>
    <row r="729" customFormat="false" ht="15.75" hidden="false" customHeight="true" outlineLevel="0" collapsed="false">
      <c r="A729" s="51"/>
      <c r="B729" s="51"/>
      <c r="C729" s="51"/>
      <c r="D729" s="53"/>
      <c r="E729" s="51"/>
    </row>
    <row r="730" customFormat="false" ht="15.75" hidden="false" customHeight="true" outlineLevel="0" collapsed="false">
      <c r="A730" s="51"/>
      <c r="B730" s="51"/>
      <c r="C730" s="51"/>
      <c r="D730" s="53"/>
      <c r="E730" s="51"/>
    </row>
    <row r="731" customFormat="false" ht="15.75" hidden="false" customHeight="true" outlineLevel="0" collapsed="false">
      <c r="A731" s="51"/>
      <c r="B731" s="51"/>
      <c r="C731" s="51"/>
      <c r="D731" s="53"/>
      <c r="E731" s="51"/>
    </row>
    <row r="732" customFormat="false" ht="15.75" hidden="false" customHeight="true" outlineLevel="0" collapsed="false">
      <c r="A732" s="51"/>
      <c r="B732" s="51"/>
      <c r="C732" s="51"/>
      <c r="D732" s="53"/>
      <c r="E732" s="51"/>
    </row>
    <row r="733" customFormat="false" ht="15.75" hidden="false" customHeight="true" outlineLevel="0" collapsed="false">
      <c r="A733" s="51"/>
      <c r="B733" s="51"/>
      <c r="C733" s="51"/>
      <c r="D733" s="53"/>
      <c r="E733" s="51"/>
    </row>
    <row r="734" customFormat="false" ht="15.75" hidden="false" customHeight="true" outlineLevel="0" collapsed="false">
      <c r="A734" s="51"/>
      <c r="B734" s="51"/>
      <c r="C734" s="51"/>
      <c r="D734" s="53"/>
      <c r="E734" s="51"/>
    </row>
    <row r="735" customFormat="false" ht="15.75" hidden="false" customHeight="true" outlineLevel="0" collapsed="false">
      <c r="A735" s="51"/>
      <c r="B735" s="51"/>
      <c r="C735" s="51"/>
      <c r="D735" s="53"/>
      <c r="E735" s="51"/>
    </row>
    <row r="736" customFormat="false" ht="15.75" hidden="false" customHeight="true" outlineLevel="0" collapsed="false">
      <c r="A736" s="51"/>
      <c r="B736" s="51"/>
      <c r="C736" s="51"/>
      <c r="D736" s="53"/>
      <c r="E736" s="51"/>
    </row>
    <row r="737" customFormat="false" ht="15.75" hidden="false" customHeight="true" outlineLevel="0" collapsed="false">
      <c r="A737" s="51"/>
      <c r="B737" s="51"/>
      <c r="C737" s="51"/>
      <c r="D737" s="53"/>
      <c r="E737" s="51"/>
    </row>
    <row r="738" customFormat="false" ht="15.75" hidden="false" customHeight="true" outlineLevel="0" collapsed="false">
      <c r="A738" s="51"/>
      <c r="B738" s="51"/>
      <c r="C738" s="51"/>
      <c r="D738" s="53"/>
      <c r="E738" s="51"/>
    </row>
    <row r="739" customFormat="false" ht="15.75" hidden="false" customHeight="true" outlineLevel="0" collapsed="false">
      <c r="A739" s="51"/>
      <c r="B739" s="51"/>
      <c r="C739" s="51"/>
      <c r="D739" s="53"/>
      <c r="E739" s="51"/>
    </row>
    <row r="740" customFormat="false" ht="15.75" hidden="false" customHeight="true" outlineLevel="0" collapsed="false">
      <c r="A740" s="51"/>
      <c r="B740" s="51"/>
      <c r="C740" s="51"/>
      <c r="D740" s="53"/>
      <c r="E740" s="51"/>
    </row>
    <row r="741" customFormat="false" ht="15.75" hidden="false" customHeight="true" outlineLevel="0" collapsed="false">
      <c r="A741" s="51"/>
      <c r="B741" s="51"/>
      <c r="C741" s="51"/>
      <c r="D741" s="53"/>
      <c r="E741" s="51"/>
    </row>
    <row r="742" customFormat="false" ht="15.75" hidden="false" customHeight="true" outlineLevel="0" collapsed="false">
      <c r="A742" s="51"/>
      <c r="B742" s="51"/>
      <c r="C742" s="51"/>
      <c r="D742" s="53"/>
      <c r="E742" s="51"/>
    </row>
    <row r="743" customFormat="false" ht="15.75" hidden="false" customHeight="true" outlineLevel="0" collapsed="false">
      <c r="A743" s="51"/>
      <c r="B743" s="51"/>
      <c r="C743" s="51"/>
      <c r="D743" s="53"/>
      <c r="E743" s="51"/>
    </row>
    <row r="744" customFormat="false" ht="15.75" hidden="false" customHeight="true" outlineLevel="0" collapsed="false">
      <c r="A744" s="51"/>
      <c r="B744" s="51"/>
      <c r="C744" s="51"/>
      <c r="D744" s="53"/>
      <c r="E744" s="51"/>
    </row>
    <row r="745" customFormat="false" ht="15.75" hidden="false" customHeight="true" outlineLevel="0" collapsed="false">
      <c r="A745" s="51"/>
      <c r="B745" s="51"/>
      <c r="C745" s="51"/>
      <c r="D745" s="53"/>
      <c r="E745" s="51"/>
    </row>
    <row r="746" customFormat="false" ht="15.75" hidden="false" customHeight="true" outlineLevel="0" collapsed="false">
      <c r="A746" s="51"/>
      <c r="B746" s="51"/>
      <c r="C746" s="51"/>
      <c r="D746" s="53"/>
      <c r="E746" s="51"/>
    </row>
    <row r="747" customFormat="false" ht="15.75" hidden="false" customHeight="true" outlineLevel="0" collapsed="false">
      <c r="A747" s="51"/>
      <c r="B747" s="51"/>
      <c r="C747" s="51"/>
      <c r="D747" s="53"/>
      <c r="E747" s="51"/>
    </row>
    <row r="748" customFormat="false" ht="15.75" hidden="false" customHeight="true" outlineLevel="0" collapsed="false">
      <c r="A748" s="51"/>
      <c r="B748" s="51"/>
      <c r="C748" s="51"/>
      <c r="D748" s="53"/>
      <c r="E748" s="51"/>
    </row>
    <row r="749" customFormat="false" ht="15.75" hidden="false" customHeight="true" outlineLevel="0" collapsed="false">
      <c r="A749" s="51"/>
      <c r="B749" s="51"/>
      <c r="C749" s="51"/>
      <c r="D749" s="53"/>
      <c r="E749" s="51"/>
    </row>
    <row r="750" customFormat="false" ht="15.75" hidden="false" customHeight="true" outlineLevel="0" collapsed="false">
      <c r="A750" s="51"/>
      <c r="B750" s="51"/>
      <c r="C750" s="51"/>
      <c r="D750" s="53"/>
      <c r="E750" s="51"/>
    </row>
    <row r="751" customFormat="false" ht="15.75" hidden="false" customHeight="true" outlineLevel="0" collapsed="false">
      <c r="A751" s="51"/>
      <c r="B751" s="51"/>
      <c r="C751" s="51"/>
      <c r="D751" s="53"/>
      <c r="E751" s="51"/>
    </row>
    <row r="752" customFormat="false" ht="15.75" hidden="false" customHeight="true" outlineLevel="0" collapsed="false">
      <c r="A752" s="51"/>
      <c r="B752" s="51"/>
      <c r="C752" s="51"/>
      <c r="D752" s="53"/>
      <c r="E752" s="51"/>
    </row>
    <row r="753" customFormat="false" ht="15.75" hidden="false" customHeight="true" outlineLevel="0" collapsed="false">
      <c r="A753" s="51"/>
      <c r="B753" s="51"/>
      <c r="C753" s="51"/>
      <c r="D753" s="53"/>
      <c r="E753" s="51"/>
    </row>
    <row r="754" customFormat="false" ht="15.75" hidden="false" customHeight="true" outlineLevel="0" collapsed="false">
      <c r="A754" s="51"/>
      <c r="B754" s="51"/>
      <c r="C754" s="51"/>
      <c r="D754" s="53"/>
      <c r="E754" s="51"/>
    </row>
    <row r="755" customFormat="false" ht="15.75" hidden="false" customHeight="true" outlineLevel="0" collapsed="false">
      <c r="A755" s="51"/>
      <c r="B755" s="51"/>
      <c r="C755" s="51"/>
      <c r="D755" s="53"/>
      <c r="E755" s="51"/>
    </row>
    <row r="756" customFormat="false" ht="15.75" hidden="false" customHeight="true" outlineLevel="0" collapsed="false">
      <c r="A756" s="51"/>
      <c r="B756" s="51"/>
      <c r="C756" s="51"/>
      <c r="D756" s="53"/>
      <c r="E756" s="51"/>
    </row>
    <row r="757" customFormat="false" ht="15.75" hidden="false" customHeight="true" outlineLevel="0" collapsed="false">
      <c r="A757" s="51"/>
      <c r="B757" s="51"/>
      <c r="C757" s="51"/>
      <c r="D757" s="53"/>
      <c r="E757" s="51"/>
    </row>
    <row r="758" customFormat="false" ht="15.75" hidden="false" customHeight="true" outlineLevel="0" collapsed="false">
      <c r="A758" s="51"/>
      <c r="B758" s="51"/>
      <c r="C758" s="51"/>
      <c r="D758" s="53"/>
      <c r="E758" s="51"/>
    </row>
    <row r="759" customFormat="false" ht="15.75" hidden="false" customHeight="true" outlineLevel="0" collapsed="false">
      <c r="A759" s="51"/>
      <c r="B759" s="51"/>
      <c r="C759" s="51"/>
      <c r="D759" s="53"/>
      <c r="E759" s="51"/>
    </row>
    <row r="760" customFormat="false" ht="15.75" hidden="false" customHeight="true" outlineLevel="0" collapsed="false">
      <c r="A760" s="51"/>
      <c r="B760" s="51"/>
      <c r="C760" s="51"/>
      <c r="D760" s="53"/>
      <c r="E760" s="51"/>
    </row>
    <row r="761" customFormat="false" ht="15.75" hidden="false" customHeight="true" outlineLevel="0" collapsed="false">
      <c r="A761" s="51"/>
      <c r="B761" s="51"/>
      <c r="C761" s="51"/>
      <c r="D761" s="53"/>
      <c r="E761" s="51"/>
    </row>
    <row r="762" customFormat="false" ht="15.75" hidden="false" customHeight="true" outlineLevel="0" collapsed="false">
      <c r="A762" s="51"/>
      <c r="B762" s="51"/>
      <c r="C762" s="51"/>
      <c r="D762" s="53"/>
      <c r="E762" s="51"/>
    </row>
    <row r="763" customFormat="false" ht="15.75" hidden="false" customHeight="true" outlineLevel="0" collapsed="false">
      <c r="A763" s="51"/>
      <c r="B763" s="51"/>
      <c r="C763" s="51"/>
      <c r="D763" s="53"/>
      <c r="E763" s="51"/>
    </row>
    <row r="764" customFormat="false" ht="15.75" hidden="false" customHeight="true" outlineLevel="0" collapsed="false">
      <c r="A764" s="51"/>
      <c r="B764" s="51"/>
      <c r="C764" s="51"/>
      <c r="D764" s="53"/>
      <c r="E764" s="51"/>
    </row>
    <row r="765" customFormat="false" ht="15.75" hidden="false" customHeight="true" outlineLevel="0" collapsed="false">
      <c r="A765" s="51"/>
      <c r="B765" s="51"/>
      <c r="C765" s="51"/>
      <c r="D765" s="53"/>
      <c r="E765" s="51"/>
    </row>
    <row r="766" customFormat="false" ht="15.75" hidden="false" customHeight="true" outlineLevel="0" collapsed="false">
      <c r="A766" s="51"/>
      <c r="B766" s="51"/>
      <c r="C766" s="51"/>
      <c r="D766" s="53"/>
      <c r="E766" s="51"/>
    </row>
    <row r="767" customFormat="false" ht="15.75" hidden="false" customHeight="true" outlineLevel="0" collapsed="false">
      <c r="A767" s="51"/>
      <c r="B767" s="51"/>
      <c r="C767" s="51"/>
      <c r="D767" s="53"/>
      <c r="E767" s="51"/>
    </row>
    <row r="768" customFormat="false" ht="15.75" hidden="false" customHeight="true" outlineLevel="0" collapsed="false">
      <c r="A768" s="51"/>
      <c r="B768" s="51"/>
      <c r="C768" s="51"/>
      <c r="D768" s="53"/>
      <c r="E768" s="51"/>
    </row>
    <row r="769" customFormat="false" ht="15.75" hidden="false" customHeight="true" outlineLevel="0" collapsed="false">
      <c r="A769" s="51"/>
      <c r="B769" s="51"/>
      <c r="C769" s="51"/>
      <c r="D769" s="53"/>
      <c r="E769" s="51"/>
    </row>
    <row r="770" customFormat="false" ht="15.75" hidden="false" customHeight="true" outlineLevel="0" collapsed="false">
      <c r="A770" s="51"/>
      <c r="B770" s="51"/>
      <c r="C770" s="51"/>
      <c r="D770" s="53"/>
      <c r="E770" s="51"/>
    </row>
    <row r="771" customFormat="false" ht="15.75" hidden="false" customHeight="true" outlineLevel="0" collapsed="false">
      <c r="A771" s="51"/>
      <c r="B771" s="51"/>
      <c r="C771" s="51"/>
      <c r="D771" s="53"/>
      <c r="E771" s="51"/>
    </row>
    <row r="772" customFormat="false" ht="15.75" hidden="false" customHeight="true" outlineLevel="0" collapsed="false">
      <c r="A772" s="51"/>
      <c r="B772" s="51"/>
      <c r="C772" s="51"/>
      <c r="D772" s="53"/>
      <c r="E772" s="51"/>
    </row>
    <row r="773" customFormat="false" ht="15.75" hidden="false" customHeight="true" outlineLevel="0" collapsed="false">
      <c r="A773" s="51"/>
      <c r="B773" s="51"/>
      <c r="C773" s="51"/>
      <c r="D773" s="53"/>
      <c r="E773" s="51"/>
    </row>
    <row r="774" customFormat="false" ht="15.75" hidden="false" customHeight="true" outlineLevel="0" collapsed="false">
      <c r="A774" s="51"/>
      <c r="B774" s="51"/>
      <c r="C774" s="51"/>
      <c r="D774" s="53"/>
      <c r="E774" s="51"/>
    </row>
    <row r="775" customFormat="false" ht="15.75" hidden="false" customHeight="true" outlineLevel="0" collapsed="false">
      <c r="A775" s="51"/>
      <c r="B775" s="51"/>
      <c r="C775" s="51"/>
      <c r="D775" s="53"/>
      <c r="E775" s="51"/>
    </row>
    <row r="776" customFormat="false" ht="15.75" hidden="false" customHeight="true" outlineLevel="0" collapsed="false">
      <c r="A776" s="51"/>
      <c r="B776" s="51"/>
      <c r="C776" s="51"/>
      <c r="D776" s="53"/>
      <c r="E776" s="51"/>
    </row>
    <row r="777" customFormat="false" ht="15.75" hidden="false" customHeight="true" outlineLevel="0" collapsed="false">
      <c r="A777" s="51"/>
      <c r="B777" s="51"/>
      <c r="C777" s="51"/>
      <c r="D777" s="53"/>
      <c r="E777" s="51"/>
    </row>
    <row r="778" customFormat="false" ht="15.75" hidden="false" customHeight="true" outlineLevel="0" collapsed="false">
      <c r="A778" s="51"/>
      <c r="B778" s="51"/>
      <c r="C778" s="51"/>
      <c r="D778" s="53"/>
      <c r="E778" s="51"/>
    </row>
    <row r="779" customFormat="false" ht="15.75" hidden="false" customHeight="true" outlineLevel="0" collapsed="false">
      <c r="A779" s="51"/>
      <c r="B779" s="51"/>
      <c r="C779" s="51"/>
      <c r="D779" s="53"/>
      <c r="E779" s="51"/>
    </row>
    <row r="780" customFormat="false" ht="15.75" hidden="false" customHeight="true" outlineLevel="0" collapsed="false">
      <c r="A780" s="51"/>
      <c r="B780" s="51"/>
      <c r="C780" s="51"/>
      <c r="D780" s="53"/>
      <c r="E780" s="51"/>
    </row>
    <row r="781" customFormat="false" ht="15.75" hidden="false" customHeight="true" outlineLevel="0" collapsed="false">
      <c r="A781" s="51"/>
      <c r="B781" s="51"/>
      <c r="C781" s="51"/>
      <c r="D781" s="53"/>
      <c r="E781" s="51"/>
    </row>
    <row r="782" customFormat="false" ht="15.75" hidden="false" customHeight="true" outlineLevel="0" collapsed="false">
      <c r="A782" s="51"/>
      <c r="B782" s="51"/>
      <c r="C782" s="51"/>
      <c r="D782" s="53"/>
      <c r="E782" s="51"/>
    </row>
    <row r="783" customFormat="false" ht="15.75" hidden="false" customHeight="true" outlineLevel="0" collapsed="false">
      <c r="A783" s="51"/>
      <c r="B783" s="51"/>
      <c r="C783" s="51"/>
      <c r="D783" s="53"/>
      <c r="E783" s="51"/>
    </row>
    <row r="784" customFormat="false" ht="15.75" hidden="false" customHeight="true" outlineLevel="0" collapsed="false">
      <c r="A784" s="51"/>
      <c r="B784" s="51"/>
      <c r="C784" s="51"/>
      <c r="D784" s="53"/>
      <c r="E784" s="51"/>
    </row>
    <row r="785" customFormat="false" ht="15.75" hidden="false" customHeight="true" outlineLevel="0" collapsed="false">
      <c r="A785" s="51"/>
      <c r="B785" s="51"/>
      <c r="C785" s="51"/>
      <c r="D785" s="53"/>
      <c r="E785" s="51"/>
    </row>
    <row r="786" customFormat="false" ht="15.75" hidden="false" customHeight="true" outlineLevel="0" collapsed="false">
      <c r="A786" s="51"/>
      <c r="B786" s="51"/>
      <c r="C786" s="51"/>
      <c r="D786" s="53"/>
      <c r="E786" s="51"/>
    </row>
    <row r="787" customFormat="false" ht="15.75" hidden="false" customHeight="true" outlineLevel="0" collapsed="false">
      <c r="A787" s="51"/>
      <c r="B787" s="51"/>
      <c r="C787" s="51"/>
      <c r="D787" s="53"/>
      <c r="E787" s="51"/>
    </row>
    <row r="788" customFormat="false" ht="15.75" hidden="false" customHeight="true" outlineLevel="0" collapsed="false">
      <c r="A788" s="51"/>
      <c r="B788" s="51"/>
      <c r="C788" s="51"/>
      <c r="D788" s="53"/>
      <c r="E788" s="51"/>
    </row>
    <row r="789" customFormat="false" ht="15.75" hidden="false" customHeight="true" outlineLevel="0" collapsed="false">
      <c r="A789" s="51"/>
      <c r="B789" s="51"/>
      <c r="C789" s="51"/>
      <c r="D789" s="53"/>
      <c r="E789" s="51"/>
    </row>
    <row r="790" customFormat="false" ht="15.75" hidden="false" customHeight="true" outlineLevel="0" collapsed="false">
      <c r="A790" s="51"/>
      <c r="B790" s="51"/>
      <c r="C790" s="51"/>
      <c r="D790" s="53"/>
      <c r="E790" s="51"/>
    </row>
    <row r="791" customFormat="false" ht="15.75" hidden="false" customHeight="true" outlineLevel="0" collapsed="false">
      <c r="A791" s="51"/>
      <c r="B791" s="51"/>
      <c r="C791" s="51"/>
      <c r="D791" s="53"/>
      <c r="E791" s="51"/>
    </row>
    <row r="792" customFormat="false" ht="15.75" hidden="false" customHeight="true" outlineLevel="0" collapsed="false">
      <c r="A792" s="51"/>
      <c r="B792" s="51"/>
      <c r="C792" s="51"/>
      <c r="D792" s="53"/>
      <c r="E792" s="51"/>
    </row>
    <row r="793" customFormat="false" ht="15.75" hidden="false" customHeight="true" outlineLevel="0" collapsed="false">
      <c r="A793" s="51"/>
      <c r="B793" s="51"/>
      <c r="C793" s="51"/>
      <c r="D793" s="53"/>
      <c r="E793" s="51"/>
    </row>
    <row r="794" customFormat="false" ht="15.75" hidden="false" customHeight="true" outlineLevel="0" collapsed="false">
      <c r="A794" s="51"/>
      <c r="B794" s="51"/>
      <c r="C794" s="51"/>
      <c r="D794" s="53"/>
      <c r="E794" s="51"/>
    </row>
    <row r="795" customFormat="false" ht="15.75" hidden="false" customHeight="true" outlineLevel="0" collapsed="false">
      <c r="A795" s="51"/>
      <c r="B795" s="51"/>
      <c r="C795" s="51"/>
      <c r="D795" s="53"/>
      <c r="E795" s="51"/>
    </row>
    <row r="796" customFormat="false" ht="15.75" hidden="false" customHeight="true" outlineLevel="0" collapsed="false">
      <c r="A796" s="51"/>
      <c r="B796" s="51"/>
      <c r="C796" s="51"/>
      <c r="D796" s="53"/>
      <c r="E796" s="51"/>
    </row>
    <row r="797" customFormat="false" ht="15.75" hidden="false" customHeight="true" outlineLevel="0" collapsed="false">
      <c r="A797" s="51"/>
      <c r="B797" s="51"/>
      <c r="C797" s="51"/>
      <c r="D797" s="53"/>
      <c r="E797" s="51"/>
    </row>
    <row r="798" customFormat="false" ht="15.75" hidden="false" customHeight="true" outlineLevel="0" collapsed="false">
      <c r="A798" s="51"/>
      <c r="B798" s="51"/>
      <c r="C798" s="51"/>
      <c r="D798" s="53"/>
      <c r="E798" s="51"/>
    </row>
    <row r="799" customFormat="false" ht="15.75" hidden="false" customHeight="true" outlineLevel="0" collapsed="false">
      <c r="A799" s="51"/>
      <c r="B799" s="51"/>
      <c r="C799" s="51"/>
      <c r="D799" s="53"/>
      <c r="E799" s="51"/>
    </row>
    <row r="800" customFormat="false" ht="15.75" hidden="false" customHeight="true" outlineLevel="0" collapsed="false">
      <c r="A800" s="51"/>
      <c r="B800" s="51"/>
      <c r="C800" s="51"/>
      <c r="D800" s="53"/>
      <c r="E800" s="51"/>
    </row>
    <row r="801" customFormat="false" ht="15.75" hidden="false" customHeight="true" outlineLevel="0" collapsed="false">
      <c r="A801" s="51"/>
      <c r="B801" s="51"/>
      <c r="C801" s="51"/>
      <c r="D801" s="53"/>
      <c r="E801" s="51"/>
    </row>
    <row r="802" customFormat="false" ht="15.75" hidden="false" customHeight="true" outlineLevel="0" collapsed="false">
      <c r="A802" s="51"/>
      <c r="B802" s="51"/>
      <c r="C802" s="51"/>
      <c r="D802" s="53"/>
      <c r="E802" s="51"/>
    </row>
    <row r="803" customFormat="false" ht="15.75" hidden="false" customHeight="true" outlineLevel="0" collapsed="false">
      <c r="A803" s="51"/>
      <c r="B803" s="51"/>
      <c r="C803" s="51"/>
      <c r="D803" s="53"/>
      <c r="E803" s="51"/>
    </row>
    <row r="804" customFormat="false" ht="15.75" hidden="false" customHeight="true" outlineLevel="0" collapsed="false">
      <c r="A804" s="51"/>
      <c r="B804" s="51"/>
      <c r="C804" s="51"/>
      <c r="D804" s="53"/>
      <c r="E804" s="51"/>
    </row>
    <row r="805" customFormat="false" ht="15.75" hidden="false" customHeight="true" outlineLevel="0" collapsed="false">
      <c r="A805" s="51"/>
      <c r="B805" s="51"/>
      <c r="C805" s="51"/>
      <c r="D805" s="53"/>
      <c r="E805" s="51"/>
    </row>
    <row r="806" customFormat="false" ht="15.75" hidden="false" customHeight="true" outlineLevel="0" collapsed="false">
      <c r="A806" s="51"/>
      <c r="B806" s="51"/>
      <c r="C806" s="51"/>
      <c r="D806" s="53"/>
      <c r="E806" s="51"/>
    </row>
    <row r="807" customFormat="false" ht="15.75" hidden="false" customHeight="true" outlineLevel="0" collapsed="false">
      <c r="A807" s="51"/>
      <c r="B807" s="51"/>
      <c r="C807" s="51"/>
      <c r="D807" s="53"/>
      <c r="E807" s="51"/>
    </row>
    <row r="808" customFormat="false" ht="15.75" hidden="false" customHeight="true" outlineLevel="0" collapsed="false">
      <c r="A808" s="51"/>
      <c r="B808" s="51"/>
      <c r="C808" s="51"/>
      <c r="D808" s="53"/>
      <c r="E808" s="51"/>
    </row>
    <row r="809" customFormat="false" ht="15.75" hidden="false" customHeight="true" outlineLevel="0" collapsed="false">
      <c r="A809" s="51"/>
      <c r="B809" s="51"/>
      <c r="C809" s="51"/>
      <c r="D809" s="53"/>
      <c r="E809" s="51"/>
    </row>
    <row r="810" customFormat="false" ht="15.75" hidden="false" customHeight="true" outlineLevel="0" collapsed="false">
      <c r="A810" s="51"/>
      <c r="B810" s="51"/>
      <c r="C810" s="51"/>
      <c r="D810" s="53"/>
      <c r="E810" s="51"/>
    </row>
    <row r="811" customFormat="false" ht="15.75" hidden="false" customHeight="true" outlineLevel="0" collapsed="false">
      <c r="A811" s="51"/>
      <c r="B811" s="51"/>
      <c r="C811" s="51"/>
      <c r="D811" s="53"/>
      <c r="E811" s="51"/>
    </row>
    <row r="812" customFormat="false" ht="15.75" hidden="false" customHeight="true" outlineLevel="0" collapsed="false">
      <c r="A812" s="51"/>
      <c r="B812" s="51"/>
      <c r="C812" s="51"/>
      <c r="D812" s="53"/>
      <c r="E812" s="51"/>
    </row>
    <row r="813" customFormat="false" ht="15.75" hidden="false" customHeight="true" outlineLevel="0" collapsed="false">
      <c r="A813" s="51"/>
      <c r="B813" s="51"/>
      <c r="C813" s="51"/>
      <c r="D813" s="53"/>
      <c r="E813" s="51"/>
    </row>
    <row r="814" customFormat="false" ht="15.75" hidden="false" customHeight="true" outlineLevel="0" collapsed="false">
      <c r="A814" s="51"/>
      <c r="B814" s="51"/>
      <c r="C814" s="51"/>
      <c r="D814" s="53"/>
      <c r="E814" s="51"/>
    </row>
    <row r="815" customFormat="false" ht="15.75" hidden="false" customHeight="true" outlineLevel="0" collapsed="false">
      <c r="A815" s="51"/>
      <c r="B815" s="51"/>
      <c r="C815" s="51"/>
      <c r="D815" s="53"/>
      <c r="E815" s="51"/>
    </row>
    <row r="816" customFormat="false" ht="15.75" hidden="false" customHeight="true" outlineLevel="0" collapsed="false">
      <c r="A816" s="51"/>
      <c r="B816" s="51"/>
      <c r="C816" s="51"/>
      <c r="D816" s="53"/>
      <c r="E816" s="51"/>
    </row>
    <row r="817" customFormat="false" ht="15.75" hidden="false" customHeight="true" outlineLevel="0" collapsed="false">
      <c r="A817" s="51"/>
      <c r="B817" s="51"/>
      <c r="C817" s="51"/>
      <c r="D817" s="53"/>
      <c r="E817" s="51"/>
    </row>
    <row r="818" customFormat="false" ht="15.75" hidden="false" customHeight="true" outlineLevel="0" collapsed="false">
      <c r="A818" s="51"/>
      <c r="B818" s="51"/>
      <c r="C818" s="51"/>
      <c r="D818" s="53"/>
      <c r="E818" s="51"/>
    </row>
    <row r="819" customFormat="false" ht="15.75" hidden="false" customHeight="true" outlineLevel="0" collapsed="false">
      <c r="A819" s="51"/>
      <c r="B819" s="51"/>
      <c r="C819" s="51"/>
      <c r="D819" s="53"/>
      <c r="E819" s="51"/>
    </row>
    <row r="820" customFormat="false" ht="15.75" hidden="false" customHeight="true" outlineLevel="0" collapsed="false">
      <c r="A820" s="51"/>
      <c r="B820" s="51"/>
      <c r="C820" s="51"/>
      <c r="D820" s="53"/>
      <c r="E820" s="51"/>
    </row>
    <row r="821" customFormat="false" ht="15.75" hidden="false" customHeight="true" outlineLevel="0" collapsed="false">
      <c r="A821" s="51"/>
      <c r="B821" s="51"/>
      <c r="C821" s="51"/>
      <c r="D821" s="53"/>
      <c r="E821" s="51"/>
    </row>
    <row r="822" customFormat="false" ht="15.75" hidden="false" customHeight="true" outlineLevel="0" collapsed="false">
      <c r="A822" s="51"/>
      <c r="B822" s="51"/>
      <c r="C822" s="51"/>
      <c r="D822" s="53"/>
      <c r="E822" s="51"/>
    </row>
    <row r="823" customFormat="false" ht="15.75" hidden="false" customHeight="true" outlineLevel="0" collapsed="false">
      <c r="A823" s="51"/>
      <c r="B823" s="51"/>
      <c r="C823" s="51"/>
      <c r="D823" s="53"/>
      <c r="E823" s="51"/>
    </row>
    <row r="824" customFormat="false" ht="15.75" hidden="false" customHeight="true" outlineLevel="0" collapsed="false">
      <c r="A824" s="51"/>
      <c r="B824" s="51"/>
      <c r="C824" s="51"/>
      <c r="D824" s="53"/>
      <c r="E824" s="51"/>
    </row>
    <row r="825" customFormat="false" ht="15.75" hidden="false" customHeight="true" outlineLevel="0" collapsed="false">
      <c r="A825" s="51"/>
      <c r="B825" s="51"/>
      <c r="C825" s="51"/>
      <c r="D825" s="53"/>
      <c r="E825" s="51"/>
    </row>
    <row r="826" customFormat="false" ht="15.75" hidden="false" customHeight="true" outlineLevel="0" collapsed="false">
      <c r="A826" s="51"/>
      <c r="B826" s="51"/>
      <c r="C826" s="51"/>
      <c r="D826" s="53"/>
      <c r="E826" s="51"/>
    </row>
    <row r="827" customFormat="false" ht="15.75" hidden="false" customHeight="true" outlineLevel="0" collapsed="false">
      <c r="A827" s="51"/>
      <c r="B827" s="51"/>
      <c r="C827" s="51"/>
      <c r="D827" s="53"/>
      <c r="E827" s="51"/>
    </row>
    <row r="828" customFormat="false" ht="15.75" hidden="false" customHeight="true" outlineLevel="0" collapsed="false">
      <c r="A828" s="51"/>
      <c r="B828" s="51"/>
      <c r="C828" s="51"/>
      <c r="D828" s="53"/>
      <c r="E828" s="51"/>
    </row>
    <row r="829" customFormat="false" ht="15.75" hidden="false" customHeight="true" outlineLevel="0" collapsed="false">
      <c r="A829" s="51"/>
      <c r="B829" s="51"/>
      <c r="C829" s="51"/>
      <c r="D829" s="53"/>
      <c r="E829" s="51"/>
    </row>
    <row r="830" customFormat="false" ht="15.75" hidden="false" customHeight="true" outlineLevel="0" collapsed="false">
      <c r="A830" s="51"/>
      <c r="B830" s="51"/>
      <c r="C830" s="51"/>
      <c r="D830" s="53"/>
      <c r="E830" s="51"/>
    </row>
    <row r="831" customFormat="false" ht="15.75" hidden="false" customHeight="true" outlineLevel="0" collapsed="false">
      <c r="A831" s="51"/>
      <c r="B831" s="51"/>
      <c r="C831" s="51"/>
      <c r="D831" s="53"/>
      <c r="E831" s="51"/>
    </row>
    <row r="832" customFormat="false" ht="15.75" hidden="false" customHeight="true" outlineLevel="0" collapsed="false">
      <c r="A832" s="51"/>
      <c r="B832" s="51"/>
      <c r="C832" s="51"/>
      <c r="D832" s="53"/>
      <c r="E832" s="51"/>
    </row>
    <row r="833" customFormat="false" ht="15.75" hidden="false" customHeight="true" outlineLevel="0" collapsed="false">
      <c r="A833" s="51"/>
      <c r="B833" s="51"/>
      <c r="C833" s="51"/>
      <c r="D833" s="53"/>
      <c r="E833" s="51"/>
    </row>
    <row r="834" customFormat="false" ht="15.75" hidden="false" customHeight="true" outlineLevel="0" collapsed="false">
      <c r="A834" s="51"/>
      <c r="B834" s="51"/>
      <c r="C834" s="51"/>
      <c r="D834" s="53"/>
      <c r="E834" s="51"/>
    </row>
    <row r="835" customFormat="false" ht="15.75" hidden="false" customHeight="true" outlineLevel="0" collapsed="false">
      <c r="A835" s="51"/>
      <c r="B835" s="51"/>
      <c r="C835" s="51"/>
      <c r="D835" s="53"/>
      <c r="E835" s="51"/>
    </row>
    <row r="836" customFormat="false" ht="15.75" hidden="false" customHeight="true" outlineLevel="0" collapsed="false">
      <c r="A836" s="51"/>
      <c r="B836" s="51"/>
      <c r="C836" s="51"/>
      <c r="D836" s="53"/>
      <c r="E836" s="51"/>
    </row>
    <row r="837" customFormat="false" ht="15.75" hidden="false" customHeight="true" outlineLevel="0" collapsed="false">
      <c r="A837" s="51"/>
      <c r="B837" s="51"/>
      <c r="C837" s="51"/>
      <c r="D837" s="53"/>
      <c r="E837" s="51"/>
    </row>
    <row r="838" customFormat="false" ht="15.75" hidden="false" customHeight="true" outlineLevel="0" collapsed="false">
      <c r="A838" s="51"/>
      <c r="B838" s="51"/>
      <c r="C838" s="51"/>
      <c r="D838" s="53"/>
      <c r="E838" s="51"/>
    </row>
    <row r="839" customFormat="false" ht="15.75" hidden="false" customHeight="true" outlineLevel="0" collapsed="false">
      <c r="A839" s="51"/>
      <c r="B839" s="51"/>
      <c r="C839" s="51"/>
      <c r="D839" s="53"/>
      <c r="E839" s="51"/>
    </row>
    <row r="840" customFormat="false" ht="15.75" hidden="false" customHeight="true" outlineLevel="0" collapsed="false">
      <c r="A840" s="51"/>
      <c r="B840" s="51"/>
      <c r="C840" s="51"/>
      <c r="D840" s="53"/>
      <c r="E840" s="51"/>
    </row>
    <row r="841" customFormat="false" ht="15.75" hidden="false" customHeight="true" outlineLevel="0" collapsed="false">
      <c r="A841" s="51"/>
      <c r="B841" s="51"/>
      <c r="C841" s="51"/>
      <c r="D841" s="53"/>
      <c r="E841" s="51"/>
    </row>
    <row r="842" customFormat="false" ht="15.75" hidden="false" customHeight="true" outlineLevel="0" collapsed="false">
      <c r="A842" s="51"/>
      <c r="B842" s="51"/>
      <c r="C842" s="51"/>
      <c r="D842" s="53"/>
      <c r="E842" s="51"/>
    </row>
    <row r="843" customFormat="false" ht="15.75" hidden="false" customHeight="true" outlineLevel="0" collapsed="false">
      <c r="A843" s="51"/>
      <c r="B843" s="51"/>
      <c r="C843" s="51"/>
      <c r="D843" s="53"/>
      <c r="E843" s="51"/>
    </row>
    <row r="844" customFormat="false" ht="15.75" hidden="false" customHeight="true" outlineLevel="0" collapsed="false">
      <c r="A844" s="51"/>
      <c r="B844" s="51"/>
      <c r="C844" s="51"/>
      <c r="D844" s="53"/>
      <c r="E844" s="51"/>
    </row>
    <row r="845" customFormat="false" ht="15.75" hidden="false" customHeight="true" outlineLevel="0" collapsed="false">
      <c r="A845" s="51"/>
      <c r="B845" s="51"/>
      <c r="C845" s="51"/>
      <c r="D845" s="53"/>
      <c r="E845" s="51"/>
    </row>
    <row r="846" customFormat="false" ht="15.75" hidden="false" customHeight="true" outlineLevel="0" collapsed="false">
      <c r="A846" s="51"/>
      <c r="B846" s="51"/>
      <c r="C846" s="51"/>
      <c r="D846" s="53"/>
      <c r="E846" s="51"/>
    </row>
    <row r="847" customFormat="false" ht="15.75" hidden="false" customHeight="true" outlineLevel="0" collapsed="false">
      <c r="A847" s="51"/>
      <c r="B847" s="51"/>
      <c r="C847" s="51"/>
      <c r="D847" s="53"/>
      <c r="E847" s="51"/>
    </row>
    <row r="848" customFormat="false" ht="15.75" hidden="false" customHeight="true" outlineLevel="0" collapsed="false">
      <c r="A848" s="51"/>
      <c r="B848" s="51"/>
      <c r="C848" s="51"/>
      <c r="D848" s="53"/>
      <c r="E848" s="51"/>
    </row>
    <row r="849" customFormat="false" ht="15.75" hidden="false" customHeight="true" outlineLevel="0" collapsed="false">
      <c r="A849" s="51"/>
      <c r="B849" s="51"/>
      <c r="C849" s="51"/>
      <c r="D849" s="53"/>
      <c r="E849" s="51"/>
    </row>
    <row r="850" customFormat="false" ht="15.75" hidden="false" customHeight="true" outlineLevel="0" collapsed="false">
      <c r="A850" s="51"/>
      <c r="B850" s="51"/>
      <c r="C850" s="51"/>
      <c r="D850" s="53"/>
      <c r="E850" s="51"/>
    </row>
    <row r="851" customFormat="false" ht="15.75" hidden="false" customHeight="true" outlineLevel="0" collapsed="false">
      <c r="A851" s="51"/>
      <c r="B851" s="51"/>
      <c r="C851" s="51"/>
      <c r="D851" s="53"/>
      <c r="E851" s="51"/>
    </row>
    <row r="852" customFormat="false" ht="15.75" hidden="false" customHeight="true" outlineLevel="0" collapsed="false">
      <c r="A852" s="51"/>
      <c r="B852" s="51"/>
      <c r="C852" s="51"/>
      <c r="D852" s="53"/>
      <c r="E852" s="51"/>
    </row>
    <row r="853" customFormat="false" ht="15.75" hidden="false" customHeight="true" outlineLevel="0" collapsed="false">
      <c r="A853" s="51"/>
      <c r="B853" s="51"/>
      <c r="C853" s="51"/>
      <c r="D853" s="53"/>
      <c r="E853" s="51"/>
    </row>
    <row r="854" customFormat="false" ht="15.75" hidden="false" customHeight="true" outlineLevel="0" collapsed="false">
      <c r="A854" s="51"/>
      <c r="B854" s="51"/>
      <c r="C854" s="51"/>
      <c r="D854" s="53"/>
      <c r="E854" s="51"/>
    </row>
    <row r="855" customFormat="false" ht="15.75" hidden="false" customHeight="true" outlineLevel="0" collapsed="false">
      <c r="A855" s="51"/>
      <c r="B855" s="51"/>
      <c r="C855" s="51"/>
      <c r="D855" s="53"/>
      <c r="E855" s="51"/>
    </row>
    <row r="856" customFormat="false" ht="15.75" hidden="false" customHeight="true" outlineLevel="0" collapsed="false">
      <c r="A856" s="51"/>
      <c r="B856" s="51"/>
      <c r="C856" s="51"/>
      <c r="D856" s="53"/>
      <c r="E856" s="51"/>
    </row>
    <row r="857" customFormat="false" ht="15.75" hidden="false" customHeight="true" outlineLevel="0" collapsed="false">
      <c r="A857" s="51"/>
      <c r="B857" s="51"/>
      <c r="C857" s="51"/>
      <c r="D857" s="53"/>
      <c r="E857" s="51"/>
    </row>
    <row r="858" customFormat="false" ht="15.75" hidden="false" customHeight="true" outlineLevel="0" collapsed="false">
      <c r="A858" s="51"/>
      <c r="B858" s="51"/>
      <c r="C858" s="51"/>
      <c r="D858" s="53"/>
      <c r="E858" s="51"/>
    </row>
    <row r="859" customFormat="false" ht="15.75" hidden="false" customHeight="true" outlineLevel="0" collapsed="false">
      <c r="A859" s="51"/>
      <c r="B859" s="51"/>
      <c r="C859" s="51"/>
      <c r="D859" s="53"/>
      <c r="E859" s="51"/>
    </row>
    <row r="860" customFormat="false" ht="15.75" hidden="false" customHeight="true" outlineLevel="0" collapsed="false">
      <c r="A860" s="51"/>
      <c r="B860" s="51"/>
      <c r="C860" s="51"/>
      <c r="D860" s="53"/>
      <c r="E860" s="51"/>
    </row>
    <row r="861" customFormat="false" ht="15.75" hidden="false" customHeight="true" outlineLevel="0" collapsed="false">
      <c r="A861" s="51"/>
      <c r="B861" s="51"/>
      <c r="C861" s="51"/>
      <c r="D861" s="53"/>
      <c r="E861" s="51"/>
    </row>
    <row r="862" customFormat="false" ht="15.75" hidden="false" customHeight="true" outlineLevel="0" collapsed="false">
      <c r="A862" s="51"/>
      <c r="B862" s="51"/>
      <c r="C862" s="51"/>
      <c r="D862" s="53"/>
      <c r="E862" s="51"/>
    </row>
    <row r="863" customFormat="false" ht="15.75" hidden="false" customHeight="true" outlineLevel="0" collapsed="false">
      <c r="A863" s="51"/>
      <c r="B863" s="51"/>
      <c r="C863" s="51"/>
      <c r="D863" s="53"/>
      <c r="E863" s="51"/>
    </row>
    <row r="864" customFormat="false" ht="15.75" hidden="false" customHeight="true" outlineLevel="0" collapsed="false">
      <c r="A864" s="51"/>
      <c r="B864" s="51"/>
      <c r="C864" s="51"/>
      <c r="D864" s="53"/>
      <c r="E864" s="51"/>
    </row>
    <row r="865" customFormat="false" ht="15.75" hidden="false" customHeight="true" outlineLevel="0" collapsed="false">
      <c r="A865" s="51"/>
      <c r="B865" s="51"/>
      <c r="C865" s="51"/>
      <c r="D865" s="53"/>
      <c r="E865" s="51"/>
    </row>
    <row r="866" customFormat="false" ht="15.75" hidden="false" customHeight="true" outlineLevel="0" collapsed="false">
      <c r="A866" s="51"/>
      <c r="B866" s="51"/>
      <c r="C866" s="51"/>
      <c r="D866" s="53"/>
      <c r="E866" s="51"/>
    </row>
    <row r="867" customFormat="false" ht="15.75" hidden="false" customHeight="true" outlineLevel="0" collapsed="false">
      <c r="A867" s="51"/>
      <c r="B867" s="51"/>
      <c r="C867" s="51"/>
      <c r="D867" s="53"/>
      <c r="E867" s="51"/>
    </row>
    <row r="868" customFormat="false" ht="15.75" hidden="false" customHeight="true" outlineLevel="0" collapsed="false">
      <c r="A868" s="51"/>
      <c r="B868" s="51"/>
      <c r="C868" s="51"/>
      <c r="D868" s="53"/>
      <c r="E868" s="51"/>
    </row>
    <row r="869" customFormat="false" ht="15.75" hidden="false" customHeight="true" outlineLevel="0" collapsed="false">
      <c r="A869" s="51"/>
      <c r="B869" s="51"/>
      <c r="C869" s="51"/>
      <c r="D869" s="53"/>
      <c r="E869" s="51"/>
    </row>
    <row r="870" customFormat="false" ht="15.75" hidden="false" customHeight="true" outlineLevel="0" collapsed="false">
      <c r="A870" s="51"/>
      <c r="B870" s="51"/>
      <c r="C870" s="51"/>
      <c r="D870" s="53"/>
      <c r="E870" s="51"/>
    </row>
    <row r="871" customFormat="false" ht="15.75" hidden="false" customHeight="true" outlineLevel="0" collapsed="false">
      <c r="A871" s="51"/>
      <c r="B871" s="51"/>
      <c r="C871" s="51"/>
      <c r="D871" s="53"/>
      <c r="E871" s="51"/>
    </row>
    <row r="872" customFormat="false" ht="15.75" hidden="false" customHeight="true" outlineLevel="0" collapsed="false">
      <c r="A872" s="51"/>
      <c r="B872" s="51"/>
      <c r="C872" s="51"/>
      <c r="D872" s="53"/>
      <c r="E872" s="51"/>
    </row>
    <row r="873" customFormat="false" ht="15.75" hidden="false" customHeight="true" outlineLevel="0" collapsed="false">
      <c r="A873" s="51"/>
      <c r="B873" s="51"/>
      <c r="C873" s="51"/>
      <c r="D873" s="53"/>
      <c r="E873" s="51"/>
    </row>
    <row r="874" customFormat="false" ht="15.75" hidden="false" customHeight="true" outlineLevel="0" collapsed="false">
      <c r="A874" s="51"/>
      <c r="B874" s="51"/>
      <c r="C874" s="51"/>
      <c r="D874" s="53"/>
      <c r="E874" s="51"/>
    </row>
    <row r="875" customFormat="false" ht="15.75" hidden="false" customHeight="true" outlineLevel="0" collapsed="false">
      <c r="A875" s="51"/>
      <c r="B875" s="51"/>
      <c r="C875" s="51"/>
      <c r="D875" s="53"/>
      <c r="E875" s="51"/>
    </row>
    <row r="876" customFormat="false" ht="15.75" hidden="false" customHeight="true" outlineLevel="0" collapsed="false">
      <c r="A876" s="51"/>
      <c r="B876" s="51"/>
      <c r="C876" s="51"/>
      <c r="D876" s="53"/>
      <c r="E876" s="51"/>
    </row>
    <row r="877" customFormat="false" ht="15.75" hidden="false" customHeight="true" outlineLevel="0" collapsed="false">
      <c r="A877" s="51"/>
      <c r="B877" s="51"/>
      <c r="C877" s="51"/>
      <c r="D877" s="53"/>
      <c r="E877" s="51"/>
    </row>
    <row r="878" customFormat="false" ht="15.75" hidden="false" customHeight="true" outlineLevel="0" collapsed="false">
      <c r="A878" s="51"/>
      <c r="B878" s="51"/>
      <c r="C878" s="51"/>
      <c r="D878" s="53"/>
      <c r="E878" s="51"/>
    </row>
    <row r="879" customFormat="false" ht="15.75" hidden="false" customHeight="true" outlineLevel="0" collapsed="false">
      <c r="A879" s="51"/>
      <c r="B879" s="51"/>
      <c r="C879" s="51"/>
      <c r="D879" s="53"/>
      <c r="E879" s="51"/>
    </row>
    <row r="880" customFormat="false" ht="15.75" hidden="false" customHeight="true" outlineLevel="0" collapsed="false">
      <c r="A880" s="51"/>
      <c r="B880" s="51"/>
      <c r="C880" s="51"/>
      <c r="D880" s="53"/>
      <c r="E880" s="51"/>
    </row>
    <row r="881" customFormat="false" ht="15.75" hidden="false" customHeight="true" outlineLevel="0" collapsed="false">
      <c r="A881" s="51"/>
      <c r="B881" s="51"/>
      <c r="C881" s="51"/>
      <c r="D881" s="53"/>
      <c r="E881" s="51"/>
    </row>
    <row r="882" customFormat="false" ht="15.75" hidden="false" customHeight="true" outlineLevel="0" collapsed="false">
      <c r="A882" s="51"/>
      <c r="B882" s="51"/>
      <c r="C882" s="51"/>
      <c r="D882" s="53"/>
      <c r="E882" s="51"/>
    </row>
    <row r="883" customFormat="false" ht="15.75" hidden="false" customHeight="true" outlineLevel="0" collapsed="false">
      <c r="A883" s="51"/>
      <c r="B883" s="51"/>
      <c r="C883" s="51"/>
      <c r="D883" s="53"/>
      <c r="E883" s="51"/>
    </row>
    <row r="884" customFormat="false" ht="15.75" hidden="false" customHeight="true" outlineLevel="0" collapsed="false">
      <c r="A884" s="51"/>
      <c r="B884" s="51"/>
      <c r="C884" s="51"/>
      <c r="D884" s="53"/>
      <c r="E884" s="51"/>
    </row>
    <row r="885" customFormat="false" ht="15.75" hidden="false" customHeight="true" outlineLevel="0" collapsed="false">
      <c r="A885" s="51"/>
      <c r="B885" s="51"/>
      <c r="C885" s="51"/>
      <c r="D885" s="53"/>
      <c r="E885" s="51"/>
    </row>
    <row r="886" customFormat="false" ht="15.75" hidden="false" customHeight="true" outlineLevel="0" collapsed="false">
      <c r="A886" s="51"/>
      <c r="B886" s="51"/>
      <c r="C886" s="51"/>
      <c r="D886" s="53"/>
      <c r="E886" s="51"/>
    </row>
    <row r="887" customFormat="false" ht="15.75" hidden="false" customHeight="true" outlineLevel="0" collapsed="false">
      <c r="A887" s="51"/>
      <c r="B887" s="51"/>
      <c r="C887" s="51"/>
      <c r="D887" s="53"/>
      <c r="E887" s="51"/>
    </row>
    <row r="888" customFormat="false" ht="15.75" hidden="false" customHeight="true" outlineLevel="0" collapsed="false">
      <c r="A888" s="51"/>
      <c r="B888" s="51"/>
      <c r="C888" s="51"/>
      <c r="D888" s="53"/>
      <c r="E888" s="51"/>
    </row>
    <row r="889" customFormat="false" ht="15.75" hidden="false" customHeight="true" outlineLevel="0" collapsed="false">
      <c r="A889" s="51"/>
      <c r="B889" s="51"/>
      <c r="C889" s="51"/>
      <c r="D889" s="53"/>
      <c r="E889" s="51"/>
    </row>
    <row r="890" customFormat="false" ht="15.75" hidden="false" customHeight="true" outlineLevel="0" collapsed="false">
      <c r="A890" s="51"/>
      <c r="B890" s="51"/>
      <c r="C890" s="51"/>
      <c r="D890" s="53"/>
      <c r="E890" s="51"/>
    </row>
    <row r="891" customFormat="false" ht="15.75" hidden="false" customHeight="true" outlineLevel="0" collapsed="false">
      <c r="A891" s="51"/>
      <c r="B891" s="51"/>
      <c r="C891" s="51"/>
      <c r="D891" s="53"/>
      <c r="E891" s="51"/>
    </row>
    <row r="892" customFormat="false" ht="15.75" hidden="false" customHeight="true" outlineLevel="0" collapsed="false">
      <c r="A892" s="51"/>
      <c r="B892" s="51"/>
      <c r="C892" s="51"/>
      <c r="D892" s="53"/>
      <c r="E892" s="51"/>
    </row>
    <row r="893" customFormat="false" ht="15.75" hidden="false" customHeight="true" outlineLevel="0" collapsed="false">
      <c r="A893" s="51"/>
      <c r="B893" s="51"/>
      <c r="C893" s="51"/>
      <c r="D893" s="53"/>
      <c r="E893" s="51"/>
    </row>
    <row r="894" customFormat="false" ht="15.75" hidden="false" customHeight="true" outlineLevel="0" collapsed="false">
      <c r="A894" s="51"/>
      <c r="B894" s="51"/>
      <c r="C894" s="51"/>
      <c r="D894" s="53"/>
      <c r="E894" s="51"/>
    </row>
    <row r="895" customFormat="false" ht="15.75" hidden="false" customHeight="true" outlineLevel="0" collapsed="false">
      <c r="A895" s="51"/>
      <c r="B895" s="51"/>
      <c r="C895" s="51"/>
      <c r="D895" s="53"/>
      <c r="E895" s="51"/>
    </row>
    <row r="896" customFormat="false" ht="15.75" hidden="false" customHeight="true" outlineLevel="0" collapsed="false">
      <c r="A896" s="51"/>
      <c r="B896" s="51"/>
      <c r="C896" s="51"/>
      <c r="D896" s="53"/>
      <c r="E896" s="51"/>
    </row>
    <row r="897" customFormat="false" ht="15.75" hidden="false" customHeight="true" outlineLevel="0" collapsed="false">
      <c r="A897" s="51"/>
      <c r="B897" s="51"/>
      <c r="C897" s="51"/>
      <c r="D897" s="53"/>
      <c r="E897" s="51"/>
    </row>
    <row r="898" customFormat="false" ht="15.75" hidden="false" customHeight="true" outlineLevel="0" collapsed="false">
      <c r="A898" s="51"/>
      <c r="B898" s="51"/>
      <c r="C898" s="51"/>
      <c r="D898" s="53"/>
      <c r="E898" s="51"/>
    </row>
    <row r="899" customFormat="false" ht="15.75" hidden="false" customHeight="true" outlineLevel="0" collapsed="false">
      <c r="A899" s="51"/>
      <c r="B899" s="51"/>
      <c r="C899" s="51"/>
      <c r="D899" s="53"/>
      <c r="E899" s="51"/>
    </row>
    <row r="900" customFormat="false" ht="15.75" hidden="false" customHeight="true" outlineLevel="0" collapsed="false">
      <c r="A900" s="51"/>
      <c r="B900" s="51"/>
      <c r="C900" s="51"/>
      <c r="D900" s="53"/>
      <c r="E900" s="51"/>
    </row>
    <row r="901" customFormat="false" ht="15.75" hidden="false" customHeight="true" outlineLevel="0" collapsed="false">
      <c r="A901" s="51"/>
      <c r="B901" s="51"/>
      <c r="C901" s="51"/>
      <c r="D901" s="53"/>
      <c r="E901" s="51"/>
    </row>
    <row r="902" customFormat="false" ht="15.75" hidden="false" customHeight="true" outlineLevel="0" collapsed="false">
      <c r="A902" s="51"/>
      <c r="B902" s="51"/>
      <c r="C902" s="51"/>
      <c r="D902" s="53"/>
      <c r="E902" s="51"/>
    </row>
    <row r="903" customFormat="false" ht="15.75" hidden="false" customHeight="true" outlineLevel="0" collapsed="false">
      <c r="A903" s="51"/>
      <c r="B903" s="51"/>
      <c r="C903" s="51"/>
      <c r="D903" s="53"/>
      <c r="E903" s="51"/>
    </row>
    <row r="904" customFormat="false" ht="15.75" hidden="false" customHeight="true" outlineLevel="0" collapsed="false">
      <c r="A904" s="51"/>
      <c r="B904" s="51"/>
      <c r="C904" s="51"/>
      <c r="D904" s="53"/>
      <c r="E904" s="51"/>
    </row>
    <row r="905" customFormat="false" ht="15.75" hidden="false" customHeight="true" outlineLevel="0" collapsed="false">
      <c r="A905" s="51"/>
      <c r="B905" s="51"/>
      <c r="C905" s="51"/>
      <c r="D905" s="53"/>
      <c r="E905" s="51"/>
    </row>
    <row r="906" customFormat="false" ht="15.75" hidden="false" customHeight="true" outlineLevel="0" collapsed="false">
      <c r="A906" s="51"/>
      <c r="B906" s="51"/>
      <c r="C906" s="51"/>
      <c r="D906" s="53"/>
      <c r="E906" s="51"/>
    </row>
    <row r="907" customFormat="false" ht="15.75" hidden="false" customHeight="true" outlineLevel="0" collapsed="false">
      <c r="A907" s="51"/>
      <c r="B907" s="51"/>
      <c r="C907" s="51"/>
      <c r="D907" s="53"/>
      <c r="E907" s="51"/>
    </row>
    <row r="908" customFormat="false" ht="15.75" hidden="false" customHeight="true" outlineLevel="0" collapsed="false">
      <c r="A908" s="51"/>
      <c r="B908" s="51"/>
      <c r="C908" s="51"/>
      <c r="D908" s="53"/>
      <c r="E908" s="51"/>
    </row>
    <row r="909" customFormat="false" ht="15.75" hidden="false" customHeight="true" outlineLevel="0" collapsed="false">
      <c r="A909" s="51"/>
      <c r="B909" s="51"/>
      <c r="C909" s="51"/>
      <c r="D909" s="53"/>
      <c r="E909" s="51"/>
    </row>
    <row r="910" customFormat="false" ht="15.75" hidden="false" customHeight="true" outlineLevel="0" collapsed="false">
      <c r="A910" s="51"/>
      <c r="B910" s="51"/>
      <c r="C910" s="51"/>
      <c r="D910" s="53"/>
      <c r="E910" s="51"/>
    </row>
    <row r="911" customFormat="false" ht="15.75" hidden="false" customHeight="true" outlineLevel="0" collapsed="false">
      <c r="A911" s="51"/>
      <c r="B911" s="51"/>
      <c r="C911" s="51"/>
      <c r="D911" s="53"/>
      <c r="E911" s="51"/>
    </row>
    <row r="912" customFormat="false" ht="15.75" hidden="false" customHeight="true" outlineLevel="0" collapsed="false">
      <c r="A912" s="51"/>
      <c r="B912" s="51"/>
      <c r="C912" s="51"/>
      <c r="D912" s="53"/>
      <c r="E912" s="51"/>
    </row>
    <row r="913" customFormat="false" ht="15.75" hidden="false" customHeight="true" outlineLevel="0" collapsed="false">
      <c r="A913" s="51"/>
      <c r="B913" s="51"/>
      <c r="C913" s="51"/>
      <c r="D913" s="53"/>
      <c r="E913" s="51"/>
    </row>
    <row r="914" customFormat="false" ht="15.75" hidden="false" customHeight="true" outlineLevel="0" collapsed="false">
      <c r="A914" s="51"/>
      <c r="B914" s="51"/>
      <c r="C914" s="51"/>
      <c r="D914" s="53"/>
      <c r="E914" s="51"/>
    </row>
    <row r="915" customFormat="false" ht="15.75" hidden="false" customHeight="true" outlineLevel="0" collapsed="false">
      <c r="A915" s="51"/>
      <c r="B915" s="51"/>
      <c r="C915" s="51"/>
      <c r="D915" s="53"/>
      <c r="E915" s="51"/>
    </row>
    <row r="916" customFormat="false" ht="15.75" hidden="false" customHeight="true" outlineLevel="0" collapsed="false">
      <c r="A916" s="51"/>
      <c r="B916" s="51"/>
      <c r="C916" s="51"/>
      <c r="D916" s="53"/>
      <c r="E916" s="51"/>
    </row>
    <row r="917" customFormat="false" ht="15.75" hidden="false" customHeight="true" outlineLevel="0" collapsed="false">
      <c r="A917" s="51"/>
      <c r="B917" s="51"/>
      <c r="C917" s="51"/>
      <c r="D917" s="53"/>
      <c r="E917" s="51"/>
    </row>
    <row r="918" customFormat="false" ht="15.75" hidden="false" customHeight="true" outlineLevel="0" collapsed="false">
      <c r="A918" s="51"/>
      <c r="B918" s="51"/>
      <c r="C918" s="51"/>
      <c r="D918" s="53"/>
      <c r="E918" s="51"/>
    </row>
    <row r="919" customFormat="false" ht="15.75" hidden="false" customHeight="true" outlineLevel="0" collapsed="false">
      <c r="A919" s="51"/>
      <c r="B919" s="51"/>
      <c r="C919" s="51"/>
      <c r="D919" s="53"/>
      <c r="E919" s="51"/>
    </row>
    <row r="920" customFormat="false" ht="15.75" hidden="false" customHeight="true" outlineLevel="0" collapsed="false">
      <c r="A920" s="51"/>
      <c r="B920" s="51"/>
      <c r="C920" s="51"/>
      <c r="D920" s="53"/>
      <c r="E920" s="51"/>
    </row>
    <row r="921" customFormat="false" ht="15.75" hidden="false" customHeight="true" outlineLevel="0" collapsed="false">
      <c r="A921" s="51"/>
      <c r="B921" s="51"/>
      <c r="C921" s="51"/>
      <c r="D921" s="53"/>
      <c r="E921" s="51"/>
    </row>
    <row r="922" customFormat="false" ht="15.75" hidden="false" customHeight="true" outlineLevel="0" collapsed="false">
      <c r="A922" s="51"/>
      <c r="B922" s="51"/>
      <c r="C922" s="51"/>
      <c r="D922" s="53"/>
      <c r="E922" s="51"/>
    </row>
    <row r="923" customFormat="false" ht="15.75" hidden="false" customHeight="true" outlineLevel="0" collapsed="false">
      <c r="A923" s="51"/>
      <c r="B923" s="51"/>
      <c r="C923" s="51"/>
      <c r="D923" s="53"/>
      <c r="E923" s="51"/>
    </row>
    <row r="924" customFormat="false" ht="15.75" hidden="false" customHeight="true" outlineLevel="0" collapsed="false">
      <c r="A924" s="51"/>
      <c r="B924" s="51"/>
      <c r="C924" s="51"/>
      <c r="D924" s="53"/>
      <c r="E924" s="51"/>
    </row>
    <row r="925" customFormat="false" ht="15.75" hidden="false" customHeight="true" outlineLevel="0" collapsed="false">
      <c r="A925" s="51"/>
      <c r="B925" s="51"/>
      <c r="C925" s="51"/>
      <c r="D925" s="53"/>
      <c r="E925" s="51"/>
    </row>
    <row r="926" customFormat="false" ht="15.75" hidden="false" customHeight="true" outlineLevel="0" collapsed="false">
      <c r="A926" s="51"/>
      <c r="B926" s="51"/>
      <c r="C926" s="51"/>
      <c r="D926" s="53"/>
      <c r="E926" s="51"/>
    </row>
    <row r="927" customFormat="false" ht="15.75" hidden="false" customHeight="true" outlineLevel="0" collapsed="false">
      <c r="A927" s="51"/>
      <c r="B927" s="51"/>
      <c r="C927" s="51"/>
      <c r="D927" s="53"/>
      <c r="E927" s="51"/>
    </row>
    <row r="928" customFormat="false" ht="15.75" hidden="false" customHeight="true" outlineLevel="0" collapsed="false">
      <c r="A928" s="51"/>
      <c r="B928" s="51"/>
      <c r="C928" s="51"/>
      <c r="D928" s="53"/>
      <c r="E928" s="51"/>
    </row>
    <row r="929" customFormat="false" ht="15.75" hidden="false" customHeight="true" outlineLevel="0" collapsed="false">
      <c r="A929" s="51"/>
      <c r="B929" s="51"/>
      <c r="C929" s="51"/>
      <c r="D929" s="53"/>
      <c r="E929" s="51"/>
    </row>
    <row r="930" customFormat="false" ht="15.75" hidden="false" customHeight="true" outlineLevel="0" collapsed="false">
      <c r="A930" s="51"/>
      <c r="B930" s="51"/>
      <c r="C930" s="51"/>
      <c r="D930" s="53"/>
      <c r="E930" s="51"/>
    </row>
    <row r="931" customFormat="false" ht="15.75" hidden="false" customHeight="true" outlineLevel="0" collapsed="false">
      <c r="A931" s="51"/>
      <c r="B931" s="51"/>
      <c r="C931" s="51"/>
      <c r="D931" s="53"/>
      <c r="E931" s="51"/>
    </row>
    <row r="932" customFormat="false" ht="15.75" hidden="false" customHeight="true" outlineLevel="0" collapsed="false">
      <c r="A932" s="51"/>
      <c r="B932" s="51"/>
      <c r="C932" s="51"/>
      <c r="D932" s="53"/>
      <c r="E932" s="51"/>
    </row>
    <row r="933" customFormat="false" ht="15.75" hidden="false" customHeight="true" outlineLevel="0" collapsed="false">
      <c r="A933" s="51"/>
      <c r="B933" s="51"/>
      <c r="C933" s="51"/>
      <c r="D933" s="53"/>
      <c r="E933" s="51"/>
    </row>
    <row r="934" customFormat="false" ht="15.75" hidden="false" customHeight="true" outlineLevel="0" collapsed="false">
      <c r="A934" s="51"/>
      <c r="B934" s="51"/>
      <c r="C934" s="51"/>
      <c r="D934" s="53"/>
      <c r="E934" s="51"/>
    </row>
    <row r="935" customFormat="false" ht="15.75" hidden="false" customHeight="true" outlineLevel="0" collapsed="false">
      <c r="A935" s="51"/>
      <c r="B935" s="51"/>
      <c r="C935" s="51"/>
      <c r="D935" s="53"/>
      <c r="E935" s="51"/>
    </row>
    <row r="936" customFormat="false" ht="15.75" hidden="false" customHeight="true" outlineLevel="0" collapsed="false">
      <c r="A936" s="51"/>
      <c r="B936" s="51"/>
      <c r="C936" s="51"/>
      <c r="D936" s="53"/>
      <c r="E936" s="51"/>
    </row>
    <row r="937" customFormat="false" ht="15.75" hidden="false" customHeight="true" outlineLevel="0" collapsed="false">
      <c r="A937" s="51"/>
      <c r="B937" s="51"/>
      <c r="C937" s="51"/>
      <c r="D937" s="53"/>
      <c r="E937" s="51"/>
    </row>
    <row r="938" customFormat="false" ht="15.75" hidden="false" customHeight="true" outlineLevel="0" collapsed="false">
      <c r="A938" s="51"/>
      <c r="B938" s="51"/>
      <c r="C938" s="51"/>
      <c r="D938" s="53"/>
      <c r="E938" s="51"/>
    </row>
    <row r="939" customFormat="false" ht="15.75" hidden="false" customHeight="true" outlineLevel="0" collapsed="false">
      <c r="A939" s="51"/>
      <c r="B939" s="51"/>
      <c r="C939" s="51"/>
      <c r="D939" s="53"/>
      <c r="E939" s="51"/>
    </row>
    <row r="940" customFormat="false" ht="15.75" hidden="false" customHeight="true" outlineLevel="0" collapsed="false">
      <c r="A940" s="51"/>
      <c r="B940" s="51"/>
      <c r="C940" s="51"/>
      <c r="D940" s="53"/>
      <c r="E940" s="51"/>
    </row>
    <row r="941" customFormat="false" ht="15.75" hidden="false" customHeight="true" outlineLevel="0" collapsed="false">
      <c r="A941" s="51"/>
      <c r="B941" s="51"/>
      <c r="C941" s="51"/>
      <c r="D941" s="53"/>
      <c r="E941" s="51"/>
    </row>
    <row r="942" customFormat="false" ht="15.75" hidden="false" customHeight="true" outlineLevel="0" collapsed="false">
      <c r="A942" s="51"/>
      <c r="B942" s="51"/>
      <c r="C942" s="51"/>
      <c r="D942" s="53"/>
      <c r="E942" s="51"/>
    </row>
    <row r="943" customFormat="false" ht="15.75" hidden="false" customHeight="true" outlineLevel="0" collapsed="false">
      <c r="A943" s="51"/>
      <c r="B943" s="51"/>
      <c r="C943" s="51"/>
      <c r="D943" s="53"/>
      <c r="E943" s="51"/>
    </row>
    <row r="944" customFormat="false" ht="15.75" hidden="false" customHeight="true" outlineLevel="0" collapsed="false">
      <c r="A944" s="51"/>
      <c r="B944" s="51"/>
      <c r="C944" s="51"/>
      <c r="D944" s="53"/>
      <c r="E944" s="51"/>
    </row>
    <row r="945" customFormat="false" ht="15.75" hidden="false" customHeight="true" outlineLevel="0" collapsed="false">
      <c r="A945" s="51"/>
      <c r="B945" s="51"/>
      <c r="C945" s="51"/>
      <c r="D945" s="53"/>
      <c r="E945" s="51"/>
    </row>
    <row r="946" customFormat="false" ht="15.75" hidden="false" customHeight="true" outlineLevel="0" collapsed="false">
      <c r="A946" s="51"/>
      <c r="B946" s="51"/>
      <c r="C946" s="51"/>
      <c r="D946" s="53"/>
      <c r="E946" s="51"/>
    </row>
    <row r="947" customFormat="false" ht="15.75" hidden="false" customHeight="true" outlineLevel="0" collapsed="false">
      <c r="A947" s="51"/>
      <c r="B947" s="51"/>
      <c r="C947" s="51"/>
      <c r="D947" s="53"/>
      <c r="E947" s="51"/>
    </row>
    <row r="948" customFormat="false" ht="15.75" hidden="false" customHeight="true" outlineLevel="0" collapsed="false">
      <c r="A948" s="51"/>
      <c r="B948" s="51"/>
      <c r="C948" s="51"/>
      <c r="D948" s="53"/>
      <c r="E948" s="51"/>
    </row>
    <row r="949" customFormat="false" ht="15.75" hidden="false" customHeight="true" outlineLevel="0" collapsed="false">
      <c r="A949" s="51"/>
      <c r="B949" s="51"/>
      <c r="C949" s="51"/>
      <c r="D949" s="53"/>
      <c r="E949" s="51"/>
    </row>
    <row r="950" customFormat="false" ht="15.75" hidden="false" customHeight="true" outlineLevel="0" collapsed="false">
      <c r="A950" s="51"/>
      <c r="B950" s="51"/>
      <c r="C950" s="51"/>
      <c r="D950" s="53"/>
      <c r="E950" s="51"/>
    </row>
    <row r="951" customFormat="false" ht="15.75" hidden="false" customHeight="true" outlineLevel="0" collapsed="false">
      <c r="A951" s="51"/>
      <c r="B951" s="51"/>
      <c r="C951" s="51"/>
      <c r="D951" s="53"/>
      <c r="E951" s="51"/>
    </row>
    <row r="952" customFormat="false" ht="15.75" hidden="false" customHeight="true" outlineLevel="0" collapsed="false">
      <c r="A952" s="51"/>
      <c r="B952" s="51"/>
      <c r="C952" s="51"/>
      <c r="D952" s="53"/>
      <c r="E952" s="51"/>
    </row>
    <row r="953" customFormat="false" ht="15.75" hidden="false" customHeight="true" outlineLevel="0" collapsed="false">
      <c r="A953" s="51"/>
      <c r="B953" s="51"/>
      <c r="C953" s="51"/>
      <c r="D953" s="53"/>
      <c r="E953" s="51"/>
    </row>
    <row r="954" customFormat="false" ht="15.75" hidden="false" customHeight="true" outlineLevel="0" collapsed="false">
      <c r="A954" s="51"/>
      <c r="B954" s="51"/>
      <c r="C954" s="51"/>
      <c r="D954" s="53"/>
      <c r="E954" s="51"/>
    </row>
    <row r="955" customFormat="false" ht="15.75" hidden="false" customHeight="true" outlineLevel="0" collapsed="false">
      <c r="A955" s="51"/>
      <c r="B955" s="51"/>
      <c r="C955" s="51"/>
      <c r="D955" s="53"/>
      <c r="E955" s="51"/>
    </row>
    <row r="956" customFormat="false" ht="15.75" hidden="false" customHeight="true" outlineLevel="0" collapsed="false">
      <c r="A956" s="51"/>
      <c r="B956" s="51"/>
      <c r="C956" s="51"/>
      <c r="D956" s="53"/>
      <c r="E956" s="51"/>
    </row>
    <row r="957" customFormat="false" ht="15.75" hidden="false" customHeight="true" outlineLevel="0" collapsed="false">
      <c r="A957" s="51"/>
      <c r="B957" s="51"/>
      <c r="C957" s="51"/>
      <c r="D957" s="53"/>
      <c r="E957" s="51"/>
    </row>
    <row r="958" customFormat="false" ht="15.75" hidden="false" customHeight="true" outlineLevel="0" collapsed="false">
      <c r="A958" s="51"/>
      <c r="B958" s="51"/>
      <c r="C958" s="51"/>
      <c r="D958" s="53"/>
      <c r="E958" s="51"/>
    </row>
    <row r="959" customFormat="false" ht="15.75" hidden="false" customHeight="true" outlineLevel="0" collapsed="false">
      <c r="A959" s="51"/>
      <c r="B959" s="51"/>
      <c r="C959" s="51"/>
      <c r="D959" s="53"/>
      <c r="E959" s="51"/>
    </row>
    <row r="960" customFormat="false" ht="15.75" hidden="false" customHeight="true" outlineLevel="0" collapsed="false">
      <c r="A960" s="51"/>
      <c r="B960" s="51"/>
      <c r="C960" s="51"/>
      <c r="D960" s="53"/>
      <c r="E960" s="51"/>
    </row>
    <row r="961" customFormat="false" ht="15.75" hidden="false" customHeight="true" outlineLevel="0" collapsed="false">
      <c r="A961" s="51"/>
      <c r="B961" s="51"/>
      <c r="C961" s="51"/>
      <c r="D961" s="53"/>
      <c r="E961" s="51"/>
    </row>
    <row r="962" customFormat="false" ht="15.75" hidden="false" customHeight="true" outlineLevel="0" collapsed="false">
      <c r="A962" s="51"/>
      <c r="B962" s="51"/>
      <c r="C962" s="51"/>
      <c r="D962" s="53"/>
      <c r="E962" s="51"/>
    </row>
    <row r="963" customFormat="false" ht="15.75" hidden="false" customHeight="true" outlineLevel="0" collapsed="false">
      <c r="A963" s="51"/>
      <c r="B963" s="51"/>
      <c r="C963" s="51"/>
      <c r="D963" s="53"/>
      <c r="E963" s="51"/>
    </row>
    <row r="964" customFormat="false" ht="15.75" hidden="false" customHeight="true" outlineLevel="0" collapsed="false">
      <c r="A964" s="51"/>
      <c r="B964" s="51"/>
      <c r="C964" s="51"/>
      <c r="D964" s="53"/>
      <c r="E964" s="51"/>
    </row>
    <row r="965" customFormat="false" ht="15.75" hidden="false" customHeight="true" outlineLevel="0" collapsed="false">
      <c r="A965" s="51"/>
      <c r="B965" s="51"/>
      <c r="C965" s="51"/>
      <c r="D965" s="53"/>
      <c r="E965" s="51"/>
    </row>
    <row r="966" customFormat="false" ht="15.75" hidden="false" customHeight="true" outlineLevel="0" collapsed="false">
      <c r="A966" s="51"/>
      <c r="B966" s="51"/>
      <c r="C966" s="51"/>
      <c r="D966" s="53"/>
      <c r="E966" s="51"/>
    </row>
    <row r="967" customFormat="false" ht="15.75" hidden="false" customHeight="true" outlineLevel="0" collapsed="false">
      <c r="A967" s="51"/>
      <c r="B967" s="51"/>
      <c r="C967" s="51"/>
      <c r="D967" s="53"/>
      <c r="E967" s="51"/>
    </row>
    <row r="968" customFormat="false" ht="15.75" hidden="false" customHeight="true" outlineLevel="0" collapsed="false">
      <c r="A968" s="51"/>
      <c r="B968" s="51"/>
      <c r="C968" s="51"/>
      <c r="D968" s="53"/>
      <c r="E968" s="51"/>
    </row>
    <row r="969" customFormat="false" ht="15.75" hidden="false" customHeight="true" outlineLevel="0" collapsed="false">
      <c r="A969" s="51"/>
      <c r="B969" s="51"/>
      <c r="C969" s="51"/>
      <c r="D969" s="53"/>
      <c r="E969" s="51"/>
    </row>
    <row r="970" customFormat="false" ht="15.75" hidden="false" customHeight="true" outlineLevel="0" collapsed="false">
      <c r="A970" s="51"/>
      <c r="B970" s="51"/>
      <c r="C970" s="51"/>
      <c r="D970" s="53"/>
      <c r="E970" s="51"/>
    </row>
    <row r="971" customFormat="false" ht="15.75" hidden="false" customHeight="true" outlineLevel="0" collapsed="false">
      <c r="A971" s="51"/>
      <c r="B971" s="51"/>
      <c r="C971" s="51"/>
      <c r="D971" s="53"/>
      <c r="E971" s="51"/>
    </row>
    <row r="972" customFormat="false" ht="15.75" hidden="false" customHeight="true" outlineLevel="0" collapsed="false">
      <c r="A972" s="51"/>
      <c r="B972" s="51"/>
      <c r="C972" s="51"/>
      <c r="D972" s="53"/>
      <c r="E972" s="51"/>
    </row>
    <row r="973" customFormat="false" ht="15.75" hidden="false" customHeight="true" outlineLevel="0" collapsed="false">
      <c r="A973" s="51"/>
      <c r="B973" s="51"/>
      <c r="C973" s="51"/>
      <c r="D973" s="53"/>
      <c r="E973" s="51"/>
    </row>
    <row r="974" customFormat="false" ht="15.75" hidden="false" customHeight="true" outlineLevel="0" collapsed="false">
      <c r="A974" s="51"/>
      <c r="B974" s="51"/>
      <c r="C974" s="51"/>
      <c r="D974" s="53"/>
      <c r="E974" s="51"/>
    </row>
    <row r="975" customFormat="false" ht="15.75" hidden="false" customHeight="true" outlineLevel="0" collapsed="false">
      <c r="A975" s="51"/>
      <c r="B975" s="51"/>
      <c r="C975" s="51"/>
      <c r="D975" s="53"/>
      <c r="E975" s="51"/>
    </row>
    <row r="976" customFormat="false" ht="15.75" hidden="false" customHeight="true" outlineLevel="0" collapsed="false">
      <c r="A976" s="51"/>
      <c r="B976" s="51"/>
      <c r="C976" s="51"/>
      <c r="D976" s="53"/>
      <c r="E976" s="51"/>
    </row>
    <row r="977" customFormat="false" ht="15.75" hidden="false" customHeight="true" outlineLevel="0" collapsed="false">
      <c r="A977" s="51"/>
      <c r="B977" s="51"/>
      <c r="C977" s="51"/>
      <c r="D977" s="53"/>
      <c r="E977" s="51"/>
    </row>
    <row r="978" customFormat="false" ht="15.75" hidden="false" customHeight="true" outlineLevel="0" collapsed="false">
      <c r="A978" s="51"/>
      <c r="B978" s="51"/>
      <c r="C978" s="51"/>
      <c r="D978" s="53"/>
      <c r="E978" s="51"/>
    </row>
    <row r="979" customFormat="false" ht="15.75" hidden="false" customHeight="true" outlineLevel="0" collapsed="false">
      <c r="A979" s="51"/>
      <c r="B979" s="51"/>
      <c r="C979" s="51"/>
      <c r="D979" s="53"/>
      <c r="E979" s="51"/>
    </row>
    <row r="980" customFormat="false" ht="15.75" hidden="false" customHeight="true" outlineLevel="0" collapsed="false">
      <c r="A980" s="51"/>
      <c r="B980" s="51"/>
      <c r="C980" s="51"/>
      <c r="D980" s="53"/>
      <c r="E980" s="51"/>
    </row>
    <row r="981" customFormat="false" ht="15.75" hidden="false" customHeight="true" outlineLevel="0" collapsed="false">
      <c r="A981" s="51"/>
      <c r="B981" s="51"/>
      <c r="C981" s="51"/>
      <c r="D981" s="53"/>
      <c r="E981" s="51"/>
    </row>
    <row r="982" customFormat="false" ht="15.75" hidden="false" customHeight="true" outlineLevel="0" collapsed="false">
      <c r="A982" s="51"/>
      <c r="B982" s="51"/>
      <c r="C982" s="51"/>
      <c r="D982" s="53"/>
      <c r="E982" s="51"/>
    </row>
    <row r="983" customFormat="false" ht="15.75" hidden="false" customHeight="true" outlineLevel="0" collapsed="false">
      <c r="A983" s="51"/>
      <c r="B983" s="51"/>
      <c r="C983" s="51"/>
      <c r="D983" s="53"/>
      <c r="E983" s="51"/>
    </row>
    <row r="984" customFormat="false" ht="15.75" hidden="false" customHeight="true" outlineLevel="0" collapsed="false">
      <c r="A984" s="51"/>
      <c r="B984" s="51"/>
      <c r="C984" s="51"/>
      <c r="D984" s="53"/>
      <c r="E984" s="51"/>
    </row>
    <row r="985" customFormat="false" ht="15.75" hidden="false" customHeight="true" outlineLevel="0" collapsed="false">
      <c r="A985" s="51"/>
      <c r="B985" s="51"/>
      <c r="C985" s="51"/>
      <c r="D985" s="53"/>
      <c r="E985" s="51"/>
    </row>
    <row r="986" customFormat="false" ht="15.75" hidden="false" customHeight="true" outlineLevel="0" collapsed="false">
      <c r="A986" s="51"/>
      <c r="B986" s="51"/>
      <c r="C986" s="51"/>
      <c r="D986" s="53"/>
      <c r="E986" s="51"/>
    </row>
    <row r="987" customFormat="false" ht="15.75" hidden="false" customHeight="true" outlineLevel="0" collapsed="false">
      <c r="A987" s="51"/>
      <c r="B987" s="51"/>
      <c r="C987" s="51"/>
      <c r="D987" s="53"/>
      <c r="E987" s="51"/>
    </row>
    <row r="988" customFormat="false" ht="15.75" hidden="false" customHeight="true" outlineLevel="0" collapsed="false">
      <c r="A988" s="51"/>
      <c r="B988" s="51"/>
      <c r="C988" s="51"/>
      <c r="D988" s="53"/>
      <c r="E988" s="51"/>
    </row>
    <row r="989" customFormat="false" ht="15.75" hidden="false" customHeight="true" outlineLevel="0" collapsed="false">
      <c r="A989" s="51"/>
      <c r="B989" s="51"/>
      <c r="C989" s="51"/>
      <c r="D989" s="53"/>
      <c r="E989" s="51"/>
    </row>
    <row r="990" customFormat="false" ht="15.75" hidden="false" customHeight="true" outlineLevel="0" collapsed="false">
      <c r="A990" s="51"/>
      <c r="B990" s="51"/>
      <c r="C990" s="51"/>
      <c r="D990" s="53"/>
      <c r="E990" s="51"/>
    </row>
    <row r="991" customFormat="false" ht="15.75" hidden="false" customHeight="true" outlineLevel="0" collapsed="false">
      <c r="A991" s="51"/>
      <c r="B991" s="51"/>
      <c r="C991" s="51"/>
      <c r="D991" s="53"/>
      <c r="E991" s="51"/>
    </row>
    <row r="992" customFormat="false" ht="15.75" hidden="false" customHeight="true" outlineLevel="0" collapsed="false">
      <c r="A992" s="51"/>
      <c r="B992" s="51"/>
      <c r="C992" s="51"/>
      <c r="D992" s="53"/>
      <c r="E992" s="51"/>
    </row>
    <row r="993" customFormat="false" ht="15.75" hidden="false" customHeight="true" outlineLevel="0" collapsed="false">
      <c r="A993" s="51"/>
      <c r="B993" s="51"/>
      <c r="C993" s="51"/>
      <c r="D993" s="53"/>
      <c r="E993" s="51"/>
    </row>
    <row r="994" customFormat="false" ht="15.75" hidden="false" customHeight="true" outlineLevel="0" collapsed="false">
      <c r="A994" s="51"/>
      <c r="B994" s="51"/>
      <c r="C994" s="51"/>
      <c r="D994" s="53"/>
      <c r="E994" s="51"/>
    </row>
    <row r="995" customFormat="false" ht="15.75" hidden="false" customHeight="true" outlineLevel="0" collapsed="false">
      <c r="A995" s="51"/>
      <c r="B995" s="51"/>
      <c r="C995" s="51"/>
      <c r="D995" s="53"/>
      <c r="E995" s="51"/>
    </row>
    <row r="996" customFormat="false" ht="15.75" hidden="false" customHeight="true" outlineLevel="0" collapsed="false">
      <c r="A996" s="51"/>
      <c r="B996" s="51"/>
      <c r="C996" s="51"/>
      <c r="D996" s="53"/>
      <c r="E996" s="51"/>
    </row>
    <row r="997" customFormat="false" ht="15.75" hidden="false" customHeight="true" outlineLevel="0" collapsed="false">
      <c r="A997" s="51"/>
      <c r="B997" s="51"/>
      <c r="C997" s="51"/>
      <c r="D997" s="53"/>
      <c r="E997" s="51"/>
    </row>
    <row r="998" customFormat="false" ht="15.75" hidden="false" customHeight="true" outlineLevel="0" collapsed="false">
      <c r="A998" s="51"/>
      <c r="B998" s="51"/>
      <c r="C998" s="51"/>
      <c r="D998" s="53"/>
      <c r="E998" s="51"/>
    </row>
    <row r="999" customFormat="false" ht="15.75" hidden="false" customHeight="true" outlineLevel="0" collapsed="false">
      <c r="A999" s="51"/>
      <c r="B999" s="51"/>
      <c r="C999" s="51"/>
      <c r="D999" s="53"/>
      <c r="E999" s="51"/>
    </row>
    <row r="1000" customFormat="false" ht="15.75" hidden="false" customHeight="true" outlineLevel="0" collapsed="false">
      <c r="A1000" s="51"/>
      <c r="B1000" s="51"/>
      <c r="C1000" s="51"/>
      <c r="D1000" s="53"/>
      <c r="E1000" s="51"/>
    </row>
  </sheetData>
  <autoFilter ref="A1:E1000"/>
  <dataValidations count="3">
    <dataValidation allowBlank="true" operator="between" showDropDown="false" showErrorMessage="false" showInputMessage="false" sqref="E2:E1000" type="list">
      <formula1>SourceList</formula1>
      <formula2>0</formula2>
    </dataValidation>
    <dataValidation allowBlank="true" operator="between" showDropDown="false" showErrorMessage="false" showInputMessage="false" sqref="C2:C1000"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8.37"/>
    <col collapsed="false" customWidth="true" hidden="false" outlineLevel="0" max="4" min="2" style="0" width="15.88"/>
    <col collapsed="false" customWidth="true" hidden="false" outlineLevel="0" max="5" min="5" style="0" width="36"/>
    <col collapsed="false" customWidth="true" hidden="false" outlineLevel="0" max="6" min="6" style="0" width="28.12"/>
    <col collapsed="false" customWidth="true" hidden="false" outlineLevel="0" max="7" min="7" style="0" width="85"/>
    <col collapsed="false" customWidth="true" hidden="false" outlineLevel="0" max="10" min="8" style="0" width="9.13"/>
    <col collapsed="false" customWidth="true" hidden="true" outlineLevel="0" max="18" min="11" style="0" width="8.63"/>
    <col collapsed="false" customWidth="true" hidden="false" outlineLevel="0" max="25" min="19" style="0" width="8.63"/>
  </cols>
  <sheetData>
    <row r="1" customFormat="false" ht="12.75" hidden="false" customHeight="true" outlineLevel="0" collapsed="false">
      <c r="A1" s="39" t="s">
        <v>140</v>
      </c>
      <c r="B1" s="39" t="s">
        <v>141</v>
      </c>
      <c r="C1" s="39" t="s">
        <v>84</v>
      </c>
      <c r="D1" s="39" t="s">
        <v>82</v>
      </c>
      <c r="E1" s="55" t="s">
        <v>159</v>
      </c>
      <c r="F1" s="39" t="s">
        <v>110</v>
      </c>
      <c r="Q1" s="33"/>
      <c r="R1" s="33"/>
      <c r="S1" s="33"/>
      <c r="T1" s="33"/>
      <c r="U1" s="33"/>
      <c r="V1" s="33"/>
      <c r="W1" s="33"/>
      <c r="X1" s="33"/>
      <c r="Y1" s="33"/>
    </row>
    <row r="2" customFormat="false" ht="12.75" hidden="false" customHeight="true" outlineLevel="0" collapsed="false">
      <c r="A2" s="56" t="s">
        <v>143</v>
      </c>
      <c r="B2" s="56" t="str">
        <f aca="false" t="array" ref="B2:B2">INDEX(Countries!$D$2:$D$255, MATCH(A2, Countries!$B$2:$B$255, 0))</f>
        <v>USA</v>
      </c>
      <c r="C2" s="49" t="s">
        <v>156</v>
      </c>
      <c r="D2" s="49" t="s">
        <v>145</v>
      </c>
      <c r="E2" s="50" t="n">
        <v>166766.666666667</v>
      </c>
      <c r="F2" s="51" t="s">
        <v>160</v>
      </c>
      <c r="Q2" s="2"/>
      <c r="R2" s="2"/>
      <c r="S2" s="2"/>
      <c r="T2" s="2"/>
      <c r="U2" s="2"/>
      <c r="V2" s="2"/>
      <c r="W2" s="2"/>
      <c r="X2" s="2"/>
      <c r="Y2" s="2"/>
    </row>
    <row r="3" customFormat="false" ht="12.75" hidden="false" customHeight="true" outlineLevel="0" collapsed="false">
      <c r="A3" s="56" t="s">
        <v>146</v>
      </c>
      <c r="B3" s="56" t="str">
        <f aca="false" t="array" ref="B3:B3">INDEX(Countries!$D$2:$D$255, MATCH(A3, Countries!$B$2:$B$255, 0))</f>
        <v>IDN</v>
      </c>
      <c r="C3" s="49" t="s">
        <v>156</v>
      </c>
      <c r="D3" s="49" t="s">
        <v>145</v>
      </c>
      <c r="E3" s="50" t="n">
        <v>166766.666666667</v>
      </c>
      <c r="F3" s="51" t="s">
        <v>160</v>
      </c>
      <c r="Q3" s="2"/>
      <c r="R3" s="2"/>
      <c r="S3" s="2"/>
      <c r="T3" s="2"/>
      <c r="U3" s="2"/>
      <c r="V3" s="2"/>
      <c r="W3" s="2"/>
      <c r="X3" s="2"/>
      <c r="Y3" s="2"/>
    </row>
    <row r="4" customFormat="false" ht="12.75" hidden="false" customHeight="true" outlineLevel="0" collapsed="false">
      <c r="A4" s="56" t="s">
        <v>147</v>
      </c>
      <c r="B4" s="56" t="str">
        <f aca="false" t="array" ref="B4:B4">INDEX(Countries!$D$2:$D$255, MATCH(A4, Countries!$B$2:$B$255, 0))</f>
        <v>AUS</v>
      </c>
      <c r="C4" s="49" t="s">
        <v>156</v>
      </c>
      <c r="D4" s="49" t="s">
        <v>145</v>
      </c>
      <c r="E4" s="50" t="n">
        <v>166766.666666667</v>
      </c>
      <c r="F4" s="51" t="s">
        <v>160</v>
      </c>
      <c r="Q4" s="2"/>
      <c r="R4" s="2"/>
      <c r="S4" s="2"/>
      <c r="T4" s="2"/>
      <c r="U4" s="2"/>
      <c r="V4" s="2"/>
      <c r="W4" s="2"/>
      <c r="X4" s="2"/>
      <c r="Y4" s="2"/>
    </row>
    <row r="5" customFormat="false" ht="12.75" hidden="false" customHeight="true" outlineLevel="0" collapsed="false">
      <c r="A5" s="56" t="s">
        <v>148</v>
      </c>
      <c r="B5" s="56" t="str">
        <f aca="false" t="array" ref="B5:B5">INDEX(Countries!$D$2:$D$255, MATCH(A5, Countries!$B$2:$B$255, 0))</f>
        <v>BHS</v>
      </c>
      <c r="C5" s="49" t="s">
        <v>156</v>
      </c>
      <c r="D5" s="49" t="s">
        <v>145</v>
      </c>
      <c r="E5" s="50" t="n">
        <v>166766.666666667</v>
      </c>
      <c r="F5" s="51" t="s">
        <v>160</v>
      </c>
      <c r="Q5" s="2"/>
      <c r="R5" s="2"/>
      <c r="S5" s="2"/>
      <c r="T5" s="2"/>
      <c r="U5" s="2"/>
      <c r="V5" s="2"/>
      <c r="W5" s="2"/>
      <c r="X5" s="2"/>
      <c r="Y5" s="2"/>
    </row>
    <row r="6" customFormat="false" ht="12.75" hidden="false" customHeight="true" outlineLevel="0" collapsed="false">
      <c r="A6" s="56" t="s">
        <v>149</v>
      </c>
      <c r="B6" s="56" t="str">
        <f aca="false" t="array" ref="B6:B6">INDEX(Countries!$D$2:$D$255, MATCH(A6, Countries!$B$2:$B$255, 0))</f>
        <v>KEN</v>
      </c>
      <c r="C6" s="49" t="s">
        <v>156</v>
      </c>
      <c r="D6" s="49" t="s">
        <v>145</v>
      </c>
      <c r="E6" s="50" t="n">
        <v>166766.666666667</v>
      </c>
      <c r="F6" s="51" t="s">
        <v>160</v>
      </c>
      <c r="Q6" s="2"/>
      <c r="R6" s="2"/>
      <c r="S6" s="2"/>
      <c r="T6" s="2"/>
      <c r="U6" s="2"/>
      <c r="V6" s="2"/>
      <c r="W6" s="2"/>
      <c r="X6" s="2"/>
      <c r="Y6" s="2"/>
    </row>
    <row r="7" customFormat="false" ht="12.75" hidden="false" customHeight="true" outlineLevel="0" collapsed="false">
      <c r="A7" s="56" t="s">
        <v>150</v>
      </c>
      <c r="B7" s="56" t="str">
        <f aca="false" t="array" ref="B7:B7">INDEX(Countries!$D$2:$D$255, MATCH(A7, Countries!$B$2:$B$255, 0))</f>
        <v>MEX</v>
      </c>
      <c r="C7" s="49" t="s">
        <v>156</v>
      </c>
      <c r="D7" s="49" t="s">
        <v>145</v>
      </c>
      <c r="E7" s="50" t="n">
        <v>166766.666666667</v>
      </c>
      <c r="F7" s="51" t="s">
        <v>160</v>
      </c>
      <c r="Q7" s="2"/>
      <c r="R7" s="2"/>
      <c r="S7" s="2"/>
      <c r="T7" s="2"/>
      <c r="U7" s="2"/>
      <c r="V7" s="2"/>
      <c r="W7" s="2"/>
      <c r="X7" s="2"/>
      <c r="Y7" s="2"/>
    </row>
    <row r="8" customFormat="false" ht="12.75" hidden="false" customHeight="true" outlineLevel="0" collapsed="false">
      <c r="A8" s="56" t="s">
        <v>151</v>
      </c>
      <c r="B8" s="56" t="str">
        <f aca="false" t="array" ref="B8:B8">INDEX(Countries!$D$2:$D$255, MATCH(A8, Countries!$B$2:$B$255, 0))</f>
        <v>COL</v>
      </c>
      <c r="C8" s="49" t="s">
        <v>156</v>
      </c>
      <c r="D8" s="49" t="s">
        <v>145</v>
      </c>
      <c r="E8" s="50" t="n">
        <v>166766.666666667</v>
      </c>
      <c r="F8" s="51" t="s">
        <v>160</v>
      </c>
      <c r="Q8" s="2"/>
      <c r="R8" s="2"/>
      <c r="S8" s="2"/>
      <c r="T8" s="2"/>
      <c r="U8" s="2"/>
      <c r="V8" s="2"/>
      <c r="W8" s="2"/>
      <c r="X8" s="2"/>
      <c r="Y8" s="2"/>
    </row>
    <row r="9" customFormat="false" ht="12.75" hidden="false" customHeight="true" outlineLevel="0" collapsed="false">
      <c r="A9" s="56" t="s">
        <v>152</v>
      </c>
      <c r="B9" s="56" t="str">
        <f aca="false" t="array" ref="B9:B9">INDEX(Countries!$D$2:$D$255, MATCH(A9, Countries!$B$2:$B$255, 0))</f>
        <v>IND</v>
      </c>
      <c r="C9" s="49" t="s">
        <v>156</v>
      </c>
      <c r="D9" s="49" t="s">
        <v>145</v>
      </c>
      <c r="E9" s="50" t="n">
        <v>166766.666666667</v>
      </c>
      <c r="F9" s="51" t="s">
        <v>160</v>
      </c>
      <c r="Q9" s="2"/>
      <c r="R9" s="2"/>
      <c r="S9" s="2"/>
      <c r="T9" s="2"/>
      <c r="U9" s="2"/>
      <c r="V9" s="2"/>
      <c r="W9" s="2"/>
      <c r="X9" s="2"/>
      <c r="Y9" s="2"/>
    </row>
    <row r="10" customFormat="false" ht="12.75" hidden="false" customHeight="true" outlineLevel="0" collapsed="false">
      <c r="A10" s="56" t="s">
        <v>153</v>
      </c>
      <c r="B10" s="56" t="str">
        <f aca="false" t="array" ref="B10:B10">INDEX(Countries!$D$2:$D$255, MATCH(A10, Countries!$B$2:$B$255, 0))</f>
        <v>CHN</v>
      </c>
      <c r="C10" s="49" t="s">
        <v>156</v>
      </c>
      <c r="D10" s="49" t="s">
        <v>145</v>
      </c>
      <c r="E10" s="50" t="n">
        <v>166766.666666667</v>
      </c>
      <c r="F10" s="51" t="s">
        <v>160</v>
      </c>
      <c r="Q10" s="2"/>
      <c r="R10" s="2"/>
      <c r="S10" s="2"/>
      <c r="T10" s="2"/>
      <c r="U10" s="2"/>
      <c r="V10" s="2"/>
      <c r="W10" s="2"/>
      <c r="X10" s="2"/>
      <c r="Y10" s="2"/>
    </row>
    <row r="11" customFormat="false" ht="12.75" hidden="false" customHeight="true" outlineLevel="0" collapsed="false">
      <c r="A11" s="56" t="s">
        <v>143</v>
      </c>
      <c r="B11" s="56" t="str">
        <f aca="false" t="array" ref="B11:B11">INDEX(Countries!$D$2:$D$255, MATCH(A11, Countries!$B$2:$B$255, 0))</f>
        <v>USA</v>
      </c>
      <c r="C11" s="49" t="s">
        <v>156</v>
      </c>
      <c r="D11" s="49" t="s">
        <v>154</v>
      </c>
      <c r="E11" s="50" t="n">
        <v>166766.666666667</v>
      </c>
      <c r="F11" s="51" t="s">
        <v>160</v>
      </c>
      <c r="G11" s="2"/>
      <c r="H11" s="2"/>
      <c r="I11" s="2"/>
      <c r="J11" s="2"/>
      <c r="K11" s="2"/>
      <c r="L11" s="2"/>
      <c r="M11" s="2"/>
      <c r="N11" s="2"/>
      <c r="O11" s="2"/>
      <c r="P11" s="2"/>
      <c r="Q11" s="2"/>
      <c r="R11" s="2"/>
      <c r="S11" s="2"/>
      <c r="T11" s="2"/>
      <c r="U11" s="2"/>
      <c r="V11" s="2"/>
      <c r="W11" s="2"/>
      <c r="X11" s="2"/>
      <c r="Y11" s="2"/>
    </row>
    <row r="12" customFormat="false" ht="12.75" hidden="false" customHeight="true" outlineLevel="0" collapsed="false">
      <c r="A12" s="56" t="s">
        <v>146</v>
      </c>
      <c r="B12" s="56" t="str">
        <f aca="false" t="array" ref="B12:B12">INDEX(Countries!$D$2:$D$255, MATCH(A12, Countries!$B$2:$B$255, 0))</f>
        <v>IDN</v>
      </c>
      <c r="C12" s="49" t="s">
        <v>156</v>
      </c>
      <c r="D12" s="49" t="s">
        <v>154</v>
      </c>
      <c r="E12" s="50" t="n">
        <v>166766.666666667</v>
      </c>
      <c r="F12" s="51" t="s">
        <v>160</v>
      </c>
      <c r="G12" s="2"/>
      <c r="H12" s="2"/>
      <c r="I12" s="2"/>
      <c r="J12" s="2"/>
      <c r="K12" s="2"/>
      <c r="L12" s="2"/>
      <c r="M12" s="2"/>
      <c r="N12" s="2"/>
      <c r="O12" s="2"/>
      <c r="P12" s="2"/>
      <c r="Q12" s="2"/>
      <c r="R12" s="2"/>
      <c r="S12" s="2"/>
      <c r="T12" s="2"/>
      <c r="U12" s="2"/>
      <c r="V12" s="2"/>
      <c r="W12" s="2"/>
      <c r="X12" s="2"/>
      <c r="Y12" s="2"/>
    </row>
    <row r="13" customFormat="false" ht="12.75" hidden="false" customHeight="true" outlineLevel="0" collapsed="false">
      <c r="A13" s="56" t="s">
        <v>147</v>
      </c>
      <c r="B13" s="56" t="str">
        <f aca="false" t="array" ref="B13:B13">INDEX(Countries!$D$2:$D$255, MATCH(A13, Countries!$B$2:$B$255, 0))</f>
        <v>AUS</v>
      </c>
      <c r="C13" s="49" t="s">
        <v>156</v>
      </c>
      <c r="D13" s="49" t="s">
        <v>154</v>
      </c>
      <c r="E13" s="50" t="n">
        <v>166766.666666667</v>
      </c>
      <c r="F13" s="51" t="s">
        <v>160</v>
      </c>
      <c r="G13" s="2"/>
      <c r="H13" s="2"/>
      <c r="I13" s="2"/>
      <c r="J13" s="2"/>
      <c r="K13" s="2"/>
      <c r="L13" s="2"/>
      <c r="M13" s="2"/>
      <c r="N13" s="2"/>
      <c r="O13" s="2"/>
      <c r="P13" s="2"/>
      <c r="Q13" s="2"/>
      <c r="R13" s="2"/>
      <c r="S13" s="2"/>
      <c r="T13" s="2"/>
      <c r="U13" s="2"/>
      <c r="V13" s="2"/>
      <c r="W13" s="2"/>
      <c r="X13" s="2"/>
      <c r="Y13" s="2"/>
    </row>
    <row r="14" customFormat="false" ht="12.75" hidden="false" customHeight="true" outlineLevel="0" collapsed="false">
      <c r="A14" s="56" t="s">
        <v>148</v>
      </c>
      <c r="B14" s="56" t="str">
        <f aca="false" t="array" ref="B14:B14">INDEX(Countries!$D$2:$D$255, MATCH(A14, Countries!$B$2:$B$255, 0))</f>
        <v>BHS</v>
      </c>
      <c r="C14" s="49" t="s">
        <v>156</v>
      </c>
      <c r="D14" s="49" t="s">
        <v>154</v>
      </c>
      <c r="E14" s="50" t="n">
        <v>166766.666666667</v>
      </c>
      <c r="F14" s="51" t="s">
        <v>160</v>
      </c>
      <c r="G14" s="2"/>
      <c r="H14" s="2"/>
      <c r="I14" s="2"/>
      <c r="J14" s="2"/>
      <c r="K14" s="2"/>
      <c r="L14" s="2"/>
      <c r="M14" s="2"/>
      <c r="N14" s="2"/>
      <c r="O14" s="2"/>
      <c r="P14" s="2"/>
      <c r="Q14" s="2"/>
      <c r="R14" s="2"/>
      <c r="S14" s="2"/>
      <c r="T14" s="2"/>
      <c r="U14" s="2"/>
      <c r="V14" s="2"/>
      <c r="W14" s="2"/>
      <c r="X14" s="2"/>
      <c r="Y14" s="2"/>
    </row>
    <row r="15" customFormat="false" ht="12.75" hidden="false" customHeight="true" outlineLevel="0" collapsed="false">
      <c r="A15" s="56" t="s">
        <v>149</v>
      </c>
      <c r="B15" s="56" t="str">
        <f aca="false" t="array" ref="B15:B15">INDEX(Countries!$D$2:$D$255, MATCH(A15, Countries!$B$2:$B$255, 0))</f>
        <v>KEN</v>
      </c>
      <c r="C15" s="49" t="s">
        <v>156</v>
      </c>
      <c r="D15" s="49" t="s">
        <v>154</v>
      </c>
      <c r="E15" s="50" t="n">
        <v>166766.666666667</v>
      </c>
      <c r="F15" s="51" t="s">
        <v>160</v>
      </c>
      <c r="G15" s="2"/>
      <c r="H15" s="2"/>
      <c r="I15" s="2"/>
      <c r="J15" s="2"/>
      <c r="K15" s="2"/>
      <c r="L15" s="2"/>
      <c r="M15" s="2"/>
      <c r="N15" s="2"/>
      <c r="O15" s="2"/>
      <c r="P15" s="2"/>
      <c r="Q15" s="2"/>
      <c r="R15" s="2"/>
      <c r="S15" s="2"/>
      <c r="T15" s="2"/>
      <c r="U15" s="2"/>
      <c r="V15" s="2"/>
      <c r="W15" s="2"/>
      <c r="X15" s="2"/>
      <c r="Y15" s="2"/>
    </row>
    <row r="16" customFormat="false" ht="12.75" hidden="false" customHeight="true" outlineLevel="0" collapsed="false">
      <c r="A16" s="56" t="s">
        <v>150</v>
      </c>
      <c r="B16" s="56" t="str">
        <f aca="false" t="array" ref="B16:B16">INDEX(Countries!$D$2:$D$255, MATCH(A16, Countries!$B$2:$B$255, 0))</f>
        <v>MEX</v>
      </c>
      <c r="C16" s="49" t="s">
        <v>156</v>
      </c>
      <c r="D16" s="49" t="s">
        <v>154</v>
      </c>
      <c r="E16" s="50" t="n">
        <v>166766.666666667</v>
      </c>
      <c r="F16" s="51" t="s">
        <v>160</v>
      </c>
      <c r="G16" s="2"/>
      <c r="H16" s="2"/>
      <c r="I16" s="2"/>
      <c r="J16" s="2"/>
      <c r="K16" s="2"/>
      <c r="L16" s="2"/>
      <c r="M16" s="2"/>
      <c r="N16" s="2"/>
      <c r="O16" s="2"/>
      <c r="P16" s="2"/>
      <c r="Q16" s="2"/>
      <c r="R16" s="2"/>
      <c r="S16" s="2"/>
      <c r="T16" s="2"/>
      <c r="U16" s="2"/>
      <c r="V16" s="2"/>
      <c r="W16" s="2"/>
      <c r="X16" s="2"/>
      <c r="Y16" s="2"/>
    </row>
    <row r="17" customFormat="false" ht="12.75" hidden="false" customHeight="true" outlineLevel="0" collapsed="false">
      <c r="A17" s="56" t="s">
        <v>151</v>
      </c>
      <c r="B17" s="56" t="str">
        <f aca="false" t="array" ref="B17:B17">INDEX(Countries!$D$2:$D$255, MATCH(A17, Countries!$B$2:$B$255, 0))</f>
        <v>COL</v>
      </c>
      <c r="C17" s="49" t="s">
        <v>156</v>
      </c>
      <c r="D17" s="49" t="s">
        <v>154</v>
      </c>
      <c r="E17" s="50" t="n">
        <v>166766.666666667</v>
      </c>
      <c r="F17" s="51" t="s">
        <v>160</v>
      </c>
      <c r="G17" s="2"/>
      <c r="H17" s="2"/>
      <c r="I17" s="2"/>
      <c r="J17" s="2"/>
      <c r="K17" s="2"/>
      <c r="L17" s="2"/>
      <c r="M17" s="2"/>
      <c r="N17" s="2"/>
      <c r="O17" s="2"/>
      <c r="P17" s="2"/>
      <c r="Q17" s="2"/>
      <c r="R17" s="2"/>
      <c r="S17" s="2"/>
      <c r="T17" s="2"/>
      <c r="U17" s="2"/>
      <c r="V17" s="2"/>
      <c r="W17" s="2"/>
      <c r="X17" s="2"/>
      <c r="Y17" s="2"/>
    </row>
    <row r="18" customFormat="false" ht="12.75" hidden="false" customHeight="true" outlineLevel="0" collapsed="false">
      <c r="A18" s="56" t="s">
        <v>152</v>
      </c>
      <c r="B18" s="56" t="str">
        <f aca="false" t="array" ref="B18:B18">INDEX(Countries!$D$2:$D$255, MATCH(A18, Countries!$B$2:$B$255, 0))</f>
        <v>IND</v>
      </c>
      <c r="C18" s="49" t="s">
        <v>156</v>
      </c>
      <c r="D18" s="49" t="s">
        <v>154</v>
      </c>
      <c r="E18" s="50" t="n">
        <v>166766.666666667</v>
      </c>
      <c r="F18" s="51" t="s">
        <v>160</v>
      </c>
      <c r="G18" s="2"/>
      <c r="H18" s="2"/>
      <c r="I18" s="2"/>
      <c r="J18" s="2"/>
      <c r="K18" s="2"/>
      <c r="L18" s="2"/>
      <c r="M18" s="2"/>
      <c r="N18" s="2"/>
      <c r="O18" s="2"/>
      <c r="P18" s="2"/>
      <c r="Q18" s="2"/>
      <c r="R18" s="2"/>
      <c r="S18" s="2"/>
      <c r="T18" s="2"/>
      <c r="U18" s="2"/>
      <c r="V18" s="2"/>
      <c r="W18" s="2"/>
      <c r="X18" s="2"/>
      <c r="Y18" s="2"/>
    </row>
    <row r="19" customFormat="false" ht="12.75" hidden="false" customHeight="true" outlineLevel="0" collapsed="false">
      <c r="A19" s="56" t="s">
        <v>153</v>
      </c>
      <c r="B19" s="56" t="str">
        <f aca="false" t="array" ref="B19:B19">INDEX(Countries!$D$2:$D$255, MATCH(A19, Countries!$B$2:$B$255, 0))</f>
        <v>CHN</v>
      </c>
      <c r="C19" s="49" t="s">
        <v>156</v>
      </c>
      <c r="D19" s="49" t="s">
        <v>154</v>
      </c>
      <c r="E19" s="50" t="n">
        <v>166766.666666667</v>
      </c>
      <c r="F19" s="51" t="s">
        <v>160</v>
      </c>
      <c r="G19" s="2"/>
      <c r="H19" s="2"/>
      <c r="I19" s="2"/>
      <c r="J19" s="2"/>
      <c r="K19" s="2"/>
      <c r="L19" s="2"/>
      <c r="M19" s="2"/>
      <c r="N19" s="2"/>
      <c r="O19" s="2"/>
      <c r="P19" s="2"/>
      <c r="Q19" s="2"/>
      <c r="R19" s="2"/>
      <c r="S19" s="2"/>
      <c r="T19" s="2"/>
      <c r="U19" s="2"/>
      <c r="V19" s="2"/>
      <c r="W19" s="2"/>
      <c r="X19" s="2"/>
      <c r="Y19" s="2"/>
    </row>
    <row r="20" customFormat="false" ht="12.75" hidden="false" customHeight="true" outlineLevel="0" collapsed="false">
      <c r="A20" s="56" t="s">
        <v>143</v>
      </c>
      <c r="B20" s="56" t="str">
        <f aca="false" t="array" ref="B20:B20">INDEX(Countries!$D$2:$D$255, MATCH(A20, Countries!$B$2:$B$255, 0))</f>
        <v>USA</v>
      </c>
      <c r="C20" s="49" t="s">
        <v>156</v>
      </c>
      <c r="D20" s="49" t="s">
        <v>155</v>
      </c>
      <c r="E20" s="50" t="n">
        <v>166766.666666667</v>
      </c>
      <c r="F20" s="51" t="s">
        <v>160</v>
      </c>
      <c r="G20" s="2"/>
      <c r="H20" s="2"/>
      <c r="I20" s="2"/>
      <c r="J20" s="2"/>
      <c r="K20" s="2"/>
      <c r="L20" s="2"/>
      <c r="M20" s="2"/>
      <c r="N20" s="2"/>
      <c r="O20" s="2"/>
      <c r="P20" s="2"/>
      <c r="Q20" s="2"/>
      <c r="R20" s="2"/>
      <c r="S20" s="2"/>
      <c r="T20" s="2"/>
      <c r="U20" s="2"/>
      <c r="V20" s="2"/>
      <c r="W20" s="2"/>
      <c r="X20" s="2"/>
      <c r="Y20" s="2"/>
    </row>
    <row r="21" customFormat="false" ht="12.75" hidden="false" customHeight="true" outlineLevel="0" collapsed="false">
      <c r="A21" s="56" t="s">
        <v>146</v>
      </c>
      <c r="B21" s="56" t="str">
        <f aca="false" t="array" ref="B21:B21">INDEX(Countries!$D$2:$D$255, MATCH(A21, Countries!$B$2:$B$255, 0))</f>
        <v>IDN</v>
      </c>
      <c r="C21" s="49" t="s">
        <v>156</v>
      </c>
      <c r="D21" s="49" t="s">
        <v>155</v>
      </c>
      <c r="E21" s="50" t="n">
        <v>166766.666666667</v>
      </c>
      <c r="F21" s="51" t="s">
        <v>160</v>
      </c>
      <c r="G21" s="2"/>
      <c r="H21" s="2"/>
      <c r="I21" s="2"/>
      <c r="J21" s="2"/>
      <c r="K21" s="2"/>
      <c r="L21" s="2"/>
      <c r="M21" s="2"/>
      <c r="N21" s="2"/>
      <c r="O21" s="2"/>
      <c r="P21" s="2"/>
      <c r="Q21" s="2"/>
      <c r="R21" s="2"/>
      <c r="S21" s="2"/>
      <c r="T21" s="2"/>
      <c r="U21" s="2"/>
      <c r="V21" s="2"/>
      <c r="W21" s="2"/>
      <c r="X21" s="2"/>
      <c r="Y21" s="2"/>
    </row>
    <row r="22" customFormat="false" ht="12.75" hidden="false" customHeight="true" outlineLevel="0" collapsed="false">
      <c r="A22" s="56" t="s">
        <v>147</v>
      </c>
      <c r="B22" s="56" t="str">
        <f aca="false" t="array" ref="B22:B22">INDEX(Countries!$D$2:$D$255, MATCH(A22, Countries!$B$2:$B$255, 0))</f>
        <v>AUS</v>
      </c>
      <c r="C22" s="49" t="s">
        <v>156</v>
      </c>
      <c r="D22" s="49" t="s">
        <v>155</v>
      </c>
      <c r="E22" s="50" t="n">
        <v>166766.666666667</v>
      </c>
      <c r="F22" s="51" t="s">
        <v>160</v>
      </c>
      <c r="G22" s="2"/>
      <c r="H22" s="2"/>
      <c r="I22" s="2"/>
      <c r="J22" s="2"/>
      <c r="K22" s="2"/>
      <c r="L22" s="2"/>
      <c r="M22" s="2"/>
      <c r="N22" s="2"/>
      <c r="O22" s="2"/>
      <c r="P22" s="2"/>
      <c r="Q22" s="2"/>
      <c r="R22" s="2"/>
      <c r="S22" s="2"/>
      <c r="T22" s="2"/>
      <c r="U22" s="2"/>
      <c r="V22" s="2"/>
      <c r="W22" s="2"/>
      <c r="X22" s="2"/>
      <c r="Y22" s="2"/>
    </row>
    <row r="23" customFormat="false" ht="12.75" hidden="false" customHeight="true" outlineLevel="0" collapsed="false">
      <c r="A23" s="56" t="s">
        <v>148</v>
      </c>
      <c r="B23" s="56" t="str">
        <f aca="false" t="array" ref="B23:B23">INDEX(Countries!$D$2:$D$255, MATCH(A23, Countries!$B$2:$B$255, 0))</f>
        <v>BHS</v>
      </c>
      <c r="C23" s="49" t="s">
        <v>156</v>
      </c>
      <c r="D23" s="49" t="s">
        <v>155</v>
      </c>
      <c r="E23" s="50" t="n">
        <v>166766.666666667</v>
      </c>
      <c r="F23" s="51" t="s">
        <v>160</v>
      </c>
      <c r="G23" s="2"/>
      <c r="H23" s="2"/>
      <c r="I23" s="2"/>
      <c r="J23" s="2"/>
      <c r="K23" s="2"/>
      <c r="L23" s="2"/>
      <c r="M23" s="2"/>
      <c r="N23" s="2"/>
      <c r="O23" s="2"/>
      <c r="P23" s="2"/>
      <c r="Q23" s="2"/>
      <c r="R23" s="2"/>
      <c r="S23" s="2"/>
      <c r="T23" s="2"/>
      <c r="U23" s="2"/>
      <c r="V23" s="2"/>
      <c r="W23" s="2"/>
      <c r="X23" s="2"/>
      <c r="Y23" s="2"/>
    </row>
    <row r="24" customFormat="false" ht="12.75" hidden="false" customHeight="true" outlineLevel="0" collapsed="false">
      <c r="A24" s="56" t="s">
        <v>149</v>
      </c>
      <c r="B24" s="56" t="str">
        <f aca="false" t="array" ref="B24:B24">INDEX(Countries!$D$2:$D$255, MATCH(A24, Countries!$B$2:$B$255, 0))</f>
        <v>KEN</v>
      </c>
      <c r="C24" s="49" t="s">
        <v>156</v>
      </c>
      <c r="D24" s="49" t="s">
        <v>155</v>
      </c>
      <c r="E24" s="50" t="n">
        <v>166766.666666667</v>
      </c>
      <c r="F24" s="51" t="s">
        <v>160</v>
      </c>
      <c r="G24" s="2"/>
      <c r="H24" s="2"/>
      <c r="I24" s="2"/>
      <c r="J24" s="2"/>
      <c r="K24" s="2"/>
      <c r="L24" s="2"/>
      <c r="M24" s="2"/>
      <c r="N24" s="2"/>
      <c r="O24" s="2"/>
      <c r="P24" s="2"/>
      <c r="Q24" s="2"/>
      <c r="R24" s="2"/>
      <c r="S24" s="2"/>
      <c r="T24" s="2"/>
      <c r="U24" s="2"/>
      <c r="V24" s="2"/>
      <c r="W24" s="2"/>
      <c r="X24" s="2"/>
      <c r="Y24" s="2"/>
    </row>
    <row r="25" customFormat="false" ht="12.75" hidden="false" customHeight="true" outlineLevel="0" collapsed="false">
      <c r="A25" s="56" t="s">
        <v>150</v>
      </c>
      <c r="B25" s="56" t="str">
        <f aca="false" t="array" ref="B25:B25">INDEX(Countries!$D$2:$D$255, MATCH(A25, Countries!$B$2:$B$255, 0))</f>
        <v>MEX</v>
      </c>
      <c r="C25" s="49" t="s">
        <v>156</v>
      </c>
      <c r="D25" s="49" t="s">
        <v>155</v>
      </c>
      <c r="E25" s="50" t="n">
        <v>166766.666666667</v>
      </c>
      <c r="F25" s="51" t="s">
        <v>160</v>
      </c>
      <c r="G25" s="2"/>
      <c r="H25" s="2"/>
      <c r="I25" s="2"/>
      <c r="J25" s="2"/>
      <c r="K25" s="2"/>
      <c r="L25" s="2"/>
      <c r="M25" s="2"/>
      <c r="N25" s="2"/>
      <c r="O25" s="2"/>
      <c r="P25" s="2"/>
      <c r="Q25" s="2"/>
      <c r="R25" s="2"/>
      <c r="S25" s="2"/>
      <c r="T25" s="2"/>
      <c r="U25" s="2"/>
      <c r="V25" s="2"/>
      <c r="W25" s="2"/>
      <c r="X25" s="2"/>
      <c r="Y25" s="2"/>
    </row>
    <row r="26" customFormat="false" ht="12.75" hidden="false" customHeight="true" outlineLevel="0" collapsed="false">
      <c r="A26" s="56" t="s">
        <v>151</v>
      </c>
      <c r="B26" s="56" t="str">
        <f aca="false" t="array" ref="B26:B26">INDEX(Countries!$D$2:$D$255, MATCH(A26, Countries!$B$2:$B$255, 0))</f>
        <v>COL</v>
      </c>
      <c r="C26" s="49" t="s">
        <v>156</v>
      </c>
      <c r="D26" s="49" t="s">
        <v>155</v>
      </c>
      <c r="E26" s="50" t="n">
        <v>166766.666666667</v>
      </c>
      <c r="F26" s="51" t="s">
        <v>160</v>
      </c>
      <c r="G26" s="2"/>
      <c r="H26" s="2"/>
      <c r="I26" s="2"/>
      <c r="J26" s="2"/>
      <c r="K26" s="2"/>
      <c r="L26" s="2"/>
      <c r="M26" s="2"/>
      <c r="N26" s="2"/>
      <c r="O26" s="2"/>
      <c r="P26" s="2"/>
      <c r="Q26" s="2"/>
      <c r="R26" s="2"/>
      <c r="S26" s="2"/>
      <c r="T26" s="2"/>
      <c r="U26" s="2"/>
      <c r="V26" s="2"/>
      <c r="W26" s="2"/>
      <c r="X26" s="2"/>
      <c r="Y26" s="2"/>
    </row>
    <row r="27" customFormat="false" ht="12.75" hidden="false" customHeight="true" outlineLevel="0" collapsed="false">
      <c r="A27" s="56" t="s">
        <v>152</v>
      </c>
      <c r="B27" s="56" t="str">
        <f aca="false" t="array" ref="B27:B27">INDEX(Countries!$D$2:$D$255, MATCH(A27, Countries!$B$2:$B$255, 0))</f>
        <v>IND</v>
      </c>
      <c r="C27" s="49" t="s">
        <v>156</v>
      </c>
      <c r="D27" s="49" t="s">
        <v>155</v>
      </c>
      <c r="E27" s="50" t="n">
        <v>166766.666666667</v>
      </c>
      <c r="F27" s="51" t="s">
        <v>160</v>
      </c>
      <c r="G27" s="2"/>
      <c r="H27" s="2"/>
      <c r="I27" s="2"/>
      <c r="J27" s="2"/>
      <c r="K27" s="2"/>
      <c r="L27" s="2"/>
      <c r="M27" s="2"/>
      <c r="N27" s="2"/>
      <c r="O27" s="2"/>
      <c r="P27" s="2"/>
      <c r="Q27" s="2"/>
      <c r="R27" s="2"/>
      <c r="S27" s="2"/>
      <c r="T27" s="2"/>
      <c r="U27" s="2"/>
      <c r="V27" s="2"/>
      <c r="W27" s="2"/>
      <c r="X27" s="2"/>
      <c r="Y27" s="2"/>
    </row>
    <row r="28" customFormat="false" ht="12.75" hidden="false" customHeight="true" outlineLevel="0" collapsed="false">
      <c r="A28" s="56" t="s">
        <v>153</v>
      </c>
      <c r="B28" s="56" t="str">
        <f aca="false" t="array" ref="B28:B28">INDEX(Countries!$D$2:$D$255, MATCH(A28, Countries!$B$2:$B$255, 0))</f>
        <v>CHN</v>
      </c>
      <c r="C28" s="49" t="s">
        <v>156</v>
      </c>
      <c r="D28" s="49" t="s">
        <v>155</v>
      </c>
      <c r="E28" s="50" t="n">
        <v>166766.666666667</v>
      </c>
      <c r="F28" s="51" t="s">
        <v>160</v>
      </c>
      <c r="G28" s="2"/>
      <c r="H28" s="2"/>
      <c r="I28" s="2"/>
      <c r="J28" s="2"/>
      <c r="K28" s="2"/>
      <c r="L28" s="2"/>
      <c r="M28" s="2"/>
      <c r="N28" s="2"/>
      <c r="O28" s="2"/>
      <c r="P28" s="2"/>
      <c r="Q28" s="2"/>
      <c r="R28" s="2"/>
      <c r="S28" s="2"/>
      <c r="T28" s="2"/>
      <c r="U28" s="2"/>
      <c r="V28" s="2"/>
      <c r="W28" s="2"/>
      <c r="X28" s="2"/>
      <c r="Y28" s="2"/>
    </row>
    <row r="29" customFormat="false" ht="12.75" hidden="false" customHeight="true" outlineLevel="0" collapsed="false">
      <c r="A29" s="56" t="s">
        <v>143</v>
      </c>
      <c r="B29" s="56" t="str">
        <f aca="false" t="array" ref="B29:B29">INDEX(Countries!$D$2:$D$255, MATCH(A29, Countries!$B$2:$B$255, 0))</f>
        <v>USA</v>
      </c>
      <c r="C29" s="49" t="s">
        <v>144</v>
      </c>
      <c r="D29" s="49" t="s">
        <v>145</v>
      </c>
      <c r="E29" s="50" t="n">
        <v>166766.666666667</v>
      </c>
      <c r="F29" s="51" t="s">
        <v>160</v>
      </c>
      <c r="G29" s="2"/>
      <c r="H29" s="2"/>
      <c r="I29" s="2"/>
      <c r="J29" s="2"/>
      <c r="K29" s="2"/>
      <c r="L29" s="2"/>
      <c r="M29" s="2"/>
      <c r="N29" s="2"/>
      <c r="O29" s="2"/>
      <c r="P29" s="2"/>
      <c r="Q29" s="2"/>
      <c r="R29" s="2"/>
      <c r="S29" s="2"/>
      <c r="T29" s="2"/>
      <c r="U29" s="2"/>
      <c r="V29" s="2"/>
      <c r="W29" s="2"/>
      <c r="X29" s="2"/>
      <c r="Y29" s="2"/>
    </row>
    <row r="30" customFormat="false" ht="12.75" hidden="false" customHeight="true" outlineLevel="0" collapsed="false">
      <c r="A30" s="56" t="s">
        <v>146</v>
      </c>
      <c r="B30" s="56" t="str">
        <f aca="false" t="array" ref="B30:B30">INDEX(Countries!$D$2:$D$255, MATCH(A30, Countries!$B$2:$B$255, 0))</f>
        <v>IDN</v>
      </c>
      <c r="C30" s="49" t="s">
        <v>144</v>
      </c>
      <c r="D30" s="49" t="s">
        <v>145</v>
      </c>
      <c r="E30" s="50" t="n">
        <v>166766.666666667</v>
      </c>
      <c r="F30" s="51" t="s">
        <v>160</v>
      </c>
      <c r="G30" s="2"/>
      <c r="H30" s="2"/>
      <c r="I30" s="2"/>
      <c r="J30" s="2"/>
      <c r="K30" s="2"/>
      <c r="L30" s="2"/>
      <c r="M30" s="2"/>
      <c r="N30" s="2"/>
      <c r="O30" s="2"/>
      <c r="P30" s="2"/>
      <c r="Q30" s="2"/>
      <c r="R30" s="2"/>
      <c r="S30" s="2"/>
      <c r="T30" s="2"/>
      <c r="U30" s="2"/>
      <c r="V30" s="2"/>
      <c r="W30" s="2"/>
      <c r="X30" s="2"/>
      <c r="Y30" s="2"/>
    </row>
    <row r="31" customFormat="false" ht="12.75" hidden="false" customHeight="true" outlineLevel="0" collapsed="false">
      <c r="A31" s="56" t="s">
        <v>147</v>
      </c>
      <c r="B31" s="56" t="str">
        <f aca="false" t="array" ref="B31:B31">INDEX(Countries!$D$2:$D$255, MATCH(A31, Countries!$B$2:$B$255, 0))</f>
        <v>AUS</v>
      </c>
      <c r="C31" s="49" t="s">
        <v>144</v>
      </c>
      <c r="D31" s="49" t="s">
        <v>145</v>
      </c>
      <c r="E31" s="50" t="n">
        <v>166766.666666667</v>
      </c>
      <c r="F31" s="51" t="s">
        <v>160</v>
      </c>
      <c r="G31" s="2"/>
      <c r="H31" s="2"/>
      <c r="I31" s="2"/>
      <c r="J31" s="2"/>
      <c r="K31" s="2"/>
      <c r="L31" s="2"/>
      <c r="M31" s="2"/>
      <c r="N31" s="2"/>
      <c r="O31" s="2"/>
      <c r="P31" s="2"/>
      <c r="Q31" s="2"/>
      <c r="R31" s="2"/>
      <c r="S31" s="2"/>
      <c r="T31" s="2"/>
      <c r="U31" s="2"/>
      <c r="V31" s="2"/>
      <c r="W31" s="2"/>
      <c r="X31" s="2"/>
      <c r="Y31" s="2"/>
    </row>
    <row r="32" customFormat="false" ht="12.75" hidden="false" customHeight="true" outlineLevel="0" collapsed="false">
      <c r="A32" s="56" t="s">
        <v>148</v>
      </c>
      <c r="B32" s="56" t="str">
        <f aca="false" t="array" ref="B32:B32">INDEX(Countries!$D$2:$D$255, MATCH(A32, Countries!$B$2:$B$255, 0))</f>
        <v>BHS</v>
      </c>
      <c r="C32" s="49" t="s">
        <v>144</v>
      </c>
      <c r="D32" s="49" t="s">
        <v>145</v>
      </c>
      <c r="E32" s="50" t="n">
        <v>166766.666666667</v>
      </c>
      <c r="F32" s="51" t="s">
        <v>160</v>
      </c>
      <c r="G32" s="2"/>
      <c r="H32" s="2"/>
      <c r="I32" s="2"/>
      <c r="J32" s="2"/>
      <c r="K32" s="2"/>
      <c r="L32" s="2"/>
      <c r="M32" s="2"/>
      <c r="N32" s="2"/>
      <c r="O32" s="2"/>
      <c r="P32" s="2"/>
      <c r="Q32" s="2"/>
      <c r="R32" s="2"/>
      <c r="S32" s="2"/>
      <c r="T32" s="2"/>
      <c r="U32" s="2"/>
      <c r="V32" s="2"/>
      <c r="W32" s="2"/>
      <c r="X32" s="2"/>
      <c r="Y32" s="2"/>
    </row>
    <row r="33" customFormat="false" ht="12.75" hidden="false" customHeight="true" outlineLevel="0" collapsed="false">
      <c r="A33" s="56" t="s">
        <v>149</v>
      </c>
      <c r="B33" s="56" t="str">
        <f aca="false" t="array" ref="B33:B33">INDEX(Countries!$D$2:$D$255, MATCH(A33, Countries!$B$2:$B$255, 0))</f>
        <v>KEN</v>
      </c>
      <c r="C33" s="49" t="s">
        <v>144</v>
      </c>
      <c r="D33" s="49" t="s">
        <v>145</v>
      </c>
      <c r="E33" s="50" t="n">
        <v>166766.666666667</v>
      </c>
      <c r="F33" s="51" t="s">
        <v>160</v>
      </c>
      <c r="G33" s="2"/>
      <c r="H33" s="2"/>
      <c r="I33" s="2"/>
      <c r="J33" s="2"/>
      <c r="K33" s="2"/>
      <c r="L33" s="2"/>
      <c r="M33" s="2"/>
      <c r="N33" s="2"/>
      <c r="O33" s="2"/>
      <c r="P33" s="2"/>
      <c r="Q33" s="2"/>
      <c r="R33" s="2"/>
      <c r="S33" s="2"/>
      <c r="T33" s="2"/>
      <c r="U33" s="2"/>
      <c r="V33" s="2"/>
      <c r="W33" s="2"/>
      <c r="X33" s="2"/>
      <c r="Y33" s="2"/>
    </row>
    <row r="34" customFormat="false" ht="12.75" hidden="false" customHeight="true" outlineLevel="0" collapsed="false">
      <c r="A34" s="56" t="s">
        <v>150</v>
      </c>
      <c r="B34" s="56" t="str">
        <f aca="false" t="array" ref="B34:B34">INDEX(Countries!$D$2:$D$255, MATCH(A34, Countries!$B$2:$B$255, 0))</f>
        <v>MEX</v>
      </c>
      <c r="C34" s="49" t="s">
        <v>144</v>
      </c>
      <c r="D34" s="49" t="s">
        <v>145</v>
      </c>
      <c r="E34" s="50" t="n">
        <v>166766.666666667</v>
      </c>
      <c r="F34" s="51" t="s">
        <v>160</v>
      </c>
      <c r="G34" s="2"/>
      <c r="H34" s="2"/>
      <c r="I34" s="2"/>
      <c r="J34" s="2"/>
      <c r="K34" s="2"/>
      <c r="L34" s="2"/>
      <c r="M34" s="2"/>
      <c r="N34" s="2"/>
      <c r="O34" s="2"/>
      <c r="P34" s="2"/>
      <c r="Q34" s="2"/>
      <c r="R34" s="2"/>
      <c r="S34" s="2"/>
      <c r="T34" s="2"/>
      <c r="U34" s="2"/>
      <c r="V34" s="2"/>
      <c r="W34" s="2"/>
      <c r="X34" s="2"/>
      <c r="Y34" s="2"/>
    </row>
    <row r="35" customFormat="false" ht="12.75" hidden="false" customHeight="true" outlineLevel="0" collapsed="false">
      <c r="A35" s="56" t="s">
        <v>151</v>
      </c>
      <c r="B35" s="56" t="str">
        <f aca="false" t="array" ref="B35:B35">INDEX(Countries!$D$2:$D$255, MATCH(A35, Countries!$B$2:$B$255, 0))</f>
        <v>COL</v>
      </c>
      <c r="C35" s="49" t="s">
        <v>144</v>
      </c>
      <c r="D35" s="49" t="s">
        <v>145</v>
      </c>
      <c r="E35" s="50" t="n">
        <v>166766.666666667</v>
      </c>
      <c r="F35" s="51" t="s">
        <v>160</v>
      </c>
      <c r="G35" s="2"/>
      <c r="H35" s="2"/>
      <c r="I35" s="2"/>
      <c r="J35" s="2"/>
      <c r="K35" s="2"/>
      <c r="L35" s="2"/>
      <c r="M35" s="2"/>
      <c r="N35" s="2"/>
      <c r="O35" s="2"/>
      <c r="P35" s="2"/>
      <c r="Q35" s="2"/>
      <c r="R35" s="2"/>
      <c r="S35" s="2"/>
      <c r="T35" s="2"/>
      <c r="U35" s="2"/>
      <c r="V35" s="2"/>
      <c r="W35" s="2"/>
      <c r="X35" s="2"/>
      <c r="Y35" s="2"/>
    </row>
    <row r="36" customFormat="false" ht="12.75" hidden="false" customHeight="true" outlineLevel="0" collapsed="false">
      <c r="A36" s="56" t="s">
        <v>152</v>
      </c>
      <c r="B36" s="56" t="str">
        <f aca="false" t="array" ref="B36:B36">INDEX(Countries!$D$2:$D$255, MATCH(A36, Countries!$B$2:$B$255, 0))</f>
        <v>IND</v>
      </c>
      <c r="C36" s="49" t="s">
        <v>144</v>
      </c>
      <c r="D36" s="49" t="s">
        <v>145</v>
      </c>
      <c r="E36" s="50" t="n">
        <v>166766.666666667</v>
      </c>
      <c r="F36" s="51" t="s">
        <v>160</v>
      </c>
      <c r="G36" s="2"/>
      <c r="H36" s="2"/>
      <c r="I36" s="2"/>
      <c r="J36" s="2"/>
      <c r="K36" s="2"/>
      <c r="L36" s="2"/>
      <c r="M36" s="2"/>
      <c r="N36" s="2"/>
      <c r="O36" s="2"/>
      <c r="P36" s="2"/>
      <c r="Q36" s="2"/>
      <c r="R36" s="2"/>
      <c r="S36" s="2"/>
      <c r="T36" s="2"/>
      <c r="U36" s="2"/>
      <c r="V36" s="2"/>
      <c r="W36" s="2"/>
      <c r="X36" s="2"/>
      <c r="Y36" s="2"/>
    </row>
    <row r="37" customFormat="false" ht="12.75" hidden="false" customHeight="true" outlineLevel="0" collapsed="false">
      <c r="A37" s="56" t="s">
        <v>153</v>
      </c>
      <c r="B37" s="56" t="str">
        <f aca="false" t="array" ref="B37:B37">INDEX(Countries!$D$2:$D$255, MATCH(A37, Countries!$B$2:$B$255, 0))</f>
        <v>CHN</v>
      </c>
      <c r="C37" s="49" t="s">
        <v>144</v>
      </c>
      <c r="D37" s="49" t="s">
        <v>145</v>
      </c>
      <c r="E37" s="50" t="n">
        <v>166766.666666667</v>
      </c>
      <c r="F37" s="51" t="s">
        <v>160</v>
      </c>
      <c r="G37" s="2"/>
      <c r="H37" s="2"/>
      <c r="I37" s="2"/>
      <c r="J37" s="2"/>
      <c r="K37" s="2"/>
      <c r="L37" s="2"/>
      <c r="M37" s="2"/>
      <c r="N37" s="2"/>
      <c r="O37" s="2"/>
      <c r="P37" s="2"/>
      <c r="Q37" s="2"/>
      <c r="R37" s="2"/>
      <c r="S37" s="2"/>
      <c r="T37" s="2"/>
      <c r="U37" s="2"/>
      <c r="V37" s="2"/>
      <c r="W37" s="2"/>
      <c r="X37" s="2"/>
      <c r="Y37" s="2"/>
    </row>
    <row r="38" customFormat="false" ht="12.75" hidden="false" customHeight="true" outlineLevel="0" collapsed="false">
      <c r="A38" s="56" t="s">
        <v>143</v>
      </c>
      <c r="B38" s="56" t="str">
        <f aca="false" t="array" ref="B38:B38">INDEX(Countries!$D$2:$D$255, MATCH(A38, Countries!$B$2:$B$255, 0))</f>
        <v>USA</v>
      </c>
      <c r="C38" s="49" t="s">
        <v>144</v>
      </c>
      <c r="D38" s="49" t="s">
        <v>154</v>
      </c>
      <c r="E38" s="50" t="n">
        <v>166766.666666667</v>
      </c>
      <c r="F38" s="51" t="s">
        <v>160</v>
      </c>
      <c r="G38" s="2"/>
      <c r="H38" s="2"/>
      <c r="I38" s="2"/>
      <c r="J38" s="2"/>
      <c r="K38" s="2"/>
      <c r="L38" s="2"/>
      <c r="M38" s="2"/>
      <c r="N38" s="2"/>
      <c r="O38" s="2"/>
      <c r="P38" s="2"/>
      <c r="Q38" s="2"/>
      <c r="R38" s="2"/>
      <c r="S38" s="2"/>
      <c r="T38" s="2"/>
      <c r="U38" s="2"/>
      <c r="V38" s="2"/>
      <c r="W38" s="2"/>
      <c r="X38" s="2"/>
      <c r="Y38" s="2"/>
    </row>
    <row r="39" customFormat="false" ht="12.75" hidden="false" customHeight="true" outlineLevel="0" collapsed="false">
      <c r="A39" s="56" t="s">
        <v>146</v>
      </c>
      <c r="B39" s="56" t="str">
        <f aca="false" t="array" ref="B39:B39">INDEX(Countries!$D$2:$D$255, MATCH(A39, Countries!$B$2:$B$255, 0))</f>
        <v>IDN</v>
      </c>
      <c r="C39" s="49" t="s">
        <v>144</v>
      </c>
      <c r="D39" s="49" t="s">
        <v>154</v>
      </c>
      <c r="E39" s="50" t="n">
        <v>166766.666666667</v>
      </c>
      <c r="F39" s="51" t="s">
        <v>160</v>
      </c>
      <c r="G39" s="2"/>
      <c r="H39" s="2"/>
      <c r="I39" s="2"/>
      <c r="J39" s="2"/>
      <c r="K39" s="2"/>
      <c r="L39" s="2"/>
      <c r="M39" s="2"/>
      <c r="N39" s="2"/>
      <c r="O39" s="2"/>
      <c r="P39" s="2"/>
      <c r="Q39" s="2"/>
      <c r="R39" s="2"/>
      <c r="S39" s="2"/>
      <c r="T39" s="2"/>
      <c r="U39" s="2"/>
      <c r="V39" s="2"/>
      <c r="W39" s="2"/>
      <c r="X39" s="2"/>
      <c r="Y39" s="2"/>
    </row>
    <row r="40" customFormat="false" ht="12.75" hidden="false" customHeight="true" outlineLevel="0" collapsed="false">
      <c r="A40" s="56" t="s">
        <v>147</v>
      </c>
      <c r="B40" s="56" t="str">
        <f aca="false" t="array" ref="B40:B40">INDEX(Countries!$D$2:$D$255, MATCH(A40, Countries!$B$2:$B$255, 0))</f>
        <v>AUS</v>
      </c>
      <c r="C40" s="49" t="s">
        <v>144</v>
      </c>
      <c r="D40" s="49" t="s">
        <v>154</v>
      </c>
      <c r="E40" s="50" t="n">
        <v>166766.666666667</v>
      </c>
      <c r="F40" s="51" t="s">
        <v>160</v>
      </c>
      <c r="G40" s="2"/>
      <c r="H40" s="2"/>
      <c r="I40" s="2"/>
      <c r="J40" s="2"/>
      <c r="K40" s="2"/>
      <c r="L40" s="2"/>
      <c r="M40" s="2"/>
      <c r="N40" s="2"/>
      <c r="O40" s="2"/>
      <c r="P40" s="2"/>
      <c r="Q40" s="2"/>
      <c r="R40" s="2"/>
      <c r="S40" s="2"/>
      <c r="T40" s="2"/>
      <c r="U40" s="2"/>
      <c r="V40" s="2"/>
      <c r="W40" s="2"/>
      <c r="X40" s="2"/>
      <c r="Y40" s="2"/>
    </row>
    <row r="41" customFormat="false" ht="12.75" hidden="false" customHeight="true" outlineLevel="0" collapsed="false">
      <c r="A41" s="56" t="s">
        <v>148</v>
      </c>
      <c r="B41" s="56" t="str">
        <f aca="false" t="array" ref="B41:B41">INDEX(Countries!$D$2:$D$255, MATCH(A41, Countries!$B$2:$B$255, 0))</f>
        <v>BHS</v>
      </c>
      <c r="C41" s="49" t="s">
        <v>144</v>
      </c>
      <c r="D41" s="49" t="s">
        <v>154</v>
      </c>
      <c r="E41" s="50" t="n">
        <v>166766.666666667</v>
      </c>
      <c r="F41" s="51" t="s">
        <v>160</v>
      </c>
      <c r="G41" s="2"/>
      <c r="H41" s="2"/>
      <c r="I41" s="2"/>
      <c r="J41" s="2"/>
      <c r="K41" s="2"/>
      <c r="L41" s="2"/>
      <c r="M41" s="2"/>
      <c r="N41" s="2"/>
      <c r="O41" s="2"/>
      <c r="P41" s="2"/>
      <c r="Q41" s="2"/>
      <c r="R41" s="2"/>
      <c r="S41" s="2"/>
      <c r="T41" s="2"/>
      <c r="U41" s="2"/>
      <c r="V41" s="2"/>
      <c r="W41" s="2"/>
      <c r="X41" s="2"/>
      <c r="Y41" s="2"/>
    </row>
    <row r="42" customFormat="false" ht="12.75" hidden="false" customHeight="true" outlineLevel="0" collapsed="false">
      <c r="A42" s="56" t="s">
        <v>149</v>
      </c>
      <c r="B42" s="56" t="str">
        <f aca="false" t="array" ref="B42:B42">INDEX(Countries!$D$2:$D$255, MATCH(A42, Countries!$B$2:$B$255, 0))</f>
        <v>KEN</v>
      </c>
      <c r="C42" s="49" t="s">
        <v>144</v>
      </c>
      <c r="D42" s="49" t="s">
        <v>154</v>
      </c>
      <c r="E42" s="50" t="n">
        <v>166766.666666667</v>
      </c>
      <c r="F42" s="51" t="s">
        <v>160</v>
      </c>
      <c r="G42" s="2"/>
      <c r="H42" s="2"/>
      <c r="I42" s="2"/>
      <c r="J42" s="2"/>
      <c r="K42" s="2"/>
      <c r="L42" s="2"/>
      <c r="M42" s="2"/>
      <c r="N42" s="2"/>
      <c r="O42" s="2"/>
      <c r="P42" s="2"/>
      <c r="Q42" s="2"/>
      <c r="R42" s="2"/>
      <c r="S42" s="2"/>
      <c r="T42" s="2"/>
      <c r="U42" s="2"/>
      <c r="V42" s="2"/>
      <c r="W42" s="2"/>
      <c r="X42" s="2"/>
      <c r="Y42" s="2"/>
    </row>
    <row r="43" customFormat="false" ht="12.75" hidden="false" customHeight="true" outlineLevel="0" collapsed="false">
      <c r="A43" s="56" t="s">
        <v>150</v>
      </c>
      <c r="B43" s="56" t="str">
        <f aca="false" t="array" ref="B43:B43">INDEX(Countries!$D$2:$D$255, MATCH(A43, Countries!$B$2:$B$255, 0))</f>
        <v>MEX</v>
      </c>
      <c r="C43" s="49" t="s">
        <v>144</v>
      </c>
      <c r="D43" s="49" t="s">
        <v>154</v>
      </c>
      <c r="E43" s="50" t="n">
        <v>166766.666666667</v>
      </c>
      <c r="F43" s="51" t="s">
        <v>160</v>
      </c>
      <c r="G43" s="2"/>
      <c r="H43" s="2"/>
      <c r="I43" s="2"/>
      <c r="J43" s="2"/>
      <c r="K43" s="2"/>
      <c r="L43" s="2"/>
      <c r="M43" s="2"/>
      <c r="N43" s="2"/>
      <c r="O43" s="2"/>
      <c r="P43" s="2"/>
      <c r="Q43" s="2"/>
      <c r="R43" s="2"/>
      <c r="S43" s="2"/>
      <c r="T43" s="2"/>
      <c r="U43" s="2"/>
      <c r="V43" s="2"/>
      <c r="W43" s="2"/>
      <c r="X43" s="2"/>
      <c r="Y43" s="2"/>
    </row>
    <row r="44" customFormat="false" ht="12.75" hidden="false" customHeight="true" outlineLevel="0" collapsed="false">
      <c r="A44" s="56" t="s">
        <v>151</v>
      </c>
      <c r="B44" s="56" t="str">
        <f aca="false" t="array" ref="B44:B44">INDEX(Countries!$D$2:$D$255, MATCH(A44, Countries!$B$2:$B$255, 0))</f>
        <v>COL</v>
      </c>
      <c r="C44" s="49" t="s">
        <v>144</v>
      </c>
      <c r="D44" s="49" t="s">
        <v>154</v>
      </c>
      <c r="E44" s="50" t="n">
        <v>166766.666666667</v>
      </c>
      <c r="F44" s="51" t="s">
        <v>160</v>
      </c>
      <c r="G44" s="2"/>
      <c r="H44" s="2"/>
      <c r="I44" s="2"/>
      <c r="J44" s="2"/>
      <c r="K44" s="2"/>
      <c r="L44" s="2"/>
      <c r="M44" s="2"/>
      <c r="N44" s="2"/>
      <c r="O44" s="2"/>
      <c r="P44" s="2"/>
      <c r="Q44" s="2"/>
      <c r="R44" s="2"/>
      <c r="S44" s="2"/>
      <c r="T44" s="2"/>
      <c r="U44" s="2"/>
      <c r="V44" s="2"/>
      <c r="W44" s="2"/>
      <c r="X44" s="2"/>
      <c r="Y44" s="2"/>
    </row>
    <row r="45" customFormat="false" ht="12.75" hidden="false" customHeight="true" outlineLevel="0" collapsed="false">
      <c r="A45" s="56" t="s">
        <v>152</v>
      </c>
      <c r="B45" s="56" t="str">
        <f aca="false" t="array" ref="B45:B45">INDEX(Countries!$D$2:$D$255, MATCH(A45, Countries!$B$2:$B$255, 0))</f>
        <v>IND</v>
      </c>
      <c r="C45" s="49" t="s">
        <v>144</v>
      </c>
      <c r="D45" s="49" t="s">
        <v>154</v>
      </c>
      <c r="E45" s="50" t="n">
        <v>166766.666666667</v>
      </c>
      <c r="F45" s="51" t="s">
        <v>160</v>
      </c>
      <c r="G45" s="2"/>
      <c r="H45" s="2"/>
      <c r="I45" s="2"/>
      <c r="J45" s="2"/>
      <c r="K45" s="2"/>
      <c r="L45" s="2"/>
      <c r="M45" s="2"/>
      <c r="N45" s="2"/>
      <c r="O45" s="2"/>
      <c r="P45" s="2"/>
      <c r="Q45" s="2"/>
      <c r="R45" s="2"/>
      <c r="S45" s="2"/>
      <c r="T45" s="2"/>
      <c r="U45" s="2"/>
      <c r="V45" s="2"/>
      <c r="W45" s="2"/>
      <c r="X45" s="2"/>
      <c r="Y45" s="2"/>
    </row>
    <row r="46" customFormat="false" ht="12.75" hidden="false" customHeight="true" outlineLevel="0" collapsed="false">
      <c r="A46" s="56" t="s">
        <v>153</v>
      </c>
      <c r="B46" s="56" t="str">
        <f aca="false" t="array" ref="B46:B46">INDEX(Countries!$D$2:$D$255, MATCH(A46, Countries!$B$2:$B$255, 0))</f>
        <v>CHN</v>
      </c>
      <c r="C46" s="49" t="s">
        <v>144</v>
      </c>
      <c r="D46" s="49" t="s">
        <v>154</v>
      </c>
      <c r="E46" s="50" t="n">
        <v>166766.666666667</v>
      </c>
      <c r="F46" s="51" t="s">
        <v>160</v>
      </c>
      <c r="G46" s="2"/>
      <c r="H46" s="2"/>
      <c r="I46" s="2"/>
      <c r="J46" s="2"/>
      <c r="K46" s="2"/>
      <c r="L46" s="2"/>
      <c r="M46" s="2"/>
      <c r="N46" s="2"/>
      <c r="O46" s="2"/>
      <c r="P46" s="2"/>
      <c r="Q46" s="2"/>
      <c r="R46" s="2"/>
      <c r="S46" s="2"/>
      <c r="T46" s="2"/>
      <c r="U46" s="2"/>
      <c r="V46" s="2"/>
      <c r="W46" s="2"/>
      <c r="X46" s="2"/>
      <c r="Y46" s="2"/>
    </row>
    <row r="47" customFormat="false" ht="12.75" hidden="false" customHeight="true" outlineLevel="0" collapsed="false">
      <c r="A47" s="56" t="s">
        <v>143</v>
      </c>
      <c r="B47" s="56" t="str">
        <f aca="false" t="array" ref="B47:B47">INDEX(Countries!$D$2:$D$255, MATCH(A47, Countries!$B$2:$B$255, 0))</f>
        <v>USA</v>
      </c>
      <c r="C47" s="49" t="s">
        <v>144</v>
      </c>
      <c r="D47" s="49" t="s">
        <v>155</v>
      </c>
      <c r="E47" s="50" t="n">
        <v>166766.666666667</v>
      </c>
      <c r="F47" s="51" t="s">
        <v>160</v>
      </c>
      <c r="G47" s="2"/>
      <c r="H47" s="2"/>
      <c r="I47" s="2"/>
      <c r="J47" s="2"/>
      <c r="K47" s="2"/>
      <c r="L47" s="2"/>
      <c r="M47" s="2"/>
      <c r="N47" s="2"/>
      <c r="O47" s="2"/>
      <c r="P47" s="2"/>
      <c r="Q47" s="2"/>
      <c r="R47" s="2"/>
      <c r="S47" s="2"/>
      <c r="T47" s="2"/>
      <c r="U47" s="2"/>
      <c r="V47" s="2"/>
      <c r="W47" s="2"/>
      <c r="X47" s="2"/>
      <c r="Y47" s="2"/>
    </row>
    <row r="48" customFormat="false" ht="12.75" hidden="false" customHeight="true" outlineLevel="0" collapsed="false">
      <c r="A48" s="56" t="s">
        <v>146</v>
      </c>
      <c r="B48" s="56" t="str">
        <f aca="false" t="array" ref="B48:B48">INDEX(Countries!$D$2:$D$255, MATCH(A48, Countries!$B$2:$B$255, 0))</f>
        <v>IDN</v>
      </c>
      <c r="C48" s="49" t="s">
        <v>144</v>
      </c>
      <c r="D48" s="49" t="s">
        <v>155</v>
      </c>
      <c r="E48" s="50" t="n">
        <v>166766.666666667</v>
      </c>
      <c r="F48" s="51" t="s">
        <v>160</v>
      </c>
      <c r="G48" s="2"/>
      <c r="H48" s="2"/>
      <c r="I48" s="2"/>
      <c r="J48" s="2"/>
      <c r="K48" s="2"/>
      <c r="L48" s="2"/>
      <c r="M48" s="2"/>
      <c r="N48" s="2"/>
      <c r="O48" s="2"/>
      <c r="P48" s="2"/>
      <c r="Q48" s="2"/>
      <c r="R48" s="2"/>
      <c r="S48" s="2"/>
      <c r="T48" s="2"/>
      <c r="U48" s="2"/>
      <c r="V48" s="2"/>
      <c r="W48" s="2"/>
      <c r="X48" s="2"/>
      <c r="Y48" s="2"/>
    </row>
    <row r="49" customFormat="false" ht="12.75" hidden="false" customHeight="true" outlineLevel="0" collapsed="false">
      <c r="A49" s="56" t="s">
        <v>147</v>
      </c>
      <c r="B49" s="56" t="str">
        <f aca="false" t="array" ref="B49:B49">INDEX(Countries!$D$2:$D$255, MATCH(A49, Countries!$B$2:$B$255, 0))</f>
        <v>AUS</v>
      </c>
      <c r="C49" s="49" t="s">
        <v>144</v>
      </c>
      <c r="D49" s="49" t="s">
        <v>155</v>
      </c>
      <c r="E49" s="50" t="n">
        <v>166766.666666667</v>
      </c>
      <c r="F49" s="51" t="s">
        <v>160</v>
      </c>
      <c r="G49" s="2"/>
      <c r="H49" s="2"/>
      <c r="I49" s="2"/>
      <c r="J49" s="2"/>
      <c r="K49" s="2"/>
      <c r="L49" s="2"/>
      <c r="M49" s="2"/>
      <c r="N49" s="2"/>
      <c r="O49" s="2"/>
      <c r="P49" s="2"/>
      <c r="Q49" s="2"/>
      <c r="R49" s="2"/>
      <c r="S49" s="2"/>
      <c r="T49" s="2"/>
      <c r="U49" s="2"/>
      <c r="V49" s="2"/>
      <c r="W49" s="2"/>
      <c r="X49" s="2"/>
      <c r="Y49" s="2"/>
    </row>
    <row r="50" customFormat="false" ht="12.75" hidden="false" customHeight="true" outlineLevel="0" collapsed="false">
      <c r="A50" s="56" t="s">
        <v>148</v>
      </c>
      <c r="B50" s="56" t="str">
        <f aca="false" t="array" ref="B50:B50">INDEX(Countries!$D$2:$D$255, MATCH(A50, Countries!$B$2:$B$255, 0))</f>
        <v>BHS</v>
      </c>
      <c r="C50" s="49" t="s">
        <v>144</v>
      </c>
      <c r="D50" s="49" t="s">
        <v>155</v>
      </c>
      <c r="E50" s="50" t="n">
        <v>166766.666666667</v>
      </c>
      <c r="F50" s="51" t="s">
        <v>160</v>
      </c>
      <c r="G50" s="2"/>
      <c r="H50" s="2"/>
      <c r="I50" s="2"/>
      <c r="J50" s="2"/>
      <c r="K50" s="2"/>
      <c r="L50" s="2"/>
      <c r="M50" s="2"/>
      <c r="N50" s="2"/>
      <c r="O50" s="2"/>
      <c r="P50" s="2"/>
      <c r="Q50" s="2"/>
      <c r="R50" s="2"/>
      <c r="S50" s="2"/>
      <c r="T50" s="2"/>
      <c r="U50" s="2"/>
      <c r="V50" s="2"/>
      <c r="W50" s="2"/>
      <c r="X50" s="2"/>
      <c r="Y50" s="2"/>
    </row>
    <row r="51" customFormat="false" ht="12.75" hidden="false" customHeight="true" outlineLevel="0" collapsed="false">
      <c r="A51" s="56" t="s">
        <v>149</v>
      </c>
      <c r="B51" s="56" t="str">
        <f aca="false" t="array" ref="B51:B51">INDEX(Countries!$D$2:$D$255, MATCH(A51, Countries!$B$2:$B$255, 0))</f>
        <v>KEN</v>
      </c>
      <c r="C51" s="49" t="s">
        <v>144</v>
      </c>
      <c r="D51" s="49" t="s">
        <v>155</v>
      </c>
      <c r="E51" s="50" t="n">
        <v>166766.666666667</v>
      </c>
      <c r="F51" s="51" t="s">
        <v>160</v>
      </c>
      <c r="G51" s="2"/>
      <c r="H51" s="2"/>
      <c r="I51" s="2"/>
      <c r="J51" s="2"/>
      <c r="K51" s="2"/>
      <c r="L51" s="2"/>
      <c r="M51" s="2"/>
      <c r="N51" s="2"/>
      <c r="O51" s="2"/>
      <c r="P51" s="2"/>
      <c r="Q51" s="2"/>
      <c r="R51" s="2"/>
      <c r="S51" s="2"/>
      <c r="T51" s="2"/>
      <c r="U51" s="2"/>
      <c r="V51" s="2"/>
      <c r="W51" s="2"/>
      <c r="X51" s="2"/>
      <c r="Y51" s="2"/>
    </row>
    <row r="52" customFormat="false" ht="12.75" hidden="false" customHeight="true" outlineLevel="0" collapsed="false">
      <c r="A52" s="56" t="s">
        <v>150</v>
      </c>
      <c r="B52" s="56" t="str">
        <f aca="false" t="array" ref="B52:B52">INDEX(Countries!$D$2:$D$255, MATCH(A52, Countries!$B$2:$B$255, 0))</f>
        <v>MEX</v>
      </c>
      <c r="C52" s="49" t="s">
        <v>144</v>
      </c>
      <c r="D52" s="49" t="s">
        <v>155</v>
      </c>
      <c r="E52" s="50" t="n">
        <v>166766.666666667</v>
      </c>
      <c r="F52" s="51" t="s">
        <v>160</v>
      </c>
      <c r="G52" s="2"/>
      <c r="H52" s="2"/>
      <c r="I52" s="2"/>
      <c r="J52" s="2"/>
      <c r="K52" s="2"/>
      <c r="L52" s="2"/>
      <c r="M52" s="2"/>
      <c r="N52" s="2"/>
      <c r="O52" s="2"/>
      <c r="P52" s="2"/>
      <c r="Q52" s="2"/>
      <c r="R52" s="2"/>
      <c r="S52" s="2"/>
      <c r="T52" s="2"/>
      <c r="U52" s="2"/>
      <c r="V52" s="2"/>
      <c r="W52" s="2"/>
      <c r="X52" s="2"/>
      <c r="Y52" s="2"/>
    </row>
    <row r="53" customFormat="false" ht="12.75" hidden="false" customHeight="true" outlineLevel="0" collapsed="false">
      <c r="A53" s="56" t="s">
        <v>151</v>
      </c>
      <c r="B53" s="56" t="str">
        <f aca="false" t="array" ref="B53:B53">INDEX(Countries!$D$2:$D$255, MATCH(A53, Countries!$B$2:$B$255, 0))</f>
        <v>COL</v>
      </c>
      <c r="C53" s="49" t="s">
        <v>144</v>
      </c>
      <c r="D53" s="49" t="s">
        <v>155</v>
      </c>
      <c r="E53" s="50" t="n">
        <v>166766.666666667</v>
      </c>
      <c r="F53" s="51" t="s">
        <v>160</v>
      </c>
      <c r="G53" s="2"/>
      <c r="H53" s="2"/>
      <c r="I53" s="2"/>
      <c r="J53" s="2"/>
      <c r="K53" s="2"/>
      <c r="L53" s="2"/>
      <c r="M53" s="2"/>
      <c r="N53" s="2"/>
      <c r="O53" s="2"/>
      <c r="P53" s="2"/>
      <c r="Q53" s="2"/>
      <c r="R53" s="2"/>
      <c r="S53" s="2"/>
      <c r="T53" s="2"/>
      <c r="U53" s="2"/>
      <c r="V53" s="2"/>
      <c r="W53" s="2"/>
      <c r="X53" s="2"/>
      <c r="Y53" s="2"/>
    </row>
    <row r="54" customFormat="false" ht="12.75" hidden="false" customHeight="true" outlineLevel="0" collapsed="false">
      <c r="A54" s="56" t="s">
        <v>152</v>
      </c>
      <c r="B54" s="56" t="str">
        <f aca="false" t="array" ref="B54:B54">INDEX(Countries!$D$2:$D$255, MATCH(A54, Countries!$B$2:$B$255, 0))</f>
        <v>IND</v>
      </c>
      <c r="C54" s="49" t="s">
        <v>144</v>
      </c>
      <c r="D54" s="49" t="s">
        <v>155</v>
      </c>
      <c r="E54" s="50" t="n">
        <v>166766.666666667</v>
      </c>
      <c r="F54" s="51" t="s">
        <v>160</v>
      </c>
      <c r="G54" s="2"/>
      <c r="H54" s="2"/>
      <c r="I54" s="2"/>
      <c r="J54" s="2"/>
      <c r="K54" s="2"/>
      <c r="L54" s="2"/>
      <c r="M54" s="2"/>
      <c r="N54" s="2"/>
      <c r="O54" s="2"/>
      <c r="P54" s="2"/>
      <c r="Q54" s="2"/>
      <c r="R54" s="2"/>
      <c r="S54" s="2"/>
      <c r="T54" s="2"/>
      <c r="U54" s="2"/>
      <c r="V54" s="2"/>
      <c r="W54" s="2"/>
      <c r="X54" s="2"/>
      <c r="Y54" s="2"/>
    </row>
    <row r="55" customFormat="false" ht="12.75" hidden="false" customHeight="true" outlineLevel="0" collapsed="false">
      <c r="A55" s="56" t="s">
        <v>153</v>
      </c>
      <c r="B55" s="56" t="str">
        <f aca="false" t="array" ref="B55:B55">INDEX(Countries!$D$2:$D$255, MATCH(A55, Countries!$B$2:$B$255, 0))</f>
        <v>CHN</v>
      </c>
      <c r="C55" s="49" t="s">
        <v>144</v>
      </c>
      <c r="D55" s="49" t="s">
        <v>155</v>
      </c>
      <c r="E55" s="50" t="n">
        <v>166766.666666667</v>
      </c>
      <c r="F55" s="51" t="s">
        <v>160</v>
      </c>
      <c r="G55" s="2"/>
      <c r="H55" s="2"/>
      <c r="I55" s="2"/>
      <c r="J55" s="2"/>
      <c r="K55" s="2"/>
      <c r="L55" s="2"/>
      <c r="M55" s="2"/>
      <c r="N55" s="2"/>
      <c r="O55" s="2"/>
      <c r="P55" s="2"/>
      <c r="Q55" s="2"/>
      <c r="R55" s="2"/>
      <c r="S55" s="2"/>
      <c r="T55" s="2"/>
      <c r="U55" s="2"/>
      <c r="V55" s="2"/>
      <c r="W55" s="2"/>
      <c r="X55" s="2"/>
      <c r="Y55" s="2"/>
    </row>
    <row r="56" customFormat="false" ht="12.75" hidden="false" customHeight="true" outlineLevel="0" collapsed="false">
      <c r="A56" s="51"/>
      <c r="B56" s="51"/>
      <c r="C56" s="49"/>
      <c r="D56" s="51"/>
      <c r="E56" s="50"/>
      <c r="F56" s="51"/>
      <c r="G56" s="2"/>
      <c r="H56" s="2"/>
      <c r="I56" s="2"/>
      <c r="J56" s="2"/>
      <c r="K56" s="2"/>
      <c r="L56" s="2"/>
      <c r="M56" s="2"/>
      <c r="N56" s="2"/>
      <c r="O56" s="2"/>
      <c r="P56" s="2"/>
      <c r="Q56" s="2"/>
      <c r="R56" s="2"/>
      <c r="S56" s="2"/>
      <c r="T56" s="2"/>
      <c r="U56" s="2"/>
      <c r="V56" s="2"/>
      <c r="W56" s="2"/>
      <c r="X56" s="2"/>
      <c r="Y56" s="2"/>
    </row>
    <row r="57" customFormat="false" ht="12.75" hidden="false" customHeight="true" outlineLevel="0" collapsed="false">
      <c r="A57" s="51"/>
      <c r="B57" s="51"/>
      <c r="C57" s="49"/>
      <c r="D57" s="51"/>
      <c r="E57" s="50"/>
      <c r="F57" s="51"/>
      <c r="G57" s="2"/>
      <c r="H57" s="2"/>
      <c r="I57" s="2"/>
      <c r="J57" s="2"/>
      <c r="K57" s="2"/>
      <c r="L57" s="2"/>
      <c r="M57" s="2"/>
      <c r="N57" s="2"/>
      <c r="O57" s="2"/>
      <c r="P57" s="2"/>
      <c r="Q57" s="2"/>
      <c r="R57" s="2"/>
      <c r="S57" s="2"/>
      <c r="T57" s="2"/>
      <c r="U57" s="2"/>
      <c r="V57" s="2"/>
      <c r="W57" s="2"/>
      <c r="X57" s="2"/>
      <c r="Y57" s="2"/>
    </row>
    <row r="58" customFormat="false" ht="12.75" hidden="false" customHeight="true" outlineLevel="0" collapsed="false">
      <c r="A58" s="51"/>
      <c r="B58" s="51"/>
      <c r="C58" s="49"/>
      <c r="D58" s="51"/>
      <c r="E58" s="50"/>
      <c r="F58" s="51"/>
      <c r="G58" s="2"/>
      <c r="H58" s="2"/>
      <c r="I58" s="2"/>
      <c r="J58" s="2"/>
      <c r="K58" s="2"/>
      <c r="L58" s="2"/>
      <c r="M58" s="2"/>
      <c r="N58" s="2"/>
      <c r="O58" s="2"/>
      <c r="P58" s="2"/>
      <c r="Q58" s="2"/>
      <c r="R58" s="2"/>
      <c r="S58" s="2"/>
      <c r="T58" s="2"/>
      <c r="U58" s="2"/>
      <c r="V58" s="2"/>
      <c r="W58" s="2"/>
      <c r="X58" s="2"/>
      <c r="Y58" s="2"/>
    </row>
    <row r="59" customFormat="false" ht="12.75" hidden="false" customHeight="true" outlineLevel="0" collapsed="false">
      <c r="A59" s="51"/>
      <c r="B59" s="51"/>
      <c r="C59" s="49"/>
      <c r="D59" s="51"/>
      <c r="E59" s="50"/>
      <c r="F59" s="51"/>
      <c r="G59" s="2"/>
      <c r="H59" s="2"/>
      <c r="I59" s="2"/>
      <c r="J59" s="2"/>
      <c r="K59" s="2"/>
      <c r="L59" s="2"/>
      <c r="M59" s="2"/>
      <c r="N59" s="2"/>
      <c r="O59" s="2"/>
      <c r="P59" s="2"/>
      <c r="Q59" s="2"/>
      <c r="R59" s="2"/>
      <c r="S59" s="2"/>
      <c r="T59" s="2"/>
      <c r="U59" s="2"/>
      <c r="V59" s="2"/>
      <c r="W59" s="2"/>
      <c r="X59" s="2"/>
      <c r="Y59" s="2"/>
    </row>
    <row r="60" customFormat="false" ht="12.75" hidden="false" customHeight="true" outlineLevel="0" collapsed="false">
      <c r="A60" s="51"/>
      <c r="B60" s="51"/>
      <c r="C60" s="49"/>
      <c r="D60" s="51"/>
      <c r="E60" s="50"/>
      <c r="F60" s="51"/>
      <c r="G60" s="2"/>
      <c r="H60" s="2"/>
      <c r="I60" s="2"/>
      <c r="J60" s="2"/>
      <c r="K60" s="2"/>
      <c r="L60" s="2"/>
      <c r="M60" s="2"/>
      <c r="N60" s="2"/>
      <c r="O60" s="2"/>
      <c r="P60" s="2"/>
      <c r="Q60" s="2"/>
      <c r="R60" s="2"/>
      <c r="S60" s="2"/>
      <c r="T60" s="2"/>
      <c r="U60" s="2"/>
      <c r="V60" s="2"/>
      <c r="W60" s="2"/>
      <c r="X60" s="2"/>
      <c r="Y60" s="2"/>
    </row>
    <row r="61" customFormat="false" ht="12.75" hidden="false" customHeight="true" outlineLevel="0" collapsed="false">
      <c r="A61" s="51"/>
      <c r="B61" s="51"/>
      <c r="C61" s="49"/>
      <c r="D61" s="51"/>
      <c r="E61" s="50"/>
      <c r="F61" s="51"/>
      <c r="G61" s="2"/>
      <c r="H61" s="2"/>
      <c r="I61" s="2"/>
      <c r="J61" s="2"/>
      <c r="K61" s="2"/>
      <c r="L61" s="2"/>
      <c r="M61" s="2"/>
      <c r="N61" s="2"/>
      <c r="O61" s="2"/>
      <c r="P61" s="2"/>
      <c r="Q61" s="2"/>
      <c r="R61" s="2"/>
      <c r="S61" s="2"/>
      <c r="T61" s="2"/>
      <c r="U61" s="2"/>
      <c r="V61" s="2"/>
      <c r="W61" s="2"/>
      <c r="X61" s="2"/>
      <c r="Y61" s="2"/>
    </row>
    <row r="62" customFormat="false" ht="12.75" hidden="false" customHeight="true" outlineLevel="0" collapsed="false">
      <c r="A62" s="51"/>
      <c r="B62" s="51"/>
      <c r="C62" s="49"/>
      <c r="D62" s="51"/>
      <c r="E62" s="50"/>
      <c r="F62" s="51"/>
      <c r="G62" s="2"/>
      <c r="H62" s="2"/>
      <c r="I62" s="2"/>
      <c r="J62" s="2"/>
      <c r="K62" s="2"/>
      <c r="L62" s="2"/>
      <c r="M62" s="2"/>
      <c r="N62" s="2"/>
      <c r="O62" s="2"/>
      <c r="P62" s="2"/>
      <c r="Q62" s="2"/>
      <c r="R62" s="2"/>
      <c r="S62" s="2"/>
      <c r="T62" s="2"/>
      <c r="U62" s="2"/>
      <c r="V62" s="2"/>
      <c r="W62" s="2"/>
      <c r="X62" s="2"/>
      <c r="Y62" s="2"/>
    </row>
    <row r="63" customFormat="false" ht="12.75" hidden="false" customHeight="true" outlineLevel="0" collapsed="false">
      <c r="A63" s="51"/>
      <c r="B63" s="51"/>
      <c r="C63" s="49"/>
      <c r="D63" s="51"/>
      <c r="E63" s="50"/>
      <c r="F63" s="51"/>
      <c r="G63" s="2"/>
      <c r="H63" s="2"/>
      <c r="I63" s="2"/>
      <c r="J63" s="2"/>
      <c r="K63" s="2"/>
      <c r="L63" s="2"/>
      <c r="M63" s="2"/>
      <c r="N63" s="2"/>
      <c r="O63" s="2"/>
      <c r="P63" s="2"/>
      <c r="Q63" s="2"/>
      <c r="R63" s="2"/>
      <c r="S63" s="2"/>
      <c r="T63" s="2"/>
      <c r="U63" s="2"/>
      <c r="V63" s="2"/>
      <c r="W63" s="2"/>
      <c r="X63" s="2"/>
      <c r="Y63" s="2"/>
    </row>
    <row r="64" customFormat="false" ht="12.75" hidden="false" customHeight="true" outlineLevel="0" collapsed="false">
      <c r="A64" s="51"/>
      <c r="B64" s="51"/>
      <c r="C64" s="49"/>
      <c r="D64" s="51"/>
      <c r="E64" s="50"/>
      <c r="F64" s="51"/>
      <c r="G64" s="2"/>
      <c r="H64" s="2"/>
      <c r="I64" s="2"/>
      <c r="J64" s="2"/>
      <c r="K64" s="2"/>
      <c r="L64" s="2"/>
      <c r="M64" s="2"/>
      <c r="N64" s="2"/>
      <c r="O64" s="2"/>
      <c r="P64" s="2"/>
      <c r="Q64" s="2"/>
      <c r="R64" s="2"/>
      <c r="S64" s="2"/>
      <c r="T64" s="2"/>
      <c r="U64" s="2"/>
      <c r="V64" s="2"/>
      <c r="W64" s="2"/>
      <c r="X64" s="2"/>
      <c r="Y64" s="2"/>
    </row>
    <row r="65" customFormat="false" ht="12.75" hidden="false" customHeight="true" outlineLevel="0" collapsed="false">
      <c r="A65" s="51"/>
      <c r="B65" s="51"/>
      <c r="C65" s="49"/>
      <c r="D65" s="51"/>
      <c r="E65" s="50"/>
      <c r="F65" s="51"/>
      <c r="G65" s="2"/>
      <c r="H65" s="2"/>
      <c r="I65" s="2"/>
      <c r="J65" s="2"/>
      <c r="K65" s="2"/>
      <c r="L65" s="2"/>
      <c r="M65" s="2"/>
      <c r="N65" s="2"/>
      <c r="O65" s="2"/>
      <c r="P65" s="2"/>
      <c r="Q65" s="2"/>
      <c r="R65" s="2"/>
      <c r="S65" s="2"/>
      <c r="T65" s="2"/>
      <c r="U65" s="2"/>
      <c r="V65" s="2"/>
      <c r="W65" s="2"/>
      <c r="X65" s="2"/>
      <c r="Y65" s="2"/>
    </row>
    <row r="66" customFormat="false" ht="12.75" hidden="false" customHeight="true" outlineLevel="0" collapsed="false">
      <c r="A66" s="51"/>
      <c r="B66" s="51"/>
      <c r="C66" s="49"/>
      <c r="D66" s="51"/>
      <c r="E66" s="50"/>
      <c r="F66" s="51"/>
      <c r="G66" s="2"/>
      <c r="H66" s="2"/>
      <c r="I66" s="2"/>
      <c r="J66" s="2"/>
      <c r="K66" s="2"/>
      <c r="L66" s="2"/>
      <c r="M66" s="2"/>
      <c r="N66" s="2"/>
      <c r="O66" s="2"/>
      <c r="P66" s="2"/>
      <c r="Q66" s="2"/>
      <c r="R66" s="2"/>
      <c r="S66" s="2"/>
      <c r="T66" s="2"/>
      <c r="U66" s="2"/>
      <c r="V66" s="2"/>
      <c r="W66" s="2"/>
      <c r="X66" s="2"/>
      <c r="Y66" s="2"/>
    </row>
    <row r="67" customFormat="false" ht="12.75" hidden="false" customHeight="true" outlineLevel="0" collapsed="false">
      <c r="A67" s="51"/>
      <c r="B67" s="51"/>
      <c r="C67" s="49"/>
      <c r="D67" s="51"/>
      <c r="E67" s="50"/>
      <c r="F67" s="51"/>
      <c r="G67" s="2"/>
      <c r="H67" s="2"/>
      <c r="I67" s="2"/>
      <c r="J67" s="2"/>
      <c r="K67" s="2"/>
      <c r="L67" s="2"/>
      <c r="M67" s="2"/>
      <c r="N67" s="2"/>
      <c r="O67" s="2"/>
      <c r="P67" s="2"/>
      <c r="Q67" s="2"/>
      <c r="R67" s="2"/>
      <c r="S67" s="2"/>
      <c r="T67" s="2"/>
      <c r="U67" s="2"/>
      <c r="V67" s="2"/>
      <c r="W67" s="2"/>
      <c r="X67" s="2"/>
      <c r="Y67" s="2"/>
    </row>
    <row r="68" customFormat="false" ht="12.75" hidden="false" customHeight="true" outlineLevel="0" collapsed="false">
      <c r="A68" s="51"/>
      <c r="B68" s="51"/>
      <c r="C68" s="49"/>
      <c r="D68" s="51"/>
      <c r="E68" s="50"/>
      <c r="F68" s="51"/>
      <c r="G68" s="2"/>
      <c r="H68" s="2"/>
      <c r="I68" s="2"/>
      <c r="J68" s="2"/>
      <c r="K68" s="2"/>
      <c r="L68" s="2"/>
      <c r="M68" s="2"/>
      <c r="N68" s="2"/>
      <c r="O68" s="2"/>
      <c r="P68" s="2"/>
      <c r="Q68" s="2"/>
      <c r="R68" s="2"/>
      <c r="S68" s="2"/>
      <c r="T68" s="2"/>
      <c r="U68" s="2"/>
      <c r="V68" s="2"/>
      <c r="W68" s="2"/>
      <c r="X68" s="2"/>
      <c r="Y68" s="2"/>
    </row>
    <row r="69" customFormat="false" ht="12.75" hidden="false" customHeight="true" outlineLevel="0" collapsed="false">
      <c r="A69" s="51"/>
      <c r="B69" s="51"/>
      <c r="C69" s="49"/>
      <c r="D69" s="51"/>
      <c r="E69" s="50"/>
      <c r="F69" s="51"/>
      <c r="G69" s="2"/>
      <c r="H69" s="2"/>
      <c r="I69" s="2"/>
      <c r="J69" s="2"/>
      <c r="K69" s="2"/>
      <c r="L69" s="2"/>
      <c r="M69" s="2"/>
      <c r="N69" s="2"/>
      <c r="O69" s="2"/>
      <c r="P69" s="2"/>
      <c r="Q69" s="2"/>
      <c r="R69" s="2"/>
      <c r="S69" s="2"/>
      <c r="T69" s="2"/>
      <c r="U69" s="2"/>
      <c r="V69" s="2"/>
      <c r="W69" s="2"/>
      <c r="X69" s="2"/>
      <c r="Y69" s="2"/>
    </row>
    <row r="70" customFormat="false" ht="12.75" hidden="false" customHeight="true" outlineLevel="0" collapsed="false">
      <c r="A70" s="51"/>
      <c r="B70" s="51"/>
      <c r="C70" s="49"/>
      <c r="D70" s="51"/>
      <c r="E70" s="50"/>
      <c r="F70" s="51"/>
      <c r="G70" s="2"/>
      <c r="H70" s="2"/>
      <c r="I70" s="2"/>
      <c r="J70" s="2"/>
      <c r="K70" s="2"/>
      <c r="L70" s="2"/>
      <c r="M70" s="2"/>
      <c r="N70" s="2"/>
      <c r="O70" s="2"/>
      <c r="P70" s="2"/>
      <c r="Q70" s="2"/>
      <c r="R70" s="2"/>
      <c r="S70" s="2"/>
      <c r="T70" s="2"/>
      <c r="U70" s="2"/>
      <c r="V70" s="2"/>
      <c r="W70" s="2"/>
      <c r="X70" s="2"/>
      <c r="Y70" s="2"/>
    </row>
    <row r="71" customFormat="false" ht="12.75" hidden="false" customHeight="true" outlineLevel="0" collapsed="false">
      <c r="A71" s="51"/>
      <c r="B71" s="51"/>
      <c r="C71" s="49"/>
      <c r="D71" s="51"/>
      <c r="E71" s="50"/>
      <c r="F71" s="51"/>
      <c r="G71" s="2"/>
      <c r="H71" s="2"/>
      <c r="I71" s="2"/>
      <c r="J71" s="2"/>
      <c r="K71" s="2"/>
      <c r="L71" s="2"/>
      <c r="M71" s="2"/>
      <c r="N71" s="2"/>
      <c r="O71" s="2"/>
      <c r="P71" s="2"/>
      <c r="Q71" s="2"/>
      <c r="R71" s="2"/>
      <c r="S71" s="2"/>
      <c r="T71" s="2"/>
      <c r="U71" s="2"/>
      <c r="V71" s="2"/>
      <c r="W71" s="2"/>
      <c r="X71" s="2"/>
      <c r="Y71" s="2"/>
    </row>
    <row r="72" customFormat="false" ht="12.75" hidden="false" customHeight="true" outlineLevel="0" collapsed="false">
      <c r="A72" s="51"/>
      <c r="B72" s="51"/>
      <c r="C72" s="49"/>
      <c r="D72" s="51"/>
      <c r="E72" s="50"/>
      <c r="F72" s="51"/>
      <c r="G72" s="2"/>
      <c r="H72" s="2"/>
      <c r="I72" s="2"/>
      <c r="J72" s="2"/>
      <c r="K72" s="2"/>
      <c r="L72" s="2"/>
      <c r="M72" s="2"/>
      <c r="N72" s="2"/>
      <c r="O72" s="2"/>
      <c r="P72" s="2"/>
      <c r="Q72" s="2"/>
      <c r="R72" s="2"/>
      <c r="S72" s="2"/>
      <c r="T72" s="2"/>
      <c r="U72" s="2"/>
      <c r="V72" s="2"/>
      <c r="W72" s="2"/>
      <c r="X72" s="2"/>
      <c r="Y72" s="2"/>
    </row>
    <row r="73" customFormat="false" ht="12.75" hidden="false" customHeight="true" outlineLevel="0" collapsed="false">
      <c r="A73" s="51"/>
      <c r="B73" s="51"/>
      <c r="C73" s="49"/>
      <c r="D73" s="51"/>
      <c r="E73" s="50"/>
      <c r="F73" s="51"/>
      <c r="G73" s="2"/>
      <c r="H73" s="2"/>
      <c r="I73" s="2"/>
      <c r="J73" s="2"/>
      <c r="K73" s="2"/>
      <c r="L73" s="2"/>
      <c r="M73" s="2"/>
      <c r="N73" s="2"/>
      <c r="O73" s="2"/>
      <c r="P73" s="2"/>
      <c r="Q73" s="2"/>
      <c r="R73" s="2"/>
      <c r="S73" s="2"/>
      <c r="T73" s="2"/>
      <c r="U73" s="2"/>
      <c r="V73" s="2"/>
      <c r="W73" s="2"/>
      <c r="X73" s="2"/>
      <c r="Y73" s="2"/>
    </row>
    <row r="74" customFormat="false" ht="12.75" hidden="false" customHeight="true" outlineLevel="0" collapsed="false">
      <c r="A74" s="51"/>
      <c r="B74" s="51"/>
      <c r="C74" s="49"/>
      <c r="D74" s="51"/>
      <c r="E74" s="50"/>
      <c r="F74" s="51"/>
      <c r="G74" s="2"/>
      <c r="H74" s="2"/>
      <c r="I74" s="2"/>
      <c r="J74" s="2"/>
      <c r="K74" s="2"/>
      <c r="L74" s="2"/>
      <c r="M74" s="2"/>
      <c r="N74" s="2"/>
      <c r="O74" s="2"/>
      <c r="P74" s="2"/>
      <c r="Q74" s="2"/>
      <c r="R74" s="2"/>
      <c r="S74" s="2"/>
      <c r="T74" s="2"/>
      <c r="U74" s="2"/>
      <c r="V74" s="2"/>
      <c r="W74" s="2"/>
      <c r="X74" s="2"/>
      <c r="Y74" s="2"/>
    </row>
    <row r="75" customFormat="false" ht="12.75" hidden="false" customHeight="true" outlineLevel="0" collapsed="false">
      <c r="A75" s="51"/>
      <c r="B75" s="51"/>
      <c r="C75" s="49"/>
      <c r="D75" s="51"/>
      <c r="E75" s="50"/>
      <c r="F75" s="51"/>
      <c r="G75" s="2"/>
      <c r="H75" s="2"/>
      <c r="I75" s="2"/>
      <c r="J75" s="2"/>
      <c r="K75" s="2"/>
      <c r="L75" s="2"/>
      <c r="M75" s="2"/>
      <c r="N75" s="2"/>
      <c r="O75" s="2"/>
      <c r="P75" s="2"/>
      <c r="Q75" s="2"/>
      <c r="R75" s="2"/>
      <c r="S75" s="2"/>
      <c r="T75" s="2"/>
      <c r="U75" s="2"/>
      <c r="V75" s="2"/>
      <c r="W75" s="2"/>
      <c r="X75" s="2"/>
      <c r="Y75" s="2"/>
    </row>
    <row r="76" customFormat="false" ht="12.75" hidden="false" customHeight="true" outlineLevel="0" collapsed="false">
      <c r="A76" s="51"/>
      <c r="B76" s="51"/>
      <c r="C76" s="49"/>
      <c r="D76" s="51"/>
      <c r="E76" s="50"/>
      <c r="F76" s="51"/>
      <c r="G76" s="2"/>
      <c r="H76" s="2"/>
      <c r="I76" s="2"/>
      <c r="J76" s="2"/>
      <c r="K76" s="2"/>
      <c r="L76" s="2"/>
      <c r="M76" s="2"/>
      <c r="N76" s="2"/>
      <c r="O76" s="2"/>
      <c r="P76" s="2"/>
      <c r="Q76" s="2"/>
      <c r="R76" s="2"/>
      <c r="S76" s="2"/>
      <c r="T76" s="2"/>
      <c r="U76" s="2"/>
      <c r="V76" s="2"/>
      <c r="W76" s="2"/>
      <c r="X76" s="2"/>
      <c r="Y76" s="2"/>
    </row>
    <row r="77" customFormat="false" ht="12.75" hidden="false" customHeight="true" outlineLevel="0" collapsed="false">
      <c r="A77" s="51"/>
      <c r="B77" s="51"/>
      <c r="C77" s="49"/>
      <c r="D77" s="51"/>
      <c r="E77" s="50"/>
      <c r="F77" s="51"/>
      <c r="G77" s="2"/>
      <c r="H77" s="2"/>
      <c r="I77" s="2"/>
      <c r="J77" s="2"/>
      <c r="K77" s="2"/>
      <c r="L77" s="2"/>
      <c r="M77" s="2"/>
      <c r="N77" s="2"/>
      <c r="O77" s="2"/>
      <c r="P77" s="2"/>
      <c r="Q77" s="2"/>
      <c r="R77" s="2"/>
      <c r="S77" s="2"/>
      <c r="T77" s="2"/>
      <c r="U77" s="2"/>
      <c r="V77" s="2"/>
      <c r="W77" s="2"/>
      <c r="X77" s="2"/>
      <c r="Y77" s="2"/>
    </row>
    <row r="78" customFormat="false" ht="12.75" hidden="false" customHeight="true" outlineLevel="0" collapsed="false">
      <c r="A78" s="51"/>
      <c r="B78" s="51"/>
      <c r="C78" s="49"/>
      <c r="D78" s="51"/>
      <c r="E78" s="50"/>
      <c r="F78" s="51"/>
      <c r="G78" s="2"/>
      <c r="H78" s="2"/>
      <c r="I78" s="2"/>
      <c r="J78" s="2"/>
      <c r="K78" s="2"/>
      <c r="L78" s="2"/>
      <c r="M78" s="2"/>
      <c r="N78" s="2"/>
      <c r="O78" s="2"/>
      <c r="P78" s="2"/>
      <c r="Q78" s="2"/>
      <c r="R78" s="2"/>
      <c r="S78" s="2"/>
      <c r="T78" s="2"/>
      <c r="U78" s="2"/>
      <c r="V78" s="2"/>
      <c r="W78" s="2"/>
      <c r="X78" s="2"/>
      <c r="Y78" s="2"/>
    </row>
    <row r="79" customFormat="false" ht="12.75" hidden="false" customHeight="true" outlineLevel="0" collapsed="false">
      <c r="A79" s="51"/>
      <c r="B79" s="51"/>
      <c r="C79" s="49"/>
      <c r="D79" s="51"/>
      <c r="E79" s="50"/>
      <c r="F79" s="51"/>
      <c r="G79" s="2"/>
      <c r="H79" s="2"/>
      <c r="I79" s="2"/>
      <c r="J79" s="2"/>
      <c r="K79" s="2"/>
      <c r="L79" s="2"/>
      <c r="M79" s="2"/>
      <c r="N79" s="2"/>
      <c r="O79" s="2"/>
      <c r="P79" s="2"/>
      <c r="Q79" s="2"/>
      <c r="R79" s="2"/>
      <c r="S79" s="2"/>
      <c r="T79" s="2"/>
      <c r="U79" s="2"/>
      <c r="V79" s="2"/>
      <c r="W79" s="2"/>
      <c r="X79" s="2"/>
      <c r="Y79" s="2"/>
    </row>
    <row r="80" customFormat="false" ht="12.75" hidden="false" customHeight="true" outlineLevel="0" collapsed="false">
      <c r="A80" s="51"/>
      <c r="B80" s="51"/>
      <c r="C80" s="49"/>
      <c r="D80" s="51"/>
      <c r="E80" s="50"/>
      <c r="F80" s="51"/>
      <c r="G80" s="2"/>
      <c r="H80" s="2"/>
      <c r="I80" s="2"/>
      <c r="J80" s="2"/>
      <c r="K80" s="2"/>
      <c r="L80" s="2"/>
      <c r="M80" s="2"/>
      <c r="N80" s="2"/>
      <c r="O80" s="2"/>
      <c r="P80" s="2"/>
      <c r="Q80" s="2"/>
      <c r="R80" s="2"/>
      <c r="S80" s="2"/>
      <c r="T80" s="2"/>
      <c r="U80" s="2"/>
      <c r="V80" s="2"/>
      <c r="W80" s="2"/>
      <c r="X80" s="2"/>
      <c r="Y80" s="2"/>
    </row>
    <row r="81" customFormat="false" ht="12.75" hidden="false" customHeight="true" outlineLevel="0" collapsed="false">
      <c r="A81" s="51"/>
      <c r="B81" s="51"/>
      <c r="C81" s="49"/>
      <c r="D81" s="51"/>
      <c r="E81" s="50"/>
      <c r="F81" s="51"/>
      <c r="G81" s="2"/>
      <c r="H81" s="2"/>
      <c r="I81" s="2"/>
      <c r="J81" s="2"/>
      <c r="K81" s="2"/>
      <c r="L81" s="2"/>
      <c r="M81" s="2"/>
      <c r="N81" s="2"/>
      <c r="O81" s="2"/>
      <c r="P81" s="2"/>
      <c r="Q81" s="2"/>
      <c r="R81" s="2"/>
      <c r="S81" s="2"/>
      <c r="T81" s="2"/>
      <c r="U81" s="2"/>
      <c r="V81" s="2"/>
      <c r="W81" s="2"/>
      <c r="X81" s="2"/>
      <c r="Y81" s="2"/>
    </row>
    <row r="82" customFormat="false" ht="12.75" hidden="false" customHeight="true" outlineLevel="0" collapsed="false">
      <c r="A82" s="51"/>
      <c r="B82" s="51"/>
      <c r="C82" s="49"/>
      <c r="D82" s="51"/>
      <c r="E82" s="50"/>
      <c r="F82" s="51"/>
      <c r="G82" s="2"/>
      <c r="H82" s="2"/>
      <c r="I82" s="2"/>
      <c r="J82" s="2"/>
      <c r="K82" s="2"/>
      <c r="L82" s="2"/>
      <c r="M82" s="2"/>
      <c r="N82" s="2"/>
      <c r="O82" s="2"/>
      <c r="P82" s="2"/>
      <c r="Q82" s="2"/>
      <c r="R82" s="2"/>
      <c r="S82" s="2"/>
      <c r="T82" s="2"/>
      <c r="U82" s="2"/>
      <c r="V82" s="2"/>
      <c r="W82" s="2"/>
      <c r="X82" s="2"/>
      <c r="Y82" s="2"/>
    </row>
    <row r="83" customFormat="false" ht="12.75" hidden="false" customHeight="true" outlineLevel="0" collapsed="false">
      <c r="A83" s="51"/>
      <c r="B83" s="51"/>
      <c r="C83" s="49"/>
      <c r="D83" s="51"/>
      <c r="E83" s="50"/>
      <c r="F83" s="51"/>
      <c r="G83" s="2"/>
      <c r="H83" s="2"/>
      <c r="I83" s="2"/>
      <c r="J83" s="2"/>
      <c r="K83" s="2"/>
      <c r="L83" s="2"/>
      <c r="M83" s="2"/>
      <c r="N83" s="2"/>
      <c r="O83" s="2"/>
      <c r="P83" s="2"/>
      <c r="Q83" s="2"/>
      <c r="R83" s="2"/>
      <c r="S83" s="2"/>
      <c r="T83" s="2"/>
      <c r="U83" s="2"/>
      <c r="V83" s="2"/>
      <c r="W83" s="2"/>
      <c r="X83" s="2"/>
      <c r="Y83" s="2"/>
    </row>
    <row r="84" customFormat="false" ht="12.75" hidden="false" customHeight="true" outlineLevel="0" collapsed="false">
      <c r="A84" s="51"/>
      <c r="B84" s="51"/>
      <c r="C84" s="49"/>
      <c r="D84" s="51"/>
      <c r="E84" s="50"/>
      <c r="F84" s="51"/>
      <c r="G84" s="2"/>
      <c r="H84" s="2"/>
      <c r="I84" s="2"/>
      <c r="J84" s="2"/>
      <c r="K84" s="2"/>
      <c r="L84" s="2"/>
      <c r="M84" s="2"/>
      <c r="N84" s="2"/>
      <c r="O84" s="2"/>
      <c r="P84" s="2"/>
      <c r="Q84" s="2"/>
      <c r="R84" s="2"/>
      <c r="S84" s="2"/>
      <c r="T84" s="2"/>
      <c r="U84" s="2"/>
      <c r="V84" s="2"/>
      <c r="W84" s="2"/>
      <c r="X84" s="2"/>
      <c r="Y84" s="2"/>
    </row>
    <row r="85" customFormat="false" ht="12.75" hidden="false" customHeight="true" outlineLevel="0" collapsed="false">
      <c r="A85" s="51"/>
      <c r="B85" s="51"/>
      <c r="C85" s="49"/>
      <c r="D85" s="51"/>
      <c r="E85" s="50"/>
      <c r="F85" s="51"/>
      <c r="G85" s="2"/>
      <c r="H85" s="2"/>
      <c r="I85" s="2"/>
      <c r="J85" s="2"/>
      <c r="K85" s="2"/>
      <c r="L85" s="2"/>
      <c r="M85" s="2"/>
      <c r="N85" s="2"/>
      <c r="O85" s="2"/>
      <c r="P85" s="2"/>
      <c r="Q85" s="2"/>
      <c r="R85" s="2"/>
      <c r="S85" s="2"/>
      <c r="T85" s="2"/>
      <c r="U85" s="2"/>
      <c r="V85" s="2"/>
      <c r="W85" s="2"/>
      <c r="X85" s="2"/>
      <c r="Y85" s="2"/>
    </row>
    <row r="86" customFormat="false" ht="12.75" hidden="false" customHeight="true" outlineLevel="0" collapsed="false">
      <c r="A86" s="51"/>
      <c r="B86" s="51"/>
      <c r="C86" s="49"/>
      <c r="D86" s="51"/>
      <c r="E86" s="50"/>
      <c r="F86" s="51"/>
      <c r="G86" s="2"/>
      <c r="H86" s="2"/>
      <c r="I86" s="2"/>
      <c r="J86" s="2"/>
      <c r="K86" s="2"/>
      <c r="L86" s="2"/>
      <c r="M86" s="2"/>
      <c r="N86" s="2"/>
      <c r="O86" s="2"/>
      <c r="P86" s="2"/>
      <c r="Q86" s="2"/>
      <c r="R86" s="2"/>
      <c r="S86" s="2"/>
      <c r="T86" s="2"/>
      <c r="U86" s="2"/>
      <c r="V86" s="2"/>
      <c r="W86" s="2"/>
      <c r="X86" s="2"/>
      <c r="Y86" s="2"/>
    </row>
    <row r="87" customFormat="false" ht="12.75" hidden="false" customHeight="true" outlineLevel="0" collapsed="false">
      <c r="A87" s="51"/>
      <c r="B87" s="51"/>
      <c r="C87" s="49"/>
      <c r="D87" s="51"/>
      <c r="E87" s="50"/>
      <c r="F87" s="51"/>
      <c r="G87" s="2"/>
      <c r="H87" s="2"/>
      <c r="I87" s="2"/>
      <c r="J87" s="2"/>
      <c r="K87" s="2"/>
      <c r="L87" s="2"/>
      <c r="M87" s="2"/>
      <c r="N87" s="2"/>
      <c r="O87" s="2"/>
      <c r="P87" s="2"/>
      <c r="Q87" s="2"/>
      <c r="R87" s="2"/>
      <c r="S87" s="2"/>
      <c r="T87" s="2"/>
      <c r="U87" s="2"/>
      <c r="V87" s="2"/>
      <c r="W87" s="2"/>
      <c r="X87" s="2"/>
      <c r="Y87" s="2"/>
    </row>
    <row r="88" customFormat="false" ht="12.75" hidden="false" customHeight="true" outlineLevel="0" collapsed="false">
      <c r="A88" s="51"/>
      <c r="B88" s="51"/>
      <c r="C88" s="49"/>
      <c r="D88" s="51"/>
      <c r="E88" s="50"/>
      <c r="F88" s="51"/>
      <c r="G88" s="2"/>
      <c r="H88" s="2"/>
      <c r="I88" s="2"/>
      <c r="J88" s="2"/>
      <c r="K88" s="2"/>
      <c r="L88" s="2"/>
      <c r="M88" s="2"/>
      <c r="N88" s="2"/>
      <c r="O88" s="2"/>
      <c r="P88" s="2"/>
      <c r="Q88" s="2"/>
      <c r="R88" s="2"/>
      <c r="S88" s="2"/>
      <c r="T88" s="2"/>
      <c r="U88" s="2"/>
      <c r="V88" s="2"/>
      <c r="W88" s="2"/>
      <c r="X88" s="2"/>
      <c r="Y88" s="2"/>
    </row>
    <row r="89" customFormat="false" ht="12.75" hidden="false" customHeight="true" outlineLevel="0" collapsed="false">
      <c r="A89" s="51"/>
      <c r="B89" s="51"/>
      <c r="C89" s="49"/>
      <c r="D89" s="51"/>
      <c r="E89" s="50"/>
      <c r="F89" s="51"/>
      <c r="G89" s="2"/>
      <c r="H89" s="2"/>
      <c r="I89" s="2"/>
      <c r="J89" s="2"/>
      <c r="K89" s="2"/>
      <c r="L89" s="2"/>
      <c r="M89" s="2"/>
      <c r="N89" s="2"/>
      <c r="O89" s="2"/>
      <c r="P89" s="2"/>
      <c r="Q89" s="2"/>
      <c r="R89" s="2"/>
      <c r="S89" s="2"/>
      <c r="T89" s="2"/>
      <c r="U89" s="2"/>
      <c r="V89" s="2"/>
      <c r="W89" s="2"/>
      <c r="X89" s="2"/>
      <c r="Y89" s="2"/>
    </row>
    <row r="90" customFormat="false" ht="12.75" hidden="false" customHeight="true" outlineLevel="0" collapsed="false">
      <c r="A90" s="51"/>
      <c r="B90" s="51"/>
      <c r="C90" s="49"/>
      <c r="D90" s="51"/>
      <c r="E90" s="50"/>
      <c r="F90" s="51"/>
      <c r="G90" s="2"/>
      <c r="H90" s="2"/>
      <c r="I90" s="2"/>
      <c r="J90" s="2"/>
      <c r="K90" s="2"/>
      <c r="L90" s="2"/>
      <c r="M90" s="2"/>
      <c r="N90" s="2"/>
      <c r="O90" s="2"/>
      <c r="P90" s="2"/>
      <c r="Q90" s="2"/>
      <c r="R90" s="2"/>
      <c r="S90" s="2"/>
      <c r="T90" s="2"/>
      <c r="U90" s="2"/>
      <c r="V90" s="2"/>
      <c r="W90" s="2"/>
      <c r="X90" s="2"/>
      <c r="Y90" s="2"/>
    </row>
    <row r="91" customFormat="false" ht="12.75" hidden="false" customHeight="true" outlineLevel="0" collapsed="false">
      <c r="A91" s="51"/>
      <c r="B91" s="51"/>
      <c r="C91" s="49"/>
      <c r="D91" s="51"/>
      <c r="E91" s="50"/>
      <c r="F91" s="51"/>
      <c r="G91" s="2"/>
      <c r="H91" s="2"/>
      <c r="I91" s="2"/>
      <c r="J91" s="2"/>
      <c r="K91" s="2"/>
      <c r="L91" s="2"/>
      <c r="M91" s="2"/>
      <c r="N91" s="2"/>
      <c r="O91" s="2"/>
      <c r="P91" s="2"/>
      <c r="Q91" s="2"/>
      <c r="R91" s="2"/>
      <c r="S91" s="2"/>
      <c r="T91" s="2"/>
      <c r="U91" s="2"/>
      <c r="V91" s="2"/>
      <c r="W91" s="2"/>
      <c r="X91" s="2"/>
      <c r="Y91" s="2"/>
    </row>
    <row r="92" customFormat="false" ht="12.75" hidden="false" customHeight="true" outlineLevel="0" collapsed="false">
      <c r="A92" s="51"/>
      <c r="B92" s="51"/>
      <c r="C92" s="49"/>
      <c r="D92" s="51"/>
      <c r="E92" s="50"/>
      <c r="F92" s="51"/>
      <c r="G92" s="2"/>
      <c r="H92" s="2"/>
      <c r="I92" s="2"/>
      <c r="J92" s="2"/>
      <c r="K92" s="2"/>
      <c r="L92" s="2"/>
      <c r="M92" s="2"/>
      <c r="N92" s="2"/>
      <c r="O92" s="2"/>
      <c r="P92" s="2"/>
      <c r="Q92" s="2"/>
      <c r="R92" s="2"/>
      <c r="S92" s="2"/>
      <c r="T92" s="2"/>
      <c r="U92" s="2"/>
      <c r="V92" s="2"/>
      <c r="W92" s="2"/>
      <c r="X92" s="2"/>
      <c r="Y92" s="2"/>
    </row>
    <row r="93" customFormat="false" ht="12.75" hidden="false" customHeight="true" outlineLevel="0" collapsed="false">
      <c r="A93" s="51"/>
      <c r="B93" s="51"/>
      <c r="C93" s="49"/>
      <c r="D93" s="51"/>
      <c r="E93" s="50"/>
      <c r="F93" s="51"/>
      <c r="G93" s="2"/>
      <c r="H93" s="2"/>
      <c r="I93" s="2"/>
      <c r="J93" s="2"/>
      <c r="K93" s="2"/>
      <c r="L93" s="2"/>
      <c r="M93" s="2"/>
      <c r="N93" s="2"/>
      <c r="O93" s="2"/>
      <c r="P93" s="2"/>
      <c r="Q93" s="2"/>
      <c r="R93" s="2"/>
      <c r="S93" s="2"/>
      <c r="T93" s="2"/>
      <c r="U93" s="2"/>
      <c r="V93" s="2"/>
      <c r="W93" s="2"/>
      <c r="X93" s="2"/>
      <c r="Y93" s="2"/>
    </row>
    <row r="94" customFormat="false" ht="12.75" hidden="false" customHeight="true" outlineLevel="0" collapsed="false">
      <c r="A94" s="51"/>
      <c r="B94" s="51"/>
      <c r="C94" s="49"/>
      <c r="D94" s="51"/>
      <c r="E94" s="50"/>
      <c r="F94" s="51"/>
      <c r="G94" s="2"/>
      <c r="H94" s="2"/>
      <c r="I94" s="2"/>
      <c r="J94" s="2"/>
      <c r="K94" s="2"/>
      <c r="L94" s="2"/>
      <c r="M94" s="2"/>
      <c r="N94" s="2"/>
      <c r="O94" s="2"/>
      <c r="P94" s="2"/>
      <c r="Q94" s="2"/>
      <c r="R94" s="2"/>
      <c r="S94" s="2"/>
      <c r="T94" s="2"/>
      <c r="U94" s="2"/>
      <c r="V94" s="2"/>
      <c r="W94" s="2"/>
      <c r="X94" s="2"/>
      <c r="Y94" s="2"/>
    </row>
    <row r="95" customFormat="false" ht="12.75" hidden="false" customHeight="true" outlineLevel="0" collapsed="false">
      <c r="A95" s="51"/>
      <c r="B95" s="51"/>
      <c r="C95" s="49"/>
      <c r="D95" s="51"/>
      <c r="E95" s="50"/>
      <c r="F95" s="51"/>
      <c r="G95" s="2"/>
      <c r="H95" s="2"/>
      <c r="I95" s="2"/>
      <c r="J95" s="2"/>
      <c r="K95" s="2"/>
      <c r="L95" s="2"/>
      <c r="M95" s="2"/>
      <c r="N95" s="2"/>
      <c r="O95" s="2"/>
      <c r="P95" s="2"/>
      <c r="Q95" s="2"/>
      <c r="R95" s="2"/>
      <c r="S95" s="2"/>
      <c r="T95" s="2"/>
      <c r="U95" s="2"/>
      <c r="V95" s="2"/>
      <c r="W95" s="2"/>
      <c r="X95" s="2"/>
      <c r="Y95" s="2"/>
    </row>
    <row r="96" customFormat="false" ht="12.75" hidden="false" customHeight="true" outlineLevel="0" collapsed="false">
      <c r="A96" s="51"/>
      <c r="B96" s="51"/>
      <c r="C96" s="49"/>
      <c r="D96" s="51"/>
      <c r="E96" s="50"/>
      <c r="F96" s="51"/>
      <c r="G96" s="2"/>
      <c r="H96" s="2"/>
      <c r="I96" s="2"/>
      <c r="J96" s="2"/>
      <c r="K96" s="2"/>
      <c r="L96" s="2"/>
      <c r="M96" s="2"/>
      <c r="N96" s="2"/>
      <c r="O96" s="2"/>
      <c r="P96" s="2"/>
      <c r="Q96" s="2"/>
      <c r="R96" s="2"/>
      <c r="S96" s="2"/>
      <c r="T96" s="2"/>
      <c r="U96" s="2"/>
      <c r="V96" s="2"/>
      <c r="W96" s="2"/>
      <c r="X96" s="2"/>
      <c r="Y96" s="2"/>
    </row>
    <row r="97" customFormat="false" ht="12.75" hidden="false" customHeight="true" outlineLevel="0" collapsed="false">
      <c r="A97" s="51"/>
      <c r="B97" s="51"/>
      <c r="C97" s="49"/>
      <c r="D97" s="51"/>
      <c r="E97" s="50"/>
      <c r="F97" s="51"/>
      <c r="G97" s="2"/>
      <c r="H97" s="2"/>
      <c r="I97" s="2"/>
      <c r="J97" s="2"/>
      <c r="K97" s="2"/>
      <c r="L97" s="2"/>
      <c r="M97" s="2"/>
      <c r="N97" s="2"/>
      <c r="O97" s="2"/>
      <c r="P97" s="2"/>
      <c r="Q97" s="2"/>
      <c r="R97" s="2"/>
      <c r="S97" s="2"/>
      <c r="T97" s="2"/>
      <c r="U97" s="2"/>
      <c r="V97" s="2"/>
      <c r="W97" s="2"/>
      <c r="X97" s="2"/>
      <c r="Y97" s="2"/>
    </row>
    <row r="98" customFormat="false" ht="12.75" hidden="false" customHeight="true" outlineLevel="0" collapsed="false">
      <c r="A98" s="51"/>
      <c r="B98" s="51"/>
      <c r="C98" s="49"/>
      <c r="D98" s="51"/>
      <c r="E98" s="50"/>
      <c r="F98" s="51"/>
      <c r="G98" s="2"/>
      <c r="H98" s="2"/>
      <c r="I98" s="2"/>
      <c r="J98" s="2"/>
      <c r="K98" s="2"/>
      <c r="L98" s="2"/>
      <c r="M98" s="2"/>
      <c r="N98" s="2"/>
      <c r="O98" s="2"/>
      <c r="P98" s="2"/>
      <c r="Q98" s="2"/>
      <c r="R98" s="2"/>
      <c r="S98" s="2"/>
      <c r="T98" s="2"/>
      <c r="U98" s="2"/>
      <c r="V98" s="2"/>
      <c r="W98" s="2"/>
      <c r="X98" s="2"/>
      <c r="Y98" s="2"/>
    </row>
    <row r="99" customFormat="false" ht="12.75" hidden="false" customHeight="true" outlineLevel="0" collapsed="false">
      <c r="A99" s="51"/>
      <c r="B99" s="51"/>
      <c r="C99" s="49"/>
      <c r="D99" s="51"/>
      <c r="E99" s="50"/>
      <c r="F99" s="51"/>
      <c r="G99" s="2"/>
      <c r="H99" s="2"/>
      <c r="I99" s="2"/>
      <c r="J99" s="2"/>
      <c r="K99" s="2"/>
      <c r="L99" s="2"/>
      <c r="M99" s="2"/>
      <c r="N99" s="2"/>
      <c r="O99" s="2"/>
      <c r="P99" s="2"/>
      <c r="Q99" s="2"/>
      <c r="R99" s="2"/>
      <c r="S99" s="2"/>
      <c r="T99" s="2"/>
      <c r="U99" s="2"/>
      <c r="V99" s="2"/>
      <c r="W99" s="2"/>
      <c r="X99" s="2"/>
      <c r="Y99" s="2"/>
    </row>
    <row r="100" customFormat="false" ht="12.75" hidden="false" customHeight="true" outlineLevel="0" collapsed="false">
      <c r="A100" s="51"/>
      <c r="B100" s="51"/>
      <c r="C100" s="49"/>
      <c r="D100" s="51"/>
      <c r="E100" s="50"/>
      <c r="F100" s="51"/>
      <c r="G100" s="2"/>
      <c r="H100" s="2"/>
      <c r="I100" s="2"/>
      <c r="J100" s="2"/>
      <c r="K100" s="2"/>
      <c r="L100" s="2"/>
      <c r="M100" s="2"/>
      <c r="N100" s="2"/>
      <c r="O100" s="2"/>
      <c r="P100" s="2"/>
      <c r="Q100" s="2"/>
      <c r="R100" s="2"/>
      <c r="S100" s="2"/>
      <c r="T100" s="2"/>
      <c r="U100" s="2"/>
      <c r="V100" s="2"/>
      <c r="W100" s="2"/>
      <c r="X100" s="2"/>
      <c r="Y100" s="2"/>
    </row>
    <row r="101" customFormat="false" ht="12.75" hidden="false" customHeight="true" outlineLevel="0" collapsed="false">
      <c r="A101" s="51"/>
      <c r="B101" s="51"/>
      <c r="C101" s="49"/>
      <c r="D101" s="51"/>
      <c r="E101" s="50"/>
      <c r="F101" s="51"/>
      <c r="G101" s="2"/>
      <c r="H101" s="2"/>
      <c r="I101" s="2"/>
      <c r="J101" s="2"/>
      <c r="K101" s="2"/>
      <c r="L101" s="2"/>
      <c r="M101" s="2"/>
      <c r="N101" s="2"/>
      <c r="O101" s="2"/>
      <c r="P101" s="2"/>
      <c r="Q101" s="2"/>
      <c r="R101" s="2"/>
      <c r="S101" s="2"/>
      <c r="T101" s="2"/>
      <c r="U101" s="2"/>
      <c r="V101" s="2"/>
      <c r="W101" s="2"/>
      <c r="X101" s="2"/>
      <c r="Y101" s="2"/>
    </row>
    <row r="102" customFormat="false" ht="12.75" hidden="false" customHeight="true" outlineLevel="0" collapsed="false">
      <c r="A102" s="51"/>
      <c r="B102" s="51"/>
      <c r="C102" s="49"/>
      <c r="D102" s="51"/>
      <c r="E102" s="50"/>
      <c r="F102" s="51"/>
      <c r="G102" s="2"/>
      <c r="H102" s="2"/>
      <c r="I102" s="2"/>
      <c r="J102" s="2"/>
      <c r="K102" s="2"/>
      <c r="L102" s="2"/>
      <c r="M102" s="2"/>
      <c r="N102" s="2"/>
      <c r="O102" s="2"/>
      <c r="P102" s="2"/>
      <c r="Q102" s="2"/>
      <c r="R102" s="2"/>
      <c r="S102" s="2"/>
      <c r="T102" s="2"/>
      <c r="U102" s="2"/>
      <c r="V102" s="2"/>
      <c r="W102" s="2"/>
      <c r="X102" s="2"/>
      <c r="Y102" s="2"/>
    </row>
    <row r="103" customFormat="false" ht="12.75" hidden="false" customHeight="true" outlineLevel="0" collapsed="false">
      <c r="A103" s="51"/>
      <c r="B103" s="51"/>
      <c r="C103" s="49"/>
      <c r="D103" s="51"/>
      <c r="E103" s="50"/>
      <c r="F103" s="51"/>
      <c r="G103" s="2"/>
      <c r="H103" s="2"/>
      <c r="I103" s="2"/>
      <c r="J103" s="2"/>
      <c r="K103" s="2"/>
      <c r="L103" s="2"/>
      <c r="M103" s="2"/>
      <c r="N103" s="2"/>
      <c r="O103" s="2"/>
      <c r="P103" s="2"/>
      <c r="Q103" s="2"/>
      <c r="R103" s="2"/>
      <c r="S103" s="2"/>
      <c r="T103" s="2"/>
      <c r="U103" s="2"/>
      <c r="V103" s="2"/>
      <c r="W103" s="2"/>
      <c r="X103" s="2"/>
      <c r="Y103" s="2"/>
    </row>
    <row r="104" customFormat="false" ht="12.75" hidden="false" customHeight="true" outlineLevel="0" collapsed="false">
      <c r="A104" s="51"/>
      <c r="B104" s="51"/>
      <c r="C104" s="49"/>
      <c r="D104" s="51"/>
      <c r="E104" s="50"/>
      <c r="F104" s="51"/>
      <c r="G104" s="2"/>
      <c r="H104" s="2"/>
      <c r="I104" s="2"/>
      <c r="J104" s="2"/>
      <c r="K104" s="2"/>
      <c r="L104" s="2"/>
      <c r="M104" s="2"/>
      <c r="N104" s="2"/>
      <c r="O104" s="2"/>
      <c r="P104" s="2"/>
      <c r="Q104" s="2"/>
      <c r="R104" s="2"/>
      <c r="S104" s="2"/>
      <c r="T104" s="2"/>
      <c r="U104" s="2"/>
      <c r="V104" s="2"/>
      <c r="W104" s="2"/>
      <c r="X104" s="2"/>
      <c r="Y104" s="2"/>
    </row>
    <row r="105" customFormat="false" ht="12.75" hidden="false" customHeight="true" outlineLevel="0" collapsed="false">
      <c r="A105" s="51"/>
      <c r="B105" s="51"/>
      <c r="C105" s="49"/>
      <c r="D105" s="51"/>
      <c r="E105" s="50"/>
      <c r="F105" s="51"/>
      <c r="G105" s="2"/>
      <c r="H105" s="2"/>
      <c r="I105" s="2"/>
      <c r="J105" s="2"/>
      <c r="K105" s="2"/>
      <c r="L105" s="2"/>
      <c r="M105" s="2"/>
      <c r="N105" s="2"/>
      <c r="O105" s="2"/>
      <c r="P105" s="2"/>
      <c r="Q105" s="2"/>
      <c r="R105" s="2"/>
      <c r="S105" s="2"/>
      <c r="T105" s="2"/>
      <c r="U105" s="2"/>
      <c r="V105" s="2"/>
      <c r="W105" s="2"/>
      <c r="X105" s="2"/>
      <c r="Y105" s="2"/>
    </row>
    <row r="106" customFormat="false" ht="12.75" hidden="false" customHeight="true" outlineLevel="0" collapsed="false">
      <c r="A106" s="51"/>
      <c r="B106" s="51"/>
      <c r="C106" s="49"/>
      <c r="D106" s="51"/>
      <c r="E106" s="50"/>
      <c r="F106" s="51"/>
      <c r="G106" s="2"/>
      <c r="H106" s="2"/>
      <c r="I106" s="2"/>
      <c r="J106" s="2"/>
      <c r="K106" s="2"/>
      <c r="L106" s="2"/>
      <c r="M106" s="2"/>
      <c r="N106" s="2"/>
      <c r="O106" s="2"/>
      <c r="P106" s="2"/>
      <c r="Q106" s="2"/>
      <c r="R106" s="2"/>
      <c r="S106" s="2"/>
      <c r="T106" s="2"/>
      <c r="U106" s="2"/>
      <c r="V106" s="2"/>
      <c r="W106" s="2"/>
      <c r="X106" s="2"/>
      <c r="Y106" s="2"/>
    </row>
    <row r="107" customFormat="false" ht="12.75" hidden="false" customHeight="true" outlineLevel="0" collapsed="false">
      <c r="A107" s="51"/>
      <c r="B107" s="51"/>
      <c r="C107" s="49"/>
      <c r="D107" s="51"/>
      <c r="E107" s="50"/>
      <c r="F107" s="51"/>
      <c r="G107" s="2"/>
      <c r="H107" s="2"/>
      <c r="I107" s="2"/>
      <c r="J107" s="2"/>
      <c r="K107" s="2"/>
      <c r="L107" s="2"/>
      <c r="M107" s="2"/>
      <c r="N107" s="2"/>
      <c r="O107" s="2"/>
      <c r="P107" s="2"/>
      <c r="Q107" s="2"/>
      <c r="R107" s="2"/>
      <c r="S107" s="2"/>
      <c r="T107" s="2"/>
      <c r="U107" s="2"/>
      <c r="V107" s="2"/>
      <c r="W107" s="2"/>
      <c r="X107" s="2"/>
      <c r="Y107" s="2"/>
    </row>
    <row r="108" customFormat="false" ht="12.75" hidden="false" customHeight="true" outlineLevel="0" collapsed="false">
      <c r="A108" s="51"/>
      <c r="B108" s="51"/>
      <c r="C108" s="49"/>
      <c r="D108" s="51"/>
      <c r="E108" s="50"/>
      <c r="F108" s="51"/>
      <c r="G108" s="2"/>
      <c r="H108" s="2"/>
      <c r="I108" s="2"/>
      <c r="J108" s="2"/>
      <c r="K108" s="2"/>
      <c r="L108" s="2"/>
      <c r="M108" s="2"/>
      <c r="N108" s="2"/>
      <c r="O108" s="2"/>
      <c r="P108" s="2"/>
      <c r="Q108" s="2"/>
      <c r="R108" s="2"/>
      <c r="S108" s="2"/>
      <c r="T108" s="2"/>
      <c r="U108" s="2"/>
      <c r="V108" s="2"/>
      <c r="W108" s="2"/>
      <c r="X108" s="2"/>
      <c r="Y108" s="2"/>
    </row>
    <row r="109" customFormat="false" ht="12.75" hidden="false" customHeight="true" outlineLevel="0" collapsed="false">
      <c r="A109" s="51"/>
      <c r="B109" s="51"/>
      <c r="C109" s="49"/>
      <c r="D109" s="51"/>
      <c r="E109" s="50"/>
      <c r="F109" s="51"/>
      <c r="G109" s="2"/>
      <c r="H109" s="2"/>
      <c r="I109" s="2"/>
      <c r="J109" s="2"/>
      <c r="K109" s="2"/>
      <c r="L109" s="2"/>
      <c r="M109" s="2"/>
      <c r="N109" s="2"/>
      <c r="O109" s="2"/>
      <c r="P109" s="2"/>
      <c r="Q109" s="2"/>
      <c r="R109" s="2"/>
      <c r="S109" s="2"/>
      <c r="T109" s="2"/>
      <c r="U109" s="2"/>
      <c r="V109" s="2"/>
      <c r="W109" s="2"/>
      <c r="X109" s="2"/>
      <c r="Y109" s="2"/>
    </row>
    <row r="110" customFormat="false" ht="12.75" hidden="false" customHeight="true" outlineLevel="0" collapsed="false">
      <c r="A110" s="51"/>
      <c r="B110" s="51"/>
      <c r="C110" s="49"/>
      <c r="D110" s="51"/>
      <c r="E110" s="50"/>
      <c r="F110" s="51"/>
      <c r="G110" s="2"/>
      <c r="H110" s="2"/>
      <c r="I110" s="2"/>
      <c r="J110" s="2"/>
      <c r="K110" s="2"/>
      <c r="L110" s="2"/>
      <c r="M110" s="2"/>
      <c r="N110" s="2"/>
      <c r="O110" s="2"/>
      <c r="P110" s="2"/>
      <c r="Q110" s="2"/>
      <c r="R110" s="2"/>
      <c r="S110" s="2"/>
      <c r="T110" s="2"/>
      <c r="U110" s="2"/>
      <c r="V110" s="2"/>
      <c r="W110" s="2"/>
      <c r="X110" s="2"/>
      <c r="Y110" s="2"/>
    </row>
    <row r="111" customFormat="false" ht="12.75" hidden="false" customHeight="true" outlineLevel="0" collapsed="false">
      <c r="A111" s="51"/>
      <c r="B111" s="51"/>
      <c r="C111" s="49"/>
      <c r="D111" s="51"/>
      <c r="E111" s="50"/>
      <c r="F111" s="51"/>
      <c r="G111" s="2"/>
      <c r="H111" s="2"/>
      <c r="I111" s="2"/>
      <c r="J111" s="2"/>
      <c r="K111" s="2"/>
      <c r="L111" s="2"/>
      <c r="M111" s="2"/>
      <c r="N111" s="2"/>
      <c r="O111" s="2"/>
      <c r="P111" s="2"/>
      <c r="Q111" s="2"/>
      <c r="R111" s="2"/>
      <c r="S111" s="2"/>
      <c r="T111" s="2"/>
      <c r="U111" s="2"/>
      <c r="V111" s="2"/>
      <c r="W111" s="2"/>
      <c r="X111" s="2"/>
      <c r="Y111" s="2"/>
    </row>
    <row r="112" customFormat="false" ht="12.75" hidden="false" customHeight="true" outlineLevel="0" collapsed="false">
      <c r="A112" s="51"/>
      <c r="B112" s="51"/>
      <c r="C112" s="49"/>
      <c r="D112" s="51"/>
      <c r="E112" s="50"/>
      <c r="F112" s="51"/>
      <c r="G112" s="2"/>
      <c r="H112" s="2"/>
      <c r="I112" s="2"/>
      <c r="J112" s="2"/>
      <c r="K112" s="2"/>
      <c r="L112" s="2"/>
      <c r="M112" s="2"/>
      <c r="N112" s="2"/>
      <c r="O112" s="2"/>
      <c r="P112" s="2"/>
      <c r="Q112" s="2"/>
      <c r="R112" s="2"/>
      <c r="S112" s="2"/>
      <c r="T112" s="2"/>
      <c r="U112" s="2"/>
      <c r="V112" s="2"/>
      <c r="W112" s="2"/>
      <c r="X112" s="2"/>
      <c r="Y112" s="2"/>
    </row>
    <row r="113" customFormat="false" ht="12.75" hidden="false" customHeight="true" outlineLevel="0" collapsed="false">
      <c r="A113" s="51"/>
      <c r="B113" s="51"/>
      <c r="C113" s="49"/>
      <c r="D113" s="51"/>
      <c r="E113" s="50"/>
      <c r="F113" s="51"/>
      <c r="G113" s="2"/>
      <c r="H113" s="2"/>
      <c r="I113" s="2"/>
      <c r="J113" s="2"/>
      <c r="K113" s="2"/>
      <c r="L113" s="2"/>
      <c r="M113" s="2"/>
      <c r="N113" s="2"/>
      <c r="O113" s="2"/>
      <c r="P113" s="2"/>
      <c r="Q113" s="2"/>
      <c r="R113" s="2"/>
      <c r="S113" s="2"/>
      <c r="T113" s="2"/>
      <c r="U113" s="2"/>
      <c r="V113" s="2"/>
      <c r="W113" s="2"/>
      <c r="X113" s="2"/>
      <c r="Y113" s="2"/>
    </row>
    <row r="114" customFormat="false" ht="12.75" hidden="false" customHeight="true" outlineLevel="0" collapsed="false">
      <c r="A114" s="51"/>
      <c r="B114" s="51"/>
      <c r="C114" s="49"/>
      <c r="D114" s="51"/>
      <c r="E114" s="50"/>
      <c r="F114" s="51"/>
      <c r="G114" s="2"/>
      <c r="H114" s="2"/>
      <c r="I114" s="2"/>
      <c r="J114" s="2"/>
      <c r="K114" s="2"/>
      <c r="L114" s="2"/>
      <c r="M114" s="2"/>
      <c r="N114" s="2"/>
      <c r="O114" s="2"/>
      <c r="P114" s="2"/>
      <c r="Q114" s="2"/>
      <c r="R114" s="2"/>
      <c r="S114" s="2"/>
      <c r="T114" s="2"/>
      <c r="U114" s="2"/>
      <c r="V114" s="2"/>
      <c r="W114" s="2"/>
      <c r="X114" s="2"/>
      <c r="Y114" s="2"/>
    </row>
    <row r="115" customFormat="false" ht="12.75" hidden="false" customHeight="true" outlineLevel="0" collapsed="false">
      <c r="A115" s="51"/>
      <c r="B115" s="51"/>
      <c r="C115" s="49"/>
      <c r="D115" s="51"/>
      <c r="E115" s="50"/>
      <c r="F115" s="51"/>
      <c r="G115" s="2"/>
      <c r="H115" s="2"/>
      <c r="I115" s="2"/>
      <c r="J115" s="2"/>
      <c r="K115" s="2"/>
      <c r="L115" s="2"/>
      <c r="M115" s="2"/>
      <c r="N115" s="2"/>
      <c r="O115" s="2"/>
      <c r="P115" s="2"/>
      <c r="Q115" s="2"/>
      <c r="R115" s="2"/>
      <c r="S115" s="2"/>
      <c r="T115" s="2"/>
      <c r="U115" s="2"/>
      <c r="V115" s="2"/>
      <c r="W115" s="2"/>
      <c r="X115" s="2"/>
      <c r="Y115" s="2"/>
    </row>
    <row r="116" customFormat="false" ht="12.75" hidden="false" customHeight="true" outlineLevel="0" collapsed="false">
      <c r="A116" s="51"/>
      <c r="B116" s="51"/>
      <c r="C116" s="49"/>
      <c r="D116" s="51"/>
      <c r="E116" s="50"/>
      <c r="F116" s="51"/>
      <c r="G116" s="2"/>
      <c r="H116" s="2"/>
      <c r="I116" s="2"/>
      <c r="J116" s="2"/>
      <c r="K116" s="2"/>
      <c r="L116" s="2"/>
      <c r="M116" s="2"/>
      <c r="N116" s="2"/>
      <c r="O116" s="2"/>
      <c r="P116" s="2"/>
      <c r="Q116" s="2"/>
      <c r="R116" s="2"/>
      <c r="S116" s="2"/>
      <c r="T116" s="2"/>
      <c r="U116" s="2"/>
      <c r="V116" s="2"/>
      <c r="W116" s="2"/>
      <c r="X116" s="2"/>
      <c r="Y116" s="2"/>
    </row>
    <row r="117" customFormat="false" ht="12.75" hidden="false" customHeight="true" outlineLevel="0" collapsed="false">
      <c r="A117" s="51"/>
      <c r="B117" s="51"/>
      <c r="C117" s="49"/>
      <c r="D117" s="51"/>
      <c r="E117" s="50"/>
      <c r="F117" s="51"/>
      <c r="G117" s="2"/>
      <c r="H117" s="2"/>
      <c r="I117" s="2"/>
      <c r="J117" s="2"/>
      <c r="K117" s="2"/>
      <c r="L117" s="2"/>
      <c r="M117" s="2"/>
      <c r="N117" s="2"/>
      <c r="O117" s="2"/>
      <c r="P117" s="2"/>
      <c r="Q117" s="2"/>
      <c r="R117" s="2"/>
      <c r="S117" s="2"/>
      <c r="T117" s="2"/>
      <c r="U117" s="2"/>
      <c r="V117" s="2"/>
      <c r="W117" s="2"/>
      <c r="X117" s="2"/>
      <c r="Y117" s="2"/>
    </row>
    <row r="118" customFormat="false" ht="12.75" hidden="false" customHeight="true" outlineLevel="0" collapsed="false">
      <c r="A118" s="51"/>
      <c r="B118" s="51"/>
      <c r="C118" s="49"/>
      <c r="D118" s="51"/>
      <c r="E118" s="50"/>
      <c r="F118" s="51"/>
      <c r="G118" s="2"/>
      <c r="H118" s="2"/>
      <c r="I118" s="2"/>
      <c r="J118" s="2"/>
      <c r="K118" s="2"/>
      <c r="L118" s="2"/>
      <c r="M118" s="2"/>
      <c r="N118" s="2"/>
      <c r="O118" s="2"/>
      <c r="P118" s="2"/>
      <c r="Q118" s="2"/>
      <c r="R118" s="2"/>
      <c r="S118" s="2"/>
      <c r="T118" s="2"/>
      <c r="U118" s="2"/>
      <c r="V118" s="2"/>
      <c r="W118" s="2"/>
      <c r="X118" s="2"/>
      <c r="Y118" s="2"/>
    </row>
    <row r="119" customFormat="false" ht="12.75" hidden="false" customHeight="true" outlineLevel="0" collapsed="false">
      <c r="A119" s="51"/>
      <c r="B119" s="51"/>
      <c r="C119" s="49"/>
      <c r="D119" s="51"/>
      <c r="E119" s="50"/>
      <c r="F119" s="51"/>
      <c r="G119" s="2"/>
      <c r="H119" s="2"/>
      <c r="I119" s="2"/>
      <c r="J119" s="2"/>
      <c r="K119" s="2"/>
      <c r="L119" s="2"/>
      <c r="M119" s="2"/>
      <c r="N119" s="2"/>
      <c r="O119" s="2"/>
      <c r="P119" s="2"/>
      <c r="Q119" s="2"/>
      <c r="R119" s="2"/>
      <c r="S119" s="2"/>
      <c r="T119" s="2"/>
      <c r="U119" s="2"/>
      <c r="V119" s="2"/>
      <c r="W119" s="2"/>
      <c r="X119" s="2"/>
      <c r="Y119" s="2"/>
    </row>
    <row r="120" customFormat="false" ht="12.75" hidden="false" customHeight="true" outlineLevel="0" collapsed="false">
      <c r="A120" s="51"/>
      <c r="B120" s="51"/>
      <c r="C120" s="49"/>
      <c r="D120" s="51"/>
      <c r="E120" s="50"/>
      <c r="F120" s="51"/>
      <c r="G120" s="2"/>
      <c r="H120" s="2"/>
      <c r="I120" s="2"/>
      <c r="J120" s="2"/>
      <c r="K120" s="2"/>
      <c r="L120" s="2"/>
      <c r="M120" s="2"/>
      <c r="N120" s="2"/>
      <c r="O120" s="2"/>
      <c r="P120" s="2"/>
      <c r="Q120" s="2"/>
      <c r="R120" s="2"/>
      <c r="S120" s="2"/>
      <c r="T120" s="2"/>
      <c r="U120" s="2"/>
      <c r="V120" s="2"/>
      <c r="W120" s="2"/>
      <c r="X120" s="2"/>
      <c r="Y120" s="2"/>
    </row>
    <row r="121" customFormat="false" ht="12.75" hidden="false" customHeight="true" outlineLevel="0" collapsed="false">
      <c r="A121" s="51"/>
      <c r="B121" s="51"/>
      <c r="C121" s="49"/>
      <c r="D121" s="51"/>
      <c r="E121" s="50"/>
      <c r="F121" s="51"/>
      <c r="G121" s="2"/>
      <c r="H121" s="2"/>
      <c r="I121" s="2"/>
      <c r="J121" s="2"/>
      <c r="K121" s="2"/>
      <c r="L121" s="2"/>
      <c r="M121" s="2"/>
      <c r="N121" s="2"/>
      <c r="O121" s="2"/>
      <c r="P121" s="2"/>
      <c r="Q121" s="2"/>
      <c r="R121" s="2"/>
      <c r="S121" s="2"/>
      <c r="T121" s="2"/>
      <c r="U121" s="2"/>
      <c r="V121" s="2"/>
      <c r="W121" s="2"/>
      <c r="X121" s="2"/>
      <c r="Y121" s="2"/>
    </row>
    <row r="122" customFormat="false" ht="12.75" hidden="false" customHeight="true" outlineLevel="0" collapsed="false">
      <c r="A122" s="51"/>
      <c r="B122" s="51"/>
      <c r="C122" s="49"/>
      <c r="D122" s="51"/>
      <c r="E122" s="50"/>
      <c r="F122" s="51"/>
      <c r="G122" s="2"/>
      <c r="H122" s="2"/>
      <c r="I122" s="2"/>
      <c r="J122" s="2"/>
      <c r="K122" s="2"/>
      <c r="L122" s="2"/>
      <c r="M122" s="2"/>
      <c r="N122" s="2"/>
      <c r="O122" s="2"/>
      <c r="P122" s="2"/>
      <c r="Q122" s="2"/>
      <c r="R122" s="2"/>
      <c r="S122" s="2"/>
      <c r="T122" s="2"/>
      <c r="U122" s="2"/>
      <c r="V122" s="2"/>
      <c r="W122" s="2"/>
      <c r="X122" s="2"/>
      <c r="Y122" s="2"/>
    </row>
    <row r="123" customFormat="false" ht="12.75" hidden="false" customHeight="true" outlineLevel="0" collapsed="false">
      <c r="A123" s="51"/>
      <c r="B123" s="51"/>
      <c r="C123" s="49"/>
      <c r="D123" s="51"/>
      <c r="E123" s="50"/>
      <c r="F123" s="51"/>
      <c r="G123" s="2"/>
      <c r="H123" s="2"/>
      <c r="I123" s="2"/>
      <c r="J123" s="2"/>
      <c r="K123" s="2"/>
      <c r="L123" s="2"/>
      <c r="M123" s="2"/>
      <c r="N123" s="2"/>
      <c r="O123" s="2"/>
      <c r="P123" s="2"/>
      <c r="Q123" s="2"/>
      <c r="R123" s="2"/>
      <c r="S123" s="2"/>
      <c r="T123" s="2"/>
      <c r="U123" s="2"/>
      <c r="V123" s="2"/>
      <c r="W123" s="2"/>
      <c r="X123" s="2"/>
      <c r="Y123" s="2"/>
    </row>
    <row r="124" customFormat="false" ht="12.75" hidden="false" customHeight="true" outlineLevel="0" collapsed="false">
      <c r="A124" s="51"/>
      <c r="B124" s="51"/>
      <c r="C124" s="49"/>
      <c r="D124" s="51"/>
      <c r="E124" s="50"/>
      <c r="F124" s="51"/>
      <c r="G124" s="2"/>
      <c r="H124" s="2"/>
      <c r="I124" s="2"/>
      <c r="J124" s="2"/>
      <c r="K124" s="2"/>
      <c r="L124" s="2"/>
      <c r="M124" s="2"/>
      <c r="N124" s="2"/>
      <c r="O124" s="2"/>
      <c r="P124" s="2"/>
      <c r="Q124" s="2"/>
      <c r="R124" s="2"/>
      <c r="S124" s="2"/>
      <c r="T124" s="2"/>
      <c r="U124" s="2"/>
      <c r="V124" s="2"/>
      <c r="W124" s="2"/>
      <c r="X124" s="2"/>
      <c r="Y124" s="2"/>
    </row>
    <row r="125" customFormat="false" ht="12.75" hidden="false" customHeight="true" outlineLevel="0" collapsed="false">
      <c r="A125" s="51"/>
      <c r="B125" s="51"/>
      <c r="C125" s="49"/>
      <c r="D125" s="51"/>
      <c r="E125" s="50"/>
      <c r="F125" s="51"/>
      <c r="G125" s="2"/>
      <c r="H125" s="2"/>
      <c r="I125" s="2"/>
      <c r="J125" s="2"/>
      <c r="K125" s="2"/>
      <c r="L125" s="2"/>
      <c r="M125" s="2"/>
      <c r="N125" s="2"/>
      <c r="O125" s="2"/>
      <c r="P125" s="2"/>
      <c r="Q125" s="2"/>
      <c r="R125" s="2"/>
      <c r="S125" s="2"/>
      <c r="T125" s="2"/>
      <c r="U125" s="2"/>
      <c r="V125" s="2"/>
      <c r="W125" s="2"/>
      <c r="X125" s="2"/>
      <c r="Y125" s="2"/>
    </row>
    <row r="126" customFormat="false" ht="12.75" hidden="false" customHeight="true" outlineLevel="0" collapsed="false">
      <c r="A126" s="51"/>
      <c r="B126" s="51"/>
      <c r="C126" s="49"/>
      <c r="D126" s="51"/>
      <c r="E126" s="50"/>
      <c r="F126" s="51"/>
      <c r="G126" s="2"/>
      <c r="H126" s="2"/>
      <c r="I126" s="2"/>
      <c r="J126" s="2"/>
      <c r="K126" s="2"/>
      <c r="L126" s="2"/>
      <c r="M126" s="2"/>
      <c r="N126" s="2"/>
      <c r="O126" s="2"/>
      <c r="P126" s="2"/>
      <c r="Q126" s="2"/>
      <c r="R126" s="2"/>
      <c r="S126" s="2"/>
      <c r="T126" s="2"/>
      <c r="U126" s="2"/>
      <c r="V126" s="2"/>
      <c r="W126" s="2"/>
      <c r="X126" s="2"/>
      <c r="Y126" s="2"/>
    </row>
    <row r="127" customFormat="false" ht="12.75" hidden="false" customHeight="true" outlineLevel="0" collapsed="false">
      <c r="A127" s="51"/>
      <c r="B127" s="51"/>
      <c r="C127" s="49"/>
      <c r="D127" s="51"/>
      <c r="E127" s="50"/>
      <c r="F127" s="51"/>
      <c r="G127" s="2"/>
      <c r="H127" s="2"/>
      <c r="I127" s="2"/>
      <c r="J127" s="2"/>
      <c r="K127" s="2"/>
      <c r="L127" s="2"/>
      <c r="M127" s="2"/>
      <c r="N127" s="2"/>
      <c r="O127" s="2"/>
      <c r="P127" s="2"/>
      <c r="Q127" s="2"/>
      <c r="R127" s="2"/>
      <c r="S127" s="2"/>
      <c r="T127" s="2"/>
      <c r="U127" s="2"/>
      <c r="V127" s="2"/>
      <c r="W127" s="2"/>
      <c r="X127" s="2"/>
      <c r="Y127" s="2"/>
    </row>
    <row r="128" customFormat="false" ht="12.75" hidden="false" customHeight="true" outlineLevel="0" collapsed="false">
      <c r="A128" s="51"/>
      <c r="B128" s="51"/>
      <c r="C128" s="49"/>
      <c r="D128" s="51"/>
      <c r="E128" s="50"/>
      <c r="F128" s="51"/>
      <c r="G128" s="2"/>
      <c r="H128" s="2"/>
      <c r="I128" s="2"/>
      <c r="J128" s="2"/>
      <c r="K128" s="2"/>
      <c r="L128" s="2"/>
      <c r="M128" s="2"/>
      <c r="N128" s="2"/>
      <c r="O128" s="2"/>
      <c r="P128" s="2"/>
      <c r="Q128" s="2"/>
      <c r="R128" s="2"/>
      <c r="S128" s="2"/>
      <c r="T128" s="2"/>
      <c r="U128" s="2"/>
      <c r="V128" s="2"/>
      <c r="W128" s="2"/>
      <c r="X128" s="2"/>
      <c r="Y128" s="2"/>
    </row>
    <row r="129" customFormat="false" ht="12.75" hidden="false" customHeight="true" outlineLevel="0" collapsed="false">
      <c r="A129" s="51"/>
      <c r="B129" s="51"/>
      <c r="C129" s="49"/>
      <c r="D129" s="51"/>
      <c r="E129" s="50"/>
      <c r="F129" s="51"/>
      <c r="G129" s="2"/>
      <c r="H129" s="2"/>
      <c r="I129" s="2"/>
      <c r="J129" s="2"/>
      <c r="K129" s="2"/>
      <c r="L129" s="2"/>
      <c r="M129" s="2"/>
      <c r="N129" s="2"/>
      <c r="O129" s="2"/>
      <c r="P129" s="2"/>
      <c r="Q129" s="2"/>
      <c r="R129" s="2"/>
      <c r="S129" s="2"/>
      <c r="T129" s="2"/>
      <c r="U129" s="2"/>
      <c r="V129" s="2"/>
      <c r="W129" s="2"/>
      <c r="X129" s="2"/>
      <c r="Y129" s="2"/>
    </row>
    <row r="130" customFormat="false" ht="12.75" hidden="false" customHeight="true" outlineLevel="0" collapsed="false">
      <c r="A130" s="51"/>
      <c r="B130" s="51"/>
      <c r="C130" s="49"/>
      <c r="D130" s="51"/>
      <c r="E130" s="50"/>
      <c r="F130" s="51"/>
      <c r="G130" s="2"/>
      <c r="H130" s="2"/>
      <c r="I130" s="2"/>
      <c r="J130" s="2"/>
      <c r="K130" s="2"/>
      <c r="L130" s="2"/>
      <c r="M130" s="2"/>
      <c r="N130" s="2"/>
      <c r="O130" s="2"/>
      <c r="P130" s="2"/>
      <c r="Q130" s="2"/>
      <c r="R130" s="2"/>
      <c r="S130" s="2"/>
      <c r="T130" s="2"/>
      <c r="U130" s="2"/>
      <c r="V130" s="2"/>
      <c r="W130" s="2"/>
      <c r="X130" s="2"/>
      <c r="Y130" s="2"/>
    </row>
    <row r="131" customFormat="false" ht="12.75" hidden="false" customHeight="true" outlineLevel="0" collapsed="false">
      <c r="A131" s="51"/>
      <c r="B131" s="51"/>
      <c r="C131" s="49"/>
      <c r="D131" s="51"/>
      <c r="E131" s="50"/>
      <c r="F131" s="51"/>
      <c r="G131" s="2"/>
      <c r="H131" s="2"/>
      <c r="I131" s="2"/>
      <c r="J131" s="2"/>
      <c r="K131" s="2"/>
      <c r="L131" s="2"/>
      <c r="M131" s="2"/>
      <c r="N131" s="2"/>
      <c r="O131" s="2"/>
      <c r="P131" s="2"/>
      <c r="Q131" s="2"/>
      <c r="R131" s="2"/>
      <c r="S131" s="2"/>
      <c r="T131" s="2"/>
      <c r="U131" s="2"/>
      <c r="V131" s="2"/>
      <c r="W131" s="2"/>
      <c r="X131" s="2"/>
      <c r="Y131" s="2"/>
    </row>
    <row r="132" customFormat="false" ht="12.75" hidden="false" customHeight="true" outlineLevel="0" collapsed="false">
      <c r="A132" s="51"/>
      <c r="B132" s="51"/>
      <c r="C132" s="49"/>
      <c r="D132" s="51"/>
      <c r="E132" s="50"/>
      <c r="F132" s="51"/>
      <c r="G132" s="2"/>
      <c r="H132" s="2"/>
      <c r="I132" s="2"/>
      <c r="J132" s="2"/>
      <c r="K132" s="2"/>
      <c r="L132" s="2"/>
      <c r="M132" s="2"/>
      <c r="N132" s="2"/>
      <c r="O132" s="2"/>
      <c r="P132" s="2"/>
      <c r="Q132" s="2"/>
      <c r="R132" s="2"/>
      <c r="S132" s="2"/>
      <c r="T132" s="2"/>
      <c r="U132" s="2"/>
      <c r="V132" s="2"/>
      <c r="W132" s="2"/>
      <c r="X132" s="2"/>
      <c r="Y132" s="2"/>
    </row>
    <row r="133" customFormat="false" ht="12.75" hidden="false" customHeight="true" outlineLevel="0" collapsed="false">
      <c r="A133" s="51"/>
      <c r="B133" s="51"/>
      <c r="C133" s="49"/>
      <c r="D133" s="51"/>
      <c r="E133" s="50"/>
      <c r="F133" s="51"/>
      <c r="G133" s="2"/>
      <c r="H133" s="2"/>
      <c r="I133" s="2"/>
      <c r="J133" s="2"/>
      <c r="K133" s="2"/>
      <c r="L133" s="2"/>
      <c r="M133" s="2"/>
      <c r="N133" s="2"/>
      <c r="O133" s="2"/>
      <c r="P133" s="2"/>
      <c r="Q133" s="2"/>
      <c r="R133" s="2"/>
      <c r="S133" s="2"/>
      <c r="T133" s="2"/>
      <c r="U133" s="2"/>
      <c r="V133" s="2"/>
      <c r="W133" s="2"/>
      <c r="X133" s="2"/>
      <c r="Y133" s="2"/>
    </row>
    <row r="134" customFormat="false" ht="12.75" hidden="false" customHeight="true" outlineLevel="0" collapsed="false">
      <c r="A134" s="51"/>
      <c r="B134" s="51"/>
      <c r="C134" s="49"/>
      <c r="D134" s="51"/>
      <c r="E134" s="50"/>
      <c r="F134" s="51"/>
      <c r="G134" s="2"/>
      <c r="H134" s="2"/>
      <c r="I134" s="2"/>
      <c r="J134" s="2"/>
      <c r="K134" s="2"/>
      <c r="L134" s="2"/>
      <c r="M134" s="2"/>
      <c r="N134" s="2"/>
      <c r="O134" s="2"/>
      <c r="P134" s="2"/>
      <c r="Q134" s="2"/>
      <c r="R134" s="2"/>
      <c r="S134" s="2"/>
      <c r="T134" s="2"/>
      <c r="U134" s="2"/>
      <c r="V134" s="2"/>
      <c r="W134" s="2"/>
      <c r="X134" s="2"/>
      <c r="Y134" s="2"/>
    </row>
    <row r="135" customFormat="false" ht="12.75" hidden="false" customHeight="true" outlineLevel="0" collapsed="false">
      <c r="A135" s="51"/>
      <c r="B135" s="51"/>
      <c r="C135" s="49"/>
      <c r="D135" s="51"/>
      <c r="E135" s="50"/>
      <c r="F135" s="51"/>
      <c r="G135" s="2"/>
      <c r="H135" s="2"/>
      <c r="I135" s="2"/>
      <c r="J135" s="2"/>
      <c r="K135" s="2"/>
      <c r="L135" s="2"/>
      <c r="M135" s="2"/>
      <c r="N135" s="2"/>
      <c r="O135" s="2"/>
      <c r="P135" s="2"/>
      <c r="Q135" s="2"/>
      <c r="R135" s="2"/>
      <c r="S135" s="2"/>
      <c r="T135" s="2"/>
      <c r="U135" s="2"/>
      <c r="V135" s="2"/>
      <c r="W135" s="2"/>
      <c r="X135" s="2"/>
      <c r="Y135" s="2"/>
    </row>
    <row r="136" customFormat="false" ht="12.75" hidden="false" customHeight="true" outlineLevel="0" collapsed="false">
      <c r="A136" s="51"/>
      <c r="B136" s="51"/>
      <c r="C136" s="49"/>
      <c r="D136" s="51"/>
      <c r="E136" s="50"/>
      <c r="F136" s="51"/>
      <c r="G136" s="2"/>
      <c r="H136" s="2"/>
      <c r="I136" s="2"/>
      <c r="J136" s="2"/>
      <c r="K136" s="2"/>
      <c r="L136" s="2"/>
      <c r="M136" s="2"/>
      <c r="N136" s="2"/>
      <c r="O136" s="2"/>
      <c r="P136" s="2"/>
      <c r="Q136" s="2"/>
      <c r="R136" s="2"/>
      <c r="S136" s="2"/>
      <c r="T136" s="2"/>
      <c r="U136" s="2"/>
      <c r="V136" s="2"/>
      <c r="W136" s="2"/>
      <c r="X136" s="2"/>
      <c r="Y136" s="2"/>
    </row>
    <row r="137" customFormat="false" ht="12.75" hidden="false" customHeight="true" outlineLevel="0" collapsed="false">
      <c r="A137" s="51"/>
      <c r="B137" s="51"/>
      <c r="C137" s="49"/>
      <c r="D137" s="51"/>
      <c r="E137" s="50"/>
      <c r="F137" s="51"/>
      <c r="G137" s="2"/>
      <c r="H137" s="2"/>
      <c r="I137" s="2"/>
      <c r="J137" s="2"/>
      <c r="K137" s="2"/>
      <c r="L137" s="2"/>
      <c r="M137" s="2"/>
      <c r="N137" s="2"/>
      <c r="O137" s="2"/>
      <c r="P137" s="2"/>
      <c r="Q137" s="2"/>
      <c r="R137" s="2"/>
      <c r="S137" s="2"/>
      <c r="T137" s="2"/>
      <c r="U137" s="2"/>
      <c r="V137" s="2"/>
      <c r="W137" s="2"/>
      <c r="X137" s="2"/>
      <c r="Y137" s="2"/>
    </row>
    <row r="138" customFormat="false" ht="12.75" hidden="false" customHeight="true" outlineLevel="0" collapsed="false">
      <c r="A138" s="51"/>
      <c r="B138" s="51"/>
      <c r="C138" s="49"/>
      <c r="D138" s="51"/>
      <c r="E138" s="50"/>
      <c r="F138" s="51"/>
      <c r="G138" s="2"/>
      <c r="H138" s="2"/>
      <c r="I138" s="2"/>
      <c r="J138" s="2"/>
      <c r="K138" s="2"/>
      <c r="L138" s="2"/>
      <c r="M138" s="2"/>
      <c r="N138" s="2"/>
      <c r="O138" s="2"/>
      <c r="P138" s="2"/>
      <c r="Q138" s="2"/>
      <c r="R138" s="2"/>
      <c r="S138" s="2"/>
      <c r="T138" s="2"/>
      <c r="U138" s="2"/>
      <c r="V138" s="2"/>
      <c r="W138" s="2"/>
      <c r="X138" s="2"/>
      <c r="Y138" s="2"/>
    </row>
    <row r="139" customFormat="false" ht="12.75" hidden="false" customHeight="true" outlineLevel="0" collapsed="false">
      <c r="A139" s="51"/>
      <c r="B139" s="51"/>
      <c r="C139" s="49"/>
      <c r="D139" s="51"/>
      <c r="E139" s="50"/>
      <c r="F139" s="51"/>
      <c r="G139" s="2"/>
      <c r="H139" s="2"/>
      <c r="I139" s="2"/>
      <c r="J139" s="2"/>
      <c r="K139" s="2"/>
      <c r="L139" s="2"/>
      <c r="M139" s="2"/>
      <c r="N139" s="2"/>
      <c r="O139" s="2"/>
      <c r="P139" s="2"/>
      <c r="Q139" s="2"/>
      <c r="R139" s="2"/>
      <c r="S139" s="2"/>
      <c r="T139" s="2"/>
      <c r="U139" s="2"/>
      <c r="V139" s="2"/>
      <c r="W139" s="2"/>
      <c r="X139" s="2"/>
      <c r="Y139" s="2"/>
    </row>
    <row r="140" customFormat="false" ht="12.75" hidden="false" customHeight="true" outlineLevel="0" collapsed="false">
      <c r="A140" s="51"/>
      <c r="B140" s="51"/>
      <c r="C140" s="49"/>
      <c r="D140" s="51"/>
      <c r="E140" s="50"/>
      <c r="F140" s="51"/>
      <c r="G140" s="2"/>
      <c r="H140" s="2"/>
      <c r="I140" s="2"/>
      <c r="J140" s="2"/>
      <c r="K140" s="2"/>
      <c r="L140" s="2"/>
      <c r="M140" s="2"/>
      <c r="N140" s="2"/>
      <c r="O140" s="2"/>
      <c r="P140" s="2"/>
      <c r="Q140" s="2"/>
      <c r="R140" s="2"/>
      <c r="S140" s="2"/>
      <c r="T140" s="2"/>
      <c r="U140" s="2"/>
      <c r="V140" s="2"/>
      <c r="W140" s="2"/>
      <c r="X140" s="2"/>
      <c r="Y140" s="2"/>
    </row>
    <row r="141" customFormat="false" ht="12.75" hidden="false" customHeight="true" outlineLevel="0" collapsed="false">
      <c r="A141" s="51"/>
      <c r="B141" s="51"/>
      <c r="C141" s="49"/>
      <c r="D141" s="51"/>
      <c r="E141" s="50"/>
      <c r="F141" s="51"/>
      <c r="G141" s="2"/>
      <c r="H141" s="2"/>
      <c r="I141" s="2"/>
      <c r="J141" s="2"/>
      <c r="K141" s="2"/>
      <c r="L141" s="2"/>
      <c r="M141" s="2"/>
      <c r="N141" s="2"/>
      <c r="O141" s="2"/>
      <c r="P141" s="2"/>
      <c r="Q141" s="2"/>
      <c r="R141" s="2"/>
      <c r="S141" s="2"/>
      <c r="T141" s="2"/>
      <c r="U141" s="2"/>
      <c r="V141" s="2"/>
      <c r="W141" s="2"/>
      <c r="X141" s="2"/>
      <c r="Y141" s="2"/>
    </row>
    <row r="142" customFormat="false" ht="12.75" hidden="false" customHeight="true" outlineLevel="0" collapsed="false">
      <c r="A142" s="51"/>
      <c r="B142" s="51"/>
      <c r="C142" s="49"/>
      <c r="D142" s="51"/>
      <c r="E142" s="50"/>
      <c r="F142" s="51"/>
      <c r="G142" s="2"/>
      <c r="H142" s="2"/>
      <c r="I142" s="2"/>
      <c r="J142" s="2"/>
      <c r="K142" s="2"/>
      <c r="L142" s="2"/>
      <c r="M142" s="2"/>
      <c r="N142" s="2"/>
      <c r="O142" s="2"/>
      <c r="P142" s="2"/>
      <c r="Q142" s="2"/>
      <c r="R142" s="2"/>
      <c r="S142" s="2"/>
      <c r="T142" s="2"/>
      <c r="U142" s="2"/>
      <c r="V142" s="2"/>
      <c r="W142" s="2"/>
      <c r="X142" s="2"/>
      <c r="Y142" s="2"/>
    </row>
    <row r="143" customFormat="false" ht="12.75" hidden="false" customHeight="true" outlineLevel="0" collapsed="false">
      <c r="A143" s="51"/>
      <c r="B143" s="51"/>
      <c r="C143" s="49"/>
      <c r="D143" s="51"/>
      <c r="E143" s="50"/>
      <c r="F143" s="51"/>
      <c r="G143" s="2"/>
      <c r="H143" s="2"/>
      <c r="I143" s="2"/>
      <c r="J143" s="2"/>
      <c r="K143" s="2"/>
      <c r="L143" s="2"/>
      <c r="M143" s="2"/>
      <c r="N143" s="2"/>
      <c r="O143" s="2"/>
      <c r="P143" s="2"/>
      <c r="Q143" s="2"/>
      <c r="R143" s="2"/>
      <c r="S143" s="2"/>
      <c r="T143" s="2"/>
      <c r="U143" s="2"/>
      <c r="V143" s="2"/>
      <c r="W143" s="2"/>
      <c r="X143" s="2"/>
      <c r="Y143" s="2"/>
    </row>
    <row r="144" customFormat="false" ht="12.75" hidden="false" customHeight="true" outlineLevel="0" collapsed="false">
      <c r="A144" s="51"/>
      <c r="B144" s="51"/>
      <c r="C144" s="49"/>
      <c r="D144" s="51"/>
      <c r="E144" s="50"/>
      <c r="F144" s="51"/>
      <c r="G144" s="2"/>
      <c r="H144" s="2"/>
      <c r="I144" s="2"/>
      <c r="J144" s="2"/>
      <c r="K144" s="2"/>
      <c r="L144" s="2"/>
      <c r="M144" s="2"/>
      <c r="N144" s="2"/>
      <c r="O144" s="2"/>
      <c r="P144" s="2"/>
      <c r="Q144" s="2"/>
      <c r="R144" s="2"/>
      <c r="S144" s="2"/>
      <c r="T144" s="2"/>
      <c r="U144" s="2"/>
      <c r="V144" s="2"/>
      <c r="W144" s="2"/>
      <c r="X144" s="2"/>
      <c r="Y144" s="2"/>
    </row>
    <row r="145" customFormat="false" ht="12.75" hidden="false" customHeight="true" outlineLevel="0" collapsed="false">
      <c r="A145" s="51"/>
      <c r="B145" s="51"/>
      <c r="C145" s="49"/>
      <c r="D145" s="51"/>
      <c r="E145" s="50"/>
      <c r="F145" s="51"/>
      <c r="G145" s="2"/>
      <c r="H145" s="2"/>
      <c r="I145" s="2"/>
      <c r="J145" s="2"/>
      <c r="K145" s="2"/>
      <c r="L145" s="2"/>
      <c r="M145" s="2"/>
      <c r="N145" s="2"/>
      <c r="O145" s="2"/>
      <c r="P145" s="2"/>
      <c r="Q145" s="2"/>
      <c r="R145" s="2"/>
      <c r="S145" s="2"/>
      <c r="T145" s="2"/>
      <c r="U145" s="2"/>
      <c r="V145" s="2"/>
      <c r="W145" s="2"/>
      <c r="X145" s="2"/>
      <c r="Y145" s="2"/>
    </row>
    <row r="146" customFormat="false" ht="12.75" hidden="false" customHeight="true" outlineLevel="0" collapsed="false">
      <c r="A146" s="51"/>
      <c r="B146" s="51"/>
      <c r="C146" s="49"/>
      <c r="D146" s="51"/>
      <c r="E146" s="50"/>
      <c r="F146" s="51"/>
      <c r="G146" s="2"/>
      <c r="H146" s="2"/>
      <c r="I146" s="2"/>
      <c r="J146" s="2"/>
      <c r="K146" s="2"/>
      <c r="L146" s="2"/>
      <c r="M146" s="2"/>
      <c r="N146" s="2"/>
      <c r="O146" s="2"/>
      <c r="P146" s="2"/>
      <c r="Q146" s="2"/>
      <c r="R146" s="2"/>
      <c r="S146" s="2"/>
      <c r="T146" s="2"/>
      <c r="U146" s="2"/>
      <c r="V146" s="2"/>
      <c r="W146" s="2"/>
      <c r="X146" s="2"/>
      <c r="Y146" s="2"/>
    </row>
    <row r="147" customFormat="false" ht="12.75" hidden="false" customHeight="true" outlineLevel="0" collapsed="false">
      <c r="A147" s="51"/>
      <c r="B147" s="51"/>
      <c r="C147" s="49"/>
      <c r="D147" s="51"/>
      <c r="E147" s="50"/>
      <c r="F147" s="51"/>
      <c r="G147" s="2"/>
      <c r="H147" s="2"/>
      <c r="I147" s="2"/>
      <c r="J147" s="2"/>
      <c r="K147" s="2"/>
      <c r="L147" s="2"/>
      <c r="M147" s="2"/>
      <c r="N147" s="2"/>
      <c r="O147" s="2"/>
      <c r="P147" s="2"/>
      <c r="Q147" s="2"/>
      <c r="R147" s="2"/>
      <c r="S147" s="2"/>
      <c r="T147" s="2"/>
      <c r="U147" s="2"/>
      <c r="V147" s="2"/>
      <c r="W147" s="2"/>
      <c r="X147" s="2"/>
      <c r="Y147" s="2"/>
    </row>
    <row r="148" customFormat="false" ht="12.75" hidden="false" customHeight="true" outlineLevel="0" collapsed="false">
      <c r="A148" s="51"/>
      <c r="B148" s="51"/>
      <c r="C148" s="49"/>
      <c r="D148" s="51"/>
      <c r="E148" s="50"/>
      <c r="F148" s="51"/>
      <c r="G148" s="2"/>
      <c r="H148" s="2"/>
      <c r="I148" s="2"/>
      <c r="J148" s="2"/>
      <c r="K148" s="2"/>
      <c r="L148" s="2"/>
      <c r="M148" s="2"/>
      <c r="N148" s="2"/>
      <c r="O148" s="2"/>
      <c r="P148" s="2"/>
      <c r="Q148" s="2"/>
      <c r="R148" s="2"/>
      <c r="S148" s="2"/>
      <c r="T148" s="2"/>
      <c r="U148" s="2"/>
      <c r="V148" s="2"/>
      <c r="W148" s="2"/>
      <c r="X148" s="2"/>
      <c r="Y148" s="2"/>
    </row>
    <row r="149" customFormat="false" ht="12.75" hidden="false" customHeight="true" outlineLevel="0" collapsed="false">
      <c r="A149" s="51"/>
      <c r="B149" s="51"/>
      <c r="C149" s="49"/>
      <c r="D149" s="51"/>
      <c r="E149" s="50"/>
      <c r="F149" s="51"/>
      <c r="G149" s="2"/>
      <c r="H149" s="2"/>
      <c r="I149" s="2"/>
      <c r="J149" s="2"/>
      <c r="K149" s="2"/>
      <c r="L149" s="2"/>
      <c r="M149" s="2"/>
      <c r="N149" s="2"/>
      <c r="O149" s="2"/>
      <c r="P149" s="2"/>
      <c r="Q149" s="2"/>
      <c r="R149" s="2"/>
      <c r="S149" s="2"/>
      <c r="T149" s="2"/>
      <c r="U149" s="2"/>
      <c r="V149" s="2"/>
      <c r="W149" s="2"/>
      <c r="X149" s="2"/>
      <c r="Y149" s="2"/>
    </row>
    <row r="150" customFormat="false" ht="12.75" hidden="false" customHeight="true" outlineLevel="0" collapsed="false">
      <c r="A150" s="51"/>
      <c r="B150" s="51"/>
      <c r="C150" s="49"/>
      <c r="D150" s="51"/>
      <c r="E150" s="50"/>
      <c r="F150" s="51"/>
      <c r="G150" s="2"/>
      <c r="H150" s="2"/>
      <c r="I150" s="2"/>
      <c r="J150" s="2"/>
      <c r="K150" s="2"/>
      <c r="L150" s="2"/>
      <c r="M150" s="2"/>
      <c r="N150" s="2"/>
      <c r="O150" s="2"/>
      <c r="P150" s="2"/>
      <c r="Q150" s="2"/>
      <c r="R150" s="2"/>
      <c r="S150" s="2"/>
      <c r="T150" s="2"/>
      <c r="U150" s="2"/>
      <c r="V150" s="2"/>
      <c r="W150" s="2"/>
      <c r="X150" s="2"/>
      <c r="Y150" s="2"/>
    </row>
    <row r="151" customFormat="false" ht="12.75" hidden="false" customHeight="true" outlineLevel="0" collapsed="false">
      <c r="A151" s="51"/>
      <c r="B151" s="51"/>
      <c r="C151" s="49"/>
      <c r="D151" s="51"/>
      <c r="E151" s="50"/>
      <c r="F151" s="51"/>
      <c r="G151" s="2"/>
      <c r="H151" s="2"/>
      <c r="I151" s="2"/>
      <c r="J151" s="2"/>
      <c r="K151" s="2"/>
      <c r="L151" s="2"/>
      <c r="M151" s="2"/>
      <c r="N151" s="2"/>
      <c r="O151" s="2"/>
      <c r="P151" s="2"/>
      <c r="Q151" s="2"/>
      <c r="R151" s="2"/>
      <c r="S151" s="2"/>
      <c r="T151" s="2"/>
      <c r="U151" s="2"/>
      <c r="V151" s="2"/>
      <c r="W151" s="2"/>
      <c r="X151" s="2"/>
      <c r="Y151" s="2"/>
    </row>
    <row r="152" customFormat="false" ht="12.75" hidden="false" customHeight="true" outlineLevel="0" collapsed="false">
      <c r="A152" s="51"/>
      <c r="B152" s="51"/>
      <c r="C152" s="49"/>
      <c r="D152" s="51"/>
      <c r="E152" s="50"/>
      <c r="F152" s="51"/>
      <c r="G152" s="2"/>
      <c r="H152" s="2"/>
      <c r="I152" s="2"/>
      <c r="J152" s="2"/>
      <c r="K152" s="2"/>
      <c r="L152" s="2"/>
      <c r="M152" s="2"/>
      <c r="N152" s="2"/>
      <c r="O152" s="2"/>
      <c r="P152" s="2"/>
      <c r="Q152" s="2"/>
      <c r="R152" s="2"/>
      <c r="S152" s="2"/>
      <c r="T152" s="2"/>
      <c r="U152" s="2"/>
      <c r="V152" s="2"/>
      <c r="W152" s="2"/>
      <c r="X152" s="2"/>
      <c r="Y152" s="2"/>
    </row>
    <row r="153" customFormat="false" ht="12.75" hidden="false" customHeight="true" outlineLevel="0" collapsed="false">
      <c r="A153" s="51"/>
      <c r="B153" s="51"/>
      <c r="C153" s="49"/>
      <c r="D153" s="51"/>
      <c r="E153" s="50"/>
      <c r="F153" s="51"/>
      <c r="G153" s="2"/>
      <c r="H153" s="2"/>
      <c r="I153" s="2"/>
      <c r="J153" s="2"/>
      <c r="K153" s="2"/>
      <c r="L153" s="2"/>
      <c r="M153" s="2"/>
      <c r="N153" s="2"/>
      <c r="O153" s="2"/>
      <c r="P153" s="2"/>
      <c r="Q153" s="2"/>
      <c r="R153" s="2"/>
      <c r="S153" s="2"/>
      <c r="T153" s="2"/>
      <c r="U153" s="2"/>
      <c r="V153" s="2"/>
      <c r="W153" s="2"/>
      <c r="X153" s="2"/>
      <c r="Y153" s="2"/>
    </row>
    <row r="154" customFormat="false" ht="12.75" hidden="false" customHeight="true" outlineLevel="0" collapsed="false">
      <c r="A154" s="51"/>
      <c r="B154" s="51"/>
      <c r="C154" s="49"/>
      <c r="D154" s="51"/>
      <c r="E154" s="50"/>
      <c r="F154" s="51"/>
      <c r="G154" s="2"/>
      <c r="H154" s="2"/>
      <c r="I154" s="2"/>
      <c r="J154" s="2"/>
      <c r="K154" s="2"/>
      <c r="L154" s="2"/>
      <c r="M154" s="2"/>
      <c r="N154" s="2"/>
      <c r="O154" s="2"/>
      <c r="P154" s="2"/>
      <c r="Q154" s="2"/>
      <c r="R154" s="2"/>
      <c r="S154" s="2"/>
      <c r="T154" s="2"/>
      <c r="U154" s="2"/>
      <c r="V154" s="2"/>
      <c r="W154" s="2"/>
      <c r="X154" s="2"/>
      <c r="Y154" s="2"/>
    </row>
    <row r="155" customFormat="false" ht="12.75" hidden="false" customHeight="true" outlineLevel="0" collapsed="false">
      <c r="A155" s="51"/>
      <c r="B155" s="51"/>
      <c r="C155" s="49"/>
      <c r="D155" s="51"/>
      <c r="E155" s="50"/>
      <c r="F155" s="51"/>
      <c r="G155" s="2"/>
      <c r="H155" s="2"/>
      <c r="I155" s="2"/>
      <c r="J155" s="2"/>
      <c r="K155" s="2"/>
      <c r="L155" s="2"/>
      <c r="M155" s="2"/>
      <c r="N155" s="2"/>
      <c r="O155" s="2"/>
      <c r="P155" s="2"/>
      <c r="Q155" s="2"/>
      <c r="R155" s="2"/>
      <c r="S155" s="2"/>
      <c r="T155" s="2"/>
      <c r="U155" s="2"/>
      <c r="V155" s="2"/>
      <c r="W155" s="2"/>
      <c r="X155" s="2"/>
      <c r="Y155" s="2"/>
    </row>
    <row r="156" customFormat="false" ht="12.75" hidden="false" customHeight="true" outlineLevel="0" collapsed="false">
      <c r="A156" s="51"/>
      <c r="B156" s="51"/>
      <c r="C156" s="49"/>
      <c r="D156" s="51"/>
      <c r="E156" s="50"/>
      <c r="F156" s="51"/>
      <c r="G156" s="2"/>
      <c r="H156" s="2"/>
      <c r="I156" s="2"/>
      <c r="J156" s="2"/>
      <c r="K156" s="2"/>
      <c r="L156" s="2"/>
      <c r="M156" s="2"/>
      <c r="N156" s="2"/>
      <c r="O156" s="2"/>
      <c r="P156" s="2"/>
      <c r="Q156" s="2"/>
      <c r="R156" s="2"/>
      <c r="S156" s="2"/>
      <c r="T156" s="2"/>
      <c r="U156" s="2"/>
      <c r="V156" s="2"/>
      <c r="W156" s="2"/>
      <c r="X156" s="2"/>
      <c r="Y156" s="2"/>
    </row>
    <row r="157" customFormat="false" ht="12.75" hidden="false" customHeight="true" outlineLevel="0" collapsed="false">
      <c r="A157" s="51"/>
      <c r="B157" s="51"/>
      <c r="C157" s="49"/>
      <c r="D157" s="51"/>
      <c r="E157" s="50"/>
      <c r="F157" s="51"/>
      <c r="G157" s="2"/>
      <c r="H157" s="2"/>
      <c r="I157" s="2"/>
      <c r="J157" s="2"/>
      <c r="K157" s="2"/>
      <c r="L157" s="2"/>
      <c r="M157" s="2"/>
      <c r="N157" s="2"/>
      <c r="O157" s="2"/>
      <c r="P157" s="2"/>
      <c r="Q157" s="2"/>
      <c r="R157" s="2"/>
      <c r="S157" s="2"/>
      <c r="T157" s="2"/>
      <c r="U157" s="2"/>
      <c r="V157" s="2"/>
      <c r="W157" s="2"/>
      <c r="X157" s="2"/>
      <c r="Y157" s="2"/>
    </row>
    <row r="158" customFormat="false" ht="12.75" hidden="false" customHeight="true" outlineLevel="0" collapsed="false">
      <c r="A158" s="51"/>
      <c r="B158" s="51"/>
      <c r="C158" s="49"/>
      <c r="D158" s="51"/>
      <c r="E158" s="50"/>
      <c r="F158" s="51"/>
      <c r="G158" s="2"/>
      <c r="H158" s="2"/>
      <c r="I158" s="2"/>
      <c r="J158" s="2"/>
      <c r="K158" s="2"/>
      <c r="L158" s="2"/>
      <c r="M158" s="2"/>
      <c r="N158" s="2"/>
      <c r="O158" s="2"/>
      <c r="P158" s="2"/>
      <c r="Q158" s="2"/>
      <c r="R158" s="2"/>
      <c r="S158" s="2"/>
      <c r="T158" s="2"/>
      <c r="U158" s="2"/>
      <c r="V158" s="2"/>
      <c r="W158" s="2"/>
      <c r="X158" s="2"/>
      <c r="Y158" s="2"/>
    </row>
    <row r="159" customFormat="false" ht="12.75" hidden="false" customHeight="true" outlineLevel="0" collapsed="false">
      <c r="A159" s="51"/>
      <c r="B159" s="51"/>
      <c r="C159" s="49"/>
      <c r="D159" s="51"/>
      <c r="E159" s="50"/>
      <c r="F159" s="51"/>
      <c r="G159" s="2"/>
      <c r="H159" s="2"/>
      <c r="I159" s="2"/>
      <c r="J159" s="2"/>
      <c r="K159" s="2"/>
      <c r="L159" s="2"/>
      <c r="M159" s="2"/>
      <c r="N159" s="2"/>
      <c r="O159" s="2"/>
      <c r="P159" s="2"/>
      <c r="Q159" s="2"/>
      <c r="R159" s="2"/>
      <c r="S159" s="2"/>
      <c r="T159" s="2"/>
      <c r="U159" s="2"/>
      <c r="V159" s="2"/>
      <c r="W159" s="2"/>
      <c r="X159" s="2"/>
      <c r="Y159" s="2"/>
    </row>
    <row r="160" customFormat="false" ht="12.75" hidden="false" customHeight="true" outlineLevel="0" collapsed="false">
      <c r="A160" s="51"/>
      <c r="B160" s="51"/>
      <c r="C160" s="49"/>
      <c r="D160" s="51"/>
      <c r="E160" s="50"/>
      <c r="F160" s="51"/>
      <c r="G160" s="2"/>
      <c r="H160" s="2"/>
      <c r="I160" s="2"/>
      <c r="J160" s="2"/>
      <c r="K160" s="2"/>
      <c r="L160" s="2"/>
      <c r="M160" s="2"/>
      <c r="N160" s="2"/>
      <c r="O160" s="2"/>
      <c r="P160" s="2"/>
      <c r="Q160" s="2"/>
      <c r="R160" s="2"/>
      <c r="S160" s="2"/>
      <c r="T160" s="2"/>
      <c r="U160" s="2"/>
      <c r="V160" s="2"/>
      <c r="W160" s="2"/>
      <c r="X160" s="2"/>
      <c r="Y160" s="2"/>
    </row>
    <row r="161" customFormat="false" ht="12.75" hidden="false" customHeight="true" outlineLevel="0" collapsed="false">
      <c r="A161" s="51"/>
      <c r="B161" s="51"/>
      <c r="C161" s="49"/>
      <c r="D161" s="51"/>
      <c r="E161" s="50"/>
      <c r="F161" s="51"/>
      <c r="G161" s="2"/>
      <c r="H161" s="2"/>
      <c r="I161" s="2"/>
      <c r="J161" s="2"/>
      <c r="K161" s="2"/>
      <c r="L161" s="2"/>
      <c r="M161" s="2"/>
      <c r="N161" s="2"/>
      <c r="O161" s="2"/>
      <c r="P161" s="2"/>
      <c r="Q161" s="2"/>
      <c r="R161" s="2"/>
      <c r="S161" s="2"/>
      <c r="T161" s="2"/>
      <c r="U161" s="2"/>
      <c r="V161" s="2"/>
      <c r="W161" s="2"/>
      <c r="X161" s="2"/>
      <c r="Y161" s="2"/>
    </row>
    <row r="162" customFormat="false" ht="12.75" hidden="false" customHeight="true" outlineLevel="0" collapsed="false">
      <c r="A162" s="51"/>
      <c r="B162" s="51"/>
      <c r="C162" s="49"/>
      <c r="D162" s="51"/>
      <c r="E162" s="50"/>
      <c r="F162" s="51"/>
      <c r="G162" s="2"/>
      <c r="H162" s="2"/>
      <c r="I162" s="2"/>
      <c r="J162" s="2"/>
      <c r="K162" s="2"/>
      <c r="L162" s="2"/>
      <c r="M162" s="2"/>
      <c r="N162" s="2"/>
      <c r="O162" s="2"/>
      <c r="P162" s="2"/>
      <c r="Q162" s="2"/>
      <c r="R162" s="2"/>
      <c r="S162" s="2"/>
      <c r="T162" s="2"/>
      <c r="U162" s="2"/>
      <c r="V162" s="2"/>
      <c r="W162" s="2"/>
      <c r="X162" s="2"/>
      <c r="Y162" s="2"/>
    </row>
    <row r="163" customFormat="false" ht="12.75" hidden="false" customHeight="true" outlineLevel="0" collapsed="false">
      <c r="A163" s="51"/>
      <c r="B163" s="51"/>
      <c r="C163" s="49"/>
      <c r="D163" s="51"/>
      <c r="E163" s="50"/>
      <c r="F163" s="51"/>
      <c r="G163" s="2"/>
      <c r="H163" s="2"/>
      <c r="I163" s="2"/>
      <c r="J163" s="2"/>
      <c r="K163" s="2"/>
      <c r="L163" s="2"/>
      <c r="M163" s="2"/>
      <c r="N163" s="2"/>
      <c r="O163" s="2"/>
      <c r="P163" s="2"/>
      <c r="Q163" s="2"/>
      <c r="R163" s="2"/>
      <c r="S163" s="2"/>
      <c r="T163" s="2"/>
      <c r="U163" s="2"/>
      <c r="V163" s="2"/>
      <c r="W163" s="2"/>
      <c r="X163" s="2"/>
      <c r="Y163" s="2"/>
    </row>
    <row r="164" customFormat="false" ht="12.75" hidden="false" customHeight="true" outlineLevel="0" collapsed="false">
      <c r="A164" s="51"/>
      <c r="B164" s="51"/>
      <c r="C164" s="49"/>
      <c r="D164" s="51"/>
      <c r="E164" s="50"/>
      <c r="F164" s="51"/>
      <c r="G164" s="2"/>
      <c r="H164" s="2"/>
      <c r="I164" s="2"/>
      <c r="J164" s="2"/>
      <c r="K164" s="2"/>
      <c r="L164" s="2"/>
      <c r="M164" s="2"/>
      <c r="N164" s="2"/>
      <c r="O164" s="2"/>
      <c r="P164" s="2"/>
      <c r="Q164" s="2"/>
      <c r="R164" s="2"/>
      <c r="S164" s="2"/>
      <c r="T164" s="2"/>
      <c r="U164" s="2"/>
      <c r="V164" s="2"/>
      <c r="W164" s="2"/>
      <c r="X164" s="2"/>
      <c r="Y164" s="2"/>
    </row>
    <row r="165" customFormat="false" ht="12.75" hidden="false" customHeight="true" outlineLevel="0" collapsed="false">
      <c r="A165" s="51"/>
      <c r="B165" s="51"/>
      <c r="C165" s="49"/>
      <c r="D165" s="51"/>
      <c r="E165" s="50"/>
      <c r="F165" s="51"/>
      <c r="G165" s="2"/>
      <c r="H165" s="2"/>
      <c r="I165" s="2"/>
      <c r="J165" s="2"/>
      <c r="K165" s="2"/>
      <c r="L165" s="2"/>
      <c r="M165" s="2"/>
      <c r="N165" s="2"/>
      <c r="O165" s="2"/>
      <c r="P165" s="2"/>
      <c r="Q165" s="2"/>
      <c r="R165" s="2"/>
      <c r="S165" s="2"/>
      <c r="T165" s="2"/>
      <c r="U165" s="2"/>
      <c r="V165" s="2"/>
      <c r="W165" s="2"/>
      <c r="X165" s="2"/>
      <c r="Y165" s="2"/>
    </row>
    <row r="166" customFormat="false" ht="12.75" hidden="false" customHeight="true" outlineLevel="0" collapsed="false">
      <c r="A166" s="51"/>
      <c r="B166" s="51"/>
      <c r="C166" s="49"/>
      <c r="D166" s="51"/>
      <c r="E166" s="50"/>
      <c r="F166" s="51"/>
      <c r="G166" s="2"/>
      <c r="H166" s="2"/>
      <c r="I166" s="2"/>
      <c r="J166" s="2"/>
      <c r="K166" s="2"/>
      <c r="L166" s="2"/>
      <c r="M166" s="2"/>
      <c r="N166" s="2"/>
      <c r="O166" s="2"/>
      <c r="P166" s="2"/>
      <c r="Q166" s="2"/>
      <c r="R166" s="2"/>
      <c r="S166" s="2"/>
      <c r="T166" s="2"/>
      <c r="U166" s="2"/>
      <c r="V166" s="2"/>
      <c r="W166" s="2"/>
      <c r="X166" s="2"/>
      <c r="Y166" s="2"/>
    </row>
    <row r="167" customFormat="false" ht="12.75" hidden="false" customHeight="true" outlineLevel="0" collapsed="false">
      <c r="A167" s="51"/>
      <c r="B167" s="51"/>
      <c r="C167" s="49"/>
      <c r="D167" s="51"/>
      <c r="E167" s="50"/>
      <c r="F167" s="51"/>
      <c r="G167" s="2"/>
      <c r="H167" s="2"/>
      <c r="I167" s="2"/>
      <c r="J167" s="2"/>
      <c r="K167" s="2"/>
      <c r="L167" s="2"/>
      <c r="M167" s="2"/>
      <c r="N167" s="2"/>
      <c r="O167" s="2"/>
      <c r="P167" s="2"/>
      <c r="Q167" s="2"/>
      <c r="R167" s="2"/>
      <c r="S167" s="2"/>
      <c r="T167" s="2"/>
      <c r="U167" s="2"/>
      <c r="V167" s="2"/>
      <c r="W167" s="2"/>
      <c r="X167" s="2"/>
      <c r="Y167" s="2"/>
    </row>
    <row r="168" customFormat="false" ht="12.75" hidden="false" customHeight="true" outlineLevel="0" collapsed="false">
      <c r="A168" s="51"/>
      <c r="B168" s="51"/>
      <c r="C168" s="49"/>
      <c r="D168" s="51"/>
      <c r="E168" s="50"/>
      <c r="F168" s="51"/>
      <c r="G168" s="2"/>
      <c r="H168" s="2"/>
      <c r="I168" s="2"/>
      <c r="J168" s="2"/>
      <c r="K168" s="2"/>
      <c r="L168" s="2"/>
      <c r="M168" s="2"/>
      <c r="N168" s="2"/>
      <c r="O168" s="2"/>
      <c r="P168" s="2"/>
      <c r="Q168" s="2"/>
      <c r="R168" s="2"/>
      <c r="S168" s="2"/>
      <c r="T168" s="2"/>
      <c r="U168" s="2"/>
      <c r="V168" s="2"/>
      <c r="W168" s="2"/>
      <c r="X168" s="2"/>
      <c r="Y168" s="2"/>
    </row>
    <row r="169" customFormat="false" ht="12.75" hidden="false" customHeight="true" outlineLevel="0" collapsed="false">
      <c r="A169" s="51"/>
      <c r="B169" s="51"/>
      <c r="C169" s="49"/>
      <c r="D169" s="51"/>
      <c r="E169" s="50"/>
      <c r="F169" s="51"/>
      <c r="G169" s="2"/>
      <c r="H169" s="2"/>
      <c r="I169" s="2"/>
      <c r="J169" s="2"/>
      <c r="K169" s="2"/>
      <c r="L169" s="2"/>
      <c r="M169" s="2"/>
      <c r="N169" s="2"/>
      <c r="O169" s="2"/>
      <c r="P169" s="2"/>
      <c r="Q169" s="2"/>
      <c r="R169" s="2"/>
      <c r="S169" s="2"/>
      <c r="T169" s="2"/>
      <c r="U169" s="2"/>
      <c r="V169" s="2"/>
      <c r="W169" s="2"/>
      <c r="X169" s="2"/>
      <c r="Y169" s="2"/>
    </row>
    <row r="170" customFormat="false" ht="12.75" hidden="false" customHeight="true" outlineLevel="0" collapsed="false">
      <c r="A170" s="51"/>
      <c r="B170" s="51"/>
      <c r="C170" s="49"/>
      <c r="D170" s="51"/>
      <c r="E170" s="50"/>
      <c r="F170" s="51"/>
      <c r="G170" s="2"/>
      <c r="H170" s="2"/>
      <c r="I170" s="2"/>
      <c r="J170" s="2"/>
      <c r="K170" s="2"/>
      <c r="L170" s="2"/>
      <c r="M170" s="2"/>
      <c r="N170" s="2"/>
      <c r="O170" s="2"/>
      <c r="P170" s="2"/>
      <c r="Q170" s="2"/>
      <c r="R170" s="2"/>
      <c r="S170" s="2"/>
      <c r="T170" s="2"/>
      <c r="U170" s="2"/>
      <c r="V170" s="2"/>
      <c r="W170" s="2"/>
      <c r="X170" s="2"/>
      <c r="Y170" s="2"/>
    </row>
    <row r="171" customFormat="false" ht="12.75" hidden="false" customHeight="true" outlineLevel="0" collapsed="false">
      <c r="A171" s="51"/>
      <c r="B171" s="51"/>
      <c r="C171" s="49"/>
      <c r="D171" s="51"/>
      <c r="E171" s="50"/>
      <c r="F171" s="51"/>
      <c r="G171" s="2"/>
      <c r="H171" s="2"/>
      <c r="I171" s="2"/>
      <c r="J171" s="2"/>
      <c r="K171" s="2"/>
      <c r="L171" s="2"/>
      <c r="M171" s="2"/>
      <c r="N171" s="2"/>
      <c r="O171" s="2"/>
      <c r="P171" s="2"/>
      <c r="Q171" s="2"/>
      <c r="R171" s="2"/>
      <c r="S171" s="2"/>
      <c r="T171" s="2"/>
      <c r="U171" s="2"/>
      <c r="V171" s="2"/>
      <c r="W171" s="2"/>
      <c r="X171" s="2"/>
      <c r="Y171" s="2"/>
    </row>
    <row r="172" customFormat="false" ht="12.75" hidden="false" customHeight="true" outlineLevel="0" collapsed="false">
      <c r="A172" s="51"/>
      <c r="B172" s="51"/>
      <c r="C172" s="49"/>
      <c r="D172" s="51"/>
      <c r="E172" s="50"/>
      <c r="F172" s="51"/>
      <c r="G172" s="2"/>
      <c r="H172" s="2"/>
      <c r="I172" s="2"/>
      <c r="J172" s="2"/>
      <c r="K172" s="2"/>
      <c r="L172" s="2"/>
      <c r="M172" s="2"/>
      <c r="N172" s="2"/>
      <c r="O172" s="2"/>
      <c r="P172" s="2"/>
      <c r="Q172" s="2"/>
      <c r="R172" s="2"/>
      <c r="S172" s="2"/>
      <c r="T172" s="2"/>
      <c r="U172" s="2"/>
      <c r="V172" s="2"/>
      <c r="W172" s="2"/>
      <c r="X172" s="2"/>
      <c r="Y172" s="2"/>
    </row>
    <row r="173" customFormat="false" ht="12.75" hidden="false" customHeight="true" outlineLevel="0" collapsed="false">
      <c r="A173" s="51"/>
      <c r="B173" s="51"/>
      <c r="C173" s="49"/>
      <c r="D173" s="51"/>
      <c r="E173" s="50"/>
      <c r="F173" s="51"/>
      <c r="G173" s="2"/>
      <c r="H173" s="2"/>
      <c r="I173" s="2"/>
      <c r="J173" s="2"/>
      <c r="K173" s="2"/>
      <c r="L173" s="2"/>
      <c r="M173" s="2"/>
      <c r="N173" s="2"/>
      <c r="O173" s="2"/>
      <c r="P173" s="2"/>
      <c r="Q173" s="2"/>
      <c r="R173" s="2"/>
      <c r="S173" s="2"/>
      <c r="T173" s="2"/>
      <c r="U173" s="2"/>
      <c r="V173" s="2"/>
      <c r="W173" s="2"/>
      <c r="X173" s="2"/>
      <c r="Y173" s="2"/>
    </row>
    <row r="174" customFormat="false" ht="12.75" hidden="false" customHeight="true" outlineLevel="0" collapsed="false">
      <c r="A174" s="51"/>
      <c r="B174" s="51"/>
      <c r="C174" s="49"/>
      <c r="D174" s="51"/>
      <c r="E174" s="50"/>
      <c r="F174" s="51"/>
      <c r="G174" s="2"/>
      <c r="H174" s="2"/>
      <c r="I174" s="2"/>
      <c r="J174" s="2"/>
      <c r="K174" s="2"/>
      <c r="L174" s="2"/>
      <c r="M174" s="2"/>
      <c r="N174" s="2"/>
      <c r="O174" s="2"/>
      <c r="P174" s="2"/>
      <c r="Q174" s="2"/>
      <c r="R174" s="2"/>
      <c r="S174" s="2"/>
      <c r="T174" s="2"/>
      <c r="U174" s="2"/>
      <c r="V174" s="2"/>
      <c r="W174" s="2"/>
      <c r="X174" s="2"/>
      <c r="Y174" s="2"/>
    </row>
    <row r="175" customFormat="false" ht="12.75" hidden="false" customHeight="true" outlineLevel="0" collapsed="false">
      <c r="A175" s="51"/>
      <c r="B175" s="51"/>
      <c r="C175" s="49"/>
      <c r="D175" s="51"/>
      <c r="E175" s="50"/>
      <c r="F175" s="51"/>
      <c r="G175" s="2"/>
      <c r="H175" s="2"/>
      <c r="I175" s="2"/>
      <c r="J175" s="2"/>
      <c r="K175" s="2"/>
      <c r="L175" s="2"/>
      <c r="M175" s="2"/>
      <c r="N175" s="2"/>
      <c r="O175" s="2"/>
      <c r="P175" s="2"/>
      <c r="Q175" s="2"/>
      <c r="R175" s="2"/>
      <c r="S175" s="2"/>
      <c r="T175" s="2"/>
      <c r="U175" s="2"/>
      <c r="V175" s="2"/>
      <c r="W175" s="2"/>
      <c r="X175" s="2"/>
      <c r="Y175" s="2"/>
    </row>
    <row r="176" customFormat="false" ht="12.75" hidden="false" customHeight="true" outlineLevel="0" collapsed="false">
      <c r="A176" s="51"/>
      <c r="B176" s="51"/>
      <c r="C176" s="49"/>
      <c r="D176" s="51"/>
      <c r="E176" s="50"/>
      <c r="F176" s="51"/>
      <c r="G176" s="2"/>
      <c r="H176" s="2"/>
      <c r="I176" s="2"/>
      <c r="J176" s="2"/>
      <c r="K176" s="2"/>
      <c r="L176" s="2"/>
      <c r="M176" s="2"/>
      <c r="N176" s="2"/>
      <c r="O176" s="2"/>
      <c r="P176" s="2"/>
      <c r="Q176" s="2"/>
      <c r="R176" s="2"/>
      <c r="S176" s="2"/>
      <c r="T176" s="2"/>
      <c r="U176" s="2"/>
      <c r="V176" s="2"/>
      <c r="W176" s="2"/>
      <c r="X176" s="2"/>
      <c r="Y176" s="2"/>
    </row>
    <row r="177" customFormat="false" ht="12.75" hidden="false" customHeight="true" outlineLevel="0" collapsed="false">
      <c r="A177" s="51"/>
      <c r="B177" s="51"/>
      <c r="C177" s="49"/>
      <c r="D177" s="51"/>
      <c r="E177" s="50"/>
      <c r="F177" s="51"/>
      <c r="G177" s="2"/>
      <c r="H177" s="2"/>
      <c r="I177" s="2"/>
      <c r="J177" s="2"/>
      <c r="K177" s="2"/>
      <c r="L177" s="2"/>
      <c r="M177" s="2"/>
      <c r="N177" s="2"/>
      <c r="O177" s="2"/>
      <c r="P177" s="2"/>
      <c r="Q177" s="2"/>
      <c r="R177" s="2"/>
      <c r="S177" s="2"/>
      <c r="T177" s="2"/>
      <c r="U177" s="2"/>
      <c r="V177" s="2"/>
      <c r="W177" s="2"/>
      <c r="X177" s="2"/>
      <c r="Y177" s="2"/>
    </row>
    <row r="178" customFormat="false" ht="12.75" hidden="false" customHeight="true" outlineLevel="0" collapsed="false">
      <c r="A178" s="51"/>
      <c r="B178" s="51"/>
      <c r="C178" s="49"/>
      <c r="D178" s="51"/>
      <c r="E178" s="50"/>
      <c r="F178" s="51"/>
      <c r="G178" s="2"/>
      <c r="H178" s="2"/>
      <c r="I178" s="2"/>
      <c r="J178" s="2"/>
      <c r="K178" s="2"/>
      <c r="L178" s="2"/>
      <c r="M178" s="2"/>
      <c r="N178" s="2"/>
      <c r="O178" s="2"/>
      <c r="P178" s="2"/>
      <c r="Q178" s="2"/>
      <c r="R178" s="2"/>
      <c r="S178" s="2"/>
      <c r="T178" s="2"/>
      <c r="U178" s="2"/>
      <c r="V178" s="2"/>
      <c r="W178" s="2"/>
      <c r="X178" s="2"/>
      <c r="Y178" s="2"/>
    </row>
    <row r="179" customFormat="false" ht="12.75" hidden="false" customHeight="true" outlineLevel="0" collapsed="false">
      <c r="A179" s="51"/>
      <c r="B179" s="51"/>
      <c r="C179" s="49"/>
      <c r="D179" s="51"/>
      <c r="E179" s="50"/>
      <c r="F179" s="51"/>
      <c r="G179" s="2"/>
      <c r="H179" s="2"/>
      <c r="I179" s="2"/>
      <c r="J179" s="2"/>
      <c r="K179" s="2"/>
      <c r="L179" s="2"/>
      <c r="M179" s="2"/>
      <c r="N179" s="2"/>
      <c r="O179" s="2"/>
      <c r="P179" s="2"/>
      <c r="Q179" s="2"/>
      <c r="R179" s="2"/>
      <c r="S179" s="2"/>
      <c r="T179" s="2"/>
      <c r="U179" s="2"/>
      <c r="V179" s="2"/>
      <c r="W179" s="2"/>
      <c r="X179" s="2"/>
      <c r="Y179" s="2"/>
    </row>
    <row r="180" customFormat="false" ht="12.75" hidden="false" customHeight="true" outlineLevel="0" collapsed="false">
      <c r="A180" s="51"/>
      <c r="B180" s="51"/>
      <c r="C180" s="49"/>
      <c r="D180" s="51"/>
      <c r="E180" s="50"/>
      <c r="F180" s="51"/>
      <c r="G180" s="2"/>
      <c r="H180" s="2"/>
      <c r="I180" s="2"/>
      <c r="J180" s="2"/>
      <c r="K180" s="2"/>
      <c r="L180" s="2"/>
      <c r="M180" s="2"/>
      <c r="N180" s="2"/>
      <c r="O180" s="2"/>
      <c r="P180" s="2"/>
      <c r="Q180" s="2"/>
      <c r="R180" s="2"/>
      <c r="S180" s="2"/>
      <c r="T180" s="2"/>
      <c r="U180" s="2"/>
      <c r="V180" s="2"/>
      <c r="W180" s="2"/>
      <c r="X180" s="2"/>
      <c r="Y180" s="2"/>
    </row>
    <row r="181" customFormat="false" ht="12.75" hidden="false" customHeight="true" outlineLevel="0" collapsed="false">
      <c r="A181" s="51"/>
      <c r="B181" s="51"/>
      <c r="C181" s="49"/>
      <c r="D181" s="51"/>
      <c r="E181" s="50"/>
      <c r="F181" s="51"/>
      <c r="G181" s="2"/>
      <c r="H181" s="2"/>
      <c r="I181" s="2"/>
      <c r="J181" s="2"/>
      <c r="K181" s="2"/>
      <c r="L181" s="2"/>
      <c r="M181" s="2"/>
      <c r="N181" s="2"/>
      <c r="O181" s="2"/>
      <c r="P181" s="2"/>
      <c r="Q181" s="2"/>
      <c r="R181" s="2"/>
      <c r="S181" s="2"/>
      <c r="T181" s="2"/>
      <c r="U181" s="2"/>
      <c r="V181" s="2"/>
      <c r="W181" s="2"/>
      <c r="X181" s="2"/>
      <c r="Y181" s="2"/>
    </row>
    <row r="182" customFormat="false" ht="12.75" hidden="false" customHeight="true" outlineLevel="0" collapsed="false">
      <c r="A182" s="51"/>
      <c r="B182" s="51"/>
      <c r="C182" s="49"/>
      <c r="D182" s="51"/>
      <c r="E182" s="50"/>
      <c r="F182" s="51"/>
      <c r="G182" s="2"/>
      <c r="H182" s="2"/>
      <c r="I182" s="2"/>
      <c r="J182" s="2"/>
      <c r="K182" s="2"/>
      <c r="L182" s="2"/>
      <c r="M182" s="2"/>
      <c r="N182" s="2"/>
      <c r="O182" s="2"/>
      <c r="P182" s="2"/>
      <c r="Q182" s="2"/>
      <c r="R182" s="2"/>
      <c r="S182" s="2"/>
      <c r="T182" s="2"/>
      <c r="U182" s="2"/>
      <c r="V182" s="2"/>
      <c r="W182" s="2"/>
      <c r="X182" s="2"/>
      <c r="Y182" s="2"/>
    </row>
    <row r="183" customFormat="false" ht="12.75" hidden="false" customHeight="true" outlineLevel="0" collapsed="false">
      <c r="A183" s="51"/>
      <c r="B183" s="51"/>
      <c r="C183" s="49"/>
      <c r="D183" s="51"/>
      <c r="E183" s="50"/>
      <c r="F183" s="51"/>
      <c r="G183" s="2"/>
      <c r="H183" s="2"/>
      <c r="I183" s="2"/>
      <c r="J183" s="2"/>
      <c r="K183" s="2"/>
      <c r="L183" s="2"/>
      <c r="M183" s="2"/>
      <c r="N183" s="2"/>
      <c r="O183" s="2"/>
      <c r="P183" s="2"/>
      <c r="Q183" s="2"/>
      <c r="R183" s="2"/>
      <c r="S183" s="2"/>
      <c r="T183" s="2"/>
      <c r="U183" s="2"/>
      <c r="V183" s="2"/>
      <c r="W183" s="2"/>
      <c r="X183" s="2"/>
      <c r="Y183" s="2"/>
    </row>
    <row r="184" customFormat="false" ht="12.75" hidden="false" customHeight="true" outlineLevel="0" collapsed="false">
      <c r="A184" s="51"/>
      <c r="B184" s="51"/>
      <c r="C184" s="49"/>
      <c r="D184" s="51"/>
      <c r="E184" s="50"/>
      <c r="F184" s="51"/>
      <c r="G184" s="2"/>
      <c r="H184" s="2"/>
      <c r="I184" s="2"/>
      <c r="J184" s="2"/>
      <c r="K184" s="2"/>
      <c r="L184" s="2"/>
      <c r="M184" s="2"/>
      <c r="N184" s="2"/>
      <c r="O184" s="2"/>
      <c r="P184" s="2"/>
      <c r="Q184" s="2"/>
      <c r="R184" s="2"/>
      <c r="S184" s="2"/>
      <c r="T184" s="2"/>
      <c r="U184" s="2"/>
      <c r="V184" s="2"/>
      <c r="W184" s="2"/>
      <c r="X184" s="2"/>
      <c r="Y184" s="2"/>
    </row>
    <row r="185" customFormat="false" ht="12.75" hidden="false" customHeight="true" outlineLevel="0" collapsed="false">
      <c r="A185" s="51"/>
      <c r="B185" s="51"/>
      <c r="C185" s="49"/>
      <c r="D185" s="51"/>
      <c r="E185" s="50"/>
      <c r="F185" s="51"/>
      <c r="G185" s="2"/>
      <c r="H185" s="2"/>
      <c r="I185" s="2"/>
      <c r="J185" s="2"/>
      <c r="K185" s="2"/>
      <c r="L185" s="2"/>
      <c r="M185" s="2"/>
      <c r="N185" s="2"/>
      <c r="O185" s="2"/>
      <c r="P185" s="2"/>
      <c r="Q185" s="2"/>
      <c r="R185" s="2"/>
      <c r="S185" s="2"/>
      <c r="T185" s="2"/>
      <c r="U185" s="2"/>
      <c r="V185" s="2"/>
      <c r="W185" s="2"/>
      <c r="X185" s="2"/>
      <c r="Y185" s="2"/>
    </row>
    <row r="186" customFormat="false" ht="12.75" hidden="false" customHeight="true" outlineLevel="0" collapsed="false">
      <c r="A186" s="51"/>
      <c r="B186" s="51"/>
      <c r="C186" s="49"/>
      <c r="D186" s="51"/>
      <c r="E186" s="50"/>
      <c r="F186" s="51"/>
      <c r="G186" s="2"/>
      <c r="H186" s="2"/>
      <c r="I186" s="2"/>
      <c r="J186" s="2"/>
      <c r="K186" s="2"/>
      <c r="L186" s="2"/>
      <c r="M186" s="2"/>
      <c r="N186" s="2"/>
      <c r="O186" s="2"/>
      <c r="P186" s="2"/>
      <c r="Q186" s="2"/>
      <c r="R186" s="2"/>
      <c r="S186" s="2"/>
      <c r="T186" s="2"/>
      <c r="U186" s="2"/>
      <c r="V186" s="2"/>
      <c r="W186" s="2"/>
      <c r="X186" s="2"/>
      <c r="Y186" s="2"/>
    </row>
    <row r="187" customFormat="false" ht="12.75" hidden="false" customHeight="true" outlineLevel="0" collapsed="false">
      <c r="A187" s="51"/>
      <c r="B187" s="51"/>
      <c r="C187" s="49"/>
      <c r="D187" s="51"/>
      <c r="E187" s="50"/>
      <c r="F187" s="51"/>
      <c r="G187" s="2"/>
      <c r="H187" s="2"/>
      <c r="I187" s="2"/>
      <c r="J187" s="2"/>
      <c r="K187" s="2"/>
      <c r="L187" s="2"/>
      <c r="M187" s="2"/>
      <c r="N187" s="2"/>
      <c r="O187" s="2"/>
      <c r="P187" s="2"/>
      <c r="Q187" s="2"/>
      <c r="R187" s="2"/>
      <c r="S187" s="2"/>
      <c r="T187" s="2"/>
      <c r="U187" s="2"/>
      <c r="V187" s="2"/>
      <c r="W187" s="2"/>
      <c r="X187" s="2"/>
      <c r="Y187" s="2"/>
    </row>
    <row r="188" customFormat="false" ht="12.75" hidden="false" customHeight="true" outlineLevel="0" collapsed="false">
      <c r="A188" s="51"/>
      <c r="B188" s="51"/>
      <c r="C188" s="49"/>
      <c r="D188" s="51"/>
      <c r="E188" s="50"/>
      <c r="F188" s="51"/>
      <c r="G188" s="2"/>
      <c r="H188" s="2"/>
      <c r="I188" s="2"/>
      <c r="J188" s="2"/>
      <c r="K188" s="2"/>
      <c r="L188" s="2"/>
      <c r="M188" s="2"/>
      <c r="N188" s="2"/>
      <c r="O188" s="2"/>
      <c r="P188" s="2"/>
      <c r="Q188" s="2"/>
      <c r="R188" s="2"/>
      <c r="S188" s="2"/>
      <c r="T188" s="2"/>
      <c r="U188" s="2"/>
      <c r="V188" s="2"/>
      <c r="W188" s="2"/>
      <c r="X188" s="2"/>
      <c r="Y188" s="2"/>
    </row>
    <row r="189" customFormat="false" ht="12.75" hidden="false" customHeight="true" outlineLevel="0" collapsed="false">
      <c r="A189" s="51"/>
      <c r="B189" s="51"/>
      <c r="C189" s="49"/>
      <c r="D189" s="51"/>
      <c r="E189" s="50"/>
      <c r="F189" s="51"/>
      <c r="G189" s="2"/>
      <c r="H189" s="2"/>
      <c r="I189" s="2"/>
      <c r="J189" s="2"/>
      <c r="K189" s="2"/>
      <c r="L189" s="2"/>
      <c r="M189" s="2"/>
      <c r="N189" s="2"/>
      <c r="O189" s="2"/>
      <c r="P189" s="2"/>
      <c r="Q189" s="2"/>
      <c r="R189" s="2"/>
      <c r="S189" s="2"/>
      <c r="T189" s="2"/>
      <c r="U189" s="2"/>
      <c r="V189" s="2"/>
      <c r="W189" s="2"/>
      <c r="X189" s="2"/>
      <c r="Y189" s="2"/>
    </row>
    <row r="190" customFormat="false" ht="12.75" hidden="false" customHeight="true" outlineLevel="0" collapsed="false">
      <c r="A190" s="51"/>
      <c r="B190" s="51"/>
      <c r="C190" s="49"/>
      <c r="D190" s="51"/>
      <c r="E190" s="50"/>
      <c r="F190" s="51"/>
      <c r="G190" s="2"/>
      <c r="H190" s="2"/>
      <c r="I190" s="2"/>
      <c r="J190" s="2"/>
      <c r="K190" s="2"/>
      <c r="L190" s="2"/>
      <c r="M190" s="2"/>
      <c r="N190" s="2"/>
      <c r="O190" s="2"/>
      <c r="P190" s="2"/>
      <c r="Q190" s="2"/>
      <c r="R190" s="2"/>
      <c r="S190" s="2"/>
      <c r="T190" s="2"/>
      <c r="U190" s="2"/>
      <c r="V190" s="2"/>
      <c r="W190" s="2"/>
      <c r="X190" s="2"/>
      <c r="Y190" s="2"/>
    </row>
    <row r="191" customFormat="false" ht="12.75" hidden="false" customHeight="true" outlineLevel="0" collapsed="false">
      <c r="A191" s="51"/>
      <c r="B191" s="51"/>
      <c r="C191" s="49"/>
      <c r="D191" s="51"/>
      <c r="E191" s="50"/>
      <c r="F191" s="51"/>
      <c r="G191" s="2"/>
      <c r="H191" s="2"/>
      <c r="I191" s="2"/>
      <c r="J191" s="2"/>
      <c r="K191" s="2"/>
      <c r="L191" s="2"/>
      <c r="M191" s="2"/>
      <c r="N191" s="2"/>
      <c r="O191" s="2"/>
      <c r="P191" s="2"/>
      <c r="Q191" s="2"/>
      <c r="R191" s="2"/>
      <c r="S191" s="2"/>
      <c r="T191" s="2"/>
      <c r="U191" s="2"/>
      <c r="V191" s="2"/>
      <c r="W191" s="2"/>
      <c r="X191" s="2"/>
      <c r="Y191" s="2"/>
    </row>
    <row r="192" customFormat="false" ht="12.75" hidden="false" customHeight="true" outlineLevel="0" collapsed="false">
      <c r="A192" s="51"/>
      <c r="B192" s="51"/>
      <c r="C192" s="49"/>
      <c r="D192" s="51"/>
      <c r="E192" s="50"/>
      <c r="F192" s="51"/>
      <c r="G192" s="2"/>
      <c r="H192" s="2"/>
      <c r="I192" s="2"/>
      <c r="J192" s="2"/>
      <c r="K192" s="2"/>
      <c r="L192" s="2"/>
      <c r="M192" s="2"/>
      <c r="N192" s="2"/>
      <c r="O192" s="2"/>
      <c r="P192" s="2"/>
      <c r="Q192" s="2"/>
      <c r="R192" s="2"/>
      <c r="S192" s="2"/>
      <c r="T192" s="2"/>
      <c r="U192" s="2"/>
      <c r="V192" s="2"/>
      <c r="W192" s="2"/>
      <c r="X192" s="2"/>
      <c r="Y192" s="2"/>
    </row>
    <row r="193" customFormat="false" ht="12.75" hidden="false" customHeight="true" outlineLevel="0" collapsed="false">
      <c r="A193" s="51"/>
      <c r="B193" s="51"/>
      <c r="C193" s="49"/>
      <c r="D193" s="51"/>
      <c r="E193" s="50"/>
      <c r="F193" s="51"/>
      <c r="G193" s="2"/>
      <c r="H193" s="2"/>
      <c r="I193" s="2"/>
      <c r="J193" s="2"/>
      <c r="K193" s="2"/>
      <c r="L193" s="2"/>
      <c r="M193" s="2"/>
      <c r="N193" s="2"/>
      <c r="O193" s="2"/>
      <c r="P193" s="2"/>
      <c r="Q193" s="2"/>
      <c r="R193" s="2"/>
      <c r="S193" s="2"/>
      <c r="T193" s="2"/>
      <c r="U193" s="2"/>
      <c r="V193" s="2"/>
      <c r="W193" s="2"/>
      <c r="X193" s="2"/>
      <c r="Y193" s="2"/>
    </row>
    <row r="194" customFormat="false" ht="12.75" hidden="false" customHeight="true" outlineLevel="0" collapsed="false">
      <c r="A194" s="51"/>
      <c r="B194" s="51"/>
      <c r="C194" s="49"/>
      <c r="D194" s="51"/>
      <c r="E194" s="50"/>
      <c r="F194" s="51"/>
      <c r="G194" s="2"/>
      <c r="H194" s="2"/>
      <c r="I194" s="2"/>
      <c r="J194" s="2"/>
      <c r="K194" s="2"/>
      <c r="L194" s="2"/>
      <c r="M194" s="2"/>
      <c r="N194" s="2"/>
      <c r="O194" s="2"/>
      <c r="P194" s="2"/>
      <c r="Q194" s="2"/>
      <c r="R194" s="2"/>
      <c r="S194" s="2"/>
      <c r="T194" s="2"/>
      <c r="U194" s="2"/>
      <c r="V194" s="2"/>
      <c r="W194" s="2"/>
      <c r="X194" s="2"/>
      <c r="Y194" s="2"/>
    </row>
    <row r="195" customFormat="false" ht="12.75" hidden="false" customHeight="true" outlineLevel="0" collapsed="false">
      <c r="A195" s="51"/>
      <c r="B195" s="51"/>
      <c r="C195" s="49"/>
      <c r="D195" s="51"/>
      <c r="E195" s="50"/>
      <c r="F195" s="51"/>
      <c r="G195" s="2"/>
      <c r="H195" s="2"/>
      <c r="I195" s="2"/>
      <c r="J195" s="2"/>
      <c r="K195" s="2"/>
      <c r="L195" s="2"/>
      <c r="M195" s="2"/>
      <c r="N195" s="2"/>
      <c r="O195" s="2"/>
      <c r="P195" s="2"/>
      <c r="Q195" s="2"/>
      <c r="R195" s="2"/>
      <c r="S195" s="2"/>
      <c r="T195" s="2"/>
      <c r="U195" s="2"/>
      <c r="V195" s="2"/>
      <c r="W195" s="2"/>
      <c r="X195" s="2"/>
      <c r="Y195" s="2"/>
    </row>
    <row r="196" customFormat="false" ht="12.75" hidden="false" customHeight="true" outlineLevel="0" collapsed="false">
      <c r="A196" s="51"/>
      <c r="B196" s="51"/>
      <c r="C196" s="49"/>
      <c r="D196" s="51"/>
      <c r="E196" s="50"/>
      <c r="F196" s="51"/>
      <c r="G196" s="2"/>
      <c r="H196" s="2"/>
      <c r="I196" s="2"/>
      <c r="J196" s="2"/>
      <c r="K196" s="2"/>
      <c r="L196" s="2"/>
      <c r="M196" s="2"/>
      <c r="N196" s="2"/>
      <c r="O196" s="2"/>
      <c r="P196" s="2"/>
      <c r="Q196" s="2"/>
      <c r="R196" s="2"/>
      <c r="S196" s="2"/>
      <c r="T196" s="2"/>
      <c r="U196" s="2"/>
      <c r="V196" s="2"/>
      <c r="W196" s="2"/>
      <c r="X196" s="2"/>
      <c r="Y196" s="2"/>
    </row>
    <row r="197" customFormat="false" ht="12.75" hidden="false" customHeight="true" outlineLevel="0" collapsed="false">
      <c r="A197" s="51"/>
      <c r="B197" s="51"/>
      <c r="C197" s="49"/>
      <c r="D197" s="51"/>
      <c r="E197" s="50"/>
      <c r="F197" s="51"/>
      <c r="G197" s="2"/>
      <c r="H197" s="2"/>
      <c r="I197" s="2"/>
      <c r="J197" s="2"/>
      <c r="K197" s="2"/>
      <c r="L197" s="2"/>
      <c r="M197" s="2"/>
      <c r="N197" s="2"/>
      <c r="O197" s="2"/>
      <c r="P197" s="2"/>
      <c r="Q197" s="2"/>
      <c r="R197" s="2"/>
      <c r="S197" s="2"/>
      <c r="T197" s="2"/>
      <c r="U197" s="2"/>
      <c r="V197" s="2"/>
      <c r="W197" s="2"/>
      <c r="X197" s="2"/>
      <c r="Y197" s="2"/>
    </row>
    <row r="198" customFormat="false" ht="12.75" hidden="false" customHeight="true" outlineLevel="0" collapsed="false">
      <c r="A198" s="51"/>
      <c r="B198" s="51"/>
      <c r="C198" s="49"/>
      <c r="D198" s="51"/>
      <c r="E198" s="50"/>
      <c r="F198" s="51"/>
      <c r="G198" s="2"/>
      <c r="H198" s="2"/>
      <c r="I198" s="2"/>
      <c r="J198" s="2"/>
      <c r="K198" s="2"/>
      <c r="L198" s="2"/>
      <c r="M198" s="2"/>
      <c r="N198" s="2"/>
      <c r="O198" s="2"/>
      <c r="P198" s="2"/>
      <c r="Q198" s="2"/>
      <c r="R198" s="2"/>
      <c r="S198" s="2"/>
      <c r="T198" s="2"/>
      <c r="U198" s="2"/>
      <c r="V198" s="2"/>
      <c r="W198" s="2"/>
      <c r="X198" s="2"/>
      <c r="Y198" s="2"/>
    </row>
    <row r="199" customFormat="false" ht="12.75" hidden="false" customHeight="true" outlineLevel="0" collapsed="false">
      <c r="A199" s="51"/>
      <c r="B199" s="51"/>
      <c r="C199" s="49"/>
      <c r="D199" s="51"/>
      <c r="E199" s="50"/>
      <c r="F199" s="51"/>
      <c r="G199" s="2"/>
      <c r="H199" s="2"/>
      <c r="I199" s="2"/>
      <c r="J199" s="2"/>
      <c r="K199" s="2"/>
      <c r="L199" s="2"/>
      <c r="M199" s="2"/>
      <c r="N199" s="2"/>
      <c r="O199" s="2"/>
      <c r="P199" s="2"/>
      <c r="Q199" s="2"/>
      <c r="R199" s="2"/>
      <c r="S199" s="2"/>
      <c r="T199" s="2"/>
      <c r="U199" s="2"/>
      <c r="V199" s="2"/>
      <c r="W199" s="2"/>
      <c r="X199" s="2"/>
      <c r="Y199" s="2"/>
    </row>
    <row r="200" customFormat="false" ht="12.75" hidden="false" customHeight="true" outlineLevel="0" collapsed="false">
      <c r="A200" s="51"/>
      <c r="B200" s="51"/>
      <c r="C200" s="49"/>
      <c r="D200" s="51"/>
      <c r="E200" s="50"/>
      <c r="F200" s="51"/>
      <c r="G200" s="2"/>
      <c r="H200" s="2"/>
      <c r="I200" s="2"/>
      <c r="J200" s="2"/>
      <c r="K200" s="2"/>
      <c r="L200" s="2"/>
      <c r="M200" s="2"/>
      <c r="N200" s="2"/>
      <c r="O200" s="2"/>
      <c r="P200" s="2"/>
      <c r="Q200" s="2"/>
      <c r="R200" s="2"/>
      <c r="S200" s="2"/>
      <c r="T200" s="2"/>
      <c r="U200" s="2"/>
      <c r="V200" s="2"/>
      <c r="W200" s="2"/>
      <c r="X200" s="2"/>
      <c r="Y200" s="2"/>
    </row>
    <row r="201" customFormat="false" ht="12.75" hidden="false" customHeight="true" outlineLevel="0" collapsed="false">
      <c r="A201" s="51"/>
      <c r="B201" s="51"/>
      <c r="C201" s="49"/>
      <c r="D201" s="51"/>
      <c r="E201" s="50"/>
      <c r="F201" s="51"/>
      <c r="G201" s="2"/>
      <c r="H201" s="2"/>
      <c r="I201" s="2"/>
      <c r="J201" s="2"/>
      <c r="K201" s="2"/>
      <c r="L201" s="2"/>
      <c r="M201" s="2"/>
      <c r="N201" s="2"/>
      <c r="O201" s="2"/>
      <c r="P201" s="2"/>
      <c r="Q201" s="2"/>
      <c r="R201" s="2"/>
      <c r="S201" s="2"/>
      <c r="T201" s="2"/>
      <c r="U201" s="2"/>
      <c r="V201" s="2"/>
      <c r="W201" s="2"/>
      <c r="X201" s="2"/>
      <c r="Y201" s="2"/>
    </row>
    <row r="202" customFormat="false" ht="12.75" hidden="false" customHeight="true" outlineLevel="0" collapsed="false">
      <c r="A202" s="51"/>
      <c r="B202" s="51"/>
      <c r="C202" s="49"/>
      <c r="D202" s="51"/>
      <c r="E202" s="50"/>
      <c r="F202" s="51"/>
      <c r="G202" s="2"/>
      <c r="H202" s="2"/>
      <c r="I202" s="2"/>
      <c r="J202" s="2"/>
      <c r="K202" s="2"/>
      <c r="L202" s="2"/>
      <c r="M202" s="2"/>
      <c r="N202" s="2"/>
      <c r="O202" s="2"/>
      <c r="P202" s="2"/>
      <c r="Q202" s="2"/>
      <c r="R202" s="2"/>
      <c r="S202" s="2"/>
      <c r="T202" s="2"/>
      <c r="U202" s="2"/>
      <c r="V202" s="2"/>
      <c r="W202" s="2"/>
      <c r="X202" s="2"/>
      <c r="Y202" s="2"/>
    </row>
    <row r="203" customFormat="false" ht="12.75" hidden="false" customHeight="true" outlineLevel="0" collapsed="false">
      <c r="A203" s="51"/>
      <c r="B203" s="51"/>
      <c r="C203" s="49"/>
      <c r="D203" s="51"/>
      <c r="E203" s="50"/>
      <c r="F203" s="51"/>
      <c r="G203" s="2"/>
      <c r="H203" s="2"/>
      <c r="I203" s="2"/>
      <c r="J203" s="2"/>
      <c r="K203" s="2"/>
      <c r="L203" s="2"/>
      <c r="M203" s="2"/>
      <c r="N203" s="2"/>
      <c r="O203" s="2"/>
      <c r="P203" s="2"/>
      <c r="Q203" s="2"/>
      <c r="R203" s="2"/>
      <c r="S203" s="2"/>
      <c r="T203" s="2"/>
      <c r="U203" s="2"/>
      <c r="V203" s="2"/>
      <c r="W203" s="2"/>
      <c r="X203" s="2"/>
      <c r="Y203" s="2"/>
    </row>
    <row r="204" customFormat="false" ht="12.75" hidden="false" customHeight="true" outlineLevel="0" collapsed="false">
      <c r="A204" s="51"/>
      <c r="B204" s="51"/>
      <c r="C204" s="49"/>
      <c r="D204" s="51"/>
      <c r="E204" s="50"/>
      <c r="F204" s="51"/>
      <c r="G204" s="2"/>
      <c r="H204" s="2"/>
      <c r="I204" s="2"/>
      <c r="J204" s="2"/>
      <c r="K204" s="2"/>
      <c r="L204" s="2"/>
      <c r="M204" s="2"/>
      <c r="N204" s="2"/>
      <c r="O204" s="2"/>
      <c r="P204" s="2"/>
      <c r="Q204" s="2"/>
      <c r="R204" s="2"/>
      <c r="S204" s="2"/>
      <c r="T204" s="2"/>
      <c r="U204" s="2"/>
      <c r="V204" s="2"/>
      <c r="W204" s="2"/>
      <c r="X204" s="2"/>
      <c r="Y204" s="2"/>
    </row>
    <row r="205" customFormat="false" ht="12.75" hidden="false" customHeight="true" outlineLevel="0" collapsed="false">
      <c r="A205" s="51"/>
      <c r="B205" s="51"/>
      <c r="C205" s="49"/>
      <c r="D205" s="51"/>
      <c r="E205" s="50"/>
      <c r="F205" s="51"/>
      <c r="G205" s="2"/>
      <c r="H205" s="2"/>
      <c r="I205" s="2"/>
      <c r="J205" s="2"/>
      <c r="K205" s="2"/>
      <c r="L205" s="2"/>
      <c r="M205" s="2"/>
      <c r="N205" s="2"/>
      <c r="O205" s="2"/>
      <c r="P205" s="2"/>
      <c r="Q205" s="2"/>
      <c r="R205" s="2"/>
      <c r="S205" s="2"/>
      <c r="T205" s="2"/>
      <c r="U205" s="2"/>
      <c r="V205" s="2"/>
      <c r="W205" s="2"/>
      <c r="X205" s="2"/>
      <c r="Y205" s="2"/>
    </row>
    <row r="206" customFormat="false" ht="12.75" hidden="false" customHeight="true" outlineLevel="0" collapsed="false">
      <c r="A206" s="51"/>
      <c r="B206" s="51"/>
      <c r="C206" s="49"/>
      <c r="D206" s="51"/>
      <c r="E206" s="50"/>
      <c r="F206" s="51"/>
      <c r="G206" s="2"/>
      <c r="H206" s="2"/>
      <c r="I206" s="2"/>
      <c r="J206" s="2"/>
      <c r="K206" s="2"/>
      <c r="L206" s="2"/>
      <c r="M206" s="2"/>
      <c r="N206" s="2"/>
      <c r="O206" s="2"/>
      <c r="P206" s="2"/>
      <c r="Q206" s="2"/>
      <c r="R206" s="2"/>
      <c r="S206" s="2"/>
      <c r="T206" s="2"/>
      <c r="U206" s="2"/>
      <c r="V206" s="2"/>
      <c r="W206" s="2"/>
      <c r="X206" s="2"/>
      <c r="Y206" s="2"/>
    </row>
    <row r="207" customFormat="false" ht="12.75" hidden="false" customHeight="true" outlineLevel="0" collapsed="false">
      <c r="A207" s="51"/>
      <c r="B207" s="51"/>
      <c r="C207" s="49"/>
      <c r="D207" s="51"/>
      <c r="E207" s="50"/>
      <c r="F207" s="51"/>
      <c r="G207" s="2"/>
      <c r="H207" s="2"/>
      <c r="I207" s="2"/>
      <c r="J207" s="2"/>
      <c r="K207" s="2"/>
      <c r="L207" s="2"/>
      <c r="M207" s="2"/>
      <c r="N207" s="2"/>
      <c r="O207" s="2"/>
      <c r="P207" s="2"/>
      <c r="Q207" s="2"/>
      <c r="R207" s="2"/>
      <c r="S207" s="2"/>
      <c r="T207" s="2"/>
      <c r="U207" s="2"/>
      <c r="V207" s="2"/>
      <c r="W207" s="2"/>
      <c r="X207" s="2"/>
      <c r="Y207" s="2"/>
    </row>
    <row r="208" customFormat="false" ht="12.75" hidden="false" customHeight="true" outlineLevel="0" collapsed="false">
      <c r="A208" s="51"/>
      <c r="B208" s="51"/>
      <c r="C208" s="49"/>
      <c r="D208" s="51"/>
      <c r="E208" s="50"/>
      <c r="F208" s="51"/>
      <c r="G208" s="2"/>
      <c r="H208" s="2"/>
      <c r="I208" s="2"/>
      <c r="J208" s="2"/>
      <c r="K208" s="2"/>
      <c r="L208" s="2"/>
      <c r="M208" s="2"/>
      <c r="N208" s="2"/>
      <c r="O208" s="2"/>
      <c r="P208" s="2"/>
      <c r="Q208" s="2"/>
      <c r="R208" s="2"/>
      <c r="S208" s="2"/>
      <c r="T208" s="2"/>
      <c r="U208" s="2"/>
      <c r="V208" s="2"/>
      <c r="W208" s="2"/>
      <c r="X208" s="2"/>
      <c r="Y208" s="2"/>
    </row>
    <row r="209" customFormat="false" ht="12.75" hidden="false" customHeight="true" outlineLevel="0" collapsed="false">
      <c r="A209" s="51"/>
      <c r="B209" s="51"/>
      <c r="C209" s="49"/>
      <c r="D209" s="51"/>
      <c r="E209" s="50"/>
      <c r="F209" s="51"/>
      <c r="G209" s="2"/>
      <c r="H209" s="2"/>
      <c r="I209" s="2"/>
      <c r="J209" s="2"/>
      <c r="K209" s="2"/>
      <c r="L209" s="2"/>
      <c r="M209" s="2"/>
      <c r="N209" s="2"/>
      <c r="O209" s="2"/>
      <c r="P209" s="2"/>
      <c r="Q209" s="2"/>
      <c r="R209" s="2"/>
      <c r="S209" s="2"/>
      <c r="T209" s="2"/>
      <c r="U209" s="2"/>
      <c r="V209" s="2"/>
      <c r="W209" s="2"/>
      <c r="X209" s="2"/>
      <c r="Y209" s="2"/>
    </row>
    <row r="210" customFormat="false" ht="12.75" hidden="false" customHeight="true" outlineLevel="0" collapsed="false">
      <c r="A210" s="51"/>
      <c r="B210" s="51"/>
      <c r="C210" s="49"/>
      <c r="D210" s="51"/>
      <c r="E210" s="50"/>
      <c r="F210" s="51"/>
      <c r="G210" s="2"/>
      <c r="H210" s="2"/>
      <c r="I210" s="2"/>
      <c r="J210" s="2"/>
      <c r="K210" s="2"/>
      <c r="L210" s="2"/>
      <c r="M210" s="2"/>
      <c r="N210" s="2"/>
      <c r="O210" s="2"/>
      <c r="P210" s="2"/>
      <c r="Q210" s="2"/>
      <c r="R210" s="2"/>
      <c r="S210" s="2"/>
      <c r="T210" s="2"/>
      <c r="U210" s="2"/>
      <c r="V210" s="2"/>
      <c r="W210" s="2"/>
      <c r="X210" s="2"/>
      <c r="Y210" s="2"/>
    </row>
    <row r="211" customFormat="false" ht="12.75" hidden="false" customHeight="true" outlineLevel="0" collapsed="false">
      <c r="A211" s="51"/>
      <c r="B211" s="51"/>
      <c r="C211" s="49"/>
      <c r="D211" s="51"/>
      <c r="E211" s="50"/>
      <c r="F211" s="51"/>
      <c r="G211" s="2"/>
      <c r="H211" s="2"/>
      <c r="I211" s="2"/>
      <c r="J211" s="2"/>
      <c r="K211" s="2"/>
      <c r="L211" s="2"/>
      <c r="M211" s="2"/>
      <c r="N211" s="2"/>
      <c r="O211" s="2"/>
      <c r="P211" s="2"/>
      <c r="Q211" s="2"/>
      <c r="R211" s="2"/>
      <c r="S211" s="2"/>
      <c r="T211" s="2"/>
      <c r="U211" s="2"/>
      <c r="V211" s="2"/>
      <c r="W211" s="2"/>
      <c r="X211" s="2"/>
      <c r="Y211" s="2"/>
    </row>
    <row r="212" customFormat="false" ht="12.75" hidden="false" customHeight="true" outlineLevel="0" collapsed="false">
      <c r="A212" s="51"/>
      <c r="B212" s="51"/>
      <c r="C212" s="49"/>
      <c r="D212" s="51"/>
      <c r="E212" s="50"/>
      <c r="F212" s="51"/>
      <c r="G212" s="2"/>
      <c r="H212" s="2"/>
      <c r="I212" s="2"/>
      <c r="J212" s="2"/>
      <c r="K212" s="2"/>
      <c r="L212" s="2"/>
      <c r="M212" s="2"/>
      <c r="N212" s="2"/>
      <c r="O212" s="2"/>
      <c r="P212" s="2"/>
      <c r="Q212" s="2"/>
      <c r="R212" s="2"/>
      <c r="S212" s="2"/>
      <c r="T212" s="2"/>
      <c r="U212" s="2"/>
      <c r="V212" s="2"/>
      <c r="W212" s="2"/>
      <c r="X212" s="2"/>
      <c r="Y212" s="2"/>
    </row>
    <row r="213" customFormat="false" ht="12.75" hidden="false" customHeight="true" outlineLevel="0" collapsed="false">
      <c r="A213" s="51"/>
      <c r="B213" s="51"/>
      <c r="C213" s="49"/>
      <c r="D213" s="51"/>
      <c r="E213" s="50"/>
      <c r="F213" s="51"/>
      <c r="G213" s="2"/>
      <c r="H213" s="2"/>
      <c r="I213" s="2"/>
      <c r="J213" s="2"/>
      <c r="K213" s="2"/>
      <c r="L213" s="2"/>
      <c r="M213" s="2"/>
      <c r="N213" s="2"/>
      <c r="O213" s="2"/>
      <c r="P213" s="2"/>
      <c r="Q213" s="2"/>
      <c r="R213" s="2"/>
      <c r="S213" s="2"/>
      <c r="T213" s="2"/>
      <c r="U213" s="2"/>
      <c r="V213" s="2"/>
      <c r="W213" s="2"/>
      <c r="X213" s="2"/>
      <c r="Y213" s="2"/>
    </row>
    <row r="214" customFormat="false" ht="12.75" hidden="false" customHeight="true" outlineLevel="0" collapsed="false">
      <c r="A214" s="51"/>
      <c r="B214" s="51"/>
      <c r="C214" s="49"/>
      <c r="D214" s="51"/>
      <c r="E214" s="50"/>
      <c r="F214" s="51"/>
      <c r="G214" s="2"/>
      <c r="H214" s="2"/>
      <c r="I214" s="2"/>
      <c r="J214" s="2"/>
      <c r="K214" s="2"/>
      <c r="L214" s="2"/>
      <c r="M214" s="2"/>
      <c r="N214" s="2"/>
      <c r="O214" s="2"/>
      <c r="P214" s="2"/>
      <c r="Q214" s="2"/>
      <c r="R214" s="2"/>
      <c r="S214" s="2"/>
      <c r="T214" s="2"/>
      <c r="U214" s="2"/>
      <c r="V214" s="2"/>
      <c r="W214" s="2"/>
      <c r="X214" s="2"/>
      <c r="Y214" s="2"/>
    </row>
    <row r="215" customFormat="false" ht="12.75" hidden="false" customHeight="true" outlineLevel="0" collapsed="false">
      <c r="A215" s="51"/>
      <c r="B215" s="51"/>
      <c r="C215" s="49"/>
      <c r="D215" s="51"/>
      <c r="E215" s="50"/>
      <c r="F215" s="51"/>
      <c r="G215" s="2"/>
      <c r="H215" s="2"/>
      <c r="I215" s="2"/>
      <c r="J215" s="2"/>
      <c r="K215" s="2"/>
      <c r="L215" s="2"/>
      <c r="M215" s="2"/>
      <c r="N215" s="2"/>
      <c r="O215" s="2"/>
      <c r="P215" s="2"/>
      <c r="Q215" s="2"/>
      <c r="R215" s="2"/>
      <c r="S215" s="2"/>
      <c r="T215" s="2"/>
      <c r="U215" s="2"/>
      <c r="V215" s="2"/>
      <c r="W215" s="2"/>
      <c r="X215" s="2"/>
      <c r="Y215" s="2"/>
    </row>
    <row r="216" customFormat="false" ht="12.75" hidden="false" customHeight="true" outlineLevel="0" collapsed="false">
      <c r="A216" s="51"/>
      <c r="B216" s="51"/>
      <c r="C216" s="49"/>
      <c r="D216" s="51"/>
      <c r="E216" s="50"/>
      <c r="F216" s="51"/>
      <c r="G216" s="2"/>
      <c r="H216" s="2"/>
      <c r="I216" s="2"/>
      <c r="J216" s="2"/>
      <c r="K216" s="2"/>
      <c r="L216" s="2"/>
      <c r="M216" s="2"/>
      <c r="N216" s="2"/>
      <c r="O216" s="2"/>
      <c r="P216" s="2"/>
      <c r="Q216" s="2"/>
      <c r="R216" s="2"/>
      <c r="S216" s="2"/>
      <c r="T216" s="2"/>
      <c r="U216" s="2"/>
      <c r="V216" s="2"/>
      <c r="W216" s="2"/>
      <c r="X216" s="2"/>
      <c r="Y216" s="2"/>
    </row>
    <row r="217" customFormat="false" ht="12.75" hidden="false" customHeight="true" outlineLevel="0" collapsed="false">
      <c r="A217" s="51"/>
      <c r="B217" s="51"/>
      <c r="C217" s="49"/>
      <c r="D217" s="51"/>
      <c r="E217" s="50"/>
      <c r="F217" s="51"/>
      <c r="G217" s="2"/>
      <c r="H217" s="2"/>
      <c r="I217" s="2"/>
      <c r="J217" s="2"/>
      <c r="K217" s="2"/>
      <c r="L217" s="2"/>
      <c r="M217" s="2"/>
      <c r="N217" s="2"/>
      <c r="O217" s="2"/>
      <c r="P217" s="2"/>
      <c r="Q217" s="2"/>
      <c r="R217" s="2"/>
      <c r="S217" s="2"/>
      <c r="T217" s="2"/>
      <c r="U217" s="2"/>
      <c r="V217" s="2"/>
      <c r="W217" s="2"/>
      <c r="X217" s="2"/>
      <c r="Y217" s="2"/>
    </row>
    <row r="218" customFormat="false" ht="12.75" hidden="false" customHeight="true" outlineLevel="0" collapsed="false">
      <c r="A218" s="51"/>
      <c r="B218" s="51"/>
      <c r="C218" s="49"/>
      <c r="D218" s="51"/>
      <c r="E218" s="50"/>
      <c r="F218" s="51"/>
      <c r="G218" s="2"/>
      <c r="H218" s="2"/>
      <c r="I218" s="2"/>
      <c r="J218" s="2"/>
      <c r="K218" s="2"/>
      <c r="L218" s="2"/>
      <c r="M218" s="2"/>
      <c r="N218" s="2"/>
      <c r="O218" s="2"/>
      <c r="P218" s="2"/>
      <c r="Q218" s="2"/>
      <c r="R218" s="2"/>
      <c r="S218" s="2"/>
      <c r="T218" s="2"/>
      <c r="U218" s="2"/>
      <c r="V218" s="2"/>
      <c r="W218" s="2"/>
      <c r="X218" s="2"/>
      <c r="Y218" s="2"/>
    </row>
    <row r="219" customFormat="false" ht="12.75" hidden="false" customHeight="true" outlineLevel="0" collapsed="false">
      <c r="A219" s="51"/>
      <c r="B219" s="51"/>
      <c r="C219" s="49"/>
      <c r="D219" s="51"/>
      <c r="E219" s="50"/>
      <c r="F219" s="51"/>
      <c r="G219" s="2"/>
      <c r="H219" s="2"/>
      <c r="I219" s="2"/>
      <c r="J219" s="2"/>
      <c r="K219" s="2"/>
      <c r="L219" s="2"/>
      <c r="M219" s="2"/>
      <c r="N219" s="2"/>
      <c r="O219" s="2"/>
      <c r="P219" s="2"/>
      <c r="Q219" s="2"/>
      <c r="R219" s="2"/>
      <c r="S219" s="2"/>
      <c r="T219" s="2"/>
      <c r="U219" s="2"/>
      <c r="V219" s="2"/>
      <c r="W219" s="2"/>
      <c r="X219" s="2"/>
      <c r="Y219" s="2"/>
    </row>
    <row r="220" customFormat="false" ht="12.75" hidden="false" customHeight="true" outlineLevel="0" collapsed="false">
      <c r="A220" s="51"/>
      <c r="B220" s="51"/>
      <c r="C220" s="49"/>
      <c r="D220" s="51"/>
      <c r="E220" s="50"/>
      <c r="F220" s="51"/>
      <c r="G220" s="2"/>
      <c r="H220" s="2"/>
      <c r="I220" s="2"/>
      <c r="J220" s="2"/>
      <c r="K220" s="2"/>
      <c r="L220" s="2"/>
      <c r="M220" s="2"/>
      <c r="N220" s="2"/>
      <c r="O220" s="2"/>
      <c r="P220" s="2"/>
      <c r="Q220" s="2"/>
      <c r="R220" s="2"/>
      <c r="S220" s="2"/>
      <c r="T220" s="2"/>
      <c r="U220" s="2"/>
      <c r="V220" s="2"/>
      <c r="W220" s="2"/>
      <c r="X220" s="2"/>
      <c r="Y220" s="2"/>
    </row>
    <row r="221" customFormat="false" ht="15.75" hidden="false" customHeight="true" outlineLevel="0" collapsed="false">
      <c r="A221" s="51"/>
      <c r="B221" s="51"/>
      <c r="C221" s="49"/>
      <c r="D221" s="51"/>
      <c r="E221" s="53"/>
      <c r="F221" s="51"/>
    </row>
    <row r="222" customFormat="false" ht="15.75" hidden="false" customHeight="true" outlineLevel="0" collapsed="false">
      <c r="A222" s="51"/>
      <c r="B222" s="51"/>
      <c r="C222" s="49"/>
      <c r="D222" s="51"/>
      <c r="E222" s="53"/>
      <c r="F222" s="51"/>
    </row>
    <row r="223" customFormat="false" ht="15.75" hidden="false" customHeight="true" outlineLevel="0" collapsed="false">
      <c r="A223" s="51"/>
      <c r="B223" s="51"/>
      <c r="C223" s="49"/>
      <c r="D223" s="51"/>
      <c r="E223" s="53"/>
      <c r="F223" s="51"/>
    </row>
    <row r="224" customFormat="false" ht="15.75" hidden="false" customHeight="true" outlineLevel="0" collapsed="false">
      <c r="A224" s="51"/>
      <c r="B224" s="51"/>
      <c r="C224" s="49"/>
      <c r="D224" s="51"/>
      <c r="E224" s="53"/>
      <c r="F224" s="51"/>
    </row>
    <row r="225" customFormat="false" ht="15.75" hidden="false" customHeight="true" outlineLevel="0" collapsed="false">
      <c r="A225" s="51"/>
      <c r="B225" s="51"/>
      <c r="C225" s="49"/>
      <c r="D225" s="51"/>
      <c r="E225" s="53"/>
      <c r="F225" s="51"/>
    </row>
    <row r="226" customFormat="false" ht="15.75" hidden="false" customHeight="true" outlineLevel="0" collapsed="false">
      <c r="A226" s="51"/>
      <c r="B226" s="51"/>
      <c r="C226" s="49"/>
      <c r="D226" s="51"/>
      <c r="E226" s="53"/>
      <c r="F226" s="51"/>
    </row>
    <row r="227" customFormat="false" ht="15.75" hidden="false" customHeight="true" outlineLevel="0" collapsed="false">
      <c r="A227" s="51"/>
      <c r="B227" s="51"/>
      <c r="C227" s="49"/>
      <c r="D227" s="51"/>
      <c r="E227" s="53"/>
      <c r="F227" s="51"/>
    </row>
    <row r="228" customFormat="false" ht="15.75" hidden="false" customHeight="true" outlineLevel="0" collapsed="false">
      <c r="A228" s="51"/>
      <c r="B228" s="51"/>
      <c r="C228" s="49"/>
      <c r="D228" s="51"/>
      <c r="E228" s="53"/>
      <c r="F228" s="51"/>
    </row>
    <row r="229" customFormat="false" ht="15.75" hidden="false" customHeight="true" outlineLevel="0" collapsed="false">
      <c r="A229" s="51"/>
      <c r="B229" s="51"/>
      <c r="C229" s="49"/>
      <c r="D229" s="51"/>
      <c r="E229" s="53"/>
      <c r="F229" s="51"/>
    </row>
    <row r="230" customFormat="false" ht="15.75" hidden="false" customHeight="true" outlineLevel="0" collapsed="false">
      <c r="A230" s="51"/>
      <c r="B230" s="51"/>
      <c r="C230" s="49"/>
      <c r="D230" s="51"/>
      <c r="E230" s="53"/>
      <c r="F230" s="51"/>
    </row>
    <row r="231" customFormat="false" ht="15.75" hidden="false" customHeight="true" outlineLevel="0" collapsed="false">
      <c r="A231" s="51"/>
      <c r="B231" s="51"/>
      <c r="C231" s="49"/>
      <c r="D231" s="51"/>
      <c r="E231" s="53"/>
      <c r="F231" s="51"/>
    </row>
    <row r="232" customFormat="false" ht="15.75" hidden="false" customHeight="true" outlineLevel="0" collapsed="false">
      <c r="A232" s="51"/>
      <c r="B232" s="51"/>
      <c r="C232" s="49"/>
      <c r="D232" s="51"/>
      <c r="E232" s="53"/>
      <c r="F232" s="51"/>
    </row>
    <row r="233" customFormat="false" ht="15.75" hidden="false" customHeight="true" outlineLevel="0" collapsed="false">
      <c r="A233" s="51"/>
      <c r="B233" s="51"/>
      <c r="C233" s="49"/>
      <c r="D233" s="51"/>
      <c r="E233" s="53"/>
      <c r="F233" s="51"/>
    </row>
    <row r="234" customFormat="false" ht="15.75" hidden="false" customHeight="true" outlineLevel="0" collapsed="false">
      <c r="A234" s="51"/>
      <c r="B234" s="51"/>
      <c r="C234" s="49"/>
      <c r="D234" s="51"/>
      <c r="E234" s="53"/>
      <c r="F234" s="51"/>
    </row>
    <row r="235" customFormat="false" ht="15.75" hidden="false" customHeight="true" outlineLevel="0" collapsed="false">
      <c r="A235" s="51"/>
      <c r="B235" s="51"/>
      <c r="C235" s="49"/>
      <c r="D235" s="51"/>
      <c r="E235" s="53"/>
      <c r="F235" s="51"/>
    </row>
    <row r="236" customFormat="false" ht="15.75" hidden="false" customHeight="true" outlineLevel="0" collapsed="false">
      <c r="A236" s="51"/>
      <c r="B236" s="51"/>
      <c r="C236" s="49"/>
      <c r="D236" s="51"/>
      <c r="E236" s="53"/>
      <c r="F236" s="51"/>
    </row>
    <row r="237" customFormat="false" ht="15.75" hidden="false" customHeight="true" outlineLevel="0" collapsed="false">
      <c r="A237" s="51"/>
      <c r="B237" s="51"/>
      <c r="C237" s="49"/>
      <c r="D237" s="51"/>
      <c r="E237" s="53"/>
      <c r="F237" s="51"/>
    </row>
    <row r="238" customFormat="false" ht="15.75" hidden="false" customHeight="true" outlineLevel="0" collapsed="false">
      <c r="A238" s="51"/>
      <c r="B238" s="51"/>
      <c r="C238" s="49"/>
      <c r="D238" s="51"/>
      <c r="E238" s="53"/>
      <c r="F238" s="51"/>
    </row>
    <row r="239" customFormat="false" ht="15.75" hidden="false" customHeight="true" outlineLevel="0" collapsed="false">
      <c r="A239" s="51"/>
      <c r="B239" s="51"/>
      <c r="C239" s="49"/>
      <c r="D239" s="51"/>
      <c r="E239" s="53"/>
      <c r="F239" s="51"/>
    </row>
    <row r="240" customFormat="false" ht="15.75" hidden="false" customHeight="true" outlineLevel="0" collapsed="false">
      <c r="A240" s="51"/>
      <c r="B240" s="51"/>
      <c r="C240" s="49"/>
      <c r="D240" s="51"/>
      <c r="E240" s="53"/>
      <c r="F240" s="51"/>
    </row>
    <row r="241" customFormat="false" ht="15.75" hidden="false" customHeight="true" outlineLevel="0" collapsed="false">
      <c r="A241" s="51"/>
      <c r="B241" s="51"/>
      <c r="C241" s="49"/>
      <c r="D241" s="51"/>
      <c r="E241" s="53"/>
      <c r="F241" s="51"/>
    </row>
    <row r="242" customFormat="false" ht="15.75" hidden="false" customHeight="true" outlineLevel="0" collapsed="false">
      <c r="A242" s="51"/>
      <c r="B242" s="51"/>
      <c r="C242" s="49"/>
      <c r="D242" s="51"/>
      <c r="E242" s="53"/>
      <c r="F242" s="51"/>
    </row>
    <row r="243" customFormat="false" ht="15.75" hidden="false" customHeight="true" outlineLevel="0" collapsed="false">
      <c r="A243" s="51"/>
      <c r="B243" s="51"/>
      <c r="C243" s="49"/>
      <c r="D243" s="51"/>
      <c r="E243" s="53"/>
      <c r="F243" s="51"/>
    </row>
    <row r="244" customFormat="false" ht="15.75" hidden="false" customHeight="true" outlineLevel="0" collapsed="false">
      <c r="A244" s="51"/>
      <c r="B244" s="51"/>
      <c r="C244" s="49"/>
      <c r="D244" s="51"/>
      <c r="E244" s="53"/>
      <c r="F244" s="51"/>
    </row>
    <row r="245" customFormat="false" ht="15.75" hidden="false" customHeight="true" outlineLevel="0" collapsed="false">
      <c r="A245" s="51"/>
      <c r="B245" s="51"/>
      <c r="C245" s="49"/>
      <c r="D245" s="51"/>
      <c r="E245" s="53"/>
      <c r="F245" s="51"/>
    </row>
    <row r="246" customFormat="false" ht="15.75" hidden="false" customHeight="true" outlineLevel="0" collapsed="false">
      <c r="A246" s="51"/>
      <c r="B246" s="51"/>
      <c r="C246" s="49"/>
      <c r="D246" s="51"/>
      <c r="E246" s="53"/>
      <c r="F246" s="51"/>
    </row>
    <row r="247" customFormat="false" ht="15.75" hidden="false" customHeight="true" outlineLevel="0" collapsed="false">
      <c r="A247" s="51"/>
      <c r="B247" s="51"/>
      <c r="C247" s="49"/>
      <c r="D247" s="51"/>
      <c r="E247" s="53"/>
      <c r="F247" s="51"/>
    </row>
    <row r="248" customFormat="false" ht="15.75" hidden="false" customHeight="true" outlineLevel="0" collapsed="false">
      <c r="A248" s="51"/>
      <c r="B248" s="51"/>
      <c r="C248" s="49"/>
      <c r="D248" s="51"/>
      <c r="E248" s="53"/>
      <c r="F248" s="51"/>
    </row>
    <row r="249" customFormat="false" ht="15.75" hidden="false" customHeight="true" outlineLevel="0" collapsed="false">
      <c r="A249" s="51"/>
      <c r="B249" s="51"/>
      <c r="C249" s="49"/>
      <c r="D249" s="51"/>
      <c r="E249" s="53"/>
      <c r="F249" s="51"/>
    </row>
    <row r="250" customFormat="false" ht="15.75" hidden="false" customHeight="true" outlineLevel="0" collapsed="false">
      <c r="A250" s="51"/>
      <c r="B250" s="51"/>
      <c r="C250" s="49"/>
      <c r="D250" s="51"/>
      <c r="E250" s="53"/>
      <c r="F250" s="51"/>
    </row>
    <row r="251" customFormat="false" ht="15.75" hidden="false" customHeight="true" outlineLevel="0" collapsed="false">
      <c r="A251" s="51"/>
      <c r="B251" s="51"/>
      <c r="C251" s="49"/>
      <c r="D251" s="51"/>
      <c r="E251" s="53"/>
      <c r="F251" s="51"/>
    </row>
    <row r="252" customFormat="false" ht="15.75" hidden="false" customHeight="true" outlineLevel="0" collapsed="false">
      <c r="A252" s="51"/>
      <c r="B252" s="51"/>
      <c r="C252" s="49"/>
      <c r="D252" s="51"/>
      <c r="E252" s="53"/>
      <c r="F252" s="51"/>
    </row>
    <row r="253" customFormat="false" ht="15.75" hidden="false" customHeight="true" outlineLevel="0" collapsed="false">
      <c r="A253" s="51"/>
      <c r="B253" s="51"/>
      <c r="C253" s="49"/>
      <c r="D253" s="51"/>
      <c r="E253" s="53"/>
      <c r="F253" s="51"/>
    </row>
    <row r="254" customFormat="false" ht="15.75" hidden="false" customHeight="true" outlineLevel="0" collapsed="false">
      <c r="A254" s="51"/>
      <c r="B254" s="51"/>
      <c r="C254" s="49"/>
      <c r="D254" s="51"/>
      <c r="E254" s="53"/>
      <c r="F254" s="51"/>
    </row>
    <row r="255" customFormat="false" ht="15.75" hidden="false" customHeight="true" outlineLevel="0" collapsed="false">
      <c r="A255" s="51"/>
      <c r="B255" s="51"/>
      <c r="C255" s="49"/>
      <c r="D255" s="51"/>
      <c r="E255" s="53"/>
      <c r="F255" s="51"/>
    </row>
    <row r="256" customFormat="false" ht="15.75" hidden="false" customHeight="true" outlineLevel="0" collapsed="false">
      <c r="A256" s="51"/>
      <c r="B256" s="51"/>
      <c r="C256" s="49"/>
      <c r="D256" s="51"/>
      <c r="E256" s="53"/>
      <c r="F256" s="51"/>
    </row>
    <row r="257" customFormat="false" ht="15.75" hidden="false" customHeight="true" outlineLevel="0" collapsed="false">
      <c r="A257" s="51"/>
      <c r="B257" s="51"/>
      <c r="C257" s="49"/>
      <c r="D257" s="51"/>
      <c r="E257" s="53"/>
      <c r="F257" s="51"/>
    </row>
    <row r="258" customFormat="false" ht="15.75" hidden="false" customHeight="true" outlineLevel="0" collapsed="false">
      <c r="A258" s="51"/>
      <c r="B258" s="51"/>
      <c r="C258" s="49"/>
      <c r="D258" s="51"/>
      <c r="E258" s="53"/>
      <c r="F258" s="51"/>
    </row>
    <row r="259" customFormat="false" ht="15.75" hidden="false" customHeight="true" outlineLevel="0" collapsed="false">
      <c r="A259" s="51"/>
      <c r="B259" s="51"/>
      <c r="C259" s="49"/>
      <c r="D259" s="51"/>
      <c r="E259" s="53"/>
      <c r="F259" s="51"/>
    </row>
    <row r="260" customFormat="false" ht="15.75" hidden="false" customHeight="true" outlineLevel="0" collapsed="false">
      <c r="A260" s="51"/>
      <c r="B260" s="51"/>
      <c r="C260" s="49"/>
      <c r="D260" s="51"/>
      <c r="E260" s="53"/>
      <c r="F260" s="51"/>
    </row>
    <row r="261" customFormat="false" ht="15.75" hidden="false" customHeight="true" outlineLevel="0" collapsed="false">
      <c r="A261" s="51"/>
      <c r="B261" s="51"/>
      <c r="C261" s="49"/>
      <c r="D261" s="51"/>
      <c r="E261" s="53"/>
      <c r="F261" s="51"/>
    </row>
    <row r="262" customFormat="false" ht="15.75" hidden="false" customHeight="true" outlineLevel="0" collapsed="false">
      <c r="A262" s="51"/>
      <c r="B262" s="51"/>
      <c r="C262" s="49"/>
      <c r="D262" s="51"/>
      <c r="E262" s="53"/>
      <c r="F262" s="51"/>
    </row>
    <row r="263" customFormat="false" ht="15.75" hidden="false" customHeight="true" outlineLevel="0" collapsed="false">
      <c r="A263" s="51"/>
      <c r="B263" s="51"/>
      <c r="C263" s="49"/>
      <c r="D263" s="51"/>
      <c r="E263" s="53"/>
      <c r="F263" s="51"/>
    </row>
    <row r="264" customFormat="false" ht="15.75" hidden="false" customHeight="true" outlineLevel="0" collapsed="false">
      <c r="A264" s="51"/>
      <c r="B264" s="51"/>
      <c r="C264" s="49"/>
      <c r="D264" s="51"/>
      <c r="E264" s="53"/>
      <c r="F264" s="51"/>
    </row>
    <row r="265" customFormat="false" ht="15.75" hidden="false" customHeight="true" outlineLevel="0" collapsed="false">
      <c r="A265" s="51"/>
      <c r="B265" s="51"/>
      <c r="C265" s="49"/>
      <c r="D265" s="51"/>
      <c r="E265" s="53"/>
      <c r="F265" s="51"/>
    </row>
    <row r="266" customFormat="false" ht="15.75" hidden="false" customHeight="true" outlineLevel="0" collapsed="false">
      <c r="A266" s="51"/>
      <c r="B266" s="51"/>
      <c r="C266" s="49"/>
      <c r="D266" s="51"/>
      <c r="E266" s="53"/>
      <c r="F266" s="51"/>
    </row>
    <row r="267" customFormat="false" ht="15.75" hidden="false" customHeight="true" outlineLevel="0" collapsed="false">
      <c r="A267" s="51"/>
      <c r="B267" s="51"/>
      <c r="C267" s="49"/>
      <c r="D267" s="51"/>
      <c r="E267" s="53"/>
      <c r="F267" s="51"/>
    </row>
    <row r="268" customFormat="false" ht="15.75" hidden="false" customHeight="true" outlineLevel="0" collapsed="false">
      <c r="A268" s="51"/>
      <c r="B268" s="51"/>
      <c r="C268" s="49"/>
      <c r="D268" s="51"/>
      <c r="E268" s="53"/>
      <c r="F268" s="51"/>
    </row>
    <row r="269" customFormat="false" ht="15.75" hidden="false" customHeight="true" outlineLevel="0" collapsed="false">
      <c r="A269" s="51"/>
      <c r="B269" s="51"/>
      <c r="C269" s="49"/>
      <c r="D269" s="51"/>
      <c r="E269" s="53"/>
      <c r="F269" s="51"/>
    </row>
    <row r="270" customFormat="false" ht="15.75" hidden="false" customHeight="true" outlineLevel="0" collapsed="false">
      <c r="A270" s="51"/>
      <c r="B270" s="51"/>
      <c r="C270" s="49"/>
      <c r="D270" s="51"/>
      <c r="E270" s="53"/>
      <c r="F270" s="51"/>
    </row>
    <row r="271" customFormat="false" ht="15.75" hidden="false" customHeight="true" outlineLevel="0" collapsed="false">
      <c r="A271" s="51"/>
      <c r="B271" s="51"/>
      <c r="C271" s="49"/>
      <c r="D271" s="51"/>
      <c r="E271" s="53"/>
      <c r="F271" s="51"/>
    </row>
    <row r="272" customFormat="false" ht="15.75" hidden="false" customHeight="true" outlineLevel="0" collapsed="false">
      <c r="A272" s="51"/>
      <c r="B272" s="51"/>
      <c r="C272" s="49"/>
      <c r="D272" s="51"/>
      <c r="E272" s="53"/>
      <c r="F272" s="51"/>
    </row>
    <row r="273" customFormat="false" ht="15.75" hidden="false" customHeight="true" outlineLevel="0" collapsed="false">
      <c r="A273" s="51"/>
      <c r="B273" s="51"/>
      <c r="C273" s="49"/>
      <c r="D273" s="51"/>
      <c r="E273" s="53"/>
      <c r="F273" s="51"/>
    </row>
    <row r="274" customFormat="false" ht="15.75" hidden="false" customHeight="true" outlineLevel="0" collapsed="false">
      <c r="A274" s="51"/>
      <c r="B274" s="51"/>
      <c r="C274" s="49"/>
      <c r="D274" s="51"/>
      <c r="E274" s="53"/>
      <c r="F274" s="51"/>
    </row>
    <row r="275" customFormat="false" ht="15.75" hidden="false" customHeight="true" outlineLevel="0" collapsed="false">
      <c r="A275" s="51"/>
      <c r="B275" s="51"/>
      <c r="C275" s="49"/>
      <c r="D275" s="51"/>
      <c r="E275" s="53"/>
      <c r="F275" s="51"/>
    </row>
    <row r="276" customFormat="false" ht="15.75" hidden="false" customHeight="true" outlineLevel="0" collapsed="false">
      <c r="A276" s="51"/>
      <c r="B276" s="51"/>
      <c r="C276" s="49"/>
      <c r="D276" s="51"/>
      <c r="E276" s="53"/>
      <c r="F276" s="51"/>
    </row>
    <row r="277" customFormat="false" ht="15.75" hidden="false" customHeight="true" outlineLevel="0" collapsed="false">
      <c r="A277" s="51"/>
      <c r="B277" s="51"/>
      <c r="C277" s="49"/>
      <c r="D277" s="51"/>
      <c r="E277" s="53"/>
      <c r="F277" s="51"/>
    </row>
    <row r="278" customFormat="false" ht="15.75" hidden="false" customHeight="true" outlineLevel="0" collapsed="false">
      <c r="A278" s="51"/>
      <c r="B278" s="51"/>
      <c r="C278" s="49"/>
      <c r="D278" s="51"/>
      <c r="E278" s="53"/>
      <c r="F278" s="51"/>
    </row>
    <row r="279" customFormat="false" ht="15.75" hidden="false" customHeight="true" outlineLevel="0" collapsed="false">
      <c r="A279" s="51"/>
      <c r="B279" s="51"/>
      <c r="C279" s="49"/>
      <c r="D279" s="51"/>
      <c r="E279" s="53"/>
      <c r="F279" s="51"/>
    </row>
    <row r="280" customFormat="false" ht="15.75" hidden="false" customHeight="true" outlineLevel="0" collapsed="false">
      <c r="A280" s="51"/>
      <c r="B280" s="51"/>
      <c r="C280" s="49"/>
      <c r="D280" s="51"/>
      <c r="E280" s="53"/>
      <c r="F280" s="51"/>
    </row>
    <row r="281" customFormat="false" ht="15.75" hidden="false" customHeight="true" outlineLevel="0" collapsed="false">
      <c r="A281" s="51"/>
      <c r="B281" s="51"/>
      <c r="C281" s="49"/>
      <c r="D281" s="51"/>
      <c r="E281" s="53"/>
      <c r="F281" s="51"/>
    </row>
    <row r="282" customFormat="false" ht="15.75" hidden="false" customHeight="true" outlineLevel="0" collapsed="false">
      <c r="A282" s="51"/>
      <c r="B282" s="51"/>
      <c r="C282" s="49"/>
      <c r="D282" s="51"/>
      <c r="E282" s="53"/>
      <c r="F282" s="51"/>
    </row>
    <row r="283" customFormat="false" ht="15.75" hidden="false" customHeight="true" outlineLevel="0" collapsed="false">
      <c r="A283" s="51"/>
      <c r="B283" s="51"/>
      <c r="C283" s="49"/>
      <c r="D283" s="51"/>
      <c r="E283" s="53"/>
      <c r="F283" s="51"/>
    </row>
    <row r="284" customFormat="false" ht="15.75" hidden="false" customHeight="true" outlineLevel="0" collapsed="false">
      <c r="A284" s="51"/>
      <c r="B284" s="51"/>
      <c r="C284" s="49"/>
      <c r="D284" s="51"/>
      <c r="E284" s="53"/>
      <c r="F284" s="51"/>
    </row>
    <row r="285" customFormat="false" ht="15.75" hidden="false" customHeight="true" outlineLevel="0" collapsed="false">
      <c r="A285" s="51"/>
      <c r="B285" s="51"/>
      <c r="C285" s="49"/>
      <c r="D285" s="51"/>
      <c r="E285" s="53"/>
      <c r="F285" s="51"/>
    </row>
    <row r="286" customFormat="false" ht="15.75" hidden="false" customHeight="true" outlineLevel="0" collapsed="false">
      <c r="A286" s="51"/>
      <c r="B286" s="51"/>
      <c r="C286" s="49"/>
      <c r="D286" s="51"/>
      <c r="E286" s="53"/>
      <c r="F286" s="51"/>
    </row>
    <row r="287" customFormat="false" ht="15.75" hidden="false" customHeight="true" outlineLevel="0" collapsed="false">
      <c r="A287" s="51"/>
      <c r="B287" s="51"/>
      <c r="C287" s="49"/>
      <c r="D287" s="51"/>
      <c r="E287" s="53"/>
      <c r="F287" s="51"/>
    </row>
    <row r="288" customFormat="false" ht="15.75" hidden="false" customHeight="true" outlineLevel="0" collapsed="false">
      <c r="A288" s="51"/>
      <c r="B288" s="51"/>
      <c r="C288" s="49"/>
      <c r="D288" s="51"/>
      <c r="E288" s="53"/>
      <c r="F288" s="51"/>
    </row>
    <row r="289" customFormat="false" ht="15.75" hidden="false" customHeight="true" outlineLevel="0" collapsed="false">
      <c r="A289" s="51"/>
      <c r="B289" s="51"/>
      <c r="C289" s="49"/>
      <c r="D289" s="51"/>
      <c r="E289" s="53"/>
      <c r="F289" s="51"/>
    </row>
    <row r="290" customFormat="false" ht="15.75" hidden="false" customHeight="true" outlineLevel="0" collapsed="false">
      <c r="A290" s="51"/>
      <c r="B290" s="51"/>
      <c r="C290" s="49"/>
      <c r="D290" s="51"/>
      <c r="E290" s="53"/>
      <c r="F290" s="51"/>
    </row>
    <row r="291" customFormat="false" ht="15.75" hidden="false" customHeight="true" outlineLevel="0" collapsed="false">
      <c r="A291" s="51"/>
      <c r="B291" s="51"/>
      <c r="C291" s="49"/>
      <c r="D291" s="51"/>
      <c r="E291" s="53"/>
      <c r="F291" s="51"/>
    </row>
    <row r="292" customFormat="false" ht="15.75" hidden="false" customHeight="true" outlineLevel="0" collapsed="false">
      <c r="A292" s="51"/>
      <c r="B292" s="51"/>
      <c r="C292" s="49"/>
      <c r="D292" s="51"/>
      <c r="E292" s="53"/>
      <c r="F292" s="51"/>
    </row>
    <row r="293" customFormat="false" ht="15.75" hidden="false" customHeight="true" outlineLevel="0" collapsed="false">
      <c r="A293" s="51"/>
      <c r="B293" s="51"/>
      <c r="C293" s="49"/>
      <c r="D293" s="51"/>
      <c r="E293" s="53"/>
      <c r="F293" s="51"/>
    </row>
    <row r="294" customFormat="false" ht="15.75" hidden="false" customHeight="true" outlineLevel="0" collapsed="false">
      <c r="A294" s="51"/>
      <c r="B294" s="51"/>
      <c r="C294" s="49"/>
      <c r="D294" s="51"/>
      <c r="E294" s="53"/>
      <c r="F294" s="51"/>
    </row>
    <row r="295" customFormat="false" ht="15.75" hidden="false" customHeight="true" outlineLevel="0" collapsed="false">
      <c r="A295" s="51"/>
      <c r="B295" s="51"/>
      <c r="C295" s="49"/>
      <c r="D295" s="51"/>
      <c r="E295" s="53"/>
      <c r="F295" s="51"/>
    </row>
    <row r="296" customFormat="false" ht="15.75" hidden="false" customHeight="true" outlineLevel="0" collapsed="false">
      <c r="A296" s="51"/>
      <c r="B296" s="51"/>
      <c r="C296" s="49"/>
      <c r="D296" s="51"/>
      <c r="E296" s="53"/>
      <c r="F296" s="51"/>
    </row>
    <row r="297" customFormat="false" ht="15.75" hidden="false" customHeight="true" outlineLevel="0" collapsed="false">
      <c r="A297" s="51"/>
      <c r="B297" s="51"/>
      <c r="C297" s="49"/>
      <c r="D297" s="51"/>
      <c r="E297" s="53"/>
      <c r="F297" s="51"/>
    </row>
    <row r="298" customFormat="false" ht="15.75" hidden="false" customHeight="true" outlineLevel="0" collapsed="false">
      <c r="A298" s="51"/>
      <c r="B298" s="51"/>
      <c r="C298" s="49"/>
      <c r="D298" s="51"/>
      <c r="E298" s="53"/>
      <c r="F298" s="51"/>
    </row>
    <row r="299" customFormat="false" ht="15.75" hidden="false" customHeight="true" outlineLevel="0" collapsed="false">
      <c r="A299" s="51"/>
      <c r="B299" s="51"/>
      <c r="C299" s="49"/>
      <c r="D299" s="51"/>
      <c r="E299" s="53"/>
      <c r="F299" s="51"/>
    </row>
    <row r="300" customFormat="false" ht="15.75" hidden="false" customHeight="true" outlineLevel="0" collapsed="false">
      <c r="A300" s="51"/>
      <c r="B300" s="51"/>
      <c r="C300" s="49"/>
      <c r="D300" s="51"/>
      <c r="E300" s="53"/>
      <c r="F300" s="51"/>
    </row>
    <row r="301" customFormat="false" ht="15.75" hidden="false" customHeight="true" outlineLevel="0" collapsed="false">
      <c r="A301" s="51"/>
      <c r="B301" s="51"/>
      <c r="C301" s="49"/>
      <c r="D301" s="51"/>
      <c r="E301" s="53"/>
      <c r="F301" s="51"/>
    </row>
    <row r="302" customFormat="false" ht="15.75" hidden="false" customHeight="true" outlineLevel="0" collapsed="false">
      <c r="A302" s="51"/>
      <c r="B302" s="51"/>
      <c r="C302" s="49"/>
      <c r="D302" s="51"/>
      <c r="E302" s="53"/>
      <c r="F302" s="51"/>
    </row>
    <row r="303" customFormat="false" ht="15.75" hidden="false" customHeight="true" outlineLevel="0" collapsed="false">
      <c r="A303" s="51"/>
      <c r="B303" s="51"/>
      <c r="C303" s="49"/>
      <c r="D303" s="51"/>
      <c r="E303" s="53"/>
      <c r="F303" s="51"/>
    </row>
    <row r="304" customFormat="false" ht="15.75" hidden="false" customHeight="true" outlineLevel="0" collapsed="false">
      <c r="A304" s="51"/>
      <c r="B304" s="51"/>
      <c r="C304" s="49"/>
      <c r="D304" s="51"/>
      <c r="E304" s="53"/>
      <c r="F304" s="51"/>
    </row>
    <row r="305" customFormat="false" ht="15.75" hidden="false" customHeight="true" outlineLevel="0" collapsed="false">
      <c r="A305" s="51"/>
      <c r="B305" s="51"/>
      <c r="C305" s="49"/>
      <c r="D305" s="51"/>
      <c r="E305" s="53"/>
      <c r="F305" s="51"/>
    </row>
    <row r="306" customFormat="false" ht="15.75" hidden="false" customHeight="true" outlineLevel="0" collapsed="false">
      <c r="A306" s="51"/>
      <c r="B306" s="51"/>
      <c r="C306" s="49"/>
      <c r="D306" s="51"/>
      <c r="E306" s="53"/>
      <c r="F306" s="51"/>
    </row>
    <row r="307" customFormat="false" ht="15.75" hidden="false" customHeight="true" outlineLevel="0" collapsed="false">
      <c r="A307" s="51"/>
      <c r="B307" s="51"/>
      <c r="C307" s="49"/>
      <c r="D307" s="51"/>
      <c r="E307" s="53"/>
      <c r="F307" s="51"/>
    </row>
    <row r="308" customFormat="false" ht="15.75" hidden="false" customHeight="true" outlineLevel="0" collapsed="false">
      <c r="A308" s="51"/>
      <c r="B308" s="51"/>
      <c r="C308" s="49"/>
      <c r="D308" s="51"/>
      <c r="E308" s="53"/>
      <c r="F308" s="51"/>
    </row>
    <row r="309" customFormat="false" ht="15.75" hidden="false" customHeight="true" outlineLevel="0" collapsed="false">
      <c r="A309" s="51"/>
      <c r="B309" s="51"/>
      <c r="C309" s="49"/>
      <c r="D309" s="51"/>
      <c r="E309" s="53"/>
      <c r="F309" s="51"/>
    </row>
    <row r="310" customFormat="false" ht="15.75" hidden="false" customHeight="true" outlineLevel="0" collapsed="false">
      <c r="A310" s="51"/>
      <c r="B310" s="51"/>
      <c r="C310" s="49"/>
      <c r="D310" s="51"/>
      <c r="E310" s="53"/>
      <c r="F310" s="51"/>
    </row>
    <row r="311" customFormat="false" ht="15.75" hidden="false" customHeight="true" outlineLevel="0" collapsed="false">
      <c r="A311" s="51"/>
      <c r="B311" s="51"/>
      <c r="C311" s="49"/>
      <c r="D311" s="51"/>
      <c r="E311" s="53"/>
      <c r="F311" s="51"/>
    </row>
    <row r="312" customFormat="false" ht="15.75" hidden="false" customHeight="true" outlineLevel="0" collapsed="false">
      <c r="A312" s="51"/>
      <c r="B312" s="51"/>
      <c r="C312" s="49"/>
      <c r="D312" s="51"/>
      <c r="E312" s="53"/>
      <c r="F312" s="51"/>
    </row>
    <row r="313" customFormat="false" ht="15.75" hidden="false" customHeight="true" outlineLevel="0" collapsed="false">
      <c r="A313" s="51"/>
      <c r="B313" s="51"/>
      <c r="C313" s="49"/>
      <c r="D313" s="51"/>
      <c r="E313" s="53"/>
      <c r="F313" s="51"/>
    </row>
    <row r="314" customFormat="false" ht="15.75" hidden="false" customHeight="true" outlineLevel="0" collapsed="false">
      <c r="A314" s="51"/>
      <c r="B314" s="51"/>
      <c r="C314" s="49"/>
      <c r="D314" s="51"/>
      <c r="E314" s="53"/>
      <c r="F314" s="51"/>
    </row>
    <row r="315" customFormat="false" ht="15.75" hidden="false" customHeight="true" outlineLevel="0" collapsed="false">
      <c r="A315" s="51"/>
      <c r="B315" s="51"/>
      <c r="C315" s="49"/>
      <c r="D315" s="51"/>
      <c r="E315" s="53"/>
      <c r="F315" s="51"/>
    </row>
    <row r="316" customFormat="false" ht="15.75" hidden="false" customHeight="true" outlineLevel="0" collapsed="false">
      <c r="A316" s="51"/>
      <c r="B316" s="51"/>
      <c r="C316" s="49"/>
      <c r="D316" s="51"/>
      <c r="E316" s="53"/>
      <c r="F316" s="51"/>
    </row>
    <row r="317" customFormat="false" ht="15.75" hidden="false" customHeight="true" outlineLevel="0" collapsed="false">
      <c r="A317" s="51"/>
      <c r="B317" s="51"/>
      <c r="C317" s="49"/>
      <c r="D317" s="51"/>
      <c r="E317" s="53"/>
      <c r="F317" s="51"/>
    </row>
    <row r="318" customFormat="false" ht="15.75" hidden="false" customHeight="true" outlineLevel="0" collapsed="false">
      <c r="A318" s="51"/>
      <c r="B318" s="51"/>
      <c r="C318" s="49"/>
      <c r="D318" s="51"/>
      <c r="E318" s="53"/>
      <c r="F318" s="51"/>
    </row>
    <row r="319" customFormat="false" ht="15.75" hidden="false" customHeight="true" outlineLevel="0" collapsed="false">
      <c r="A319" s="51"/>
      <c r="B319" s="51"/>
      <c r="C319" s="49"/>
      <c r="D319" s="51"/>
      <c r="E319" s="53"/>
      <c r="F319" s="51"/>
    </row>
    <row r="320" customFormat="false" ht="15.75" hidden="false" customHeight="true" outlineLevel="0" collapsed="false">
      <c r="A320" s="51"/>
      <c r="B320" s="51"/>
      <c r="C320" s="49"/>
      <c r="D320" s="51"/>
      <c r="E320" s="53"/>
      <c r="F320" s="51"/>
    </row>
    <row r="321" customFormat="false" ht="15.75" hidden="false" customHeight="true" outlineLevel="0" collapsed="false">
      <c r="A321" s="51"/>
      <c r="B321" s="51"/>
      <c r="C321" s="49"/>
      <c r="D321" s="51"/>
      <c r="E321" s="53"/>
      <c r="F321" s="51"/>
    </row>
    <row r="322" customFormat="false" ht="15.75" hidden="false" customHeight="true" outlineLevel="0" collapsed="false">
      <c r="A322" s="51"/>
      <c r="B322" s="51"/>
      <c r="C322" s="49"/>
      <c r="D322" s="51"/>
      <c r="E322" s="53"/>
      <c r="F322" s="51"/>
    </row>
    <row r="323" customFormat="false" ht="15.75" hidden="false" customHeight="true" outlineLevel="0" collapsed="false">
      <c r="A323" s="51"/>
      <c r="B323" s="51"/>
      <c r="C323" s="49"/>
      <c r="D323" s="51"/>
      <c r="E323" s="53"/>
      <c r="F323" s="51"/>
    </row>
    <row r="324" customFormat="false" ht="15.75" hidden="false" customHeight="true" outlineLevel="0" collapsed="false">
      <c r="A324" s="51"/>
      <c r="B324" s="51"/>
      <c r="C324" s="49"/>
      <c r="D324" s="51"/>
      <c r="E324" s="53"/>
      <c r="F324" s="51"/>
    </row>
    <row r="325" customFormat="false" ht="15.75" hidden="false" customHeight="true" outlineLevel="0" collapsed="false">
      <c r="A325" s="51"/>
      <c r="B325" s="51"/>
      <c r="C325" s="49"/>
      <c r="D325" s="51"/>
      <c r="E325" s="53"/>
      <c r="F325" s="51"/>
    </row>
    <row r="326" customFormat="false" ht="15.75" hidden="false" customHeight="true" outlineLevel="0" collapsed="false">
      <c r="A326" s="51"/>
      <c r="B326" s="51"/>
      <c r="C326" s="49"/>
      <c r="D326" s="51"/>
      <c r="E326" s="53"/>
      <c r="F326" s="51"/>
    </row>
    <row r="327" customFormat="false" ht="15.75" hidden="false" customHeight="true" outlineLevel="0" collapsed="false">
      <c r="A327" s="51"/>
      <c r="B327" s="51"/>
      <c r="C327" s="49"/>
      <c r="D327" s="51"/>
      <c r="E327" s="53"/>
      <c r="F327" s="51"/>
    </row>
    <row r="328" customFormat="false" ht="15.75" hidden="false" customHeight="true" outlineLevel="0" collapsed="false">
      <c r="A328" s="51"/>
      <c r="B328" s="51"/>
      <c r="C328" s="49"/>
      <c r="D328" s="51"/>
      <c r="E328" s="53"/>
      <c r="F328" s="51"/>
    </row>
    <row r="329" customFormat="false" ht="15.75" hidden="false" customHeight="true" outlineLevel="0" collapsed="false">
      <c r="A329" s="51"/>
      <c r="B329" s="51"/>
      <c r="C329" s="49"/>
      <c r="D329" s="51"/>
      <c r="E329" s="53"/>
      <c r="F329" s="51"/>
    </row>
    <row r="330" customFormat="false" ht="15.75" hidden="false" customHeight="true" outlineLevel="0" collapsed="false">
      <c r="A330" s="51"/>
      <c r="B330" s="51"/>
      <c r="C330" s="49"/>
      <c r="D330" s="51"/>
      <c r="E330" s="53"/>
      <c r="F330" s="51"/>
    </row>
    <row r="331" customFormat="false" ht="15.75" hidden="false" customHeight="true" outlineLevel="0" collapsed="false">
      <c r="A331" s="51"/>
      <c r="B331" s="51"/>
      <c r="C331" s="49"/>
      <c r="D331" s="51"/>
      <c r="E331" s="53"/>
      <c r="F331" s="51"/>
    </row>
    <row r="332" customFormat="false" ht="15.75" hidden="false" customHeight="true" outlineLevel="0" collapsed="false">
      <c r="A332" s="51"/>
      <c r="B332" s="51"/>
      <c r="C332" s="49"/>
      <c r="D332" s="51"/>
      <c r="E332" s="53"/>
      <c r="F332" s="51"/>
    </row>
    <row r="333" customFormat="false" ht="15.75" hidden="false" customHeight="true" outlineLevel="0" collapsed="false">
      <c r="A333" s="51"/>
      <c r="B333" s="51"/>
      <c r="C333" s="49"/>
      <c r="D333" s="51"/>
      <c r="E333" s="53"/>
      <c r="F333" s="51"/>
    </row>
    <row r="334" customFormat="false" ht="15.75" hidden="false" customHeight="true" outlineLevel="0" collapsed="false">
      <c r="A334" s="51"/>
      <c r="B334" s="51"/>
      <c r="C334" s="49"/>
      <c r="D334" s="51"/>
      <c r="E334" s="53"/>
      <c r="F334" s="51"/>
    </row>
    <row r="335" customFormat="false" ht="15.75" hidden="false" customHeight="true" outlineLevel="0" collapsed="false">
      <c r="A335" s="51"/>
      <c r="B335" s="51"/>
      <c r="C335" s="49"/>
      <c r="D335" s="51"/>
      <c r="E335" s="53"/>
      <c r="F335" s="51"/>
    </row>
    <row r="336" customFormat="false" ht="15.75" hidden="false" customHeight="true" outlineLevel="0" collapsed="false">
      <c r="A336" s="51"/>
      <c r="B336" s="51"/>
      <c r="C336" s="49"/>
      <c r="D336" s="51"/>
      <c r="E336" s="53"/>
      <c r="F336" s="51"/>
    </row>
    <row r="337" customFormat="false" ht="15.75" hidden="false" customHeight="true" outlineLevel="0" collapsed="false">
      <c r="A337" s="51"/>
      <c r="B337" s="51"/>
      <c r="C337" s="49"/>
      <c r="D337" s="51"/>
      <c r="E337" s="53"/>
      <c r="F337" s="51"/>
    </row>
    <row r="338" customFormat="false" ht="15.75" hidden="false" customHeight="true" outlineLevel="0" collapsed="false">
      <c r="A338" s="51"/>
      <c r="B338" s="51"/>
      <c r="C338" s="49"/>
      <c r="D338" s="51"/>
      <c r="E338" s="53"/>
      <c r="F338" s="51"/>
    </row>
    <row r="339" customFormat="false" ht="15.75" hidden="false" customHeight="true" outlineLevel="0" collapsed="false">
      <c r="A339" s="51"/>
      <c r="B339" s="51"/>
      <c r="C339" s="49"/>
      <c r="D339" s="51"/>
      <c r="E339" s="53"/>
      <c r="F339" s="51"/>
    </row>
    <row r="340" customFormat="false" ht="15.75" hidden="false" customHeight="true" outlineLevel="0" collapsed="false">
      <c r="A340" s="51"/>
      <c r="B340" s="51"/>
      <c r="C340" s="49"/>
      <c r="D340" s="51"/>
      <c r="E340" s="53"/>
      <c r="F340" s="51"/>
    </row>
    <row r="341" customFormat="false" ht="15.75" hidden="false" customHeight="true" outlineLevel="0" collapsed="false">
      <c r="A341" s="51"/>
      <c r="B341" s="51"/>
      <c r="C341" s="49"/>
      <c r="D341" s="51"/>
      <c r="E341" s="53"/>
      <c r="F341" s="51"/>
    </row>
    <row r="342" customFormat="false" ht="15.75" hidden="false" customHeight="true" outlineLevel="0" collapsed="false">
      <c r="A342" s="51"/>
      <c r="B342" s="51"/>
      <c r="C342" s="49"/>
      <c r="D342" s="51"/>
      <c r="E342" s="53"/>
      <c r="F342" s="51"/>
    </row>
    <row r="343" customFormat="false" ht="15.75" hidden="false" customHeight="true" outlineLevel="0" collapsed="false">
      <c r="A343" s="51"/>
      <c r="B343" s="51"/>
      <c r="C343" s="49"/>
      <c r="D343" s="51"/>
      <c r="E343" s="53"/>
      <c r="F343" s="51"/>
    </row>
    <row r="344" customFormat="false" ht="15.75" hidden="false" customHeight="true" outlineLevel="0" collapsed="false">
      <c r="A344" s="51"/>
      <c r="B344" s="51"/>
      <c r="C344" s="49"/>
      <c r="D344" s="51"/>
      <c r="E344" s="53"/>
      <c r="F344" s="51"/>
    </row>
    <row r="345" customFormat="false" ht="15.75" hidden="false" customHeight="true" outlineLevel="0" collapsed="false">
      <c r="A345" s="51"/>
      <c r="B345" s="51"/>
      <c r="C345" s="49"/>
      <c r="D345" s="51"/>
      <c r="E345" s="53"/>
      <c r="F345" s="51"/>
    </row>
    <row r="346" customFormat="false" ht="15.75" hidden="false" customHeight="true" outlineLevel="0" collapsed="false">
      <c r="A346" s="51"/>
      <c r="B346" s="51"/>
      <c r="C346" s="49"/>
      <c r="D346" s="51"/>
      <c r="E346" s="53"/>
      <c r="F346" s="51"/>
    </row>
    <row r="347" customFormat="false" ht="15.75" hidden="false" customHeight="true" outlineLevel="0" collapsed="false">
      <c r="A347" s="51"/>
      <c r="B347" s="51"/>
      <c r="C347" s="49"/>
      <c r="D347" s="51"/>
      <c r="E347" s="53"/>
      <c r="F347" s="51"/>
    </row>
    <row r="348" customFormat="false" ht="15.75" hidden="false" customHeight="true" outlineLevel="0" collapsed="false">
      <c r="A348" s="51"/>
      <c r="B348" s="51"/>
      <c r="C348" s="49"/>
      <c r="D348" s="51"/>
      <c r="E348" s="53"/>
      <c r="F348" s="51"/>
    </row>
    <row r="349" customFormat="false" ht="15.75" hidden="false" customHeight="true" outlineLevel="0" collapsed="false">
      <c r="A349" s="51"/>
      <c r="B349" s="51"/>
      <c r="C349" s="49"/>
      <c r="D349" s="51"/>
      <c r="E349" s="53"/>
      <c r="F349" s="51"/>
    </row>
    <row r="350" customFormat="false" ht="15.75" hidden="false" customHeight="true" outlineLevel="0" collapsed="false">
      <c r="A350" s="51"/>
      <c r="B350" s="51"/>
      <c r="C350" s="49"/>
      <c r="D350" s="51"/>
      <c r="E350" s="53"/>
      <c r="F350" s="51"/>
    </row>
    <row r="351" customFormat="false" ht="15.75" hidden="false" customHeight="true" outlineLevel="0" collapsed="false">
      <c r="A351" s="51"/>
      <c r="B351" s="51"/>
      <c r="C351" s="49"/>
      <c r="D351" s="51"/>
      <c r="E351" s="53"/>
      <c r="F351" s="51"/>
    </row>
    <row r="352" customFormat="false" ht="15.75" hidden="false" customHeight="true" outlineLevel="0" collapsed="false">
      <c r="A352" s="51"/>
      <c r="B352" s="51"/>
      <c r="C352" s="49"/>
      <c r="D352" s="51"/>
      <c r="E352" s="53"/>
      <c r="F352" s="51"/>
    </row>
    <row r="353" customFormat="false" ht="15.75" hidden="false" customHeight="true" outlineLevel="0" collapsed="false">
      <c r="A353" s="51"/>
      <c r="B353" s="51"/>
      <c r="C353" s="49"/>
      <c r="D353" s="51"/>
      <c r="E353" s="53"/>
      <c r="F353" s="51"/>
    </row>
    <row r="354" customFormat="false" ht="15.75" hidden="false" customHeight="true" outlineLevel="0" collapsed="false">
      <c r="A354" s="51"/>
      <c r="B354" s="51"/>
      <c r="C354" s="49"/>
      <c r="D354" s="51"/>
      <c r="E354" s="53"/>
      <c r="F354" s="51"/>
    </row>
    <row r="355" customFormat="false" ht="15.75" hidden="false" customHeight="true" outlineLevel="0" collapsed="false">
      <c r="A355" s="51"/>
      <c r="B355" s="51"/>
      <c r="C355" s="49"/>
      <c r="D355" s="51"/>
      <c r="E355" s="53"/>
      <c r="F355" s="51"/>
    </row>
    <row r="356" customFormat="false" ht="15.75" hidden="false" customHeight="true" outlineLevel="0" collapsed="false">
      <c r="A356" s="51"/>
      <c r="B356" s="51"/>
      <c r="C356" s="49"/>
      <c r="D356" s="51"/>
      <c r="E356" s="53"/>
      <c r="F356" s="51"/>
    </row>
    <row r="357" customFormat="false" ht="15.75" hidden="false" customHeight="true" outlineLevel="0" collapsed="false">
      <c r="A357" s="51"/>
      <c r="B357" s="51"/>
      <c r="C357" s="49"/>
      <c r="D357" s="51"/>
      <c r="E357" s="53"/>
      <c r="F357" s="51"/>
    </row>
    <row r="358" customFormat="false" ht="15.75" hidden="false" customHeight="true" outlineLevel="0" collapsed="false">
      <c r="A358" s="51"/>
      <c r="B358" s="51"/>
      <c r="C358" s="49"/>
      <c r="D358" s="51"/>
      <c r="E358" s="53"/>
      <c r="F358" s="51"/>
    </row>
    <row r="359" customFormat="false" ht="15.75" hidden="false" customHeight="true" outlineLevel="0" collapsed="false">
      <c r="A359" s="51"/>
      <c r="B359" s="51"/>
      <c r="C359" s="49"/>
      <c r="D359" s="51"/>
      <c r="E359" s="53"/>
      <c r="F359" s="51"/>
    </row>
    <row r="360" customFormat="false" ht="15.75" hidden="false" customHeight="true" outlineLevel="0" collapsed="false">
      <c r="A360" s="51"/>
      <c r="B360" s="51"/>
      <c r="C360" s="49"/>
      <c r="D360" s="51"/>
      <c r="E360" s="53"/>
      <c r="F360" s="51"/>
    </row>
    <row r="361" customFormat="false" ht="15.75" hidden="false" customHeight="true" outlineLevel="0" collapsed="false">
      <c r="A361" s="51"/>
      <c r="B361" s="51"/>
      <c r="C361" s="49"/>
      <c r="D361" s="51"/>
      <c r="E361" s="53"/>
      <c r="F361" s="51"/>
    </row>
    <row r="362" customFormat="false" ht="15.75" hidden="false" customHeight="true" outlineLevel="0" collapsed="false">
      <c r="A362" s="51"/>
      <c r="B362" s="51"/>
      <c r="C362" s="49"/>
      <c r="D362" s="51"/>
      <c r="E362" s="53"/>
      <c r="F362" s="51"/>
    </row>
    <row r="363" customFormat="false" ht="15.75" hidden="false" customHeight="true" outlineLevel="0" collapsed="false">
      <c r="A363" s="51"/>
      <c r="B363" s="51"/>
      <c r="C363" s="49"/>
      <c r="D363" s="51"/>
      <c r="E363" s="53"/>
      <c r="F363" s="51"/>
    </row>
    <row r="364" customFormat="false" ht="15.75" hidden="false" customHeight="true" outlineLevel="0" collapsed="false">
      <c r="A364" s="51"/>
      <c r="B364" s="51"/>
      <c r="C364" s="49"/>
      <c r="D364" s="51"/>
      <c r="E364" s="53"/>
      <c r="F364" s="51"/>
    </row>
    <row r="365" customFormat="false" ht="15.75" hidden="false" customHeight="true" outlineLevel="0" collapsed="false">
      <c r="A365" s="51"/>
      <c r="B365" s="51"/>
      <c r="C365" s="49"/>
      <c r="D365" s="51"/>
      <c r="E365" s="53"/>
      <c r="F365" s="51"/>
    </row>
    <row r="366" customFormat="false" ht="15.75" hidden="false" customHeight="true" outlineLevel="0" collapsed="false">
      <c r="A366" s="51"/>
      <c r="B366" s="51"/>
      <c r="C366" s="49"/>
      <c r="D366" s="51"/>
      <c r="E366" s="53"/>
      <c r="F366" s="51"/>
    </row>
    <row r="367" customFormat="false" ht="15.75" hidden="false" customHeight="true" outlineLevel="0" collapsed="false">
      <c r="A367" s="51"/>
      <c r="B367" s="51"/>
      <c r="C367" s="49"/>
      <c r="D367" s="51"/>
      <c r="E367" s="53"/>
      <c r="F367" s="51"/>
    </row>
    <row r="368" customFormat="false" ht="15.75" hidden="false" customHeight="true" outlineLevel="0" collapsed="false">
      <c r="A368" s="51"/>
      <c r="B368" s="51"/>
      <c r="C368" s="49"/>
      <c r="D368" s="51"/>
      <c r="E368" s="53"/>
      <c r="F368" s="51"/>
    </row>
    <row r="369" customFormat="false" ht="15.75" hidden="false" customHeight="true" outlineLevel="0" collapsed="false">
      <c r="A369" s="51"/>
      <c r="B369" s="51"/>
      <c r="C369" s="49"/>
      <c r="D369" s="51"/>
      <c r="E369" s="53"/>
      <c r="F369" s="51"/>
    </row>
    <row r="370" customFormat="false" ht="15.75" hidden="false" customHeight="true" outlineLevel="0" collapsed="false">
      <c r="A370" s="51"/>
      <c r="B370" s="51"/>
      <c r="C370" s="49"/>
      <c r="D370" s="51"/>
      <c r="E370" s="53"/>
      <c r="F370" s="51"/>
    </row>
    <row r="371" customFormat="false" ht="15.75" hidden="false" customHeight="true" outlineLevel="0" collapsed="false">
      <c r="A371" s="51"/>
      <c r="B371" s="51"/>
      <c r="C371" s="49"/>
      <c r="D371" s="51"/>
      <c r="E371" s="53"/>
      <c r="F371" s="51"/>
    </row>
    <row r="372" customFormat="false" ht="15.75" hidden="false" customHeight="true" outlineLevel="0" collapsed="false">
      <c r="A372" s="51"/>
      <c r="B372" s="51"/>
      <c r="C372" s="49"/>
      <c r="D372" s="51"/>
      <c r="E372" s="53"/>
      <c r="F372" s="51"/>
    </row>
    <row r="373" customFormat="false" ht="15.75" hidden="false" customHeight="true" outlineLevel="0" collapsed="false">
      <c r="A373" s="51"/>
      <c r="B373" s="51"/>
      <c r="C373" s="49"/>
      <c r="D373" s="51"/>
      <c r="E373" s="53"/>
      <c r="F373" s="51"/>
    </row>
    <row r="374" customFormat="false" ht="15.75" hidden="false" customHeight="true" outlineLevel="0" collapsed="false">
      <c r="A374" s="51"/>
      <c r="B374" s="51"/>
      <c r="C374" s="49"/>
      <c r="D374" s="51"/>
      <c r="E374" s="53"/>
      <c r="F374" s="51"/>
    </row>
    <row r="375" customFormat="false" ht="15.75" hidden="false" customHeight="true" outlineLevel="0" collapsed="false">
      <c r="A375" s="51"/>
      <c r="B375" s="51"/>
      <c r="C375" s="49"/>
      <c r="D375" s="51"/>
      <c r="E375" s="53"/>
      <c r="F375" s="51"/>
    </row>
    <row r="376" customFormat="false" ht="15.75" hidden="false" customHeight="true" outlineLevel="0" collapsed="false">
      <c r="A376" s="51"/>
      <c r="B376" s="51"/>
      <c r="C376" s="49"/>
      <c r="D376" s="51"/>
      <c r="E376" s="53"/>
      <c r="F376" s="51"/>
    </row>
    <row r="377" customFormat="false" ht="15.75" hidden="false" customHeight="true" outlineLevel="0" collapsed="false">
      <c r="A377" s="51"/>
      <c r="B377" s="51"/>
      <c r="C377" s="49"/>
      <c r="D377" s="51"/>
      <c r="E377" s="53"/>
      <c r="F377" s="51"/>
    </row>
    <row r="378" customFormat="false" ht="15.75" hidden="false" customHeight="true" outlineLevel="0" collapsed="false">
      <c r="A378" s="51"/>
      <c r="B378" s="51"/>
      <c r="C378" s="49"/>
      <c r="D378" s="51"/>
      <c r="E378" s="53"/>
      <c r="F378" s="51"/>
    </row>
    <row r="379" customFormat="false" ht="15.75" hidden="false" customHeight="true" outlineLevel="0" collapsed="false">
      <c r="A379" s="51"/>
      <c r="B379" s="51"/>
      <c r="C379" s="49"/>
      <c r="D379" s="51"/>
      <c r="E379" s="53"/>
      <c r="F379" s="51"/>
    </row>
    <row r="380" customFormat="false" ht="15.75" hidden="false" customHeight="true" outlineLevel="0" collapsed="false">
      <c r="A380" s="51"/>
      <c r="B380" s="51"/>
      <c r="C380" s="49"/>
      <c r="D380" s="51"/>
      <c r="E380" s="53"/>
      <c r="F380" s="51"/>
    </row>
    <row r="381" customFormat="false" ht="15.75" hidden="false" customHeight="true" outlineLevel="0" collapsed="false">
      <c r="A381" s="51"/>
      <c r="B381" s="51"/>
      <c r="C381" s="49"/>
      <c r="D381" s="51"/>
      <c r="E381" s="53"/>
      <c r="F381" s="51"/>
    </row>
    <row r="382" customFormat="false" ht="15.75" hidden="false" customHeight="true" outlineLevel="0" collapsed="false">
      <c r="A382" s="51"/>
      <c r="B382" s="51"/>
      <c r="C382" s="49"/>
      <c r="D382" s="51"/>
      <c r="E382" s="53"/>
      <c r="F382" s="51"/>
    </row>
    <row r="383" customFormat="false" ht="15.75" hidden="false" customHeight="true" outlineLevel="0" collapsed="false">
      <c r="A383" s="51"/>
      <c r="B383" s="51"/>
      <c r="C383" s="49"/>
      <c r="D383" s="51"/>
      <c r="E383" s="53"/>
      <c r="F383" s="51"/>
    </row>
    <row r="384" customFormat="false" ht="15.75" hidden="false" customHeight="true" outlineLevel="0" collapsed="false">
      <c r="A384" s="51"/>
      <c r="B384" s="51"/>
      <c r="C384" s="49"/>
      <c r="D384" s="51"/>
      <c r="E384" s="53"/>
      <c r="F384" s="51"/>
    </row>
    <row r="385" customFormat="false" ht="15.75" hidden="false" customHeight="true" outlineLevel="0" collapsed="false">
      <c r="A385" s="51"/>
      <c r="B385" s="51"/>
      <c r="C385" s="49"/>
      <c r="D385" s="51"/>
      <c r="E385" s="53"/>
      <c r="F385" s="51"/>
    </row>
    <row r="386" customFormat="false" ht="15.75" hidden="false" customHeight="true" outlineLevel="0" collapsed="false">
      <c r="A386" s="51"/>
      <c r="B386" s="51"/>
      <c r="C386" s="49"/>
      <c r="D386" s="51"/>
      <c r="E386" s="53"/>
      <c r="F386" s="51"/>
    </row>
    <row r="387" customFormat="false" ht="15.75" hidden="false" customHeight="true" outlineLevel="0" collapsed="false">
      <c r="A387" s="51"/>
      <c r="B387" s="51"/>
      <c r="C387" s="49"/>
      <c r="D387" s="51"/>
      <c r="E387" s="53"/>
      <c r="F387" s="51"/>
    </row>
    <row r="388" customFormat="false" ht="15.75" hidden="false" customHeight="true" outlineLevel="0" collapsed="false">
      <c r="A388" s="51"/>
      <c r="B388" s="51"/>
      <c r="C388" s="49"/>
      <c r="D388" s="51"/>
      <c r="E388" s="53"/>
      <c r="F388" s="51"/>
    </row>
    <row r="389" customFormat="false" ht="15.75" hidden="false" customHeight="true" outlineLevel="0" collapsed="false">
      <c r="A389" s="51"/>
      <c r="B389" s="51"/>
      <c r="C389" s="49"/>
      <c r="D389" s="51"/>
      <c r="E389" s="53"/>
      <c r="F389" s="51"/>
    </row>
    <row r="390" customFormat="false" ht="15.75" hidden="false" customHeight="true" outlineLevel="0" collapsed="false">
      <c r="A390" s="51"/>
      <c r="B390" s="51"/>
      <c r="C390" s="49"/>
      <c r="D390" s="51"/>
      <c r="E390" s="53"/>
      <c r="F390" s="51"/>
    </row>
    <row r="391" customFormat="false" ht="15.75" hidden="false" customHeight="true" outlineLevel="0" collapsed="false">
      <c r="A391" s="51"/>
      <c r="B391" s="51"/>
      <c r="C391" s="49"/>
      <c r="D391" s="51"/>
      <c r="E391" s="53"/>
      <c r="F391" s="51"/>
    </row>
    <row r="392" customFormat="false" ht="15.75" hidden="false" customHeight="true" outlineLevel="0" collapsed="false">
      <c r="A392" s="51"/>
      <c r="B392" s="51"/>
      <c r="C392" s="49"/>
      <c r="D392" s="51"/>
      <c r="E392" s="53"/>
      <c r="F392" s="51"/>
    </row>
    <row r="393" customFormat="false" ht="15.75" hidden="false" customHeight="true" outlineLevel="0" collapsed="false">
      <c r="A393" s="51"/>
      <c r="B393" s="51"/>
      <c r="C393" s="49"/>
      <c r="D393" s="51"/>
      <c r="E393" s="53"/>
      <c r="F393" s="51"/>
    </row>
    <row r="394" customFormat="false" ht="15.75" hidden="false" customHeight="true" outlineLevel="0" collapsed="false">
      <c r="A394" s="51"/>
      <c r="B394" s="51"/>
      <c r="C394" s="49"/>
      <c r="D394" s="51"/>
      <c r="E394" s="53"/>
      <c r="F394" s="51"/>
    </row>
    <row r="395" customFormat="false" ht="15.75" hidden="false" customHeight="true" outlineLevel="0" collapsed="false">
      <c r="A395" s="51"/>
      <c r="B395" s="51"/>
      <c r="C395" s="49"/>
      <c r="D395" s="51"/>
      <c r="E395" s="53"/>
      <c r="F395" s="51"/>
    </row>
    <row r="396" customFormat="false" ht="15.75" hidden="false" customHeight="true" outlineLevel="0" collapsed="false">
      <c r="A396" s="51"/>
      <c r="B396" s="51"/>
      <c r="C396" s="49"/>
      <c r="D396" s="51"/>
      <c r="E396" s="53"/>
      <c r="F396" s="51"/>
    </row>
    <row r="397" customFormat="false" ht="15.75" hidden="false" customHeight="true" outlineLevel="0" collapsed="false">
      <c r="A397" s="51"/>
      <c r="B397" s="51"/>
      <c r="C397" s="49"/>
      <c r="D397" s="51"/>
      <c r="E397" s="53"/>
      <c r="F397" s="51"/>
    </row>
    <row r="398" customFormat="false" ht="15.75" hidden="false" customHeight="true" outlineLevel="0" collapsed="false">
      <c r="A398" s="51"/>
      <c r="B398" s="51"/>
      <c r="C398" s="49"/>
      <c r="D398" s="51"/>
      <c r="E398" s="53"/>
      <c r="F398" s="51"/>
    </row>
    <row r="399" customFormat="false" ht="15.75" hidden="false" customHeight="true" outlineLevel="0" collapsed="false">
      <c r="A399" s="51"/>
      <c r="B399" s="51"/>
      <c r="C399" s="49"/>
      <c r="D399" s="51"/>
      <c r="E399" s="53"/>
      <c r="F399" s="51"/>
    </row>
    <row r="400" customFormat="false" ht="15.75" hidden="false" customHeight="true" outlineLevel="0" collapsed="false">
      <c r="A400" s="51"/>
      <c r="B400" s="51"/>
      <c r="C400" s="49"/>
      <c r="D400" s="51"/>
      <c r="E400" s="53"/>
      <c r="F400" s="51"/>
    </row>
    <row r="401" customFormat="false" ht="15.75" hidden="false" customHeight="true" outlineLevel="0" collapsed="false">
      <c r="A401" s="51"/>
      <c r="B401" s="51"/>
      <c r="C401" s="49"/>
      <c r="D401" s="51"/>
      <c r="E401" s="53"/>
      <c r="F401" s="51"/>
    </row>
    <row r="402" customFormat="false" ht="15.75" hidden="false" customHeight="true" outlineLevel="0" collapsed="false">
      <c r="A402" s="51"/>
      <c r="B402" s="51"/>
      <c r="C402" s="49"/>
      <c r="D402" s="51"/>
      <c r="E402" s="53"/>
      <c r="F402" s="51"/>
    </row>
    <row r="403" customFormat="false" ht="15.75" hidden="false" customHeight="true" outlineLevel="0" collapsed="false">
      <c r="A403" s="51"/>
      <c r="B403" s="51"/>
      <c r="C403" s="49"/>
      <c r="D403" s="51"/>
      <c r="E403" s="53"/>
      <c r="F403" s="51"/>
    </row>
    <row r="404" customFormat="false" ht="15.75" hidden="false" customHeight="true" outlineLevel="0" collapsed="false">
      <c r="A404" s="51"/>
      <c r="B404" s="51"/>
      <c r="C404" s="49"/>
      <c r="D404" s="51"/>
      <c r="E404" s="53"/>
      <c r="F404" s="51"/>
    </row>
    <row r="405" customFormat="false" ht="15.75" hidden="false" customHeight="true" outlineLevel="0" collapsed="false">
      <c r="A405" s="51"/>
      <c r="B405" s="51"/>
      <c r="C405" s="49"/>
      <c r="D405" s="51"/>
      <c r="E405" s="53"/>
      <c r="F405" s="51"/>
    </row>
    <row r="406" customFormat="false" ht="15.75" hidden="false" customHeight="true" outlineLevel="0" collapsed="false">
      <c r="A406" s="51"/>
      <c r="B406" s="51"/>
      <c r="C406" s="49"/>
      <c r="D406" s="51"/>
      <c r="E406" s="53"/>
      <c r="F406" s="51"/>
    </row>
    <row r="407" customFormat="false" ht="15.75" hidden="false" customHeight="true" outlineLevel="0" collapsed="false">
      <c r="A407" s="51"/>
      <c r="B407" s="51"/>
      <c r="C407" s="49"/>
      <c r="D407" s="51"/>
      <c r="E407" s="53"/>
      <c r="F407" s="51"/>
    </row>
    <row r="408" customFormat="false" ht="15.75" hidden="false" customHeight="true" outlineLevel="0" collapsed="false">
      <c r="A408" s="51"/>
      <c r="B408" s="51"/>
      <c r="C408" s="49"/>
      <c r="D408" s="51"/>
      <c r="E408" s="53"/>
      <c r="F408" s="51"/>
    </row>
    <row r="409" customFormat="false" ht="15.75" hidden="false" customHeight="true" outlineLevel="0" collapsed="false">
      <c r="A409" s="51"/>
      <c r="B409" s="51"/>
      <c r="C409" s="49"/>
      <c r="D409" s="51"/>
      <c r="E409" s="53"/>
      <c r="F409" s="51"/>
    </row>
    <row r="410" customFormat="false" ht="15.75" hidden="false" customHeight="true" outlineLevel="0" collapsed="false">
      <c r="A410" s="51"/>
      <c r="B410" s="51"/>
      <c r="C410" s="49"/>
      <c r="D410" s="51"/>
      <c r="E410" s="53"/>
      <c r="F410" s="51"/>
    </row>
    <row r="411" customFormat="false" ht="15.75" hidden="false" customHeight="true" outlineLevel="0" collapsed="false">
      <c r="A411" s="51"/>
      <c r="B411" s="51"/>
      <c r="C411" s="49"/>
      <c r="D411" s="51"/>
      <c r="E411" s="53"/>
      <c r="F411" s="51"/>
    </row>
    <row r="412" customFormat="false" ht="15.75" hidden="false" customHeight="true" outlineLevel="0" collapsed="false">
      <c r="A412" s="51"/>
      <c r="B412" s="51"/>
      <c r="C412" s="49"/>
      <c r="D412" s="51"/>
      <c r="E412" s="53"/>
      <c r="F412" s="51"/>
    </row>
    <row r="413" customFormat="false" ht="15.75" hidden="false" customHeight="true" outlineLevel="0" collapsed="false">
      <c r="A413" s="51"/>
      <c r="B413" s="51"/>
      <c r="C413" s="49"/>
      <c r="D413" s="51"/>
      <c r="E413" s="53"/>
      <c r="F413" s="51"/>
    </row>
    <row r="414" customFormat="false" ht="15.75" hidden="false" customHeight="true" outlineLevel="0" collapsed="false">
      <c r="A414" s="51"/>
      <c r="B414" s="51"/>
      <c r="C414" s="49"/>
      <c r="D414" s="51"/>
      <c r="E414" s="53"/>
      <c r="F414" s="51"/>
    </row>
    <row r="415" customFormat="false" ht="15.75" hidden="false" customHeight="true" outlineLevel="0" collapsed="false">
      <c r="A415" s="51"/>
      <c r="B415" s="51"/>
      <c r="C415" s="49"/>
      <c r="D415" s="51"/>
      <c r="E415" s="53"/>
      <c r="F415" s="51"/>
    </row>
    <row r="416" customFormat="false" ht="15.75" hidden="false" customHeight="true" outlineLevel="0" collapsed="false">
      <c r="A416" s="51"/>
      <c r="B416" s="51"/>
      <c r="C416" s="49"/>
      <c r="D416" s="51"/>
      <c r="E416" s="53"/>
      <c r="F416" s="51"/>
    </row>
    <row r="417" customFormat="false" ht="15.75" hidden="false" customHeight="true" outlineLevel="0" collapsed="false">
      <c r="A417" s="51"/>
      <c r="B417" s="51"/>
      <c r="C417" s="49"/>
      <c r="D417" s="51"/>
      <c r="E417" s="53"/>
      <c r="F417" s="51"/>
    </row>
    <row r="418" customFormat="false" ht="15.75" hidden="false" customHeight="true" outlineLevel="0" collapsed="false">
      <c r="A418" s="51"/>
      <c r="B418" s="51"/>
      <c r="C418" s="49"/>
      <c r="D418" s="51"/>
      <c r="E418" s="53"/>
      <c r="F418" s="51"/>
    </row>
    <row r="419" customFormat="false" ht="15.75" hidden="false" customHeight="true" outlineLevel="0" collapsed="false">
      <c r="A419" s="51"/>
      <c r="B419" s="51"/>
      <c r="C419" s="49"/>
      <c r="D419" s="51"/>
      <c r="E419" s="53"/>
      <c r="F419" s="51"/>
    </row>
    <row r="420" customFormat="false" ht="15.75" hidden="false" customHeight="true" outlineLevel="0" collapsed="false">
      <c r="A420" s="51"/>
      <c r="B420" s="51"/>
      <c r="C420" s="49"/>
      <c r="D420" s="51"/>
      <c r="E420" s="53"/>
      <c r="F420" s="51"/>
    </row>
    <row r="421" customFormat="false" ht="15.75" hidden="false" customHeight="true" outlineLevel="0" collapsed="false">
      <c r="A421" s="51"/>
      <c r="B421" s="51"/>
      <c r="C421" s="49"/>
      <c r="D421" s="51"/>
      <c r="E421" s="53"/>
      <c r="F421" s="51"/>
    </row>
    <row r="422" customFormat="false" ht="15.75" hidden="false" customHeight="true" outlineLevel="0" collapsed="false">
      <c r="A422" s="51"/>
      <c r="B422" s="51"/>
      <c r="C422" s="49"/>
      <c r="D422" s="51"/>
      <c r="E422" s="53"/>
      <c r="F422" s="51"/>
    </row>
    <row r="423" customFormat="false" ht="15.75" hidden="false" customHeight="true" outlineLevel="0" collapsed="false">
      <c r="A423" s="51"/>
      <c r="B423" s="51"/>
      <c r="C423" s="49"/>
      <c r="D423" s="51"/>
      <c r="E423" s="53"/>
      <c r="F423" s="51"/>
    </row>
    <row r="424" customFormat="false" ht="15.75" hidden="false" customHeight="true" outlineLevel="0" collapsed="false">
      <c r="A424" s="51"/>
      <c r="B424" s="51"/>
      <c r="C424" s="49"/>
      <c r="D424" s="51"/>
      <c r="E424" s="53"/>
      <c r="F424" s="51"/>
    </row>
    <row r="425" customFormat="false" ht="15.75" hidden="false" customHeight="true" outlineLevel="0" collapsed="false">
      <c r="A425" s="51"/>
      <c r="B425" s="51"/>
      <c r="C425" s="49"/>
      <c r="D425" s="51"/>
      <c r="E425" s="53"/>
      <c r="F425" s="51"/>
    </row>
    <row r="426" customFormat="false" ht="15.75" hidden="false" customHeight="true" outlineLevel="0" collapsed="false">
      <c r="A426" s="51"/>
      <c r="B426" s="51"/>
      <c r="C426" s="49"/>
      <c r="D426" s="51"/>
      <c r="E426" s="53"/>
      <c r="F426" s="51"/>
    </row>
    <row r="427" customFormat="false" ht="15.75" hidden="false" customHeight="true" outlineLevel="0" collapsed="false">
      <c r="A427" s="51"/>
      <c r="B427" s="51"/>
      <c r="C427" s="49"/>
      <c r="D427" s="51"/>
      <c r="E427" s="53"/>
      <c r="F427" s="51"/>
    </row>
    <row r="428" customFormat="false" ht="15.75" hidden="false" customHeight="true" outlineLevel="0" collapsed="false">
      <c r="A428" s="51"/>
      <c r="B428" s="51"/>
      <c r="C428" s="49"/>
      <c r="D428" s="51"/>
      <c r="E428" s="53"/>
      <c r="F428" s="51"/>
    </row>
    <row r="429" customFormat="false" ht="15.75" hidden="false" customHeight="true" outlineLevel="0" collapsed="false">
      <c r="A429" s="51"/>
      <c r="B429" s="51"/>
      <c r="C429" s="49"/>
      <c r="D429" s="51"/>
      <c r="E429" s="53"/>
      <c r="F429" s="51"/>
    </row>
    <row r="430" customFormat="false" ht="15.75" hidden="false" customHeight="true" outlineLevel="0" collapsed="false">
      <c r="A430" s="51"/>
      <c r="B430" s="51"/>
      <c r="C430" s="49"/>
      <c r="D430" s="51"/>
      <c r="E430" s="53"/>
      <c r="F430" s="51"/>
    </row>
    <row r="431" customFormat="false" ht="15.75" hidden="false" customHeight="true" outlineLevel="0" collapsed="false">
      <c r="A431" s="51"/>
      <c r="B431" s="51"/>
      <c r="C431" s="49"/>
      <c r="D431" s="51"/>
      <c r="E431" s="53"/>
      <c r="F431" s="51"/>
    </row>
    <row r="432" customFormat="false" ht="15.75" hidden="false" customHeight="true" outlineLevel="0" collapsed="false">
      <c r="A432" s="51"/>
      <c r="B432" s="51"/>
      <c r="C432" s="49"/>
      <c r="D432" s="51"/>
      <c r="E432" s="53"/>
      <c r="F432" s="51"/>
    </row>
    <row r="433" customFormat="false" ht="15.75" hidden="false" customHeight="true" outlineLevel="0" collapsed="false">
      <c r="A433" s="51"/>
      <c r="B433" s="51"/>
      <c r="C433" s="49"/>
      <c r="D433" s="51"/>
      <c r="E433" s="53"/>
      <c r="F433" s="51"/>
    </row>
    <row r="434" customFormat="false" ht="15.75" hidden="false" customHeight="true" outlineLevel="0" collapsed="false">
      <c r="A434" s="51"/>
      <c r="B434" s="51"/>
      <c r="C434" s="49"/>
      <c r="D434" s="51"/>
      <c r="E434" s="53"/>
      <c r="F434" s="51"/>
    </row>
    <row r="435" customFormat="false" ht="15.75" hidden="false" customHeight="true" outlineLevel="0" collapsed="false">
      <c r="A435" s="51"/>
      <c r="B435" s="51"/>
      <c r="C435" s="49"/>
      <c r="D435" s="51"/>
      <c r="E435" s="53"/>
      <c r="F435" s="51"/>
    </row>
    <row r="436" customFormat="false" ht="15.75" hidden="false" customHeight="true" outlineLevel="0" collapsed="false">
      <c r="A436" s="51"/>
      <c r="B436" s="51"/>
      <c r="C436" s="49"/>
      <c r="D436" s="51"/>
      <c r="E436" s="53"/>
      <c r="F436" s="51"/>
    </row>
    <row r="437" customFormat="false" ht="15.75" hidden="false" customHeight="true" outlineLevel="0" collapsed="false">
      <c r="A437" s="51"/>
      <c r="B437" s="51"/>
      <c r="C437" s="49"/>
      <c r="D437" s="51"/>
      <c r="E437" s="53"/>
      <c r="F437" s="51"/>
    </row>
    <row r="438" customFormat="false" ht="15.75" hidden="false" customHeight="true" outlineLevel="0" collapsed="false">
      <c r="A438" s="51"/>
      <c r="B438" s="51"/>
      <c r="C438" s="49"/>
      <c r="D438" s="51"/>
      <c r="E438" s="53"/>
      <c r="F438" s="51"/>
    </row>
    <row r="439" customFormat="false" ht="15.75" hidden="false" customHeight="true" outlineLevel="0" collapsed="false">
      <c r="A439" s="51"/>
      <c r="B439" s="51"/>
      <c r="C439" s="49"/>
      <c r="D439" s="51"/>
      <c r="E439" s="53"/>
      <c r="F439" s="51"/>
    </row>
    <row r="440" customFormat="false" ht="15.75" hidden="false" customHeight="true" outlineLevel="0" collapsed="false">
      <c r="A440" s="51"/>
      <c r="B440" s="51"/>
      <c r="C440" s="49"/>
      <c r="D440" s="51"/>
      <c r="E440" s="53"/>
      <c r="F440" s="51"/>
    </row>
    <row r="441" customFormat="false" ht="15.75" hidden="false" customHeight="true" outlineLevel="0" collapsed="false">
      <c r="A441" s="51"/>
      <c r="B441" s="51"/>
      <c r="C441" s="49"/>
      <c r="D441" s="51"/>
      <c r="E441" s="53"/>
      <c r="F441" s="51"/>
    </row>
    <row r="442" customFormat="false" ht="15.75" hidden="false" customHeight="true" outlineLevel="0" collapsed="false">
      <c r="A442" s="51"/>
      <c r="B442" s="51"/>
      <c r="C442" s="49"/>
      <c r="D442" s="51"/>
      <c r="E442" s="53"/>
      <c r="F442" s="51"/>
    </row>
    <row r="443" customFormat="false" ht="15.75" hidden="false" customHeight="true" outlineLevel="0" collapsed="false">
      <c r="A443" s="51"/>
      <c r="B443" s="51"/>
      <c r="C443" s="49"/>
      <c r="D443" s="51"/>
      <c r="E443" s="53"/>
      <c r="F443" s="51"/>
    </row>
    <row r="444" customFormat="false" ht="15.75" hidden="false" customHeight="true" outlineLevel="0" collapsed="false">
      <c r="A444" s="51"/>
      <c r="B444" s="51"/>
      <c r="C444" s="49"/>
      <c r="D444" s="51"/>
      <c r="E444" s="53"/>
      <c r="F444" s="51"/>
    </row>
    <row r="445" customFormat="false" ht="15.75" hidden="false" customHeight="true" outlineLevel="0" collapsed="false">
      <c r="A445" s="51"/>
      <c r="B445" s="51"/>
      <c r="C445" s="49"/>
      <c r="D445" s="51"/>
      <c r="E445" s="53"/>
      <c r="F445" s="51"/>
    </row>
    <row r="446" customFormat="false" ht="15.75" hidden="false" customHeight="true" outlineLevel="0" collapsed="false">
      <c r="A446" s="51"/>
      <c r="B446" s="51"/>
      <c r="C446" s="49"/>
      <c r="D446" s="51"/>
      <c r="E446" s="53"/>
      <c r="F446" s="51"/>
    </row>
    <row r="447" customFormat="false" ht="15.75" hidden="false" customHeight="true" outlineLevel="0" collapsed="false">
      <c r="A447" s="51"/>
      <c r="B447" s="51"/>
      <c r="C447" s="49"/>
      <c r="D447" s="51"/>
      <c r="E447" s="53"/>
      <c r="F447" s="51"/>
    </row>
    <row r="448" customFormat="false" ht="15.75" hidden="false" customHeight="true" outlineLevel="0" collapsed="false">
      <c r="A448" s="51"/>
      <c r="B448" s="51"/>
      <c r="C448" s="49"/>
      <c r="D448" s="51"/>
      <c r="E448" s="53"/>
      <c r="F448" s="51"/>
    </row>
    <row r="449" customFormat="false" ht="15.75" hidden="false" customHeight="true" outlineLevel="0" collapsed="false">
      <c r="A449" s="51"/>
      <c r="B449" s="51"/>
      <c r="C449" s="49"/>
      <c r="D449" s="51"/>
      <c r="E449" s="53"/>
      <c r="F449" s="51"/>
    </row>
    <row r="450" customFormat="false" ht="15.75" hidden="false" customHeight="true" outlineLevel="0" collapsed="false">
      <c r="A450" s="51"/>
      <c r="B450" s="51"/>
      <c r="C450" s="49"/>
      <c r="D450" s="51"/>
      <c r="E450" s="53"/>
      <c r="F450" s="51"/>
    </row>
    <row r="451" customFormat="false" ht="15.75" hidden="false" customHeight="true" outlineLevel="0" collapsed="false">
      <c r="A451" s="51"/>
      <c r="B451" s="51"/>
      <c r="C451" s="49"/>
      <c r="D451" s="51"/>
      <c r="E451" s="53"/>
      <c r="F451" s="51"/>
    </row>
    <row r="452" customFormat="false" ht="15.75" hidden="false" customHeight="true" outlineLevel="0" collapsed="false">
      <c r="A452" s="51"/>
      <c r="B452" s="51"/>
      <c r="C452" s="49"/>
      <c r="D452" s="51"/>
      <c r="E452" s="53"/>
      <c r="F452" s="51"/>
    </row>
    <row r="453" customFormat="false" ht="15.75" hidden="false" customHeight="true" outlineLevel="0" collapsed="false">
      <c r="A453" s="51"/>
      <c r="B453" s="51"/>
      <c r="C453" s="49"/>
      <c r="D453" s="51"/>
      <c r="E453" s="53"/>
      <c r="F453" s="51"/>
    </row>
    <row r="454" customFormat="false" ht="15.75" hidden="false" customHeight="true" outlineLevel="0" collapsed="false">
      <c r="A454" s="51"/>
      <c r="B454" s="51"/>
      <c r="C454" s="49"/>
      <c r="D454" s="51"/>
      <c r="E454" s="53"/>
      <c r="F454" s="51"/>
    </row>
    <row r="455" customFormat="false" ht="15.75" hidden="false" customHeight="true" outlineLevel="0" collapsed="false">
      <c r="A455" s="51"/>
      <c r="B455" s="51"/>
      <c r="C455" s="49"/>
      <c r="D455" s="51"/>
      <c r="E455" s="53"/>
      <c r="F455" s="51"/>
    </row>
    <row r="456" customFormat="false" ht="15.75" hidden="false" customHeight="true" outlineLevel="0" collapsed="false">
      <c r="A456" s="51"/>
      <c r="B456" s="51"/>
      <c r="C456" s="49"/>
      <c r="D456" s="51"/>
      <c r="E456" s="53"/>
      <c r="F456" s="51"/>
    </row>
    <row r="457" customFormat="false" ht="15.75" hidden="false" customHeight="true" outlineLevel="0" collapsed="false">
      <c r="A457" s="51"/>
      <c r="B457" s="51"/>
      <c r="C457" s="49"/>
      <c r="D457" s="51"/>
      <c r="E457" s="53"/>
      <c r="F457" s="51"/>
    </row>
    <row r="458" customFormat="false" ht="15.75" hidden="false" customHeight="true" outlineLevel="0" collapsed="false">
      <c r="A458" s="51"/>
      <c r="B458" s="51"/>
      <c r="C458" s="49"/>
      <c r="D458" s="51"/>
      <c r="E458" s="53"/>
      <c r="F458" s="51"/>
    </row>
    <row r="459" customFormat="false" ht="15.75" hidden="false" customHeight="true" outlineLevel="0" collapsed="false">
      <c r="A459" s="51"/>
      <c r="B459" s="51"/>
      <c r="C459" s="49"/>
      <c r="D459" s="51"/>
      <c r="E459" s="53"/>
      <c r="F459" s="51"/>
    </row>
    <row r="460" customFormat="false" ht="15.75" hidden="false" customHeight="true" outlineLevel="0" collapsed="false">
      <c r="A460" s="51"/>
      <c r="B460" s="51"/>
      <c r="C460" s="49"/>
      <c r="D460" s="51"/>
      <c r="E460" s="53"/>
      <c r="F460" s="51"/>
    </row>
    <row r="461" customFormat="false" ht="15.75" hidden="false" customHeight="true" outlineLevel="0" collapsed="false">
      <c r="A461" s="51"/>
      <c r="B461" s="51"/>
      <c r="C461" s="49"/>
      <c r="D461" s="51"/>
      <c r="E461" s="53"/>
      <c r="F461" s="51"/>
    </row>
    <row r="462" customFormat="false" ht="15.75" hidden="false" customHeight="true" outlineLevel="0" collapsed="false">
      <c r="A462" s="51"/>
      <c r="B462" s="51"/>
      <c r="C462" s="49"/>
      <c r="D462" s="51"/>
      <c r="E462" s="53"/>
      <c r="F462" s="51"/>
    </row>
    <row r="463" customFormat="false" ht="15.75" hidden="false" customHeight="true" outlineLevel="0" collapsed="false">
      <c r="A463" s="51"/>
      <c r="B463" s="51"/>
      <c r="C463" s="49"/>
      <c r="D463" s="51"/>
      <c r="E463" s="53"/>
      <c r="F463" s="51"/>
    </row>
    <row r="464" customFormat="false" ht="15.75" hidden="false" customHeight="true" outlineLevel="0" collapsed="false">
      <c r="A464" s="51"/>
      <c r="B464" s="51"/>
      <c r="C464" s="49"/>
      <c r="D464" s="51"/>
      <c r="E464" s="53"/>
      <c r="F464" s="51"/>
    </row>
    <row r="465" customFormat="false" ht="15.75" hidden="false" customHeight="true" outlineLevel="0" collapsed="false">
      <c r="A465" s="51"/>
      <c r="B465" s="51"/>
      <c r="C465" s="49"/>
      <c r="D465" s="51"/>
      <c r="E465" s="53"/>
      <c r="F465" s="51"/>
    </row>
    <row r="466" customFormat="false" ht="15.75" hidden="false" customHeight="true" outlineLevel="0" collapsed="false">
      <c r="A466" s="51"/>
      <c r="B466" s="51"/>
      <c r="C466" s="49"/>
      <c r="D466" s="51"/>
      <c r="E466" s="53"/>
      <c r="F466" s="51"/>
    </row>
    <row r="467" customFormat="false" ht="15.75" hidden="false" customHeight="true" outlineLevel="0" collapsed="false">
      <c r="A467" s="51"/>
      <c r="B467" s="51"/>
      <c r="C467" s="49"/>
      <c r="D467" s="51"/>
      <c r="E467" s="53"/>
      <c r="F467" s="51"/>
    </row>
    <row r="468" customFormat="false" ht="15.75" hidden="false" customHeight="true" outlineLevel="0" collapsed="false">
      <c r="A468" s="51"/>
      <c r="B468" s="51"/>
      <c r="C468" s="49"/>
      <c r="D468" s="51"/>
      <c r="E468" s="53"/>
      <c r="F468" s="51"/>
    </row>
    <row r="469" customFormat="false" ht="15.75" hidden="false" customHeight="true" outlineLevel="0" collapsed="false">
      <c r="A469" s="51"/>
      <c r="B469" s="51"/>
      <c r="C469" s="49"/>
      <c r="D469" s="51"/>
      <c r="E469" s="53"/>
      <c r="F469" s="51"/>
    </row>
    <row r="470" customFormat="false" ht="15.75" hidden="false" customHeight="true" outlineLevel="0" collapsed="false">
      <c r="A470" s="51"/>
      <c r="B470" s="51"/>
      <c r="C470" s="49"/>
      <c r="D470" s="51"/>
      <c r="E470" s="53"/>
      <c r="F470" s="51"/>
    </row>
    <row r="471" customFormat="false" ht="15.75" hidden="false" customHeight="true" outlineLevel="0" collapsed="false">
      <c r="A471" s="51"/>
      <c r="B471" s="51"/>
      <c r="C471" s="49"/>
      <c r="D471" s="51"/>
      <c r="E471" s="53"/>
      <c r="F471" s="51"/>
    </row>
    <row r="472" customFormat="false" ht="15.75" hidden="false" customHeight="true" outlineLevel="0" collapsed="false">
      <c r="A472" s="51"/>
      <c r="B472" s="51"/>
      <c r="C472" s="49"/>
      <c r="D472" s="51"/>
      <c r="E472" s="53"/>
      <c r="F472" s="51"/>
    </row>
    <row r="473" customFormat="false" ht="15.75" hidden="false" customHeight="true" outlineLevel="0" collapsed="false">
      <c r="A473" s="51"/>
      <c r="B473" s="51"/>
      <c r="C473" s="49"/>
      <c r="D473" s="51"/>
      <c r="E473" s="53"/>
      <c r="F473" s="51"/>
    </row>
    <row r="474" customFormat="false" ht="15.75" hidden="false" customHeight="true" outlineLevel="0" collapsed="false">
      <c r="A474" s="51"/>
      <c r="B474" s="51"/>
      <c r="C474" s="49"/>
      <c r="D474" s="51"/>
      <c r="E474" s="53"/>
      <c r="F474" s="51"/>
    </row>
    <row r="475" customFormat="false" ht="15.75" hidden="false" customHeight="true" outlineLevel="0" collapsed="false">
      <c r="A475" s="51"/>
      <c r="B475" s="51"/>
      <c r="C475" s="49"/>
      <c r="D475" s="51"/>
      <c r="E475" s="53"/>
      <c r="F475" s="51"/>
    </row>
    <row r="476" customFormat="false" ht="15.75" hidden="false" customHeight="true" outlineLevel="0" collapsed="false">
      <c r="A476" s="51"/>
      <c r="B476" s="51"/>
      <c r="C476" s="49"/>
      <c r="D476" s="51"/>
      <c r="E476" s="53"/>
      <c r="F476" s="51"/>
    </row>
    <row r="477" customFormat="false" ht="15.75" hidden="false" customHeight="true" outlineLevel="0" collapsed="false">
      <c r="A477" s="51"/>
      <c r="B477" s="51"/>
      <c r="C477" s="49"/>
      <c r="D477" s="51"/>
      <c r="E477" s="53"/>
      <c r="F477" s="51"/>
    </row>
    <row r="478" customFormat="false" ht="15.75" hidden="false" customHeight="true" outlineLevel="0" collapsed="false">
      <c r="A478" s="51"/>
      <c r="B478" s="51"/>
      <c r="C478" s="49"/>
      <c r="D478" s="51"/>
      <c r="E478" s="53"/>
      <c r="F478" s="51"/>
    </row>
    <row r="479" customFormat="false" ht="15.75" hidden="false" customHeight="true" outlineLevel="0" collapsed="false">
      <c r="A479" s="51"/>
      <c r="B479" s="51"/>
      <c r="C479" s="49"/>
      <c r="D479" s="51"/>
      <c r="E479" s="53"/>
      <c r="F479" s="51"/>
    </row>
    <row r="480" customFormat="false" ht="15.75" hidden="false" customHeight="true" outlineLevel="0" collapsed="false">
      <c r="A480" s="51"/>
      <c r="B480" s="51"/>
      <c r="C480" s="49"/>
      <c r="D480" s="51"/>
      <c r="E480" s="53"/>
      <c r="F480" s="51"/>
    </row>
    <row r="481" customFormat="false" ht="15.75" hidden="false" customHeight="true" outlineLevel="0" collapsed="false">
      <c r="A481" s="51"/>
      <c r="B481" s="51"/>
      <c r="C481" s="49"/>
      <c r="D481" s="51"/>
      <c r="E481" s="53"/>
      <c r="F481" s="51"/>
    </row>
    <row r="482" customFormat="false" ht="15.75" hidden="false" customHeight="true" outlineLevel="0" collapsed="false">
      <c r="A482" s="51"/>
      <c r="B482" s="51"/>
      <c r="C482" s="49"/>
      <c r="D482" s="51"/>
      <c r="E482" s="53"/>
      <c r="F482" s="51"/>
    </row>
    <row r="483" customFormat="false" ht="15.75" hidden="false" customHeight="true" outlineLevel="0" collapsed="false">
      <c r="A483" s="51"/>
      <c r="B483" s="51"/>
      <c r="C483" s="49"/>
      <c r="D483" s="51"/>
      <c r="E483" s="53"/>
      <c r="F483" s="51"/>
    </row>
    <row r="484" customFormat="false" ht="15.75" hidden="false" customHeight="true" outlineLevel="0" collapsed="false">
      <c r="A484" s="51"/>
      <c r="B484" s="51"/>
      <c r="C484" s="49"/>
      <c r="D484" s="51"/>
      <c r="E484" s="53"/>
      <c r="F484" s="51"/>
    </row>
    <row r="485" customFormat="false" ht="15.75" hidden="false" customHeight="true" outlineLevel="0" collapsed="false">
      <c r="A485" s="51"/>
      <c r="B485" s="51"/>
      <c r="C485" s="49"/>
      <c r="D485" s="51"/>
      <c r="E485" s="53"/>
      <c r="F485" s="51"/>
    </row>
    <row r="486" customFormat="false" ht="15.75" hidden="false" customHeight="true" outlineLevel="0" collapsed="false">
      <c r="A486" s="51"/>
      <c r="B486" s="51"/>
      <c r="C486" s="49"/>
      <c r="D486" s="51"/>
      <c r="E486" s="53"/>
      <c r="F486" s="51"/>
    </row>
    <row r="487" customFormat="false" ht="15.75" hidden="false" customHeight="true" outlineLevel="0" collapsed="false">
      <c r="A487" s="51"/>
      <c r="B487" s="51"/>
      <c r="C487" s="49"/>
      <c r="D487" s="51"/>
      <c r="E487" s="53"/>
      <c r="F487" s="51"/>
    </row>
    <row r="488" customFormat="false" ht="15.75" hidden="false" customHeight="true" outlineLevel="0" collapsed="false">
      <c r="A488" s="51"/>
      <c r="B488" s="51"/>
      <c r="C488" s="49"/>
      <c r="D488" s="51"/>
      <c r="E488" s="53"/>
      <c r="F488" s="51"/>
    </row>
    <row r="489" customFormat="false" ht="15.75" hidden="false" customHeight="true" outlineLevel="0" collapsed="false">
      <c r="A489" s="51"/>
      <c r="B489" s="51"/>
      <c r="C489" s="49"/>
      <c r="D489" s="51"/>
      <c r="E489" s="53"/>
      <c r="F489" s="51"/>
    </row>
    <row r="490" customFormat="false" ht="15.75" hidden="false" customHeight="true" outlineLevel="0" collapsed="false">
      <c r="A490" s="51"/>
      <c r="B490" s="51"/>
      <c r="C490" s="49"/>
      <c r="D490" s="51"/>
      <c r="E490" s="53"/>
      <c r="F490" s="51"/>
    </row>
    <row r="491" customFormat="false" ht="15.75" hidden="false" customHeight="true" outlineLevel="0" collapsed="false">
      <c r="A491" s="51"/>
      <c r="B491" s="51"/>
      <c r="C491" s="49"/>
      <c r="D491" s="51"/>
      <c r="E491" s="53"/>
      <c r="F491" s="51"/>
    </row>
    <row r="492" customFormat="false" ht="15.75" hidden="false" customHeight="true" outlineLevel="0" collapsed="false">
      <c r="A492" s="51"/>
      <c r="B492" s="51"/>
      <c r="C492" s="49"/>
      <c r="D492" s="51"/>
      <c r="E492" s="53"/>
      <c r="F492" s="51"/>
    </row>
    <row r="493" customFormat="false" ht="15.75" hidden="false" customHeight="true" outlineLevel="0" collapsed="false">
      <c r="A493" s="51"/>
      <c r="B493" s="51"/>
      <c r="C493" s="49"/>
      <c r="D493" s="51"/>
      <c r="E493" s="53"/>
      <c r="F493" s="51"/>
    </row>
    <row r="494" customFormat="false" ht="15.75" hidden="false" customHeight="true" outlineLevel="0" collapsed="false">
      <c r="A494" s="51"/>
      <c r="B494" s="51"/>
      <c r="C494" s="49"/>
      <c r="D494" s="51"/>
      <c r="E494" s="53"/>
      <c r="F494" s="51"/>
    </row>
    <row r="495" customFormat="false" ht="15.75" hidden="false" customHeight="true" outlineLevel="0" collapsed="false">
      <c r="A495" s="51"/>
      <c r="B495" s="51"/>
      <c r="C495" s="49"/>
      <c r="D495" s="51"/>
      <c r="E495" s="53"/>
      <c r="F495" s="51"/>
    </row>
    <row r="496" customFormat="false" ht="15.75" hidden="false" customHeight="true" outlineLevel="0" collapsed="false">
      <c r="A496" s="51"/>
      <c r="B496" s="51"/>
      <c r="C496" s="49"/>
      <c r="D496" s="51"/>
      <c r="E496" s="53"/>
      <c r="F496" s="51"/>
    </row>
    <row r="497" customFormat="false" ht="15.75" hidden="false" customHeight="true" outlineLevel="0" collapsed="false">
      <c r="A497" s="51"/>
      <c r="B497" s="51"/>
      <c r="C497" s="49"/>
      <c r="D497" s="51"/>
      <c r="E497" s="53"/>
      <c r="F497" s="51"/>
    </row>
    <row r="498" customFormat="false" ht="15.75" hidden="false" customHeight="true" outlineLevel="0" collapsed="false">
      <c r="A498" s="51"/>
      <c r="B498" s="51"/>
      <c r="C498" s="49"/>
      <c r="D498" s="51"/>
      <c r="E498" s="53"/>
      <c r="F498" s="51"/>
    </row>
    <row r="499" customFormat="false" ht="15.75" hidden="false" customHeight="true" outlineLevel="0" collapsed="false">
      <c r="A499" s="51"/>
      <c r="B499" s="51"/>
      <c r="C499" s="49"/>
      <c r="D499" s="51"/>
      <c r="E499" s="53"/>
      <c r="F499" s="51"/>
    </row>
    <row r="500" customFormat="false" ht="15.75" hidden="false" customHeight="true" outlineLevel="0" collapsed="false">
      <c r="A500" s="51"/>
      <c r="B500" s="51"/>
      <c r="C500" s="49"/>
      <c r="D500" s="51"/>
      <c r="E500" s="53"/>
      <c r="F500" s="51"/>
    </row>
    <row r="501" customFormat="false" ht="15.75" hidden="false" customHeight="true" outlineLevel="0" collapsed="false">
      <c r="A501" s="51"/>
      <c r="B501" s="51"/>
      <c r="C501" s="49"/>
      <c r="D501" s="51"/>
      <c r="E501" s="53"/>
      <c r="F501" s="51"/>
    </row>
    <row r="502" customFormat="false" ht="15.75" hidden="false" customHeight="true" outlineLevel="0" collapsed="false">
      <c r="A502" s="51"/>
      <c r="B502" s="51"/>
      <c r="C502" s="49"/>
      <c r="D502" s="51"/>
      <c r="E502" s="53"/>
      <c r="F502" s="51"/>
    </row>
    <row r="503" customFormat="false" ht="15.75" hidden="false" customHeight="true" outlineLevel="0" collapsed="false">
      <c r="A503" s="51"/>
      <c r="B503" s="51"/>
      <c r="C503" s="49"/>
      <c r="D503" s="51"/>
      <c r="E503" s="53"/>
      <c r="F503" s="51"/>
    </row>
    <row r="504" customFormat="false" ht="15.75" hidden="false" customHeight="true" outlineLevel="0" collapsed="false">
      <c r="A504" s="51"/>
      <c r="B504" s="51"/>
      <c r="C504" s="49"/>
      <c r="D504" s="51"/>
      <c r="E504" s="53"/>
      <c r="F504" s="51"/>
    </row>
    <row r="505" customFormat="false" ht="15.75" hidden="false" customHeight="true" outlineLevel="0" collapsed="false">
      <c r="A505" s="51"/>
      <c r="B505" s="51"/>
      <c r="C505" s="49"/>
      <c r="D505" s="51"/>
      <c r="E505" s="53"/>
      <c r="F505" s="51"/>
    </row>
    <row r="506" customFormat="false" ht="15.75" hidden="false" customHeight="true" outlineLevel="0" collapsed="false">
      <c r="A506" s="51"/>
      <c r="B506" s="51"/>
      <c r="C506" s="49"/>
      <c r="D506" s="51"/>
      <c r="E506" s="53"/>
      <c r="F506" s="51"/>
    </row>
    <row r="507" customFormat="false" ht="15.75" hidden="false" customHeight="true" outlineLevel="0" collapsed="false">
      <c r="A507" s="51"/>
      <c r="B507" s="51"/>
      <c r="C507" s="49"/>
      <c r="D507" s="51"/>
      <c r="E507" s="53"/>
      <c r="F507" s="51"/>
    </row>
    <row r="508" customFormat="false" ht="15.75" hidden="false" customHeight="true" outlineLevel="0" collapsed="false">
      <c r="A508" s="51"/>
      <c r="B508" s="51"/>
      <c r="C508" s="49"/>
      <c r="D508" s="51"/>
      <c r="E508" s="53"/>
      <c r="F508" s="51"/>
    </row>
    <row r="509" customFormat="false" ht="15.75" hidden="false" customHeight="true" outlineLevel="0" collapsed="false">
      <c r="A509" s="51"/>
      <c r="B509" s="51"/>
      <c r="C509" s="49"/>
      <c r="D509" s="51"/>
      <c r="E509" s="53"/>
      <c r="F509" s="51"/>
    </row>
    <row r="510" customFormat="false" ht="15.75" hidden="false" customHeight="true" outlineLevel="0" collapsed="false">
      <c r="A510" s="51"/>
      <c r="B510" s="51"/>
      <c r="C510" s="49"/>
      <c r="D510" s="51"/>
      <c r="E510" s="53"/>
      <c r="F510" s="51"/>
    </row>
    <row r="511" customFormat="false" ht="15.75" hidden="false" customHeight="true" outlineLevel="0" collapsed="false">
      <c r="A511" s="51"/>
      <c r="B511" s="51"/>
      <c r="C511" s="49"/>
      <c r="D511" s="51"/>
      <c r="E511" s="53"/>
      <c r="F511" s="51"/>
    </row>
    <row r="512" customFormat="false" ht="15.75" hidden="false" customHeight="true" outlineLevel="0" collapsed="false">
      <c r="A512" s="51"/>
      <c r="B512" s="51"/>
      <c r="C512" s="49"/>
      <c r="D512" s="51"/>
      <c r="E512" s="53"/>
      <c r="F512" s="51"/>
    </row>
    <row r="513" customFormat="false" ht="15.75" hidden="false" customHeight="true" outlineLevel="0" collapsed="false">
      <c r="A513" s="51"/>
      <c r="B513" s="51"/>
      <c r="C513" s="49"/>
      <c r="D513" s="51"/>
      <c r="E513" s="53"/>
      <c r="F513" s="51"/>
    </row>
    <row r="514" customFormat="false" ht="15.75" hidden="false" customHeight="true" outlineLevel="0" collapsed="false">
      <c r="A514" s="51"/>
      <c r="B514" s="51"/>
      <c r="C514" s="49"/>
      <c r="D514" s="51"/>
      <c r="E514" s="53"/>
      <c r="F514" s="51"/>
    </row>
    <row r="515" customFormat="false" ht="15.75" hidden="false" customHeight="true" outlineLevel="0" collapsed="false">
      <c r="A515" s="51"/>
      <c r="B515" s="51"/>
      <c r="C515" s="49"/>
      <c r="D515" s="51"/>
      <c r="E515" s="53"/>
      <c r="F515" s="51"/>
    </row>
    <row r="516" customFormat="false" ht="15.75" hidden="false" customHeight="true" outlineLevel="0" collapsed="false">
      <c r="A516" s="51"/>
      <c r="B516" s="51"/>
      <c r="C516" s="49"/>
      <c r="D516" s="51"/>
      <c r="E516" s="53"/>
      <c r="F516" s="51"/>
    </row>
    <row r="517" customFormat="false" ht="15.75" hidden="false" customHeight="true" outlineLevel="0" collapsed="false">
      <c r="A517" s="51"/>
      <c r="B517" s="51"/>
      <c r="C517" s="49"/>
      <c r="D517" s="51"/>
      <c r="E517" s="53"/>
      <c r="F517" s="51"/>
    </row>
    <row r="518" customFormat="false" ht="15.75" hidden="false" customHeight="true" outlineLevel="0" collapsed="false">
      <c r="A518" s="51"/>
      <c r="B518" s="51"/>
      <c r="C518" s="49"/>
      <c r="D518" s="51"/>
      <c r="E518" s="53"/>
      <c r="F518" s="51"/>
    </row>
    <row r="519" customFormat="false" ht="15.75" hidden="false" customHeight="true" outlineLevel="0" collapsed="false">
      <c r="A519" s="51"/>
      <c r="B519" s="51"/>
      <c r="C519" s="49"/>
      <c r="D519" s="51"/>
      <c r="E519" s="53"/>
      <c r="F519" s="51"/>
    </row>
    <row r="520" customFormat="false" ht="15.75" hidden="false" customHeight="true" outlineLevel="0" collapsed="false">
      <c r="A520" s="51"/>
      <c r="B520" s="51"/>
      <c r="C520" s="49"/>
      <c r="D520" s="51"/>
      <c r="E520" s="53"/>
      <c r="F520" s="51"/>
    </row>
    <row r="521" customFormat="false" ht="15.75" hidden="false" customHeight="true" outlineLevel="0" collapsed="false">
      <c r="A521" s="51"/>
      <c r="B521" s="51"/>
      <c r="C521" s="49"/>
      <c r="D521" s="51"/>
      <c r="E521" s="53"/>
      <c r="F521" s="51"/>
    </row>
    <row r="522" customFormat="false" ht="15.75" hidden="false" customHeight="true" outlineLevel="0" collapsed="false">
      <c r="A522" s="51"/>
      <c r="B522" s="51"/>
      <c r="C522" s="49"/>
      <c r="D522" s="51"/>
      <c r="E522" s="53"/>
      <c r="F522" s="51"/>
    </row>
    <row r="523" customFormat="false" ht="15.75" hidden="false" customHeight="true" outlineLevel="0" collapsed="false">
      <c r="A523" s="51"/>
      <c r="B523" s="51"/>
      <c r="C523" s="49"/>
      <c r="D523" s="51"/>
      <c r="E523" s="53"/>
      <c r="F523" s="51"/>
    </row>
    <row r="524" customFormat="false" ht="15.75" hidden="false" customHeight="true" outlineLevel="0" collapsed="false">
      <c r="A524" s="51"/>
      <c r="B524" s="51"/>
      <c r="C524" s="49"/>
      <c r="D524" s="51"/>
      <c r="E524" s="53"/>
      <c r="F524" s="51"/>
    </row>
    <row r="525" customFormat="false" ht="15.75" hidden="false" customHeight="true" outlineLevel="0" collapsed="false">
      <c r="A525" s="51"/>
      <c r="B525" s="51"/>
      <c r="C525" s="49"/>
      <c r="D525" s="51"/>
      <c r="E525" s="53"/>
      <c r="F525" s="51"/>
    </row>
    <row r="526" customFormat="false" ht="15.75" hidden="false" customHeight="true" outlineLevel="0" collapsed="false">
      <c r="A526" s="51"/>
      <c r="B526" s="51"/>
      <c r="C526" s="49"/>
      <c r="D526" s="51"/>
      <c r="E526" s="53"/>
      <c r="F526" s="51"/>
    </row>
    <row r="527" customFormat="false" ht="15.75" hidden="false" customHeight="true" outlineLevel="0" collapsed="false">
      <c r="A527" s="51"/>
      <c r="B527" s="51"/>
      <c r="C527" s="49"/>
      <c r="D527" s="51"/>
      <c r="E527" s="53"/>
      <c r="F527" s="51"/>
    </row>
    <row r="528" customFormat="false" ht="15.75" hidden="false" customHeight="true" outlineLevel="0" collapsed="false">
      <c r="A528" s="51"/>
      <c r="B528" s="51"/>
      <c r="C528" s="49"/>
      <c r="D528" s="51"/>
      <c r="E528" s="53"/>
      <c r="F528" s="51"/>
    </row>
    <row r="529" customFormat="false" ht="15.75" hidden="false" customHeight="true" outlineLevel="0" collapsed="false">
      <c r="A529" s="51"/>
      <c r="B529" s="51"/>
      <c r="C529" s="49"/>
      <c r="D529" s="51"/>
      <c r="E529" s="53"/>
      <c r="F529" s="51"/>
    </row>
    <row r="530" customFormat="false" ht="15.75" hidden="false" customHeight="true" outlineLevel="0" collapsed="false">
      <c r="A530" s="51"/>
      <c r="B530" s="51"/>
      <c r="C530" s="49"/>
      <c r="D530" s="51"/>
      <c r="E530" s="53"/>
      <c r="F530" s="51"/>
    </row>
    <row r="531" customFormat="false" ht="15.75" hidden="false" customHeight="true" outlineLevel="0" collapsed="false">
      <c r="A531" s="51"/>
      <c r="B531" s="51"/>
      <c r="C531" s="49"/>
      <c r="D531" s="51"/>
      <c r="E531" s="53"/>
      <c r="F531" s="51"/>
    </row>
    <row r="532" customFormat="false" ht="15.75" hidden="false" customHeight="true" outlineLevel="0" collapsed="false">
      <c r="A532" s="51"/>
      <c r="B532" s="51"/>
      <c r="C532" s="49"/>
      <c r="D532" s="51"/>
      <c r="E532" s="53"/>
      <c r="F532" s="51"/>
    </row>
    <row r="533" customFormat="false" ht="15.75" hidden="false" customHeight="true" outlineLevel="0" collapsed="false">
      <c r="A533" s="51"/>
      <c r="B533" s="51"/>
      <c r="C533" s="49"/>
      <c r="D533" s="51"/>
      <c r="E533" s="53"/>
      <c r="F533" s="51"/>
    </row>
    <row r="534" customFormat="false" ht="15.75" hidden="false" customHeight="true" outlineLevel="0" collapsed="false">
      <c r="A534" s="51"/>
      <c r="B534" s="51"/>
      <c r="C534" s="49"/>
      <c r="D534" s="51"/>
      <c r="E534" s="53"/>
      <c r="F534" s="51"/>
    </row>
    <row r="535" customFormat="false" ht="15.75" hidden="false" customHeight="true" outlineLevel="0" collapsed="false">
      <c r="A535" s="51"/>
      <c r="B535" s="51"/>
      <c r="C535" s="49"/>
      <c r="D535" s="51"/>
      <c r="E535" s="53"/>
      <c r="F535" s="51"/>
    </row>
    <row r="536" customFormat="false" ht="15.75" hidden="false" customHeight="true" outlineLevel="0" collapsed="false">
      <c r="A536" s="51"/>
      <c r="B536" s="51"/>
      <c r="C536" s="49"/>
      <c r="D536" s="51"/>
      <c r="E536" s="53"/>
      <c r="F536" s="51"/>
    </row>
    <row r="537" customFormat="false" ht="15.75" hidden="false" customHeight="true" outlineLevel="0" collapsed="false">
      <c r="A537" s="51"/>
      <c r="B537" s="51"/>
      <c r="C537" s="49"/>
      <c r="D537" s="51"/>
      <c r="E537" s="53"/>
      <c r="F537" s="51"/>
    </row>
    <row r="538" customFormat="false" ht="15.75" hidden="false" customHeight="true" outlineLevel="0" collapsed="false">
      <c r="A538" s="51"/>
      <c r="B538" s="51"/>
      <c r="C538" s="49"/>
      <c r="D538" s="51"/>
      <c r="E538" s="53"/>
      <c r="F538" s="51"/>
    </row>
    <row r="539" customFormat="false" ht="15.75" hidden="false" customHeight="true" outlineLevel="0" collapsed="false">
      <c r="A539" s="51"/>
      <c r="B539" s="51"/>
      <c r="C539" s="49"/>
      <c r="D539" s="51"/>
      <c r="E539" s="53"/>
      <c r="F539" s="51"/>
    </row>
    <row r="540" customFormat="false" ht="15.75" hidden="false" customHeight="true" outlineLevel="0" collapsed="false">
      <c r="A540" s="51"/>
      <c r="B540" s="51"/>
      <c r="C540" s="49"/>
      <c r="D540" s="51"/>
      <c r="E540" s="53"/>
      <c r="F540" s="51"/>
    </row>
    <row r="541" customFormat="false" ht="15.75" hidden="false" customHeight="true" outlineLevel="0" collapsed="false">
      <c r="A541" s="51"/>
      <c r="B541" s="51"/>
      <c r="C541" s="49"/>
      <c r="D541" s="51"/>
      <c r="E541" s="53"/>
      <c r="F541" s="51"/>
    </row>
    <row r="542" customFormat="false" ht="15.75" hidden="false" customHeight="true" outlineLevel="0" collapsed="false">
      <c r="A542" s="51"/>
      <c r="B542" s="51"/>
      <c r="C542" s="49"/>
      <c r="D542" s="51"/>
      <c r="E542" s="53"/>
      <c r="F542" s="51"/>
    </row>
    <row r="543" customFormat="false" ht="15.75" hidden="false" customHeight="true" outlineLevel="0" collapsed="false">
      <c r="A543" s="51"/>
      <c r="B543" s="51"/>
      <c r="C543" s="49"/>
      <c r="D543" s="51"/>
      <c r="E543" s="53"/>
      <c r="F543" s="51"/>
    </row>
    <row r="544" customFormat="false" ht="15.75" hidden="false" customHeight="true" outlineLevel="0" collapsed="false">
      <c r="A544" s="51"/>
      <c r="B544" s="51"/>
      <c r="C544" s="49"/>
      <c r="D544" s="51"/>
      <c r="E544" s="53"/>
      <c r="F544" s="51"/>
    </row>
    <row r="545" customFormat="false" ht="15.75" hidden="false" customHeight="true" outlineLevel="0" collapsed="false">
      <c r="A545" s="51"/>
      <c r="B545" s="51"/>
      <c r="C545" s="49"/>
      <c r="D545" s="51"/>
      <c r="E545" s="53"/>
      <c r="F545" s="51"/>
    </row>
    <row r="546" customFormat="false" ht="15.75" hidden="false" customHeight="true" outlineLevel="0" collapsed="false">
      <c r="A546" s="51"/>
      <c r="B546" s="51"/>
      <c r="C546" s="49"/>
      <c r="D546" s="51"/>
      <c r="E546" s="53"/>
      <c r="F546" s="51"/>
    </row>
    <row r="547" customFormat="false" ht="15.75" hidden="false" customHeight="true" outlineLevel="0" collapsed="false">
      <c r="A547" s="51"/>
      <c r="B547" s="51"/>
      <c r="C547" s="49"/>
      <c r="D547" s="51"/>
      <c r="E547" s="53"/>
      <c r="F547" s="51"/>
    </row>
    <row r="548" customFormat="false" ht="15.75" hidden="false" customHeight="true" outlineLevel="0" collapsed="false">
      <c r="A548" s="51"/>
      <c r="B548" s="51"/>
      <c r="C548" s="49"/>
      <c r="D548" s="51"/>
      <c r="E548" s="53"/>
      <c r="F548" s="51"/>
    </row>
    <row r="549" customFormat="false" ht="15.75" hidden="false" customHeight="true" outlineLevel="0" collapsed="false">
      <c r="A549" s="51"/>
      <c r="B549" s="51"/>
      <c r="C549" s="49"/>
      <c r="D549" s="51"/>
      <c r="E549" s="53"/>
      <c r="F549" s="51"/>
    </row>
    <row r="550" customFormat="false" ht="15.75" hidden="false" customHeight="true" outlineLevel="0" collapsed="false">
      <c r="A550" s="51"/>
      <c r="B550" s="51"/>
      <c r="C550" s="49"/>
      <c r="D550" s="51"/>
      <c r="E550" s="53"/>
      <c r="F550" s="51"/>
    </row>
    <row r="551" customFormat="false" ht="15.75" hidden="false" customHeight="true" outlineLevel="0" collapsed="false">
      <c r="A551" s="51"/>
      <c r="B551" s="51"/>
      <c r="C551" s="49"/>
      <c r="D551" s="51"/>
      <c r="E551" s="53"/>
      <c r="F551" s="51"/>
    </row>
    <row r="552" customFormat="false" ht="15.75" hidden="false" customHeight="true" outlineLevel="0" collapsed="false">
      <c r="A552" s="51"/>
      <c r="B552" s="51"/>
      <c r="C552" s="49"/>
      <c r="D552" s="51"/>
      <c r="E552" s="53"/>
      <c r="F552" s="51"/>
    </row>
    <row r="553" customFormat="false" ht="15.75" hidden="false" customHeight="true" outlineLevel="0" collapsed="false">
      <c r="A553" s="51"/>
      <c r="B553" s="51"/>
      <c r="C553" s="49"/>
      <c r="D553" s="51"/>
      <c r="E553" s="53"/>
      <c r="F553" s="51"/>
    </row>
    <row r="554" customFormat="false" ht="15.75" hidden="false" customHeight="true" outlineLevel="0" collapsed="false">
      <c r="A554" s="51"/>
      <c r="B554" s="51"/>
      <c r="C554" s="49"/>
      <c r="D554" s="51"/>
      <c r="E554" s="53"/>
      <c r="F554" s="51"/>
    </row>
    <row r="555" customFormat="false" ht="15.75" hidden="false" customHeight="true" outlineLevel="0" collapsed="false">
      <c r="A555" s="51"/>
      <c r="B555" s="51"/>
      <c r="C555" s="49"/>
      <c r="D555" s="51"/>
      <c r="E555" s="53"/>
      <c r="F555" s="51"/>
    </row>
    <row r="556" customFormat="false" ht="15.75" hidden="false" customHeight="true" outlineLevel="0" collapsed="false">
      <c r="A556" s="51"/>
      <c r="B556" s="51"/>
      <c r="C556" s="49"/>
      <c r="D556" s="51"/>
      <c r="E556" s="53"/>
      <c r="F556" s="51"/>
    </row>
    <row r="557" customFormat="false" ht="15.75" hidden="false" customHeight="true" outlineLevel="0" collapsed="false">
      <c r="A557" s="51"/>
      <c r="B557" s="51"/>
      <c r="C557" s="49"/>
      <c r="D557" s="51"/>
      <c r="E557" s="53"/>
      <c r="F557" s="51"/>
    </row>
    <row r="558" customFormat="false" ht="15.75" hidden="false" customHeight="true" outlineLevel="0" collapsed="false">
      <c r="A558" s="51"/>
      <c r="B558" s="51"/>
      <c r="C558" s="49"/>
      <c r="D558" s="51"/>
      <c r="E558" s="53"/>
      <c r="F558" s="51"/>
    </row>
    <row r="559" customFormat="false" ht="15.75" hidden="false" customHeight="true" outlineLevel="0" collapsed="false">
      <c r="A559" s="51"/>
      <c r="B559" s="51"/>
      <c r="C559" s="49"/>
      <c r="D559" s="51"/>
      <c r="E559" s="53"/>
      <c r="F559" s="51"/>
    </row>
    <row r="560" customFormat="false" ht="15.75" hidden="false" customHeight="true" outlineLevel="0" collapsed="false">
      <c r="A560" s="51"/>
      <c r="B560" s="51"/>
      <c r="C560" s="49"/>
      <c r="D560" s="51"/>
      <c r="E560" s="53"/>
      <c r="F560" s="51"/>
    </row>
    <row r="561" customFormat="false" ht="15.75" hidden="false" customHeight="true" outlineLevel="0" collapsed="false">
      <c r="A561" s="51"/>
      <c r="B561" s="51"/>
      <c r="C561" s="49"/>
      <c r="D561" s="51"/>
      <c r="E561" s="53"/>
      <c r="F561" s="51"/>
    </row>
    <row r="562" customFormat="false" ht="15.75" hidden="false" customHeight="true" outlineLevel="0" collapsed="false">
      <c r="A562" s="51"/>
      <c r="B562" s="51"/>
      <c r="C562" s="49"/>
      <c r="D562" s="51"/>
      <c r="E562" s="53"/>
      <c r="F562" s="51"/>
    </row>
    <row r="563" customFormat="false" ht="15.75" hidden="false" customHeight="true" outlineLevel="0" collapsed="false">
      <c r="A563" s="51"/>
      <c r="B563" s="51"/>
      <c r="C563" s="49"/>
      <c r="D563" s="51"/>
      <c r="E563" s="53"/>
      <c r="F563" s="51"/>
    </row>
    <row r="564" customFormat="false" ht="15.75" hidden="false" customHeight="true" outlineLevel="0" collapsed="false">
      <c r="A564" s="51"/>
      <c r="B564" s="51"/>
      <c r="C564" s="49"/>
      <c r="D564" s="51"/>
      <c r="E564" s="53"/>
      <c r="F564" s="51"/>
    </row>
    <row r="565" customFormat="false" ht="15.75" hidden="false" customHeight="true" outlineLevel="0" collapsed="false">
      <c r="A565" s="51"/>
      <c r="B565" s="51"/>
      <c r="C565" s="49"/>
      <c r="D565" s="51"/>
      <c r="E565" s="53"/>
      <c r="F565" s="51"/>
    </row>
    <row r="566" customFormat="false" ht="15.75" hidden="false" customHeight="true" outlineLevel="0" collapsed="false">
      <c r="A566" s="51"/>
      <c r="B566" s="51"/>
      <c r="C566" s="49"/>
      <c r="D566" s="51"/>
      <c r="E566" s="53"/>
      <c r="F566" s="51"/>
    </row>
    <row r="567" customFormat="false" ht="15.75" hidden="false" customHeight="true" outlineLevel="0" collapsed="false">
      <c r="A567" s="51"/>
      <c r="B567" s="51"/>
      <c r="C567" s="49"/>
      <c r="D567" s="51"/>
      <c r="E567" s="53"/>
      <c r="F567" s="51"/>
    </row>
    <row r="568" customFormat="false" ht="15.75" hidden="false" customHeight="true" outlineLevel="0" collapsed="false">
      <c r="A568" s="51"/>
      <c r="B568" s="51"/>
      <c r="C568" s="49"/>
      <c r="D568" s="51"/>
      <c r="E568" s="53"/>
      <c r="F568" s="51"/>
    </row>
    <row r="569" customFormat="false" ht="15.75" hidden="false" customHeight="true" outlineLevel="0" collapsed="false">
      <c r="A569" s="51"/>
      <c r="B569" s="51"/>
      <c r="C569" s="49"/>
      <c r="D569" s="51"/>
      <c r="E569" s="53"/>
      <c r="F569" s="51"/>
    </row>
    <row r="570" customFormat="false" ht="15.75" hidden="false" customHeight="true" outlineLevel="0" collapsed="false">
      <c r="A570" s="51"/>
      <c r="B570" s="51"/>
      <c r="C570" s="49"/>
      <c r="D570" s="51"/>
      <c r="E570" s="53"/>
      <c r="F570" s="51"/>
    </row>
    <row r="571" customFormat="false" ht="15.75" hidden="false" customHeight="true" outlineLevel="0" collapsed="false">
      <c r="A571" s="51"/>
      <c r="B571" s="51"/>
      <c r="C571" s="49"/>
      <c r="D571" s="51"/>
      <c r="E571" s="53"/>
      <c r="F571" s="51"/>
    </row>
    <row r="572" customFormat="false" ht="15.75" hidden="false" customHeight="true" outlineLevel="0" collapsed="false">
      <c r="A572" s="51"/>
      <c r="B572" s="51"/>
      <c r="C572" s="49"/>
      <c r="D572" s="51"/>
      <c r="E572" s="53"/>
      <c r="F572" s="51"/>
    </row>
    <row r="573" customFormat="false" ht="15.75" hidden="false" customHeight="true" outlineLevel="0" collapsed="false">
      <c r="A573" s="51"/>
      <c r="B573" s="51"/>
      <c r="C573" s="49"/>
      <c r="D573" s="51"/>
      <c r="E573" s="53"/>
      <c r="F573" s="51"/>
    </row>
    <row r="574" customFormat="false" ht="15.75" hidden="false" customHeight="true" outlineLevel="0" collapsed="false">
      <c r="A574" s="51"/>
      <c r="B574" s="51"/>
      <c r="C574" s="49"/>
      <c r="D574" s="51"/>
      <c r="E574" s="53"/>
      <c r="F574" s="51"/>
    </row>
    <row r="575" customFormat="false" ht="15.75" hidden="false" customHeight="true" outlineLevel="0" collapsed="false">
      <c r="A575" s="51"/>
      <c r="B575" s="51"/>
      <c r="C575" s="49"/>
      <c r="D575" s="51"/>
      <c r="E575" s="53"/>
      <c r="F575" s="51"/>
    </row>
    <row r="576" customFormat="false" ht="15.75" hidden="false" customHeight="true" outlineLevel="0" collapsed="false">
      <c r="A576" s="51"/>
      <c r="B576" s="51"/>
      <c r="C576" s="49"/>
      <c r="D576" s="51"/>
      <c r="E576" s="53"/>
      <c r="F576" s="51"/>
    </row>
    <row r="577" customFormat="false" ht="15.75" hidden="false" customHeight="true" outlineLevel="0" collapsed="false">
      <c r="A577" s="51"/>
      <c r="B577" s="51"/>
      <c r="C577" s="49"/>
      <c r="D577" s="51"/>
      <c r="E577" s="53"/>
      <c r="F577" s="51"/>
    </row>
    <row r="578" customFormat="false" ht="15.75" hidden="false" customHeight="true" outlineLevel="0" collapsed="false">
      <c r="A578" s="51"/>
      <c r="B578" s="51"/>
      <c r="C578" s="49"/>
      <c r="D578" s="51"/>
      <c r="E578" s="53"/>
      <c r="F578" s="51"/>
    </row>
    <row r="579" customFormat="false" ht="15.75" hidden="false" customHeight="true" outlineLevel="0" collapsed="false">
      <c r="A579" s="51"/>
      <c r="B579" s="51"/>
      <c r="C579" s="49"/>
      <c r="D579" s="51"/>
      <c r="E579" s="53"/>
      <c r="F579" s="51"/>
    </row>
    <row r="580" customFormat="false" ht="15.75" hidden="false" customHeight="true" outlineLevel="0" collapsed="false">
      <c r="A580" s="51"/>
      <c r="B580" s="51"/>
      <c r="C580" s="49"/>
      <c r="D580" s="51"/>
      <c r="E580" s="53"/>
      <c r="F580" s="51"/>
    </row>
    <row r="581" customFormat="false" ht="15.75" hidden="false" customHeight="true" outlineLevel="0" collapsed="false">
      <c r="A581" s="51"/>
      <c r="B581" s="51"/>
      <c r="C581" s="49"/>
      <c r="D581" s="51"/>
      <c r="E581" s="53"/>
      <c r="F581" s="51"/>
    </row>
    <row r="582" customFormat="false" ht="15.75" hidden="false" customHeight="true" outlineLevel="0" collapsed="false">
      <c r="A582" s="51"/>
      <c r="B582" s="51"/>
      <c r="C582" s="49"/>
      <c r="D582" s="51"/>
      <c r="E582" s="53"/>
      <c r="F582" s="51"/>
    </row>
    <row r="583" customFormat="false" ht="15.75" hidden="false" customHeight="true" outlineLevel="0" collapsed="false">
      <c r="A583" s="51"/>
      <c r="B583" s="51"/>
      <c r="C583" s="49"/>
      <c r="D583" s="51"/>
      <c r="E583" s="53"/>
      <c r="F583" s="51"/>
    </row>
    <row r="584" customFormat="false" ht="15.75" hidden="false" customHeight="true" outlineLevel="0" collapsed="false">
      <c r="A584" s="51"/>
      <c r="B584" s="51"/>
      <c r="C584" s="49"/>
      <c r="D584" s="51"/>
      <c r="E584" s="53"/>
      <c r="F584" s="51"/>
    </row>
    <row r="585" customFormat="false" ht="15.75" hidden="false" customHeight="true" outlineLevel="0" collapsed="false">
      <c r="A585" s="51"/>
      <c r="B585" s="51"/>
      <c r="C585" s="49"/>
      <c r="D585" s="51"/>
      <c r="E585" s="53"/>
      <c r="F585" s="51"/>
    </row>
    <row r="586" customFormat="false" ht="15.75" hidden="false" customHeight="true" outlineLevel="0" collapsed="false">
      <c r="A586" s="51"/>
      <c r="B586" s="51"/>
      <c r="C586" s="49"/>
      <c r="D586" s="51"/>
      <c r="E586" s="53"/>
      <c r="F586" s="51"/>
    </row>
    <row r="587" customFormat="false" ht="15.75" hidden="false" customHeight="true" outlineLevel="0" collapsed="false">
      <c r="A587" s="51"/>
      <c r="B587" s="51"/>
      <c r="C587" s="49"/>
      <c r="D587" s="51"/>
      <c r="E587" s="53"/>
      <c r="F587" s="51"/>
    </row>
    <row r="588" customFormat="false" ht="15.75" hidden="false" customHeight="true" outlineLevel="0" collapsed="false">
      <c r="A588" s="51"/>
      <c r="B588" s="51"/>
      <c r="C588" s="49"/>
      <c r="D588" s="51"/>
      <c r="E588" s="53"/>
      <c r="F588" s="51"/>
    </row>
    <row r="589" customFormat="false" ht="15.75" hidden="false" customHeight="true" outlineLevel="0" collapsed="false">
      <c r="A589" s="51"/>
      <c r="B589" s="51"/>
      <c r="C589" s="49"/>
      <c r="D589" s="51"/>
      <c r="E589" s="53"/>
      <c r="F589" s="51"/>
    </row>
    <row r="590" customFormat="false" ht="15.75" hidden="false" customHeight="true" outlineLevel="0" collapsed="false">
      <c r="A590" s="51"/>
      <c r="B590" s="51"/>
      <c r="C590" s="49"/>
      <c r="D590" s="51"/>
      <c r="E590" s="53"/>
      <c r="F590" s="51"/>
    </row>
    <row r="591" customFormat="false" ht="15.75" hidden="false" customHeight="true" outlineLevel="0" collapsed="false">
      <c r="A591" s="51"/>
      <c r="B591" s="51"/>
      <c r="C591" s="49"/>
      <c r="D591" s="51"/>
      <c r="E591" s="53"/>
      <c r="F591" s="51"/>
    </row>
    <row r="592" customFormat="false" ht="15.75" hidden="false" customHeight="true" outlineLevel="0" collapsed="false">
      <c r="A592" s="51"/>
      <c r="B592" s="51"/>
      <c r="C592" s="49"/>
      <c r="D592" s="51"/>
      <c r="E592" s="53"/>
      <c r="F592" s="51"/>
    </row>
    <row r="593" customFormat="false" ht="15.75" hidden="false" customHeight="true" outlineLevel="0" collapsed="false">
      <c r="A593" s="51"/>
      <c r="B593" s="51"/>
      <c r="C593" s="49"/>
      <c r="D593" s="51"/>
      <c r="E593" s="53"/>
      <c r="F593" s="51"/>
    </row>
    <row r="594" customFormat="false" ht="15.75" hidden="false" customHeight="true" outlineLevel="0" collapsed="false">
      <c r="A594" s="51"/>
      <c r="B594" s="51"/>
      <c r="C594" s="49"/>
      <c r="D594" s="51"/>
      <c r="E594" s="53"/>
      <c r="F594" s="51"/>
    </row>
    <row r="595" customFormat="false" ht="15.75" hidden="false" customHeight="true" outlineLevel="0" collapsed="false">
      <c r="A595" s="51"/>
      <c r="B595" s="51"/>
      <c r="C595" s="49"/>
      <c r="D595" s="51"/>
      <c r="E595" s="53"/>
      <c r="F595" s="51"/>
    </row>
    <row r="596" customFormat="false" ht="15.75" hidden="false" customHeight="true" outlineLevel="0" collapsed="false">
      <c r="A596" s="51"/>
      <c r="B596" s="51"/>
      <c r="C596" s="49"/>
      <c r="D596" s="51"/>
      <c r="E596" s="53"/>
      <c r="F596" s="51"/>
    </row>
    <row r="597" customFormat="false" ht="15.75" hidden="false" customHeight="true" outlineLevel="0" collapsed="false">
      <c r="A597" s="51"/>
      <c r="B597" s="51"/>
      <c r="C597" s="49"/>
      <c r="D597" s="51"/>
      <c r="E597" s="53"/>
      <c r="F597" s="51"/>
    </row>
    <row r="598" customFormat="false" ht="15.75" hidden="false" customHeight="true" outlineLevel="0" collapsed="false">
      <c r="A598" s="51"/>
      <c r="B598" s="51"/>
      <c r="C598" s="49"/>
      <c r="D598" s="51"/>
      <c r="E598" s="53"/>
      <c r="F598" s="51"/>
    </row>
    <row r="599" customFormat="false" ht="15.75" hidden="false" customHeight="true" outlineLevel="0" collapsed="false">
      <c r="A599" s="51"/>
      <c r="B599" s="51"/>
      <c r="C599" s="49"/>
      <c r="D599" s="51"/>
      <c r="E599" s="53"/>
      <c r="F599" s="51"/>
    </row>
    <row r="600" customFormat="false" ht="15.75" hidden="false" customHeight="true" outlineLevel="0" collapsed="false">
      <c r="A600" s="51"/>
      <c r="B600" s="51"/>
      <c r="C600" s="49"/>
      <c r="D600" s="51"/>
      <c r="E600" s="53"/>
      <c r="F600" s="51"/>
    </row>
    <row r="601" customFormat="false" ht="15.75" hidden="false" customHeight="true" outlineLevel="0" collapsed="false">
      <c r="A601" s="51"/>
      <c r="B601" s="51"/>
      <c r="C601" s="49"/>
      <c r="D601" s="51"/>
      <c r="E601" s="53"/>
      <c r="F601" s="51"/>
    </row>
    <row r="602" customFormat="false" ht="15.75" hidden="false" customHeight="true" outlineLevel="0" collapsed="false">
      <c r="A602" s="51"/>
      <c r="B602" s="51"/>
      <c r="C602" s="49"/>
      <c r="D602" s="51"/>
      <c r="E602" s="53"/>
      <c r="F602" s="51"/>
    </row>
    <row r="603" customFormat="false" ht="15.75" hidden="false" customHeight="true" outlineLevel="0" collapsed="false">
      <c r="A603" s="51"/>
      <c r="B603" s="51"/>
      <c r="C603" s="49"/>
      <c r="D603" s="51"/>
      <c r="E603" s="53"/>
      <c r="F603" s="51"/>
    </row>
    <row r="604" customFormat="false" ht="15.75" hidden="false" customHeight="true" outlineLevel="0" collapsed="false">
      <c r="A604" s="51"/>
      <c r="B604" s="51"/>
      <c r="C604" s="49"/>
      <c r="D604" s="51"/>
      <c r="E604" s="53"/>
      <c r="F604" s="51"/>
    </row>
    <row r="605" customFormat="false" ht="15.75" hidden="false" customHeight="true" outlineLevel="0" collapsed="false">
      <c r="A605" s="51"/>
      <c r="B605" s="51"/>
      <c r="C605" s="49"/>
      <c r="D605" s="51"/>
      <c r="E605" s="53"/>
      <c r="F605" s="51"/>
    </row>
    <row r="606" customFormat="false" ht="15.75" hidden="false" customHeight="true" outlineLevel="0" collapsed="false">
      <c r="A606" s="51"/>
      <c r="B606" s="51"/>
      <c r="C606" s="49"/>
      <c r="D606" s="51"/>
      <c r="E606" s="53"/>
      <c r="F606" s="51"/>
    </row>
    <row r="607" customFormat="false" ht="15.75" hidden="false" customHeight="true" outlineLevel="0" collapsed="false">
      <c r="A607" s="51"/>
      <c r="B607" s="51"/>
      <c r="C607" s="49"/>
      <c r="D607" s="51"/>
      <c r="E607" s="53"/>
      <c r="F607" s="51"/>
    </row>
    <row r="608" customFormat="false" ht="15.75" hidden="false" customHeight="true" outlineLevel="0" collapsed="false">
      <c r="A608" s="51"/>
      <c r="B608" s="51"/>
      <c r="C608" s="49"/>
      <c r="D608" s="51"/>
      <c r="E608" s="53"/>
      <c r="F608" s="51"/>
    </row>
    <row r="609" customFormat="false" ht="15.75" hidden="false" customHeight="true" outlineLevel="0" collapsed="false">
      <c r="A609" s="51"/>
      <c r="B609" s="51"/>
      <c r="C609" s="49"/>
      <c r="D609" s="51"/>
      <c r="E609" s="53"/>
      <c r="F609" s="51"/>
    </row>
    <row r="610" customFormat="false" ht="15.75" hidden="false" customHeight="true" outlineLevel="0" collapsed="false">
      <c r="A610" s="51"/>
      <c r="B610" s="51"/>
      <c r="C610" s="49"/>
      <c r="D610" s="51"/>
      <c r="E610" s="53"/>
      <c r="F610" s="51"/>
    </row>
    <row r="611" customFormat="false" ht="15.75" hidden="false" customHeight="true" outlineLevel="0" collapsed="false">
      <c r="A611" s="51"/>
      <c r="B611" s="51"/>
      <c r="C611" s="49"/>
      <c r="D611" s="51"/>
      <c r="E611" s="53"/>
      <c r="F611" s="51"/>
    </row>
    <row r="612" customFormat="false" ht="15.75" hidden="false" customHeight="true" outlineLevel="0" collapsed="false">
      <c r="A612" s="51"/>
      <c r="B612" s="51"/>
      <c r="C612" s="49"/>
      <c r="D612" s="51"/>
      <c r="E612" s="53"/>
      <c r="F612" s="51"/>
    </row>
    <row r="613" customFormat="false" ht="15.75" hidden="false" customHeight="true" outlineLevel="0" collapsed="false">
      <c r="A613" s="51"/>
      <c r="B613" s="51"/>
      <c r="C613" s="49"/>
      <c r="D613" s="51"/>
      <c r="E613" s="53"/>
      <c r="F613" s="51"/>
    </row>
    <row r="614" customFormat="false" ht="15.75" hidden="false" customHeight="true" outlineLevel="0" collapsed="false">
      <c r="A614" s="51"/>
      <c r="B614" s="51"/>
      <c r="C614" s="49"/>
      <c r="D614" s="51"/>
      <c r="E614" s="53"/>
      <c r="F614" s="51"/>
    </row>
    <row r="615" customFormat="false" ht="15.75" hidden="false" customHeight="true" outlineLevel="0" collapsed="false">
      <c r="A615" s="51"/>
      <c r="B615" s="51"/>
      <c r="C615" s="49"/>
      <c r="D615" s="51"/>
      <c r="E615" s="53"/>
      <c r="F615" s="51"/>
    </row>
    <row r="616" customFormat="false" ht="15.75" hidden="false" customHeight="true" outlineLevel="0" collapsed="false">
      <c r="A616" s="51"/>
      <c r="B616" s="51"/>
      <c r="C616" s="49"/>
      <c r="D616" s="51"/>
      <c r="E616" s="53"/>
      <c r="F616" s="51"/>
    </row>
    <row r="617" customFormat="false" ht="15.75" hidden="false" customHeight="true" outlineLevel="0" collapsed="false">
      <c r="A617" s="51"/>
      <c r="B617" s="51"/>
      <c r="C617" s="49"/>
      <c r="D617" s="51"/>
      <c r="E617" s="53"/>
      <c r="F617" s="51"/>
    </row>
    <row r="618" customFormat="false" ht="15.75" hidden="false" customHeight="true" outlineLevel="0" collapsed="false">
      <c r="A618" s="51"/>
      <c r="B618" s="51"/>
      <c r="C618" s="49"/>
      <c r="D618" s="51"/>
      <c r="E618" s="53"/>
      <c r="F618" s="51"/>
    </row>
    <row r="619" customFormat="false" ht="15.75" hidden="false" customHeight="true" outlineLevel="0" collapsed="false">
      <c r="A619" s="51"/>
      <c r="B619" s="51"/>
      <c r="C619" s="49"/>
      <c r="D619" s="51"/>
      <c r="E619" s="53"/>
      <c r="F619" s="51"/>
    </row>
    <row r="620" customFormat="false" ht="15.75" hidden="false" customHeight="true" outlineLevel="0" collapsed="false">
      <c r="A620" s="51"/>
      <c r="B620" s="51"/>
      <c r="C620" s="49"/>
      <c r="D620" s="51"/>
      <c r="E620" s="53"/>
      <c r="F620" s="51"/>
    </row>
    <row r="621" customFormat="false" ht="15.75" hidden="false" customHeight="true" outlineLevel="0" collapsed="false">
      <c r="A621" s="51"/>
      <c r="B621" s="51"/>
      <c r="C621" s="49"/>
      <c r="D621" s="51"/>
      <c r="E621" s="53"/>
      <c r="F621" s="51"/>
    </row>
    <row r="622" customFormat="false" ht="15.75" hidden="false" customHeight="true" outlineLevel="0" collapsed="false">
      <c r="A622" s="51"/>
      <c r="B622" s="51"/>
      <c r="C622" s="49"/>
      <c r="D622" s="51"/>
      <c r="E622" s="53"/>
      <c r="F622" s="51"/>
    </row>
    <row r="623" customFormat="false" ht="15.75" hidden="false" customHeight="true" outlineLevel="0" collapsed="false">
      <c r="A623" s="51"/>
      <c r="B623" s="51"/>
      <c r="C623" s="49"/>
      <c r="D623" s="51"/>
      <c r="E623" s="53"/>
      <c r="F623" s="51"/>
    </row>
    <row r="624" customFormat="false" ht="15.75" hidden="false" customHeight="true" outlineLevel="0" collapsed="false">
      <c r="A624" s="51"/>
      <c r="B624" s="51"/>
      <c r="C624" s="49"/>
      <c r="D624" s="51"/>
      <c r="E624" s="53"/>
      <c r="F624" s="51"/>
    </row>
    <row r="625" customFormat="false" ht="15.75" hidden="false" customHeight="true" outlineLevel="0" collapsed="false">
      <c r="A625" s="51"/>
      <c r="B625" s="51"/>
      <c r="C625" s="49"/>
      <c r="D625" s="51"/>
      <c r="E625" s="53"/>
      <c r="F625" s="51"/>
    </row>
    <row r="626" customFormat="false" ht="15.75" hidden="false" customHeight="true" outlineLevel="0" collapsed="false">
      <c r="A626" s="51"/>
      <c r="B626" s="51"/>
      <c r="C626" s="49"/>
      <c r="D626" s="51"/>
      <c r="E626" s="53"/>
      <c r="F626" s="51"/>
    </row>
    <row r="627" customFormat="false" ht="15.75" hidden="false" customHeight="true" outlineLevel="0" collapsed="false">
      <c r="A627" s="51"/>
      <c r="B627" s="51"/>
      <c r="C627" s="49"/>
      <c r="D627" s="51"/>
      <c r="E627" s="53"/>
      <c r="F627" s="51"/>
    </row>
    <row r="628" customFormat="false" ht="15.75" hidden="false" customHeight="true" outlineLevel="0" collapsed="false">
      <c r="A628" s="51"/>
      <c r="B628" s="51"/>
      <c r="C628" s="49"/>
      <c r="D628" s="51"/>
      <c r="E628" s="53"/>
      <c r="F628" s="51"/>
    </row>
    <row r="629" customFormat="false" ht="15.75" hidden="false" customHeight="true" outlineLevel="0" collapsed="false">
      <c r="A629" s="51"/>
      <c r="B629" s="51"/>
      <c r="C629" s="49"/>
      <c r="D629" s="51"/>
      <c r="E629" s="53"/>
      <c r="F629" s="51"/>
    </row>
    <row r="630" customFormat="false" ht="15.75" hidden="false" customHeight="true" outlineLevel="0" collapsed="false">
      <c r="A630" s="51"/>
      <c r="B630" s="51"/>
      <c r="C630" s="49"/>
      <c r="D630" s="51"/>
      <c r="E630" s="53"/>
      <c r="F630" s="51"/>
    </row>
    <row r="631" customFormat="false" ht="15.75" hidden="false" customHeight="true" outlineLevel="0" collapsed="false">
      <c r="A631" s="51"/>
      <c r="B631" s="51"/>
      <c r="C631" s="49"/>
      <c r="D631" s="51"/>
      <c r="E631" s="53"/>
      <c r="F631" s="51"/>
    </row>
    <row r="632" customFormat="false" ht="15.75" hidden="false" customHeight="true" outlineLevel="0" collapsed="false">
      <c r="A632" s="51"/>
      <c r="B632" s="51"/>
      <c r="C632" s="49"/>
      <c r="D632" s="51"/>
      <c r="E632" s="53"/>
      <c r="F632" s="51"/>
    </row>
    <row r="633" customFormat="false" ht="15.75" hidden="false" customHeight="true" outlineLevel="0" collapsed="false">
      <c r="A633" s="51"/>
      <c r="B633" s="51"/>
      <c r="C633" s="49"/>
      <c r="D633" s="51"/>
      <c r="E633" s="53"/>
      <c r="F633" s="51"/>
    </row>
    <row r="634" customFormat="false" ht="15.75" hidden="false" customHeight="true" outlineLevel="0" collapsed="false">
      <c r="A634" s="51"/>
      <c r="B634" s="51"/>
      <c r="C634" s="49"/>
      <c r="D634" s="51"/>
      <c r="E634" s="53"/>
      <c r="F634" s="51"/>
    </row>
    <row r="635" customFormat="false" ht="15.75" hidden="false" customHeight="true" outlineLevel="0" collapsed="false">
      <c r="A635" s="51"/>
      <c r="B635" s="51"/>
      <c r="C635" s="49"/>
      <c r="D635" s="51"/>
      <c r="E635" s="53"/>
      <c r="F635" s="51"/>
    </row>
    <row r="636" customFormat="false" ht="15.75" hidden="false" customHeight="true" outlineLevel="0" collapsed="false">
      <c r="A636" s="51"/>
      <c r="B636" s="51"/>
      <c r="C636" s="49"/>
      <c r="D636" s="51"/>
      <c r="E636" s="53"/>
      <c r="F636" s="51"/>
    </row>
    <row r="637" customFormat="false" ht="15.75" hidden="false" customHeight="true" outlineLevel="0" collapsed="false">
      <c r="A637" s="51"/>
      <c r="B637" s="51"/>
      <c r="C637" s="49"/>
      <c r="D637" s="51"/>
      <c r="E637" s="53"/>
      <c r="F637" s="51"/>
    </row>
    <row r="638" customFormat="false" ht="15.75" hidden="false" customHeight="true" outlineLevel="0" collapsed="false">
      <c r="A638" s="51"/>
      <c r="B638" s="51"/>
      <c r="C638" s="49"/>
      <c r="D638" s="51"/>
      <c r="E638" s="53"/>
      <c r="F638" s="51"/>
    </row>
    <row r="639" customFormat="false" ht="15.75" hidden="false" customHeight="true" outlineLevel="0" collapsed="false">
      <c r="A639" s="51"/>
      <c r="B639" s="51"/>
      <c r="C639" s="49"/>
      <c r="D639" s="51"/>
      <c r="E639" s="53"/>
      <c r="F639" s="51"/>
    </row>
    <row r="640" customFormat="false" ht="15.75" hidden="false" customHeight="true" outlineLevel="0" collapsed="false">
      <c r="A640" s="51"/>
      <c r="B640" s="51"/>
      <c r="C640" s="49"/>
      <c r="D640" s="51"/>
      <c r="E640" s="53"/>
      <c r="F640" s="51"/>
    </row>
    <row r="641" customFormat="false" ht="15.75" hidden="false" customHeight="true" outlineLevel="0" collapsed="false">
      <c r="A641" s="51"/>
      <c r="B641" s="51"/>
      <c r="C641" s="49"/>
      <c r="D641" s="51"/>
      <c r="E641" s="53"/>
      <c r="F641" s="51"/>
    </row>
    <row r="642" customFormat="false" ht="15.75" hidden="false" customHeight="true" outlineLevel="0" collapsed="false">
      <c r="A642" s="51"/>
      <c r="B642" s="51"/>
      <c r="C642" s="49"/>
      <c r="D642" s="51"/>
      <c r="E642" s="53"/>
      <c r="F642" s="51"/>
    </row>
    <row r="643" customFormat="false" ht="15.75" hidden="false" customHeight="true" outlineLevel="0" collapsed="false">
      <c r="A643" s="51"/>
      <c r="B643" s="51"/>
      <c r="C643" s="49"/>
      <c r="D643" s="51"/>
      <c r="E643" s="53"/>
      <c r="F643" s="51"/>
    </row>
    <row r="644" customFormat="false" ht="15.75" hidden="false" customHeight="true" outlineLevel="0" collapsed="false">
      <c r="A644" s="51"/>
      <c r="B644" s="51"/>
      <c r="C644" s="49"/>
      <c r="D644" s="51"/>
      <c r="E644" s="53"/>
      <c r="F644" s="51"/>
    </row>
    <row r="645" customFormat="false" ht="15.75" hidden="false" customHeight="true" outlineLevel="0" collapsed="false">
      <c r="A645" s="51"/>
      <c r="B645" s="51"/>
      <c r="C645" s="49"/>
      <c r="D645" s="51"/>
      <c r="E645" s="53"/>
      <c r="F645" s="51"/>
    </row>
    <row r="646" customFormat="false" ht="15.75" hidden="false" customHeight="true" outlineLevel="0" collapsed="false">
      <c r="A646" s="51"/>
      <c r="B646" s="51"/>
      <c r="C646" s="49"/>
      <c r="D646" s="51"/>
      <c r="E646" s="53"/>
      <c r="F646" s="51"/>
    </row>
    <row r="647" customFormat="false" ht="15.75" hidden="false" customHeight="true" outlineLevel="0" collapsed="false">
      <c r="A647" s="51"/>
      <c r="B647" s="51"/>
      <c r="C647" s="49"/>
      <c r="D647" s="51"/>
      <c r="E647" s="53"/>
      <c r="F647" s="51"/>
    </row>
    <row r="648" customFormat="false" ht="15.75" hidden="false" customHeight="true" outlineLevel="0" collapsed="false">
      <c r="A648" s="51"/>
      <c r="B648" s="51"/>
      <c r="C648" s="49"/>
      <c r="D648" s="51"/>
      <c r="E648" s="53"/>
      <c r="F648" s="51"/>
    </row>
    <row r="649" customFormat="false" ht="15.75" hidden="false" customHeight="true" outlineLevel="0" collapsed="false">
      <c r="A649" s="51"/>
      <c r="B649" s="51"/>
      <c r="C649" s="49"/>
      <c r="D649" s="51"/>
      <c r="E649" s="53"/>
      <c r="F649" s="51"/>
    </row>
    <row r="650" customFormat="false" ht="15.75" hidden="false" customHeight="true" outlineLevel="0" collapsed="false">
      <c r="A650" s="51"/>
      <c r="B650" s="51"/>
      <c r="C650" s="49"/>
      <c r="D650" s="51"/>
      <c r="E650" s="53"/>
      <c r="F650" s="51"/>
    </row>
    <row r="651" customFormat="false" ht="15.75" hidden="false" customHeight="true" outlineLevel="0" collapsed="false">
      <c r="A651" s="51"/>
      <c r="B651" s="51"/>
      <c r="C651" s="49"/>
      <c r="D651" s="51"/>
      <c r="E651" s="53"/>
      <c r="F651" s="51"/>
    </row>
    <row r="652" customFormat="false" ht="15.75" hidden="false" customHeight="true" outlineLevel="0" collapsed="false">
      <c r="A652" s="51"/>
      <c r="B652" s="51"/>
      <c r="C652" s="49"/>
      <c r="D652" s="51"/>
      <c r="E652" s="53"/>
      <c r="F652" s="51"/>
    </row>
    <row r="653" customFormat="false" ht="15.75" hidden="false" customHeight="true" outlineLevel="0" collapsed="false">
      <c r="A653" s="51"/>
      <c r="B653" s="51"/>
      <c r="C653" s="49"/>
      <c r="D653" s="51"/>
      <c r="E653" s="53"/>
      <c r="F653" s="51"/>
    </row>
    <row r="654" customFormat="false" ht="15.75" hidden="false" customHeight="true" outlineLevel="0" collapsed="false">
      <c r="A654" s="51"/>
      <c r="B654" s="51"/>
      <c r="C654" s="49"/>
      <c r="D654" s="51"/>
      <c r="E654" s="53"/>
      <c r="F654" s="51"/>
    </row>
    <row r="655" customFormat="false" ht="15.75" hidden="false" customHeight="true" outlineLevel="0" collapsed="false">
      <c r="A655" s="51"/>
      <c r="B655" s="51"/>
      <c r="C655" s="49"/>
      <c r="D655" s="51"/>
      <c r="E655" s="53"/>
      <c r="F655" s="51"/>
    </row>
    <row r="656" customFormat="false" ht="15.75" hidden="false" customHeight="true" outlineLevel="0" collapsed="false">
      <c r="A656" s="51"/>
      <c r="B656" s="51"/>
      <c r="C656" s="49"/>
      <c r="D656" s="51"/>
      <c r="E656" s="53"/>
      <c r="F656" s="51"/>
    </row>
    <row r="657" customFormat="false" ht="15.75" hidden="false" customHeight="true" outlineLevel="0" collapsed="false">
      <c r="A657" s="51"/>
      <c r="B657" s="51"/>
      <c r="C657" s="49"/>
      <c r="D657" s="51"/>
      <c r="E657" s="53"/>
      <c r="F657" s="51"/>
    </row>
    <row r="658" customFormat="false" ht="15.75" hidden="false" customHeight="true" outlineLevel="0" collapsed="false">
      <c r="A658" s="51"/>
      <c r="B658" s="51"/>
      <c r="C658" s="49"/>
      <c r="D658" s="51"/>
      <c r="E658" s="53"/>
      <c r="F658" s="51"/>
    </row>
    <row r="659" customFormat="false" ht="15.75" hidden="false" customHeight="true" outlineLevel="0" collapsed="false">
      <c r="A659" s="51"/>
      <c r="B659" s="51"/>
      <c r="C659" s="49"/>
      <c r="D659" s="51"/>
      <c r="E659" s="53"/>
      <c r="F659" s="51"/>
    </row>
    <row r="660" customFormat="false" ht="15.75" hidden="false" customHeight="true" outlineLevel="0" collapsed="false">
      <c r="A660" s="51"/>
      <c r="B660" s="51"/>
      <c r="C660" s="49"/>
      <c r="D660" s="51"/>
      <c r="E660" s="53"/>
      <c r="F660" s="51"/>
    </row>
    <row r="661" customFormat="false" ht="15.75" hidden="false" customHeight="true" outlineLevel="0" collapsed="false">
      <c r="A661" s="51"/>
      <c r="B661" s="51"/>
      <c r="C661" s="49"/>
      <c r="D661" s="51"/>
      <c r="E661" s="53"/>
      <c r="F661" s="51"/>
    </row>
    <row r="662" customFormat="false" ht="15.75" hidden="false" customHeight="true" outlineLevel="0" collapsed="false">
      <c r="A662" s="51"/>
      <c r="B662" s="51"/>
      <c r="C662" s="49"/>
      <c r="D662" s="51"/>
      <c r="E662" s="53"/>
      <c r="F662" s="51"/>
    </row>
    <row r="663" customFormat="false" ht="15.75" hidden="false" customHeight="true" outlineLevel="0" collapsed="false">
      <c r="A663" s="51"/>
      <c r="B663" s="51"/>
      <c r="C663" s="49"/>
      <c r="D663" s="51"/>
      <c r="E663" s="53"/>
      <c r="F663" s="51"/>
    </row>
    <row r="664" customFormat="false" ht="15.75" hidden="false" customHeight="true" outlineLevel="0" collapsed="false">
      <c r="A664" s="51"/>
      <c r="B664" s="51"/>
      <c r="C664" s="49"/>
      <c r="D664" s="51"/>
      <c r="E664" s="53"/>
      <c r="F664" s="51"/>
    </row>
    <row r="665" customFormat="false" ht="15.75" hidden="false" customHeight="true" outlineLevel="0" collapsed="false">
      <c r="A665" s="51"/>
      <c r="B665" s="51"/>
      <c r="C665" s="49"/>
      <c r="D665" s="51"/>
      <c r="E665" s="53"/>
      <c r="F665" s="51"/>
    </row>
    <row r="666" customFormat="false" ht="15.75" hidden="false" customHeight="true" outlineLevel="0" collapsed="false">
      <c r="A666" s="51"/>
      <c r="B666" s="51"/>
      <c r="C666" s="49"/>
      <c r="D666" s="51"/>
      <c r="E666" s="53"/>
      <c r="F666" s="51"/>
    </row>
    <row r="667" customFormat="false" ht="15.75" hidden="false" customHeight="true" outlineLevel="0" collapsed="false">
      <c r="A667" s="51"/>
      <c r="B667" s="51"/>
      <c r="C667" s="49"/>
      <c r="D667" s="51"/>
      <c r="E667" s="53"/>
      <c r="F667" s="51"/>
    </row>
    <row r="668" customFormat="false" ht="15.75" hidden="false" customHeight="true" outlineLevel="0" collapsed="false">
      <c r="A668" s="51"/>
      <c r="B668" s="51"/>
      <c r="C668" s="49"/>
      <c r="D668" s="51"/>
      <c r="E668" s="53"/>
      <c r="F668" s="51"/>
    </row>
    <row r="669" customFormat="false" ht="15.75" hidden="false" customHeight="true" outlineLevel="0" collapsed="false">
      <c r="A669" s="51"/>
      <c r="B669" s="51"/>
      <c r="C669" s="49"/>
      <c r="D669" s="51"/>
      <c r="E669" s="53"/>
      <c r="F669" s="51"/>
    </row>
    <row r="670" customFormat="false" ht="15.75" hidden="false" customHeight="true" outlineLevel="0" collapsed="false">
      <c r="A670" s="51"/>
      <c r="B670" s="51"/>
      <c r="C670" s="49"/>
      <c r="D670" s="51"/>
      <c r="E670" s="53"/>
      <c r="F670" s="51"/>
    </row>
    <row r="671" customFormat="false" ht="15.75" hidden="false" customHeight="true" outlineLevel="0" collapsed="false">
      <c r="A671" s="51"/>
      <c r="B671" s="51"/>
      <c r="C671" s="49"/>
      <c r="D671" s="51"/>
      <c r="E671" s="53"/>
      <c r="F671" s="51"/>
    </row>
    <row r="672" customFormat="false" ht="15.75" hidden="false" customHeight="true" outlineLevel="0" collapsed="false">
      <c r="A672" s="51"/>
      <c r="B672" s="51"/>
      <c r="C672" s="49"/>
      <c r="D672" s="51"/>
      <c r="E672" s="53"/>
      <c r="F672" s="51"/>
    </row>
    <row r="673" customFormat="false" ht="15.75" hidden="false" customHeight="true" outlineLevel="0" collapsed="false">
      <c r="A673" s="51"/>
      <c r="B673" s="51"/>
      <c r="C673" s="49"/>
      <c r="D673" s="51"/>
      <c r="E673" s="53"/>
      <c r="F673" s="51"/>
    </row>
    <row r="674" customFormat="false" ht="15.75" hidden="false" customHeight="true" outlineLevel="0" collapsed="false">
      <c r="A674" s="51"/>
      <c r="B674" s="51"/>
      <c r="C674" s="49"/>
      <c r="D674" s="51"/>
      <c r="E674" s="53"/>
      <c r="F674" s="51"/>
    </row>
    <row r="675" customFormat="false" ht="15.75" hidden="false" customHeight="true" outlineLevel="0" collapsed="false">
      <c r="A675" s="51"/>
      <c r="B675" s="51"/>
      <c r="C675" s="49"/>
      <c r="D675" s="51"/>
      <c r="E675" s="53"/>
      <c r="F675" s="51"/>
    </row>
    <row r="676" customFormat="false" ht="15.75" hidden="false" customHeight="true" outlineLevel="0" collapsed="false">
      <c r="A676" s="51"/>
      <c r="B676" s="51"/>
      <c r="C676" s="49"/>
      <c r="D676" s="51"/>
      <c r="E676" s="53"/>
      <c r="F676" s="51"/>
    </row>
    <row r="677" customFormat="false" ht="15.75" hidden="false" customHeight="true" outlineLevel="0" collapsed="false">
      <c r="A677" s="51"/>
      <c r="B677" s="51"/>
      <c r="C677" s="49"/>
      <c r="D677" s="51"/>
      <c r="E677" s="53"/>
      <c r="F677" s="51"/>
    </row>
    <row r="678" customFormat="false" ht="15.75" hidden="false" customHeight="true" outlineLevel="0" collapsed="false">
      <c r="A678" s="51"/>
      <c r="B678" s="51"/>
      <c r="C678" s="49"/>
      <c r="D678" s="51"/>
      <c r="E678" s="53"/>
      <c r="F678" s="51"/>
    </row>
    <row r="679" customFormat="false" ht="15.75" hidden="false" customHeight="true" outlineLevel="0" collapsed="false">
      <c r="A679" s="51"/>
      <c r="B679" s="51"/>
      <c r="C679" s="49"/>
      <c r="D679" s="51"/>
      <c r="E679" s="53"/>
      <c r="F679" s="51"/>
    </row>
    <row r="680" customFormat="false" ht="15.75" hidden="false" customHeight="true" outlineLevel="0" collapsed="false">
      <c r="A680" s="51"/>
      <c r="B680" s="51"/>
      <c r="C680" s="49"/>
      <c r="D680" s="51"/>
      <c r="E680" s="53"/>
      <c r="F680" s="51"/>
    </row>
    <row r="681" customFormat="false" ht="15.75" hidden="false" customHeight="true" outlineLevel="0" collapsed="false">
      <c r="A681" s="51"/>
      <c r="B681" s="51"/>
      <c r="C681" s="49"/>
      <c r="D681" s="51"/>
      <c r="E681" s="53"/>
      <c r="F681" s="51"/>
    </row>
    <row r="682" customFormat="false" ht="15.75" hidden="false" customHeight="true" outlineLevel="0" collapsed="false">
      <c r="A682" s="51"/>
      <c r="B682" s="51"/>
      <c r="C682" s="49"/>
      <c r="D682" s="51"/>
      <c r="E682" s="53"/>
      <c r="F682" s="51"/>
    </row>
    <row r="683" customFormat="false" ht="15.75" hidden="false" customHeight="true" outlineLevel="0" collapsed="false">
      <c r="A683" s="51"/>
      <c r="B683" s="51"/>
      <c r="C683" s="49"/>
      <c r="D683" s="51"/>
      <c r="E683" s="53"/>
      <c r="F683" s="51"/>
    </row>
    <row r="684" customFormat="false" ht="15.75" hidden="false" customHeight="true" outlineLevel="0" collapsed="false">
      <c r="A684" s="51"/>
      <c r="B684" s="51"/>
      <c r="C684" s="49"/>
      <c r="D684" s="51"/>
      <c r="E684" s="53"/>
      <c r="F684" s="51"/>
    </row>
    <row r="685" customFormat="false" ht="15.75" hidden="false" customHeight="true" outlineLevel="0" collapsed="false">
      <c r="A685" s="51"/>
      <c r="B685" s="51"/>
      <c r="C685" s="49"/>
      <c r="D685" s="51"/>
      <c r="E685" s="53"/>
      <c r="F685" s="51"/>
    </row>
    <row r="686" customFormat="false" ht="15.75" hidden="false" customHeight="true" outlineLevel="0" collapsed="false">
      <c r="A686" s="51"/>
      <c r="B686" s="51"/>
      <c r="C686" s="49"/>
      <c r="D686" s="51"/>
      <c r="E686" s="53"/>
      <c r="F686" s="51"/>
    </row>
    <row r="687" customFormat="false" ht="15.75" hidden="false" customHeight="true" outlineLevel="0" collapsed="false">
      <c r="A687" s="51"/>
      <c r="B687" s="51"/>
      <c r="C687" s="49"/>
      <c r="D687" s="51"/>
      <c r="E687" s="53"/>
      <c r="F687" s="51"/>
    </row>
    <row r="688" customFormat="false" ht="15.75" hidden="false" customHeight="true" outlineLevel="0" collapsed="false">
      <c r="A688" s="51"/>
      <c r="B688" s="51"/>
      <c r="C688" s="49"/>
      <c r="D688" s="51"/>
      <c r="E688" s="53"/>
      <c r="F688" s="51"/>
    </row>
    <row r="689" customFormat="false" ht="15.75" hidden="false" customHeight="true" outlineLevel="0" collapsed="false">
      <c r="A689" s="51"/>
      <c r="B689" s="51"/>
      <c r="C689" s="49"/>
      <c r="D689" s="51"/>
      <c r="E689" s="53"/>
      <c r="F689" s="51"/>
    </row>
    <row r="690" customFormat="false" ht="15.75" hidden="false" customHeight="true" outlineLevel="0" collapsed="false">
      <c r="A690" s="51"/>
      <c r="B690" s="51"/>
      <c r="C690" s="49"/>
      <c r="D690" s="51"/>
      <c r="E690" s="53"/>
      <c r="F690" s="51"/>
    </row>
    <row r="691" customFormat="false" ht="15.75" hidden="false" customHeight="true" outlineLevel="0" collapsed="false">
      <c r="A691" s="51"/>
      <c r="B691" s="51"/>
      <c r="C691" s="49"/>
      <c r="D691" s="51"/>
      <c r="E691" s="53"/>
      <c r="F691" s="51"/>
    </row>
    <row r="692" customFormat="false" ht="15.75" hidden="false" customHeight="true" outlineLevel="0" collapsed="false">
      <c r="A692" s="51"/>
      <c r="B692" s="51"/>
      <c r="C692" s="49"/>
      <c r="D692" s="51"/>
      <c r="E692" s="53"/>
      <c r="F692" s="51"/>
    </row>
    <row r="693" customFormat="false" ht="15.75" hidden="false" customHeight="true" outlineLevel="0" collapsed="false">
      <c r="A693" s="51"/>
      <c r="B693" s="51"/>
      <c r="C693" s="49"/>
      <c r="D693" s="51"/>
      <c r="E693" s="53"/>
      <c r="F693" s="51"/>
    </row>
    <row r="694" customFormat="false" ht="15.75" hidden="false" customHeight="true" outlineLevel="0" collapsed="false">
      <c r="A694" s="51"/>
      <c r="B694" s="51"/>
      <c r="C694" s="49"/>
      <c r="D694" s="51"/>
      <c r="E694" s="53"/>
      <c r="F694" s="51"/>
    </row>
    <row r="695" customFormat="false" ht="15.75" hidden="false" customHeight="true" outlineLevel="0" collapsed="false">
      <c r="A695" s="51"/>
      <c r="B695" s="51"/>
      <c r="C695" s="49"/>
      <c r="D695" s="51"/>
      <c r="E695" s="53"/>
      <c r="F695" s="51"/>
    </row>
    <row r="696" customFormat="false" ht="15.75" hidden="false" customHeight="true" outlineLevel="0" collapsed="false">
      <c r="A696" s="51"/>
      <c r="B696" s="51"/>
      <c r="C696" s="49"/>
      <c r="D696" s="51"/>
      <c r="E696" s="53"/>
      <c r="F696" s="51"/>
    </row>
    <row r="697" customFormat="false" ht="15.75" hidden="false" customHeight="true" outlineLevel="0" collapsed="false">
      <c r="A697" s="51"/>
      <c r="B697" s="51"/>
      <c r="C697" s="49"/>
      <c r="D697" s="51"/>
      <c r="E697" s="53"/>
      <c r="F697" s="51"/>
    </row>
    <row r="698" customFormat="false" ht="15.75" hidden="false" customHeight="true" outlineLevel="0" collapsed="false">
      <c r="A698" s="51"/>
      <c r="B698" s="51"/>
      <c r="C698" s="49"/>
      <c r="D698" s="51"/>
      <c r="E698" s="53"/>
      <c r="F698" s="51"/>
    </row>
    <row r="699" customFormat="false" ht="15.75" hidden="false" customHeight="true" outlineLevel="0" collapsed="false">
      <c r="A699" s="51"/>
      <c r="B699" s="51"/>
      <c r="C699" s="49"/>
      <c r="D699" s="51"/>
      <c r="E699" s="53"/>
      <c r="F699" s="51"/>
    </row>
    <row r="700" customFormat="false" ht="15.75" hidden="false" customHeight="true" outlineLevel="0" collapsed="false">
      <c r="A700" s="51"/>
      <c r="B700" s="51"/>
      <c r="C700" s="49"/>
      <c r="D700" s="51"/>
      <c r="E700" s="53"/>
      <c r="F700" s="51"/>
    </row>
    <row r="701" customFormat="false" ht="15.75" hidden="false" customHeight="true" outlineLevel="0" collapsed="false">
      <c r="A701" s="51"/>
      <c r="B701" s="51"/>
      <c r="C701" s="49"/>
      <c r="D701" s="51"/>
      <c r="E701" s="53"/>
      <c r="F701" s="51"/>
    </row>
    <row r="702" customFormat="false" ht="15.75" hidden="false" customHeight="true" outlineLevel="0" collapsed="false">
      <c r="A702" s="51"/>
      <c r="B702" s="51"/>
      <c r="C702" s="49"/>
      <c r="D702" s="51"/>
      <c r="E702" s="53"/>
      <c r="F702" s="51"/>
    </row>
    <row r="703" customFormat="false" ht="15.75" hidden="false" customHeight="true" outlineLevel="0" collapsed="false">
      <c r="A703" s="51"/>
      <c r="B703" s="51"/>
      <c r="C703" s="49"/>
      <c r="D703" s="51"/>
      <c r="E703" s="53"/>
      <c r="F703" s="51"/>
    </row>
    <row r="704" customFormat="false" ht="15.75" hidden="false" customHeight="true" outlineLevel="0" collapsed="false">
      <c r="A704" s="51"/>
      <c r="B704" s="51"/>
      <c r="C704" s="49"/>
      <c r="D704" s="51"/>
      <c r="E704" s="53"/>
      <c r="F704" s="51"/>
    </row>
    <row r="705" customFormat="false" ht="15.75" hidden="false" customHeight="true" outlineLevel="0" collapsed="false">
      <c r="A705" s="51"/>
      <c r="B705" s="51"/>
      <c r="C705" s="49"/>
      <c r="D705" s="51"/>
      <c r="E705" s="53"/>
      <c r="F705" s="51"/>
    </row>
    <row r="706" customFormat="false" ht="15.75" hidden="false" customHeight="true" outlineLevel="0" collapsed="false">
      <c r="A706" s="51"/>
      <c r="B706" s="51"/>
      <c r="C706" s="49"/>
      <c r="D706" s="51"/>
      <c r="E706" s="53"/>
      <c r="F706" s="51"/>
    </row>
    <row r="707" customFormat="false" ht="15.75" hidden="false" customHeight="true" outlineLevel="0" collapsed="false">
      <c r="A707" s="51"/>
      <c r="B707" s="51"/>
      <c r="C707" s="49"/>
      <c r="D707" s="51"/>
      <c r="E707" s="53"/>
      <c r="F707" s="51"/>
    </row>
    <row r="708" customFormat="false" ht="15.75" hidden="false" customHeight="true" outlineLevel="0" collapsed="false">
      <c r="A708" s="51"/>
      <c r="B708" s="51"/>
      <c r="C708" s="49"/>
      <c r="D708" s="51"/>
      <c r="E708" s="53"/>
      <c r="F708" s="51"/>
    </row>
    <row r="709" customFormat="false" ht="15.75" hidden="false" customHeight="true" outlineLevel="0" collapsed="false">
      <c r="A709" s="51"/>
      <c r="B709" s="51"/>
      <c r="C709" s="49"/>
      <c r="D709" s="51"/>
      <c r="E709" s="53"/>
      <c r="F709" s="51"/>
    </row>
    <row r="710" customFormat="false" ht="15.75" hidden="false" customHeight="true" outlineLevel="0" collapsed="false">
      <c r="A710" s="51"/>
      <c r="B710" s="51"/>
      <c r="C710" s="49"/>
      <c r="D710" s="51"/>
      <c r="E710" s="53"/>
      <c r="F710" s="51"/>
    </row>
    <row r="711" customFormat="false" ht="15.75" hidden="false" customHeight="true" outlineLevel="0" collapsed="false">
      <c r="A711" s="51"/>
      <c r="B711" s="51"/>
      <c r="C711" s="49"/>
      <c r="D711" s="51"/>
      <c r="E711" s="53"/>
      <c r="F711" s="51"/>
    </row>
    <row r="712" customFormat="false" ht="15.75" hidden="false" customHeight="true" outlineLevel="0" collapsed="false">
      <c r="A712" s="51"/>
      <c r="B712" s="51"/>
      <c r="C712" s="49"/>
      <c r="D712" s="51"/>
      <c r="E712" s="53"/>
      <c r="F712" s="51"/>
    </row>
    <row r="713" customFormat="false" ht="15.75" hidden="false" customHeight="true" outlineLevel="0" collapsed="false">
      <c r="A713" s="51"/>
      <c r="B713" s="51"/>
      <c r="C713" s="49"/>
      <c r="D713" s="51"/>
      <c r="E713" s="53"/>
      <c r="F713" s="51"/>
    </row>
    <row r="714" customFormat="false" ht="15.75" hidden="false" customHeight="true" outlineLevel="0" collapsed="false">
      <c r="A714" s="51"/>
      <c r="B714" s="51"/>
      <c r="C714" s="49"/>
      <c r="D714" s="51"/>
      <c r="E714" s="53"/>
      <c r="F714" s="51"/>
    </row>
    <row r="715" customFormat="false" ht="15.75" hidden="false" customHeight="true" outlineLevel="0" collapsed="false">
      <c r="A715" s="51"/>
      <c r="B715" s="51"/>
      <c r="C715" s="49"/>
      <c r="D715" s="51"/>
      <c r="E715" s="53"/>
      <c r="F715" s="51"/>
    </row>
    <row r="716" customFormat="false" ht="15.75" hidden="false" customHeight="true" outlineLevel="0" collapsed="false">
      <c r="A716" s="51"/>
      <c r="B716" s="51"/>
      <c r="C716" s="49"/>
      <c r="D716" s="51"/>
      <c r="E716" s="53"/>
      <c r="F716" s="51"/>
    </row>
    <row r="717" customFormat="false" ht="15.75" hidden="false" customHeight="true" outlineLevel="0" collapsed="false">
      <c r="A717" s="51"/>
      <c r="B717" s="51"/>
      <c r="C717" s="49"/>
      <c r="D717" s="51"/>
      <c r="E717" s="53"/>
      <c r="F717" s="51"/>
    </row>
    <row r="718" customFormat="false" ht="15.75" hidden="false" customHeight="true" outlineLevel="0" collapsed="false">
      <c r="A718" s="51"/>
      <c r="B718" s="51"/>
      <c r="C718" s="49"/>
      <c r="D718" s="51"/>
      <c r="E718" s="53"/>
      <c r="F718" s="51"/>
    </row>
    <row r="719" customFormat="false" ht="15.75" hidden="false" customHeight="true" outlineLevel="0" collapsed="false">
      <c r="A719" s="51"/>
      <c r="B719" s="51"/>
      <c r="C719" s="49"/>
      <c r="D719" s="51"/>
      <c r="E719" s="53"/>
      <c r="F719" s="51"/>
    </row>
    <row r="720" customFormat="false" ht="15.75" hidden="false" customHeight="true" outlineLevel="0" collapsed="false">
      <c r="A720" s="51"/>
      <c r="B720" s="51"/>
      <c r="C720" s="49"/>
      <c r="D720" s="51"/>
      <c r="E720" s="53"/>
      <c r="F720" s="51"/>
    </row>
    <row r="721" customFormat="false" ht="15.75" hidden="false" customHeight="true" outlineLevel="0" collapsed="false">
      <c r="A721" s="51"/>
      <c r="B721" s="51"/>
      <c r="C721" s="49"/>
      <c r="D721" s="51"/>
      <c r="E721" s="53"/>
      <c r="F721" s="51"/>
    </row>
    <row r="722" customFormat="false" ht="15.75" hidden="false" customHeight="true" outlineLevel="0" collapsed="false">
      <c r="A722" s="51"/>
      <c r="B722" s="51"/>
      <c r="C722" s="49"/>
      <c r="D722" s="51"/>
      <c r="E722" s="53"/>
      <c r="F722" s="51"/>
    </row>
    <row r="723" customFormat="false" ht="15.75" hidden="false" customHeight="true" outlineLevel="0" collapsed="false">
      <c r="A723" s="51"/>
      <c r="B723" s="51"/>
      <c r="C723" s="49"/>
      <c r="D723" s="51"/>
      <c r="E723" s="53"/>
      <c r="F723" s="51"/>
    </row>
    <row r="724" customFormat="false" ht="15.75" hidden="false" customHeight="true" outlineLevel="0" collapsed="false">
      <c r="A724" s="51"/>
      <c r="B724" s="51"/>
      <c r="C724" s="49"/>
      <c r="D724" s="51"/>
      <c r="E724" s="53"/>
      <c r="F724" s="51"/>
    </row>
    <row r="725" customFormat="false" ht="15.75" hidden="false" customHeight="true" outlineLevel="0" collapsed="false">
      <c r="A725" s="51"/>
      <c r="B725" s="51"/>
      <c r="C725" s="49"/>
      <c r="D725" s="51"/>
      <c r="E725" s="53"/>
      <c r="F725" s="51"/>
    </row>
    <row r="726" customFormat="false" ht="15.75" hidden="false" customHeight="true" outlineLevel="0" collapsed="false">
      <c r="A726" s="51"/>
      <c r="B726" s="51"/>
      <c r="C726" s="49"/>
      <c r="D726" s="51"/>
      <c r="E726" s="53"/>
      <c r="F726" s="51"/>
    </row>
    <row r="727" customFormat="false" ht="15.75" hidden="false" customHeight="true" outlineLevel="0" collapsed="false">
      <c r="A727" s="51"/>
      <c r="B727" s="51"/>
      <c r="C727" s="49"/>
      <c r="D727" s="51"/>
      <c r="E727" s="53"/>
      <c r="F727" s="51"/>
    </row>
    <row r="728" customFormat="false" ht="15.75" hidden="false" customHeight="true" outlineLevel="0" collapsed="false">
      <c r="A728" s="51"/>
      <c r="B728" s="51"/>
      <c r="C728" s="49"/>
      <c r="D728" s="51"/>
      <c r="E728" s="53"/>
      <c r="F728" s="51"/>
    </row>
    <row r="729" customFormat="false" ht="15.75" hidden="false" customHeight="true" outlineLevel="0" collapsed="false">
      <c r="A729" s="51"/>
      <c r="B729" s="51"/>
      <c r="C729" s="49"/>
      <c r="D729" s="51"/>
      <c r="E729" s="53"/>
      <c r="F729" s="51"/>
    </row>
    <row r="730" customFormat="false" ht="15.75" hidden="false" customHeight="true" outlineLevel="0" collapsed="false">
      <c r="A730" s="51"/>
      <c r="B730" s="51"/>
      <c r="C730" s="49"/>
      <c r="D730" s="51"/>
      <c r="E730" s="53"/>
      <c r="F730" s="51"/>
    </row>
    <row r="731" customFormat="false" ht="15.75" hidden="false" customHeight="true" outlineLevel="0" collapsed="false">
      <c r="A731" s="51"/>
      <c r="B731" s="51"/>
      <c r="C731" s="49"/>
      <c r="D731" s="51"/>
      <c r="E731" s="53"/>
      <c r="F731" s="51"/>
    </row>
    <row r="732" customFormat="false" ht="15.75" hidden="false" customHeight="true" outlineLevel="0" collapsed="false">
      <c r="A732" s="51"/>
      <c r="B732" s="51"/>
      <c r="C732" s="49"/>
      <c r="D732" s="51"/>
      <c r="E732" s="53"/>
      <c r="F732" s="51"/>
    </row>
    <row r="733" customFormat="false" ht="15.75" hidden="false" customHeight="true" outlineLevel="0" collapsed="false">
      <c r="A733" s="51"/>
      <c r="B733" s="51"/>
      <c r="C733" s="49"/>
      <c r="D733" s="51"/>
      <c r="E733" s="53"/>
      <c r="F733" s="51"/>
    </row>
    <row r="734" customFormat="false" ht="15.75" hidden="false" customHeight="true" outlineLevel="0" collapsed="false">
      <c r="A734" s="51"/>
      <c r="B734" s="51"/>
      <c r="C734" s="49"/>
      <c r="D734" s="51"/>
      <c r="E734" s="53"/>
      <c r="F734" s="51"/>
    </row>
    <row r="735" customFormat="false" ht="15.75" hidden="false" customHeight="true" outlineLevel="0" collapsed="false">
      <c r="A735" s="51"/>
      <c r="B735" s="51"/>
      <c r="C735" s="49"/>
      <c r="D735" s="51"/>
      <c r="E735" s="53"/>
      <c r="F735" s="51"/>
    </row>
    <row r="736" customFormat="false" ht="15.75" hidden="false" customHeight="true" outlineLevel="0" collapsed="false">
      <c r="A736" s="51"/>
      <c r="B736" s="51"/>
      <c r="C736" s="49"/>
      <c r="D736" s="51"/>
      <c r="E736" s="53"/>
      <c r="F736" s="51"/>
    </row>
    <row r="737" customFormat="false" ht="15.75" hidden="false" customHeight="true" outlineLevel="0" collapsed="false">
      <c r="A737" s="51"/>
      <c r="B737" s="51"/>
      <c r="C737" s="49"/>
      <c r="D737" s="51"/>
      <c r="E737" s="53"/>
      <c r="F737" s="51"/>
    </row>
    <row r="738" customFormat="false" ht="15.75" hidden="false" customHeight="true" outlineLevel="0" collapsed="false">
      <c r="A738" s="51"/>
      <c r="B738" s="51"/>
      <c r="C738" s="49"/>
      <c r="D738" s="51"/>
      <c r="E738" s="53"/>
      <c r="F738" s="51"/>
    </row>
    <row r="739" customFormat="false" ht="15.75" hidden="false" customHeight="true" outlineLevel="0" collapsed="false">
      <c r="A739" s="51"/>
      <c r="B739" s="51"/>
      <c r="C739" s="49"/>
      <c r="D739" s="51"/>
      <c r="E739" s="53"/>
      <c r="F739" s="51"/>
    </row>
    <row r="740" customFormat="false" ht="15.75" hidden="false" customHeight="true" outlineLevel="0" collapsed="false">
      <c r="A740" s="51"/>
      <c r="B740" s="51"/>
      <c r="C740" s="49"/>
      <c r="D740" s="51"/>
      <c r="E740" s="53"/>
      <c r="F740" s="51"/>
    </row>
    <row r="741" customFormat="false" ht="15.75" hidden="false" customHeight="true" outlineLevel="0" collapsed="false">
      <c r="A741" s="51"/>
      <c r="B741" s="51"/>
      <c r="C741" s="49"/>
      <c r="D741" s="51"/>
      <c r="E741" s="53"/>
      <c r="F741" s="51"/>
    </row>
    <row r="742" customFormat="false" ht="15.75" hidden="false" customHeight="true" outlineLevel="0" collapsed="false">
      <c r="A742" s="51"/>
      <c r="B742" s="51"/>
      <c r="C742" s="49"/>
      <c r="D742" s="51"/>
      <c r="E742" s="53"/>
      <c r="F742" s="51"/>
    </row>
    <row r="743" customFormat="false" ht="15.75" hidden="false" customHeight="true" outlineLevel="0" collapsed="false">
      <c r="A743" s="51"/>
      <c r="B743" s="51"/>
      <c r="C743" s="49"/>
      <c r="D743" s="51"/>
      <c r="E743" s="53"/>
      <c r="F743" s="51"/>
    </row>
    <row r="744" customFormat="false" ht="15.75" hidden="false" customHeight="true" outlineLevel="0" collapsed="false">
      <c r="A744" s="51"/>
      <c r="B744" s="51"/>
      <c r="C744" s="49"/>
      <c r="D744" s="51"/>
      <c r="E744" s="53"/>
      <c r="F744" s="51"/>
    </row>
    <row r="745" customFormat="false" ht="15.75" hidden="false" customHeight="true" outlineLevel="0" collapsed="false">
      <c r="A745" s="51"/>
      <c r="B745" s="51"/>
      <c r="C745" s="49"/>
      <c r="D745" s="51"/>
      <c r="E745" s="53"/>
      <c r="F745" s="51"/>
    </row>
    <row r="746" customFormat="false" ht="15.75" hidden="false" customHeight="true" outlineLevel="0" collapsed="false">
      <c r="A746" s="51"/>
      <c r="B746" s="51"/>
      <c r="C746" s="49"/>
      <c r="D746" s="51"/>
      <c r="E746" s="53"/>
      <c r="F746" s="51"/>
    </row>
    <row r="747" customFormat="false" ht="15.75" hidden="false" customHeight="true" outlineLevel="0" collapsed="false">
      <c r="A747" s="51"/>
      <c r="B747" s="51"/>
      <c r="C747" s="49"/>
      <c r="D747" s="51"/>
      <c r="E747" s="53"/>
      <c r="F747" s="51"/>
    </row>
    <row r="748" customFormat="false" ht="15.75" hidden="false" customHeight="true" outlineLevel="0" collapsed="false">
      <c r="A748" s="51"/>
      <c r="B748" s="51"/>
      <c r="C748" s="49"/>
      <c r="D748" s="51"/>
      <c r="E748" s="53"/>
      <c r="F748" s="51"/>
    </row>
    <row r="749" customFormat="false" ht="15.75" hidden="false" customHeight="true" outlineLevel="0" collapsed="false">
      <c r="A749" s="51"/>
      <c r="B749" s="51"/>
      <c r="C749" s="49"/>
      <c r="D749" s="51"/>
      <c r="E749" s="53"/>
      <c r="F749" s="51"/>
    </row>
    <row r="750" customFormat="false" ht="15.75" hidden="false" customHeight="true" outlineLevel="0" collapsed="false">
      <c r="A750" s="51"/>
      <c r="B750" s="51"/>
      <c r="C750" s="49"/>
      <c r="D750" s="51"/>
      <c r="E750" s="53"/>
      <c r="F750" s="51"/>
    </row>
    <row r="751" customFormat="false" ht="15.75" hidden="false" customHeight="true" outlineLevel="0" collapsed="false">
      <c r="A751" s="51"/>
      <c r="B751" s="51"/>
      <c r="C751" s="49"/>
      <c r="D751" s="51"/>
      <c r="E751" s="53"/>
      <c r="F751" s="51"/>
    </row>
    <row r="752" customFormat="false" ht="15.75" hidden="false" customHeight="true" outlineLevel="0" collapsed="false">
      <c r="A752" s="51"/>
      <c r="B752" s="51"/>
      <c r="C752" s="49"/>
      <c r="D752" s="51"/>
      <c r="E752" s="53"/>
      <c r="F752" s="51"/>
    </row>
    <row r="753" customFormat="false" ht="15.75" hidden="false" customHeight="true" outlineLevel="0" collapsed="false">
      <c r="A753" s="51"/>
      <c r="B753" s="51"/>
      <c r="C753" s="49"/>
      <c r="D753" s="51"/>
      <c r="E753" s="53"/>
      <c r="F753" s="51"/>
    </row>
    <row r="754" customFormat="false" ht="15.75" hidden="false" customHeight="true" outlineLevel="0" collapsed="false">
      <c r="A754" s="51"/>
      <c r="B754" s="51"/>
      <c r="C754" s="49"/>
      <c r="D754" s="51"/>
      <c r="E754" s="53"/>
      <c r="F754" s="51"/>
    </row>
    <row r="755" customFormat="false" ht="15.75" hidden="false" customHeight="true" outlineLevel="0" collapsed="false">
      <c r="A755" s="51"/>
      <c r="B755" s="51"/>
      <c r="C755" s="49"/>
      <c r="D755" s="51"/>
      <c r="E755" s="53"/>
      <c r="F755" s="51"/>
    </row>
    <row r="756" customFormat="false" ht="15.75" hidden="false" customHeight="true" outlineLevel="0" collapsed="false">
      <c r="A756" s="51"/>
      <c r="B756" s="51"/>
      <c r="C756" s="49"/>
      <c r="D756" s="51"/>
      <c r="E756" s="53"/>
      <c r="F756" s="51"/>
    </row>
    <row r="757" customFormat="false" ht="15.75" hidden="false" customHeight="true" outlineLevel="0" collapsed="false">
      <c r="A757" s="51"/>
      <c r="B757" s="51"/>
      <c r="C757" s="49"/>
      <c r="D757" s="51"/>
      <c r="E757" s="53"/>
      <c r="F757" s="51"/>
    </row>
    <row r="758" customFormat="false" ht="15.75" hidden="false" customHeight="true" outlineLevel="0" collapsed="false">
      <c r="A758" s="51"/>
      <c r="B758" s="51"/>
      <c r="C758" s="49"/>
      <c r="D758" s="51"/>
      <c r="E758" s="53"/>
      <c r="F758" s="51"/>
    </row>
    <row r="759" customFormat="false" ht="15.75" hidden="false" customHeight="true" outlineLevel="0" collapsed="false">
      <c r="A759" s="51"/>
      <c r="B759" s="51"/>
      <c r="C759" s="49"/>
      <c r="D759" s="51"/>
      <c r="E759" s="53"/>
      <c r="F759" s="51"/>
    </row>
    <row r="760" customFormat="false" ht="15.75" hidden="false" customHeight="true" outlineLevel="0" collapsed="false">
      <c r="A760" s="51"/>
      <c r="B760" s="51"/>
      <c r="C760" s="49"/>
      <c r="D760" s="51"/>
      <c r="E760" s="53"/>
      <c r="F760" s="51"/>
    </row>
    <row r="761" customFormat="false" ht="15.75" hidden="false" customHeight="true" outlineLevel="0" collapsed="false">
      <c r="A761" s="51"/>
      <c r="B761" s="51"/>
      <c r="C761" s="49"/>
      <c r="D761" s="51"/>
      <c r="E761" s="53"/>
      <c r="F761" s="51"/>
    </row>
    <row r="762" customFormat="false" ht="15.75" hidden="false" customHeight="true" outlineLevel="0" collapsed="false">
      <c r="A762" s="51"/>
      <c r="B762" s="51"/>
      <c r="C762" s="49"/>
      <c r="D762" s="51"/>
      <c r="E762" s="53"/>
      <c r="F762" s="51"/>
    </row>
    <row r="763" customFormat="false" ht="15.75" hidden="false" customHeight="true" outlineLevel="0" collapsed="false">
      <c r="A763" s="51"/>
      <c r="B763" s="51"/>
      <c r="C763" s="49"/>
      <c r="D763" s="51"/>
      <c r="E763" s="53"/>
      <c r="F763" s="51"/>
    </row>
    <row r="764" customFormat="false" ht="15.75" hidden="false" customHeight="true" outlineLevel="0" collapsed="false">
      <c r="A764" s="51"/>
      <c r="B764" s="51"/>
      <c r="C764" s="49"/>
      <c r="D764" s="51"/>
      <c r="E764" s="53"/>
      <c r="F764" s="51"/>
    </row>
    <row r="765" customFormat="false" ht="15.75" hidden="false" customHeight="true" outlineLevel="0" collapsed="false">
      <c r="A765" s="51"/>
      <c r="B765" s="51"/>
      <c r="C765" s="49"/>
      <c r="D765" s="51"/>
      <c r="E765" s="53"/>
      <c r="F765" s="51"/>
    </row>
    <row r="766" customFormat="false" ht="15.75" hidden="false" customHeight="true" outlineLevel="0" collapsed="false">
      <c r="A766" s="51"/>
      <c r="B766" s="51"/>
      <c r="C766" s="49"/>
      <c r="D766" s="51"/>
      <c r="E766" s="53"/>
      <c r="F766" s="51"/>
    </row>
    <row r="767" customFormat="false" ht="15.75" hidden="false" customHeight="true" outlineLevel="0" collapsed="false">
      <c r="A767" s="51"/>
      <c r="B767" s="51"/>
      <c r="C767" s="49"/>
      <c r="D767" s="51"/>
      <c r="E767" s="53"/>
      <c r="F767" s="51"/>
    </row>
    <row r="768" customFormat="false" ht="15.75" hidden="false" customHeight="true" outlineLevel="0" collapsed="false">
      <c r="A768" s="51"/>
      <c r="B768" s="51"/>
      <c r="C768" s="49"/>
      <c r="D768" s="51"/>
      <c r="E768" s="53"/>
      <c r="F768" s="51"/>
    </row>
    <row r="769" customFormat="false" ht="15.75" hidden="false" customHeight="true" outlineLevel="0" collapsed="false">
      <c r="A769" s="51"/>
      <c r="B769" s="51"/>
      <c r="C769" s="49"/>
      <c r="D769" s="51"/>
      <c r="E769" s="53"/>
      <c r="F769" s="51"/>
    </row>
    <row r="770" customFormat="false" ht="15.75" hidden="false" customHeight="true" outlineLevel="0" collapsed="false">
      <c r="A770" s="51"/>
      <c r="B770" s="51"/>
      <c r="C770" s="49"/>
      <c r="D770" s="51"/>
      <c r="E770" s="53"/>
      <c r="F770" s="51"/>
    </row>
    <row r="771" customFormat="false" ht="15.75" hidden="false" customHeight="true" outlineLevel="0" collapsed="false">
      <c r="A771" s="51"/>
      <c r="B771" s="51"/>
      <c r="C771" s="49"/>
      <c r="D771" s="51"/>
      <c r="E771" s="53"/>
      <c r="F771" s="51"/>
    </row>
    <row r="772" customFormat="false" ht="15.75" hidden="false" customHeight="true" outlineLevel="0" collapsed="false">
      <c r="A772" s="51"/>
      <c r="B772" s="51"/>
      <c r="C772" s="49"/>
      <c r="D772" s="51"/>
      <c r="E772" s="53"/>
      <c r="F772" s="51"/>
    </row>
    <row r="773" customFormat="false" ht="15.75" hidden="false" customHeight="true" outlineLevel="0" collapsed="false">
      <c r="A773" s="51"/>
      <c r="B773" s="51"/>
      <c r="C773" s="49"/>
      <c r="D773" s="51"/>
      <c r="E773" s="53"/>
      <c r="F773" s="51"/>
    </row>
    <row r="774" customFormat="false" ht="15.75" hidden="false" customHeight="true" outlineLevel="0" collapsed="false">
      <c r="A774" s="51"/>
      <c r="B774" s="51"/>
      <c r="C774" s="49"/>
      <c r="D774" s="51"/>
      <c r="E774" s="53"/>
      <c r="F774" s="51"/>
    </row>
    <row r="775" customFormat="false" ht="15.75" hidden="false" customHeight="true" outlineLevel="0" collapsed="false">
      <c r="A775" s="51"/>
      <c r="B775" s="51"/>
      <c r="C775" s="49"/>
      <c r="D775" s="51"/>
      <c r="E775" s="53"/>
      <c r="F775" s="51"/>
    </row>
    <row r="776" customFormat="false" ht="15.75" hidden="false" customHeight="true" outlineLevel="0" collapsed="false">
      <c r="A776" s="51"/>
      <c r="B776" s="51"/>
      <c r="C776" s="49"/>
      <c r="D776" s="51"/>
      <c r="E776" s="53"/>
      <c r="F776" s="51"/>
    </row>
    <row r="777" customFormat="false" ht="15.75" hidden="false" customHeight="true" outlineLevel="0" collapsed="false">
      <c r="A777" s="51"/>
      <c r="B777" s="51"/>
      <c r="C777" s="49"/>
      <c r="D777" s="51"/>
      <c r="E777" s="53"/>
      <c r="F777" s="51"/>
    </row>
    <row r="778" customFormat="false" ht="15.75" hidden="false" customHeight="true" outlineLevel="0" collapsed="false">
      <c r="A778" s="51"/>
      <c r="B778" s="51"/>
      <c r="C778" s="49"/>
      <c r="D778" s="51"/>
      <c r="E778" s="53"/>
      <c r="F778" s="51"/>
    </row>
    <row r="779" customFormat="false" ht="15.75" hidden="false" customHeight="true" outlineLevel="0" collapsed="false">
      <c r="A779" s="51"/>
      <c r="B779" s="51"/>
      <c r="C779" s="49"/>
      <c r="D779" s="51"/>
      <c r="E779" s="53"/>
      <c r="F779" s="51"/>
    </row>
    <row r="780" customFormat="false" ht="15.75" hidden="false" customHeight="true" outlineLevel="0" collapsed="false">
      <c r="A780" s="51"/>
      <c r="B780" s="51"/>
      <c r="C780" s="49"/>
      <c r="D780" s="51"/>
      <c r="E780" s="53"/>
      <c r="F780" s="51"/>
    </row>
    <row r="781" customFormat="false" ht="15.75" hidden="false" customHeight="true" outlineLevel="0" collapsed="false">
      <c r="A781" s="51"/>
      <c r="B781" s="51"/>
      <c r="C781" s="49"/>
      <c r="D781" s="51"/>
      <c r="E781" s="53"/>
      <c r="F781" s="51"/>
    </row>
    <row r="782" customFormat="false" ht="15.75" hidden="false" customHeight="true" outlineLevel="0" collapsed="false">
      <c r="A782" s="51"/>
      <c r="B782" s="51"/>
      <c r="C782" s="49"/>
      <c r="D782" s="51"/>
      <c r="E782" s="53"/>
      <c r="F782" s="51"/>
    </row>
    <row r="783" customFormat="false" ht="15.75" hidden="false" customHeight="true" outlineLevel="0" collapsed="false">
      <c r="A783" s="51"/>
      <c r="B783" s="51"/>
      <c r="C783" s="49"/>
      <c r="D783" s="51"/>
      <c r="E783" s="53"/>
      <c r="F783" s="51"/>
    </row>
    <row r="784" customFormat="false" ht="15.75" hidden="false" customHeight="true" outlineLevel="0" collapsed="false">
      <c r="A784" s="51"/>
      <c r="B784" s="51"/>
      <c r="C784" s="49"/>
      <c r="D784" s="51"/>
      <c r="E784" s="53"/>
      <c r="F784" s="51"/>
    </row>
    <row r="785" customFormat="false" ht="15.75" hidden="false" customHeight="true" outlineLevel="0" collapsed="false">
      <c r="A785" s="51"/>
      <c r="B785" s="51"/>
      <c r="C785" s="49"/>
      <c r="D785" s="51"/>
      <c r="E785" s="53"/>
      <c r="F785" s="51"/>
    </row>
    <row r="786" customFormat="false" ht="15.75" hidden="false" customHeight="true" outlineLevel="0" collapsed="false">
      <c r="A786" s="51"/>
      <c r="B786" s="51"/>
      <c r="C786" s="49"/>
      <c r="D786" s="51"/>
      <c r="E786" s="53"/>
      <c r="F786" s="51"/>
    </row>
    <row r="787" customFormat="false" ht="15.75" hidden="false" customHeight="true" outlineLevel="0" collapsed="false">
      <c r="A787" s="51"/>
      <c r="B787" s="51"/>
      <c r="C787" s="49"/>
      <c r="D787" s="51"/>
      <c r="E787" s="53"/>
      <c r="F787" s="51"/>
    </row>
    <row r="788" customFormat="false" ht="15.75" hidden="false" customHeight="true" outlineLevel="0" collapsed="false">
      <c r="A788" s="51"/>
      <c r="B788" s="51"/>
      <c r="C788" s="49"/>
      <c r="D788" s="51"/>
      <c r="E788" s="53"/>
      <c r="F788" s="51"/>
    </row>
    <row r="789" customFormat="false" ht="15.75" hidden="false" customHeight="true" outlineLevel="0" collapsed="false">
      <c r="A789" s="51"/>
      <c r="B789" s="51"/>
      <c r="C789" s="49"/>
      <c r="D789" s="51"/>
      <c r="E789" s="53"/>
      <c r="F789" s="51"/>
    </row>
    <row r="790" customFormat="false" ht="15.75" hidden="false" customHeight="true" outlineLevel="0" collapsed="false">
      <c r="A790" s="51"/>
      <c r="B790" s="51"/>
      <c r="C790" s="49"/>
      <c r="D790" s="51"/>
      <c r="E790" s="53"/>
      <c r="F790" s="51"/>
    </row>
    <row r="791" customFormat="false" ht="15.75" hidden="false" customHeight="true" outlineLevel="0" collapsed="false">
      <c r="A791" s="51"/>
      <c r="B791" s="51"/>
      <c r="C791" s="49"/>
      <c r="D791" s="51"/>
      <c r="E791" s="53"/>
      <c r="F791" s="51"/>
    </row>
    <row r="792" customFormat="false" ht="15.75" hidden="false" customHeight="true" outlineLevel="0" collapsed="false">
      <c r="A792" s="51"/>
      <c r="B792" s="51"/>
      <c r="C792" s="49"/>
      <c r="D792" s="51"/>
      <c r="E792" s="53"/>
      <c r="F792" s="51"/>
    </row>
    <row r="793" customFormat="false" ht="15.75" hidden="false" customHeight="true" outlineLevel="0" collapsed="false">
      <c r="A793" s="51"/>
      <c r="B793" s="51"/>
      <c r="C793" s="49"/>
      <c r="D793" s="51"/>
      <c r="E793" s="53"/>
      <c r="F793" s="51"/>
    </row>
    <row r="794" customFormat="false" ht="15.75" hidden="false" customHeight="true" outlineLevel="0" collapsed="false">
      <c r="A794" s="51"/>
      <c r="B794" s="51"/>
      <c r="C794" s="49"/>
      <c r="D794" s="51"/>
      <c r="E794" s="53"/>
      <c r="F794" s="51"/>
    </row>
    <row r="795" customFormat="false" ht="15.75" hidden="false" customHeight="true" outlineLevel="0" collapsed="false">
      <c r="A795" s="51"/>
      <c r="B795" s="51"/>
      <c r="C795" s="49"/>
      <c r="D795" s="51"/>
      <c r="E795" s="53"/>
      <c r="F795" s="51"/>
    </row>
    <row r="796" customFormat="false" ht="15.75" hidden="false" customHeight="true" outlineLevel="0" collapsed="false">
      <c r="A796" s="51"/>
      <c r="B796" s="51"/>
      <c r="C796" s="49"/>
      <c r="D796" s="51"/>
      <c r="E796" s="53"/>
      <c r="F796" s="51"/>
    </row>
    <row r="797" customFormat="false" ht="15.75" hidden="false" customHeight="true" outlineLevel="0" collapsed="false">
      <c r="A797" s="51"/>
      <c r="B797" s="51"/>
      <c r="C797" s="49"/>
      <c r="D797" s="51"/>
      <c r="E797" s="53"/>
      <c r="F797" s="51"/>
    </row>
    <row r="798" customFormat="false" ht="15.75" hidden="false" customHeight="true" outlineLevel="0" collapsed="false">
      <c r="A798" s="51"/>
      <c r="B798" s="51"/>
      <c r="C798" s="49"/>
      <c r="D798" s="51"/>
      <c r="E798" s="53"/>
      <c r="F798" s="51"/>
    </row>
    <row r="799" customFormat="false" ht="15.75" hidden="false" customHeight="true" outlineLevel="0" collapsed="false">
      <c r="A799" s="51"/>
      <c r="B799" s="51"/>
      <c r="C799" s="49"/>
      <c r="D799" s="51"/>
      <c r="E799" s="53"/>
      <c r="F799" s="51"/>
    </row>
    <row r="800" customFormat="false" ht="15.75" hidden="false" customHeight="true" outlineLevel="0" collapsed="false">
      <c r="A800" s="51"/>
      <c r="B800" s="51"/>
      <c r="C800" s="49"/>
      <c r="D800" s="51"/>
      <c r="E800" s="53"/>
      <c r="F800" s="51"/>
    </row>
    <row r="801" customFormat="false" ht="15.75" hidden="false" customHeight="true" outlineLevel="0" collapsed="false">
      <c r="A801" s="51"/>
      <c r="B801" s="51"/>
      <c r="C801" s="49"/>
      <c r="D801" s="51"/>
      <c r="E801" s="53"/>
      <c r="F801" s="51"/>
    </row>
    <row r="802" customFormat="false" ht="15.75" hidden="false" customHeight="true" outlineLevel="0" collapsed="false">
      <c r="A802" s="51"/>
      <c r="B802" s="51"/>
      <c r="C802" s="49"/>
      <c r="D802" s="51"/>
      <c r="E802" s="53"/>
      <c r="F802" s="51"/>
    </row>
    <row r="803" customFormat="false" ht="15.75" hidden="false" customHeight="true" outlineLevel="0" collapsed="false">
      <c r="A803" s="51"/>
      <c r="B803" s="51"/>
      <c r="C803" s="49"/>
      <c r="D803" s="51"/>
      <c r="E803" s="53"/>
      <c r="F803" s="51"/>
    </row>
    <row r="804" customFormat="false" ht="15.75" hidden="false" customHeight="true" outlineLevel="0" collapsed="false">
      <c r="A804" s="51"/>
      <c r="B804" s="51"/>
      <c r="C804" s="49"/>
      <c r="D804" s="51"/>
      <c r="E804" s="53"/>
      <c r="F804" s="51"/>
    </row>
    <row r="805" customFormat="false" ht="15.75" hidden="false" customHeight="true" outlineLevel="0" collapsed="false">
      <c r="A805" s="51"/>
      <c r="B805" s="51"/>
      <c r="C805" s="49"/>
      <c r="D805" s="51"/>
      <c r="E805" s="53"/>
      <c r="F805" s="51"/>
    </row>
    <row r="806" customFormat="false" ht="15.75" hidden="false" customHeight="true" outlineLevel="0" collapsed="false">
      <c r="A806" s="51"/>
      <c r="B806" s="51"/>
      <c r="C806" s="49"/>
      <c r="D806" s="51"/>
      <c r="E806" s="53"/>
      <c r="F806" s="51"/>
    </row>
    <row r="807" customFormat="false" ht="15.75" hidden="false" customHeight="true" outlineLevel="0" collapsed="false">
      <c r="A807" s="51"/>
      <c r="B807" s="51"/>
      <c r="C807" s="49"/>
      <c r="D807" s="51"/>
      <c r="E807" s="53"/>
      <c r="F807" s="51"/>
    </row>
    <row r="808" customFormat="false" ht="15.75" hidden="false" customHeight="true" outlineLevel="0" collapsed="false">
      <c r="A808" s="51"/>
      <c r="B808" s="51"/>
      <c r="C808" s="49"/>
      <c r="D808" s="51"/>
      <c r="E808" s="53"/>
      <c r="F808" s="51"/>
    </row>
    <row r="809" customFormat="false" ht="15.75" hidden="false" customHeight="true" outlineLevel="0" collapsed="false">
      <c r="A809" s="51"/>
      <c r="B809" s="51"/>
      <c r="C809" s="49"/>
      <c r="D809" s="51"/>
      <c r="E809" s="53"/>
      <c r="F809" s="51"/>
    </row>
    <row r="810" customFormat="false" ht="15.75" hidden="false" customHeight="true" outlineLevel="0" collapsed="false">
      <c r="A810" s="51"/>
      <c r="B810" s="51"/>
      <c r="C810" s="49"/>
      <c r="D810" s="51"/>
      <c r="E810" s="53"/>
      <c r="F810" s="51"/>
    </row>
    <row r="811" customFormat="false" ht="15.75" hidden="false" customHeight="true" outlineLevel="0" collapsed="false">
      <c r="A811" s="51"/>
      <c r="B811" s="51"/>
      <c r="C811" s="49"/>
      <c r="D811" s="51"/>
      <c r="E811" s="53"/>
      <c r="F811" s="51"/>
    </row>
    <row r="812" customFormat="false" ht="15.75" hidden="false" customHeight="true" outlineLevel="0" collapsed="false">
      <c r="A812" s="51"/>
      <c r="B812" s="51"/>
      <c r="C812" s="49"/>
      <c r="D812" s="51"/>
      <c r="E812" s="53"/>
      <c r="F812" s="51"/>
    </row>
    <row r="813" customFormat="false" ht="15.75" hidden="false" customHeight="true" outlineLevel="0" collapsed="false">
      <c r="A813" s="51"/>
      <c r="B813" s="51"/>
      <c r="C813" s="49"/>
      <c r="D813" s="51"/>
      <c r="E813" s="53"/>
      <c r="F813" s="51"/>
    </row>
    <row r="814" customFormat="false" ht="15.75" hidden="false" customHeight="true" outlineLevel="0" collapsed="false">
      <c r="A814" s="51"/>
      <c r="B814" s="51"/>
      <c r="C814" s="49"/>
      <c r="D814" s="51"/>
      <c r="E814" s="53"/>
      <c r="F814" s="51"/>
    </row>
    <row r="815" customFormat="false" ht="15.75" hidden="false" customHeight="true" outlineLevel="0" collapsed="false">
      <c r="A815" s="51"/>
      <c r="B815" s="51"/>
      <c r="C815" s="49"/>
      <c r="D815" s="51"/>
      <c r="E815" s="53"/>
      <c r="F815" s="51"/>
    </row>
    <row r="816" customFormat="false" ht="15.75" hidden="false" customHeight="true" outlineLevel="0" collapsed="false">
      <c r="A816" s="51"/>
      <c r="B816" s="51"/>
      <c r="C816" s="49"/>
      <c r="D816" s="51"/>
      <c r="E816" s="53"/>
      <c r="F816" s="51"/>
    </row>
    <row r="817" customFormat="false" ht="15.75" hidden="false" customHeight="true" outlineLevel="0" collapsed="false">
      <c r="A817" s="51"/>
      <c r="B817" s="51"/>
      <c r="C817" s="49"/>
      <c r="D817" s="51"/>
      <c r="E817" s="53"/>
      <c r="F817" s="51"/>
    </row>
    <row r="818" customFormat="false" ht="15.75" hidden="false" customHeight="true" outlineLevel="0" collapsed="false">
      <c r="A818" s="51"/>
      <c r="B818" s="51"/>
      <c r="C818" s="49"/>
      <c r="D818" s="51"/>
      <c r="E818" s="53"/>
      <c r="F818" s="51"/>
    </row>
    <row r="819" customFormat="false" ht="15.75" hidden="false" customHeight="true" outlineLevel="0" collapsed="false">
      <c r="A819" s="51"/>
      <c r="B819" s="51"/>
      <c r="C819" s="49"/>
      <c r="D819" s="51"/>
      <c r="E819" s="53"/>
      <c r="F819" s="51"/>
    </row>
    <row r="820" customFormat="false" ht="15.75" hidden="false" customHeight="true" outlineLevel="0" collapsed="false">
      <c r="A820" s="51"/>
      <c r="B820" s="51"/>
      <c r="C820" s="49"/>
      <c r="D820" s="51"/>
      <c r="E820" s="53"/>
      <c r="F820" s="51"/>
    </row>
    <row r="821" customFormat="false" ht="15.75" hidden="false" customHeight="true" outlineLevel="0" collapsed="false">
      <c r="A821" s="51"/>
      <c r="B821" s="51"/>
      <c r="C821" s="49"/>
      <c r="D821" s="51"/>
      <c r="E821" s="53"/>
      <c r="F821" s="51"/>
    </row>
    <row r="822" customFormat="false" ht="15.75" hidden="false" customHeight="true" outlineLevel="0" collapsed="false">
      <c r="A822" s="51"/>
      <c r="B822" s="51"/>
      <c r="C822" s="49"/>
      <c r="D822" s="51"/>
      <c r="E822" s="53"/>
      <c r="F822" s="51"/>
    </row>
    <row r="823" customFormat="false" ht="15.75" hidden="false" customHeight="true" outlineLevel="0" collapsed="false">
      <c r="A823" s="51"/>
      <c r="B823" s="51"/>
      <c r="C823" s="49"/>
      <c r="D823" s="51"/>
      <c r="E823" s="53"/>
      <c r="F823" s="51"/>
    </row>
    <row r="824" customFormat="false" ht="15.75" hidden="false" customHeight="true" outlineLevel="0" collapsed="false">
      <c r="A824" s="51"/>
      <c r="B824" s="51"/>
      <c r="C824" s="49"/>
      <c r="D824" s="51"/>
      <c r="E824" s="53"/>
      <c r="F824" s="51"/>
    </row>
    <row r="825" customFormat="false" ht="15.75" hidden="false" customHeight="true" outlineLevel="0" collapsed="false">
      <c r="A825" s="51"/>
      <c r="B825" s="51"/>
      <c r="C825" s="49"/>
      <c r="D825" s="51"/>
      <c r="E825" s="53"/>
      <c r="F825" s="51"/>
    </row>
    <row r="826" customFormat="false" ht="15.75" hidden="false" customHeight="true" outlineLevel="0" collapsed="false">
      <c r="A826" s="51"/>
      <c r="B826" s="51"/>
      <c r="C826" s="49"/>
      <c r="D826" s="51"/>
      <c r="E826" s="53"/>
      <c r="F826" s="51"/>
    </row>
    <row r="827" customFormat="false" ht="15.75" hidden="false" customHeight="true" outlineLevel="0" collapsed="false">
      <c r="A827" s="51"/>
      <c r="B827" s="51"/>
      <c r="C827" s="49"/>
      <c r="D827" s="51"/>
      <c r="E827" s="53"/>
      <c r="F827" s="51"/>
    </row>
    <row r="828" customFormat="false" ht="15.75" hidden="false" customHeight="true" outlineLevel="0" collapsed="false">
      <c r="A828" s="51"/>
      <c r="B828" s="51"/>
      <c r="C828" s="49"/>
      <c r="D828" s="51"/>
      <c r="E828" s="53"/>
      <c r="F828" s="51"/>
    </row>
    <row r="829" customFormat="false" ht="15.75" hidden="false" customHeight="true" outlineLevel="0" collapsed="false">
      <c r="A829" s="51"/>
      <c r="B829" s="51"/>
      <c r="C829" s="49"/>
      <c r="D829" s="51"/>
      <c r="E829" s="53"/>
      <c r="F829" s="51"/>
    </row>
    <row r="830" customFormat="false" ht="15.75" hidden="false" customHeight="true" outlineLevel="0" collapsed="false">
      <c r="A830" s="51"/>
      <c r="B830" s="51"/>
      <c r="C830" s="49"/>
      <c r="D830" s="51"/>
      <c r="E830" s="53"/>
      <c r="F830" s="51"/>
    </row>
    <row r="831" customFormat="false" ht="15.75" hidden="false" customHeight="true" outlineLevel="0" collapsed="false">
      <c r="A831" s="51"/>
      <c r="B831" s="51"/>
      <c r="C831" s="49"/>
      <c r="D831" s="51"/>
      <c r="E831" s="53"/>
      <c r="F831" s="51"/>
    </row>
    <row r="832" customFormat="false" ht="15.75" hidden="false" customHeight="true" outlineLevel="0" collapsed="false">
      <c r="A832" s="51"/>
      <c r="B832" s="51"/>
      <c r="C832" s="49"/>
      <c r="D832" s="51"/>
      <c r="E832" s="53"/>
      <c r="F832" s="51"/>
    </row>
    <row r="833" customFormat="false" ht="15.75" hidden="false" customHeight="true" outlineLevel="0" collapsed="false">
      <c r="A833" s="51"/>
      <c r="B833" s="51"/>
      <c r="C833" s="49"/>
      <c r="D833" s="51"/>
      <c r="E833" s="53"/>
      <c r="F833" s="51"/>
    </row>
    <row r="834" customFormat="false" ht="15.75" hidden="false" customHeight="true" outlineLevel="0" collapsed="false">
      <c r="A834" s="51"/>
      <c r="B834" s="51"/>
      <c r="C834" s="49"/>
      <c r="D834" s="51"/>
      <c r="E834" s="53"/>
      <c r="F834" s="51"/>
    </row>
    <row r="835" customFormat="false" ht="15.75" hidden="false" customHeight="true" outlineLevel="0" collapsed="false">
      <c r="A835" s="51"/>
      <c r="B835" s="51"/>
      <c r="C835" s="49"/>
      <c r="D835" s="51"/>
      <c r="E835" s="53"/>
      <c r="F835" s="51"/>
    </row>
    <row r="836" customFormat="false" ht="15.75" hidden="false" customHeight="true" outlineLevel="0" collapsed="false">
      <c r="A836" s="51"/>
      <c r="B836" s="51"/>
      <c r="C836" s="49"/>
      <c r="D836" s="51"/>
      <c r="E836" s="53"/>
      <c r="F836" s="51"/>
    </row>
    <row r="837" customFormat="false" ht="15.75" hidden="false" customHeight="true" outlineLevel="0" collapsed="false">
      <c r="A837" s="51"/>
      <c r="B837" s="51"/>
      <c r="C837" s="49"/>
      <c r="D837" s="51"/>
      <c r="E837" s="53"/>
      <c r="F837" s="51"/>
    </row>
    <row r="838" customFormat="false" ht="15.75" hidden="false" customHeight="true" outlineLevel="0" collapsed="false">
      <c r="A838" s="51"/>
      <c r="B838" s="51"/>
      <c r="C838" s="49"/>
      <c r="D838" s="51"/>
      <c r="E838" s="53"/>
      <c r="F838" s="51"/>
    </row>
    <row r="839" customFormat="false" ht="15.75" hidden="false" customHeight="true" outlineLevel="0" collapsed="false">
      <c r="A839" s="51"/>
      <c r="B839" s="51"/>
      <c r="C839" s="49"/>
      <c r="D839" s="51"/>
      <c r="E839" s="53"/>
      <c r="F839" s="51"/>
    </row>
    <row r="840" customFormat="false" ht="15.75" hidden="false" customHeight="true" outlineLevel="0" collapsed="false">
      <c r="A840" s="51"/>
      <c r="B840" s="51"/>
      <c r="C840" s="49"/>
      <c r="D840" s="51"/>
      <c r="E840" s="53"/>
      <c r="F840" s="51"/>
    </row>
    <row r="841" customFormat="false" ht="15.75" hidden="false" customHeight="true" outlineLevel="0" collapsed="false">
      <c r="A841" s="51"/>
      <c r="B841" s="51"/>
      <c r="C841" s="49"/>
      <c r="D841" s="51"/>
      <c r="E841" s="53"/>
      <c r="F841" s="51"/>
    </row>
    <row r="842" customFormat="false" ht="15.75" hidden="false" customHeight="true" outlineLevel="0" collapsed="false">
      <c r="A842" s="51"/>
      <c r="B842" s="51"/>
      <c r="C842" s="49"/>
      <c r="D842" s="51"/>
      <c r="E842" s="53"/>
      <c r="F842" s="51"/>
    </row>
    <row r="843" customFormat="false" ht="15.75" hidden="false" customHeight="true" outlineLevel="0" collapsed="false">
      <c r="A843" s="51"/>
      <c r="B843" s="51"/>
      <c r="C843" s="49"/>
      <c r="D843" s="51"/>
      <c r="E843" s="53"/>
      <c r="F843" s="51"/>
    </row>
    <row r="844" customFormat="false" ht="15.75" hidden="false" customHeight="true" outlineLevel="0" collapsed="false">
      <c r="A844" s="51"/>
      <c r="B844" s="51"/>
      <c r="C844" s="49"/>
      <c r="D844" s="51"/>
      <c r="E844" s="53"/>
      <c r="F844" s="51"/>
    </row>
    <row r="845" customFormat="false" ht="15.75" hidden="false" customHeight="true" outlineLevel="0" collapsed="false">
      <c r="A845" s="51"/>
      <c r="B845" s="51"/>
      <c r="C845" s="49"/>
      <c r="D845" s="51"/>
      <c r="E845" s="53"/>
      <c r="F845" s="51"/>
    </row>
    <row r="846" customFormat="false" ht="15.75" hidden="false" customHeight="true" outlineLevel="0" collapsed="false">
      <c r="A846" s="51"/>
      <c r="B846" s="51"/>
      <c r="C846" s="49"/>
      <c r="D846" s="51"/>
      <c r="E846" s="53"/>
      <c r="F846" s="51"/>
    </row>
    <row r="847" customFormat="false" ht="15.75" hidden="false" customHeight="true" outlineLevel="0" collapsed="false">
      <c r="A847" s="51"/>
      <c r="B847" s="51"/>
      <c r="C847" s="49"/>
      <c r="D847" s="51"/>
      <c r="E847" s="53"/>
      <c r="F847" s="51"/>
    </row>
    <row r="848" customFormat="false" ht="15.75" hidden="false" customHeight="true" outlineLevel="0" collapsed="false">
      <c r="A848" s="51"/>
      <c r="B848" s="51"/>
      <c r="C848" s="49"/>
      <c r="D848" s="51"/>
      <c r="E848" s="53"/>
      <c r="F848" s="51"/>
    </row>
    <row r="849" customFormat="false" ht="15.75" hidden="false" customHeight="true" outlineLevel="0" collapsed="false">
      <c r="A849" s="51"/>
      <c r="B849" s="51"/>
      <c r="C849" s="49"/>
      <c r="D849" s="51"/>
      <c r="E849" s="53"/>
      <c r="F849" s="51"/>
    </row>
    <row r="850" customFormat="false" ht="15.75" hidden="false" customHeight="true" outlineLevel="0" collapsed="false">
      <c r="A850" s="51"/>
      <c r="B850" s="51"/>
      <c r="C850" s="49"/>
      <c r="D850" s="51"/>
      <c r="E850" s="53"/>
      <c r="F850" s="51"/>
    </row>
    <row r="851" customFormat="false" ht="15.75" hidden="false" customHeight="true" outlineLevel="0" collapsed="false">
      <c r="A851" s="51"/>
      <c r="B851" s="51"/>
      <c r="C851" s="49"/>
      <c r="D851" s="51"/>
      <c r="E851" s="53"/>
      <c r="F851" s="51"/>
    </row>
    <row r="852" customFormat="false" ht="15.75" hidden="false" customHeight="true" outlineLevel="0" collapsed="false">
      <c r="A852" s="51"/>
      <c r="B852" s="51"/>
      <c r="C852" s="49"/>
      <c r="D852" s="51"/>
      <c r="E852" s="53"/>
      <c r="F852" s="51"/>
    </row>
    <row r="853" customFormat="false" ht="15.75" hidden="false" customHeight="true" outlineLevel="0" collapsed="false">
      <c r="A853" s="51"/>
      <c r="B853" s="51"/>
      <c r="C853" s="49"/>
      <c r="D853" s="51"/>
      <c r="E853" s="53"/>
      <c r="F853" s="51"/>
    </row>
    <row r="854" customFormat="false" ht="15.75" hidden="false" customHeight="true" outlineLevel="0" collapsed="false">
      <c r="A854" s="51"/>
      <c r="B854" s="51"/>
      <c r="C854" s="49"/>
      <c r="D854" s="51"/>
      <c r="E854" s="53"/>
      <c r="F854" s="51"/>
    </row>
    <row r="855" customFormat="false" ht="15.75" hidden="false" customHeight="true" outlineLevel="0" collapsed="false">
      <c r="A855" s="51"/>
      <c r="B855" s="51"/>
      <c r="C855" s="49"/>
      <c r="D855" s="51"/>
      <c r="E855" s="53"/>
      <c r="F855" s="51"/>
    </row>
    <row r="856" customFormat="false" ht="15.75" hidden="false" customHeight="true" outlineLevel="0" collapsed="false">
      <c r="A856" s="51"/>
      <c r="B856" s="51"/>
      <c r="C856" s="49"/>
      <c r="D856" s="51"/>
      <c r="E856" s="53"/>
      <c r="F856" s="51"/>
    </row>
    <row r="857" customFormat="false" ht="15.75" hidden="false" customHeight="true" outlineLevel="0" collapsed="false">
      <c r="A857" s="51"/>
      <c r="B857" s="51"/>
      <c r="C857" s="49"/>
      <c r="D857" s="51"/>
      <c r="E857" s="53"/>
      <c r="F857" s="51"/>
    </row>
    <row r="858" customFormat="false" ht="15.75" hidden="false" customHeight="true" outlineLevel="0" collapsed="false">
      <c r="A858" s="51"/>
      <c r="B858" s="51"/>
      <c r="C858" s="49"/>
      <c r="D858" s="51"/>
      <c r="E858" s="53"/>
      <c r="F858" s="51"/>
    </row>
    <row r="859" customFormat="false" ht="15.75" hidden="false" customHeight="true" outlineLevel="0" collapsed="false">
      <c r="A859" s="51"/>
      <c r="B859" s="51"/>
      <c r="C859" s="49"/>
      <c r="D859" s="51"/>
      <c r="E859" s="53"/>
      <c r="F859" s="51"/>
    </row>
    <row r="860" customFormat="false" ht="15.75" hidden="false" customHeight="true" outlineLevel="0" collapsed="false">
      <c r="A860" s="51"/>
      <c r="B860" s="51"/>
      <c r="C860" s="49"/>
      <c r="D860" s="51"/>
      <c r="E860" s="53"/>
      <c r="F860" s="51"/>
    </row>
    <row r="861" customFormat="false" ht="15.75" hidden="false" customHeight="true" outlineLevel="0" collapsed="false">
      <c r="A861" s="51"/>
      <c r="B861" s="51"/>
      <c r="C861" s="49"/>
      <c r="D861" s="51"/>
      <c r="E861" s="53"/>
      <c r="F861" s="51"/>
    </row>
    <row r="862" customFormat="false" ht="15.75" hidden="false" customHeight="true" outlineLevel="0" collapsed="false">
      <c r="A862" s="51"/>
      <c r="B862" s="51"/>
      <c r="C862" s="49"/>
      <c r="D862" s="51"/>
      <c r="E862" s="53"/>
      <c r="F862" s="51"/>
    </row>
    <row r="863" customFormat="false" ht="15.75" hidden="false" customHeight="true" outlineLevel="0" collapsed="false">
      <c r="A863" s="51"/>
      <c r="B863" s="51"/>
      <c r="C863" s="49"/>
      <c r="D863" s="51"/>
      <c r="E863" s="53"/>
      <c r="F863" s="51"/>
    </row>
    <row r="864" customFormat="false" ht="15.75" hidden="false" customHeight="true" outlineLevel="0" collapsed="false">
      <c r="A864" s="51"/>
      <c r="B864" s="51"/>
      <c r="C864" s="49"/>
      <c r="D864" s="51"/>
      <c r="E864" s="53"/>
      <c r="F864" s="51"/>
    </row>
    <row r="865" customFormat="false" ht="15.75" hidden="false" customHeight="true" outlineLevel="0" collapsed="false">
      <c r="A865" s="51"/>
      <c r="B865" s="51"/>
      <c r="C865" s="49"/>
      <c r="D865" s="51"/>
      <c r="E865" s="53"/>
      <c r="F865" s="51"/>
    </row>
    <row r="866" customFormat="false" ht="15.75" hidden="false" customHeight="true" outlineLevel="0" collapsed="false">
      <c r="A866" s="51"/>
      <c r="B866" s="51"/>
      <c r="C866" s="49"/>
      <c r="D866" s="51"/>
      <c r="E866" s="53"/>
      <c r="F866" s="51"/>
    </row>
    <row r="867" customFormat="false" ht="15.75" hidden="false" customHeight="true" outlineLevel="0" collapsed="false">
      <c r="A867" s="51"/>
      <c r="B867" s="51"/>
      <c r="C867" s="49"/>
      <c r="D867" s="51"/>
      <c r="E867" s="53"/>
      <c r="F867" s="51"/>
    </row>
    <row r="868" customFormat="false" ht="15.75" hidden="false" customHeight="true" outlineLevel="0" collapsed="false">
      <c r="A868" s="51"/>
      <c r="B868" s="51"/>
      <c r="C868" s="49"/>
      <c r="D868" s="51"/>
      <c r="E868" s="53"/>
      <c r="F868" s="51"/>
    </row>
    <row r="869" customFormat="false" ht="15.75" hidden="false" customHeight="true" outlineLevel="0" collapsed="false">
      <c r="A869" s="51"/>
      <c r="B869" s="51"/>
      <c r="C869" s="49"/>
      <c r="D869" s="51"/>
      <c r="E869" s="53"/>
      <c r="F869" s="51"/>
    </row>
    <row r="870" customFormat="false" ht="15.75" hidden="false" customHeight="true" outlineLevel="0" collapsed="false">
      <c r="A870" s="51"/>
      <c r="B870" s="51"/>
      <c r="C870" s="49"/>
      <c r="D870" s="51"/>
      <c r="E870" s="53"/>
      <c r="F870" s="51"/>
    </row>
    <row r="871" customFormat="false" ht="15.75" hidden="false" customHeight="true" outlineLevel="0" collapsed="false">
      <c r="A871" s="51"/>
      <c r="B871" s="51"/>
      <c r="C871" s="49"/>
      <c r="D871" s="51"/>
      <c r="E871" s="53"/>
      <c r="F871" s="51"/>
    </row>
    <row r="872" customFormat="false" ht="15.75" hidden="false" customHeight="true" outlineLevel="0" collapsed="false">
      <c r="A872" s="51"/>
      <c r="B872" s="51"/>
      <c r="C872" s="49"/>
      <c r="D872" s="51"/>
      <c r="E872" s="53"/>
      <c r="F872" s="51"/>
    </row>
    <row r="873" customFormat="false" ht="15.75" hidden="false" customHeight="true" outlineLevel="0" collapsed="false">
      <c r="A873" s="51"/>
      <c r="B873" s="51"/>
      <c r="C873" s="49"/>
      <c r="D873" s="51"/>
      <c r="E873" s="53"/>
      <c r="F873" s="51"/>
    </row>
    <row r="874" customFormat="false" ht="15.75" hidden="false" customHeight="true" outlineLevel="0" collapsed="false">
      <c r="A874" s="51"/>
      <c r="B874" s="51"/>
      <c r="C874" s="49"/>
      <c r="D874" s="51"/>
      <c r="E874" s="53"/>
      <c r="F874" s="51"/>
    </row>
    <row r="875" customFormat="false" ht="15.75" hidden="false" customHeight="true" outlineLevel="0" collapsed="false">
      <c r="A875" s="51"/>
      <c r="B875" s="51"/>
      <c r="C875" s="49"/>
      <c r="D875" s="51"/>
      <c r="E875" s="53"/>
      <c r="F875" s="51"/>
    </row>
    <row r="876" customFormat="false" ht="15.75" hidden="false" customHeight="true" outlineLevel="0" collapsed="false">
      <c r="A876" s="51"/>
      <c r="B876" s="51"/>
      <c r="C876" s="49"/>
      <c r="D876" s="51"/>
      <c r="E876" s="53"/>
      <c r="F876" s="51"/>
    </row>
    <row r="877" customFormat="false" ht="15.75" hidden="false" customHeight="true" outlineLevel="0" collapsed="false">
      <c r="A877" s="51"/>
      <c r="B877" s="51"/>
      <c r="C877" s="49"/>
      <c r="D877" s="51"/>
      <c r="E877" s="53"/>
      <c r="F877" s="51"/>
    </row>
    <row r="878" customFormat="false" ht="15.75" hidden="false" customHeight="true" outlineLevel="0" collapsed="false">
      <c r="A878" s="51"/>
      <c r="B878" s="51"/>
      <c r="C878" s="49"/>
      <c r="D878" s="51"/>
      <c r="E878" s="53"/>
      <c r="F878" s="51"/>
    </row>
    <row r="879" customFormat="false" ht="15.75" hidden="false" customHeight="true" outlineLevel="0" collapsed="false">
      <c r="A879" s="51"/>
      <c r="B879" s="51"/>
      <c r="C879" s="49"/>
      <c r="D879" s="51"/>
      <c r="E879" s="53"/>
      <c r="F879" s="51"/>
    </row>
    <row r="880" customFormat="false" ht="15.75" hidden="false" customHeight="true" outlineLevel="0" collapsed="false">
      <c r="A880" s="51"/>
      <c r="B880" s="51"/>
      <c r="C880" s="49"/>
      <c r="D880" s="51"/>
      <c r="E880" s="53"/>
      <c r="F880" s="51"/>
    </row>
    <row r="881" customFormat="false" ht="15.75" hidden="false" customHeight="true" outlineLevel="0" collapsed="false">
      <c r="A881" s="51"/>
      <c r="B881" s="51"/>
      <c r="C881" s="49"/>
      <c r="D881" s="51"/>
      <c r="E881" s="53"/>
      <c r="F881" s="51"/>
    </row>
    <row r="882" customFormat="false" ht="15.75" hidden="false" customHeight="true" outlineLevel="0" collapsed="false">
      <c r="A882" s="51"/>
      <c r="B882" s="51"/>
      <c r="C882" s="49"/>
      <c r="D882" s="51"/>
      <c r="E882" s="53"/>
      <c r="F882" s="51"/>
    </row>
    <row r="883" customFormat="false" ht="15.75" hidden="false" customHeight="true" outlineLevel="0" collapsed="false">
      <c r="A883" s="51"/>
      <c r="B883" s="51"/>
      <c r="C883" s="49"/>
      <c r="D883" s="51"/>
      <c r="E883" s="53"/>
      <c r="F883" s="51"/>
    </row>
    <row r="884" customFormat="false" ht="15.75" hidden="false" customHeight="true" outlineLevel="0" collapsed="false">
      <c r="A884" s="51"/>
      <c r="B884" s="51"/>
      <c r="C884" s="49"/>
      <c r="D884" s="51"/>
      <c r="E884" s="53"/>
      <c r="F884" s="51"/>
    </row>
    <row r="885" customFormat="false" ht="15.75" hidden="false" customHeight="true" outlineLevel="0" collapsed="false">
      <c r="A885" s="51"/>
      <c r="B885" s="51"/>
      <c r="C885" s="49"/>
      <c r="D885" s="51"/>
      <c r="E885" s="53"/>
      <c r="F885" s="51"/>
    </row>
    <row r="886" customFormat="false" ht="15.75" hidden="false" customHeight="true" outlineLevel="0" collapsed="false">
      <c r="A886" s="51"/>
      <c r="B886" s="51"/>
      <c r="C886" s="49"/>
      <c r="D886" s="51"/>
      <c r="E886" s="53"/>
      <c r="F886" s="51"/>
    </row>
    <row r="887" customFormat="false" ht="15.75" hidden="false" customHeight="true" outlineLevel="0" collapsed="false">
      <c r="A887" s="51"/>
      <c r="B887" s="51"/>
      <c r="C887" s="49"/>
      <c r="D887" s="51"/>
      <c r="E887" s="53"/>
      <c r="F887" s="51"/>
    </row>
    <row r="888" customFormat="false" ht="15.75" hidden="false" customHeight="true" outlineLevel="0" collapsed="false">
      <c r="A888" s="51"/>
      <c r="B888" s="51"/>
      <c r="C888" s="49"/>
      <c r="D888" s="51"/>
      <c r="E888" s="53"/>
      <c r="F888" s="51"/>
    </row>
    <row r="889" customFormat="false" ht="15.75" hidden="false" customHeight="true" outlineLevel="0" collapsed="false">
      <c r="A889" s="51"/>
      <c r="B889" s="51"/>
      <c r="C889" s="49"/>
      <c r="D889" s="51"/>
      <c r="E889" s="53"/>
      <c r="F889" s="51"/>
    </row>
    <row r="890" customFormat="false" ht="15.75" hidden="false" customHeight="true" outlineLevel="0" collapsed="false">
      <c r="A890" s="51"/>
      <c r="B890" s="51"/>
      <c r="C890" s="49"/>
      <c r="D890" s="51"/>
      <c r="E890" s="53"/>
      <c r="F890" s="51"/>
    </row>
    <row r="891" customFormat="false" ht="15.75" hidden="false" customHeight="true" outlineLevel="0" collapsed="false">
      <c r="A891" s="51"/>
      <c r="B891" s="51"/>
      <c r="C891" s="49"/>
      <c r="D891" s="51"/>
      <c r="E891" s="53"/>
      <c r="F891" s="51"/>
    </row>
    <row r="892" customFormat="false" ht="15.75" hidden="false" customHeight="true" outlineLevel="0" collapsed="false">
      <c r="A892" s="51"/>
      <c r="B892" s="51"/>
      <c r="C892" s="49"/>
      <c r="D892" s="51"/>
      <c r="E892" s="53"/>
      <c r="F892" s="51"/>
    </row>
    <row r="893" customFormat="false" ht="15.75" hidden="false" customHeight="true" outlineLevel="0" collapsed="false">
      <c r="A893" s="51"/>
      <c r="B893" s="51"/>
      <c r="C893" s="49"/>
      <c r="D893" s="51"/>
      <c r="E893" s="53"/>
      <c r="F893" s="51"/>
    </row>
    <row r="894" customFormat="false" ht="15.75" hidden="false" customHeight="true" outlineLevel="0" collapsed="false">
      <c r="A894" s="51"/>
      <c r="B894" s="51"/>
      <c r="C894" s="49"/>
      <c r="D894" s="51"/>
      <c r="E894" s="53"/>
      <c r="F894" s="51"/>
    </row>
    <row r="895" customFormat="false" ht="15.75" hidden="false" customHeight="true" outlineLevel="0" collapsed="false">
      <c r="A895" s="51"/>
      <c r="B895" s="51"/>
      <c r="C895" s="49"/>
      <c r="D895" s="51"/>
      <c r="E895" s="53"/>
      <c r="F895" s="51"/>
    </row>
    <row r="896" customFormat="false" ht="15.75" hidden="false" customHeight="true" outlineLevel="0" collapsed="false">
      <c r="A896" s="51"/>
      <c r="B896" s="51"/>
      <c r="C896" s="49"/>
      <c r="D896" s="51"/>
      <c r="E896" s="53"/>
      <c r="F896" s="51"/>
    </row>
    <row r="897" customFormat="false" ht="15.75" hidden="false" customHeight="true" outlineLevel="0" collapsed="false">
      <c r="A897" s="51"/>
      <c r="B897" s="51"/>
      <c r="C897" s="49"/>
      <c r="D897" s="51"/>
      <c r="E897" s="53"/>
      <c r="F897" s="51"/>
    </row>
    <row r="898" customFormat="false" ht="15.75" hidden="false" customHeight="true" outlineLevel="0" collapsed="false">
      <c r="A898" s="51"/>
      <c r="B898" s="51"/>
      <c r="C898" s="49"/>
      <c r="D898" s="51"/>
      <c r="E898" s="53"/>
      <c r="F898" s="51"/>
    </row>
    <row r="899" customFormat="false" ht="15.75" hidden="false" customHeight="true" outlineLevel="0" collapsed="false">
      <c r="A899" s="51"/>
      <c r="B899" s="51"/>
      <c r="C899" s="49"/>
      <c r="D899" s="51"/>
      <c r="E899" s="53"/>
      <c r="F899" s="51"/>
    </row>
    <row r="900" customFormat="false" ht="15.75" hidden="false" customHeight="true" outlineLevel="0" collapsed="false">
      <c r="A900" s="51"/>
      <c r="B900" s="51"/>
      <c r="C900" s="49"/>
      <c r="D900" s="51"/>
      <c r="E900" s="53"/>
      <c r="F900" s="51"/>
    </row>
    <row r="901" customFormat="false" ht="15.75" hidden="false" customHeight="true" outlineLevel="0" collapsed="false">
      <c r="A901" s="51"/>
      <c r="B901" s="51"/>
      <c r="C901" s="49"/>
      <c r="D901" s="51"/>
      <c r="E901" s="53"/>
      <c r="F901" s="51"/>
    </row>
    <row r="902" customFormat="false" ht="15.75" hidden="false" customHeight="true" outlineLevel="0" collapsed="false">
      <c r="A902" s="51"/>
      <c r="B902" s="51"/>
      <c r="C902" s="49"/>
      <c r="D902" s="51"/>
      <c r="E902" s="53"/>
      <c r="F902" s="51"/>
    </row>
    <row r="903" customFormat="false" ht="15.75" hidden="false" customHeight="true" outlineLevel="0" collapsed="false">
      <c r="A903" s="51"/>
      <c r="B903" s="51"/>
      <c r="C903" s="49"/>
      <c r="D903" s="51"/>
      <c r="E903" s="53"/>
      <c r="F903" s="51"/>
    </row>
    <row r="904" customFormat="false" ht="15.75" hidden="false" customHeight="true" outlineLevel="0" collapsed="false">
      <c r="A904" s="51"/>
      <c r="B904" s="51"/>
      <c r="C904" s="49"/>
      <c r="D904" s="51"/>
      <c r="E904" s="53"/>
      <c r="F904" s="51"/>
    </row>
    <row r="905" customFormat="false" ht="15.75" hidden="false" customHeight="true" outlineLevel="0" collapsed="false">
      <c r="A905" s="51"/>
      <c r="B905" s="51"/>
      <c r="C905" s="49"/>
      <c r="D905" s="51"/>
      <c r="E905" s="53"/>
      <c r="F905" s="51"/>
    </row>
    <row r="906" customFormat="false" ht="15.75" hidden="false" customHeight="true" outlineLevel="0" collapsed="false">
      <c r="A906" s="51"/>
      <c r="B906" s="51"/>
      <c r="C906" s="49"/>
      <c r="D906" s="51"/>
      <c r="E906" s="53"/>
      <c r="F906" s="51"/>
    </row>
    <row r="907" customFormat="false" ht="15.75" hidden="false" customHeight="true" outlineLevel="0" collapsed="false">
      <c r="A907" s="51"/>
      <c r="B907" s="51"/>
      <c r="C907" s="49"/>
      <c r="D907" s="51"/>
      <c r="E907" s="53"/>
      <c r="F907" s="51"/>
    </row>
    <row r="908" customFormat="false" ht="15.75" hidden="false" customHeight="true" outlineLevel="0" collapsed="false">
      <c r="A908" s="51"/>
      <c r="B908" s="51"/>
      <c r="C908" s="49"/>
      <c r="D908" s="51"/>
      <c r="E908" s="53"/>
      <c r="F908" s="51"/>
    </row>
    <row r="909" customFormat="false" ht="15.75" hidden="false" customHeight="true" outlineLevel="0" collapsed="false">
      <c r="A909" s="51"/>
      <c r="B909" s="51"/>
      <c r="C909" s="49"/>
      <c r="D909" s="51"/>
      <c r="E909" s="53"/>
      <c r="F909" s="51"/>
    </row>
    <row r="910" customFormat="false" ht="15.75" hidden="false" customHeight="true" outlineLevel="0" collapsed="false">
      <c r="A910" s="51"/>
      <c r="B910" s="51"/>
      <c r="C910" s="49"/>
      <c r="D910" s="51"/>
      <c r="E910" s="53"/>
      <c r="F910" s="51"/>
    </row>
    <row r="911" customFormat="false" ht="15.75" hidden="false" customHeight="true" outlineLevel="0" collapsed="false">
      <c r="A911" s="51"/>
      <c r="B911" s="51"/>
      <c r="C911" s="49"/>
      <c r="D911" s="51"/>
      <c r="E911" s="53"/>
      <c r="F911" s="51"/>
    </row>
    <row r="912" customFormat="false" ht="15.75" hidden="false" customHeight="true" outlineLevel="0" collapsed="false">
      <c r="A912" s="51"/>
      <c r="B912" s="51"/>
      <c r="C912" s="49"/>
      <c r="D912" s="51"/>
      <c r="E912" s="53"/>
      <c r="F912" s="51"/>
    </row>
    <row r="913" customFormat="false" ht="15.75" hidden="false" customHeight="true" outlineLevel="0" collapsed="false">
      <c r="A913" s="51"/>
      <c r="B913" s="51"/>
      <c r="C913" s="49"/>
      <c r="D913" s="51"/>
      <c r="E913" s="53"/>
      <c r="F913" s="51"/>
    </row>
    <row r="914" customFormat="false" ht="15.75" hidden="false" customHeight="true" outlineLevel="0" collapsed="false">
      <c r="A914" s="51"/>
      <c r="B914" s="51"/>
      <c r="C914" s="49"/>
      <c r="D914" s="51"/>
      <c r="E914" s="53"/>
      <c r="F914" s="51"/>
    </row>
    <row r="915" customFormat="false" ht="15.75" hidden="false" customHeight="true" outlineLevel="0" collapsed="false">
      <c r="A915" s="51"/>
      <c r="B915" s="51"/>
      <c r="C915" s="49"/>
      <c r="D915" s="51"/>
      <c r="E915" s="53"/>
      <c r="F915" s="51"/>
    </row>
    <row r="916" customFormat="false" ht="15.75" hidden="false" customHeight="true" outlineLevel="0" collapsed="false">
      <c r="A916" s="51"/>
      <c r="B916" s="51"/>
      <c r="C916" s="49"/>
      <c r="D916" s="51"/>
      <c r="E916" s="53"/>
      <c r="F916" s="51"/>
    </row>
    <row r="917" customFormat="false" ht="15.75" hidden="false" customHeight="true" outlineLevel="0" collapsed="false">
      <c r="A917" s="51"/>
      <c r="B917" s="51"/>
      <c r="C917" s="49"/>
      <c r="D917" s="51"/>
      <c r="E917" s="53"/>
      <c r="F917" s="51"/>
    </row>
    <row r="918" customFormat="false" ht="15.75" hidden="false" customHeight="true" outlineLevel="0" collapsed="false">
      <c r="A918" s="51"/>
      <c r="B918" s="51"/>
      <c r="C918" s="49"/>
      <c r="D918" s="51"/>
      <c r="E918" s="53"/>
      <c r="F918" s="51"/>
    </row>
    <row r="919" customFormat="false" ht="15.75" hidden="false" customHeight="true" outlineLevel="0" collapsed="false">
      <c r="A919" s="51"/>
      <c r="B919" s="51"/>
      <c r="C919" s="49"/>
      <c r="D919" s="51"/>
      <c r="E919" s="53"/>
      <c r="F919" s="51"/>
    </row>
    <row r="920" customFormat="false" ht="15.75" hidden="false" customHeight="true" outlineLevel="0" collapsed="false">
      <c r="A920" s="51"/>
      <c r="B920" s="51"/>
      <c r="C920" s="49"/>
      <c r="D920" s="51"/>
      <c r="E920" s="53"/>
      <c r="F920" s="51"/>
    </row>
    <row r="921" customFormat="false" ht="15.75" hidden="false" customHeight="true" outlineLevel="0" collapsed="false">
      <c r="A921" s="51"/>
      <c r="B921" s="51"/>
      <c r="C921" s="49"/>
      <c r="D921" s="51"/>
      <c r="E921" s="53"/>
      <c r="F921" s="51"/>
    </row>
    <row r="922" customFormat="false" ht="15.75" hidden="false" customHeight="true" outlineLevel="0" collapsed="false">
      <c r="A922" s="51"/>
      <c r="B922" s="51"/>
      <c r="C922" s="49"/>
      <c r="D922" s="51"/>
      <c r="E922" s="53"/>
      <c r="F922" s="51"/>
    </row>
    <row r="923" customFormat="false" ht="15.75" hidden="false" customHeight="true" outlineLevel="0" collapsed="false">
      <c r="A923" s="51"/>
      <c r="B923" s="51"/>
      <c r="C923" s="49"/>
      <c r="D923" s="51"/>
      <c r="E923" s="53"/>
      <c r="F923" s="51"/>
    </row>
    <row r="924" customFormat="false" ht="15.75" hidden="false" customHeight="true" outlineLevel="0" collapsed="false">
      <c r="A924" s="51"/>
      <c r="B924" s="51"/>
      <c r="C924" s="49"/>
      <c r="D924" s="51"/>
      <c r="E924" s="53"/>
      <c r="F924" s="51"/>
    </row>
    <row r="925" customFormat="false" ht="15.75" hidden="false" customHeight="true" outlineLevel="0" collapsed="false">
      <c r="A925" s="51"/>
      <c r="B925" s="51"/>
      <c r="C925" s="49"/>
      <c r="D925" s="51"/>
      <c r="E925" s="53"/>
      <c r="F925" s="51"/>
    </row>
    <row r="926" customFormat="false" ht="15.75" hidden="false" customHeight="true" outlineLevel="0" collapsed="false">
      <c r="A926" s="51"/>
      <c r="B926" s="51"/>
      <c r="C926" s="49"/>
      <c r="D926" s="51"/>
      <c r="E926" s="53"/>
      <c r="F926" s="51"/>
    </row>
    <row r="927" customFormat="false" ht="15.75" hidden="false" customHeight="true" outlineLevel="0" collapsed="false">
      <c r="A927" s="51"/>
      <c r="B927" s="51"/>
      <c r="C927" s="49"/>
      <c r="D927" s="51"/>
      <c r="E927" s="53"/>
      <c r="F927" s="51"/>
    </row>
    <row r="928" customFormat="false" ht="15.75" hidden="false" customHeight="true" outlineLevel="0" collapsed="false">
      <c r="A928" s="51"/>
      <c r="B928" s="51"/>
      <c r="C928" s="49"/>
      <c r="D928" s="51"/>
      <c r="E928" s="53"/>
      <c r="F928" s="51"/>
    </row>
    <row r="929" customFormat="false" ht="15.75" hidden="false" customHeight="true" outlineLevel="0" collapsed="false">
      <c r="A929" s="51"/>
      <c r="B929" s="51"/>
      <c r="C929" s="49"/>
      <c r="D929" s="51"/>
      <c r="E929" s="53"/>
      <c r="F929" s="51"/>
    </row>
    <row r="930" customFormat="false" ht="15.75" hidden="false" customHeight="true" outlineLevel="0" collapsed="false">
      <c r="A930" s="51"/>
      <c r="B930" s="51"/>
      <c r="C930" s="49"/>
      <c r="D930" s="51"/>
      <c r="E930" s="53"/>
      <c r="F930" s="51"/>
    </row>
    <row r="931" customFormat="false" ht="15.75" hidden="false" customHeight="true" outlineLevel="0" collapsed="false">
      <c r="A931" s="51"/>
      <c r="B931" s="51"/>
      <c r="C931" s="49"/>
      <c r="D931" s="51"/>
      <c r="E931" s="53"/>
      <c r="F931" s="51"/>
    </row>
    <row r="932" customFormat="false" ht="15.75" hidden="false" customHeight="true" outlineLevel="0" collapsed="false">
      <c r="A932" s="51"/>
      <c r="B932" s="51"/>
      <c r="C932" s="49"/>
      <c r="D932" s="51"/>
      <c r="E932" s="53"/>
      <c r="F932" s="51"/>
    </row>
    <row r="933" customFormat="false" ht="15.75" hidden="false" customHeight="true" outlineLevel="0" collapsed="false">
      <c r="A933" s="51"/>
      <c r="B933" s="51"/>
      <c r="C933" s="49"/>
      <c r="D933" s="51"/>
      <c r="E933" s="53"/>
      <c r="F933" s="51"/>
    </row>
    <row r="934" customFormat="false" ht="15.75" hidden="false" customHeight="true" outlineLevel="0" collapsed="false">
      <c r="A934" s="51"/>
      <c r="B934" s="51"/>
      <c r="C934" s="49"/>
      <c r="D934" s="51"/>
      <c r="E934" s="53"/>
      <c r="F934" s="51"/>
    </row>
    <row r="935" customFormat="false" ht="15.75" hidden="false" customHeight="true" outlineLevel="0" collapsed="false">
      <c r="A935" s="51"/>
      <c r="B935" s="51"/>
      <c r="C935" s="49"/>
      <c r="D935" s="51"/>
      <c r="E935" s="53"/>
      <c r="F935" s="51"/>
    </row>
    <row r="936" customFormat="false" ht="15.75" hidden="false" customHeight="true" outlineLevel="0" collapsed="false">
      <c r="A936" s="51"/>
      <c r="B936" s="51"/>
      <c r="C936" s="49"/>
      <c r="D936" s="51"/>
      <c r="E936" s="53"/>
      <c r="F936" s="51"/>
    </row>
    <row r="937" customFormat="false" ht="15.75" hidden="false" customHeight="true" outlineLevel="0" collapsed="false">
      <c r="A937" s="51"/>
      <c r="B937" s="51"/>
      <c r="C937" s="49"/>
      <c r="D937" s="51"/>
      <c r="E937" s="53"/>
      <c r="F937" s="51"/>
    </row>
    <row r="938" customFormat="false" ht="15.75" hidden="false" customHeight="true" outlineLevel="0" collapsed="false">
      <c r="A938" s="51"/>
      <c r="B938" s="51"/>
      <c r="C938" s="49"/>
      <c r="D938" s="51"/>
      <c r="E938" s="53"/>
      <c r="F938" s="51"/>
    </row>
    <row r="939" customFormat="false" ht="15.75" hidden="false" customHeight="true" outlineLevel="0" collapsed="false">
      <c r="A939" s="51"/>
      <c r="B939" s="51"/>
      <c r="C939" s="49"/>
      <c r="D939" s="51"/>
      <c r="E939" s="53"/>
      <c r="F939" s="51"/>
    </row>
    <row r="940" customFormat="false" ht="15.75" hidden="false" customHeight="true" outlineLevel="0" collapsed="false">
      <c r="A940" s="51"/>
      <c r="B940" s="51"/>
      <c r="C940" s="49"/>
      <c r="D940" s="51"/>
      <c r="E940" s="53"/>
      <c r="F940" s="51"/>
    </row>
    <row r="941" customFormat="false" ht="15.75" hidden="false" customHeight="true" outlineLevel="0" collapsed="false">
      <c r="A941" s="51"/>
      <c r="B941" s="51"/>
      <c r="C941" s="49"/>
      <c r="D941" s="51"/>
      <c r="E941" s="53"/>
      <c r="F941" s="51"/>
    </row>
    <row r="942" customFormat="false" ht="15.75" hidden="false" customHeight="true" outlineLevel="0" collapsed="false">
      <c r="A942" s="51"/>
      <c r="B942" s="51"/>
      <c r="C942" s="49"/>
      <c r="D942" s="51"/>
      <c r="E942" s="53"/>
      <c r="F942" s="51"/>
    </row>
    <row r="943" customFormat="false" ht="15.75" hidden="false" customHeight="true" outlineLevel="0" collapsed="false">
      <c r="A943" s="51"/>
      <c r="B943" s="51"/>
      <c r="C943" s="49"/>
      <c r="D943" s="51"/>
      <c r="E943" s="53"/>
      <c r="F943" s="51"/>
    </row>
    <row r="944" customFormat="false" ht="15.75" hidden="false" customHeight="true" outlineLevel="0" collapsed="false">
      <c r="A944" s="51"/>
      <c r="B944" s="51"/>
      <c r="C944" s="49"/>
      <c r="D944" s="51"/>
      <c r="E944" s="53"/>
      <c r="F944" s="51"/>
    </row>
    <row r="945" customFormat="false" ht="15.75" hidden="false" customHeight="true" outlineLevel="0" collapsed="false">
      <c r="A945" s="51"/>
      <c r="B945" s="51"/>
      <c r="C945" s="49"/>
      <c r="D945" s="51"/>
      <c r="E945" s="53"/>
      <c r="F945" s="51"/>
    </row>
    <row r="946" customFormat="false" ht="15.75" hidden="false" customHeight="true" outlineLevel="0" collapsed="false">
      <c r="A946" s="51"/>
      <c r="B946" s="51"/>
      <c r="C946" s="49"/>
      <c r="D946" s="51"/>
      <c r="E946" s="53"/>
      <c r="F946" s="51"/>
    </row>
    <row r="947" customFormat="false" ht="15.75" hidden="false" customHeight="true" outlineLevel="0" collapsed="false">
      <c r="A947" s="51"/>
      <c r="B947" s="51"/>
      <c r="C947" s="49"/>
      <c r="D947" s="51"/>
      <c r="E947" s="53"/>
      <c r="F947" s="51"/>
    </row>
    <row r="948" customFormat="false" ht="15.75" hidden="false" customHeight="true" outlineLevel="0" collapsed="false">
      <c r="A948" s="51"/>
      <c r="B948" s="51"/>
      <c r="C948" s="49"/>
      <c r="D948" s="51"/>
      <c r="E948" s="53"/>
      <c r="F948" s="51"/>
    </row>
    <row r="949" customFormat="false" ht="15.75" hidden="false" customHeight="true" outlineLevel="0" collapsed="false">
      <c r="A949" s="51"/>
      <c r="B949" s="51"/>
      <c r="C949" s="49"/>
      <c r="D949" s="51"/>
      <c r="E949" s="53"/>
      <c r="F949" s="51"/>
    </row>
    <row r="950" customFormat="false" ht="15.75" hidden="false" customHeight="true" outlineLevel="0" collapsed="false">
      <c r="A950" s="51"/>
      <c r="B950" s="51"/>
      <c r="C950" s="49"/>
      <c r="D950" s="51"/>
      <c r="E950" s="53"/>
      <c r="F950" s="51"/>
    </row>
    <row r="951" customFormat="false" ht="15.75" hidden="false" customHeight="true" outlineLevel="0" collapsed="false">
      <c r="A951" s="51"/>
      <c r="B951" s="51"/>
      <c r="C951" s="49"/>
      <c r="D951" s="51"/>
      <c r="E951" s="53"/>
      <c r="F951" s="51"/>
    </row>
    <row r="952" customFormat="false" ht="15.75" hidden="false" customHeight="true" outlineLevel="0" collapsed="false">
      <c r="A952" s="51"/>
      <c r="B952" s="51"/>
      <c r="C952" s="49"/>
      <c r="D952" s="51"/>
      <c r="E952" s="53"/>
      <c r="F952" s="51"/>
    </row>
    <row r="953" customFormat="false" ht="15.75" hidden="false" customHeight="true" outlineLevel="0" collapsed="false">
      <c r="A953" s="51"/>
      <c r="B953" s="51"/>
      <c r="C953" s="49"/>
      <c r="D953" s="51"/>
      <c r="E953" s="53"/>
      <c r="F953" s="51"/>
    </row>
    <row r="954" customFormat="false" ht="15.75" hidden="false" customHeight="true" outlineLevel="0" collapsed="false">
      <c r="A954" s="51"/>
      <c r="B954" s="51"/>
      <c r="C954" s="49"/>
      <c r="D954" s="51"/>
      <c r="E954" s="53"/>
      <c r="F954" s="51"/>
    </row>
    <row r="955" customFormat="false" ht="15.75" hidden="false" customHeight="true" outlineLevel="0" collapsed="false">
      <c r="A955" s="51"/>
      <c r="B955" s="51"/>
      <c r="C955" s="49"/>
      <c r="D955" s="51"/>
      <c r="E955" s="53"/>
      <c r="F955" s="51"/>
    </row>
    <row r="956" customFormat="false" ht="15.75" hidden="false" customHeight="true" outlineLevel="0" collapsed="false">
      <c r="A956" s="51"/>
      <c r="B956" s="51"/>
      <c r="C956" s="49"/>
      <c r="D956" s="51"/>
      <c r="E956" s="53"/>
      <c r="F956" s="51"/>
    </row>
    <row r="957" customFormat="false" ht="15.75" hidden="false" customHeight="true" outlineLevel="0" collapsed="false">
      <c r="A957" s="51"/>
      <c r="B957" s="51"/>
      <c r="C957" s="49"/>
      <c r="D957" s="51"/>
      <c r="E957" s="53"/>
      <c r="F957" s="51"/>
    </row>
    <row r="958" customFormat="false" ht="15.75" hidden="false" customHeight="true" outlineLevel="0" collapsed="false">
      <c r="A958" s="51"/>
      <c r="B958" s="51"/>
      <c r="C958" s="49"/>
      <c r="D958" s="51"/>
      <c r="E958" s="53"/>
      <c r="F958" s="51"/>
    </row>
    <row r="959" customFormat="false" ht="15.75" hidden="false" customHeight="true" outlineLevel="0" collapsed="false">
      <c r="A959" s="51"/>
      <c r="B959" s="51"/>
      <c r="C959" s="49"/>
      <c r="D959" s="51"/>
      <c r="E959" s="53"/>
      <c r="F959" s="51"/>
    </row>
    <row r="960" customFormat="false" ht="15.75" hidden="false" customHeight="true" outlineLevel="0" collapsed="false">
      <c r="A960" s="51"/>
      <c r="B960" s="51"/>
      <c r="C960" s="49"/>
      <c r="D960" s="51"/>
      <c r="E960" s="53"/>
      <c r="F960" s="51"/>
    </row>
    <row r="961" customFormat="false" ht="15.75" hidden="false" customHeight="true" outlineLevel="0" collapsed="false">
      <c r="A961" s="51"/>
      <c r="B961" s="51"/>
      <c r="C961" s="49"/>
      <c r="D961" s="51"/>
      <c r="E961" s="53"/>
      <c r="F961" s="51"/>
    </row>
    <row r="962" customFormat="false" ht="15.75" hidden="false" customHeight="true" outlineLevel="0" collapsed="false">
      <c r="A962" s="51"/>
      <c r="B962" s="51"/>
      <c r="C962" s="49"/>
      <c r="D962" s="51"/>
      <c r="E962" s="53"/>
      <c r="F962" s="51"/>
    </row>
    <row r="963" customFormat="false" ht="15.75" hidden="false" customHeight="true" outlineLevel="0" collapsed="false">
      <c r="A963" s="51"/>
      <c r="B963" s="51"/>
      <c r="C963" s="49"/>
      <c r="D963" s="51"/>
      <c r="E963" s="53"/>
      <c r="F963" s="51"/>
    </row>
    <row r="964" customFormat="false" ht="15.75" hidden="false" customHeight="true" outlineLevel="0" collapsed="false">
      <c r="A964" s="51"/>
      <c r="B964" s="51"/>
      <c r="C964" s="49"/>
      <c r="D964" s="51"/>
      <c r="E964" s="53"/>
      <c r="F964" s="51"/>
    </row>
    <row r="965" customFormat="false" ht="15.75" hidden="false" customHeight="true" outlineLevel="0" collapsed="false">
      <c r="A965" s="51"/>
      <c r="B965" s="51"/>
      <c r="C965" s="49"/>
      <c r="D965" s="51"/>
      <c r="E965" s="53"/>
      <c r="F965" s="51"/>
    </row>
    <row r="966" customFormat="false" ht="15.75" hidden="false" customHeight="true" outlineLevel="0" collapsed="false">
      <c r="A966" s="51"/>
      <c r="B966" s="51"/>
      <c r="C966" s="49"/>
      <c r="D966" s="51"/>
      <c r="E966" s="53"/>
      <c r="F966" s="51"/>
    </row>
    <row r="967" customFormat="false" ht="15.75" hidden="false" customHeight="true" outlineLevel="0" collapsed="false">
      <c r="A967" s="51"/>
      <c r="B967" s="51"/>
      <c r="C967" s="49"/>
      <c r="D967" s="51"/>
      <c r="E967" s="53"/>
      <c r="F967" s="51"/>
    </row>
    <row r="968" customFormat="false" ht="15.75" hidden="false" customHeight="true" outlineLevel="0" collapsed="false">
      <c r="A968" s="51"/>
      <c r="B968" s="51"/>
      <c r="C968" s="49"/>
      <c r="D968" s="51"/>
      <c r="E968" s="53"/>
      <c r="F968" s="51"/>
    </row>
    <row r="969" customFormat="false" ht="15.75" hidden="false" customHeight="true" outlineLevel="0" collapsed="false">
      <c r="A969" s="51"/>
      <c r="B969" s="51"/>
      <c r="C969" s="49"/>
      <c r="D969" s="51"/>
      <c r="E969" s="53"/>
      <c r="F969" s="51"/>
    </row>
    <row r="970" customFormat="false" ht="15.75" hidden="false" customHeight="true" outlineLevel="0" collapsed="false">
      <c r="A970" s="51"/>
      <c r="B970" s="51"/>
      <c r="C970" s="49"/>
      <c r="D970" s="51"/>
      <c r="E970" s="53"/>
      <c r="F970" s="51"/>
    </row>
    <row r="971" customFormat="false" ht="15.75" hidden="false" customHeight="true" outlineLevel="0" collapsed="false">
      <c r="A971" s="51"/>
      <c r="B971" s="51"/>
      <c r="C971" s="49"/>
      <c r="D971" s="51"/>
      <c r="E971" s="53"/>
      <c r="F971" s="51"/>
    </row>
    <row r="972" customFormat="false" ht="15.75" hidden="false" customHeight="true" outlineLevel="0" collapsed="false">
      <c r="A972" s="51"/>
      <c r="B972" s="51"/>
      <c r="C972" s="49"/>
      <c r="D972" s="51"/>
      <c r="E972" s="53"/>
      <c r="F972" s="51"/>
    </row>
    <row r="973" customFormat="false" ht="15.75" hidden="false" customHeight="true" outlineLevel="0" collapsed="false">
      <c r="A973" s="51"/>
      <c r="B973" s="51"/>
      <c r="C973" s="49"/>
      <c r="D973" s="51"/>
      <c r="E973" s="53"/>
      <c r="F973" s="51"/>
    </row>
    <row r="974" customFormat="false" ht="15.75" hidden="false" customHeight="true" outlineLevel="0" collapsed="false">
      <c r="A974" s="51"/>
      <c r="B974" s="51"/>
      <c r="C974" s="49"/>
      <c r="D974" s="51"/>
      <c r="E974" s="53"/>
      <c r="F974" s="51"/>
    </row>
    <row r="975" customFormat="false" ht="15.75" hidden="false" customHeight="true" outlineLevel="0" collapsed="false">
      <c r="A975" s="51"/>
      <c r="B975" s="51"/>
      <c r="C975" s="49"/>
      <c r="D975" s="51"/>
      <c r="E975" s="53"/>
      <c r="F975" s="51"/>
    </row>
    <row r="976" customFormat="false" ht="15.75" hidden="false" customHeight="true" outlineLevel="0" collapsed="false">
      <c r="A976" s="51"/>
      <c r="B976" s="51"/>
      <c r="C976" s="49"/>
      <c r="D976" s="51"/>
      <c r="E976" s="53"/>
      <c r="F976" s="51"/>
    </row>
    <row r="977" customFormat="false" ht="15.75" hidden="false" customHeight="true" outlineLevel="0" collapsed="false">
      <c r="A977" s="51"/>
      <c r="B977" s="51"/>
      <c r="C977" s="49"/>
      <c r="D977" s="51"/>
      <c r="E977" s="53"/>
      <c r="F977" s="51"/>
    </row>
    <row r="978" customFormat="false" ht="15.75" hidden="false" customHeight="true" outlineLevel="0" collapsed="false">
      <c r="A978" s="51"/>
      <c r="B978" s="51"/>
      <c r="C978" s="49"/>
      <c r="D978" s="51"/>
      <c r="E978" s="53"/>
      <c r="F978" s="51"/>
    </row>
    <row r="979" customFormat="false" ht="15.75" hidden="false" customHeight="true" outlineLevel="0" collapsed="false">
      <c r="A979" s="51"/>
      <c r="B979" s="51"/>
      <c r="C979" s="49"/>
      <c r="D979" s="51"/>
      <c r="E979" s="53"/>
      <c r="F979" s="51"/>
    </row>
    <row r="980" customFormat="false" ht="15.75" hidden="false" customHeight="true" outlineLevel="0" collapsed="false">
      <c r="A980" s="51"/>
      <c r="B980" s="51"/>
      <c r="C980" s="49"/>
      <c r="D980" s="51"/>
      <c r="E980" s="53"/>
      <c r="F980" s="51"/>
    </row>
    <row r="981" customFormat="false" ht="15.75" hidden="false" customHeight="true" outlineLevel="0" collapsed="false">
      <c r="A981" s="51"/>
      <c r="B981" s="51"/>
      <c r="C981" s="49"/>
      <c r="D981" s="51"/>
      <c r="E981" s="53"/>
      <c r="F981" s="51"/>
    </row>
    <row r="982" customFormat="false" ht="15.75" hidden="false" customHeight="true" outlineLevel="0" collapsed="false">
      <c r="A982" s="51"/>
      <c r="B982" s="51"/>
      <c r="C982" s="49"/>
      <c r="D982" s="51"/>
      <c r="E982" s="53"/>
      <c r="F982" s="51"/>
    </row>
    <row r="983" customFormat="false" ht="15.75" hidden="false" customHeight="true" outlineLevel="0" collapsed="false">
      <c r="A983" s="51"/>
      <c r="B983" s="51"/>
      <c r="C983" s="49"/>
      <c r="D983" s="51"/>
      <c r="E983" s="53"/>
      <c r="F983" s="51"/>
    </row>
    <row r="984" customFormat="false" ht="15.75" hidden="false" customHeight="true" outlineLevel="0" collapsed="false">
      <c r="A984" s="51"/>
      <c r="B984" s="51"/>
      <c r="C984" s="49"/>
      <c r="D984" s="51"/>
      <c r="E984" s="53"/>
      <c r="F984" s="51"/>
    </row>
    <row r="985" customFormat="false" ht="15.75" hidden="false" customHeight="true" outlineLevel="0" collapsed="false">
      <c r="A985" s="51"/>
      <c r="B985" s="51"/>
      <c r="C985" s="49"/>
      <c r="D985" s="51"/>
      <c r="E985" s="53"/>
      <c r="F985" s="51"/>
    </row>
    <row r="986" customFormat="false" ht="15.75" hidden="false" customHeight="true" outlineLevel="0" collapsed="false">
      <c r="A986" s="51"/>
      <c r="B986" s="51"/>
      <c r="C986" s="49"/>
      <c r="D986" s="51"/>
      <c r="E986" s="53"/>
      <c r="F986" s="51"/>
    </row>
    <row r="987" customFormat="false" ht="15.75" hidden="false" customHeight="true" outlineLevel="0" collapsed="false">
      <c r="A987" s="51"/>
      <c r="B987" s="51"/>
      <c r="C987" s="49"/>
      <c r="D987" s="51"/>
      <c r="E987" s="53"/>
      <c r="F987" s="51"/>
    </row>
    <row r="988" customFormat="false" ht="15.75" hidden="false" customHeight="true" outlineLevel="0" collapsed="false">
      <c r="A988" s="51"/>
      <c r="B988" s="51"/>
      <c r="C988" s="49"/>
      <c r="D988" s="51"/>
      <c r="E988" s="53"/>
      <c r="F988" s="51"/>
    </row>
    <row r="989" customFormat="false" ht="15.75" hidden="false" customHeight="true" outlineLevel="0" collapsed="false">
      <c r="A989" s="51"/>
      <c r="B989" s="51"/>
      <c r="C989" s="49"/>
      <c r="D989" s="51"/>
      <c r="E989" s="53"/>
      <c r="F989" s="51"/>
    </row>
    <row r="990" customFormat="false" ht="15.75" hidden="false" customHeight="true" outlineLevel="0" collapsed="false">
      <c r="A990" s="51"/>
      <c r="B990" s="51"/>
      <c r="C990" s="49"/>
      <c r="D990" s="51"/>
      <c r="E990" s="53"/>
      <c r="F990" s="51"/>
    </row>
    <row r="991" customFormat="false" ht="15.75" hidden="false" customHeight="true" outlineLevel="0" collapsed="false">
      <c r="A991" s="51"/>
      <c r="B991" s="51"/>
      <c r="C991" s="49"/>
      <c r="D991" s="51"/>
      <c r="E991" s="53"/>
      <c r="F991" s="51"/>
    </row>
    <row r="992" customFormat="false" ht="15.75" hidden="false" customHeight="true" outlineLevel="0" collapsed="false">
      <c r="A992" s="51"/>
      <c r="B992" s="51"/>
      <c r="C992" s="49"/>
      <c r="D992" s="51"/>
      <c r="E992" s="53"/>
      <c r="F992" s="51"/>
    </row>
    <row r="993" customFormat="false" ht="15.75" hidden="false" customHeight="true" outlineLevel="0" collapsed="false">
      <c r="A993" s="51"/>
      <c r="B993" s="51"/>
      <c r="C993" s="49"/>
      <c r="D993" s="51"/>
      <c r="E993" s="53"/>
      <c r="F993" s="51"/>
    </row>
    <row r="994" customFormat="false" ht="15.75" hidden="false" customHeight="true" outlineLevel="0" collapsed="false">
      <c r="A994" s="51"/>
      <c r="B994" s="51"/>
      <c r="C994" s="49"/>
      <c r="D994" s="51"/>
      <c r="E994" s="53"/>
      <c r="F994" s="51"/>
    </row>
    <row r="995" customFormat="false" ht="15.75" hidden="false" customHeight="true" outlineLevel="0" collapsed="false">
      <c r="A995" s="51"/>
      <c r="B995" s="51"/>
      <c r="C995" s="49"/>
      <c r="D995" s="51"/>
      <c r="E995" s="53"/>
      <c r="F995" s="51"/>
    </row>
    <row r="996" customFormat="false" ht="15.75" hidden="false" customHeight="true" outlineLevel="0" collapsed="false">
      <c r="A996" s="51"/>
      <c r="B996" s="51"/>
      <c r="C996" s="49"/>
      <c r="D996" s="51"/>
      <c r="E996" s="53"/>
      <c r="F996" s="51"/>
    </row>
    <row r="997" customFormat="false" ht="15.75" hidden="false" customHeight="true" outlineLevel="0" collapsed="false">
      <c r="A997" s="51"/>
      <c r="B997" s="51"/>
      <c r="C997" s="49"/>
      <c r="D997" s="51"/>
      <c r="E997" s="53"/>
      <c r="F997" s="51"/>
    </row>
    <row r="998" customFormat="false" ht="15.75" hidden="false" customHeight="true" outlineLevel="0" collapsed="false">
      <c r="A998" s="51"/>
      <c r="B998" s="51"/>
      <c r="C998" s="49"/>
      <c r="D998" s="51"/>
      <c r="E998" s="53"/>
      <c r="F998" s="51"/>
    </row>
    <row r="999" customFormat="false" ht="15.75" hidden="false" customHeight="true" outlineLevel="0" collapsed="false">
      <c r="A999" s="51"/>
      <c r="B999" s="51"/>
      <c r="C999" s="49"/>
      <c r="D999" s="51"/>
      <c r="E999" s="53"/>
      <c r="F999" s="51"/>
    </row>
    <row r="1000" customFormat="false" ht="15.75" hidden="false" customHeight="true" outlineLevel="0" collapsed="false">
      <c r="A1000" s="51"/>
      <c r="B1000" s="51"/>
      <c r="C1000" s="49"/>
      <c r="D1000" s="51"/>
      <c r="E1000" s="53"/>
      <c r="F1000" s="51"/>
    </row>
  </sheetData>
  <autoFilter ref="A1:F1000"/>
  <dataValidations count="4">
    <dataValidation allowBlank="true" operator="between" showDropDown="false" showErrorMessage="false" showInputMessage="false" sqref="F2:F1000" type="list">
      <formula1>SourceList</formula1>
      <formula2>0</formula2>
    </dataValidation>
    <dataValidation allowBlank="true" operator="between" showDropDown="false" showErrorMessage="false" showInputMessage="false" sqref="D2:D1000" type="list">
      <formula1>Ecosystem!$B$2:$B$4</formula1>
      <formula2>0</formula2>
    </dataValidation>
    <dataValidation allowBlank="true" operator="between" showDropDown="false" showErrorMessage="false" showInputMessage="false" sqref="C2:C1000" type="list">
      <formula1>Activity!$B$2:$B$3</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9.13"/>
    <col collapsed="false" customWidth="true" hidden="false" outlineLevel="0" max="3" min="2" style="0" width="13.13"/>
    <col collapsed="false" customWidth="true" hidden="false" outlineLevel="0" max="4" min="4" style="0" width="40.38"/>
    <col collapsed="false" customWidth="true" hidden="false" outlineLevel="0" max="6" min="5" style="0" width="19.12"/>
    <col collapsed="false" customWidth="true" hidden="false" outlineLevel="0" max="7" min="7" style="0" width="28.12"/>
    <col collapsed="false" customWidth="true" hidden="false" outlineLevel="0" max="9" min="8" style="0" width="9.13"/>
    <col collapsed="false" customWidth="true" hidden="true" outlineLevel="0" max="11" min="10" style="0" width="8.63"/>
    <col collapsed="false" customWidth="true" hidden="false" outlineLevel="0" max="24" min="12" style="0" width="8.63"/>
  </cols>
  <sheetData>
    <row r="1" customFormat="false" ht="12.75" hidden="false" customHeight="true" outlineLevel="0" collapsed="false">
      <c r="A1" s="39" t="s">
        <v>140</v>
      </c>
      <c r="B1" s="39" t="s">
        <v>141</v>
      </c>
      <c r="C1" s="39" t="s">
        <v>82</v>
      </c>
      <c r="D1" s="55" t="s">
        <v>161</v>
      </c>
      <c r="E1" s="39" t="s">
        <v>110</v>
      </c>
      <c r="F1" s="33"/>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49" t="s">
        <v>145</v>
      </c>
      <c r="D2" s="50" t="n">
        <v>26666.6666666667</v>
      </c>
      <c r="E2" s="51" t="s">
        <v>162</v>
      </c>
      <c r="I2" s="2"/>
      <c r="J2" s="2"/>
      <c r="K2" s="2"/>
      <c r="L2" s="2"/>
      <c r="M2" s="2"/>
      <c r="N2" s="2"/>
      <c r="O2" s="2"/>
      <c r="P2" s="2"/>
      <c r="Q2" s="2"/>
      <c r="R2" s="2"/>
      <c r="S2" s="2"/>
      <c r="T2" s="2"/>
      <c r="U2" s="2"/>
      <c r="V2" s="2"/>
      <c r="W2" s="2"/>
      <c r="X2" s="2"/>
    </row>
    <row r="3" customFormat="false" ht="12.75" hidden="false" customHeight="true" outlineLevel="0" collapsed="false">
      <c r="A3" s="56" t="s">
        <v>146</v>
      </c>
      <c r="B3" s="56" t="str">
        <f aca="false" t="array" ref="B3:B3">INDEX(Countries!$D$2:$D$255, MATCH(A3, Countries!$B$2:$B$255, 0))</f>
        <v>IDN</v>
      </c>
      <c r="C3" s="49" t="s">
        <v>145</v>
      </c>
      <c r="D3" s="50" t="n">
        <v>26666.6666666667</v>
      </c>
      <c r="E3" s="51" t="s">
        <v>162</v>
      </c>
      <c r="I3" s="2"/>
      <c r="J3" s="2"/>
      <c r="K3" s="2"/>
      <c r="L3" s="2"/>
      <c r="M3" s="2"/>
      <c r="N3" s="2"/>
      <c r="O3" s="2"/>
      <c r="P3" s="2"/>
      <c r="Q3" s="2"/>
      <c r="R3" s="2"/>
      <c r="S3" s="2"/>
      <c r="T3" s="2"/>
      <c r="U3" s="2"/>
      <c r="V3" s="2"/>
      <c r="W3" s="2"/>
      <c r="X3" s="2"/>
    </row>
    <row r="4" customFormat="false" ht="12.75" hidden="false" customHeight="true" outlineLevel="0" collapsed="false">
      <c r="A4" s="56" t="s">
        <v>147</v>
      </c>
      <c r="B4" s="56" t="str">
        <f aca="false" t="array" ref="B4:B4">INDEX(Countries!$D$2:$D$255, MATCH(A4, Countries!$B$2:$B$255, 0))</f>
        <v>AUS</v>
      </c>
      <c r="C4" s="49" t="s">
        <v>145</v>
      </c>
      <c r="D4" s="50" t="n">
        <v>26666.6666666667</v>
      </c>
      <c r="E4" s="51" t="s">
        <v>162</v>
      </c>
      <c r="I4" s="2"/>
      <c r="J4" s="2"/>
      <c r="K4" s="2"/>
      <c r="L4" s="2"/>
      <c r="M4" s="2"/>
      <c r="N4" s="2"/>
      <c r="O4" s="2"/>
      <c r="P4" s="2"/>
      <c r="Q4" s="2"/>
      <c r="R4" s="2"/>
      <c r="S4" s="2"/>
      <c r="T4" s="2"/>
      <c r="U4" s="2"/>
      <c r="V4" s="2"/>
      <c r="W4" s="2"/>
      <c r="X4" s="2"/>
    </row>
    <row r="5" customFormat="false" ht="12.75" hidden="false" customHeight="true" outlineLevel="0" collapsed="false">
      <c r="A5" s="56" t="s">
        <v>148</v>
      </c>
      <c r="B5" s="56" t="str">
        <f aca="false" t="array" ref="B5:B5">INDEX(Countries!$D$2:$D$255, MATCH(A5, Countries!$B$2:$B$255, 0))</f>
        <v>BHS</v>
      </c>
      <c r="C5" s="49" t="s">
        <v>145</v>
      </c>
      <c r="D5" s="50" t="n">
        <v>26666.6666666667</v>
      </c>
      <c r="E5" s="51" t="s">
        <v>162</v>
      </c>
      <c r="I5" s="2"/>
      <c r="J5" s="2"/>
      <c r="K5" s="2"/>
      <c r="L5" s="2"/>
      <c r="M5" s="2"/>
      <c r="N5" s="2"/>
      <c r="O5" s="2"/>
      <c r="P5" s="2"/>
      <c r="Q5" s="2"/>
      <c r="R5" s="2"/>
      <c r="S5" s="2"/>
      <c r="T5" s="2"/>
      <c r="U5" s="2"/>
      <c r="V5" s="2"/>
      <c r="W5" s="2"/>
      <c r="X5" s="2"/>
    </row>
    <row r="6" customFormat="false" ht="12.75" hidden="false" customHeight="true" outlineLevel="0" collapsed="false">
      <c r="A6" s="56" t="s">
        <v>149</v>
      </c>
      <c r="B6" s="56" t="str">
        <f aca="false" t="array" ref="B6:B6">INDEX(Countries!$D$2:$D$255, MATCH(A6, Countries!$B$2:$B$255, 0))</f>
        <v>KEN</v>
      </c>
      <c r="C6" s="49" t="s">
        <v>145</v>
      </c>
      <c r="D6" s="50" t="n">
        <v>26666.6666666667</v>
      </c>
      <c r="E6" s="51" t="s">
        <v>162</v>
      </c>
      <c r="I6" s="2"/>
      <c r="J6" s="2"/>
      <c r="K6" s="2"/>
      <c r="L6" s="2"/>
      <c r="M6" s="2"/>
      <c r="N6" s="2"/>
      <c r="O6" s="2"/>
      <c r="P6" s="2"/>
      <c r="Q6" s="2"/>
      <c r="R6" s="2"/>
      <c r="S6" s="2"/>
      <c r="T6" s="2"/>
      <c r="U6" s="2"/>
      <c r="V6" s="2"/>
      <c r="W6" s="2"/>
      <c r="X6" s="2"/>
    </row>
    <row r="7" customFormat="false" ht="12.75" hidden="false" customHeight="true" outlineLevel="0" collapsed="false">
      <c r="A7" s="56" t="s">
        <v>150</v>
      </c>
      <c r="B7" s="56" t="str">
        <f aca="false" t="array" ref="B7:B7">INDEX(Countries!$D$2:$D$255, MATCH(A7, Countries!$B$2:$B$255, 0))</f>
        <v>MEX</v>
      </c>
      <c r="C7" s="49" t="s">
        <v>145</v>
      </c>
      <c r="D7" s="50" t="n">
        <v>26666.6666666667</v>
      </c>
      <c r="E7" s="51" t="s">
        <v>162</v>
      </c>
      <c r="I7" s="2"/>
      <c r="J7" s="2"/>
      <c r="K7" s="2"/>
      <c r="L7" s="2"/>
      <c r="M7" s="2"/>
      <c r="N7" s="2"/>
      <c r="O7" s="2"/>
      <c r="P7" s="2"/>
      <c r="Q7" s="2"/>
      <c r="R7" s="2"/>
      <c r="S7" s="2"/>
      <c r="T7" s="2"/>
      <c r="U7" s="2"/>
      <c r="V7" s="2"/>
      <c r="W7" s="2"/>
      <c r="X7" s="2"/>
    </row>
    <row r="8" customFormat="false" ht="12.75" hidden="false" customHeight="true" outlineLevel="0" collapsed="false">
      <c r="A8" s="56" t="s">
        <v>151</v>
      </c>
      <c r="B8" s="56" t="str">
        <f aca="false" t="array" ref="B8:B8">INDEX(Countries!$D$2:$D$255, MATCH(A8, Countries!$B$2:$B$255, 0))</f>
        <v>COL</v>
      </c>
      <c r="C8" s="49" t="s">
        <v>145</v>
      </c>
      <c r="D8" s="50" t="n">
        <v>26666.6666666667</v>
      </c>
      <c r="E8" s="51" t="s">
        <v>162</v>
      </c>
      <c r="I8" s="2"/>
      <c r="J8" s="2"/>
      <c r="K8" s="2"/>
      <c r="L8" s="2"/>
      <c r="M8" s="2"/>
      <c r="N8" s="2"/>
      <c r="O8" s="2"/>
      <c r="P8" s="2"/>
      <c r="Q8" s="2"/>
      <c r="R8" s="2"/>
      <c r="S8" s="2"/>
      <c r="T8" s="2"/>
      <c r="U8" s="2"/>
      <c r="V8" s="2"/>
      <c r="W8" s="2"/>
      <c r="X8" s="2"/>
    </row>
    <row r="9" customFormat="false" ht="12.75" hidden="false" customHeight="true" outlineLevel="0" collapsed="false">
      <c r="A9" s="56" t="s">
        <v>152</v>
      </c>
      <c r="B9" s="56" t="str">
        <f aca="false" t="array" ref="B9:B9">INDEX(Countries!$D$2:$D$255, MATCH(A9, Countries!$B$2:$B$255, 0))</f>
        <v>IND</v>
      </c>
      <c r="C9" s="49" t="s">
        <v>145</v>
      </c>
      <c r="D9" s="50" t="n">
        <v>26666.6666666667</v>
      </c>
      <c r="E9" s="51" t="s">
        <v>162</v>
      </c>
      <c r="I9" s="2"/>
      <c r="J9" s="2"/>
      <c r="K9" s="2"/>
      <c r="L9" s="2"/>
      <c r="M9" s="2"/>
      <c r="N9" s="2"/>
      <c r="O9" s="2"/>
      <c r="P9" s="2"/>
      <c r="Q9" s="2"/>
      <c r="R9" s="2"/>
      <c r="S9" s="2"/>
      <c r="T9" s="2"/>
      <c r="U9" s="2"/>
      <c r="V9" s="2"/>
      <c r="W9" s="2"/>
      <c r="X9" s="2"/>
    </row>
    <row r="10" customFormat="false" ht="12.75" hidden="false" customHeight="true" outlineLevel="0" collapsed="false">
      <c r="A10" s="56" t="s">
        <v>153</v>
      </c>
      <c r="B10" s="56" t="str">
        <f aca="false" t="array" ref="B10:B10">INDEX(Countries!$D$2:$D$255, MATCH(A10, Countries!$B$2:$B$255, 0))</f>
        <v>CHN</v>
      </c>
      <c r="C10" s="49" t="s">
        <v>145</v>
      </c>
      <c r="D10" s="57" t="n">
        <v>26666.6666666667</v>
      </c>
      <c r="E10" s="51" t="s">
        <v>162</v>
      </c>
      <c r="I10" s="2"/>
      <c r="J10" s="2"/>
      <c r="K10" s="2"/>
      <c r="L10" s="2"/>
      <c r="M10" s="2"/>
      <c r="N10" s="2"/>
      <c r="O10" s="2"/>
      <c r="P10" s="2"/>
      <c r="Q10" s="2"/>
      <c r="R10" s="2"/>
      <c r="S10" s="2"/>
      <c r="T10" s="2"/>
      <c r="U10" s="2"/>
      <c r="V10" s="2"/>
      <c r="W10" s="2"/>
      <c r="X10" s="2"/>
    </row>
    <row r="11" customFormat="false" ht="12.75" hidden="false" customHeight="true" outlineLevel="0" collapsed="false">
      <c r="A11" s="56" t="s">
        <v>143</v>
      </c>
      <c r="B11" s="56" t="str">
        <f aca="false" t="array" ref="B11:B11">INDEX(Countries!$D$2:$D$255, MATCH(A11, Countries!$B$2:$B$255, 0))</f>
        <v>USA</v>
      </c>
      <c r="C11" s="49" t="s">
        <v>154</v>
      </c>
      <c r="D11" s="50" t="n">
        <v>26666.6666666667</v>
      </c>
      <c r="E11" s="51" t="s">
        <v>162</v>
      </c>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6" t="s">
        <v>146</v>
      </c>
      <c r="B12" s="56" t="str">
        <f aca="false" t="array" ref="B12:B12">INDEX(Countries!$D$2:$D$255, MATCH(A12, Countries!$B$2:$B$255, 0))</f>
        <v>IDN</v>
      </c>
      <c r="C12" s="49" t="s">
        <v>154</v>
      </c>
      <c r="D12" s="50" t="n">
        <v>26666.6666666667</v>
      </c>
      <c r="E12" s="51" t="s">
        <v>162</v>
      </c>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6" t="s">
        <v>147</v>
      </c>
      <c r="B13" s="56" t="str">
        <f aca="false" t="array" ref="B13:B13">INDEX(Countries!$D$2:$D$255, MATCH(A13, Countries!$B$2:$B$255, 0))</f>
        <v>AUS</v>
      </c>
      <c r="C13" s="49" t="s">
        <v>154</v>
      </c>
      <c r="D13" s="50" t="n">
        <v>26666.6666666667</v>
      </c>
      <c r="E13" s="51" t="s">
        <v>162</v>
      </c>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6" t="s">
        <v>148</v>
      </c>
      <c r="B14" s="56" t="str">
        <f aca="false" t="array" ref="B14:B14">INDEX(Countries!$D$2:$D$255, MATCH(A14, Countries!$B$2:$B$255, 0))</f>
        <v>BHS</v>
      </c>
      <c r="C14" s="49" t="s">
        <v>154</v>
      </c>
      <c r="D14" s="50" t="n">
        <v>26666.6666666667</v>
      </c>
      <c r="E14" s="51" t="s">
        <v>162</v>
      </c>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6" t="s">
        <v>149</v>
      </c>
      <c r="B15" s="56" t="str">
        <f aca="false" t="array" ref="B15:B15">INDEX(Countries!$D$2:$D$255, MATCH(A15, Countries!$B$2:$B$255, 0))</f>
        <v>KEN</v>
      </c>
      <c r="C15" s="49" t="s">
        <v>154</v>
      </c>
      <c r="D15" s="50" t="n">
        <v>26666.6666666667</v>
      </c>
      <c r="E15" s="51" t="s">
        <v>162</v>
      </c>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6" t="s">
        <v>150</v>
      </c>
      <c r="B16" s="56" t="str">
        <f aca="false" t="array" ref="B16:B16">INDEX(Countries!$D$2:$D$255, MATCH(A16, Countries!$B$2:$B$255, 0))</f>
        <v>MEX</v>
      </c>
      <c r="C16" s="49" t="s">
        <v>154</v>
      </c>
      <c r="D16" s="50" t="n">
        <v>26666.6666666667</v>
      </c>
      <c r="E16" s="51" t="s">
        <v>162</v>
      </c>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6" t="s">
        <v>151</v>
      </c>
      <c r="B17" s="56" t="str">
        <f aca="false" t="array" ref="B17:B17">INDEX(Countries!$D$2:$D$255, MATCH(A17, Countries!$B$2:$B$255, 0))</f>
        <v>COL</v>
      </c>
      <c r="C17" s="49" t="s">
        <v>154</v>
      </c>
      <c r="D17" s="50" t="n">
        <v>26666.6666666667</v>
      </c>
      <c r="E17" s="51" t="s">
        <v>162</v>
      </c>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6" t="s">
        <v>152</v>
      </c>
      <c r="B18" s="56" t="str">
        <f aca="false" t="array" ref="B18:B18">INDEX(Countries!$D$2:$D$255, MATCH(A18, Countries!$B$2:$B$255, 0))</f>
        <v>IND</v>
      </c>
      <c r="C18" s="49" t="s">
        <v>154</v>
      </c>
      <c r="D18" s="50" t="n">
        <v>26666.6666666667</v>
      </c>
      <c r="E18" s="51" t="s">
        <v>162</v>
      </c>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6" t="s">
        <v>153</v>
      </c>
      <c r="B19" s="56" t="str">
        <f aca="false" t="array" ref="B19:B19">INDEX(Countries!$D$2:$D$255, MATCH(A19, Countries!$B$2:$B$255, 0))</f>
        <v>CHN</v>
      </c>
      <c r="C19" s="49" t="s">
        <v>154</v>
      </c>
      <c r="D19" s="57" t="n">
        <v>26666.6666666667</v>
      </c>
      <c r="E19" s="51" t="s">
        <v>162</v>
      </c>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6" t="s">
        <v>143</v>
      </c>
      <c r="B20" s="56" t="str">
        <f aca="false" t="array" ref="B20:B20">INDEX(Countries!$D$2:$D$255, MATCH(A20, Countries!$B$2:$B$255, 0))</f>
        <v>USA</v>
      </c>
      <c r="C20" s="49" t="s">
        <v>155</v>
      </c>
      <c r="D20" s="50" t="n">
        <v>26666.6666666667</v>
      </c>
      <c r="E20" s="51" t="s">
        <v>162</v>
      </c>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6" t="s">
        <v>146</v>
      </c>
      <c r="B21" s="56" t="str">
        <f aca="false" t="array" ref="B21:B21">INDEX(Countries!$D$2:$D$255, MATCH(A21, Countries!$B$2:$B$255, 0))</f>
        <v>IDN</v>
      </c>
      <c r="C21" s="49" t="s">
        <v>155</v>
      </c>
      <c r="D21" s="50" t="n">
        <v>26666.6666666667</v>
      </c>
      <c r="E21" s="51" t="s">
        <v>162</v>
      </c>
      <c r="F21" s="2"/>
      <c r="L21" s="2"/>
      <c r="M21" s="2"/>
      <c r="N21" s="2"/>
      <c r="O21" s="2"/>
      <c r="P21" s="2"/>
      <c r="Q21" s="2"/>
      <c r="R21" s="2"/>
      <c r="S21" s="2"/>
      <c r="T21" s="2"/>
      <c r="U21" s="2"/>
      <c r="V21" s="2"/>
      <c r="W21" s="2"/>
      <c r="X21" s="2"/>
    </row>
    <row r="22" customFormat="false" ht="12.75" hidden="false" customHeight="true" outlineLevel="0" collapsed="false">
      <c r="A22" s="56" t="s">
        <v>147</v>
      </c>
      <c r="B22" s="56" t="str">
        <f aca="false" t="array" ref="B22:B22">INDEX(Countries!$D$2:$D$255, MATCH(A22, Countries!$B$2:$B$255, 0))</f>
        <v>AUS</v>
      </c>
      <c r="C22" s="49" t="s">
        <v>155</v>
      </c>
      <c r="D22" s="50" t="n">
        <v>26666.6666666667</v>
      </c>
      <c r="E22" s="51" t="s">
        <v>162</v>
      </c>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6" t="s">
        <v>148</v>
      </c>
      <c r="B23" s="56" t="str">
        <f aca="false" t="array" ref="B23:B23">INDEX(Countries!$D$2:$D$255, MATCH(A23, Countries!$B$2:$B$255, 0))</f>
        <v>BHS</v>
      </c>
      <c r="C23" s="49" t="s">
        <v>155</v>
      </c>
      <c r="D23" s="50" t="n">
        <v>26666.6666666667</v>
      </c>
      <c r="E23" s="51" t="s">
        <v>162</v>
      </c>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6" t="s">
        <v>149</v>
      </c>
      <c r="B24" s="56" t="str">
        <f aca="false" t="array" ref="B24:B24">INDEX(Countries!$D$2:$D$255, MATCH(A24, Countries!$B$2:$B$255, 0))</f>
        <v>KEN</v>
      </c>
      <c r="C24" s="49" t="s">
        <v>155</v>
      </c>
      <c r="D24" s="50" t="n">
        <v>26666.6666666667</v>
      </c>
      <c r="E24" s="51" t="s">
        <v>162</v>
      </c>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6" t="s">
        <v>150</v>
      </c>
      <c r="B25" s="56" t="str">
        <f aca="false" t="array" ref="B25:B25">INDEX(Countries!$D$2:$D$255, MATCH(A25, Countries!$B$2:$B$255, 0))</f>
        <v>MEX</v>
      </c>
      <c r="C25" s="49" t="s">
        <v>155</v>
      </c>
      <c r="D25" s="50" t="n">
        <v>26666.6666666667</v>
      </c>
      <c r="E25" s="51" t="s">
        <v>162</v>
      </c>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6" t="s">
        <v>151</v>
      </c>
      <c r="B26" s="56" t="str">
        <f aca="false" t="array" ref="B26:B26">INDEX(Countries!$D$2:$D$255, MATCH(A26, Countries!$B$2:$B$255, 0))</f>
        <v>COL</v>
      </c>
      <c r="C26" s="49" t="s">
        <v>155</v>
      </c>
      <c r="D26" s="50" t="n">
        <v>26666.6666666667</v>
      </c>
      <c r="E26" s="51" t="s">
        <v>162</v>
      </c>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6" t="s">
        <v>152</v>
      </c>
      <c r="B27" s="56" t="str">
        <f aca="false" t="array" ref="B27:B27">INDEX(Countries!$D$2:$D$255, MATCH(A27, Countries!$B$2:$B$255, 0))</f>
        <v>IND</v>
      </c>
      <c r="C27" s="49" t="s">
        <v>155</v>
      </c>
      <c r="D27" s="50" t="n">
        <v>26666.6666666667</v>
      </c>
      <c r="E27" s="51" t="s">
        <v>162</v>
      </c>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6" t="s">
        <v>153</v>
      </c>
      <c r="B28" s="56" t="str">
        <f aca="false" t="array" ref="B28:B28">INDEX(Countries!$D$2:$D$255, MATCH(A28, Countries!$B$2:$B$255, 0))</f>
        <v>CHN</v>
      </c>
      <c r="C28" s="49" t="s">
        <v>155</v>
      </c>
      <c r="D28" s="57" t="n">
        <v>26666.6666666667</v>
      </c>
      <c r="E28" s="51" t="s">
        <v>162</v>
      </c>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51"/>
      <c r="D29" s="50"/>
      <c r="E29" s="51"/>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51"/>
      <c r="D30" s="50"/>
      <c r="E30" s="51"/>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51"/>
      <c r="D31" s="50"/>
      <c r="E31" s="51"/>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51"/>
      <c r="D32" s="50"/>
      <c r="E32" s="51"/>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51"/>
      <c r="D33" s="50"/>
      <c r="E33" s="51"/>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51"/>
      <c r="D34" s="50"/>
      <c r="E34" s="51"/>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51"/>
      <c r="D35" s="50"/>
      <c r="E35" s="51"/>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51"/>
      <c r="D36" s="50"/>
      <c r="E36" s="51"/>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51"/>
      <c r="D37" s="50"/>
      <c r="E37" s="51"/>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51"/>
      <c r="D38" s="50"/>
      <c r="E38" s="51"/>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51"/>
      <c r="D39" s="50"/>
      <c r="E39" s="51"/>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51"/>
      <c r="D40" s="50"/>
      <c r="E40" s="51"/>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51"/>
      <c r="D41" s="50"/>
      <c r="E41" s="51"/>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51"/>
      <c r="D42" s="50"/>
      <c r="E42" s="51"/>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51"/>
      <c r="D43" s="50"/>
      <c r="E43" s="51"/>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51"/>
      <c r="D44" s="50"/>
      <c r="E44" s="51"/>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51"/>
      <c r="D45" s="50"/>
      <c r="E45" s="51"/>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51"/>
      <c r="D46" s="50"/>
      <c r="E46" s="51"/>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51"/>
      <c r="D47" s="50"/>
      <c r="E47" s="51"/>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51"/>
      <c r="D48" s="50"/>
      <c r="E48" s="51"/>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51"/>
      <c r="D49" s="50"/>
      <c r="E49" s="51"/>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51"/>
      <c r="D50" s="50"/>
      <c r="E50" s="51"/>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51"/>
      <c r="D51" s="50"/>
      <c r="E51" s="51"/>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51"/>
      <c r="D52" s="50"/>
      <c r="E52" s="51"/>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51"/>
      <c r="D53" s="50"/>
      <c r="E53" s="51"/>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51"/>
      <c r="D54" s="50"/>
      <c r="E54" s="51"/>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51"/>
      <c r="D55" s="50"/>
      <c r="E55" s="51"/>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51"/>
      <c r="D56" s="50"/>
      <c r="E56" s="51"/>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51"/>
      <c r="D57" s="50"/>
      <c r="E57" s="51"/>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51"/>
      <c r="D58" s="50"/>
      <c r="E58" s="51"/>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51"/>
      <c r="D59" s="50"/>
      <c r="E59" s="51"/>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51"/>
      <c r="D60" s="50"/>
      <c r="E60" s="51"/>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51"/>
      <c r="D61" s="50"/>
      <c r="E61" s="51"/>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51"/>
      <c r="D62" s="50"/>
      <c r="E62" s="51"/>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51"/>
      <c r="D63" s="50"/>
      <c r="E63" s="51"/>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51"/>
      <c r="D64" s="50"/>
      <c r="E64" s="51"/>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51"/>
      <c r="D65" s="50"/>
      <c r="E65" s="51"/>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51"/>
      <c r="D66" s="50"/>
      <c r="E66" s="51"/>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51"/>
      <c r="D67" s="50"/>
      <c r="E67" s="51"/>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51"/>
      <c r="D68" s="50"/>
      <c r="E68" s="51"/>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51"/>
      <c r="D69" s="50"/>
      <c r="E69" s="51"/>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51"/>
      <c r="D70" s="50"/>
      <c r="E70" s="51"/>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51"/>
      <c r="D71" s="50"/>
      <c r="E71" s="51"/>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51"/>
      <c r="D72" s="50"/>
      <c r="E72" s="51"/>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51"/>
      <c r="D73" s="50"/>
      <c r="E73" s="51"/>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51"/>
      <c r="D74" s="50"/>
      <c r="E74" s="51"/>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51"/>
      <c r="D75" s="50"/>
      <c r="E75" s="51"/>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51"/>
      <c r="D76" s="50"/>
      <c r="E76" s="51"/>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51"/>
      <c r="D77" s="50"/>
      <c r="E77" s="51"/>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51"/>
      <c r="D78" s="50"/>
      <c r="E78" s="51"/>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51"/>
      <c r="D79" s="50"/>
      <c r="E79" s="51"/>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51"/>
      <c r="D80" s="50"/>
      <c r="E80" s="51"/>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51"/>
      <c r="D81" s="50"/>
      <c r="E81" s="51"/>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51"/>
      <c r="D82" s="50"/>
      <c r="E82" s="51"/>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51"/>
      <c r="D83" s="50"/>
      <c r="E83" s="51"/>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51"/>
      <c r="D84" s="50"/>
      <c r="E84" s="51"/>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51"/>
      <c r="D85" s="50"/>
      <c r="E85" s="51"/>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51"/>
      <c r="D86" s="50"/>
      <c r="E86" s="51"/>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51"/>
      <c r="D87" s="50"/>
      <c r="E87" s="51"/>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51"/>
      <c r="D88" s="50"/>
      <c r="E88" s="51"/>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51"/>
      <c r="D89" s="50"/>
      <c r="E89" s="51"/>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51"/>
      <c r="D90" s="50"/>
      <c r="E90" s="51"/>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51"/>
      <c r="D91" s="50"/>
      <c r="E91" s="51"/>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51"/>
      <c r="D92" s="50"/>
      <c r="E92" s="51"/>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51"/>
      <c r="D93" s="50"/>
      <c r="E93" s="51"/>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51"/>
      <c r="D94" s="50"/>
      <c r="E94" s="51"/>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51"/>
      <c r="D95" s="50"/>
      <c r="E95" s="51"/>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51"/>
      <c r="D96" s="50"/>
      <c r="E96" s="51"/>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51"/>
      <c r="D97" s="50"/>
      <c r="E97" s="51"/>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51"/>
      <c r="D98" s="50"/>
      <c r="E98" s="51"/>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51"/>
      <c r="D99" s="50"/>
      <c r="E99" s="51"/>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51"/>
      <c r="D100" s="50"/>
      <c r="E100" s="51"/>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51"/>
      <c r="D101" s="50"/>
      <c r="E101" s="51"/>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51"/>
      <c r="D102" s="50"/>
      <c r="E102" s="51"/>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51"/>
      <c r="D103" s="50"/>
      <c r="E103" s="51"/>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51"/>
      <c r="D104" s="50"/>
      <c r="E104" s="51"/>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51"/>
      <c r="D105" s="50"/>
      <c r="E105" s="51"/>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51"/>
      <c r="D106" s="50"/>
      <c r="E106" s="51"/>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51"/>
      <c r="D107" s="50"/>
      <c r="E107" s="51"/>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51"/>
      <c r="D108" s="50"/>
      <c r="E108" s="51"/>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51"/>
      <c r="D109" s="50"/>
      <c r="E109" s="51"/>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51"/>
      <c r="D110" s="50"/>
      <c r="E110" s="51"/>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51"/>
      <c r="D111" s="50"/>
      <c r="E111" s="51"/>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51"/>
      <c r="D112" s="50"/>
      <c r="E112" s="51"/>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51"/>
      <c r="D113" s="50"/>
      <c r="E113" s="51"/>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51"/>
      <c r="D114" s="50"/>
      <c r="E114" s="51"/>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51"/>
      <c r="D115" s="50"/>
      <c r="E115" s="51"/>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51"/>
      <c r="D116" s="50"/>
      <c r="E116" s="51"/>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51"/>
      <c r="D117" s="50"/>
      <c r="E117" s="51"/>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51"/>
      <c r="D118" s="50"/>
      <c r="E118" s="51"/>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51"/>
      <c r="D119" s="50"/>
      <c r="E119" s="51"/>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51"/>
      <c r="D120" s="50"/>
      <c r="E120" s="51"/>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51"/>
      <c r="D121" s="50"/>
      <c r="E121" s="51"/>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51"/>
      <c r="D122" s="50"/>
      <c r="E122" s="51"/>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51"/>
      <c r="D123" s="50"/>
      <c r="E123" s="51"/>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51"/>
      <c r="D124" s="50"/>
      <c r="E124" s="51"/>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51"/>
      <c r="D125" s="50"/>
      <c r="E125" s="51"/>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51"/>
      <c r="D126" s="50"/>
      <c r="E126" s="51"/>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51"/>
      <c r="D127" s="50"/>
      <c r="E127" s="51"/>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51"/>
      <c r="D128" s="50"/>
      <c r="E128" s="51"/>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51"/>
      <c r="D129" s="50"/>
      <c r="E129" s="51"/>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51"/>
      <c r="D130" s="50"/>
      <c r="E130" s="51"/>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51"/>
      <c r="D131" s="50"/>
      <c r="E131" s="51"/>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51"/>
      <c r="D132" s="50"/>
      <c r="E132" s="51"/>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51"/>
      <c r="D133" s="50"/>
      <c r="E133" s="51"/>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51"/>
      <c r="D134" s="50"/>
      <c r="E134" s="51"/>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51"/>
      <c r="D135" s="50"/>
      <c r="E135" s="51"/>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51"/>
      <c r="D136" s="50"/>
      <c r="E136" s="51"/>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51"/>
      <c r="D137" s="50"/>
      <c r="E137" s="51"/>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51"/>
      <c r="D138" s="50"/>
      <c r="E138" s="51"/>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51"/>
      <c r="D139" s="50"/>
      <c r="E139" s="51"/>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51"/>
      <c r="D140" s="50"/>
      <c r="E140" s="51"/>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51"/>
      <c r="D141" s="50"/>
      <c r="E141" s="51"/>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51"/>
      <c r="D142" s="50"/>
      <c r="E142" s="51"/>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51"/>
      <c r="D143" s="50"/>
      <c r="E143" s="51"/>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51"/>
      <c r="D144" s="50"/>
      <c r="E144" s="51"/>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51"/>
      <c r="D145" s="50"/>
      <c r="E145" s="51"/>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51"/>
      <c r="D146" s="50"/>
      <c r="E146" s="51"/>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51"/>
      <c r="D147" s="50"/>
      <c r="E147" s="51"/>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51"/>
      <c r="D148" s="50"/>
      <c r="E148" s="51"/>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51"/>
      <c r="D149" s="50"/>
      <c r="E149" s="51"/>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51"/>
      <c r="D150" s="50"/>
      <c r="E150" s="51"/>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51"/>
      <c r="D151" s="50"/>
      <c r="E151" s="51"/>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51"/>
      <c r="D152" s="50"/>
      <c r="E152" s="51"/>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51"/>
      <c r="D153" s="50"/>
      <c r="E153" s="51"/>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51"/>
      <c r="D154" s="50"/>
      <c r="E154" s="51"/>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51"/>
      <c r="D155" s="50"/>
      <c r="E155" s="51"/>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51"/>
      <c r="D156" s="50"/>
      <c r="E156" s="51"/>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51"/>
      <c r="D157" s="50"/>
      <c r="E157" s="51"/>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51"/>
      <c r="D158" s="50"/>
      <c r="E158" s="51"/>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51"/>
      <c r="D159" s="50"/>
      <c r="E159" s="51"/>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51"/>
      <c r="D160" s="50"/>
      <c r="E160" s="51"/>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51"/>
      <c r="D161" s="50"/>
      <c r="E161" s="51"/>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51"/>
      <c r="D162" s="50"/>
      <c r="E162" s="51"/>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51"/>
      <c r="D163" s="50"/>
      <c r="E163" s="51"/>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51"/>
      <c r="D164" s="50"/>
      <c r="E164" s="51"/>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51"/>
      <c r="D165" s="50"/>
      <c r="E165" s="51"/>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51"/>
      <c r="D166" s="50"/>
      <c r="E166" s="51"/>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51"/>
      <c r="D167" s="50"/>
      <c r="E167" s="51"/>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51"/>
      <c r="D168" s="50"/>
      <c r="E168" s="51"/>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51"/>
      <c r="D169" s="50"/>
      <c r="E169" s="51"/>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51"/>
      <c r="D170" s="50"/>
      <c r="E170" s="51"/>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51"/>
      <c r="D171" s="50"/>
      <c r="E171" s="51"/>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51"/>
      <c r="D172" s="50"/>
      <c r="E172" s="51"/>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51"/>
      <c r="D173" s="50"/>
      <c r="E173" s="51"/>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51"/>
      <c r="D174" s="50"/>
      <c r="E174" s="51"/>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51"/>
      <c r="D175" s="50"/>
      <c r="E175" s="51"/>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51"/>
      <c r="D176" s="50"/>
      <c r="E176" s="51"/>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51"/>
      <c r="D177" s="50"/>
      <c r="E177" s="51"/>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51"/>
      <c r="D178" s="50"/>
      <c r="E178" s="51"/>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51"/>
      <c r="D179" s="50"/>
      <c r="E179" s="51"/>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51"/>
      <c r="D180" s="50"/>
      <c r="E180" s="51"/>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51"/>
      <c r="D181" s="50"/>
      <c r="E181" s="51"/>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51"/>
      <c r="D182" s="50"/>
      <c r="E182" s="51"/>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51"/>
      <c r="D183" s="50"/>
      <c r="E183" s="51"/>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51"/>
      <c r="D184" s="50"/>
      <c r="E184" s="51"/>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51"/>
      <c r="D185" s="50"/>
      <c r="E185" s="51"/>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51"/>
      <c r="D186" s="50"/>
      <c r="E186" s="51"/>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51"/>
      <c r="D187" s="50"/>
      <c r="E187" s="51"/>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51"/>
      <c r="D188" s="50"/>
      <c r="E188" s="51"/>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51"/>
      <c r="D189" s="50"/>
      <c r="E189" s="51"/>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51"/>
      <c r="D190" s="50"/>
      <c r="E190" s="51"/>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51"/>
      <c r="D191" s="50"/>
      <c r="E191" s="51"/>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51"/>
      <c r="D192" s="50"/>
      <c r="E192" s="51"/>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51"/>
      <c r="D193" s="50"/>
      <c r="E193" s="51"/>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51"/>
      <c r="D194" s="50"/>
      <c r="E194" s="51"/>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51"/>
      <c r="D195" s="50"/>
      <c r="E195" s="51"/>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51"/>
      <c r="D196" s="50"/>
      <c r="E196" s="51"/>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51"/>
      <c r="D197" s="50"/>
      <c r="E197" s="51"/>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51"/>
      <c r="D198" s="50"/>
      <c r="E198" s="51"/>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51"/>
      <c r="D199" s="50"/>
      <c r="E199" s="51"/>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51"/>
      <c r="D200" s="50"/>
      <c r="E200" s="51"/>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51"/>
      <c r="D201" s="50"/>
      <c r="E201" s="51"/>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51"/>
      <c r="D202" s="50"/>
      <c r="E202" s="51"/>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51"/>
      <c r="D203" s="50"/>
      <c r="E203" s="51"/>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51"/>
      <c r="D204" s="50"/>
      <c r="E204" s="51"/>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51"/>
      <c r="D205" s="50"/>
      <c r="E205" s="51"/>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51"/>
      <c r="D206" s="50"/>
      <c r="E206" s="51"/>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51"/>
      <c r="D207" s="50"/>
      <c r="E207" s="51"/>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51"/>
      <c r="D208" s="50"/>
      <c r="E208" s="51"/>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51"/>
      <c r="D209" s="50"/>
      <c r="E209" s="51"/>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51"/>
      <c r="D210" s="50"/>
      <c r="E210" s="51"/>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51"/>
      <c r="D211" s="50"/>
      <c r="E211" s="51"/>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51"/>
      <c r="D212" s="50"/>
      <c r="E212" s="51"/>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51"/>
      <c r="D213" s="50"/>
      <c r="E213" s="51"/>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51"/>
      <c r="D214" s="50"/>
      <c r="E214" s="51"/>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51"/>
      <c r="D215" s="50"/>
      <c r="E215" s="51"/>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51"/>
      <c r="D216" s="50"/>
      <c r="E216" s="51"/>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51"/>
      <c r="D217" s="50"/>
      <c r="E217" s="51"/>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51"/>
      <c r="D218" s="50"/>
      <c r="E218" s="51"/>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51"/>
      <c r="D219" s="50"/>
      <c r="E219" s="51"/>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51"/>
      <c r="D220" s="50"/>
      <c r="E220" s="51"/>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51"/>
      <c r="D221" s="53"/>
      <c r="E221" s="51"/>
    </row>
    <row r="222" customFormat="false" ht="15.75" hidden="false" customHeight="true" outlineLevel="0" collapsed="false">
      <c r="A222" s="51"/>
      <c r="B222" s="51"/>
      <c r="C222" s="51"/>
      <c r="D222" s="53"/>
      <c r="E222" s="51"/>
    </row>
    <row r="223" customFormat="false" ht="15.75" hidden="false" customHeight="true" outlineLevel="0" collapsed="false">
      <c r="A223" s="51"/>
      <c r="B223" s="51"/>
      <c r="C223" s="51"/>
      <c r="D223" s="53"/>
      <c r="E223" s="51"/>
    </row>
    <row r="224" customFormat="false" ht="15.75" hidden="false" customHeight="true" outlineLevel="0" collapsed="false">
      <c r="A224" s="51"/>
      <c r="B224" s="51"/>
      <c r="C224" s="51"/>
      <c r="D224" s="53"/>
      <c r="E224" s="51"/>
    </row>
    <row r="225" customFormat="false" ht="15.75" hidden="false" customHeight="true" outlineLevel="0" collapsed="false">
      <c r="A225" s="51"/>
      <c r="B225" s="51"/>
      <c r="C225" s="51"/>
      <c r="D225" s="53"/>
      <c r="E225" s="51"/>
    </row>
    <row r="226" customFormat="false" ht="15.75" hidden="false" customHeight="true" outlineLevel="0" collapsed="false">
      <c r="A226" s="51"/>
      <c r="B226" s="51"/>
      <c r="C226" s="51"/>
      <c r="D226" s="53"/>
      <c r="E226" s="51"/>
    </row>
    <row r="227" customFormat="false" ht="15.75" hidden="false" customHeight="true" outlineLevel="0" collapsed="false">
      <c r="A227" s="51"/>
      <c r="B227" s="51"/>
      <c r="C227" s="51"/>
      <c r="D227" s="53"/>
      <c r="E227" s="51"/>
    </row>
    <row r="228" customFormat="false" ht="15.75" hidden="false" customHeight="true" outlineLevel="0" collapsed="false">
      <c r="A228" s="51"/>
      <c r="B228" s="51"/>
      <c r="C228" s="51"/>
      <c r="D228" s="53"/>
      <c r="E228" s="51"/>
    </row>
    <row r="229" customFormat="false" ht="15.75" hidden="false" customHeight="true" outlineLevel="0" collapsed="false">
      <c r="A229" s="51"/>
      <c r="B229" s="51"/>
      <c r="C229" s="51"/>
      <c r="D229" s="53"/>
      <c r="E229" s="51"/>
    </row>
    <row r="230" customFormat="false" ht="15.75" hidden="false" customHeight="true" outlineLevel="0" collapsed="false">
      <c r="A230" s="51"/>
      <c r="B230" s="51"/>
      <c r="C230" s="51"/>
      <c r="D230" s="53"/>
      <c r="E230" s="51"/>
    </row>
    <row r="231" customFormat="false" ht="15.75" hidden="false" customHeight="true" outlineLevel="0" collapsed="false">
      <c r="A231" s="51"/>
      <c r="B231" s="51"/>
      <c r="C231" s="51"/>
      <c r="D231" s="53"/>
      <c r="E231" s="51"/>
    </row>
    <row r="232" customFormat="false" ht="15.75" hidden="false" customHeight="true" outlineLevel="0" collapsed="false">
      <c r="A232" s="51"/>
      <c r="B232" s="51"/>
      <c r="C232" s="51"/>
      <c r="D232" s="53"/>
      <c r="E232" s="51"/>
    </row>
    <row r="233" customFormat="false" ht="15.75" hidden="false" customHeight="true" outlineLevel="0" collapsed="false">
      <c r="A233" s="51"/>
      <c r="B233" s="51"/>
      <c r="C233" s="51"/>
      <c r="D233" s="53"/>
      <c r="E233" s="51"/>
    </row>
    <row r="234" customFormat="false" ht="15.75" hidden="false" customHeight="true" outlineLevel="0" collapsed="false">
      <c r="A234" s="51"/>
      <c r="B234" s="51"/>
      <c r="C234" s="51"/>
      <c r="D234" s="53"/>
      <c r="E234" s="51"/>
    </row>
    <row r="235" customFormat="false" ht="15.75" hidden="false" customHeight="true" outlineLevel="0" collapsed="false">
      <c r="A235" s="51"/>
      <c r="B235" s="51"/>
      <c r="C235" s="51"/>
      <c r="D235" s="53"/>
      <c r="E235" s="51"/>
    </row>
    <row r="236" customFormat="false" ht="15.75" hidden="false" customHeight="true" outlineLevel="0" collapsed="false">
      <c r="A236" s="51"/>
      <c r="B236" s="51"/>
      <c r="C236" s="51"/>
      <c r="D236" s="53"/>
      <c r="E236" s="51"/>
    </row>
    <row r="237" customFormat="false" ht="15.75" hidden="false" customHeight="true" outlineLevel="0" collapsed="false">
      <c r="A237" s="51"/>
      <c r="B237" s="51"/>
      <c r="C237" s="51"/>
      <c r="D237" s="53"/>
      <c r="E237" s="51"/>
    </row>
    <row r="238" customFormat="false" ht="15.75" hidden="false" customHeight="true" outlineLevel="0" collapsed="false">
      <c r="A238" s="51"/>
      <c r="B238" s="51"/>
      <c r="C238" s="51"/>
      <c r="D238" s="53"/>
      <c r="E238" s="51"/>
    </row>
    <row r="239" customFormat="false" ht="15.75" hidden="false" customHeight="true" outlineLevel="0" collapsed="false">
      <c r="A239" s="51"/>
      <c r="B239" s="51"/>
      <c r="C239" s="51"/>
      <c r="D239" s="53"/>
      <c r="E239" s="51"/>
    </row>
    <row r="240" customFormat="false" ht="15.75" hidden="false" customHeight="true" outlineLevel="0" collapsed="false">
      <c r="A240" s="51"/>
      <c r="B240" s="51"/>
      <c r="C240" s="51"/>
      <c r="D240" s="53"/>
      <c r="E240" s="51"/>
    </row>
    <row r="241" customFormat="false" ht="15.75" hidden="false" customHeight="true" outlineLevel="0" collapsed="false">
      <c r="A241" s="51"/>
      <c r="B241" s="51"/>
      <c r="C241" s="51"/>
      <c r="D241" s="53"/>
      <c r="E241" s="51"/>
    </row>
    <row r="242" customFormat="false" ht="15.75" hidden="false" customHeight="true" outlineLevel="0" collapsed="false">
      <c r="A242" s="51"/>
      <c r="B242" s="51"/>
      <c r="C242" s="51"/>
      <c r="D242" s="53"/>
      <c r="E242" s="51"/>
    </row>
    <row r="243" customFormat="false" ht="15.75" hidden="false" customHeight="true" outlineLevel="0" collapsed="false">
      <c r="A243" s="51"/>
      <c r="B243" s="51"/>
      <c r="C243" s="51"/>
      <c r="D243" s="53"/>
      <c r="E243" s="51"/>
    </row>
    <row r="244" customFormat="false" ht="15.75" hidden="false" customHeight="true" outlineLevel="0" collapsed="false">
      <c r="A244" s="51"/>
      <c r="B244" s="51"/>
      <c r="C244" s="51"/>
      <c r="D244" s="53"/>
      <c r="E244" s="51"/>
    </row>
    <row r="245" customFormat="false" ht="15.75" hidden="false" customHeight="true" outlineLevel="0" collapsed="false">
      <c r="A245" s="51"/>
      <c r="B245" s="51"/>
      <c r="C245" s="51"/>
      <c r="D245" s="53"/>
      <c r="E245" s="51"/>
    </row>
    <row r="246" customFormat="false" ht="15.75" hidden="false" customHeight="true" outlineLevel="0" collapsed="false">
      <c r="A246" s="51"/>
      <c r="B246" s="51"/>
      <c r="C246" s="51"/>
      <c r="D246" s="53"/>
      <c r="E246" s="51"/>
    </row>
    <row r="247" customFormat="false" ht="15.75" hidden="false" customHeight="true" outlineLevel="0" collapsed="false">
      <c r="A247" s="51"/>
      <c r="B247" s="51"/>
      <c r="C247" s="51"/>
      <c r="D247" s="53"/>
      <c r="E247" s="51"/>
    </row>
    <row r="248" customFormat="false" ht="15.75" hidden="false" customHeight="true" outlineLevel="0" collapsed="false">
      <c r="A248" s="51"/>
      <c r="B248" s="51"/>
      <c r="C248" s="51"/>
      <c r="D248" s="53"/>
      <c r="E248" s="51"/>
    </row>
    <row r="249" customFormat="false" ht="15.75" hidden="false" customHeight="true" outlineLevel="0" collapsed="false">
      <c r="A249" s="51"/>
      <c r="B249" s="51"/>
      <c r="C249" s="51"/>
      <c r="D249" s="53"/>
      <c r="E249" s="51"/>
    </row>
    <row r="250" customFormat="false" ht="15.75" hidden="false" customHeight="true" outlineLevel="0" collapsed="false">
      <c r="A250" s="51"/>
      <c r="B250" s="51"/>
      <c r="C250" s="51"/>
      <c r="D250" s="53"/>
      <c r="E250" s="51"/>
    </row>
    <row r="251" customFormat="false" ht="15.75" hidden="false" customHeight="true" outlineLevel="0" collapsed="false">
      <c r="A251" s="51"/>
      <c r="B251" s="51"/>
      <c r="C251" s="51"/>
      <c r="D251" s="53"/>
      <c r="E251" s="51"/>
    </row>
    <row r="252" customFormat="false" ht="15.75" hidden="false" customHeight="true" outlineLevel="0" collapsed="false">
      <c r="A252" s="51"/>
      <c r="B252" s="51"/>
      <c r="C252" s="51"/>
      <c r="D252" s="53"/>
      <c r="E252" s="51"/>
    </row>
    <row r="253" customFormat="false" ht="15.75" hidden="false" customHeight="true" outlineLevel="0" collapsed="false">
      <c r="A253" s="51"/>
      <c r="B253" s="51"/>
      <c r="C253" s="51"/>
      <c r="D253" s="53"/>
      <c r="E253" s="51"/>
    </row>
    <row r="254" customFormat="false" ht="15.75" hidden="false" customHeight="true" outlineLevel="0" collapsed="false">
      <c r="A254" s="51"/>
      <c r="B254" s="51"/>
      <c r="C254" s="51"/>
      <c r="D254" s="53"/>
      <c r="E254" s="51"/>
    </row>
    <row r="255" customFormat="false" ht="15.75" hidden="false" customHeight="true" outlineLevel="0" collapsed="false">
      <c r="A255" s="51"/>
      <c r="B255" s="51"/>
      <c r="C255" s="51"/>
      <c r="D255" s="53"/>
      <c r="E255" s="51"/>
    </row>
    <row r="256" customFormat="false" ht="15.75" hidden="false" customHeight="true" outlineLevel="0" collapsed="false">
      <c r="A256" s="51"/>
      <c r="B256" s="51"/>
      <c r="C256" s="51"/>
      <c r="D256" s="53"/>
      <c r="E256" s="51"/>
    </row>
    <row r="257" customFormat="false" ht="15.75" hidden="false" customHeight="true" outlineLevel="0" collapsed="false">
      <c r="A257" s="51"/>
      <c r="B257" s="51"/>
      <c r="C257" s="51"/>
      <c r="D257" s="53"/>
      <c r="E257" s="51"/>
    </row>
    <row r="258" customFormat="false" ht="15.75" hidden="false" customHeight="true" outlineLevel="0" collapsed="false">
      <c r="A258" s="51"/>
      <c r="B258" s="51"/>
      <c r="C258" s="51"/>
      <c r="D258" s="53"/>
      <c r="E258" s="51"/>
    </row>
    <row r="259" customFormat="false" ht="15.75" hidden="false" customHeight="true" outlineLevel="0" collapsed="false">
      <c r="A259" s="51"/>
      <c r="B259" s="51"/>
      <c r="C259" s="51"/>
      <c r="D259" s="53"/>
      <c r="E259" s="51"/>
    </row>
    <row r="260" customFormat="false" ht="15.75" hidden="false" customHeight="true" outlineLevel="0" collapsed="false">
      <c r="A260" s="51"/>
      <c r="B260" s="51"/>
      <c r="C260" s="51"/>
      <c r="D260" s="53"/>
      <c r="E260" s="51"/>
    </row>
    <row r="261" customFormat="false" ht="15.75" hidden="false" customHeight="true" outlineLevel="0" collapsed="false">
      <c r="A261" s="51"/>
      <c r="B261" s="51"/>
      <c r="C261" s="51"/>
      <c r="D261" s="53"/>
      <c r="E261" s="51"/>
    </row>
    <row r="262" customFormat="false" ht="15.75" hidden="false" customHeight="true" outlineLevel="0" collapsed="false">
      <c r="A262" s="51"/>
      <c r="B262" s="51"/>
      <c r="C262" s="51"/>
      <c r="D262" s="53"/>
      <c r="E262" s="51"/>
    </row>
    <row r="263" customFormat="false" ht="15.75" hidden="false" customHeight="true" outlineLevel="0" collapsed="false">
      <c r="A263" s="51"/>
      <c r="B263" s="51"/>
      <c r="C263" s="51"/>
      <c r="D263" s="53"/>
      <c r="E263" s="51"/>
    </row>
    <row r="264" customFormat="false" ht="15.75" hidden="false" customHeight="true" outlineLevel="0" collapsed="false">
      <c r="A264" s="51"/>
      <c r="B264" s="51"/>
      <c r="C264" s="51"/>
      <c r="D264" s="53"/>
      <c r="E264" s="51"/>
    </row>
    <row r="265" customFormat="false" ht="15.75" hidden="false" customHeight="true" outlineLevel="0" collapsed="false">
      <c r="A265" s="51"/>
      <c r="B265" s="51"/>
      <c r="C265" s="51"/>
      <c r="D265" s="53"/>
      <c r="E265" s="51"/>
    </row>
    <row r="266" customFormat="false" ht="15.75" hidden="false" customHeight="true" outlineLevel="0" collapsed="false">
      <c r="A266" s="51"/>
      <c r="B266" s="51"/>
      <c r="C266" s="51"/>
      <c r="D266" s="53"/>
      <c r="E266" s="51"/>
    </row>
    <row r="267" customFormat="false" ht="15.75" hidden="false" customHeight="true" outlineLevel="0" collapsed="false">
      <c r="A267" s="51"/>
      <c r="B267" s="51"/>
      <c r="C267" s="51"/>
      <c r="D267" s="53"/>
      <c r="E267" s="51"/>
    </row>
    <row r="268" customFormat="false" ht="15.75" hidden="false" customHeight="true" outlineLevel="0" collapsed="false">
      <c r="A268" s="51"/>
      <c r="B268" s="51"/>
      <c r="C268" s="51"/>
      <c r="D268" s="53"/>
      <c r="E268" s="51"/>
    </row>
    <row r="269" customFormat="false" ht="15.75" hidden="false" customHeight="true" outlineLevel="0" collapsed="false">
      <c r="A269" s="51"/>
      <c r="B269" s="51"/>
      <c r="C269" s="51"/>
      <c r="D269" s="53"/>
      <c r="E269" s="51"/>
    </row>
    <row r="270" customFormat="false" ht="15.75" hidden="false" customHeight="true" outlineLevel="0" collapsed="false">
      <c r="A270" s="51"/>
      <c r="B270" s="51"/>
      <c r="C270" s="51"/>
      <c r="D270" s="53"/>
      <c r="E270" s="51"/>
    </row>
    <row r="271" customFormat="false" ht="15.75" hidden="false" customHeight="true" outlineLevel="0" collapsed="false">
      <c r="A271" s="51"/>
      <c r="B271" s="51"/>
      <c r="C271" s="51"/>
      <c r="D271" s="53"/>
      <c r="E271" s="51"/>
    </row>
    <row r="272" customFormat="false" ht="15.75" hidden="false" customHeight="true" outlineLevel="0" collapsed="false">
      <c r="A272" s="51"/>
      <c r="B272" s="51"/>
      <c r="C272" s="51"/>
      <c r="D272" s="53"/>
      <c r="E272" s="51"/>
    </row>
    <row r="273" customFormat="false" ht="15.75" hidden="false" customHeight="true" outlineLevel="0" collapsed="false">
      <c r="A273" s="51"/>
      <c r="B273" s="51"/>
      <c r="C273" s="51"/>
      <c r="D273" s="53"/>
      <c r="E273" s="51"/>
    </row>
    <row r="274" customFormat="false" ht="15.75" hidden="false" customHeight="true" outlineLevel="0" collapsed="false">
      <c r="A274" s="51"/>
      <c r="B274" s="51"/>
      <c r="C274" s="51"/>
      <c r="D274" s="53"/>
      <c r="E274" s="51"/>
    </row>
    <row r="275" customFormat="false" ht="15.75" hidden="false" customHeight="true" outlineLevel="0" collapsed="false">
      <c r="A275" s="51"/>
      <c r="B275" s="51"/>
      <c r="C275" s="51"/>
      <c r="D275" s="53"/>
      <c r="E275" s="51"/>
    </row>
    <row r="276" customFormat="false" ht="15.75" hidden="false" customHeight="true" outlineLevel="0" collapsed="false">
      <c r="A276" s="51"/>
      <c r="B276" s="51"/>
      <c r="C276" s="51"/>
      <c r="D276" s="53"/>
      <c r="E276" s="51"/>
    </row>
    <row r="277" customFormat="false" ht="15.75" hidden="false" customHeight="true" outlineLevel="0" collapsed="false">
      <c r="A277" s="51"/>
      <c r="B277" s="51"/>
      <c r="C277" s="51"/>
      <c r="D277" s="53"/>
      <c r="E277" s="51"/>
    </row>
    <row r="278" customFormat="false" ht="15.75" hidden="false" customHeight="true" outlineLevel="0" collapsed="false">
      <c r="A278" s="51"/>
      <c r="B278" s="51"/>
      <c r="C278" s="51"/>
      <c r="D278" s="53"/>
      <c r="E278" s="51"/>
    </row>
    <row r="279" customFormat="false" ht="15.75" hidden="false" customHeight="true" outlineLevel="0" collapsed="false">
      <c r="A279" s="51"/>
      <c r="B279" s="51"/>
      <c r="C279" s="51"/>
      <c r="D279" s="53"/>
      <c r="E279" s="51"/>
    </row>
    <row r="280" customFormat="false" ht="15.75" hidden="false" customHeight="true" outlineLevel="0" collapsed="false">
      <c r="A280" s="51"/>
      <c r="B280" s="51"/>
      <c r="C280" s="51"/>
      <c r="D280" s="53"/>
      <c r="E280" s="51"/>
    </row>
    <row r="281" customFormat="false" ht="15.75" hidden="false" customHeight="true" outlineLevel="0" collapsed="false">
      <c r="A281" s="51"/>
      <c r="B281" s="51"/>
      <c r="C281" s="51"/>
      <c r="D281" s="53"/>
      <c r="E281" s="51"/>
    </row>
    <row r="282" customFormat="false" ht="15.75" hidden="false" customHeight="true" outlineLevel="0" collapsed="false">
      <c r="A282" s="51"/>
      <c r="B282" s="51"/>
      <c r="C282" s="51"/>
      <c r="D282" s="53"/>
      <c r="E282" s="51"/>
    </row>
    <row r="283" customFormat="false" ht="15.75" hidden="false" customHeight="true" outlineLevel="0" collapsed="false">
      <c r="A283" s="51"/>
      <c r="B283" s="51"/>
      <c r="C283" s="51"/>
      <c r="D283" s="53"/>
      <c r="E283" s="51"/>
    </row>
    <row r="284" customFormat="false" ht="15.75" hidden="false" customHeight="true" outlineLevel="0" collapsed="false">
      <c r="A284" s="51"/>
      <c r="B284" s="51"/>
      <c r="C284" s="51"/>
      <c r="D284" s="53"/>
      <c r="E284" s="51"/>
    </row>
    <row r="285" customFormat="false" ht="15.75" hidden="false" customHeight="true" outlineLevel="0" collapsed="false">
      <c r="A285" s="51"/>
      <c r="B285" s="51"/>
      <c r="C285" s="51"/>
      <c r="D285" s="53"/>
      <c r="E285" s="51"/>
    </row>
    <row r="286" customFormat="false" ht="15.75" hidden="false" customHeight="true" outlineLevel="0" collapsed="false">
      <c r="A286" s="51"/>
      <c r="B286" s="51"/>
      <c r="C286" s="51"/>
      <c r="D286" s="53"/>
      <c r="E286" s="51"/>
    </row>
    <row r="287" customFormat="false" ht="15.75" hidden="false" customHeight="true" outlineLevel="0" collapsed="false">
      <c r="A287" s="51"/>
      <c r="B287" s="51"/>
      <c r="C287" s="51"/>
      <c r="D287" s="53"/>
      <c r="E287" s="51"/>
    </row>
    <row r="288" customFormat="false" ht="15.75" hidden="false" customHeight="true" outlineLevel="0" collapsed="false">
      <c r="A288" s="51"/>
      <c r="B288" s="51"/>
      <c r="C288" s="51"/>
      <c r="D288" s="53"/>
      <c r="E288" s="51"/>
    </row>
    <row r="289" customFormat="false" ht="15.75" hidden="false" customHeight="true" outlineLevel="0" collapsed="false">
      <c r="A289" s="51"/>
      <c r="B289" s="51"/>
      <c r="C289" s="51"/>
      <c r="D289" s="53"/>
      <c r="E289" s="51"/>
    </row>
    <row r="290" customFormat="false" ht="15.75" hidden="false" customHeight="true" outlineLevel="0" collapsed="false">
      <c r="A290" s="51"/>
      <c r="B290" s="51"/>
      <c r="C290" s="51"/>
      <c r="D290" s="53"/>
      <c r="E290" s="51"/>
    </row>
    <row r="291" customFormat="false" ht="15.75" hidden="false" customHeight="true" outlineLevel="0" collapsed="false">
      <c r="A291" s="51"/>
      <c r="B291" s="51"/>
      <c r="C291" s="51"/>
      <c r="D291" s="53"/>
      <c r="E291" s="51"/>
    </row>
    <row r="292" customFormat="false" ht="15.75" hidden="false" customHeight="true" outlineLevel="0" collapsed="false">
      <c r="A292" s="51"/>
      <c r="B292" s="51"/>
      <c r="C292" s="51"/>
      <c r="D292" s="53"/>
      <c r="E292" s="51"/>
    </row>
    <row r="293" customFormat="false" ht="15.75" hidden="false" customHeight="true" outlineLevel="0" collapsed="false">
      <c r="A293" s="51"/>
      <c r="B293" s="51"/>
      <c r="C293" s="51"/>
      <c r="D293" s="53"/>
      <c r="E293" s="51"/>
    </row>
    <row r="294" customFormat="false" ht="15.75" hidden="false" customHeight="true" outlineLevel="0" collapsed="false">
      <c r="A294" s="51"/>
      <c r="B294" s="51"/>
      <c r="C294" s="51"/>
      <c r="D294" s="53"/>
      <c r="E294" s="51"/>
    </row>
    <row r="295" customFormat="false" ht="15.75" hidden="false" customHeight="true" outlineLevel="0" collapsed="false">
      <c r="A295" s="51"/>
      <c r="B295" s="51"/>
      <c r="C295" s="51"/>
      <c r="D295" s="53"/>
      <c r="E295" s="51"/>
    </row>
    <row r="296" customFormat="false" ht="15.75" hidden="false" customHeight="true" outlineLevel="0" collapsed="false">
      <c r="A296" s="51"/>
      <c r="B296" s="51"/>
      <c r="C296" s="51"/>
      <c r="D296" s="53"/>
      <c r="E296" s="51"/>
    </row>
    <row r="297" customFormat="false" ht="15.75" hidden="false" customHeight="true" outlineLevel="0" collapsed="false">
      <c r="A297" s="51"/>
      <c r="B297" s="51"/>
      <c r="C297" s="51"/>
      <c r="D297" s="53"/>
      <c r="E297" s="51"/>
    </row>
    <row r="298" customFormat="false" ht="15.75" hidden="false" customHeight="true" outlineLevel="0" collapsed="false">
      <c r="A298" s="51"/>
      <c r="B298" s="51"/>
      <c r="C298" s="51"/>
      <c r="D298" s="53"/>
      <c r="E298" s="51"/>
    </row>
    <row r="299" customFormat="false" ht="15.75" hidden="false" customHeight="true" outlineLevel="0" collapsed="false">
      <c r="A299" s="51"/>
      <c r="B299" s="51"/>
      <c r="C299" s="51"/>
      <c r="D299" s="53"/>
      <c r="E299" s="51"/>
    </row>
    <row r="300" customFormat="false" ht="15.75" hidden="false" customHeight="true" outlineLevel="0" collapsed="false">
      <c r="A300" s="51"/>
      <c r="B300" s="51"/>
      <c r="C300" s="51"/>
      <c r="D300" s="53"/>
      <c r="E300" s="51"/>
    </row>
    <row r="301" customFormat="false" ht="15.75" hidden="false" customHeight="true" outlineLevel="0" collapsed="false">
      <c r="A301" s="51"/>
      <c r="B301" s="51"/>
      <c r="C301" s="51"/>
      <c r="D301" s="53"/>
      <c r="E301" s="51"/>
    </row>
    <row r="302" customFormat="false" ht="15.75" hidden="false" customHeight="true" outlineLevel="0" collapsed="false">
      <c r="A302" s="51"/>
      <c r="B302" s="51"/>
      <c r="C302" s="51"/>
      <c r="D302" s="53"/>
      <c r="E302" s="51"/>
    </row>
    <row r="303" customFormat="false" ht="15.75" hidden="false" customHeight="true" outlineLevel="0" collapsed="false">
      <c r="A303" s="51"/>
      <c r="B303" s="51"/>
      <c r="C303" s="51"/>
      <c r="D303" s="53"/>
      <c r="E303" s="51"/>
    </row>
    <row r="304" customFormat="false" ht="15.75" hidden="false" customHeight="true" outlineLevel="0" collapsed="false">
      <c r="A304" s="51"/>
      <c r="B304" s="51"/>
      <c r="C304" s="51"/>
      <c r="D304" s="53"/>
      <c r="E304" s="51"/>
    </row>
    <row r="305" customFormat="false" ht="15.75" hidden="false" customHeight="true" outlineLevel="0" collapsed="false">
      <c r="A305" s="51"/>
      <c r="B305" s="51"/>
      <c r="C305" s="51"/>
      <c r="D305" s="53"/>
      <c r="E305" s="51"/>
    </row>
    <row r="306" customFormat="false" ht="15.75" hidden="false" customHeight="true" outlineLevel="0" collapsed="false">
      <c r="A306" s="51"/>
      <c r="B306" s="51"/>
      <c r="C306" s="51"/>
      <c r="D306" s="53"/>
      <c r="E306" s="51"/>
    </row>
    <row r="307" customFormat="false" ht="15.75" hidden="false" customHeight="true" outlineLevel="0" collapsed="false">
      <c r="A307" s="51"/>
      <c r="B307" s="51"/>
      <c r="C307" s="51"/>
      <c r="D307" s="53"/>
      <c r="E307" s="51"/>
    </row>
    <row r="308" customFormat="false" ht="15.75" hidden="false" customHeight="true" outlineLevel="0" collapsed="false">
      <c r="A308" s="51"/>
      <c r="B308" s="51"/>
      <c r="C308" s="51"/>
      <c r="D308" s="53"/>
      <c r="E308" s="51"/>
    </row>
    <row r="309" customFormat="false" ht="15.75" hidden="false" customHeight="true" outlineLevel="0" collapsed="false">
      <c r="A309" s="51"/>
      <c r="B309" s="51"/>
      <c r="C309" s="51"/>
      <c r="D309" s="53"/>
      <c r="E309" s="51"/>
    </row>
    <row r="310" customFormat="false" ht="15.75" hidden="false" customHeight="true" outlineLevel="0" collapsed="false">
      <c r="A310" s="51"/>
      <c r="B310" s="51"/>
      <c r="C310" s="51"/>
      <c r="D310" s="53"/>
      <c r="E310" s="51"/>
    </row>
    <row r="311" customFormat="false" ht="15.75" hidden="false" customHeight="true" outlineLevel="0" collapsed="false">
      <c r="A311" s="51"/>
      <c r="B311" s="51"/>
      <c r="C311" s="51"/>
      <c r="D311" s="53"/>
      <c r="E311" s="51"/>
    </row>
    <row r="312" customFormat="false" ht="15.75" hidden="false" customHeight="true" outlineLevel="0" collapsed="false">
      <c r="A312" s="51"/>
      <c r="B312" s="51"/>
      <c r="C312" s="51"/>
      <c r="D312" s="53"/>
      <c r="E312" s="51"/>
    </row>
    <row r="313" customFormat="false" ht="15.75" hidden="false" customHeight="true" outlineLevel="0" collapsed="false">
      <c r="A313" s="51"/>
      <c r="B313" s="51"/>
      <c r="C313" s="51"/>
      <c r="D313" s="53"/>
      <c r="E313" s="51"/>
    </row>
    <row r="314" customFormat="false" ht="15.75" hidden="false" customHeight="true" outlineLevel="0" collapsed="false">
      <c r="A314" s="51"/>
      <c r="B314" s="51"/>
      <c r="C314" s="51"/>
      <c r="D314" s="53"/>
      <c r="E314" s="51"/>
    </row>
    <row r="315" customFormat="false" ht="15.75" hidden="false" customHeight="true" outlineLevel="0" collapsed="false">
      <c r="A315" s="51"/>
      <c r="B315" s="51"/>
      <c r="C315" s="51"/>
      <c r="D315" s="53"/>
      <c r="E315" s="51"/>
    </row>
    <row r="316" customFormat="false" ht="15.75" hidden="false" customHeight="true" outlineLevel="0" collapsed="false">
      <c r="A316" s="51"/>
      <c r="B316" s="51"/>
      <c r="C316" s="51"/>
      <c r="D316" s="53"/>
      <c r="E316" s="51"/>
    </row>
    <row r="317" customFormat="false" ht="15.75" hidden="false" customHeight="true" outlineLevel="0" collapsed="false">
      <c r="A317" s="51"/>
      <c r="B317" s="51"/>
      <c r="C317" s="51"/>
      <c r="D317" s="53"/>
      <c r="E317" s="51"/>
    </row>
    <row r="318" customFormat="false" ht="15.75" hidden="false" customHeight="true" outlineLevel="0" collapsed="false">
      <c r="A318" s="51"/>
      <c r="B318" s="51"/>
      <c r="C318" s="51"/>
      <c r="D318" s="53"/>
      <c r="E318" s="51"/>
    </row>
    <row r="319" customFormat="false" ht="15.75" hidden="false" customHeight="true" outlineLevel="0" collapsed="false">
      <c r="A319" s="51"/>
      <c r="B319" s="51"/>
      <c r="C319" s="51"/>
      <c r="D319" s="53"/>
      <c r="E319" s="51"/>
    </row>
    <row r="320" customFormat="false" ht="15.75" hidden="false" customHeight="true" outlineLevel="0" collapsed="false">
      <c r="A320" s="51"/>
      <c r="B320" s="51"/>
      <c r="C320" s="51"/>
      <c r="D320" s="53"/>
      <c r="E320" s="51"/>
    </row>
    <row r="321" customFormat="false" ht="15.75" hidden="false" customHeight="true" outlineLevel="0" collapsed="false">
      <c r="A321" s="51"/>
      <c r="B321" s="51"/>
      <c r="C321" s="51"/>
      <c r="D321" s="53"/>
      <c r="E321" s="51"/>
    </row>
    <row r="322" customFormat="false" ht="15.75" hidden="false" customHeight="true" outlineLevel="0" collapsed="false">
      <c r="A322" s="51"/>
      <c r="B322" s="51"/>
      <c r="C322" s="51"/>
      <c r="D322" s="53"/>
      <c r="E322" s="51"/>
    </row>
    <row r="323" customFormat="false" ht="15.75" hidden="false" customHeight="true" outlineLevel="0" collapsed="false">
      <c r="A323" s="51"/>
      <c r="B323" s="51"/>
      <c r="C323" s="51"/>
      <c r="D323" s="53"/>
      <c r="E323" s="51"/>
    </row>
    <row r="324" customFormat="false" ht="15.75" hidden="false" customHeight="true" outlineLevel="0" collapsed="false">
      <c r="A324" s="51"/>
      <c r="B324" s="51"/>
      <c r="C324" s="51"/>
      <c r="D324" s="53"/>
      <c r="E324" s="51"/>
    </row>
    <row r="325" customFormat="false" ht="15.75" hidden="false" customHeight="true" outlineLevel="0" collapsed="false">
      <c r="A325" s="51"/>
      <c r="B325" s="51"/>
      <c r="C325" s="51"/>
      <c r="D325" s="53"/>
      <c r="E325" s="51"/>
    </row>
    <row r="326" customFormat="false" ht="15.75" hidden="false" customHeight="true" outlineLevel="0" collapsed="false">
      <c r="A326" s="51"/>
      <c r="B326" s="51"/>
      <c r="C326" s="51"/>
      <c r="D326" s="53"/>
      <c r="E326" s="51"/>
    </row>
    <row r="327" customFormat="false" ht="15.75" hidden="false" customHeight="true" outlineLevel="0" collapsed="false">
      <c r="A327" s="51"/>
      <c r="B327" s="51"/>
      <c r="C327" s="51"/>
      <c r="D327" s="53"/>
      <c r="E327" s="51"/>
    </row>
    <row r="328" customFormat="false" ht="15.75" hidden="false" customHeight="true" outlineLevel="0" collapsed="false">
      <c r="A328" s="51"/>
      <c r="B328" s="51"/>
      <c r="C328" s="51"/>
      <c r="D328" s="53"/>
      <c r="E328" s="51"/>
    </row>
    <row r="329" customFormat="false" ht="15.75" hidden="false" customHeight="true" outlineLevel="0" collapsed="false">
      <c r="A329" s="51"/>
      <c r="B329" s="51"/>
      <c r="C329" s="51"/>
      <c r="D329" s="53"/>
      <c r="E329" s="51"/>
    </row>
    <row r="330" customFormat="false" ht="15.75" hidden="false" customHeight="true" outlineLevel="0" collapsed="false">
      <c r="A330" s="51"/>
      <c r="B330" s="51"/>
      <c r="C330" s="51"/>
      <c r="D330" s="53"/>
      <c r="E330" s="51"/>
    </row>
    <row r="331" customFormat="false" ht="15.75" hidden="false" customHeight="true" outlineLevel="0" collapsed="false">
      <c r="A331" s="51"/>
      <c r="B331" s="51"/>
      <c r="C331" s="51"/>
      <c r="D331" s="53"/>
      <c r="E331" s="51"/>
    </row>
    <row r="332" customFormat="false" ht="15.75" hidden="false" customHeight="true" outlineLevel="0" collapsed="false">
      <c r="A332" s="51"/>
      <c r="B332" s="51"/>
      <c r="C332" s="51"/>
      <c r="D332" s="53"/>
      <c r="E332" s="51"/>
    </row>
    <row r="333" customFormat="false" ht="15.75" hidden="false" customHeight="true" outlineLevel="0" collapsed="false">
      <c r="A333" s="51"/>
      <c r="B333" s="51"/>
      <c r="C333" s="51"/>
      <c r="D333" s="53"/>
      <c r="E333" s="51"/>
    </row>
    <row r="334" customFormat="false" ht="15.75" hidden="false" customHeight="true" outlineLevel="0" collapsed="false">
      <c r="A334" s="51"/>
      <c r="B334" s="51"/>
      <c r="C334" s="51"/>
      <c r="D334" s="53"/>
      <c r="E334" s="51"/>
    </row>
    <row r="335" customFormat="false" ht="15.75" hidden="false" customHeight="true" outlineLevel="0" collapsed="false">
      <c r="A335" s="51"/>
      <c r="B335" s="51"/>
      <c r="C335" s="51"/>
      <c r="D335" s="53"/>
      <c r="E335" s="51"/>
    </row>
    <row r="336" customFormat="false" ht="15.75" hidden="false" customHeight="true" outlineLevel="0" collapsed="false">
      <c r="A336" s="51"/>
      <c r="B336" s="51"/>
      <c r="C336" s="51"/>
      <c r="D336" s="53"/>
      <c r="E336" s="51"/>
    </row>
    <row r="337" customFormat="false" ht="15.75" hidden="false" customHeight="true" outlineLevel="0" collapsed="false">
      <c r="A337" s="51"/>
      <c r="B337" s="51"/>
      <c r="C337" s="51"/>
      <c r="D337" s="53"/>
      <c r="E337" s="51"/>
    </row>
    <row r="338" customFormat="false" ht="15.75" hidden="false" customHeight="true" outlineLevel="0" collapsed="false">
      <c r="A338" s="51"/>
      <c r="B338" s="51"/>
      <c r="C338" s="51"/>
      <c r="D338" s="53"/>
      <c r="E338" s="51"/>
    </row>
    <row r="339" customFormat="false" ht="15.75" hidden="false" customHeight="true" outlineLevel="0" collapsed="false">
      <c r="A339" s="51"/>
      <c r="B339" s="51"/>
      <c r="C339" s="51"/>
      <c r="D339" s="53"/>
      <c r="E339" s="51"/>
    </row>
    <row r="340" customFormat="false" ht="15.75" hidden="false" customHeight="true" outlineLevel="0" collapsed="false">
      <c r="A340" s="51"/>
      <c r="B340" s="51"/>
      <c r="C340" s="51"/>
      <c r="D340" s="53"/>
      <c r="E340" s="51"/>
    </row>
    <row r="341" customFormat="false" ht="15.75" hidden="false" customHeight="true" outlineLevel="0" collapsed="false">
      <c r="A341" s="51"/>
      <c r="B341" s="51"/>
      <c r="C341" s="51"/>
      <c r="D341" s="53"/>
      <c r="E341" s="51"/>
    </row>
    <row r="342" customFormat="false" ht="15.75" hidden="false" customHeight="true" outlineLevel="0" collapsed="false">
      <c r="A342" s="51"/>
      <c r="B342" s="51"/>
      <c r="C342" s="51"/>
      <c r="D342" s="53"/>
      <c r="E342" s="51"/>
    </row>
    <row r="343" customFormat="false" ht="15.75" hidden="false" customHeight="true" outlineLevel="0" collapsed="false">
      <c r="A343" s="51"/>
      <c r="B343" s="51"/>
      <c r="C343" s="51"/>
      <c r="D343" s="53"/>
      <c r="E343" s="51"/>
    </row>
    <row r="344" customFormat="false" ht="15.75" hidden="false" customHeight="true" outlineLevel="0" collapsed="false">
      <c r="A344" s="51"/>
      <c r="B344" s="51"/>
      <c r="C344" s="51"/>
      <c r="D344" s="53"/>
      <c r="E344" s="51"/>
    </row>
    <row r="345" customFormat="false" ht="15.75" hidden="false" customHeight="true" outlineLevel="0" collapsed="false">
      <c r="A345" s="51"/>
      <c r="B345" s="51"/>
      <c r="C345" s="51"/>
      <c r="D345" s="53"/>
      <c r="E345" s="51"/>
    </row>
    <row r="346" customFormat="false" ht="15.75" hidden="false" customHeight="true" outlineLevel="0" collapsed="false">
      <c r="A346" s="51"/>
      <c r="B346" s="51"/>
      <c r="C346" s="51"/>
      <c r="D346" s="53"/>
      <c r="E346" s="51"/>
    </row>
    <row r="347" customFormat="false" ht="15.75" hidden="false" customHeight="true" outlineLevel="0" collapsed="false">
      <c r="A347" s="51"/>
      <c r="B347" s="51"/>
      <c r="C347" s="51"/>
      <c r="D347" s="53"/>
      <c r="E347" s="51"/>
    </row>
    <row r="348" customFormat="false" ht="15.75" hidden="false" customHeight="true" outlineLevel="0" collapsed="false">
      <c r="A348" s="51"/>
      <c r="B348" s="51"/>
      <c r="C348" s="51"/>
      <c r="D348" s="53"/>
      <c r="E348" s="51"/>
    </row>
    <row r="349" customFormat="false" ht="15.75" hidden="false" customHeight="true" outlineLevel="0" collapsed="false">
      <c r="A349" s="51"/>
      <c r="B349" s="51"/>
      <c r="C349" s="51"/>
      <c r="D349" s="53"/>
      <c r="E349" s="51"/>
    </row>
    <row r="350" customFormat="false" ht="15.75" hidden="false" customHeight="true" outlineLevel="0" collapsed="false">
      <c r="A350" s="51"/>
      <c r="B350" s="51"/>
      <c r="C350" s="51"/>
      <c r="D350" s="53"/>
      <c r="E350" s="51"/>
    </row>
    <row r="351" customFormat="false" ht="15.75" hidden="false" customHeight="true" outlineLevel="0" collapsed="false">
      <c r="A351" s="51"/>
      <c r="B351" s="51"/>
      <c r="C351" s="51"/>
      <c r="D351" s="53"/>
      <c r="E351" s="51"/>
    </row>
    <row r="352" customFormat="false" ht="15.75" hidden="false" customHeight="true" outlineLevel="0" collapsed="false">
      <c r="A352" s="51"/>
      <c r="B352" s="51"/>
      <c r="C352" s="51"/>
      <c r="D352" s="53"/>
      <c r="E352" s="51"/>
    </row>
    <row r="353" customFormat="false" ht="15.75" hidden="false" customHeight="true" outlineLevel="0" collapsed="false">
      <c r="A353" s="51"/>
      <c r="B353" s="51"/>
      <c r="C353" s="51"/>
      <c r="D353" s="53"/>
      <c r="E353" s="51"/>
    </row>
    <row r="354" customFormat="false" ht="15.75" hidden="false" customHeight="true" outlineLevel="0" collapsed="false">
      <c r="A354" s="51"/>
      <c r="B354" s="51"/>
      <c r="C354" s="51"/>
      <c r="D354" s="53"/>
      <c r="E354" s="51"/>
    </row>
    <row r="355" customFormat="false" ht="15.75" hidden="false" customHeight="true" outlineLevel="0" collapsed="false">
      <c r="A355" s="51"/>
      <c r="B355" s="51"/>
      <c r="C355" s="51"/>
      <c r="D355" s="53"/>
      <c r="E355" s="51"/>
    </row>
    <row r="356" customFormat="false" ht="15.75" hidden="false" customHeight="true" outlineLevel="0" collapsed="false">
      <c r="A356" s="51"/>
      <c r="B356" s="51"/>
      <c r="C356" s="51"/>
      <c r="D356" s="53"/>
      <c r="E356" s="51"/>
    </row>
    <row r="357" customFormat="false" ht="15.75" hidden="false" customHeight="true" outlineLevel="0" collapsed="false">
      <c r="A357" s="51"/>
      <c r="B357" s="51"/>
      <c r="C357" s="51"/>
      <c r="D357" s="53"/>
      <c r="E357" s="51"/>
    </row>
    <row r="358" customFormat="false" ht="15.75" hidden="false" customHeight="true" outlineLevel="0" collapsed="false">
      <c r="A358" s="51"/>
      <c r="B358" s="51"/>
      <c r="C358" s="51"/>
      <c r="D358" s="53"/>
      <c r="E358" s="51"/>
    </row>
    <row r="359" customFormat="false" ht="15.75" hidden="false" customHeight="true" outlineLevel="0" collapsed="false">
      <c r="A359" s="51"/>
      <c r="B359" s="51"/>
      <c r="C359" s="51"/>
      <c r="D359" s="53"/>
      <c r="E359" s="51"/>
    </row>
    <row r="360" customFormat="false" ht="15.75" hidden="false" customHeight="true" outlineLevel="0" collapsed="false">
      <c r="A360" s="51"/>
      <c r="B360" s="51"/>
      <c r="C360" s="51"/>
      <c r="D360" s="53"/>
      <c r="E360" s="51"/>
    </row>
    <row r="361" customFormat="false" ht="15.75" hidden="false" customHeight="true" outlineLevel="0" collapsed="false">
      <c r="A361" s="51"/>
      <c r="B361" s="51"/>
      <c r="C361" s="51"/>
      <c r="D361" s="53"/>
      <c r="E361" s="51"/>
    </row>
    <row r="362" customFormat="false" ht="15.75" hidden="false" customHeight="true" outlineLevel="0" collapsed="false">
      <c r="A362" s="51"/>
      <c r="B362" s="51"/>
      <c r="C362" s="51"/>
      <c r="D362" s="53"/>
      <c r="E362" s="51"/>
    </row>
    <row r="363" customFormat="false" ht="15.75" hidden="false" customHeight="true" outlineLevel="0" collapsed="false">
      <c r="A363" s="51"/>
      <c r="B363" s="51"/>
      <c r="C363" s="51"/>
      <c r="D363" s="53"/>
      <c r="E363" s="51"/>
    </row>
    <row r="364" customFormat="false" ht="15.75" hidden="false" customHeight="true" outlineLevel="0" collapsed="false">
      <c r="A364" s="51"/>
      <c r="B364" s="51"/>
      <c r="C364" s="51"/>
      <c r="D364" s="53"/>
      <c r="E364" s="51"/>
    </row>
    <row r="365" customFormat="false" ht="15.75" hidden="false" customHeight="true" outlineLevel="0" collapsed="false">
      <c r="A365" s="51"/>
      <c r="B365" s="51"/>
      <c r="C365" s="51"/>
      <c r="D365" s="53"/>
      <c r="E365" s="51"/>
    </row>
    <row r="366" customFormat="false" ht="15.75" hidden="false" customHeight="true" outlineLevel="0" collapsed="false">
      <c r="A366" s="51"/>
      <c r="B366" s="51"/>
      <c r="C366" s="51"/>
      <c r="D366" s="53"/>
      <c r="E366" s="51"/>
    </row>
    <row r="367" customFormat="false" ht="15.75" hidden="false" customHeight="true" outlineLevel="0" collapsed="false">
      <c r="A367" s="51"/>
      <c r="B367" s="51"/>
      <c r="C367" s="51"/>
      <c r="D367" s="53"/>
      <c r="E367" s="51"/>
    </row>
    <row r="368" customFormat="false" ht="15.75" hidden="false" customHeight="true" outlineLevel="0" collapsed="false">
      <c r="A368" s="51"/>
      <c r="B368" s="51"/>
      <c r="C368" s="51"/>
      <c r="D368" s="53"/>
      <c r="E368" s="51"/>
    </row>
    <row r="369" customFormat="false" ht="15.75" hidden="false" customHeight="true" outlineLevel="0" collapsed="false">
      <c r="A369" s="51"/>
      <c r="B369" s="51"/>
      <c r="C369" s="51"/>
      <c r="D369" s="53"/>
      <c r="E369" s="51"/>
    </row>
    <row r="370" customFormat="false" ht="15.75" hidden="false" customHeight="true" outlineLevel="0" collapsed="false">
      <c r="A370" s="51"/>
      <c r="B370" s="51"/>
      <c r="C370" s="51"/>
      <c r="D370" s="53"/>
      <c r="E370" s="51"/>
    </row>
    <row r="371" customFormat="false" ht="15.75" hidden="false" customHeight="true" outlineLevel="0" collapsed="false">
      <c r="A371" s="51"/>
      <c r="B371" s="51"/>
      <c r="C371" s="51"/>
      <c r="D371" s="53"/>
      <c r="E371" s="51"/>
    </row>
    <row r="372" customFormat="false" ht="15.75" hidden="false" customHeight="true" outlineLevel="0" collapsed="false">
      <c r="A372" s="51"/>
      <c r="B372" s="51"/>
      <c r="C372" s="51"/>
      <c r="D372" s="53"/>
      <c r="E372" s="51"/>
    </row>
    <row r="373" customFormat="false" ht="15.75" hidden="false" customHeight="true" outlineLevel="0" collapsed="false">
      <c r="A373" s="51"/>
      <c r="B373" s="51"/>
      <c r="C373" s="51"/>
      <c r="D373" s="53"/>
      <c r="E373" s="51"/>
    </row>
    <row r="374" customFormat="false" ht="15.75" hidden="false" customHeight="true" outlineLevel="0" collapsed="false">
      <c r="A374" s="51"/>
      <c r="B374" s="51"/>
      <c r="C374" s="51"/>
      <c r="D374" s="53"/>
      <c r="E374" s="51"/>
    </row>
    <row r="375" customFormat="false" ht="15.75" hidden="false" customHeight="true" outlineLevel="0" collapsed="false">
      <c r="A375" s="51"/>
      <c r="B375" s="51"/>
      <c r="C375" s="51"/>
      <c r="D375" s="53"/>
      <c r="E375" s="51"/>
    </row>
    <row r="376" customFormat="false" ht="15.75" hidden="false" customHeight="true" outlineLevel="0" collapsed="false">
      <c r="A376" s="51"/>
      <c r="B376" s="51"/>
      <c r="C376" s="51"/>
      <c r="D376" s="53"/>
      <c r="E376" s="51"/>
    </row>
    <row r="377" customFormat="false" ht="15.75" hidden="false" customHeight="true" outlineLevel="0" collapsed="false">
      <c r="A377" s="51"/>
      <c r="B377" s="51"/>
      <c r="C377" s="51"/>
      <c r="D377" s="53"/>
      <c r="E377" s="51"/>
    </row>
    <row r="378" customFormat="false" ht="15.75" hidden="false" customHeight="true" outlineLevel="0" collapsed="false">
      <c r="A378" s="51"/>
      <c r="B378" s="51"/>
      <c r="C378" s="51"/>
      <c r="D378" s="53"/>
      <c r="E378" s="51"/>
    </row>
    <row r="379" customFormat="false" ht="15.75" hidden="false" customHeight="true" outlineLevel="0" collapsed="false">
      <c r="A379" s="51"/>
      <c r="B379" s="51"/>
      <c r="C379" s="51"/>
      <c r="D379" s="53"/>
      <c r="E379" s="51"/>
    </row>
    <row r="380" customFormat="false" ht="15.75" hidden="false" customHeight="true" outlineLevel="0" collapsed="false">
      <c r="A380" s="51"/>
      <c r="B380" s="51"/>
      <c r="C380" s="51"/>
      <c r="D380" s="53"/>
      <c r="E380" s="51"/>
    </row>
    <row r="381" customFormat="false" ht="15.75" hidden="false" customHeight="true" outlineLevel="0" collapsed="false">
      <c r="A381" s="51"/>
      <c r="B381" s="51"/>
      <c r="C381" s="51"/>
      <c r="D381" s="53"/>
      <c r="E381" s="51"/>
    </row>
    <row r="382" customFormat="false" ht="15.75" hidden="false" customHeight="true" outlineLevel="0" collapsed="false">
      <c r="A382" s="51"/>
      <c r="B382" s="51"/>
      <c r="C382" s="51"/>
      <c r="D382" s="53"/>
      <c r="E382" s="51"/>
    </row>
    <row r="383" customFormat="false" ht="15.75" hidden="false" customHeight="true" outlineLevel="0" collapsed="false">
      <c r="A383" s="51"/>
      <c r="B383" s="51"/>
      <c r="C383" s="51"/>
      <c r="D383" s="53"/>
      <c r="E383" s="51"/>
    </row>
    <row r="384" customFormat="false" ht="15.75" hidden="false" customHeight="true" outlineLevel="0" collapsed="false">
      <c r="A384" s="51"/>
      <c r="B384" s="51"/>
      <c r="C384" s="51"/>
      <c r="D384" s="53"/>
      <c r="E384" s="51"/>
    </row>
    <row r="385" customFormat="false" ht="15.75" hidden="false" customHeight="true" outlineLevel="0" collapsed="false">
      <c r="A385" s="51"/>
      <c r="B385" s="51"/>
      <c r="C385" s="51"/>
      <c r="D385" s="53"/>
      <c r="E385" s="51"/>
    </row>
    <row r="386" customFormat="false" ht="15.75" hidden="false" customHeight="true" outlineLevel="0" collapsed="false">
      <c r="A386" s="51"/>
      <c r="B386" s="51"/>
      <c r="C386" s="51"/>
      <c r="D386" s="53"/>
      <c r="E386" s="51"/>
    </row>
    <row r="387" customFormat="false" ht="15.75" hidden="false" customHeight="true" outlineLevel="0" collapsed="false">
      <c r="A387" s="51"/>
      <c r="B387" s="51"/>
      <c r="C387" s="51"/>
      <c r="D387" s="53"/>
      <c r="E387" s="51"/>
    </row>
    <row r="388" customFormat="false" ht="15.75" hidden="false" customHeight="true" outlineLevel="0" collapsed="false">
      <c r="A388" s="51"/>
      <c r="B388" s="51"/>
      <c r="C388" s="51"/>
      <c r="D388" s="53"/>
      <c r="E388" s="51"/>
    </row>
    <row r="389" customFormat="false" ht="15.75" hidden="false" customHeight="true" outlineLevel="0" collapsed="false">
      <c r="A389" s="51"/>
      <c r="B389" s="51"/>
      <c r="C389" s="51"/>
      <c r="D389" s="53"/>
      <c r="E389" s="51"/>
    </row>
    <row r="390" customFormat="false" ht="15.75" hidden="false" customHeight="true" outlineLevel="0" collapsed="false">
      <c r="A390" s="51"/>
      <c r="B390" s="51"/>
      <c r="C390" s="51"/>
      <c r="D390" s="53"/>
      <c r="E390" s="51"/>
    </row>
    <row r="391" customFormat="false" ht="15.75" hidden="false" customHeight="true" outlineLevel="0" collapsed="false">
      <c r="A391" s="51"/>
      <c r="B391" s="51"/>
      <c r="C391" s="51"/>
      <c r="D391" s="53"/>
      <c r="E391" s="51"/>
    </row>
    <row r="392" customFormat="false" ht="15.75" hidden="false" customHeight="true" outlineLevel="0" collapsed="false">
      <c r="A392" s="51"/>
      <c r="B392" s="51"/>
      <c r="C392" s="51"/>
      <c r="D392" s="53"/>
      <c r="E392" s="51"/>
    </row>
    <row r="393" customFormat="false" ht="15.75" hidden="false" customHeight="true" outlineLevel="0" collapsed="false">
      <c r="A393" s="51"/>
      <c r="B393" s="51"/>
      <c r="C393" s="51"/>
      <c r="D393" s="53"/>
      <c r="E393" s="51"/>
    </row>
    <row r="394" customFormat="false" ht="15.75" hidden="false" customHeight="true" outlineLevel="0" collapsed="false">
      <c r="A394" s="51"/>
      <c r="B394" s="51"/>
      <c r="C394" s="51"/>
      <c r="D394" s="53"/>
      <c r="E394" s="51"/>
    </row>
    <row r="395" customFormat="false" ht="15.75" hidden="false" customHeight="true" outlineLevel="0" collapsed="false">
      <c r="A395" s="51"/>
      <c r="B395" s="51"/>
      <c r="C395" s="51"/>
      <c r="D395" s="53"/>
      <c r="E395" s="51"/>
    </row>
    <row r="396" customFormat="false" ht="15.75" hidden="false" customHeight="true" outlineLevel="0" collapsed="false">
      <c r="A396" s="51"/>
      <c r="B396" s="51"/>
      <c r="C396" s="51"/>
      <c r="D396" s="53"/>
      <c r="E396" s="51"/>
    </row>
    <row r="397" customFormat="false" ht="15.75" hidden="false" customHeight="true" outlineLevel="0" collapsed="false">
      <c r="A397" s="51"/>
      <c r="B397" s="51"/>
      <c r="C397" s="51"/>
      <c r="D397" s="53"/>
      <c r="E397" s="51"/>
    </row>
    <row r="398" customFormat="false" ht="15.75" hidden="false" customHeight="true" outlineLevel="0" collapsed="false">
      <c r="A398" s="51"/>
      <c r="B398" s="51"/>
      <c r="C398" s="51"/>
      <c r="D398" s="53"/>
      <c r="E398" s="51"/>
    </row>
    <row r="399" customFormat="false" ht="15.75" hidden="false" customHeight="true" outlineLevel="0" collapsed="false">
      <c r="A399" s="51"/>
      <c r="B399" s="51"/>
      <c r="C399" s="51"/>
      <c r="D399" s="53"/>
      <c r="E399" s="51"/>
    </row>
    <row r="400" customFormat="false" ht="15.75" hidden="false" customHeight="true" outlineLevel="0" collapsed="false">
      <c r="A400" s="51"/>
      <c r="B400" s="51"/>
      <c r="C400" s="51"/>
      <c r="D400" s="53"/>
      <c r="E400" s="51"/>
    </row>
    <row r="401" customFormat="false" ht="15.75" hidden="false" customHeight="true" outlineLevel="0" collapsed="false">
      <c r="A401" s="51"/>
      <c r="B401" s="51"/>
      <c r="C401" s="51"/>
      <c r="D401" s="53"/>
      <c r="E401" s="51"/>
    </row>
    <row r="402" customFormat="false" ht="15.75" hidden="false" customHeight="true" outlineLevel="0" collapsed="false">
      <c r="A402" s="51"/>
      <c r="B402" s="51"/>
      <c r="C402" s="51"/>
      <c r="D402" s="53"/>
      <c r="E402" s="51"/>
    </row>
    <row r="403" customFormat="false" ht="15.75" hidden="false" customHeight="true" outlineLevel="0" collapsed="false">
      <c r="A403" s="51"/>
      <c r="B403" s="51"/>
      <c r="C403" s="51"/>
      <c r="D403" s="53"/>
      <c r="E403" s="51"/>
    </row>
    <row r="404" customFormat="false" ht="15.75" hidden="false" customHeight="true" outlineLevel="0" collapsed="false">
      <c r="A404" s="51"/>
      <c r="B404" s="51"/>
      <c r="C404" s="51"/>
      <c r="D404" s="53"/>
      <c r="E404" s="51"/>
    </row>
    <row r="405" customFormat="false" ht="15.75" hidden="false" customHeight="true" outlineLevel="0" collapsed="false">
      <c r="A405" s="51"/>
      <c r="B405" s="51"/>
      <c r="C405" s="51"/>
      <c r="D405" s="53"/>
      <c r="E405" s="51"/>
    </row>
    <row r="406" customFormat="false" ht="15.75" hidden="false" customHeight="true" outlineLevel="0" collapsed="false">
      <c r="A406" s="51"/>
      <c r="B406" s="51"/>
      <c r="C406" s="51"/>
      <c r="D406" s="53"/>
      <c r="E406" s="51"/>
    </row>
    <row r="407" customFormat="false" ht="15.75" hidden="false" customHeight="true" outlineLevel="0" collapsed="false">
      <c r="A407" s="51"/>
      <c r="B407" s="51"/>
      <c r="C407" s="51"/>
      <c r="D407" s="53"/>
      <c r="E407" s="51"/>
    </row>
    <row r="408" customFormat="false" ht="15.75" hidden="false" customHeight="true" outlineLevel="0" collapsed="false">
      <c r="A408" s="51"/>
      <c r="B408" s="51"/>
      <c r="C408" s="51"/>
      <c r="D408" s="53"/>
      <c r="E408" s="51"/>
    </row>
    <row r="409" customFormat="false" ht="15.75" hidden="false" customHeight="true" outlineLevel="0" collapsed="false">
      <c r="A409" s="51"/>
      <c r="B409" s="51"/>
      <c r="C409" s="51"/>
      <c r="D409" s="53"/>
      <c r="E409" s="51"/>
    </row>
    <row r="410" customFormat="false" ht="15.75" hidden="false" customHeight="true" outlineLevel="0" collapsed="false">
      <c r="A410" s="51"/>
      <c r="B410" s="51"/>
      <c r="C410" s="51"/>
      <c r="D410" s="53"/>
      <c r="E410" s="51"/>
    </row>
    <row r="411" customFormat="false" ht="15.75" hidden="false" customHeight="true" outlineLevel="0" collapsed="false">
      <c r="A411" s="51"/>
      <c r="B411" s="51"/>
      <c r="C411" s="51"/>
      <c r="D411" s="53"/>
      <c r="E411" s="51"/>
    </row>
    <row r="412" customFormat="false" ht="15.75" hidden="false" customHeight="true" outlineLevel="0" collapsed="false">
      <c r="A412" s="51"/>
      <c r="B412" s="51"/>
      <c r="C412" s="51"/>
      <c r="D412" s="53"/>
      <c r="E412" s="51"/>
    </row>
    <row r="413" customFormat="false" ht="15.75" hidden="false" customHeight="true" outlineLevel="0" collapsed="false">
      <c r="A413" s="51"/>
      <c r="B413" s="51"/>
      <c r="C413" s="51"/>
      <c r="D413" s="53"/>
      <c r="E413" s="51"/>
    </row>
    <row r="414" customFormat="false" ht="15.75" hidden="false" customHeight="true" outlineLevel="0" collapsed="false">
      <c r="A414" s="51"/>
      <c r="B414" s="51"/>
      <c r="C414" s="51"/>
      <c r="D414" s="53"/>
      <c r="E414" s="51"/>
    </row>
    <row r="415" customFormat="false" ht="15.75" hidden="false" customHeight="true" outlineLevel="0" collapsed="false">
      <c r="A415" s="51"/>
      <c r="B415" s="51"/>
      <c r="C415" s="51"/>
      <c r="D415" s="53"/>
      <c r="E415" s="51"/>
    </row>
    <row r="416" customFormat="false" ht="15.75" hidden="false" customHeight="true" outlineLevel="0" collapsed="false">
      <c r="A416" s="51"/>
      <c r="B416" s="51"/>
      <c r="C416" s="51"/>
      <c r="D416" s="53"/>
      <c r="E416" s="51"/>
    </row>
    <row r="417" customFormat="false" ht="15.75" hidden="false" customHeight="true" outlineLevel="0" collapsed="false">
      <c r="A417" s="51"/>
      <c r="B417" s="51"/>
      <c r="C417" s="51"/>
      <c r="D417" s="53"/>
      <c r="E417" s="51"/>
    </row>
    <row r="418" customFormat="false" ht="15.75" hidden="false" customHeight="true" outlineLevel="0" collapsed="false">
      <c r="A418" s="51"/>
      <c r="B418" s="51"/>
      <c r="C418" s="51"/>
      <c r="D418" s="53"/>
      <c r="E418" s="51"/>
    </row>
    <row r="419" customFormat="false" ht="15.75" hidden="false" customHeight="true" outlineLevel="0" collapsed="false">
      <c r="A419" s="51"/>
      <c r="B419" s="51"/>
      <c r="C419" s="51"/>
      <c r="D419" s="53"/>
      <c r="E419" s="51"/>
    </row>
    <row r="420" customFormat="false" ht="15.75" hidden="false" customHeight="true" outlineLevel="0" collapsed="false">
      <c r="A420" s="51"/>
      <c r="B420" s="51"/>
      <c r="C420" s="51"/>
      <c r="D420" s="53"/>
      <c r="E420" s="51"/>
    </row>
    <row r="421" customFormat="false" ht="15.75" hidden="false" customHeight="true" outlineLevel="0" collapsed="false">
      <c r="A421" s="51"/>
      <c r="B421" s="51"/>
      <c r="C421" s="51"/>
      <c r="D421" s="53"/>
      <c r="E421" s="51"/>
    </row>
    <row r="422" customFormat="false" ht="15.75" hidden="false" customHeight="true" outlineLevel="0" collapsed="false">
      <c r="A422" s="51"/>
      <c r="B422" s="51"/>
      <c r="C422" s="51"/>
      <c r="D422" s="53"/>
      <c r="E422" s="51"/>
    </row>
    <row r="423" customFormat="false" ht="15.75" hidden="false" customHeight="true" outlineLevel="0" collapsed="false">
      <c r="A423" s="51"/>
      <c r="B423" s="51"/>
      <c r="C423" s="51"/>
      <c r="D423" s="53"/>
      <c r="E423" s="51"/>
    </row>
    <row r="424" customFormat="false" ht="15.75" hidden="false" customHeight="true" outlineLevel="0" collapsed="false">
      <c r="A424" s="51"/>
      <c r="B424" s="51"/>
      <c r="C424" s="51"/>
      <c r="D424" s="53"/>
      <c r="E424" s="51"/>
    </row>
    <row r="425" customFormat="false" ht="15.75" hidden="false" customHeight="true" outlineLevel="0" collapsed="false">
      <c r="A425" s="51"/>
      <c r="B425" s="51"/>
      <c r="C425" s="51"/>
      <c r="D425" s="53"/>
      <c r="E425" s="51"/>
    </row>
    <row r="426" customFormat="false" ht="15.75" hidden="false" customHeight="true" outlineLevel="0" collapsed="false">
      <c r="A426" s="51"/>
      <c r="B426" s="51"/>
      <c r="C426" s="51"/>
      <c r="D426" s="53"/>
      <c r="E426" s="51"/>
    </row>
    <row r="427" customFormat="false" ht="15.75" hidden="false" customHeight="true" outlineLevel="0" collapsed="false">
      <c r="A427" s="51"/>
      <c r="B427" s="51"/>
      <c r="C427" s="51"/>
      <c r="D427" s="53"/>
      <c r="E427" s="51"/>
    </row>
    <row r="428" customFormat="false" ht="15.75" hidden="false" customHeight="true" outlineLevel="0" collapsed="false">
      <c r="A428" s="51"/>
      <c r="B428" s="51"/>
      <c r="C428" s="51"/>
      <c r="D428" s="53"/>
      <c r="E428" s="51"/>
    </row>
    <row r="429" customFormat="false" ht="15.75" hidden="false" customHeight="true" outlineLevel="0" collapsed="false">
      <c r="A429" s="51"/>
      <c r="B429" s="51"/>
      <c r="C429" s="51"/>
      <c r="D429" s="53"/>
      <c r="E429" s="51"/>
    </row>
    <row r="430" customFormat="false" ht="15.75" hidden="false" customHeight="true" outlineLevel="0" collapsed="false">
      <c r="A430" s="51"/>
      <c r="B430" s="51"/>
      <c r="C430" s="51"/>
      <c r="D430" s="53"/>
      <c r="E430" s="51"/>
    </row>
    <row r="431" customFormat="false" ht="15.75" hidden="false" customHeight="true" outlineLevel="0" collapsed="false">
      <c r="A431" s="51"/>
      <c r="B431" s="51"/>
      <c r="C431" s="51"/>
      <c r="D431" s="53"/>
      <c r="E431" s="51"/>
    </row>
    <row r="432" customFormat="false" ht="15.75" hidden="false" customHeight="true" outlineLevel="0" collapsed="false">
      <c r="A432" s="51"/>
      <c r="B432" s="51"/>
      <c r="C432" s="51"/>
      <c r="D432" s="53"/>
      <c r="E432" s="51"/>
    </row>
    <row r="433" customFormat="false" ht="15.75" hidden="false" customHeight="true" outlineLevel="0" collapsed="false">
      <c r="A433" s="51"/>
      <c r="B433" s="51"/>
      <c r="C433" s="51"/>
      <c r="D433" s="53"/>
      <c r="E433" s="51"/>
    </row>
    <row r="434" customFormat="false" ht="15.75" hidden="false" customHeight="true" outlineLevel="0" collapsed="false">
      <c r="A434" s="51"/>
      <c r="B434" s="51"/>
      <c r="C434" s="51"/>
      <c r="D434" s="53"/>
      <c r="E434" s="51"/>
    </row>
    <row r="435" customFormat="false" ht="15.75" hidden="false" customHeight="true" outlineLevel="0" collapsed="false">
      <c r="A435" s="51"/>
      <c r="B435" s="51"/>
      <c r="C435" s="51"/>
      <c r="D435" s="53"/>
      <c r="E435" s="51"/>
    </row>
    <row r="436" customFormat="false" ht="15.75" hidden="false" customHeight="true" outlineLevel="0" collapsed="false">
      <c r="A436" s="51"/>
      <c r="B436" s="51"/>
      <c r="C436" s="51"/>
      <c r="D436" s="53"/>
      <c r="E436" s="51"/>
    </row>
    <row r="437" customFormat="false" ht="15.75" hidden="false" customHeight="true" outlineLevel="0" collapsed="false">
      <c r="A437" s="51"/>
      <c r="B437" s="51"/>
      <c r="C437" s="51"/>
      <c r="D437" s="53"/>
      <c r="E437" s="51"/>
    </row>
    <row r="438" customFormat="false" ht="15.75" hidden="false" customHeight="true" outlineLevel="0" collapsed="false">
      <c r="A438" s="51"/>
      <c r="B438" s="51"/>
      <c r="C438" s="51"/>
      <c r="D438" s="53"/>
      <c r="E438" s="51"/>
    </row>
    <row r="439" customFormat="false" ht="15.75" hidden="false" customHeight="true" outlineLevel="0" collapsed="false">
      <c r="A439" s="51"/>
      <c r="B439" s="51"/>
      <c r="C439" s="51"/>
      <c r="D439" s="53"/>
      <c r="E439" s="51"/>
    </row>
    <row r="440" customFormat="false" ht="15.75" hidden="false" customHeight="true" outlineLevel="0" collapsed="false">
      <c r="A440" s="51"/>
      <c r="B440" s="51"/>
      <c r="C440" s="51"/>
      <c r="D440" s="53"/>
      <c r="E440" s="51"/>
    </row>
    <row r="441" customFormat="false" ht="15.75" hidden="false" customHeight="true" outlineLevel="0" collapsed="false">
      <c r="A441" s="51"/>
      <c r="B441" s="51"/>
      <c r="C441" s="51"/>
      <c r="D441" s="53"/>
      <c r="E441" s="51"/>
    </row>
    <row r="442" customFormat="false" ht="15.75" hidden="false" customHeight="true" outlineLevel="0" collapsed="false">
      <c r="A442" s="51"/>
      <c r="B442" s="51"/>
      <c r="C442" s="51"/>
      <c r="D442" s="53"/>
      <c r="E442" s="51"/>
    </row>
    <row r="443" customFormat="false" ht="15.75" hidden="false" customHeight="true" outlineLevel="0" collapsed="false">
      <c r="A443" s="51"/>
      <c r="B443" s="51"/>
      <c r="C443" s="51"/>
      <c r="D443" s="53"/>
      <c r="E443" s="51"/>
    </row>
    <row r="444" customFormat="false" ht="15.75" hidden="false" customHeight="true" outlineLevel="0" collapsed="false">
      <c r="A444" s="51"/>
      <c r="B444" s="51"/>
      <c r="C444" s="51"/>
      <c r="D444" s="53"/>
      <c r="E444" s="51"/>
    </row>
    <row r="445" customFormat="false" ht="15.75" hidden="false" customHeight="true" outlineLevel="0" collapsed="false">
      <c r="A445" s="51"/>
      <c r="B445" s="51"/>
      <c r="C445" s="51"/>
      <c r="D445" s="53"/>
      <c r="E445" s="51"/>
    </row>
    <row r="446" customFormat="false" ht="15.75" hidden="false" customHeight="true" outlineLevel="0" collapsed="false">
      <c r="A446" s="51"/>
      <c r="B446" s="51"/>
      <c r="C446" s="51"/>
      <c r="D446" s="53"/>
      <c r="E446" s="51"/>
    </row>
    <row r="447" customFormat="false" ht="15.75" hidden="false" customHeight="true" outlineLevel="0" collapsed="false">
      <c r="A447" s="51"/>
      <c r="B447" s="51"/>
      <c r="C447" s="51"/>
      <c r="D447" s="53"/>
      <c r="E447" s="51"/>
    </row>
    <row r="448" customFormat="false" ht="15.75" hidden="false" customHeight="true" outlineLevel="0" collapsed="false">
      <c r="A448" s="51"/>
      <c r="B448" s="51"/>
      <c r="C448" s="51"/>
      <c r="D448" s="53"/>
      <c r="E448" s="51"/>
    </row>
    <row r="449" customFormat="false" ht="15.75" hidden="false" customHeight="true" outlineLevel="0" collapsed="false">
      <c r="A449" s="51"/>
      <c r="B449" s="51"/>
      <c r="C449" s="51"/>
      <c r="D449" s="53"/>
      <c r="E449" s="51"/>
    </row>
    <row r="450" customFormat="false" ht="15.75" hidden="false" customHeight="true" outlineLevel="0" collapsed="false">
      <c r="A450" s="51"/>
      <c r="B450" s="51"/>
      <c r="C450" s="51"/>
      <c r="D450" s="53"/>
      <c r="E450" s="51"/>
    </row>
    <row r="451" customFormat="false" ht="15.75" hidden="false" customHeight="true" outlineLevel="0" collapsed="false">
      <c r="A451" s="51"/>
      <c r="B451" s="51"/>
      <c r="C451" s="51"/>
      <c r="D451" s="53"/>
      <c r="E451" s="51"/>
    </row>
    <row r="452" customFormat="false" ht="15.75" hidden="false" customHeight="true" outlineLevel="0" collapsed="false">
      <c r="A452" s="51"/>
      <c r="B452" s="51"/>
      <c r="C452" s="51"/>
      <c r="D452" s="53"/>
      <c r="E452" s="51"/>
    </row>
    <row r="453" customFormat="false" ht="15.75" hidden="false" customHeight="true" outlineLevel="0" collapsed="false">
      <c r="A453" s="51"/>
      <c r="B453" s="51"/>
      <c r="C453" s="51"/>
      <c r="D453" s="53"/>
      <c r="E453" s="51"/>
    </row>
    <row r="454" customFormat="false" ht="15.75" hidden="false" customHeight="true" outlineLevel="0" collapsed="false">
      <c r="A454" s="51"/>
      <c r="B454" s="51"/>
      <c r="C454" s="51"/>
      <c r="D454" s="53"/>
      <c r="E454" s="51"/>
    </row>
    <row r="455" customFormat="false" ht="15.75" hidden="false" customHeight="true" outlineLevel="0" collapsed="false">
      <c r="A455" s="51"/>
      <c r="B455" s="51"/>
      <c r="C455" s="51"/>
      <c r="D455" s="53"/>
      <c r="E455" s="51"/>
    </row>
    <row r="456" customFormat="false" ht="15.75" hidden="false" customHeight="true" outlineLevel="0" collapsed="false">
      <c r="A456" s="51"/>
      <c r="B456" s="51"/>
      <c r="C456" s="51"/>
      <c r="D456" s="53"/>
      <c r="E456" s="51"/>
    </row>
    <row r="457" customFormat="false" ht="15.75" hidden="false" customHeight="true" outlineLevel="0" collapsed="false">
      <c r="A457" s="51"/>
      <c r="B457" s="51"/>
      <c r="C457" s="51"/>
      <c r="D457" s="53"/>
      <c r="E457" s="51"/>
    </row>
    <row r="458" customFormat="false" ht="15.75" hidden="false" customHeight="true" outlineLevel="0" collapsed="false">
      <c r="A458" s="51"/>
      <c r="B458" s="51"/>
      <c r="C458" s="51"/>
      <c r="D458" s="53"/>
      <c r="E458" s="51"/>
    </row>
    <row r="459" customFormat="false" ht="15.75" hidden="false" customHeight="true" outlineLevel="0" collapsed="false">
      <c r="A459" s="51"/>
      <c r="B459" s="51"/>
      <c r="C459" s="51"/>
      <c r="D459" s="53"/>
      <c r="E459" s="51"/>
    </row>
    <row r="460" customFormat="false" ht="15.75" hidden="false" customHeight="true" outlineLevel="0" collapsed="false">
      <c r="A460" s="51"/>
      <c r="B460" s="51"/>
      <c r="C460" s="51"/>
      <c r="D460" s="53"/>
      <c r="E460" s="51"/>
    </row>
    <row r="461" customFormat="false" ht="15.75" hidden="false" customHeight="true" outlineLevel="0" collapsed="false">
      <c r="A461" s="51"/>
      <c r="B461" s="51"/>
      <c r="C461" s="51"/>
      <c r="D461" s="53"/>
      <c r="E461" s="51"/>
    </row>
    <row r="462" customFormat="false" ht="15.75" hidden="false" customHeight="true" outlineLevel="0" collapsed="false">
      <c r="A462" s="51"/>
      <c r="B462" s="51"/>
      <c r="C462" s="51"/>
      <c r="D462" s="53"/>
      <c r="E462" s="51"/>
    </row>
    <row r="463" customFormat="false" ht="15.75" hidden="false" customHeight="true" outlineLevel="0" collapsed="false">
      <c r="A463" s="51"/>
      <c r="B463" s="51"/>
      <c r="C463" s="51"/>
      <c r="D463" s="53"/>
      <c r="E463" s="51"/>
    </row>
    <row r="464" customFormat="false" ht="15.75" hidden="false" customHeight="true" outlineLevel="0" collapsed="false">
      <c r="A464" s="51"/>
      <c r="B464" s="51"/>
      <c r="C464" s="51"/>
      <c r="D464" s="53"/>
      <c r="E464" s="51"/>
    </row>
    <row r="465" customFormat="false" ht="15.75" hidden="false" customHeight="true" outlineLevel="0" collapsed="false">
      <c r="A465" s="51"/>
      <c r="B465" s="51"/>
      <c r="C465" s="51"/>
      <c r="D465" s="53"/>
      <c r="E465" s="51"/>
    </row>
    <row r="466" customFormat="false" ht="15.75" hidden="false" customHeight="true" outlineLevel="0" collapsed="false">
      <c r="A466" s="51"/>
      <c r="B466" s="51"/>
      <c r="C466" s="51"/>
      <c r="D466" s="53"/>
      <c r="E466" s="51"/>
    </row>
    <row r="467" customFormat="false" ht="15.75" hidden="false" customHeight="true" outlineLevel="0" collapsed="false">
      <c r="A467" s="51"/>
      <c r="B467" s="51"/>
      <c r="C467" s="51"/>
      <c r="D467" s="53"/>
      <c r="E467" s="51"/>
    </row>
    <row r="468" customFormat="false" ht="15.75" hidden="false" customHeight="true" outlineLevel="0" collapsed="false">
      <c r="A468" s="51"/>
      <c r="B468" s="51"/>
      <c r="C468" s="51"/>
      <c r="D468" s="53"/>
      <c r="E468" s="51"/>
    </row>
    <row r="469" customFormat="false" ht="15.75" hidden="false" customHeight="true" outlineLevel="0" collapsed="false">
      <c r="A469" s="51"/>
      <c r="B469" s="51"/>
      <c r="C469" s="51"/>
      <c r="D469" s="53"/>
      <c r="E469" s="51"/>
    </row>
    <row r="470" customFormat="false" ht="15.75" hidden="false" customHeight="true" outlineLevel="0" collapsed="false">
      <c r="A470" s="51"/>
      <c r="B470" s="51"/>
      <c r="C470" s="51"/>
      <c r="D470" s="53"/>
      <c r="E470" s="51"/>
    </row>
    <row r="471" customFormat="false" ht="15.75" hidden="false" customHeight="true" outlineLevel="0" collapsed="false">
      <c r="A471" s="51"/>
      <c r="B471" s="51"/>
      <c r="C471" s="51"/>
      <c r="D471" s="53"/>
      <c r="E471" s="51"/>
    </row>
    <row r="472" customFormat="false" ht="15.75" hidden="false" customHeight="true" outlineLevel="0" collapsed="false">
      <c r="A472" s="51"/>
      <c r="B472" s="51"/>
      <c r="C472" s="51"/>
      <c r="D472" s="53"/>
      <c r="E472" s="51"/>
    </row>
    <row r="473" customFormat="false" ht="15.75" hidden="false" customHeight="true" outlineLevel="0" collapsed="false">
      <c r="A473" s="51"/>
      <c r="B473" s="51"/>
      <c r="C473" s="51"/>
      <c r="D473" s="53"/>
      <c r="E473" s="51"/>
    </row>
    <row r="474" customFormat="false" ht="15.75" hidden="false" customHeight="true" outlineLevel="0" collapsed="false">
      <c r="A474" s="51"/>
      <c r="B474" s="51"/>
      <c r="C474" s="51"/>
      <c r="D474" s="53"/>
      <c r="E474" s="51"/>
    </row>
    <row r="475" customFormat="false" ht="15.75" hidden="false" customHeight="true" outlineLevel="0" collapsed="false">
      <c r="A475" s="51"/>
      <c r="B475" s="51"/>
      <c r="C475" s="51"/>
      <c r="D475" s="53"/>
      <c r="E475" s="51"/>
    </row>
    <row r="476" customFormat="false" ht="15.75" hidden="false" customHeight="true" outlineLevel="0" collapsed="false">
      <c r="A476" s="51"/>
      <c r="B476" s="51"/>
      <c r="C476" s="51"/>
      <c r="D476" s="53"/>
      <c r="E476" s="51"/>
    </row>
    <row r="477" customFormat="false" ht="15.75" hidden="false" customHeight="true" outlineLevel="0" collapsed="false">
      <c r="A477" s="51"/>
      <c r="B477" s="51"/>
      <c r="C477" s="51"/>
      <c r="D477" s="53"/>
      <c r="E477" s="51"/>
    </row>
    <row r="478" customFormat="false" ht="15.75" hidden="false" customHeight="true" outlineLevel="0" collapsed="false">
      <c r="A478" s="51"/>
      <c r="B478" s="51"/>
      <c r="C478" s="51"/>
      <c r="D478" s="53"/>
      <c r="E478" s="51"/>
    </row>
    <row r="479" customFormat="false" ht="15.75" hidden="false" customHeight="true" outlineLevel="0" collapsed="false">
      <c r="A479" s="51"/>
      <c r="B479" s="51"/>
      <c r="C479" s="51"/>
      <c r="D479" s="53"/>
      <c r="E479" s="51"/>
    </row>
    <row r="480" customFormat="false" ht="15.75" hidden="false" customHeight="true" outlineLevel="0" collapsed="false">
      <c r="A480" s="51"/>
      <c r="B480" s="51"/>
      <c r="C480" s="51"/>
      <c r="D480" s="53"/>
      <c r="E480" s="51"/>
    </row>
    <row r="481" customFormat="false" ht="15.75" hidden="false" customHeight="true" outlineLevel="0" collapsed="false">
      <c r="A481" s="51"/>
      <c r="B481" s="51"/>
      <c r="C481" s="51"/>
      <c r="D481" s="53"/>
      <c r="E481" s="51"/>
    </row>
    <row r="482" customFormat="false" ht="15.75" hidden="false" customHeight="true" outlineLevel="0" collapsed="false">
      <c r="A482" s="51"/>
      <c r="B482" s="51"/>
      <c r="C482" s="51"/>
      <c r="D482" s="53"/>
      <c r="E482" s="51"/>
    </row>
    <row r="483" customFormat="false" ht="15.75" hidden="false" customHeight="true" outlineLevel="0" collapsed="false">
      <c r="A483" s="51"/>
      <c r="B483" s="51"/>
      <c r="C483" s="51"/>
      <c r="D483" s="53"/>
      <c r="E483" s="51"/>
    </row>
    <row r="484" customFormat="false" ht="15.75" hidden="false" customHeight="true" outlineLevel="0" collapsed="false">
      <c r="A484" s="51"/>
      <c r="B484" s="51"/>
      <c r="C484" s="51"/>
      <c r="D484" s="53"/>
      <c r="E484" s="51"/>
    </row>
    <row r="485" customFormat="false" ht="15.75" hidden="false" customHeight="true" outlineLevel="0" collapsed="false">
      <c r="A485" s="51"/>
      <c r="B485" s="51"/>
      <c r="C485" s="51"/>
      <c r="D485" s="53"/>
      <c r="E485" s="51"/>
    </row>
    <row r="486" customFormat="false" ht="15.75" hidden="false" customHeight="true" outlineLevel="0" collapsed="false">
      <c r="A486" s="51"/>
      <c r="B486" s="51"/>
      <c r="C486" s="51"/>
      <c r="D486" s="53"/>
      <c r="E486" s="51"/>
    </row>
    <row r="487" customFormat="false" ht="15.75" hidden="false" customHeight="true" outlineLevel="0" collapsed="false">
      <c r="A487" s="51"/>
      <c r="B487" s="51"/>
      <c r="C487" s="51"/>
      <c r="D487" s="53"/>
      <c r="E487" s="51"/>
    </row>
    <row r="488" customFormat="false" ht="15.75" hidden="false" customHeight="true" outlineLevel="0" collapsed="false">
      <c r="A488" s="51"/>
      <c r="B488" s="51"/>
      <c r="C488" s="51"/>
      <c r="D488" s="53"/>
      <c r="E488" s="51"/>
    </row>
    <row r="489" customFormat="false" ht="15.75" hidden="false" customHeight="true" outlineLevel="0" collapsed="false">
      <c r="A489" s="51"/>
      <c r="B489" s="51"/>
      <c r="C489" s="51"/>
      <c r="D489" s="53"/>
      <c r="E489" s="51"/>
    </row>
    <row r="490" customFormat="false" ht="15.75" hidden="false" customHeight="true" outlineLevel="0" collapsed="false">
      <c r="A490" s="51"/>
      <c r="B490" s="51"/>
      <c r="C490" s="51"/>
      <c r="D490" s="53"/>
      <c r="E490" s="51"/>
    </row>
    <row r="491" customFormat="false" ht="15.75" hidden="false" customHeight="true" outlineLevel="0" collapsed="false">
      <c r="A491" s="51"/>
      <c r="B491" s="51"/>
      <c r="C491" s="51"/>
      <c r="D491" s="53"/>
      <c r="E491" s="51"/>
    </row>
    <row r="492" customFormat="false" ht="15.75" hidden="false" customHeight="true" outlineLevel="0" collapsed="false">
      <c r="A492" s="51"/>
      <c r="B492" s="51"/>
      <c r="C492" s="51"/>
      <c r="D492" s="53"/>
      <c r="E492" s="51"/>
    </row>
    <row r="493" customFormat="false" ht="15.75" hidden="false" customHeight="true" outlineLevel="0" collapsed="false">
      <c r="A493" s="51"/>
      <c r="B493" s="51"/>
      <c r="C493" s="51"/>
      <c r="D493" s="53"/>
      <c r="E493" s="51"/>
    </row>
    <row r="494" customFormat="false" ht="15.75" hidden="false" customHeight="true" outlineLevel="0" collapsed="false">
      <c r="A494" s="51"/>
      <c r="B494" s="51"/>
      <c r="C494" s="51"/>
      <c r="D494" s="53"/>
      <c r="E494" s="51"/>
    </row>
    <row r="495" customFormat="false" ht="15.75" hidden="false" customHeight="true" outlineLevel="0" collapsed="false">
      <c r="A495" s="51"/>
      <c r="B495" s="51"/>
      <c r="C495" s="51"/>
      <c r="D495" s="53"/>
      <c r="E495" s="51"/>
    </row>
    <row r="496" customFormat="false" ht="15.75" hidden="false" customHeight="true" outlineLevel="0" collapsed="false">
      <c r="A496" s="51"/>
      <c r="B496" s="51"/>
      <c r="C496" s="51"/>
      <c r="D496" s="53"/>
      <c r="E496" s="51"/>
    </row>
    <row r="497" customFormat="false" ht="15.75" hidden="false" customHeight="true" outlineLevel="0" collapsed="false">
      <c r="A497" s="51"/>
      <c r="B497" s="51"/>
      <c r="C497" s="51"/>
      <c r="D497" s="53"/>
      <c r="E497" s="51"/>
    </row>
    <row r="498" customFormat="false" ht="15.75" hidden="false" customHeight="true" outlineLevel="0" collapsed="false">
      <c r="A498" s="51"/>
      <c r="B498" s="51"/>
      <c r="C498" s="51"/>
      <c r="D498" s="53"/>
      <c r="E498" s="51"/>
    </row>
    <row r="499" customFormat="false" ht="15.75" hidden="false" customHeight="true" outlineLevel="0" collapsed="false">
      <c r="A499" s="51"/>
      <c r="B499" s="51"/>
      <c r="C499" s="51"/>
      <c r="D499" s="53"/>
      <c r="E499" s="51"/>
    </row>
    <row r="500" customFormat="false" ht="15.75" hidden="false" customHeight="true" outlineLevel="0" collapsed="false">
      <c r="A500" s="51"/>
      <c r="B500" s="51"/>
      <c r="C500" s="51"/>
      <c r="D500" s="53"/>
      <c r="E500" s="51"/>
    </row>
    <row r="501" customFormat="false" ht="15.75" hidden="false" customHeight="true" outlineLevel="0" collapsed="false">
      <c r="A501" s="51"/>
      <c r="B501" s="51"/>
      <c r="C501" s="51"/>
      <c r="D501" s="53"/>
      <c r="E501" s="51"/>
    </row>
    <row r="502" customFormat="false" ht="15.75" hidden="false" customHeight="true" outlineLevel="0" collapsed="false">
      <c r="A502" s="51"/>
      <c r="B502" s="51"/>
      <c r="C502" s="51"/>
      <c r="D502" s="53"/>
      <c r="E502" s="51"/>
    </row>
    <row r="503" customFormat="false" ht="15.75" hidden="false" customHeight="true" outlineLevel="0" collapsed="false">
      <c r="A503" s="51"/>
      <c r="B503" s="51"/>
      <c r="C503" s="51"/>
      <c r="D503" s="53"/>
      <c r="E503" s="51"/>
    </row>
    <row r="504" customFormat="false" ht="15.75" hidden="false" customHeight="true" outlineLevel="0" collapsed="false">
      <c r="A504" s="51"/>
      <c r="B504" s="51"/>
      <c r="C504" s="51"/>
      <c r="D504" s="53"/>
      <c r="E504" s="51"/>
    </row>
    <row r="505" customFormat="false" ht="15.75" hidden="false" customHeight="true" outlineLevel="0" collapsed="false">
      <c r="A505" s="51"/>
      <c r="B505" s="51"/>
      <c r="C505" s="51"/>
      <c r="D505" s="53"/>
      <c r="E505" s="51"/>
    </row>
    <row r="506" customFormat="false" ht="15.75" hidden="false" customHeight="true" outlineLevel="0" collapsed="false">
      <c r="A506" s="51"/>
      <c r="B506" s="51"/>
      <c r="C506" s="51"/>
      <c r="D506" s="53"/>
      <c r="E506" s="51"/>
    </row>
    <row r="507" customFormat="false" ht="15.75" hidden="false" customHeight="true" outlineLevel="0" collapsed="false">
      <c r="A507" s="51"/>
      <c r="B507" s="51"/>
      <c r="C507" s="51"/>
      <c r="D507" s="53"/>
      <c r="E507" s="51"/>
    </row>
    <row r="508" customFormat="false" ht="15.75" hidden="false" customHeight="true" outlineLevel="0" collapsed="false">
      <c r="A508" s="51"/>
      <c r="B508" s="51"/>
      <c r="C508" s="51"/>
      <c r="D508" s="53"/>
      <c r="E508" s="51"/>
    </row>
    <row r="509" customFormat="false" ht="15.75" hidden="false" customHeight="true" outlineLevel="0" collapsed="false">
      <c r="A509" s="51"/>
      <c r="B509" s="51"/>
      <c r="C509" s="51"/>
      <c r="D509" s="53"/>
      <c r="E509" s="51"/>
    </row>
    <row r="510" customFormat="false" ht="15.75" hidden="false" customHeight="true" outlineLevel="0" collapsed="false">
      <c r="A510" s="51"/>
      <c r="B510" s="51"/>
      <c r="C510" s="51"/>
      <c r="D510" s="53"/>
      <c r="E510" s="51"/>
    </row>
    <row r="511" customFormat="false" ht="15.75" hidden="false" customHeight="true" outlineLevel="0" collapsed="false">
      <c r="A511" s="51"/>
      <c r="B511" s="51"/>
      <c r="C511" s="51"/>
      <c r="D511" s="53"/>
      <c r="E511" s="51"/>
    </row>
    <row r="512" customFormat="false" ht="15.75" hidden="false" customHeight="true" outlineLevel="0" collapsed="false">
      <c r="A512" s="51"/>
      <c r="B512" s="51"/>
      <c r="C512" s="51"/>
      <c r="D512" s="53"/>
      <c r="E512" s="51"/>
    </row>
    <row r="513" customFormat="false" ht="15.75" hidden="false" customHeight="true" outlineLevel="0" collapsed="false">
      <c r="A513" s="51"/>
      <c r="B513" s="51"/>
      <c r="C513" s="51"/>
      <c r="D513" s="53"/>
      <c r="E513" s="51"/>
    </row>
    <row r="514" customFormat="false" ht="15.75" hidden="false" customHeight="true" outlineLevel="0" collapsed="false">
      <c r="A514" s="51"/>
      <c r="B514" s="51"/>
      <c r="C514" s="51"/>
      <c r="D514" s="53"/>
      <c r="E514" s="51"/>
    </row>
    <row r="515" customFormat="false" ht="15.75" hidden="false" customHeight="true" outlineLevel="0" collapsed="false">
      <c r="A515" s="51"/>
      <c r="B515" s="51"/>
      <c r="C515" s="51"/>
      <c r="D515" s="53"/>
      <c r="E515" s="51"/>
    </row>
    <row r="516" customFormat="false" ht="15.75" hidden="false" customHeight="true" outlineLevel="0" collapsed="false">
      <c r="A516" s="51"/>
      <c r="B516" s="51"/>
      <c r="C516" s="51"/>
      <c r="D516" s="53"/>
      <c r="E516" s="51"/>
    </row>
    <row r="517" customFormat="false" ht="15.75" hidden="false" customHeight="true" outlineLevel="0" collapsed="false">
      <c r="A517" s="51"/>
      <c r="B517" s="51"/>
      <c r="C517" s="51"/>
      <c r="D517" s="53"/>
      <c r="E517" s="51"/>
    </row>
    <row r="518" customFormat="false" ht="15.75" hidden="false" customHeight="true" outlineLevel="0" collapsed="false">
      <c r="A518" s="51"/>
      <c r="B518" s="51"/>
      <c r="C518" s="51"/>
      <c r="D518" s="53"/>
      <c r="E518" s="51"/>
    </row>
    <row r="519" customFormat="false" ht="15.75" hidden="false" customHeight="true" outlineLevel="0" collapsed="false">
      <c r="A519" s="51"/>
      <c r="B519" s="51"/>
      <c r="C519" s="51"/>
      <c r="D519" s="53"/>
      <c r="E519" s="51"/>
    </row>
    <row r="520" customFormat="false" ht="15.75" hidden="false" customHeight="true" outlineLevel="0" collapsed="false">
      <c r="A520" s="51"/>
      <c r="B520" s="51"/>
      <c r="C520" s="51"/>
      <c r="D520" s="53"/>
      <c r="E520" s="51"/>
    </row>
    <row r="521" customFormat="false" ht="15.75" hidden="false" customHeight="true" outlineLevel="0" collapsed="false">
      <c r="A521" s="51"/>
      <c r="B521" s="51"/>
      <c r="C521" s="51"/>
      <c r="D521" s="53"/>
      <c r="E521" s="51"/>
    </row>
    <row r="522" customFormat="false" ht="15.75" hidden="false" customHeight="true" outlineLevel="0" collapsed="false">
      <c r="A522" s="51"/>
      <c r="B522" s="51"/>
      <c r="C522" s="51"/>
      <c r="D522" s="53"/>
      <c r="E522" s="51"/>
    </row>
    <row r="523" customFormat="false" ht="15.75" hidden="false" customHeight="true" outlineLevel="0" collapsed="false">
      <c r="A523" s="51"/>
      <c r="B523" s="51"/>
      <c r="C523" s="51"/>
      <c r="D523" s="53"/>
      <c r="E523" s="51"/>
    </row>
    <row r="524" customFormat="false" ht="15.75" hidden="false" customHeight="true" outlineLevel="0" collapsed="false">
      <c r="A524" s="51"/>
      <c r="B524" s="51"/>
      <c r="C524" s="51"/>
      <c r="D524" s="53"/>
      <c r="E524" s="51"/>
    </row>
    <row r="525" customFormat="false" ht="15.75" hidden="false" customHeight="true" outlineLevel="0" collapsed="false">
      <c r="A525" s="51"/>
      <c r="B525" s="51"/>
      <c r="C525" s="51"/>
      <c r="D525" s="53"/>
      <c r="E525" s="51"/>
    </row>
    <row r="526" customFormat="false" ht="15.75" hidden="false" customHeight="true" outlineLevel="0" collapsed="false">
      <c r="A526" s="51"/>
      <c r="B526" s="51"/>
      <c r="C526" s="51"/>
      <c r="D526" s="53"/>
      <c r="E526" s="51"/>
    </row>
    <row r="527" customFormat="false" ht="15.75" hidden="false" customHeight="true" outlineLevel="0" collapsed="false">
      <c r="A527" s="51"/>
      <c r="B527" s="51"/>
      <c r="C527" s="51"/>
      <c r="D527" s="53"/>
      <c r="E527" s="51"/>
    </row>
    <row r="528" customFormat="false" ht="15.75" hidden="false" customHeight="true" outlineLevel="0" collapsed="false">
      <c r="A528" s="51"/>
      <c r="B528" s="51"/>
      <c r="C528" s="51"/>
      <c r="D528" s="53"/>
      <c r="E528" s="51"/>
    </row>
    <row r="529" customFormat="false" ht="15.75" hidden="false" customHeight="true" outlineLevel="0" collapsed="false">
      <c r="A529" s="51"/>
      <c r="B529" s="51"/>
      <c r="C529" s="51"/>
      <c r="D529" s="53"/>
      <c r="E529" s="51"/>
    </row>
    <row r="530" customFormat="false" ht="15.75" hidden="false" customHeight="true" outlineLevel="0" collapsed="false">
      <c r="A530" s="51"/>
      <c r="B530" s="51"/>
      <c r="C530" s="51"/>
      <c r="D530" s="53"/>
      <c r="E530" s="51"/>
    </row>
    <row r="531" customFormat="false" ht="15.75" hidden="false" customHeight="true" outlineLevel="0" collapsed="false">
      <c r="A531" s="51"/>
      <c r="B531" s="51"/>
      <c r="C531" s="51"/>
      <c r="D531" s="53"/>
      <c r="E531" s="51"/>
    </row>
    <row r="532" customFormat="false" ht="15.75" hidden="false" customHeight="true" outlineLevel="0" collapsed="false">
      <c r="A532" s="51"/>
      <c r="B532" s="51"/>
      <c r="C532" s="51"/>
      <c r="D532" s="53"/>
      <c r="E532" s="51"/>
    </row>
    <row r="533" customFormat="false" ht="15.75" hidden="false" customHeight="true" outlineLevel="0" collapsed="false">
      <c r="A533" s="51"/>
      <c r="B533" s="51"/>
      <c r="C533" s="51"/>
      <c r="D533" s="53"/>
      <c r="E533" s="51"/>
    </row>
    <row r="534" customFormat="false" ht="15.75" hidden="false" customHeight="true" outlineLevel="0" collapsed="false">
      <c r="A534" s="51"/>
      <c r="B534" s="51"/>
      <c r="C534" s="51"/>
      <c r="D534" s="53"/>
      <c r="E534" s="51"/>
    </row>
    <row r="535" customFormat="false" ht="15.75" hidden="false" customHeight="true" outlineLevel="0" collapsed="false">
      <c r="A535" s="51"/>
      <c r="B535" s="51"/>
      <c r="C535" s="51"/>
      <c r="D535" s="53"/>
      <c r="E535" s="51"/>
    </row>
    <row r="536" customFormat="false" ht="15.75" hidden="false" customHeight="true" outlineLevel="0" collapsed="false">
      <c r="A536" s="51"/>
      <c r="B536" s="51"/>
      <c r="C536" s="51"/>
      <c r="D536" s="53"/>
      <c r="E536" s="51"/>
    </row>
    <row r="537" customFormat="false" ht="15.75" hidden="false" customHeight="true" outlineLevel="0" collapsed="false">
      <c r="A537" s="51"/>
      <c r="B537" s="51"/>
      <c r="C537" s="51"/>
      <c r="D537" s="53"/>
      <c r="E537" s="51"/>
    </row>
    <row r="538" customFormat="false" ht="15.75" hidden="false" customHeight="true" outlineLevel="0" collapsed="false">
      <c r="A538" s="51"/>
      <c r="B538" s="51"/>
      <c r="C538" s="51"/>
      <c r="D538" s="53"/>
      <c r="E538" s="51"/>
    </row>
    <row r="539" customFormat="false" ht="15.75" hidden="false" customHeight="true" outlineLevel="0" collapsed="false">
      <c r="A539" s="51"/>
      <c r="B539" s="51"/>
      <c r="C539" s="51"/>
      <c r="D539" s="53"/>
      <c r="E539" s="51"/>
    </row>
    <row r="540" customFormat="false" ht="15.75" hidden="false" customHeight="true" outlineLevel="0" collapsed="false">
      <c r="A540" s="51"/>
      <c r="B540" s="51"/>
      <c r="C540" s="51"/>
      <c r="D540" s="53"/>
      <c r="E540" s="51"/>
    </row>
    <row r="541" customFormat="false" ht="15.75" hidden="false" customHeight="true" outlineLevel="0" collapsed="false">
      <c r="A541" s="51"/>
      <c r="B541" s="51"/>
      <c r="C541" s="51"/>
      <c r="D541" s="53"/>
      <c r="E541" s="51"/>
    </row>
    <row r="542" customFormat="false" ht="15.75" hidden="false" customHeight="true" outlineLevel="0" collapsed="false">
      <c r="A542" s="51"/>
      <c r="B542" s="51"/>
      <c r="C542" s="51"/>
      <c r="D542" s="53"/>
      <c r="E542" s="51"/>
    </row>
    <row r="543" customFormat="false" ht="15.75" hidden="false" customHeight="true" outlineLevel="0" collapsed="false">
      <c r="A543" s="51"/>
      <c r="B543" s="51"/>
      <c r="C543" s="51"/>
      <c r="D543" s="53"/>
      <c r="E543" s="51"/>
    </row>
    <row r="544" customFormat="false" ht="15.75" hidden="false" customHeight="true" outlineLevel="0" collapsed="false">
      <c r="A544" s="51"/>
      <c r="B544" s="51"/>
      <c r="C544" s="51"/>
      <c r="D544" s="53"/>
      <c r="E544" s="51"/>
    </row>
    <row r="545" customFormat="false" ht="15.75" hidden="false" customHeight="true" outlineLevel="0" collapsed="false">
      <c r="A545" s="51"/>
      <c r="B545" s="51"/>
      <c r="C545" s="51"/>
      <c r="D545" s="53"/>
      <c r="E545" s="51"/>
    </row>
    <row r="546" customFormat="false" ht="15.75" hidden="false" customHeight="true" outlineLevel="0" collapsed="false">
      <c r="A546" s="51"/>
      <c r="B546" s="51"/>
      <c r="C546" s="51"/>
      <c r="D546" s="53"/>
      <c r="E546" s="51"/>
    </row>
    <row r="547" customFormat="false" ht="15.75" hidden="false" customHeight="true" outlineLevel="0" collapsed="false">
      <c r="A547" s="51"/>
      <c r="B547" s="51"/>
      <c r="C547" s="51"/>
      <c r="D547" s="53"/>
      <c r="E547" s="51"/>
    </row>
    <row r="548" customFormat="false" ht="15.75" hidden="false" customHeight="true" outlineLevel="0" collapsed="false">
      <c r="A548" s="51"/>
      <c r="B548" s="51"/>
      <c r="C548" s="51"/>
      <c r="D548" s="53"/>
      <c r="E548" s="51"/>
    </row>
    <row r="549" customFormat="false" ht="15.75" hidden="false" customHeight="true" outlineLevel="0" collapsed="false">
      <c r="A549" s="51"/>
      <c r="B549" s="51"/>
      <c r="C549" s="51"/>
      <c r="D549" s="53"/>
      <c r="E549" s="51"/>
    </row>
    <row r="550" customFormat="false" ht="15.75" hidden="false" customHeight="true" outlineLevel="0" collapsed="false">
      <c r="A550" s="51"/>
      <c r="B550" s="51"/>
      <c r="C550" s="51"/>
      <c r="D550" s="53"/>
      <c r="E550" s="51"/>
    </row>
    <row r="551" customFormat="false" ht="15.75" hidden="false" customHeight="true" outlineLevel="0" collapsed="false">
      <c r="A551" s="51"/>
      <c r="B551" s="51"/>
      <c r="C551" s="51"/>
      <c r="D551" s="53"/>
      <c r="E551" s="51"/>
    </row>
    <row r="552" customFormat="false" ht="15.75" hidden="false" customHeight="true" outlineLevel="0" collapsed="false">
      <c r="A552" s="51"/>
      <c r="B552" s="51"/>
      <c r="C552" s="51"/>
      <c r="D552" s="53"/>
      <c r="E552" s="51"/>
    </row>
    <row r="553" customFormat="false" ht="15.75" hidden="false" customHeight="true" outlineLevel="0" collapsed="false">
      <c r="A553" s="51"/>
      <c r="B553" s="51"/>
      <c r="C553" s="51"/>
      <c r="D553" s="53"/>
      <c r="E553" s="51"/>
    </row>
    <row r="554" customFormat="false" ht="15.75" hidden="false" customHeight="true" outlineLevel="0" collapsed="false">
      <c r="A554" s="51"/>
      <c r="B554" s="51"/>
      <c r="C554" s="51"/>
      <c r="D554" s="53"/>
      <c r="E554" s="51"/>
    </row>
    <row r="555" customFormat="false" ht="15.75" hidden="false" customHeight="true" outlineLevel="0" collapsed="false">
      <c r="A555" s="51"/>
      <c r="B555" s="51"/>
      <c r="C555" s="51"/>
      <c r="D555" s="53"/>
      <c r="E555" s="51"/>
    </row>
    <row r="556" customFormat="false" ht="15.75" hidden="false" customHeight="true" outlineLevel="0" collapsed="false">
      <c r="A556" s="51"/>
      <c r="B556" s="51"/>
      <c r="C556" s="51"/>
      <c r="D556" s="53"/>
      <c r="E556" s="51"/>
    </row>
    <row r="557" customFormat="false" ht="15.75" hidden="false" customHeight="true" outlineLevel="0" collapsed="false">
      <c r="A557" s="51"/>
      <c r="B557" s="51"/>
      <c r="C557" s="51"/>
      <c r="D557" s="53"/>
      <c r="E557" s="51"/>
    </row>
    <row r="558" customFormat="false" ht="15.75" hidden="false" customHeight="true" outlineLevel="0" collapsed="false">
      <c r="A558" s="51"/>
      <c r="B558" s="51"/>
      <c r="C558" s="51"/>
      <c r="D558" s="53"/>
      <c r="E558" s="51"/>
    </row>
    <row r="559" customFormat="false" ht="15.75" hidden="false" customHeight="true" outlineLevel="0" collapsed="false">
      <c r="A559" s="51"/>
      <c r="B559" s="51"/>
      <c r="C559" s="51"/>
      <c r="D559" s="53"/>
      <c r="E559" s="51"/>
    </row>
    <row r="560" customFormat="false" ht="15.75" hidden="false" customHeight="true" outlineLevel="0" collapsed="false">
      <c r="A560" s="51"/>
      <c r="B560" s="51"/>
      <c r="C560" s="51"/>
      <c r="D560" s="53"/>
      <c r="E560" s="51"/>
    </row>
    <row r="561" customFormat="false" ht="15.75" hidden="false" customHeight="true" outlineLevel="0" collapsed="false">
      <c r="A561" s="51"/>
      <c r="B561" s="51"/>
      <c r="C561" s="51"/>
      <c r="D561" s="53"/>
      <c r="E561" s="51"/>
    </row>
    <row r="562" customFormat="false" ht="15.75" hidden="false" customHeight="true" outlineLevel="0" collapsed="false">
      <c r="A562" s="51"/>
      <c r="B562" s="51"/>
      <c r="C562" s="51"/>
      <c r="D562" s="53"/>
      <c r="E562" s="51"/>
    </row>
    <row r="563" customFormat="false" ht="15.75" hidden="false" customHeight="true" outlineLevel="0" collapsed="false">
      <c r="A563" s="51"/>
      <c r="B563" s="51"/>
      <c r="C563" s="51"/>
      <c r="D563" s="53"/>
      <c r="E563" s="51"/>
    </row>
    <row r="564" customFormat="false" ht="15.75" hidden="false" customHeight="true" outlineLevel="0" collapsed="false">
      <c r="A564" s="51"/>
      <c r="B564" s="51"/>
      <c r="C564" s="51"/>
      <c r="D564" s="53"/>
      <c r="E564" s="51"/>
    </row>
    <row r="565" customFormat="false" ht="15.75" hidden="false" customHeight="true" outlineLevel="0" collapsed="false">
      <c r="A565" s="51"/>
      <c r="B565" s="51"/>
      <c r="C565" s="51"/>
      <c r="D565" s="53"/>
      <c r="E565" s="51"/>
    </row>
    <row r="566" customFormat="false" ht="15.75" hidden="false" customHeight="true" outlineLevel="0" collapsed="false">
      <c r="A566" s="51"/>
      <c r="B566" s="51"/>
      <c r="C566" s="51"/>
      <c r="D566" s="53"/>
      <c r="E566" s="51"/>
    </row>
    <row r="567" customFormat="false" ht="15.75" hidden="false" customHeight="true" outlineLevel="0" collapsed="false">
      <c r="A567" s="51"/>
      <c r="B567" s="51"/>
      <c r="C567" s="51"/>
      <c r="D567" s="53"/>
      <c r="E567" s="51"/>
    </row>
    <row r="568" customFormat="false" ht="15.75" hidden="false" customHeight="true" outlineLevel="0" collapsed="false">
      <c r="A568" s="51"/>
      <c r="B568" s="51"/>
      <c r="C568" s="51"/>
      <c r="D568" s="53"/>
      <c r="E568" s="51"/>
    </row>
    <row r="569" customFormat="false" ht="15.75" hidden="false" customHeight="true" outlineLevel="0" collapsed="false">
      <c r="A569" s="51"/>
      <c r="B569" s="51"/>
      <c r="C569" s="51"/>
      <c r="D569" s="53"/>
      <c r="E569" s="51"/>
    </row>
    <row r="570" customFormat="false" ht="15.75" hidden="false" customHeight="true" outlineLevel="0" collapsed="false">
      <c r="A570" s="51"/>
      <c r="B570" s="51"/>
      <c r="C570" s="51"/>
      <c r="D570" s="53"/>
      <c r="E570" s="51"/>
    </row>
    <row r="571" customFormat="false" ht="15.75" hidden="false" customHeight="true" outlineLevel="0" collapsed="false">
      <c r="A571" s="51"/>
      <c r="B571" s="51"/>
      <c r="C571" s="51"/>
      <c r="D571" s="53"/>
      <c r="E571" s="51"/>
    </row>
    <row r="572" customFormat="false" ht="15.75" hidden="false" customHeight="true" outlineLevel="0" collapsed="false">
      <c r="A572" s="51"/>
      <c r="B572" s="51"/>
      <c r="C572" s="51"/>
      <c r="D572" s="53"/>
      <c r="E572" s="51"/>
    </row>
    <row r="573" customFormat="false" ht="15.75" hidden="false" customHeight="true" outlineLevel="0" collapsed="false">
      <c r="A573" s="51"/>
      <c r="B573" s="51"/>
      <c r="C573" s="51"/>
      <c r="D573" s="53"/>
      <c r="E573" s="51"/>
    </row>
    <row r="574" customFormat="false" ht="15.75" hidden="false" customHeight="true" outlineLevel="0" collapsed="false">
      <c r="A574" s="51"/>
      <c r="B574" s="51"/>
      <c r="C574" s="51"/>
      <c r="D574" s="53"/>
      <c r="E574" s="51"/>
    </row>
    <row r="575" customFormat="false" ht="15.75" hidden="false" customHeight="true" outlineLevel="0" collapsed="false">
      <c r="A575" s="51"/>
      <c r="B575" s="51"/>
      <c r="C575" s="51"/>
      <c r="D575" s="53"/>
      <c r="E575" s="51"/>
    </row>
    <row r="576" customFormat="false" ht="15.75" hidden="false" customHeight="true" outlineLevel="0" collapsed="false">
      <c r="A576" s="51"/>
      <c r="B576" s="51"/>
      <c r="C576" s="51"/>
      <c r="D576" s="53"/>
      <c r="E576" s="51"/>
    </row>
    <row r="577" customFormat="false" ht="15.75" hidden="false" customHeight="true" outlineLevel="0" collapsed="false">
      <c r="A577" s="51"/>
      <c r="B577" s="51"/>
      <c r="C577" s="51"/>
      <c r="D577" s="53"/>
      <c r="E577" s="51"/>
    </row>
    <row r="578" customFormat="false" ht="15.75" hidden="false" customHeight="true" outlineLevel="0" collapsed="false">
      <c r="A578" s="51"/>
      <c r="B578" s="51"/>
      <c r="C578" s="51"/>
      <c r="D578" s="53"/>
      <c r="E578" s="51"/>
    </row>
    <row r="579" customFormat="false" ht="15.75" hidden="false" customHeight="true" outlineLevel="0" collapsed="false">
      <c r="A579" s="51"/>
      <c r="B579" s="51"/>
      <c r="C579" s="51"/>
      <c r="D579" s="53"/>
      <c r="E579" s="51"/>
    </row>
    <row r="580" customFormat="false" ht="15.75" hidden="false" customHeight="true" outlineLevel="0" collapsed="false">
      <c r="A580" s="51"/>
      <c r="B580" s="51"/>
      <c r="C580" s="51"/>
      <c r="D580" s="53"/>
      <c r="E580" s="51"/>
    </row>
    <row r="581" customFormat="false" ht="15.75" hidden="false" customHeight="true" outlineLevel="0" collapsed="false">
      <c r="A581" s="51"/>
      <c r="B581" s="51"/>
      <c r="C581" s="51"/>
      <c r="D581" s="53"/>
      <c r="E581" s="51"/>
    </row>
    <row r="582" customFormat="false" ht="15.75" hidden="false" customHeight="true" outlineLevel="0" collapsed="false">
      <c r="A582" s="51"/>
      <c r="B582" s="51"/>
      <c r="C582" s="51"/>
      <c r="D582" s="53"/>
      <c r="E582" s="51"/>
    </row>
    <row r="583" customFormat="false" ht="15.75" hidden="false" customHeight="true" outlineLevel="0" collapsed="false">
      <c r="A583" s="51"/>
      <c r="B583" s="51"/>
      <c r="C583" s="51"/>
      <c r="D583" s="53"/>
      <c r="E583" s="51"/>
    </row>
    <row r="584" customFormat="false" ht="15.75" hidden="false" customHeight="true" outlineLevel="0" collapsed="false">
      <c r="A584" s="51"/>
      <c r="B584" s="51"/>
      <c r="C584" s="51"/>
      <c r="D584" s="53"/>
      <c r="E584" s="51"/>
    </row>
    <row r="585" customFormat="false" ht="15.75" hidden="false" customHeight="true" outlineLevel="0" collapsed="false">
      <c r="A585" s="51"/>
      <c r="B585" s="51"/>
      <c r="C585" s="51"/>
      <c r="D585" s="53"/>
      <c r="E585" s="51"/>
    </row>
    <row r="586" customFormat="false" ht="15.75" hidden="false" customHeight="true" outlineLevel="0" collapsed="false">
      <c r="A586" s="51"/>
      <c r="B586" s="51"/>
      <c r="C586" s="51"/>
      <c r="D586" s="53"/>
      <c r="E586" s="51"/>
    </row>
    <row r="587" customFormat="false" ht="15.75" hidden="false" customHeight="true" outlineLevel="0" collapsed="false">
      <c r="A587" s="51"/>
      <c r="B587" s="51"/>
      <c r="C587" s="51"/>
      <c r="D587" s="53"/>
      <c r="E587" s="51"/>
    </row>
    <row r="588" customFormat="false" ht="15.75" hidden="false" customHeight="true" outlineLevel="0" collapsed="false">
      <c r="A588" s="51"/>
      <c r="B588" s="51"/>
      <c r="C588" s="51"/>
      <c r="D588" s="53"/>
      <c r="E588" s="51"/>
    </row>
    <row r="589" customFormat="false" ht="15.75" hidden="false" customHeight="true" outlineLevel="0" collapsed="false">
      <c r="A589" s="51"/>
      <c r="B589" s="51"/>
      <c r="C589" s="51"/>
      <c r="D589" s="53"/>
      <c r="E589" s="51"/>
    </row>
    <row r="590" customFormat="false" ht="15.75" hidden="false" customHeight="true" outlineLevel="0" collapsed="false">
      <c r="A590" s="51"/>
      <c r="B590" s="51"/>
      <c r="C590" s="51"/>
      <c r="D590" s="53"/>
      <c r="E590" s="51"/>
    </row>
    <row r="591" customFormat="false" ht="15.75" hidden="false" customHeight="true" outlineLevel="0" collapsed="false">
      <c r="A591" s="51"/>
      <c r="B591" s="51"/>
      <c r="C591" s="51"/>
      <c r="D591" s="53"/>
      <c r="E591" s="51"/>
    </row>
    <row r="592" customFormat="false" ht="15.75" hidden="false" customHeight="true" outlineLevel="0" collapsed="false">
      <c r="A592" s="51"/>
      <c r="B592" s="51"/>
      <c r="C592" s="51"/>
      <c r="D592" s="53"/>
      <c r="E592" s="51"/>
    </row>
    <row r="593" customFormat="false" ht="15.75" hidden="false" customHeight="true" outlineLevel="0" collapsed="false">
      <c r="A593" s="51"/>
      <c r="B593" s="51"/>
      <c r="C593" s="51"/>
      <c r="D593" s="53"/>
      <c r="E593" s="51"/>
    </row>
    <row r="594" customFormat="false" ht="15.75" hidden="false" customHeight="true" outlineLevel="0" collapsed="false">
      <c r="A594" s="51"/>
      <c r="B594" s="51"/>
      <c r="C594" s="51"/>
      <c r="D594" s="53"/>
      <c r="E594" s="51"/>
    </row>
    <row r="595" customFormat="false" ht="15.75" hidden="false" customHeight="true" outlineLevel="0" collapsed="false">
      <c r="A595" s="51"/>
      <c r="B595" s="51"/>
      <c r="C595" s="51"/>
      <c r="D595" s="53"/>
      <c r="E595" s="51"/>
    </row>
    <row r="596" customFormat="false" ht="15.75" hidden="false" customHeight="true" outlineLevel="0" collapsed="false">
      <c r="A596" s="51"/>
      <c r="B596" s="51"/>
      <c r="C596" s="51"/>
      <c r="D596" s="53"/>
      <c r="E596" s="51"/>
    </row>
    <row r="597" customFormat="false" ht="15.75" hidden="false" customHeight="true" outlineLevel="0" collapsed="false">
      <c r="A597" s="51"/>
      <c r="B597" s="51"/>
      <c r="C597" s="51"/>
      <c r="D597" s="53"/>
      <c r="E597" s="51"/>
    </row>
    <row r="598" customFormat="false" ht="15.75" hidden="false" customHeight="true" outlineLevel="0" collapsed="false">
      <c r="A598" s="51"/>
      <c r="B598" s="51"/>
      <c r="C598" s="51"/>
      <c r="D598" s="53"/>
      <c r="E598" s="51"/>
    </row>
    <row r="599" customFormat="false" ht="15.75" hidden="false" customHeight="true" outlineLevel="0" collapsed="false">
      <c r="A599" s="51"/>
      <c r="B599" s="51"/>
      <c r="C599" s="51"/>
      <c r="D599" s="53"/>
      <c r="E599" s="51"/>
    </row>
    <row r="600" customFormat="false" ht="15.75" hidden="false" customHeight="true" outlineLevel="0" collapsed="false">
      <c r="A600" s="51"/>
      <c r="B600" s="51"/>
      <c r="C600" s="51"/>
      <c r="D600" s="53"/>
      <c r="E600" s="51"/>
    </row>
    <row r="601" customFormat="false" ht="15.75" hidden="false" customHeight="true" outlineLevel="0" collapsed="false">
      <c r="A601" s="51"/>
      <c r="B601" s="51"/>
      <c r="C601" s="51"/>
      <c r="D601" s="53"/>
      <c r="E601" s="51"/>
    </row>
    <row r="602" customFormat="false" ht="15.75" hidden="false" customHeight="true" outlineLevel="0" collapsed="false">
      <c r="A602" s="51"/>
      <c r="B602" s="51"/>
      <c r="C602" s="51"/>
      <c r="D602" s="53"/>
      <c r="E602" s="51"/>
    </row>
    <row r="603" customFormat="false" ht="15.75" hidden="false" customHeight="true" outlineLevel="0" collapsed="false">
      <c r="A603" s="51"/>
      <c r="B603" s="51"/>
      <c r="C603" s="51"/>
      <c r="D603" s="53"/>
      <c r="E603" s="51"/>
    </row>
    <row r="604" customFormat="false" ht="15.75" hidden="false" customHeight="true" outlineLevel="0" collapsed="false">
      <c r="A604" s="51"/>
      <c r="B604" s="51"/>
      <c r="C604" s="51"/>
      <c r="D604" s="53"/>
      <c r="E604" s="51"/>
    </row>
    <row r="605" customFormat="false" ht="15.75" hidden="false" customHeight="true" outlineLevel="0" collapsed="false">
      <c r="A605" s="51"/>
      <c r="B605" s="51"/>
      <c r="C605" s="51"/>
      <c r="D605" s="53"/>
      <c r="E605" s="51"/>
    </row>
    <row r="606" customFormat="false" ht="15.75" hidden="false" customHeight="true" outlineLevel="0" collapsed="false">
      <c r="A606" s="51"/>
      <c r="B606" s="51"/>
      <c r="C606" s="51"/>
      <c r="D606" s="53"/>
      <c r="E606" s="51"/>
    </row>
    <row r="607" customFormat="false" ht="15.75" hidden="false" customHeight="true" outlineLevel="0" collapsed="false">
      <c r="A607" s="51"/>
      <c r="B607" s="51"/>
      <c r="C607" s="51"/>
      <c r="D607" s="53"/>
      <c r="E607" s="51"/>
    </row>
    <row r="608" customFormat="false" ht="15.75" hidden="false" customHeight="true" outlineLevel="0" collapsed="false">
      <c r="A608" s="51"/>
      <c r="B608" s="51"/>
      <c r="C608" s="51"/>
      <c r="D608" s="53"/>
      <c r="E608" s="51"/>
    </row>
    <row r="609" customFormat="false" ht="15.75" hidden="false" customHeight="true" outlineLevel="0" collapsed="false">
      <c r="A609" s="51"/>
      <c r="B609" s="51"/>
      <c r="C609" s="51"/>
      <c r="D609" s="53"/>
      <c r="E609" s="51"/>
    </row>
    <row r="610" customFormat="false" ht="15.75" hidden="false" customHeight="true" outlineLevel="0" collapsed="false">
      <c r="A610" s="51"/>
      <c r="B610" s="51"/>
      <c r="C610" s="51"/>
      <c r="D610" s="53"/>
      <c r="E610" s="51"/>
    </row>
    <row r="611" customFormat="false" ht="15.75" hidden="false" customHeight="true" outlineLevel="0" collapsed="false">
      <c r="A611" s="51"/>
      <c r="B611" s="51"/>
      <c r="C611" s="51"/>
      <c r="D611" s="53"/>
      <c r="E611" s="51"/>
    </row>
    <row r="612" customFormat="false" ht="15.75" hidden="false" customHeight="true" outlineLevel="0" collapsed="false">
      <c r="A612" s="51"/>
      <c r="B612" s="51"/>
      <c r="C612" s="51"/>
      <c r="D612" s="53"/>
      <c r="E612" s="51"/>
    </row>
    <row r="613" customFormat="false" ht="15.75" hidden="false" customHeight="true" outlineLevel="0" collapsed="false">
      <c r="A613" s="51"/>
      <c r="B613" s="51"/>
      <c r="C613" s="51"/>
      <c r="D613" s="53"/>
      <c r="E613" s="51"/>
    </row>
    <row r="614" customFormat="false" ht="15.75" hidden="false" customHeight="true" outlineLevel="0" collapsed="false">
      <c r="A614" s="51"/>
      <c r="B614" s="51"/>
      <c r="C614" s="51"/>
      <c r="D614" s="53"/>
      <c r="E614" s="51"/>
    </row>
    <row r="615" customFormat="false" ht="15.75" hidden="false" customHeight="true" outlineLevel="0" collapsed="false">
      <c r="A615" s="51"/>
      <c r="B615" s="51"/>
      <c r="C615" s="51"/>
      <c r="D615" s="53"/>
      <c r="E615" s="51"/>
    </row>
    <row r="616" customFormat="false" ht="15.75" hidden="false" customHeight="true" outlineLevel="0" collapsed="false">
      <c r="A616" s="51"/>
      <c r="B616" s="51"/>
      <c r="C616" s="51"/>
      <c r="D616" s="53"/>
      <c r="E616" s="51"/>
    </row>
    <row r="617" customFormat="false" ht="15.75" hidden="false" customHeight="true" outlineLevel="0" collapsed="false">
      <c r="A617" s="51"/>
      <c r="B617" s="51"/>
      <c r="C617" s="51"/>
      <c r="D617" s="53"/>
      <c r="E617" s="51"/>
    </row>
    <row r="618" customFormat="false" ht="15.75" hidden="false" customHeight="true" outlineLevel="0" collapsed="false">
      <c r="A618" s="51"/>
      <c r="B618" s="51"/>
      <c r="C618" s="51"/>
      <c r="D618" s="53"/>
      <c r="E618" s="51"/>
    </row>
    <row r="619" customFormat="false" ht="15.75" hidden="false" customHeight="true" outlineLevel="0" collapsed="false">
      <c r="A619" s="51"/>
      <c r="B619" s="51"/>
      <c r="C619" s="51"/>
      <c r="D619" s="53"/>
      <c r="E619" s="51"/>
    </row>
    <row r="620" customFormat="false" ht="15.75" hidden="false" customHeight="true" outlineLevel="0" collapsed="false">
      <c r="A620" s="51"/>
      <c r="B620" s="51"/>
      <c r="C620" s="51"/>
      <c r="D620" s="53"/>
      <c r="E620" s="51"/>
    </row>
    <row r="621" customFormat="false" ht="15.75" hidden="false" customHeight="true" outlineLevel="0" collapsed="false">
      <c r="A621" s="51"/>
      <c r="B621" s="51"/>
      <c r="C621" s="51"/>
      <c r="D621" s="53"/>
      <c r="E621" s="51"/>
    </row>
    <row r="622" customFormat="false" ht="15.75" hidden="false" customHeight="true" outlineLevel="0" collapsed="false">
      <c r="A622" s="51"/>
      <c r="B622" s="51"/>
      <c r="C622" s="51"/>
      <c r="D622" s="53"/>
      <c r="E622" s="51"/>
    </row>
    <row r="623" customFormat="false" ht="15.75" hidden="false" customHeight="true" outlineLevel="0" collapsed="false">
      <c r="A623" s="51"/>
      <c r="B623" s="51"/>
      <c r="C623" s="51"/>
      <c r="D623" s="53"/>
      <c r="E623" s="51"/>
    </row>
    <row r="624" customFormat="false" ht="15.75" hidden="false" customHeight="true" outlineLevel="0" collapsed="false">
      <c r="A624" s="51"/>
      <c r="B624" s="51"/>
      <c r="C624" s="51"/>
      <c r="D624" s="53"/>
      <c r="E624" s="51"/>
    </row>
    <row r="625" customFormat="false" ht="15.75" hidden="false" customHeight="true" outlineLevel="0" collapsed="false">
      <c r="A625" s="51"/>
      <c r="B625" s="51"/>
      <c r="C625" s="51"/>
      <c r="D625" s="53"/>
      <c r="E625" s="51"/>
    </row>
    <row r="626" customFormat="false" ht="15.75" hidden="false" customHeight="true" outlineLevel="0" collapsed="false">
      <c r="A626" s="51"/>
      <c r="B626" s="51"/>
      <c r="C626" s="51"/>
      <c r="D626" s="53"/>
      <c r="E626" s="51"/>
    </row>
    <row r="627" customFormat="false" ht="15.75" hidden="false" customHeight="true" outlineLevel="0" collapsed="false">
      <c r="A627" s="51"/>
      <c r="B627" s="51"/>
      <c r="C627" s="51"/>
      <c r="D627" s="53"/>
      <c r="E627" s="51"/>
    </row>
    <row r="628" customFormat="false" ht="15.75" hidden="false" customHeight="true" outlineLevel="0" collapsed="false">
      <c r="A628" s="51"/>
      <c r="B628" s="51"/>
      <c r="C628" s="51"/>
      <c r="D628" s="53"/>
      <c r="E628" s="51"/>
    </row>
    <row r="629" customFormat="false" ht="15.75" hidden="false" customHeight="true" outlineLevel="0" collapsed="false">
      <c r="A629" s="51"/>
      <c r="B629" s="51"/>
      <c r="C629" s="51"/>
      <c r="D629" s="53"/>
      <c r="E629" s="51"/>
    </row>
    <row r="630" customFormat="false" ht="15.75" hidden="false" customHeight="true" outlineLevel="0" collapsed="false">
      <c r="A630" s="51"/>
      <c r="B630" s="51"/>
      <c r="C630" s="51"/>
      <c r="D630" s="53"/>
      <c r="E630" s="51"/>
    </row>
    <row r="631" customFormat="false" ht="15.75" hidden="false" customHeight="true" outlineLevel="0" collapsed="false">
      <c r="A631" s="51"/>
      <c r="B631" s="51"/>
      <c r="C631" s="51"/>
      <c r="D631" s="53"/>
      <c r="E631" s="51"/>
    </row>
    <row r="632" customFormat="false" ht="15.75" hidden="false" customHeight="true" outlineLevel="0" collapsed="false">
      <c r="A632" s="51"/>
      <c r="B632" s="51"/>
      <c r="C632" s="51"/>
      <c r="D632" s="53"/>
      <c r="E632" s="51"/>
    </row>
    <row r="633" customFormat="false" ht="15.75" hidden="false" customHeight="true" outlineLevel="0" collapsed="false">
      <c r="A633" s="51"/>
      <c r="B633" s="51"/>
      <c r="C633" s="51"/>
      <c r="D633" s="53"/>
      <c r="E633" s="51"/>
    </row>
    <row r="634" customFormat="false" ht="15.75" hidden="false" customHeight="true" outlineLevel="0" collapsed="false">
      <c r="A634" s="51"/>
      <c r="B634" s="51"/>
      <c r="C634" s="51"/>
      <c r="D634" s="53"/>
      <c r="E634" s="51"/>
    </row>
    <row r="635" customFormat="false" ht="15.75" hidden="false" customHeight="true" outlineLevel="0" collapsed="false">
      <c r="A635" s="51"/>
      <c r="B635" s="51"/>
      <c r="C635" s="51"/>
      <c r="D635" s="53"/>
      <c r="E635" s="51"/>
    </row>
    <row r="636" customFormat="false" ht="15.75" hidden="false" customHeight="true" outlineLevel="0" collapsed="false">
      <c r="A636" s="51"/>
      <c r="B636" s="51"/>
      <c r="C636" s="51"/>
      <c r="D636" s="53"/>
      <c r="E636" s="51"/>
    </row>
    <row r="637" customFormat="false" ht="15.75" hidden="false" customHeight="true" outlineLevel="0" collapsed="false">
      <c r="A637" s="51"/>
      <c r="B637" s="51"/>
      <c r="C637" s="51"/>
      <c r="D637" s="53"/>
      <c r="E637" s="51"/>
    </row>
    <row r="638" customFormat="false" ht="15.75" hidden="false" customHeight="true" outlineLevel="0" collapsed="false">
      <c r="A638" s="51"/>
      <c r="B638" s="51"/>
      <c r="C638" s="51"/>
      <c r="D638" s="53"/>
      <c r="E638" s="51"/>
    </row>
    <row r="639" customFormat="false" ht="15.75" hidden="false" customHeight="true" outlineLevel="0" collapsed="false">
      <c r="A639" s="51"/>
      <c r="B639" s="51"/>
      <c r="C639" s="51"/>
      <c r="D639" s="53"/>
      <c r="E639" s="51"/>
    </row>
    <row r="640" customFormat="false" ht="15.75" hidden="false" customHeight="true" outlineLevel="0" collapsed="false">
      <c r="A640" s="51"/>
      <c r="B640" s="51"/>
      <c r="C640" s="51"/>
      <c r="D640" s="53"/>
      <c r="E640" s="51"/>
    </row>
    <row r="641" customFormat="false" ht="15.75" hidden="false" customHeight="true" outlineLevel="0" collapsed="false">
      <c r="A641" s="51"/>
      <c r="B641" s="51"/>
      <c r="C641" s="51"/>
      <c r="D641" s="53"/>
      <c r="E641" s="51"/>
    </row>
    <row r="642" customFormat="false" ht="15.75" hidden="false" customHeight="true" outlineLevel="0" collapsed="false">
      <c r="A642" s="51"/>
      <c r="B642" s="51"/>
      <c r="C642" s="51"/>
      <c r="D642" s="53"/>
      <c r="E642" s="51"/>
    </row>
    <row r="643" customFormat="false" ht="15.75" hidden="false" customHeight="true" outlineLevel="0" collapsed="false">
      <c r="A643" s="51"/>
      <c r="B643" s="51"/>
      <c r="C643" s="51"/>
      <c r="D643" s="53"/>
      <c r="E643" s="51"/>
    </row>
    <row r="644" customFormat="false" ht="15.75" hidden="false" customHeight="true" outlineLevel="0" collapsed="false">
      <c r="A644" s="51"/>
      <c r="B644" s="51"/>
      <c r="C644" s="51"/>
      <c r="D644" s="53"/>
      <c r="E644" s="51"/>
    </row>
    <row r="645" customFormat="false" ht="15.75" hidden="false" customHeight="true" outlineLevel="0" collapsed="false">
      <c r="A645" s="51"/>
      <c r="B645" s="51"/>
      <c r="C645" s="51"/>
      <c r="D645" s="53"/>
      <c r="E645" s="51"/>
    </row>
    <row r="646" customFormat="false" ht="15.75" hidden="false" customHeight="true" outlineLevel="0" collapsed="false">
      <c r="A646" s="51"/>
      <c r="B646" s="51"/>
      <c r="C646" s="51"/>
      <c r="D646" s="53"/>
      <c r="E646" s="51"/>
    </row>
    <row r="647" customFormat="false" ht="15.75" hidden="false" customHeight="true" outlineLevel="0" collapsed="false">
      <c r="A647" s="51"/>
      <c r="B647" s="51"/>
      <c r="C647" s="51"/>
      <c r="D647" s="53"/>
      <c r="E647" s="51"/>
    </row>
    <row r="648" customFormat="false" ht="15.75" hidden="false" customHeight="true" outlineLevel="0" collapsed="false">
      <c r="A648" s="51"/>
      <c r="B648" s="51"/>
      <c r="C648" s="51"/>
      <c r="D648" s="53"/>
      <c r="E648" s="51"/>
    </row>
    <row r="649" customFormat="false" ht="15.75" hidden="false" customHeight="true" outlineLevel="0" collapsed="false">
      <c r="A649" s="51"/>
      <c r="B649" s="51"/>
      <c r="C649" s="51"/>
      <c r="D649" s="53"/>
      <c r="E649" s="51"/>
    </row>
    <row r="650" customFormat="false" ht="15.75" hidden="false" customHeight="true" outlineLevel="0" collapsed="false">
      <c r="A650" s="51"/>
      <c r="B650" s="51"/>
      <c r="C650" s="51"/>
      <c r="D650" s="53"/>
      <c r="E650" s="51"/>
    </row>
    <row r="651" customFormat="false" ht="15.75" hidden="false" customHeight="true" outlineLevel="0" collapsed="false">
      <c r="A651" s="51"/>
      <c r="B651" s="51"/>
      <c r="C651" s="51"/>
      <c r="D651" s="53"/>
      <c r="E651" s="51"/>
    </row>
    <row r="652" customFormat="false" ht="15.75" hidden="false" customHeight="true" outlineLevel="0" collapsed="false">
      <c r="A652" s="51"/>
      <c r="B652" s="51"/>
      <c r="C652" s="51"/>
      <c r="D652" s="53"/>
      <c r="E652" s="51"/>
    </row>
    <row r="653" customFormat="false" ht="15.75" hidden="false" customHeight="true" outlineLevel="0" collapsed="false">
      <c r="A653" s="51"/>
      <c r="B653" s="51"/>
      <c r="C653" s="51"/>
      <c r="D653" s="53"/>
      <c r="E653" s="51"/>
    </row>
    <row r="654" customFormat="false" ht="15.75" hidden="false" customHeight="true" outlineLevel="0" collapsed="false">
      <c r="A654" s="51"/>
      <c r="B654" s="51"/>
      <c r="C654" s="51"/>
      <c r="D654" s="53"/>
      <c r="E654" s="51"/>
    </row>
    <row r="655" customFormat="false" ht="15.75" hidden="false" customHeight="true" outlineLevel="0" collapsed="false">
      <c r="A655" s="51"/>
      <c r="B655" s="51"/>
      <c r="C655" s="51"/>
      <c r="D655" s="53"/>
      <c r="E655" s="51"/>
    </row>
    <row r="656" customFormat="false" ht="15.75" hidden="false" customHeight="true" outlineLevel="0" collapsed="false">
      <c r="A656" s="51"/>
      <c r="B656" s="51"/>
      <c r="C656" s="51"/>
      <c r="D656" s="53"/>
      <c r="E656" s="51"/>
    </row>
    <row r="657" customFormat="false" ht="15.75" hidden="false" customHeight="true" outlineLevel="0" collapsed="false">
      <c r="A657" s="51"/>
      <c r="B657" s="51"/>
      <c r="C657" s="51"/>
      <c r="D657" s="53"/>
      <c r="E657" s="51"/>
    </row>
    <row r="658" customFormat="false" ht="15.75" hidden="false" customHeight="true" outlineLevel="0" collapsed="false">
      <c r="A658" s="51"/>
      <c r="B658" s="51"/>
      <c r="C658" s="51"/>
      <c r="D658" s="53"/>
      <c r="E658" s="51"/>
    </row>
    <row r="659" customFormat="false" ht="15.75" hidden="false" customHeight="true" outlineLevel="0" collapsed="false">
      <c r="A659" s="51"/>
      <c r="B659" s="51"/>
      <c r="C659" s="51"/>
      <c r="D659" s="53"/>
      <c r="E659" s="51"/>
    </row>
    <row r="660" customFormat="false" ht="15.75" hidden="false" customHeight="true" outlineLevel="0" collapsed="false">
      <c r="A660" s="51"/>
      <c r="B660" s="51"/>
      <c r="C660" s="51"/>
      <c r="D660" s="53"/>
      <c r="E660" s="51"/>
    </row>
    <row r="661" customFormat="false" ht="15.75" hidden="false" customHeight="true" outlineLevel="0" collapsed="false">
      <c r="A661" s="51"/>
      <c r="B661" s="51"/>
      <c r="C661" s="51"/>
      <c r="D661" s="53"/>
      <c r="E661" s="51"/>
    </row>
    <row r="662" customFormat="false" ht="15.75" hidden="false" customHeight="true" outlineLevel="0" collapsed="false">
      <c r="A662" s="51"/>
      <c r="B662" s="51"/>
      <c r="C662" s="51"/>
      <c r="D662" s="53"/>
      <c r="E662" s="51"/>
    </row>
    <row r="663" customFormat="false" ht="15.75" hidden="false" customHeight="true" outlineLevel="0" collapsed="false">
      <c r="A663" s="51"/>
      <c r="B663" s="51"/>
      <c r="C663" s="51"/>
      <c r="D663" s="53"/>
      <c r="E663" s="51"/>
    </row>
    <row r="664" customFormat="false" ht="15.75" hidden="false" customHeight="true" outlineLevel="0" collapsed="false">
      <c r="A664" s="51"/>
      <c r="B664" s="51"/>
      <c r="C664" s="51"/>
      <c r="D664" s="53"/>
      <c r="E664" s="51"/>
    </row>
    <row r="665" customFormat="false" ht="15.75" hidden="false" customHeight="true" outlineLevel="0" collapsed="false">
      <c r="A665" s="51"/>
      <c r="B665" s="51"/>
      <c r="C665" s="51"/>
      <c r="D665" s="53"/>
      <c r="E665" s="51"/>
    </row>
    <row r="666" customFormat="false" ht="15.75" hidden="false" customHeight="true" outlineLevel="0" collapsed="false">
      <c r="A666" s="51"/>
      <c r="B666" s="51"/>
      <c r="C666" s="51"/>
      <c r="D666" s="53"/>
      <c r="E666" s="51"/>
    </row>
    <row r="667" customFormat="false" ht="15.75" hidden="false" customHeight="true" outlineLevel="0" collapsed="false">
      <c r="A667" s="51"/>
      <c r="B667" s="51"/>
      <c r="C667" s="51"/>
      <c r="D667" s="53"/>
      <c r="E667" s="51"/>
    </row>
    <row r="668" customFormat="false" ht="15.75" hidden="false" customHeight="true" outlineLevel="0" collapsed="false">
      <c r="A668" s="51"/>
      <c r="B668" s="51"/>
      <c r="C668" s="51"/>
      <c r="D668" s="53"/>
      <c r="E668" s="51"/>
    </row>
    <row r="669" customFormat="false" ht="15.75" hidden="false" customHeight="true" outlineLevel="0" collapsed="false">
      <c r="A669" s="51"/>
      <c r="B669" s="51"/>
      <c r="C669" s="51"/>
      <c r="D669" s="53"/>
      <c r="E669" s="51"/>
    </row>
    <row r="670" customFormat="false" ht="15.75" hidden="false" customHeight="true" outlineLevel="0" collapsed="false">
      <c r="A670" s="51"/>
      <c r="B670" s="51"/>
      <c r="C670" s="51"/>
      <c r="D670" s="53"/>
      <c r="E670" s="51"/>
    </row>
    <row r="671" customFormat="false" ht="15.75" hidden="false" customHeight="true" outlineLevel="0" collapsed="false">
      <c r="A671" s="51"/>
      <c r="B671" s="51"/>
      <c r="C671" s="51"/>
      <c r="D671" s="53"/>
      <c r="E671" s="51"/>
    </row>
    <row r="672" customFormat="false" ht="15.75" hidden="false" customHeight="true" outlineLevel="0" collapsed="false">
      <c r="A672" s="51"/>
      <c r="B672" s="51"/>
      <c r="C672" s="51"/>
      <c r="D672" s="53"/>
      <c r="E672" s="51"/>
    </row>
    <row r="673" customFormat="false" ht="15.75" hidden="false" customHeight="true" outlineLevel="0" collapsed="false">
      <c r="A673" s="51"/>
      <c r="B673" s="51"/>
      <c r="C673" s="51"/>
      <c r="D673" s="53"/>
      <c r="E673" s="51"/>
    </row>
    <row r="674" customFormat="false" ht="15.75" hidden="false" customHeight="true" outlineLevel="0" collapsed="false">
      <c r="A674" s="51"/>
      <c r="B674" s="51"/>
      <c r="C674" s="51"/>
      <c r="D674" s="53"/>
      <c r="E674" s="51"/>
    </row>
    <row r="675" customFormat="false" ht="15.75" hidden="false" customHeight="true" outlineLevel="0" collapsed="false">
      <c r="A675" s="51"/>
      <c r="B675" s="51"/>
      <c r="C675" s="51"/>
      <c r="D675" s="53"/>
      <c r="E675" s="51"/>
    </row>
    <row r="676" customFormat="false" ht="15.75" hidden="false" customHeight="true" outlineLevel="0" collapsed="false">
      <c r="A676" s="51"/>
      <c r="B676" s="51"/>
      <c r="C676" s="51"/>
      <c r="D676" s="53"/>
      <c r="E676" s="51"/>
    </row>
    <row r="677" customFormat="false" ht="15.75" hidden="false" customHeight="true" outlineLevel="0" collapsed="false">
      <c r="A677" s="51"/>
      <c r="B677" s="51"/>
      <c r="C677" s="51"/>
      <c r="D677" s="53"/>
      <c r="E677" s="51"/>
    </row>
    <row r="678" customFormat="false" ht="15.75" hidden="false" customHeight="true" outlineLevel="0" collapsed="false">
      <c r="A678" s="51"/>
      <c r="B678" s="51"/>
      <c r="C678" s="51"/>
      <c r="D678" s="53"/>
      <c r="E678" s="51"/>
    </row>
    <row r="679" customFormat="false" ht="15.75" hidden="false" customHeight="true" outlineLevel="0" collapsed="false">
      <c r="A679" s="51"/>
      <c r="B679" s="51"/>
      <c r="C679" s="51"/>
      <c r="D679" s="53"/>
      <c r="E679" s="51"/>
    </row>
    <row r="680" customFormat="false" ht="15.75" hidden="false" customHeight="true" outlineLevel="0" collapsed="false">
      <c r="A680" s="51"/>
      <c r="B680" s="51"/>
      <c r="C680" s="51"/>
      <c r="D680" s="53"/>
      <c r="E680" s="51"/>
    </row>
    <row r="681" customFormat="false" ht="15.75" hidden="false" customHeight="true" outlineLevel="0" collapsed="false">
      <c r="A681" s="51"/>
      <c r="B681" s="51"/>
      <c r="C681" s="51"/>
      <c r="D681" s="53"/>
      <c r="E681" s="51"/>
    </row>
    <row r="682" customFormat="false" ht="15.75" hidden="false" customHeight="true" outlineLevel="0" collapsed="false">
      <c r="A682" s="51"/>
      <c r="B682" s="51"/>
      <c r="C682" s="51"/>
      <c r="D682" s="53"/>
      <c r="E682" s="51"/>
    </row>
    <row r="683" customFormat="false" ht="15.75" hidden="false" customHeight="true" outlineLevel="0" collapsed="false">
      <c r="A683" s="51"/>
      <c r="B683" s="51"/>
      <c r="C683" s="51"/>
      <c r="D683" s="53"/>
      <c r="E683" s="51"/>
    </row>
    <row r="684" customFormat="false" ht="15.75" hidden="false" customHeight="true" outlineLevel="0" collapsed="false">
      <c r="A684" s="51"/>
      <c r="B684" s="51"/>
      <c r="C684" s="51"/>
      <c r="D684" s="53"/>
      <c r="E684" s="51"/>
    </row>
    <row r="685" customFormat="false" ht="15.75" hidden="false" customHeight="true" outlineLevel="0" collapsed="false">
      <c r="A685" s="51"/>
      <c r="B685" s="51"/>
      <c r="C685" s="51"/>
      <c r="D685" s="53"/>
      <c r="E685" s="51"/>
    </row>
    <row r="686" customFormat="false" ht="15.75" hidden="false" customHeight="true" outlineLevel="0" collapsed="false">
      <c r="A686" s="51"/>
      <c r="B686" s="51"/>
      <c r="C686" s="51"/>
      <c r="D686" s="53"/>
      <c r="E686" s="51"/>
    </row>
    <row r="687" customFormat="false" ht="15.75" hidden="false" customHeight="true" outlineLevel="0" collapsed="false">
      <c r="A687" s="51"/>
      <c r="B687" s="51"/>
      <c r="C687" s="51"/>
      <c r="D687" s="53"/>
      <c r="E687" s="51"/>
    </row>
    <row r="688" customFormat="false" ht="15.75" hidden="false" customHeight="true" outlineLevel="0" collapsed="false">
      <c r="A688" s="51"/>
      <c r="B688" s="51"/>
      <c r="C688" s="51"/>
      <c r="D688" s="53"/>
      <c r="E688" s="51"/>
    </row>
    <row r="689" customFormat="false" ht="15.75" hidden="false" customHeight="true" outlineLevel="0" collapsed="false">
      <c r="A689" s="51"/>
      <c r="B689" s="51"/>
      <c r="C689" s="51"/>
      <c r="D689" s="53"/>
      <c r="E689" s="51"/>
    </row>
    <row r="690" customFormat="false" ht="15.75" hidden="false" customHeight="true" outlineLevel="0" collapsed="false">
      <c r="A690" s="51"/>
      <c r="B690" s="51"/>
      <c r="C690" s="51"/>
      <c r="D690" s="53"/>
      <c r="E690" s="51"/>
    </row>
    <row r="691" customFormat="false" ht="15.75" hidden="false" customHeight="true" outlineLevel="0" collapsed="false">
      <c r="A691" s="51"/>
      <c r="B691" s="51"/>
      <c r="C691" s="51"/>
      <c r="D691" s="53"/>
      <c r="E691" s="51"/>
    </row>
    <row r="692" customFormat="false" ht="15.75" hidden="false" customHeight="true" outlineLevel="0" collapsed="false">
      <c r="A692" s="51"/>
      <c r="B692" s="51"/>
      <c r="C692" s="51"/>
      <c r="D692" s="53"/>
      <c r="E692" s="51"/>
    </row>
    <row r="693" customFormat="false" ht="15.75" hidden="false" customHeight="true" outlineLevel="0" collapsed="false">
      <c r="A693" s="51"/>
      <c r="B693" s="51"/>
      <c r="C693" s="51"/>
      <c r="D693" s="53"/>
      <c r="E693" s="51"/>
    </row>
    <row r="694" customFormat="false" ht="15.75" hidden="false" customHeight="true" outlineLevel="0" collapsed="false">
      <c r="A694" s="51"/>
      <c r="B694" s="51"/>
      <c r="C694" s="51"/>
      <c r="D694" s="53"/>
      <c r="E694" s="51"/>
    </row>
    <row r="695" customFormat="false" ht="15.75" hidden="false" customHeight="true" outlineLevel="0" collapsed="false">
      <c r="A695" s="51"/>
      <c r="B695" s="51"/>
      <c r="C695" s="51"/>
      <c r="D695" s="53"/>
      <c r="E695" s="51"/>
    </row>
    <row r="696" customFormat="false" ht="15.75" hidden="false" customHeight="true" outlineLevel="0" collapsed="false">
      <c r="A696" s="51"/>
      <c r="B696" s="51"/>
      <c r="C696" s="51"/>
      <c r="D696" s="53"/>
      <c r="E696" s="51"/>
    </row>
    <row r="697" customFormat="false" ht="15.75" hidden="false" customHeight="true" outlineLevel="0" collapsed="false">
      <c r="A697" s="51"/>
      <c r="B697" s="51"/>
      <c r="C697" s="51"/>
      <c r="D697" s="53"/>
      <c r="E697" s="51"/>
    </row>
    <row r="698" customFormat="false" ht="15.75" hidden="false" customHeight="true" outlineLevel="0" collapsed="false">
      <c r="A698" s="51"/>
      <c r="B698" s="51"/>
      <c r="C698" s="51"/>
      <c r="D698" s="53"/>
      <c r="E698" s="51"/>
    </row>
    <row r="699" customFormat="false" ht="15.75" hidden="false" customHeight="true" outlineLevel="0" collapsed="false">
      <c r="A699" s="51"/>
      <c r="B699" s="51"/>
      <c r="C699" s="51"/>
      <c r="D699" s="53"/>
      <c r="E699" s="51"/>
    </row>
    <row r="700" customFormat="false" ht="15.75" hidden="false" customHeight="true" outlineLevel="0" collapsed="false">
      <c r="A700" s="51"/>
      <c r="B700" s="51"/>
      <c r="C700" s="51"/>
      <c r="D700" s="53"/>
      <c r="E700" s="51"/>
    </row>
    <row r="701" customFormat="false" ht="15.75" hidden="false" customHeight="true" outlineLevel="0" collapsed="false">
      <c r="A701" s="51"/>
      <c r="B701" s="51"/>
      <c r="C701" s="51"/>
      <c r="D701" s="53"/>
      <c r="E701" s="51"/>
    </row>
    <row r="702" customFormat="false" ht="15.75" hidden="false" customHeight="true" outlineLevel="0" collapsed="false">
      <c r="A702" s="51"/>
      <c r="B702" s="51"/>
      <c r="C702" s="51"/>
      <c r="D702" s="53"/>
      <c r="E702" s="51"/>
    </row>
    <row r="703" customFormat="false" ht="15.75" hidden="false" customHeight="true" outlineLevel="0" collapsed="false">
      <c r="A703" s="51"/>
      <c r="B703" s="51"/>
      <c r="C703" s="51"/>
      <c r="D703" s="53"/>
      <c r="E703" s="51"/>
    </row>
    <row r="704" customFormat="false" ht="15.75" hidden="false" customHeight="true" outlineLevel="0" collapsed="false">
      <c r="A704" s="51"/>
      <c r="B704" s="51"/>
      <c r="C704" s="51"/>
      <c r="D704" s="53"/>
      <c r="E704" s="51"/>
    </row>
    <row r="705" customFormat="false" ht="15.75" hidden="false" customHeight="true" outlineLevel="0" collapsed="false">
      <c r="A705" s="51"/>
      <c r="B705" s="51"/>
      <c r="C705" s="51"/>
      <c r="D705" s="53"/>
      <c r="E705" s="51"/>
    </row>
    <row r="706" customFormat="false" ht="15.75" hidden="false" customHeight="true" outlineLevel="0" collapsed="false">
      <c r="A706" s="51"/>
      <c r="B706" s="51"/>
      <c r="C706" s="51"/>
      <c r="D706" s="53"/>
      <c r="E706" s="51"/>
    </row>
    <row r="707" customFormat="false" ht="15.75" hidden="false" customHeight="true" outlineLevel="0" collapsed="false">
      <c r="A707" s="51"/>
      <c r="B707" s="51"/>
      <c r="C707" s="51"/>
      <c r="D707" s="53"/>
      <c r="E707" s="51"/>
    </row>
    <row r="708" customFormat="false" ht="15.75" hidden="false" customHeight="true" outlineLevel="0" collapsed="false">
      <c r="A708" s="51"/>
      <c r="B708" s="51"/>
      <c r="C708" s="51"/>
      <c r="D708" s="53"/>
      <c r="E708" s="51"/>
    </row>
    <row r="709" customFormat="false" ht="15.75" hidden="false" customHeight="true" outlineLevel="0" collapsed="false">
      <c r="A709" s="51"/>
      <c r="B709" s="51"/>
      <c r="C709" s="51"/>
      <c r="D709" s="53"/>
      <c r="E709" s="51"/>
    </row>
    <row r="710" customFormat="false" ht="15.75" hidden="false" customHeight="true" outlineLevel="0" collapsed="false">
      <c r="A710" s="51"/>
      <c r="B710" s="51"/>
      <c r="C710" s="51"/>
      <c r="D710" s="53"/>
      <c r="E710" s="51"/>
    </row>
    <row r="711" customFormat="false" ht="15.75" hidden="false" customHeight="true" outlineLevel="0" collapsed="false">
      <c r="A711" s="51"/>
      <c r="B711" s="51"/>
      <c r="C711" s="51"/>
      <c r="D711" s="53"/>
      <c r="E711" s="51"/>
    </row>
    <row r="712" customFormat="false" ht="15.75" hidden="false" customHeight="true" outlineLevel="0" collapsed="false">
      <c r="A712" s="51"/>
      <c r="B712" s="51"/>
      <c r="C712" s="51"/>
      <c r="D712" s="53"/>
      <c r="E712" s="51"/>
    </row>
    <row r="713" customFormat="false" ht="15.75" hidden="false" customHeight="true" outlineLevel="0" collapsed="false">
      <c r="A713" s="51"/>
      <c r="B713" s="51"/>
      <c r="C713" s="51"/>
      <c r="D713" s="53"/>
      <c r="E713" s="51"/>
    </row>
    <row r="714" customFormat="false" ht="15.75" hidden="false" customHeight="true" outlineLevel="0" collapsed="false">
      <c r="A714" s="51"/>
      <c r="B714" s="51"/>
      <c r="C714" s="51"/>
      <c r="D714" s="53"/>
      <c r="E714" s="51"/>
    </row>
    <row r="715" customFormat="false" ht="15.75" hidden="false" customHeight="true" outlineLevel="0" collapsed="false">
      <c r="A715" s="51"/>
      <c r="B715" s="51"/>
      <c r="C715" s="51"/>
      <c r="D715" s="53"/>
      <c r="E715" s="51"/>
    </row>
    <row r="716" customFormat="false" ht="15.75" hidden="false" customHeight="true" outlineLevel="0" collapsed="false">
      <c r="A716" s="51"/>
      <c r="B716" s="51"/>
      <c r="C716" s="51"/>
      <c r="D716" s="53"/>
      <c r="E716" s="51"/>
    </row>
    <row r="717" customFormat="false" ht="15.75" hidden="false" customHeight="true" outlineLevel="0" collapsed="false">
      <c r="A717" s="51"/>
      <c r="B717" s="51"/>
      <c r="C717" s="51"/>
      <c r="D717" s="53"/>
      <c r="E717" s="51"/>
    </row>
    <row r="718" customFormat="false" ht="15.75" hidden="false" customHeight="true" outlineLevel="0" collapsed="false">
      <c r="A718" s="51"/>
      <c r="B718" s="51"/>
      <c r="C718" s="51"/>
      <c r="D718" s="53"/>
      <c r="E718" s="51"/>
    </row>
    <row r="719" customFormat="false" ht="15.75" hidden="false" customHeight="true" outlineLevel="0" collapsed="false">
      <c r="A719" s="51"/>
      <c r="B719" s="51"/>
      <c r="C719" s="51"/>
      <c r="D719" s="53"/>
      <c r="E719" s="51"/>
    </row>
    <row r="720" customFormat="false" ht="15.75" hidden="false" customHeight="true" outlineLevel="0" collapsed="false">
      <c r="A720" s="51"/>
      <c r="B720" s="51"/>
      <c r="C720" s="51"/>
      <c r="D720" s="53"/>
      <c r="E720" s="51"/>
    </row>
    <row r="721" customFormat="false" ht="15.75" hidden="false" customHeight="true" outlineLevel="0" collapsed="false">
      <c r="A721" s="51"/>
      <c r="B721" s="51"/>
      <c r="C721" s="51"/>
      <c r="D721" s="53"/>
      <c r="E721" s="51"/>
    </row>
    <row r="722" customFormat="false" ht="15.75" hidden="false" customHeight="true" outlineLevel="0" collapsed="false">
      <c r="A722" s="51"/>
      <c r="B722" s="51"/>
      <c r="C722" s="51"/>
      <c r="D722" s="53"/>
      <c r="E722" s="51"/>
    </row>
    <row r="723" customFormat="false" ht="15.75" hidden="false" customHeight="true" outlineLevel="0" collapsed="false">
      <c r="A723" s="51"/>
      <c r="B723" s="51"/>
      <c r="C723" s="51"/>
      <c r="D723" s="53"/>
      <c r="E723" s="51"/>
    </row>
    <row r="724" customFormat="false" ht="15.75" hidden="false" customHeight="true" outlineLevel="0" collapsed="false">
      <c r="A724" s="51"/>
      <c r="B724" s="51"/>
      <c r="C724" s="51"/>
      <c r="D724" s="53"/>
      <c r="E724" s="51"/>
    </row>
    <row r="725" customFormat="false" ht="15.75" hidden="false" customHeight="true" outlineLevel="0" collapsed="false">
      <c r="A725" s="51"/>
      <c r="B725" s="51"/>
      <c r="C725" s="51"/>
      <c r="D725" s="53"/>
      <c r="E725" s="51"/>
    </row>
    <row r="726" customFormat="false" ht="15.75" hidden="false" customHeight="true" outlineLevel="0" collapsed="false">
      <c r="A726" s="51"/>
      <c r="B726" s="51"/>
      <c r="C726" s="51"/>
      <c r="D726" s="53"/>
      <c r="E726" s="51"/>
    </row>
    <row r="727" customFormat="false" ht="15.75" hidden="false" customHeight="true" outlineLevel="0" collapsed="false">
      <c r="A727" s="51"/>
      <c r="B727" s="51"/>
      <c r="C727" s="51"/>
      <c r="D727" s="53"/>
      <c r="E727" s="51"/>
    </row>
    <row r="728" customFormat="false" ht="15.75" hidden="false" customHeight="true" outlineLevel="0" collapsed="false">
      <c r="A728" s="51"/>
      <c r="B728" s="51"/>
      <c r="C728" s="51"/>
      <c r="D728" s="53"/>
      <c r="E728" s="51"/>
    </row>
    <row r="729" customFormat="false" ht="15.75" hidden="false" customHeight="true" outlineLevel="0" collapsed="false">
      <c r="A729" s="51"/>
      <c r="B729" s="51"/>
      <c r="C729" s="51"/>
      <c r="D729" s="53"/>
      <c r="E729" s="51"/>
    </row>
    <row r="730" customFormat="false" ht="15.75" hidden="false" customHeight="true" outlineLevel="0" collapsed="false">
      <c r="A730" s="51"/>
      <c r="B730" s="51"/>
      <c r="C730" s="51"/>
      <c r="D730" s="53"/>
      <c r="E730" s="51"/>
    </row>
    <row r="731" customFormat="false" ht="15.75" hidden="false" customHeight="true" outlineLevel="0" collapsed="false">
      <c r="A731" s="51"/>
      <c r="B731" s="51"/>
      <c r="C731" s="51"/>
      <c r="D731" s="53"/>
      <c r="E731" s="51"/>
    </row>
    <row r="732" customFormat="false" ht="15.75" hidden="false" customHeight="true" outlineLevel="0" collapsed="false">
      <c r="A732" s="51"/>
      <c r="B732" s="51"/>
      <c r="C732" s="51"/>
      <c r="D732" s="53"/>
      <c r="E732" s="51"/>
    </row>
    <row r="733" customFormat="false" ht="15.75" hidden="false" customHeight="true" outlineLevel="0" collapsed="false">
      <c r="A733" s="51"/>
      <c r="B733" s="51"/>
      <c r="C733" s="51"/>
      <c r="D733" s="53"/>
      <c r="E733" s="51"/>
    </row>
    <row r="734" customFormat="false" ht="15.75" hidden="false" customHeight="true" outlineLevel="0" collapsed="false">
      <c r="A734" s="51"/>
      <c r="B734" s="51"/>
      <c r="C734" s="51"/>
      <c r="D734" s="53"/>
      <c r="E734" s="51"/>
    </row>
    <row r="735" customFormat="false" ht="15.75" hidden="false" customHeight="true" outlineLevel="0" collapsed="false">
      <c r="A735" s="51"/>
      <c r="B735" s="51"/>
      <c r="C735" s="51"/>
      <c r="D735" s="53"/>
      <c r="E735" s="51"/>
    </row>
    <row r="736" customFormat="false" ht="15.75" hidden="false" customHeight="true" outlineLevel="0" collapsed="false">
      <c r="A736" s="51"/>
      <c r="B736" s="51"/>
      <c r="C736" s="51"/>
      <c r="D736" s="53"/>
      <c r="E736" s="51"/>
    </row>
    <row r="737" customFormat="false" ht="15.75" hidden="false" customHeight="true" outlineLevel="0" collapsed="false">
      <c r="A737" s="51"/>
      <c r="B737" s="51"/>
      <c r="C737" s="51"/>
      <c r="D737" s="53"/>
      <c r="E737" s="51"/>
    </row>
    <row r="738" customFormat="false" ht="15.75" hidden="false" customHeight="true" outlineLevel="0" collapsed="false">
      <c r="A738" s="51"/>
      <c r="B738" s="51"/>
      <c r="C738" s="51"/>
      <c r="D738" s="53"/>
      <c r="E738" s="51"/>
    </row>
    <row r="739" customFormat="false" ht="15.75" hidden="false" customHeight="true" outlineLevel="0" collapsed="false">
      <c r="A739" s="51"/>
      <c r="B739" s="51"/>
      <c r="C739" s="51"/>
      <c r="D739" s="53"/>
      <c r="E739" s="51"/>
    </row>
    <row r="740" customFormat="false" ht="15.75" hidden="false" customHeight="true" outlineLevel="0" collapsed="false">
      <c r="A740" s="51"/>
      <c r="B740" s="51"/>
      <c r="C740" s="51"/>
      <c r="D740" s="53"/>
      <c r="E740" s="51"/>
    </row>
    <row r="741" customFormat="false" ht="15.75" hidden="false" customHeight="true" outlineLevel="0" collapsed="false">
      <c r="A741" s="51"/>
      <c r="B741" s="51"/>
      <c r="C741" s="51"/>
      <c r="D741" s="53"/>
      <c r="E741" s="51"/>
    </row>
    <row r="742" customFormat="false" ht="15.75" hidden="false" customHeight="true" outlineLevel="0" collapsed="false">
      <c r="A742" s="51"/>
      <c r="B742" s="51"/>
      <c r="C742" s="51"/>
      <c r="D742" s="53"/>
      <c r="E742" s="51"/>
    </row>
    <row r="743" customFormat="false" ht="15.75" hidden="false" customHeight="true" outlineLevel="0" collapsed="false">
      <c r="A743" s="51"/>
      <c r="B743" s="51"/>
      <c r="C743" s="51"/>
      <c r="D743" s="53"/>
      <c r="E743" s="51"/>
    </row>
    <row r="744" customFormat="false" ht="15.75" hidden="false" customHeight="true" outlineLevel="0" collapsed="false">
      <c r="A744" s="51"/>
      <c r="B744" s="51"/>
      <c r="C744" s="51"/>
      <c r="D744" s="53"/>
      <c r="E744" s="51"/>
    </row>
    <row r="745" customFormat="false" ht="15.75" hidden="false" customHeight="true" outlineLevel="0" collapsed="false">
      <c r="A745" s="51"/>
      <c r="B745" s="51"/>
      <c r="C745" s="51"/>
      <c r="D745" s="53"/>
      <c r="E745" s="51"/>
    </row>
    <row r="746" customFormat="false" ht="15.75" hidden="false" customHeight="true" outlineLevel="0" collapsed="false">
      <c r="A746" s="51"/>
      <c r="B746" s="51"/>
      <c r="C746" s="51"/>
      <c r="D746" s="53"/>
      <c r="E746" s="51"/>
    </row>
    <row r="747" customFormat="false" ht="15.75" hidden="false" customHeight="true" outlineLevel="0" collapsed="false">
      <c r="A747" s="51"/>
      <c r="B747" s="51"/>
      <c r="C747" s="51"/>
      <c r="D747" s="53"/>
      <c r="E747" s="51"/>
    </row>
    <row r="748" customFormat="false" ht="15.75" hidden="false" customHeight="true" outlineLevel="0" collapsed="false">
      <c r="A748" s="51"/>
      <c r="B748" s="51"/>
      <c r="C748" s="51"/>
      <c r="D748" s="53"/>
      <c r="E748" s="51"/>
    </row>
    <row r="749" customFormat="false" ht="15.75" hidden="false" customHeight="true" outlineLevel="0" collapsed="false">
      <c r="A749" s="51"/>
      <c r="B749" s="51"/>
      <c r="C749" s="51"/>
      <c r="D749" s="53"/>
      <c r="E749" s="51"/>
    </row>
    <row r="750" customFormat="false" ht="15.75" hidden="false" customHeight="true" outlineLevel="0" collapsed="false">
      <c r="A750" s="51"/>
      <c r="B750" s="51"/>
      <c r="C750" s="51"/>
      <c r="D750" s="53"/>
      <c r="E750" s="51"/>
    </row>
    <row r="751" customFormat="false" ht="15.75" hidden="false" customHeight="true" outlineLevel="0" collapsed="false">
      <c r="A751" s="51"/>
      <c r="B751" s="51"/>
      <c r="C751" s="51"/>
      <c r="D751" s="53"/>
      <c r="E751" s="51"/>
    </row>
    <row r="752" customFormat="false" ht="15.75" hidden="false" customHeight="true" outlineLevel="0" collapsed="false">
      <c r="A752" s="51"/>
      <c r="B752" s="51"/>
      <c r="C752" s="51"/>
      <c r="D752" s="53"/>
      <c r="E752" s="51"/>
    </row>
    <row r="753" customFormat="false" ht="15.75" hidden="false" customHeight="true" outlineLevel="0" collapsed="false">
      <c r="A753" s="51"/>
      <c r="B753" s="51"/>
      <c r="C753" s="51"/>
      <c r="D753" s="53"/>
      <c r="E753" s="51"/>
    </row>
    <row r="754" customFormat="false" ht="15.75" hidden="false" customHeight="true" outlineLevel="0" collapsed="false">
      <c r="A754" s="51"/>
      <c r="B754" s="51"/>
      <c r="C754" s="51"/>
      <c r="D754" s="53"/>
      <c r="E754" s="51"/>
    </row>
    <row r="755" customFormat="false" ht="15.75" hidden="false" customHeight="true" outlineLevel="0" collapsed="false">
      <c r="A755" s="51"/>
      <c r="B755" s="51"/>
      <c r="C755" s="51"/>
      <c r="D755" s="53"/>
      <c r="E755" s="51"/>
    </row>
    <row r="756" customFormat="false" ht="15.75" hidden="false" customHeight="true" outlineLevel="0" collapsed="false">
      <c r="A756" s="51"/>
      <c r="B756" s="51"/>
      <c r="C756" s="51"/>
      <c r="D756" s="53"/>
      <c r="E756" s="51"/>
    </row>
    <row r="757" customFormat="false" ht="15.75" hidden="false" customHeight="true" outlineLevel="0" collapsed="false">
      <c r="A757" s="51"/>
      <c r="B757" s="51"/>
      <c r="C757" s="51"/>
      <c r="D757" s="53"/>
      <c r="E757" s="51"/>
    </row>
    <row r="758" customFormat="false" ht="15.75" hidden="false" customHeight="true" outlineLevel="0" collapsed="false">
      <c r="A758" s="51"/>
      <c r="B758" s="51"/>
      <c r="C758" s="51"/>
      <c r="D758" s="53"/>
      <c r="E758" s="51"/>
    </row>
    <row r="759" customFormat="false" ht="15.75" hidden="false" customHeight="true" outlineLevel="0" collapsed="false">
      <c r="A759" s="51"/>
      <c r="B759" s="51"/>
      <c r="C759" s="51"/>
      <c r="D759" s="53"/>
      <c r="E759" s="51"/>
    </row>
    <row r="760" customFormat="false" ht="15.75" hidden="false" customHeight="true" outlineLevel="0" collapsed="false">
      <c r="A760" s="51"/>
      <c r="B760" s="51"/>
      <c r="C760" s="51"/>
      <c r="D760" s="53"/>
      <c r="E760" s="51"/>
    </row>
    <row r="761" customFormat="false" ht="15.75" hidden="false" customHeight="true" outlineLevel="0" collapsed="false">
      <c r="A761" s="51"/>
      <c r="B761" s="51"/>
      <c r="C761" s="51"/>
      <c r="D761" s="53"/>
      <c r="E761" s="51"/>
    </row>
    <row r="762" customFormat="false" ht="15.75" hidden="false" customHeight="true" outlineLevel="0" collapsed="false">
      <c r="A762" s="51"/>
      <c r="B762" s="51"/>
      <c r="C762" s="51"/>
      <c r="D762" s="53"/>
      <c r="E762" s="51"/>
    </row>
    <row r="763" customFormat="false" ht="15.75" hidden="false" customHeight="true" outlineLevel="0" collapsed="false">
      <c r="A763" s="51"/>
      <c r="B763" s="51"/>
      <c r="C763" s="51"/>
      <c r="D763" s="53"/>
      <c r="E763" s="51"/>
    </row>
    <row r="764" customFormat="false" ht="15.75" hidden="false" customHeight="true" outlineLevel="0" collapsed="false">
      <c r="A764" s="51"/>
      <c r="B764" s="51"/>
      <c r="C764" s="51"/>
      <c r="D764" s="53"/>
      <c r="E764" s="51"/>
    </row>
    <row r="765" customFormat="false" ht="15.75" hidden="false" customHeight="true" outlineLevel="0" collapsed="false">
      <c r="A765" s="51"/>
      <c r="B765" s="51"/>
      <c r="C765" s="51"/>
      <c r="D765" s="53"/>
      <c r="E765" s="51"/>
    </row>
    <row r="766" customFormat="false" ht="15.75" hidden="false" customHeight="true" outlineLevel="0" collapsed="false">
      <c r="A766" s="51"/>
      <c r="B766" s="51"/>
      <c r="C766" s="51"/>
      <c r="D766" s="53"/>
      <c r="E766" s="51"/>
    </row>
    <row r="767" customFormat="false" ht="15.75" hidden="false" customHeight="true" outlineLevel="0" collapsed="false">
      <c r="A767" s="51"/>
      <c r="B767" s="51"/>
      <c r="C767" s="51"/>
      <c r="D767" s="53"/>
      <c r="E767" s="51"/>
    </row>
    <row r="768" customFormat="false" ht="15.75" hidden="false" customHeight="true" outlineLevel="0" collapsed="false">
      <c r="A768" s="51"/>
      <c r="B768" s="51"/>
      <c r="C768" s="51"/>
      <c r="D768" s="53"/>
      <c r="E768" s="51"/>
    </row>
    <row r="769" customFormat="false" ht="15.75" hidden="false" customHeight="true" outlineLevel="0" collapsed="false">
      <c r="A769" s="51"/>
      <c r="B769" s="51"/>
      <c r="C769" s="51"/>
      <c r="D769" s="53"/>
      <c r="E769" s="51"/>
    </row>
    <row r="770" customFormat="false" ht="15.75" hidden="false" customHeight="true" outlineLevel="0" collapsed="false">
      <c r="A770" s="51"/>
      <c r="B770" s="51"/>
      <c r="C770" s="51"/>
      <c r="D770" s="53"/>
      <c r="E770" s="51"/>
    </row>
    <row r="771" customFormat="false" ht="15.75" hidden="false" customHeight="true" outlineLevel="0" collapsed="false">
      <c r="A771" s="51"/>
      <c r="B771" s="51"/>
      <c r="C771" s="51"/>
      <c r="D771" s="53"/>
      <c r="E771" s="51"/>
    </row>
    <row r="772" customFormat="false" ht="15.75" hidden="false" customHeight="true" outlineLevel="0" collapsed="false">
      <c r="A772" s="51"/>
      <c r="B772" s="51"/>
      <c r="C772" s="51"/>
      <c r="D772" s="53"/>
      <c r="E772" s="51"/>
    </row>
    <row r="773" customFormat="false" ht="15.75" hidden="false" customHeight="true" outlineLevel="0" collapsed="false">
      <c r="A773" s="51"/>
      <c r="B773" s="51"/>
      <c r="C773" s="51"/>
      <c r="D773" s="53"/>
      <c r="E773" s="51"/>
    </row>
    <row r="774" customFormat="false" ht="15.75" hidden="false" customHeight="true" outlineLevel="0" collapsed="false">
      <c r="A774" s="51"/>
      <c r="B774" s="51"/>
      <c r="C774" s="51"/>
      <c r="D774" s="53"/>
      <c r="E774" s="51"/>
    </row>
    <row r="775" customFormat="false" ht="15.75" hidden="false" customHeight="true" outlineLevel="0" collapsed="false">
      <c r="A775" s="51"/>
      <c r="B775" s="51"/>
      <c r="C775" s="51"/>
      <c r="D775" s="53"/>
      <c r="E775" s="51"/>
    </row>
    <row r="776" customFormat="false" ht="15.75" hidden="false" customHeight="true" outlineLevel="0" collapsed="false">
      <c r="A776" s="51"/>
      <c r="B776" s="51"/>
      <c r="C776" s="51"/>
      <c r="D776" s="53"/>
      <c r="E776" s="51"/>
    </row>
    <row r="777" customFormat="false" ht="15.75" hidden="false" customHeight="true" outlineLevel="0" collapsed="false">
      <c r="A777" s="51"/>
      <c r="B777" s="51"/>
      <c r="C777" s="51"/>
      <c r="D777" s="53"/>
      <c r="E777" s="51"/>
    </row>
    <row r="778" customFormat="false" ht="15.75" hidden="false" customHeight="true" outlineLevel="0" collapsed="false">
      <c r="A778" s="51"/>
      <c r="B778" s="51"/>
      <c r="C778" s="51"/>
      <c r="D778" s="53"/>
      <c r="E778" s="51"/>
    </row>
    <row r="779" customFormat="false" ht="15.75" hidden="false" customHeight="true" outlineLevel="0" collapsed="false">
      <c r="A779" s="51"/>
      <c r="B779" s="51"/>
      <c r="C779" s="51"/>
      <c r="D779" s="53"/>
      <c r="E779" s="51"/>
    </row>
    <row r="780" customFormat="false" ht="15.75" hidden="false" customHeight="true" outlineLevel="0" collapsed="false">
      <c r="A780" s="51"/>
      <c r="B780" s="51"/>
      <c r="C780" s="51"/>
      <c r="D780" s="53"/>
      <c r="E780" s="51"/>
    </row>
    <row r="781" customFormat="false" ht="15.75" hidden="false" customHeight="true" outlineLevel="0" collapsed="false">
      <c r="A781" s="51"/>
      <c r="B781" s="51"/>
      <c r="C781" s="51"/>
      <c r="D781" s="53"/>
      <c r="E781" s="51"/>
    </row>
    <row r="782" customFormat="false" ht="15.75" hidden="false" customHeight="true" outlineLevel="0" collapsed="false">
      <c r="A782" s="51"/>
      <c r="B782" s="51"/>
      <c r="C782" s="51"/>
      <c r="D782" s="53"/>
      <c r="E782" s="51"/>
    </row>
    <row r="783" customFormat="false" ht="15.75" hidden="false" customHeight="true" outlineLevel="0" collapsed="false">
      <c r="A783" s="51"/>
      <c r="B783" s="51"/>
      <c r="C783" s="51"/>
      <c r="D783" s="53"/>
      <c r="E783" s="51"/>
    </row>
    <row r="784" customFormat="false" ht="15.75" hidden="false" customHeight="true" outlineLevel="0" collapsed="false">
      <c r="A784" s="51"/>
      <c r="B784" s="51"/>
      <c r="C784" s="51"/>
      <c r="D784" s="53"/>
      <c r="E784" s="51"/>
    </row>
    <row r="785" customFormat="false" ht="15.75" hidden="false" customHeight="true" outlineLevel="0" collapsed="false">
      <c r="A785" s="51"/>
      <c r="B785" s="51"/>
      <c r="C785" s="51"/>
      <c r="D785" s="53"/>
      <c r="E785" s="51"/>
    </row>
    <row r="786" customFormat="false" ht="15.75" hidden="false" customHeight="true" outlineLevel="0" collapsed="false">
      <c r="A786" s="51"/>
      <c r="B786" s="51"/>
      <c r="C786" s="51"/>
      <c r="D786" s="53"/>
      <c r="E786" s="51"/>
    </row>
    <row r="787" customFormat="false" ht="15.75" hidden="false" customHeight="true" outlineLevel="0" collapsed="false">
      <c r="A787" s="51"/>
      <c r="B787" s="51"/>
      <c r="C787" s="51"/>
      <c r="D787" s="53"/>
      <c r="E787" s="51"/>
    </row>
    <row r="788" customFormat="false" ht="15.75" hidden="false" customHeight="true" outlineLevel="0" collapsed="false">
      <c r="A788" s="51"/>
      <c r="B788" s="51"/>
      <c r="C788" s="51"/>
      <c r="D788" s="53"/>
      <c r="E788" s="51"/>
    </row>
    <row r="789" customFormat="false" ht="15.75" hidden="false" customHeight="true" outlineLevel="0" collapsed="false">
      <c r="A789" s="51"/>
      <c r="B789" s="51"/>
      <c r="C789" s="51"/>
      <c r="D789" s="53"/>
      <c r="E789" s="51"/>
    </row>
    <row r="790" customFormat="false" ht="15.75" hidden="false" customHeight="true" outlineLevel="0" collapsed="false">
      <c r="A790" s="51"/>
      <c r="B790" s="51"/>
      <c r="C790" s="51"/>
      <c r="D790" s="53"/>
      <c r="E790" s="51"/>
    </row>
    <row r="791" customFormat="false" ht="15.75" hidden="false" customHeight="true" outlineLevel="0" collapsed="false">
      <c r="A791" s="51"/>
      <c r="B791" s="51"/>
      <c r="C791" s="51"/>
      <c r="D791" s="53"/>
      <c r="E791" s="51"/>
    </row>
    <row r="792" customFormat="false" ht="15.75" hidden="false" customHeight="true" outlineLevel="0" collapsed="false">
      <c r="A792" s="51"/>
      <c r="B792" s="51"/>
      <c r="C792" s="51"/>
      <c r="D792" s="53"/>
      <c r="E792" s="51"/>
    </row>
    <row r="793" customFormat="false" ht="15.75" hidden="false" customHeight="true" outlineLevel="0" collapsed="false">
      <c r="A793" s="51"/>
      <c r="B793" s="51"/>
      <c r="C793" s="51"/>
      <c r="D793" s="53"/>
      <c r="E793" s="51"/>
    </row>
    <row r="794" customFormat="false" ht="15.75" hidden="false" customHeight="true" outlineLevel="0" collapsed="false">
      <c r="A794" s="51"/>
      <c r="B794" s="51"/>
      <c r="C794" s="51"/>
      <c r="D794" s="53"/>
      <c r="E794" s="51"/>
    </row>
    <row r="795" customFormat="false" ht="15.75" hidden="false" customHeight="true" outlineLevel="0" collapsed="false">
      <c r="A795" s="51"/>
      <c r="B795" s="51"/>
      <c r="C795" s="51"/>
      <c r="D795" s="53"/>
      <c r="E795" s="51"/>
    </row>
    <row r="796" customFormat="false" ht="15.75" hidden="false" customHeight="true" outlineLevel="0" collapsed="false">
      <c r="A796" s="51"/>
      <c r="B796" s="51"/>
      <c r="C796" s="51"/>
      <c r="D796" s="53"/>
      <c r="E796" s="51"/>
    </row>
    <row r="797" customFormat="false" ht="15.75" hidden="false" customHeight="true" outlineLevel="0" collapsed="false">
      <c r="A797" s="51"/>
      <c r="B797" s="51"/>
      <c r="C797" s="51"/>
      <c r="D797" s="53"/>
      <c r="E797" s="51"/>
    </row>
    <row r="798" customFormat="false" ht="15.75" hidden="false" customHeight="true" outlineLevel="0" collapsed="false">
      <c r="A798" s="51"/>
      <c r="B798" s="51"/>
      <c r="C798" s="51"/>
      <c r="D798" s="53"/>
      <c r="E798" s="51"/>
    </row>
    <row r="799" customFormat="false" ht="15.75" hidden="false" customHeight="true" outlineLevel="0" collapsed="false">
      <c r="A799" s="51"/>
      <c r="B799" s="51"/>
      <c r="C799" s="51"/>
      <c r="D799" s="53"/>
      <c r="E799" s="51"/>
    </row>
    <row r="800" customFormat="false" ht="15.75" hidden="false" customHeight="true" outlineLevel="0" collapsed="false">
      <c r="A800" s="51"/>
      <c r="B800" s="51"/>
      <c r="C800" s="51"/>
      <c r="D800" s="53"/>
      <c r="E800" s="51"/>
    </row>
    <row r="801" customFormat="false" ht="15.75" hidden="false" customHeight="true" outlineLevel="0" collapsed="false">
      <c r="A801" s="51"/>
      <c r="B801" s="51"/>
      <c r="C801" s="51"/>
      <c r="D801" s="53"/>
      <c r="E801" s="51"/>
    </row>
    <row r="802" customFormat="false" ht="15.75" hidden="false" customHeight="true" outlineLevel="0" collapsed="false">
      <c r="A802" s="51"/>
      <c r="B802" s="51"/>
      <c r="C802" s="51"/>
      <c r="D802" s="53"/>
      <c r="E802" s="51"/>
    </row>
    <row r="803" customFormat="false" ht="15.75" hidden="false" customHeight="true" outlineLevel="0" collapsed="false">
      <c r="A803" s="51"/>
      <c r="B803" s="51"/>
      <c r="C803" s="51"/>
      <c r="D803" s="53"/>
      <c r="E803" s="51"/>
    </row>
    <row r="804" customFormat="false" ht="15.75" hidden="false" customHeight="true" outlineLevel="0" collapsed="false">
      <c r="A804" s="51"/>
      <c r="B804" s="51"/>
      <c r="C804" s="51"/>
      <c r="D804" s="53"/>
      <c r="E804" s="51"/>
    </row>
    <row r="805" customFormat="false" ht="15.75" hidden="false" customHeight="true" outlineLevel="0" collapsed="false">
      <c r="A805" s="51"/>
      <c r="B805" s="51"/>
      <c r="C805" s="51"/>
      <c r="D805" s="53"/>
      <c r="E805" s="51"/>
    </row>
    <row r="806" customFormat="false" ht="15.75" hidden="false" customHeight="true" outlineLevel="0" collapsed="false">
      <c r="A806" s="51"/>
      <c r="B806" s="51"/>
      <c r="C806" s="51"/>
      <c r="D806" s="53"/>
      <c r="E806" s="51"/>
    </row>
    <row r="807" customFormat="false" ht="15.75" hidden="false" customHeight="true" outlineLevel="0" collapsed="false">
      <c r="A807" s="51"/>
      <c r="B807" s="51"/>
      <c r="C807" s="51"/>
      <c r="D807" s="53"/>
      <c r="E807" s="51"/>
    </row>
    <row r="808" customFormat="false" ht="15.75" hidden="false" customHeight="true" outlineLevel="0" collapsed="false">
      <c r="A808" s="51"/>
      <c r="B808" s="51"/>
      <c r="C808" s="51"/>
      <c r="D808" s="53"/>
      <c r="E808" s="51"/>
    </row>
    <row r="809" customFormat="false" ht="15.75" hidden="false" customHeight="true" outlineLevel="0" collapsed="false">
      <c r="A809" s="51"/>
      <c r="B809" s="51"/>
      <c r="C809" s="51"/>
      <c r="D809" s="53"/>
      <c r="E809" s="51"/>
    </row>
    <row r="810" customFormat="false" ht="15.75" hidden="false" customHeight="true" outlineLevel="0" collapsed="false">
      <c r="A810" s="51"/>
      <c r="B810" s="51"/>
      <c r="C810" s="51"/>
      <c r="D810" s="53"/>
      <c r="E810" s="51"/>
    </row>
    <row r="811" customFormat="false" ht="15.75" hidden="false" customHeight="true" outlineLevel="0" collapsed="false">
      <c r="A811" s="51"/>
      <c r="B811" s="51"/>
      <c r="C811" s="51"/>
      <c r="D811" s="53"/>
      <c r="E811" s="51"/>
    </row>
    <row r="812" customFormat="false" ht="15.75" hidden="false" customHeight="true" outlineLevel="0" collapsed="false">
      <c r="A812" s="51"/>
      <c r="B812" s="51"/>
      <c r="C812" s="51"/>
      <c r="D812" s="53"/>
      <c r="E812" s="51"/>
    </row>
    <row r="813" customFormat="false" ht="15.75" hidden="false" customHeight="true" outlineLevel="0" collapsed="false">
      <c r="A813" s="51"/>
      <c r="B813" s="51"/>
      <c r="C813" s="51"/>
      <c r="D813" s="53"/>
      <c r="E813" s="51"/>
    </row>
    <row r="814" customFormat="false" ht="15.75" hidden="false" customHeight="true" outlineLevel="0" collapsed="false">
      <c r="A814" s="51"/>
      <c r="B814" s="51"/>
      <c r="C814" s="51"/>
      <c r="D814" s="53"/>
      <c r="E814" s="51"/>
    </row>
    <row r="815" customFormat="false" ht="15.75" hidden="false" customHeight="true" outlineLevel="0" collapsed="false">
      <c r="A815" s="51"/>
      <c r="B815" s="51"/>
      <c r="C815" s="51"/>
      <c r="D815" s="53"/>
      <c r="E815" s="51"/>
    </row>
    <row r="816" customFormat="false" ht="15.75" hidden="false" customHeight="true" outlineLevel="0" collapsed="false">
      <c r="A816" s="51"/>
      <c r="B816" s="51"/>
      <c r="C816" s="51"/>
      <c r="D816" s="53"/>
      <c r="E816" s="51"/>
    </row>
    <row r="817" customFormat="false" ht="15.75" hidden="false" customHeight="true" outlineLevel="0" collapsed="false">
      <c r="A817" s="51"/>
      <c r="B817" s="51"/>
      <c r="C817" s="51"/>
      <c r="D817" s="53"/>
      <c r="E817" s="51"/>
    </row>
    <row r="818" customFormat="false" ht="15.75" hidden="false" customHeight="true" outlineLevel="0" collapsed="false">
      <c r="A818" s="51"/>
      <c r="B818" s="51"/>
      <c r="C818" s="51"/>
      <c r="D818" s="53"/>
      <c r="E818" s="51"/>
    </row>
    <row r="819" customFormat="false" ht="15.75" hidden="false" customHeight="true" outlineLevel="0" collapsed="false">
      <c r="A819" s="51"/>
      <c r="B819" s="51"/>
      <c r="C819" s="51"/>
      <c r="D819" s="53"/>
      <c r="E819" s="51"/>
    </row>
    <row r="820" customFormat="false" ht="15.75" hidden="false" customHeight="true" outlineLevel="0" collapsed="false">
      <c r="A820" s="51"/>
      <c r="B820" s="51"/>
      <c r="C820" s="51"/>
      <c r="D820" s="53"/>
      <c r="E820" s="51"/>
    </row>
    <row r="821" customFormat="false" ht="15.75" hidden="false" customHeight="true" outlineLevel="0" collapsed="false">
      <c r="A821" s="51"/>
      <c r="B821" s="51"/>
      <c r="C821" s="51"/>
      <c r="D821" s="53"/>
      <c r="E821" s="51"/>
    </row>
    <row r="822" customFormat="false" ht="15.75" hidden="false" customHeight="true" outlineLevel="0" collapsed="false">
      <c r="A822" s="51"/>
      <c r="B822" s="51"/>
      <c r="C822" s="51"/>
      <c r="D822" s="53"/>
      <c r="E822" s="51"/>
    </row>
    <row r="823" customFormat="false" ht="15.75" hidden="false" customHeight="true" outlineLevel="0" collapsed="false">
      <c r="A823" s="51"/>
      <c r="B823" s="51"/>
      <c r="C823" s="51"/>
      <c r="D823" s="53"/>
      <c r="E823" s="51"/>
    </row>
    <row r="824" customFormat="false" ht="15.75" hidden="false" customHeight="true" outlineLevel="0" collapsed="false">
      <c r="A824" s="51"/>
      <c r="B824" s="51"/>
      <c r="C824" s="51"/>
      <c r="D824" s="53"/>
      <c r="E824" s="51"/>
    </row>
    <row r="825" customFormat="false" ht="15.75" hidden="false" customHeight="true" outlineLevel="0" collapsed="false">
      <c r="A825" s="51"/>
      <c r="B825" s="51"/>
      <c r="C825" s="51"/>
      <c r="D825" s="53"/>
      <c r="E825" s="51"/>
    </row>
    <row r="826" customFormat="false" ht="15.75" hidden="false" customHeight="true" outlineLevel="0" collapsed="false">
      <c r="A826" s="51"/>
      <c r="B826" s="51"/>
      <c r="C826" s="51"/>
      <c r="D826" s="53"/>
      <c r="E826" s="51"/>
    </row>
    <row r="827" customFormat="false" ht="15.75" hidden="false" customHeight="true" outlineLevel="0" collapsed="false">
      <c r="A827" s="51"/>
      <c r="B827" s="51"/>
      <c r="C827" s="51"/>
      <c r="D827" s="53"/>
      <c r="E827" s="51"/>
    </row>
    <row r="828" customFormat="false" ht="15.75" hidden="false" customHeight="true" outlineLevel="0" collapsed="false">
      <c r="A828" s="51"/>
      <c r="B828" s="51"/>
      <c r="C828" s="51"/>
      <c r="D828" s="53"/>
      <c r="E828" s="51"/>
    </row>
    <row r="829" customFormat="false" ht="15.75" hidden="false" customHeight="true" outlineLevel="0" collapsed="false">
      <c r="A829" s="51"/>
      <c r="B829" s="51"/>
      <c r="C829" s="51"/>
      <c r="D829" s="53"/>
      <c r="E829" s="51"/>
    </row>
    <row r="830" customFormat="false" ht="15.75" hidden="false" customHeight="true" outlineLevel="0" collapsed="false">
      <c r="A830" s="51"/>
      <c r="B830" s="51"/>
      <c r="C830" s="51"/>
      <c r="D830" s="53"/>
      <c r="E830" s="51"/>
    </row>
    <row r="831" customFormat="false" ht="15.75" hidden="false" customHeight="true" outlineLevel="0" collapsed="false">
      <c r="A831" s="51"/>
      <c r="B831" s="51"/>
      <c r="C831" s="51"/>
      <c r="D831" s="53"/>
      <c r="E831" s="51"/>
    </row>
    <row r="832" customFormat="false" ht="15.75" hidden="false" customHeight="true" outlineLevel="0" collapsed="false">
      <c r="A832" s="51"/>
      <c r="B832" s="51"/>
      <c r="C832" s="51"/>
      <c r="D832" s="53"/>
      <c r="E832" s="51"/>
    </row>
    <row r="833" customFormat="false" ht="15.75" hidden="false" customHeight="true" outlineLevel="0" collapsed="false">
      <c r="A833" s="51"/>
      <c r="B833" s="51"/>
      <c r="C833" s="51"/>
      <c r="D833" s="53"/>
      <c r="E833" s="51"/>
    </row>
    <row r="834" customFormat="false" ht="15.75" hidden="false" customHeight="true" outlineLevel="0" collapsed="false">
      <c r="A834" s="51"/>
      <c r="B834" s="51"/>
      <c r="C834" s="51"/>
      <c r="D834" s="53"/>
      <c r="E834" s="51"/>
    </row>
    <row r="835" customFormat="false" ht="15.75" hidden="false" customHeight="true" outlineLevel="0" collapsed="false">
      <c r="A835" s="51"/>
      <c r="B835" s="51"/>
      <c r="C835" s="51"/>
      <c r="D835" s="53"/>
      <c r="E835" s="51"/>
    </row>
    <row r="836" customFormat="false" ht="15.75" hidden="false" customHeight="true" outlineLevel="0" collapsed="false">
      <c r="A836" s="51"/>
      <c r="B836" s="51"/>
      <c r="C836" s="51"/>
      <c r="D836" s="53"/>
      <c r="E836" s="51"/>
    </row>
    <row r="837" customFormat="false" ht="15.75" hidden="false" customHeight="true" outlineLevel="0" collapsed="false">
      <c r="A837" s="51"/>
      <c r="B837" s="51"/>
      <c r="C837" s="51"/>
      <c r="D837" s="53"/>
      <c r="E837" s="51"/>
    </row>
    <row r="838" customFormat="false" ht="15.75" hidden="false" customHeight="true" outlineLevel="0" collapsed="false">
      <c r="A838" s="51"/>
      <c r="B838" s="51"/>
      <c r="C838" s="51"/>
      <c r="D838" s="53"/>
      <c r="E838" s="51"/>
    </row>
    <row r="839" customFormat="false" ht="15.75" hidden="false" customHeight="true" outlineLevel="0" collapsed="false">
      <c r="A839" s="51"/>
      <c r="B839" s="51"/>
      <c r="C839" s="51"/>
      <c r="D839" s="53"/>
      <c r="E839" s="51"/>
    </row>
    <row r="840" customFormat="false" ht="15.75" hidden="false" customHeight="true" outlineLevel="0" collapsed="false">
      <c r="A840" s="51"/>
      <c r="B840" s="51"/>
      <c r="C840" s="51"/>
      <c r="D840" s="53"/>
      <c r="E840" s="51"/>
    </row>
    <row r="841" customFormat="false" ht="15.75" hidden="false" customHeight="true" outlineLevel="0" collapsed="false">
      <c r="A841" s="51"/>
      <c r="B841" s="51"/>
      <c r="C841" s="51"/>
      <c r="D841" s="53"/>
      <c r="E841" s="51"/>
    </row>
    <row r="842" customFormat="false" ht="15.75" hidden="false" customHeight="true" outlineLevel="0" collapsed="false">
      <c r="A842" s="51"/>
      <c r="B842" s="51"/>
      <c r="C842" s="51"/>
      <c r="D842" s="53"/>
      <c r="E842" s="51"/>
    </row>
    <row r="843" customFormat="false" ht="15.75" hidden="false" customHeight="true" outlineLevel="0" collapsed="false">
      <c r="A843" s="51"/>
      <c r="B843" s="51"/>
      <c r="C843" s="51"/>
      <c r="D843" s="53"/>
      <c r="E843" s="51"/>
    </row>
    <row r="844" customFormat="false" ht="15.75" hidden="false" customHeight="true" outlineLevel="0" collapsed="false">
      <c r="A844" s="51"/>
      <c r="B844" s="51"/>
      <c r="C844" s="51"/>
      <c r="D844" s="53"/>
      <c r="E844" s="51"/>
    </row>
    <row r="845" customFormat="false" ht="15.75" hidden="false" customHeight="true" outlineLevel="0" collapsed="false">
      <c r="A845" s="51"/>
      <c r="B845" s="51"/>
      <c r="C845" s="51"/>
      <c r="D845" s="53"/>
      <c r="E845" s="51"/>
    </row>
    <row r="846" customFormat="false" ht="15.75" hidden="false" customHeight="true" outlineLevel="0" collapsed="false">
      <c r="A846" s="51"/>
      <c r="B846" s="51"/>
      <c r="C846" s="51"/>
      <c r="D846" s="53"/>
      <c r="E846" s="51"/>
    </row>
    <row r="847" customFormat="false" ht="15.75" hidden="false" customHeight="true" outlineLevel="0" collapsed="false">
      <c r="A847" s="51"/>
      <c r="B847" s="51"/>
      <c r="C847" s="51"/>
      <c r="D847" s="53"/>
      <c r="E847" s="51"/>
    </row>
    <row r="848" customFormat="false" ht="15.75" hidden="false" customHeight="true" outlineLevel="0" collapsed="false">
      <c r="A848" s="51"/>
      <c r="B848" s="51"/>
      <c r="C848" s="51"/>
      <c r="D848" s="53"/>
      <c r="E848" s="51"/>
    </row>
    <row r="849" customFormat="false" ht="15.75" hidden="false" customHeight="true" outlineLevel="0" collapsed="false">
      <c r="A849" s="51"/>
      <c r="B849" s="51"/>
      <c r="C849" s="51"/>
      <c r="D849" s="53"/>
      <c r="E849" s="51"/>
    </row>
    <row r="850" customFormat="false" ht="15.75" hidden="false" customHeight="true" outlineLevel="0" collapsed="false">
      <c r="A850" s="51"/>
      <c r="B850" s="51"/>
      <c r="C850" s="51"/>
      <c r="D850" s="53"/>
      <c r="E850" s="51"/>
    </row>
    <row r="851" customFormat="false" ht="15.75" hidden="false" customHeight="true" outlineLevel="0" collapsed="false">
      <c r="A851" s="51"/>
      <c r="B851" s="51"/>
      <c r="C851" s="51"/>
      <c r="D851" s="53"/>
      <c r="E851" s="51"/>
    </row>
    <row r="852" customFormat="false" ht="15.75" hidden="false" customHeight="true" outlineLevel="0" collapsed="false">
      <c r="A852" s="51"/>
      <c r="B852" s="51"/>
      <c r="C852" s="51"/>
      <c r="D852" s="53"/>
      <c r="E852" s="51"/>
    </row>
    <row r="853" customFormat="false" ht="15.75" hidden="false" customHeight="true" outlineLevel="0" collapsed="false">
      <c r="A853" s="51"/>
      <c r="B853" s="51"/>
      <c r="C853" s="51"/>
      <c r="D853" s="53"/>
      <c r="E853" s="51"/>
    </row>
    <row r="854" customFormat="false" ht="15.75" hidden="false" customHeight="true" outlineLevel="0" collapsed="false">
      <c r="A854" s="51"/>
      <c r="B854" s="51"/>
      <c r="C854" s="51"/>
      <c r="D854" s="53"/>
      <c r="E854" s="51"/>
    </row>
    <row r="855" customFormat="false" ht="15.75" hidden="false" customHeight="true" outlineLevel="0" collapsed="false">
      <c r="A855" s="51"/>
      <c r="B855" s="51"/>
      <c r="C855" s="51"/>
      <c r="D855" s="53"/>
      <c r="E855" s="51"/>
    </row>
    <row r="856" customFormat="false" ht="15.75" hidden="false" customHeight="true" outlineLevel="0" collapsed="false">
      <c r="A856" s="51"/>
      <c r="B856" s="51"/>
      <c r="C856" s="51"/>
      <c r="D856" s="53"/>
      <c r="E856" s="51"/>
    </row>
    <row r="857" customFormat="false" ht="15.75" hidden="false" customHeight="true" outlineLevel="0" collapsed="false">
      <c r="A857" s="51"/>
      <c r="B857" s="51"/>
      <c r="C857" s="51"/>
      <c r="D857" s="53"/>
      <c r="E857" s="51"/>
    </row>
    <row r="858" customFormat="false" ht="15.75" hidden="false" customHeight="true" outlineLevel="0" collapsed="false">
      <c r="A858" s="51"/>
      <c r="B858" s="51"/>
      <c r="C858" s="51"/>
      <c r="D858" s="53"/>
      <c r="E858" s="51"/>
    </row>
    <row r="859" customFormat="false" ht="15.75" hidden="false" customHeight="true" outlineLevel="0" collapsed="false">
      <c r="A859" s="51"/>
      <c r="B859" s="51"/>
      <c r="C859" s="51"/>
      <c r="D859" s="53"/>
      <c r="E859" s="51"/>
    </row>
    <row r="860" customFormat="false" ht="15.75" hidden="false" customHeight="true" outlineLevel="0" collapsed="false">
      <c r="A860" s="51"/>
      <c r="B860" s="51"/>
      <c r="C860" s="51"/>
      <c r="D860" s="53"/>
      <c r="E860" s="51"/>
    </row>
    <row r="861" customFormat="false" ht="15.75" hidden="false" customHeight="true" outlineLevel="0" collapsed="false">
      <c r="A861" s="51"/>
      <c r="B861" s="51"/>
      <c r="C861" s="51"/>
      <c r="D861" s="53"/>
      <c r="E861" s="51"/>
    </row>
    <row r="862" customFormat="false" ht="15.75" hidden="false" customHeight="true" outlineLevel="0" collapsed="false">
      <c r="A862" s="51"/>
      <c r="B862" s="51"/>
      <c r="C862" s="51"/>
      <c r="D862" s="53"/>
      <c r="E862" s="51"/>
    </row>
    <row r="863" customFormat="false" ht="15.75" hidden="false" customHeight="true" outlineLevel="0" collapsed="false">
      <c r="A863" s="51"/>
      <c r="B863" s="51"/>
      <c r="C863" s="51"/>
      <c r="D863" s="53"/>
      <c r="E863" s="51"/>
    </row>
    <row r="864" customFormat="false" ht="15.75" hidden="false" customHeight="true" outlineLevel="0" collapsed="false">
      <c r="A864" s="51"/>
      <c r="B864" s="51"/>
      <c r="C864" s="51"/>
      <c r="D864" s="53"/>
      <c r="E864" s="51"/>
    </row>
    <row r="865" customFormat="false" ht="15.75" hidden="false" customHeight="true" outlineLevel="0" collapsed="false">
      <c r="A865" s="51"/>
      <c r="B865" s="51"/>
      <c r="C865" s="51"/>
      <c r="D865" s="53"/>
      <c r="E865" s="51"/>
    </row>
    <row r="866" customFormat="false" ht="15.75" hidden="false" customHeight="true" outlineLevel="0" collapsed="false">
      <c r="A866" s="51"/>
      <c r="B866" s="51"/>
      <c r="C866" s="51"/>
      <c r="D866" s="53"/>
      <c r="E866" s="51"/>
    </row>
    <row r="867" customFormat="false" ht="15.75" hidden="false" customHeight="true" outlineLevel="0" collapsed="false">
      <c r="A867" s="51"/>
      <c r="B867" s="51"/>
      <c r="C867" s="51"/>
      <c r="D867" s="53"/>
      <c r="E867" s="51"/>
    </row>
    <row r="868" customFormat="false" ht="15.75" hidden="false" customHeight="true" outlineLevel="0" collapsed="false">
      <c r="A868" s="51"/>
      <c r="B868" s="51"/>
      <c r="C868" s="51"/>
      <c r="D868" s="53"/>
      <c r="E868" s="51"/>
    </row>
    <row r="869" customFormat="false" ht="15.75" hidden="false" customHeight="true" outlineLevel="0" collapsed="false">
      <c r="A869" s="51"/>
      <c r="B869" s="51"/>
      <c r="C869" s="51"/>
      <c r="D869" s="53"/>
      <c r="E869" s="51"/>
    </row>
    <row r="870" customFormat="false" ht="15.75" hidden="false" customHeight="true" outlineLevel="0" collapsed="false">
      <c r="A870" s="51"/>
      <c r="B870" s="51"/>
      <c r="C870" s="51"/>
      <c r="D870" s="53"/>
      <c r="E870" s="51"/>
    </row>
    <row r="871" customFormat="false" ht="15.75" hidden="false" customHeight="true" outlineLevel="0" collapsed="false">
      <c r="A871" s="51"/>
      <c r="B871" s="51"/>
      <c r="C871" s="51"/>
      <c r="D871" s="53"/>
      <c r="E871" s="51"/>
    </row>
    <row r="872" customFormat="false" ht="15.75" hidden="false" customHeight="true" outlineLevel="0" collapsed="false">
      <c r="A872" s="51"/>
      <c r="B872" s="51"/>
      <c r="C872" s="51"/>
      <c r="D872" s="53"/>
      <c r="E872" s="51"/>
    </row>
    <row r="873" customFormat="false" ht="15.75" hidden="false" customHeight="true" outlineLevel="0" collapsed="false">
      <c r="A873" s="51"/>
      <c r="B873" s="51"/>
      <c r="C873" s="51"/>
      <c r="D873" s="53"/>
      <c r="E873" s="51"/>
    </row>
    <row r="874" customFormat="false" ht="15.75" hidden="false" customHeight="true" outlineLevel="0" collapsed="false">
      <c r="A874" s="51"/>
      <c r="B874" s="51"/>
      <c r="C874" s="51"/>
      <c r="D874" s="53"/>
      <c r="E874" s="51"/>
    </row>
    <row r="875" customFormat="false" ht="15.75" hidden="false" customHeight="true" outlineLevel="0" collapsed="false">
      <c r="A875" s="51"/>
      <c r="B875" s="51"/>
      <c r="C875" s="51"/>
      <c r="D875" s="53"/>
      <c r="E875" s="51"/>
    </row>
    <row r="876" customFormat="false" ht="15.75" hidden="false" customHeight="true" outlineLevel="0" collapsed="false">
      <c r="A876" s="51"/>
      <c r="B876" s="51"/>
      <c r="C876" s="51"/>
      <c r="D876" s="53"/>
      <c r="E876" s="51"/>
    </row>
    <row r="877" customFormat="false" ht="15.75" hidden="false" customHeight="true" outlineLevel="0" collapsed="false">
      <c r="A877" s="51"/>
      <c r="B877" s="51"/>
      <c r="C877" s="51"/>
      <c r="D877" s="53"/>
      <c r="E877" s="51"/>
    </row>
    <row r="878" customFormat="false" ht="15.75" hidden="false" customHeight="true" outlineLevel="0" collapsed="false">
      <c r="A878" s="51"/>
      <c r="B878" s="51"/>
      <c r="C878" s="51"/>
      <c r="D878" s="53"/>
      <c r="E878" s="51"/>
    </row>
    <row r="879" customFormat="false" ht="15.75" hidden="false" customHeight="true" outlineLevel="0" collapsed="false">
      <c r="A879" s="51"/>
      <c r="B879" s="51"/>
      <c r="C879" s="51"/>
      <c r="D879" s="53"/>
      <c r="E879" s="51"/>
    </row>
    <row r="880" customFormat="false" ht="15.75" hidden="false" customHeight="true" outlineLevel="0" collapsed="false">
      <c r="A880" s="51"/>
      <c r="B880" s="51"/>
      <c r="C880" s="51"/>
      <c r="D880" s="53"/>
      <c r="E880" s="51"/>
    </row>
    <row r="881" customFormat="false" ht="15.75" hidden="false" customHeight="true" outlineLevel="0" collapsed="false">
      <c r="A881" s="51"/>
      <c r="B881" s="51"/>
      <c r="C881" s="51"/>
      <c r="D881" s="53"/>
      <c r="E881" s="51"/>
    </row>
    <row r="882" customFormat="false" ht="15.75" hidden="false" customHeight="true" outlineLevel="0" collapsed="false">
      <c r="A882" s="51"/>
      <c r="B882" s="51"/>
      <c r="C882" s="51"/>
      <c r="D882" s="53"/>
      <c r="E882" s="51"/>
    </row>
    <row r="883" customFormat="false" ht="15.75" hidden="false" customHeight="true" outlineLevel="0" collapsed="false">
      <c r="A883" s="51"/>
      <c r="B883" s="51"/>
      <c r="C883" s="51"/>
      <c r="D883" s="53"/>
      <c r="E883" s="51"/>
    </row>
    <row r="884" customFormat="false" ht="15.75" hidden="false" customHeight="true" outlineLevel="0" collapsed="false">
      <c r="A884" s="51"/>
      <c r="B884" s="51"/>
      <c r="C884" s="51"/>
      <c r="D884" s="53"/>
      <c r="E884" s="51"/>
    </row>
    <row r="885" customFormat="false" ht="15.75" hidden="false" customHeight="true" outlineLevel="0" collapsed="false">
      <c r="A885" s="51"/>
      <c r="B885" s="51"/>
      <c r="C885" s="51"/>
      <c r="D885" s="53"/>
      <c r="E885" s="51"/>
    </row>
    <row r="886" customFormat="false" ht="15.75" hidden="false" customHeight="true" outlineLevel="0" collapsed="false">
      <c r="A886" s="51"/>
      <c r="B886" s="51"/>
      <c r="C886" s="51"/>
      <c r="D886" s="53"/>
      <c r="E886" s="51"/>
    </row>
    <row r="887" customFormat="false" ht="15.75" hidden="false" customHeight="true" outlineLevel="0" collapsed="false">
      <c r="A887" s="51"/>
      <c r="B887" s="51"/>
      <c r="C887" s="51"/>
      <c r="D887" s="53"/>
      <c r="E887" s="51"/>
    </row>
    <row r="888" customFormat="false" ht="15.75" hidden="false" customHeight="true" outlineLevel="0" collapsed="false">
      <c r="A888" s="51"/>
      <c r="B888" s="51"/>
      <c r="C888" s="51"/>
      <c r="D888" s="53"/>
      <c r="E888" s="51"/>
    </row>
    <row r="889" customFormat="false" ht="15.75" hidden="false" customHeight="true" outlineLevel="0" collapsed="false">
      <c r="A889" s="51"/>
      <c r="B889" s="51"/>
      <c r="C889" s="51"/>
      <c r="D889" s="53"/>
      <c r="E889" s="51"/>
    </row>
    <row r="890" customFormat="false" ht="15.75" hidden="false" customHeight="true" outlineLevel="0" collapsed="false">
      <c r="A890" s="51"/>
      <c r="B890" s="51"/>
      <c r="C890" s="51"/>
      <c r="D890" s="53"/>
      <c r="E890" s="51"/>
    </row>
    <row r="891" customFormat="false" ht="15.75" hidden="false" customHeight="true" outlineLevel="0" collapsed="false">
      <c r="A891" s="51"/>
      <c r="B891" s="51"/>
      <c r="C891" s="51"/>
      <c r="D891" s="53"/>
      <c r="E891" s="51"/>
    </row>
    <row r="892" customFormat="false" ht="15.75" hidden="false" customHeight="true" outlineLevel="0" collapsed="false">
      <c r="A892" s="51"/>
      <c r="B892" s="51"/>
      <c r="C892" s="51"/>
      <c r="D892" s="53"/>
      <c r="E892" s="51"/>
    </row>
    <row r="893" customFormat="false" ht="15.75" hidden="false" customHeight="true" outlineLevel="0" collapsed="false">
      <c r="A893" s="51"/>
      <c r="B893" s="51"/>
      <c r="C893" s="51"/>
      <c r="D893" s="53"/>
      <c r="E893" s="51"/>
    </row>
    <row r="894" customFormat="false" ht="15.75" hidden="false" customHeight="true" outlineLevel="0" collapsed="false">
      <c r="A894" s="51"/>
      <c r="B894" s="51"/>
      <c r="C894" s="51"/>
      <c r="D894" s="53"/>
      <c r="E894" s="51"/>
    </row>
    <row r="895" customFormat="false" ht="15.75" hidden="false" customHeight="true" outlineLevel="0" collapsed="false">
      <c r="A895" s="51"/>
      <c r="B895" s="51"/>
      <c r="C895" s="51"/>
      <c r="D895" s="53"/>
      <c r="E895" s="51"/>
    </row>
    <row r="896" customFormat="false" ht="15.75" hidden="false" customHeight="true" outlineLevel="0" collapsed="false">
      <c r="A896" s="51"/>
      <c r="B896" s="51"/>
      <c r="C896" s="51"/>
      <c r="D896" s="53"/>
      <c r="E896" s="51"/>
    </row>
    <row r="897" customFormat="false" ht="15.75" hidden="false" customHeight="true" outlineLevel="0" collapsed="false">
      <c r="A897" s="51"/>
      <c r="B897" s="51"/>
      <c r="C897" s="51"/>
      <c r="D897" s="53"/>
      <c r="E897" s="51"/>
    </row>
    <row r="898" customFormat="false" ht="15.75" hidden="false" customHeight="true" outlineLevel="0" collapsed="false">
      <c r="A898" s="51"/>
      <c r="B898" s="51"/>
      <c r="C898" s="51"/>
      <c r="D898" s="53"/>
      <c r="E898" s="51"/>
    </row>
    <row r="899" customFormat="false" ht="15.75" hidden="false" customHeight="true" outlineLevel="0" collapsed="false">
      <c r="A899" s="51"/>
      <c r="B899" s="51"/>
      <c r="C899" s="51"/>
      <c r="D899" s="53"/>
      <c r="E899" s="51"/>
    </row>
    <row r="900" customFormat="false" ht="15.75" hidden="false" customHeight="true" outlineLevel="0" collapsed="false">
      <c r="A900" s="51"/>
      <c r="B900" s="51"/>
      <c r="C900" s="51"/>
      <c r="D900" s="53"/>
      <c r="E900" s="51"/>
    </row>
    <row r="901" customFormat="false" ht="15.75" hidden="false" customHeight="true" outlineLevel="0" collapsed="false">
      <c r="A901" s="51"/>
      <c r="B901" s="51"/>
      <c r="C901" s="51"/>
      <c r="D901" s="53"/>
      <c r="E901" s="51"/>
    </row>
    <row r="902" customFormat="false" ht="15.75" hidden="false" customHeight="true" outlineLevel="0" collapsed="false">
      <c r="A902" s="51"/>
      <c r="B902" s="51"/>
      <c r="C902" s="51"/>
      <c r="D902" s="53"/>
      <c r="E902" s="51"/>
    </row>
    <row r="903" customFormat="false" ht="15.75" hidden="false" customHeight="true" outlineLevel="0" collapsed="false">
      <c r="A903" s="51"/>
      <c r="B903" s="51"/>
      <c r="C903" s="51"/>
      <c r="D903" s="53"/>
      <c r="E903" s="51"/>
    </row>
    <row r="904" customFormat="false" ht="15.75" hidden="false" customHeight="true" outlineLevel="0" collapsed="false">
      <c r="A904" s="51"/>
      <c r="B904" s="51"/>
      <c r="C904" s="51"/>
      <c r="D904" s="53"/>
      <c r="E904" s="51"/>
    </row>
    <row r="905" customFormat="false" ht="15.75" hidden="false" customHeight="true" outlineLevel="0" collapsed="false">
      <c r="A905" s="51"/>
      <c r="B905" s="51"/>
      <c r="C905" s="51"/>
      <c r="D905" s="53"/>
      <c r="E905" s="51"/>
    </row>
    <row r="906" customFormat="false" ht="15.75" hidden="false" customHeight="true" outlineLevel="0" collapsed="false">
      <c r="A906" s="51"/>
      <c r="B906" s="51"/>
      <c r="C906" s="51"/>
      <c r="D906" s="53"/>
      <c r="E906" s="51"/>
    </row>
    <row r="907" customFormat="false" ht="15.75" hidden="false" customHeight="true" outlineLevel="0" collapsed="false">
      <c r="A907" s="51"/>
      <c r="B907" s="51"/>
      <c r="C907" s="51"/>
      <c r="D907" s="53"/>
      <c r="E907" s="51"/>
    </row>
    <row r="908" customFormat="false" ht="15.75" hidden="false" customHeight="true" outlineLevel="0" collapsed="false">
      <c r="A908" s="51"/>
      <c r="B908" s="51"/>
      <c r="C908" s="51"/>
      <c r="D908" s="53"/>
      <c r="E908" s="51"/>
    </row>
    <row r="909" customFormat="false" ht="15.75" hidden="false" customHeight="true" outlineLevel="0" collapsed="false">
      <c r="A909" s="51"/>
      <c r="B909" s="51"/>
      <c r="C909" s="51"/>
      <c r="D909" s="53"/>
      <c r="E909" s="51"/>
    </row>
    <row r="910" customFormat="false" ht="15.75" hidden="false" customHeight="true" outlineLevel="0" collapsed="false">
      <c r="A910" s="51"/>
      <c r="B910" s="51"/>
      <c r="C910" s="51"/>
      <c r="D910" s="53"/>
      <c r="E910" s="51"/>
    </row>
    <row r="911" customFormat="false" ht="15.75" hidden="false" customHeight="true" outlineLevel="0" collapsed="false">
      <c r="A911" s="51"/>
      <c r="B911" s="51"/>
      <c r="C911" s="51"/>
      <c r="D911" s="53"/>
      <c r="E911" s="51"/>
    </row>
    <row r="912" customFormat="false" ht="15.75" hidden="false" customHeight="true" outlineLevel="0" collapsed="false">
      <c r="A912" s="51"/>
      <c r="B912" s="51"/>
      <c r="C912" s="51"/>
      <c r="D912" s="53"/>
      <c r="E912" s="51"/>
    </row>
    <row r="913" customFormat="false" ht="15.75" hidden="false" customHeight="true" outlineLevel="0" collapsed="false">
      <c r="A913" s="51"/>
      <c r="B913" s="51"/>
      <c r="C913" s="51"/>
      <c r="D913" s="53"/>
      <c r="E913" s="51"/>
    </row>
    <row r="914" customFormat="false" ht="15.75" hidden="false" customHeight="true" outlineLevel="0" collapsed="false">
      <c r="A914" s="51"/>
      <c r="B914" s="51"/>
      <c r="C914" s="51"/>
      <c r="D914" s="53"/>
      <c r="E914" s="51"/>
    </row>
    <row r="915" customFormat="false" ht="15.75" hidden="false" customHeight="true" outlineLevel="0" collapsed="false">
      <c r="A915" s="51"/>
      <c r="B915" s="51"/>
      <c r="C915" s="51"/>
      <c r="D915" s="53"/>
      <c r="E915" s="51"/>
    </row>
    <row r="916" customFormat="false" ht="15.75" hidden="false" customHeight="true" outlineLevel="0" collapsed="false">
      <c r="A916" s="51"/>
      <c r="B916" s="51"/>
      <c r="C916" s="51"/>
      <c r="D916" s="53"/>
      <c r="E916" s="51"/>
    </row>
    <row r="917" customFormat="false" ht="15.75" hidden="false" customHeight="true" outlineLevel="0" collapsed="false">
      <c r="A917" s="51"/>
      <c r="B917" s="51"/>
      <c r="C917" s="51"/>
      <c r="D917" s="53"/>
      <c r="E917" s="51"/>
    </row>
    <row r="918" customFormat="false" ht="15.75" hidden="false" customHeight="true" outlineLevel="0" collapsed="false">
      <c r="A918" s="51"/>
      <c r="B918" s="51"/>
      <c r="C918" s="51"/>
      <c r="D918" s="53"/>
      <c r="E918" s="51"/>
    </row>
    <row r="919" customFormat="false" ht="15.75" hidden="false" customHeight="true" outlineLevel="0" collapsed="false">
      <c r="A919" s="51"/>
      <c r="B919" s="51"/>
      <c r="C919" s="51"/>
      <c r="D919" s="53"/>
      <c r="E919" s="51"/>
    </row>
    <row r="920" customFormat="false" ht="15.75" hidden="false" customHeight="true" outlineLevel="0" collapsed="false">
      <c r="A920" s="51"/>
      <c r="B920" s="51"/>
      <c r="C920" s="51"/>
      <c r="D920" s="53"/>
      <c r="E920" s="51"/>
    </row>
    <row r="921" customFormat="false" ht="15.75" hidden="false" customHeight="true" outlineLevel="0" collapsed="false">
      <c r="A921" s="51"/>
      <c r="B921" s="51"/>
      <c r="C921" s="51"/>
      <c r="D921" s="53"/>
      <c r="E921" s="51"/>
    </row>
    <row r="922" customFormat="false" ht="15.75" hidden="false" customHeight="true" outlineLevel="0" collapsed="false">
      <c r="A922" s="51"/>
      <c r="B922" s="51"/>
      <c r="C922" s="51"/>
      <c r="D922" s="53"/>
      <c r="E922" s="51"/>
    </row>
    <row r="923" customFormat="false" ht="15.75" hidden="false" customHeight="true" outlineLevel="0" collapsed="false">
      <c r="A923" s="51"/>
      <c r="B923" s="51"/>
      <c r="C923" s="51"/>
      <c r="D923" s="53"/>
      <c r="E923" s="51"/>
    </row>
    <row r="924" customFormat="false" ht="15.75" hidden="false" customHeight="true" outlineLevel="0" collapsed="false">
      <c r="A924" s="51"/>
      <c r="B924" s="51"/>
      <c r="C924" s="51"/>
      <c r="D924" s="53"/>
      <c r="E924" s="51"/>
    </row>
    <row r="925" customFormat="false" ht="15.75" hidden="false" customHeight="true" outlineLevel="0" collapsed="false">
      <c r="A925" s="51"/>
      <c r="B925" s="51"/>
      <c r="C925" s="51"/>
      <c r="D925" s="53"/>
      <c r="E925" s="51"/>
    </row>
    <row r="926" customFormat="false" ht="15.75" hidden="false" customHeight="true" outlineLevel="0" collapsed="false">
      <c r="A926" s="51"/>
      <c r="B926" s="51"/>
      <c r="C926" s="51"/>
      <c r="D926" s="53"/>
      <c r="E926" s="51"/>
    </row>
    <row r="927" customFormat="false" ht="15.75" hidden="false" customHeight="true" outlineLevel="0" collapsed="false">
      <c r="A927" s="51"/>
      <c r="B927" s="51"/>
      <c r="C927" s="51"/>
      <c r="D927" s="53"/>
      <c r="E927" s="51"/>
    </row>
    <row r="928" customFormat="false" ht="15.75" hidden="false" customHeight="true" outlineLevel="0" collapsed="false">
      <c r="A928" s="51"/>
      <c r="B928" s="51"/>
      <c r="C928" s="51"/>
      <c r="D928" s="53"/>
      <c r="E928" s="51"/>
    </row>
    <row r="929" customFormat="false" ht="15.75" hidden="false" customHeight="true" outlineLevel="0" collapsed="false">
      <c r="A929" s="51"/>
      <c r="B929" s="51"/>
      <c r="C929" s="51"/>
      <c r="D929" s="53"/>
      <c r="E929" s="51"/>
    </row>
    <row r="930" customFormat="false" ht="15.75" hidden="false" customHeight="true" outlineLevel="0" collapsed="false">
      <c r="A930" s="51"/>
      <c r="B930" s="51"/>
      <c r="C930" s="51"/>
      <c r="D930" s="53"/>
      <c r="E930" s="51"/>
    </row>
    <row r="931" customFormat="false" ht="15.75" hidden="false" customHeight="true" outlineLevel="0" collapsed="false">
      <c r="A931" s="51"/>
      <c r="B931" s="51"/>
      <c r="C931" s="51"/>
      <c r="D931" s="53"/>
      <c r="E931" s="51"/>
    </row>
    <row r="932" customFormat="false" ht="15.75" hidden="false" customHeight="true" outlineLevel="0" collapsed="false">
      <c r="A932" s="51"/>
      <c r="B932" s="51"/>
      <c r="C932" s="51"/>
      <c r="D932" s="53"/>
      <c r="E932" s="51"/>
    </row>
    <row r="933" customFormat="false" ht="15.75" hidden="false" customHeight="true" outlineLevel="0" collapsed="false">
      <c r="A933" s="51"/>
      <c r="B933" s="51"/>
      <c r="C933" s="51"/>
      <c r="D933" s="53"/>
      <c r="E933" s="51"/>
    </row>
    <row r="934" customFormat="false" ht="15.75" hidden="false" customHeight="true" outlineLevel="0" collapsed="false">
      <c r="A934" s="51"/>
      <c r="B934" s="51"/>
      <c r="C934" s="51"/>
      <c r="D934" s="53"/>
      <c r="E934" s="51"/>
    </row>
    <row r="935" customFormat="false" ht="15.75" hidden="false" customHeight="true" outlineLevel="0" collapsed="false">
      <c r="A935" s="51"/>
      <c r="B935" s="51"/>
      <c r="C935" s="51"/>
      <c r="D935" s="53"/>
      <c r="E935" s="51"/>
    </row>
    <row r="936" customFormat="false" ht="15.75" hidden="false" customHeight="true" outlineLevel="0" collapsed="false">
      <c r="A936" s="51"/>
      <c r="B936" s="51"/>
      <c r="C936" s="51"/>
      <c r="D936" s="53"/>
      <c r="E936" s="51"/>
    </row>
    <row r="937" customFormat="false" ht="15.75" hidden="false" customHeight="true" outlineLevel="0" collapsed="false">
      <c r="A937" s="51"/>
      <c r="B937" s="51"/>
      <c r="C937" s="51"/>
      <c r="D937" s="53"/>
      <c r="E937" s="51"/>
    </row>
    <row r="938" customFormat="false" ht="15.75" hidden="false" customHeight="true" outlineLevel="0" collapsed="false">
      <c r="A938" s="51"/>
      <c r="B938" s="51"/>
      <c r="C938" s="51"/>
      <c r="D938" s="53"/>
      <c r="E938" s="51"/>
    </row>
    <row r="939" customFormat="false" ht="15.75" hidden="false" customHeight="true" outlineLevel="0" collapsed="false">
      <c r="A939" s="51"/>
      <c r="B939" s="51"/>
      <c r="C939" s="51"/>
      <c r="D939" s="53"/>
      <c r="E939" s="51"/>
    </row>
    <row r="940" customFormat="false" ht="15.75" hidden="false" customHeight="true" outlineLevel="0" collapsed="false">
      <c r="A940" s="51"/>
      <c r="B940" s="51"/>
      <c r="C940" s="51"/>
      <c r="D940" s="53"/>
      <c r="E940" s="51"/>
    </row>
    <row r="941" customFormat="false" ht="15.75" hidden="false" customHeight="true" outlineLevel="0" collapsed="false">
      <c r="A941" s="51"/>
      <c r="B941" s="51"/>
      <c r="C941" s="51"/>
      <c r="D941" s="53"/>
      <c r="E941" s="51"/>
    </row>
    <row r="942" customFormat="false" ht="15.75" hidden="false" customHeight="true" outlineLevel="0" collapsed="false">
      <c r="A942" s="51"/>
      <c r="B942" s="51"/>
      <c r="C942" s="51"/>
      <c r="D942" s="53"/>
      <c r="E942" s="51"/>
    </row>
    <row r="943" customFormat="false" ht="15.75" hidden="false" customHeight="true" outlineLevel="0" collapsed="false">
      <c r="A943" s="51"/>
      <c r="B943" s="51"/>
      <c r="C943" s="51"/>
      <c r="D943" s="53"/>
      <c r="E943" s="51"/>
    </row>
    <row r="944" customFormat="false" ht="15.75" hidden="false" customHeight="true" outlineLevel="0" collapsed="false">
      <c r="A944" s="51"/>
      <c r="B944" s="51"/>
      <c r="C944" s="51"/>
      <c r="D944" s="53"/>
      <c r="E944" s="51"/>
    </row>
    <row r="945" customFormat="false" ht="15.75" hidden="false" customHeight="true" outlineLevel="0" collapsed="false">
      <c r="A945" s="51"/>
      <c r="B945" s="51"/>
      <c r="C945" s="51"/>
      <c r="D945" s="53"/>
      <c r="E945" s="51"/>
    </row>
    <row r="946" customFormat="false" ht="15.75" hidden="false" customHeight="true" outlineLevel="0" collapsed="false">
      <c r="A946" s="51"/>
      <c r="B946" s="51"/>
      <c r="C946" s="51"/>
      <c r="D946" s="53"/>
      <c r="E946" s="51"/>
    </row>
    <row r="947" customFormat="false" ht="15.75" hidden="false" customHeight="true" outlineLevel="0" collapsed="false">
      <c r="A947" s="51"/>
      <c r="B947" s="51"/>
      <c r="C947" s="51"/>
      <c r="D947" s="53"/>
      <c r="E947" s="51"/>
    </row>
    <row r="948" customFormat="false" ht="15.75" hidden="false" customHeight="true" outlineLevel="0" collapsed="false">
      <c r="A948" s="51"/>
      <c r="B948" s="51"/>
      <c r="C948" s="51"/>
      <c r="D948" s="53"/>
      <c r="E948" s="51"/>
    </row>
    <row r="949" customFormat="false" ht="15.75" hidden="false" customHeight="true" outlineLevel="0" collapsed="false">
      <c r="A949" s="51"/>
      <c r="B949" s="51"/>
      <c r="C949" s="51"/>
      <c r="D949" s="53"/>
      <c r="E949" s="51"/>
    </row>
    <row r="950" customFormat="false" ht="15.75" hidden="false" customHeight="true" outlineLevel="0" collapsed="false">
      <c r="A950" s="51"/>
      <c r="B950" s="51"/>
      <c r="C950" s="51"/>
      <c r="D950" s="53"/>
      <c r="E950" s="51"/>
    </row>
    <row r="951" customFormat="false" ht="15.75" hidden="false" customHeight="true" outlineLevel="0" collapsed="false">
      <c r="A951" s="51"/>
      <c r="B951" s="51"/>
      <c r="C951" s="51"/>
      <c r="D951" s="53"/>
      <c r="E951" s="51"/>
    </row>
    <row r="952" customFormat="false" ht="15.75" hidden="false" customHeight="true" outlineLevel="0" collapsed="false">
      <c r="A952" s="51"/>
      <c r="B952" s="51"/>
      <c r="C952" s="51"/>
      <c r="D952" s="53"/>
      <c r="E952" s="51"/>
    </row>
    <row r="953" customFormat="false" ht="15.75" hidden="false" customHeight="true" outlineLevel="0" collapsed="false">
      <c r="A953" s="51"/>
      <c r="B953" s="51"/>
      <c r="C953" s="51"/>
      <c r="D953" s="53"/>
      <c r="E953" s="51"/>
    </row>
    <row r="954" customFormat="false" ht="15.75" hidden="false" customHeight="true" outlineLevel="0" collapsed="false">
      <c r="A954" s="51"/>
      <c r="B954" s="51"/>
      <c r="C954" s="51"/>
      <c r="D954" s="53"/>
      <c r="E954" s="51"/>
    </row>
    <row r="955" customFormat="false" ht="15.75" hidden="false" customHeight="true" outlineLevel="0" collapsed="false">
      <c r="A955" s="51"/>
      <c r="B955" s="51"/>
      <c r="C955" s="51"/>
      <c r="D955" s="53"/>
      <c r="E955" s="51"/>
    </row>
    <row r="956" customFormat="false" ht="15.75" hidden="false" customHeight="true" outlineLevel="0" collapsed="false">
      <c r="A956" s="51"/>
      <c r="B956" s="51"/>
      <c r="C956" s="51"/>
      <c r="D956" s="53"/>
      <c r="E956" s="51"/>
    </row>
    <row r="957" customFormat="false" ht="15.75" hidden="false" customHeight="true" outlineLevel="0" collapsed="false">
      <c r="A957" s="51"/>
      <c r="B957" s="51"/>
      <c r="C957" s="51"/>
      <c r="D957" s="53"/>
      <c r="E957" s="51"/>
    </row>
    <row r="958" customFormat="false" ht="15.75" hidden="false" customHeight="true" outlineLevel="0" collapsed="false">
      <c r="A958" s="51"/>
      <c r="B958" s="51"/>
      <c r="C958" s="51"/>
      <c r="D958" s="53"/>
      <c r="E958" s="51"/>
    </row>
    <row r="959" customFormat="false" ht="15.75" hidden="false" customHeight="true" outlineLevel="0" collapsed="false">
      <c r="A959" s="51"/>
      <c r="B959" s="51"/>
      <c r="C959" s="51"/>
      <c r="D959" s="53"/>
      <c r="E959" s="51"/>
    </row>
    <row r="960" customFormat="false" ht="15.75" hidden="false" customHeight="true" outlineLevel="0" collapsed="false">
      <c r="A960" s="51"/>
      <c r="B960" s="51"/>
      <c r="C960" s="51"/>
      <c r="D960" s="53"/>
      <c r="E960" s="51"/>
    </row>
    <row r="961" customFormat="false" ht="15.75" hidden="false" customHeight="true" outlineLevel="0" collapsed="false">
      <c r="A961" s="51"/>
      <c r="B961" s="51"/>
      <c r="C961" s="51"/>
      <c r="D961" s="53"/>
      <c r="E961" s="51"/>
    </row>
    <row r="962" customFormat="false" ht="15.75" hidden="false" customHeight="true" outlineLevel="0" collapsed="false">
      <c r="A962" s="51"/>
      <c r="B962" s="51"/>
      <c r="C962" s="51"/>
      <c r="D962" s="53"/>
      <c r="E962" s="51"/>
    </row>
    <row r="963" customFormat="false" ht="15.75" hidden="false" customHeight="true" outlineLevel="0" collapsed="false">
      <c r="A963" s="51"/>
      <c r="B963" s="51"/>
      <c r="C963" s="51"/>
      <c r="D963" s="53"/>
      <c r="E963" s="51"/>
    </row>
    <row r="964" customFormat="false" ht="15.75" hidden="false" customHeight="true" outlineLevel="0" collapsed="false">
      <c r="A964" s="51"/>
      <c r="B964" s="51"/>
      <c r="C964" s="51"/>
      <c r="D964" s="53"/>
      <c r="E964" s="51"/>
    </row>
    <row r="965" customFormat="false" ht="15.75" hidden="false" customHeight="true" outlineLevel="0" collapsed="false">
      <c r="A965" s="51"/>
      <c r="B965" s="51"/>
      <c r="C965" s="51"/>
      <c r="D965" s="53"/>
      <c r="E965" s="51"/>
    </row>
    <row r="966" customFormat="false" ht="15.75" hidden="false" customHeight="true" outlineLevel="0" collapsed="false">
      <c r="A966" s="51"/>
      <c r="B966" s="51"/>
      <c r="C966" s="51"/>
      <c r="D966" s="53"/>
      <c r="E966" s="51"/>
    </row>
    <row r="967" customFormat="false" ht="15.75" hidden="false" customHeight="true" outlineLevel="0" collapsed="false">
      <c r="A967" s="51"/>
      <c r="B967" s="51"/>
      <c r="C967" s="51"/>
      <c r="D967" s="53"/>
      <c r="E967" s="51"/>
    </row>
    <row r="968" customFormat="false" ht="15.75" hidden="false" customHeight="true" outlineLevel="0" collapsed="false">
      <c r="A968" s="51"/>
      <c r="B968" s="51"/>
      <c r="C968" s="51"/>
      <c r="D968" s="53"/>
      <c r="E968" s="51"/>
    </row>
    <row r="969" customFormat="false" ht="15.75" hidden="false" customHeight="true" outlineLevel="0" collapsed="false">
      <c r="A969" s="51"/>
      <c r="B969" s="51"/>
      <c r="C969" s="51"/>
      <c r="D969" s="53"/>
      <c r="E969" s="51"/>
    </row>
    <row r="970" customFormat="false" ht="15.75" hidden="false" customHeight="true" outlineLevel="0" collapsed="false">
      <c r="A970" s="51"/>
      <c r="B970" s="51"/>
      <c r="C970" s="51"/>
      <c r="D970" s="53"/>
      <c r="E970" s="51"/>
    </row>
    <row r="971" customFormat="false" ht="15.75" hidden="false" customHeight="true" outlineLevel="0" collapsed="false">
      <c r="A971" s="51"/>
      <c r="B971" s="51"/>
      <c r="C971" s="51"/>
      <c r="D971" s="53"/>
      <c r="E971" s="51"/>
    </row>
    <row r="972" customFormat="false" ht="15.75" hidden="false" customHeight="true" outlineLevel="0" collapsed="false">
      <c r="A972" s="51"/>
      <c r="B972" s="51"/>
      <c r="C972" s="51"/>
      <c r="D972" s="53"/>
      <c r="E972" s="51"/>
    </row>
    <row r="973" customFormat="false" ht="15.75" hidden="false" customHeight="true" outlineLevel="0" collapsed="false">
      <c r="A973" s="51"/>
      <c r="B973" s="51"/>
      <c r="C973" s="51"/>
      <c r="D973" s="53"/>
      <c r="E973" s="51"/>
    </row>
    <row r="974" customFormat="false" ht="15.75" hidden="false" customHeight="true" outlineLevel="0" collapsed="false">
      <c r="A974" s="51"/>
      <c r="B974" s="51"/>
      <c r="C974" s="51"/>
      <c r="D974" s="53"/>
      <c r="E974" s="51"/>
    </row>
    <row r="975" customFormat="false" ht="15.75" hidden="false" customHeight="true" outlineLevel="0" collapsed="false">
      <c r="A975" s="51"/>
      <c r="B975" s="51"/>
      <c r="C975" s="51"/>
      <c r="D975" s="53"/>
      <c r="E975" s="51"/>
    </row>
    <row r="976" customFormat="false" ht="15.75" hidden="false" customHeight="true" outlineLevel="0" collapsed="false">
      <c r="A976" s="51"/>
      <c r="B976" s="51"/>
      <c r="C976" s="51"/>
      <c r="D976" s="53"/>
      <c r="E976" s="51"/>
    </row>
    <row r="977" customFormat="false" ht="15.75" hidden="false" customHeight="true" outlineLevel="0" collapsed="false">
      <c r="A977" s="51"/>
      <c r="B977" s="51"/>
      <c r="C977" s="51"/>
      <c r="D977" s="53"/>
      <c r="E977" s="51"/>
    </row>
    <row r="978" customFormat="false" ht="15.75" hidden="false" customHeight="true" outlineLevel="0" collapsed="false">
      <c r="A978" s="51"/>
      <c r="B978" s="51"/>
      <c r="C978" s="51"/>
      <c r="D978" s="53"/>
      <c r="E978" s="51"/>
    </row>
    <row r="979" customFormat="false" ht="15.75" hidden="false" customHeight="true" outlineLevel="0" collapsed="false">
      <c r="A979" s="51"/>
      <c r="B979" s="51"/>
      <c r="C979" s="51"/>
      <c r="D979" s="53"/>
      <c r="E979" s="51"/>
    </row>
    <row r="980" customFormat="false" ht="15.75" hidden="false" customHeight="true" outlineLevel="0" collapsed="false">
      <c r="A980" s="51"/>
      <c r="B980" s="51"/>
      <c r="C980" s="51"/>
      <c r="D980" s="53"/>
      <c r="E980" s="51"/>
    </row>
    <row r="981" customFormat="false" ht="15.75" hidden="false" customHeight="true" outlineLevel="0" collapsed="false">
      <c r="A981" s="51"/>
      <c r="B981" s="51"/>
      <c r="C981" s="51"/>
      <c r="D981" s="53"/>
      <c r="E981" s="51"/>
    </row>
    <row r="982" customFormat="false" ht="15.75" hidden="false" customHeight="true" outlineLevel="0" collapsed="false">
      <c r="A982" s="51"/>
      <c r="B982" s="51"/>
      <c r="C982" s="51"/>
      <c r="D982" s="53"/>
      <c r="E982" s="51"/>
    </row>
    <row r="983" customFormat="false" ht="15.75" hidden="false" customHeight="true" outlineLevel="0" collapsed="false">
      <c r="A983" s="51"/>
      <c r="B983" s="51"/>
      <c r="C983" s="51"/>
      <c r="D983" s="53"/>
      <c r="E983" s="51"/>
    </row>
    <row r="984" customFormat="false" ht="15.75" hidden="false" customHeight="true" outlineLevel="0" collapsed="false">
      <c r="A984" s="51"/>
      <c r="B984" s="51"/>
      <c r="C984" s="51"/>
      <c r="D984" s="53"/>
      <c r="E984" s="51"/>
    </row>
    <row r="985" customFormat="false" ht="15.75" hidden="false" customHeight="true" outlineLevel="0" collapsed="false">
      <c r="A985" s="51"/>
      <c r="B985" s="51"/>
      <c r="C985" s="51"/>
      <c r="D985" s="53"/>
      <c r="E985" s="51"/>
    </row>
    <row r="986" customFormat="false" ht="15.75" hidden="false" customHeight="true" outlineLevel="0" collapsed="false">
      <c r="A986" s="51"/>
      <c r="B986" s="51"/>
      <c r="C986" s="51"/>
      <c r="D986" s="53"/>
      <c r="E986" s="51"/>
    </row>
    <row r="987" customFormat="false" ht="15.75" hidden="false" customHeight="true" outlineLevel="0" collapsed="false">
      <c r="A987" s="51"/>
      <c r="B987" s="51"/>
      <c r="C987" s="51"/>
      <c r="D987" s="53"/>
      <c r="E987" s="51"/>
    </row>
    <row r="988" customFormat="false" ht="15.75" hidden="false" customHeight="true" outlineLevel="0" collapsed="false">
      <c r="A988" s="51"/>
      <c r="B988" s="51"/>
      <c r="C988" s="51"/>
      <c r="D988" s="53"/>
      <c r="E988" s="51"/>
    </row>
    <row r="989" customFormat="false" ht="15.75" hidden="false" customHeight="true" outlineLevel="0" collapsed="false">
      <c r="A989" s="51"/>
      <c r="B989" s="51"/>
      <c r="C989" s="51"/>
      <c r="D989" s="53"/>
      <c r="E989" s="51"/>
    </row>
    <row r="990" customFormat="false" ht="15.75" hidden="false" customHeight="true" outlineLevel="0" collapsed="false">
      <c r="A990" s="51"/>
      <c r="B990" s="51"/>
      <c r="C990" s="51"/>
      <c r="D990" s="53"/>
      <c r="E990" s="51"/>
    </row>
    <row r="991" customFormat="false" ht="15.75" hidden="false" customHeight="true" outlineLevel="0" collapsed="false">
      <c r="A991" s="51"/>
      <c r="B991" s="51"/>
      <c r="C991" s="51"/>
      <c r="D991" s="53"/>
      <c r="E991" s="51"/>
    </row>
    <row r="992" customFormat="false" ht="15.75" hidden="false" customHeight="true" outlineLevel="0" collapsed="false">
      <c r="A992" s="51"/>
      <c r="B992" s="51"/>
      <c r="C992" s="51"/>
      <c r="D992" s="53"/>
      <c r="E992" s="51"/>
    </row>
    <row r="993" customFormat="false" ht="15.75" hidden="false" customHeight="true" outlineLevel="0" collapsed="false">
      <c r="A993" s="51"/>
      <c r="B993" s="51"/>
      <c r="C993" s="51"/>
      <c r="D993" s="53"/>
      <c r="E993" s="51"/>
    </row>
    <row r="994" customFormat="false" ht="15.75" hidden="false" customHeight="true" outlineLevel="0" collapsed="false">
      <c r="A994" s="51"/>
      <c r="B994" s="51"/>
      <c r="C994" s="51"/>
      <c r="D994" s="53"/>
      <c r="E994" s="51"/>
    </row>
    <row r="995" customFormat="false" ht="15.75" hidden="false" customHeight="true" outlineLevel="0" collapsed="false">
      <c r="A995" s="51"/>
      <c r="B995" s="51"/>
      <c r="C995" s="51"/>
      <c r="D995" s="53"/>
      <c r="E995" s="51"/>
    </row>
    <row r="996" customFormat="false" ht="15.75" hidden="false" customHeight="true" outlineLevel="0" collapsed="false">
      <c r="A996" s="51"/>
      <c r="B996" s="51"/>
      <c r="C996" s="51"/>
      <c r="D996" s="53"/>
      <c r="E996" s="51"/>
    </row>
    <row r="997" customFormat="false" ht="15.75" hidden="false" customHeight="true" outlineLevel="0" collapsed="false">
      <c r="A997" s="51"/>
      <c r="B997" s="51"/>
      <c r="C997" s="51"/>
      <c r="D997" s="53"/>
      <c r="E997" s="51"/>
    </row>
    <row r="998" customFormat="false" ht="15.75" hidden="false" customHeight="true" outlineLevel="0" collapsed="false">
      <c r="A998" s="51"/>
      <c r="B998" s="51"/>
      <c r="C998" s="51"/>
      <c r="D998" s="53"/>
      <c r="E998" s="51"/>
    </row>
    <row r="999" customFormat="false" ht="15.75" hidden="false" customHeight="true" outlineLevel="0" collapsed="false">
      <c r="A999" s="51"/>
      <c r="B999" s="51"/>
      <c r="C999" s="51"/>
      <c r="D999" s="53"/>
      <c r="E999" s="51"/>
    </row>
    <row r="1000" customFormat="false" ht="15.75" hidden="false" customHeight="true" outlineLevel="0" collapsed="false">
      <c r="A1000" s="51"/>
      <c r="B1000" s="51"/>
      <c r="C1000" s="51"/>
      <c r="D1000" s="53"/>
      <c r="E1000" s="51"/>
    </row>
  </sheetData>
  <autoFilter ref="A1:E1000"/>
  <dataValidations count="3">
    <dataValidation allowBlank="true" operator="between" showDropDown="false" showErrorMessage="false" showInputMessage="false" sqref="E2:E1000" type="list">
      <formula1>SourceList</formula1>
      <formula2>0</formula2>
    </dataValidation>
    <dataValidation allowBlank="true" operator="between" showDropDown="false" showErrorMessage="false" showInputMessage="false" sqref="C2:C1000"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8.37"/>
    <col collapsed="false" customWidth="true" hidden="false" outlineLevel="0" max="3" min="2" style="0" width="15.88"/>
    <col collapsed="false" customWidth="true" hidden="false" outlineLevel="0" max="4" min="4" style="0" width="45.63"/>
    <col collapsed="false" customWidth="true" hidden="false" outlineLevel="0" max="5" min="5" style="0" width="33.87"/>
    <col collapsed="false" customWidth="true" hidden="false" outlineLevel="0" max="6" min="6" style="0" width="25.63"/>
    <col collapsed="false" customWidth="true" hidden="false" outlineLevel="0" max="7" min="7" style="0" width="80.13"/>
    <col collapsed="false" customWidth="true" hidden="false" outlineLevel="0" max="8" min="8" style="0" width="10"/>
    <col collapsed="false" customWidth="true" hidden="false" outlineLevel="0" max="9" min="9" style="0" width="9.13"/>
    <col collapsed="false" customWidth="true" hidden="false" outlineLevel="0" max="24" min="10" style="0" width="8.63"/>
  </cols>
  <sheetData>
    <row r="1" customFormat="false" ht="12.75" hidden="false" customHeight="true" outlineLevel="0" collapsed="false">
      <c r="A1" s="39" t="s">
        <v>140</v>
      </c>
      <c r="B1" s="39" t="s">
        <v>141</v>
      </c>
      <c r="C1" s="39" t="s">
        <v>82</v>
      </c>
      <c r="D1" s="55" t="s">
        <v>163</v>
      </c>
      <c r="E1" s="39" t="s">
        <v>110</v>
      </c>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49" t="s">
        <v>145</v>
      </c>
      <c r="D2" s="50" t="n">
        <v>126500</v>
      </c>
      <c r="E2" s="51" t="s">
        <v>164</v>
      </c>
    </row>
    <row r="3" customFormat="false" ht="12.75" hidden="false" customHeight="true" outlineLevel="0" collapsed="false">
      <c r="A3" s="56" t="s">
        <v>146</v>
      </c>
      <c r="B3" s="56" t="str">
        <f aca="false" t="array" ref="B3:B3">INDEX(Countries!$D$2:$D$255, MATCH(A3, Countries!$B$2:$B$255, 0))</f>
        <v>IDN</v>
      </c>
      <c r="C3" s="49" t="s">
        <v>145</v>
      </c>
      <c r="D3" s="50" t="n">
        <v>71183.3333333333</v>
      </c>
      <c r="E3" s="51" t="s">
        <v>164</v>
      </c>
    </row>
    <row r="4" customFormat="false" ht="12.75" hidden="false" customHeight="true" outlineLevel="0" collapsed="false">
      <c r="A4" s="56" t="s">
        <v>147</v>
      </c>
      <c r="B4" s="56" t="str">
        <f aca="false" t="array" ref="B4:B4">INDEX(Countries!$D$2:$D$255, MATCH(A4, Countries!$B$2:$B$255, 0))</f>
        <v>AUS</v>
      </c>
      <c r="C4" s="49" t="s">
        <v>145</v>
      </c>
      <c r="D4" s="50" t="n">
        <v>113016.666666667</v>
      </c>
      <c r="E4" s="51" t="s">
        <v>164</v>
      </c>
    </row>
    <row r="5" customFormat="false" ht="12.75" hidden="false" customHeight="true" outlineLevel="0" collapsed="false">
      <c r="A5" s="56" t="s">
        <v>148</v>
      </c>
      <c r="B5" s="56" t="str">
        <f aca="false" t="array" ref="B5:B5">INDEX(Countries!$D$2:$D$255, MATCH(A5, Countries!$B$2:$B$255, 0))</f>
        <v>BHS</v>
      </c>
      <c r="C5" s="49" t="s">
        <v>145</v>
      </c>
      <c r="D5" s="50" t="n">
        <v>103100</v>
      </c>
      <c r="E5" s="51" t="s">
        <v>164</v>
      </c>
    </row>
    <row r="6" customFormat="false" ht="12.75" hidden="false" customHeight="true" outlineLevel="0" collapsed="false">
      <c r="A6" s="56" t="s">
        <v>149</v>
      </c>
      <c r="B6" s="56" t="str">
        <f aca="false" t="array" ref="B6:B6">INDEX(Countries!$D$2:$D$255, MATCH(A6, Countries!$B$2:$B$255, 0))</f>
        <v>KEN</v>
      </c>
      <c r="C6" s="49" t="s">
        <v>145</v>
      </c>
      <c r="D6" s="50" t="n">
        <v>66050</v>
      </c>
      <c r="E6" s="51" t="s">
        <v>164</v>
      </c>
    </row>
    <row r="7" customFormat="false" ht="12.75" hidden="false" customHeight="true" outlineLevel="0" collapsed="false">
      <c r="A7" s="56" t="s">
        <v>150</v>
      </c>
      <c r="B7" s="56" t="str">
        <f aca="false" t="array" ref="B7:B7">INDEX(Countries!$D$2:$D$255, MATCH(A7, Countries!$B$2:$B$255, 0))</f>
        <v>MEX</v>
      </c>
      <c r="C7" s="49" t="s">
        <v>145</v>
      </c>
      <c r="D7" s="50" t="n">
        <v>72600</v>
      </c>
      <c r="E7" s="51" t="s">
        <v>164</v>
      </c>
    </row>
    <row r="8" customFormat="false" ht="12.75" hidden="false" customHeight="true" outlineLevel="0" collapsed="false">
      <c r="A8" s="56" t="s">
        <v>151</v>
      </c>
      <c r="B8" s="56" t="str">
        <f aca="false" t="array" ref="B8:B8">INDEX(Countries!$D$2:$D$255, MATCH(A8, Countries!$B$2:$B$255, 0))</f>
        <v>COL</v>
      </c>
      <c r="C8" s="49" t="s">
        <v>145</v>
      </c>
      <c r="D8" s="50" t="n">
        <v>64804.8333333333</v>
      </c>
      <c r="E8" s="51" t="s">
        <v>164</v>
      </c>
    </row>
    <row r="9" customFormat="false" ht="12.75" hidden="false" customHeight="true" outlineLevel="0" collapsed="false">
      <c r="A9" s="56" t="s">
        <v>152</v>
      </c>
      <c r="B9" s="56" t="str">
        <f aca="false" t="array" ref="B9:B9">INDEX(Countries!$D$2:$D$255, MATCH(A9, Countries!$B$2:$B$255, 0))</f>
        <v>IND</v>
      </c>
      <c r="C9" s="49" t="s">
        <v>145</v>
      </c>
      <c r="D9" s="50" t="n">
        <v>67633.3333333333</v>
      </c>
      <c r="E9" s="51" t="s">
        <v>164</v>
      </c>
    </row>
    <row r="10" customFormat="false" ht="12.75" hidden="false" customHeight="true" outlineLevel="0" collapsed="false">
      <c r="A10" s="56" t="s">
        <v>153</v>
      </c>
      <c r="B10" s="56" t="str">
        <f aca="false" t="array" ref="B10:B10">INDEX(Countries!$D$2:$D$255, MATCH(A10, Countries!$B$2:$B$255, 0))</f>
        <v>CHN</v>
      </c>
      <c r="C10" s="49" t="s">
        <v>145</v>
      </c>
      <c r="D10" s="57" t="n">
        <v>83233.3333333333</v>
      </c>
      <c r="E10" s="51" t="s">
        <v>164</v>
      </c>
    </row>
    <row r="11" customFormat="false" ht="12.75" hidden="false" customHeight="true" outlineLevel="0" collapsed="false">
      <c r="A11" s="56" t="s">
        <v>143</v>
      </c>
      <c r="B11" s="56" t="str">
        <f aca="false" t="array" ref="B11:B11">INDEX(Countries!$D$2:$D$255, MATCH(A11, Countries!$B$2:$B$255, 0))</f>
        <v>USA</v>
      </c>
      <c r="C11" s="49" t="s">
        <v>154</v>
      </c>
      <c r="D11" s="50" t="n">
        <v>126500</v>
      </c>
      <c r="E11" s="51" t="s">
        <v>164</v>
      </c>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6" t="s">
        <v>146</v>
      </c>
      <c r="B12" s="56" t="str">
        <f aca="false" t="array" ref="B12:B12">INDEX(Countries!$D$2:$D$255, MATCH(A12, Countries!$B$2:$B$255, 0))</f>
        <v>IDN</v>
      </c>
      <c r="C12" s="49" t="s">
        <v>154</v>
      </c>
      <c r="D12" s="50" t="n">
        <v>71183.3333333333</v>
      </c>
      <c r="E12" s="51" t="s">
        <v>164</v>
      </c>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6" t="s">
        <v>147</v>
      </c>
      <c r="B13" s="56" t="str">
        <f aca="false" t="array" ref="B13:B13">INDEX(Countries!$D$2:$D$255, MATCH(A13, Countries!$B$2:$B$255, 0))</f>
        <v>AUS</v>
      </c>
      <c r="C13" s="49" t="s">
        <v>154</v>
      </c>
      <c r="D13" s="50" t="n">
        <v>113016.666666667</v>
      </c>
      <c r="E13" s="51" t="s">
        <v>164</v>
      </c>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6" t="s">
        <v>148</v>
      </c>
      <c r="B14" s="56" t="str">
        <f aca="false" t="array" ref="B14:B14">INDEX(Countries!$D$2:$D$255, MATCH(A14, Countries!$B$2:$B$255, 0))</f>
        <v>BHS</v>
      </c>
      <c r="C14" s="49" t="s">
        <v>154</v>
      </c>
      <c r="D14" s="50" t="n">
        <v>103100</v>
      </c>
      <c r="E14" s="51" t="s">
        <v>164</v>
      </c>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6" t="s">
        <v>149</v>
      </c>
      <c r="B15" s="56" t="str">
        <f aca="false" t="array" ref="B15:B15">INDEX(Countries!$D$2:$D$255, MATCH(A15, Countries!$B$2:$B$255, 0))</f>
        <v>KEN</v>
      </c>
      <c r="C15" s="49" t="s">
        <v>154</v>
      </c>
      <c r="D15" s="50" t="n">
        <v>66050</v>
      </c>
      <c r="E15" s="51" t="s">
        <v>164</v>
      </c>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6" t="s">
        <v>150</v>
      </c>
      <c r="B16" s="56" t="str">
        <f aca="false" t="array" ref="B16:B16">INDEX(Countries!$D$2:$D$255, MATCH(A16, Countries!$B$2:$B$255, 0))</f>
        <v>MEX</v>
      </c>
      <c r="C16" s="49" t="s">
        <v>154</v>
      </c>
      <c r="D16" s="50" t="n">
        <v>72600</v>
      </c>
      <c r="E16" s="51" t="s">
        <v>164</v>
      </c>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6" t="s">
        <v>151</v>
      </c>
      <c r="B17" s="56" t="str">
        <f aca="false" t="array" ref="B17:B17">INDEX(Countries!$D$2:$D$255, MATCH(A17, Countries!$B$2:$B$255, 0))</f>
        <v>COL</v>
      </c>
      <c r="C17" s="49" t="s">
        <v>154</v>
      </c>
      <c r="D17" s="50" t="n">
        <v>64804.8333333333</v>
      </c>
      <c r="E17" s="51" t="s">
        <v>164</v>
      </c>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6" t="s">
        <v>152</v>
      </c>
      <c r="B18" s="56" t="str">
        <f aca="false" t="array" ref="B18:B18">INDEX(Countries!$D$2:$D$255, MATCH(A18, Countries!$B$2:$B$255, 0))</f>
        <v>IND</v>
      </c>
      <c r="C18" s="49" t="s">
        <v>154</v>
      </c>
      <c r="D18" s="50" t="n">
        <v>67633.3333333333</v>
      </c>
      <c r="E18" s="51" t="s">
        <v>164</v>
      </c>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6" t="s">
        <v>153</v>
      </c>
      <c r="B19" s="56" t="str">
        <f aca="false" t="array" ref="B19:B19">INDEX(Countries!$D$2:$D$255, MATCH(A19, Countries!$B$2:$B$255, 0))</f>
        <v>CHN</v>
      </c>
      <c r="C19" s="49" t="s">
        <v>154</v>
      </c>
      <c r="D19" s="50" t="n">
        <v>83233.3333333333</v>
      </c>
      <c r="E19" s="51" t="s">
        <v>164</v>
      </c>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6" t="s">
        <v>143</v>
      </c>
      <c r="B20" s="56" t="str">
        <f aca="false" t="array" ref="B20:B20">INDEX(Countries!$D$2:$D$255, MATCH(A20, Countries!$B$2:$B$255, 0))</f>
        <v>USA</v>
      </c>
      <c r="C20" s="49" t="s">
        <v>155</v>
      </c>
      <c r="D20" s="50" t="n">
        <v>126500</v>
      </c>
      <c r="E20" s="51" t="s">
        <v>164</v>
      </c>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6" t="s">
        <v>146</v>
      </c>
      <c r="B21" s="56" t="str">
        <f aca="false" t="array" ref="B21:B21">INDEX(Countries!$D$2:$D$255, MATCH(A21, Countries!$B$2:$B$255, 0))</f>
        <v>IDN</v>
      </c>
      <c r="C21" s="49" t="s">
        <v>155</v>
      </c>
      <c r="D21" s="50" t="n">
        <v>71183.3333333333</v>
      </c>
      <c r="E21" s="51" t="s">
        <v>164</v>
      </c>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6" t="s">
        <v>147</v>
      </c>
      <c r="B22" s="56" t="str">
        <f aca="false" t="array" ref="B22:B22">INDEX(Countries!$D$2:$D$255, MATCH(A22, Countries!$B$2:$B$255, 0))</f>
        <v>AUS</v>
      </c>
      <c r="C22" s="49" t="s">
        <v>155</v>
      </c>
      <c r="D22" s="50" t="n">
        <v>113016.666666667</v>
      </c>
      <c r="E22" s="51" t="s">
        <v>164</v>
      </c>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6" t="s">
        <v>148</v>
      </c>
      <c r="B23" s="56" t="str">
        <f aca="false" t="array" ref="B23:B23">INDEX(Countries!$D$2:$D$255, MATCH(A23, Countries!$B$2:$B$255, 0))</f>
        <v>BHS</v>
      </c>
      <c r="C23" s="49" t="s">
        <v>155</v>
      </c>
      <c r="D23" s="50" t="n">
        <v>103100</v>
      </c>
      <c r="E23" s="51" t="s">
        <v>164</v>
      </c>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6" t="s">
        <v>149</v>
      </c>
      <c r="B24" s="56" t="str">
        <f aca="false" t="array" ref="B24:B24">INDEX(Countries!$D$2:$D$255, MATCH(A24, Countries!$B$2:$B$255, 0))</f>
        <v>KEN</v>
      </c>
      <c r="C24" s="49" t="s">
        <v>155</v>
      </c>
      <c r="D24" s="50" t="n">
        <v>66050</v>
      </c>
      <c r="E24" s="51" t="s">
        <v>164</v>
      </c>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6" t="s">
        <v>150</v>
      </c>
      <c r="B25" s="56" t="str">
        <f aca="false" t="array" ref="B25:B25">INDEX(Countries!$D$2:$D$255, MATCH(A25, Countries!$B$2:$B$255, 0))</f>
        <v>MEX</v>
      </c>
      <c r="C25" s="49" t="s">
        <v>155</v>
      </c>
      <c r="D25" s="50" t="n">
        <v>72600</v>
      </c>
      <c r="E25" s="51" t="s">
        <v>164</v>
      </c>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6" t="s">
        <v>151</v>
      </c>
      <c r="B26" s="56" t="str">
        <f aca="false" t="array" ref="B26:B26">INDEX(Countries!$D$2:$D$255, MATCH(A26, Countries!$B$2:$B$255, 0))</f>
        <v>COL</v>
      </c>
      <c r="C26" s="49" t="s">
        <v>155</v>
      </c>
      <c r="D26" s="50" t="n">
        <v>64804.8333333333</v>
      </c>
      <c r="E26" s="51" t="s">
        <v>164</v>
      </c>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6" t="s">
        <v>152</v>
      </c>
      <c r="B27" s="56" t="str">
        <f aca="false" t="array" ref="B27:B27">INDEX(Countries!$D$2:$D$255, MATCH(A27, Countries!$B$2:$B$255, 0))</f>
        <v>IND</v>
      </c>
      <c r="C27" s="49" t="s">
        <v>155</v>
      </c>
      <c r="D27" s="50" t="n">
        <v>67633.3333333333</v>
      </c>
      <c r="E27" s="51" t="s">
        <v>164</v>
      </c>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6" t="s">
        <v>153</v>
      </c>
      <c r="B28" s="56" t="str">
        <f aca="false" t="array" ref="B28:B28">INDEX(Countries!$D$2:$D$255, MATCH(A28, Countries!$B$2:$B$255, 0))</f>
        <v>CHN</v>
      </c>
      <c r="C28" s="49" t="s">
        <v>155</v>
      </c>
      <c r="D28" s="50" t="n">
        <v>83233.3333333333</v>
      </c>
      <c r="E28" s="51" t="s">
        <v>164</v>
      </c>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51"/>
      <c r="D29" s="50"/>
      <c r="E29" s="51"/>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51"/>
      <c r="D30" s="50"/>
      <c r="E30" s="51"/>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51"/>
      <c r="D31" s="50"/>
      <c r="E31" s="51"/>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51"/>
      <c r="D32" s="50"/>
      <c r="E32" s="51"/>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51"/>
      <c r="D33" s="50"/>
      <c r="E33" s="51"/>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51"/>
      <c r="D34" s="50"/>
      <c r="E34" s="51"/>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51"/>
      <c r="D35" s="50"/>
      <c r="E35" s="51"/>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51"/>
      <c r="D36" s="50"/>
      <c r="E36" s="51"/>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51"/>
      <c r="D37" s="50"/>
      <c r="E37" s="51"/>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51"/>
      <c r="D38" s="50"/>
      <c r="E38" s="51"/>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51"/>
      <c r="D39" s="50"/>
      <c r="E39" s="51"/>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51"/>
      <c r="D40" s="50"/>
      <c r="E40" s="51"/>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51"/>
      <c r="D41" s="50"/>
      <c r="E41" s="51"/>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51"/>
      <c r="D42" s="50"/>
      <c r="E42" s="51"/>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51"/>
      <c r="D43" s="50"/>
      <c r="E43" s="51"/>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51"/>
      <c r="D44" s="50"/>
      <c r="E44" s="51"/>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51"/>
      <c r="D45" s="50"/>
      <c r="E45" s="51"/>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51"/>
      <c r="D46" s="50"/>
      <c r="E46" s="51"/>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51"/>
      <c r="D47" s="50"/>
      <c r="E47" s="51"/>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51"/>
      <c r="D48" s="50"/>
      <c r="E48" s="51"/>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51"/>
      <c r="D49" s="50"/>
      <c r="E49" s="51"/>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51"/>
      <c r="D50" s="50"/>
      <c r="E50" s="51"/>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51"/>
      <c r="D51" s="50"/>
      <c r="E51" s="51"/>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51"/>
      <c r="D52" s="50"/>
      <c r="E52" s="51"/>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51"/>
      <c r="D53" s="50"/>
      <c r="E53" s="51"/>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51"/>
      <c r="D54" s="50"/>
      <c r="E54" s="51"/>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51"/>
      <c r="D55" s="50"/>
      <c r="E55" s="51"/>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51"/>
      <c r="D56" s="50"/>
      <c r="E56" s="51"/>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51"/>
      <c r="D57" s="50"/>
      <c r="E57" s="51"/>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51"/>
      <c r="D58" s="50"/>
      <c r="E58" s="51"/>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51"/>
      <c r="D59" s="50"/>
      <c r="E59" s="51"/>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51"/>
      <c r="D60" s="50"/>
      <c r="E60" s="51"/>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51"/>
      <c r="D61" s="50"/>
      <c r="E61" s="51"/>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51"/>
      <c r="D62" s="50"/>
      <c r="E62" s="51"/>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51"/>
      <c r="D63" s="50"/>
      <c r="E63" s="51"/>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51"/>
      <c r="D64" s="50"/>
      <c r="E64" s="51"/>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51"/>
      <c r="D65" s="50"/>
      <c r="E65" s="51"/>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51"/>
      <c r="D66" s="50"/>
      <c r="E66" s="51"/>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51"/>
      <c r="D67" s="50"/>
      <c r="E67" s="51"/>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51"/>
      <c r="D68" s="50"/>
      <c r="E68" s="51"/>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51"/>
      <c r="D69" s="50"/>
      <c r="E69" s="51"/>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51"/>
      <c r="D70" s="50"/>
      <c r="E70" s="51"/>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51"/>
      <c r="D71" s="50"/>
      <c r="E71" s="51"/>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51"/>
      <c r="D72" s="50"/>
      <c r="E72" s="51"/>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51"/>
      <c r="D73" s="50"/>
      <c r="E73" s="51"/>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51"/>
      <c r="D74" s="50"/>
      <c r="E74" s="51"/>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51"/>
      <c r="D75" s="50"/>
      <c r="E75" s="51"/>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51"/>
      <c r="D76" s="50"/>
      <c r="E76" s="51"/>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51"/>
      <c r="D77" s="50"/>
      <c r="E77" s="51"/>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51"/>
      <c r="D78" s="50"/>
      <c r="E78" s="51"/>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51"/>
      <c r="D79" s="50"/>
      <c r="E79" s="51"/>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51"/>
      <c r="D80" s="50"/>
      <c r="E80" s="51"/>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51"/>
      <c r="D81" s="50"/>
      <c r="E81" s="51"/>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51"/>
      <c r="D82" s="50"/>
      <c r="E82" s="51"/>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51"/>
      <c r="D83" s="50"/>
      <c r="E83" s="51"/>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51"/>
      <c r="D84" s="50"/>
      <c r="E84" s="51"/>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51"/>
      <c r="D85" s="50"/>
      <c r="E85" s="51"/>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51"/>
      <c r="D86" s="50"/>
      <c r="E86" s="51"/>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51"/>
      <c r="D87" s="50"/>
      <c r="E87" s="51"/>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51"/>
      <c r="D88" s="50"/>
      <c r="E88" s="51"/>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51"/>
      <c r="D89" s="50"/>
      <c r="E89" s="51"/>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51"/>
      <c r="D90" s="50"/>
      <c r="E90" s="51"/>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51"/>
      <c r="D91" s="50"/>
      <c r="E91" s="51"/>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51"/>
      <c r="D92" s="50"/>
      <c r="E92" s="51"/>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51"/>
      <c r="D93" s="50"/>
      <c r="E93" s="51"/>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51"/>
      <c r="D94" s="50"/>
      <c r="E94" s="51"/>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51"/>
      <c r="D95" s="50"/>
      <c r="E95" s="51"/>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51"/>
      <c r="D96" s="50"/>
      <c r="E96" s="51"/>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51"/>
      <c r="D97" s="50"/>
      <c r="E97" s="51"/>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51"/>
      <c r="D98" s="50"/>
      <c r="E98" s="51"/>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51"/>
      <c r="D99" s="50"/>
      <c r="E99" s="51"/>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51"/>
      <c r="D100" s="50"/>
      <c r="E100" s="51"/>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51"/>
      <c r="D101" s="50"/>
      <c r="E101" s="51"/>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51"/>
      <c r="D102" s="50"/>
      <c r="E102" s="51"/>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51"/>
      <c r="D103" s="50"/>
      <c r="E103" s="51"/>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51"/>
      <c r="D104" s="50"/>
      <c r="E104" s="51"/>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51"/>
      <c r="D105" s="50"/>
      <c r="E105" s="51"/>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51"/>
      <c r="D106" s="50"/>
      <c r="E106" s="51"/>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51"/>
      <c r="D107" s="50"/>
      <c r="E107" s="51"/>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51"/>
      <c r="D108" s="50"/>
      <c r="E108" s="51"/>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51"/>
      <c r="D109" s="50"/>
      <c r="E109" s="51"/>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51"/>
      <c r="D110" s="50"/>
      <c r="E110" s="51"/>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51"/>
      <c r="D111" s="50"/>
      <c r="E111" s="51"/>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51"/>
      <c r="D112" s="50"/>
      <c r="E112" s="51"/>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51"/>
      <c r="D113" s="50"/>
      <c r="E113" s="51"/>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51"/>
      <c r="D114" s="50"/>
      <c r="E114" s="51"/>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51"/>
      <c r="D115" s="50"/>
      <c r="E115" s="51"/>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51"/>
      <c r="D116" s="50"/>
      <c r="E116" s="51"/>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51"/>
      <c r="D117" s="50"/>
      <c r="E117" s="51"/>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51"/>
      <c r="D118" s="50"/>
      <c r="E118" s="51"/>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51"/>
      <c r="D119" s="50"/>
      <c r="E119" s="51"/>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51"/>
      <c r="D120" s="50"/>
      <c r="E120" s="51"/>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51"/>
      <c r="D121" s="50"/>
      <c r="E121" s="51"/>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51"/>
      <c r="D122" s="50"/>
      <c r="E122" s="51"/>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51"/>
      <c r="D123" s="50"/>
      <c r="E123" s="51"/>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51"/>
      <c r="D124" s="50"/>
      <c r="E124" s="51"/>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51"/>
      <c r="D125" s="50"/>
      <c r="E125" s="51"/>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51"/>
      <c r="D126" s="50"/>
      <c r="E126" s="51"/>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51"/>
      <c r="D127" s="50"/>
      <c r="E127" s="51"/>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51"/>
      <c r="D128" s="50"/>
      <c r="E128" s="51"/>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51"/>
      <c r="D129" s="50"/>
      <c r="E129" s="51"/>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51"/>
      <c r="D130" s="50"/>
      <c r="E130" s="51"/>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51"/>
      <c r="D131" s="50"/>
      <c r="E131" s="51"/>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51"/>
      <c r="D132" s="50"/>
      <c r="E132" s="51"/>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51"/>
      <c r="D133" s="50"/>
      <c r="E133" s="51"/>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51"/>
      <c r="D134" s="50"/>
      <c r="E134" s="51"/>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51"/>
      <c r="D135" s="50"/>
      <c r="E135" s="51"/>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51"/>
      <c r="D136" s="50"/>
      <c r="E136" s="51"/>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51"/>
      <c r="D137" s="50"/>
      <c r="E137" s="51"/>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51"/>
      <c r="D138" s="50"/>
      <c r="E138" s="51"/>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51"/>
      <c r="D139" s="50"/>
      <c r="E139" s="51"/>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51"/>
      <c r="D140" s="50"/>
      <c r="E140" s="51"/>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51"/>
      <c r="D141" s="50"/>
      <c r="E141" s="51"/>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51"/>
      <c r="D142" s="50"/>
      <c r="E142" s="51"/>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51"/>
      <c r="D143" s="50"/>
      <c r="E143" s="51"/>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51"/>
      <c r="D144" s="50"/>
      <c r="E144" s="51"/>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51"/>
      <c r="D145" s="50"/>
      <c r="E145" s="51"/>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51"/>
      <c r="D146" s="50"/>
      <c r="E146" s="51"/>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51"/>
      <c r="D147" s="50"/>
      <c r="E147" s="51"/>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51"/>
      <c r="D148" s="50"/>
      <c r="E148" s="51"/>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51"/>
      <c r="D149" s="50"/>
      <c r="E149" s="51"/>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51"/>
      <c r="D150" s="50"/>
      <c r="E150" s="51"/>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51"/>
      <c r="D151" s="50"/>
      <c r="E151" s="51"/>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51"/>
      <c r="D152" s="50"/>
      <c r="E152" s="51"/>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51"/>
      <c r="D153" s="50"/>
      <c r="E153" s="51"/>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51"/>
      <c r="D154" s="50"/>
      <c r="E154" s="51"/>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51"/>
      <c r="D155" s="50"/>
      <c r="E155" s="51"/>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51"/>
      <c r="D156" s="50"/>
      <c r="E156" s="51"/>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51"/>
      <c r="D157" s="50"/>
      <c r="E157" s="51"/>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51"/>
      <c r="D158" s="50"/>
      <c r="E158" s="51"/>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51"/>
      <c r="D159" s="50"/>
      <c r="E159" s="51"/>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51"/>
      <c r="D160" s="50"/>
      <c r="E160" s="51"/>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51"/>
      <c r="D161" s="50"/>
      <c r="E161" s="51"/>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51"/>
      <c r="D162" s="50"/>
      <c r="E162" s="51"/>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51"/>
      <c r="D163" s="50"/>
      <c r="E163" s="51"/>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51"/>
      <c r="D164" s="50"/>
      <c r="E164" s="51"/>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51"/>
      <c r="D165" s="50"/>
      <c r="E165" s="51"/>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51"/>
      <c r="D166" s="50"/>
      <c r="E166" s="51"/>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51"/>
      <c r="D167" s="50"/>
      <c r="E167" s="51"/>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51"/>
      <c r="D168" s="50"/>
      <c r="E168" s="51"/>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51"/>
      <c r="D169" s="50"/>
      <c r="E169" s="51"/>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51"/>
      <c r="D170" s="50"/>
      <c r="E170" s="51"/>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51"/>
      <c r="D171" s="50"/>
      <c r="E171" s="51"/>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51"/>
      <c r="D172" s="50"/>
      <c r="E172" s="51"/>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51"/>
      <c r="D173" s="50"/>
      <c r="E173" s="51"/>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51"/>
      <c r="D174" s="50"/>
      <c r="E174" s="51"/>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51"/>
      <c r="D175" s="50"/>
      <c r="E175" s="51"/>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51"/>
      <c r="D176" s="50"/>
      <c r="E176" s="51"/>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51"/>
      <c r="D177" s="50"/>
      <c r="E177" s="51"/>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51"/>
      <c r="D178" s="50"/>
      <c r="E178" s="51"/>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51"/>
      <c r="D179" s="50"/>
      <c r="E179" s="51"/>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51"/>
      <c r="D180" s="50"/>
      <c r="E180" s="51"/>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51"/>
      <c r="D181" s="50"/>
      <c r="E181" s="51"/>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51"/>
      <c r="D182" s="50"/>
      <c r="E182" s="51"/>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51"/>
      <c r="D183" s="50"/>
      <c r="E183" s="51"/>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51"/>
      <c r="D184" s="50"/>
      <c r="E184" s="51"/>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51"/>
      <c r="D185" s="50"/>
      <c r="E185" s="51"/>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51"/>
      <c r="D186" s="50"/>
      <c r="E186" s="51"/>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51"/>
      <c r="D187" s="50"/>
      <c r="E187" s="51"/>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51"/>
      <c r="D188" s="50"/>
      <c r="E188" s="51"/>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51"/>
      <c r="D189" s="50"/>
      <c r="E189" s="51"/>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51"/>
      <c r="D190" s="50"/>
      <c r="E190" s="51"/>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51"/>
      <c r="D191" s="50"/>
      <c r="E191" s="51"/>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51"/>
      <c r="D192" s="50"/>
      <c r="E192" s="51"/>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51"/>
      <c r="D193" s="50"/>
      <c r="E193" s="51"/>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51"/>
      <c r="D194" s="50"/>
      <c r="E194" s="51"/>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51"/>
      <c r="D195" s="50"/>
      <c r="E195" s="51"/>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51"/>
      <c r="D196" s="50"/>
      <c r="E196" s="51"/>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51"/>
      <c r="D197" s="50"/>
      <c r="E197" s="51"/>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51"/>
      <c r="D198" s="50"/>
      <c r="E198" s="51"/>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51"/>
      <c r="D199" s="50"/>
      <c r="E199" s="51"/>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51"/>
      <c r="D200" s="50"/>
      <c r="E200" s="51"/>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51"/>
      <c r="D201" s="50"/>
      <c r="E201" s="51"/>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51"/>
      <c r="D202" s="50"/>
      <c r="E202" s="51"/>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51"/>
      <c r="D203" s="50"/>
      <c r="E203" s="51"/>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51"/>
      <c r="D204" s="50"/>
      <c r="E204" s="51"/>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51"/>
      <c r="D205" s="50"/>
      <c r="E205" s="51"/>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51"/>
      <c r="D206" s="50"/>
      <c r="E206" s="51"/>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51"/>
      <c r="D207" s="50"/>
      <c r="E207" s="51"/>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51"/>
      <c r="D208" s="50"/>
      <c r="E208" s="51"/>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51"/>
      <c r="D209" s="50"/>
      <c r="E209" s="51"/>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51"/>
      <c r="D210" s="50"/>
      <c r="E210" s="51"/>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51"/>
      <c r="D211" s="50"/>
      <c r="E211" s="51"/>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51"/>
      <c r="D212" s="50"/>
      <c r="E212" s="51"/>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51"/>
      <c r="D213" s="50"/>
      <c r="E213" s="51"/>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51"/>
      <c r="D214" s="50"/>
      <c r="E214" s="51"/>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51"/>
      <c r="D215" s="50"/>
      <c r="E215" s="51"/>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51"/>
      <c r="D216" s="50"/>
      <c r="E216" s="51"/>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51"/>
      <c r="D217" s="50"/>
      <c r="E217" s="51"/>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51"/>
      <c r="D218" s="50"/>
      <c r="E218" s="51"/>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51"/>
      <c r="D219" s="50"/>
      <c r="E219" s="51"/>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51"/>
      <c r="D220" s="50"/>
      <c r="E220" s="51"/>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51"/>
      <c r="D221" s="53"/>
      <c r="E221" s="51"/>
    </row>
    <row r="222" customFormat="false" ht="15.75" hidden="false" customHeight="true" outlineLevel="0" collapsed="false">
      <c r="A222" s="51"/>
      <c r="B222" s="51"/>
      <c r="C222" s="51"/>
      <c r="D222" s="53"/>
      <c r="E222" s="51"/>
    </row>
    <row r="223" customFormat="false" ht="15.75" hidden="false" customHeight="true" outlineLevel="0" collapsed="false">
      <c r="A223" s="51"/>
      <c r="B223" s="51"/>
      <c r="C223" s="51"/>
      <c r="D223" s="53"/>
      <c r="E223" s="51"/>
    </row>
    <row r="224" customFormat="false" ht="15.75" hidden="false" customHeight="true" outlineLevel="0" collapsed="false">
      <c r="A224" s="51"/>
      <c r="B224" s="51"/>
      <c r="C224" s="51"/>
      <c r="D224" s="53"/>
      <c r="E224" s="51"/>
    </row>
    <row r="225" customFormat="false" ht="15.75" hidden="false" customHeight="true" outlineLevel="0" collapsed="false">
      <c r="A225" s="51"/>
      <c r="B225" s="51"/>
      <c r="C225" s="51"/>
      <c r="D225" s="53"/>
      <c r="E225" s="51"/>
    </row>
    <row r="226" customFormat="false" ht="15.75" hidden="false" customHeight="true" outlineLevel="0" collapsed="false">
      <c r="A226" s="51"/>
      <c r="B226" s="51"/>
      <c r="C226" s="51"/>
      <c r="D226" s="53"/>
      <c r="E226" s="51"/>
    </row>
    <row r="227" customFormat="false" ht="15.75" hidden="false" customHeight="true" outlineLevel="0" collapsed="false">
      <c r="A227" s="51"/>
      <c r="B227" s="51"/>
      <c r="C227" s="51"/>
      <c r="D227" s="53"/>
      <c r="E227" s="51"/>
    </row>
    <row r="228" customFormat="false" ht="15.75" hidden="false" customHeight="true" outlineLevel="0" collapsed="false">
      <c r="A228" s="51"/>
      <c r="B228" s="51"/>
      <c r="C228" s="51"/>
      <c r="D228" s="53"/>
      <c r="E228" s="51"/>
    </row>
    <row r="229" customFormat="false" ht="15.75" hidden="false" customHeight="true" outlineLevel="0" collapsed="false">
      <c r="A229" s="51"/>
      <c r="B229" s="51"/>
      <c r="C229" s="51"/>
      <c r="D229" s="53"/>
      <c r="E229" s="51"/>
    </row>
    <row r="230" customFormat="false" ht="15.75" hidden="false" customHeight="true" outlineLevel="0" collapsed="false">
      <c r="A230" s="51"/>
      <c r="B230" s="51"/>
      <c r="C230" s="51"/>
      <c r="D230" s="53"/>
      <c r="E230" s="51"/>
    </row>
    <row r="231" customFormat="false" ht="15.75" hidden="false" customHeight="true" outlineLevel="0" collapsed="false">
      <c r="A231" s="51"/>
      <c r="B231" s="51"/>
      <c r="C231" s="51"/>
      <c r="D231" s="53"/>
      <c r="E231" s="51"/>
    </row>
    <row r="232" customFormat="false" ht="15.75" hidden="false" customHeight="true" outlineLevel="0" collapsed="false">
      <c r="A232" s="51"/>
      <c r="B232" s="51"/>
      <c r="C232" s="51"/>
      <c r="D232" s="53"/>
      <c r="E232" s="51"/>
    </row>
    <row r="233" customFormat="false" ht="15.75" hidden="false" customHeight="true" outlineLevel="0" collapsed="false">
      <c r="A233" s="51"/>
      <c r="B233" s="51"/>
      <c r="C233" s="51"/>
      <c r="D233" s="53"/>
      <c r="E233" s="51"/>
    </row>
    <row r="234" customFormat="false" ht="15.75" hidden="false" customHeight="true" outlineLevel="0" collapsed="false">
      <c r="A234" s="51"/>
      <c r="B234" s="51"/>
      <c r="C234" s="51"/>
      <c r="D234" s="53"/>
      <c r="E234" s="51"/>
    </row>
    <row r="235" customFormat="false" ht="15.75" hidden="false" customHeight="true" outlineLevel="0" collapsed="false">
      <c r="A235" s="51"/>
      <c r="B235" s="51"/>
      <c r="C235" s="51"/>
      <c r="D235" s="53"/>
      <c r="E235" s="51"/>
    </row>
    <row r="236" customFormat="false" ht="15.75" hidden="false" customHeight="true" outlineLevel="0" collapsed="false">
      <c r="A236" s="51"/>
      <c r="B236" s="51"/>
      <c r="C236" s="51"/>
      <c r="D236" s="53"/>
      <c r="E236" s="51"/>
    </row>
    <row r="237" customFormat="false" ht="15.75" hidden="false" customHeight="true" outlineLevel="0" collapsed="false">
      <c r="A237" s="51"/>
      <c r="B237" s="51"/>
      <c r="C237" s="51"/>
      <c r="D237" s="53"/>
      <c r="E237" s="51"/>
    </row>
    <row r="238" customFormat="false" ht="15.75" hidden="false" customHeight="true" outlineLevel="0" collapsed="false">
      <c r="A238" s="51"/>
      <c r="B238" s="51"/>
      <c r="C238" s="51"/>
      <c r="D238" s="53"/>
      <c r="E238" s="51"/>
    </row>
    <row r="239" customFormat="false" ht="15.75" hidden="false" customHeight="true" outlineLevel="0" collapsed="false">
      <c r="A239" s="51"/>
      <c r="B239" s="51"/>
      <c r="C239" s="51"/>
      <c r="D239" s="53"/>
      <c r="E239" s="51"/>
    </row>
    <row r="240" customFormat="false" ht="15.75" hidden="false" customHeight="true" outlineLevel="0" collapsed="false">
      <c r="A240" s="51"/>
      <c r="B240" s="51"/>
      <c r="C240" s="51"/>
      <c r="D240" s="53"/>
      <c r="E240" s="51"/>
    </row>
    <row r="241" customFormat="false" ht="15.75" hidden="false" customHeight="true" outlineLevel="0" collapsed="false">
      <c r="A241" s="51"/>
      <c r="B241" s="51"/>
      <c r="C241" s="51"/>
      <c r="D241" s="53"/>
      <c r="E241" s="51"/>
    </row>
    <row r="242" customFormat="false" ht="15.75" hidden="false" customHeight="true" outlineLevel="0" collapsed="false">
      <c r="A242" s="51"/>
      <c r="B242" s="51"/>
      <c r="C242" s="51"/>
      <c r="D242" s="53"/>
      <c r="E242" s="51"/>
    </row>
    <row r="243" customFormat="false" ht="15.75" hidden="false" customHeight="true" outlineLevel="0" collapsed="false">
      <c r="A243" s="51"/>
      <c r="B243" s="51"/>
      <c r="C243" s="51"/>
      <c r="D243" s="53"/>
      <c r="E243" s="51"/>
    </row>
    <row r="244" customFormat="false" ht="15.75" hidden="false" customHeight="true" outlineLevel="0" collapsed="false">
      <c r="A244" s="51"/>
      <c r="B244" s="51"/>
      <c r="C244" s="51"/>
      <c r="D244" s="53"/>
      <c r="E244" s="51"/>
    </row>
    <row r="245" customFormat="false" ht="15.75" hidden="false" customHeight="true" outlineLevel="0" collapsed="false">
      <c r="A245" s="51"/>
      <c r="B245" s="51"/>
      <c r="C245" s="51"/>
      <c r="D245" s="53"/>
      <c r="E245" s="51"/>
    </row>
    <row r="246" customFormat="false" ht="15.75" hidden="false" customHeight="true" outlineLevel="0" collapsed="false">
      <c r="A246" s="51"/>
      <c r="B246" s="51"/>
      <c r="C246" s="51"/>
      <c r="D246" s="53"/>
      <c r="E246" s="51"/>
    </row>
    <row r="247" customFormat="false" ht="15.75" hidden="false" customHeight="true" outlineLevel="0" collapsed="false">
      <c r="A247" s="51"/>
      <c r="B247" s="51"/>
      <c r="C247" s="51"/>
      <c r="D247" s="53"/>
      <c r="E247" s="51"/>
    </row>
    <row r="248" customFormat="false" ht="15.75" hidden="false" customHeight="true" outlineLevel="0" collapsed="false">
      <c r="A248" s="51"/>
      <c r="B248" s="51"/>
      <c r="C248" s="51"/>
      <c r="D248" s="53"/>
      <c r="E248" s="51"/>
    </row>
    <row r="249" customFormat="false" ht="15.75" hidden="false" customHeight="true" outlineLevel="0" collapsed="false">
      <c r="A249" s="51"/>
      <c r="B249" s="51"/>
      <c r="C249" s="51"/>
      <c r="D249" s="53"/>
      <c r="E249" s="51"/>
    </row>
    <row r="250" customFormat="false" ht="15.75" hidden="false" customHeight="true" outlineLevel="0" collapsed="false">
      <c r="A250" s="51"/>
      <c r="B250" s="51"/>
      <c r="C250" s="51"/>
      <c r="D250" s="53"/>
      <c r="E250" s="51"/>
    </row>
    <row r="251" customFormat="false" ht="15.75" hidden="false" customHeight="true" outlineLevel="0" collapsed="false">
      <c r="A251" s="51"/>
      <c r="B251" s="51"/>
      <c r="C251" s="51"/>
      <c r="D251" s="53"/>
      <c r="E251" s="51"/>
    </row>
    <row r="252" customFormat="false" ht="15.75" hidden="false" customHeight="true" outlineLevel="0" collapsed="false">
      <c r="A252" s="51"/>
      <c r="B252" s="51"/>
      <c r="C252" s="51"/>
      <c r="D252" s="53"/>
      <c r="E252" s="51"/>
    </row>
    <row r="253" customFormat="false" ht="15.75" hidden="false" customHeight="true" outlineLevel="0" collapsed="false">
      <c r="A253" s="51"/>
      <c r="B253" s="51"/>
      <c r="C253" s="51"/>
      <c r="D253" s="53"/>
      <c r="E253" s="51"/>
    </row>
    <row r="254" customFormat="false" ht="15.75" hidden="false" customHeight="true" outlineLevel="0" collapsed="false">
      <c r="A254" s="51"/>
      <c r="B254" s="51"/>
      <c r="C254" s="51"/>
      <c r="D254" s="53"/>
      <c r="E254" s="51"/>
    </row>
    <row r="255" customFormat="false" ht="15.75" hidden="false" customHeight="true" outlineLevel="0" collapsed="false">
      <c r="A255" s="51"/>
      <c r="B255" s="51"/>
      <c r="C255" s="51"/>
      <c r="D255" s="53"/>
      <c r="E255" s="51"/>
    </row>
    <row r="256" customFormat="false" ht="15.75" hidden="false" customHeight="true" outlineLevel="0" collapsed="false">
      <c r="A256" s="51"/>
      <c r="B256" s="51"/>
      <c r="C256" s="51"/>
      <c r="D256" s="53"/>
      <c r="E256" s="51"/>
    </row>
    <row r="257" customFormat="false" ht="15.75" hidden="false" customHeight="true" outlineLevel="0" collapsed="false">
      <c r="A257" s="51"/>
      <c r="B257" s="51"/>
      <c r="C257" s="51"/>
      <c r="D257" s="53"/>
      <c r="E257" s="51"/>
    </row>
    <row r="258" customFormat="false" ht="15.75" hidden="false" customHeight="true" outlineLevel="0" collapsed="false">
      <c r="A258" s="51"/>
      <c r="B258" s="51"/>
      <c r="C258" s="51"/>
      <c r="D258" s="53"/>
      <c r="E258" s="51"/>
    </row>
    <row r="259" customFormat="false" ht="15.75" hidden="false" customHeight="true" outlineLevel="0" collapsed="false">
      <c r="A259" s="51"/>
      <c r="B259" s="51"/>
      <c r="C259" s="51"/>
      <c r="D259" s="53"/>
      <c r="E259" s="51"/>
    </row>
    <row r="260" customFormat="false" ht="15.75" hidden="false" customHeight="true" outlineLevel="0" collapsed="false">
      <c r="A260" s="51"/>
      <c r="B260" s="51"/>
      <c r="C260" s="51"/>
      <c r="D260" s="53"/>
      <c r="E260" s="51"/>
    </row>
    <row r="261" customFormat="false" ht="15.75" hidden="false" customHeight="true" outlineLevel="0" collapsed="false">
      <c r="A261" s="51"/>
      <c r="B261" s="51"/>
      <c r="C261" s="51"/>
      <c r="D261" s="53"/>
      <c r="E261" s="51"/>
    </row>
    <row r="262" customFormat="false" ht="15.75" hidden="false" customHeight="true" outlineLevel="0" collapsed="false">
      <c r="A262" s="51"/>
      <c r="B262" s="51"/>
      <c r="C262" s="51"/>
      <c r="D262" s="53"/>
      <c r="E262" s="51"/>
    </row>
    <row r="263" customFormat="false" ht="15.75" hidden="false" customHeight="true" outlineLevel="0" collapsed="false">
      <c r="A263" s="51"/>
      <c r="B263" s="51"/>
      <c r="C263" s="51"/>
      <c r="D263" s="53"/>
      <c r="E263" s="51"/>
    </row>
    <row r="264" customFormat="false" ht="15.75" hidden="false" customHeight="true" outlineLevel="0" collapsed="false">
      <c r="A264" s="51"/>
      <c r="B264" s="51"/>
      <c r="C264" s="51"/>
      <c r="D264" s="53"/>
      <c r="E264" s="51"/>
    </row>
    <row r="265" customFormat="false" ht="15.75" hidden="false" customHeight="true" outlineLevel="0" collapsed="false">
      <c r="A265" s="51"/>
      <c r="B265" s="51"/>
      <c r="C265" s="51"/>
      <c r="D265" s="53"/>
      <c r="E265" s="51"/>
    </row>
    <row r="266" customFormat="false" ht="15.75" hidden="false" customHeight="true" outlineLevel="0" collapsed="false">
      <c r="A266" s="51"/>
      <c r="B266" s="51"/>
      <c r="C266" s="51"/>
      <c r="D266" s="53"/>
      <c r="E266" s="51"/>
    </row>
    <row r="267" customFormat="false" ht="15.75" hidden="false" customHeight="true" outlineLevel="0" collapsed="false">
      <c r="A267" s="51"/>
      <c r="B267" s="51"/>
      <c r="C267" s="51"/>
      <c r="D267" s="53"/>
      <c r="E267" s="51"/>
    </row>
    <row r="268" customFormat="false" ht="15.75" hidden="false" customHeight="true" outlineLevel="0" collapsed="false">
      <c r="A268" s="51"/>
      <c r="B268" s="51"/>
      <c r="C268" s="51"/>
      <c r="D268" s="53"/>
      <c r="E268" s="51"/>
    </row>
    <row r="269" customFormat="false" ht="15.75" hidden="false" customHeight="true" outlineLevel="0" collapsed="false">
      <c r="A269" s="51"/>
      <c r="B269" s="51"/>
      <c r="C269" s="51"/>
      <c r="D269" s="53"/>
      <c r="E269" s="51"/>
    </row>
    <row r="270" customFormat="false" ht="15.75" hidden="false" customHeight="true" outlineLevel="0" collapsed="false">
      <c r="A270" s="51"/>
      <c r="B270" s="51"/>
      <c r="C270" s="51"/>
      <c r="D270" s="53"/>
      <c r="E270" s="51"/>
    </row>
    <row r="271" customFormat="false" ht="15.75" hidden="false" customHeight="true" outlineLevel="0" collapsed="false">
      <c r="A271" s="51"/>
      <c r="B271" s="51"/>
      <c r="C271" s="51"/>
      <c r="D271" s="53"/>
      <c r="E271" s="51"/>
    </row>
    <row r="272" customFormat="false" ht="15.75" hidden="false" customHeight="true" outlineLevel="0" collapsed="false">
      <c r="A272" s="51"/>
      <c r="B272" s="51"/>
      <c r="C272" s="51"/>
      <c r="D272" s="53"/>
      <c r="E272" s="51"/>
    </row>
    <row r="273" customFormat="false" ht="15.75" hidden="false" customHeight="true" outlineLevel="0" collapsed="false">
      <c r="A273" s="51"/>
      <c r="B273" s="51"/>
      <c r="C273" s="51"/>
      <c r="D273" s="53"/>
      <c r="E273" s="51"/>
    </row>
    <row r="274" customFormat="false" ht="15.75" hidden="false" customHeight="true" outlineLevel="0" collapsed="false">
      <c r="A274" s="51"/>
      <c r="B274" s="51"/>
      <c r="C274" s="51"/>
      <c r="D274" s="53"/>
      <c r="E274" s="51"/>
    </row>
    <row r="275" customFormat="false" ht="15.75" hidden="false" customHeight="true" outlineLevel="0" collapsed="false">
      <c r="A275" s="51"/>
      <c r="B275" s="51"/>
      <c r="C275" s="51"/>
      <c r="D275" s="53"/>
      <c r="E275" s="51"/>
    </row>
    <row r="276" customFormat="false" ht="15.75" hidden="false" customHeight="true" outlineLevel="0" collapsed="false">
      <c r="A276" s="51"/>
      <c r="B276" s="51"/>
      <c r="C276" s="51"/>
      <c r="D276" s="53"/>
      <c r="E276" s="51"/>
    </row>
    <row r="277" customFormat="false" ht="15.75" hidden="false" customHeight="true" outlineLevel="0" collapsed="false">
      <c r="A277" s="51"/>
      <c r="B277" s="51"/>
      <c r="C277" s="51"/>
      <c r="D277" s="53"/>
      <c r="E277" s="51"/>
    </row>
    <row r="278" customFormat="false" ht="15.75" hidden="false" customHeight="true" outlineLevel="0" collapsed="false">
      <c r="A278" s="51"/>
      <c r="B278" s="51"/>
      <c r="C278" s="51"/>
      <c r="D278" s="53"/>
      <c r="E278" s="51"/>
    </row>
    <row r="279" customFormat="false" ht="15.75" hidden="false" customHeight="true" outlineLevel="0" collapsed="false">
      <c r="A279" s="51"/>
      <c r="B279" s="51"/>
      <c r="C279" s="51"/>
      <c r="D279" s="53"/>
      <c r="E279" s="51"/>
    </row>
    <row r="280" customFormat="false" ht="15.75" hidden="false" customHeight="true" outlineLevel="0" collapsed="false">
      <c r="A280" s="51"/>
      <c r="B280" s="51"/>
      <c r="C280" s="51"/>
      <c r="D280" s="53"/>
      <c r="E280" s="51"/>
    </row>
    <row r="281" customFormat="false" ht="15.75" hidden="false" customHeight="true" outlineLevel="0" collapsed="false">
      <c r="A281" s="51"/>
      <c r="B281" s="51"/>
      <c r="C281" s="51"/>
      <c r="D281" s="53"/>
      <c r="E281" s="51"/>
    </row>
    <row r="282" customFormat="false" ht="15.75" hidden="false" customHeight="true" outlineLevel="0" collapsed="false">
      <c r="A282" s="51"/>
      <c r="B282" s="51"/>
      <c r="C282" s="51"/>
      <c r="D282" s="53"/>
      <c r="E282" s="51"/>
    </row>
    <row r="283" customFormat="false" ht="15.75" hidden="false" customHeight="true" outlineLevel="0" collapsed="false">
      <c r="A283" s="51"/>
      <c r="B283" s="51"/>
      <c r="C283" s="51"/>
      <c r="D283" s="53"/>
      <c r="E283" s="51"/>
    </row>
    <row r="284" customFormat="false" ht="15.75" hidden="false" customHeight="true" outlineLevel="0" collapsed="false">
      <c r="A284" s="51"/>
      <c r="B284" s="51"/>
      <c r="C284" s="51"/>
      <c r="D284" s="53"/>
      <c r="E284" s="51"/>
    </row>
    <row r="285" customFormat="false" ht="15.75" hidden="false" customHeight="true" outlineLevel="0" collapsed="false">
      <c r="A285" s="51"/>
      <c r="B285" s="51"/>
      <c r="C285" s="51"/>
      <c r="D285" s="53"/>
      <c r="E285" s="51"/>
    </row>
    <row r="286" customFormat="false" ht="15.75" hidden="false" customHeight="true" outlineLevel="0" collapsed="false">
      <c r="A286" s="51"/>
      <c r="B286" s="51"/>
      <c r="C286" s="51"/>
      <c r="D286" s="53"/>
      <c r="E286" s="51"/>
    </row>
    <row r="287" customFormat="false" ht="15.75" hidden="false" customHeight="true" outlineLevel="0" collapsed="false">
      <c r="A287" s="51"/>
      <c r="B287" s="51"/>
      <c r="C287" s="51"/>
      <c r="D287" s="53"/>
      <c r="E287" s="51"/>
    </row>
    <row r="288" customFormat="false" ht="15.75" hidden="false" customHeight="true" outlineLevel="0" collapsed="false">
      <c r="A288" s="51"/>
      <c r="B288" s="51"/>
      <c r="C288" s="51"/>
      <c r="D288" s="53"/>
      <c r="E288" s="51"/>
    </row>
    <row r="289" customFormat="false" ht="15.75" hidden="false" customHeight="true" outlineLevel="0" collapsed="false">
      <c r="A289" s="51"/>
      <c r="B289" s="51"/>
      <c r="C289" s="51"/>
      <c r="D289" s="53"/>
      <c r="E289" s="51"/>
    </row>
    <row r="290" customFormat="false" ht="15.75" hidden="false" customHeight="true" outlineLevel="0" collapsed="false">
      <c r="A290" s="51"/>
      <c r="B290" s="51"/>
      <c r="C290" s="51"/>
      <c r="D290" s="53"/>
      <c r="E290" s="51"/>
    </row>
    <row r="291" customFormat="false" ht="15.75" hidden="false" customHeight="true" outlineLevel="0" collapsed="false">
      <c r="A291" s="51"/>
      <c r="B291" s="51"/>
      <c r="C291" s="51"/>
      <c r="D291" s="53"/>
      <c r="E291" s="51"/>
    </row>
    <row r="292" customFormat="false" ht="15.75" hidden="false" customHeight="true" outlineLevel="0" collapsed="false">
      <c r="A292" s="51"/>
      <c r="B292" s="51"/>
      <c r="C292" s="51"/>
      <c r="D292" s="53"/>
      <c r="E292" s="51"/>
    </row>
    <row r="293" customFormat="false" ht="15.75" hidden="false" customHeight="true" outlineLevel="0" collapsed="false">
      <c r="A293" s="51"/>
      <c r="B293" s="51"/>
      <c r="C293" s="51"/>
      <c r="D293" s="53"/>
      <c r="E293" s="51"/>
    </row>
    <row r="294" customFormat="false" ht="15.75" hidden="false" customHeight="true" outlineLevel="0" collapsed="false">
      <c r="A294" s="51"/>
      <c r="B294" s="51"/>
      <c r="C294" s="51"/>
      <c r="D294" s="53"/>
      <c r="E294" s="51"/>
    </row>
    <row r="295" customFormat="false" ht="15.75" hidden="false" customHeight="true" outlineLevel="0" collapsed="false">
      <c r="A295" s="51"/>
      <c r="B295" s="51"/>
      <c r="C295" s="51"/>
      <c r="D295" s="53"/>
      <c r="E295" s="51"/>
    </row>
    <row r="296" customFormat="false" ht="15.75" hidden="false" customHeight="true" outlineLevel="0" collapsed="false">
      <c r="A296" s="51"/>
      <c r="B296" s="51"/>
      <c r="C296" s="51"/>
      <c r="D296" s="53"/>
      <c r="E296" s="51"/>
    </row>
    <row r="297" customFormat="false" ht="15.75" hidden="false" customHeight="true" outlineLevel="0" collapsed="false">
      <c r="A297" s="51"/>
      <c r="B297" s="51"/>
      <c r="C297" s="51"/>
      <c r="D297" s="53"/>
      <c r="E297" s="51"/>
    </row>
    <row r="298" customFormat="false" ht="15.75" hidden="false" customHeight="true" outlineLevel="0" collapsed="false">
      <c r="A298" s="51"/>
      <c r="B298" s="51"/>
      <c r="C298" s="51"/>
      <c r="D298" s="53"/>
      <c r="E298" s="51"/>
    </row>
    <row r="299" customFormat="false" ht="15.75" hidden="false" customHeight="true" outlineLevel="0" collapsed="false">
      <c r="A299" s="51"/>
      <c r="B299" s="51"/>
      <c r="C299" s="51"/>
      <c r="D299" s="53"/>
      <c r="E299" s="51"/>
    </row>
    <row r="300" customFormat="false" ht="15.75" hidden="false" customHeight="true" outlineLevel="0" collapsed="false">
      <c r="A300" s="51"/>
      <c r="B300" s="51"/>
      <c r="C300" s="51"/>
      <c r="D300" s="53"/>
      <c r="E300" s="51"/>
    </row>
    <row r="301" customFormat="false" ht="15.75" hidden="false" customHeight="true" outlineLevel="0" collapsed="false">
      <c r="A301" s="51"/>
      <c r="B301" s="51"/>
      <c r="C301" s="51"/>
      <c r="D301" s="53"/>
      <c r="E301" s="51"/>
    </row>
    <row r="302" customFormat="false" ht="15.75" hidden="false" customHeight="true" outlineLevel="0" collapsed="false">
      <c r="A302" s="51"/>
      <c r="B302" s="51"/>
      <c r="C302" s="51"/>
      <c r="D302" s="53"/>
      <c r="E302" s="51"/>
    </row>
    <row r="303" customFormat="false" ht="15.75" hidden="false" customHeight="true" outlineLevel="0" collapsed="false">
      <c r="A303" s="51"/>
      <c r="B303" s="51"/>
      <c r="C303" s="51"/>
      <c r="D303" s="53"/>
      <c r="E303" s="51"/>
    </row>
    <row r="304" customFormat="false" ht="15.75" hidden="false" customHeight="true" outlineLevel="0" collapsed="false">
      <c r="A304" s="51"/>
      <c r="B304" s="51"/>
      <c r="C304" s="51"/>
      <c r="D304" s="53"/>
      <c r="E304" s="51"/>
    </row>
    <row r="305" customFormat="false" ht="15.75" hidden="false" customHeight="true" outlineLevel="0" collapsed="false">
      <c r="A305" s="51"/>
      <c r="B305" s="51"/>
      <c r="C305" s="51"/>
      <c r="D305" s="53"/>
      <c r="E305" s="51"/>
    </row>
    <row r="306" customFormat="false" ht="15.75" hidden="false" customHeight="true" outlineLevel="0" collapsed="false">
      <c r="A306" s="51"/>
      <c r="B306" s="51"/>
      <c r="C306" s="51"/>
      <c r="D306" s="53"/>
      <c r="E306" s="51"/>
    </row>
    <row r="307" customFormat="false" ht="15.75" hidden="false" customHeight="true" outlineLevel="0" collapsed="false">
      <c r="A307" s="51"/>
      <c r="B307" s="51"/>
      <c r="C307" s="51"/>
      <c r="D307" s="53"/>
      <c r="E307" s="51"/>
    </row>
    <row r="308" customFormat="false" ht="15.75" hidden="false" customHeight="true" outlineLevel="0" collapsed="false">
      <c r="A308" s="51"/>
      <c r="B308" s="51"/>
      <c r="C308" s="51"/>
      <c r="D308" s="53"/>
      <c r="E308" s="51"/>
    </row>
    <row r="309" customFormat="false" ht="15.75" hidden="false" customHeight="true" outlineLevel="0" collapsed="false">
      <c r="A309" s="51"/>
      <c r="B309" s="51"/>
      <c r="C309" s="51"/>
      <c r="D309" s="53"/>
      <c r="E309" s="51"/>
    </row>
    <row r="310" customFormat="false" ht="15.75" hidden="false" customHeight="true" outlineLevel="0" collapsed="false">
      <c r="A310" s="51"/>
      <c r="B310" s="51"/>
      <c r="C310" s="51"/>
      <c r="D310" s="53"/>
      <c r="E310" s="51"/>
    </row>
    <row r="311" customFormat="false" ht="15.75" hidden="false" customHeight="true" outlineLevel="0" collapsed="false">
      <c r="A311" s="51"/>
      <c r="B311" s="51"/>
      <c r="C311" s="51"/>
      <c r="D311" s="53"/>
      <c r="E311" s="51"/>
    </row>
    <row r="312" customFormat="false" ht="15.75" hidden="false" customHeight="true" outlineLevel="0" collapsed="false">
      <c r="A312" s="51"/>
      <c r="B312" s="51"/>
      <c r="C312" s="51"/>
      <c r="D312" s="53"/>
      <c r="E312" s="51"/>
    </row>
    <row r="313" customFormat="false" ht="15.75" hidden="false" customHeight="true" outlineLevel="0" collapsed="false">
      <c r="A313" s="51"/>
      <c r="B313" s="51"/>
      <c r="C313" s="51"/>
      <c r="D313" s="53"/>
      <c r="E313" s="51"/>
    </row>
    <row r="314" customFormat="false" ht="15.75" hidden="false" customHeight="true" outlineLevel="0" collapsed="false">
      <c r="A314" s="51"/>
      <c r="B314" s="51"/>
      <c r="C314" s="51"/>
      <c r="D314" s="53"/>
      <c r="E314" s="51"/>
    </row>
    <row r="315" customFormat="false" ht="15.75" hidden="false" customHeight="true" outlineLevel="0" collapsed="false">
      <c r="A315" s="51"/>
      <c r="B315" s="51"/>
      <c r="C315" s="51"/>
      <c r="D315" s="53"/>
      <c r="E315" s="51"/>
    </row>
    <row r="316" customFormat="false" ht="15.75" hidden="false" customHeight="true" outlineLevel="0" collapsed="false">
      <c r="A316" s="51"/>
      <c r="B316" s="51"/>
      <c r="C316" s="51"/>
      <c r="D316" s="53"/>
      <c r="E316" s="51"/>
    </row>
    <row r="317" customFormat="false" ht="15.75" hidden="false" customHeight="true" outlineLevel="0" collapsed="false">
      <c r="A317" s="51"/>
      <c r="B317" s="51"/>
      <c r="C317" s="51"/>
      <c r="D317" s="53"/>
      <c r="E317" s="51"/>
    </row>
    <row r="318" customFormat="false" ht="15.75" hidden="false" customHeight="true" outlineLevel="0" collapsed="false">
      <c r="A318" s="51"/>
      <c r="B318" s="51"/>
      <c r="C318" s="51"/>
      <c r="D318" s="53"/>
      <c r="E318" s="51"/>
    </row>
    <row r="319" customFormat="false" ht="15.75" hidden="false" customHeight="true" outlineLevel="0" collapsed="false">
      <c r="A319" s="51"/>
      <c r="B319" s="51"/>
      <c r="C319" s="51"/>
      <c r="D319" s="53"/>
      <c r="E319" s="51"/>
    </row>
    <row r="320" customFormat="false" ht="15.75" hidden="false" customHeight="true" outlineLevel="0" collapsed="false">
      <c r="A320" s="51"/>
      <c r="B320" s="51"/>
      <c r="C320" s="51"/>
      <c r="D320" s="53"/>
      <c r="E320" s="51"/>
    </row>
    <row r="321" customFormat="false" ht="15.75" hidden="false" customHeight="true" outlineLevel="0" collapsed="false">
      <c r="A321" s="51"/>
      <c r="B321" s="51"/>
      <c r="C321" s="51"/>
      <c r="D321" s="53"/>
      <c r="E321" s="51"/>
    </row>
    <row r="322" customFormat="false" ht="15.75" hidden="false" customHeight="true" outlineLevel="0" collapsed="false">
      <c r="A322" s="51"/>
      <c r="B322" s="51"/>
      <c r="C322" s="51"/>
      <c r="D322" s="53"/>
      <c r="E322" s="51"/>
    </row>
    <row r="323" customFormat="false" ht="15.75" hidden="false" customHeight="true" outlineLevel="0" collapsed="false">
      <c r="A323" s="51"/>
      <c r="B323" s="51"/>
      <c r="C323" s="51"/>
      <c r="D323" s="53"/>
      <c r="E323" s="51"/>
    </row>
    <row r="324" customFormat="false" ht="15.75" hidden="false" customHeight="true" outlineLevel="0" collapsed="false">
      <c r="A324" s="51"/>
      <c r="B324" s="51"/>
      <c r="C324" s="51"/>
      <c r="D324" s="53"/>
      <c r="E324" s="51"/>
    </row>
    <row r="325" customFormat="false" ht="15.75" hidden="false" customHeight="true" outlineLevel="0" collapsed="false">
      <c r="A325" s="51"/>
      <c r="B325" s="51"/>
      <c r="C325" s="51"/>
      <c r="D325" s="53"/>
      <c r="E325" s="51"/>
    </row>
    <row r="326" customFormat="false" ht="15.75" hidden="false" customHeight="true" outlineLevel="0" collapsed="false">
      <c r="A326" s="51"/>
      <c r="B326" s="51"/>
      <c r="C326" s="51"/>
      <c r="D326" s="53"/>
      <c r="E326" s="51"/>
    </row>
    <row r="327" customFormat="false" ht="15.75" hidden="false" customHeight="true" outlineLevel="0" collapsed="false">
      <c r="A327" s="51"/>
      <c r="B327" s="51"/>
      <c r="C327" s="51"/>
      <c r="D327" s="53"/>
      <c r="E327" s="51"/>
    </row>
    <row r="328" customFormat="false" ht="15.75" hidden="false" customHeight="true" outlineLevel="0" collapsed="false">
      <c r="A328" s="51"/>
      <c r="B328" s="51"/>
      <c r="C328" s="51"/>
      <c r="D328" s="53"/>
      <c r="E328" s="51"/>
    </row>
    <row r="329" customFormat="false" ht="15.75" hidden="false" customHeight="true" outlineLevel="0" collapsed="false">
      <c r="A329" s="51"/>
      <c r="B329" s="51"/>
      <c r="C329" s="51"/>
      <c r="D329" s="53"/>
      <c r="E329" s="51"/>
    </row>
    <row r="330" customFormat="false" ht="15.75" hidden="false" customHeight="true" outlineLevel="0" collapsed="false">
      <c r="A330" s="51"/>
      <c r="B330" s="51"/>
      <c r="C330" s="51"/>
      <c r="D330" s="53"/>
      <c r="E330" s="51"/>
    </row>
    <row r="331" customFormat="false" ht="15.75" hidden="false" customHeight="true" outlineLevel="0" collapsed="false">
      <c r="A331" s="51"/>
      <c r="B331" s="51"/>
      <c r="C331" s="51"/>
      <c r="D331" s="53"/>
      <c r="E331" s="51"/>
    </row>
    <row r="332" customFormat="false" ht="15.75" hidden="false" customHeight="true" outlineLevel="0" collapsed="false">
      <c r="A332" s="51"/>
      <c r="B332" s="51"/>
      <c r="C332" s="51"/>
      <c r="D332" s="53"/>
      <c r="E332" s="51"/>
    </row>
    <row r="333" customFormat="false" ht="15.75" hidden="false" customHeight="true" outlineLevel="0" collapsed="false">
      <c r="A333" s="51"/>
      <c r="B333" s="51"/>
      <c r="C333" s="51"/>
      <c r="D333" s="53"/>
      <c r="E333" s="51"/>
    </row>
    <row r="334" customFormat="false" ht="15.75" hidden="false" customHeight="true" outlineLevel="0" collapsed="false">
      <c r="A334" s="51"/>
      <c r="B334" s="51"/>
      <c r="C334" s="51"/>
      <c r="D334" s="53"/>
      <c r="E334" s="51"/>
    </row>
    <row r="335" customFormat="false" ht="15.75" hidden="false" customHeight="true" outlineLevel="0" collapsed="false">
      <c r="A335" s="51"/>
      <c r="B335" s="51"/>
      <c r="C335" s="51"/>
      <c r="D335" s="53"/>
      <c r="E335" s="51"/>
    </row>
    <row r="336" customFormat="false" ht="15.75" hidden="false" customHeight="true" outlineLevel="0" collapsed="false">
      <c r="A336" s="51"/>
      <c r="B336" s="51"/>
      <c r="C336" s="51"/>
      <c r="D336" s="53"/>
      <c r="E336" s="51"/>
    </row>
    <row r="337" customFormat="false" ht="15.75" hidden="false" customHeight="true" outlineLevel="0" collapsed="false">
      <c r="A337" s="51"/>
      <c r="B337" s="51"/>
      <c r="C337" s="51"/>
      <c r="D337" s="53"/>
      <c r="E337" s="51"/>
    </row>
    <row r="338" customFormat="false" ht="15.75" hidden="false" customHeight="true" outlineLevel="0" collapsed="false">
      <c r="A338" s="51"/>
      <c r="B338" s="51"/>
      <c r="C338" s="51"/>
      <c r="D338" s="53"/>
      <c r="E338" s="51"/>
    </row>
    <row r="339" customFormat="false" ht="15.75" hidden="false" customHeight="true" outlineLevel="0" collapsed="false">
      <c r="A339" s="51"/>
      <c r="B339" s="51"/>
      <c r="C339" s="51"/>
      <c r="D339" s="53"/>
      <c r="E339" s="51"/>
    </row>
    <row r="340" customFormat="false" ht="15.75" hidden="false" customHeight="true" outlineLevel="0" collapsed="false">
      <c r="A340" s="51"/>
      <c r="B340" s="51"/>
      <c r="C340" s="51"/>
      <c r="D340" s="53"/>
      <c r="E340" s="51"/>
    </row>
    <row r="341" customFormat="false" ht="15.75" hidden="false" customHeight="true" outlineLevel="0" collapsed="false">
      <c r="A341" s="51"/>
      <c r="B341" s="51"/>
      <c r="C341" s="51"/>
      <c r="D341" s="53"/>
      <c r="E341" s="51"/>
    </row>
    <row r="342" customFormat="false" ht="15.75" hidden="false" customHeight="true" outlineLevel="0" collapsed="false">
      <c r="A342" s="51"/>
      <c r="B342" s="51"/>
      <c r="C342" s="51"/>
      <c r="D342" s="53"/>
      <c r="E342" s="51"/>
    </row>
    <row r="343" customFormat="false" ht="15.75" hidden="false" customHeight="true" outlineLevel="0" collapsed="false">
      <c r="A343" s="51"/>
      <c r="B343" s="51"/>
      <c r="C343" s="51"/>
      <c r="D343" s="53"/>
      <c r="E343" s="51"/>
    </row>
    <row r="344" customFormat="false" ht="15.75" hidden="false" customHeight="true" outlineLevel="0" collapsed="false">
      <c r="A344" s="51"/>
      <c r="B344" s="51"/>
      <c r="C344" s="51"/>
      <c r="D344" s="53"/>
      <c r="E344" s="51"/>
    </row>
    <row r="345" customFormat="false" ht="15.75" hidden="false" customHeight="true" outlineLevel="0" collapsed="false">
      <c r="A345" s="51"/>
      <c r="B345" s="51"/>
      <c r="C345" s="51"/>
      <c r="D345" s="53"/>
      <c r="E345" s="51"/>
    </row>
    <row r="346" customFormat="false" ht="15.75" hidden="false" customHeight="true" outlineLevel="0" collapsed="false">
      <c r="A346" s="51"/>
      <c r="B346" s="51"/>
      <c r="C346" s="51"/>
      <c r="D346" s="53"/>
      <c r="E346" s="51"/>
    </row>
    <row r="347" customFormat="false" ht="15.75" hidden="false" customHeight="true" outlineLevel="0" collapsed="false">
      <c r="A347" s="51"/>
      <c r="B347" s="51"/>
      <c r="C347" s="51"/>
      <c r="D347" s="53"/>
      <c r="E347" s="51"/>
    </row>
    <row r="348" customFormat="false" ht="15.75" hidden="false" customHeight="true" outlineLevel="0" collapsed="false">
      <c r="A348" s="51"/>
      <c r="B348" s="51"/>
      <c r="C348" s="51"/>
      <c r="D348" s="53"/>
      <c r="E348" s="51"/>
    </row>
    <row r="349" customFormat="false" ht="15.75" hidden="false" customHeight="true" outlineLevel="0" collapsed="false">
      <c r="A349" s="51"/>
      <c r="B349" s="51"/>
      <c r="C349" s="51"/>
      <c r="D349" s="53"/>
      <c r="E349" s="51"/>
    </row>
    <row r="350" customFormat="false" ht="15.75" hidden="false" customHeight="true" outlineLevel="0" collapsed="false">
      <c r="A350" s="51"/>
      <c r="B350" s="51"/>
      <c r="C350" s="51"/>
      <c r="D350" s="53"/>
      <c r="E350" s="51"/>
    </row>
    <row r="351" customFormat="false" ht="15.75" hidden="false" customHeight="true" outlineLevel="0" collapsed="false">
      <c r="A351" s="51"/>
      <c r="B351" s="51"/>
      <c r="C351" s="51"/>
      <c r="D351" s="53"/>
      <c r="E351" s="51"/>
    </row>
    <row r="352" customFormat="false" ht="15.75" hidden="false" customHeight="true" outlineLevel="0" collapsed="false">
      <c r="A352" s="51"/>
      <c r="B352" s="51"/>
      <c r="C352" s="51"/>
      <c r="D352" s="53"/>
      <c r="E352" s="51"/>
    </row>
    <row r="353" customFormat="false" ht="15.75" hidden="false" customHeight="true" outlineLevel="0" collapsed="false">
      <c r="A353" s="51"/>
      <c r="B353" s="51"/>
      <c r="C353" s="51"/>
      <c r="D353" s="53"/>
      <c r="E353" s="51"/>
    </row>
    <row r="354" customFormat="false" ht="15.75" hidden="false" customHeight="true" outlineLevel="0" collapsed="false">
      <c r="A354" s="51"/>
      <c r="B354" s="51"/>
      <c r="C354" s="51"/>
      <c r="D354" s="53"/>
      <c r="E354" s="51"/>
    </row>
    <row r="355" customFormat="false" ht="15.75" hidden="false" customHeight="true" outlineLevel="0" collapsed="false">
      <c r="A355" s="51"/>
      <c r="B355" s="51"/>
      <c r="C355" s="51"/>
      <c r="D355" s="53"/>
      <c r="E355" s="51"/>
    </row>
    <row r="356" customFormat="false" ht="15.75" hidden="false" customHeight="true" outlineLevel="0" collapsed="false">
      <c r="A356" s="51"/>
      <c r="B356" s="51"/>
      <c r="C356" s="51"/>
      <c r="D356" s="53"/>
      <c r="E356" s="51"/>
    </row>
    <row r="357" customFormat="false" ht="15.75" hidden="false" customHeight="true" outlineLevel="0" collapsed="false">
      <c r="A357" s="51"/>
      <c r="B357" s="51"/>
      <c r="C357" s="51"/>
      <c r="D357" s="53"/>
      <c r="E357" s="51"/>
    </row>
    <row r="358" customFormat="false" ht="15.75" hidden="false" customHeight="true" outlineLevel="0" collapsed="false">
      <c r="A358" s="51"/>
      <c r="B358" s="51"/>
      <c r="C358" s="51"/>
      <c r="D358" s="53"/>
      <c r="E358" s="51"/>
    </row>
    <row r="359" customFormat="false" ht="15.75" hidden="false" customHeight="true" outlineLevel="0" collapsed="false">
      <c r="A359" s="51"/>
      <c r="B359" s="51"/>
      <c r="C359" s="51"/>
      <c r="D359" s="53"/>
      <c r="E359" s="51"/>
    </row>
    <row r="360" customFormat="false" ht="15.75" hidden="false" customHeight="true" outlineLevel="0" collapsed="false">
      <c r="A360" s="51"/>
      <c r="B360" s="51"/>
      <c r="C360" s="51"/>
      <c r="D360" s="53"/>
      <c r="E360" s="51"/>
    </row>
    <row r="361" customFormat="false" ht="15.75" hidden="false" customHeight="true" outlineLevel="0" collapsed="false">
      <c r="A361" s="51"/>
      <c r="B361" s="51"/>
      <c r="C361" s="51"/>
      <c r="D361" s="53"/>
      <c r="E361" s="51"/>
    </row>
    <row r="362" customFormat="false" ht="15.75" hidden="false" customHeight="true" outlineLevel="0" collapsed="false">
      <c r="A362" s="51"/>
      <c r="B362" s="51"/>
      <c r="C362" s="51"/>
      <c r="D362" s="53"/>
      <c r="E362" s="51"/>
    </row>
    <row r="363" customFormat="false" ht="15.75" hidden="false" customHeight="true" outlineLevel="0" collapsed="false">
      <c r="A363" s="51"/>
      <c r="B363" s="51"/>
      <c r="C363" s="51"/>
      <c r="D363" s="53"/>
      <c r="E363" s="51"/>
    </row>
    <row r="364" customFormat="false" ht="15.75" hidden="false" customHeight="true" outlineLevel="0" collapsed="false">
      <c r="A364" s="51"/>
      <c r="B364" s="51"/>
      <c r="C364" s="51"/>
      <c r="D364" s="53"/>
      <c r="E364" s="51"/>
    </row>
    <row r="365" customFormat="false" ht="15.75" hidden="false" customHeight="true" outlineLevel="0" collapsed="false">
      <c r="A365" s="51"/>
      <c r="B365" s="51"/>
      <c r="C365" s="51"/>
      <c r="D365" s="53"/>
      <c r="E365" s="51"/>
    </row>
    <row r="366" customFormat="false" ht="15.75" hidden="false" customHeight="true" outlineLevel="0" collapsed="false">
      <c r="A366" s="51"/>
      <c r="B366" s="51"/>
      <c r="C366" s="51"/>
      <c r="D366" s="53"/>
      <c r="E366" s="51"/>
    </row>
    <row r="367" customFormat="false" ht="15.75" hidden="false" customHeight="true" outlineLevel="0" collapsed="false">
      <c r="A367" s="51"/>
      <c r="B367" s="51"/>
      <c r="C367" s="51"/>
      <c r="D367" s="53"/>
      <c r="E367" s="51"/>
    </row>
    <row r="368" customFormat="false" ht="15.75" hidden="false" customHeight="true" outlineLevel="0" collapsed="false">
      <c r="A368" s="51"/>
      <c r="B368" s="51"/>
      <c r="C368" s="51"/>
      <c r="D368" s="53"/>
      <c r="E368" s="51"/>
    </row>
    <row r="369" customFormat="false" ht="15.75" hidden="false" customHeight="true" outlineLevel="0" collapsed="false">
      <c r="A369" s="51"/>
      <c r="B369" s="51"/>
      <c r="C369" s="51"/>
      <c r="D369" s="53"/>
      <c r="E369" s="51"/>
    </row>
    <row r="370" customFormat="false" ht="15.75" hidden="false" customHeight="true" outlineLevel="0" collapsed="false">
      <c r="A370" s="51"/>
      <c r="B370" s="51"/>
      <c r="C370" s="51"/>
      <c r="D370" s="53"/>
      <c r="E370" s="51"/>
    </row>
    <row r="371" customFormat="false" ht="15.75" hidden="false" customHeight="true" outlineLevel="0" collapsed="false">
      <c r="A371" s="51"/>
      <c r="B371" s="51"/>
      <c r="C371" s="51"/>
      <c r="D371" s="53"/>
      <c r="E371" s="51"/>
    </row>
    <row r="372" customFormat="false" ht="15.75" hidden="false" customHeight="true" outlineLevel="0" collapsed="false">
      <c r="A372" s="51"/>
      <c r="B372" s="51"/>
      <c r="C372" s="51"/>
      <c r="D372" s="53"/>
      <c r="E372" s="51"/>
    </row>
    <row r="373" customFormat="false" ht="15.75" hidden="false" customHeight="true" outlineLevel="0" collapsed="false">
      <c r="A373" s="51"/>
      <c r="B373" s="51"/>
      <c r="C373" s="51"/>
      <c r="D373" s="53"/>
      <c r="E373" s="51"/>
    </row>
    <row r="374" customFormat="false" ht="15.75" hidden="false" customHeight="true" outlineLevel="0" collapsed="false">
      <c r="A374" s="51"/>
      <c r="B374" s="51"/>
      <c r="C374" s="51"/>
      <c r="D374" s="53"/>
      <c r="E374" s="51"/>
    </row>
    <row r="375" customFormat="false" ht="15.75" hidden="false" customHeight="true" outlineLevel="0" collapsed="false">
      <c r="A375" s="51"/>
      <c r="B375" s="51"/>
      <c r="C375" s="51"/>
      <c r="D375" s="53"/>
      <c r="E375" s="51"/>
    </row>
    <row r="376" customFormat="false" ht="15.75" hidden="false" customHeight="true" outlineLevel="0" collapsed="false">
      <c r="A376" s="51"/>
      <c r="B376" s="51"/>
      <c r="C376" s="51"/>
      <c r="D376" s="53"/>
      <c r="E376" s="51"/>
    </row>
    <row r="377" customFormat="false" ht="15.75" hidden="false" customHeight="true" outlineLevel="0" collapsed="false">
      <c r="A377" s="51"/>
      <c r="B377" s="51"/>
      <c r="C377" s="51"/>
      <c r="D377" s="53"/>
      <c r="E377" s="51"/>
    </row>
    <row r="378" customFormat="false" ht="15.75" hidden="false" customHeight="true" outlineLevel="0" collapsed="false">
      <c r="A378" s="51"/>
      <c r="B378" s="51"/>
      <c r="C378" s="51"/>
      <c r="D378" s="53"/>
      <c r="E378" s="51"/>
    </row>
    <row r="379" customFormat="false" ht="15.75" hidden="false" customHeight="true" outlineLevel="0" collapsed="false">
      <c r="A379" s="51"/>
      <c r="B379" s="51"/>
      <c r="C379" s="51"/>
      <c r="D379" s="53"/>
      <c r="E379" s="51"/>
    </row>
    <row r="380" customFormat="false" ht="15.75" hidden="false" customHeight="true" outlineLevel="0" collapsed="false">
      <c r="A380" s="51"/>
      <c r="B380" s="51"/>
      <c r="C380" s="51"/>
      <c r="D380" s="53"/>
      <c r="E380" s="51"/>
    </row>
    <row r="381" customFormat="false" ht="15.75" hidden="false" customHeight="true" outlineLevel="0" collapsed="false">
      <c r="A381" s="51"/>
      <c r="B381" s="51"/>
      <c r="C381" s="51"/>
      <c r="D381" s="53"/>
      <c r="E381" s="51"/>
    </row>
    <row r="382" customFormat="false" ht="15.75" hidden="false" customHeight="true" outlineLevel="0" collapsed="false">
      <c r="A382" s="51"/>
      <c r="B382" s="51"/>
      <c r="C382" s="51"/>
      <c r="D382" s="53"/>
      <c r="E382" s="51"/>
    </row>
    <row r="383" customFormat="false" ht="15.75" hidden="false" customHeight="true" outlineLevel="0" collapsed="false">
      <c r="A383" s="51"/>
      <c r="B383" s="51"/>
      <c r="C383" s="51"/>
      <c r="D383" s="53"/>
      <c r="E383" s="51"/>
    </row>
    <row r="384" customFormat="false" ht="15.75" hidden="false" customHeight="true" outlineLevel="0" collapsed="false">
      <c r="A384" s="51"/>
      <c r="B384" s="51"/>
      <c r="C384" s="51"/>
      <c r="D384" s="53"/>
      <c r="E384" s="51"/>
    </row>
    <row r="385" customFormat="false" ht="15.75" hidden="false" customHeight="true" outlineLevel="0" collapsed="false">
      <c r="A385" s="51"/>
      <c r="B385" s="51"/>
      <c r="C385" s="51"/>
      <c r="D385" s="53"/>
      <c r="E385" s="51"/>
    </row>
    <row r="386" customFormat="false" ht="15.75" hidden="false" customHeight="true" outlineLevel="0" collapsed="false">
      <c r="A386" s="51"/>
      <c r="B386" s="51"/>
      <c r="C386" s="51"/>
      <c r="D386" s="53"/>
      <c r="E386" s="51"/>
    </row>
    <row r="387" customFormat="false" ht="15.75" hidden="false" customHeight="true" outlineLevel="0" collapsed="false">
      <c r="A387" s="51"/>
      <c r="B387" s="51"/>
      <c r="C387" s="51"/>
      <c r="D387" s="53"/>
      <c r="E387" s="51"/>
    </row>
    <row r="388" customFormat="false" ht="15.75" hidden="false" customHeight="true" outlineLevel="0" collapsed="false">
      <c r="A388" s="51"/>
      <c r="B388" s="51"/>
      <c r="C388" s="51"/>
      <c r="D388" s="53"/>
      <c r="E388" s="51"/>
    </row>
    <row r="389" customFormat="false" ht="15.75" hidden="false" customHeight="true" outlineLevel="0" collapsed="false">
      <c r="A389" s="51"/>
      <c r="B389" s="51"/>
      <c r="C389" s="51"/>
      <c r="D389" s="53"/>
      <c r="E389" s="51"/>
    </row>
    <row r="390" customFormat="false" ht="15.75" hidden="false" customHeight="true" outlineLevel="0" collapsed="false">
      <c r="A390" s="51"/>
      <c r="B390" s="51"/>
      <c r="C390" s="51"/>
      <c r="D390" s="53"/>
      <c r="E390" s="51"/>
    </row>
    <row r="391" customFormat="false" ht="15.75" hidden="false" customHeight="true" outlineLevel="0" collapsed="false">
      <c r="A391" s="51"/>
      <c r="B391" s="51"/>
      <c r="C391" s="51"/>
      <c r="D391" s="53"/>
      <c r="E391" s="51"/>
    </row>
    <row r="392" customFormat="false" ht="15.75" hidden="false" customHeight="true" outlineLevel="0" collapsed="false">
      <c r="A392" s="51"/>
      <c r="B392" s="51"/>
      <c r="C392" s="51"/>
      <c r="D392" s="53"/>
      <c r="E392" s="51"/>
    </row>
    <row r="393" customFormat="false" ht="15.75" hidden="false" customHeight="true" outlineLevel="0" collapsed="false">
      <c r="A393" s="51"/>
      <c r="B393" s="51"/>
      <c r="C393" s="51"/>
      <c r="D393" s="53"/>
      <c r="E393" s="51"/>
    </row>
    <row r="394" customFormat="false" ht="15.75" hidden="false" customHeight="true" outlineLevel="0" collapsed="false">
      <c r="A394" s="51"/>
      <c r="B394" s="51"/>
      <c r="C394" s="51"/>
      <c r="D394" s="53"/>
      <c r="E394" s="51"/>
    </row>
    <row r="395" customFormat="false" ht="15.75" hidden="false" customHeight="true" outlineLevel="0" collapsed="false">
      <c r="A395" s="51"/>
      <c r="B395" s="51"/>
      <c r="C395" s="51"/>
      <c r="D395" s="53"/>
      <c r="E395" s="51"/>
    </row>
    <row r="396" customFormat="false" ht="15.75" hidden="false" customHeight="true" outlineLevel="0" collapsed="false">
      <c r="A396" s="51"/>
      <c r="B396" s="51"/>
      <c r="C396" s="51"/>
      <c r="D396" s="53"/>
      <c r="E396" s="51"/>
    </row>
    <row r="397" customFormat="false" ht="15.75" hidden="false" customHeight="true" outlineLevel="0" collapsed="false">
      <c r="A397" s="51"/>
      <c r="B397" s="51"/>
      <c r="C397" s="51"/>
      <c r="D397" s="53"/>
      <c r="E397" s="51"/>
    </row>
    <row r="398" customFormat="false" ht="15.75" hidden="false" customHeight="true" outlineLevel="0" collapsed="false">
      <c r="A398" s="51"/>
      <c r="B398" s="51"/>
      <c r="C398" s="51"/>
      <c r="D398" s="53"/>
      <c r="E398" s="51"/>
    </row>
    <row r="399" customFormat="false" ht="15.75" hidden="false" customHeight="true" outlineLevel="0" collapsed="false">
      <c r="A399" s="51"/>
      <c r="B399" s="51"/>
      <c r="C399" s="51"/>
      <c r="D399" s="53"/>
      <c r="E399" s="51"/>
    </row>
    <row r="400" customFormat="false" ht="15.75" hidden="false" customHeight="true" outlineLevel="0" collapsed="false">
      <c r="A400" s="51"/>
      <c r="B400" s="51"/>
      <c r="C400" s="51"/>
      <c r="D400" s="53"/>
      <c r="E400" s="51"/>
    </row>
    <row r="401" customFormat="false" ht="15.75" hidden="false" customHeight="true" outlineLevel="0" collapsed="false">
      <c r="A401" s="51"/>
      <c r="B401" s="51"/>
      <c r="C401" s="51"/>
      <c r="D401" s="53"/>
      <c r="E401" s="51"/>
    </row>
    <row r="402" customFormat="false" ht="15.75" hidden="false" customHeight="true" outlineLevel="0" collapsed="false">
      <c r="A402" s="51"/>
      <c r="B402" s="51"/>
      <c r="C402" s="51"/>
      <c r="D402" s="53"/>
      <c r="E402" s="51"/>
    </row>
    <row r="403" customFormat="false" ht="15.75" hidden="false" customHeight="true" outlineLevel="0" collapsed="false">
      <c r="A403" s="51"/>
      <c r="B403" s="51"/>
      <c r="C403" s="51"/>
      <c r="D403" s="53"/>
      <c r="E403" s="51"/>
    </row>
    <row r="404" customFormat="false" ht="15.75" hidden="false" customHeight="true" outlineLevel="0" collapsed="false">
      <c r="A404" s="51"/>
      <c r="B404" s="51"/>
      <c r="C404" s="51"/>
      <c r="D404" s="53"/>
      <c r="E404" s="51"/>
    </row>
    <row r="405" customFormat="false" ht="15.75" hidden="false" customHeight="true" outlineLevel="0" collapsed="false">
      <c r="A405" s="51"/>
      <c r="B405" s="51"/>
      <c r="C405" s="51"/>
      <c r="D405" s="53"/>
      <c r="E405" s="51"/>
    </row>
    <row r="406" customFormat="false" ht="15.75" hidden="false" customHeight="true" outlineLevel="0" collapsed="false">
      <c r="A406" s="51"/>
      <c r="B406" s="51"/>
      <c r="C406" s="51"/>
      <c r="D406" s="53"/>
      <c r="E406" s="51"/>
    </row>
    <row r="407" customFormat="false" ht="15.75" hidden="false" customHeight="true" outlineLevel="0" collapsed="false">
      <c r="A407" s="51"/>
      <c r="B407" s="51"/>
      <c r="C407" s="51"/>
      <c r="D407" s="53"/>
      <c r="E407" s="51"/>
    </row>
    <row r="408" customFormat="false" ht="15.75" hidden="false" customHeight="true" outlineLevel="0" collapsed="false">
      <c r="A408" s="51"/>
      <c r="B408" s="51"/>
      <c r="C408" s="51"/>
      <c r="D408" s="53"/>
      <c r="E408" s="51"/>
    </row>
    <row r="409" customFormat="false" ht="15.75" hidden="false" customHeight="true" outlineLevel="0" collapsed="false">
      <c r="A409" s="51"/>
      <c r="B409" s="51"/>
      <c r="C409" s="51"/>
      <c r="D409" s="53"/>
      <c r="E409" s="51"/>
    </row>
    <row r="410" customFormat="false" ht="15.75" hidden="false" customHeight="true" outlineLevel="0" collapsed="false">
      <c r="A410" s="51"/>
      <c r="B410" s="51"/>
      <c r="C410" s="51"/>
      <c r="D410" s="53"/>
      <c r="E410" s="51"/>
    </row>
    <row r="411" customFormat="false" ht="15.75" hidden="false" customHeight="true" outlineLevel="0" collapsed="false">
      <c r="A411" s="51"/>
      <c r="B411" s="51"/>
      <c r="C411" s="51"/>
      <c r="D411" s="53"/>
      <c r="E411" s="51"/>
    </row>
    <row r="412" customFormat="false" ht="15.75" hidden="false" customHeight="true" outlineLevel="0" collapsed="false">
      <c r="A412" s="51"/>
      <c r="B412" s="51"/>
      <c r="C412" s="51"/>
      <c r="D412" s="53"/>
      <c r="E412" s="51"/>
    </row>
    <row r="413" customFormat="false" ht="15.75" hidden="false" customHeight="true" outlineLevel="0" collapsed="false">
      <c r="A413" s="51"/>
      <c r="B413" s="51"/>
      <c r="C413" s="51"/>
      <c r="D413" s="53"/>
      <c r="E413" s="51"/>
    </row>
    <row r="414" customFormat="false" ht="15.75" hidden="false" customHeight="true" outlineLevel="0" collapsed="false">
      <c r="A414" s="51"/>
      <c r="B414" s="51"/>
      <c r="C414" s="51"/>
      <c r="D414" s="53"/>
      <c r="E414" s="51"/>
    </row>
    <row r="415" customFormat="false" ht="15.75" hidden="false" customHeight="true" outlineLevel="0" collapsed="false">
      <c r="A415" s="51"/>
      <c r="B415" s="51"/>
      <c r="C415" s="51"/>
      <c r="D415" s="53"/>
      <c r="E415" s="51"/>
    </row>
    <row r="416" customFormat="false" ht="15.75" hidden="false" customHeight="true" outlineLevel="0" collapsed="false">
      <c r="A416" s="51"/>
      <c r="B416" s="51"/>
      <c r="C416" s="51"/>
      <c r="D416" s="53"/>
      <c r="E416" s="51"/>
    </row>
    <row r="417" customFormat="false" ht="15.75" hidden="false" customHeight="true" outlineLevel="0" collapsed="false">
      <c r="A417" s="51"/>
      <c r="B417" s="51"/>
      <c r="C417" s="51"/>
      <c r="D417" s="53"/>
      <c r="E417" s="51"/>
    </row>
    <row r="418" customFormat="false" ht="15.75" hidden="false" customHeight="true" outlineLevel="0" collapsed="false">
      <c r="A418" s="51"/>
      <c r="B418" s="51"/>
      <c r="C418" s="51"/>
      <c r="D418" s="53"/>
      <c r="E418" s="51"/>
    </row>
    <row r="419" customFormat="false" ht="15.75" hidden="false" customHeight="true" outlineLevel="0" collapsed="false">
      <c r="A419" s="51"/>
      <c r="B419" s="51"/>
      <c r="C419" s="51"/>
      <c r="D419" s="53"/>
      <c r="E419" s="51"/>
    </row>
    <row r="420" customFormat="false" ht="15.75" hidden="false" customHeight="true" outlineLevel="0" collapsed="false">
      <c r="A420" s="51"/>
      <c r="B420" s="51"/>
      <c r="C420" s="51"/>
      <c r="D420" s="53"/>
      <c r="E420" s="51"/>
    </row>
    <row r="421" customFormat="false" ht="15.75" hidden="false" customHeight="true" outlineLevel="0" collapsed="false">
      <c r="A421" s="51"/>
      <c r="B421" s="51"/>
      <c r="C421" s="51"/>
      <c r="D421" s="53"/>
      <c r="E421" s="51"/>
    </row>
    <row r="422" customFormat="false" ht="15.75" hidden="false" customHeight="true" outlineLevel="0" collapsed="false">
      <c r="A422" s="51"/>
      <c r="B422" s="51"/>
      <c r="C422" s="51"/>
      <c r="D422" s="53"/>
      <c r="E422" s="51"/>
    </row>
    <row r="423" customFormat="false" ht="15.75" hidden="false" customHeight="true" outlineLevel="0" collapsed="false">
      <c r="A423" s="51"/>
      <c r="B423" s="51"/>
      <c r="C423" s="51"/>
      <c r="D423" s="53"/>
      <c r="E423" s="51"/>
    </row>
    <row r="424" customFormat="false" ht="15.75" hidden="false" customHeight="true" outlineLevel="0" collapsed="false">
      <c r="A424" s="51"/>
      <c r="B424" s="51"/>
      <c r="C424" s="51"/>
      <c r="D424" s="53"/>
      <c r="E424" s="51"/>
    </row>
    <row r="425" customFormat="false" ht="15.75" hidden="false" customHeight="true" outlineLevel="0" collapsed="false">
      <c r="A425" s="51"/>
      <c r="B425" s="51"/>
      <c r="C425" s="51"/>
      <c r="D425" s="53"/>
      <c r="E425" s="51"/>
    </row>
    <row r="426" customFormat="false" ht="15.75" hidden="false" customHeight="true" outlineLevel="0" collapsed="false">
      <c r="A426" s="51"/>
      <c r="B426" s="51"/>
      <c r="C426" s="51"/>
      <c r="D426" s="53"/>
      <c r="E426" s="51"/>
    </row>
    <row r="427" customFormat="false" ht="15.75" hidden="false" customHeight="true" outlineLevel="0" collapsed="false">
      <c r="A427" s="51"/>
      <c r="B427" s="51"/>
      <c r="C427" s="51"/>
      <c r="D427" s="53"/>
      <c r="E427" s="51"/>
    </row>
    <row r="428" customFormat="false" ht="15.75" hidden="false" customHeight="true" outlineLevel="0" collapsed="false">
      <c r="A428" s="51"/>
      <c r="B428" s="51"/>
      <c r="C428" s="51"/>
      <c r="D428" s="53"/>
      <c r="E428" s="51"/>
    </row>
    <row r="429" customFormat="false" ht="15.75" hidden="false" customHeight="true" outlineLevel="0" collapsed="false">
      <c r="A429" s="51"/>
      <c r="B429" s="51"/>
      <c r="C429" s="51"/>
      <c r="D429" s="53"/>
      <c r="E429" s="51"/>
    </row>
    <row r="430" customFormat="false" ht="15.75" hidden="false" customHeight="true" outlineLevel="0" collapsed="false">
      <c r="A430" s="51"/>
      <c r="B430" s="51"/>
      <c r="C430" s="51"/>
      <c r="D430" s="53"/>
      <c r="E430" s="51"/>
    </row>
    <row r="431" customFormat="false" ht="15.75" hidden="false" customHeight="true" outlineLevel="0" collapsed="false">
      <c r="A431" s="51"/>
      <c r="B431" s="51"/>
      <c r="C431" s="51"/>
      <c r="D431" s="53"/>
      <c r="E431" s="51"/>
    </row>
    <row r="432" customFormat="false" ht="15.75" hidden="false" customHeight="true" outlineLevel="0" collapsed="false">
      <c r="A432" s="51"/>
      <c r="B432" s="51"/>
      <c r="C432" s="51"/>
      <c r="D432" s="53"/>
      <c r="E432" s="51"/>
    </row>
    <row r="433" customFormat="false" ht="15.75" hidden="false" customHeight="true" outlineLevel="0" collapsed="false">
      <c r="A433" s="51"/>
      <c r="B433" s="51"/>
      <c r="C433" s="51"/>
      <c r="D433" s="53"/>
      <c r="E433" s="51"/>
    </row>
    <row r="434" customFormat="false" ht="15.75" hidden="false" customHeight="true" outlineLevel="0" collapsed="false">
      <c r="A434" s="51"/>
      <c r="B434" s="51"/>
      <c r="C434" s="51"/>
      <c r="D434" s="53"/>
      <c r="E434" s="51"/>
    </row>
    <row r="435" customFormat="false" ht="15.75" hidden="false" customHeight="true" outlineLevel="0" collapsed="false">
      <c r="A435" s="51"/>
      <c r="B435" s="51"/>
      <c r="C435" s="51"/>
      <c r="D435" s="53"/>
      <c r="E435" s="51"/>
    </row>
    <row r="436" customFormat="false" ht="15.75" hidden="false" customHeight="true" outlineLevel="0" collapsed="false">
      <c r="A436" s="51"/>
      <c r="B436" s="51"/>
      <c r="C436" s="51"/>
      <c r="D436" s="53"/>
      <c r="E436" s="51"/>
    </row>
    <row r="437" customFormat="false" ht="15.75" hidden="false" customHeight="true" outlineLevel="0" collapsed="false">
      <c r="A437" s="51"/>
      <c r="B437" s="51"/>
      <c r="C437" s="51"/>
      <c r="D437" s="53"/>
      <c r="E437" s="51"/>
    </row>
    <row r="438" customFormat="false" ht="15.75" hidden="false" customHeight="true" outlineLevel="0" collapsed="false">
      <c r="A438" s="51"/>
      <c r="B438" s="51"/>
      <c r="C438" s="51"/>
      <c r="D438" s="53"/>
      <c r="E438" s="51"/>
    </row>
    <row r="439" customFormat="false" ht="15.75" hidden="false" customHeight="true" outlineLevel="0" collapsed="false">
      <c r="A439" s="51"/>
      <c r="B439" s="51"/>
      <c r="C439" s="51"/>
      <c r="D439" s="53"/>
      <c r="E439" s="51"/>
    </row>
    <row r="440" customFormat="false" ht="15.75" hidden="false" customHeight="true" outlineLevel="0" collapsed="false">
      <c r="A440" s="51"/>
      <c r="B440" s="51"/>
      <c r="C440" s="51"/>
      <c r="D440" s="53"/>
      <c r="E440" s="51"/>
    </row>
    <row r="441" customFormat="false" ht="15.75" hidden="false" customHeight="true" outlineLevel="0" collapsed="false">
      <c r="A441" s="51"/>
      <c r="B441" s="51"/>
      <c r="C441" s="51"/>
      <c r="D441" s="53"/>
      <c r="E441" s="51"/>
    </row>
    <row r="442" customFormat="false" ht="15.75" hidden="false" customHeight="true" outlineLevel="0" collapsed="false">
      <c r="A442" s="51"/>
      <c r="B442" s="51"/>
      <c r="C442" s="51"/>
      <c r="D442" s="53"/>
      <c r="E442" s="51"/>
    </row>
    <row r="443" customFormat="false" ht="15.75" hidden="false" customHeight="true" outlineLevel="0" collapsed="false">
      <c r="A443" s="51"/>
      <c r="B443" s="51"/>
      <c r="C443" s="51"/>
      <c r="D443" s="53"/>
      <c r="E443" s="51"/>
    </row>
    <row r="444" customFormat="false" ht="15.75" hidden="false" customHeight="true" outlineLevel="0" collapsed="false">
      <c r="A444" s="51"/>
      <c r="B444" s="51"/>
      <c r="C444" s="51"/>
      <c r="D444" s="53"/>
      <c r="E444" s="51"/>
    </row>
    <row r="445" customFormat="false" ht="15.75" hidden="false" customHeight="true" outlineLevel="0" collapsed="false">
      <c r="A445" s="51"/>
      <c r="B445" s="51"/>
      <c r="C445" s="51"/>
      <c r="D445" s="53"/>
      <c r="E445" s="51"/>
    </row>
    <row r="446" customFormat="false" ht="15.75" hidden="false" customHeight="true" outlineLevel="0" collapsed="false">
      <c r="A446" s="51"/>
      <c r="B446" s="51"/>
      <c r="C446" s="51"/>
      <c r="D446" s="53"/>
      <c r="E446" s="51"/>
    </row>
    <row r="447" customFormat="false" ht="15.75" hidden="false" customHeight="true" outlineLevel="0" collapsed="false">
      <c r="A447" s="51"/>
      <c r="B447" s="51"/>
      <c r="C447" s="51"/>
      <c r="D447" s="53"/>
      <c r="E447" s="51"/>
    </row>
    <row r="448" customFormat="false" ht="15.75" hidden="false" customHeight="true" outlineLevel="0" collapsed="false">
      <c r="A448" s="51"/>
      <c r="B448" s="51"/>
      <c r="C448" s="51"/>
      <c r="D448" s="53"/>
      <c r="E448" s="51"/>
    </row>
    <row r="449" customFormat="false" ht="15.75" hidden="false" customHeight="true" outlineLevel="0" collapsed="false">
      <c r="A449" s="51"/>
      <c r="B449" s="51"/>
      <c r="C449" s="51"/>
      <c r="D449" s="53"/>
      <c r="E449" s="51"/>
    </row>
    <row r="450" customFormat="false" ht="15.75" hidden="false" customHeight="true" outlineLevel="0" collapsed="false">
      <c r="A450" s="51"/>
      <c r="B450" s="51"/>
      <c r="C450" s="51"/>
      <c r="D450" s="53"/>
      <c r="E450" s="51"/>
    </row>
    <row r="451" customFormat="false" ht="15.75" hidden="false" customHeight="true" outlineLevel="0" collapsed="false">
      <c r="A451" s="51"/>
      <c r="B451" s="51"/>
      <c r="C451" s="51"/>
      <c r="D451" s="53"/>
      <c r="E451" s="51"/>
    </row>
    <row r="452" customFormat="false" ht="15.75" hidden="false" customHeight="true" outlineLevel="0" collapsed="false">
      <c r="A452" s="51"/>
      <c r="B452" s="51"/>
      <c r="C452" s="51"/>
      <c r="D452" s="53"/>
      <c r="E452" s="51"/>
    </row>
    <row r="453" customFormat="false" ht="15.75" hidden="false" customHeight="true" outlineLevel="0" collapsed="false">
      <c r="A453" s="51"/>
      <c r="B453" s="51"/>
      <c r="C453" s="51"/>
      <c r="D453" s="53"/>
      <c r="E453" s="51"/>
    </row>
    <row r="454" customFormat="false" ht="15.75" hidden="false" customHeight="true" outlineLevel="0" collapsed="false">
      <c r="A454" s="51"/>
      <c r="B454" s="51"/>
      <c r="C454" s="51"/>
      <c r="D454" s="53"/>
      <c r="E454" s="51"/>
    </row>
    <row r="455" customFormat="false" ht="15.75" hidden="false" customHeight="true" outlineLevel="0" collapsed="false">
      <c r="A455" s="51"/>
      <c r="B455" s="51"/>
      <c r="C455" s="51"/>
      <c r="D455" s="53"/>
      <c r="E455" s="51"/>
    </row>
    <row r="456" customFormat="false" ht="15.75" hidden="false" customHeight="true" outlineLevel="0" collapsed="false">
      <c r="A456" s="51"/>
      <c r="B456" s="51"/>
      <c r="C456" s="51"/>
      <c r="D456" s="53"/>
      <c r="E456" s="51"/>
    </row>
    <row r="457" customFormat="false" ht="15.75" hidden="false" customHeight="true" outlineLevel="0" collapsed="false">
      <c r="A457" s="51"/>
      <c r="B457" s="51"/>
      <c r="C457" s="51"/>
      <c r="D457" s="53"/>
      <c r="E457" s="51"/>
    </row>
    <row r="458" customFormat="false" ht="15.75" hidden="false" customHeight="true" outlineLevel="0" collapsed="false">
      <c r="A458" s="51"/>
      <c r="B458" s="51"/>
      <c r="C458" s="51"/>
      <c r="D458" s="53"/>
      <c r="E458" s="51"/>
    </row>
    <row r="459" customFormat="false" ht="15.75" hidden="false" customHeight="true" outlineLevel="0" collapsed="false">
      <c r="A459" s="51"/>
      <c r="B459" s="51"/>
      <c r="C459" s="51"/>
      <c r="D459" s="53"/>
      <c r="E459" s="51"/>
    </row>
    <row r="460" customFormat="false" ht="15.75" hidden="false" customHeight="true" outlineLevel="0" collapsed="false">
      <c r="A460" s="51"/>
      <c r="B460" s="51"/>
      <c r="C460" s="51"/>
      <c r="D460" s="53"/>
      <c r="E460" s="51"/>
    </row>
    <row r="461" customFormat="false" ht="15.75" hidden="false" customHeight="true" outlineLevel="0" collapsed="false">
      <c r="A461" s="51"/>
      <c r="B461" s="51"/>
      <c r="C461" s="51"/>
      <c r="D461" s="53"/>
      <c r="E461" s="51"/>
    </row>
    <row r="462" customFormat="false" ht="15.75" hidden="false" customHeight="true" outlineLevel="0" collapsed="false">
      <c r="A462" s="51"/>
      <c r="B462" s="51"/>
      <c r="C462" s="51"/>
      <c r="D462" s="53"/>
      <c r="E462" s="51"/>
    </row>
    <row r="463" customFormat="false" ht="15.75" hidden="false" customHeight="true" outlineLevel="0" collapsed="false">
      <c r="A463" s="51"/>
      <c r="B463" s="51"/>
      <c r="C463" s="51"/>
      <c r="D463" s="53"/>
      <c r="E463" s="51"/>
    </row>
    <row r="464" customFormat="false" ht="15.75" hidden="false" customHeight="true" outlineLevel="0" collapsed="false">
      <c r="A464" s="51"/>
      <c r="B464" s="51"/>
      <c r="C464" s="51"/>
      <c r="D464" s="53"/>
      <c r="E464" s="51"/>
    </row>
    <row r="465" customFormat="false" ht="15.75" hidden="false" customHeight="true" outlineLevel="0" collapsed="false">
      <c r="A465" s="51"/>
      <c r="B465" s="51"/>
      <c r="C465" s="51"/>
      <c r="D465" s="53"/>
      <c r="E465" s="51"/>
    </row>
    <row r="466" customFormat="false" ht="15.75" hidden="false" customHeight="true" outlineLevel="0" collapsed="false">
      <c r="A466" s="51"/>
      <c r="B466" s="51"/>
      <c r="C466" s="51"/>
      <c r="D466" s="53"/>
      <c r="E466" s="51"/>
    </row>
    <row r="467" customFormat="false" ht="15.75" hidden="false" customHeight="true" outlineLevel="0" collapsed="false">
      <c r="A467" s="51"/>
      <c r="B467" s="51"/>
      <c r="C467" s="51"/>
      <c r="D467" s="53"/>
      <c r="E467" s="51"/>
    </row>
    <row r="468" customFormat="false" ht="15.75" hidden="false" customHeight="true" outlineLevel="0" collapsed="false">
      <c r="A468" s="51"/>
      <c r="B468" s="51"/>
      <c r="C468" s="51"/>
      <c r="D468" s="53"/>
      <c r="E468" s="51"/>
    </row>
    <row r="469" customFormat="false" ht="15.75" hidden="false" customHeight="true" outlineLevel="0" collapsed="false">
      <c r="A469" s="51"/>
      <c r="B469" s="51"/>
      <c r="C469" s="51"/>
      <c r="D469" s="53"/>
      <c r="E469" s="51"/>
    </row>
    <row r="470" customFormat="false" ht="15.75" hidden="false" customHeight="true" outlineLevel="0" collapsed="false">
      <c r="A470" s="51"/>
      <c r="B470" s="51"/>
      <c r="C470" s="51"/>
      <c r="D470" s="53"/>
      <c r="E470" s="51"/>
    </row>
    <row r="471" customFormat="false" ht="15.75" hidden="false" customHeight="true" outlineLevel="0" collapsed="false">
      <c r="A471" s="51"/>
      <c r="B471" s="51"/>
      <c r="C471" s="51"/>
      <c r="D471" s="53"/>
      <c r="E471" s="51"/>
    </row>
    <row r="472" customFormat="false" ht="15.75" hidden="false" customHeight="true" outlineLevel="0" collapsed="false">
      <c r="A472" s="51"/>
      <c r="B472" s="51"/>
      <c r="C472" s="51"/>
      <c r="D472" s="53"/>
      <c r="E472" s="51"/>
    </row>
    <row r="473" customFormat="false" ht="15.75" hidden="false" customHeight="true" outlineLevel="0" collapsed="false">
      <c r="A473" s="51"/>
      <c r="B473" s="51"/>
      <c r="C473" s="51"/>
      <c r="D473" s="53"/>
      <c r="E473" s="51"/>
    </row>
    <row r="474" customFormat="false" ht="15.75" hidden="false" customHeight="true" outlineLevel="0" collapsed="false">
      <c r="A474" s="51"/>
      <c r="B474" s="51"/>
      <c r="C474" s="51"/>
      <c r="D474" s="53"/>
      <c r="E474" s="51"/>
    </row>
    <row r="475" customFormat="false" ht="15.75" hidden="false" customHeight="true" outlineLevel="0" collapsed="false">
      <c r="A475" s="51"/>
      <c r="B475" s="51"/>
      <c r="C475" s="51"/>
      <c r="D475" s="53"/>
      <c r="E475" s="51"/>
    </row>
    <row r="476" customFormat="false" ht="15.75" hidden="false" customHeight="true" outlineLevel="0" collapsed="false">
      <c r="A476" s="51"/>
      <c r="B476" s="51"/>
      <c r="C476" s="51"/>
      <c r="D476" s="53"/>
      <c r="E476" s="51"/>
    </row>
    <row r="477" customFormat="false" ht="15.75" hidden="false" customHeight="true" outlineLevel="0" collapsed="false">
      <c r="A477" s="51"/>
      <c r="B477" s="51"/>
      <c r="C477" s="51"/>
      <c r="D477" s="53"/>
      <c r="E477" s="51"/>
    </row>
    <row r="478" customFormat="false" ht="15.75" hidden="false" customHeight="true" outlineLevel="0" collapsed="false">
      <c r="A478" s="51"/>
      <c r="B478" s="51"/>
      <c r="C478" s="51"/>
      <c r="D478" s="53"/>
      <c r="E478" s="51"/>
    </row>
    <row r="479" customFormat="false" ht="15.75" hidden="false" customHeight="true" outlineLevel="0" collapsed="false">
      <c r="A479" s="51"/>
      <c r="B479" s="51"/>
      <c r="C479" s="51"/>
      <c r="D479" s="53"/>
      <c r="E479" s="51"/>
    </row>
    <row r="480" customFormat="false" ht="15.75" hidden="false" customHeight="true" outlineLevel="0" collapsed="false">
      <c r="A480" s="51"/>
      <c r="B480" s="51"/>
      <c r="C480" s="51"/>
      <c r="D480" s="53"/>
      <c r="E480" s="51"/>
    </row>
    <row r="481" customFormat="false" ht="15.75" hidden="false" customHeight="true" outlineLevel="0" collapsed="false">
      <c r="A481" s="51"/>
      <c r="B481" s="51"/>
      <c r="C481" s="51"/>
      <c r="D481" s="53"/>
      <c r="E481" s="51"/>
    </row>
    <row r="482" customFormat="false" ht="15.75" hidden="false" customHeight="true" outlineLevel="0" collapsed="false">
      <c r="A482" s="51"/>
      <c r="B482" s="51"/>
      <c r="C482" s="51"/>
      <c r="D482" s="53"/>
      <c r="E482" s="51"/>
    </row>
    <row r="483" customFormat="false" ht="15.75" hidden="false" customHeight="true" outlineLevel="0" collapsed="false">
      <c r="A483" s="51"/>
      <c r="B483" s="51"/>
      <c r="C483" s="51"/>
      <c r="D483" s="53"/>
      <c r="E483" s="51"/>
    </row>
    <row r="484" customFormat="false" ht="15.75" hidden="false" customHeight="true" outlineLevel="0" collapsed="false">
      <c r="A484" s="51"/>
      <c r="B484" s="51"/>
      <c r="C484" s="51"/>
      <c r="D484" s="53"/>
      <c r="E484" s="51"/>
    </row>
    <row r="485" customFormat="false" ht="15.75" hidden="false" customHeight="true" outlineLevel="0" collapsed="false">
      <c r="A485" s="51"/>
      <c r="B485" s="51"/>
      <c r="C485" s="51"/>
      <c r="D485" s="53"/>
      <c r="E485" s="51"/>
    </row>
    <row r="486" customFormat="false" ht="15.75" hidden="false" customHeight="true" outlineLevel="0" collapsed="false">
      <c r="A486" s="51"/>
      <c r="B486" s="51"/>
      <c r="C486" s="51"/>
      <c r="D486" s="53"/>
      <c r="E486" s="51"/>
    </row>
    <row r="487" customFormat="false" ht="15.75" hidden="false" customHeight="true" outlineLevel="0" collapsed="false">
      <c r="A487" s="51"/>
      <c r="B487" s="51"/>
      <c r="C487" s="51"/>
      <c r="D487" s="53"/>
      <c r="E487" s="51"/>
    </row>
    <row r="488" customFormat="false" ht="15.75" hidden="false" customHeight="true" outlineLevel="0" collapsed="false">
      <c r="A488" s="51"/>
      <c r="B488" s="51"/>
      <c r="C488" s="51"/>
      <c r="D488" s="53"/>
      <c r="E488" s="51"/>
    </row>
    <row r="489" customFormat="false" ht="15.75" hidden="false" customHeight="true" outlineLevel="0" collapsed="false">
      <c r="A489" s="51"/>
      <c r="B489" s="51"/>
      <c r="C489" s="51"/>
      <c r="D489" s="53"/>
      <c r="E489" s="51"/>
    </row>
    <row r="490" customFormat="false" ht="15.75" hidden="false" customHeight="true" outlineLevel="0" collapsed="false">
      <c r="A490" s="51"/>
      <c r="B490" s="51"/>
      <c r="C490" s="51"/>
      <c r="D490" s="53"/>
      <c r="E490" s="51"/>
    </row>
    <row r="491" customFormat="false" ht="15.75" hidden="false" customHeight="true" outlineLevel="0" collapsed="false">
      <c r="A491" s="51"/>
      <c r="B491" s="51"/>
      <c r="C491" s="51"/>
      <c r="D491" s="53"/>
      <c r="E491" s="51"/>
    </row>
    <row r="492" customFormat="false" ht="15.75" hidden="false" customHeight="true" outlineLevel="0" collapsed="false">
      <c r="A492" s="51"/>
      <c r="B492" s="51"/>
      <c r="C492" s="51"/>
      <c r="D492" s="53"/>
      <c r="E492" s="51"/>
    </row>
    <row r="493" customFormat="false" ht="15.75" hidden="false" customHeight="true" outlineLevel="0" collapsed="false">
      <c r="A493" s="51"/>
      <c r="B493" s="51"/>
      <c r="C493" s="51"/>
      <c r="D493" s="53"/>
      <c r="E493" s="51"/>
    </row>
    <row r="494" customFormat="false" ht="15.75" hidden="false" customHeight="true" outlineLevel="0" collapsed="false">
      <c r="A494" s="51"/>
      <c r="B494" s="51"/>
      <c r="C494" s="51"/>
      <c r="D494" s="53"/>
      <c r="E494" s="51"/>
    </row>
    <row r="495" customFormat="false" ht="15.75" hidden="false" customHeight="true" outlineLevel="0" collapsed="false">
      <c r="A495" s="51"/>
      <c r="B495" s="51"/>
      <c r="C495" s="51"/>
      <c r="D495" s="53"/>
      <c r="E495" s="51"/>
    </row>
    <row r="496" customFormat="false" ht="15.75" hidden="false" customHeight="true" outlineLevel="0" collapsed="false">
      <c r="A496" s="51"/>
      <c r="B496" s="51"/>
      <c r="C496" s="51"/>
      <c r="D496" s="53"/>
      <c r="E496" s="51"/>
    </row>
    <row r="497" customFormat="false" ht="15.75" hidden="false" customHeight="true" outlineLevel="0" collapsed="false">
      <c r="A497" s="51"/>
      <c r="B497" s="51"/>
      <c r="C497" s="51"/>
      <c r="D497" s="53"/>
      <c r="E497" s="51"/>
    </row>
    <row r="498" customFormat="false" ht="15.75" hidden="false" customHeight="true" outlineLevel="0" collapsed="false">
      <c r="A498" s="51"/>
      <c r="B498" s="51"/>
      <c r="C498" s="51"/>
      <c r="D498" s="53"/>
      <c r="E498" s="51"/>
    </row>
    <row r="499" customFormat="false" ht="15.75" hidden="false" customHeight="true" outlineLevel="0" collapsed="false">
      <c r="A499" s="51"/>
      <c r="B499" s="51"/>
      <c r="C499" s="51"/>
      <c r="D499" s="53"/>
      <c r="E499" s="51"/>
    </row>
    <row r="500" customFormat="false" ht="15.75" hidden="false" customHeight="true" outlineLevel="0" collapsed="false">
      <c r="A500" s="51"/>
      <c r="B500" s="51"/>
      <c r="C500" s="51"/>
      <c r="D500" s="53"/>
      <c r="E500" s="51"/>
    </row>
    <row r="501" customFormat="false" ht="15.75" hidden="false" customHeight="true" outlineLevel="0" collapsed="false">
      <c r="A501" s="51"/>
      <c r="B501" s="51"/>
      <c r="C501" s="51"/>
      <c r="D501" s="53"/>
      <c r="E501" s="51"/>
    </row>
    <row r="502" customFormat="false" ht="15.75" hidden="false" customHeight="true" outlineLevel="0" collapsed="false">
      <c r="A502" s="51"/>
      <c r="B502" s="51"/>
      <c r="C502" s="51"/>
      <c r="D502" s="53"/>
      <c r="E502" s="51"/>
    </row>
    <row r="503" customFormat="false" ht="15.75" hidden="false" customHeight="true" outlineLevel="0" collapsed="false">
      <c r="A503" s="51"/>
      <c r="B503" s="51"/>
      <c r="C503" s="51"/>
      <c r="D503" s="53"/>
      <c r="E503" s="51"/>
    </row>
    <row r="504" customFormat="false" ht="15.75" hidden="false" customHeight="true" outlineLevel="0" collapsed="false">
      <c r="A504" s="51"/>
      <c r="B504" s="51"/>
      <c r="C504" s="51"/>
      <c r="D504" s="53"/>
      <c r="E504" s="51"/>
    </row>
    <row r="505" customFormat="false" ht="15.75" hidden="false" customHeight="true" outlineLevel="0" collapsed="false">
      <c r="A505" s="51"/>
      <c r="B505" s="51"/>
      <c r="C505" s="51"/>
      <c r="D505" s="53"/>
      <c r="E505" s="51"/>
    </row>
    <row r="506" customFormat="false" ht="15.75" hidden="false" customHeight="true" outlineLevel="0" collapsed="false">
      <c r="A506" s="51"/>
      <c r="B506" s="51"/>
      <c r="C506" s="51"/>
      <c r="D506" s="53"/>
      <c r="E506" s="51"/>
    </row>
    <row r="507" customFormat="false" ht="15.75" hidden="false" customHeight="true" outlineLevel="0" collapsed="false">
      <c r="A507" s="51"/>
      <c r="B507" s="51"/>
      <c r="C507" s="51"/>
      <c r="D507" s="53"/>
      <c r="E507" s="51"/>
    </row>
    <row r="508" customFormat="false" ht="15.75" hidden="false" customHeight="true" outlineLevel="0" collapsed="false">
      <c r="A508" s="51"/>
      <c r="B508" s="51"/>
      <c r="C508" s="51"/>
      <c r="D508" s="53"/>
      <c r="E508" s="51"/>
    </row>
    <row r="509" customFormat="false" ht="15.75" hidden="false" customHeight="true" outlineLevel="0" collapsed="false">
      <c r="A509" s="51"/>
      <c r="B509" s="51"/>
      <c r="C509" s="51"/>
      <c r="D509" s="53"/>
      <c r="E509" s="51"/>
    </row>
    <row r="510" customFormat="false" ht="15.75" hidden="false" customHeight="true" outlineLevel="0" collapsed="false">
      <c r="A510" s="51"/>
      <c r="B510" s="51"/>
      <c r="C510" s="51"/>
      <c r="D510" s="53"/>
      <c r="E510" s="51"/>
    </row>
    <row r="511" customFormat="false" ht="15.75" hidden="false" customHeight="true" outlineLevel="0" collapsed="false">
      <c r="A511" s="51"/>
      <c r="B511" s="51"/>
      <c r="C511" s="51"/>
      <c r="D511" s="53"/>
      <c r="E511" s="51"/>
    </row>
    <row r="512" customFormat="false" ht="15.75" hidden="false" customHeight="true" outlineLevel="0" collapsed="false">
      <c r="A512" s="51"/>
      <c r="B512" s="51"/>
      <c r="C512" s="51"/>
      <c r="D512" s="53"/>
      <c r="E512" s="51"/>
    </row>
    <row r="513" customFormat="false" ht="15.75" hidden="false" customHeight="true" outlineLevel="0" collapsed="false">
      <c r="A513" s="51"/>
      <c r="B513" s="51"/>
      <c r="C513" s="51"/>
      <c r="D513" s="53"/>
      <c r="E513" s="51"/>
    </row>
    <row r="514" customFormat="false" ht="15.75" hidden="false" customHeight="true" outlineLevel="0" collapsed="false">
      <c r="A514" s="51"/>
      <c r="B514" s="51"/>
      <c r="C514" s="51"/>
      <c r="D514" s="53"/>
      <c r="E514" s="51"/>
    </row>
    <row r="515" customFormat="false" ht="15.75" hidden="false" customHeight="true" outlineLevel="0" collapsed="false">
      <c r="A515" s="51"/>
      <c r="B515" s="51"/>
      <c r="C515" s="51"/>
      <c r="D515" s="53"/>
      <c r="E515" s="51"/>
    </row>
    <row r="516" customFormat="false" ht="15.75" hidden="false" customHeight="true" outlineLevel="0" collapsed="false">
      <c r="A516" s="51"/>
      <c r="B516" s="51"/>
      <c r="C516" s="51"/>
      <c r="D516" s="53"/>
      <c r="E516" s="51"/>
    </row>
    <row r="517" customFormat="false" ht="15.75" hidden="false" customHeight="true" outlineLevel="0" collapsed="false">
      <c r="A517" s="51"/>
      <c r="B517" s="51"/>
      <c r="C517" s="51"/>
      <c r="D517" s="53"/>
      <c r="E517" s="51"/>
    </row>
    <row r="518" customFormat="false" ht="15.75" hidden="false" customHeight="true" outlineLevel="0" collapsed="false">
      <c r="A518" s="51"/>
      <c r="B518" s="51"/>
      <c r="C518" s="51"/>
      <c r="D518" s="53"/>
      <c r="E518" s="51"/>
    </row>
    <row r="519" customFormat="false" ht="15.75" hidden="false" customHeight="true" outlineLevel="0" collapsed="false">
      <c r="A519" s="51"/>
      <c r="B519" s="51"/>
      <c r="C519" s="51"/>
      <c r="D519" s="53"/>
      <c r="E519" s="51"/>
    </row>
    <row r="520" customFormat="false" ht="15.75" hidden="false" customHeight="true" outlineLevel="0" collapsed="false">
      <c r="A520" s="51"/>
      <c r="B520" s="51"/>
      <c r="C520" s="51"/>
      <c r="D520" s="53"/>
      <c r="E520" s="51"/>
    </row>
    <row r="521" customFormat="false" ht="15.75" hidden="false" customHeight="true" outlineLevel="0" collapsed="false">
      <c r="A521" s="51"/>
      <c r="B521" s="51"/>
      <c r="C521" s="51"/>
      <c r="D521" s="53"/>
      <c r="E521" s="51"/>
    </row>
    <row r="522" customFormat="false" ht="15.75" hidden="false" customHeight="true" outlineLevel="0" collapsed="false">
      <c r="A522" s="51"/>
      <c r="B522" s="51"/>
      <c r="C522" s="51"/>
      <c r="D522" s="53"/>
      <c r="E522" s="51"/>
    </row>
    <row r="523" customFormat="false" ht="15.75" hidden="false" customHeight="true" outlineLevel="0" collapsed="false">
      <c r="A523" s="51"/>
      <c r="B523" s="51"/>
      <c r="C523" s="51"/>
      <c r="D523" s="53"/>
      <c r="E523" s="51"/>
    </row>
    <row r="524" customFormat="false" ht="15.75" hidden="false" customHeight="true" outlineLevel="0" collapsed="false">
      <c r="A524" s="51"/>
      <c r="B524" s="51"/>
      <c r="C524" s="51"/>
      <c r="D524" s="53"/>
      <c r="E524" s="51"/>
    </row>
    <row r="525" customFormat="false" ht="15.75" hidden="false" customHeight="true" outlineLevel="0" collapsed="false">
      <c r="A525" s="51"/>
      <c r="B525" s="51"/>
      <c r="C525" s="51"/>
      <c r="D525" s="53"/>
      <c r="E525" s="51"/>
    </row>
    <row r="526" customFormat="false" ht="15.75" hidden="false" customHeight="true" outlineLevel="0" collapsed="false">
      <c r="A526" s="51"/>
      <c r="B526" s="51"/>
      <c r="C526" s="51"/>
      <c r="D526" s="53"/>
      <c r="E526" s="51"/>
    </row>
    <row r="527" customFormat="false" ht="15.75" hidden="false" customHeight="true" outlineLevel="0" collapsed="false">
      <c r="A527" s="51"/>
      <c r="B527" s="51"/>
      <c r="C527" s="51"/>
      <c r="D527" s="53"/>
      <c r="E527" s="51"/>
    </row>
    <row r="528" customFormat="false" ht="15.75" hidden="false" customHeight="true" outlineLevel="0" collapsed="false">
      <c r="A528" s="51"/>
      <c r="B528" s="51"/>
      <c r="C528" s="51"/>
      <c r="D528" s="53"/>
      <c r="E528" s="51"/>
    </row>
    <row r="529" customFormat="false" ht="15.75" hidden="false" customHeight="true" outlineLevel="0" collapsed="false">
      <c r="A529" s="51"/>
      <c r="B529" s="51"/>
      <c r="C529" s="51"/>
      <c r="D529" s="53"/>
      <c r="E529" s="51"/>
    </row>
    <row r="530" customFormat="false" ht="15.75" hidden="false" customHeight="true" outlineLevel="0" collapsed="false">
      <c r="A530" s="51"/>
      <c r="B530" s="51"/>
      <c r="C530" s="51"/>
      <c r="D530" s="53"/>
      <c r="E530" s="51"/>
    </row>
    <row r="531" customFormat="false" ht="15.75" hidden="false" customHeight="true" outlineLevel="0" collapsed="false">
      <c r="A531" s="51"/>
      <c r="B531" s="51"/>
      <c r="C531" s="51"/>
      <c r="D531" s="53"/>
      <c r="E531" s="51"/>
    </row>
    <row r="532" customFormat="false" ht="15.75" hidden="false" customHeight="true" outlineLevel="0" collapsed="false">
      <c r="A532" s="51"/>
      <c r="B532" s="51"/>
      <c r="C532" s="51"/>
      <c r="D532" s="53"/>
      <c r="E532" s="51"/>
    </row>
    <row r="533" customFormat="false" ht="15.75" hidden="false" customHeight="true" outlineLevel="0" collapsed="false">
      <c r="A533" s="51"/>
      <c r="B533" s="51"/>
      <c r="C533" s="51"/>
      <c r="D533" s="53"/>
      <c r="E533" s="51"/>
    </row>
    <row r="534" customFormat="false" ht="15.75" hidden="false" customHeight="true" outlineLevel="0" collapsed="false">
      <c r="A534" s="51"/>
      <c r="B534" s="51"/>
      <c r="C534" s="51"/>
      <c r="D534" s="53"/>
      <c r="E534" s="51"/>
    </row>
    <row r="535" customFormat="false" ht="15.75" hidden="false" customHeight="true" outlineLevel="0" collapsed="false">
      <c r="A535" s="51"/>
      <c r="B535" s="51"/>
      <c r="C535" s="51"/>
      <c r="D535" s="53"/>
      <c r="E535" s="51"/>
    </row>
    <row r="536" customFormat="false" ht="15.75" hidden="false" customHeight="true" outlineLevel="0" collapsed="false">
      <c r="A536" s="51"/>
      <c r="B536" s="51"/>
      <c r="C536" s="51"/>
      <c r="D536" s="53"/>
      <c r="E536" s="51"/>
    </row>
    <row r="537" customFormat="false" ht="15.75" hidden="false" customHeight="true" outlineLevel="0" collapsed="false">
      <c r="A537" s="51"/>
      <c r="B537" s="51"/>
      <c r="C537" s="51"/>
      <c r="D537" s="53"/>
      <c r="E537" s="51"/>
    </row>
    <row r="538" customFormat="false" ht="15.75" hidden="false" customHeight="true" outlineLevel="0" collapsed="false">
      <c r="A538" s="51"/>
      <c r="B538" s="51"/>
      <c r="C538" s="51"/>
      <c r="D538" s="53"/>
      <c r="E538" s="51"/>
    </row>
    <row r="539" customFormat="false" ht="15.75" hidden="false" customHeight="true" outlineLevel="0" collapsed="false">
      <c r="A539" s="51"/>
      <c r="B539" s="51"/>
      <c r="C539" s="51"/>
      <c r="D539" s="53"/>
      <c r="E539" s="51"/>
    </row>
    <row r="540" customFormat="false" ht="15.75" hidden="false" customHeight="true" outlineLevel="0" collapsed="false">
      <c r="A540" s="51"/>
      <c r="B540" s="51"/>
      <c r="C540" s="51"/>
      <c r="D540" s="53"/>
      <c r="E540" s="51"/>
    </row>
    <row r="541" customFormat="false" ht="15.75" hidden="false" customHeight="true" outlineLevel="0" collapsed="false">
      <c r="A541" s="51"/>
      <c r="B541" s="51"/>
      <c r="C541" s="51"/>
      <c r="D541" s="53"/>
      <c r="E541" s="51"/>
    </row>
    <row r="542" customFormat="false" ht="15.75" hidden="false" customHeight="true" outlineLevel="0" collapsed="false">
      <c r="A542" s="51"/>
      <c r="B542" s="51"/>
      <c r="C542" s="51"/>
      <c r="D542" s="53"/>
      <c r="E542" s="51"/>
    </row>
    <row r="543" customFormat="false" ht="15.75" hidden="false" customHeight="true" outlineLevel="0" collapsed="false">
      <c r="A543" s="51"/>
      <c r="B543" s="51"/>
      <c r="C543" s="51"/>
      <c r="D543" s="53"/>
      <c r="E543" s="51"/>
    </row>
    <row r="544" customFormat="false" ht="15.75" hidden="false" customHeight="true" outlineLevel="0" collapsed="false">
      <c r="A544" s="51"/>
      <c r="B544" s="51"/>
      <c r="C544" s="51"/>
      <c r="D544" s="53"/>
      <c r="E544" s="51"/>
    </row>
    <row r="545" customFormat="false" ht="15.75" hidden="false" customHeight="true" outlineLevel="0" collapsed="false">
      <c r="A545" s="51"/>
      <c r="B545" s="51"/>
      <c r="C545" s="51"/>
      <c r="D545" s="53"/>
      <c r="E545" s="51"/>
    </row>
    <row r="546" customFormat="false" ht="15.75" hidden="false" customHeight="true" outlineLevel="0" collapsed="false">
      <c r="A546" s="51"/>
      <c r="B546" s="51"/>
      <c r="C546" s="51"/>
      <c r="D546" s="53"/>
      <c r="E546" s="51"/>
    </row>
    <row r="547" customFormat="false" ht="15.75" hidden="false" customHeight="true" outlineLevel="0" collapsed="false">
      <c r="A547" s="51"/>
      <c r="B547" s="51"/>
      <c r="C547" s="51"/>
      <c r="D547" s="53"/>
      <c r="E547" s="51"/>
    </row>
    <row r="548" customFormat="false" ht="15.75" hidden="false" customHeight="true" outlineLevel="0" collapsed="false">
      <c r="A548" s="51"/>
      <c r="B548" s="51"/>
      <c r="C548" s="51"/>
      <c r="D548" s="53"/>
      <c r="E548" s="51"/>
    </row>
    <row r="549" customFormat="false" ht="15.75" hidden="false" customHeight="true" outlineLevel="0" collapsed="false">
      <c r="A549" s="51"/>
      <c r="B549" s="51"/>
      <c r="C549" s="51"/>
      <c r="D549" s="53"/>
      <c r="E549" s="51"/>
    </row>
    <row r="550" customFormat="false" ht="15.75" hidden="false" customHeight="true" outlineLevel="0" collapsed="false">
      <c r="A550" s="51"/>
      <c r="B550" s="51"/>
      <c r="C550" s="51"/>
      <c r="D550" s="53"/>
      <c r="E550" s="51"/>
    </row>
    <row r="551" customFormat="false" ht="15.75" hidden="false" customHeight="true" outlineLevel="0" collapsed="false">
      <c r="A551" s="51"/>
      <c r="B551" s="51"/>
      <c r="C551" s="51"/>
      <c r="D551" s="53"/>
      <c r="E551" s="51"/>
    </row>
    <row r="552" customFormat="false" ht="15.75" hidden="false" customHeight="true" outlineLevel="0" collapsed="false">
      <c r="A552" s="51"/>
      <c r="B552" s="51"/>
      <c r="C552" s="51"/>
      <c r="D552" s="53"/>
      <c r="E552" s="51"/>
    </row>
    <row r="553" customFormat="false" ht="15.75" hidden="false" customHeight="true" outlineLevel="0" collapsed="false">
      <c r="A553" s="51"/>
      <c r="B553" s="51"/>
      <c r="C553" s="51"/>
      <c r="D553" s="53"/>
      <c r="E553" s="51"/>
    </row>
    <row r="554" customFormat="false" ht="15.75" hidden="false" customHeight="true" outlineLevel="0" collapsed="false">
      <c r="A554" s="51"/>
      <c r="B554" s="51"/>
      <c r="C554" s="51"/>
      <c r="D554" s="53"/>
      <c r="E554" s="51"/>
    </row>
    <row r="555" customFormat="false" ht="15.75" hidden="false" customHeight="true" outlineLevel="0" collapsed="false">
      <c r="A555" s="51"/>
      <c r="B555" s="51"/>
      <c r="C555" s="51"/>
      <c r="D555" s="53"/>
      <c r="E555" s="51"/>
    </row>
    <row r="556" customFormat="false" ht="15.75" hidden="false" customHeight="true" outlineLevel="0" collapsed="false">
      <c r="A556" s="51"/>
      <c r="B556" s="51"/>
      <c r="C556" s="51"/>
      <c r="D556" s="53"/>
      <c r="E556" s="51"/>
    </row>
    <row r="557" customFormat="false" ht="15.75" hidden="false" customHeight="true" outlineLevel="0" collapsed="false">
      <c r="A557" s="51"/>
      <c r="B557" s="51"/>
      <c r="C557" s="51"/>
      <c r="D557" s="53"/>
      <c r="E557" s="51"/>
    </row>
    <row r="558" customFormat="false" ht="15.75" hidden="false" customHeight="true" outlineLevel="0" collapsed="false">
      <c r="A558" s="51"/>
      <c r="B558" s="51"/>
      <c r="C558" s="51"/>
      <c r="D558" s="53"/>
      <c r="E558" s="51"/>
    </row>
    <row r="559" customFormat="false" ht="15.75" hidden="false" customHeight="true" outlineLevel="0" collapsed="false">
      <c r="A559" s="51"/>
      <c r="B559" s="51"/>
      <c r="C559" s="51"/>
      <c r="D559" s="53"/>
      <c r="E559" s="51"/>
    </row>
    <row r="560" customFormat="false" ht="15.75" hidden="false" customHeight="true" outlineLevel="0" collapsed="false">
      <c r="A560" s="51"/>
      <c r="B560" s="51"/>
      <c r="C560" s="51"/>
      <c r="D560" s="53"/>
      <c r="E560" s="51"/>
    </row>
    <row r="561" customFormat="false" ht="15.75" hidden="false" customHeight="true" outlineLevel="0" collapsed="false">
      <c r="A561" s="51"/>
      <c r="B561" s="51"/>
      <c r="C561" s="51"/>
      <c r="D561" s="53"/>
      <c r="E561" s="51"/>
    </row>
    <row r="562" customFormat="false" ht="15.75" hidden="false" customHeight="true" outlineLevel="0" collapsed="false">
      <c r="A562" s="51"/>
      <c r="B562" s="51"/>
      <c r="C562" s="51"/>
      <c r="D562" s="53"/>
      <c r="E562" s="51"/>
    </row>
    <row r="563" customFormat="false" ht="15.75" hidden="false" customHeight="true" outlineLevel="0" collapsed="false">
      <c r="A563" s="51"/>
      <c r="B563" s="51"/>
      <c r="C563" s="51"/>
      <c r="D563" s="53"/>
      <c r="E563" s="51"/>
    </row>
    <row r="564" customFormat="false" ht="15.75" hidden="false" customHeight="true" outlineLevel="0" collapsed="false">
      <c r="A564" s="51"/>
      <c r="B564" s="51"/>
      <c r="C564" s="51"/>
      <c r="D564" s="53"/>
      <c r="E564" s="51"/>
    </row>
    <row r="565" customFormat="false" ht="15.75" hidden="false" customHeight="true" outlineLevel="0" collapsed="false">
      <c r="A565" s="51"/>
      <c r="B565" s="51"/>
      <c r="C565" s="51"/>
      <c r="D565" s="53"/>
      <c r="E565" s="51"/>
    </row>
    <row r="566" customFormat="false" ht="15.75" hidden="false" customHeight="true" outlineLevel="0" collapsed="false">
      <c r="A566" s="51"/>
      <c r="B566" s="51"/>
      <c r="C566" s="51"/>
      <c r="D566" s="53"/>
      <c r="E566" s="51"/>
    </row>
    <row r="567" customFormat="false" ht="15.75" hidden="false" customHeight="true" outlineLevel="0" collapsed="false">
      <c r="A567" s="51"/>
      <c r="B567" s="51"/>
      <c r="C567" s="51"/>
      <c r="D567" s="53"/>
      <c r="E567" s="51"/>
    </row>
    <row r="568" customFormat="false" ht="15.75" hidden="false" customHeight="true" outlineLevel="0" collapsed="false">
      <c r="A568" s="51"/>
      <c r="B568" s="51"/>
      <c r="C568" s="51"/>
      <c r="D568" s="53"/>
      <c r="E568" s="51"/>
    </row>
    <row r="569" customFormat="false" ht="15.75" hidden="false" customHeight="true" outlineLevel="0" collapsed="false">
      <c r="A569" s="51"/>
      <c r="B569" s="51"/>
      <c r="C569" s="51"/>
      <c r="D569" s="53"/>
      <c r="E569" s="51"/>
    </row>
    <row r="570" customFormat="false" ht="15.75" hidden="false" customHeight="true" outlineLevel="0" collapsed="false">
      <c r="A570" s="51"/>
      <c r="B570" s="51"/>
      <c r="C570" s="51"/>
      <c r="D570" s="53"/>
      <c r="E570" s="51"/>
    </row>
    <row r="571" customFormat="false" ht="15.75" hidden="false" customHeight="true" outlineLevel="0" collapsed="false">
      <c r="A571" s="51"/>
      <c r="B571" s="51"/>
      <c r="C571" s="51"/>
      <c r="D571" s="53"/>
      <c r="E571" s="51"/>
    </row>
    <row r="572" customFormat="false" ht="15.75" hidden="false" customHeight="true" outlineLevel="0" collapsed="false">
      <c r="A572" s="51"/>
      <c r="B572" s="51"/>
      <c r="C572" s="51"/>
      <c r="D572" s="53"/>
      <c r="E572" s="51"/>
    </row>
    <row r="573" customFormat="false" ht="15.75" hidden="false" customHeight="true" outlineLevel="0" collapsed="false">
      <c r="A573" s="51"/>
      <c r="B573" s="51"/>
      <c r="C573" s="51"/>
      <c r="D573" s="53"/>
      <c r="E573" s="51"/>
    </row>
    <row r="574" customFormat="false" ht="15.75" hidden="false" customHeight="true" outlineLevel="0" collapsed="false">
      <c r="A574" s="51"/>
      <c r="B574" s="51"/>
      <c r="C574" s="51"/>
      <c r="D574" s="53"/>
      <c r="E574" s="51"/>
    </row>
    <row r="575" customFormat="false" ht="15.75" hidden="false" customHeight="true" outlineLevel="0" collapsed="false">
      <c r="A575" s="51"/>
      <c r="B575" s="51"/>
      <c r="C575" s="51"/>
      <c r="D575" s="53"/>
      <c r="E575" s="51"/>
    </row>
    <row r="576" customFormat="false" ht="15.75" hidden="false" customHeight="true" outlineLevel="0" collapsed="false">
      <c r="A576" s="51"/>
      <c r="B576" s="51"/>
      <c r="C576" s="51"/>
      <c r="D576" s="53"/>
      <c r="E576" s="51"/>
    </row>
    <row r="577" customFormat="false" ht="15.75" hidden="false" customHeight="true" outlineLevel="0" collapsed="false">
      <c r="A577" s="51"/>
      <c r="B577" s="51"/>
      <c r="C577" s="51"/>
      <c r="D577" s="53"/>
      <c r="E577" s="51"/>
    </row>
    <row r="578" customFormat="false" ht="15.75" hidden="false" customHeight="true" outlineLevel="0" collapsed="false">
      <c r="A578" s="51"/>
      <c r="B578" s="51"/>
      <c r="C578" s="51"/>
      <c r="D578" s="53"/>
      <c r="E578" s="51"/>
    </row>
    <row r="579" customFormat="false" ht="15.75" hidden="false" customHeight="true" outlineLevel="0" collapsed="false">
      <c r="A579" s="51"/>
      <c r="B579" s="51"/>
      <c r="C579" s="51"/>
      <c r="D579" s="53"/>
      <c r="E579" s="51"/>
    </row>
    <row r="580" customFormat="false" ht="15.75" hidden="false" customHeight="true" outlineLevel="0" collapsed="false">
      <c r="A580" s="51"/>
      <c r="B580" s="51"/>
      <c r="C580" s="51"/>
      <c r="D580" s="53"/>
      <c r="E580" s="51"/>
    </row>
    <row r="581" customFormat="false" ht="15.75" hidden="false" customHeight="true" outlineLevel="0" collapsed="false">
      <c r="A581" s="51"/>
      <c r="B581" s="51"/>
      <c r="C581" s="51"/>
      <c r="D581" s="53"/>
      <c r="E581" s="51"/>
    </row>
    <row r="582" customFormat="false" ht="15.75" hidden="false" customHeight="true" outlineLevel="0" collapsed="false">
      <c r="A582" s="51"/>
      <c r="B582" s="51"/>
      <c r="C582" s="51"/>
      <c r="D582" s="53"/>
      <c r="E582" s="51"/>
    </row>
    <row r="583" customFormat="false" ht="15.75" hidden="false" customHeight="true" outlineLevel="0" collapsed="false">
      <c r="A583" s="51"/>
      <c r="B583" s="51"/>
      <c r="C583" s="51"/>
      <c r="D583" s="53"/>
      <c r="E583" s="51"/>
    </row>
    <row r="584" customFormat="false" ht="15.75" hidden="false" customHeight="true" outlineLevel="0" collapsed="false">
      <c r="A584" s="51"/>
      <c r="B584" s="51"/>
      <c r="C584" s="51"/>
      <c r="D584" s="53"/>
      <c r="E584" s="51"/>
    </row>
    <row r="585" customFormat="false" ht="15.75" hidden="false" customHeight="true" outlineLevel="0" collapsed="false">
      <c r="A585" s="51"/>
      <c r="B585" s="51"/>
      <c r="C585" s="51"/>
      <c r="D585" s="53"/>
      <c r="E585" s="51"/>
    </row>
    <row r="586" customFormat="false" ht="15.75" hidden="false" customHeight="true" outlineLevel="0" collapsed="false">
      <c r="A586" s="51"/>
      <c r="B586" s="51"/>
      <c r="C586" s="51"/>
      <c r="D586" s="53"/>
      <c r="E586" s="51"/>
    </row>
    <row r="587" customFormat="false" ht="15.75" hidden="false" customHeight="true" outlineLevel="0" collapsed="false">
      <c r="A587" s="51"/>
      <c r="B587" s="51"/>
      <c r="C587" s="51"/>
      <c r="D587" s="53"/>
      <c r="E587" s="51"/>
    </row>
    <row r="588" customFormat="false" ht="15.75" hidden="false" customHeight="true" outlineLevel="0" collapsed="false">
      <c r="A588" s="51"/>
      <c r="B588" s="51"/>
      <c r="C588" s="51"/>
      <c r="D588" s="53"/>
      <c r="E588" s="51"/>
    </row>
    <row r="589" customFormat="false" ht="15.75" hidden="false" customHeight="true" outlineLevel="0" collapsed="false">
      <c r="A589" s="51"/>
      <c r="B589" s="51"/>
      <c r="C589" s="51"/>
      <c r="D589" s="53"/>
      <c r="E589" s="51"/>
    </row>
    <row r="590" customFormat="false" ht="15.75" hidden="false" customHeight="true" outlineLevel="0" collapsed="false">
      <c r="A590" s="51"/>
      <c r="B590" s="51"/>
      <c r="C590" s="51"/>
      <c r="D590" s="53"/>
      <c r="E590" s="51"/>
    </row>
    <row r="591" customFormat="false" ht="15.75" hidden="false" customHeight="true" outlineLevel="0" collapsed="false">
      <c r="A591" s="51"/>
      <c r="B591" s="51"/>
      <c r="C591" s="51"/>
      <c r="D591" s="53"/>
      <c r="E591" s="51"/>
    </row>
    <row r="592" customFormat="false" ht="15.75" hidden="false" customHeight="true" outlineLevel="0" collapsed="false">
      <c r="A592" s="51"/>
      <c r="B592" s="51"/>
      <c r="C592" s="51"/>
      <c r="D592" s="53"/>
      <c r="E592" s="51"/>
    </row>
    <row r="593" customFormat="false" ht="15.75" hidden="false" customHeight="true" outlineLevel="0" collapsed="false">
      <c r="A593" s="51"/>
      <c r="B593" s="51"/>
      <c r="C593" s="51"/>
      <c r="D593" s="53"/>
      <c r="E593" s="51"/>
    </row>
    <row r="594" customFormat="false" ht="15.75" hidden="false" customHeight="true" outlineLevel="0" collapsed="false">
      <c r="A594" s="51"/>
      <c r="B594" s="51"/>
      <c r="C594" s="51"/>
      <c r="D594" s="53"/>
      <c r="E594" s="51"/>
    </row>
    <row r="595" customFormat="false" ht="15.75" hidden="false" customHeight="true" outlineLevel="0" collapsed="false">
      <c r="A595" s="51"/>
      <c r="B595" s="51"/>
      <c r="C595" s="51"/>
      <c r="D595" s="53"/>
      <c r="E595" s="51"/>
    </row>
    <row r="596" customFormat="false" ht="15.75" hidden="false" customHeight="true" outlineLevel="0" collapsed="false">
      <c r="A596" s="51"/>
      <c r="B596" s="51"/>
      <c r="C596" s="51"/>
      <c r="D596" s="53"/>
      <c r="E596" s="51"/>
    </row>
    <row r="597" customFormat="false" ht="15.75" hidden="false" customHeight="true" outlineLevel="0" collapsed="false">
      <c r="A597" s="51"/>
      <c r="B597" s="51"/>
      <c r="C597" s="51"/>
      <c r="D597" s="53"/>
      <c r="E597" s="51"/>
    </row>
    <row r="598" customFormat="false" ht="15.75" hidden="false" customHeight="true" outlineLevel="0" collapsed="false">
      <c r="A598" s="51"/>
      <c r="B598" s="51"/>
      <c r="C598" s="51"/>
      <c r="D598" s="53"/>
      <c r="E598" s="51"/>
    </row>
    <row r="599" customFormat="false" ht="15.75" hidden="false" customHeight="true" outlineLevel="0" collapsed="false">
      <c r="A599" s="51"/>
      <c r="B599" s="51"/>
      <c r="C599" s="51"/>
      <c r="D599" s="53"/>
      <c r="E599" s="51"/>
    </row>
    <row r="600" customFormat="false" ht="15.75" hidden="false" customHeight="true" outlineLevel="0" collapsed="false">
      <c r="A600" s="51"/>
      <c r="B600" s="51"/>
      <c r="C600" s="51"/>
      <c r="D600" s="53"/>
      <c r="E600" s="51"/>
    </row>
    <row r="601" customFormat="false" ht="15.75" hidden="false" customHeight="true" outlineLevel="0" collapsed="false">
      <c r="A601" s="51"/>
      <c r="B601" s="51"/>
      <c r="C601" s="51"/>
      <c r="D601" s="53"/>
      <c r="E601" s="51"/>
    </row>
    <row r="602" customFormat="false" ht="15.75" hidden="false" customHeight="true" outlineLevel="0" collapsed="false">
      <c r="A602" s="51"/>
      <c r="B602" s="51"/>
      <c r="C602" s="51"/>
      <c r="D602" s="53"/>
      <c r="E602" s="51"/>
    </row>
    <row r="603" customFormat="false" ht="15.75" hidden="false" customHeight="true" outlineLevel="0" collapsed="false">
      <c r="A603" s="51"/>
      <c r="B603" s="51"/>
      <c r="C603" s="51"/>
      <c r="D603" s="53"/>
      <c r="E603" s="51"/>
    </row>
    <row r="604" customFormat="false" ht="15.75" hidden="false" customHeight="true" outlineLevel="0" collapsed="false">
      <c r="A604" s="51"/>
      <c r="B604" s="51"/>
      <c r="C604" s="51"/>
      <c r="D604" s="53"/>
      <c r="E604" s="51"/>
    </row>
    <row r="605" customFormat="false" ht="15.75" hidden="false" customHeight="true" outlineLevel="0" collapsed="false">
      <c r="A605" s="51"/>
      <c r="B605" s="51"/>
      <c r="C605" s="51"/>
      <c r="D605" s="53"/>
      <c r="E605" s="51"/>
    </row>
    <row r="606" customFormat="false" ht="15.75" hidden="false" customHeight="true" outlineLevel="0" collapsed="false">
      <c r="A606" s="51"/>
      <c r="B606" s="51"/>
      <c r="C606" s="51"/>
      <c r="D606" s="53"/>
      <c r="E606" s="51"/>
    </row>
    <row r="607" customFormat="false" ht="15.75" hidden="false" customHeight="true" outlineLevel="0" collapsed="false">
      <c r="A607" s="51"/>
      <c r="B607" s="51"/>
      <c r="C607" s="51"/>
      <c r="D607" s="53"/>
      <c r="E607" s="51"/>
    </row>
    <row r="608" customFormat="false" ht="15.75" hidden="false" customHeight="true" outlineLevel="0" collapsed="false">
      <c r="A608" s="51"/>
      <c r="B608" s="51"/>
      <c r="C608" s="51"/>
      <c r="D608" s="53"/>
      <c r="E608" s="51"/>
    </row>
    <row r="609" customFormat="false" ht="15.75" hidden="false" customHeight="true" outlineLevel="0" collapsed="false">
      <c r="A609" s="51"/>
      <c r="B609" s="51"/>
      <c r="C609" s="51"/>
      <c r="D609" s="53"/>
      <c r="E609" s="51"/>
    </row>
    <row r="610" customFormat="false" ht="15.75" hidden="false" customHeight="true" outlineLevel="0" collapsed="false">
      <c r="A610" s="51"/>
      <c r="B610" s="51"/>
      <c r="C610" s="51"/>
      <c r="D610" s="53"/>
      <c r="E610" s="51"/>
    </row>
    <row r="611" customFormat="false" ht="15.75" hidden="false" customHeight="true" outlineLevel="0" collapsed="false">
      <c r="A611" s="51"/>
      <c r="B611" s="51"/>
      <c r="C611" s="51"/>
      <c r="D611" s="53"/>
      <c r="E611" s="51"/>
    </row>
    <row r="612" customFormat="false" ht="15.75" hidden="false" customHeight="true" outlineLevel="0" collapsed="false">
      <c r="A612" s="51"/>
      <c r="B612" s="51"/>
      <c r="C612" s="51"/>
      <c r="D612" s="53"/>
      <c r="E612" s="51"/>
    </row>
    <row r="613" customFormat="false" ht="15.75" hidden="false" customHeight="true" outlineLevel="0" collapsed="false">
      <c r="A613" s="51"/>
      <c r="B613" s="51"/>
      <c r="C613" s="51"/>
      <c r="D613" s="53"/>
      <c r="E613" s="51"/>
    </row>
    <row r="614" customFormat="false" ht="15.75" hidden="false" customHeight="true" outlineLevel="0" collapsed="false">
      <c r="A614" s="51"/>
      <c r="B614" s="51"/>
      <c r="C614" s="51"/>
      <c r="D614" s="53"/>
      <c r="E614" s="51"/>
    </row>
    <row r="615" customFormat="false" ht="15.75" hidden="false" customHeight="true" outlineLevel="0" collapsed="false">
      <c r="A615" s="51"/>
      <c r="B615" s="51"/>
      <c r="C615" s="51"/>
      <c r="D615" s="53"/>
      <c r="E615" s="51"/>
    </row>
    <row r="616" customFormat="false" ht="15.75" hidden="false" customHeight="true" outlineLevel="0" collapsed="false">
      <c r="A616" s="51"/>
      <c r="B616" s="51"/>
      <c r="C616" s="51"/>
      <c r="D616" s="53"/>
      <c r="E616" s="51"/>
    </row>
    <row r="617" customFormat="false" ht="15.75" hidden="false" customHeight="true" outlineLevel="0" collapsed="false">
      <c r="A617" s="51"/>
      <c r="B617" s="51"/>
      <c r="C617" s="51"/>
      <c r="D617" s="53"/>
      <c r="E617" s="51"/>
    </row>
    <row r="618" customFormat="false" ht="15.75" hidden="false" customHeight="true" outlineLevel="0" collapsed="false">
      <c r="A618" s="51"/>
      <c r="B618" s="51"/>
      <c r="C618" s="51"/>
      <c r="D618" s="53"/>
      <c r="E618" s="51"/>
    </row>
    <row r="619" customFormat="false" ht="15.75" hidden="false" customHeight="true" outlineLevel="0" collapsed="false">
      <c r="A619" s="51"/>
      <c r="B619" s="51"/>
      <c r="C619" s="51"/>
      <c r="D619" s="53"/>
      <c r="E619" s="51"/>
    </row>
    <row r="620" customFormat="false" ht="15.75" hidden="false" customHeight="true" outlineLevel="0" collapsed="false">
      <c r="A620" s="51"/>
      <c r="B620" s="51"/>
      <c r="C620" s="51"/>
      <c r="D620" s="53"/>
      <c r="E620" s="51"/>
    </row>
    <row r="621" customFormat="false" ht="15.75" hidden="false" customHeight="true" outlineLevel="0" collapsed="false">
      <c r="A621" s="51"/>
      <c r="B621" s="51"/>
      <c r="C621" s="51"/>
      <c r="D621" s="53"/>
      <c r="E621" s="51"/>
    </row>
    <row r="622" customFormat="false" ht="15.75" hidden="false" customHeight="true" outlineLevel="0" collapsed="false">
      <c r="A622" s="51"/>
      <c r="B622" s="51"/>
      <c r="C622" s="51"/>
      <c r="D622" s="53"/>
      <c r="E622" s="51"/>
    </row>
    <row r="623" customFormat="false" ht="15.75" hidden="false" customHeight="true" outlineLevel="0" collapsed="false">
      <c r="A623" s="51"/>
      <c r="B623" s="51"/>
      <c r="C623" s="51"/>
      <c r="D623" s="53"/>
      <c r="E623" s="51"/>
    </row>
    <row r="624" customFormat="false" ht="15.75" hidden="false" customHeight="true" outlineLevel="0" collapsed="false">
      <c r="A624" s="51"/>
      <c r="B624" s="51"/>
      <c r="C624" s="51"/>
      <c r="D624" s="53"/>
      <c r="E624" s="51"/>
    </row>
    <row r="625" customFormat="false" ht="15.75" hidden="false" customHeight="true" outlineLevel="0" collapsed="false">
      <c r="A625" s="51"/>
      <c r="B625" s="51"/>
      <c r="C625" s="51"/>
      <c r="D625" s="53"/>
      <c r="E625" s="51"/>
    </row>
    <row r="626" customFormat="false" ht="15.75" hidden="false" customHeight="true" outlineLevel="0" collapsed="false">
      <c r="A626" s="51"/>
      <c r="B626" s="51"/>
      <c r="C626" s="51"/>
      <c r="D626" s="53"/>
      <c r="E626" s="51"/>
    </row>
    <row r="627" customFormat="false" ht="15.75" hidden="false" customHeight="true" outlineLevel="0" collapsed="false">
      <c r="A627" s="51"/>
      <c r="B627" s="51"/>
      <c r="C627" s="51"/>
      <c r="D627" s="53"/>
      <c r="E627" s="51"/>
    </row>
    <row r="628" customFormat="false" ht="15.75" hidden="false" customHeight="true" outlineLevel="0" collapsed="false">
      <c r="A628" s="51"/>
      <c r="B628" s="51"/>
      <c r="C628" s="51"/>
      <c r="D628" s="53"/>
      <c r="E628" s="51"/>
    </row>
    <row r="629" customFormat="false" ht="15.75" hidden="false" customHeight="true" outlineLevel="0" collapsed="false">
      <c r="A629" s="51"/>
      <c r="B629" s="51"/>
      <c r="C629" s="51"/>
      <c r="D629" s="53"/>
      <c r="E629" s="51"/>
    </row>
    <row r="630" customFormat="false" ht="15.75" hidden="false" customHeight="true" outlineLevel="0" collapsed="false">
      <c r="A630" s="51"/>
      <c r="B630" s="51"/>
      <c r="C630" s="51"/>
      <c r="D630" s="53"/>
      <c r="E630" s="51"/>
    </row>
    <row r="631" customFormat="false" ht="15.75" hidden="false" customHeight="true" outlineLevel="0" collapsed="false">
      <c r="A631" s="51"/>
      <c r="B631" s="51"/>
      <c r="C631" s="51"/>
      <c r="D631" s="53"/>
      <c r="E631" s="51"/>
    </row>
    <row r="632" customFormat="false" ht="15.75" hidden="false" customHeight="true" outlineLevel="0" collapsed="false">
      <c r="A632" s="51"/>
      <c r="B632" s="51"/>
      <c r="C632" s="51"/>
      <c r="D632" s="53"/>
      <c r="E632" s="51"/>
    </row>
    <row r="633" customFormat="false" ht="15.75" hidden="false" customHeight="true" outlineLevel="0" collapsed="false">
      <c r="A633" s="51"/>
      <c r="B633" s="51"/>
      <c r="C633" s="51"/>
      <c r="D633" s="53"/>
      <c r="E633" s="51"/>
    </row>
    <row r="634" customFormat="false" ht="15.75" hidden="false" customHeight="true" outlineLevel="0" collapsed="false">
      <c r="A634" s="51"/>
      <c r="B634" s="51"/>
      <c r="C634" s="51"/>
      <c r="D634" s="53"/>
      <c r="E634" s="51"/>
    </row>
    <row r="635" customFormat="false" ht="15.75" hidden="false" customHeight="true" outlineLevel="0" collapsed="false">
      <c r="A635" s="51"/>
      <c r="B635" s="51"/>
      <c r="C635" s="51"/>
      <c r="D635" s="53"/>
      <c r="E635" s="51"/>
    </row>
    <row r="636" customFormat="false" ht="15.75" hidden="false" customHeight="true" outlineLevel="0" collapsed="false">
      <c r="A636" s="51"/>
      <c r="B636" s="51"/>
      <c r="C636" s="51"/>
      <c r="D636" s="53"/>
      <c r="E636" s="51"/>
    </row>
    <row r="637" customFormat="false" ht="15.75" hidden="false" customHeight="true" outlineLevel="0" collapsed="false">
      <c r="A637" s="51"/>
      <c r="B637" s="51"/>
      <c r="C637" s="51"/>
      <c r="D637" s="53"/>
      <c r="E637" s="51"/>
    </row>
    <row r="638" customFormat="false" ht="15.75" hidden="false" customHeight="true" outlineLevel="0" collapsed="false">
      <c r="A638" s="51"/>
      <c r="B638" s="51"/>
      <c r="C638" s="51"/>
      <c r="D638" s="53"/>
      <c r="E638" s="51"/>
    </row>
    <row r="639" customFormat="false" ht="15.75" hidden="false" customHeight="true" outlineLevel="0" collapsed="false">
      <c r="A639" s="51"/>
      <c r="B639" s="51"/>
      <c r="C639" s="51"/>
      <c r="D639" s="53"/>
      <c r="E639" s="51"/>
    </row>
    <row r="640" customFormat="false" ht="15.75" hidden="false" customHeight="true" outlineLevel="0" collapsed="false">
      <c r="A640" s="51"/>
      <c r="B640" s="51"/>
      <c r="C640" s="51"/>
      <c r="D640" s="53"/>
      <c r="E640" s="51"/>
    </row>
    <row r="641" customFormat="false" ht="15.75" hidden="false" customHeight="true" outlineLevel="0" collapsed="false">
      <c r="A641" s="51"/>
      <c r="B641" s="51"/>
      <c r="C641" s="51"/>
      <c r="D641" s="53"/>
      <c r="E641" s="51"/>
    </row>
    <row r="642" customFormat="false" ht="15.75" hidden="false" customHeight="true" outlineLevel="0" collapsed="false">
      <c r="A642" s="51"/>
      <c r="B642" s="51"/>
      <c r="C642" s="51"/>
      <c r="D642" s="53"/>
      <c r="E642" s="51"/>
    </row>
    <row r="643" customFormat="false" ht="15.75" hidden="false" customHeight="true" outlineLevel="0" collapsed="false">
      <c r="A643" s="51"/>
      <c r="B643" s="51"/>
      <c r="C643" s="51"/>
      <c r="D643" s="53"/>
      <c r="E643" s="51"/>
    </row>
    <row r="644" customFormat="false" ht="15.75" hidden="false" customHeight="true" outlineLevel="0" collapsed="false">
      <c r="A644" s="51"/>
      <c r="B644" s="51"/>
      <c r="C644" s="51"/>
      <c r="D644" s="53"/>
      <c r="E644" s="51"/>
    </row>
    <row r="645" customFormat="false" ht="15.75" hidden="false" customHeight="true" outlineLevel="0" collapsed="false">
      <c r="A645" s="51"/>
      <c r="B645" s="51"/>
      <c r="C645" s="51"/>
      <c r="D645" s="53"/>
      <c r="E645" s="51"/>
    </row>
    <row r="646" customFormat="false" ht="15.75" hidden="false" customHeight="true" outlineLevel="0" collapsed="false">
      <c r="A646" s="51"/>
      <c r="B646" s="51"/>
      <c r="C646" s="51"/>
      <c r="D646" s="53"/>
      <c r="E646" s="51"/>
    </row>
    <row r="647" customFormat="false" ht="15.75" hidden="false" customHeight="true" outlineLevel="0" collapsed="false">
      <c r="A647" s="51"/>
      <c r="B647" s="51"/>
      <c r="C647" s="51"/>
      <c r="D647" s="53"/>
      <c r="E647" s="51"/>
    </row>
    <row r="648" customFormat="false" ht="15.75" hidden="false" customHeight="true" outlineLevel="0" collapsed="false">
      <c r="A648" s="51"/>
      <c r="B648" s="51"/>
      <c r="C648" s="51"/>
      <c r="D648" s="53"/>
      <c r="E648" s="51"/>
    </row>
    <row r="649" customFormat="false" ht="15.75" hidden="false" customHeight="true" outlineLevel="0" collapsed="false">
      <c r="A649" s="51"/>
      <c r="B649" s="51"/>
      <c r="C649" s="51"/>
      <c r="D649" s="53"/>
      <c r="E649" s="51"/>
    </row>
    <row r="650" customFormat="false" ht="15.75" hidden="false" customHeight="true" outlineLevel="0" collapsed="false">
      <c r="A650" s="51"/>
      <c r="B650" s="51"/>
      <c r="C650" s="51"/>
      <c r="D650" s="53"/>
      <c r="E650" s="51"/>
    </row>
    <row r="651" customFormat="false" ht="15.75" hidden="false" customHeight="true" outlineLevel="0" collapsed="false">
      <c r="A651" s="51"/>
      <c r="B651" s="51"/>
      <c r="C651" s="51"/>
      <c r="D651" s="53"/>
      <c r="E651" s="51"/>
    </row>
    <row r="652" customFormat="false" ht="15.75" hidden="false" customHeight="true" outlineLevel="0" collapsed="false">
      <c r="A652" s="51"/>
      <c r="B652" s="51"/>
      <c r="C652" s="51"/>
      <c r="D652" s="53"/>
      <c r="E652" s="51"/>
    </row>
    <row r="653" customFormat="false" ht="15.75" hidden="false" customHeight="true" outlineLevel="0" collapsed="false">
      <c r="A653" s="51"/>
      <c r="B653" s="51"/>
      <c r="C653" s="51"/>
      <c r="D653" s="53"/>
      <c r="E653" s="51"/>
    </row>
    <row r="654" customFormat="false" ht="15.75" hidden="false" customHeight="true" outlineLevel="0" collapsed="false">
      <c r="A654" s="51"/>
      <c r="B654" s="51"/>
      <c r="C654" s="51"/>
      <c r="D654" s="53"/>
      <c r="E654" s="51"/>
    </row>
    <row r="655" customFormat="false" ht="15.75" hidden="false" customHeight="true" outlineLevel="0" collapsed="false">
      <c r="A655" s="51"/>
      <c r="B655" s="51"/>
      <c r="C655" s="51"/>
      <c r="D655" s="53"/>
      <c r="E655" s="51"/>
    </row>
    <row r="656" customFormat="false" ht="15.75" hidden="false" customHeight="true" outlineLevel="0" collapsed="false">
      <c r="A656" s="51"/>
      <c r="B656" s="51"/>
      <c r="C656" s="51"/>
      <c r="D656" s="53"/>
      <c r="E656" s="51"/>
    </row>
    <row r="657" customFormat="false" ht="15.75" hidden="false" customHeight="true" outlineLevel="0" collapsed="false">
      <c r="A657" s="51"/>
      <c r="B657" s="51"/>
      <c r="C657" s="51"/>
      <c r="D657" s="53"/>
      <c r="E657" s="51"/>
    </row>
    <row r="658" customFormat="false" ht="15.75" hidden="false" customHeight="true" outlineLevel="0" collapsed="false">
      <c r="A658" s="51"/>
      <c r="B658" s="51"/>
      <c r="C658" s="51"/>
      <c r="D658" s="53"/>
      <c r="E658" s="51"/>
    </row>
    <row r="659" customFormat="false" ht="15.75" hidden="false" customHeight="true" outlineLevel="0" collapsed="false">
      <c r="A659" s="51"/>
      <c r="B659" s="51"/>
      <c r="C659" s="51"/>
      <c r="D659" s="53"/>
      <c r="E659" s="51"/>
    </row>
    <row r="660" customFormat="false" ht="15.75" hidden="false" customHeight="true" outlineLevel="0" collapsed="false">
      <c r="A660" s="51"/>
      <c r="B660" s="51"/>
      <c r="C660" s="51"/>
      <c r="D660" s="53"/>
      <c r="E660" s="51"/>
    </row>
    <row r="661" customFormat="false" ht="15.75" hidden="false" customHeight="true" outlineLevel="0" collapsed="false">
      <c r="A661" s="51"/>
      <c r="B661" s="51"/>
      <c r="C661" s="51"/>
      <c r="D661" s="53"/>
      <c r="E661" s="51"/>
    </row>
    <row r="662" customFormat="false" ht="15.75" hidden="false" customHeight="true" outlineLevel="0" collapsed="false">
      <c r="A662" s="51"/>
      <c r="B662" s="51"/>
      <c r="C662" s="51"/>
      <c r="D662" s="53"/>
      <c r="E662" s="51"/>
    </row>
    <row r="663" customFormat="false" ht="15.75" hidden="false" customHeight="true" outlineLevel="0" collapsed="false">
      <c r="A663" s="51"/>
      <c r="B663" s="51"/>
      <c r="C663" s="51"/>
      <c r="D663" s="53"/>
      <c r="E663" s="51"/>
    </row>
    <row r="664" customFormat="false" ht="15.75" hidden="false" customHeight="true" outlineLevel="0" collapsed="false">
      <c r="A664" s="51"/>
      <c r="B664" s="51"/>
      <c r="C664" s="51"/>
      <c r="D664" s="53"/>
      <c r="E664" s="51"/>
    </row>
    <row r="665" customFormat="false" ht="15.75" hidden="false" customHeight="true" outlineLevel="0" collapsed="false">
      <c r="A665" s="51"/>
      <c r="B665" s="51"/>
      <c r="C665" s="51"/>
      <c r="D665" s="53"/>
      <c r="E665" s="51"/>
    </row>
    <row r="666" customFormat="false" ht="15.75" hidden="false" customHeight="true" outlineLevel="0" collapsed="false">
      <c r="A666" s="51"/>
      <c r="B666" s="51"/>
      <c r="C666" s="51"/>
      <c r="D666" s="53"/>
      <c r="E666" s="51"/>
    </row>
    <row r="667" customFormat="false" ht="15.75" hidden="false" customHeight="true" outlineLevel="0" collapsed="false">
      <c r="A667" s="51"/>
      <c r="B667" s="51"/>
      <c r="C667" s="51"/>
      <c r="D667" s="53"/>
      <c r="E667" s="51"/>
    </row>
    <row r="668" customFormat="false" ht="15.75" hidden="false" customHeight="true" outlineLevel="0" collapsed="false">
      <c r="A668" s="51"/>
      <c r="B668" s="51"/>
      <c r="C668" s="51"/>
      <c r="D668" s="53"/>
      <c r="E668" s="51"/>
    </row>
    <row r="669" customFormat="false" ht="15.75" hidden="false" customHeight="true" outlineLevel="0" collapsed="false">
      <c r="A669" s="51"/>
      <c r="B669" s="51"/>
      <c r="C669" s="51"/>
      <c r="D669" s="53"/>
      <c r="E669" s="51"/>
    </row>
    <row r="670" customFormat="false" ht="15.75" hidden="false" customHeight="true" outlineLevel="0" collapsed="false">
      <c r="A670" s="51"/>
      <c r="B670" s="51"/>
      <c r="C670" s="51"/>
      <c r="D670" s="53"/>
      <c r="E670" s="51"/>
    </row>
    <row r="671" customFormat="false" ht="15.75" hidden="false" customHeight="true" outlineLevel="0" collapsed="false">
      <c r="A671" s="51"/>
      <c r="B671" s="51"/>
      <c r="C671" s="51"/>
      <c r="D671" s="53"/>
      <c r="E671" s="51"/>
    </row>
    <row r="672" customFormat="false" ht="15.75" hidden="false" customHeight="true" outlineLevel="0" collapsed="false">
      <c r="A672" s="51"/>
      <c r="B672" s="51"/>
      <c r="C672" s="51"/>
      <c r="D672" s="53"/>
      <c r="E672" s="51"/>
    </row>
    <row r="673" customFormat="false" ht="15.75" hidden="false" customHeight="true" outlineLevel="0" collapsed="false">
      <c r="A673" s="51"/>
      <c r="B673" s="51"/>
      <c r="C673" s="51"/>
      <c r="D673" s="53"/>
      <c r="E673" s="51"/>
    </row>
    <row r="674" customFormat="false" ht="15.75" hidden="false" customHeight="true" outlineLevel="0" collapsed="false">
      <c r="A674" s="51"/>
      <c r="B674" s="51"/>
      <c r="C674" s="51"/>
      <c r="D674" s="53"/>
      <c r="E674" s="51"/>
    </row>
    <row r="675" customFormat="false" ht="15.75" hidden="false" customHeight="true" outlineLevel="0" collapsed="false">
      <c r="A675" s="51"/>
      <c r="B675" s="51"/>
      <c r="C675" s="51"/>
      <c r="D675" s="53"/>
      <c r="E675" s="51"/>
    </row>
    <row r="676" customFormat="false" ht="15.75" hidden="false" customHeight="true" outlineLevel="0" collapsed="false">
      <c r="A676" s="51"/>
      <c r="B676" s="51"/>
      <c r="C676" s="51"/>
      <c r="D676" s="53"/>
      <c r="E676" s="51"/>
    </row>
    <row r="677" customFormat="false" ht="15.75" hidden="false" customHeight="true" outlineLevel="0" collapsed="false">
      <c r="A677" s="51"/>
      <c r="B677" s="51"/>
      <c r="C677" s="51"/>
      <c r="D677" s="53"/>
      <c r="E677" s="51"/>
    </row>
    <row r="678" customFormat="false" ht="15.75" hidden="false" customHeight="true" outlineLevel="0" collapsed="false">
      <c r="A678" s="51"/>
      <c r="B678" s="51"/>
      <c r="C678" s="51"/>
      <c r="D678" s="53"/>
      <c r="E678" s="51"/>
    </row>
    <row r="679" customFormat="false" ht="15.75" hidden="false" customHeight="true" outlineLevel="0" collapsed="false">
      <c r="A679" s="51"/>
      <c r="B679" s="51"/>
      <c r="C679" s="51"/>
      <c r="D679" s="53"/>
      <c r="E679" s="51"/>
    </row>
    <row r="680" customFormat="false" ht="15.75" hidden="false" customHeight="true" outlineLevel="0" collapsed="false">
      <c r="A680" s="51"/>
      <c r="B680" s="51"/>
      <c r="C680" s="51"/>
      <c r="D680" s="53"/>
      <c r="E680" s="51"/>
    </row>
    <row r="681" customFormat="false" ht="15.75" hidden="false" customHeight="true" outlineLevel="0" collapsed="false">
      <c r="A681" s="51"/>
      <c r="B681" s="51"/>
      <c r="C681" s="51"/>
      <c r="D681" s="53"/>
      <c r="E681" s="51"/>
    </row>
    <row r="682" customFormat="false" ht="15.75" hidden="false" customHeight="true" outlineLevel="0" collapsed="false">
      <c r="A682" s="51"/>
      <c r="B682" s="51"/>
      <c r="C682" s="51"/>
      <c r="D682" s="53"/>
      <c r="E682" s="51"/>
    </row>
    <row r="683" customFormat="false" ht="15.75" hidden="false" customHeight="true" outlineLevel="0" collapsed="false">
      <c r="A683" s="51"/>
      <c r="B683" s="51"/>
      <c r="C683" s="51"/>
      <c r="D683" s="53"/>
      <c r="E683" s="51"/>
    </row>
    <row r="684" customFormat="false" ht="15.75" hidden="false" customHeight="true" outlineLevel="0" collapsed="false">
      <c r="A684" s="51"/>
      <c r="B684" s="51"/>
      <c r="C684" s="51"/>
      <c r="D684" s="53"/>
      <c r="E684" s="51"/>
    </row>
    <row r="685" customFormat="false" ht="15.75" hidden="false" customHeight="true" outlineLevel="0" collapsed="false">
      <c r="A685" s="51"/>
      <c r="B685" s="51"/>
      <c r="C685" s="51"/>
      <c r="D685" s="53"/>
      <c r="E685" s="51"/>
    </row>
    <row r="686" customFormat="false" ht="15.75" hidden="false" customHeight="true" outlineLevel="0" collapsed="false">
      <c r="A686" s="51"/>
      <c r="B686" s="51"/>
      <c r="C686" s="51"/>
      <c r="D686" s="53"/>
      <c r="E686" s="51"/>
    </row>
    <row r="687" customFormat="false" ht="15.75" hidden="false" customHeight="true" outlineLevel="0" collapsed="false">
      <c r="A687" s="51"/>
      <c r="B687" s="51"/>
      <c r="C687" s="51"/>
      <c r="D687" s="53"/>
      <c r="E687" s="51"/>
    </row>
    <row r="688" customFormat="false" ht="15.75" hidden="false" customHeight="true" outlineLevel="0" collapsed="false">
      <c r="A688" s="51"/>
      <c r="B688" s="51"/>
      <c r="C688" s="51"/>
      <c r="D688" s="53"/>
      <c r="E688" s="51"/>
    </row>
    <row r="689" customFormat="false" ht="15.75" hidden="false" customHeight="true" outlineLevel="0" collapsed="false">
      <c r="A689" s="51"/>
      <c r="B689" s="51"/>
      <c r="C689" s="51"/>
      <c r="D689" s="53"/>
      <c r="E689" s="51"/>
    </row>
    <row r="690" customFormat="false" ht="15.75" hidden="false" customHeight="true" outlineLevel="0" collapsed="false">
      <c r="A690" s="51"/>
      <c r="B690" s="51"/>
      <c r="C690" s="51"/>
      <c r="D690" s="53"/>
      <c r="E690" s="51"/>
    </row>
    <row r="691" customFormat="false" ht="15.75" hidden="false" customHeight="true" outlineLevel="0" collapsed="false">
      <c r="A691" s="51"/>
      <c r="B691" s="51"/>
      <c r="C691" s="51"/>
      <c r="D691" s="53"/>
      <c r="E691" s="51"/>
    </row>
    <row r="692" customFormat="false" ht="15.75" hidden="false" customHeight="true" outlineLevel="0" collapsed="false">
      <c r="A692" s="51"/>
      <c r="B692" s="51"/>
      <c r="C692" s="51"/>
      <c r="D692" s="53"/>
      <c r="E692" s="51"/>
    </row>
    <row r="693" customFormat="false" ht="15.75" hidden="false" customHeight="true" outlineLevel="0" collapsed="false">
      <c r="A693" s="51"/>
      <c r="B693" s="51"/>
      <c r="C693" s="51"/>
      <c r="D693" s="53"/>
      <c r="E693" s="51"/>
    </row>
    <row r="694" customFormat="false" ht="15.75" hidden="false" customHeight="true" outlineLevel="0" collapsed="false">
      <c r="A694" s="51"/>
      <c r="B694" s="51"/>
      <c r="C694" s="51"/>
      <c r="D694" s="53"/>
      <c r="E694" s="51"/>
    </row>
    <row r="695" customFormat="false" ht="15.75" hidden="false" customHeight="true" outlineLevel="0" collapsed="false">
      <c r="A695" s="51"/>
      <c r="B695" s="51"/>
      <c r="C695" s="51"/>
      <c r="D695" s="53"/>
      <c r="E695" s="51"/>
    </row>
    <row r="696" customFormat="false" ht="15.75" hidden="false" customHeight="true" outlineLevel="0" collapsed="false">
      <c r="A696" s="51"/>
      <c r="B696" s="51"/>
      <c r="C696" s="51"/>
      <c r="D696" s="53"/>
      <c r="E696" s="51"/>
    </row>
    <row r="697" customFormat="false" ht="15.75" hidden="false" customHeight="true" outlineLevel="0" collapsed="false">
      <c r="A697" s="51"/>
      <c r="B697" s="51"/>
      <c r="C697" s="51"/>
      <c r="D697" s="53"/>
      <c r="E697" s="51"/>
    </row>
    <row r="698" customFormat="false" ht="15.75" hidden="false" customHeight="true" outlineLevel="0" collapsed="false">
      <c r="A698" s="51"/>
      <c r="B698" s="51"/>
      <c r="C698" s="51"/>
      <c r="D698" s="53"/>
      <c r="E698" s="51"/>
    </row>
    <row r="699" customFormat="false" ht="15.75" hidden="false" customHeight="true" outlineLevel="0" collapsed="false">
      <c r="A699" s="51"/>
      <c r="B699" s="51"/>
      <c r="C699" s="51"/>
      <c r="D699" s="53"/>
      <c r="E699" s="51"/>
    </row>
    <row r="700" customFormat="false" ht="15.75" hidden="false" customHeight="true" outlineLevel="0" collapsed="false">
      <c r="A700" s="51"/>
      <c r="B700" s="51"/>
      <c r="C700" s="51"/>
      <c r="D700" s="53"/>
      <c r="E700" s="51"/>
    </row>
    <row r="701" customFormat="false" ht="15.75" hidden="false" customHeight="true" outlineLevel="0" collapsed="false">
      <c r="A701" s="51"/>
      <c r="B701" s="51"/>
      <c r="C701" s="51"/>
      <c r="D701" s="53"/>
      <c r="E701" s="51"/>
    </row>
    <row r="702" customFormat="false" ht="15.75" hidden="false" customHeight="true" outlineLevel="0" collapsed="false">
      <c r="A702" s="51"/>
      <c r="B702" s="51"/>
      <c r="C702" s="51"/>
      <c r="D702" s="53"/>
      <c r="E702" s="51"/>
    </row>
    <row r="703" customFormat="false" ht="15.75" hidden="false" customHeight="true" outlineLevel="0" collapsed="false">
      <c r="A703" s="51"/>
      <c r="B703" s="51"/>
      <c r="C703" s="51"/>
      <c r="D703" s="53"/>
      <c r="E703" s="51"/>
    </row>
    <row r="704" customFormat="false" ht="15.75" hidden="false" customHeight="true" outlineLevel="0" collapsed="false">
      <c r="A704" s="51"/>
      <c r="B704" s="51"/>
      <c r="C704" s="51"/>
      <c r="D704" s="53"/>
      <c r="E704" s="51"/>
    </row>
    <row r="705" customFormat="false" ht="15.75" hidden="false" customHeight="true" outlineLevel="0" collapsed="false">
      <c r="A705" s="51"/>
      <c r="B705" s="51"/>
      <c r="C705" s="51"/>
      <c r="D705" s="53"/>
      <c r="E705" s="51"/>
    </row>
    <row r="706" customFormat="false" ht="15.75" hidden="false" customHeight="true" outlineLevel="0" collapsed="false">
      <c r="A706" s="51"/>
      <c r="B706" s="51"/>
      <c r="C706" s="51"/>
      <c r="D706" s="53"/>
      <c r="E706" s="51"/>
    </row>
    <row r="707" customFormat="false" ht="15.75" hidden="false" customHeight="true" outlineLevel="0" collapsed="false">
      <c r="A707" s="51"/>
      <c r="B707" s="51"/>
      <c r="C707" s="51"/>
      <c r="D707" s="53"/>
      <c r="E707" s="51"/>
    </row>
    <row r="708" customFormat="false" ht="15.75" hidden="false" customHeight="true" outlineLevel="0" collapsed="false">
      <c r="A708" s="51"/>
      <c r="B708" s="51"/>
      <c r="C708" s="51"/>
      <c r="D708" s="53"/>
      <c r="E708" s="51"/>
    </row>
    <row r="709" customFormat="false" ht="15.75" hidden="false" customHeight="true" outlineLevel="0" collapsed="false">
      <c r="A709" s="51"/>
      <c r="B709" s="51"/>
      <c r="C709" s="51"/>
      <c r="D709" s="53"/>
      <c r="E709" s="51"/>
    </row>
    <row r="710" customFormat="false" ht="15.75" hidden="false" customHeight="true" outlineLevel="0" collapsed="false">
      <c r="A710" s="51"/>
      <c r="B710" s="51"/>
      <c r="C710" s="51"/>
      <c r="D710" s="53"/>
      <c r="E710" s="51"/>
    </row>
    <row r="711" customFormat="false" ht="15.75" hidden="false" customHeight="true" outlineLevel="0" collapsed="false">
      <c r="A711" s="51"/>
      <c r="B711" s="51"/>
      <c r="C711" s="51"/>
      <c r="D711" s="53"/>
      <c r="E711" s="51"/>
    </row>
    <row r="712" customFormat="false" ht="15.75" hidden="false" customHeight="true" outlineLevel="0" collapsed="false">
      <c r="A712" s="51"/>
      <c r="B712" s="51"/>
      <c r="C712" s="51"/>
      <c r="D712" s="53"/>
      <c r="E712" s="51"/>
    </row>
    <row r="713" customFormat="false" ht="15.75" hidden="false" customHeight="true" outlineLevel="0" collapsed="false">
      <c r="A713" s="51"/>
      <c r="B713" s="51"/>
      <c r="C713" s="51"/>
      <c r="D713" s="53"/>
      <c r="E713" s="51"/>
    </row>
    <row r="714" customFormat="false" ht="15.75" hidden="false" customHeight="true" outlineLevel="0" collapsed="false">
      <c r="A714" s="51"/>
      <c r="B714" s="51"/>
      <c r="C714" s="51"/>
      <c r="D714" s="53"/>
      <c r="E714" s="51"/>
    </row>
    <row r="715" customFormat="false" ht="15.75" hidden="false" customHeight="true" outlineLevel="0" collapsed="false">
      <c r="A715" s="51"/>
      <c r="B715" s="51"/>
      <c r="C715" s="51"/>
      <c r="D715" s="53"/>
      <c r="E715" s="51"/>
    </row>
    <row r="716" customFormat="false" ht="15.75" hidden="false" customHeight="true" outlineLevel="0" collapsed="false">
      <c r="A716" s="51"/>
      <c r="B716" s="51"/>
      <c r="C716" s="51"/>
      <c r="D716" s="53"/>
      <c r="E716" s="51"/>
    </row>
    <row r="717" customFormat="false" ht="15.75" hidden="false" customHeight="true" outlineLevel="0" collapsed="false">
      <c r="A717" s="51"/>
      <c r="B717" s="51"/>
      <c r="C717" s="51"/>
      <c r="D717" s="53"/>
      <c r="E717" s="51"/>
    </row>
    <row r="718" customFormat="false" ht="15.75" hidden="false" customHeight="true" outlineLevel="0" collapsed="false">
      <c r="A718" s="51"/>
      <c r="B718" s="51"/>
      <c r="C718" s="51"/>
      <c r="D718" s="53"/>
      <c r="E718" s="51"/>
    </row>
    <row r="719" customFormat="false" ht="15.75" hidden="false" customHeight="true" outlineLevel="0" collapsed="false">
      <c r="A719" s="51"/>
      <c r="B719" s="51"/>
      <c r="C719" s="51"/>
      <c r="D719" s="53"/>
      <c r="E719" s="51"/>
    </row>
    <row r="720" customFormat="false" ht="15.75" hidden="false" customHeight="true" outlineLevel="0" collapsed="false">
      <c r="A720" s="51"/>
      <c r="B720" s="51"/>
      <c r="C720" s="51"/>
      <c r="D720" s="53"/>
      <c r="E720" s="51"/>
    </row>
    <row r="721" customFormat="false" ht="15.75" hidden="false" customHeight="true" outlineLevel="0" collapsed="false">
      <c r="A721" s="51"/>
      <c r="B721" s="51"/>
      <c r="C721" s="51"/>
      <c r="D721" s="53"/>
      <c r="E721" s="51"/>
    </row>
    <row r="722" customFormat="false" ht="15.75" hidden="false" customHeight="true" outlineLevel="0" collapsed="false">
      <c r="A722" s="51"/>
      <c r="B722" s="51"/>
      <c r="C722" s="51"/>
      <c r="D722" s="53"/>
      <c r="E722" s="51"/>
    </row>
    <row r="723" customFormat="false" ht="15.75" hidden="false" customHeight="true" outlineLevel="0" collapsed="false">
      <c r="A723" s="51"/>
      <c r="B723" s="51"/>
      <c r="C723" s="51"/>
      <c r="D723" s="53"/>
      <c r="E723" s="51"/>
    </row>
    <row r="724" customFormat="false" ht="15.75" hidden="false" customHeight="true" outlineLevel="0" collapsed="false">
      <c r="A724" s="51"/>
      <c r="B724" s="51"/>
      <c r="C724" s="51"/>
      <c r="D724" s="53"/>
      <c r="E724" s="51"/>
    </row>
    <row r="725" customFormat="false" ht="15.75" hidden="false" customHeight="true" outlineLevel="0" collapsed="false">
      <c r="A725" s="51"/>
      <c r="B725" s="51"/>
      <c r="C725" s="51"/>
      <c r="D725" s="53"/>
      <c r="E725" s="51"/>
    </row>
    <row r="726" customFormat="false" ht="15.75" hidden="false" customHeight="true" outlineLevel="0" collapsed="false">
      <c r="A726" s="51"/>
      <c r="B726" s="51"/>
      <c r="C726" s="51"/>
      <c r="D726" s="53"/>
      <c r="E726" s="51"/>
    </row>
    <row r="727" customFormat="false" ht="15.75" hidden="false" customHeight="true" outlineLevel="0" collapsed="false">
      <c r="A727" s="51"/>
      <c r="B727" s="51"/>
      <c r="C727" s="51"/>
      <c r="D727" s="53"/>
      <c r="E727" s="51"/>
    </row>
    <row r="728" customFormat="false" ht="15.75" hidden="false" customHeight="true" outlineLevel="0" collapsed="false">
      <c r="A728" s="51"/>
      <c r="B728" s="51"/>
      <c r="C728" s="51"/>
      <c r="D728" s="53"/>
      <c r="E728" s="51"/>
    </row>
    <row r="729" customFormat="false" ht="15.75" hidden="false" customHeight="true" outlineLevel="0" collapsed="false">
      <c r="A729" s="51"/>
      <c r="B729" s="51"/>
      <c r="C729" s="51"/>
      <c r="D729" s="53"/>
      <c r="E729" s="51"/>
    </row>
    <row r="730" customFormat="false" ht="15.75" hidden="false" customHeight="true" outlineLevel="0" collapsed="false">
      <c r="A730" s="51"/>
      <c r="B730" s="51"/>
      <c r="C730" s="51"/>
      <c r="D730" s="53"/>
      <c r="E730" s="51"/>
    </row>
    <row r="731" customFormat="false" ht="15.75" hidden="false" customHeight="true" outlineLevel="0" collapsed="false">
      <c r="A731" s="51"/>
      <c r="B731" s="51"/>
      <c r="C731" s="51"/>
      <c r="D731" s="53"/>
      <c r="E731" s="51"/>
    </row>
    <row r="732" customFormat="false" ht="15.75" hidden="false" customHeight="true" outlineLevel="0" collapsed="false">
      <c r="A732" s="51"/>
      <c r="B732" s="51"/>
      <c r="C732" s="51"/>
      <c r="D732" s="53"/>
      <c r="E732" s="51"/>
    </row>
    <row r="733" customFormat="false" ht="15.75" hidden="false" customHeight="true" outlineLevel="0" collapsed="false">
      <c r="A733" s="51"/>
      <c r="B733" s="51"/>
      <c r="C733" s="51"/>
      <c r="D733" s="53"/>
      <c r="E733" s="51"/>
    </row>
    <row r="734" customFormat="false" ht="15.75" hidden="false" customHeight="true" outlineLevel="0" collapsed="false">
      <c r="A734" s="51"/>
      <c r="B734" s="51"/>
      <c r="C734" s="51"/>
      <c r="D734" s="53"/>
      <c r="E734" s="51"/>
    </row>
    <row r="735" customFormat="false" ht="15.75" hidden="false" customHeight="true" outlineLevel="0" collapsed="false">
      <c r="A735" s="51"/>
      <c r="B735" s="51"/>
      <c r="C735" s="51"/>
      <c r="D735" s="53"/>
      <c r="E735" s="51"/>
    </row>
    <row r="736" customFormat="false" ht="15.75" hidden="false" customHeight="true" outlineLevel="0" collapsed="false">
      <c r="A736" s="51"/>
      <c r="B736" s="51"/>
      <c r="C736" s="51"/>
      <c r="D736" s="53"/>
      <c r="E736" s="51"/>
    </row>
    <row r="737" customFormat="false" ht="15.75" hidden="false" customHeight="true" outlineLevel="0" collapsed="false">
      <c r="A737" s="51"/>
      <c r="B737" s="51"/>
      <c r="C737" s="51"/>
      <c r="D737" s="53"/>
      <c r="E737" s="51"/>
    </row>
    <row r="738" customFormat="false" ht="15.75" hidden="false" customHeight="true" outlineLevel="0" collapsed="false">
      <c r="A738" s="51"/>
      <c r="B738" s="51"/>
      <c r="C738" s="51"/>
      <c r="D738" s="53"/>
      <c r="E738" s="51"/>
    </row>
    <row r="739" customFormat="false" ht="15.75" hidden="false" customHeight="true" outlineLevel="0" collapsed="false">
      <c r="A739" s="51"/>
      <c r="B739" s="51"/>
      <c r="C739" s="51"/>
      <c r="D739" s="53"/>
      <c r="E739" s="51"/>
    </row>
    <row r="740" customFormat="false" ht="15.75" hidden="false" customHeight="true" outlineLevel="0" collapsed="false">
      <c r="A740" s="51"/>
      <c r="B740" s="51"/>
      <c r="C740" s="51"/>
      <c r="D740" s="53"/>
      <c r="E740" s="51"/>
    </row>
    <row r="741" customFormat="false" ht="15.75" hidden="false" customHeight="true" outlineLevel="0" collapsed="false">
      <c r="A741" s="51"/>
      <c r="B741" s="51"/>
      <c r="C741" s="51"/>
      <c r="D741" s="53"/>
      <c r="E741" s="51"/>
    </row>
    <row r="742" customFormat="false" ht="15.75" hidden="false" customHeight="true" outlineLevel="0" collapsed="false">
      <c r="A742" s="51"/>
      <c r="B742" s="51"/>
      <c r="C742" s="51"/>
      <c r="D742" s="53"/>
      <c r="E742" s="51"/>
    </row>
    <row r="743" customFormat="false" ht="15.75" hidden="false" customHeight="true" outlineLevel="0" collapsed="false">
      <c r="A743" s="51"/>
      <c r="B743" s="51"/>
      <c r="C743" s="51"/>
      <c r="D743" s="53"/>
      <c r="E743" s="51"/>
    </row>
    <row r="744" customFormat="false" ht="15.75" hidden="false" customHeight="true" outlineLevel="0" collapsed="false">
      <c r="A744" s="51"/>
      <c r="B744" s="51"/>
      <c r="C744" s="51"/>
      <c r="D744" s="53"/>
      <c r="E744" s="51"/>
    </row>
    <row r="745" customFormat="false" ht="15.75" hidden="false" customHeight="true" outlineLevel="0" collapsed="false">
      <c r="A745" s="51"/>
      <c r="B745" s="51"/>
      <c r="C745" s="51"/>
      <c r="D745" s="53"/>
      <c r="E745" s="51"/>
    </row>
    <row r="746" customFormat="false" ht="15.75" hidden="false" customHeight="true" outlineLevel="0" collapsed="false">
      <c r="A746" s="51"/>
      <c r="B746" s="51"/>
      <c r="C746" s="51"/>
      <c r="D746" s="53"/>
      <c r="E746" s="51"/>
    </row>
    <row r="747" customFormat="false" ht="15.75" hidden="false" customHeight="true" outlineLevel="0" collapsed="false">
      <c r="A747" s="51"/>
      <c r="B747" s="51"/>
      <c r="C747" s="51"/>
      <c r="D747" s="53"/>
      <c r="E747" s="51"/>
    </row>
    <row r="748" customFormat="false" ht="15.75" hidden="false" customHeight="true" outlineLevel="0" collapsed="false">
      <c r="A748" s="51"/>
      <c r="B748" s="51"/>
      <c r="C748" s="51"/>
      <c r="D748" s="53"/>
      <c r="E748" s="51"/>
    </row>
    <row r="749" customFormat="false" ht="15.75" hidden="false" customHeight="true" outlineLevel="0" collapsed="false">
      <c r="A749" s="51"/>
      <c r="B749" s="51"/>
      <c r="C749" s="51"/>
      <c r="D749" s="53"/>
      <c r="E749" s="51"/>
    </row>
    <row r="750" customFormat="false" ht="15.75" hidden="false" customHeight="true" outlineLevel="0" collapsed="false">
      <c r="A750" s="51"/>
      <c r="B750" s="51"/>
      <c r="C750" s="51"/>
      <c r="D750" s="53"/>
      <c r="E750" s="51"/>
    </row>
    <row r="751" customFormat="false" ht="15.75" hidden="false" customHeight="true" outlineLevel="0" collapsed="false">
      <c r="A751" s="51"/>
      <c r="B751" s="51"/>
      <c r="C751" s="51"/>
      <c r="D751" s="53"/>
      <c r="E751" s="51"/>
    </row>
    <row r="752" customFormat="false" ht="15.75" hidden="false" customHeight="true" outlineLevel="0" collapsed="false">
      <c r="A752" s="51"/>
      <c r="B752" s="51"/>
      <c r="C752" s="51"/>
      <c r="D752" s="53"/>
      <c r="E752" s="51"/>
    </row>
    <row r="753" customFormat="false" ht="15.75" hidden="false" customHeight="true" outlineLevel="0" collapsed="false">
      <c r="A753" s="51"/>
      <c r="B753" s="51"/>
      <c r="C753" s="51"/>
      <c r="D753" s="53"/>
      <c r="E753" s="51"/>
    </row>
    <row r="754" customFormat="false" ht="15.75" hidden="false" customHeight="true" outlineLevel="0" collapsed="false">
      <c r="A754" s="51"/>
      <c r="B754" s="51"/>
      <c r="C754" s="51"/>
      <c r="D754" s="53"/>
      <c r="E754" s="51"/>
    </row>
    <row r="755" customFormat="false" ht="15.75" hidden="false" customHeight="true" outlineLevel="0" collapsed="false">
      <c r="A755" s="51"/>
      <c r="B755" s="51"/>
      <c r="C755" s="51"/>
      <c r="D755" s="53"/>
      <c r="E755" s="51"/>
    </row>
    <row r="756" customFormat="false" ht="15.75" hidden="false" customHeight="true" outlineLevel="0" collapsed="false">
      <c r="A756" s="51"/>
      <c r="B756" s="51"/>
      <c r="C756" s="51"/>
      <c r="D756" s="53"/>
      <c r="E756" s="51"/>
    </row>
    <row r="757" customFormat="false" ht="15.75" hidden="false" customHeight="true" outlineLevel="0" collapsed="false">
      <c r="A757" s="51"/>
      <c r="B757" s="51"/>
      <c r="C757" s="51"/>
      <c r="D757" s="53"/>
      <c r="E757" s="51"/>
    </row>
    <row r="758" customFormat="false" ht="15.75" hidden="false" customHeight="true" outlineLevel="0" collapsed="false">
      <c r="A758" s="51"/>
      <c r="B758" s="51"/>
      <c r="C758" s="51"/>
      <c r="D758" s="53"/>
      <c r="E758" s="51"/>
    </row>
    <row r="759" customFormat="false" ht="15.75" hidden="false" customHeight="true" outlineLevel="0" collapsed="false">
      <c r="A759" s="51"/>
      <c r="B759" s="51"/>
      <c r="C759" s="51"/>
      <c r="D759" s="53"/>
      <c r="E759" s="51"/>
    </row>
    <row r="760" customFormat="false" ht="15.75" hidden="false" customHeight="true" outlineLevel="0" collapsed="false">
      <c r="A760" s="51"/>
      <c r="B760" s="51"/>
      <c r="C760" s="51"/>
      <c r="D760" s="53"/>
      <c r="E760" s="51"/>
    </row>
    <row r="761" customFormat="false" ht="15.75" hidden="false" customHeight="true" outlineLevel="0" collapsed="false">
      <c r="A761" s="51"/>
      <c r="B761" s="51"/>
      <c r="C761" s="51"/>
      <c r="D761" s="53"/>
      <c r="E761" s="51"/>
    </row>
    <row r="762" customFormat="false" ht="15.75" hidden="false" customHeight="true" outlineLevel="0" collapsed="false">
      <c r="A762" s="51"/>
      <c r="B762" s="51"/>
      <c r="C762" s="51"/>
      <c r="D762" s="53"/>
      <c r="E762" s="51"/>
    </row>
    <row r="763" customFormat="false" ht="15.75" hidden="false" customHeight="true" outlineLevel="0" collapsed="false">
      <c r="A763" s="51"/>
      <c r="B763" s="51"/>
      <c r="C763" s="51"/>
      <c r="D763" s="53"/>
      <c r="E763" s="51"/>
    </row>
    <row r="764" customFormat="false" ht="15.75" hidden="false" customHeight="true" outlineLevel="0" collapsed="false">
      <c r="A764" s="51"/>
      <c r="B764" s="51"/>
      <c r="C764" s="51"/>
      <c r="D764" s="53"/>
      <c r="E764" s="51"/>
    </row>
    <row r="765" customFormat="false" ht="15.75" hidden="false" customHeight="true" outlineLevel="0" collapsed="false">
      <c r="A765" s="51"/>
      <c r="B765" s="51"/>
      <c r="C765" s="51"/>
      <c r="D765" s="53"/>
      <c r="E765" s="51"/>
    </row>
    <row r="766" customFormat="false" ht="15.75" hidden="false" customHeight="true" outlineLevel="0" collapsed="false">
      <c r="A766" s="51"/>
      <c r="B766" s="51"/>
      <c r="C766" s="51"/>
      <c r="D766" s="53"/>
      <c r="E766" s="51"/>
    </row>
    <row r="767" customFormat="false" ht="15.75" hidden="false" customHeight="true" outlineLevel="0" collapsed="false">
      <c r="A767" s="51"/>
      <c r="B767" s="51"/>
      <c r="C767" s="51"/>
      <c r="D767" s="53"/>
      <c r="E767" s="51"/>
    </row>
    <row r="768" customFormat="false" ht="15.75" hidden="false" customHeight="true" outlineLevel="0" collapsed="false">
      <c r="A768" s="51"/>
      <c r="B768" s="51"/>
      <c r="C768" s="51"/>
      <c r="D768" s="53"/>
      <c r="E768" s="51"/>
    </row>
    <row r="769" customFormat="false" ht="15.75" hidden="false" customHeight="true" outlineLevel="0" collapsed="false">
      <c r="A769" s="51"/>
      <c r="B769" s="51"/>
      <c r="C769" s="51"/>
      <c r="D769" s="53"/>
      <c r="E769" s="51"/>
    </row>
    <row r="770" customFormat="false" ht="15.75" hidden="false" customHeight="true" outlineLevel="0" collapsed="false">
      <c r="A770" s="51"/>
      <c r="B770" s="51"/>
      <c r="C770" s="51"/>
      <c r="D770" s="53"/>
      <c r="E770" s="51"/>
    </row>
    <row r="771" customFormat="false" ht="15.75" hidden="false" customHeight="true" outlineLevel="0" collapsed="false">
      <c r="A771" s="51"/>
      <c r="B771" s="51"/>
      <c r="C771" s="51"/>
      <c r="D771" s="53"/>
      <c r="E771" s="51"/>
    </row>
    <row r="772" customFormat="false" ht="15.75" hidden="false" customHeight="true" outlineLevel="0" collapsed="false">
      <c r="A772" s="51"/>
      <c r="B772" s="51"/>
      <c r="C772" s="51"/>
      <c r="D772" s="53"/>
      <c r="E772" s="51"/>
    </row>
    <row r="773" customFormat="false" ht="15.75" hidden="false" customHeight="true" outlineLevel="0" collapsed="false">
      <c r="A773" s="51"/>
      <c r="B773" s="51"/>
      <c r="C773" s="51"/>
      <c r="D773" s="53"/>
      <c r="E773" s="51"/>
    </row>
    <row r="774" customFormat="false" ht="15.75" hidden="false" customHeight="true" outlineLevel="0" collapsed="false">
      <c r="A774" s="51"/>
      <c r="B774" s="51"/>
      <c r="C774" s="51"/>
      <c r="D774" s="53"/>
      <c r="E774" s="51"/>
    </row>
    <row r="775" customFormat="false" ht="15.75" hidden="false" customHeight="true" outlineLevel="0" collapsed="false">
      <c r="A775" s="51"/>
      <c r="B775" s="51"/>
      <c r="C775" s="51"/>
      <c r="D775" s="53"/>
      <c r="E775" s="51"/>
    </row>
    <row r="776" customFormat="false" ht="15.75" hidden="false" customHeight="true" outlineLevel="0" collapsed="false">
      <c r="A776" s="51"/>
      <c r="B776" s="51"/>
      <c r="C776" s="51"/>
      <c r="D776" s="53"/>
      <c r="E776" s="51"/>
    </row>
    <row r="777" customFormat="false" ht="15.75" hidden="false" customHeight="true" outlineLevel="0" collapsed="false">
      <c r="A777" s="51"/>
      <c r="B777" s="51"/>
      <c r="C777" s="51"/>
      <c r="D777" s="53"/>
      <c r="E777" s="51"/>
    </row>
    <row r="778" customFormat="false" ht="15.75" hidden="false" customHeight="true" outlineLevel="0" collapsed="false">
      <c r="A778" s="51"/>
      <c r="B778" s="51"/>
      <c r="C778" s="51"/>
      <c r="D778" s="53"/>
      <c r="E778" s="51"/>
    </row>
    <row r="779" customFormat="false" ht="15.75" hidden="false" customHeight="true" outlineLevel="0" collapsed="false">
      <c r="A779" s="51"/>
      <c r="B779" s="51"/>
      <c r="C779" s="51"/>
      <c r="D779" s="53"/>
      <c r="E779" s="51"/>
    </row>
    <row r="780" customFormat="false" ht="15.75" hidden="false" customHeight="true" outlineLevel="0" collapsed="false">
      <c r="A780" s="51"/>
      <c r="B780" s="51"/>
      <c r="C780" s="51"/>
      <c r="D780" s="53"/>
      <c r="E780" s="51"/>
    </row>
    <row r="781" customFormat="false" ht="15.75" hidden="false" customHeight="true" outlineLevel="0" collapsed="false">
      <c r="A781" s="51"/>
      <c r="B781" s="51"/>
      <c r="C781" s="51"/>
      <c r="D781" s="53"/>
      <c r="E781" s="51"/>
    </row>
    <row r="782" customFormat="false" ht="15.75" hidden="false" customHeight="true" outlineLevel="0" collapsed="false">
      <c r="A782" s="51"/>
      <c r="B782" s="51"/>
      <c r="C782" s="51"/>
      <c r="D782" s="53"/>
      <c r="E782" s="51"/>
    </row>
    <row r="783" customFormat="false" ht="15.75" hidden="false" customHeight="true" outlineLevel="0" collapsed="false">
      <c r="A783" s="51"/>
      <c r="B783" s="51"/>
      <c r="C783" s="51"/>
      <c r="D783" s="53"/>
      <c r="E783" s="51"/>
    </row>
    <row r="784" customFormat="false" ht="15.75" hidden="false" customHeight="true" outlineLevel="0" collapsed="false">
      <c r="A784" s="51"/>
      <c r="B784" s="51"/>
      <c r="C784" s="51"/>
      <c r="D784" s="53"/>
      <c r="E784" s="51"/>
    </row>
    <row r="785" customFormat="false" ht="15.75" hidden="false" customHeight="true" outlineLevel="0" collapsed="false">
      <c r="A785" s="51"/>
      <c r="B785" s="51"/>
      <c r="C785" s="51"/>
      <c r="D785" s="53"/>
      <c r="E785" s="51"/>
    </row>
    <row r="786" customFormat="false" ht="15.75" hidden="false" customHeight="true" outlineLevel="0" collapsed="false">
      <c r="A786" s="51"/>
      <c r="B786" s="51"/>
      <c r="C786" s="51"/>
      <c r="D786" s="53"/>
      <c r="E786" s="51"/>
    </row>
    <row r="787" customFormat="false" ht="15.75" hidden="false" customHeight="true" outlineLevel="0" collapsed="false">
      <c r="A787" s="51"/>
      <c r="B787" s="51"/>
      <c r="C787" s="51"/>
      <c r="D787" s="53"/>
      <c r="E787" s="51"/>
    </row>
    <row r="788" customFormat="false" ht="15.75" hidden="false" customHeight="true" outlineLevel="0" collapsed="false">
      <c r="A788" s="51"/>
      <c r="B788" s="51"/>
      <c r="C788" s="51"/>
      <c r="D788" s="53"/>
      <c r="E788" s="51"/>
    </row>
    <row r="789" customFormat="false" ht="15.75" hidden="false" customHeight="true" outlineLevel="0" collapsed="false">
      <c r="A789" s="51"/>
      <c r="B789" s="51"/>
      <c r="C789" s="51"/>
      <c r="D789" s="53"/>
      <c r="E789" s="51"/>
    </row>
    <row r="790" customFormat="false" ht="15.75" hidden="false" customHeight="true" outlineLevel="0" collapsed="false">
      <c r="A790" s="51"/>
      <c r="B790" s="51"/>
      <c r="C790" s="51"/>
      <c r="D790" s="53"/>
      <c r="E790" s="51"/>
    </row>
    <row r="791" customFormat="false" ht="15.75" hidden="false" customHeight="true" outlineLevel="0" collapsed="false">
      <c r="A791" s="51"/>
      <c r="B791" s="51"/>
      <c r="C791" s="51"/>
      <c r="D791" s="53"/>
      <c r="E791" s="51"/>
    </row>
    <row r="792" customFormat="false" ht="15.75" hidden="false" customHeight="true" outlineLevel="0" collapsed="false">
      <c r="A792" s="51"/>
      <c r="B792" s="51"/>
      <c r="C792" s="51"/>
      <c r="D792" s="53"/>
      <c r="E792" s="51"/>
    </row>
    <row r="793" customFormat="false" ht="15.75" hidden="false" customHeight="true" outlineLevel="0" collapsed="false">
      <c r="A793" s="51"/>
      <c r="B793" s="51"/>
      <c r="C793" s="51"/>
      <c r="D793" s="53"/>
      <c r="E793" s="51"/>
    </row>
    <row r="794" customFormat="false" ht="15.75" hidden="false" customHeight="true" outlineLevel="0" collapsed="false">
      <c r="A794" s="51"/>
      <c r="B794" s="51"/>
      <c r="C794" s="51"/>
      <c r="D794" s="53"/>
      <c r="E794" s="51"/>
    </row>
    <row r="795" customFormat="false" ht="15.75" hidden="false" customHeight="true" outlineLevel="0" collapsed="false">
      <c r="A795" s="51"/>
      <c r="B795" s="51"/>
      <c r="C795" s="51"/>
      <c r="D795" s="53"/>
      <c r="E795" s="51"/>
    </row>
    <row r="796" customFormat="false" ht="15.75" hidden="false" customHeight="true" outlineLevel="0" collapsed="false">
      <c r="A796" s="51"/>
      <c r="B796" s="51"/>
      <c r="C796" s="51"/>
      <c r="D796" s="53"/>
      <c r="E796" s="51"/>
    </row>
    <row r="797" customFormat="false" ht="15.75" hidden="false" customHeight="true" outlineLevel="0" collapsed="false">
      <c r="A797" s="51"/>
      <c r="B797" s="51"/>
      <c r="C797" s="51"/>
      <c r="D797" s="53"/>
      <c r="E797" s="51"/>
    </row>
    <row r="798" customFormat="false" ht="15.75" hidden="false" customHeight="true" outlineLevel="0" collapsed="false">
      <c r="A798" s="51"/>
      <c r="B798" s="51"/>
      <c r="C798" s="51"/>
      <c r="D798" s="53"/>
      <c r="E798" s="51"/>
    </row>
    <row r="799" customFormat="false" ht="15.75" hidden="false" customHeight="true" outlineLevel="0" collapsed="false">
      <c r="A799" s="51"/>
      <c r="B799" s="51"/>
      <c r="C799" s="51"/>
      <c r="D799" s="53"/>
      <c r="E799" s="51"/>
    </row>
    <row r="800" customFormat="false" ht="15.75" hidden="false" customHeight="true" outlineLevel="0" collapsed="false">
      <c r="A800" s="51"/>
      <c r="B800" s="51"/>
      <c r="C800" s="51"/>
      <c r="D800" s="53"/>
      <c r="E800" s="51"/>
    </row>
    <row r="801" customFormat="false" ht="15.75" hidden="false" customHeight="true" outlineLevel="0" collapsed="false">
      <c r="A801" s="51"/>
      <c r="B801" s="51"/>
      <c r="C801" s="51"/>
      <c r="D801" s="53"/>
      <c r="E801" s="51"/>
    </row>
    <row r="802" customFormat="false" ht="15.75" hidden="false" customHeight="true" outlineLevel="0" collapsed="false">
      <c r="A802" s="51"/>
      <c r="B802" s="51"/>
      <c r="C802" s="51"/>
      <c r="D802" s="53"/>
      <c r="E802" s="51"/>
    </row>
    <row r="803" customFormat="false" ht="15.75" hidden="false" customHeight="true" outlineLevel="0" collapsed="false">
      <c r="A803" s="51"/>
      <c r="B803" s="51"/>
      <c r="C803" s="51"/>
      <c r="D803" s="53"/>
      <c r="E803" s="51"/>
    </row>
    <row r="804" customFormat="false" ht="15.75" hidden="false" customHeight="true" outlineLevel="0" collapsed="false">
      <c r="A804" s="51"/>
      <c r="B804" s="51"/>
      <c r="C804" s="51"/>
      <c r="D804" s="53"/>
      <c r="E804" s="51"/>
    </row>
    <row r="805" customFormat="false" ht="15.75" hidden="false" customHeight="true" outlineLevel="0" collapsed="false">
      <c r="A805" s="51"/>
      <c r="B805" s="51"/>
      <c r="C805" s="51"/>
      <c r="D805" s="53"/>
      <c r="E805" s="51"/>
    </row>
    <row r="806" customFormat="false" ht="15.75" hidden="false" customHeight="true" outlineLevel="0" collapsed="false">
      <c r="A806" s="51"/>
      <c r="B806" s="51"/>
      <c r="C806" s="51"/>
      <c r="D806" s="53"/>
      <c r="E806" s="51"/>
    </row>
    <row r="807" customFormat="false" ht="15.75" hidden="false" customHeight="true" outlineLevel="0" collapsed="false">
      <c r="A807" s="51"/>
      <c r="B807" s="51"/>
      <c r="C807" s="51"/>
      <c r="D807" s="53"/>
      <c r="E807" s="51"/>
    </row>
    <row r="808" customFormat="false" ht="15.75" hidden="false" customHeight="true" outlineLevel="0" collapsed="false">
      <c r="A808" s="51"/>
      <c r="B808" s="51"/>
      <c r="C808" s="51"/>
      <c r="D808" s="53"/>
      <c r="E808" s="51"/>
    </row>
    <row r="809" customFormat="false" ht="15.75" hidden="false" customHeight="true" outlineLevel="0" collapsed="false">
      <c r="A809" s="51"/>
      <c r="B809" s="51"/>
      <c r="C809" s="51"/>
      <c r="D809" s="53"/>
      <c r="E809" s="51"/>
    </row>
    <row r="810" customFormat="false" ht="15.75" hidden="false" customHeight="true" outlineLevel="0" collapsed="false">
      <c r="A810" s="51"/>
      <c r="B810" s="51"/>
      <c r="C810" s="51"/>
      <c r="D810" s="53"/>
      <c r="E810" s="51"/>
    </row>
    <row r="811" customFormat="false" ht="15.75" hidden="false" customHeight="true" outlineLevel="0" collapsed="false">
      <c r="A811" s="51"/>
      <c r="B811" s="51"/>
      <c r="C811" s="51"/>
      <c r="D811" s="53"/>
      <c r="E811" s="51"/>
    </row>
    <row r="812" customFormat="false" ht="15.75" hidden="false" customHeight="true" outlineLevel="0" collapsed="false">
      <c r="A812" s="51"/>
      <c r="B812" s="51"/>
      <c r="C812" s="51"/>
      <c r="D812" s="53"/>
      <c r="E812" s="51"/>
    </row>
    <row r="813" customFormat="false" ht="15.75" hidden="false" customHeight="true" outlineLevel="0" collapsed="false">
      <c r="A813" s="51"/>
      <c r="B813" s="51"/>
      <c r="C813" s="51"/>
      <c r="D813" s="53"/>
      <c r="E813" s="51"/>
    </row>
    <row r="814" customFormat="false" ht="15.75" hidden="false" customHeight="true" outlineLevel="0" collapsed="false">
      <c r="A814" s="51"/>
      <c r="B814" s="51"/>
      <c r="C814" s="51"/>
      <c r="D814" s="53"/>
      <c r="E814" s="51"/>
    </row>
    <row r="815" customFormat="false" ht="15.75" hidden="false" customHeight="true" outlineLevel="0" collapsed="false">
      <c r="A815" s="51"/>
      <c r="B815" s="51"/>
      <c r="C815" s="51"/>
      <c r="D815" s="53"/>
      <c r="E815" s="51"/>
    </row>
    <row r="816" customFormat="false" ht="15.75" hidden="false" customHeight="true" outlineLevel="0" collapsed="false">
      <c r="A816" s="51"/>
      <c r="B816" s="51"/>
      <c r="C816" s="51"/>
      <c r="D816" s="53"/>
      <c r="E816" s="51"/>
    </row>
    <row r="817" customFormat="false" ht="15.75" hidden="false" customHeight="true" outlineLevel="0" collapsed="false">
      <c r="A817" s="51"/>
      <c r="B817" s="51"/>
      <c r="C817" s="51"/>
      <c r="D817" s="53"/>
      <c r="E817" s="51"/>
    </row>
    <row r="818" customFormat="false" ht="15.75" hidden="false" customHeight="true" outlineLevel="0" collapsed="false">
      <c r="A818" s="51"/>
      <c r="B818" s="51"/>
      <c r="C818" s="51"/>
      <c r="D818" s="53"/>
      <c r="E818" s="51"/>
    </row>
    <row r="819" customFormat="false" ht="15.75" hidden="false" customHeight="true" outlineLevel="0" collapsed="false">
      <c r="A819" s="51"/>
      <c r="B819" s="51"/>
      <c r="C819" s="51"/>
      <c r="D819" s="53"/>
      <c r="E819" s="51"/>
    </row>
    <row r="820" customFormat="false" ht="15.75" hidden="false" customHeight="true" outlineLevel="0" collapsed="false">
      <c r="A820" s="51"/>
      <c r="B820" s="51"/>
      <c r="C820" s="51"/>
      <c r="D820" s="53"/>
      <c r="E820" s="51"/>
    </row>
    <row r="821" customFormat="false" ht="15.75" hidden="false" customHeight="true" outlineLevel="0" collapsed="false">
      <c r="A821" s="51"/>
      <c r="B821" s="51"/>
      <c r="C821" s="51"/>
      <c r="D821" s="53"/>
      <c r="E821" s="51"/>
    </row>
    <row r="822" customFormat="false" ht="15.75" hidden="false" customHeight="true" outlineLevel="0" collapsed="false">
      <c r="A822" s="51"/>
      <c r="B822" s="51"/>
      <c r="C822" s="51"/>
      <c r="D822" s="53"/>
      <c r="E822" s="51"/>
    </row>
    <row r="823" customFormat="false" ht="15.75" hidden="false" customHeight="true" outlineLevel="0" collapsed="false">
      <c r="A823" s="51"/>
      <c r="B823" s="51"/>
      <c r="C823" s="51"/>
      <c r="D823" s="53"/>
      <c r="E823" s="51"/>
    </row>
    <row r="824" customFormat="false" ht="15.75" hidden="false" customHeight="true" outlineLevel="0" collapsed="false">
      <c r="A824" s="51"/>
      <c r="B824" s="51"/>
      <c r="C824" s="51"/>
      <c r="D824" s="53"/>
      <c r="E824" s="51"/>
    </row>
    <row r="825" customFormat="false" ht="15.75" hidden="false" customHeight="true" outlineLevel="0" collapsed="false">
      <c r="A825" s="51"/>
      <c r="B825" s="51"/>
      <c r="C825" s="51"/>
      <c r="D825" s="53"/>
      <c r="E825" s="51"/>
    </row>
    <row r="826" customFormat="false" ht="15.75" hidden="false" customHeight="true" outlineLevel="0" collapsed="false">
      <c r="A826" s="51"/>
      <c r="B826" s="51"/>
      <c r="C826" s="51"/>
      <c r="D826" s="53"/>
      <c r="E826" s="51"/>
    </row>
    <row r="827" customFormat="false" ht="15.75" hidden="false" customHeight="true" outlineLevel="0" collapsed="false">
      <c r="A827" s="51"/>
      <c r="B827" s="51"/>
      <c r="C827" s="51"/>
      <c r="D827" s="53"/>
      <c r="E827" s="51"/>
    </row>
    <row r="828" customFormat="false" ht="15.75" hidden="false" customHeight="true" outlineLevel="0" collapsed="false">
      <c r="A828" s="51"/>
      <c r="B828" s="51"/>
      <c r="C828" s="51"/>
      <c r="D828" s="53"/>
      <c r="E828" s="51"/>
    </row>
    <row r="829" customFormat="false" ht="15.75" hidden="false" customHeight="true" outlineLevel="0" collapsed="false">
      <c r="A829" s="51"/>
      <c r="B829" s="51"/>
      <c r="C829" s="51"/>
      <c r="D829" s="53"/>
      <c r="E829" s="51"/>
    </row>
    <row r="830" customFormat="false" ht="15.75" hidden="false" customHeight="true" outlineLevel="0" collapsed="false">
      <c r="A830" s="51"/>
      <c r="B830" s="51"/>
      <c r="C830" s="51"/>
      <c r="D830" s="53"/>
      <c r="E830" s="51"/>
    </row>
    <row r="831" customFormat="false" ht="15.75" hidden="false" customHeight="true" outlineLevel="0" collapsed="false">
      <c r="A831" s="51"/>
      <c r="B831" s="51"/>
      <c r="C831" s="51"/>
      <c r="D831" s="53"/>
      <c r="E831" s="51"/>
    </row>
    <row r="832" customFormat="false" ht="15.75" hidden="false" customHeight="true" outlineLevel="0" collapsed="false">
      <c r="A832" s="51"/>
      <c r="B832" s="51"/>
      <c r="C832" s="51"/>
      <c r="D832" s="53"/>
      <c r="E832" s="51"/>
    </row>
    <row r="833" customFormat="false" ht="15.75" hidden="false" customHeight="true" outlineLevel="0" collapsed="false">
      <c r="A833" s="51"/>
      <c r="B833" s="51"/>
      <c r="C833" s="51"/>
      <c r="D833" s="53"/>
      <c r="E833" s="51"/>
    </row>
    <row r="834" customFormat="false" ht="15.75" hidden="false" customHeight="true" outlineLevel="0" collapsed="false">
      <c r="A834" s="51"/>
      <c r="B834" s="51"/>
      <c r="C834" s="51"/>
      <c r="D834" s="53"/>
      <c r="E834" s="51"/>
    </row>
    <row r="835" customFormat="false" ht="15.75" hidden="false" customHeight="true" outlineLevel="0" collapsed="false">
      <c r="A835" s="51"/>
      <c r="B835" s="51"/>
      <c r="C835" s="51"/>
      <c r="D835" s="53"/>
      <c r="E835" s="51"/>
    </row>
    <row r="836" customFormat="false" ht="15.75" hidden="false" customHeight="true" outlineLevel="0" collapsed="false">
      <c r="A836" s="51"/>
      <c r="B836" s="51"/>
      <c r="C836" s="51"/>
      <c r="D836" s="53"/>
      <c r="E836" s="51"/>
    </row>
    <row r="837" customFormat="false" ht="15.75" hidden="false" customHeight="true" outlineLevel="0" collapsed="false">
      <c r="A837" s="51"/>
      <c r="B837" s="51"/>
      <c r="C837" s="51"/>
      <c r="D837" s="53"/>
      <c r="E837" s="51"/>
    </row>
    <row r="838" customFormat="false" ht="15.75" hidden="false" customHeight="true" outlineLevel="0" collapsed="false">
      <c r="A838" s="51"/>
      <c r="B838" s="51"/>
      <c r="C838" s="51"/>
      <c r="D838" s="53"/>
      <c r="E838" s="51"/>
    </row>
    <row r="839" customFormat="false" ht="15.75" hidden="false" customHeight="true" outlineLevel="0" collapsed="false">
      <c r="A839" s="51"/>
      <c r="B839" s="51"/>
      <c r="C839" s="51"/>
      <c r="D839" s="53"/>
      <c r="E839" s="51"/>
    </row>
    <row r="840" customFormat="false" ht="15.75" hidden="false" customHeight="true" outlineLevel="0" collapsed="false">
      <c r="A840" s="51"/>
      <c r="B840" s="51"/>
      <c r="C840" s="51"/>
      <c r="D840" s="53"/>
      <c r="E840" s="51"/>
    </row>
    <row r="841" customFormat="false" ht="15.75" hidden="false" customHeight="true" outlineLevel="0" collapsed="false">
      <c r="A841" s="51"/>
      <c r="B841" s="51"/>
      <c r="C841" s="51"/>
      <c r="D841" s="53"/>
      <c r="E841" s="51"/>
    </row>
    <row r="842" customFormat="false" ht="15.75" hidden="false" customHeight="true" outlineLevel="0" collapsed="false">
      <c r="A842" s="51"/>
      <c r="B842" s="51"/>
      <c r="C842" s="51"/>
      <c r="D842" s="53"/>
      <c r="E842" s="51"/>
    </row>
    <row r="843" customFormat="false" ht="15.75" hidden="false" customHeight="true" outlineLevel="0" collapsed="false">
      <c r="A843" s="51"/>
      <c r="B843" s="51"/>
      <c r="C843" s="51"/>
      <c r="D843" s="53"/>
      <c r="E843" s="51"/>
    </row>
    <row r="844" customFormat="false" ht="15.75" hidden="false" customHeight="true" outlineLevel="0" collapsed="false">
      <c r="A844" s="51"/>
      <c r="B844" s="51"/>
      <c r="C844" s="51"/>
      <c r="D844" s="53"/>
      <c r="E844" s="51"/>
    </row>
    <row r="845" customFormat="false" ht="15.75" hidden="false" customHeight="true" outlineLevel="0" collapsed="false">
      <c r="A845" s="51"/>
      <c r="B845" s="51"/>
      <c r="C845" s="51"/>
      <c r="D845" s="53"/>
      <c r="E845" s="51"/>
    </row>
    <row r="846" customFormat="false" ht="15.75" hidden="false" customHeight="true" outlineLevel="0" collapsed="false">
      <c r="A846" s="51"/>
      <c r="B846" s="51"/>
      <c r="C846" s="51"/>
      <c r="D846" s="53"/>
      <c r="E846" s="51"/>
    </row>
    <row r="847" customFormat="false" ht="15.75" hidden="false" customHeight="true" outlineLevel="0" collapsed="false">
      <c r="A847" s="51"/>
      <c r="B847" s="51"/>
      <c r="C847" s="51"/>
      <c r="D847" s="53"/>
      <c r="E847" s="51"/>
    </row>
    <row r="848" customFormat="false" ht="15.75" hidden="false" customHeight="true" outlineLevel="0" collapsed="false">
      <c r="A848" s="51"/>
      <c r="B848" s="51"/>
      <c r="C848" s="51"/>
      <c r="D848" s="53"/>
      <c r="E848" s="51"/>
    </row>
    <row r="849" customFormat="false" ht="15.75" hidden="false" customHeight="true" outlineLevel="0" collapsed="false">
      <c r="A849" s="51"/>
      <c r="B849" s="51"/>
      <c r="C849" s="51"/>
      <c r="D849" s="53"/>
      <c r="E849" s="51"/>
    </row>
    <row r="850" customFormat="false" ht="15.75" hidden="false" customHeight="true" outlineLevel="0" collapsed="false">
      <c r="A850" s="51"/>
      <c r="B850" s="51"/>
      <c r="C850" s="51"/>
      <c r="D850" s="53"/>
      <c r="E850" s="51"/>
    </row>
    <row r="851" customFormat="false" ht="15.75" hidden="false" customHeight="true" outlineLevel="0" collapsed="false">
      <c r="A851" s="51"/>
      <c r="B851" s="51"/>
      <c r="C851" s="51"/>
      <c r="D851" s="53"/>
      <c r="E851" s="51"/>
    </row>
    <row r="852" customFormat="false" ht="15.75" hidden="false" customHeight="true" outlineLevel="0" collapsed="false">
      <c r="A852" s="51"/>
      <c r="B852" s="51"/>
      <c r="C852" s="51"/>
      <c r="D852" s="53"/>
      <c r="E852" s="51"/>
    </row>
    <row r="853" customFormat="false" ht="15.75" hidden="false" customHeight="true" outlineLevel="0" collapsed="false">
      <c r="A853" s="51"/>
      <c r="B853" s="51"/>
      <c r="C853" s="51"/>
      <c r="D853" s="53"/>
      <c r="E853" s="51"/>
    </row>
    <row r="854" customFormat="false" ht="15.75" hidden="false" customHeight="true" outlineLevel="0" collapsed="false">
      <c r="A854" s="51"/>
      <c r="B854" s="51"/>
      <c r="C854" s="51"/>
      <c r="D854" s="53"/>
      <c r="E854" s="51"/>
    </row>
    <row r="855" customFormat="false" ht="15.75" hidden="false" customHeight="true" outlineLevel="0" collapsed="false">
      <c r="A855" s="51"/>
      <c r="B855" s="51"/>
      <c r="C855" s="51"/>
      <c r="D855" s="53"/>
      <c r="E855" s="51"/>
    </row>
    <row r="856" customFormat="false" ht="15.75" hidden="false" customHeight="true" outlineLevel="0" collapsed="false">
      <c r="A856" s="51"/>
      <c r="B856" s="51"/>
      <c r="C856" s="51"/>
      <c r="D856" s="53"/>
      <c r="E856" s="51"/>
    </row>
    <row r="857" customFormat="false" ht="15.75" hidden="false" customHeight="true" outlineLevel="0" collapsed="false">
      <c r="A857" s="51"/>
      <c r="B857" s="51"/>
      <c r="C857" s="51"/>
      <c r="D857" s="53"/>
      <c r="E857" s="51"/>
    </row>
    <row r="858" customFormat="false" ht="15.75" hidden="false" customHeight="true" outlineLevel="0" collapsed="false">
      <c r="A858" s="51"/>
      <c r="B858" s="51"/>
      <c r="C858" s="51"/>
      <c r="D858" s="53"/>
      <c r="E858" s="51"/>
    </row>
    <row r="859" customFormat="false" ht="15.75" hidden="false" customHeight="true" outlineLevel="0" collapsed="false">
      <c r="A859" s="51"/>
      <c r="B859" s="51"/>
      <c r="C859" s="51"/>
      <c r="D859" s="53"/>
      <c r="E859" s="51"/>
    </row>
    <row r="860" customFormat="false" ht="15.75" hidden="false" customHeight="true" outlineLevel="0" collapsed="false">
      <c r="A860" s="51"/>
      <c r="B860" s="51"/>
      <c r="C860" s="51"/>
      <c r="D860" s="53"/>
      <c r="E860" s="51"/>
    </row>
    <row r="861" customFormat="false" ht="15.75" hidden="false" customHeight="true" outlineLevel="0" collapsed="false">
      <c r="A861" s="51"/>
      <c r="B861" s="51"/>
      <c r="C861" s="51"/>
      <c r="D861" s="53"/>
      <c r="E861" s="51"/>
    </row>
    <row r="862" customFormat="false" ht="15.75" hidden="false" customHeight="true" outlineLevel="0" collapsed="false">
      <c r="A862" s="51"/>
      <c r="B862" s="51"/>
      <c r="C862" s="51"/>
      <c r="D862" s="53"/>
      <c r="E862" s="51"/>
    </row>
    <row r="863" customFormat="false" ht="15.75" hidden="false" customHeight="true" outlineLevel="0" collapsed="false">
      <c r="A863" s="51"/>
      <c r="B863" s="51"/>
      <c r="C863" s="51"/>
      <c r="D863" s="53"/>
      <c r="E863" s="51"/>
    </row>
    <row r="864" customFormat="false" ht="15.75" hidden="false" customHeight="true" outlineLevel="0" collapsed="false">
      <c r="A864" s="51"/>
      <c r="B864" s="51"/>
      <c r="C864" s="51"/>
      <c r="D864" s="53"/>
      <c r="E864" s="51"/>
    </row>
    <row r="865" customFormat="false" ht="15.75" hidden="false" customHeight="true" outlineLevel="0" collapsed="false">
      <c r="A865" s="51"/>
      <c r="B865" s="51"/>
      <c r="C865" s="51"/>
      <c r="D865" s="53"/>
      <c r="E865" s="51"/>
    </row>
    <row r="866" customFormat="false" ht="15.75" hidden="false" customHeight="true" outlineLevel="0" collapsed="false">
      <c r="A866" s="51"/>
      <c r="B866" s="51"/>
      <c r="C866" s="51"/>
      <c r="D866" s="53"/>
      <c r="E866" s="51"/>
    </row>
    <row r="867" customFormat="false" ht="15.75" hidden="false" customHeight="true" outlineLevel="0" collapsed="false">
      <c r="A867" s="51"/>
      <c r="B867" s="51"/>
      <c r="C867" s="51"/>
      <c r="D867" s="53"/>
      <c r="E867" s="51"/>
    </row>
    <row r="868" customFormat="false" ht="15.75" hidden="false" customHeight="true" outlineLevel="0" collapsed="false">
      <c r="A868" s="51"/>
      <c r="B868" s="51"/>
      <c r="C868" s="51"/>
      <c r="D868" s="53"/>
      <c r="E868" s="51"/>
    </row>
    <row r="869" customFormat="false" ht="15.75" hidden="false" customHeight="true" outlineLevel="0" collapsed="false">
      <c r="A869" s="51"/>
      <c r="B869" s="51"/>
      <c r="C869" s="51"/>
      <c r="D869" s="53"/>
      <c r="E869" s="51"/>
    </row>
    <row r="870" customFormat="false" ht="15.75" hidden="false" customHeight="true" outlineLevel="0" collapsed="false">
      <c r="A870" s="51"/>
      <c r="B870" s="51"/>
      <c r="C870" s="51"/>
      <c r="D870" s="53"/>
      <c r="E870" s="51"/>
    </row>
    <row r="871" customFormat="false" ht="15.75" hidden="false" customHeight="true" outlineLevel="0" collapsed="false">
      <c r="A871" s="51"/>
      <c r="B871" s="51"/>
      <c r="C871" s="51"/>
      <c r="D871" s="53"/>
      <c r="E871" s="51"/>
    </row>
    <row r="872" customFormat="false" ht="15.75" hidden="false" customHeight="true" outlineLevel="0" collapsed="false">
      <c r="A872" s="51"/>
      <c r="B872" s="51"/>
      <c r="C872" s="51"/>
      <c r="D872" s="53"/>
      <c r="E872" s="51"/>
    </row>
    <row r="873" customFormat="false" ht="15.75" hidden="false" customHeight="true" outlineLevel="0" collapsed="false">
      <c r="A873" s="51"/>
      <c r="B873" s="51"/>
      <c r="C873" s="51"/>
      <c r="D873" s="53"/>
      <c r="E873" s="51"/>
    </row>
    <row r="874" customFormat="false" ht="15.75" hidden="false" customHeight="true" outlineLevel="0" collapsed="false">
      <c r="A874" s="51"/>
      <c r="B874" s="51"/>
      <c r="C874" s="51"/>
      <c r="D874" s="53"/>
      <c r="E874" s="51"/>
    </row>
    <row r="875" customFormat="false" ht="15.75" hidden="false" customHeight="true" outlineLevel="0" collapsed="false">
      <c r="A875" s="51"/>
      <c r="B875" s="51"/>
      <c r="C875" s="51"/>
      <c r="D875" s="53"/>
      <c r="E875" s="51"/>
    </row>
    <row r="876" customFormat="false" ht="15.75" hidden="false" customHeight="true" outlineLevel="0" collapsed="false">
      <c r="A876" s="51"/>
      <c r="B876" s="51"/>
      <c r="C876" s="51"/>
      <c r="D876" s="53"/>
      <c r="E876" s="51"/>
    </row>
    <row r="877" customFormat="false" ht="15.75" hidden="false" customHeight="true" outlineLevel="0" collapsed="false">
      <c r="A877" s="51"/>
      <c r="B877" s="51"/>
      <c r="C877" s="51"/>
      <c r="D877" s="53"/>
      <c r="E877" s="51"/>
    </row>
    <row r="878" customFormat="false" ht="15.75" hidden="false" customHeight="true" outlineLevel="0" collapsed="false">
      <c r="A878" s="51"/>
      <c r="B878" s="51"/>
      <c r="C878" s="51"/>
      <c r="D878" s="53"/>
      <c r="E878" s="51"/>
    </row>
    <row r="879" customFormat="false" ht="15.75" hidden="false" customHeight="true" outlineLevel="0" collapsed="false">
      <c r="A879" s="51"/>
      <c r="B879" s="51"/>
      <c r="C879" s="51"/>
      <c r="D879" s="53"/>
      <c r="E879" s="51"/>
    </row>
    <row r="880" customFormat="false" ht="15.75" hidden="false" customHeight="true" outlineLevel="0" collapsed="false">
      <c r="A880" s="51"/>
      <c r="B880" s="51"/>
      <c r="C880" s="51"/>
      <c r="D880" s="53"/>
      <c r="E880" s="51"/>
    </row>
    <row r="881" customFormat="false" ht="15.75" hidden="false" customHeight="true" outlineLevel="0" collapsed="false">
      <c r="A881" s="51"/>
      <c r="B881" s="51"/>
      <c r="C881" s="51"/>
      <c r="D881" s="53"/>
      <c r="E881" s="51"/>
    </row>
    <row r="882" customFormat="false" ht="15.75" hidden="false" customHeight="true" outlineLevel="0" collapsed="false">
      <c r="A882" s="51"/>
      <c r="B882" s="51"/>
      <c r="C882" s="51"/>
      <c r="D882" s="53"/>
      <c r="E882" s="51"/>
    </row>
    <row r="883" customFormat="false" ht="15.75" hidden="false" customHeight="true" outlineLevel="0" collapsed="false">
      <c r="A883" s="51"/>
      <c r="B883" s="51"/>
      <c r="C883" s="51"/>
      <c r="D883" s="53"/>
      <c r="E883" s="51"/>
    </row>
    <row r="884" customFormat="false" ht="15.75" hidden="false" customHeight="true" outlineLevel="0" collapsed="false">
      <c r="A884" s="51"/>
      <c r="B884" s="51"/>
      <c r="C884" s="51"/>
      <c r="D884" s="53"/>
      <c r="E884" s="51"/>
    </row>
    <row r="885" customFormat="false" ht="15.75" hidden="false" customHeight="true" outlineLevel="0" collapsed="false">
      <c r="A885" s="51"/>
      <c r="B885" s="51"/>
      <c r="C885" s="51"/>
      <c r="D885" s="53"/>
      <c r="E885" s="51"/>
    </row>
    <row r="886" customFormat="false" ht="15.75" hidden="false" customHeight="true" outlineLevel="0" collapsed="false">
      <c r="A886" s="51"/>
      <c r="B886" s="51"/>
      <c r="C886" s="51"/>
      <c r="D886" s="53"/>
      <c r="E886" s="51"/>
    </row>
    <row r="887" customFormat="false" ht="15.75" hidden="false" customHeight="true" outlineLevel="0" collapsed="false">
      <c r="A887" s="51"/>
      <c r="B887" s="51"/>
      <c r="C887" s="51"/>
      <c r="D887" s="53"/>
      <c r="E887" s="51"/>
    </row>
    <row r="888" customFormat="false" ht="15.75" hidden="false" customHeight="true" outlineLevel="0" collapsed="false">
      <c r="A888" s="51"/>
      <c r="B888" s="51"/>
      <c r="C888" s="51"/>
      <c r="D888" s="53"/>
      <c r="E888" s="51"/>
    </row>
    <row r="889" customFormat="false" ht="15.75" hidden="false" customHeight="true" outlineLevel="0" collapsed="false">
      <c r="A889" s="51"/>
      <c r="B889" s="51"/>
      <c r="C889" s="51"/>
      <c r="D889" s="53"/>
      <c r="E889" s="51"/>
    </row>
    <row r="890" customFormat="false" ht="15.75" hidden="false" customHeight="true" outlineLevel="0" collapsed="false">
      <c r="A890" s="51"/>
      <c r="B890" s="51"/>
      <c r="C890" s="51"/>
      <c r="D890" s="53"/>
      <c r="E890" s="51"/>
    </row>
    <row r="891" customFormat="false" ht="15.75" hidden="false" customHeight="true" outlineLevel="0" collapsed="false">
      <c r="A891" s="51"/>
      <c r="B891" s="51"/>
      <c r="C891" s="51"/>
      <c r="D891" s="53"/>
      <c r="E891" s="51"/>
    </row>
    <row r="892" customFormat="false" ht="15.75" hidden="false" customHeight="true" outlineLevel="0" collapsed="false">
      <c r="A892" s="51"/>
      <c r="B892" s="51"/>
      <c r="C892" s="51"/>
      <c r="D892" s="53"/>
      <c r="E892" s="51"/>
    </row>
    <row r="893" customFormat="false" ht="15.75" hidden="false" customHeight="true" outlineLevel="0" collapsed="false">
      <c r="A893" s="51"/>
      <c r="B893" s="51"/>
      <c r="C893" s="51"/>
      <c r="D893" s="53"/>
      <c r="E893" s="51"/>
    </row>
    <row r="894" customFormat="false" ht="15.75" hidden="false" customHeight="true" outlineLevel="0" collapsed="false">
      <c r="A894" s="51"/>
      <c r="B894" s="51"/>
      <c r="C894" s="51"/>
      <c r="D894" s="53"/>
      <c r="E894" s="51"/>
    </row>
    <row r="895" customFormat="false" ht="15.75" hidden="false" customHeight="true" outlineLevel="0" collapsed="false">
      <c r="A895" s="51"/>
      <c r="B895" s="51"/>
      <c r="C895" s="51"/>
      <c r="D895" s="53"/>
      <c r="E895" s="51"/>
    </row>
    <row r="896" customFormat="false" ht="15.75" hidden="false" customHeight="true" outlineLevel="0" collapsed="false">
      <c r="A896" s="51"/>
      <c r="B896" s="51"/>
      <c r="C896" s="51"/>
      <c r="D896" s="53"/>
      <c r="E896" s="51"/>
    </row>
    <row r="897" customFormat="false" ht="15.75" hidden="false" customHeight="true" outlineLevel="0" collapsed="false">
      <c r="A897" s="51"/>
      <c r="B897" s="51"/>
      <c r="C897" s="51"/>
      <c r="D897" s="53"/>
      <c r="E897" s="51"/>
    </row>
    <row r="898" customFormat="false" ht="15.75" hidden="false" customHeight="true" outlineLevel="0" collapsed="false">
      <c r="A898" s="51"/>
      <c r="B898" s="51"/>
      <c r="C898" s="51"/>
      <c r="D898" s="53"/>
      <c r="E898" s="51"/>
    </row>
    <row r="899" customFormat="false" ht="15.75" hidden="false" customHeight="true" outlineLevel="0" collapsed="false">
      <c r="A899" s="51"/>
      <c r="B899" s="51"/>
      <c r="C899" s="51"/>
      <c r="D899" s="53"/>
      <c r="E899" s="51"/>
    </row>
    <row r="900" customFormat="false" ht="15.75" hidden="false" customHeight="true" outlineLevel="0" collapsed="false">
      <c r="A900" s="51"/>
      <c r="B900" s="51"/>
      <c r="C900" s="51"/>
      <c r="D900" s="53"/>
      <c r="E900" s="51"/>
    </row>
    <row r="901" customFormat="false" ht="15.75" hidden="false" customHeight="true" outlineLevel="0" collapsed="false">
      <c r="A901" s="51"/>
      <c r="B901" s="51"/>
      <c r="C901" s="51"/>
      <c r="D901" s="53"/>
      <c r="E901" s="51"/>
    </row>
    <row r="902" customFormat="false" ht="15.75" hidden="false" customHeight="true" outlineLevel="0" collapsed="false">
      <c r="A902" s="51"/>
      <c r="B902" s="51"/>
      <c r="C902" s="51"/>
      <c r="D902" s="53"/>
      <c r="E902" s="51"/>
    </row>
    <row r="903" customFormat="false" ht="15.75" hidden="false" customHeight="true" outlineLevel="0" collapsed="false">
      <c r="A903" s="51"/>
      <c r="B903" s="51"/>
      <c r="C903" s="51"/>
      <c r="D903" s="53"/>
      <c r="E903" s="51"/>
    </row>
    <row r="904" customFormat="false" ht="15.75" hidden="false" customHeight="true" outlineLevel="0" collapsed="false">
      <c r="A904" s="51"/>
      <c r="B904" s="51"/>
      <c r="C904" s="51"/>
      <c r="D904" s="53"/>
      <c r="E904" s="51"/>
    </row>
    <row r="905" customFormat="false" ht="15.75" hidden="false" customHeight="true" outlineLevel="0" collapsed="false">
      <c r="A905" s="51"/>
      <c r="B905" s="51"/>
      <c r="C905" s="51"/>
      <c r="D905" s="53"/>
      <c r="E905" s="51"/>
    </row>
    <row r="906" customFormat="false" ht="15.75" hidden="false" customHeight="true" outlineLevel="0" collapsed="false">
      <c r="A906" s="51"/>
      <c r="B906" s="51"/>
      <c r="C906" s="51"/>
      <c r="D906" s="53"/>
      <c r="E906" s="51"/>
    </row>
    <row r="907" customFormat="false" ht="15.75" hidden="false" customHeight="true" outlineLevel="0" collapsed="false">
      <c r="A907" s="51"/>
      <c r="B907" s="51"/>
      <c r="C907" s="51"/>
      <c r="D907" s="53"/>
      <c r="E907" s="51"/>
    </row>
    <row r="908" customFormat="false" ht="15.75" hidden="false" customHeight="true" outlineLevel="0" collapsed="false">
      <c r="A908" s="51"/>
      <c r="B908" s="51"/>
      <c r="C908" s="51"/>
      <c r="D908" s="53"/>
      <c r="E908" s="51"/>
    </row>
    <row r="909" customFormat="false" ht="15.75" hidden="false" customHeight="true" outlineLevel="0" collapsed="false">
      <c r="A909" s="51"/>
      <c r="B909" s="51"/>
      <c r="C909" s="51"/>
      <c r="D909" s="53"/>
      <c r="E909" s="51"/>
    </row>
    <row r="910" customFormat="false" ht="15.75" hidden="false" customHeight="true" outlineLevel="0" collapsed="false">
      <c r="A910" s="51"/>
      <c r="B910" s="51"/>
      <c r="C910" s="51"/>
      <c r="D910" s="53"/>
      <c r="E910" s="51"/>
    </row>
    <row r="911" customFormat="false" ht="15.75" hidden="false" customHeight="true" outlineLevel="0" collapsed="false">
      <c r="A911" s="51"/>
      <c r="B911" s="51"/>
      <c r="C911" s="51"/>
      <c r="D911" s="53"/>
      <c r="E911" s="51"/>
    </row>
    <row r="912" customFormat="false" ht="15.75" hidden="false" customHeight="true" outlineLevel="0" collapsed="false">
      <c r="A912" s="51"/>
      <c r="B912" s="51"/>
      <c r="C912" s="51"/>
      <c r="D912" s="53"/>
      <c r="E912" s="51"/>
    </row>
    <row r="913" customFormat="false" ht="15.75" hidden="false" customHeight="true" outlineLevel="0" collapsed="false">
      <c r="A913" s="51"/>
      <c r="B913" s="51"/>
      <c r="C913" s="51"/>
      <c r="D913" s="53"/>
      <c r="E913" s="51"/>
    </row>
    <row r="914" customFormat="false" ht="15.75" hidden="false" customHeight="true" outlineLevel="0" collapsed="false">
      <c r="A914" s="51"/>
      <c r="B914" s="51"/>
      <c r="C914" s="51"/>
      <c r="D914" s="53"/>
      <c r="E914" s="51"/>
    </row>
    <row r="915" customFormat="false" ht="15.75" hidden="false" customHeight="true" outlineLevel="0" collapsed="false">
      <c r="A915" s="51"/>
      <c r="B915" s="51"/>
      <c r="C915" s="51"/>
      <c r="D915" s="53"/>
      <c r="E915" s="51"/>
    </row>
    <row r="916" customFormat="false" ht="15.75" hidden="false" customHeight="true" outlineLevel="0" collapsed="false">
      <c r="A916" s="51"/>
      <c r="B916" s="51"/>
      <c r="C916" s="51"/>
      <c r="D916" s="53"/>
      <c r="E916" s="51"/>
    </row>
    <row r="917" customFormat="false" ht="15.75" hidden="false" customHeight="true" outlineLevel="0" collapsed="false">
      <c r="A917" s="51"/>
      <c r="B917" s="51"/>
      <c r="C917" s="51"/>
      <c r="D917" s="53"/>
      <c r="E917" s="51"/>
    </row>
    <row r="918" customFormat="false" ht="15.75" hidden="false" customHeight="true" outlineLevel="0" collapsed="false">
      <c r="A918" s="51"/>
      <c r="B918" s="51"/>
      <c r="C918" s="51"/>
      <c r="D918" s="53"/>
      <c r="E918" s="51"/>
    </row>
    <row r="919" customFormat="false" ht="15.75" hidden="false" customHeight="true" outlineLevel="0" collapsed="false">
      <c r="A919" s="51"/>
      <c r="B919" s="51"/>
      <c r="C919" s="51"/>
      <c r="D919" s="53"/>
      <c r="E919" s="51"/>
    </row>
    <row r="920" customFormat="false" ht="15.75" hidden="false" customHeight="true" outlineLevel="0" collapsed="false">
      <c r="A920" s="51"/>
      <c r="B920" s="51"/>
      <c r="C920" s="51"/>
      <c r="D920" s="53"/>
      <c r="E920" s="51"/>
    </row>
    <row r="921" customFormat="false" ht="15.75" hidden="false" customHeight="true" outlineLevel="0" collapsed="false">
      <c r="A921" s="51"/>
      <c r="B921" s="51"/>
      <c r="C921" s="51"/>
      <c r="D921" s="53"/>
      <c r="E921" s="51"/>
    </row>
    <row r="922" customFormat="false" ht="15.75" hidden="false" customHeight="true" outlineLevel="0" collapsed="false">
      <c r="A922" s="51"/>
      <c r="B922" s="51"/>
      <c r="C922" s="51"/>
      <c r="D922" s="53"/>
      <c r="E922" s="51"/>
    </row>
    <row r="923" customFormat="false" ht="15.75" hidden="false" customHeight="true" outlineLevel="0" collapsed="false">
      <c r="A923" s="51"/>
      <c r="B923" s="51"/>
      <c r="C923" s="51"/>
      <c r="D923" s="53"/>
      <c r="E923" s="51"/>
    </row>
    <row r="924" customFormat="false" ht="15.75" hidden="false" customHeight="true" outlineLevel="0" collapsed="false">
      <c r="A924" s="51"/>
      <c r="B924" s="51"/>
      <c r="C924" s="51"/>
      <c r="D924" s="53"/>
      <c r="E924" s="51"/>
    </row>
    <row r="925" customFormat="false" ht="15.75" hidden="false" customHeight="true" outlineLevel="0" collapsed="false">
      <c r="A925" s="51"/>
      <c r="B925" s="51"/>
      <c r="C925" s="51"/>
      <c r="D925" s="53"/>
      <c r="E925" s="51"/>
    </row>
    <row r="926" customFormat="false" ht="15.75" hidden="false" customHeight="true" outlineLevel="0" collapsed="false">
      <c r="A926" s="51"/>
      <c r="B926" s="51"/>
      <c r="C926" s="51"/>
      <c r="D926" s="53"/>
      <c r="E926" s="51"/>
    </row>
    <row r="927" customFormat="false" ht="15.75" hidden="false" customHeight="true" outlineLevel="0" collapsed="false">
      <c r="A927" s="51"/>
      <c r="B927" s="51"/>
      <c r="C927" s="51"/>
      <c r="D927" s="53"/>
      <c r="E927" s="51"/>
    </row>
    <row r="928" customFormat="false" ht="15.75" hidden="false" customHeight="true" outlineLevel="0" collapsed="false">
      <c r="A928" s="51"/>
      <c r="B928" s="51"/>
      <c r="C928" s="51"/>
      <c r="D928" s="53"/>
      <c r="E928" s="51"/>
    </row>
    <row r="929" customFormat="false" ht="15.75" hidden="false" customHeight="true" outlineLevel="0" collapsed="false">
      <c r="A929" s="51"/>
      <c r="B929" s="51"/>
      <c r="C929" s="51"/>
      <c r="D929" s="53"/>
      <c r="E929" s="51"/>
    </row>
    <row r="930" customFormat="false" ht="15.75" hidden="false" customHeight="true" outlineLevel="0" collapsed="false">
      <c r="A930" s="51"/>
      <c r="B930" s="51"/>
      <c r="C930" s="51"/>
      <c r="D930" s="53"/>
      <c r="E930" s="51"/>
    </row>
    <row r="931" customFormat="false" ht="15.75" hidden="false" customHeight="true" outlineLevel="0" collapsed="false">
      <c r="A931" s="51"/>
      <c r="B931" s="51"/>
      <c r="C931" s="51"/>
      <c r="D931" s="53"/>
      <c r="E931" s="51"/>
    </row>
    <row r="932" customFormat="false" ht="15.75" hidden="false" customHeight="true" outlineLevel="0" collapsed="false">
      <c r="A932" s="51"/>
      <c r="B932" s="51"/>
      <c r="C932" s="51"/>
      <c r="D932" s="53"/>
      <c r="E932" s="51"/>
    </row>
    <row r="933" customFormat="false" ht="15.75" hidden="false" customHeight="true" outlineLevel="0" collapsed="false">
      <c r="A933" s="51"/>
      <c r="B933" s="51"/>
      <c r="C933" s="51"/>
      <c r="D933" s="53"/>
      <c r="E933" s="51"/>
    </row>
    <row r="934" customFormat="false" ht="15.75" hidden="false" customHeight="true" outlineLevel="0" collapsed="false">
      <c r="A934" s="51"/>
      <c r="B934" s="51"/>
      <c r="C934" s="51"/>
      <c r="D934" s="53"/>
      <c r="E934" s="51"/>
    </row>
    <row r="935" customFormat="false" ht="15.75" hidden="false" customHeight="true" outlineLevel="0" collapsed="false">
      <c r="A935" s="51"/>
      <c r="B935" s="51"/>
      <c r="C935" s="51"/>
      <c r="D935" s="53"/>
      <c r="E935" s="51"/>
    </row>
    <row r="936" customFormat="false" ht="15.75" hidden="false" customHeight="true" outlineLevel="0" collapsed="false">
      <c r="A936" s="51"/>
      <c r="B936" s="51"/>
      <c r="C936" s="51"/>
      <c r="D936" s="53"/>
      <c r="E936" s="51"/>
    </row>
    <row r="937" customFormat="false" ht="15.75" hidden="false" customHeight="true" outlineLevel="0" collapsed="false">
      <c r="A937" s="51"/>
      <c r="B937" s="51"/>
      <c r="C937" s="51"/>
      <c r="D937" s="53"/>
      <c r="E937" s="51"/>
    </row>
    <row r="938" customFormat="false" ht="15.75" hidden="false" customHeight="true" outlineLevel="0" collapsed="false">
      <c r="A938" s="51"/>
      <c r="B938" s="51"/>
      <c r="C938" s="51"/>
      <c r="D938" s="53"/>
      <c r="E938" s="51"/>
    </row>
    <row r="939" customFormat="false" ht="15.75" hidden="false" customHeight="true" outlineLevel="0" collapsed="false">
      <c r="A939" s="51"/>
      <c r="B939" s="51"/>
      <c r="C939" s="51"/>
      <c r="D939" s="53"/>
      <c r="E939" s="51"/>
    </row>
    <row r="940" customFormat="false" ht="15.75" hidden="false" customHeight="true" outlineLevel="0" collapsed="false">
      <c r="A940" s="51"/>
      <c r="B940" s="51"/>
      <c r="C940" s="51"/>
      <c r="D940" s="53"/>
      <c r="E940" s="51"/>
    </row>
    <row r="941" customFormat="false" ht="15.75" hidden="false" customHeight="true" outlineLevel="0" collapsed="false">
      <c r="A941" s="51"/>
      <c r="B941" s="51"/>
      <c r="C941" s="51"/>
      <c r="D941" s="53"/>
      <c r="E941" s="51"/>
    </row>
    <row r="942" customFormat="false" ht="15.75" hidden="false" customHeight="true" outlineLevel="0" collapsed="false">
      <c r="A942" s="51"/>
      <c r="B942" s="51"/>
      <c r="C942" s="51"/>
      <c r="D942" s="53"/>
      <c r="E942" s="51"/>
    </row>
    <row r="943" customFormat="false" ht="15.75" hidden="false" customHeight="true" outlineLevel="0" collapsed="false">
      <c r="A943" s="51"/>
      <c r="B943" s="51"/>
      <c r="C943" s="51"/>
      <c r="D943" s="53"/>
      <c r="E943" s="51"/>
    </row>
    <row r="944" customFormat="false" ht="15.75" hidden="false" customHeight="true" outlineLevel="0" collapsed="false">
      <c r="A944" s="51"/>
      <c r="B944" s="51"/>
      <c r="C944" s="51"/>
      <c r="D944" s="53"/>
      <c r="E944" s="51"/>
    </row>
    <row r="945" customFormat="false" ht="15.75" hidden="false" customHeight="true" outlineLevel="0" collapsed="false">
      <c r="A945" s="51"/>
      <c r="B945" s="51"/>
      <c r="C945" s="51"/>
      <c r="D945" s="53"/>
      <c r="E945" s="51"/>
    </row>
    <row r="946" customFormat="false" ht="15.75" hidden="false" customHeight="true" outlineLevel="0" collapsed="false">
      <c r="A946" s="51"/>
      <c r="B946" s="51"/>
      <c r="C946" s="51"/>
      <c r="D946" s="53"/>
      <c r="E946" s="51"/>
    </row>
    <row r="947" customFormat="false" ht="15.75" hidden="false" customHeight="true" outlineLevel="0" collapsed="false">
      <c r="A947" s="51"/>
      <c r="B947" s="51"/>
      <c r="C947" s="51"/>
      <c r="D947" s="53"/>
      <c r="E947" s="51"/>
    </row>
    <row r="948" customFormat="false" ht="15.75" hidden="false" customHeight="true" outlineLevel="0" collapsed="false">
      <c r="A948" s="51"/>
      <c r="B948" s="51"/>
      <c r="C948" s="51"/>
      <c r="D948" s="53"/>
      <c r="E948" s="51"/>
    </row>
    <row r="949" customFormat="false" ht="15.75" hidden="false" customHeight="true" outlineLevel="0" collapsed="false">
      <c r="A949" s="51"/>
      <c r="B949" s="51"/>
      <c r="C949" s="51"/>
      <c r="D949" s="53"/>
      <c r="E949" s="51"/>
    </row>
    <row r="950" customFormat="false" ht="15.75" hidden="false" customHeight="true" outlineLevel="0" collapsed="false">
      <c r="A950" s="51"/>
      <c r="B950" s="51"/>
      <c r="C950" s="51"/>
      <c r="D950" s="53"/>
      <c r="E950" s="51"/>
    </row>
    <row r="951" customFormat="false" ht="15.75" hidden="false" customHeight="true" outlineLevel="0" collapsed="false">
      <c r="A951" s="51"/>
      <c r="B951" s="51"/>
      <c r="C951" s="51"/>
      <c r="D951" s="53"/>
      <c r="E951" s="51"/>
    </row>
    <row r="952" customFormat="false" ht="15.75" hidden="false" customHeight="true" outlineLevel="0" collapsed="false">
      <c r="A952" s="51"/>
      <c r="B952" s="51"/>
      <c r="C952" s="51"/>
      <c r="D952" s="53"/>
      <c r="E952" s="51"/>
    </row>
    <row r="953" customFormat="false" ht="15.75" hidden="false" customHeight="true" outlineLevel="0" collapsed="false">
      <c r="A953" s="51"/>
      <c r="B953" s="51"/>
      <c r="C953" s="51"/>
      <c r="D953" s="53"/>
      <c r="E953" s="51"/>
    </row>
    <row r="954" customFormat="false" ht="15.75" hidden="false" customHeight="true" outlineLevel="0" collapsed="false">
      <c r="A954" s="51"/>
      <c r="B954" s="51"/>
      <c r="C954" s="51"/>
      <c r="D954" s="53"/>
      <c r="E954" s="51"/>
    </row>
    <row r="955" customFormat="false" ht="15.75" hidden="false" customHeight="true" outlineLevel="0" collapsed="false">
      <c r="A955" s="51"/>
      <c r="B955" s="51"/>
      <c r="C955" s="51"/>
      <c r="D955" s="53"/>
      <c r="E955" s="51"/>
    </row>
    <row r="956" customFormat="false" ht="15.75" hidden="false" customHeight="true" outlineLevel="0" collapsed="false">
      <c r="A956" s="51"/>
      <c r="B956" s="51"/>
      <c r="C956" s="51"/>
      <c r="D956" s="53"/>
      <c r="E956" s="51"/>
    </row>
    <row r="957" customFormat="false" ht="15.75" hidden="false" customHeight="true" outlineLevel="0" collapsed="false">
      <c r="A957" s="51"/>
      <c r="B957" s="51"/>
      <c r="C957" s="51"/>
      <c r="D957" s="53"/>
      <c r="E957" s="51"/>
    </row>
    <row r="958" customFormat="false" ht="15.75" hidden="false" customHeight="true" outlineLevel="0" collapsed="false">
      <c r="A958" s="51"/>
      <c r="B958" s="51"/>
      <c r="C958" s="51"/>
      <c r="D958" s="53"/>
      <c r="E958" s="51"/>
    </row>
    <row r="959" customFormat="false" ht="15.75" hidden="false" customHeight="true" outlineLevel="0" collapsed="false">
      <c r="A959" s="51"/>
      <c r="B959" s="51"/>
      <c r="C959" s="51"/>
      <c r="D959" s="53"/>
      <c r="E959" s="51"/>
    </row>
    <row r="960" customFormat="false" ht="15.75" hidden="false" customHeight="true" outlineLevel="0" collapsed="false">
      <c r="A960" s="51"/>
      <c r="B960" s="51"/>
      <c r="C960" s="51"/>
      <c r="D960" s="53"/>
      <c r="E960" s="51"/>
    </row>
    <row r="961" customFormat="false" ht="15.75" hidden="false" customHeight="true" outlineLevel="0" collapsed="false">
      <c r="A961" s="51"/>
      <c r="B961" s="51"/>
      <c r="C961" s="51"/>
      <c r="D961" s="53"/>
      <c r="E961" s="51"/>
    </row>
    <row r="962" customFormat="false" ht="15.75" hidden="false" customHeight="true" outlineLevel="0" collapsed="false">
      <c r="A962" s="51"/>
      <c r="B962" s="51"/>
      <c r="C962" s="51"/>
      <c r="D962" s="53"/>
      <c r="E962" s="51"/>
    </row>
    <row r="963" customFormat="false" ht="15.75" hidden="false" customHeight="true" outlineLevel="0" collapsed="false">
      <c r="A963" s="51"/>
      <c r="B963" s="51"/>
      <c r="C963" s="51"/>
      <c r="D963" s="53"/>
      <c r="E963" s="51"/>
    </row>
    <row r="964" customFormat="false" ht="15.75" hidden="false" customHeight="true" outlineLevel="0" collapsed="false">
      <c r="A964" s="51"/>
      <c r="B964" s="51"/>
      <c r="C964" s="51"/>
      <c r="D964" s="53"/>
      <c r="E964" s="51"/>
    </row>
    <row r="965" customFormat="false" ht="15.75" hidden="false" customHeight="true" outlineLevel="0" collapsed="false">
      <c r="A965" s="51"/>
      <c r="B965" s="51"/>
      <c r="C965" s="51"/>
      <c r="D965" s="53"/>
      <c r="E965" s="51"/>
    </row>
    <row r="966" customFormat="false" ht="15.75" hidden="false" customHeight="true" outlineLevel="0" collapsed="false">
      <c r="A966" s="51"/>
      <c r="B966" s="51"/>
      <c r="C966" s="51"/>
      <c r="D966" s="53"/>
      <c r="E966" s="51"/>
    </row>
    <row r="967" customFormat="false" ht="15.75" hidden="false" customHeight="true" outlineLevel="0" collapsed="false">
      <c r="A967" s="51"/>
      <c r="B967" s="51"/>
      <c r="C967" s="51"/>
      <c r="D967" s="53"/>
      <c r="E967" s="51"/>
    </row>
    <row r="968" customFormat="false" ht="15.75" hidden="false" customHeight="true" outlineLevel="0" collapsed="false">
      <c r="A968" s="51"/>
      <c r="B968" s="51"/>
      <c r="C968" s="51"/>
      <c r="D968" s="53"/>
      <c r="E968" s="51"/>
    </row>
    <row r="969" customFormat="false" ht="15.75" hidden="false" customHeight="true" outlineLevel="0" collapsed="false">
      <c r="A969" s="51"/>
      <c r="B969" s="51"/>
      <c r="C969" s="51"/>
      <c r="D969" s="53"/>
      <c r="E969" s="51"/>
    </row>
    <row r="970" customFormat="false" ht="15.75" hidden="false" customHeight="true" outlineLevel="0" collapsed="false">
      <c r="A970" s="51"/>
      <c r="B970" s="51"/>
      <c r="C970" s="51"/>
      <c r="D970" s="53"/>
      <c r="E970" s="51"/>
    </row>
    <row r="971" customFormat="false" ht="15.75" hidden="false" customHeight="true" outlineLevel="0" collapsed="false">
      <c r="A971" s="51"/>
      <c r="B971" s="51"/>
      <c r="C971" s="51"/>
      <c r="D971" s="53"/>
      <c r="E971" s="51"/>
    </row>
    <row r="972" customFormat="false" ht="15.75" hidden="false" customHeight="true" outlineLevel="0" collapsed="false">
      <c r="A972" s="51"/>
      <c r="B972" s="51"/>
      <c r="C972" s="51"/>
      <c r="D972" s="53"/>
      <c r="E972" s="51"/>
    </row>
    <row r="973" customFormat="false" ht="15.75" hidden="false" customHeight="true" outlineLevel="0" collapsed="false">
      <c r="A973" s="51"/>
      <c r="B973" s="51"/>
      <c r="C973" s="51"/>
      <c r="D973" s="53"/>
      <c r="E973" s="51"/>
    </row>
    <row r="974" customFormat="false" ht="15.75" hidden="false" customHeight="true" outlineLevel="0" collapsed="false">
      <c r="A974" s="51"/>
      <c r="B974" s="51"/>
      <c r="C974" s="51"/>
      <c r="D974" s="53"/>
      <c r="E974" s="51"/>
    </row>
    <row r="975" customFormat="false" ht="15.75" hidden="false" customHeight="true" outlineLevel="0" collapsed="false">
      <c r="A975" s="51"/>
      <c r="B975" s="51"/>
      <c r="C975" s="51"/>
      <c r="D975" s="53"/>
      <c r="E975" s="51"/>
    </row>
    <row r="976" customFormat="false" ht="15.75" hidden="false" customHeight="true" outlineLevel="0" collapsed="false">
      <c r="A976" s="51"/>
      <c r="B976" s="51"/>
      <c r="C976" s="51"/>
      <c r="D976" s="53"/>
      <c r="E976" s="51"/>
    </row>
    <row r="977" customFormat="false" ht="15.75" hidden="false" customHeight="true" outlineLevel="0" collapsed="false">
      <c r="A977" s="51"/>
      <c r="B977" s="51"/>
      <c r="C977" s="51"/>
      <c r="D977" s="53"/>
      <c r="E977" s="51"/>
    </row>
    <row r="978" customFormat="false" ht="15.75" hidden="false" customHeight="true" outlineLevel="0" collapsed="false">
      <c r="A978" s="51"/>
      <c r="B978" s="51"/>
      <c r="C978" s="51"/>
      <c r="D978" s="53"/>
      <c r="E978" s="51"/>
    </row>
    <row r="979" customFormat="false" ht="15.75" hidden="false" customHeight="true" outlineLevel="0" collapsed="false">
      <c r="A979" s="51"/>
      <c r="B979" s="51"/>
      <c r="C979" s="51"/>
      <c r="D979" s="53"/>
      <c r="E979" s="51"/>
    </row>
    <row r="980" customFormat="false" ht="15.75" hidden="false" customHeight="true" outlineLevel="0" collapsed="false">
      <c r="A980" s="51"/>
      <c r="B980" s="51"/>
      <c r="C980" s="51"/>
      <c r="D980" s="53"/>
      <c r="E980" s="51"/>
    </row>
    <row r="981" customFormat="false" ht="15.75" hidden="false" customHeight="true" outlineLevel="0" collapsed="false">
      <c r="A981" s="51"/>
      <c r="B981" s="51"/>
      <c r="C981" s="51"/>
      <c r="D981" s="53"/>
      <c r="E981" s="51"/>
    </row>
    <row r="982" customFormat="false" ht="15.75" hidden="false" customHeight="true" outlineLevel="0" collapsed="false">
      <c r="A982" s="51"/>
      <c r="B982" s="51"/>
      <c r="C982" s="51"/>
      <c r="D982" s="53"/>
      <c r="E982" s="51"/>
    </row>
    <row r="983" customFormat="false" ht="15.75" hidden="false" customHeight="true" outlineLevel="0" collapsed="false">
      <c r="A983" s="51"/>
      <c r="B983" s="51"/>
      <c r="C983" s="51"/>
      <c r="D983" s="53"/>
      <c r="E983" s="51"/>
    </row>
    <row r="984" customFormat="false" ht="15.75" hidden="false" customHeight="true" outlineLevel="0" collapsed="false">
      <c r="A984" s="51"/>
      <c r="B984" s="51"/>
      <c r="C984" s="51"/>
      <c r="D984" s="53"/>
      <c r="E984" s="51"/>
    </row>
    <row r="985" customFormat="false" ht="15.75" hidden="false" customHeight="true" outlineLevel="0" collapsed="false">
      <c r="A985" s="51"/>
      <c r="B985" s="51"/>
      <c r="C985" s="51"/>
      <c r="D985" s="53"/>
      <c r="E985" s="51"/>
    </row>
    <row r="986" customFormat="false" ht="15.75" hidden="false" customHeight="true" outlineLevel="0" collapsed="false">
      <c r="A986" s="51"/>
      <c r="B986" s="51"/>
      <c r="C986" s="51"/>
      <c r="D986" s="53"/>
      <c r="E986" s="51"/>
    </row>
    <row r="987" customFormat="false" ht="15.75" hidden="false" customHeight="true" outlineLevel="0" collapsed="false">
      <c r="A987" s="51"/>
      <c r="B987" s="51"/>
      <c r="C987" s="51"/>
      <c r="D987" s="53"/>
      <c r="E987" s="51"/>
    </row>
    <row r="988" customFormat="false" ht="15.75" hidden="false" customHeight="true" outlineLevel="0" collapsed="false">
      <c r="A988" s="51"/>
      <c r="B988" s="51"/>
      <c r="C988" s="51"/>
      <c r="D988" s="53"/>
      <c r="E988" s="51"/>
    </row>
    <row r="989" customFormat="false" ht="15.75" hidden="false" customHeight="true" outlineLevel="0" collapsed="false">
      <c r="A989" s="51"/>
      <c r="B989" s="51"/>
      <c r="C989" s="51"/>
      <c r="D989" s="53"/>
      <c r="E989" s="51"/>
    </row>
    <row r="990" customFormat="false" ht="15.75" hidden="false" customHeight="true" outlineLevel="0" collapsed="false">
      <c r="A990" s="51"/>
      <c r="B990" s="51"/>
      <c r="C990" s="51"/>
      <c r="D990" s="53"/>
      <c r="E990" s="51"/>
    </row>
    <row r="991" customFormat="false" ht="15.75" hidden="false" customHeight="true" outlineLevel="0" collapsed="false">
      <c r="A991" s="51"/>
      <c r="B991" s="51"/>
      <c r="C991" s="51"/>
      <c r="D991" s="53"/>
      <c r="E991" s="51"/>
    </row>
    <row r="992" customFormat="false" ht="15.75" hidden="false" customHeight="true" outlineLevel="0" collapsed="false">
      <c r="A992" s="51"/>
      <c r="B992" s="51"/>
      <c r="C992" s="51"/>
      <c r="D992" s="53"/>
      <c r="E992" s="51"/>
    </row>
    <row r="993" customFormat="false" ht="15.75" hidden="false" customHeight="true" outlineLevel="0" collapsed="false">
      <c r="A993" s="51"/>
      <c r="B993" s="51"/>
      <c r="C993" s="51"/>
      <c r="D993" s="53"/>
      <c r="E993" s="51"/>
    </row>
    <row r="994" customFormat="false" ht="15.75" hidden="false" customHeight="true" outlineLevel="0" collapsed="false">
      <c r="A994" s="51"/>
      <c r="B994" s="51"/>
      <c r="C994" s="51"/>
      <c r="D994" s="53"/>
      <c r="E994" s="51"/>
    </row>
    <row r="995" customFormat="false" ht="15.75" hidden="false" customHeight="true" outlineLevel="0" collapsed="false">
      <c r="A995" s="51"/>
      <c r="B995" s="51"/>
      <c r="C995" s="51"/>
      <c r="D995" s="53"/>
      <c r="E995" s="51"/>
    </row>
    <row r="996" customFormat="false" ht="15.75" hidden="false" customHeight="true" outlineLevel="0" collapsed="false">
      <c r="A996" s="51"/>
      <c r="B996" s="51"/>
      <c r="C996" s="51"/>
      <c r="D996" s="53"/>
      <c r="E996" s="51"/>
    </row>
    <row r="997" customFormat="false" ht="15.75" hidden="false" customHeight="true" outlineLevel="0" collapsed="false">
      <c r="A997" s="51"/>
      <c r="B997" s="51"/>
      <c r="C997" s="51"/>
      <c r="D997" s="53"/>
      <c r="E997" s="51"/>
    </row>
    <row r="998" customFormat="false" ht="15.75" hidden="false" customHeight="true" outlineLevel="0" collapsed="false">
      <c r="A998" s="51"/>
      <c r="B998" s="51"/>
      <c r="C998" s="51"/>
      <c r="D998" s="53"/>
      <c r="E998" s="51"/>
    </row>
    <row r="999" customFormat="false" ht="15.75" hidden="false" customHeight="true" outlineLevel="0" collapsed="false">
      <c r="A999" s="51"/>
      <c r="B999" s="51"/>
      <c r="C999" s="51"/>
      <c r="D999" s="53"/>
      <c r="E999" s="51"/>
    </row>
    <row r="1000" customFormat="false" ht="15.75" hidden="false" customHeight="true" outlineLevel="0" collapsed="false">
      <c r="A1000" s="51"/>
      <c r="B1000" s="51"/>
      <c r="C1000" s="51"/>
      <c r="D1000" s="53"/>
      <c r="E1000" s="51"/>
    </row>
  </sheetData>
  <autoFilter ref="A1:E1000"/>
  <dataValidations count="3">
    <dataValidation allowBlank="true" operator="between" showDropDown="false" showErrorMessage="false" showInputMessage="false" sqref="E2:E1000" type="list">
      <formula1>SourceList</formula1>
      <formula2>0</formula2>
    </dataValidation>
    <dataValidation allowBlank="true" operator="between" showDropDown="false" showErrorMessage="false" showInputMessage="false" sqref="C2:C1000"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U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43.88"/>
    <col collapsed="false" customWidth="true" hidden="false" outlineLevel="0" max="2" min="2" style="0" width="15.88"/>
    <col collapsed="false" customWidth="true" hidden="false" outlineLevel="0" max="3" min="3" style="0" width="29.63"/>
    <col collapsed="false" customWidth="true" hidden="false" outlineLevel="0" max="4" min="4" style="0" width="35.63"/>
    <col collapsed="false" customWidth="true" hidden="false" outlineLevel="0" max="6" min="5" style="0" width="9.13"/>
    <col collapsed="false" customWidth="true" hidden="false" outlineLevel="0" max="21" min="7" style="0" width="8.63"/>
  </cols>
  <sheetData>
    <row r="1" customFormat="false" ht="12.75" hidden="false" customHeight="true" outlineLevel="0" collapsed="false">
      <c r="A1" s="39" t="s">
        <v>140</v>
      </c>
      <c r="B1" s="39" t="s">
        <v>141</v>
      </c>
      <c r="C1" s="55" t="s">
        <v>165</v>
      </c>
      <c r="D1" s="39" t="s">
        <v>110</v>
      </c>
      <c r="G1" s="33"/>
      <c r="H1" s="33"/>
      <c r="I1" s="33"/>
      <c r="J1" s="33"/>
      <c r="K1" s="33"/>
      <c r="L1" s="33"/>
      <c r="M1" s="33"/>
      <c r="N1" s="33"/>
      <c r="O1" s="33"/>
      <c r="P1" s="33"/>
      <c r="Q1" s="33"/>
      <c r="R1" s="33"/>
      <c r="S1" s="33"/>
      <c r="T1" s="33"/>
      <c r="U1" s="33"/>
    </row>
    <row r="2" customFormat="false" ht="12.75" hidden="false" customHeight="true" outlineLevel="0" collapsed="false">
      <c r="A2" s="56" t="s">
        <v>143</v>
      </c>
      <c r="B2" s="56" t="str">
        <f aca="false" t="array" ref="B2:B2">INDEX(Countries!$D$2:$D$255, MATCH(A2, Countries!$B$2:$B$255, 0))</f>
        <v>USA</v>
      </c>
      <c r="C2" s="50" t="n">
        <v>100000</v>
      </c>
      <c r="D2" s="51" t="s">
        <v>166</v>
      </c>
    </row>
    <row r="3" customFormat="false" ht="12.75" hidden="false" customHeight="true" outlineLevel="0" collapsed="false">
      <c r="A3" s="56" t="s">
        <v>146</v>
      </c>
      <c r="B3" s="56" t="str">
        <f aca="false" t="array" ref="B3:B3">INDEX(Countries!$D$2:$D$255, MATCH(A3, Countries!$B$2:$B$255, 0))</f>
        <v>IDN</v>
      </c>
      <c r="C3" s="50" t="n">
        <v>100000</v>
      </c>
      <c r="D3" s="51" t="s">
        <v>167</v>
      </c>
    </row>
    <row r="4" customFormat="false" ht="12.75" hidden="false" customHeight="true" outlineLevel="0" collapsed="false">
      <c r="A4" s="56" t="s">
        <v>147</v>
      </c>
      <c r="B4" s="56" t="str">
        <f aca="false" t="array" ref="B4:B4">INDEX(Countries!$D$2:$D$255, MATCH(A4, Countries!$B$2:$B$255, 0))</f>
        <v>AUS</v>
      </c>
      <c r="C4" s="50" t="n">
        <v>115000</v>
      </c>
      <c r="D4" s="51" t="s">
        <v>168</v>
      </c>
    </row>
    <row r="5" customFormat="false" ht="12.75" hidden="false" customHeight="true" outlineLevel="0" collapsed="false">
      <c r="A5" s="56" t="s">
        <v>148</v>
      </c>
      <c r="B5" s="56" t="str">
        <f aca="false" t="array" ref="B5:B5">INDEX(Countries!$D$2:$D$255, MATCH(A5, Countries!$B$2:$B$255, 0))</f>
        <v>BHS</v>
      </c>
      <c r="C5" s="50" t="n">
        <v>125000</v>
      </c>
      <c r="D5" s="51" t="s">
        <v>169</v>
      </c>
    </row>
    <row r="6" customFormat="false" ht="12.75" hidden="false" customHeight="true" outlineLevel="0" collapsed="false">
      <c r="A6" s="56" t="s">
        <v>149</v>
      </c>
      <c r="B6" s="56" t="str">
        <f aca="false" t="array" ref="B6:B6">INDEX(Countries!$D$2:$D$255, MATCH(A6, Countries!$B$2:$B$255, 0))</f>
        <v>KEN</v>
      </c>
      <c r="C6" s="50" t="n">
        <v>100000</v>
      </c>
      <c r="D6" s="51" t="s">
        <v>167</v>
      </c>
    </row>
    <row r="7" customFormat="false" ht="12.75" hidden="false" customHeight="true" outlineLevel="0" collapsed="false">
      <c r="A7" s="56" t="s">
        <v>150</v>
      </c>
      <c r="B7" s="56" t="str">
        <f aca="false" t="array" ref="B7:B7">INDEX(Countries!$D$2:$D$255, MATCH(A7, Countries!$B$2:$B$255, 0))</f>
        <v>MEX</v>
      </c>
      <c r="C7" s="50" t="n">
        <v>100000</v>
      </c>
      <c r="D7" s="51" t="s">
        <v>167</v>
      </c>
    </row>
    <row r="8" customFormat="false" ht="12.75" hidden="false" customHeight="true" outlineLevel="0" collapsed="false">
      <c r="A8" s="56" t="s">
        <v>151</v>
      </c>
      <c r="B8" s="56" t="str">
        <f aca="false" t="array" ref="B8:B8">INDEX(Countries!$D$2:$D$255, MATCH(A8, Countries!$B$2:$B$255, 0))</f>
        <v>COL</v>
      </c>
      <c r="C8" s="50" t="n">
        <v>100000</v>
      </c>
      <c r="D8" s="51" t="s">
        <v>167</v>
      </c>
    </row>
    <row r="9" customFormat="false" ht="12.75" hidden="false" customHeight="true" outlineLevel="0" collapsed="false">
      <c r="A9" s="56" t="s">
        <v>152</v>
      </c>
      <c r="B9" s="56" t="str">
        <f aca="false" t="array" ref="B9:B9">INDEX(Countries!$D$2:$D$255, MATCH(A9, Countries!$B$2:$B$255, 0))</f>
        <v>IND</v>
      </c>
      <c r="C9" s="50" t="n">
        <v>100000</v>
      </c>
      <c r="D9" s="51" t="s">
        <v>167</v>
      </c>
    </row>
    <row r="10" customFormat="false" ht="12.75" hidden="false" customHeight="true" outlineLevel="0" collapsed="false">
      <c r="A10" s="56" t="s">
        <v>153</v>
      </c>
      <c r="B10" s="56" t="str">
        <f aca="false" t="array" ref="B10:B10">INDEX(Countries!$D$2:$D$255, MATCH(A10, Countries!$B$2:$B$255, 0))</f>
        <v>CHN</v>
      </c>
      <c r="C10" s="50" t="n">
        <v>100000</v>
      </c>
      <c r="D10" s="51" t="s">
        <v>167</v>
      </c>
    </row>
    <row r="11" customFormat="false" ht="12.75" hidden="false" customHeight="true" outlineLevel="0" collapsed="false">
      <c r="A11" s="51"/>
      <c r="B11" s="51"/>
      <c r="C11" s="58"/>
      <c r="D11" s="51"/>
      <c r="E11" s="2"/>
      <c r="F11" s="2"/>
      <c r="G11" s="2"/>
      <c r="H11" s="2"/>
      <c r="I11" s="2"/>
      <c r="J11" s="2"/>
      <c r="K11" s="2"/>
      <c r="L11" s="2"/>
      <c r="M11" s="2"/>
      <c r="N11" s="2"/>
      <c r="O11" s="2"/>
      <c r="P11" s="2"/>
      <c r="Q11" s="2"/>
      <c r="R11" s="2"/>
      <c r="S11" s="2"/>
      <c r="T11" s="2"/>
      <c r="U11" s="2"/>
    </row>
    <row r="12" customFormat="false" ht="12.75" hidden="false" customHeight="true" outlineLevel="0" collapsed="false">
      <c r="A12" s="51"/>
      <c r="B12" s="51"/>
      <c r="C12" s="58"/>
      <c r="D12" s="51"/>
      <c r="E12" s="2"/>
      <c r="F12" s="2"/>
      <c r="G12" s="2"/>
      <c r="H12" s="2"/>
      <c r="I12" s="2"/>
      <c r="J12" s="2"/>
      <c r="K12" s="2"/>
      <c r="L12" s="2"/>
      <c r="M12" s="2"/>
      <c r="N12" s="2"/>
      <c r="O12" s="2"/>
      <c r="P12" s="2"/>
      <c r="Q12" s="2"/>
      <c r="R12" s="2"/>
      <c r="S12" s="2"/>
      <c r="T12" s="2"/>
      <c r="U12" s="2"/>
    </row>
    <row r="13" customFormat="false" ht="12.75" hidden="false" customHeight="true" outlineLevel="0" collapsed="false">
      <c r="A13" s="51"/>
      <c r="B13" s="51"/>
      <c r="C13" s="58"/>
      <c r="D13" s="51"/>
      <c r="E13" s="2"/>
      <c r="F13" s="2"/>
      <c r="G13" s="2"/>
      <c r="H13" s="2"/>
      <c r="I13" s="2"/>
      <c r="J13" s="2"/>
      <c r="K13" s="2"/>
      <c r="L13" s="2"/>
      <c r="M13" s="2"/>
      <c r="N13" s="2"/>
      <c r="O13" s="2"/>
      <c r="P13" s="2"/>
      <c r="Q13" s="2"/>
      <c r="R13" s="2"/>
      <c r="S13" s="2"/>
      <c r="T13" s="2"/>
      <c r="U13" s="2"/>
    </row>
    <row r="14" customFormat="false" ht="12.75" hidden="false" customHeight="true" outlineLevel="0" collapsed="false">
      <c r="A14" s="51"/>
      <c r="B14" s="51"/>
      <c r="C14" s="58"/>
      <c r="D14" s="51"/>
      <c r="E14" s="2"/>
      <c r="F14" s="2"/>
      <c r="G14" s="2"/>
      <c r="H14" s="2"/>
      <c r="I14" s="2"/>
      <c r="J14" s="2"/>
      <c r="K14" s="2"/>
      <c r="L14" s="2"/>
      <c r="M14" s="2"/>
      <c r="N14" s="2"/>
      <c r="O14" s="2"/>
      <c r="P14" s="2"/>
      <c r="Q14" s="2"/>
      <c r="R14" s="2"/>
      <c r="S14" s="2"/>
      <c r="T14" s="2"/>
      <c r="U14" s="2"/>
    </row>
    <row r="15" customFormat="false" ht="12.75" hidden="false" customHeight="true" outlineLevel="0" collapsed="false">
      <c r="A15" s="51"/>
      <c r="B15" s="51"/>
      <c r="C15" s="58"/>
      <c r="D15" s="51"/>
      <c r="E15" s="2"/>
      <c r="F15" s="2"/>
      <c r="G15" s="2"/>
      <c r="H15" s="2"/>
      <c r="I15" s="2"/>
      <c r="J15" s="2"/>
      <c r="K15" s="2"/>
      <c r="L15" s="2"/>
      <c r="M15" s="2"/>
      <c r="N15" s="2"/>
      <c r="O15" s="2"/>
      <c r="P15" s="2"/>
      <c r="Q15" s="2"/>
      <c r="R15" s="2"/>
      <c r="S15" s="2"/>
      <c r="T15" s="2"/>
      <c r="U15" s="2"/>
    </row>
    <row r="16" customFormat="false" ht="12.75" hidden="false" customHeight="true" outlineLevel="0" collapsed="false">
      <c r="A16" s="51"/>
      <c r="B16" s="51"/>
      <c r="C16" s="58"/>
      <c r="D16" s="51"/>
      <c r="E16" s="2"/>
      <c r="F16" s="2"/>
      <c r="G16" s="2"/>
      <c r="H16" s="2"/>
      <c r="I16" s="2"/>
      <c r="J16" s="2"/>
      <c r="K16" s="2"/>
      <c r="L16" s="2"/>
      <c r="M16" s="2"/>
      <c r="N16" s="2"/>
      <c r="O16" s="2"/>
      <c r="P16" s="2"/>
      <c r="Q16" s="2"/>
      <c r="R16" s="2"/>
      <c r="S16" s="2"/>
      <c r="T16" s="2"/>
      <c r="U16" s="2"/>
    </row>
    <row r="17" customFormat="false" ht="12.75" hidden="false" customHeight="true" outlineLevel="0" collapsed="false">
      <c r="A17" s="51"/>
      <c r="B17" s="51"/>
      <c r="C17" s="58"/>
      <c r="D17" s="51"/>
      <c r="E17" s="2"/>
      <c r="F17" s="2"/>
      <c r="G17" s="2"/>
      <c r="H17" s="2"/>
      <c r="I17" s="2"/>
      <c r="J17" s="2"/>
      <c r="K17" s="2"/>
      <c r="L17" s="2"/>
      <c r="M17" s="2"/>
      <c r="N17" s="2"/>
      <c r="O17" s="2"/>
      <c r="P17" s="2"/>
      <c r="Q17" s="2"/>
      <c r="R17" s="2"/>
      <c r="S17" s="2"/>
      <c r="T17" s="2"/>
      <c r="U17" s="2"/>
    </row>
    <row r="18" customFormat="false" ht="12.75" hidden="false" customHeight="true" outlineLevel="0" collapsed="false">
      <c r="A18" s="51"/>
      <c r="B18" s="51"/>
      <c r="C18" s="58"/>
      <c r="D18" s="51"/>
      <c r="E18" s="2"/>
      <c r="F18" s="2"/>
      <c r="G18" s="2"/>
      <c r="H18" s="2"/>
      <c r="I18" s="2"/>
      <c r="J18" s="2"/>
      <c r="K18" s="2"/>
      <c r="L18" s="2"/>
      <c r="M18" s="2"/>
      <c r="N18" s="2"/>
      <c r="O18" s="2"/>
      <c r="P18" s="2"/>
      <c r="Q18" s="2"/>
      <c r="R18" s="2"/>
      <c r="S18" s="2"/>
      <c r="T18" s="2"/>
      <c r="U18" s="2"/>
    </row>
    <row r="19" customFormat="false" ht="12.75" hidden="false" customHeight="true" outlineLevel="0" collapsed="false">
      <c r="A19" s="51"/>
      <c r="B19" s="51"/>
      <c r="C19" s="58"/>
      <c r="D19" s="51"/>
      <c r="E19" s="2"/>
      <c r="F19" s="2"/>
      <c r="G19" s="2"/>
      <c r="H19" s="2"/>
      <c r="I19" s="2"/>
      <c r="J19" s="2"/>
      <c r="K19" s="2"/>
      <c r="L19" s="2"/>
      <c r="M19" s="2"/>
      <c r="N19" s="2"/>
      <c r="O19" s="2"/>
      <c r="P19" s="2"/>
      <c r="Q19" s="2"/>
      <c r="R19" s="2"/>
      <c r="S19" s="2"/>
      <c r="T19" s="2"/>
      <c r="U19" s="2"/>
    </row>
    <row r="20" customFormat="false" ht="12.75" hidden="false" customHeight="true" outlineLevel="0" collapsed="false">
      <c r="A20" s="51"/>
      <c r="B20" s="51"/>
      <c r="C20" s="58"/>
      <c r="D20" s="51"/>
      <c r="E20" s="2"/>
      <c r="F20" s="2"/>
      <c r="G20" s="2"/>
      <c r="H20" s="2"/>
      <c r="I20" s="2"/>
      <c r="J20" s="2"/>
      <c r="K20" s="2"/>
      <c r="L20" s="2"/>
      <c r="M20" s="2"/>
      <c r="N20" s="2"/>
      <c r="O20" s="2"/>
      <c r="P20" s="2"/>
      <c r="Q20" s="2"/>
      <c r="R20" s="2"/>
      <c r="S20" s="2"/>
      <c r="T20" s="2"/>
      <c r="U20" s="2"/>
    </row>
    <row r="21" customFormat="false" ht="12.75" hidden="false" customHeight="true" outlineLevel="0" collapsed="false">
      <c r="A21" s="51"/>
      <c r="B21" s="51"/>
      <c r="C21" s="58"/>
      <c r="D21" s="51"/>
      <c r="E21" s="2"/>
      <c r="F21" s="2"/>
      <c r="G21" s="2"/>
      <c r="H21" s="2"/>
      <c r="I21" s="2"/>
      <c r="J21" s="2"/>
      <c r="K21" s="2"/>
      <c r="L21" s="2"/>
      <c r="M21" s="2"/>
      <c r="N21" s="2"/>
      <c r="O21" s="2"/>
      <c r="P21" s="2"/>
      <c r="Q21" s="2"/>
      <c r="R21" s="2"/>
      <c r="S21" s="2"/>
      <c r="T21" s="2"/>
      <c r="U21" s="2"/>
    </row>
    <row r="22" customFormat="false" ht="12.75" hidden="false" customHeight="true" outlineLevel="0" collapsed="false">
      <c r="A22" s="51"/>
      <c r="B22" s="51"/>
      <c r="C22" s="58"/>
      <c r="D22" s="51"/>
      <c r="E22" s="2"/>
      <c r="F22" s="2"/>
      <c r="G22" s="2"/>
      <c r="H22" s="2"/>
      <c r="I22" s="2"/>
      <c r="J22" s="2"/>
      <c r="K22" s="2"/>
      <c r="L22" s="2"/>
      <c r="M22" s="2"/>
      <c r="N22" s="2"/>
      <c r="O22" s="2"/>
      <c r="P22" s="2"/>
      <c r="Q22" s="2"/>
      <c r="R22" s="2"/>
      <c r="S22" s="2"/>
      <c r="T22" s="2"/>
      <c r="U22" s="2"/>
    </row>
    <row r="23" customFormat="false" ht="12.75" hidden="false" customHeight="true" outlineLevel="0" collapsed="false">
      <c r="A23" s="51"/>
      <c r="B23" s="51"/>
      <c r="C23" s="58"/>
      <c r="D23" s="51"/>
      <c r="E23" s="2"/>
      <c r="F23" s="2"/>
      <c r="G23" s="2"/>
      <c r="H23" s="2"/>
      <c r="I23" s="2"/>
      <c r="J23" s="2"/>
      <c r="K23" s="2"/>
      <c r="L23" s="2"/>
      <c r="M23" s="2"/>
      <c r="N23" s="2"/>
      <c r="O23" s="2"/>
      <c r="P23" s="2"/>
      <c r="Q23" s="2"/>
      <c r="R23" s="2"/>
      <c r="S23" s="2"/>
      <c r="T23" s="2"/>
      <c r="U23" s="2"/>
    </row>
    <row r="24" customFormat="false" ht="12.75" hidden="false" customHeight="true" outlineLevel="0" collapsed="false">
      <c r="A24" s="51"/>
      <c r="B24" s="51"/>
      <c r="C24" s="58"/>
      <c r="D24" s="51"/>
      <c r="E24" s="2"/>
      <c r="F24" s="2"/>
      <c r="G24" s="2"/>
      <c r="H24" s="2"/>
      <c r="I24" s="2"/>
      <c r="J24" s="2"/>
      <c r="K24" s="2"/>
      <c r="L24" s="2"/>
      <c r="M24" s="2"/>
      <c r="N24" s="2"/>
      <c r="O24" s="2"/>
      <c r="P24" s="2"/>
      <c r="Q24" s="2"/>
      <c r="R24" s="2"/>
      <c r="S24" s="2"/>
      <c r="T24" s="2"/>
      <c r="U24" s="2"/>
    </row>
    <row r="25" customFormat="false" ht="12.75" hidden="false" customHeight="true" outlineLevel="0" collapsed="false">
      <c r="A25" s="51"/>
      <c r="B25" s="51"/>
      <c r="C25" s="58"/>
      <c r="D25" s="51"/>
      <c r="E25" s="2"/>
      <c r="F25" s="2"/>
      <c r="G25" s="2"/>
      <c r="H25" s="2"/>
      <c r="I25" s="2"/>
      <c r="J25" s="2"/>
      <c r="K25" s="2"/>
      <c r="L25" s="2"/>
      <c r="M25" s="2"/>
      <c r="N25" s="2"/>
      <c r="O25" s="2"/>
      <c r="P25" s="2"/>
      <c r="Q25" s="2"/>
      <c r="R25" s="2"/>
      <c r="S25" s="2"/>
      <c r="T25" s="2"/>
      <c r="U25" s="2"/>
    </row>
    <row r="26" customFormat="false" ht="12.75" hidden="false" customHeight="true" outlineLevel="0" collapsed="false">
      <c r="A26" s="51"/>
      <c r="B26" s="51"/>
      <c r="C26" s="58"/>
      <c r="D26" s="51"/>
      <c r="E26" s="2"/>
      <c r="F26" s="2"/>
      <c r="G26" s="2"/>
      <c r="H26" s="2"/>
      <c r="I26" s="2"/>
      <c r="J26" s="2"/>
      <c r="K26" s="2"/>
      <c r="L26" s="2"/>
      <c r="M26" s="2"/>
      <c r="N26" s="2"/>
      <c r="O26" s="2"/>
      <c r="P26" s="2"/>
      <c r="Q26" s="2"/>
      <c r="R26" s="2"/>
      <c r="S26" s="2"/>
      <c r="T26" s="2"/>
      <c r="U26" s="2"/>
    </row>
    <row r="27" customFormat="false" ht="12.75" hidden="false" customHeight="true" outlineLevel="0" collapsed="false">
      <c r="A27" s="51"/>
      <c r="B27" s="51"/>
      <c r="C27" s="58"/>
      <c r="D27" s="51"/>
      <c r="E27" s="2"/>
      <c r="F27" s="2"/>
      <c r="G27" s="2"/>
      <c r="H27" s="2"/>
      <c r="I27" s="2"/>
      <c r="J27" s="2"/>
      <c r="K27" s="2"/>
      <c r="L27" s="2"/>
      <c r="M27" s="2"/>
      <c r="N27" s="2"/>
      <c r="O27" s="2"/>
      <c r="P27" s="2"/>
      <c r="Q27" s="2"/>
      <c r="R27" s="2"/>
      <c r="S27" s="2"/>
      <c r="T27" s="2"/>
      <c r="U27" s="2"/>
    </row>
    <row r="28" customFormat="false" ht="12.75" hidden="false" customHeight="true" outlineLevel="0" collapsed="false">
      <c r="A28" s="51"/>
      <c r="B28" s="51"/>
      <c r="C28" s="58"/>
      <c r="D28" s="51"/>
      <c r="E28" s="2"/>
      <c r="F28" s="2"/>
      <c r="G28" s="2"/>
      <c r="H28" s="2"/>
      <c r="I28" s="2"/>
      <c r="J28" s="2"/>
      <c r="K28" s="2"/>
      <c r="L28" s="2"/>
      <c r="M28" s="2"/>
      <c r="N28" s="2"/>
      <c r="O28" s="2"/>
      <c r="P28" s="2"/>
      <c r="Q28" s="2"/>
      <c r="R28" s="2"/>
      <c r="S28" s="2"/>
      <c r="T28" s="2"/>
      <c r="U28" s="2"/>
    </row>
    <row r="29" customFormat="false" ht="12.75" hidden="false" customHeight="true" outlineLevel="0" collapsed="false">
      <c r="A29" s="51"/>
      <c r="B29" s="51"/>
      <c r="C29" s="58"/>
      <c r="D29" s="51"/>
      <c r="E29" s="2"/>
      <c r="F29" s="2"/>
      <c r="G29" s="2"/>
      <c r="H29" s="2"/>
      <c r="I29" s="2"/>
      <c r="J29" s="2"/>
      <c r="K29" s="2"/>
      <c r="L29" s="2"/>
      <c r="M29" s="2"/>
      <c r="N29" s="2"/>
      <c r="O29" s="2"/>
      <c r="P29" s="2"/>
      <c r="Q29" s="2"/>
      <c r="R29" s="2"/>
      <c r="S29" s="2"/>
      <c r="T29" s="2"/>
      <c r="U29" s="2"/>
    </row>
    <row r="30" customFormat="false" ht="12.75" hidden="false" customHeight="true" outlineLevel="0" collapsed="false">
      <c r="A30" s="51"/>
      <c r="B30" s="51"/>
      <c r="C30" s="58"/>
      <c r="D30" s="51"/>
      <c r="E30" s="2"/>
      <c r="F30" s="2"/>
      <c r="G30" s="2"/>
      <c r="H30" s="2"/>
      <c r="I30" s="2"/>
      <c r="J30" s="2"/>
      <c r="K30" s="2"/>
      <c r="L30" s="2"/>
      <c r="M30" s="2"/>
      <c r="N30" s="2"/>
      <c r="O30" s="2"/>
      <c r="P30" s="2"/>
      <c r="Q30" s="2"/>
      <c r="R30" s="2"/>
      <c r="S30" s="2"/>
      <c r="T30" s="2"/>
      <c r="U30" s="2"/>
    </row>
    <row r="31" customFormat="false" ht="12.75" hidden="false" customHeight="true" outlineLevel="0" collapsed="false">
      <c r="A31" s="51"/>
      <c r="B31" s="51"/>
      <c r="C31" s="58"/>
      <c r="D31" s="51"/>
      <c r="E31" s="2"/>
      <c r="F31" s="2"/>
      <c r="G31" s="2"/>
      <c r="H31" s="2"/>
      <c r="I31" s="2"/>
      <c r="J31" s="2"/>
      <c r="K31" s="2"/>
      <c r="L31" s="2"/>
      <c r="M31" s="2"/>
      <c r="N31" s="2"/>
      <c r="O31" s="2"/>
      <c r="P31" s="2"/>
      <c r="Q31" s="2"/>
      <c r="R31" s="2"/>
      <c r="S31" s="2"/>
      <c r="T31" s="2"/>
      <c r="U31" s="2"/>
    </row>
    <row r="32" customFormat="false" ht="12.75" hidden="false" customHeight="true" outlineLevel="0" collapsed="false">
      <c r="A32" s="51"/>
      <c r="B32" s="51"/>
      <c r="C32" s="58"/>
      <c r="D32" s="51"/>
      <c r="E32" s="2"/>
      <c r="F32" s="2"/>
      <c r="G32" s="2"/>
      <c r="H32" s="2"/>
      <c r="I32" s="2"/>
      <c r="J32" s="2"/>
      <c r="K32" s="2"/>
      <c r="L32" s="2"/>
      <c r="M32" s="2"/>
      <c r="N32" s="2"/>
      <c r="O32" s="2"/>
      <c r="P32" s="2"/>
      <c r="Q32" s="2"/>
      <c r="R32" s="2"/>
      <c r="S32" s="2"/>
      <c r="T32" s="2"/>
      <c r="U32" s="2"/>
    </row>
    <row r="33" customFormat="false" ht="12.75" hidden="false" customHeight="true" outlineLevel="0" collapsed="false">
      <c r="A33" s="51"/>
      <c r="B33" s="51"/>
      <c r="C33" s="58"/>
      <c r="D33" s="51"/>
      <c r="E33" s="2"/>
      <c r="F33" s="2"/>
      <c r="G33" s="2"/>
      <c r="H33" s="2"/>
      <c r="I33" s="2"/>
      <c r="J33" s="2"/>
      <c r="K33" s="2"/>
      <c r="L33" s="2"/>
      <c r="M33" s="2"/>
      <c r="N33" s="2"/>
      <c r="O33" s="2"/>
      <c r="P33" s="2"/>
      <c r="Q33" s="2"/>
      <c r="R33" s="2"/>
      <c r="S33" s="2"/>
      <c r="T33" s="2"/>
      <c r="U33" s="2"/>
    </row>
    <row r="34" customFormat="false" ht="12.75" hidden="false" customHeight="true" outlineLevel="0" collapsed="false">
      <c r="A34" s="51"/>
      <c r="B34" s="51"/>
      <c r="C34" s="58"/>
      <c r="D34" s="51"/>
      <c r="E34" s="2"/>
      <c r="F34" s="2"/>
      <c r="G34" s="2"/>
      <c r="H34" s="2"/>
      <c r="I34" s="2"/>
      <c r="J34" s="2"/>
      <c r="K34" s="2"/>
      <c r="L34" s="2"/>
      <c r="M34" s="2"/>
      <c r="N34" s="2"/>
      <c r="O34" s="2"/>
      <c r="P34" s="2"/>
      <c r="Q34" s="2"/>
      <c r="R34" s="2"/>
      <c r="S34" s="2"/>
      <c r="T34" s="2"/>
      <c r="U34" s="2"/>
    </row>
    <row r="35" customFormat="false" ht="12.75" hidden="false" customHeight="true" outlineLevel="0" collapsed="false">
      <c r="A35" s="51"/>
      <c r="B35" s="51"/>
      <c r="C35" s="58"/>
      <c r="D35" s="51"/>
      <c r="E35" s="2"/>
      <c r="F35" s="2"/>
      <c r="G35" s="2"/>
      <c r="H35" s="2"/>
      <c r="I35" s="2"/>
      <c r="J35" s="2"/>
      <c r="K35" s="2"/>
      <c r="L35" s="2"/>
      <c r="M35" s="2"/>
      <c r="N35" s="2"/>
      <c r="O35" s="2"/>
      <c r="P35" s="2"/>
      <c r="Q35" s="2"/>
      <c r="R35" s="2"/>
      <c r="S35" s="2"/>
      <c r="T35" s="2"/>
      <c r="U35" s="2"/>
    </row>
    <row r="36" customFormat="false" ht="12.75" hidden="false" customHeight="true" outlineLevel="0" collapsed="false">
      <c r="A36" s="51"/>
      <c r="B36" s="51"/>
      <c r="C36" s="58"/>
      <c r="D36" s="51"/>
      <c r="E36" s="2"/>
      <c r="F36" s="2"/>
      <c r="G36" s="2"/>
      <c r="H36" s="2"/>
      <c r="I36" s="2"/>
      <c r="J36" s="2"/>
      <c r="K36" s="2"/>
      <c r="L36" s="2"/>
      <c r="M36" s="2"/>
      <c r="N36" s="2"/>
      <c r="O36" s="2"/>
      <c r="P36" s="2"/>
      <c r="Q36" s="2"/>
      <c r="R36" s="2"/>
      <c r="S36" s="2"/>
      <c r="T36" s="2"/>
      <c r="U36" s="2"/>
    </row>
    <row r="37" customFormat="false" ht="12.75" hidden="false" customHeight="true" outlineLevel="0" collapsed="false">
      <c r="A37" s="51"/>
      <c r="B37" s="51"/>
      <c r="C37" s="58"/>
      <c r="D37" s="51"/>
      <c r="E37" s="2"/>
      <c r="F37" s="2"/>
      <c r="G37" s="2"/>
      <c r="H37" s="2"/>
      <c r="I37" s="2"/>
      <c r="J37" s="2"/>
      <c r="K37" s="2"/>
      <c r="L37" s="2"/>
      <c r="M37" s="2"/>
      <c r="N37" s="2"/>
      <c r="O37" s="2"/>
      <c r="P37" s="2"/>
      <c r="Q37" s="2"/>
      <c r="R37" s="2"/>
      <c r="S37" s="2"/>
      <c r="T37" s="2"/>
      <c r="U37" s="2"/>
    </row>
    <row r="38" customFormat="false" ht="12.75" hidden="false" customHeight="true" outlineLevel="0" collapsed="false">
      <c r="A38" s="51"/>
      <c r="B38" s="51"/>
      <c r="C38" s="58"/>
      <c r="D38" s="51"/>
      <c r="E38" s="2"/>
      <c r="F38" s="2"/>
      <c r="G38" s="2"/>
      <c r="H38" s="2"/>
      <c r="I38" s="2"/>
      <c r="J38" s="2"/>
      <c r="K38" s="2"/>
      <c r="L38" s="2"/>
      <c r="M38" s="2"/>
      <c r="N38" s="2"/>
      <c r="O38" s="2"/>
      <c r="P38" s="2"/>
      <c r="Q38" s="2"/>
      <c r="R38" s="2"/>
      <c r="S38" s="2"/>
      <c r="T38" s="2"/>
      <c r="U38" s="2"/>
    </row>
    <row r="39" customFormat="false" ht="12.75" hidden="false" customHeight="true" outlineLevel="0" collapsed="false">
      <c r="A39" s="51"/>
      <c r="B39" s="51"/>
      <c r="C39" s="58"/>
      <c r="D39" s="51"/>
      <c r="E39" s="2"/>
      <c r="F39" s="2"/>
      <c r="G39" s="2"/>
      <c r="H39" s="2"/>
      <c r="I39" s="2"/>
      <c r="J39" s="2"/>
      <c r="K39" s="2"/>
      <c r="L39" s="2"/>
      <c r="M39" s="2"/>
      <c r="N39" s="2"/>
      <c r="O39" s="2"/>
      <c r="P39" s="2"/>
      <c r="Q39" s="2"/>
      <c r="R39" s="2"/>
      <c r="S39" s="2"/>
      <c r="T39" s="2"/>
      <c r="U39" s="2"/>
    </row>
    <row r="40" customFormat="false" ht="12.75" hidden="false" customHeight="true" outlineLevel="0" collapsed="false">
      <c r="A40" s="51"/>
      <c r="B40" s="51"/>
      <c r="C40" s="58"/>
      <c r="D40" s="51"/>
      <c r="E40" s="2"/>
      <c r="F40" s="2"/>
      <c r="G40" s="2"/>
      <c r="H40" s="2"/>
      <c r="I40" s="2"/>
      <c r="J40" s="2"/>
      <c r="K40" s="2"/>
      <c r="L40" s="2"/>
      <c r="M40" s="2"/>
      <c r="N40" s="2"/>
      <c r="O40" s="2"/>
      <c r="P40" s="2"/>
      <c r="Q40" s="2"/>
      <c r="R40" s="2"/>
      <c r="S40" s="2"/>
      <c r="T40" s="2"/>
      <c r="U40" s="2"/>
    </row>
    <row r="41" customFormat="false" ht="12.75" hidden="false" customHeight="true" outlineLevel="0" collapsed="false">
      <c r="A41" s="51"/>
      <c r="B41" s="51"/>
      <c r="C41" s="58"/>
      <c r="D41" s="51"/>
      <c r="E41" s="2"/>
      <c r="F41" s="2"/>
      <c r="G41" s="2"/>
      <c r="H41" s="2"/>
      <c r="I41" s="2"/>
      <c r="J41" s="2"/>
      <c r="K41" s="2"/>
      <c r="L41" s="2"/>
      <c r="M41" s="2"/>
      <c r="N41" s="2"/>
      <c r="O41" s="2"/>
      <c r="P41" s="2"/>
      <c r="Q41" s="2"/>
      <c r="R41" s="2"/>
      <c r="S41" s="2"/>
      <c r="T41" s="2"/>
      <c r="U41" s="2"/>
    </row>
    <row r="42" customFormat="false" ht="12.75" hidden="false" customHeight="true" outlineLevel="0" collapsed="false">
      <c r="A42" s="51"/>
      <c r="B42" s="51"/>
      <c r="C42" s="58"/>
      <c r="D42" s="51"/>
      <c r="E42" s="2"/>
      <c r="F42" s="2"/>
      <c r="G42" s="2"/>
      <c r="H42" s="2"/>
      <c r="I42" s="2"/>
      <c r="J42" s="2"/>
      <c r="K42" s="2"/>
      <c r="L42" s="2"/>
      <c r="M42" s="2"/>
      <c r="N42" s="2"/>
      <c r="O42" s="2"/>
      <c r="P42" s="2"/>
      <c r="Q42" s="2"/>
      <c r="R42" s="2"/>
      <c r="S42" s="2"/>
      <c r="T42" s="2"/>
      <c r="U42" s="2"/>
    </row>
    <row r="43" customFormat="false" ht="12.75" hidden="false" customHeight="true" outlineLevel="0" collapsed="false">
      <c r="A43" s="51"/>
      <c r="B43" s="51"/>
      <c r="C43" s="58"/>
      <c r="D43" s="51"/>
      <c r="E43" s="2"/>
      <c r="F43" s="2"/>
      <c r="G43" s="2"/>
      <c r="H43" s="2"/>
      <c r="I43" s="2"/>
      <c r="J43" s="2"/>
      <c r="K43" s="2"/>
      <c r="L43" s="2"/>
      <c r="M43" s="2"/>
      <c r="N43" s="2"/>
      <c r="O43" s="2"/>
      <c r="P43" s="2"/>
      <c r="Q43" s="2"/>
      <c r="R43" s="2"/>
      <c r="S43" s="2"/>
      <c r="T43" s="2"/>
      <c r="U43" s="2"/>
    </row>
    <row r="44" customFormat="false" ht="12.75" hidden="false" customHeight="true" outlineLevel="0" collapsed="false">
      <c r="A44" s="51"/>
      <c r="B44" s="51"/>
      <c r="C44" s="58"/>
      <c r="D44" s="51"/>
      <c r="E44" s="2"/>
      <c r="F44" s="2"/>
      <c r="G44" s="2"/>
      <c r="H44" s="2"/>
      <c r="I44" s="2"/>
      <c r="J44" s="2"/>
      <c r="K44" s="2"/>
      <c r="L44" s="2"/>
      <c r="M44" s="2"/>
      <c r="N44" s="2"/>
      <c r="O44" s="2"/>
      <c r="P44" s="2"/>
      <c r="Q44" s="2"/>
      <c r="R44" s="2"/>
      <c r="S44" s="2"/>
      <c r="T44" s="2"/>
      <c r="U44" s="2"/>
    </row>
    <row r="45" customFormat="false" ht="12.75" hidden="false" customHeight="true" outlineLevel="0" collapsed="false">
      <c r="A45" s="51"/>
      <c r="B45" s="51"/>
      <c r="C45" s="58"/>
      <c r="D45" s="51"/>
      <c r="E45" s="2"/>
      <c r="F45" s="2"/>
      <c r="G45" s="2"/>
      <c r="H45" s="2"/>
      <c r="I45" s="2"/>
      <c r="J45" s="2"/>
      <c r="K45" s="2"/>
      <c r="L45" s="2"/>
      <c r="M45" s="2"/>
      <c r="N45" s="2"/>
      <c r="O45" s="2"/>
      <c r="P45" s="2"/>
      <c r="Q45" s="2"/>
      <c r="R45" s="2"/>
      <c r="S45" s="2"/>
      <c r="T45" s="2"/>
      <c r="U45" s="2"/>
    </row>
    <row r="46" customFormat="false" ht="12.75" hidden="false" customHeight="true" outlineLevel="0" collapsed="false">
      <c r="A46" s="51"/>
      <c r="B46" s="51"/>
      <c r="C46" s="58"/>
      <c r="D46" s="51"/>
      <c r="E46" s="2"/>
      <c r="F46" s="2"/>
      <c r="G46" s="2"/>
      <c r="H46" s="2"/>
      <c r="I46" s="2"/>
      <c r="J46" s="2"/>
      <c r="K46" s="2"/>
      <c r="L46" s="2"/>
      <c r="M46" s="2"/>
      <c r="N46" s="2"/>
      <c r="O46" s="2"/>
      <c r="P46" s="2"/>
      <c r="Q46" s="2"/>
      <c r="R46" s="2"/>
      <c r="S46" s="2"/>
      <c r="T46" s="2"/>
      <c r="U46" s="2"/>
    </row>
    <row r="47" customFormat="false" ht="12.75" hidden="false" customHeight="true" outlineLevel="0" collapsed="false">
      <c r="A47" s="51"/>
      <c r="B47" s="51"/>
      <c r="C47" s="58"/>
      <c r="D47" s="51"/>
      <c r="E47" s="2"/>
      <c r="F47" s="2"/>
      <c r="G47" s="2"/>
      <c r="H47" s="2"/>
      <c r="I47" s="2"/>
      <c r="J47" s="2"/>
      <c r="K47" s="2"/>
      <c r="L47" s="2"/>
      <c r="M47" s="2"/>
      <c r="N47" s="2"/>
      <c r="O47" s="2"/>
      <c r="P47" s="2"/>
      <c r="Q47" s="2"/>
      <c r="R47" s="2"/>
      <c r="S47" s="2"/>
      <c r="T47" s="2"/>
      <c r="U47" s="2"/>
    </row>
    <row r="48" customFormat="false" ht="12.75" hidden="false" customHeight="true" outlineLevel="0" collapsed="false">
      <c r="A48" s="51"/>
      <c r="B48" s="51"/>
      <c r="C48" s="58"/>
      <c r="D48" s="51"/>
      <c r="E48" s="2"/>
      <c r="F48" s="2"/>
      <c r="G48" s="2"/>
      <c r="H48" s="2"/>
      <c r="I48" s="2"/>
      <c r="J48" s="2"/>
      <c r="K48" s="2"/>
      <c r="L48" s="2"/>
      <c r="M48" s="2"/>
      <c r="N48" s="2"/>
      <c r="O48" s="2"/>
      <c r="P48" s="2"/>
      <c r="Q48" s="2"/>
      <c r="R48" s="2"/>
      <c r="S48" s="2"/>
      <c r="T48" s="2"/>
      <c r="U48" s="2"/>
    </row>
    <row r="49" customFormat="false" ht="12.75" hidden="false" customHeight="true" outlineLevel="0" collapsed="false">
      <c r="A49" s="51"/>
      <c r="B49" s="51"/>
      <c r="C49" s="58"/>
      <c r="D49" s="51"/>
      <c r="E49" s="2"/>
      <c r="F49" s="2"/>
      <c r="G49" s="2"/>
      <c r="H49" s="2"/>
      <c r="I49" s="2"/>
      <c r="J49" s="2"/>
      <c r="K49" s="2"/>
      <c r="L49" s="2"/>
      <c r="M49" s="2"/>
      <c r="N49" s="2"/>
      <c r="O49" s="2"/>
      <c r="P49" s="2"/>
      <c r="Q49" s="2"/>
      <c r="R49" s="2"/>
      <c r="S49" s="2"/>
      <c r="T49" s="2"/>
      <c r="U49" s="2"/>
    </row>
    <row r="50" customFormat="false" ht="12.75" hidden="false" customHeight="true" outlineLevel="0" collapsed="false">
      <c r="A50" s="51"/>
      <c r="B50" s="51"/>
      <c r="C50" s="58"/>
      <c r="D50" s="51"/>
      <c r="E50" s="2"/>
      <c r="F50" s="2"/>
      <c r="G50" s="2"/>
      <c r="H50" s="2"/>
      <c r="I50" s="2"/>
      <c r="J50" s="2"/>
      <c r="K50" s="2"/>
      <c r="L50" s="2"/>
      <c r="M50" s="2"/>
      <c r="N50" s="2"/>
      <c r="O50" s="2"/>
      <c r="P50" s="2"/>
      <c r="Q50" s="2"/>
      <c r="R50" s="2"/>
      <c r="S50" s="2"/>
      <c r="T50" s="2"/>
      <c r="U50" s="2"/>
    </row>
    <row r="51" customFormat="false" ht="12.75" hidden="false" customHeight="true" outlineLevel="0" collapsed="false">
      <c r="A51" s="51"/>
      <c r="B51" s="51"/>
      <c r="C51" s="58"/>
      <c r="D51" s="51"/>
      <c r="E51" s="2"/>
      <c r="F51" s="2"/>
      <c r="G51" s="2"/>
      <c r="H51" s="2"/>
      <c r="I51" s="2"/>
      <c r="J51" s="2"/>
      <c r="K51" s="2"/>
      <c r="L51" s="2"/>
      <c r="M51" s="2"/>
      <c r="N51" s="2"/>
      <c r="O51" s="2"/>
      <c r="P51" s="2"/>
      <c r="Q51" s="2"/>
      <c r="R51" s="2"/>
      <c r="S51" s="2"/>
      <c r="T51" s="2"/>
      <c r="U51" s="2"/>
    </row>
    <row r="52" customFormat="false" ht="12.75" hidden="false" customHeight="true" outlineLevel="0" collapsed="false">
      <c r="A52" s="51"/>
      <c r="B52" s="51"/>
      <c r="C52" s="58"/>
      <c r="D52" s="51"/>
      <c r="E52" s="2"/>
      <c r="F52" s="2"/>
      <c r="G52" s="2"/>
      <c r="H52" s="2"/>
      <c r="I52" s="2"/>
      <c r="J52" s="2"/>
      <c r="K52" s="2"/>
      <c r="L52" s="2"/>
      <c r="M52" s="2"/>
      <c r="N52" s="2"/>
      <c r="O52" s="2"/>
      <c r="P52" s="2"/>
      <c r="Q52" s="2"/>
      <c r="R52" s="2"/>
      <c r="S52" s="2"/>
      <c r="T52" s="2"/>
      <c r="U52" s="2"/>
    </row>
    <row r="53" customFormat="false" ht="12.75" hidden="false" customHeight="true" outlineLevel="0" collapsed="false">
      <c r="A53" s="51"/>
      <c r="B53" s="51"/>
      <c r="C53" s="58"/>
      <c r="D53" s="51"/>
      <c r="E53" s="2"/>
      <c r="F53" s="2"/>
      <c r="G53" s="2"/>
      <c r="H53" s="2"/>
      <c r="I53" s="2"/>
      <c r="J53" s="2"/>
      <c r="K53" s="2"/>
      <c r="L53" s="2"/>
      <c r="M53" s="2"/>
      <c r="N53" s="2"/>
      <c r="O53" s="2"/>
      <c r="P53" s="2"/>
      <c r="Q53" s="2"/>
      <c r="R53" s="2"/>
      <c r="S53" s="2"/>
      <c r="T53" s="2"/>
      <c r="U53" s="2"/>
    </row>
    <row r="54" customFormat="false" ht="12.75" hidden="false" customHeight="true" outlineLevel="0" collapsed="false">
      <c r="A54" s="51"/>
      <c r="B54" s="51"/>
      <c r="C54" s="58"/>
      <c r="D54" s="51"/>
      <c r="E54" s="2"/>
      <c r="F54" s="2"/>
      <c r="G54" s="2"/>
      <c r="H54" s="2"/>
      <c r="I54" s="2"/>
      <c r="J54" s="2"/>
      <c r="K54" s="2"/>
      <c r="L54" s="2"/>
      <c r="M54" s="2"/>
      <c r="N54" s="2"/>
      <c r="O54" s="2"/>
      <c r="P54" s="2"/>
      <c r="Q54" s="2"/>
      <c r="R54" s="2"/>
      <c r="S54" s="2"/>
      <c r="T54" s="2"/>
      <c r="U54" s="2"/>
    </row>
    <row r="55" customFormat="false" ht="12.75" hidden="false" customHeight="true" outlineLevel="0" collapsed="false">
      <c r="A55" s="51"/>
      <c r="B55" s="51"/>
      <c r="C55" s="58"/>
      <c r="D55" s="51"/>
      <c r="E55" s="2"/>
      <c r="F55" s="2"/>
      <c r="G55" s="2"/>
      <c r="H55" s="2"/>
      <c r="I55" s="2"/>
      <c r="J55" s="2"/>
      <c r="K55" s="2"/>
      <c r="L55" s="2"/>
      <c r="M55" s="2"/>
      <c r="N55" s="2"/>
      <c r="O55" s="2"/>
      <c r="P55" s="2"/>
      <c r="Q55" s="2"/>
      <c r="R55" s="2"/>
      <c r="S55" s="2"/>
      <c r="T55" s="2"/>
      <c r="U55" s="2"/>
    </row>
    <row r="56" customFormat="false" ht="12.75" hidden="false" customHeight="true" outlineLevel="0" collapsed="false">
      <c r="A56" s="51"/>
      <c r="B56" s="51"/>
      <c r="C56" s="58"/>
      <c r="D56" s="51"/>
      <c r="E56" s="2"/>
      <c r="F56" s="2"/>
      <c r="G56" s="2"/>
      <c r="H56" s="2"/>
      <c r="I56" s="2"/>
      <c r="J56" s="2"/>
      <c r="K56" s="2"/>
      <c r="L56" s="2"/>
      <c r="M56" s="2"/>
      <c r="N56" s="2"/>
      <c r="O56" s="2"/>
      <c r="P56" s="2"/>
      <c r="Q56" s="2"/>
      <c r="R56" s="2"/>
      <c r="S56" s="2"/>
      <c r="T56" s="2"/>
      <c r="U56" s="2"/>
    </row>
    <row r="57" customFormat="false" ht="12.75" hidden="false" customHeight="true" outlineLevel="0" collapsed="false">
      <c r="A57" s="51"/>
      <c r="B57" s="51"/>
      <c r="C57" s="58"/>
      <c r="D57" s="51"/>
      <c r="E57" s="2"/>
      <c r="F57" s="2"/>
      <c r="G57" s="2"/>
      <c r="H57" s="2"/>
      <c r="I57" s="2"/>
      <c r="J57" s="2"/>
      <c r="K57" s="2"/>
      <c r="L57" s="2"/>
      <c r="M57" s="2"/>
      <c r="N57" s="2"/>
      <c r="O57" s="2"/>
      <c r="P57" s="2"/>
      <c r="Q57" s="2"/>
      <c r="R57" s="2"/>
      <c r="S57" s="2"/>
      <c r="T57" s="2"/>
      <c r="U57" s="2"/>
    </row>
    <row r="58" customFormat="false" ht="12.75" hidden="false" customHeight="true" outlineLevel="0" collapsed="false">
      <c r="A58" s="51"/>
      <c r="B58" s="51"/>
      <c r="C58" s="58"/>
      <c r="D58" s="51"/>
      <c r="E58" s="2"/>
      <c r="F58" s="2"/>
      <c r="G58" s="2"/>
      <c r="H58" s="2"/>
      <c r="I58" s="2"/>
      <c r="J58" s="2"/>
      <c r="K58" s="2"/>
      <c r="L58" s="2"/>
      <c r="M58" s="2"/>
      <c r="N58" s="2"/>
      <c r="O58" s="2"/>
      <c r="P58" s="2"/>
      <c r="Q58" s="2"/>
      <c r="R58" s="2"/>
      <c r="S58" s="2"/>
      <c r="T58" s="2"/>
      <c r="U58" s="2"/>
    </row>
    <row r="59" customFormat="false" ht="12.75" hidden="false" customHeight="true" outlineLevel="0" collapsed="false">
      <c r="A59" s="51"/>
      <c r="B59" s="51"/>
      <c r="C59" s="58"/>
      <c r="D59" s="51"/>
      <c r="E59" s="2"/>
      <c r="F59" s="2"/>
      <c r="G59" s="2"/>
      <c r="H59" s="2"/>
      <c r="I59" s="2"/>
      <c r="J59" s="2"/>
      <c r="K59" s="2"/>
      <c r="L59" s="2"/>
      <c r="M59" s="2"/>
      <c r="N59" s="2"/>
      <c r="O59" s="2"/>
      <c r="P59" s="2"/>
      <c r="Q59" s="2"/>
      <c r="R59" s="2"/>
      <c r="S59" s="2"/>
      <c r="T59" s="2"/>
      <c r="U59" s="2"/>
    </row>
    <row r="60" customFormat="false" ht="12.75" hidden="false" customHeight="true" outlineLevel="0" collapsed="false">
      <c r="A60" s="51"/>
      <c r="B60" s="51"/>
      <c r="C60" s="58"/>
      <c r="D60" s="51"/>
      <c r="E60" s="2"/>
      <c r="F60" s="2"/>
      <c r="G60" s="2"/>
      <c r="H60" s="2"/>
      <c r="I60" s="2"/>
      <c r="J60" s="2"/>
      <c r="K60" s="2"/>
      <c r="L60" s="2"/>
      <c r="M60" s="2"/>
      <c r="N60" s="2"/>
      <c r="O60" s="2"/>
      <c r="P60" s="2"/>
      <c r="Q60" s="2"/>
      <c r="R60" s="2"/>
      <c r="S60" s="2"/>
      <c r="T60" s="2"/>
      <c r="U60" s="2"/>
    </row>
    <row r="61" customFormat="false" ht="12.75" hidden="false" customHeight="true" outlineLevel="0" collapsed="false">
      <c r="A61" s="51"/>
      <c r="B61" s="51"/>
      <c r="C61" s="58"/>
      <c r="D61" s="51"/>
      <c r="E61" s="2"/>
      <c r="F61" s="2"/>
      <c r="G61" s="2"/>
      <c r="H61" s="2"/>
      <c r="I61" s="2"/>
      <c r="J61" s="2"/>
      <c r="K61" s="2"/>
      <c r="L61" s="2"/>
      <c r="M61" s="2"/>
      <c r="N61" s="2"/>
      <c r="O61" s="2"/>
      <c r="P61" s="2"/>
      <c r="Q61" s="2"/>
      <c r="R61" s="2"/>
      <c r="S61" s="2"/>
      <c r="T61" s="2"/>
      <c r="U61" s="2"/>
    </row>
    <row r="62" customFormat="false" ht="12.75" hidden="false" customHeight="true" outlineLevel="0" collapsed="false">
      <c r="A62" s="51"/>
      <c r="B62" s="51"/>
      <c r="C62" s="58"/>
      <c r="D62" s="51"/>
      <c r="E62" s="2"/>
      <c r="F62" s="2"/>
      <c r="G62" s="2"/>
      <c r="H62" s="2"/>
      <c r="I62" s="2"/>
      <c r="J62" s="2"/>
      <c r="K62" s="2"/>
      <c r="L62" s="2"/>
      <c r="M62" s="2"/>
      <c r="N62" s="2"/>
      <c r="O62" s="2"/>
      <c r="P62" s="2"/>
      <c r="Q62" s="2"/>
      <c r="R62" s="2"/>
      <c r="S62" s="2"/>
      <c r="T62" s="2"/>
      <c r="U62" s="2"/>
    </row>
    <row r="63" customFormat="false" ht="12.75" hidden="false" customHeight="true" outlineLevel="0" collapsed="false">
      <c r="A63" s="51"/>
      <c r="B63" s="51"/>
      <c r="C63" s="58"/>
      <c r="D63" s="51"/>
      <c r="E63" s="2"/>
      <c r="F63" s="2"/>
      <c r="G63" s="2"/>
      <c r="H63" s="2"/>
      <c r="I63" s="2"/>
      <c r="J63" s="2"/>
      <c r="K63" s="2"/>
      <c r="L63" s="2"/>
      <c r="M63" s="2"/>
      <c r="N63" s="2"/>
      <c r="O63" s="2"/>
      <c r="P63" s="2"/>
      <c r="Q63" s="2"/>
      <c r="R63" s="2"/>
      <c r="S63" s="2"/>
      <c r="T63" s="2"/>
      <c r="U63" s="2"/>
    </row>
    <row r="64" customFormat="false" ht="12.75" hidden="false" customHeight="true" outlineLevel="0" collapsed="false">
      <c r="A64" s="51"/>
      <c r="B64" s="51"/>
      <c r="C64" s="58"/>
      <c r="D64" s="51"/>
      <c r="E64" s="2"/>
      <c r="F64" s="2"/>
      <c r="G64" s="2"/>
      <c r="H64" s="2"/>
      <c r="I64" s="2"/>
      <c r="J64" s="2"/>
      <c r="K64" s="2"/>
      <c r="L64" s="2"/>
      <c r="M64" s="2"/>
      <c r="N64" s="2"/>
      <c r="O64" s="2"/>
      <c r="P64" s="2"/>
      <c r="Q64" s="2"/>
      <c r="R64" s="2"/>
      <c r="S64" s="2"/>
      <c r="T64" s="2"/>
      <c r="U64" s="2"/>
    </row>
    <row r="65" customFormat="false" ht="12.75" hidden="false" customHeight="true" outlineLevel="0" collapsed="false">
      <c r="A65" s="51"/>
      <c r="B65" s="51"/>
      <c r="C65" s="58"/>
      <c r="D65" s="51"/>
      <c r="E65" s="2"/>
      <c r="F65" s="2"/>
      <c r="G65" s="2"/>
      <c r="H65" s="2"/>
      <c r="I65" s="2"/>
      <c r="J65" s="2"/>
      <c r="K65" s="2"/>
      <c r="L65" s="2"/>
      <c r="M65" s="2"/>
      <c r="N65" s="2"/>
      <c r="O65" s="2"/>
      <c r="P65" s="2"/>
      <c r="Q65" s="2"/>
      <c r="R65" s="2"/>
      <c r="S65" s="2"/>
      <c r="T65" s="2"/>
      <c r="U65" s="2"/>
    </row>
    <row r="66" customFormat="false" ht="12.75" hidden="false" customHeight="true" outlineLevel="0" collapsed="false">
      <c r="A66" s="51"/>
      <c r="B66" s="51"/>
      <c r="C66" s="58"/>
      <c r="D66" s="51"/>
      <c r="E66" s="2"/>
      <c r="F66" s="2"/>
      <c r="G66" s="2"/>
      <c r="H66" s="2"/>
      <c r="I66" s="2"/>
      <c r="J66" s="2"/>
      <c r="K66" s="2"/>
      <c r="L66" s="2"/>
      <c r="M66" s="2"/>
      <c r="N66" s="2"/>
      <c r="O66" s="2"/>
      <c r="P66" s="2"/>
      <c r="Q66" s="2"/>
      <c r="R66" s="2"/>
      <c r="S66" s="2"/>
      <c r="T66" s="2"/>
      <c r="U66" s="2"/>
    </row>
    <row r="67" customFormat="false" ht="12.75" hidden="false" customHeight="true" outlineLevel="0" collapsed="false">
      <c r="A67" s="51"/>
      <c r="B67" s="51"/>
      <c r="C67" s="58"/>
      <c r="D67" s="51"/>
      <c r="E67" s="2"/>
      <c r="F67" s="2"/>
      <c r="G67" s="2"/>
      <c r="H67" s="2"/>
      <c r="I67" s="2"/>
      <c r="J67" s="2"/>
      <c r="K67" s="2"/>
      <c r="L67" s="2"/>
      <c r="M67" s="2"/>
      <c r="N67" s="2"/>
      <c r="O67" s="2"/>
      <c r="P67" s="2"/>
      <c r="Q67" s="2"/>
      <c r="R67" s="2"/>
      <c r="S67" s="2"/>
      <c r="T67" s="2"/>
      <c r="U67" s="2"/>
    </row>
    <row r="68" customFormat="false" ht="12.75" hidden="false" customHeight="true" outlineLevel="0" collapsed="false">
      <c r="A68" s="51"/>
      <c r="B68" s="51"/>
      <c r="C68" s="58"/>
      <c r="D68" s="51"/>
      <c r="E68" s="2"/>
      <c r="F68" s="2"/>
      <c r="G68" s="2"/>
      <c r="H68" s="2"/>
      <c r="I68" s="2"/>
      <c r="J68" s="2"/>
      <c r="K68" s="2"/>
      <c r="L68" s="2"/>
      <c r="M68" s="2"/>
      <c r="N68" s="2"/>
      <c r="O68" s="2"/>
      <c r="P68" s="2"/>
      <c r="Q68" s="2"/>
      <c r="R68" s="2"/>
      <c r="S68" s="2"/>
      <c r="T68" s="2"/>
      <c r="U68" s="2"/>
    </row>
    <row r="69" customFormat="false" ht="12.75" hidden="false" customHeight="true" outlineLevel="0" collapsed="false">
      <c r="A69" s="51"/>
      <c r="B69" s="51"/>
      <c r="C69" s="58"/>
      <c r="D69" s="51"/>
      <c r="E69" s="2"/>
      <c r="F69" s="2"/>
      <c r="G69" s="2"/>
      <c r="H69" s="2"/>
      <c r="I69" s="2"/>
      <c r="J69" s="2"/>
      <c r="K69" s="2"/>
      <c r="L69" s="2"/>
      <c r="M69" s="2"/>
      <c r="N69" s="2"/>
      <c r="O69" s="2"/>
      <c r="P69" s="2"/>
      <c r="Q69" s="2"/>
      <c r="R69" s="2"/>
      <c r="S69" s="2"/>
      <c r="T69" s="2"/>
      <c r="U69" s="2"/>
    </row>
    <row r="70" customFormat="false" ht="12.75" hidden="false" customHeight="true" outlineLevel="0" collapsed="false">
      <c r="A70" s="51"/>
      <c r="B70" s="51"/>
      <c r="C70" s="58"/>
      <c r="D70" s="51"/>
      <c r="E70" s="2"/>
      <c r="F70" s="2"/>
      <c r="G70" s="2"/>
      <c r="H70" s="2"/>
      <c r="I70" s="2"/>
      <c r="J70" s="2"/>
      <c r="K70" s="2"/>
      <c r="L70" s="2"/>
      <c r="M70" s="2"/>
      <c r="N70" s="2"/>
      <c r="O70" s="2"/>
      <c r="P70" s="2"/>
      <c r="Q70" s="2"/>
      <c r="R70" s="2"/>
      <c r="S70" s="2"/>
      <c r="T70" s="2"/>
      <c r="U70" s="2"/>
    </row>
    <row r="71" customFormat="false" ht="12.75" hidden="false" customHeight="true" outlineLevel="0" collapsed="false">
      <c r="A71" s="51"/>
      <c r="B71" s="51"/>
      <c r="C71" s="58"/>
      <c r="D71" s="51"/>
      <c r="E71" s="2"/>
      <c r="F71" s="2"/>
      <c r="G71" s="2"/>
      <c r="H71" s="2"/>
      <c r="I71" s="2"/>
      <c r="J71" s="2"/>
      <c r="K71" s="2"/>
      <c r="L71" s="2"/>
      <c r="M71" s="2"/>
      <c r="N71" s="2"/>
      <c r="O71" s="2"/>
      <c r="P71" s="2"/>
      <c r="Q71" s="2"/>
      <c r="R71" s="2"/>
      <c r="S71" s="2"/>
      <c r="T71" s="2"/>
      <c r="U71" s="2"/>
    </row>
    <row r="72" customFormat="false" ht="12.75" hidden="false" customHeight="true" outlineLevel="0" collapsed="false">
      <c r="A72" s="51"/>
      <c r="B72" s="51"/>
      <c r="C72" s="58"/>
      <c r="D72" s="51"/>
      <c r="E72" s="2"/>
      <c r="F72" s="2"/>
      <c r="G72" s="2"/>
      <c r="H72" s="2"/>
      <c r="I72" s="2"/>
      <c r="J72" s="2"/>
      <c r="K72" s="2"/>
      <c r="L72" s="2"/>
      <c r="M72" s="2"/>
      <c r="N72" s="2"/>
      <c r="O72" s="2"/>
      <c r="P72" s="2"/>
      <c r="Q72" s="2"/>
      <c r="R72" s="2"/>
      <c r="S72" s="2"/>
      <c r="T72" s="2"/>
      <c r="U72" s="2"/>
    </row>
    <row r="73" customFormat="false" ht="12.75" hidden="false" customHeight="true" outlineLevel="0" collapsed="false">
      <c r="A73" s="51"/>
      <c r="B73" s="51"/>
      <c r="C73" s="58"/>
      <c r="D73" s="51"/>
      <c r="E73" s="2"/>
      <c r="F73" s="2"/>
      <c r="G73" s="2"/>
      <c r="H73" s="2"/>
      <c r="I73" s="2"/>
      <c r="J73" s="2"/>
      <c r="K73" s="2"/>
      <c r="L73" s="2"/>
      <c r="M73" s="2"/>
      <c r="N73" s="2"/>
      <c r="O73" s="2"/>
      <c r="P73" s="2"/>
      <c r="Q73" s="2"/>
      <c r="R73" s="2"/>
      <c r="S73" s="2"/>
      <c r="T73" s="2"/>
      <c r="U73" s="2"/>
    </row>
    <row r="74" customFormat="false" ht="12.75" hidden="false" customHeight="true" outlineLevel="0" collapsed="false">
      <c r="A74" s="51"/>
      <c r="B74" s="51"/>
      <c r="C74" s="58"/>
      <c r="D74" s="51"/>
      <c r="E74" s="2"/>
      <c r="F74" s="2"/>
      <c r="G74" s="2"/>
      <c r="H74" s="2"/>
      <c r="I74" s="2"/>
      <c r="J74" s="2"/>
      <c r="K74" s="2"/>
      <c r="L74" s="2"/>
      <c r="M74" s="2"/>
      <c r="N74" s="2"/>
      <c r="O74" s="2"/>
      <c r="P74" s="2"/>
      <c r="Q74" s="2"/>
      <c r="R74" s="2"/>
      <c r="S74" s="2"/>
      <c r="T74" s="2"/>
      <c r="U74" s="2"/>
    </row>
    <row r="75" customFormat="false" ht="12.75" hidden="false" customHeight="true" outlineLevel="0" collapsed="false">
      <c r="A75" s="51"/>
      <c r="B75" s="51"/>
      <c r="C75" s="58"/>
      <c r="D75" s="51"/>
      <c r="E75" s="2"/>
      <c r="F75" s="2"/>
      <c r="G75" s="2"/>
      <c r="H75" s="2"/>
      <c r="I75" s="2"/>
      <c r="J75" s="2"/>
      <c r="K75" s="2"/>
      <c r="L75" s="2"/>
      <c r="M75" s="2"/>
      <c r="N75" s="2"/>
      <c r="O75" s="2"/>
      <c r="P75" s="2"/>
      <c r="Q75" s="2"/>
      <c r="R75" s="2"/>
      <c r="S75" s="2"/>
      <c r="T75" s="2"/>
      <c r="U75" s="2"/>
    </row>
    <row r="76" customFormat="false" ht="12.75" hidden="false" customHeight="true" outlineLevel="0" collapsed="false">
      <c r="A76" s="51"/>
      <c r="B76" s="51"/>
      <c r="C76" s="58"/>
      <c r="D76" s="51"/>
      <c r="E76" s="2"/>
      <c r="F76" s="2"/>
      <c r="G76" s="2"/>
      <c r="H76" s="2"/>
      <c r="I76" s="2"/>
      <c r="J76" s="2"/>
      <c r="K76" s="2"/>
      <c r="L76" s="2"/>
      <c r="M76" s="2"/>
      <c r="N76" s="2"/>
      <c r="O76" s="2"/>
      <c r="P76" s="2"/>
      <c r="Q76" s="2"/>
      <c r="R76" s="2"/>
      <c r="S76" s="2"/>
      <c r="T76" s="2"/>
      <c r="U76" s="2"/>
    </row>
    <row r="77" customFormat="false" ht="12.75" hidden="false" customHeight="true" outlineLevel="0" collapsed="false">
      <c r="A77" s="51"/>
      <c r="B77" s="51"/>
      <c r="C77" s="58"/>
      <c r="D77" s="51"/>
      <c r="E77" s="2"/>
      <c r="F77" s="2"/>
      <c r="G77" s="2"/>
      <c r="H77" s="2"/>
      <c r="I77" s="2"/>
      <c r="J77" s="2"/>
      <c r="K77" s="2"/>
      <c r="L77" s="2"/>
      <c r="M77" s="2"/>
      <c r="N77" s="2"/>
      <c r="O77" s="2"/>
      <c r="P77" s="2"/>
      <c r="Q77" s="2"/>
      <c r="R77" s="2"/>
      <c r="S77" s="2"/>
      <c r="T77" s="2"/>
      <c r="U77" s="2"/>
    </row>
    <row r="78" customFormat="false" ht="12.75" hidden="false" customHeight="true" outlineLevel="0" collapsed="false">
      <c r="A78" s="51"/>
      <c r="B78" s="51"/>
      <c r="C78" s="58"/>
      <c r="D78" s="51"/>
      <c r="E78" s="2"/>
      <c r="F78" s="2"/>
      <c r="G78" s="2"/>
      <c r="H78" s="2"/>
      <c r="I78" s="2"/>
      <c r="J78" s="2"/>
      <c r="K78" s="2"/>
      <c r="L78" s="2"/>
      <c r="M78" s="2"/>
      <c r="N78" s="2"/>
      <c r="O78" s="2"/>
      <c r="P78" s="2"/>
      <c r="Q78" s="2"/>
      <c r="R78" s="2"/>
      <c r="S78" s="2"/>
      <c r="T78" s="2"/>
      <c r="U78" s="2"/>
    </row>
    <row r="79" customFormat="false" ht="12.75" hidden="false" customHeight="true" outlineLevel="0" collapsed="false">
      <c r="A79" s="51"/>
      <c r="B79" s="51"/>
      <c r="C79" s="58"/>
      <c r="D79" s="51"/>
      <c r="E79" s="2"/>
      <c r="F79" s="2"/>
      <c r="G79" s="2"/>
      <c r="H79" s="2"/>
      <c r="I79" s="2"/>
      <c r="J79" s="2"/>
      <c r="K79" s="2"/>
      <c r="L79" s="2"/>
      <c r="M79" s="2"/>
      <c r="N79" s="2"/>
      <c r="O79" s="2"/>
      <c r="P79" s="2"/>
      <c r="Q79" s="2"/>
      <c r="R79" s="2"/>
      <c r="S79" s="2"/>
      <c r="T79" s="2"/>
      <c r="U79" s="2"/>
    </row>
    <row r="80" customFormat="false" ht="12.75" hidden="false" customHeight="true" outlineLevel="0" collapsed="false">
      <c r="A80" s="51"/>
      <c r="B80" s="51"/>
      <c r="C80" s="58"/>
      <c r="D80" s="51"/>
      <c r="E80" s="2"/>
      <c r="F80" s="2"/>
      <c r="G80" s="2"/>
      <c r="H80" s="2"/>
      <c r="I80" s="2"/>
      <c r="J80" s="2"/>
      <c r="K80" s="2"/>
      <c r="L80" s="2"/>
      <c r="M80" s="2"/>
      <c r="N80" s="2"/>
      <c r="O80" s="2"/>
      <c r="P80" s="2"/>
      <c r="Q80" s="2"/>
      <c r="R80" s="2"/>
      <c r="S80" s="2"/>
      <c r="T80" s="2"/>
      <c r="U80" s="2"/>
    </row>
    <row r="81" customFormat="false" ht="12.75" hidden="false" customHeight="true" outlineLevel="0" collapsed="false">
      <c r="A81" s="51"/>
      <c r="B81" s="51"/>
      <c r="C81" s="58"/>
      <c r="D81" s="51"/>
      <c r="E81" s="2"/>
      <c r="F81" s="2"/>
      <c r="G81" s="2"/>
      <c r="H81" s="2"/>
      <c r="I81" s="2"/>
      <c r="J81" s="2"/>
      <c r="K81" s="2"/>
      <c r="L81" s="2"/>
      <c r="M81" s="2"/>
      <c r="N81" s="2"/>
      <c r="O81" s="2"/>
      <c r="P81" s="2"/>
      <c r="Q81" s="2"/>
      <c r="R81" s="2"/>
      <c r="S81" s="2"/>
      <c r="T81" s="2"/>
      <c r="U81" s="2"/>
    </row>
    <row r="82" customFormat="false" ht="12.75" hidden="false" customHeight="true" outlineLevel="0" collapsed="false">
      <c r="A82" s="51"/>
      <c r="B82" s="51"/>
      <c r="C82" s="58"/>
      <c r="D82" s="51"/>
      <c r="E82" s="2"/>
      <c r="F82" s="2"/>
      <c r="G82" s="2"/>
      <c r="H82" s="2"/>
      <c r="I82" s="2"/>
      <c r="J82" s="2"/>
      <c r="K82" s="2"/>
      <c r="L82" s="2"/>
      <c r="M82" s="2"/>
      <c r="N82" s="2"/>
      <c r="O82" s="2"/>
      <c r="P82" s="2"/>
      <c r="Q82" s="2"/>
      <c r="R82" s="2"/>
      <c r="S82" s="2"/>
      <c r="T82" s="2"/>
      <c r="U82" s="2"/>
    </row>
    <row r="83" customFormat="false" ht="12.75" hidden="false" customHeight="true" outlineLevel="0" collapsed="false">
      <c r="A83" s="51"/>
      <c r="B83" s="51"/>
      <c r="C83" s="58"/>
      <c r="D83" s="51"/>
      <c r="E83" s="2"/>
      <c r="F83" s="2"/>
      <c r="G83" s="2"/>
      <c r="H83" s="2"/>
      <c r="I83" s="2"/>
      <c r="J83" s="2"/>
      <c r="K83" s="2"/>
      <c r="L83" s="2"/>
      <c r="M83" s="2"/>
      <c r="N83" s="2"/>
      <c r="O83" s="2"/>
      <c r="P83" s="2"/>
      <c r="Q83" s="2"/>
      <c r="R83" s="2"/>
      <c r="S83" s="2"/>
      <c r="T83" s="2"/>
      <c r="U83" s="2"/>
    </row>
    <row r="84" customFormat="false" ht="12.75" hidden="false" customHeight="true" outlineLevel="0" collapsed="false">
      <c r="A84" s="51"/>
      <c r="B84" s="51"/>
      <c r="C84" s="58"/>
      <c r="D84" s="51"/>
      <c r="E84" s="2"/>
      <c r="F84" s="2"/>
      <c r="G84" s="2"/>
      <c r="H84" s="2"/>
      <c r="I84" s="2"/>
      <c r="J84" s="2"/>
      <c r="K84" s="2"/>
      <c r="L84" s="2"/>
      <c r="M84" s="2"/>
      <c r="N84" s="2"/>
      <c r="O84" s="2"/>
      <c r="P84" s="2"/>
      <c r="Q84" s="2"/>
      <c r="R84" s="2"/>
      <c r="S84" s="2"/>
      <c r="T84" s="2"/>
      <c r="U84" s="2"/>
    </row>
    <row r="85" customFormat="false" ht="12.75" hidden="false" customHeight="true" outlineLevel="0" collapsed="false">
      <c r="A85" s="51"/>
      <c r="B85" s="51"/>
      <c r="C85" s="58"/>
      <c r="D85" s="51"/>
      <c r="E85" s="2"/>
      <c r="F85" s="2"/>
      <c r="G85" s="2"/>
      <c r="H85" s="2"/>
      <c r="I85" s="2"/>
      <c r="J85" s="2"/>
      <c r="K85" s="2"/>
      <c r="L85" s="2"/>
      <c r="M85" s="2"/>
      <c r="N85" s="2"/>
      <c r="O85" s="2"/>
      <c r="P85" s="2"/>
      <c r="Q85" s="2"/>
      <c r="R85" s="2"/>
      <c r="S85" s="2"/>
      <c r="T85" s="2"/>
      <c r="U85" s="2"/>
    </row>
    <row r="86" customFormat="false" ht="12.75" hidden="false" customHeight="true" outlineLevel="0" collapsed="false">
      <c r="A86" s="51"/>
      <c r="B86" s="51"/>
      <c r="C86" s="58"/>
      <c r="D86" s="51"/>
      <c r="E86" s="2"/>
      <c r="F86" s="2"/>
      <c r="G86" s="2"/>
      <c r="H86" s="2"/>
      <c r="I86" s="2"/>
      <c r="J86" s="2"/>
      <c r="K86" s="2"/>
      <c r="L86" s="2"/>
      <c r="M86" s="2"/>
      <c r="N86" s="2"/>
      <c r="O86" s="2"/>
      <c r="P86" s="2"/>
      <c r="Q86" s="2"/>
      <c r="R86" s="2"/>
      <c r="S86" s="2"/>
      <c r="T86" s="2"/>
      <c r="U86" s="2"/>
    </row>
    <row r="87" customFormat="false" ht="12.75" hidden="false" customHeight="true" outlineLevel="0" collapsed="false">
      <c r="A87" s="51"/>
      <c r="B87" s="51"/>
      <c r="C87" s="58"/>
      <c r="D87" s="51"/>
      <c r="E87" s="2"/>
      <c r="F87" s="2"/>
      <c r="G87" s="2"/>
      <c r="H87" s="2"/>
      <c r="I87" s="2"/>
      <c r="J87" s="2"/>
      <c r="K87" s="2"/>
      <c r="L87" s="2"/>
      <c r="M87" s="2"/>
      <c r="N87" s="2"/>
      <c r="O87" s="2"/>
      <c r="P87" s="2"/>
      <c r="Q87" s="2"/>
      <c r="R87" s="2"/>
      <c r="S87" s="2"/>
      <c r="T87" s="2"/>
      <c r="U87" s="2"/>
    </row>
    <row r="88" customFormat="false" ht="12.75" hidden="false" customHeight="true" outlineLevel="0" collapsed="false">
      <c r="A88" s="51"/>
      <c r="B88" s="51"/>
      <c r="C88" s="58"/>
      <c r="D88" s="51"/>
      <c r="E88" s="2"/>
      <c r="F88" s="2"/>
      <c r="G88" s="2"/>
      <c r="H88" s="2"/>
      <c r="I88" s="2"/>
      <c r="J88" s="2"/>
      <c r="K88" s="2"/>
      <c r="L88" s="2"/>
      <c r="M88" s="2"/>
      <c r="N88" s="2"/>
      <c r="O88" s="2"/>
      <c r="P88" s="2"/>
      <c r="Q88" s="2"/>
      <c r="R88" s="2"/>
      <c r="S88" s="2"/>
      <c r="T88" s="2"/>
      <c r="U88" s="2"/>
    </row>
    <row r="89" customFormat="false" ht="12.75" hidden="false" customHeight="true" outlineLevel="0" collapsed="false">
      <c r="A89" s="51"/>
      <c r="B89" s="51"/>
      <c r="C89" s="58"/>
      <c r="D89" s="51"/>
      <c r="E89" s="2"/>
      <c r="F89" s="2"/>
      <c r="G89" s="2"/>
      <c r="H89" s="2"/>
      <c r="I89" s="2"/>
      <c r="J89" s="2"/>
      <c r="K89" s="2"/>
      <c r="L89" s="2"/>
      <c r="M89" s="2"/>
      <c r="N89" s="2"/>
      <c r="O89" s="2"/>
      <c r="P89" s="2"/>
      <c r="Q89" s="2"/>
      <c r="R89" s="2"/>
      <c r="S89" s="2"/>
      <c r="T89" s="2"/>
      <c r="U89" s="2"/>
    </row>
    <row r="90" customFormat="false" ht="12.75" hidden="false" customHeight="true" outlineLevel="0" collapsed="false">
      <c r="A90" s="51"/>
      <c r="B90" s="51"/>
      <c r="C90" s="58"/>
      <c r="D90" s="51"/>
      <c r="E90" s="2"/>
      <c r="F90" s="2"/>
      <c r="G90" s="2"/>
      <c r="H90" s="2"/>
      <c r="I90" s="2"/>
      <c r="J90" s="2"/>
      <c r="K90" s="2"/>
      <c r="L90" s="2"/>
      <c r="M90" s="2"/>
      <c r="N90" s="2"/>
      <c r="O90" s="2"/>
      <c r="P90" s="2"/>
      <c r="Q90" s="2"/>
      <c r="R90" s="2"/>
      <c r="S90" s="2"/>
      <c r="T90" s="2"/>
      <c r="U90" s="2"/>
    </row>
    <row r="91" customFormat="false" ht="12.75" hidden="false" customHeight="true" outlineLevel="0" collapsed="false">
      <c r="A91" s="51"/>
      <c r="B91" s="51"/>
      <c r="C91" s="58"/>
      <c r="D91" s="51"/>
      <c r="E91" s="2"/>
      <c r="F91" s="2"/>
      <c r="G91" s="2"/>
      <c r="H91" s="2"/>
      <c r="I91" s="2"/>
      <c r="J91" s="2"/>
      <c r="K91" s="2"/>
      <c r="L91" s="2"/>
      <c r="M91" s="2"/>
      <c r="N91" s="2"/>
      <c r="O91" s="2"/>
      <c r="P91" s="2"/>
      <c r="Q91" s="2"/>
      <c r="R91" s="2"/>
      <c r="S91" s="2"/>
      <c r="T91" s="2"/>
      <c r="U91" s="2"/>
    </row>
    <row r="92" customFormat="false" ht="12.75" hidden="false" customHeight="true" outlineLevel="0" collapsed="false">
      <c r="A92" s="51"/>
      <c r="B92" s="51"/>
      <c r="C92" s="58"/>
      <c r="D92" s="51"/>
      <c r="E92" s="2"/>
      <c r="F92" s="2"/>
      <c r="G92" s="2"/>
      <c r="H92" s="2"/>
      <c r="I92" s="2"/>
      <c r="J92" s="2"/>
      <c r="K92" s="2"/>
      <c r="L92" s="2"/>
      <c r="M92" s="2"/>
      <c r="N92" s="2"/>
      <c r="O92" s="2"/>
      <c r="P92" s="2"/>
      <c r="Q92" s="2"/>
      <c r="R92" s="2"/>
      <c r="S92" s="2"/>
      <c r="T92" s="2"/>
      <c r="U92" s="2"/>
    </row>
    <row r="93" customFormat="false" ht="12.75" hidden="false" customHeight="true" outlineLevel="0" collapsed="false">
      <c r="A93" s="51"/>
      <c r="B93" s="51"/>
      <c r="C93" s="58"/>
      <c r="D93" s="51"/>
      <c r="E93" s="2"/>
      <c r="F93" s="2"/>
      <c r="G93" s="2"/>
      <c r="H93" s="2"/>
      <c r="I93" s="2"/>
      <c r="J93" s="2"/>
      <c r="K93" s="2"/>
      <c r="L93" s="2"/>
      <c r="M93" s="2"/>
      <c r="N93" s="2"/>
      <c r="O93" s="2"/>
      <c r="P93" s="2"/>
      <c r="Q93" s="2"/>
      <c r="R93" s="2"/>
      <c r="S93" s="2"/>
      <c r="T93" s="2"/>
      <c r="U93" s="2"/>
    </row>
    <row r="94" customFormat="false" ht="12.75" hidden="false" customHeight="true" outlineLevel="0" collapsed="false">
      <c r="A94" s="51"/>
      <c r="B94" s="51"/>
      <c r="C94" s="58"/>
      <c r="D94" s="51"/>
      <c r="E94" s="2"/>
      <c r="F94" s="2"/>
      <c r="G94" s="2"/>
      <c r="H94" s="2"/>
      <c r="I94" s="2"/>
      <c r="J94" s="2"/>
      <c r="K94" s="2"/>
      <c r="L94" s="2"/>
      <c r="M94" s="2"/>
      <c r="N94" s="2"/>
      <c r="O94" s="2"/>
      <c r="P94" s="2"/>
      <c r="Q94" s="2"/>
      <c r="R94" s="2"/>
      <c r="S94" s="2"/>
      <c r="T94" s="2"/>
      <c r="U94" s="2"/>
    </row>
    <row r="95" customFormat="false" ht="12.75" hidden="false" customHeight="true" outlineLevel="0" collapsed="false">
      <c r="A95" s="51"/>
      <c r="B95" s="51"/>
      <c r="C95" s="58"/>
      <c r="D95" s="51"/>
      <c r="E95" s="2"/>
      <c r="F95" s="2"/>
      <c r="G95" s="2"/>
      <c r="H95" s="2"/>
      <c r="I95" s="2"/>
      <c r="J95" s="2"/>
      <c r="K95" s="2"/>
      <c r="L95" s="2"/>
      <c r="M95" s="2"/>
      <c r="N95" s="2"/>
      <c r="O95" s="2"/>
      <c r="P95" s="2"/>
      <c r="Q95" s="2"/>
      <c r="R95" s="2"/>
      <c r="S95" s="2"/>
      <c r="T95" s="2"/>
      <c r="U95" s="2"/>
    </row>
    <row r="96" customFormat="false" ht="12.75" hidden="false" customHeight="true" outlineLevel="0" collapsed="false">
      <c r="A96" s="51"/>
      <c r="B96" s="51"/>
      <c r="C96" s="58"/>
      <c r="D96" s="51"/>
      <c r="E96" s="2"/>
      <c r="F96" s="2"/>
      <c r="G96" s="2"/>
      <c r="H96" s="2"/>
      <c r="I96" s="2"/>
      <c r="J96" s="2"/>
      <c r="K96" s="2"/>
      <c r="L96" s="2"/>
      <c r="M96" s="2"/>
      <c r="N96" s="2"/>
      <c r="O96" s="2"/>
      <c r="P96" s="2"/>
      <c r="Q96" s="2"/>
      <c r="R96" s="2"/>
      <c r="S96" s="2"/>
      <c r="T96" s="2"/>
      <c r="U96" s="2"/>
    </row>
    <row r="97" customFormat="false" ht="12.75" hidden="false" customHeight="true" outlineLevel="0" collapsed="false">
      <c r="A97" s="51"/>
      <c r="B97" s="51"/>
      <c r="C97" s="58"/>
      <c r="D97" s="51"/>
      <c r="E97" s="2"/>
      <c r="F97" s="2"/>
      <c r="G97" s="2"/>
      <c r="H97" s="2"/>
      <c r="I97" s="2"/>
      <c r="J97" s="2"/>
      <c r="K97" s="2"/>
      <c r="L97" s="2"/>
      <c r="M97" s="2"/>
      <c r="N97" s="2"/>
      <c r="O97" s="2"/>
      <c r="P97" s="2"/>
      <c r="Q97" s="2"/>
      <c r="R97" s="2"/>
      <c r="S97" s="2"/>
      <c r="T97" s="2"/>
      <c r="U97" s="2"/>
    </row>
    <row r="98" customFormat="false" ht="12.75" hidden="false" customHeight="true" outlineLevel="0" collapsed="false">
      <c r="A98" s="51"/>
      <c r="B98" s="51"/>
      <c r="C98" s="58"/>
      <c r="D98" s="51"/>
      <c r="E98" s="2"/>
      <c r="F98" s="2"/>
      <c r="G98" s="2"/>
      <c r="H98" s="2"/>
      <c r="I98" s="2"/>
      <c r="J98" s="2"/>
      <c r="K98" s="2"/>
      <c r="L98" s="2"/>
      <c r="M98" s="2"/>
      <c r="N98" s="2"/>
      <c r="O98" s="2"/>
      <c r="P98" s="2"/>
      <c r="Q98" s="2"/>
      <c r="R98" s="2"/>
      <c r="S98" s="2"/>
      <c r="T98" s="2"/>
      <c r="U98" s="2"/>
    </row>
    <row r="99" customFormat="false" ht="12.75" hidden="false" customHeight="true" outlineLevel="0" collapsed="false">
      <c r="A99" s="51"/>
      <c r="B99" s="51"/>
      <c r="C99" s="58"/>
      <c r="D99" s="51"/>
      <c r="E99" s="2"/>
      <c r="F99" s="2"/>
      <c r="G99" s="2"/>
      <c r="H99" s="2"/>
      <c r="I99" s="2"/>
      <c r="J99" s="2"/>
      <c r="K99" s="2"/>
      <c r="L99" s="2"/>
      <c r="M99" s="2"/>
      <c r="N99" s="2"/>
      <c r="O99" s="2"/>
      <c r="P99" s="2"/>
      <c r="Q99" s="2"/>
      <c r="R99" s="2"/>
      <c r="S99" s="2"/>
      <c r="T99" s="2"/>
      <c r="U99" s="2"/>
    </row>
    <row r="100" customFormat="false" ht="12.75" hidden="false" customHeight="true" outlineLevel="0" collapsed="false">
      <c r="A100" s="51"/>
      <c r="B100" s="51"/>
      <c r="C100" s="58"/>
      <c r="D100" s="51"/>
      <c r="E100" s="2"/>
      <c r="F100" s="2"/>
      <c r="G100" s="2"/>
      <c r="H100" s="2"/>
      <c r="I100" s="2"/>
      <c r="J100" s="2"/>
      <c r="K100" s="2"/>
      <c r="L100" s="2"/>
      <c r="M100" s="2"/>
      <c r="N100" s="2"/>
      <c r="O100" s="2"/>
      <c r="P100" s="2"/>
      <c r="Q100" s="2"/>
      <c r="R100" s="2"/>
      <c r="S100" s="2"/>
      <c r="T100" s="2"/>
      <c r="U100" s="2"/>
    </row>
    <row r="101" customFormat="false" ht="12.75" hidden="false" customHeight="true" outlineLevel="0" collapsed="false">
      <c r="A101" s="51"/>
      <c r="B101" s="51"/>
      <c r="C101" s="58"/>
      <c r="D101" s="51"/>
      <c r="E101" s="2"/>
      <c r="F101" s="2"/>
      <c r="G101" s="2"/>
      <c r="H101" s="2"/>
      <c r="I101" s="2"/>
      <c r="J101" s="2"/>
      <c r="K101" s="2"/>
      <c r="L101" s="2"/>
      <c r="M101" s="2"/>
      <c r="N101" s="2"/>
      <c r="O101" s="2"/>
      <c r="P101" s="2"/>
      <c r="Q101" s="2"/>
      <c r="R101" s="2"/>
      <c r="S101" s="2"/>
      <c r="T101" s="2"/>
      <c r="U101" s="2"/>
    </row>
    <row r="102" customFormat="false" ht="12.75" hidden="false" customHeight="true" outlineLevel="0" collapsed="false">
      <c r="A102" s="51"/>
      <c r="B102" s="51"/>
      <c r="C102" s="58"/>
      <c r="D102" s="51"/>
      <c r="E102" s="2"/>
      <c r="F102" s="2"/>
      <c r="G102" s="2"/>
      <c r="H102" s="2"/>
      <c r="I102" s="2"/>
      <c r="J102" s="2"/>
      <c r="K102" s="2"/>
      <c r="L102" s="2"/>
      <c r="M102" s="2"/>
      <c r="N102" s="2"/>
      <c r="O102" s="2"/>
      <c r="P102" s="2"/>
      <c r="Q102" s="2"/>
      <c r="R102" s="2"/>
      <c r="S102" s="2"/>
      <c r="T102" s="2"/>
      <c r="U102" s="2"/>
    </row>
    <row r="103" customFormat="false" ht="12.75" hidden="false" customHeight="true" outlineLevel="0" collapsed="false">
      <c r="A103" s="51"/>
      <c r="B103" s="51"/>
      <c r="C103" s="58"/>
      <c r="D103" s="51"/>
      <c r="E103" s="2"/>
      <c r="F103" s="2"/>
      <c r="G103" s="2"/>
      <c r="H103" s="2"/>
      <c r="I103" s="2"/>
      <c r="J103" s="2"/>
      <c r="K103" s="2"/>
      <c r="L103" s="2"/>
      <c r="M103" s="2"/>
      <c r="N103" s="2"/>
      <c r="O103" s="2"/>
      <c r="P103" s="2"/>
      <c r="Q103" s="2"/>
      <c r="R103" s="2"/>
      <c r="S103" s="2"/>
      <c r="T103" s="2"/>
      <c r="U103" s="2"/>
    </row>
    <row r="104" customFormat="false" ht="12.75" hidden="false" customHeight="true" outlineLevel="0" collapsed="false">
      <c r="A104" s="51"/>
      <c r="B104" s="51"/>
      <c r="C104" s="58"/>
      <c r="D104" s="51"/>
      <c r="E104" s="2"/>
      <c r="F104" s="2"/>
      <c r="G104" s="2"/>
      <c r="H104" s="2"/>
      <c r="I104" s="2"/>
      <c r="J104" s="2"/>
      <c r="K104" s="2"/>
      <c r="L104" s="2"/>
      <c r="M104" s="2"/>
      <c r="N104" s="2"/>
      <c r="O104" s="2"/>
      <c r="P104" s="2"/>
      <c r="Q104" s="2"/>
      <c r="R104" s="2"/>
      <c r="S104" s="2"/>
      <c r="T104" s="2"/>
      <c r="U104" s="2"/>
    </row>
    <row r="105" customFormat="false" ht="12.75" hidden="false" customHeight="true" outlineLevel="0" collapsed="false">
      <c r="A105" s="51"/>
      <c r="B105" s="51"/>
      <c r="C105" s="58"/>
      <c r="D105" s="51"/>
      <c r="E105" s="2"/>
      <c r="F105" s="2"/>
      <c r="G105" s="2"/>
      <c r="H105" s="2"/>
      <c r="I105" s="2"/>
      <c r="J105" s="2"/>
      <c r="K105" s="2"/>
      <c r="L105" s="2"/>
      <c r="M105" s="2"/>
      <c r="N105" s="2"/>
      <c r="O105" s="2"/>
      <c r="P105" s="2"/>
      <c r="Q105" s="2"/>
      <c r="R105" s="2"/>
      <c r="S105" s="2"/>
      <c r="T105" s="2"/>
      <c r="U105" s="2"/>
    </row>
    <row r="106" customFormat="false" ht="12.75" hidden="false" customHeight="true" outlineLevel="0" collapsed="false">
      <c r="A106" s="51"/>
      <c r="B106" s="51"/>
      <c r="C106" s="58"/>
      <c r="D106" s="51"/>
      <c r="E106" s="2"/>
      <c r="F106" s="2"/>
      <c r="G106" s="2"/>
      <c r="H106" s="2"/>
      <c r="I106" s="2"/>
      <c r="J106" s="2"/>
      <c r="K106" s="2"/>
      <c r="L106" s="2"/>
      <c r="M106" s="2"/>
      <c r="N106" s="2"/>
      <c r="O106" s="2"/>
      <c r="P106" s="2"/>
      <c r="Q106" s="2"/>
      <c r="R106" s="2"/>
      <c r="S106" s="2"/>
      <c r="T106" s="2"/>
      <c r="U106" s="2"/>
    </row>
    <row r="107" customFormat="false" ht="12.75" hidden="false" customHeight="true" outlineLevel="0" collapsed="false">
      <c r="A107" s="51"/>
      <c r="B107" s="51"/>
      <c r="C107" s="58"/>
      <c r="D107" s="51"/>
      <c r="E107" s="2"/>
      <c r="F107" s="2"/>
      <c r="G107" s="2"/>
      <c r="H107" s="2"/>
      <c r="I107" s="2"/>
      <c r="J107" s="2"/>
      <c r="K107" s="2"/>
      <c r="L107" s="2"/>
      <c r="M107" s="2"/>
      <c r="N107" s="2"/>
      <c r="O107" s="2"/>
      <c r="P107" s="2"/>
      <c r="Q107" s="2"/>
      <c r="R107" s="2"/>
      <c r="S107" s="2"/>
      <c r="T107" s="2"/>
      <c r="U107" s="2"/>
    </row>
    <row r="108" customFormat="false" ht="12.75" hidden="false" customHeight="true" outlineLevel="0" collapsed="false">
      <c r="A108" s="51"/>
      <c r="B108" s="51"/>
      <c r="C108" s="58"/>
      <c r="D108" s="51"/>
      <c r="E108" s="2"/>
      <c r="F108" s="2"/>
      <c r="G108" s="2"/>
      <c r="H108" s="2"/>
      <c r="I108" s="2"/>
      <c r="J108" s="2"/>
      <c r="K108" s="2"/>
      <c r="L108" s="2"/>
      <c r="M108" s="2"/>
      <c r="N108" s="2"/>
      <c r="O108" s="2"/>
      <c r="P108" s="2"/>
      <c r="Q108" s="2"/>
      <c r="R108" s="2"/>
      <c r="S108" s="2"/>
      <c r="T108" s="2"/>
      <c r="U108" s="2"/>
    </row>
    <row r="109" customFormat="false" ht="12.75" hidden="false" customHeight="true" outlineLevel="0" collapsed="false">
      <c r="A109" s="51"/>
      <c r="B109" s="51"/>
      <c r="C109" s="58"/>
      <c r="D109" s="51"/>
      <c r="E109" s="2"/>
      <c r="F109" s="2"/>
      <c r="G109" s="2"/>
      <c r="H109" s="2"/>
      <c r="I109" s="2"/>
      <c r="J109" s="2"/>
      <c r="K109" s="2"/>
      <c r="L109" s="2"/>
      <c r="M109" s="2"/>
      <c r="N109" s="2"/>
      <c r="O109" s="2"/>
      <c r="P109" s="2"/>
      <c r="Q109" s="2"/>
      <c r="R109" s="2"/>
      <c r="S109" s="2"/>
      <c r="T109" s="2"/>
      <c r="U109" s="2"/>
    </row>
    <row r="110" customFormat="false" ht="12.75" hidden="false" customHeight="true" outlineLevel="0" collapsed="false">
      <c r="A110" s="51"/>
      <c r="B110" s="51"/>
      <c r="C110" s="58"/>
      <c r="D110" s="51"/>
      <c r="E110" s="2"/>
      <c r="F110" s="2"/>
      <c r="G110" s="2"/>
      <c r="H110" s="2"/>
      <c r="I110" s="2"/>
      <c r="J110" s="2"/>
      <c r="K110" s="2"/>
      <c r="L110" s="2"/>
      <c r="M110" s="2"/>
      <c r="N110" s="2"/>
      <c r="O110" s="2"/>
      <c r="P110" s="2"/>
      <c r="Q110" s="2"/>
      <c r="R110" s="2"/>
      <c r="S110" s="2"/>
      <c r="T110" s="2"/>
      <c r="U110" s="2"/>
    </row>
    <row r="111" customFormat="false" ht="12.75" hidden="false" customHeight="true" outlineLevel="0" collapsed="false">
      <c r="A111" s="51"/>
      <c r="B111" s="51"/>
      <c r="C111" s="58"/>
      <c r="D111" s="51"/>
      <c r="E111" s="2"/>
      <c r="F111" s="2"/>
      <c r="G111" s="2"/>
      <c r="H111" s="2"/>
      <c r="I111" s="2"/>
      <c r="J111" s="2"/>
      <c r="K111" s="2"/>
      <c r="L111" s="2"/>
      <c r="M111" s="2"/>
      <c r="N111" s="2"/>
      <c r="O111" s="2"/>
      <c r="P111" s="2"/>
      <c r="Q111" s="2"/>
      <c r="R111" s="2"/>
      <c r="S111" s="2"/>
      <c r="T111" s="2"/>
      <c r="U111" s="2"/>
    </row>
    <row r="112" customFormat="false" ht="12.75" hidden="false" customHeight="true" outlineLevel="0" collapsed="false">
      <c r="A112" s="51"/>
      <c r="B112" s="51"/>
      <c r="C112" s="58"/>
      <c r="D112" s="51"/>
      <c r="E112" s="2"/>
      <c r="F112" s="2"/>
      <c r="G112" s="2"/>
      <c r="H112" s="2"/>
      <c r="I112" s="2"/>
      <c r="J112" s="2"/>
      <c r="K112" s="2"/>
      <c r="L112" s="2"/>
      <c r="M112" s="2"/>
      <c r="N112" s="2"/>
      <c r="O112" s="2"/>
      <c r="P112" s="2"/>
      <c r="Q112" s="2"/>
      <c r="R112" s="2"/>
      <c r="S112" s="2"/>
      <c r="T112" s="2"/>
      <c r="U112" s="2"/>
    </row>
    <row r="113" customFormat="false" ht="12.75" hidden="false" customHeight="true" outlineLevel="0" collapsed="false">
      <c r="A113" s="51"/>
      <c r="B113" s="51"/>
      <c r="C113" s="58"/>
      <c r="D113" s="51"/>
      <c r="E113" s="2"/>
      <c r="F113" s="2"/>
      <c r="G113" s="2"/>
      <c r="H113" s="2"/>
      <c r="I113" s="2"/>
      <c r="J113" s="2"/>
      <c r="K113" s="2"/>
      <c r="L113" s="2"/>
      <c r="M113" s="2"/>
      <c r="N113" s="2"/>
      <c r="O113" s="2"/>
      <c r="P113" s="2"/>
      <c r="Q113" s="2"/>
      <c r="R113" s="2"/>
      <c r="S113" s="2"/>
      <c r="T113" s="2"/>
      <c r="U113" s="2"/>
    </row>
    <row r="114" customFormat="false" ht="12.75" hidden="false" customHeight="true" outlineLevel="0" collapsed="false">
      <c r="A114" s="51"/>
      <c r="B114" s="51"/>
      <c r="C114" s="58"/>
      <c r="D114" s="51"/>
      <c r="E114" s="2"/>
      <c r="F114" s="2"/>
      <c r="G114" s="2"/>
      <c r="H114" s="2"/>
      <c r="I114" s="2"/>
      <c r="J114" s="2"/>
      <c r="K114" s="2"/>
      <c r="L114" s="2"/>
      <c r="M114" s="2"/>
      <c r="N114" s="2"/>
      <c r="O114" s="2"/>
      <c r="P114" s="2"/>
      <c r="Q114" s="2"/>
      <c r="R114" s="2"/>
      <c r="S114" s="2"/>
      <c r="T114" s="2"/>
      <c r="U114" s="2"/>
    </row>
    <row r="115" customFormat="false" ht="12.75" hidden="false" customHeight="true" outlineLevel="0" collapsed="false">
      <c r="A115" s="51"/>
      <c r="B115" s="51"/>
      <c r="C115" s="58"/>
      <c r="D115" s="51"/>
      <c r="E115" s="2"/>
      <c r="F115" s="2"/>
      <c r="G115" s="2"/>
      <c r="H115" s="2"/>
      <c r="I115" s="2"/>
      <c r="J115" s="2"/>
      <c r="K115" s="2"/>
      <c r="L115" s="2"/>
      <c r="M115" s="2"/>
      <c r="N115" s="2"/>
      <c r="O115" s="2"/>
      <c r="P115" s="2"/>
      <c r="Q115" s="2"/>
      <c r="R115" s="2"/>
      <c r="S115" s="2"/>
      <c r="T115" s="2"/>
      <c r="U115" s="2"/>
    </row>
    <row r="116" customFormat="false" ht="12.75" hidden="false" customHeight="true" outlineLevel="0" collapsed="false">
      <c r="A116" s="51"/>
      <c r="B116" s="51"/>
      <c r="C116" s="58"/>
      <c r="D116" s="51"/>
      <c r="E116" s="2"/>
      <c r="F116" s="2"/>
      <c r="G116" s="2"/>
      <c r="H116" s="2"/>
      <c r="I116" s="2"/>
      <c r="J116" s="2"/>
      <c r="K116" s="2"/>
      <c r="L116" s="2"/>
      <c r="M116" s="2"/>
      <c r="N116" s="2"/>
      <c r="O116" s="2"/>
      <c r="P116" s="2"/>
      <c r="Q116" s="2"/>
      <c r="R116" s="2"/>
      <c r="S116" s="2"/>
      <c r="T116" s="2"/>
      <c r="U116" s="2"/>
    </row>
    <row r="117" customFormat="false" ht="12.75" hidden="false" customHeight="true" outlineLevel="0" collapsed="false">
      <c r="A117" s="51"/>
      <c r="B117" s="51"/>
      <c r="C117" s="58"/>
      <c r="D117" s="51"/>
      <c r="E117" s="2"/>
      <c r="F117" s="2"/>
      <c r="G117" s="2"/>
      <c r="H117" s="2"/>
      <c r="I117" s="2"/>
      <c r="J117" s="2"/>
      <c r="K117" s="2"/>
      <c r="L117" s="2"/>
      <c r="M117" s="2"/>
      <c r="N117" s="2"/>
      <c r="O117" s="2"/>
      <c r="P117" s="2"/>
      <c r="Q117" s="2"/>
      <c r="R117" s="2"/>
      <c r="S117" s="2"/>
      <c r="T117" s="2"/>
      <c r="U117" s="2"/>
    </row>
    <row r="118" customFormat="false" ht="12.75" hidden="false" customHeight="true" outlineLevel="0" collapsed="false">
      <c r="A118" s="51"/>
      <c r="B118" s="51"/>
      <c r="C118" s="58"/>
      <c r="D118" s="51"/>
      <c r="E118" s="2"/>
      <c r="F118" s="2"/>
      <c r="G118" s="2"/>
      <c r="H118" s="2"/>
      <c r="I118" s="2"/>
      <c r="J118" s="2"/>
      <c r="K118" s="2"/>
      <c r="L118" s="2"/>
      <c r="M118" s="2"/>
      <c r="N118" s="2"/>
      <c r="O118" s="2"/>
      <c r="P118" s="2"/>
      <c r="Q118" s="2"/>
      <c r="R118" s="2"/>
      <c r="S118" s="2"/>
      <c r="T118" s="2"/>
      <c r="U118" s="2"/>
    </row>
    <row r="119" customFormat="false" ht="12.75" hidden="false" customHeight="true" outlineLevel="0" collapsed="false">
      <c r="A119" s="51"/>
      <c r="B119" s="51"/>
      <c r="C119" s="58"/>
      <c r="D119" s="51"/>
      <c r="E119" s="2"/>
      <c r="F119" s="2"/>
      <c r="G119" s="2"/>
      <c r="H119" s="2"/>
      <c r="I119" s="2"/>
      <c r="J119" s="2"/>
      <c r="K119" s="2"/>
      <c r="L119" s="2"/>
      <c r="M119" s="2"/>
      <c r="N119" s="2"/>
      <c r="O119" s="2"/>
      <c r="P119" s="2"/>
      <c r="Q119" s="2"/>
      <c r="R119" s="2"/>
      <c r="S119" s="2"/>
      <c r="T119" s="2"/>
      <c r="U119" s="2"/>
    </row>
    <row r="120" customFormat="false" ht="12.75" hidden="false" customHeight="true" outlineLevel="0" collapsed="false">
      <c r="A120" s="51"/>
      <c r="B120" s="51"/>
      <c r="C120" s="58"/>
      <c r="D120" s="51"/>
      <c r="E120" s="2"/>
      <c r="F120" s="2"/>
      <c r="G120" s="2"/>
      <c r="H120" s="2"/>
      <c r="I120" s="2"/>
      <c r="J120" s="2"/>
      <c r="K120" s="2"/>
      <c r="L120" s="2"/>
      <c r="M120" s="2"/>
      <c r="N120" s="2"/>
      <c r="O120" s="2"/>
      <c r="P120" s="2"/>
      <c r="Q120" s="2"/>
      <c r="R120" s="2"/>
      <c r="S120" s="2"/>
      <c r="T120" s="2"/>
      <c r="U120" s="2"/>
    </row>
    <row r="121" customFormat="false" ht="12.75" hidden="false" customHeight="true" outlineLevel="0" collapsed="false">
      <c r="A121" s="51"/>
      <c r="B121" s="51"/>
      <c r="C121" s="58"/>
      <c r="D121" s="51"/>
      <c r="E121" s="2"/>
      <c r="F121" s="2"/>
      <c r="G121" s="2"/>
      <c r="H121" s="2"/>
      <c r="I121" s="2"/>
      <c r="J121" s="2"/>
      <c r="K121" s="2"/>
      <c r="L121" s="2"/>
      <c r="M121" s="2"/>
      <c r="N121" s="2"/>
      <c r="O121" s="2"/>
      <c r="P121" s="2"/>
      <c r="Q121" s="2"/>
      <c r="R121" s="2"/>
      <c r="S121" s="2"/>
      <c r="T121" s="2"/>
      <c r="U121" s="2"/>
    </row>
    <row r="122" customFormat="false" ht="12.75" hidden="false" customHeight="true" outlineLevel="0" collapsed="false">
      <c r="A122" s="51"/>
      <c r="B122" s="51"/>
      <c r="C122" s="58"/>
      <c r="D122" s="51"/>
      <c r="E122" s="2"/>
      <c r="F122" s="2"/>
      <c r="G122" s="2"/>
      <c r="H122" s="2"/>
      <c r="I122" s="2"/>
      <c r="J122" s="2"/>
      <c r="K122" s="2"/>
      <c r="L122" s="2"/>
      <c r="M122" s="2"/>
      <c r="N122" s="2"/>
      <c r="O122" s="2"/>
      <c r="P122" s="2"/>
      <c r="Q122" s="2"/>
      <c r="R122" s="2"/>
      <c r="S122" s="2"/>
      <c r="T122" s="2"/>
      <c r="U122" s="2"/>
    </row>
    <row r="123" customFormat="false" ht="12.75" hidden="false" customHeight="true" outlineLevel="0" collapsed="false">
      <c r="A123" s="51"/>
      <c r="B123" s="51"/>
      <c r="C123" s="58"/>
      <c r="D123" s="51"/>
      <c r="E123" s="2"/>
      <c r="F123" s="2"/>
      <c r="G123" s="2"/>
      <c r="H123" s="2"/>
      <c r="I123" s="2"/>
      <c r="J123" s="2"/>
      <c r="K123" s="2"/>
      <c r="L123" s="2"/>
      <c r="M123" s="2"/>
      <c r="N123" s="2"/>
      <c r="O123" s="2"/>
      <c r="P123" s="2"/>
      <c r="Q123" s="2"/>
      <c r="R123" s="2"/>
      <c r="S123" s="2"/>
      <c r="T123" s="2"/>
      <c r="U123" s="2"/>
    </row>
    <row r="124" customFormat="false" ht="12.75" hidden="false" customHeight="true" outlineLevel="0" collapsed="false">
      <c r="A124" s="51"/>
      <c r="B124" s="51"/>
      <c r="C124" s="58"/>
      <c r="D124" s="51"/>
      <c r="E124" s="2"/>
      <c r="F124" s="2"/>
      <c r="G124" s="2"/>
      <c r="H124" s="2"/>
      <c r="I124" s="2"/>
      <c r="J124" s="2"/>
      <c r="K124" s="2"/>
      <c r="L124" s="2"/>
      <c r="M124" s="2"/>
      <c r="N124" s="2"/>
      <c r="O124" s="2"/>
      <c r="P124" s="2"/>
      <c r="Q124" s="2"/>
      <c r="R124" s="2"/>
      <c r="S124" s="2"/>
      <c r="T124" s="2"/>
      <c r="U124" s="2"/>
    </row>
    <row r="125" customFormat="false" ht="12.75" hidden="false" customHeight="true" outlineLevel="0" collapsed="false">
      <c r="A125" s="51"/>
      <c r="B125" s="51"/>
      <c r="C125" s="58"/>
      <c r="D125" s="51"/>
      <c r="E125" s="2"/>
      <c r="F125" s="2"/>
      <c r="G125" s="2"/>
      <c r="H125" s="2"/>
      <c r="I125" s="2"/>
      <c r="J125" s="2"/>
      <c r="K125" s="2"/>
      <c r="L125" s="2"/>
      <c r="M125" s="2"/>
      <c r="N125" s="2"/>
      <c r="O125" s="2"/>
      <c r="P125" s="2"/>
      <c r="Q125" s="2"/>
      <c r="R125" s="2"/>
      <c r="S125" s="2"/>
      <c r="T125" s="2"/>
      <c r="U125" s="2"/>
    </row>
    <row r="126" customFormat="false" ht="12.75" hidden="false" customHeight="true" outlineLevel="0" collapsed="false">
      <c r="A126" s="51"/>
      <c r="B126" s="51"/>
      <c r="C126" s="58"/>
      <c r="D126" s="51"/>
      <c r="E126" s="2"/>
      <c r="F126" s="2"/>
      <c r="G126" s="2"/>
      <c r="H126" s="2"/>
      <c r="I126" s="2"/>
      <c r="J126" s="2"/>
      <c r="K126" s="2"/>
      <c r="L126" s="2"/>
      <c r="M126" s="2"/>
      <c r="N126" s="2"/>
      <c r="O126" s="2"/>
      <c r="P126" s="2"/>
      <c r="Q126" s="2"/>
      <c r="R126" s="2"/>
      <c r="S126" s="2"/>
      <c r="T126" s="2"/>
      <c r="U126" s="2"/>
    </row>
    <row r="127" customFormat="false" ht="12.75" hidden="false" customHeight="true" outlineLevel="0" collapsed="false">
      <c r="A127" s="51"/>
      <c r="B127" s="51"/>
      <c r="C127" s="58"/>
      <c r="D127" s="51"/>
      <c r="E127" s="2"/>
      <c r="F127" s="2"/>
      <c r="G127" s="2"/>
      <c r="H127" s="2"/>
      <c r="I127" s="2"/>
      <c r="J127" s="2"/>
      <c r="K127" s="2"/>
      <c r="L127" s="2"/>
      <c r="M127" s="2"/>
      <c r="N127" s="2"/>
      <c r="O127" s="2"/>
      <c r="P127" s="2"/>
      <c r="Q127" s="2"/>
      <c r="R127" s="2"/>
      <c r="S127" s="2"/>
      <c r="T127" s="2"/>
      <c r="U127" s="2"/>
    </row>
    <row r="128" customFormat="false" ht="12.75" hidden="false" customHeight="true" outlineLevel="0" collapsed="false">
      <c r="A128" s="51"/>
      <c r="B128" s="51"/>
      <c r="C128" s="58"/>
      <c r="D128" s="51"/>
      <c r="E128" s="2"/>
      <c r="F128" s="2"/>
      <c r="G128" s="2"/>
      <c r="H128" s="2"/>
      <c r="I128" s="2"/>
      <c r="J128" s="2"/>
      <c r="K128" s="2"/>
      <c r="L128" s="2"/>
      <c r="M128" s="2"/>
      <c r="N128" s="2"/>
      <c r="O128" s="2"/>
      <c r="P128" s="2"/>
      <c r="Q128" s="2"/>
      <c r="R128" s="2"/>
      <c r="S128" s="2"/>
      <c r="T128" s="2"/>
      <c r="U128" s="2"/>
    </row>
    <row r="129" customFormat="false" ht="12.75" hidden="false" customHeight="true" outlineLevel="0" collapsed="false">
      <c r="A129" s="51"/>
      <c r="B129" s="51"/>
      <c r="C129" s="58"/>
      <c r="D129" s="51"/>
      <c r="E129" s="2"/>
      <c r="F129" s="2"/>
      <c r="G129" s="2"/>
      <c r="H129" s="2"/>
      <c r="I129" s="2"/>
      <c r="J129" s="2"/>
      <c r="K129" s="2"/>
      <c r="L129" s="2"/>
      <c r="M129" s="2"/>
      <c r="N129" s="2"/>
      <c r="O129" s="2"/>
      <c r="P129" s="2"/>
      <c r="Q129" s="2"/>
      <c r="R129" s="2"/>
      <c r="S129" s="2"/>
      <c r="T129" s="2"/>
      <c r="U129" s="2"/>
    </row>
    <row r="130" customFormat="false" ht="12.75" hidden="false" customHeight="true" outlineLevel="0" collapsed="false">
      <c r="A130" s="51"/>
      <c r="B130" s="51"/>
      <c r="C130" s="58"/>
      <c r="D130" s="51"/>
      <c r="E130" s="2"/>
      <c r="F130" s="2"/>
      <c r="G130" s="2"/>
      <c r="H130" s="2"/>
      <c r="I130" s="2"/>
      <c r="J130" s="2"/>
      <c r="K130" s="2"/>
      <c r="L130" s="2"/>
      <c r="M130" s="2"/>
      <c r="N130" s="2"/>
      <c r="O130" s="2"/>
      <c r="P130" s="2"/>
      <c r="Q130" s="2"/>
      <c r="R130" s="2"/>
      <c r="S130" s="2"/>
      <c r="T130" s="2"/>
      <c r="U130" s="2"/>
    </row>
    <row r="131" customFormat="false" ht="12.75" hidden="false" customHeight="true" outlineLevel="0" collapsed="false">
      <c r="A131" s="51"/>
      <c r="B131" s="51"/>
      <c r="C131" s="58"/>
      <c r="D131" s="51"/>
      <c r="E131" s="2"/>
      <c r="F131" s="2"/>
      <c r="G131" s="2"/>
      <c r="H131" s="2"/>
      <c r="I131" s="2"/>
      <c r="J131" s="2"/>
      <c r="K131" s="2"/>
      <c r="L131" s="2"/>
      <c r="M131" s="2"/>
      <c r="N131" s="2"/>
      <c r="O131" s="2"/>
      <c r="P131" s="2"/>
      <c r="Q131" s="2"/>
      <c r="R131" s="2"/>
      <c r="S131" s="2"/>
      <c r="T131" s="2"/>
      <c r="U131" s="2"/>
    </row>
    <row r="132" customFormat="false" ht="12.75" hidden="false" customHeight="true" outlineLevel="0" collapsed="false">
      <c r="A132" s="51"/>
      <c r="B132" s="51"/>
      <c r="C132" s="58"/>
      <c r="D132" s="51"/>
      <c r="E132" s="2"/>
      <c r="F132" s="2"/>
      <c r="G132" s="2"/>
      <c r="H132" s="2"/>
      <c r="I132" s="2"/>
      <c r="J132" s="2"/>
      <c r="K132" s="2"/>
      <c r="L132" s="2"/>
      <c r="M132" s="2"/>
      <c r="N132" s="2"/>
      <c r="O132" s="2"/>
      <c r="P132" s="2"/>
      <c r="Q132" s="2"/>
      <c r="R132" s="2"/>
      <c r="S132" s="2"/>
      <c r="T132" s="2"/>
      <c r="U132" s="2"/>
    </row>
    <row r="133" customFormat="false" ht="12.75" hidden="false" customHeight="true" outlineLevel="0" collapsed="false">
      <c r="A133" s="51"/>
      <c r="B133" s="51"/>
      <c r="C133" s="58"/>
      <c r="D133" s="51"/>
      <c r="E133" s="2"/>
      <c r="F133" s="2"/>
      <c r="G133" s="2"/>
      <c r="H133" s="2"/>
      <c r="I133" s="2"/>
      <c r="J133" s="2"/>
      <c r="K133" s="2"/>
      <c r="L133" s="2"/>
      <c r="M133" s="2"/>
      <c r="N133" s="2"/>
      <c r="O133" s="2"/>
      <c r="P133" s="2"/>
      <c r="Q133" s="2"/>
      <c r="R133" s="2"/>
      <c r="S133" s="2"/>
      <c r="T133" s="2"/>
      <c r="U133" s="2"/>
    </row>
    <row r="134" customFormat="false" ht="12.75" hidden="false" customHeight="true" outlineLevel="0" collapsed="false">
      <c r="A134" s="51"/>
      <c r="B134" s="51"/>
      <c r="C134" s="58"/>
      <c r="D134" s="51"/>
      <c r="E134" s="2"/>
      <c r="F134" s="2"/>
      <c r="G134" s="2"/>
      <c r="H134" s="2"/>
      <c r="I134" s="2"/>
      <c r="J134" s="2"/>
      <c r="K134" s="2"/>
      <c r="L134" s="2"/>
      <c r="M134" s="2"/>
      <c r="N134" s="2"/>
      <c r="O134" s="2"/>
      <c r="P134" s="2"/>
      <c r="Q134" s="2"/>
      <c r="R134" s="2"/>
      <c r="S134" s="2"/>
      <c r="T134" s="2"/>
      <c r="U134" s="2"/>
    </row>
    <row r="135" customFormat="false" ht="12.75" hidden="false" customHeight="true" outlineLevel="0" collapsed="false">
      <c r="A135" s="51"/>
      <c r="B135" s="51"/>
      <c r="C135" s="58"/>
      <c r="D135" s="51"/>
      <c r="E135" s="2"/>
      <c r="F135" s="2"/>
      <c r="G135" s="2"/>
      <c r="H135" s="2"/>
      <c r="I135" s="2"/>
      <c r="J135" s="2"/>
      <c r="K135" s="2"/>
      <c r="L135" s="2"/>
      <c r="M135" s="2"/>
      <c r="N135" s="2"/>
      <c r="O135" s="2"/>
      <c r="P135" s="2"/>
      <c r="Q135" s="2"/>
      <c r="R135" s="2"/>
      <c r="S135" s="2"/>
      <c r="T135" s="2"/>
      <c r="U135" s="2"/>
    </row>
    <row r="136" customFormat="false" ht="12.75" hidden="false" customHeight="true" outlineLevel="0" collapsed="false">
      <c r="A136" s="51"/>
      <c r="B136" s="51"/>
      <c r="C136" s="58"/>
      <c r="D136" s="51"/>
      <c r="E136" s="2"/>
      <c r="F136" s="2"/>
      <c r="G136" s="2"/>
      <c r="H136" s="2"/>
      <c r="I136" s="2"/>
      <c r="J136" s="2"/>
      <c r="K136" s="2"/>
      <c r="L136" s="2"/>
      <c r="M136" s="2"/>
      <c r="N136" s="2"/>
      <c r="O136" s="2"/>
      <c r="P136" s="2"/>
      <c r="Q136" s="2"/>
      <c r="R136" s="2"/>
      <c r="S136" s="2"/>
      <c r="T136" s="2"/>
      <c r="U136" s="2"/>
    </row>
    <row r="137" customFormat="false" ht="12.75" hidden="false" customHeight="true" outlineLevel="0" collapsed="false">
      <c r="A137" s="51"/>
      <c r="B137" s="51"/>
      <c r="C137" s="58"/>
      <c r="D137" s="51"/>
      <c r="E137" s="2"/>
      <c r="F137" s="2"/>
      <c r="G137" s="2"/>
      <c r="H137" s="2"/>
      <c r="I137" s="2"/>
      <c r="J137" s="2"/>
      <c r="K137" s="2"/>
      <c r="L137" s="2"/>
      <c r="M137" s="2"/>
      <c r="N137" s="2"/>
      <c r="O137" s="2"/>
      <c r="P137" s="2"/>
      <c r="Q137" s="2"/>
      <c r="R137" s="2"/>
      <c r="S137" s="2"/>
      <c r="T137" s="2"/>
      <c r="U137" s="2"/>
    </row>
    <row r="138" customFormat="false" ht="12.75" hidden="false" customHeight="true" outlineLevel="0" collapsed="false">
      <c r="A138" s="51"/>
      <c r="B138" s="51"/>
      <c r="C138" s="58"/>
      <c r="D138" s="51"/>
      <c r="E138" s="2"/>
      <c r="F138" s="2"/>
      <c r="G138" s="2"/>
      <c r="H138" s="2"/>
      <c r="I138" s="2"/>
      <c r="J138" s="2"/>
      <c r="K138" s="2"/>
      <c r="L138" s="2"/>
      <c r="M138" s="2"/>
      <c r="N138" s="2"/>
      <c r="O138" s="2"/>
      <c r="P138" s="2"/>
      <c r="Q138" s="2"/>
      <c r="R138" s="2"/>
      <c r="S138" s="2"/>
      <c r="T138" s="2"/>
      <c r="U138" s="2"/>
    </row>
    <row r="139" customFormat="false" ht="12.75" hidden="false" customHeight="true" outlineLevel="0" collapsed="false">
      <c r="A139" s="51"/>
      <c r="B139" s="51"/>
      <c r="C139" s="58"/>
      <c r="D139" s="51"/>
      <c r="E139" s="2"/>
      <c r="F139" s="2"/>
      <c r="G139" s="2"/>
      <c r="H139" s="2"/>
      <c r="I139" s="2"/>
      <c r="J139" s="2"/>
      <c r="K139" s="2"/>
      <c r="L139" s="2"/>
      <c r="M139" s="2"/>
      <c r="N139" s="2"/>
      <c r="O139" s="2"/>
      <c r="P139" s="2"/>
      <c r="Q139" s="2"/>
      <c r="R139" s="2"/>
      <c r="S139" s="2"/>
      <c r="T139" s="2"/>
      <c r="U139" s="2"/>
    </row>
    <row r="140" customFormat="false" ht="12.75" hidden="false" customHeight="true" outlineLevel="0" collapsed="false">
      <c r="A140" s="51"/>
      <c r="B140" s="51"/>
      <c r="C140" s="58"/>
      <c r="D140" s="51"/>
      <c r="E140" s="2"/>
      <c r="F140" s="2"/>
      <c r="G140" s="2"/>
      <c r="H140" s="2"/>
      <c r="I140" s="2"/>
      <c r="J140" s="2"/>
      <c r="K140" s="2"/>
      <c r="L140" s="2"/>
      <c r="M140" s="2"/>
      <c r="N140" s="2"/>
      <c r="O140" s="2"/>
      <c r="P140" s="2"/>
      <c r="Q140" s="2"/>
      <c r="R140" s="2"/>
      <c r="S140" s="2"/>
      <c r="T140" s="2"/>
      <c r="U140" s="2"/>
    </row>
    <row r="141" customFormat="false" ht="12.75" hidden="false" customHeight="true" outlineLevel="0" collapsed="false">
      <c r="A141" s="51"/>
      <c r="B141" s="51"/>
      <c r="C141" s="58"/>
      <c r="D141" s="51"/>
      <c r="E141" s="2"/>
      <c r="F141" s="2"/>
      <c r="G141" s="2"/>
      <c r="H141" s="2"/>
      <c r="I141" s="2"/>
      <c r="J141" s="2"/>
      <c r="K141" s="2"/>
      <c r="L141" s="2"/>
      <c r="M141" s="2"/>
      <c r="N141" s="2"/>
      <c r="O141" s="2"/>
      <c r="P141" s="2"/>
      <c r="Q141" s="2"/>
      <c r="R141" s="2"/>
      <c r="S141" s="2"/>
      <c r="T141" s="2"/>
      <c r="U141" s="2"/>
    </row>
    <row r="142" customFormat="false" ht="12.75" hidden="false" customHeight="true" outlineLevel="0" collapsed="false">
      <c r="A142" s="51"/>
      <c r="B142" s="51"/>
      <c r="C142" s="58"/>
      <c r="D142" s="51"/>
      <c r="E142" s="2"/>
      <c r="F142" s="2"/>
      <c r="G142" s="2"/>
      <c r="H142" s="2"/>
      <c r="I142" s="2"/>
      <c r="J142" s="2"/>
      <c r="K142" s="2"/>
      <c r="L142" s="2"/>
      <c r="M142" s="2"/>
      <c r="N142" s="2"/>
      <c r="O142" s="2"/>
      <c r="P142" s="2"/>
      <c r="Q142" s="2"/>
      <c r="R142" s="2"/>
      <c r="S142" s="2"/>
      <c r="T142" s="2"/>
      <c r="U142" s="2"/>
    </row>
    <row r="143" customFormat="false" ht="12.75" hidden="false" customHeight="true" outlineLevel="0" collapsed="false">
      <c r="A143" s="51"/>
      <c r="B143" s="51"/>
      <c r="C143" s="58"/>
      <c r="D143" s="51"/>
      <c r="E143" s="2"/>
      <c r="F143" s="2"/>
      <c r="G143" s="2"/>
      <c r="H143" s="2"/>
      <c r="I143" s="2"/>
      <c r="J143" s="2"/>
      <c r="K143" s="2"/>
      <c r="L143" s="2"/>
      <c r="M143" s="2"/>
      <c r="N143" s="2"/>
      <c r="O143" s="2"/>
      <c r="P143" s="2"/>
      <c r="Q143" s="2"/>
      <c r="R143" s="2"/>
      <c r="S143" s="2"/>
      <c r="T143" s="2"/>
      <c r="U143" s="2"/>
    </row>
    <row r="144" customFormat="false" ht="12.75" hidden="false" customHeight="true" outlineLevel="0" collapsed="false">
      <c r="A144" s="51"/>
      <c r="B144" s="51"/>
      <c r="C144" s="58"/>
      <c r="D144" s="51"/>
      <c r="E144" s="2"/>
      <c r="F144" s="2"/>
      <c r="G144" s="2"/>
      <c r="H144" s="2"/>
      <c r="I144" s="2"/>
      <c r="J144" s="2"/>
      <c r="K144" s="2"/>
      <c r="L144" s="2"/>
      <c r="M144" s="2"/>
      <c r="N144" s="2"/>
      <c r="O144" s="2"/>
      <c r="P144" s="2"/>
      <c r="Q144" s="2"/>
      <c r="R144" s="2"/>
      <c r="S144" s="2"/>
      <c r="T144" s="2"/>
      <c r="U144" s="2"/>
    </row>
    <row r="145" customFormat="false" ht="12.75" hidden="false" customHeight="true" outlineLevel="0" collapsed="false">
      <c r="A145" s="51"/>
      <c r="B145" s="51"/>
      <c r="C145" s="58"/>
      <c r="D145" s="51"/>
      <c r="E145" s="2"/>
      <c r="F145" s="2"/>
      <c r="G145" s="2"/>
      <c r="H145" s="2"/>
      <c r="I145" s="2"/>
      <c r="J145" s="2"/>
      <c r="K145" s="2"/>
      <c r="L145" s="2"/>
      <c r="M145" s="2"/>
      <c r="N145" s="2"/>
      <c r="O145" s="2"/>
      <c r="P145" s="2"/>
      <c r="Q145" s="2"/>
      <c r="R145" s="2"/>
      <c r="S145" s="2"/>
      <c r="T145" s="2"/>
      <c r="U145" s="2"/>
    </row>
    <row r="146" customFormat="false" ht="12.75" hidden="false" customHeight="true" outlineLevel="0" collapsed="false">
      <c r="A146" s="51"/>
      <c r="B146" s="51"/>
      <c r="C146" s="58"/>
      <c r="D146" s="51"/>
      <c r="E146" s="2"/>
      <c r="F146" s="2"/>
      <c r="G146" s="2"/>
      <c r="H146" s="2"/>
      <c r="I146" s="2"/>
      <c r="J146" s="2"/>
      <c r="K146" s="2"/>
      <c r="L146" s="2"/>
      <c r="M146" s="2"/>
      <c r="N146" s="2"/>
      <c r="O146" s="2"/>
      <c r="P146" s="2"/>
      <c r="Q146" s="2"/>
      <c r="R146" s="2"/>
      <c r="S146" s="2"/>
      <c r="T146" s="2"/>
      <c r="U146" s="2"/>
    </row>
    <row r="147" customFormat="false" ht="12.75" hidden="false" customHeight="true" outlineLevel="0" collapsed="false">
      <c r="A147" s="51"/>
      <c r="B147" s="51"/>
      <c r="C147" s="58"/>
      <c r="D147" s="51"/>
      <c r="E147" s="2"/>
      <c r="F147" s="2"/>
      <c r="G147" s="2"/>
      <c r="H147" s="2"/>
      <c r="I147" s="2"/>
      <c r="J147" s="2"/>
      <c r="K147" s="2"/>
      <c r="L147" s="2"/>
      <c r="M147" s="2"/>
      <c r="N147" s="2"/>
      <c r="O147" s="2"/>
      <c r="P147" s="2"/>
      <c r="Q147" s="2"/>
      <c r="R147" s="2"/>
      <c r="S147" s="2"/>
      <c r="T147" s="2"/>
      <c r="U147" s="2"/>
    </row>
    <row r="148" customFormat="false" ht="12.75" hidden="false" customHeight="true" outlineLevel="0" collapsed="false">
      <c r="A148" s="51"/>
      <c r="B148" s="51"/>
      <c r="C148" s="58"/>
      <c r="D148" s="51"/>
      <c r="E148" s="2"/>
      <c r="F148" s="2"/>
      <c r="G148" s="2"/>
      <c r="H148" s="2"/>
      <c r="I148" s="2"/>
      <c r="J148" s="2"/>
      <c r="K148" s="2"/>
      <c r="L148" s="2"/>
      <c r="M148" s="2"/>
      <c r="N148" s="2"/>
      <c r="O148" s="2"/>
      <c r="P148" s="2"/>
      <c r="Q148" s="2"/>
      <c r="R148" s="2"/>
      <c r="S148" s="2"/>
      <c r="T148" s="2"/>
      <c r="U148" s="2"/>
    </row>
    <row r="149" customFormat="false" ht="12.75" hidden="false" customHeight="true" outlineLevel="0" collapsed="false">
      <c r="A149" s="51"/>
      <c r="B149" s="51"/>
      <c r="C149" s="58"/>
      <c r="D149" s="51"/>
      <c r="E149" s="2"/>
      <c r="F149" s="2"/>
      <c r="G149" s="2"/>
      <c r="H149" s="2"/>
      <c r="I149" s="2"/>
      <c r="J149" s="2"/>
      <c r="K149" s="2"/>
      <c r="L149" s="2"/>
      <c r="M149" s="2"/>
      <c r="N149" s="2"/>
      <c r="O149" s="2"/>
      <c r="P149" s="2"/>
      <c r="Q149" s="2"/>
      <c r="R149" s="2"/>
      <c r="S149" s="2"/>
      <c r="T149" s="2"/>
      <c r="U149" s="2"/>
    </row>
    <row r="150" customFormat="false" ht="12.75" hidden="false" customHeight="true" outlineLevel="0" collapsed="false">
      <c r="A150" s="51"/>
      <c r="B150" s="51"/>
      <c r="C150" s="58"/>
      <c r="D150" s="51"/>
      <c r="E150" s="2"/>
      <c r="F150" s="2"/>
      <c r="G150" s="2"/>
      <c r="H150" s="2"/>
      <c r="I150" s="2"/>
      <c r="J150" s="2"/>
      <c r="K150" s="2"/>
      <c r="L150" s="2"/>
      <c r="M150" s="2"/>
      <c r="N150" s="2"/>
      <c r="O150" s="2"/>
      <c r="P150" s="2"/>
      <c r="Q150" s="2"/>
      <c r="R150" s="2"/>
      <c r="S150" s="2"/>
      <c r="T150" s="2"/>
      <c r="U150" s="2"/>
    </row>
    <row r="151" customFormat="false" ht="12.75" hidden="false" customHeight="true" outlineLevel="0" collapsed="false">
      <c r="A151" s="51"/>
      <c r="B151" s="51"/>
      <c r="C151" s="58"/>
      <c r="D151" s="51"/>
      <c r="E151" s="2"/>
      <c r="F151" s="2"/>
      <c r="G151" s="2"/>
      <c r="H151" s="2"/>
      <c r="I151" s="2"/>
      <c r="J151" s="2"/>
      <c r="K151" s="2"/>
      <c r="L151" s="2"/>
      <c r="M151" s="2"/>
      <c r="N151" s="2"/>
      <c r="O151" s="2"/>
      <c r="P151" s="2"/>
      <c r="Q151" s="2"/>
      <c r="R151" s="2"/>
      <c r="S151" s="2"/>
      <c r="T151" s="2"/>
      <c r="U151" s="2"/>
    </row>
    <row r="152" customFormat="false" ht="12.75" hidden="false" customHeight="true" outlineLevel="0" collapsed="false">
      <c r="A152" s="51"/>
      <c r="B152" s="51"/>
      <c r="C152" s="58"/>
      <c r="D152" s="51"/>
      <c r="E152" s="2"/>
      <c r="F152" s="2"/>
      <c r="G152" s="2"/>
      <c r="H152" s="2"/>
      <c r="I152" s="2"/>
      <c r="J152" s="2"/>
      <c r="K152" s="2"/>
      <c r="L152" s="2"/>
      <c r="M152" s="2"/>
      <c r="N152" s="2"/>
      <c r="O152" s="2"/>
      <c r="P152" s="2"/>
      <c r="Q152" s="2"/>
      <c r="R152" s="2"/>
      <c r="S152" s="2"/>
      <c r="T152" s="2"/>
      <c r="U152" s="2"/>
    </row>
    <row r="153" customFormat="false" ht="12.75" hidden="false" customHeight="true" outlineLevel="0" collapsed="false">
      <c r="A153" s="51"/>
      <c r="B153" s="51"/>
      <c r="C153" s="58"/>
      <c r="D153" s="51"/>
      <c r="E153" s="2"/>
      <c r="F153" s="2"/>
      <c r="G153" s="2"/>
      <c r="H153" s="2"/>
      <c r="I153" s="2"/>
      <c r="J153" s="2"/>
      <c r="K153" s="2"/>
      <c r="L153" s="2"/>
      <c r="M153" s="2"/>
      <c r="N153" s="2"/>
      <c r="O153" s="2"/>
      <c r="P153" s="2"/>
      <c r="Q153" s="2"/>
      <c r="R153" s="2"/>
      <c r="S153" s="2"/>
      <c r="T153" s="2"/>
      <c r="U153" s="2"/>
    </row>
    <row r="154" customFormat="false" ht="12.75" hidden="false" customHeight="true" outlineLevel="0" collapsed="false">
      <c r="A154" s="51"/>
      <c r="B154" s="51"/>
      <c r="C154" s="58"/>
      <c r="D154" s="51"/>
      <c r="E154" s="2"/>
      <c r="F154" s="2"/>
      <c r="G154" s="2"/>
      <c r="H154" s="2"/>
      <c r="I154" s="2"/>
      <c r="J154" s="2"/>
      <c r="K154" s="2"/>
      <c r="L154" s="2"/>
      <c r="M154" s="2"/>
      <c r="N154" s="2"/>
      <c r="O154" s="2"/>
      <c r="P154" s="2"/>
      <c r="Q154" s="2"/>
      <c r="R154" s="2"/>
      <c r="S154" s="2"/>
      <c r="T154" s="2"/>
      <c r="U154" s="2"/>
    </row>
    <row r="155" customFormat="false" ht="12.75" hidden="false" customHeight="true" outlineLevel="0" collapsed="false">
      <c r="A155" s="51"/>
      <c r="B155" s="51"/>
      <c r="C155" s="58"/>
      <c r="D155" s="51"/>
      <c r="E155" s="2"/>
      <c r="F155" s="2"/>
      <c r="G155" s="2"/>
      <c r="H155" s="2"/>
      <c r="I155" s="2"/>
      <c r="J155" s="2"/>
      <c r="K155" s="2"/>
      <c r="L155" s="2"/>
      <c r="M155" s="2"/>
      <c r="N155" s="2"/>
      <c r="O155" s="2"/>
      <c r="P155" s="2"/>
      <c r="Q155" s="2"/>
      <c r="R155" s="2"/>
      <c r="S155" s="2"/>
      <c r="T155" s="2"/>
      <c r="U155" s="2"/>
    </row>
    <row r="156" customFormat="false" ht="12.75" hidden="false" customHeight="true" outlineLevel="0" collapsed="false">
      <c r="A156" s="51"/>
      <c r="B156" s="51"/>
      <c r="C156" s="58"/>
      <c r="D156" s="51"/>
      <c r="E156" s="2"/>
      <c r="F156" s="2"/>
      <c r="G156" s="2"/>
      <c r="H156" s="2"/>
      <c r="I156" s="2"/>
      <c r="J156" s="2"/>
      <c r="K156" s="2"/>
      <c r="L156" s="2"/>
      <c r="M156" s="2"/>
      <c r="N156" s="2"/>
      <c r="O156" s="2"/>
      <c r="P156" s="2"/>
      <c r="Q156" s="2"/>
      <c r="R156" s="2"/>
      <c r="S156" s="2"/>
      <c r="T156" s="2"/>
      <c r="U156" s="2"/>
    </row>
    <row r="157" customFormat="false" ht="12.75" hidden="false" customHeight="true" outlineLevel="0" collapsed="false">
      <c r="A157" s="51"/>
      <c r="B157" s="51"/>
      <c r="C157" s="58"/>
      <c r="D157" s="51"/>
      <c r="E157" s="2"/>
      <c r="F157" s="2"/>
      <c r="G157" s="2"/>
      <c r="H157" s="2"/>
      <c r="I157" s="2"/>
      <c r="J157" s="2"/>
      <c r="K157" s="2"/>
      <c r="L157" s="2"/>
      <c r="M157" s="2"/>
      <c r="N157" s="2"/>
      <c r="O157" s="2"/>
      <c r="P157" s="2"/>
      <c r="Q157" s="2"/>
      <c r="R157" s="2"/>
      <c r="S157" s="2"/>
      <c r="T157" s="2"/>
      <c r="U157" s="2"/>
    </row>
    <row r="158" customFormat="false" ht="12.75" hidden="false" customHeight="true" outlineLevel="0" collapsed="false">
      <c r="A158" s="51"/>
      <c r="B158" s="51"/>
      <c r="C158" s="58"/>
      <c r="D158" s="51"/>
      <c r="E158" s="2"/>
      <c r="F158" s="2"/>
      <c r="G158" s="2"/>
      <c r="H158" s="2"/>
      <c r="I158" s="2"/>
      <c r="J158" s="2"/>
      <c r="K158" s="2"/>
      <c r="L158" s="2"/>
      <c r="M158" s="2"/>
      <c r="N158" s="2"/>
      <c r="O158" s="2"/>
      <c r="P158" s="2"/>
      <c r="Q158" s="2"/>
      <c r="R158" s="2"/>
      <c r="S158" s="2"/>
      <c r="T158" s="2"/>
      <c r="U158" s="2"/>
    </row>
    <row r="159" customFormat="false" ht="12.75" hidden="false" customHeight="true" outlineLevel="0" collapsed="false">
      <c r="A159" s="51"/>
      <c r="B159" s="51"/>
      <c r="C159" s="58"/>
      <c r="D159" s="51"/>
      <c r="E159" s="2"/>
      <c r="F159" s="2"/>
      <c r="G159" s="2"/>
      <c r="H159" s="2"/>
      <c r="I159" s="2"/>
      <c r="J159" s="2"/>
      <c r="K159" s="2"/>
      <c r="L159" s="2"/>
      <c r="M159" s="2"/>
      <c r="N159" s="2"/>
      <c r="O159" s="2"/>
      <c r="P159" s="2"/>
      <c r="Q159" s="2"/>
      <c r="R159" s="2"/>
      <c r="S159" s="2"/>
      <c r="T159" s="2"/>
      <c r="U159" s="2"/>
    </row>
    <row r="160" customFormat="false" ht="12.75" hidden="false" customHeight="true" outlineLevel="0" collapsed="false">
      <c r="A160" s="51"/>
      <c r="B160" s="51"/>
      <c r="C160" s="58"/>
      <c r="D160" s="51"/>
      <c r="E160" s="2"/>
      <c r="F160" s="2"/>
      <c r="G160" s="2"/>
      <c r="H160" s="2"/>
      <c r="I160" s="2"/>
      <c r="J160" s="2"/>
      <c r="K160" s="2"/>
      <c r="L160" s="2"/>
      <c r="M160" s="2"/>
      <c r="N160" s="2"/>
      <c r="O160" s="2"/>
      <c r="P160" s="2"/>
      <c r="Q160" s="2"/>
      <c r="R160" s="2"/>
      <c r="S160" s="2"/>
      <c r="T160" s="2"/>
      <c r="U160" s="2"/>
    </row>
    <row r="161" customFormat="false" ht="12.75" hidden="false" customHeight="true" outlineLevel="0" collapsed="false">
      <c r="A161" s="51"/>
      <c r="B161" s="51"/>
      <c r="C161" s="58"/>
      <c r="D161" s="51"/>
      <c r="E161" s="2"/>
      <c r="F161" s="2"/>
      <c r="G161" s="2"/>
      <c r="H161" s="2"/>
      <c r="I161" s="2"/>
      <c r="J161" s="2"/>
      <c r="K161" s="2"/>
      <c r="L161" s="2"/>
      <c r="M161" s="2"/>
      <c r="N161" s="2"/>
      <c r="O161" s="2"/>
      <c r="P161" s="2"/>
      <c r="Q161" s="2"/>
      <c r="R161" s="2"/>
      <c r="S161" s="2"/>
      <c r="T161" s="2"/>
      <c r="U161" s="2"/>
    </row>
    <row r="162" customFormat="false" ht="12.75" hidden="false" customHeight="true" outlineLevel="0" collapsed="false">
      <c r="A162" s="51"/>
      <c r="B162" s="51"/>
      <c r="C162" s="58"/>
      <c r="D162" s="51"/>
      <c r="E162" s="2"/>
      <c r="F162" s="2"/>
      <c r="G162" s="2"/>
      <c r="H162" s="2"/>
      <c r="I162" s="2"/>
      <c r="J162" s="2"/>
      <c r="K162" s="2"/>
      <c r="L162" s="2"/>
      <c r="M162" s="2"/>
      <c r="N162" s="2"/>
      <c r="O162" s="2"/>
      <c r="P162" s="2"/>
      <c r="Q162" s="2"/>
      <c r="R162" s="2"/>
      <c r="S162" s="2"/>
      <c r="T162" s="2"/>
      <c r="U162" s="2"/>
    </row>
    <row r="163" customFormat="false" ht="12.75" hidden="false" customHeight="true" outlineLevel="0" collapsed="false">
      <c r="A163" s="51"/>
      <c r="B163" s="51"/>
      <c r="C163" s="58"/>
      <c r="D163" s="51"/>
      <c r="E163" s="2"/>
      <c r="F163" s="2"/>
      <c r="G163" s="2"/>
      <c r="H163" s="2"/>
      <c r="I163" s="2"/>
      <c r="J163" s="2"/>
      <c r="K163" s="2"/>
      <c r="L163" s="2"/>
      <c r="M163" s="2"/>
      <c r="N163" s="2"/>
      <c r="O163" s="2"/>
      <c r="P163" s="2"/>
      <c r="Q163" s="2"/>
      <c r="R163" s="2"/>
      <c r="S163" s="2"/>
      <c r="T163" s="2"/>
      <c r="U163" s="2"/>
    </row>
    <row r="164" customFormat="false" ht="12.75" hidden="false" customHeight="true" outlineLevel="0" collapsed="false">
      <c r="A164" s="51"/>
      <c r="B164" s="51"/>
      <c r="C164" s="58"/>
      <c r="D164" s="51"/>
      <c r="E164" s="2"/>
      <c r="F164" s="2"/>
      <c r="G164" s="2"/>
      <c r="H164" s="2"/>
      <c r="I164" s="2"/>
      <c r="J164" s="2"/>
      <c r="K164" s="2"/>
      <c r="L164" s="2"/>
      <c r="M164" s="2"/>
      <c r="N164" s="2"/>
      <c r="O164" s="2"/>
      <c r="P164" s="2"/>
      <c r="Q164" s="2"/>
      <c r="R164" s="2"/>
      <c r="S164" s="2"/>
      <c r="T164" s="2"/>
      <c r="U164" s="2"/>
    </row>
    <row r="165" customFormat="false" ht="12.75" hidden="false" customHeight="true" outlineLevel="0" collapsed="false">
      <c r="A165" s="51"/>
      <c r="B165" s="51"/>
      <c r="C165" s="58"/>
      <c r="D165" s="51"/>
      <c r="E165" s="2"/>
      <c r="F165" s="2"/>
      <c r="G165" s="2"/>
      <c r="H165" s="2"/>
      <c r="I165" s="2"/>
      <c r="J165" s="2"/>
      <c r="K165" s="2"/>
      <c r="L165" s="2"/>
      <c r="M165" s="2"/>
      <c r="N165" s="2"/>
      <c r="O165" s="2"/>
      <c r="P165" s="2"/>
      <c r="Q165" s="2"/>
      <c r="R165" s="2"/>
      <c r="S165" s="2"/>
      <c r="T165" s="2"/>
      <c r="U165" s="2"/>
    </row>
    <row r="166" customFormat="false" ht="12.75" hidden="false" customHeight="true" outlineLevel="0" collapsed="false">
      <c r="A166" s="51"/>
      <c r="B166" s="51"/>
      <c r="C166" s="58"/>
      <c r="D166" s="51"/>
      <c r="E166" s="2"/>
      <c r="F166" s="2"/>
      <c r="G166" s="2"/>
      <c r="H166" s="2"/>
      <c r="I166" s="2"/>
      <c r="J166" s="2"/>
      <c r="K166" s="2"/>
      <c r="L166" s="2"/>
      <c r="M166" s="2"/>
      <c r="N166" s="2"/>
      <c r="O166" s="2"/>
      <c r="P166" s="2"/>
      <c r="Q166" s="2"/>
      <c r="R166" s="2"/>
      <c r="S166" s="2"/>
      <c r="T166" s="2"/>
      <c r="U166" s="2"/>
    </row>
    <row r="167" customFormat="false" ht="12.75" hidden="false" customHeight="true" outlineLevel="0" collapsed="false">
      <c r="A167" s="51"/>
      <c r="B167" s="51"/>
      <c r="C167" s="58"/>
      <c r="D167" s="51"/>
      <c r="E167" s="2"/>
      <c r="F167" s="2"/>
      <c r="G167" s="2"/>
      <c r="H167" s="2"/>
      <c r="I167" s="2"/>
      <c r="J167" s="2"/>
      <c r="K167" s="2"/>
      <c r="L167" s="2"/>
      <c r="M167" s="2"/>
      <c r="N167" s="2"/>
      <c r="O167" s="2"/>
      <c r="P167" s="2"/>
      <c r="Q167" s="2"/>
      <c r="R167" s="2"/>
      <c r="S167" s="2"/>
      <c r="T167" s="2"/>
      <c r="U167" s="2"/>
    </row>
    <row r="168" customFormat="false" ht="12.75" hidden="false" customHeight="true" outlineLevel="0" collapsed="false">
      <c r="A168" s="51"/>
      <c r="B168" s="51"/>
      <c r="C168" s="58"/>
      <c r="D168" s="51"/>
      <c r="E168" s="2"/>
      <c r="F168" s="2"/>
      <c r="G168" s="2"/>
      <c r="H168" s="2"/>
      <c r="I168" s="2"/>
      <c r="J168" s="2"/>
      <c r="K168" s="2"/>
      <c r="L168" s="2"/>
      <c r="M168" s="2"/>
      <c r="N168" s="2"/>
      <c r="O168" s="2"/>
      <c r="P168" s="2"/>
      <c r="Q168" s="2"/>
      <c r="R168" s="2"/>
      <c r="S168" s="2"/>
      <c r="T168" s="2"/>
      <c r="U168" s="2"/>
    </row>
    <row r="169" customFormat="false" ht="12.75" hidden="false" customHeight="true" outlineLevel="0" collapsed="false">
      <c r="A169" s="51"/>
      <c r="B169" s="51"/>
      <c r="C169" s="58"/>
      <c r="D169" s="51"/>
      <c r="E169" s="2"/>
      <c r="F169" s="2"/>
      <c r="G169" s="2"/>
      <c r="H169" s="2"/>
      <c r="I169" s="2"/>
      <c r="J169" s="2"/>
      <c r="K169" s="2"/>
      <c r="L169" s="2"/>
      <c r="M169" s="2"/>
      <c r="N169" s="2"/>
      <c r="O169" s="2"/>
      <c r="P169" s="2"/>
      <c r="Q169" s="2"/>
      <c r="R169" s="2"/>
      <c r="S169" s="2"/>
      <c r="T169" s="2"/>
      <c r="U169" s="2"/>
    </row>
    <row r="170" customFormat="false" ht="12.75" hidden="false" customHeight="true" outlineLevel="0" collapsed="false">
      <c r="A170" s="51"/>
      <c r="B170" s="51"/>
      <c r="C170" s="58"/>
      <c r="D170" s="51"/>
      <c r="E170" s="2"/>
      <c r="F170" s="2"/>
      <c r="G170" s="2"/>
      <c r="H170" s="2"/>
      <c r="I170" s="2"/>
      <c r="J170" s="2"/>
      <c r="K170" s="2"/>
      <c r="L170" s="2"/>
      <c r="M170" s="2"/>
      <c r="N170" s="2"/>
      <c r="O170" s="2"/>
      <c r="P170" s="2"/>
      <c r="Q170" s="2"/>
      <c r="R170" s="2"/>
      <c r="S170" s="2"/>
      <c r="T170" s="2"/>
      <c r="U170" s="2"/>
    </row>
    <row r="171" customFormat="false" ht="12.75" hidden="false" customHeight="true" outlineLevel="0" collapsed="false">
      <c r="A171" s="51"/>
      <c r="B171" s="51"/>
      <c r="C171" s="58"/>
      <c r="D171" s="51"/>
      <c r="E171" s="2"/>
      <c r="F171" s="2"/>
      <c r="G171" s="2"/>
      <c r="H171" s="2"/>
      <c r="I171" s="2"/>
      <c r="J171" s="2"/>
      <c r="K171" s="2"/>
      <c r="L171" s="2"/>
      <c r="M171" s="2"/>
      <c r="N171" s="2"/>
      <c r="O171" s="2"/>
      <c r="P171" s="2"/>
      <c r="Q171" s="2"/>
      <c r="R171" s="2"/>
      <c r="S171" s="2"/>
      <c r="T171" s="2"/>
      <c r="U171" s="2"/>
    </row>
    <row r="172" customFormat="false" ht="12.75" hidden="false" customHeight="true" outlineLevel="0" collapsed="false">
      <c r="A172" s="51"/>
      <c r="B172" s="51"/>
      <c r="C172" s="58"/>
      <c r="D172" s="51"/>
      <c r="E172" s="2"/>
      <c r="F172" s="2"/>
      <c r="G172" s="2"/>
      <c r="H172" s="2"/>
      <c r="I172" s="2"/>
      <c r="J172" s="2"/>
      <c r="K172" s="2"/>
      <c r="L172" s="2"/>
      <c r="M172" s="2"/>
      <c r="N172" s="2"/>
      <c r="O172" s="2"/>
      <c r="P172" s="2"/>
      <c r="Q172" s="2"/>
      <c r="R172" s="2"/>
      <c r="S172" s="2"/>
      <c r="T172" s="2"/>
      <c r="U172" s="2"/>
    </row>
    <row r="173" customFormat="false" ht="12.75" hidden="false" customHeight="true" outlineLevel="0" collapsed="false">
      <c r="A173" s="51"/>
      <c r="B173" s="51"/>
      <c r="C173" s="58"/>
      <c r="D173" s="51"/>
      <c r="E173" s="2"/>
      <c r="F173" s="2"/>
      <c r="G173" s="2"/>
      <c r="H173" s="2"/>
      <c r="I173" s="2"/>
      <c r="J173" s="2"/>
      <c r="K173" s="2"/>
      <c r="L173" s="2"/>
      <c r="M173" s="2"/>
      <c r="N173" s="2"/>
      <c r="O173" s="2"/>
      <c r="P173" s="2"/>
      <c r="Q173" s="2"/>
      <c r="R173" s="2"/>
      <c r="S173" s="2"/>
      <c r="T173" s="2"/>
      <c r="U173" s="2"/>
    </row>
    <row r="174" customFormat="false" ht="12.75" hidden="false" customHeight="true" outlineLevel="0" collapsed="false">
      <c r="A174" s="51"/>
      <c r="B174" s="51"/>
      <c r="C174" s="58"/>
      <c r="D174" s="51"/>
      <c r="E174" s="2"/>
      <c r="F174" s="2"/>
      <c r="G174" s="2"/>
      <c r="H174" s="2"/>
      <c r="I174" s="2"/>
      <c r="J174" s="2"/>
      <c r="K174" s="2"/>
      <c r="L174" s="2"/>
      <c r="M174" s="2"/>
      <c r="N174" s="2"/>
      <c r="O174" s="2"/>
      <c r="P174" s="2"/>
      <c r="Q174" s="2"/>
      <c r="R174" s="2"/>
      <c r="S174" s="2"/>
      <c r="T174" s="2"/>
      <c r="U174" s="2"/>
    </row>
    <row r="175" customFormat="false" ht="12.75" hidden="false" customHeight="true" outlineLevel="0" collapsed="false">
      <c r="A175" s="51"/>
      <c r="B175" s="51"/>
      <c r="C175" s="58"/>
      <c r="D175" s="51"/>
      <c r="E175" s="2"/>
      <c r="F175" s="2"/>
      <c r="G175" s="2"/>
      <c r="H175" s="2"/>
      <c r="I175" s="2"/>
      <c r="J175" s="2"/>
      <c r="K175" s="2"/>
      <c r="L175" s="2"/>
      <c r="M175" s="2"/>
      <c r="N175" s="2"/>
      <c r="O175" s="2"/>
      <c r="P175" s="2"/>
      <c r="Q175" s="2"/>
      <c r="R175" s="2"/>
      <c r="S175" s="2"/>
      <c r="T175" s="2"/>
      <c r="U175" s="2"/>
    </row>
    <row r="176" customFormat="false" ht="12.75" hidden="false" customHeight="true" outlineLevel="0" collapsed="false">
      <c r="A176" s="51"/>
      <c r="B176" s="51"/>
      <c r="C176" s="58"/>
      <c r="D176" s="51"/>
      <c r="E176" s="2"/>
      <c r="F176" s="2"/>
      <c r="G176" s="2"/>
      <c r="H176" s="2"/>
      <c r="I176" s="2"/>
      <c r="J176" s="2"/>
      <c r="K176" s="2"/>
      <c r="L176" s="2"/>
      <c r="M176" s="2"/>
      <c r="N176" s="2"/>
      <c r="O176" s="2"/>
      <c r="P176" s="2"/>
      <c r="Q176" s="2"/>
      <c r="R176" s="2"/>
      <c r="S176" s="2"/>
      <c r="T176" s="2"/>
      <c r="U176" s="2"/>
    </row>
    <row r="177" customFormat="false" ht="12.75" hidden="false" customHeight="true" outlineLevel="0" collapsed="false">
      <c r="A177" s="51"/>
      <c r="B177" s="51"/>
      <c r="C177" s="58"/>
      <c r="D177" s="51"/>
      <c r="E177" s="2"/>
      <c r="F177" s="2"/>
      <c r="G177" s="2"/>
      <c r="H177" s="2"/>
      <c r="I177" s="2"/>
      <c r="J177" s="2"/>
      <c r="K177" s="2"/>
      <c r="L177" s="2"/>
      <c r="M177" s="2"/>
      <c r="N177" s="2"/>
      <c r="O177" s="2"/>
      <c r="P177" s="2"/>
      <c r="Q177" s="2"/>
      <c r="R177" s="2"/>
      <c r="S177" s="2"/>
      <c r="T177" s="2"/>
      <c r="U177" s="2"/>
    </row>
    <row r="178" customFormat="false" ht="12.75" hidden="false" customHeight="true" outlineLevel="0" collapsed="false">
      <c r="A178" s="51"/>
      <c r="B178" s="51"/>
      <c r="C178" s="58"/>
      <c r="D178" s="51"/>
      <c r="E178" s="2"/>
      <c r="F178" s="2"/>
      <c r="G178" s="2"/>
      <c r="H178" s="2"/>
      <c r="I178" s="2"/>
      <c r="J178" s="2"/>
      <c r="K178" s="2"/>
      <c r="L178" s="2"/>
      <c r="M178" s="2"/>
      <c r="N178" s="2"/>
      <c r="O178" s="2"/>
      <c r="P178" s="2"/>
      <c r="Q178" s="2"/>
      <c r="R178" s="2"/>
      <c r="S178" s="2"/>
      <c r="T178" s="2"/>
      <c r="U178" s="2"/>
    </row>
    <row r="179" customFormat="false" ht="12.75" hidden="false" customHeight="true" outlineLevel="0" collapsed="false">
      <c r="A179" s="51"/>
      <c r="B179" s="51"/>
      <c r="C179" s="58"/>
      <c r="D179" s="51"/>
      <c r="E179" s="2"/>
      <c r="F179" s="2"/>
      <c r="G179" s="2"/>
      <c r="H179" s="2"/>
      <c r="I179" s="2"/>
      <c r="J179" s="2"/>
      <c r="K179" s="2"/>
      <c r="L179" s="2"/>
      <c r="M179" s="2"/>
      <c r="N179" s="2"/>
      <c r="O179" s="2"/>
      <c r="P179" s="2"/>
      <c r="Q179" s="2"/>
      <c r="R179" s="2"/>
      <c r="S179" s="2"/>
      <c r="T179" s="2"/>
      <c r="U179" s="2"/>
    </row>
    <row r="180" customFormat="false" ht="12.75" hidden="false" customHeight="true" outlineLevel="0" collapsed="false">
      <c r="A180" s="51"/>
      <c r="B180" s="51"/>
      <c r="C180" s="58"/>
      <c r="D180" s="51"/>
      <c r="E180" s="2"/>
      <c r="F180" s="2"/>
      <c r="G180" s="2"/>
      <c r="H180" s="2"/>
      <c r="I180" s="2"/>
      <c r="J180" s="2"/>
      <c r="K180" s="2"/>
      <c r="L180" s="2"/>
      <c r="M180" s="2"/>
      <c r="N180" s="2"/>
      <c r="O180" s="2"/>
      <c r="P180" s="2"/>
      <c r="Q180" s="2"/>
      <c r="R180" s="2"/>
      <c r="S180" s="2"/>
      <c r="T180" s="2"/>
      <c r="U180" s="2"/>
    </row>
    <row r="181" customFormat="false" ht="12.75" hidden="false" customHeight="true" outlineLevel="0" collapsed="false">
      <c r="A181" s="51"/>
      <c r="B181" s="51"/>
      <c r="C181" s="58"/>
      <c r="D181" s="51"/>
      <c r="E181" s="2"/>
      <c r="F181" s="2"/>
      <c r="G181" s="2"/>
      <c r="H181" s="2"/>
      <c r="I181" s="2"/>
      <c r="J181" s="2"/>
      <c r="K181" s="2"/>
      <c r="L181" s="2"/>
      <c r="M181" s="2"/>
      <c r="N181" s="2"/>
      <c r="O181" s="2"/>
      <c r="P181" s="2"/>
      <c r="Q181" s="2"/>
      <c r="R181" s="2"/>
      <c r="S181" s="2"/>
      <c r="T181" s="2"/>
      <c r="U181" s="2"/>
    </row>
    <row r="182" customFormat="false" ht="12.75" hidden="false" customHeight="true" outlineLevel="0" collapsed="false">
      <c r="A182" s="51"/>
      <c r="B182" s="51"/>
      <c r="C182" s="58"/>
      <c r="D182" s="51"/>
      <c r="E182" s="2"/>
      <c r="F182" s="2"/>
      <c r="G182" s="2"/>
      <c r="H182" s="2"/>
      <c r="I182" s="2"/>
      <c r="J182" s="2"/>
      <c r="K182" s="2"/>
      <c r="L182" s="2"/>
      <c r="M182" s="2"/>
      <c r="N182" s="2"/>
      <c r="O182" s="2"/>
      <c r="P182" s="2"/>
      <c r="Q182" s="2"/>
      <c r="R182" s="2"/>
      <c r="S182" s="2"/>
      <c r="T182" s="2"/>
      <c r="U182" s="2"/>
    </row>
    <row r="183" customFormat="false" ht="12.75" hidden="false" customHeight="true" outlineLevel="0" collapsed="false">
      <c r="A183" s="51"/>
      <c r="B183" s="51"/>
      <c r="C183" s="58"/>
      <c r="D183" s="51"/>
      <c r="E183" s="2"/>
      <c r="F183" s="2"/>
      <c r="G183" s="2"/>
      <c r="H183" s="2"/>
      <c r="I183" s="2"/>
      <c r="J183" s="2"/>
      <c r="K183" s="2"/>
      <c r="L183" s="2"/>
      <c r="M183" s="2"/>
      <c r="N183" s="2"/>
      <c r="O183" s="2"/>
      <c r="P183" s="2"/>
      <c r="Q183" s="2"/>
      <c r="R183" s="2"/>
      <c r="S183" s="2"/>
      <c r="T183" s="2"/>
      <c r="U183" s="2"/>
    </row>
    <row r="184" customFormat="false" ht="12.75" hidden="false" customHeight="true" outlineLevel="0" collapsed="false">
      <c r="A184" s="51"/>
      <c r="B184" s="51"/>
      <c r="C184" s="58"/>
      <c r="D184" s="51"/>
      <c r="E184" s="2"/>
      <c r="F184" s="2"/>
      <c r="G184" s="2"/>
      <c r="H184" s="2"/>
      <c r="I184" s="2"/>
      <c r="J184" s="2"/>
      <c r="K184" s="2"/>
      <c r="L184" s="2"/>
      <c r="M184" s="2"/>
      <c r="N184" s="2"/>
      <c r="O184" s="2"/>
      <c r="P184" s="2"/>
      <c r="Q184" s="2"/>
      <c r="R184" s="2"/>
      <c r="S184" s="2"/>
      <c r="T184" s="2"/>
      <c r="U184" s="2"/>
    </row>
    <row r="185" customFormat="false" ht="12.75" hidden="false" customHeight="true" outlineLevel="0" collapsed="false">
      <c r="A185" s="51"/>
      <c r="B185" s="51"/>
      <c r="C185" s="58"/>
      <c r="D185" s="51"/>
      <c r="E185" s="2"/>
      <c r="F185" s="2"/>
      <c r="G185" s="2"/>
      <c r="H185" s="2"/>
      <c r="I185" s="2"/>
      <c r="J185" s="2"/>
      <c r="K185" s="2"/>
      <c r="L185" s="2"/>
      <c r="M185" s="2"/>
      <c r="N185" s="2"/>
      <c r="O185" s="2"/>
      <c r="P185" s="2"/>
      <c r="Q185" s="2"/>
      <c r="R185" s="2"/>
      <c r="S185" s="2"/>
      <c r="T185" s="2"/>
      <c r="U185" s="2"/>
    </row>
    <row r="186" customFormat="false" ht="12.75" hidden="false" customHeight="true" outlineLevel="0" collapsed="false">
      <c r="A186" s="51"/>
      <c r="B186" s="51"/>
      <c r="C186" s="58"/>
      <c r="D186" s="51"/>
      <c r="E186" s="2"/>
      <c r="F186" s="2"/>
      <c r="G186" s="2"/>
      <c r="H186" s="2"/>
      <c r="I186" s="2"/>
      <c r="J186" s="2"/>
      <c r="K186" s="2"/>
      <c r="L186" s="2"/>
      <c r="M186" s="2"/>
      <c r="N186" s="2"/>
      <c r="O186" s="2"/>
      <c r="P186" s="2"/>
      <c r="Q186" s="2"/>
      <c r="R186" s="2"/>
      <c r="S186" s="2"/>
      <c r="T186" s="2"/>
      <c r="U186" s="2"/>
    </row>
    <row r="187" customFormat="false" ht="12.75" hidden="false" customHeight="true" outlineLevel="0" collapsed="false">
      <c r="A187" s="51"/>
      <c r="B187" s="51"/>
      <c r="C187" s="58"/>
      <c r="D187" s="51"/>
      <c r="E187" s="2"/>
      <c r="F187" s="2"/>
      <c r="G187" s="2"/>
      <c r="H187" s="2"/>
      <c r="I187" s="2"/>
      <c r="J187" s="2"/>
      <c r="K187" s="2"/>
      <c r="L187" s="2"/>
      <c r="M187" s="2"/>
      <c r="N187" s="2"/>
      <c r="O187" s="2"/>
      <c r="P187" s="2"/>
      <c r="Q187" s="2"/>
      <c r="R187" s="2"/>
      <c r="S187" s="2"/>
      <c r="T187" s="2"/>
      <c r="U187" s="2"/>
    </row>
    <row r="188" customFormat="false" ht="12.75" hidden="false" customHeight="true" outlineLevel="0" collapsed="false">
      <c r="A188" s="51"/>
      <c r="B188" s="51"/>
      <c r="C188" s="58"/>
      <c r="D188" s="51"/>
      <c r="E188" s="2"/>
      <c r="F188" s="2"/>
      <c r="G188" s="2"/>
      <c r="H188" s="2"/>
      <c r="I188" s="2"/>
      <c r="J188" s="2"/>
      <c r="K188" s="2"/>
      <c r="L188" s="2"/>
      <c r="M188" s="2"/>
      <c r="N188" s="2"/>
      <c r="O188" s="2"/>
      <c r="P188" s="2"/>
      <c r="Q188" s="2"/>
      <c r="R188" s="2"/>
      <c r="S188" s="2"/>
      <c r="T188" s="2"/>
      <c r="U188" s="2"/>
    </row>
    <row r="189" customFormat="false" ht="12.75" hidden="false" customHeight="true" outlineLevel="0" collapsed="false">
      <c r="A189" s="51"/>
      <c r="B189" s="51"/>
      <c r="C189" s="58"/>
      <c r="D189" s="51"/>
      <c r="E189" s="2"/>
      <c r="F189" s="2"/>
      <c r="G189" s="2"/>
      <c r="H189" s="2"/>
      <c r="I189" s="2"/>
      <c r="J189" s="2"/>
      <c r="K189" s="2"/>
      <c r="L189" s="2"/>
      <c r="M189" s="2"/>
      <c r="N189" s="2"/>
      <c r="O189" s="2"/>
      <c r="P189" s="2"/>
      <c r="Q189" s="2"/>
      <c r="R189" s="2"/>
      <c r="S189" s="2"/>
      <c r="T189" s="2"/>
      <c r="U189" s="2"/>
    </row>
    <row r="190" customFormat="false" ht="12.75" hidden="false" customHeight="true" outlineLevel="0" collapsed="false">
      <c r="A190" s="51"/>
      <c r="B190" s="51"/>
      <c r="C190" s="58"/>
      <c r="D190" s="51"/>
      <c r="E190" s="2"/>
      <c r="F190" s="2"/>
      <c r="G190" s="2"/>
      <c r="H190" s="2"/>
      <c r="I190" s="2"/>
      <c r="J190" s="2"/>
      <c r="K190" s="2"/>
      <c r="L190" s="2"/>
      <c r="M190" s="2"/>
      <c r="N190" s="2"/>
      <c r="O190" s="2"/>
      <c r="P190" s="2"/>
      <c r="Q190" s="2"/>
      <c r="R190" s="2"/>
      <c r="S190" s="2"/>
      <c r="T190" s="2"/>
      <c r="U190" s="2"/>
    </row>
    <row r="191" customFormat="false" ht="12.75" hidden="false" customHeight="true" outlineLevel="0" collapsed="false">
      <c r="A191" s="51"/>
      <c r="B191" s="51"/>
      <c r="C191" s="58"/>
      <c r="D191" s="51"/>
      <c r="E191" s="2"/>
      <c r="F191" s="2"/>
      <c r="G191" s="2"/>
      <c r="H191" s="2"/>
      <c r="I191" s="2"/>
      <c r="J191" s="2"/>
      <c r="K191" s="2"/>
      <c r="L191" s="2"/>
      <c r="M191" s="2"/>
      <c r="N191" s="2"/>
      <c r="O191" s="2"/>
      <c r="P191" s="2"/>
      <c r="Q191" s="2"/>
      <c r="R191" s="2"/>
      <c r="S191" s="2"/>
      <c r="T191" s="2"/>
      <c r="U191" s="2"/>
    </row>
    <row r="192" customFormat="false" ht="12.75" hidden="false" customHeight="true" outlineLevel="0" collapsed="false">
      <c r="A192" s="51"/>
      <c r="B192" s="51"/>
      <c r="C192" s="58"/>
      <c r="D192" s="51"/>
      <c r="E192" s="2"/>
      <c r="F192" s="2"/>
      <c r="G192" s="2"/>
      <c r="H192" s="2"/>
      <c r="I192" s="2"/>
      <c r="J192" s="2"/>
      <c r="K192" s="2"/>
      <c r="L192" s="2"/>
      <c r="M192" s="2"/>
      <c r="N192" s="2"/>
      <c r="O192" s="2"/>
      <c r="P192" s="2"/>
      <c r="Q192" s="2"/>
      <c r="R192" s="2"/>
      <c r="S192" s="2"/>
      <c r="T192" s="2"/>
      <c r="U192" s="2"/>
    </row>
    <row r="193" customFormat="false" ht="12.75" hidden="false" customHeight="true" outlineLevel="0" collapsed="false">
      <c r="A193" s="51"/>
      <c r="B193" s="51"/>
      <c r="C193" s="58"/>
      <c r="D193" s="51"/>
      <c r="E193" s="2"/>
      <c r="F193" s="2"/>
      <c r="G193" s="2"/>
      <c r="H193" s="2"/>
      <c r="I193" s="2"/>
      <c r="J193" s="2"/>
      <c r="K193" s="2"/>
      <c r="L193" s="2"/>
      <c r="M193" s="2"/>
      <c r="N193" s="2"/>
      <c r="O193" s="2"/>
      <c r="P193" s="2"/>
      <c r="Q193" s="2"/>
      <c r="R193" s="2"/>
      <c r="S193" s="2"/>
      <c r="T193" s="2"/>
      <c r="U193" s="2"/>
    </row>
    <row r="194" customFormat="false" ht="12.75" hidden="false" customHeight="true" outlineLevel="0" collapsed="false">
      <c r="A194" s="51"/>
      <c r="B194" s="51"/>
      <c r="C194" s="58"/>
      <c r="D194" s="51"/>
      <c r="E194" s="2"/>
      <c r="F194" s="2"/>
      <c r="G194" s="2"/>
      <c r="H194" s="2"/>
      <c r="I194" s="2"/>
      <c r="J194" s="2"/>
      <c r="K194" s="2"/>
      <c r="L194" s="2"/>
      <c r="M194" s="2"/>
      <c r="N194" s="2"/>
      <c r="O194" s="2"/>
      <c r="P194" s="2"/>
      <c r="Q194" s="2"/>
      <c r="R194" s="2"/>
      <c r="S194" s="2"/>
      <c r="T194" s="2"/>
      <c r="U194" s="2"/>
    </row>
    <row r="195" customFormat="false" ht="12.75" hidden="false" customHeight="true" outlineLevel="0" collapsed="false">
      <c r="A195" s="51"/>
      <c r="B195" s="51"/>
      <c r="C195" s="58"/>
      <c r="D195" s="51"/>
      <c r="E195" s="2"/>
      <c r="F195" s="2"/>
      <c r="G195" s="2"/>
      <c r="H195" s="2"/>
      <c r="I195" s="2"/>
      <c r="J195" s="2"/>
      <c r="K195" s="2"/>
      <c r="L195" s="2"/>
      <c r="M195" s="2"/>
      <c r="N195" s="2"/>
      <c r="O195" s="2"/>
      <c r="P195" s="2"/>
      <c r="Q195" s="2"/>
      <c r="R195" s="2"/>
      <c r="S195" s="2"/>
      <c r="T195" s="2"/>
      <c r="U195" s="2"/>
    </row>
    <row r="196" customFormat="false" ht="12.75" hidden="false" customHeight="true" outlineLevel="0" collapsed="false">
      <c r="A196" s="51"/>
      <c r="B196" s="51"/>
      <c r="C196" s="58"/>
      <c r="D196" s="51"/>
      <c r="E196" s="2"/>
      <c r="F196" s="2"/>
      <c r="G196" s="2"/>
      <c r="H196" s="2"/>
      <c r="I196" s="2"/>
      <c r="J196" s="2"/>
      <c r="K196" s="2"/>
      <c r="L196" s="2"/>
      <c r="M196" s="2"/>
      <c r="N196" s="2"/>
      <c r="O196" s="2"/>
      <c r="P196" s="2"/>
      <c r="Q196" s="2"/>
      <c r="R196" s="2"/>
      <c r="S196" s="2"/>
      <c r="T196" s="2"/>
      <c r="U196" s="2"/>
    </row>
    <row r="197" customFormat="false" ht="12.75" hidden="false" customHeight="true" outlineLevel="0" collapsed="false">
      <c r="A197" s="51"/>
      <c r="B197" s="51"/>
      <c r="C197" s="58"/>
      <c r="D197" s="51"/>
      <c r="E197" s="2"/>
      <c r="F197" s="2"/>
      <c r="G197" s="2"/>
      <c r="H197" s="2"/>
      <c r="I197" s="2"/>
      <c r="J197" s="2"/>
      <c r="K197" s="2"/>
      <c r="L197" s="2"/>
      <c r="M197" s="2"/>
      <c r="N197" s="2"/>
      <c r="O197" s="2"/>
      <c r="P197" s="2"/>
      <c r="Q197" s="2"/>
      <c r="R197" s="2"/>
      <c r="S197" s="2"/>
      <c r="T197" s="2"/>
      <c r="U197" s="2"/>
    </row>
    <row r="198" customFormat="false" ht="12.75" hidden="false" customHeight="true" outlineLevel="0" collapsed="false">
      <c r="A198" s="51"/>
      <c r="B198" s="51"/>
      <c r="C198" s="58"/>
      <c r="D198" s="51"/>
      <c r="E198" s="2"/>
      <c r="F198" s="2"/>
      <c r="G198" s="2"/>
      <c r="H198" s="2"/>
      <c r="I198" s="2"/>
      <c r="J198" s="2"/>
      <c r="K198" s="2"/>
      <c r="L198" s="2"/>
      <c r="M198" s="2"/>
      <c r="N198" s="2"/>
      <c r="O198" s="2"/>
      <c r="P198" s="2"/>
      <c r="Q198" s="2"/>
      <c r="R198" s="2"/>
      <c r="S198" s="2"/>
      <c r="T198" s="2"/>
      <c r="U198" s="2"/>
    </row>
    <row r="199" customFormat="false" ht="12.75" hidden="false" customHeight="true" outlineLevel="0" collapsed="false">
      <c r="A199" s="51"/>
      <c r="B199" s="51"/>
      <c r="C199" s="58"/>
      <c r="D199" s="51"/>
      <c r="E199" s="2"/>
      <c r="F199" s="2"/>
      <c r="G199" s="2"/>
      <c r="H199" s="2"/>
      <c r="I199" s="2"/>
      <c r="J199" s="2"/>
      <c r="K199" s="2"/>
      <c r="L199" s="2"/>
      <c r="M199" s="2"/>
      <c r="N199" s="2"/>
      <c r="O199" s="2"/>
      <c r="P199" s="2"/>
      <c r="Q199" s="2"/>
      <c r="R199" s="2"/>
      <c r="S199" s="2"/>
      <c r="T199" s="2"/>
      <c r="U199" s="2"/>
    </row>
    <row r="200" customFormat="false" ht="12.75" hidden="false" customHeight="true" outlineLevel="0" collapsed="false">
      <c r="A200" s="51"/>
      <c r="B200" s="51"/>
      <c r="C200" s="58"/>
      <c r="D200" s="51"/>
      <c r="E200" s="2"/>
      <c r="F200" s="2"/>
      <c r="G200" s="2"/>
      <c r="H200" s="2"/>
      <c r="I200" s="2"/>
      <c r="J200" s="2"/>
      <c r="K200" s="2"/>
      <c r="L200" s="2"/>
      <c r="M200" s="2"/>
      <c r="N200" s="2"/>
      <c r="O200" s="2"/>
      <c r="P200" s="2"/>
      <c r="Q200" s="2"/>
      <c r="R200" s="2"/>
      <c r="S200" s="2"/>
      <c r="T200" s="2"/>
      <c r="U200" s="2"/>
    </row>
    <row r="201" customFormat="false" ht="12.75" hidden="false" customHeight="true" outlineLevel="0" collapsed="false">
      <c r="A201" s="51"/>
      <c r="B201" s="51"/>
      <c r="C201" s="58"/>
      <c r="D201" s="51"/>
      <c r="E201" s="2"/>
      <c r="F201" s="2"/>
      <c r="G201" s="2"/>
      <c r="H201" s="2"/>
      <c r="I201" s="2"/>
      <c r="J201" s="2"/>
      <c r="K201" s="2"/>
      <c r="L201" s="2"/>
      <c r="M201" s="2"/>
      <c r="N201" s="2"/>
      <c r="O201" s="2"/>
      <c r="P201" s="2"/>
      <c r="Q201" s="2"/>
      <c r="R201" s="2"/>
      <c r="S201" s="2"/>
      <c r="T201" s="2"/>
      <c r="U201" s="2"/>
    </row>
    <row r="202" customFormat="false" ht="12.75" hidden="false" customHeight="true" outlineLevel="0" collapsed="false">
      <c r="A202" s="51"/>
      <c r="B202" s="51"/>
      <c r="C202" s="58"/>
      <c r="D202" s="51"/>
      <c r="E202" s="2"/>
      <c r="F202" s="2"/>
      <c r="G202" s="2"/>
      <c r="H202" s="2"/>
      <c r="I202" s="2"/>
      <c r="J202" s="2"/>
      <c r="K202" s="2"/>
      <c r="L202" s="2"/>
      <c r="M202" s="2"/>
      <c r="N202" s="2"/>
      <c r="O202" s="2"/>
      <c r="P202" s="2"/>
      <c r="Q202" s="2"/>
      <c r="R202" s="2"/>
      <c r="S202" s="2"/>
      <c r="T202" s="2"/>
      <c r="U202" s="2"/>
    </row>
    <row r="203" customFormat="false" ht="12.75" hidden="false" customHeight="true" outlineLevel="0" collapsed="false">
      <c r="A203" s="51"/>
      <c r="B203" s="51"/>
      <c r="C203" s="58"/>
      <c r="D203" s="51"/>
      <c r="E203" s="2"/>
      <c r="F203" s="2"/>
      <c r="G203" s="2"/>
      <c r="H203" s="2"/>
      <c r="I203" s="2"/>
      <c r="J203" s="2"/>
      <c r="K203" s="2"/>
      <c r="L203" s="2"/>
      <c r="M203" s="2"/>
      <c r="N203" s="2"/>
      <c r="O203" s="2"/>
      <c r="P203" s="2"/>
      <c r="Q203" s="2"/>
      <c r="R203" s="2"/>
      <c r="S203" s="2"/>
      <c r="T203" s="2"/>
      <c r="U203" s="2"/>
    </row>
    <row r="204" customFormat="false" ht="12.75" hidden="false" customHeight="true" outlineLevel="0" collapsed="false">
      <c r="A204" s="51"/>
      <c r="B204" s="51"/>
      <c r="C204" s="58"/>
      <c r="D204" s="51"/>
      <c r="E204" s="2"/>
      <c r="F204" s="2"/>
      <c r="G204" s="2"/>
      <c r="H204" s="2"/>
      <c r="I204" s="2"/>
      <c r="J204" s="2"/>
      <c r="K204" s="2"/>
      <c r="L204" s="2"/>
      <c r="M204" s="2"/>
      <c r="N204" s="2"/>
      <c r="O204" s="2"/>
      <c r="P204" s="2"/>
      <c r="Q204" s="2"/>
      <c r="R204" s="2"/>
      <c r="S204" s="2"/>
      <c r="T204" s="2"/>
      <c r="U204" s="2"/>
    </row>
    <row r="205" customFormat="false" ht="12.75" hidden="false" customHeight="true" outlineLevel="0" collapsed="false">
      <c r="A205" s="51"/>
      <c r="B205" s="51"/>
      <c r="C205" s="58"/>
      <c r="D205" s="51"/>
      <c r="E205" s="2"/>
      <c r="F205" s="2"/>
      <c r="G205" s="2"/>
      <c r="H205" s="2"/>
      <c r="I205" s="2"/>
      <c r="J205" s="2"/>
      <c r="K205" s="2"/>
      <c r="L205" s="2"/>
      <c r="M205" s="2"/>
      <c r="N205" s="2"/>
      <c r="O205" s="2"/>
      <c r="P205" s="2"/>
      <c r="Q205" s="2"/>
      <c r="R205" s="2"/>
      <c r="S205" s="2"/>
      <c r="T205" s="2"/>
      <c r="U205" s="2"/>
    </row>
    <row r="206" customFormat="false" ht="12.75" hidden="false" customHeight="true" outlineLevel="0" collapsed="false">
      <c r="A206" s="51"/>
      <c r="B206" s="51"/>
      <c r="C206" s="58"/>
      <c r="D206" s="51"/>
      <c r="E206" s="2"/>
      <c r="F206" s="2"/>
      <c r="G206" s="2"/>
      <c r="H206" s="2"/>
      <c r="I206" s="2"/>
      <c r="J206" s="2"/>
      <c r="K206" s="2"/>
      <c r="L206" s="2"/>
      <c r="M206" s="2"/>
      <c r="N206" s="2"/>
      <c r="O206" s="2"/>
      <c r="P206" s="2"/>
      <c r="Q206" s="2"/>
      <c r="R206" s="2"/>
      <c r="S206" s="2"/>
      <c r="T206" s="2"/>
      <c r="U206" s="2"/>
    </row>
    <row r="207" customFormat="false" ht="12.75" hidden="false" customHeight="true" outlineLevel="0" collapsed="false">
      <c r="A207" s="51"/>
      <c r="B207" s="51"/>
      <c r="C207" s="58"/>
      <c r="D207" s="51"/>
      <c r="E207" s="2"/>
      <c r="F207" s="2"/>
      <c r="G207" s="2"/>
      <c r="H207" s="2"/>
      <c r="I207" s="2"/>
      <c r="J207" s="2"/>
      <c r="K207" s="2"/>
      <c r="L207" s="2"/>
      <c r="M207" s="2"/>
      <c r="N207" s="2"/>
      <c r="O207" s="2"/>
      <c r="P207" s="2"/>
      <c r="Q207" s="2"/>
      <c r="R207" s="2"/>
      <c r="S207" s="2"/>
      <c r="T207" s="2"/>
      <c r="U207" s="2"/>
    </row>
    <row r="208" customFormat="false" ht="12.75" hidden="false" customHeight="true" outlineLevel="0" collapsed="false">
      <c r="A208" s="51"/>
      <c r="B208" s="51"/>
      <c r="C208" s="58"/>
      <c r="D208" s="51"/>
      <c r="E208" s="2"/>
      <c r="F208" s="2"/>
      <c r="G208" s="2"/>
      <c r="H208" s="2"/>
      <c r="I208" s="2"/>
      <c r="J208" s="2"/>
      <c r="K208" s="2"/>
      <c r="L208" s="2"/>
      <c r="M208" s="2"/>
      <c r="N208" s="2"/>
      <c r="O208" s="2"/>
      <c r="P208" s="2"/>
      <c r="Q208" s="2"/>
      <c r="R208" s="2"/>
      <c r="S208" s="2"/>
      <c r="T208" s="2"/>
      <c r="U208" s="2"/>
    </row>
    <row r="209" customFormat="false" ht="12.75" hidden="false" customHeight="true" outlineLevel="0" collapsed="false">
      <c r="A209" s="51"/>
      <c r="B209" s="51"/>
      <c r="C209" s="58"/>
      <c r="D209" s="51"/>
      <c r="E209" s="2"/>
      <c r="F209" s="2"/>
      <c r="G209" s="2"/>
      <c r="H209" s="2"/>
      <c r="I209" s="2"/>
      <c r="J209" s="2"/>
      <c r="K209" s="2"/>
      <c r="L209" s="2"/>
      <c r="M209" s="2"/>
      <c r="N209" s="2"/>
      <c r="O209" s="2"/>
      <c r="P209" s="2"/>
      <c r="Q209" s="2"/>
      <c r="R209" s="2"/>
      <c r="S209" s="2"/>
      <c r="T209" s="2"/>
      <c r="U209" s="2"/>
    </row>
    <row r="210" customFormat="false" ht="12.75" hidden="false" customHeight="true" outlineLevel="0" collapsed="false">
      <c r="A210" s="51"/>
      <c r="B210" s="51"/>
      <c r="C210" s="58"/>
      <c r="D210" s="51"/>
      <c r="E210" s="2"/>
      <c r="F210" s="2"/>
      <c r="G210" s="2"/>
      <c r="H210" s="2"/>
      <c r="I210" s="2"/>
      <c r="J210" s="2"/>
      <c r="K210" s="2"/>
      <c r="L210" s="2"/>
      <c r="M210" s="2"/>
      <c r="N210" s="2"/>
      <c r="O210" s="2"/>
      <c r="P210" s="2"/>
      <c r="Q210" s="2"/>
      <c r="R210" s="2"/>
      <c r="S210" s="2"/>
      <c r="T210" s="2"/>
      <c r="U210" s="2"/>
    </row>
    <row r="211" customFormat="false" ht="12.75" hidden="false" customHeight="true" outlineLevel="0" collapsed="false">
      <c r="A211" s="51"/>
      <c r="B211" s="51"/>
      <c r="C211" s="58"/>
      <c r="D211" s="51"/>
      <c r="E211" s="2"/>
      <c r="F211" s="2"/>
      <c r="G211" s="2"/>
      <c r="H211" s="2"/>
      <c r="I211" s="2"/>
      <c r="J211" s="2"/>
      <c r="K211" s="2"/>
      <c r="L211" s="2"/>
      <c r="M211" s="2"/>
      <c r="N211" s="2"/>
      <c r="O211" s="2"/>
      <c r="P211" s="2"/>
      <c r="Q211" s="2"/>
      <c r="R211" s="2"/>
      <c r="S211" s="2"/>
      <c r="T211" s="2"/>
      <c r="U211" s="2"/>
    </row>
    <row r="212" customFormat="false" ht="12.75" hidden="false" customHeight="true" outlineLevel="0" collapsed="false">
      <c r="A212" s="51"/>
      <c r="B212" s="51"/>
      <c r="C212" s="58"/>
      <c r="D212" s="51"/>
      <c r="E212" s="2"/>
      <c r="F212" s="2"/>
      <c r="G212" s="2"/>
      <c r="H212" s="2"/>
      <c r="I212" s="2"/>
      <c r="J212" s="2"/>
      <c r="K212" s="2"/>
      <c r="L212" s="2"/>
      <c r="M212" s="2"/>
      <c r="N212" s="2"/>
      <c r="O212" s="2"/>
      <c r="P212" s="2"/>
      <c r="Q212" s="2"/>
      <c r="R212" s="2"/>
      <c r="S212" s="2"/>
      <c r="T212" s="2"/>
      <c r="U212" s="2"/>
    </row>
    <row r="213" customFormat="false" ht="12.75" hidden="false" customHeight="true" outlineLevel="0" collapsed="false">
      <c r="A213" s="51"/>
      <c r="B213" s="51"/>
      <c r="C213" s="58"/>
      <c r="D213" s="51"/>
      <c r="E213" s="2"/>
      <c r="F213" s="2"/>
      <c r="G213" s="2"/>
      <c r="H213" s="2"/>
      <c r="I213" s="2"/>
      <c r="J213" s="2"/>
      <c r="K213" s="2"/>
      <c r="L213" s="2"/>
      <c r="M213" s="2"/>
      <c r="N213" s="2"/>
      <c r="O213" s="2"/>
      <c r="P213" s="2"/>
      <c r="Q213" s="2"/>
      <c r="R213" s="2"/>
      <c r="S213" s="2"/>
      <c r="T213" s="2"/>
      <c r="U213" s="2"/>
    </row>
    <row r="214" customFormat="false" ht="12.75" hidden="false" customHeight="true" outlineLevel="0" collapsed="false">
      <c r="A214" s="51"/>
      <c r="B214" s="51"/>
      <c r="C214" s="58"/>
      <c r="D214" s="51"/>
      <c r="E214" s="2"/>
      <c r="F214" s="2"/>
      <c r="G214" s="2"/>
      <c r="H214" s="2"/>
      <c r="I214" s="2"/>
      <c r="J214" s="2"/>
      <c r="K214" s="2"/>
      <c r="L214" s="2"/>
      <c r="M214" s="2"/>
      <c r="N214" s="2"/>
      <c r="O214" s="2"/>
      <c r="P214" s="2"/>
      <c r="Q214" s="2"/>
      <c r="R214" s="2"/>
      <c r="S214" s="2"/>
      <c r="T214" s="2"/>
      <c r="U214" s="2"/>
    </row>
    <row r="215" customFormat="false" ht="12.75" hidden="false" customHeight="true" outlineLevel="0" collapsed="false">
      <c r="A215" s="51"/>
      <c r="B215" s="51"/>
      <c r="C215" s="58"/>
      <c r="D215" s="51"/>
      <c r="E215" s="2"/>
      <c r="F215" s="2"/>
      <c r="G215" s="2"/>
      <c r="H215" s="2"/>
      <c r="I215" s="2"/>
      <c r="J215" s="2"/>
      <c r="K215" s="2"/>
      <c r="L215" s="2"/>
      <c r="M215" s="2"/>
      <c r="N215" s="2"/>
      <c r="O215" s="2"/>
      <c r="P215" s="2"/>
      <c r="Q215" s="2"/>
      <c r="R215" s="2"/>
      <c r="S215" s="2"/>
      <c r="T215" s="2"/>
      <c r="U215" s="2"/>
    </row>
    <row r="216" customFormat="false" ht="12.75" hidden="false" customHeight="true" outlineLevel="0" collapsed="false">
      <c r="A216" s="51"/>
      <c r="B216" s="51"/>
      <c r="C216" s="58"/>
      <c r="D216" s="51"/>
      <c r="E216" s="2"/>
      <c r="F216" s="2"/>
      <c r="G216" s="2"/>
      <c r="H216" s="2"/>
      <c r="I216" s="2"/>
      <c r="J216" s="2"/>
      <c r="K216" s="2"/>
      <c r="L216" s="2"/>
      <c r="M216" s="2"/>
      <c r="N216" s="2"/>
      <c r="O216" s="2"/>
      <c r="P216" s="2"/>
      <c r="Q216" s="2"/>
      <c r="R216" s="2"/>
      <c r="S216" s="2"/>
      <c r="T216" s="2"/>
      <c r="U216" s="2"/>
    </row>
    <row r="217" customFormat="false" ht="12.75" hidden="false" customHeight="true" outlineLevel="0" collapsed="false">
      <c r="A217" s="51"/>
      <c r="B217" s="51"/>
      <c r="C217" s="58"/>
      <c r="D217" s="51"/>
      <c r="E217" s="2"/>
      <c r="F217" s="2"/>
      <c r="G217" s="2"/>
      <c r="H217" s="2"/>
      <c r="I217" s="2"/>
      <c r="J217" s="2"/>
      <c r="K217" s="2"/>
      <c r="L217" s="2"/>
      <c r="M217" s="2"/>
      <c r="N217" s="2"/>
      <c r="O217" s="2"/>
      <c r="P217" s="2"/>
      <c r="Q217" s="2"/>
      <c r="R217" s="2"/>
      <c r="S217" s="2"/>
      <c r="T217" s="2"/>
      <c r="U217" s="2"/>
    </row>
    <row r="218" customFormat="false" ht="12.75" hidden="false" customHeight="true" outlineLevel="0" collapsed="false">
      <c r="A218" s="51"/>
      <c r="B218" s="51"/>
      <c r="C218" s="58"/>
      <c r="D218" s="51"/>
      <c r="E218" s="2"/>
      <c r="F218" s="2"/>
      <c r="G218" s="2"/>
      <c r="H218" s="2"/>
      <c r="I218" s="2"/>
      <c r="J218" s="2"/>
      <c r="K218" s="2"/>
      <c r="L218" s="2"/>
      <c r="M218" s="2"/>
      <c r="N218" s="2"/>
      <c r="O218" s="2"/>
      <c r="P218" s="2"/>
      <c r="Q218" s="2"/>
      <c r="R218" s="2"/>
      <c r="S218" s="2"/>
      <c r="T218" s="2"/>
      <c r="U218" s="2"/>
    </row>
    <row r="219" customFormat="false" ht="12.75" hidden="false" customHeight="true" outlineLevel="0" collapsed="false">
      <c r="A219" s="51"/>
      <c r="B219" s="51"/>
      <c r="C219" s="58"/>
      <c r="D219" s="51"/>
      <c r="E219" s="2"/>
      <c r="F219" s="2"/>
      <c r="G219" s="2"/>
      <c r="H219" s="2"/>
      <c r="I219" s="2"/>
      <c r="J219" s="2"/>
      <c r="K219" s="2"/>
      <c r="L219" s="2"/>
      <c r="M219" s="2"/>
      <c r="N219" s="2"/>
      <c r="O219" s="2"/>
      <c r="P219" s="2"/>
      <c r="Q219" s="2"/>
      <c r="R219" s="2"/>
      <c r="S219" s="2"/>
      <c r="T219" s="2"/>
      <c r="U219" s="2"/>
    </row>
    <row r="220" customFormat="false" ht="12.75" hidden="false" customHeight="true" outlineLevel="0" collapsed="false">
      <c r="A220" s="51"/>
      <c r="B220" s="51"/>
      <c r="C220" s="58"/>
      <c r="D220" s="51"/>
      <c r="E220" s="2"/>
      <c r="F220" s="2"/>
      <c r="G220" s="2"/>
      <c r="H220" s="2"/>
      <c r="I220" s="2"/>
      <c r="J220" s="2"/>
      <c r="K220" s="2"/>
      <c r="L220" s="2"/>
      <c r="M220" s="2"/>
      <c r="N220" s="2"/>
      <c r="O220" s="2"/>
      <c r="P220" s="2"/>
      <c r="Q220" s="2"/>
      <c r="R220" s="2"/>
      <c r="S220" s="2"/>
      <c r="T220" s="2"/>
      <c r="U220" s="2"/>
    </row>
    <row r="221" customFormat="false" ht="15.75" hidden="false" customHeight="true" outlineLevel="0" collapsed="false">
      <c r="A221" s="51"/>
      <c r="B221" s="51"/>
      <c r="C221" s="59"/>
      <c r="D221" s="51"/>
    </row>
    <row r="222" customFormat="false" ht="15.75" hidden="false" customHeight="true" outlineLevel="0" collapsed="false">
      <c r="A222" s="51"/>
      <c r="B222" s="51"/>
      <c r="C222" s="59"/>
      <c r="D222" s="51"/>
    </row>
    <row r="223" customFormat="false" ht="15.75" hidden="false" customHeight="true" outlineLevel="0" collapsed="false">
      <c r="A223" s="51"/>
      <c r="B223" s="51"/>
      <c r="C223" s="59"/>
      <c r="D223" s="51"/>
    </row>
    <row r="224" customFormat="false" ht="15.75" hidden="false" customHeight="true" outlineLevel="0" collapsed="false">
      <c r="A224" s="51"/>
      <c r="B224" s="51"/>
      <c r="C224" s="59"/>
      <c r="D224" s="51"/>
    </row>
    <row r="225" customFormat="false" ht="15.75" hidden="false" customHeight="true" outlineLevel="0" collapsed="false">
      <c r="A225" s="51"/>
      <c r="B225" s="51"/>
      <c r="C225" s="59"/>
      <c r="D225" s="51"/>
    </row>
    <row r="226" customFormat="false" ht="15.75" hidden="false" customHeight="true" outlineLevel="0" collapsed="false">
      <c r="A226" s="51"/>
      <c r="B226" s="51"/>
      <c r="C226" s="59"/>
      <c r="D226" s="51"/>
    </row>
    <row r="227" customFormat="false" ht="15.75" hidden="false" customHeight="true" outlineLevel="0" collapsed="false">
      <c r="A227" s="51"/>
      <c r="B227" s="51"/>
      <c r="C227" s="59"/>
      <c r="D227" s="51"/>
    </row>
    <row r="228" customFormat="false" ht="15.75" hidden="false" customHeight="true" outlineLevel="0" collapsed="false">
      <c r="A228" s="51"/>
      <c r="B228" s="51"/>
      <c r="C228" s="59"/>
      <c r="D228" s="51"/>
    </row>
    <row r="229" customFormat="false" ht="15.75" hidden="false" customHeight="true" outlineLevel="0" collapsed="false">
      <c r="A229" s="51"/>
      <c r="B229" s="51"/>
      <c r="C229" s="59"/>
      <c r="D229" s="51"/>
    </row>
    <row r="230" customFormat="false" ht="15.75" hidden="false" customHeight="true" outlineLevel="0" collapsed="false">
      <c r="A230" s="51"/>
      <c r="B230" s="51"/>
      <c r="C230" s="59"/>
      <c r="D230" s="51"/>
    </row>
    <row r="231" customFormat="false" ht="15.75" hidden="false" customHeight="true" outlineLevel="0" collapsed="false">
      <c r="A231" s="51"/>
      <c r="B231" s="51"/>
      <c r="C231" s="59"/>
      <c r="D231" s="51"/>
    </row>
    <row r="232" customFormat="false" ht="15.75" hidden="false" customHeight="true" outlineLevel="0" collapsed="false">
      <c r="A232" s="51"/>
      <c r="B232" s="51"/>
      <c r="C232" s="59"/>
      <c r="D232" s="51"/>
    </row>
    <row r="233" customFormat="false" ht="15.75" hidden="false" customHeight="true" outlineLevel="0" collapsed="false">
      <c r="A233" s="51"/>
      <c r="B233" s="51"/>
      <c r="C233" s="59"/>
      <c r="D233" s="51"/>
    </row>
    <row r="234" customFormat="false" ht="15.75" hidden="false" customHeight="true" outlineLevel="0" collapsed="false">
      <c r="A234" s="51"/>
      <c r="B234" s="51"/>
      <c r="C234" s="59"/>
      <c r="D234" s="51"/>
    </row>
    <row r="235" customFormat="false" ht="15.75" hidden="false" customHeight="true" outlineLevel="0" collapsed="false">
      <c r="A235" s="51"/>
      <c r="B235" s="51"/>
      <c r="C235" s="59"/>
      <c r="D235" s="51"/>
    </row>
    <row r="236" customFormat="false" ht="15.75" hidden="false" customHeight="true" outlineLevel="0" collapsed="false">
      <c r="A236" s="51"/>
      <c r="B236" s="51"/>
      <c r="C236" s="59"/>
      <c r="D236" s="51"/>
    </row>
    <row r="237" customFormat="false" ht="15.75" hidden="false" customHeight="true" outlineLevel="0" collapsed="false">
      <c r="A237" s="51"/>
      <c r="B237" s="51"/>
      <c r="C237" s="59"/>
      <c r="D237" s="51"/>
    </row>
    <row r="238" customFormat="false" ht="15.75" hidden="false" customHeight="true" outlineLevel="0" collapsed="false">
      <c r="A238" s="51"/>
      <c r="B238" s="51"/>
      <c r="C238" s="59"/>
      <c r="D238" s="51"/>
    </row>
    <row r="239" customFormat="false" ht="15.75" hidden="false" customHeight="true" outlineLevel="0" collapsed="false">
      <c r="A239" s="51"/>
      <c r="B239" s="51"/>
      <c r="C239" s="59"/>
      <c r="D239" s="51"/>
    </row>
    <row r="240" customFormat="false" ht="15.75" hidden="false" customHeight="true" outlineLevel="0" collapsed="false">
      <c r="A240" s="51"/>
      <c r="B240" s="51"/>
      <c r="C240" s="59"/>
      <c r="D240" s="51"/>
    </row>
    <row r="241" customFormat="false" ht="15.75" hidden="false" customHeight="true" outlineLevel="0" collapsed="false">
      <c r="A241" s="51"/>
      <c r="B241" s="51"/>
      <c r="C241" s="59"/>
      <c r="D241" s="51"/>
    </row>
    <row r="242" customFormat="false" ht="15.75" hidden="false" customHeight="true" outlineLevel="0" collapsed="false">
      <c r="A242" s="51"/>
      <c r="B242" s="51"/>
      <c r="C242" s="59"/>
      <c r="D242" s="51"/>
    </row>
    <row r="243" customFormat="false" ht="15.75" hidden="false" customHeight="true" outlineLevel="0" collapsed="false">
      <c r="A243" s="51"/>
      <c r="B243" s="51"/>
      <c r="C243" s="59"/>
      <c r="D243" s="51"/>
    </row>
    <row r="244" customFormat="false" ht="15.75" hidden="false" customHeight="true" outlineLevel="0" collapsed="false">
      <c r="A244" s="51"/>
      <c r="B244" s="51"/>
      <c r="C244" s="59"/>
      <c r="D244" s="51"/>
    </row>
    <row r="245" customFormat="false" ht="15.75" hidden="false" customHeight="true" outlineLevel="0" collapsed="false">
      <c r="A245" s="51"/>
      <c r="B245" s="51"/>
      <c r="C245" s="59"/>
      <c r="D245" s="51"/>
    </row>
    <row r="246" customFormat="false" ht="15.75" hidden="false" customHeight="true" outlineLevel="0" collapsed="false">
      <c r="A246" s="51"/>
      <c r="B246" s="51"/>
      <c r="C246" s="59"/>
      <c r="D246" s="51"/>
    </row>
    <row r="247" customFormat="false" ht="15.75" hidden="false" customHeight="true" outlineLevel="0" collapsed="false">
      <c r="A247" s="51"/>
      <c r="B247" s="51"/>
      <c r="C247" s="59"/>
      <c r="D247" s="51"/>
    </row>
    <row r="248" customFormat="false" ht="15.75" hidden="false" customHeight="true" outlineLevel="0" collapsed="false">
      <c r="A248" s="51"/>
      <c r="B248" s="51"/>
      <c r="C248" s="59"/>
      <c r="D248" s="51"/>
    </row>
    <row r="249" customFormat="false" ht="15.75" hidden="false" customHeight="true" outlineLevel="0" collapsed="false">
      <c r="A249" s="51"/>
      <c r="B249" s="51"/>
      <c r="C249" s="59"/>
      <c r="D249" s="51"/>
    </row>
    <row r="250" customFormat="false" ht="15.75" hidden="false" customHeight="true" outlineLevel="0" collapsed="false">
      <c r="A250" s="51"/>
      <c r="B250" s="51"/>
      <c r="C250" s="59"/>
      <c r="D250" s="51"/>
    </row>
    <row r="251" customFormat="false" ht="15.75" hidden="false" customHeight="true" outlineLevel="0" collapsed="false">
      <c r="A251" s="51"/>
      <c r="B251" s="51"/>
      <c r="C251" s="59"/>
      <c r="D251" s="51"/>
    </row>
    <row r="252" customFormat="false" ht="15.75" hidden="false" customHeight="true" outlineLevel="0" collapsed="false">
      <c r="A252" s="51"/>
      <c r="B252" s="51"/>
      <c r="C252" s="59"/>
      <c r="D252" s="51"/>
    </row>
    <row r="253" customFormat="false" ht="15.75" hidden="false" customHeight="true" outlineLevel="0" collapsed="false">
      <c r="A253" s="51"/>
      <c r="B253" s="51"/>
      <c r="C253" s="59"/>
      <c r="D253" s="51"/>
    </row>
    <row r="254" customFormat="false" ht="15.75" hidden="false" customHeight="true" outlineLevel="0" collapsed="false">
      <c r="A254" s="51"/>
      <c r="B254" s="51"/>
      <c r="C254" s="59"/>
      <c r="D254" s="51"/>
    </row>
    <row r="255" customFormat="false" ht="15.75" hidden="false" customHeight="true" outlineLevel="0" collapsed="false">
      <c r="A255" s="51"/>
      <c r="B255" s="51"/>
      <c r="C255" s="59"/>
      <c r="D255" s="51"/>
    </row>
    <row r="256" customFormat="false" ht="15.75" hidden="false" customHeight="true" outlineLevel="0" collapsed="false">
      <c r="A256" s="51"/>
      <c r="B256" s="51"/>
      <c r="C256" s="59"/>
      <c r="D256" s="51"/>
    </row>
    <row r="257" customFormat="false" ht="15.75" hidden="false" customHeight="true" outlineLevel="0" collapsed="false">
      <c r="A257" s="51"/>
      <c r="B257" s="51"/>
      <c r="C257" s="59"/>
      <c r="D257" s="51"/>
    </row>
    <row r="258" customFormat="false" ht="15.75" hidden="false" customHeight="true" outlineLevel="0" collapsed="false">
      <c r="A258" s="51"/>
      <c r="B258" s="51"/>
      <c r="C258" s="59"/>
      <c r="D258" s="51"/>
    </row>
    <row r="259" customFormat="false" ht="15.75" hidden="false" customHeight="true" outlineLevel="0" collapsed="false">
      <c r="A259" s="51"/>
      <c r="B259" s="51"/>
      <c r="C259" s="59"/>
      <c r="D259" s="51"/>
    </row>
    <row r="260" customFormat="false" ht="15.75" hidden="false" customHeight="true" outlineLevel="0" collapsed="false">
      <c r="A260" s="51"/>
      <c r="B260" s="51"/>
      <c r="C260" s="59"/>
      <c r="D260" s="51"/>
    </row>
    <row r="261" customFormat="false" ht="15.75" hidden="false" customHeight="true" outlineLevel="0" collapsed="false">
      <c r="A261" s="51"/>
      <c r="B261" s="51"/>
      <c r="C261" s="59"/>
      <c r="D261" s="51"/>
    </row>
    <row r="262" customFormat="false" ht="15.75" hidden="false" customHeight="true" outlineLevel="0" collapsed="false">
      <c r="A262" s="51"/>
      <c r="B262" s="51"/>
      <c r="C262" s="59"/>
      <c r="D262" s="51"/>
    </row>
    <row r="263" customFormat="false" ht="15.75" hidden="false" customHeight="true" outlineLevel="0" collapsed="false">
      <c r="A263" s="51"/>
      <c r="B263" s="51"/>
      <c r="C263" s="59"/>
      <c r="D263" s="51"/>
    </row>
    <row r="264" customFormat="false" ht="15.75" hidden="false" customHeight="true" outlineLevel="0" collapsed="false">
      <c r="A264" s="51"/>
      <c r="B264" s="51"/>
      <c r="C264" s="59"/>
      <c r="D264" s="51"/>
    </row>
    <row r="265" customFormat="false" ht="15.75" hidden="false" customHeight="true" outlineLevel="0" collapsed="false">
      <c r="A265" s="51"/>
      <c r="B265" s="51"/>
      <c r="C265" s="59"/>
      <c r="D265" s="51"/>
    </row>
    <row r="266" customFormat="false" ht="15.75" hidden="false" customHeight="true" outlineLevel="0" collapsed="false">
      <c r="A266" s="51"/>
      <c r="B266" s="51"/>
      <c r="C266" s="59"/>
      <c r="D266" s="51"/>
    </row>
    <row r="267" customFormat="false" ht="15.75" hidden="false" customHeight="true" outlineLevel="0" collapsed="false">
      <c r="A267" s="51"/>
      <c r="B267" s="51"/>
      <c r="C267" s="59"/>
      <c r="D267" s="51"/>
    </row>
    <row r="268" customFormat="false" ht="15.75" hidden="false" customHeight="true" outlineLevel="0" collapsed="false">
      <c r="A268" s="51"/>
      <c r="B268" s="51"/>
      <c r="C268" s="59"/>
      <c r="D268" s="51"/>
    </row>
    <row r="269" customFormat="false" ht="15.75" hidden="false" customHeight="true" outlineLevel="0" collapsed="false">
      <c r="A269" s="51"/>
      <c r="B269" s="51"/>
      <c r="C269" s="59"/>
      <c r="D269" s="51"/>
    </row>
    <row r="270" customFormat="false" ht="15.75" hidden="false" customHeight="true" outlineLevel="0" collapsed="false">
      <c r="A270" s="51"/>
      <c r="B270" s="51"/>
      <c r="C270" s="59"/>
      <c r="D270" s="51"/>
    </row>
    <row r="271" customFormat="false" ht="15.75" hidden="false" customHeight="true" outlineLevel="0" collapsed="false">
      <c r="A271" s="51"/>
      <c r="B271" s="51"/>
      <c r="C271" s="59"/>
      <c r="D271" s="51"/>
    </row>
    <row r="272" customFormat="false" ht="15.75" hidden="false" customHeight="true" outlineLevel="0" collapsed="false">
      <c r="A272" s="51"/>
      <c r="B272" s="51"/>
      <c r="C272" s="59"/>
      <c r="D272" s="51"/>
    </row>
    <row r="273" customFormat="false" ht="15.75" hidden="false" customHeight="true" outlineLevel="0" collapsed="false">
      <c r="A273" s="51"/>
      <c r="B273" s="51"/>
      <c r="C273" s="59"/>
      <c r="D273" s="51"/>
    </row>
    <row r="274" customFormat="false" ht="15.75" hidden="false" customHeight="true" outlineLevel="0" collapsed="false">
      <c r="A274" s="51"/>
      <c r="B274" s="51"/>
      <c r="C274" s="59"/>
      <c r="D274" s="51"/>
    </row>
    <row r="275" customFormat="false" ht="15.75" hidden="false" customHeight="true" outlineLevel="0" collapsed="false">
      <c r="A275" s="51"/>
      <c r="B275" s="51"/>
      <c r="C275" s="59"/>
      <c r="D275" s="51"/>
    </row>
    <row r="276" customFormat="false" ht="15.75" hidden="false" customHeight="true" outlineLevel="0" collapsed="false">
      <c r="A276" s="51"/>
      <c r="B276" s="51"/>
      <c r="C276" s="59"/>
      <c r="D276" s="51"/>
    </row>
    <row r="277" customFormat="false" ht="15.75" hidden="false" customHeight="true" outlineLevel="0" collapsed="false">
      <c r="A277" s="51"/>
      <c r="B277" s="51"/>
      <c r="C277" s="59"/>
      <c r="D277" s="51"/>
    </row>
    <row r="278" customFormat="false" ht="15.75" hidden="false" customHeight="true" outlineLevel="0" collapsed="false">
      <c r="A278" s="51"/>
      <c r="B278" s="51"/>
      <c r="C278" s="59"/>
      <c r="D278" s="51"/>
    </row>
    <row r="279" customFormat="false" ht="15.75" hidden="false" customHeight="true" outlineLevel="0" collapsed="false">
      <c r="A279" s="51"/>
      <c r="B279" s="51"/>
      <c r="C279" s="59"/>
      <c r="D279" s="51"/>
    </row>
    <row r="280" customFormat="false" ht="15.75" hidden="false" customHeight="true" outlineLevel="0" collapsed="false">
      <c r="A280" s="51"/>
      <c r="B280" s="51"/>
      <c r="C280" s="59"/>
      <c r="D280" s="51"/>
    </row>
    <row r="281" customFormat="false" ht="15.75" hidden="false" customHeight="true" outlineLevel="0" collapsed="false">
      <c r="A281" s="51"/>
      <c r="B281" s="51"/>
      <c r="C281" s="59"/>
      <c r="D281" s="51"/>
    </row>
    <row r="282" customFormat="false" ht="15.75" hidden="false" customHeight="true" outlineLevel="0" collapsed="false">
      <c r="A282" s="51"/>
      <c r="B282" s="51"/>
      <c r="C282" s="59"/>
      <c r="D282" s="51"/>
    </row>
    <row r="283" customFormat="false" ht="15.75" hidden="false" customHeight="true" outlineLevel="0" collapsed="false">
      <c r="A283" s="51"/>
      <c r="B283" s="51"/>
      <c r="C283" s="59"/>
      <c r="D283" s="51"/>
    </row>
    <row r="284" customFormat="false" ht="15.75" hidden="false" customHeight="true" outlineLevel="0" collapsed="false">
      <c r="A284" s="51"/>
      <c r="B284" s="51"/>
      <c r="C284" s="59"/>
      <c r="D284" s="51"/>
    </row>
    <row r="285" customFormat="false" ht="15.75" hidden="false" customHeight="true" outlineLevel="0" collapsed="false">
      <c r="A285" s="51"/>
      <c r="B285" s="51"/>
      <c r="C285" s="59"/>
      <c r="D285" s="51"/>
    </row>
    <row r="286" customFormat="false" ht="15.75" hidden="false" customHeight="true" outlineLevel="0" collapsed="false">
      <c r="A286" s="51"/>
      <c r="B286" s="51"/>
      <c r="C286" s="59"/>
      <c r="D286" s="51"/>
    </row>
    <row r="287" customFormat="false" ht="15.75" hidden="false" customHeight="true" outlineLevel="0" collapsed="false">
      <c r="A287" s="51"/>
      <c r="B287" s="51"/>
      <c r="C287" s="59"/>
      <c r="D287" s="51"/>
    </row>
    <row r="288" customFormat="false" ht="15.75" hidden="false" customHeight="true" outlineLevel="0" collapsed="false">
      <c r="A288" s="51"/>
      <c r="B288" s="51"/>
      <c r="C288" s="59"/>
      <c r="D288" s="51"/>
    </row>
    <row r="289" customFormat="false" ht="15.75" hidden="false" customHeight="true" outlineLevel="0" collapsed="false">
      <c r="A289" s="51"/>
      <c r="B289" s="51"/>
      <c r="C289" s="59"/>
      <c r="D289" s="51"/>
    </row>
    <row r="290" customFormat="false" ht="15.75" hidden="false" customHeight="true" outlineLevel="0" collapsed="false">
      <c r="A290" s="51"/>
      <c r="B290" s="51"/>
      <c r="C290" s="59"/>
      <c r="D290" s="51"/>
    </row>
    <row r="291" customFormat="false" ht="15.75" hidden="false" customHeight="true" outlineLevel="0" collapsed="false">
      <c r="A291" s="51"/>
      <c r="B291" s="51"/>
      <c r="C291" s="59"/>
      <c r="D291" s="51"/>
    </row>
    <row r="292" customFormat="false" ht="15.75" hidden="false" customHeight="true" outlineLevel="0" collapsed="false">
      <c r="A292" s="51"/>
      <c r="B292" s="51"/>
      <c r="C292" s="59"/>
      <c r="D292" s="51"/>
    </row>
    <row r="293" customFormat="false" ht="15.75" hidden="false" customHeight="true" outlineLevel="0" collapsed="false">
      <c r="A293" s="51"/>
      <c r="B293" s="51"/>
      <c r="C293" s="59"/>
      <c r="D293" s="51"/>
    </row>
    <row r="294" customFormat="false" ht="15.75" hidden="false" customHeight="true" outlineLevel="0" collapsed="false">
      <c r="A294" s="51"/>
      <c r="B294" s="51"/>
      <c r="C294" s="59"/>
      <c r="D294" s="51"/>
    </row>
    <row r="295" customFormat="false" ht="15.75" hidden="false" customHeight="true" outlineLevel="0" collapsed="false">
      <c r="A295" s="51"/>
      <c r="B295" s="51"/>
      <c r="C295" s="59"/>
      <c r="D295" s="51"/>
    </row>
    <row r="296" customFormat="false" ht="15.75" hidden="false" customHeight="true" outlineLevel="0" collapsed="false">
      <c r="A296" s="51"/>
      <c r="B296" s="51"/>
      <c r="C296" s="59"/>
      <c r="D296" s="51"/>
    </row>
    <row r="297" customFormat="false" ht="15.75" hidden="false" customHeight="true" outlineLevel="0" collapsed="false">
      <c r="A297" s="51"/>
      <c r="B297" s="51"/>
      <c r="C297" s="59"/>
      <c r="D297" s="51"/>
    </row>
    <row r="298" customFormat="false" ht="15.75" hidden="false" customHeight="true" outlineLevel="0" collapsed="false">
      <c r="A298" s="51"/>
      <c r="B298" s="51"/>
      <c r="C298" s="59"/>
      <c r="D298" s="51"/>
    </row>
    <row r="299" customFormat="false" ht="15.75" hidden="false" customHeight="true" outlineLevel="0" collapsed="false">
      <c r="A299" s="51"/>
      <c r="B299" s="51"/>
      <c r="C299" s="59"/>
      <c r="D299" s="51"/>
    </row>
    <row r="300" customFormat="false" ht="15.75" hidden="false" customHeight="true" outlineLevel="0" collapsed="false">
      <c r="A300" s="51"/>
      <c r="B300" s="51"/>
      <c r="C300" s="59"/>
      <c r="D300" s="51"/>
    </row>
    <row r="301" customFormat="false" ht="15.75" hidden="false" customHeight="true" outlineLevel="0" collapsed="false">
      <c r="A301" s="51"/>
      <c r="B301" s="51"/>
      <c r="C301" s="59"/>
      <c r="D301" s="51"/>
    </row>
    <row r="302" customFormat="false" ht="15.75" hidden="false" customHeight="true" outlineLevel="0" collapsed="false">
      <c r="A302" s="51"/>
      <c r="B302" s="51"/>
      <c r="C302" s="59"/>
      <c r="D302" s="51"/>
    </row>
    <row r="303" customFormat="false" ht="15.75" hidden="false" customHeight="true" outlineLevel="0" collapsed="false">
      <c r="A303" s="51"/>
      <c r="B303" s="51"/>
      <c r="C303" s="59"/>
      <c r="D303" s="51"/>
    </row>
    <row r="304" customFormat="false" ht="15.75" hidden="false" customHeight="true" outlineLevel="0" collapsed="false">
      <c r="A304" s="51"/>
      <c r="B304" s="51"/>
      <c r="C304" s="59"/>
      <c r="D304" s="51"/>
    </row>
    <row r="305" customFormat="false" ht="15.75" hidden="false" customHeight="true" outlineLevel="0" collapsed="false">
      <c r="A305" s="51"/>
      <c r="B305" s="51"/>
      <c r="C305" s="59"/>
      <c r="D305" s="51"/>
    </row>
    <row r="306" customFormat="false" ht="15.75" hidden="false" customHeight="true" outlineLevel="0" collapsed="false">
      <c r="A306" s="51"/>
      <c r="B306" s="51"/>
      <c r="C306" s="59"/>
      <c r="D306" s="51"/>
    </row>
    <row r="307" customFormat="false" ht="15.75" hidden="false" customHeight="true" outlineLevel="0" collapsed="false">
      <c r="A307" s="51"/>
      <c r="B307" s="51"/>
      <c r="C307" s="59"/>
      <c r="D307" s="51"/>
    </row>
    <row r="308" customFormat="false" ht="15.75" hidden="false" customHeight="true" outlineLevel="0" collapsed="false">
      <c r="A308" s="51"/>
      <c r="B308" s="51"/>
      <c r="C308" s="59"/>
      <c r="D308" s="51"/>
    </row>
    <row r="309" customFormat="false" ht="15.75" hidden="false" customHeight="true" outlineLevel="0" collapsed="false">
      <c r="A309" s="51"/>
      <c r="B309" s="51"/>
      <c r="C309" s="59"/>
      <c r="D309" s="51"/>
    </row>
    <row r="310" customFormat="false" ht="15.75" hidden="false" customHeight="true" outlineLevel="0" collapsed="false">
      <c r="A310" s="51"/>
      <c r="B310" s="51"/>
      <c r="C310" s="59"/>
      <c r="D310" s="51"/>
    </row>
    <row r="311" customFormat="false" ht="15.75" hidden="false" customHeight="true" outlineLevel="0" collapsed="false">
      <c r="A311" s="51"/>
      <c r="B311" s="51"/>
      <c r="C311" s="59"/>
      <c r="D311" s="51"/>
    </row>
    <row r="312" customFormat="false" ht="15.75" hidden="false" customHeight="true" outlineLevel="0" collapsed="false">
      <c r="A312" s="51"/>
      <c r="B312" s="51"/>
      <c r="C312" s="59"/>
      <c r="D312" s="51"/>
    </row>
    <row r="313" customFormat="false" ht="15.75" hidden="false" customHeight="true" outlineLevel="0" collapsed="false">
      <c r="A313" s="51"/>
      <c r="B313" s="51"/>
      <c r="C313" s="59"/>
      <c r="D313" s="51"/>
    </row>
    <row r="314" customFormat="false" ht="15.75" hidden="false" customHeight="true" outlineLevel="0" collapsed="false">
      <c r="A314" s="51"/>
      <c r="B314" s="51"/>
      <c r="C314" s="59"/>
      <c r="D314" s="51"/>
    </row>
    <row r="315" customFormat="false" ht="15.75" hidden="false" customHeight="true" outlineLevel="0" collapsed="false">
      <c r="A315" s="51"/>
      <c r="B315" s="51"/>
      <c r="C315" s="59"/>
      <c r="D315" s="51"/>
    </row>
    <row r="316" customFormat="false" ht="15.75" hidden="false" customHeight="true" outlineLevel="0" collapsed="false">
      <c r="A316" s="51"/>
      <c r="B316" s="51"/>
      <c r="C316" s="59"/>
      <c r="D316" s="51"/>
    </row>
    <row r="317" customFormat="false" ht="15.75" hidden="false" customHeight="true" outlineLevel="0" collapsed="false">
      <c r="A317" s="51"/>
      <c r="B317" s="51"/>
      <c r="C317" s="59"/>
      <c r="D317" s="51"/>
    </row>
    <row r="318" customFormat="false" ht="15.75" hidden="false" customHeight="true" outlineLevel="0" collapsed="false">
      <c r="A318" s="51"/>
      <c r="B318" s="51"/>
      <c r="C318" s="59"/>
      <c r="D318" s="51"/>
    </row>
    <row r="319" customFormat="false" ht="15.75" hidden="false" customHeight="true" outlineLevel="0" collapsed="false">
      <c r="A319" s="51"/>
      <c r="B319" s="51"/>
      <c r="C319" s="59"/>
      <c r="D319" s="51"/>
    </row>
    <row r="320" customFormat="false" ht="15.75" hidden="false" customHeight="true" outlineLevel="0" collapsed="false">
      <c r="A320" s="51"/>
      <c r="B320" s="51"/>
      <c r="C320" s="59"/>
      <c r="D320" s="51"/>
    </row>
    <row r="321" customFormat="false" ht="15.75" hidden="false" customHeight="true" outlineLevel="0" collapsed="false">
      <c r="A321" s="51"/>
      <c r="B321" s="51"/>
      <c r="C321" s="59"/>
      <c r="D321" s="51"/>
    </row>
    <row r="322" customFormat="false" ht="15.75" hidden="false" customHeight="true" outlineLevel="0" collapsed="false">
      <c r="A322" s="51"/>
      <c r="B322" s="51"/>
      <c r="C322" s="59"/>
      <c r="D322" s="51"/>
    </row>
    <row r="323" customFormat="false" ht="15.75" hidden="false" customHeight="true" outlineLevel="0" collapsed="false">
      <c r="A323" s="51"/>
      <c r="B323" s="51"/>
      <c r="C323" s="59"/>
      <c r="D323" s="51"/>
    </row>
    <row r="324" customFormat="false" ht="15.75" hidden="false" customHeight="true" outlineLevel="0" collapsed="false">
      <c r="A324" s="51"/>
      <c r="B324" s="51"/>
      <c r="C324" s="59"/>
      <c r="D324" s="51"/>
    </row>
    <row r="325" customFormat="false" ht="15.75" hidden="false" customHeight="true" outlineLevel="0" collapsed="false">
      <c r="A325" s="51"/>
      <c r="B325" s="51"/>
      <c r="C325" s="59"/>
      <c r="D325" s="51"/>
    </row>
    <row r="326" customFormat="false" ht="15.75" hidden="false" customHeight="true" outlineLevel="0" collapsed="false">
      <c r="A326" s="51"/>
      <c r="B326" s="51"/>
      <c r="C326" s="59"/>
      <c r="D326" s="51"/>
    </row>
    <row r="327" customFormat="false" ht="15.75" hidden="false" customHeight="true" outlineLevel="0" collapsed="false">
      <c r="A327" s="51"/>
      <c r="B327" s="51"/>
      <c r="C327" s="59"/>
      <c r="D327" s="51"/>
    </row>
    <row r="328" customFormat="false" ht="15.75" hidden="false" customHeight="true" outlineLevel="0" collapsed="false">
      <c r="A328" s="51"/>
      <c r="B328" s="51"/>
      <c r="C328" s="59"/>
      <c r="D328" s="51"/>
    </row>
    <row r="329" customFormat="false" ht="15.75" hidden="false" customHeight="true" outlineLevel="0" collapsed="false">
      <c r="A329" s="51"/>
      <c r="B329" s="51"/>
      <c r="C329" s="59"/>
      <c r="D329" s="51"/>
    </row>
    <row r="330" customFormat="false" ht="15.75" hidden="false" customHeight="true" outlineLevel="0" collapsed="false">
      <c r="A330" s="51"/>
      <c r="B330" s="51"/>
      <c r="C330" s="59"/>
      <c r="D330" s="51"/>
    </row>
    <row r="331" customFormat="false" ht="15.75" hidden="false" customHeight="true" outlineLevel="0" collapsed="false">
      <c r="A331" s="51"/>
      <c r="B331" s="51"/>
      <c r="C331" s="59"/>
      <c r="D331" s="51"/>
    </row>
    <row r="332" customFormat="false" ht="15.75" hidden="false" customHeight="true" outlineLevel="0" collapsed="false">
      <c r="A332" s="51"/>
      <c r="B332" s="51"/>
      <c r="C332" s="59"/>
      <c r="D332" s="51"/>
    </row>
    <row r="333" customFormat="false" ht="15.75" hidden="false" customHeight="true" outlineLevel="0" collapsed="false">
      <c r="A333" s="51"/>
      <c r="B333" s="51"/>
      <c r="C333" s="59"/>
      <c r="D333" s="51"/>
    </row>
    <row r="334" customFormat="false" ht="15.75" hidden="false" customHeight="true" outlineLevel="0" collapsed="false">
      <c r="A334" s="51"/>
      <c r="B334" s="51"/>
      <c r="C334" s="59"/>
      <c r="D334" s="51"/>
    </row>
    <row r="335" customFormat="false" ht="15.75" hidden="false" customHeight="true" outlineLevel="0" collapsed="false">
      <c r="A335" s="51"/>
      <c r="B335" s="51"/>
      <c r="C335" s="59"/>
      <c r="D335" s="51"/>
    </row>
    <row r="336" customFormat="false" ht="15.75" hidden="false" customHeight="true" outlineLevel="0" collapsed="false">
      <c r="A336" s="51"/>
      <c r="B336" s="51"/>
      <c r="C336" s="59"/>
      <c r="D336" s="51"/>
    </row>
    <row r="337" customFormat="false" ht="15.75" hidden="false" customHeight="true" outlineLevel="0" collapsed="false">
      <c r="A337" s="51"/>
      <c r="B337" s="51"/>
      <c r="C337" s="59"/>
      <c r="D337" s="51"/>
    </row>
    <row r="338" customFormat="false" ht="15.75" hidden="false" customHeight="true" outlineLevel="0" collapsed="false">
      <c r="A338" s="51"/>
      <c r="B338" s="51"/>
      <c r="C338" s="59"/>
      <c r="D338" s="51"/>
    </row>
    <row r="339" customFormat="false" ht="15.75" hidden="false" customHeight="true" outlineLevel="0" collapsed="false">
      <c r="A339" s="51"/>
      <c r="B339" s="51"/>
      <c r="C339" s="59"/>
      <c r="D339" s="51"/>
    </row>
    <row r="340" customFormat="false" ht="15.75" hidden="false" customHeight="true" outlineLevel="0" collapsed="false">
      <c r="A340" s="51"/>
      <c r="B340" s="51"/>
      <c r="C340" s="59"/>
      <c r="D340" s="51"/>
    </row>
    <row r="341" customFormat="false" ht="15.75" hidden="false" customHeight="true" outlineLevel="0" collapsed="false">
      <c r="A341" s="51"/>
      <c r="B341" s="51"/>
      <c r="C341" s="59"/>
      <c r="D341" s="51"/>
    </row>
    <row r="342" customFormat="false" ht="15.75" hidden="false" customHeight="true" outlineLevel="0" collapsed="false">
      <c r="A342" s="51"/>
      <c r="B342" s="51"/>
      <c r="C342" s="59"/>
      <c r="D342" s="51"/>
    </row>
    <row r="343" customFormat="false" ht="15.75" hidden="false" customHeight="true" outlineLevel="0" collapsed="false">
      <c r="A343" s="51"/>
      <c r="B343" s="51"/>
      <c r="C343" s="59"/>
      <c r="D343" s="51"/>
    </row>
    <row r="344" customFormat="false" ht="15.75" hidden="false" customHeight="true" outlineLevel="0" collapsed="false">
      <c r="A344" s="51"/>
      <c r="B344" s="51"/>
      <c r="C344" s="59"/>
      <c r="D344" s="51"/>
    </row>
    <row r="345" customFormat="false" ht="15.75" hidden="false" customHeight="true" outlineLevel="0" collapsed="false">
      <c r="A345" s="51"/>
      <c r="B345" s="51"/>
      <c r="C345" s="59"/>
      <c r="D345" s="51"/>
    </row>
    <row r="346" customFormat="false" ht="15.75" hidden="false" customHeight="true" outlineLevel="0" collapsed="false">
      <c r="A346" s="51"/>
      <c r="B346" s="51"/>
      <c r="C346" s="59"/>
      <c r="D346" s="51"/>
    </row>
    <row r="347" customFormat="false" ht="15.75" hidden="false" customHeight="true" outlineLevel="0" collapsed="false">
      <c r="A347" s="51"/>
      <c r="B347" s="51"/>
      <c r="C347" s="59"/>
      <c r="D347" s="51"/>
    </row>
    <row r="348" customFormat="false" ht="15.75" hidden="false" customHeight="true" outlineLevel="0" collapsed="false">
      <c r="A348" s="51"/>
      <c r="B348" s="51"/>
      <c r="C348" s="59"/>
      <c r="D348" s="51"/>
    </row>
    <row r="349" customFormat="false" ht="15.75" hidden="false" customHeight="true" outlineLevel="0" collapsed="false">
      <c r="A349" s="51"/>
      <c r="B349" s="51"/>
      <c r="C349" s="59"/>
      <c r="D349" s="51"/>
    </row>
    <row r="350" customFormat="false" ht="15.75" hidden="false" customHeight="true" outlineLevel="0" collapsed="false">
      <c r="A350" s="51"/>
      <c r="B350" s="51"/>
      <c r="C350" s="59"/>
      <c r="D350" s="51"/>
    </row>
    <row r="351" customFormat="false" ht="15.75" hidden="false" customHeight="true" outlineLevel="0" collapsed="false">
      <c r="A351" s="51"/>
      <c r="B351" s="51"/>
      <c r="C351" s="59"/>
      <c r="D351" s="51"/>
    </row>
    <row r="352" customFormat="false" ht="15.75" hidden="false" customHeight="true" outlineLevel="0" collapsed="false">
      <c r="A352" s="51"/>
      <c r="B352" s="51"/>
      <c r="C352" s="59"/>
      <c r="D352" s="51"/>
    </row>
    <row r="353" customFormat="false" ht="15.75" hidden="false" customHeight="true" outlineLevel="0" collapsed="false">
      <c r="A353" s="51"/>
      <c r="B353" s="51"/>
      <c r="C353" s="59"/>
      <c r="D353" s="51"/>
    </row>
    <row r="354" customFormat="false" ht="15.75" hidden="false" customHeight="true" outlineLevel="0" collapsed="false">
      <c r="A354" s="51"/>
      <c r="B354" s="51"/>
      <c r="C354" s="59"/>
      <c r="D354" s="51"/>
    </row>
    <row r="355" customFormat="false" ht="15.75" hidden="false" customHeight="true" outlineLevel="0" collapsed="false">
      <c r="A355" s="51"/>
      <c r="B355" s="51"/>
      <c r="C355" s="59"/>
      <c r="D355" s="51"/>
    </row>
    <row r="356" customFormat="false" ht="15.75" hidden="false" customHeight="true" outlineLevel="0" collapsed="false">
      <c r="A356" s="51"/>
      <c r="B356" s="51"/>
      <c r="C356" s="59"/>
      <c r="D356" s="51"/>
    </row>
    <row r="357" customFormat="false" ht="15.75" hidden="false" customHeight="true" outlineLevel="0" collapsed="false">
      <c r="A357" s="51"/>
      <c r="B357" s="51"/>
      <c r="C357" s="59"/>
      <c r="D357" s="51"/>
    </row>
    <row r="358" customFormat="false" ht="15.75" hidden="false" customHeight="true" outlineLevel="0" collapsed="false">
      <c r="A358" s="51"/>
      <c r="B358" s="51"/>
      <c r="C358" s="59"/>
      <c r="D358" s="51"/>
    </row>
    <row r="359" customFormat="false" ht="15.75" hidden="false" customHeight="true" outlineLevel="0" collapsed="false">
      <c r="A359" s="51"/>
      <c r="B359" s="51"/>
      <c r="C359" s="59"/>
      <c r="D359" s="51"/>
    </row>
    <row r="360" customFormat="false" ht="15.75" hidden="false" customHeight="true" outlineLevel="0" collapsed="false">
      <c r="A360" s="51"/>
      <c r="B360" s="51"/>
      <c r="C360" s="59"/>
      <c r="D360" s="51"/>
    </row>
    <row r="361" customFormat="false" ht="15.75" hidden="false" customHeight="true" outlineLevel="0" collapsed="false">
      <c r="A361" s="51"/>
      <c r="B361" s="51"/>
      <c r="C361" s="59"/>
      <c r="D361" s="51"/>
    </row>
    <row r="362" customFormat="false" ht="15.75" hidden="false" customHeight="true" outlineLevel="0" collapsed="false">
      <c r="A362" s="51"/>
      <c r="B362" s="51"/>
      <c r="C362" s="59"/>
      <c r="D362" s="51"/>
    </row>
    <row r="363" customFormat="false" ht="15.75" hidden="false" customHeight="true" outlineLevel="0" collapsed="false">
      <c r="A363" s="51"/>
      <c r="B363" s="51"/>
      <c r="C363" s="59"/>
      <c r="D363" s="51"/>
    </row>
    <row r="364" customFormat="false" ht="15.75" hidden="false" customHeight="true" outlineLevel="0" collapsed="false">
      <c r="A364" s="51"/>
      <c r="B364" s="51"/>
      <c r="C364" s="59"/>
      <c r="D364" s="51"/>
    </row>
    <row r="365" customFormat="false" ht="15.75" hidden="false" customHeight="true" outlineLevel="0" collapsed="false">
      <c r="A365" s="51"/>
      <c r="B365" s="51"/>
      <c r="C365" s="59"/>
      <c r="D365" s="51"/>
    </row>
    <row r="366" customFormat="false" ht="15.75" hidden="false" customHeight="true" outlineLevel="0" collapsed="false">
      <c r="A366" s="51"/>
      <c r="B366" s="51"/>
      <c r="C366" s="59"/>
      <c r="D366" s="51"/>
    </row>
    <row r="367" customFormat="false" ht="15.75" hidden="false" customHeight="true" outlineLevel="0" collapsed="false">
      <c r="A367" s="51"/>
      <c r="B367" s="51"/>
      <c r="C367" s="59"/>
      <c r="D367" s="51"/>
    </row>
    <row r="368" customFormat="false" ht="15.75" hidden="false" customHeight="true" outlineLevel="0" collapsed="false">
      <c r="A368" s="51"/>
      <c r="B368" s="51"/>
      <c r="C368" s="59"/>
      <c r="D368" s="51"/>
    </row>
    <row r="369" customFormat="false" ht="15.75" hidden="false" customHeight="true" outlineLevel="0" collapsed="false">
      <c r="A369" s="51"/>
      <c r="B369" s="51"/>
      <c r="C369" s="59"/>
      <c r="D369" s="51"/>
    </row>
    <row r="370" customFormat="false" ht="15.75" hidden="false" customHeight="true" outlineLevel="0" collapsed="false">
      <c r="A370" s="51"/>
      <c r="B370" s="51"/>
      <c r="C370" s="59"/>
      <c r="D370" s="51"/>
    </row>
    <row r="371" customFormat="false" ht="15.75" hidden="false" customHeight="true" outlineLevel="0" collapsed="false">
      <c r="A371" s="51"/>
      <c r="B371" s="51"/>
      <c r="C371" s="59"/>
      <c r="D371" s="51"/>
    </row>
    <row r="372" customFormat="false" ht="15.75" hidden="false" customHeight="true" outlineLevel="0" collapsed="false">
      <c r="A372" s="51"/>
      <c r="B372" s="51"/>
      <c r="C372" s="59"/>
      <c r="D372" s="51"/>
    </row>
    <row r="373" customFormat="false" ht="15.75" hidden="false" customHeight="true" outlineLevel="0" collapsed="false">
      <c r="A373" s="51"/>
      <c r="B373" s="51"/>
      <c r="C373" s="59"/>
      <c r="D373" s="51"/>
    </row>
    <row r="374" customFormat="false" ht="15.75" hidden="false" customHeight="true" outlineLevel="0" collapsed="false">
      <c r="A374" s="51"/>
      <c r="B374" s="51"/>
      <c r="C374" s="59"/>
      <c r="D374" s="51"/>
    </row>
    <row r="375" customFormat="false" ht="15.75" hidden="false" customHeight="true" outlineLevel="0" collapsed="false">
      <c r="A375" s="51"/>
      <c r="B375" s="51"/>
      <c r="C375" s="59"/>
      <c r="D375" s="51"/>
    </row>
    <row r="376" customFormat="false" ht="15.75" hidden="false" customHeight="true" outlineLevel="0" collapsed="false">
      <c r="A376" s="51"/>
      <c r="B376" s="51"/>
      <c r="C376" s="59"/>
      <c r="D376" s="51"/>
    </row>
    <row r="377" customFormat="false" ht="15.75" hidden="false" customHeight="true" outlineLevel="0" collapsed="false">
      <c r="A377" s="51"/>
      <c r="B377" s="51"/>
      <c r="C377" s="59"/>
      <c r="D377" s="51"/>
    </row>
    <row r="378" customFormat="false" ht="15.75" hidden="false" customHeight="true" outlineLevel="0" collapsed="false">
      <c r="A378" s="51"/>
      <c r="B378" s="51"/>
      <c r="C378" s="59"/>
      <c r="D378" s="51"/>
    </row>
    <row r="379" customFormat="false" ht="15.75" hidden="false" customHeight="true" outlineLevel="0" collapsed="false">
      <c r="A379" s="51"/>
      <c r="B379" s="51"/>
      <c r="C379" s="59"/>
      <c r="D379" s="51"/>
    </row>
    <row r="380" customFormat="false" ht="15.75" hidden="false" customHeight="true" outlineLevel="0" collapsed="false">
      <c r="A380" s="51"/>
      <c r="B380" s="51"/>
      <c r="C380" s="59"/>
      <c r="D380" s="51"/>
    </row>
    <row r="381" customFormat="false" ht="15.75" hidden="false" customHeight="true" outlineLevel="0" collapsed="false">
      <c r="A381" s="51"/>
      <c r="B381" s="51"/>
      <c r="C381" s="59"/>
      <c r="D381" s="51"/>
    </row>
    <row r="382" customFormat="false" ht="15.75" hidden="false" customHeight="true" outlineLevel="0" collapsed="false">
      <c r="A382" s="51"/>
      <c r="B382" s="51"/>
      <c r="C382" s="59"/>
      <c r="D382" s="51"/>
    </row>
    <row r="383" customFormat="false" ht="15.75" hidden="false" customHeight="true" outlineLevel="0" collapsed="false">
      <c r="A383" s="51"/>
      <c r="B383" s="51"/>
      <c r="C383" s="59"/>
      <c r="D383" s="51"/>
    </row>
    <row r="384" customFormat="false" ht="15.75" hidden="false" customHeight="true" outlineLevel="0" collapsed="false">
      <c r="A384" s="51"/>
      <c r="B384" s="51"/>
      <c r="C384" s="59"/>
      <c r="D384" s="51"/>
    </row>
    <row r="385" customFormat="false" ht="15.75" hidden="false" customHeight="true" outlineLevel="0" collapsed="false">
      <c r="A385" s="51"/>
      <c r="B385" s="51"/>
      <c r="C385" s="59"/>
      <c r="D385" s="51"/>
    </row>
    <row r="386" customFormat="false" ht="15.75" hidden="false" customHeight="true" outlineLevel="0" collapsed="false">
      <c r="A386" s="51"/>
      <c r="B386" s="51"/>
      <c r="C386" s="59"/>
      <c r="D386" s="51"/>
    </row>
    <row r="387" customFormat="false" ht="15.75" hidden="false" customHeight="true" outlineLevel="0" collapsed="false">
      <c r="A387" s="51"/>
      <c r="B387" s="51"/>
      <c r="C387" s="59"/>
      <c r="D387" s="51"/>
    </row>
    <row r="388" customFormat="false" ht="15.75" hidden="false" customHeight="true" outlineLevel="0" collapsed="false">
      <c r="A388" s="51"/>
      <c r="B388" s="51"/>
      <c r="C388" s="59"/>
      <c r="D388" s="51"/>
    </row>
    <row r="389" customFormat="false" ht="15.75" hidden="false" customHeight="true" outlineLevel="0" collapsed="false">
      <c r="A389" s="51"/>
      <c r="B389" s="51"/>
      <c r="C389" s="59"/>
      <c r="D389" s="51"/>
    </row>
    <row r="390" customFormat="false" ht="15.75" hidden="false" customHeight="true" outlineLevel="0" collapsed="false">
      <c r="A390" s="51"/>
      <c r="B390" s="51"/>
      <c r="C390" s="59"/>
      <c r="D390" s="51"/>
    </row>
    <row r="391" customFormat="false" ht="15.75" hidden="false" customHeight="true" outlineLevel="0" collapsed="false">
      <c r="A391" s="51"/>
      <c r="B391" s="51"/>
      <c r="C391" s="59"/>
      <c r="D391" s="51"/>
    </row>
    <row r="392" customFormat="false" ht="15.75" hidden="false" customHeight="true" outlineLevel="0" collapsed="false">
      <c r="A392" s="51"/>
      <c r="B392" s="51"/>
      <c r="C392" s="59"/>
      <c r="D392" s="51"/>
    </row>
    <row r="393" customFormat="false" ht="15.75" hidden="false" customHeight="true" outlineLevel="0" collapsed="false">
      <c r="A393" s="51"/>
      <c r="B393" s="51"/>
      <c r="C393" s="59"/>
      <c r="D393" s="51"/>
    </row>
    <row r="394" customFormat="false" ht="15.75" hidden="false" customHeight="true" outlineLevel="0" collapsed="false">
      <c r="A394" s="51"/>
      <c r="B394" s="51"/>
      <c r="C394" s="59"/>
      <c r="D394" s="51"/>
    </row>
    <row r="395" customFormat="false" ht="15.75" hidden="false" customHeight="true" outlineLevel="0" collapsed="false">
      <c r="A395" s="51"/>
      <c r="B395" s="51"/>
      <c r="C395" s="59"/>
      <c r="D395" s="51"/>
    </row>
    <row r="396" customFormat="false" ht="15.75" hidden="false" customHeight="true" outlineLevel="0" collapsed="false">
      <c r="A396" s="51"/>
      <c r="B396" s="51"/>
      <c r="C396" s="59"/>
      <c r="D396" s="51"/>
    </row>
    <row r="397" customFormat="false" ht="15.75" hidden="false" customHeight="true" outlineLevel="0" collapsed="false">
      <c r="A397" s="51"/>
      <c r="B397" s="51"/>
      <c r="C397" s="59"/>
      <c r="D397" s="51"/>
    </row>
    <row r="398" customFormat="false" ht="15.75" hidden="false" customHeight="true" outlineLevel="0" collapsed="false">
      <c r="A398" s="51"/>
      <c r="B398" s="51"/>
      <c r="C398" s="59"/>
      <c r="D398" s="51"/>
    </row>
    <row r="399" customFormat="false" ht="15.75" hidden="false" customHeight="true" outlineLevel="0" collapsed="false">
      <c r="A399" s="51"/>
      <c r="B399" s="51"/>
      <c r="C399" s="59"/>
      <c r="D399" s="51"/>
    </row>
    <row r="400" customFormat="false" ht="15.75" hidden="false" customHeight="true" outlineLevel="0" collapsed="false">
      <c r="A400" s="51"/>
      <c r="B400" s="51"/>
      <c r="C400" s="59"/>
      <c r="D400" s="51"/>
    </row>
    <row r="401" customFormat="false" ht="15.75" hidden="false" customHeight="true" outlineLevel="0" collapsed="false">
      <c r="A401" s="51"/>
      <c r="B401" s="51"/>
      <c r="C401" s="59"/>
      <c r="D401" s="51"/>
    </row>
    <row r="402" customFormat="false" ht="15.75" hidden="false" customHeight="true" outlineLevel="0" collapsed="false">
      <c r="A402" s="51"/>
      <c r="B402" s="51"/>
      <c r="C402" s="59"/>
      <c r="D402" s="51"/>
    </row>
    <row r="403" customFormat="false" ht="15.75" hidden="false" customHeight="true" outlineLevel="0" collapsed="false">
      <c r="A403" s="51"/>
      <c r="B403" s="51"/>
      <c r="C403" s="59"/>
      <c r="D403" s="51"/>
    </row>
    <row r="404" customFormat="false" ht="15.75" hidden="false" customHeight="true" outlineLevel="0" collapsed="false">
      <c r="A404" s="51"/>
      <c r="B404" s="51"/>
      <c r="C404" s="59"/>
      <c r="D404" s="51"/>
    </row>
    <row r="405" customFormat="false" ht="15.75" hidden="false" customHeight="true" outlineLevel="0" collapsed="false">
      <c r="A405" s="51"/>
      <c r="B405" s="51"/>
      <c r="C405" s="59"/>
      <c r="D405" s="51"/>
    </row>
    <row r="406" customFormat="false" ht="15.75" hidden="false" customHeight="true" outlineLevel="0" collapsed="false">
      <c r="A406" s="51"/>
      <c r="B406" s="51"/>
      <c r="C406" s="59"/>
      <c r="D406" s="51"/>
    </row>
    <row r="407" customFormat="false" ht="15.75" hidden="false" customHeight="true" outlineLevel="0" collapsed="false">
      <c r="A407" s="51"/>
      <c r="B407" s="51"/>
      <c r="C407" s="59"/>
      <c r="D407" s="51"/>
    </row>
    <row r="408" customFormat="false" ht="15.75" hidden="false" customHeight="true" outlineLevel="0" collapsed="false">
      <c r="A408" s="51"/>
      <c r="B408" s="51"/>
      <c r="C408" s="59"/>
      <c r="D408" s="51"/>
    </row>
    <row r="409" customFormat="false" ht="15.75" hidden="false" customHeight="true" outlineLevel="0" collapsed="false">
      <c r="A409" s="51"/>
      <c r="B409" s="51"/>
      <c r="C409" s="59"/>
      <c r="D409" s="51"/>
    </row>
    <row r="410" customFormat="false" ht="15.75" hidden="false" customHeight="true" outlineLevel="0" collapsed="false">
      <c r="A410" s="51"/>
      <c r="B410" s="51"/>
      <c r="C410" s="59"/>
      <c r="D410" s="51"/>
    </row>
    <row r="411" customFormat="false" ht="15.75" hidden="false" customHeight="true" outlineLevel="0" collapsed="false">
      <c r="A411" s="51"/>
      <c r="B411" s="51"/>
      <c r="C411" s="59"/>
      <c r="D411" s="51"/>
    </row>
    <row r="412" customFormat="false" ht="15.75" hidden="false" customHeight="true" outlineLevel="0" collapsed="false">
      <c r="A412" s="51"/>
      <c r="B412" s="51"/>
      <c r="C412" s="59"/>
      <c r="D412" s="51"/>
    </row>
    <row r="413" customFormat="false" ht="15.75" hidden="false" customHeight="true" outlineLevel="0" collapsed="false">
      <c r="A413" s="51"/>
      <c r="B413" s="51"/>
      <c r="C413" s="59"/>
      <c r="D413" s="51"/>
    </row>
    <row r="414" customFormat="false" ht="15.75" hidden="false" customHeight="true" outlineLevel="0" collapsed="false">
      <c r="A414" s="51"/>
      <c r="B414" s="51"/>
      <c r="C414" s="59"/>
      <c r="D414" s="51"/>
    </row>
    <row r="415" customFormat="false" ht="15.75" hidden="false" customHeight="true" outlineLevel="0" collapsed="false">
      <c r="A415" s="51"/>
      <c r="B415" s="51"/>
      <c r="C415" s="59"/>
      <c r="D415" s="51"/>
    </row>
    <row r="416" customFormat="false" ht="15.75" hidden="false" customHeight="true" outlineLevel="0" collapsed="false">
      <c r="A416" s="51"/>
      <c r="B416" s="51"/>
      <c r="C416" s="59"/>
      <c r="D416" s="51"/>
    </row>
    <row r="417" customFormat="false" ht="15.75" hidden="false" customHeight="true" outlineLevel="0" collapsed="false">
      <c r="A417" s="51"/>
      <c r="B417" s="51"/>
      <c r="C417" s="59"/>
      <c r="D417" s="51"/>
    </row>
    <row r="418" customFormat="false" ht="15.75" hidden="false" customHeight="true" outlineLevel="0" collapsed="false">
      <c r="A418" s="51"/>
      <c r="B418" s="51"/>
      <c r="C418" s="59"/>
      <c r="D418" s="51"/>
    </row>
    <row r="419" customFormat="false" ht="15.75" hidden="false" customHeight="true" outlineLevel="0" collapsed="false">
      <c r="A419" s="51"/>
      <c r="B419" s="51"/>
      <c r="C419" s="59"/>
      <c r="D419" s="51"/>
    </row>
    <row r="420" customFormat="false" ht="15.75" hidden="false" customHeight="true" outlineLevel="0" collapsed="false">
      <c r="A420" s="51"/>
      <c r="B420" s="51"/>
      <c r="C420" s="59"/>
      <c r="D420" s="51"/>
    </row>
    <row r="421" customFormat="false" ht="15.75" hidden="false" customHeight="true" outlineLevel="0" collapsed="false">
      <c r="A421" s="51"/>
      <c r="B421" s="51"/>
      <c r="C421" s="59"/>
      <c r="D421" s="51"/>
    </row>
    <row r="422" customFormat="false" ht="15.75" hidden="false" customHeight="true" outlineLevel="0" collapsed="false">
      <c r="A422" s="51"/>
      <c r="B422" s="51"/>
      <c r="C422" s="59"/>
      <c r="D422" s="51"/>
    </row>
    <row r="423" customFormat="false" ht="15.75" hidden="false" customHeight="true" outlineLevel="0" collapsed="false">
      <c r="A423" s="51"/>
      <c r="B423" s="51"/>
      <c r="C423" s="59"/>
      <c r="D423" s="51"/>
    </row>
    <row r="424" customFormat="false" ht="15.75" hidden="false" customHeight="true" outlineLevel="0" collapsed="false">
      <c r="A424" s="51"/>
      <c r="B424" s="51"/>
      <c r="C424" s="59"/>
      <c r="D424" s="51"/>
    </row>
    <row r="425" customFormat="false" ht="15.75" hidden="false" customHeight="true" outlineLevel="0" collapsed="false">
      <c r="A425" s="51"/>
      <c r="B425" s="51"/>
      <c r="C425" s="59"/>
      <c r="D425" s="51"/>
    </row>
    <row r="426" customFormat="false" ht="15.75" hidden="false" customHeight="true" outlineLevel="0" collapsed="false">
      <c r="A426" s="51"/>
      <c r="B426" s="51"/>
      <c r="C426" s="59"/>
      <c r="D426" s="51"/>
    </row>
    <row r="427" customFormat="false" ht="15.75" hidden="false" customHeight="true" outlineLevel="0" collapsed="false">
      <c r="A427" s="51"/>
      <c r="B427" s="51"/>
      <c r="C427" s="59"/>
      <c r="D427" s="51"/>
    </row>
    <row r="428" customFormat="false" ht="15.75" hidden="false" customHeight="true" outlineLevel="0" collapsed="false">
      <c r="A428" s="51"/>
      <c r="B428" s="51"/>
      <c r="C428" s="59"/>
      <c r="D428" s="51"/>
    </row>
    <row r="429" customFormat="false" ht="15.75" hidden="false" customHeight="true" outlineLevel="0" collapsed="false">
      <c r="A429" s="51"/>
      <c r="B429" s="51"/>
      <c r="C429" s="59"/>
      <c r="D429" s="51"/>
    </row>
    <row r="430" customFormat="false" ht="15.75" hidden="false" customHeight="true" outlineLevel="0" collapsed="false">
      <c r="A430" s="51"/>
      <c r="B430" s="51"/>
      <c r="C430" s="59"/>
      <c r="D430" s="51"/>
    </row>
    <row r="431" customFormat="false" ht="15.75" hidden="false" customHeight="true" outlineLevel="0" collapsed="false">
      <c r="A431" s="51"/>
      <c r="B431" s="51"/>
      <c r="C431" s="59"/>
      <c r="D431" s="51"/>
    </row>
    <row r="432" customFormat="false" ht="15.75" hidden="false" customHeight="true" outlineLevel="0" collapsed="false">
      <c r="A432" s="51"/>
      <c r="B432" s="51"/>
      <c r="C432" s="59"/>
      <c r="D432" s="51"/>
    </row>
    <row r="433" customFormat="false" ht="15.75" hidden="false" customHeight="true" outlineLevel="0" collapsed="false">
      <c r="A433" s="51"/>
      <c r="B433" s="51"/>
      <c r="C433" s="59"/>
      <c r="D433" s="51"/>
    </row>
    <row r="434" customFormat="false" ht="15.75" hidden="false" customHeight="true" outlineLevel="0" collapsed="false">
      <c r="A434" s="51"/>
      <c r="B434" s="51"/>
      <c r="C434" s="59"/>
      <c r="D434" s="51"/>
    </row>
    <row r="435" customFormat="false" ht="15.75" hidden="false" customHeight="true" outlineLevel="0" collapsed="false">
      <c r="A435" s="51"/>
      <c r="B435" s="51"/>
      <c r="C435" s="59"/>
      <c r="D435" s="51"/>
    </row>
    <row r="436" customFormat="false" ht="15.75" hidden="false" customHeight="true" outlineLevel="0" collapsed="false">
      <c r="A436" s="51"/>
      <c r="B436" s="51"/>
      <c r="C436" s="59"/>
      <c r="D436" s="51"/>
    </row>
    <row r="437" customFormat="false" ht="15.75" hidden="false" customHeight="true" outlineLevel="0" collapsed="false">
      <c r="A437" s="51"/>
      <c r="B437" s="51"/>
      <c r="C437" s="59"/>
      <c r="D437" s="51"/>
    </row>
    <row r="438" customFormat="false" ht="15.75" hidden="false" customHeight="true" outlineLevel="0" collapsed="false">
      <c r="A438" s="51"/>
      <c r="B438" s="51"/>
      <c r="C438" s="59"/>
      <c r="D438" s="51"/>
    </row>
    <row r="439" customFormat="false" ht="15.75" hidden="false" customHeight="true" outlineLevel="0" collapsed="false">
      <c r="A439" s="51"/>
      <c r="B439" s="51"/>
      <c r="C439" s="59"/>
      <c r="D439" s="51"/>
    </row>
    <row r="440" customFormat="false" ht="15.75" hidden="false" customHeight="true" outlineLevel="0" collapsed="false">
      <c r="A440" s="51"/>
      <c r="B440" s="51"/>
      <c r="C440" s="59"/>
      <c r="D440" s="51"/>
    </row>
    <row r="441" customFormat="false" ht="15.75" hidden="false" customHeight="true" outlineLevel="0" collapsed="false">
      <c r="A441" s="51"/>
      <c r="B441" s="51"/>
      <c r="C441" s="59"/>
      <c r="D441" s="51"/>
    </row>
    <row r="442" customFormat="false" ht="15.75" hidden="false" customHeight="true" outlineLevel="0" collapsed="false">
      <c r="A442" s="51"/>
      <c r="B442" s="51"/>
      <c r="C442" s="59"/>
      <c r="D442" s="51"/>
    </row>
    <row r="443" customFormat="false" ht="15.75" hidden="false" customHeight="true" outlineLevel="0" collapsed="false">
      <c r="A443" s="51"/>
      <c r="B443" s="51"/>
      <c r="C443" s="59"/>
      <c r="D443" s="51"/>
    </row>
    <row r="444" customFormat="false" ht="15.75" hidden="false" customHeight="true" outlineLevel="0" collapsed="false">
      <c r="A444" s="51"/>
      <c r="B444" s="51"/>
      <c r="C444" s="59"/>
      <c r="D444" s="51"/>
    </row>
    <row r="445" customFormat="false" ht="15.75" hidden="false" customHeight="true" outlineLevel="0" collapsed="false">
      <c r="A445" s="51"/>
      <c r="B445" s="51"/>
      <c r="C445" s="59"/>
      <c r="D445" s="51"/>
    </row>
    <row r="446" customFormat="false" ht="15.75" hidden="false" customHeight="true" outlineLevel="0" collapsed="false">
      <c r="A446" s="51"/>
      <c r="B446" s="51"/>
      <c r="C446" s="59"/>
      <c r="D446" s="51"/>
    </row>
    <row r="447" customFormat="false" ht="15.75" hidden="false" customHeight="true" outlineLevel="0" collapsed="false">
      <c r="A447" s="51"/>
      <c r="B447" s="51"/>
      <c r="C447" s="59"/>
      <c r="D447" s="51"/>
    </row>
    <row r="448" customFormat="false" ht="15.75" hidden="false" customHeight="true" outlineLevel="0" collapsed="false">
      <c r="A448" s="51"/>
      <c r="B448" s="51"/>
      <c r="C448" s="59"/>
      <c r="D448" s="51"/>
    </row>
    <row r="449" customFormat="false" ht="15.75" hidden="false" customHeight="true" outlineLevel="0" collapsed="false">
      <c r="A449" s="51"/>
      <c r="B449" s="51"/>
      <c r="C449" s="59"/>
      <c r="D449" s="51"/>
    </row>
    <row r="450" customFormat="false" ht="15.75" hidden="false" customHeight="true" outlineLevel="0" collapsed="false">
      <c r="A450" s="51"/>
      <c r="B450" s="51"/>
      <c r="C450" s="59"/>
      <c r="D450" s="51"/>
    </row>
    <row r="451" customFormat="false" ht="15.75" hidden="false" customHeight="true" outlineLevel="0" collapsed="false">
      <c r="A451" s="51"/>
      <c r="B451" s="51"/>
      <c r="C451" s="59"/>
      <c r="D451" s="51"/>
    </row>
    <row r="452" customFormat="false" ht="15.75" hidden="false" customHeight="true" outlineLevel="0" collapsed="false">
      <c r="A452" s="51"/>
      <c r="B452" s="51"/>
      <c r="C452" s="59"/>
      <c r="D452" s="51"/>
    </row>
    <row r="453" customFormat="false" ht="15.75" hidden="false" customHeight="true" outlineLevel="0" collapsed="false">
      <c r="A453" s="51"/>
      <c r="B453" s="51"/>
      <c r="C453" s="59"/>
      <c r="D453" s="51"/>
    </row>
    <row r="454" customFormat="false" ht="15.75" hidden="false" customHeight="true" outlineLevel="0" collapsed="false">
      <c r="A454" s="51"/>
      <c r="B454" s="51"/>
      <c r="C454" s="59"/>
      <c r="D454" s="51"/>
    </row>
    <row r="455" customFormat="false" ht="15.75" hidden="false" customHeight="true" outlineLevel="0" collapsed="false">
      <c r="A455" s="51"/>
      <c r="B455" s="51"/>
      <c r="C455" s="59"/>
      <c r="D455" s="51"/>
    </row>
    <row r="456" customFormat="false" ht="15.75" hidden="false" customHeight="true" outlineLevel="0" collapsed="false">
      <c r="A456" s="51"/>
      <c r="B456" s="51"/>
      <c r="C456" s="59"/>
      <c r="D456" s="51"/>
    </row>
    <row r="457" customFormat="false" ht="15.75" hidden="false" customHeight="true" outlineLevel="0" collapsed="false">
      <c r="A457" s="51"/>
      <c r="B457" s="51"/>
      <c r="C457" s="59"/>
      <c r="D457" s="51"/>
    </row>
    <row r="458" customFormat="false" ht="15.75" hidden="false" customHeight="true" outlineLevel="0" collapsed="false">
      <c r="A458" s="51"/>
      <c r="B458" s="51"/>
      <c r="C458" s="59"/>
      <c r="D458" s="51"/>
    </row>
    <row r="459" customFormat="false" ht="15.75" hidden="false" customHeight="true" outlineLevel="0" collapsed="false">
      <c r="A459" s="51"/>
      <c r="B459" s="51"/>
      <c r="C459" s="59"/>
      <c r="D459" s="51"/>
    </row>
    <row r="460" customFormat="false" ht="15.75" hidden="false" customHeight="true" outlineLevel="0" collapsed="false">
      <c r="A460" s="51"/>
      <c r="B460" s="51"/>
      <c r="C460" s="59"/>
      <c r="D460" s="51"/>
    </row>
    <row r="461" customFormat="false" ht="15.75" hidden="false" customHeight="true" outlineLevel="0" collapsed="false">
      <c r="A461" s="51"/>
      <c r="B461" s="51"/>
      <c r="C461" s="59"/>
      <c r="D461" s="51"/>
    </row>
    <row r="462" customFormat="false" ht="15.75" hidden="false" customHeight="true" outlineLevel="0" collapsed="false">
      <c r="A462" s="51"/>
      <c r="B462" s="51"/>
      <c r="C462" s="59"/>
      <c r="D462" s="51"/>
    </row>
    <row r="463" customFormat="false" ht="15.75" hidden="false" customHeight="true" outlineLevel="0" collapsed="false">
      <c r="A463" s="51"/>
      <c r="B463" s="51"/>
      <c r="C463" s="59"/>
      <c r="D463" s="51"/>
    </row>
    <row r="464" customFormat="false" ht="15.75" hidden="false" customHeight="true" outlineLevel="0" collapsed="false">
      <c r="A464" s="51"/>
      <c r="B464" s="51"/>
      <c r="C464" s="59"/>
      <c r="D464" s="51"/>
    </row>
    <row r="465" customFormat="false" ht="15.75" hidden="false" customHeight="true" outlineLevel="0" collapsed="false">
      <c r="A465" s="51"/>
      <c r="B465" s="51"/>
      <c r="C465" s="59"/>
      <c r="D465" s="51"/>
    </row>
    <row r="466" customFormat="false" ht="15.75" hidden="false" customHeight="true" outlineLevel="0" collapsed="false">
      <c r="A466" s="51"/>
      <c r="B466" s="51"/>
      <c r="C466" s="59"/>
      <c r="D466" s="51"/>
    </row>
    <row r="467" customFormat="false" ht="15.75" hidden="false" customHeight="true" outlineLevel="0" collapsed="false">
      <c r="A467" s="51"/>
      <c r="B467" s="51"/>
      <c r="C467" s="59"/>
      <c r="D467" s="51"/>
    </row>
    <row r="468" customFormat="false" ht="15.75" hidden="false" customHeight="true" outlineLevel="0" collapsed="false">
      <c r="A468" s="51"/>
      <c r="B468" s="51"/>
      <c r="C468" s="59"/>
      <c r="D468" s="51"/>
    </row>
    <row r="469" customFormat="false" ht="15.75" hidden="false" customHeight="true" outlineLevel="0" collapsed="false">
      <c r="A469" s="51"/>
      <c r="B469" s="51"/>
      <c r="C469" s="59"/>
      <c r="D469" s="51"/>
    </row>
    <row r="470" customFormat="false" ht="15.75" hidden="false" customHeight="true" outlineLevel="0" collapsed="false">
      <c r="A470" s="51"/>
      <c r="B470" s="51"/>
      <c r="C470" s="59"/>
      <c r="D470" s="51"/>
    </row>
    <row r="471" customFormat="false" ht="15.75" hidden="false" customHeight="true" outlineLevel="0" collapsed="false">
      <c r="A471" s="51"/>
      <c r="B471" s="51"/>
      <c r="C471" s="59"/>
      <c r="D471" s="51"/>
    </row>
    <row r="472" customFormat="false" ht="15.75" hidden="false" customHeight="true" outlineLevel="0" collapsed="false">
      <c r="A472" s="51"/>
      <c r="B472" s="51"/>
      <c r="C472" s="59"/>
      <c r="D472" s="51"/>
    </row>
    <row r="473" customFormat="false" ht="15.75" hidden="false" customHeight="true" outlineLevel="0" collapsed="false">
      <c r="A473" s="51"/>
      <c r="B473" s="51"/>
      <c r="C473" s="59"/>
      <c r="D473" s="51"/>
    </row>
    <row r="474" customFormat="false" ht="15.75" hidden="false" customHeight="true" outlineLevel="0" collapsed="false">
      <c r="A474" s="51"/>
      <c r="B474" s="51"/>
      <c r="C474" s="59"/>
      <c r="D474" s="51"/>
    </row>
    <row r="475" customFormat="false" ht="15.75" hidden="false" customHeight="true" outlineLevel="0" collapsed="false">
      <c r="A475" s="51"/>
      <c r="B475" s="51"/>
      <c r="C475" s="59"/>
      <c r="D475" s="51"/>
    </row>
    <row r="476" customFormat="false" ht="15.75" hidden="false" customHeight="true" outlineLevel="0" collapsed="false">
      <c r="A476" s="51"/>
      <c r="B476" s="51"/>
      <c r="C476" s="59"/>
      <c r="D476" s="51"/>
    </row>
    <row r="477" customFormat="false" ht="15.75" hidden="false" customHeight="true" outlineLevel="0" collapsed="false">
      <c r="A477" s="51"/>
      <c r="B477" s="51"/>
      <c r="C477" s="59"/>
      <c r="D477" s="51"/>
    </row>
    <row r="478" customFormat="false" ht="15.75" hidden="false" customHeight="true" outlineLevel="0" collapsed="false">
      <c r="A478" s="51"/>
      <c r="B478" s="51"/>
      <c r="C478" s="59"/>
      <c r="D478" s="51"/>
    </row>
    <row r="479" customFormat="false" ht="15.75" hidden="false" customHeight="true" outlineLevel="0" collapsed="false">
      <c r="A479" s="51"/>
      <c r="B479" s="51"/>
      <c r="C479" s="59"/>
      <c r="D479" s="51"/>
    </row>
    <row r="480" customFormat="false" ht="15.75" hidden="false" customHeight="true" outlineLevel="0" collapsed="false">
      <c r="A480" s="51"/>
      <c r="B480" s="51"/>
      <c r="C480" s="59"/>
      <c r="D480" s="51"/>
    </row>
    <row r="481" customFormat="false" ht="15.75" hidden="false" customHeight="true" outlineLevel="0" collapsed="false">
      <c r="A481" s="51"/>
      <c r="B481" s="51"/>
      <c r="C481" s="59"/>
      <c r="D481" s="51"/>
    </row>
    <row r="482" customFormat="false" ht="15.75" hidden="false" customHeight="true" outlineLevel="0" collapsed="false">
      <c r="A482" s="51"/>
      <c r="B482" s="51"/>
      <c r="C482" s="59"/>
      <c r="D482" s="51"/>
    </row>
    <row r="483" customFormat="false" ht="15.75" hidden="false" customHeight="true" outlineLevel="0" collapsed="false">
      <c r="A483" s="51"/>
      <c r="B483" s="51"/>
      <c r="C483" s="59"/>
      <c r="D483" s="51"/>
    </row>
    <row r="484" customFormat="false" ht="15.75" hidden="false" customHeight="true" outlineLevel="0" collapsed="false">
      <c r="A484" s="51"/>
      <c r="B484" s="51"/>
      <c r="C484" s="59"/>
      <c r="D484" s="51"/>
    </row>
    <row r="485" customFormat="false" ht="15.75" hidden="false" customHeight="true" outlineLevel="0" collapsed="false">
      <c r="A485" s="51"/>
      <c r="B485" s="51"/>
      <c r="C485" s="59"/>
      <c r="D485" s="51"/>
    </row>
    <row r="486" customFormat="false" ht="15.75" hidden="false" customHeight="true" outlineLevel="0" collapsed="false">
      <c r="A486" s="51"/>
      <c r="B486" s="51"/>
      <c r="C486" s="59"/>
      <c r="D486" s="51"/>
    </row>
    <row r="487" customFormat="false" ht="15.75" hidden="false" customHeight="true" outlineLevel="0" collapsed="false">
      <c r="A487" s="51"/>
      <c r="B487" s="51"/>
      <c r="C487" s="59"/>
      <c r="D487" s="51"/>
    </row>
    <row r="488" customFormat="false" ht="15.75" hidden="false" customHeight="true" outlineLevel="0" collapsed="false">
      <c r="A488" s="51"/>
      <c r="B488" s="51"/>
      <c r="C488" s="59"/>
      <c r="D488" s="51"/>
    </row>
    <row r="489" customFormat="false" ht="15.75" hidden="false" customHeight="true" outlineLevel="0" collapsed="false">
      <c r="A489" s="51"/>
      <c r="B489" s="51"/>
      <c r="C489" s="59"/>
      <c r="D489" s="51"/>
    </row>
    <row r="490" customFormat="false" ht="15.75" hidden="false" customHeight="true" outlineLevel="0" collapsed="false">
      <c r="A490" s="51"/>
      <c r="B490" s="51"/>
      <c r="C490" s="59"/>
      <c r="D490" s="51"/>
    </row>
    <row r="491" customFormat="false" ht="15.75" hidden="false" customHeight="true" outlineLevel="0" collapsed="false">
      <c r="A491" s="51"/>
      <c r="B491" s="51"/>
      <c r="C491" s="59"/>
      <c r="D491" s="51"/>
    </row>
    <row r="492" customFormat="false" ht="15.75" hidden="false" customHeight="true" outlineLevel="0" collapsed="false">
      <c r="A492" s="51"/>
      <c r="B492" s="51"/>
      <c r="C492" s="59"/>
      <c r="D492" s="51"/>
    </row>
    <row r="493" customFormat="false" ht="15.75" hidden="false" customHeight="true" outlineLevel="0" collapsed="false">
      <c r="A493" s="51"/>
      <c r="B493" s="51"/>
      <c r="C493" s="59"/>
      <c r="D493" s="51"/>
    </row>
    <row r="494" customFormat="false" ht="15.75" hidden="false" customHeight="true" outlineLevel="0" collapsed="false">
      <c r="A494" s="51"/>
      <c r="B494" s="51"/>
      <c r="C494" s="59"/>
      <c r="D494" s="51"/>
    </row>
    <row r="495" customFormat="false" ht="15.75" hidden="false" customHeight="true" outlineLevel="0" collapsed="false">
      <c r="A495" s="51"/>
      <c r="B495" s="51"/>
      <c r="C495" s="59"/>
      <c r="D495" s="51"/>
    </row>
    <row r="496" customFormat="false" ht="15.75" hidden="false" customHeight="true" outlineLevel="0" collapsed="false">
      <c r="A496" s="51"/>
      <c r="B496" s="51"/>
      <c r="C496" s="59"/>
      <c r="D496" s="51"/>
    </row>
    <row r="497" customFormat="false" ht="15.75" hidden="false" customHeight="true" outlineLevel="0" collapsed="false">
      <c r="A497" s="51"/>
      <c r="B497" s="51"/>
      <c r="C497" s="59"/>
      <c r="D497" s="51"/>
    </row>
    <row r="498" customFormat="false" ht="15.75" hidden="false" customHeight="true" outlineLevel="0" collapsed="false">
      <c r="A498" s="51"/>
      <c r="B498" s="51"/>
      <c r="C498" s="59"/>
      <c r="D498" s="51"/>
    </row>
    <row r="499" customFormat="false" ht="15.75" hidden="false" customHeight="true" outlineLevel="0" collapsed="false">
      <c r="A499" s="51"/>
      <c r="B499" s="51"/>
      <c r="C499" s="59"/>
      <c r="D499" s="51"/>
    </row>
    <row r="500" customFormat="false" ht="15.75" hidden="false" customHeight="true" outlineLevel="0" collapsed="false">
      <c r="A500" s="51"/>
      <c r="B500" s="51"/>
      <c r="C500" s="59"/>
      <c r="D500" s="51"/>
    </row>
    <row r="501" customFormat="false" ht="15.75" hidden="false" customHeight="true" outlineLevel="0" collapsed="false">
      <c r="A501" s="51"/>
      <c r="B501" s="51"/>
      <c r="C501" s="59"/>
      <c r="D501" s="51"/>
    </row>
    <row r="502" customFormat="false" ht="15.75" hidden="false" customHeight="true" outlineLevel="0" collapsed="false">
      <c r="A502" s="51"/>
      <c r="B502" s="51"/>
      <c r="C502" s="59"/>
      <c r="D502" s="51"/>
    </row>
    <row r="503" customFormat="false" ht="15.75" hidden="false" customHeight="true" outlineLevel="0" collapsed="false">
      <c r="A503" s="51"/>
      <c r="B503" s="51"/>
      <c r="C503" s="59"/>
      <c r="D503" s="51"/>
    </row>
    <row r="504" customFormat="false" ht="15.75" hidden="false" customHeight="true" outlineLevel="0" collapsed="false">
      <c r="A504" s="51"/>
      <c r="B504" s="51"/>
      <c r="C504" s="59"/>
      <c r="D504" s="51"/>
    </row>
    <row r="505" customFormat="false" ht="15.75" hidden="false" customHeight="true" outlineLevel="0" collapsed="false">
      <c r="A505" s="51"/>
      <c r="B505" s="51"/>
      <c r="C505" s="59"/>
      <c r="D505" s="51"/>
    </row>
    <row r="506" customFormat="false" ht="15.75" hidden="false" customHeight="true" outlineLevel="0" collapsed="false">
      <c r="A506" s="51"/>
      <c r="B506" s="51"/>
      <c r="C506" s="59"/>
      <c r="D506" s="51"/>
    </row>
    <row r="507" customFormat="false" ht="15.75" hidden="false" customHeight="true" outlineLevel="0" collapsed="false">
      <c r="A507" s="51"/>
      <c r="B507" s="51"/>
      <c r="C507" s="59"/>
      <c r="D507" s="51"/>
    </row>
    <row r="508" customFormat="false" ht="15.75" hidden="false" customHeight="true" outlineLevel="0" collapsed="false">
      <c r="A508" s="51"/>
      <c r="B508" s="51"/>
      <c r="C508" s="59"/>
      <c r="D508" s="51"/>
    </row>
    <row r="509" customFormat="false" ht="15.75" hidden="false" customHeight="true" outlineLevel="0" collapsed="false">
      <c r="A509" s="51"/>
      <c r="B509" s="51"/>
      <c r="C509" s="59"/>
      <c r="D509" s="51"/>
    </row>
    <row r="510" customFormat="false" ht="15.75" hidden="false" customHeight="true" outlineLevel="0" collapsed="false">
      <c r="A510" s="51"/>
      <c r="B510" s="51"/>
      <c r="C510" s="59"/>
      <c r="D510" s="51"/>
    </row>
    <row r="511" customFormat="false" ht="15.75" hidden="false" customHeight="true" outlineLevel="0" collapsed="false">
      <c r="A511" s="51"/>
      <c r="B511" s="51"/>
      <c r="C511" s="59"/>
      <c r="D511" s="51"/>
    </row>
    <row r="512" customFormat="false" ht="15.75" hidden="false" customHeight="true" outlineLevel="0" collapsed="false">
      <c r="A512" s="51"/>
      <c r="B512" s="51"/>
      <c r="C512" s="59"/>
      <c r="D512" s="51"/>
    </row>
    <row r="513" customFormat="false" ht="15.75" hidden="false" customHeight="true" outlineLevel="0" collapsed="false">
      <c r="A513" s="51"/>
      <c r="B513" s="51"/>
      <c r="C513" s="59"/>
      <c r="D513" s="51"/>
    </row>
    <row r="514" customFormat="false" ht="15.75" hidden="false" customHeight="true" outlineLevel="0" collapsed="false">
      <c r="A514" s="51"/>
      <c r="B514" s="51"/>
      <c r="C514" s="59"/>
      <c r="D514" s="51"/>
    </row>
    <row r="515" customFormat="false" ht="15.75" hidden="false" customHeight="true" outlineLevel="0" collapsed="false">
      <c r="A515" s="51"/>
      <c r="B515" s="51"/>
      <c r="C515" s="59"/>
      <c r="D515" s="51"/>
    </row>
    <row r="516" customFormat="false" ht="15.75" hidden="false" customHeight="true" outlineLevel="0" collapsed="false">
      <c r="A516" s="51"/>
      <c r="B516" s="51"/>
      <c r="C516" s="59"/>
      <c r="D516" s="51"/>
    </row>
    <row r="517" customFormat="false" ht="15.75" hidden="false" customHeight="true" outlineLevel="0" collapsed="false">
      <c r="A517" s="51"/>
      <c r="B517" s="51"/>
      <c r="C517" s="59"/>
      <c r="D517" s="51"/>
    </row>
    <row r="518" customFormat="false" ht="15.75" hidden="false" customHeight="true" outlineLevel="0" collapsed="false">
      <c r="A518" s="51"/>
      <c r="B518" s="51"/>
      <c r="C518" s="59"/>
      <c r="D518" s="51"/>
    </row>
    <row r="519" customFormat="false" ht="15.75" hidden="false" customHeight="true" outlineLevel="0" collapsed="false">
      <c r="A519" s="51"/>
      <c r="B519" s="51"/>
      <c r="C519" s="59"/>
      <c r="D519" s="51"/>
    </row>
    <row r="520" customFormat="false" ht="15.75" hidden="false" customHeight="true" outlineLevel="0" collapsed="false">
      <c r="A520" s="51"/>
      <c r="B520" s="51"/>
      <c r="C520" s="59"/>
      <c r="D520" s="51"/>
    </row>
    <row r="521" customFormat="false" ht="15.75" hidden="false" customHeight="true" outlineLevel="0" collapsed="false">
      <c r="A521" s="51"/>
      <c r="B521" s="51"/>
      <c r="C521" s="59"/>
      <c r="D521" s="51"/>
    </row>
    <row r="522" customFormat="false" ht="15.75" hidden="false" customHeight="true" outlineLevel="0" collapsed="false">
      <c r="A522" s="51"/>
      <c r="B522" s="51"/>
      <c r="C522" s="59"/>
      <c r="D522" s="51"/>
    </row>
    <row r="523" customFormat="false" ht="15.75" hidden="false" customHeight="true" outlineLevel="0" collapsed="false">
      <c r="A523" s="51"/>
      <c r="B523" s="51"/>
      <c r="C523" s="59"/>
      <c r="D523" s="51"/>
    </row>
    <row r="524" customFormat="false" ht="15.75" hidden="false" customHeight="true" outlineLevel="0" collapsed="false">
      <c r="A524" s="51"/>
      <c r="B524" s="51"/>
      <c r="C524" s="59"/>
      <c r="D524" s="51"/>
    </row>
    <row r="525" customFormat="false" ht="15.75" hidden="false" customHeight="true" outlineLevel="0" collapsed="false">
      <c r="A525" s="51"/>
      <c r="B525" s="51"/>
      <c r="C525" s="59"/>
      <c r="D525" s="51"/>
    </row>
    <row r="526" customFormat="false" ht="15.75" hidden="false" customHeight="true" outlineLevel="0" collapsed="false">
      <c r="A526" s="51"/>
      <c r="B526" s="51"/>
      <c r="C526" s="59"/>
      <c r="D526" s="51"/>
    </row>
    <row r="527" customFormat="false" ht="15.75" hidden="false" customHeight="true" outlineLevel="0" collapsed="false">
      <c r="A527" s="51"/>
      <c r="B527" s="51"/>
      <c r="C527" s="59"/>
      <c r="D527" s="51"/>
    </row>
    <row r="528" customFormat="false" ht="15.75" hidden="false" customHeight="true" outlineLevel="0" collapsed="false">
      <c r="A528" s="51"/>
      <c r="B528" s="51"/>
      <c r="C528" s="59"/>
      <c r="D528" s="51"/>
    </row>
    <row r="529" customFormat="false" ht="15.75" hidden="false" customHeight="true" outlineLevel="0" collapsed="false">
      <c r="A529" s="51"/>
      <c r="B529" s="51"/>
      <c r="C529" s="59"/>
      <c r="D529" s="51"/>
    </row>
    <row r="530" customFormat="false" ht="15.75" hidden="false" customHeight="true" outlineLevel="0" collapsed="false">
      <c r="A530" s="51"/>
      <c r="B530" s="51"/>
      <c r="C530" s="59"/>
      <c r="D530" s="51"/>
    </row>
    <row r="531" customFormat="false" ht="15.75" hidden="false" customHeight="true" outlineLevel="0" collapsed="false">
      <c r="A531" s="51"/>
      <c r="B531" s="51"/>
      <c r="C531" s="59"/>
      <c r="D531" s="51"/>
    </row>
    <row r="532" customFormat="false" ht="15.75" hidden="false" customHeight="true" outlineLevel="0" collapsed="false">
      <c r="A532" s="51"/>
      <c r="B532" s="51"/>
      <c r="C532" s="59"/>
      <c r="D532" s="51"/>
    </row>
    <row r="533" customFormat="false" ht="15.75" hidden="false" customHeight="true" outlineLevel="0" collapsed="false">
      <c r="A533" s="51"/>
      <c r="B533" s="51"/>
      <c r="C533" s="59"/>
      <c r="D533" s="51"/>
    </row>
    <row r="534" customFormat="false" ht="15.75" hidden="false" customHeight="true" outlineLevel="0" collapsed="false">
      <c r="A534" s="51"/>
      <c r="B534" s="51"/>
      <c r="C534" s="59"/>
      <c r="D534" s="51"/>
    </row>
    <row r="535" customFormat="false" ht="15.75" hidden="false" customHeight="true" outlineLevel="0" collapsed="false">
      <c r="A535" s="51"/>
      <c r="B535" s="51"/>
      <c r="C535" s="59"/>
      <c r="D535" s="51"/>
    </row>
    <row r="536" customFormat="false" ht="15.75" hidden="false" customHeight="true" outlineLevel="0" collapsed="false">
      <c r="A536" s="51"/>
      <c r="B536" s="51"/>
      <c r="C536" s="59"/>
      <c r="D536" s="51"/>
    </row>
    <row r="537" customFormat="false" ht="15.75" hidden="false" customHeight="true" outlineLevel="0" collapsed="false">
      <c r="A537" s="51"/>
      <c r="B537" s="51"/>
      <c r="C537" s="59"/>
      <c r="D537" s="51"/>
    </row>
    <row r="538" customFormat="false" ht="15.75" hidden="false" customHeight="true" outlineLevel="0" collapsed="false">
      <c r="A538" s="51"/>
      <c r="B538" s="51"/>
      <c r="C538" s="59"/>
      <c r="D538" s="51"/>
    </row>
    <row r="539" customFormat="false" ht="15.75" hidden="false" customHeight="true" outlineLevel="0" collapsed="false">
      <c r="A539" s="51"/>
      <c r="B539" s="51"/>
      <c r="C539" s="59"/>
      <c r="D539" s="51"/>
    </row>
    <row r="540" customFormat="false" ht="15.75" hidden="false" customHeight="true" outlineLevel="0" collapsed="false">
      <c r="A540" s="51"/>
      <c r="B540" s="51"/>
      <c r="C540" s="59"/>
      <c r="D540" s="51"/>
    </row>
    <row r="541" customFormat="false" ht="15.75" hidden="false" customHeight="true" outlineLevel="0" collapsed="false">
      <c r="A541" s="51"/>
      <c r="B541" s="51"/>
      <c r="C541" s="59"/>
      <c r="D541" s="51"/>
    </row>
    <row r="542" customFormat="false" ht="15.75" hidden="false" customHeight="true" outlineLevel="0" collapsed="false">
      <c r="A542" s="51"/>
      <c r="B542" s="51"/>
      <c r="C542" s="59"/>
      <c r="D542" s="51"/>
    </row>
    <row r="543" customFormat="false" ht="15.75" hidden="false" customHeight="true" outlineLevel="0" collapsed="false">
      <c r="A543" s="51"/>
      <c r="B543" s="51"/>
      <c r="C543" s="59"/>
      <c r="D543" s="51"/>
    </row>
    <row r="544" customFormat="false" ht="15.75" hidden="false" customHeight="true" outlineLevel="0" collapsed="false">
      <c r="A544" s="51"/>
      <c r="B544" s="51"/>
      <c r="C544" s="59"/>
      <c r="D544" s="51"/>
    </row>
    <row r="545" customFormat="false" ht="15.75" hidden="false" customHeight="true" outlineLevel="0" collapsed="false">
      <c r="A545" s="51"/>
      <c r="B545" s="51"/>
      <c r="C545" s="59"/>
      <c r="D545" s="51"/>
    </row>
    <row r="546" customFormat="false" ht="15.75" hidden="false" customHeight="true" outlineLevel="0" collapsed="false">
      <c r="A546" s="51"/>
      <c r="B546" s="51"/>
      <c r="C546" s="59"/>
      <c r="D546" s="51"/>
    </row>
    <row r="547" customFormat="false" ht="15.75" hidden="false" customHeight="true" outlineLevel="0" collapsed="false">
      <c r="A547" s="51"/>
      <c r="B547" s="51"/>
      <c r="C547" s="59"/>
      <c r="D547" s="51"/>
    </row>
    <row r="548" customFormat="false" ht="15.75" hidden="false" customHeight="true" outlineLevel="0" collapsed="false">
      <c r="A548" s="51"/>
      <c r="B548" s="51"/>
      <c r="C548" s="59"/>
      <c r="D548" s="51"/>
    </row>
    <row r="549" customFormat="false" ht="15.75" hidden="false" customHeight="true" outlineLevel="0" collapsed="false">
      <c r="A549" s="51"/>
      <c r="B549" s="51"/>
      <c r="C549" s="59"/>
      <c r="D549" s="51"/>
    </row>
    <row r="550" customFormat="false" ht="15.75" hidden="false" customHeight="true" outlineLevel="0" collapsed="false">
      <c r="A550" s="51"/>
      <c r="B550" s="51"/>
      <c r="C550" s="59"/>
      <c r="D550" s="51"/>
    </row>
    <row r="551" customFormat="false" ht="15.75" hidden="false" customHeight="true" outlineLevel="0" collapsed="false">
      <c r="A551" s="51"/>
      <c r="B551" s="51"/>
      <c r="C551" s="59"/>
      <c r="D551" s="51"/>
    </row>
    <row r="552" customFormat="false" ht="15.75" hidden="false" customHeight="true" outlineLevel="0" collapsed="false">
      <c r="A552" s="51"/>
      <c r="B552" s="51"/>
      <c r="C552" s="59"/>
      <c r="D552" s="51"/>
    </row>
    <row r="553" customFormat="false" ht="15.75" hidden="false" customHeight="true" outlineLevel="0" collapsed="false">
      <c r="A553" s="51"/>
      <c r="B553" s="51"/>
      <c r="C553" s="59"/>
      <c r="D553" s="51"/>
    </row>
    <row r="554" customFormat="false" ht="15.75" hidden="false" customHeight="true" outlineLevel="0" collapsed="false">
      <c r="A554" s="51"/>
      <c r="B554" s="51"/>
      <c r="C554" s="59"/>
      <c r="D554" s="51"/>
    </row>
    <row r="555" customFormat="false" ht="15.75" hidden="false" customHeight="true" outlineLevel="0" collapsed="false">
      <c r="A555" s="51"/>
      <c r="B555" s="51"/>
      <c r="C555" s="59"/>
      <c r="D555" s="51"/>
    </row>
    <row r="556" customFormat="false" ht="15.75" hidden="false" customHeight="true" outlineLevel="0" collapsed="false">
      <c r="A556" s="51"/>
      <c r="B556" s="51"/>
      <c r="C556" s="59"/>
      <c r="D556" s="51"/>
    </row>
    <row r="557" customFormat="false" ht="15.75" hidden="false" customHeight="true" outlineLevel="0" collapsed="false">
      <c r="A557" s="51"/>
      <c r="B557" s="51"/>
      <c r="C557" s="59"/>
      <c r="D557" s="51"/>
    </row>
    <row r="558" customFormat="false" ht="15.75" hidden="false" customHeight="true" outlineLevel="0" collapsed="false">
      <c r="A558" s="51"/>
      <c r="B558" s="51"/>
      <c r="C558" s="59"/>
      <c r="D558" s="51"/>
    </row>
    <row r="559" customFormat="false" ht="15.75" hidden="false" customHeight="true" outlineLevel="0" collapsed="false">
      <c r="A559" s="51"/>
      <c r="B559" s="51"/>
      <c r="C559" s="59"/>
      <c r="D559" s="51"/>
    </row>
    <row r="560" customFormat="false" ht="15.75" hidden="false" customHeight="true" outlineLevel="0" collapsed="false">
      <c r="A560" s="51"/>
      <c r="B560" s="51"/>
      <c r="C560" s="59"/>
      <c r="D560" s="51"/>
    </row>
    <row r="561" customFormat="false" ht="15.75" hidden="false" customHeight="true" outlineLevel="0" collapsed="false">
      <c r="A561" s="51"/>
      <c r="B561" s="51"/>
      <c r="C561" s="59"/>
      <c r="D561" s="51"/>
    </row>
    <row r="562" customFormat="false" ht="15.75" hidden="false" customHeight="true" outlineLevel="0" collapsed="false">
      <c r="A562" s="51"/>
      <c r="B562" s="51"/>
      <c r="C562" s="59"/>
      <c r="D562" s="51"/>
    </row>
    <row r="563" customFormat="false" ht="15.75" hidden="false" customHeight="true" outlineLevel="0" collapsed="false">
      <c r="A563" s="51"/>
      <c r="B563" s="51"/>
      <c r="C563" s="59"/>
      <c r="D563" s="51"/>
    </row>
    <row r="564" customFormat="false" ht="15.75" hidden="false" customHeight="true" outlineLevel="0" collapsed="false">
      <c r="A564" s="51"/>
      <c r="B564" s="51"/>
      <c r="C564" s="59"/>
      <c r="D564" s="51"/>
    </row>
    <row r="565" customFormat="false" ht="15.75" hidden="false" customHeight="true" outlineLevel="0" collapsed="false">
      <c r="A565" s="51"/>
      <c r="B565" s="51"/>
      <c r="C565" s="59"/>
      <c r="D565" s="51"/>
    </row>
    <row r="566" customFormat="false" ht="15.75" hidden="false" customHeight="true" outlineLevel="0" collapsed="false">
      <c r="A566" s="51"/>
      <c r="B566" s="51"/>
      <c r="C566" s="59"/>
      <c r="D566" s="51"/>
    </row>
    <row r="567" customFormat="false" ht="15.75" hidden="false" customHeight="true" outlineLevel="0" collapsed="false">
      <c r="A567" s="51"/>
      <c r="B567" s="51"/>
      <c r="C567" s="59"/>
      <c r="D567" s="51"/>
    </row>
    <row r="568" customFormat="false" ht="15.75" hidden="false" customHeight="true" outlineLevel="0" collapsed="false">
      <c r="A568" s="51"/>
      <c r="B568" s="51"/>
      <c r="C568" s="59"/>
      <c r="D568" s="51"/>
    </row>
    <row r="569" customFormat="false" ht="15.75" hidden="false" customHeight="true" outlineLevel="0" collapsed="false">
      <c r="A569" s="51"/>
      <c r="B569" s="51"/>
      <c r="C569" s="59"/>
      <c r="D569" s="51"/>
    </row>
    <row r="570" customFormat="false" ht="15.75" hidden="false" customHeight="true" outlineLevel="0" collapsed="false">
      <c r="A570" s="51"/>
      <c r="B570" s="51"/>
      <c r="C570" s="59"/>
      <c r="D570" s="51"/>
    </row>
    <row r="571" customFormat="false" ht="15.75" hidden="false" customHeight="true" outlineLevel="0" collapsed="false">
      <c r="A571" s="51"/>
      <c r="B571" s="51"/>
      <c r="C571" s="59"/>
      <c r="D571" s="51"/>
    </row>
    <row r="572" customFormat="false" ht="15.75" hidden="false" customHeight="true" outlineLevel="0" collapsed="false">
      <c r="A572" s="51"/>
      <c r="B572" s="51"/>
      <c r="C572" s="59"/>
      <c r="D572" s="51"/>
    </row>
    <row r="573" customFormat="false" ht="15.75" hidden="false" customHeight="true" outlineLevel="0" collapsed="false">
      <c r="A573" s="51"/>
      <c r="B573" s="51"/>
      <c r="C573" s="59"/>
      <c r="D573" s="51"/>
    </row>
    <row r="574" customFormat="false" ht="15.75" hidden="false" customHeight="true" outlineLevel="0" collapsed="false">
      <c r="A574" s="51"/>
      <c r="B574" s="51"/>
      <c r="C574" s="59"/>
      <c r="D574" s="51"/>
    </row>
    <row r="575" customFormat="false" ht="15.75" hidden="false" customHeight="true" outlineLevel="0" collapsed="false">
      <c r="A575" s="51"/>
      <c r="B575" s="51"/>
      <c r="C575" s="59"/>
      <c r="D575" s="51"/>
    </row>
    <row r="576" customFormat="false" ht="15.75" hidden="false" customHeight="true" outlineLevel="0" collapsed="false">
      <c r="A576" s="51"/>
      <c r="B576" s="51"/>
      <c r="C576" s="59"/>
      <c r="D576" s="51"/>
    </row>
    <row r="577" customFormat="false" ht="15.75" hidden="false" customHeight="true" outlineLevel="0" collapsed="false">
      <c r="A577" s="51"/>
      <c r="B577" s="51"/>
      <c r="C577" s="59"/>
      <c r="D577" s="51"/>
    </row>
    <row r="578" customFormat="false" ht="15.75" hidden="false" customHeight="true" outlineLevel="0" collapsed="false">
      <c r="A578" s="51"/>
      <c r="B578" s="51"/>
      <c r="C578" s="59"/>
      <c r="D578" s="51"/>
    </row>
    <row r="579" customFormat="false" ht="15.75" hidden="false" customHeight="true" outlineLevel="0" collapsed="false">
      <c r="A579" s="51"/>
      <c r="B579" s="51"/>
      <c r="C579" s="59"/>
      <c r="D579" s="51"/>
    </row>
    <row r="580" customFormat="false" ht="15.75" hidden="false" customHeight="true" outlineLevel="0" collapsed="false">
      <c r="A580" s="51"/>
      <c r="B580" s="51"/>
      <c r="C580" s="59"/>
      <c r="D580" s="51"/>
    </row>
    <row r="581" customFormat="false" ht="15.75" hidden="false" customHeight="true" outlineLevel="0" collapsed="false">
      <c r="A581" s="51"/>
      <c r="B581" s="51"/>
      <c r="C581" s="59"/>
      <c r="D581" s="51"/>
    </row>
    <row r="582" customFormat="false" ht="15.75" hidden="false" customHeight="true" outlineLevel="0" collapsed="false">
      <c r="A582" s="51"/>
      <c r="B582" s="51"/>
      <c r="C582" s="59"/>
      <c r="D582" s="51"/>
    </row>
    <row r="583" customFormat="false" ht="15.75" hidden="false" customHeight="true" outlineLevel="0" collapsed="false">
      <c r="A583" s="51"/>
      <c r="B583" s="51"/>
      <c r="C583" s="59"/>
      <c r="D583" s="51"/>
    </row>
    <row r="584" customFormat="false" ht="15.75" hidden="false" customHeight="true" outlineLevel="0" collapsed="false">
      <c r="A584" s="51"/>
      <c r="B584" s="51"/>
      <c r="C584" s="59"/>
      <c r="D584" s="51"/>
    </row>
    <row r="585" customFormat="false" ht="15.75" hidden="false" customHeight="true" outlineLevel="0" collapsed="false">
      <c r="A585" s="51"/>
      <c r="B585" s="51"/>
      <c r="C585" s="59"/>
      <c r="D585" s="51"/>
    </row>
    <row r="586" customFormat="false" ht="15.75" hidden="false" customHeight="true" outlineLevel="0" collapsed="false">
      <c r="A586" s="51"/>
      <c r="B586" s="51"/>
      <c r="C586" s="59"/>
      <c r="D586" s="51"/>
    </row>
    <row r="587" customFormat="false" ht="15.75" hidden="false" customHeight="true" outlineLevel="0" collapsed="false">
      <c r="A587" s="51"/>
      <c r="B587" s="51"/>
      <c r="C587" s="59"/>
      <c r="D587" s="51"/>
    </row>
    <row r="588" customFormat="false" ht="15.75" hidden="false" customHeight="true" outlineLevel="0" collapsed="false">
      <c r="A588" s="51"/>
      <c r="B588" s="51"/>
      <c r="C588" s="59"/>
      <c r="D588" s="51"/>
    </row>
    <row r="589" customFormat="false" ht="15.75" hidden="false" customHeight="true" outlineLevel="0" collapsed="false">
      <c r="A589" s="51"/>
      <c r="B589" s="51"/>
      <c r="C589" s="59"/>
      <c r="D589" s="51"/>
    </row>
    <row r="590" customFormat="false" ht="15.75" hidden="false" customHeight="true" outlineLevel="0" collapsed="false">
      <c r="A590" s="51"/>
      <c r="B590" s="51"/>
      <c r="C590" s="59"/>
      <c r="D590" s="51"/>
    </row>
    <row r="591" customFormat="false" ht="15.75" hidden="false" customHeight="true" outlineLevel="0" collapsed="false">
      <c r="A591" s="51"/>
      <c r="B591" s="51"/>
      <c r="C591" s="59"/>
      <c r="D591" s="51"/>
    </row>
    <row r="592" customFormat="false" ht="15.75" hidden="false" customHeight="true" outlineLevel="0" collapsed="false">
      <c r="A592" s="51"/>
      <c r="B592" s="51"/>
      <c r="C592" s="59"/>
      <c r="D592" s="51"/>
    </row>
    <row r="593" customFormat="false" ht="15.75" hidden="false" customHeight="true" outlineLevel="0" collapsed="false">
      <c r="A593" s="51"/>
      <c r="B593" s="51"/>
      <c r="C593" s="59"/>
      <c r="D593" s="51"/>
    </row>
    <row r="594" customFormat="false" ht="15.75" hidden="false" customHeight="true" outlineLevel="0" collapsed="false">
      <c r="A594" s="51"/>
      <c r="B594" s="51"/>
      <c r="C594" s="59"/>
      <c r="D594" s="51"/>
    </row>
    <row r="595" customFormat="false" ht="15.75" hidden="false" customHeight="true" outlineLevel="0" collapsed="false">
      <c r="A595" s="51"/>
      <c r="B595" s="51"/>
      <c r="C595" s="59"/>
      <c r="D595" s="51"/>
    </row>
    <row r="596" customFormat="false" ht="15.75" hidden="false" customHeight="true" outlineLevel="0" collapsed="false">
      <c r="A596" s="51"/>
      <c r="B596" s="51"/>
      <c r="C596" s="59"/>
      <c r="D596" s="51"/>
    </row>
    <row r="597" customFormat="false" ht="15.75" hidden="false" customHeight="true" outlineLevel="0" collapsed="false">
      <c r="A597" s="51"/>
      <c r="B597" s="51"/>
      <c r="C597" s="59"/>
      <c r="D597" s="51"/>
    </row>
    <row r="598" customFormat="false" ht="15.75" hidden="false" customHeight="true" outlineLevel="0" collapsed="false">
      <c r="A598" s="51"/>
      <c r="B598" s="51"/>
      <c r="C598" s="59"/>
      <c r="D598" s="51"/>
    </row>
    <row r="599" customFormat="false" ht="15.75" hidden="false" customHeight="true" outlineLevel="0" collapsed="false">
      <c r="A599" s="51"/>
      <c r="B599" s="51"/>
      <c r="C599" s="59"/>
      <c r="D599" s="51"/>
    </row>
    <row r="600" customFormat="false" ht="15.75" hidden="false" customHeight="true" outlineLevel="0" collapsed="false">
      <c r="A600" s="51"/>
      <c r="B600" s="51"/>
      <c r="C600" s="59"/>
      <c r="D600" s="51"/>
    </row>
    <row r="601" customFormat="false" ht="15.75" hidden="false" customHeight="true" outlineLevel="0" collapsed="false">
      <c r="A601" s="51"/>
      <c r="B601" s="51"/>
      <c r="C601" s="59"/>
      <c r="D601" s="51"/>
    </row>
    <row r="602" customFormat="false" ht="15.75" hidden="false" customHeight="true" outlineLevel="0" collapsed="false">
      <c r="A602" s="51"/>
      <c r="B602" s="51"/>
      <c r="C602" s="59"/>
      <c r="D602" s="51"/>
    </row>
    <row r="603" customFormat="false" ht="15.75" hidden="false" customHeight="true" outlineLevel="0" collapsed="false">
      <c r="A603" s="51"/>
      <c r="B603" s="51"/>
      <c r="C603" s="59"/>
      <c r="D603" s="51"/>
    </row>
    <row r="604" customFormat="false" ht="15.75" hidden="false" customHeight="true" outlineLevel="0" collapsed="false">
      <c r="A604" s="51"/>
      <c r="B604" s="51"/>
      <c r="C604" s="59"/>
      <c r="D604" s="51"/>
    </row>
    <row r="605" customFormat="false" ht="15.75" hidden="false" customHeight="true" outlineLevel="0" collapsed="false">
      <c r="A605" s="51"/>
      <c r="B605" s="51"/>
      <c r="C605" s="59"/>
      <c r="D605" s="51"/>
    </row>
    <row r="606" customFormat="false" ht="15.75" hidden="false" customHeight="true" outlineLevel="0" collapsed="false">
      <c r="A606" s="51"/>
      <c r="B606" s="51"/>
      <c r="C606" s="59"/>
      <c r="D606" s="51"/>
    </row>
    <row r="607" customFormat="false" ht="15.75" hidden="false" customHeight="true" outlineLevel="0" collapsed="false">
      <c r="A607" s="51"/>
      <c r="B607" s="51"/>
      <c r="C607" s="59"/>
      <c r="D607" s="51"/>
    </row>
    <row r="608" customFormat="false" ht="15.75" hidden="false" customHeight="true" outlineLevel="0" collapsed="false">
      <c r="A608" s="51"/>
      <c r="B608" s="51"/>
      <c r="C608" s="59"/>
      <c r="D608" s="51"/>
    </row>
    <row r="609" customFormat="false" ht="15.75" hidden="false" customHeight="true" outlineLevel="0" collapsed="false">
      <c r="A609" s="51"/>
      <c r="B609" s="51"/>
      <c r="C609" s="59"/>
      <c r="D609" s="51"/>
    </row>
    <row r="610" customFormat="false" ht="15.75" hidden="false" customHeight="true" outlineLevel="0" collapsed="false">
      <c r="A610" s="51"/>
      <c r="B610" s="51"/>
      <c r="C610" s="59"/>
      <c r="D610" s="51"/>
    </row>
    <row r="611" customFormat="false" ht="15.75" hidden="false" customHeight="true" outlineLevel="0" collapsed="false">
      <c r="A611" s="51"/>
      <c r="B611" s="51"/>
      <c r="C611" s="59"/>
      <c r="D611" s="51"/>
    </row>
    <row r="612" customFormat="false" ht="15.75" hidden="false" customHeight="true" outlineLevel="0" collapsed="false">
      <c r="A612" s="51"/>
      <c r="B612" s="51"/>
      <c r="C612" s="59"/>
      <c r="D612" s="51"/>
    </row>
    <row r="613" customFormat="false" ht="15.75" hidden="false" customHeight="true" outlineLevel="0" collapsed="false">
      <c r="A613" s="51"/>
      <c r="B613" s="51"/>
      <c r="C613" s="59"/>
      <c r="D613" s="51"/>
    </row>
    <row r="614" customFormat="false" ht="15.75" hidden="false" customHeight="true" outlineLevel="0" collapsed="false">
      <c r="A614" s="51"/>
      <c r="B614" s="51"/>
      <c r="C614" s="59"/>
      <c r="D614" s="51"/>
    </row>
    <row r="615" customFormat="false" ht="15.75" hidden="false" customHeight="true" outlineLevel="0" collapsed="false">
      <c r="A615" s="51"/>
      <c r="B615" s="51"/>
      <c r="C615" s="59"/>
      <c r="D615" s="51"/>
    </row>
    <row r="616" customFormat="false" ht="15.75" hidden="false" customHeight="true" outlineLevel="0" collapsed="false">
      <c r="A616" s="51"/>
      <c r="B616" s="51"/>
      <c r="C616" s="59"/>
      <c r="D616" s="51"/>
    </row>
    <row r="617" customFormat="false" ht="15.75" hidden="false" customHeight="true" outlineLevel="0" collapsed="false">
      <c r="A617" s="51"/>
      <c r="B617" s="51"/>
      <c r="C617" s="59"/>
      <c r="D617" s="51"/>
    </row>
    <row r="618" customFormat="false" ht="15.75" hidden="false" customHeight="true" outlineLevel="0" collapsed="false">
      <c r="A618" s="51"/>
      <c r="B618" s="51"/>
      <c r="C618" s="59"/>
      <c r="D618" s="51"/>
    </row>
    <row r="619" customFormat="false" ht="15.75" hidden="false" customHeight="true" outlineLevel="0" collapsed="false">
      <c r="A619" s="51"/>
      <c r="B619" s="51"/>
      <c r="C619" s="59"/>
      <c r="D619" s="51"/>
    </row>
    <row r="620" customFormat="false" ht="15.75" hidden="false" customHeight="true" outlineLevel="0" collapsed="false">
      <c r="A620" s="51"/>
      <c r="B620" s="51"/>
      <c r="C620" s="59"/>
      <c r="D620" s="51"/>
    </row>
    <row r="621" customFormat="false" ht="15.75" hidden="false" customHeight="true" outlineLevel="0" collapsed="false">
      <c r="A621" s="51"/>
      <c r="B621" s="51"/>
      <c r="C621" s="59"/>
      <c r="D621" s="51"/>
    </row>
    <row r="622" customFormat="false" ht="15.75" hidden="false" customHeight="true" outlineLevel="0" collapsed="false">
      <c r="A622" s="51"/>
      <c r="B622" s="51"/>
      <c r="C622" s="59"/>
      <c r="D622" s="51"/>
    </row>
    <row r="623" customFormat="false" ht="15.75" hidden="false" customHeight="true" outlineLevel="0" collapsed="false">
      <c r="A623" s="51"/>
      <c r="B623" s="51"/>
      <c r="C623" s="59"/>
      <c r="D623" s="51"/>
    </row>
    <row r="624" customFormat="false" ht="15.75" hidden="false" customHeight="true" outlineLevel="0" collapsed="false">
      <c r="A624" s="51"/>
      <c r="B624" s="51"/>
      <c r="C624" s="59"/>
      <c r="D624" s="51"/>
    </row>
    <row r="625" customFormat="false" ht="15.75" hidden="false" customHeight="true" outlineLevel="0" collapsed="false">
      <c r="A625" s="51"/>
      <c r="B625" s="51"/>
      <c r="C625" s="59"/>
      <c r="D625" s="51"/>
    </row>
    <row r="626" customFormat="false" ht="15.75" hidden="false" customHeight="true" outlineLevel="0" collapsed="false">
      <c r="A626" s="51"/>
      <c r="B626" s="51"/>
      <c r="C626" s="59"/>
      <c r="D626" s="51"/>
    </row>
    <row r="627" customFormat="false" ht="15.75" hidden="false" customHeight="true" outlineLevel="0" collapsed="false">
      <c r="A627" s="51"/>
      <c r="B627" s="51"/>
      <c r="C627" s="59"/>
      <c r="D627" s="51"/>
    </row>
    <row r="628" customFormat="false" ht="15.75" hidden="false" customHeight="true" outlineLevel="0" collapsed="false">
      <c r="A628" s="51"/>
      <c r="B628" s="51"/>
      <c r="C628" s="59"/>
      <c r="D628" s="51"/>
    </row>
    <row r="629" customFormat="false" ht="15.75" hidden="false" customHeight="true" outlineLevel="0" collapsed="false">
      <c r="A629" s="51"/>
      <c r="B629" s="51"/>
      <c r="C629" s="59"/>
      <c r="D629" s="51"/>
    </row>
    <row r="630" customFormat="false" ht="15.75" hidden="false" customHeight="true" outlineLevel="0" collapsed="false">
      <c r="A630" s="51"/>
      <c r="B630" s="51"/>
      <c r="C630" s="59"/>
      <c r="D630" s="51"/>
    </row>
    <row r="631" customFormat="false" ht="15.75" hidden="false" customHeight="true" outlineLevel="0" collapsed="false">
      <c r="A631" s="51"/>
      <c r="B631" s="51"/>
      <c r="C631" s="59"/>
      <c r="D631" s="51"/>
    </row>
    <row r="632" customFormat="false" ht="15.75" hidden="false" customHeight="true" outlineLevel="0" collapsed="false">
      <c r="A632" s="51"/>
      <c r="B632" s="51"/>
      <c r="C632" s="59"/>
      <c r="D632" s="51"/>
    </row>
    <row r="633" customFormat="false" ht="15.75" hidden="false" customHeight="true" outlineLevel="0" collapsed="false">
      <c r="A633" s="51"/>
      <c r="B633" s="51"/>
      <c r="C633" s="59"/>
      <c r="D633" s="51"/>
    </row>
    <row r="634" customFormat="false" ht="15.75" hidden="false" customHeight="true" outlineLevel="0" collapsed="false">
      <c r="A634" s="51"/>
      <c r="B634" s="51"/>
      <c r="C634" s="59"/>
      <c r="D634" s="51"/>
    </row>
    <row r="635" customFormat="false" ht="15.75" hidden="false" customHeight="true" outlineLevel="0" collapsed="false">
      <c r="A635" s="51"/>
      <c r="B635" s="51"/>
      <c r="C635" s="59"/>
      <c r="D635" s="51"/>
    </row>
    <row r="636" customFormat="false" ht="15.75" hidden="false" customHeight="true" outlineLevel="0" collapsed="false">
      <c r="A636" s="51"/>
      <c r="B636" s="51"/>
      <c r="C636" s="59"/>
      <c r="D636" s="51"/>
    </row>
    <row r="637" customFormat="false" ht="15.75" hidden="false" customHeight="true" outlineLevel="0" collapsed="false">
      <c r="A637" s="51"/>
      <c r="B637" s="51"/>
      <c r="C637" s="59"/>
      <c r="D637" s="51"/>
    </row>
    <row r="638" customFormat="false" ht="15.75" hidden="false" customHeight="true" outlineLevel="0" collapsed="false">
      <c r="A638" s="51"/>
      <c r="B638" s="51"/>
      <c r="C638" s="59"/>
      <c r="D638" s="51"/>
    </row>
    <row r="639" customFormat="false" ht="15.75" hidden="false" customHeight="true" outlineLevel="0" collapsed="false">
      <c r="A639" s="51"/>
      <c r="B639" s="51"/>
      <c r="C639" s="59"/>
      <c r="D639" s="51"/>
    </row>
    <row r="640" customFormat="false" ht="15.75" hidden="false" customHeight="true" outlineLevel="0" collapsed="false">
      <c r="A640" s="51"/>
      <c r="B640" s="51"/>
      <c r="C640" s="59"/>
      <c r="D640" s="51"/>
    </row>
    <row r="641" customFormat="false" ht="15.75" hidden="false" customHeight="true" outlineLevel="0" collapsed="false">
      <c r="A641" s="51"/>
      <c r="B641" s="51"/>
      <c r="C641" s="59"/>
      <c r="D641" s="51"/>
    </row>
    <row r="642" customFormat="false" ht="15.75" hidden="false" customHeight="true" outlineLevel="0" collapsed="false">
      <c r="A642" s="51"/>
      <c r="B642" s="51"/>
      <c r="C642" s="59"/>
      <c r="D642" s="51"/>
    </row>
    <row r="643" customFormat="false" ht="15.75" hidden="false" customHeight="true" outlineLevel="0" collapsed="false">
      <c r="A643" s="51"/>
      <c r="B643" s="51"/>
      <c r="C643" s="59"/>
      <c r="D643" s="51"/>
    </row>
    <row r="644" customFormat="false" ht="15.75" hidden="false" customHeight="true" outlineLevel="0" collapsed="false">
      <c r="A644" s="51"/>
      <c r="B644" s="51"/>
      <c r="C644" s="59"/>
      <c r="D644" s="51"/>
    </row>
    <row r="645" customFormat="false" ht="15.75" hidden="false" customHeight="true" outlineLevel="0" collapsed="false">
      <c r="A645" s="51"/>
      <c r="B645" s="51"/>
      <c r="C645" s="59"/>
      <c r="D645" s="51"/>
    </row>
    <row r="646" customFormat="false" ht="15.75" hidden="false" customHeight="true" outlineLevel="0" collapsed="false">
      <c r="A646" s="51"/>
      <c r="B646" s="51"/>
      <c r="C646" s="59"/>
      <c r="D646" s="51"/>
    </row>
    <row r="647" customFormat="false" ht="15.75" hidden="false" customHeight="true" outlineLevel="0" collapsed="false">
      <c r="A647" s="51"/>
      <c r="B647" s="51"/>
      <c r="C647" s="59"/>
      <c r="D647" s="51"/>
    </row>
    <row r="648" customFormat="false" ht="15.75" hidden="false" customHeight="true" outlineLevel="0" collapsed="false">
      <c r="A648" s="51"/>
      <c r="B648" s="51"/>
      <c r="C648" s="59"/>
      <c r="D648" s="51"/>
    </row>
    <row r="649" customFormat="false" ht="15.75" hidden="false" customHeight="true" outlineLevel="0" collapsed="false">
      <c r="A649" s="51"/>
      <c r="B649" s="51"/>
      <c r="C649" s="59"/>
      <c r="D649" s="51"/>
    </row>
    <row r="650" customFormat="false" ht="15.75" hidden="false" customHeight="true" outlineLevel="0" collapsed="false">
      <c r="A650" s="51"/>
      <c r="B650" s="51"/>
      <c r="C650" s="59"/>
      <c r="D650" s="51"/>
    </row>
    <row r="651" customFormat="false" ht="15.75" hidden="false" customHeight="true" outlineLevel="0" collapsed="false">
      <c r="A651" s="51"/>
      <c r="B651" s="51"/>
      <c r="C651" s="59"/>
      <c r="D651" s="51"/>
    </row>
    <row r="652" customFormat="false" ht="15.75" hidden="false" customHeight="true" outlineLevel="0" collapsed="false">
      <c r="A652" s="51"/>
      <c r="B652" s="51"/>
      <c r="C652" s="59"/>
      <c r="D652" s="51"/>
    </row>
    <row r="653" customFormat="false" ht="15.75" hidden="false" customHeight="true" outlineLevel="0" collapsed="false">
      <c r="A653" s="51"/>
      <c r="B653" s="51"/>
      <c r="C653" s="59"/>
      <c r="D653" s="51"/>
    </row>
    <row r="654" customFormat="false" ht="15.75" hidden="false" customHeight="true" outlineLevel="0" collapsed="false">
      <c r="A654" s="51"/>
      <c r="B654" s="51"/>
      <c r="C654" s="59"/>
      <c r="D654" s="51"/>
    </row>
    <row r="655" customFormat="false" ht="15.75" hidden="false" customHeight="true" outlineLevel="0" collapsed="false">
      <c r="A655" s="51"/>
      <c r="B655" s="51"/>
      <c r="C655" s="59"/>
      <c r="D655" s="51"/>
    </row>
    <row r="656" customFormat="false" ht="15.75" hidden="false" customHeight="true" outlineLevel="0" collapsed="false">
      <c r="A656" s="51"/>
      <c r="B656" s="51"/>
      <c r="C656" s="59"/>
      <c r="D656" s="51"/>
    </row>
    <row r="657" customFormat="false" ht="15.75" hidden="false" customHeight="true" outlineLevel="0" collapsed="false">
      <c r="A657" s="51"/>
      <c r="B657" s="51"/>
      <c r="C657" s="59"/>
      <c r="D657" s="51"/>
    </row>
    <row r="658" customFormat="false" ht="15.75" hidden="false" customHeight="true" outlineLevel="0" collapsed="false">
      <c r="A658" s="51"/>
      <c r="B658" s="51"/>
      <c r="C658" s="59"/>
      <c r="D658" s="51"/>
    </row>
    <row r="659" customFormat="false" ht="15.75" hidden="false" customHeight="true" outlineLevel="0" collapsed="false">
      <c r="A659" s="51"/>
      <c r="B659" s="51"/>
      <c r="C659" s="59"/>
      <c r="D659" s="51"/>
    </row>
    <row r="660" customFormat="false" ht="15.75" hidden="false" customHeight="true" outlineLevel="0" collapsed="false">
      <c r="A660" s="51"/>
      <c r="B660" s="51"/>
      <c r="C660" s="59"/>
      <c r="D660" s="51"/>
    </row>
    <row r="661" customFormat="false" ht="15.75" hidden="false" customHeight="true" outlineLevel="0" collapsed="false">
      <c r="A661" s="51"/>
      <c r="B661" s="51"/>
      <c r="C661" s="59"/>
      <c r="D661" s="51"/>
    </row>
    <row r="662" customFormat="false" ht="15.75" hidden="false" customHeight="true" outlineLevel="0" collapsed="false">
      <c r="A662" s="51"/>
      <c r="B662" s="51"/>
      <c r="C662" s="59"/>
      <c r="D662" s="51"/>
    </row>
    <row r="663" customFormat="false" ht="15.75" hidden="false" customHeight="true" outlineLevel="0" collapsed="false">
      <c r="A663" s="51"/>
      <c r="B663" s="51"/>
      <c r="C663" s="59"/>
      <c r="D663" s="51"/>
    </row>
    <row r="664" customFormat="false" ht="15.75" hidden="false" customHeight="true" outlineLevel="0" collapsed="false">
      <c r="A664" s="51"/>
      <c r="B664" s="51"/>
      <c r="C664" s="59"/>
      <c r="D664" s="51"/>
    </row>
    <row r="665" customFormat="false" ht="15.75" hidden="false" customHeight="true" outlineLevel="0" collapsed="false">
      <c r="A665" s="51"/>
      <c r="B665" s="51"/>
      <c r="C665" s="59"/>
      <c r="D665" s="51"/>
    </row>
    <row r="666" customFormat="false" ht="15.75" hidden="false" customHeight="true" outlineLevel="0" collapsed="false">
      <c r="A666" s="51"/>
      <c r="B666" s="51"/>
      <c r="C666" s="59"/>
      <c r="D666" s="51"/>
    </row>
    <row r="667" customFormat="false" ht="15.75" hidden="false" customHeight="true" outlineLevel="0" collapsed="false">
      <c r="A667" s="51"/>
      <c r="B667" s="51"/>
      <c r="C667" s="59"/>
      <c r="D667" s="51"/>
    </row>
    <row r="668" customFormat="false" ht="15.75" hidden="false" customHeight="true" outlineLevel="0" collapsed="false">
      <c r="A668" s="51"/>
      <c r="B668" s="51"/>
      <c r="C668" s="59"/>
      <c r="D668" s="51"/>
    </row>
    <row r="669" customFormat="false" ht="15.75" hidden="false" customHeight="true" outlineLevel="0" collapsed="false">
      <c r="A669" s="51"/>
      <c r="B669" s="51"/>
      <c r="C669" s="59"/>
      <c r="D669" s="51"/>
    </row>
    <row r="670" customFormat="false" ht="15.75" hidden="false" customHeight="true" outlineLevel="0" collapsed="false">
      <c r="A670" s="51"/>
      <c r="B670" s="51"/>
      <c r="C670" s="59"/>
      <c r="D670" s="51"/>
    </row>
    <row r="671" customFormat="false" ht="15.75" hidden="false" customHeight="true" outlineLevel="0" collapsed="false">
      <c r="A671" s="51"/>
      <c r="B671" s="51"/>
      <c r="C671" s="59"/>
      <c r="D671" s="51"/>
    </row>
    <row r="672" customFormat="false" ht="15.75" hidden="false" customHeight="true" outlineLevel="0" collapsed="false">
      <c r="A672" s="51"/>
      <c r="B672" s="51"/>
      <c r="C672" s="59"/>
      <c r="D672" s="51"/>
    </row>
    <row r="673" customFormat="false" ht="15.75" hidden="false" customHeight="true" outlineLevel="0" collapsed="false">
      <c r="A673" s="51"/>
      <c r="B673" s="51"/>
      <c r="C673" s="59"/>
      <c r="D673" s="51"/>
    </row>
    <row r="674" customFormat="false" ht="15.75" hidden="false" customHeight="true" outlineLevel="0" collapsed="false">
      <c r="A674" s="51"/>
      <c r="B674" s="51"/>
      <c r="C674" s="59"/>
      <c r="D674" s="51"/>
    </row>
    <row r="675" customFormat="false" ht="15.75" hidden="false" customHeight="true" outlineLevel="0" collapsed="false">
      <c r="A675" s="51"/>
      <c r="B675" s="51"/>
      <c r="C675" s="59"/>
      <c r="D675" s="51"/>
    </row>
    <row r="676" customFormat="false" ht="15.75" hidden="false" customHeight="true" outlineLevel="0" collapsed="false">
      <c r="A676" s="51"/>
      <c r="B676" s="51"/>
      <c r="C676" s="59"/>
      <c r="D676" s="51"/>
    </row>
    <row r="677" customFormat="false" ht="15.75" hidden="false" customHeight="true" outlineLevel="0" collapsed="false">
      <c r="A677" s="51"/>
      <c r="B677" s="51"/>
      <c r="C677" s="59"/>
      <c r="D677" s="51"/>
    </row>
    <row r="678" customFormat="false" ht="15.75" hidden="false" customHeight="true" outlineLevel="0" collapsed="false">
      <c r="A678" s="51"/>
      <c r="B678" s="51"/>
      <c r="C678" s="59"/>
      <c r="D678" s="51"/>
    </row>
    <row r="679" customFormat="false" ht="15.75" hidden="false" customHeight="true" outlineLevel="0" collapsed="false">
      <c r="A679" s="51"/>
      <c r="B679" s="51"/>
      <c r="C679" s="59"/>
      <c r="D679" s="51"/>
    </row>
    <row r="680" customFormat="false" ht="15.75" hidden="false" customHeight="true" outlineLevel="0" collapsed="false">
      <c r="A680" s="51"/>
      <c r="B680" s="51"/>
      <c r="C680" s="59"/>
      <c r="D680" s="51"/>
    </row>
    <row r="681" customFormat="false" ht="15.75" hidden="false" customHeight="true" outlineLevel="0" collapsed="false">
      <c r="A681" s="51"/>
      <c r="B681" s="51"/>
      <c r="C681" s="59"/>
      <c r="D681" s="51"/>
    </row>
    <row r="682" customFormat="false" ht="15.75" hidden="false" customHeight="true" outlineLevel="0" collapsed="false">
      <c r="A682" s="51"/>
      <c r="B682" s="51"/>
      <c r="C682" s="59"/>
      <c r="D682" s="51"/>
    </row>
    <row r="683" customFormat="false" ht="15.75" hidden="false" customHeight="true" outlineLevel="0" collapsed="false">
      <c r="A683" s="51"/>
      <c r="B683" s="51"/>
      <c r="C683" s="59"/>
      <c r="D683" s="51"/>
    </row>
    <row r="684" customFormat="false" ht="15.75" hidden="false" customHeight="true" outlineLevel="0" collapsed="false">
      <c r="A684" s="51"/>
      <c r="B684" s="51"/>
      <c r="C684" s="59"/>
      <c r="D684" s="51"/>
    </row>
    <row r="685" customFormat="false" ht="15.75" hidden="false" customHeight="true" outlineLevel="0" collapsed="false">
      <c r="A685" s="51"/>
      <c r="B685" s="51"/>
      <c r="C685" s="59"/>
      <c r="D685" s="51"/>
    </row>
    <row r="686" customFormat="false" ht="15.75" hidden="false" customHeight="true" outlineLevel="0" collapsed="false">
      <c r="A686" s="51"/>
      <c r="B686" s="51"/>
      <c r="C686" s="59"/>
      <c r="D686" s="51"/>
    </row>
    <row r="687" customFormat="false" ht="15.75" hidden="false" customHeight="true" outlineLevel="0" collapsed="false">
      <c r="A687" s="51"/>
      <c r="B687" s="51"/>
      <c r="C687" s="59"/>
      <c r="D687" s="51"/>
    </row>
    <row r="688" customFormat="false" ht="15.75" hidden="false" customHeight="true" outlineLevel="0" collapsed="false">
      <c r="A688" s="51"/>
      <c r="B688" s="51"/>
      <c r="C688" s="59"/>
      <c r="D688" s="51"/>
    </row>
    <row r="689" customFormat="false" ht="15.75" hidden="false" customHeight="true" outlineLevel="0" collapsed="false">
      <c r="A689" s="51"/>
      <c r="B689" s="51"/>
      <c r="C689" s="59"/>
      <c r="D689" s="51"/>
    </row>
    <row r="690" customFormat="false" ht="15.75" hidden="false" customHeight="true" outlineLevel="0" collapsed="false">
      <c r="A690" s="51"/>
      <c r="B690" s="51"/>
      <c r="C690" s="59"/>
      <c r="D690" s="51"/>
    </row>
    <row r="691" customFormat="false" ht="15.75" hidden="false" customHeight="true" outlineLevel="0" collapsed="false">
      <c r="A691" s="51"/>
      <c r="B691" s="51"/>
      <c r="C691" s="59"/>
      <c r="D691" s="51"/>
    </row>
    <row r="692" customFormat="false" ht="15.75" hidden="false" customHeight="true" outlineLevel="0" collapsed="false">
      <c r="A692" s="51"/>
      <c r="B692" s="51"/>
      <c r="C692" s="59"/>
      <c r="D692" s="51"/>
    </row>
    <row r="693" customFormat="false" ht="15.75" hidden="false" customHeight="true" outlineLevel="0" collapsed="false">
      <c r="A693" s="51"/>
      <c r="B693" s="51"/>
      <c r="C693" s="59"/>
      <c r="D693" s="51"/>
    </row>
    <row r="694" customFormat="false" ht="15.75" hidden="false" customHeight="true" outlineLevel="0" collapsed="false">
      <c r="A694" s="51"/>
      <c r="B694" s="51"/>
      <c r="C694" s="59"/>
      <c r="D694" s="51"/>
    </row>
    <row r="695" customFormat="false" ht="15.75" hidden="false" customHeight="true" outlineLevel="0" collapsed="false">
      <c r="A695" s="51"/>
      <c r="B695" s="51"/>
      <c r="C695" s="59"/>
      <c r="D695" s="51"/>
    </row>
    <row r="696" customFormat="false" ht="15.75" hidden="false" customHeight="true" outlineLevel="0" collapsed="false">
      <c r="A696" s="51"/>
      <c r="B696" s="51"/>
      <c r="C696" s="59"/>
      <c r="D696" s="51"/>
    </row>
    <row r="697" customFormat="false" ht="15.75" hidden="false" customHeight="true" outlineLevel="0" collapsed="false">
      <c r="A697" s="51"/>
      <c r="B697" s="51"/>
      <c r="C697" s="59"/>
      <c r="D697" s="51"/>
    </row>
    <row r="698" customFormat="false" ht="15.75" hidden="false" customHeight="true" outlineLevel="0" collapsed="false">
      <c r="A698" s="51"/>
      <c r="B698" s="51"/>
      <c r="C698" s="59"/>
      <c r="D698" s="51"/>
    </row>
    <row r="699" customFormat="false" ht="15.75" hidden="false" customHeight="true" outlineLevel="0" collapsed="false">
      <c r="A699" s="51"/>
      <c r="B699" s="51"/>
      <c r="C699" s="59"/>
      <c r="D699" s="51"/>
    </row>
    <row r="700" customFormat="false" ht="15.75" hidden="false" customHeight="true" outlineLevel="0" collapsed="false">
      <c r="A700" s="51"/>
      <c r="B700" s="51"/>
      <c r="C700" s="59"/>
      <c r="D700" s="51"/>
    </row>
    <row r="701" customFormat="false" ht="15.75" hidden="false" customHeight="true" outlineLevel="0" collapsed="false">
      <c r="A701" s="51"/>
      <c r="B701" s="51"/>
      <c r="C701" s="59"/>
      <c r="D701" s="51"/>
    </row>
    <row r="702" customFormat="false" ht="15.75" hidden="false" customHeight="true" outlineLevel="0" collapsed="false">
      <c r="A702" s="51"/>
      <c r="B702" s="51"/>
      <c r="C702" s="59"/>
      <c r="D702" s="51"/>
    </row>
    <row r="703" customFormat="false" ht="15.75" hidden="false" customHeight="true" outlineLevel="0" collapsed="false">
      <c r="A703" s="51"/>
      <c r="B703" s="51"/>
      <c r="C703" s="59"/>
      <c r="D703" s="51"/>
    </row>
    <row r="704" customFormat="false" ht="15.75" hidden="false" customHeight="true" outlineLevel="0" collapsed="false">
      <c r="A704" s="51"/>
      <c r="B704" s="51"/>
      <c r="C704" s="59"/>
      <c r="D704" s="51"/>
    </row>
    <row r="705" customFormat="false" ht="15.75" hidden="false" customHeight="true" outlineLevel="0" collapsed="false">
      <c r="A705" s="51"/>
      <c r="B705" s="51"/>
      <c r="C705" s="59"/>
      <c r="D705" s="51"/>
    </row>
    <row r="706" customFormat="false" ht="15.75" hidden="false" customHeight="true" outlineLevel="0" collapsed="false">
      <c r="A706" s="51"/>
      <c r="B706" s="51"/>
      <c r="C706" s="59"/>
      <c r="D706" s="51"/>
    </row>
    <row r="707" customFormat="false" ht="15.75" hidden="false" customHeight="true" outlineLevel="0" collapsed="false">
      <c r="A707" s="51"/>
      <c r="B707" s="51"/>
      <c r="C707" s="59"/>
      <c r="D707" s="51"/>
    </row>
    <row r="708" customFormat="false" ht="15.75" hidden="false" customHeight="true" outlineLevel="0" collapsed="false">
      <c r="A708" s="51"/>
      <c r="B708" s="51"/>
      <c r="C708" s="59"/>
      <c r="D708" s="51"/>
    </row>
    <row r="709" customFormat="false" ht="15.75" hidden="false" customHeight="true" outlineLevel="0" collapsed="false">
      <c r="A709" s="51"/>
      <c r="B709" s="51"/>
      <c r="C709" s="59"/>
      <c r="D709" s="51"/>
    </row>
    <row r="710" customFormat="false" ht="15.75" hidden="false" customHeight="true" outlineLevel="0" collapsed="false">
      <c r="A710" s="51"/>
      <c r="B710" s="51"/>
      <c r="C710" s="59"/>
      <c r="D710" s="51"/>
    </row>
    <row r="711" customFormat="false" ht="15.75" hidden="false" customHeight="true" outlineLevel="0" collapsed="false">
      <c r="A711" s="51"/>
      <c r="B711" s="51"/>
      <c r="C711" s="59"/>
      <c r="D711" s="51"/>
    </row>
    <row r="712" customFormat="false" ht="15.75" hidden="false" customHeight="true" outlineLevel="0" collapsed="false">
      <c r="A712" s="51"/>
      <c r="B712" s="51"/>
      <c r="C712" s="59"/>
      <c r="D712" s="51"/>
    </row>
    <row r="713" customFormat="false" ht="15.75" hidden="false" customHeight="true" outlineLevel="0" collapsed="false">
      <c r="A713" s="51"/>
      <c r="B713" s="51"/>
      <c r="C713" s="59"/>
      <c r="D713" s="51"/>
    </row>
    <row r="714" customFormat="false" ht="15.75" hidden="false" customHeight="true" outlineLevel="0" collapsed="false">
      <c r="A714" s="51"/>
      <c r="B714" s="51"/>
      <c r="C714" s="59"/>
      <c r="D714" s="51"/>
    </row>
    <row r="715" customFormat="false" ht="15.75" hidden="false" customHeight="true" outlineLevel="0" collapsed="false">
      <c r="A715" s="51"/>
      <c r="B715" s="51"/>
      <c r="C715" s="59"/>
      <c r="D715" s="51"/>
    </row>
    <row r="716" customFormat="false" ht="15.75" hidden="false" customHeight="true" outlineLevel="0" collapsed="false">
      <c r="A716" s="51"/>
      <c r="B716" s="51"/>
      <c r="C716" s="59"/>
      <c r="D716" s="51"/>
    </row>
    <row r="717" customFormat="false" ht="15.75" hidden="false" customHeight="true" outlineLevel="0" collapsed="false">
      <c r="A717" s="51"/>
      <c r="B717" s="51"/>
      <c r="C717" s="59"/>
      <c r="D717" s="51"/>
    </row>
    <row r="718" customFormat="false" ht="15.75" hidden="false" customHeight="true" outlineLevel="0" collapsed="false">
      <c r="A718" s="51"/>
      <c r="B718" s="51"/>
      <c r="C718" s="59"/>
      <c r="D718" s="51"/>
    </row>
    <row r="719" customFormat="false" ht="15.75" hidden="false" customHeight="true" outlineLevel="0" collapsed="false">
      <c r="A719" s="51"/>
      <c r="B719" s="51"/>
      <c r="C719" s="59"/>
      <c r="D719" s="51"/>
    </row>
    <row r="720" customFormat="false" ht="15.75" hidden="false" customHeight="true" outlineLevel="0" collapsed="false">
      <c r="A720" s="51"/>
      <c r="B720" s="51"/>
      <c r="C720" s="59"/>
      <c r="D720" s="51"/>
    </row>
    <row r="721" customFormat="false" ht="15.75" hidden="false" customHeight="true" outlineLevel="0" collapsed="false">
      <c r="A721" s="51"/>
      <c r="B721" s="51"/>
      <c r="C721" s="59"/>
      <c r="D721" s="51"/>
    </row>
    <row r="722" customFormat="false" ht="15.75" hidden="false" customHeight="true" outlineLevel="0" collapsed="false">
      <c r="A722" s="51"/>
      <c r="B722" s="51"/>
      <c r="C722" s="59"/>
      <c r="D722" s="51"/>
    </row>
    <row r="723" customFormat="false" ht="15.75" hidden="false" customHeight="true" outlineLevel="0" collapsed="false">
      <c r="A723" s="51"/>
      <c r="B723" s="51"/>
      <c r="C723" s="59"/>
      <c r="D723" s="51"/>
    </row>
    <row r="724" customFormat="false" ht="15.75" hidden="false" customHeight="true" outlineLevel="0" collapsed="false">
      <c r="A724" s="51"/>
      <c r="B724" s="51"/>
      <c r="C724" s="59"/>
      <c r="D724" s="51"/>
    </row>
    <row r="725" customFormat="false" ht="15.75" hidden="false" customHeight="true" outlineLevel="0" collapsed="false">
      <c r="A725" s="51"/>
      <c r="B725" s="51"/>
      <c r="C725" s="59"/>
      <c r="D725" s="51"/>
    </row>
    <row r="726" customFormat="false" ht="15.75" hidden="false" customHeight="true" outlineLevel="0" collapsed="false">
      <c r="A726" s="51"/>
      <c r="B726" s="51"/>
      <c r="C726" s="59"/>
      <c r="D726" s="51"/>
    </row>
    <row r="727" customFormat="false" ht="15.75" hidden="false" customHeight="true" outlineLevel="0" collapsed="false">
      <c r="A727" s="51"/>
      <c r="B727" s="51"/>
      <c r="C727" s="59"/>
      <c r="D727" s="51"/>
    </row>
    <row r="728" customFormat="false" ht="15.75" hidden="false" customHeight="true" outlineLevel="0" collapsed="false">
      <c r="A728" s="51"/>
      <c r="B728" s="51"/>
      <c r="C728" s="59"/>
      <c r="D728" s="51"/>
    </row>
    <row r="729" customFormat="false" ht="15.75" hidden="false" customHeight="true" outlineLevel="0" collapsed="false">
      <c r="A729" s="51"/>
      <c r="B729" s="51"/>
      <c r="C729" s="59"/>
      <c r="D729" s="51"/>
    </row>
    <row r="730" customFormat="false" ht="15.75" hidden="false" customHeight="true" outlineLevel="0" collapsed="false">
      <c r="A730" s="51"/>
      <c r="B730" s="51"/>
      <c r="C730" s="59"/>
      <c r="D730" s="51"/>
    </row>
    <row r="731" customFormat="false" ht="15.75" hidden="false" customHeight="true" outlineLevel="0" collapsed="false">
      <c r="A731" s="51"/>
      <c r="B731" s="51"/>
      <c r="C731" s="59"/>
      <c r="D731" s="51"/>
    </row>
    <row r="732" customFormat="false" ht="15.75" hidden="false" customHeight="true" outlineLevel="0" collapsed="false">
      <c r="A732" s="51"/>
      <c r="B732" s="51"/>
      <c r="C732" s="59"/>
      <c r="D732" s="51"/>
    </row>
    <row r="733" customFormat="false" ht="15.75" hidden="false" customHeight="true" outlineLevel="0" collapsed="false">
      <c r="A733" s="51"/>
      <c r="B733" s="51"/>
      <c r="C733" s="59"/>
      <c r="D733" s="51"/>
    </row>
    <row r="734" customFormat="false" ht="15.75" hidden="false" customHeight="true" outlineLevel="0" collapsed="false">
      <c r="A734" s="51"/>
      <c r="B734" s="51"/>
      <c r="C734" s="59"/>
      <c r="D734" s="51"/>
    </row>
    <row r="735" customFormat="false" ht="15.75" hidden="false" customHeight="true" outlineLevel="0" collapsed="false">
      <c r="A735" s="51"/>
      <c r="B735" s="51"/>
      <c r="C735" s="59"/>
      <c r="D735" s="51"/>
    </row>
    <row r="736" customFormat="false" ht="15.75" hidden="false" customHeight="true" outlineLevel="0" collapsed="false">
      <c r="A736" s="51"/>
      <c r="B736" s="51"/>
      <c r="C736" s="59"/>
      <c r="D736" s="51"/>
    </row>
    <row r="737" customFormat="false" ht="15.75" hidden="false" customHeight="true" outlineLevel="0" collapsed="false">
      <c r="A737" s="51"/>
      <c r="B737" s="51"/>
      <c r="C737" s="59"/>
      <c r="D737" s="51"/>
    </row>
    <row r="738" customFormat="false" ht="15.75" hidden="false" customHeight="true" outlineLevel="0" collapsed="false">
      <c r="A738" s="51"/>
      <c r="B738" s="51"/>
      <c r="C738" s="59"/>
      <c r="D738" s="51"/>
    </row>
    <row r="739" customFormat="false" ht="15.75" hidden="false" customHeight="true" outlineLevel="0" collapsed="false">
      <c r="A739" s="51"/>
      <c r="B739" s="51"/>
      <c r="C739" s="59"/>
      <c r="D739" s="51"/>
    </row>
    <row r="740" customFormat="false" ht="15.75" hidden="false" customHeight="true" outlineLevel="0" collapsed="false">
      <c r="A740" s="51"/>
      <c r="B740" s="51"/>
      <c r="C740" s="59"/>
      <c r="D740" s="51"/>
    </row>
    <row r="741" customFormat="false" ht="15.75" hidden="false" customHeight="true" outlineLevel="0" collapsed="false">
      <c r="A741" s="51"/>
      <c r="B741" s="51"/>
      <c r="C741" s="59"/>
      <c r="D741" s="51"/>
    </row>
    <row r="742" customFormat="false" ht="15.75" hidden="false" customHeight="true" outlineLevel="0" collapsed="false">
      <c r="A742" s="51"/>
      <c r="B742" s="51"/>
      <c r="C742" s="59"/>
      <c r="D742" s="51"/>
    </row>
    <row r="743" customFormat="false" ht="15.75" hidden="false" customHeight="true" outlineLevel="0" collapsed="false">
      <c r="A743" s="51"/>
      <c r="B743" s="51"/>
      <c r="C743" s="59"/>
      <c r="D743" s="51"/>
    </row>
    <row r="744" customFormat="false" ht="15.75" hidden="false" customHeight="true" outlineLevel="0" collapsed="false">
      <c r="A744" s="51"/>
      <c r="B744" s="51"/>
      <c r="C744" s="59"/>
      <c r="D744" s="51"/>
    </row>
    <row r="745" customFormat="false" ht="15.75" hidden="false" customHeight="true" outlineLevel="0" collapsed="false">
      <c r="A745" s="51"/>
      <c r="B745" s="51"/>
      <c r="C745" s="59"/>
      <c r="D745" s="51"/>
    </row>
    <row r="746" customFormat="false" ht="15.75" hidden="false" customHeight="true" outlineLevel="0" collapsed="false">
      <c r="A746" s="51"/>
      <c r="B746" s="51"/>
      <c r="C746" s="59"/>
      <c r="D746" s="51"/>
    </row>
    <row r="747" customFormat="false" ht="15.75" hidden="false" customHeight="true" outlineLevel="0" collapsed="false">
      <c r="A747" s="51"/>
      <c r="B747" s="51"/>
      <c r="C747" s="59"/>
      <c r="D747" s="51"/>
    </row>
    <row r="748" customFormat="false" ht="15.75" hidden="false" customHeight="true" outlineLevel="0" collapsed="false">
      <c r="A748" s="51"/>
      <c r="B748" s="51"/>
      <c r="C748" s="59"/>
      <c r="D748" s="51"/>
    </row>
    <row r="749" customFormat="false" ht="15.75" hidden="false" customHeight="true" outlineLevel="0" collapsed="false">
      <c r="A749" s="51"/>
      <c r="B749" s="51"/>
      <c r="C749" s="59"/>
      <c r="D749" s="51"/>
    </row>
    <row r="750" customFormat="false" ht="15.75" hidden="false" customHeight="true" outlineLevel="0" collapsed="false">
      <c r="A750" s="51"/>
      <c r="B750" s="51"/>
      <c r="C750" s="59"/>
      <c r="D750" s="51"/>
    </row>
    <row r="751" customFormat="false" ht="15.75" hidden="false" customHeight="true" outlineLevel="0" collapsed="false">
      <c r="A751" s="51"/>
      <c r="B751" s="51"/>
      <c r="C751" s="59"/>
      <c r="D751" s="51"/>
    </row>
    <row r="752" customFormat="false" ht="15.75" hidden="false" customHeight="true" outlineLevel="0" collapsed="false">
      <c r="A752" s="51"/>
      <c r="B752" s="51"/>
      <c r="C752" s="59"/>
      <c r="D752" s="51"/>
    </row>
    <row r="753" customFormat="false" ht="15.75" hidden="false" customHeight="true" outlineLevel="0" collapsed="false">
      <c r="A753" s="51"/>
      <c r="B753" s="51"/>
      <c r="C753" s="59"/>
      <c r="D753" s="51"/>
    </row>
    <row r="754" customFormat="false" ht="15.75" hidden="false" customHeight="true" outlineLevel="0" collapsed="false">
      <c r="A754" s="51"/>
      <c r="B754" s="51"/>
      <c r="C754" s="59"/>
      <c r="D754" s="51"/>
    </row>
    <row r="755" customFormat="false" ht="15.75" hidden="false" customHeight="true" outlineLevel="0" collapsed="false">
      <c r="A755" s="51"/>
      <c r="B755" s="51"/>
      <c r="C755" s="59"/>
      <c r="D755" s="51"/>
    </row>
    <row r="756" customFormat="false" ht="15.75" hidden="false" customHeight="true" outlineLevel="0" collapsed="false">
      <c r="A756" s="51"/>
      <c r="B756" s="51"/>
      <c r="C756" s="59"/>
      <c r="D756" s="51"/>
    </row>
    <row r="757" customFormat="false" ht="15.75" hidden="false" customHeight="true" outlineLevel="0" collapsed="false">
      <c r="A757" s="51"/>
      <c r="B757" s="51"/>
      <c r="C757" s="59"/>
      <c r="D757" s="51"/>
    </row>
    <row r="758" customFormat="false" ht="15.75" hidden="false" customHeight="true" outlineLevel="0" collapsed="false">
      <c r="A758" s="51"/>
      <c r="B758" s="51"/>
      <c r="C758" s="59"/>
      <c r="D758" s="51"/>
    </row>
    <row r="759" customFormat="false" ht="15.75" hidden="false" customHeight="true" outlineLevel="0" collapsed="false">
      <c r="A759" s="51"/>
      <c r="B759" s="51"/>
      <c r="C759" s="59"/>
      <c r="D759" s="51"/>
    </row>
    <row r="760" customFormat="false" ht="15.75" hidden="false" customHeight="true" outlineLevel="0" collapsed="false">
      <c r="A760" s="51"/>
      <c r="B760" s="51"/>
      <c r="C760" s="59"/>
      <c r="D760" s="51"/>
    </row>
    <row r="761" customFormat="false" ht="15.75" hidden="false" customHeight="true" outlineLevel="0" collapsed="false">
      <c r="A761" s="51"/>
      <c r="B761" s="51"/>
      <c r="C761" s="59"/>
      <c r="D761" s="51"/>
    </row>
    <row r="762" customFormat="false" ht="15.75" hidden="false" customHeight="true" outlineLevel="0" collapsed="false">
      <c r="A762" s="51"/>
      <c r="B762" s="51"/>
      <c r="C762" s="59"/>
      <c r="D762" s="51"/>
    </row>
    <row r="763" customFormat="false" ht="15.75" hidden="false" customHeight="true" outlineLevel="0" collapsed="false">
      <c r="A763" s="51"/>
      <c r="B763" s="51"/>
      <c r="C763" s="59"/>
      <c r="D763" s="51"/>
    </row>
    <row r="764" customFormat="false" ht="15.75" hidden="false" customHeight="true" outlineLevel="0" collapsed="false">
      <c r="A764" s="51"/>
      <c r="B764" s="51"/>
      <c r="C764" s="59"/>
      <c r="D764" s="51"/>
    </row>
    <row r="765" customFormat="false" ht="15.75" hidden="false" customHeight="true" outlineLevel="0" collapsed="false">
      <c r="A765" s="51"/>
      <c r="B765" s="51"/>
      <c r="C765" s="59"/>
      <c r="D765" s="51"/>
    </row>
    <row r="766" customFormat="false" ht="15.75" hidden="false" customHeight="true" outlineLevel="0" collapsed="false">
      <c r="A766" s="51"/>
      <c r="B766" s="51"/>
      <c r="C766" s="59"/>
      <c r="D766" s="51"/>
    </row>
    <row r="767" customFormat="false" ht="15.75" hidden="false" customHeight="true" outlineLevel="0" collapsed="false">
      <c r="A767" s="51"/>
      <c r="B767" s="51"/>
      <c r="C767" s="59"/>
      <c r="D767" s="51"/>
    </row>
    <row r="768" customFormat="false" ht="15.75" hidden="false" customHeight="true" outlineLevel="0" collapsed="false">
      <c r="A768" s="51"/>
      <c r="B768" s="51"/>
      <c r="C768" s="59"/>
      <c r="D768" s="51"/>
    </row>
    <row r="769" customFormat="false" ht="15.75" hidden="false" customHeight="true" outlineLevel="0" collapsed="false">
      <c r="A769" s="51"/>
      <c r="B769" s="51"/>
      <c r="C769" s="59"/>
      <c r="D769" s="51"/>
    </row>
    <row r="770" customFormat="false" ht="15.75" hidden="false" customHeight="true" outlineLevel="0" collapsed="false">
      <c r="A770" s="51"/>
      <c r="B770" s="51"/>
      <c r="C770" s="59"/>
      <c r="D770" s="51"/>
    </row>
    <row r="771" customFormat="false" ht="15.75" hidden="false" customHeight="true" outlineLevel="0" collapsed="false">
      <c r="A771" s="51"/>
      <c r="B771" s="51"/>
      <c r="C771" s="59"/>
      <c r="D771" s="51"/>
    </row>
    <row r="772" customFormat="false" ht="15.75" hidden="false" customHeight="true" outlineLevel="0" collapsed="false">
      <c r="A772" s="51"/>
      <c r="B772" s="51"/>
      <c r="C772" s="59"/>
      <c r="D772" s="51"/>
    </row>
    <row r="773" customFormat="false" ht="15.75" hidden="false" customHeight="true" outlineLevel="0" collapsed="false">
      <c r="A773" s="51"/>
      <c r="B773" s="51"/>
      <c r="C773" s="59"/>
      <c r="D773" s="51"/>
    </row>
    <row r="774" customFormat="false" ht="15.75" hidden="false" customHeight="true" outlineLevel="0" collapsed="false">
      <c r="A774" s="51"/>
      <c r="B774" s="51"/>
      <c r="C774" s="59"/>
      <c r="D774" s="51"/>
    </row>
    <row r="775" customFormat="false" ht="15.75" hidden="false" customHeight="true" outlineLevel="0" collapsed="false">
      <c r="A775" s="51"/>
      <c r="B775" s="51"/>
      <c r="C775" s="59"/>
      <c r="D775" s="51"/>
    </row>
    <row r="776" customFormat="false" ht="15.75" hidden="false" customHeight="true" outlineLevel="0" collapsed="false">
      <c r="A776" s="51"/>
      <c r="B776" s="51"/>
      <c r="C776" s="59"/>
      <c r="D776" s="51"/>
    </row>
    <row r="777" customFormat="false" ht="15.75" hidden="false" customHeight="true" outlineLevel="0" collapsed="false">
      <c r="A777" s="51"/>
      <c r="B777" s="51"/>
      <c r="C777" s="59"/>
      <c r="D777" s="51"/>
    </row>
    <row r="778" customFormat="false" ht="15.75" hidden="false" customHeight="true" outlineLevel="0" collapsed="false">
      <c r="A778" s="51"/>
      <c r="B778" s="51"/>
      <c r="C778" s="59"/>
      <c r="D778" s="51"/>
    </row>
    <row r="779" customFormat="false" ht="15.75" hidden="false" customHeight="true" outlineLevel="0" collapsed="false">
      <c r="A779" s="51"/>
      <c r="B779" s="51"/>
      <c r="C779" s="59"/>
      <c r="D779" s="51"/>
    </row>
    <row r="780" customFormat="false" ht="15.75" hidden="false" customHeight="true" outlineLevel="0" collapsed="false">
      <c r="A780" s="51"/>
      <c r="B780" s="51"/>
      <c r="C780" s="59"/>
      <c r="D780" s="51"/>
    </row>
    <row r="781" customFormat="false" ht="15.75" hidden="false" customHeight="true" outlineLevel="0" collapsed="false">
      <c r="A781" s="51"/>
      <c r="B781" s="51"/>
      <c r="C781" s="59"/>
      <c r="D781" s="51"/>
    </row>
    <row r="782" customFormat="false" ht="15.75" hidden="false" customHeight="true" outlineLevel="0" collapsed="false">
      <c r="A782" s="51"/>
      <c r="B782" s="51"/>
      <c r="C782" s="59"/>
      <c r="D782" s="51"/>
    </row>
    <row r="783" customFormat="false" ht="15.75" hidden="false" customHeight="true" outlineLevel="0" collapsed="false">
      <c r="A783" s="51"/>
      <c r="B783" s="51"/>
      <c r="C783" s="59"/>
      <c r="D783" s="51"/>
    </row>
    <row r="784" customFormat="false" ht="15.75" hidden="false" customHeight="true" outlineLevel="0" collapsed="false">
      <c r="A784" s="51"/>
      <c r="B784" s="51"/>
      <c r="C784" s="59"/>
      <c r="D784" s="51"/>
    </row>
    <row r="785" customFormat="false" ht="15.75" hidden="false" customHeight="true" outlineLevel="0" collapsed="false">
      <c r="A785" s="51"/>
      <c r="B785" s="51"/>
      <c r="C785" s="59"/>
      <c r="D785" s="51"/>
    </row>
    <row r="786" customFormat="false" ht="15.75" hidden="false" customHeight="true" outlineLevel="0" collapsed="false">
      <c r="A786" s="51"/>
      <c r="B786" s="51"/>
      <c r="C786" s="59"/>
      <c r="D786" s="51"/>
    </row>
    <row r="787" customFormat="false" ht="15.75" hidden="false" customHeight="true" outlineLevel="0" collapsed="false">
      <c r="A787" s="51"/>
      <c r="B787" s="51"/>
      <c r="C787" s="59"/>
      <c r="D787" s="51"/>
    </row>
    <row r="788" customFormat="false" ht="15.75" hidden="false" customHeight="true" outlineLevel="0" collapsed="false">
      <c r="A788" s="51"/>
      <c r="B788" s="51"/>
      <c r="C788" s="59"/>
      <c r="D788" s="51"/>
    </row>
    <row r="789" customFormat="false" ht="15.75" hidden="false" customHeight="true" outlineLevel="0" collapsed="false">
      <c r="A789" s="51"/>
      <c r="B789" s="51"/>
      <c r="C789" s="59"/>
      <c r="D789" s="51"/>
    </row>
    <row r="790" customFormat="false" ht="15.75" hidden="false" customHeight="true" outlineLevel="0" collapsed="false">
      <c r="A790" s="51"/>
      <c r="B790" s="51"/>
      <c r="C790" s="59"/>
      <c r="D790" s="51"/>
    </row>
    <row r="791" customFormat="false" ht="15.75" hidden="false" customHeight="true" outlineLevel="0" collapsed="false">
      <c r="A791" s="51"/>
      <c r="B791" s="51"/>
      <c r="C791" s="59"/>
      <c r="D791" s="51"/>
    </row>
    <row r="792" customFormat="false" ht="15.75" hidden="false" customHeight="true" outlineLevel="0" collapsed="false">
      <c r="A792" s="51"/>
      <c r="B792" s="51"/>
      <c r="C792" s="59"/>
      <c r="D792" s="51"/>
    </row>
    <row r="793" customFormat="false" ht="15.75" hidden="false" customHeight="true" outlineLevel="0" collapsed="false">
      <c r="A793" s="51"/>
      <c r="B793" s="51"/>
      <c r="C793" s="59"/>
      <c r="D793" s="51"/>
    </row>
    <row r="794" customFormat="false" ht="15.75" hidden="false" customHeight="true" outlineLevel="0" collapsed="false">
      <c r="A794" s="51"/>
      <c r="B794" s="51"/>
      <c r="C794" s="59"/>
      <c r="D794" s="51"/>
    </row>
    <row r="795" customFormat="false" ht="15.75" hidden="false" customHeight="true" outlineLevel="0" collapsed="false">
      <c r="A795" s="51"/>
      <c r="B795" s="51"/>
      <c r="C795" s="59"/>
      <c r="D795" s="51"/>
    </row>
    <row r="796" customFormat="false" ht="15.75" hidden="false" customHeight="true" outlineLevel="0" collapsed="false">
      <c r="A796" s="51"/>
      <c r="B796" s="51"/>
      <c r="C796" s="59"/>
      <c r="D796" s="51"/>
    </row>
    <row r="797" customFormat="false" ht="15.75" hidden="false" customHeight="true" outlineLevel="0" collapsed="false">
      <c r="A797" s="51"/>
      <c r="B797" s="51"/>
      <c r="C797" s="59"/>
      <c r="D797" s="51"/>
    </row>
    <row r="798" customFormat="false" ht="15.75" hidden="false" customHeight="true" outlineLevel="0" collapsed="false">
      <c r="A798" s="51"/>
      <c r="B798" s="51"/>
      <c r="C798" s="59"/>
      <c r="D798" s="51"/>
    </row>
    <row r="799" customFormat="false" ht="15.75" hidden="false" customHeight="true" outlineLevel="0" collapsed="false">
      <c r="A799" s="51"/>
      <c r="B799" s="51"/>
      <c r="C799" s="59"/>
      <c r="D799" s="51"/>
    </row>
    <row r="800" customFormat="false" ht="15.75" hidden="false" customHeight="true" outlineLevel="0" collapsed="false">
      <c r="A800" s="51"/>
      <c r="B800" s="51"/>
      <c r="C800" s="59"/>
      <c r="D800" s="51"/>
    </row>
    <row r="801" customFormat="false" ht="15.75" hidden="false" customHeight="true" outlineLevel="0" collapsed="false">
      <c r="A801" s="51"/>
      <c r="B801" s="51"/>
      <c r="C801" s="59"/>
      <c r="D801" s="51"/>
    </row>
    <row r="802" customFormat="false" ht="15.75" hidden="false" customHeight="true" outlineLevel="0" collapsed="false">
      <c r="A802" s="51"/>
      <c r="B802" s="51"/>
      <c r="C802" s="59"/>
      <c r="D802" s="51"/>
    </row>
    <row r="803" customFormat="false" ht="15.75" hidden="false" customHeight="true" outlineLevel="0" collapsed="false">
      <c r="A803" s="51"/>
      <c r="B803" s="51"/>
      <c r="C803" s="59"/>
      <c r="D803" s="51"/>
    </row>
    <row r="804" customFormat="false" ht="15.75" hidden="false" customHeight="true" outlineLevel="0" collapsed="false">
      <c r="A804" s="51"/>
      <c r="B804" s="51"/>
      <c r="C804" s="59"/>
      <c r="D804" s="51"/>
    </row>
    <row r="805" customFormat="false" ht="15.75" hidden="false" customHeight="true" outlineLevel="0" collapsed="false">
      <c r="A805" s="51"/>
      <c r="B805" s="51"/>
      <c r="C805" s="59"/>
      <c r="D805" s="51"/>
    </row>
    <row r="806" customFormat="false" ht="15.75" hidden="false" customHeight="true" outlineLevel="0" collapsed="false">
      <c r="A806" s="51"/>
      <c r="B806" s="51"/>
      <c r="C806" s="59"/>
      <c r="D806" s="51"/>
    </row>
    <row r="807" customFormat="false" ht="15.75" hidden="false" customHeight="true" outlineLevel="0" collapsed="false">
      <c r="A807" s="51"/>
      <c r="B807" s="51"/>
      <c r="C807" s="59"/>
      <c r="D807" s="51"/>
    </row>
    <row r="808" customFormat="false" ht="15.75" hidden="false" customHeight="true" outlineLevel="0" collapsed="false">
      <c r="A808" s="51"/>
      <c r="B808" s="51"/>
      <c r="C808" s="59"/>
      <c r="D808" s="51"/>
    </row>
    <row r="809" customFormat="false" ht="15.75" hidden="false" customHeight="true" outlineLevel="0" collapsed="false">
      <c r="A809" s="51"/>
      <c r="B809" s="51"/>
      <c r="C809" s="59"/>
      <c r="D809" s="51"/>
    </row>
    <row r="810" customFormat="false" ht="15.75" hidden="false" customHeight="true" outlineLevel="0" collapsed="false">
      <c r="A810" s="51"/>
      <c r="B810" s="51"/>
      <c r="C810" s="59"/>
      <c r="D810" s="51"/>
    </row>
    <row r="811" customFormat="false" ht="15.75" hidden="false" customHeight="true" outlineLevel="0" collapsed="false">
      <c r="A811" s="51"/>
      <c r="B811" s="51"/>
      <c r="C811" s="59"/>
      <c r="D811" s="51"/>
    </row>
    <row r="812" customFormat="false" ht="15.75" hidden="false" customHeight="true" outlineLevel="0" collapsed="false">
      <c r="A812" s="51"/>
      <c r="B812" s="51"/>
      <c r="C812" s="59"/>
      <c r="D812" s="51"/>
    </row>
    <row r="813" customFormat="false" ht="15.75" hidden="false" customHeight="true" outlineLevel="0" collapsed="false">
      <c r="A813" s="51"/>
      <c r="B813" s="51"/>
      <c r="C813" s="59"/>
      <c r="D813" s="51"/>
    </row>
    <row r="814" customFormat="false" ht="15.75" hidden="false" customHeight="true" outlineLevel="0" collapsed="false">
      <c r="A814" s="51"/>
      <c r="B814" s="51"/>
      <c r="C814" s="59"/>
      <c r="D814" s="51"/>
    </row>
    <row r="815" customFormat="false" ht="15.75" hidden="false" customHeight="true" outlineLevel="0" collapsed="false">
      <c r="A815" s="51"/>
      <c r="B815" s="51"/>
      <c r="C815" s="59"/>
      <c r="D815" s="51"/>
    </row>
    <row r="816" customFormat="false" ht="15.75" hidden="false" customHeight="true" outlineLevel="0" collapsed="false">
      <c r="A816" s="51"/>
      <c r="B816" s="51"/>
      <c r="C816" s="59"/>
      <c r="D816" s="51"/>
    </row>
    <row r="817" customFormat="false" ht="15.75" hidden="false" customHeight="true" outlineLevel="0" collapsed="false">
      <c r="A817" s="51"/>
      <c r="B817" s="51"/>
      <c r="C817" s="59"/>
      <c r="D817" s="51"/>
    </row>
    <row r="818" customFormat="false" ht="15.75" hidden="false" customHeight="true" outlineLevel="0" collapsed="false">
      <c r="A818" s="51"/>
      <c r="B818" s="51"/>
      <c r="C818" s="59"/>
      <c r="D818" s="51"/>
    </row>
    <row r="819" customFormat="false" ht="15.75" hidden="false" customHeight="true" outlineLevel="0" collapsed="false">
      <c r="A819" s="51"/>
      <c r="B819" s="51"/>
      <c r="C819" s="59"/>
      <c r="D819" s="51"/>
    </row>
    <row r="820" customFormat="false" ht="15.75" hidden="false" customHeight="true" outlineLevel="0" collapsed="false">
      <c r="A820" s="51"/>
      <c r="B820" s="51"/>
      <c r="C820" s="59"/>
      <c r="D820" s="51"/>
    </row>
    <row r="821" customFormat="false" ht="15.75" hidden="false" customHeight="true" outlineLevel="0" collapsed="false">
      <c r="A821" s="51"/>
      <c r="B821" s="51"/>
      <c r="C821" s="59"/>
      <c r="D821" s="51"/>
    </row>
    <row r="822" customFormat="false" ht="15.75" hidden="false" customHeight="true" outlineLevel="0" collapsed="false">
      <c r="A822" s="51"/>
      <c r="B822" s="51"/>
      <c r="C822" s="59"/>
      <c r="D822" s="51"/>
    </row>
    <row r="823" customFormat="false" ht="15.75" hidden="false" customHeight="true" outlineLevel="0" collapsed="false">
      <c r="A823" s="51"/>
      <c r="B823" s="51"/>
      <c r="C823" s="59"/>
      <c r="D823" s="51"/>
    </row>
    <row r="824" customFormat="false" ht="15.75" hidden="false" customHeight="true" outlineLevel="0" collapsed="false">
      <c r="A824" s="51"/>
      <c r="B824" s="51"/>
      <c r="C824" s="59"/>
      <c r="D824" s="51"/>
    </row>
    <row r="825" customFormat="false" ht="15.75" hidden="false" customHeight="true" outlineLevel="0" collapsed="false">
      <c r="A825" s="51"/>
      <c r="B825" s="51"/>
      <c r="C825" s="59"/>
      <c r="D825" s="51"/>
    </row>
    <row r="826" customFormat="false" ht="15.75" hidden="false" customHeight="true" outlineLevel="0" collapsed="false">
      <c r="A826" s="51"/>
      <c r="B826" s="51"/>
      <c r="C826" s="59"/>
      <c r="D826" s="51"/>
    </row>
    <row r="827" customFormat="false" ht="15.75" hidden="false" customHeight="true" outlineLevel="0" collapsed="false">
      <c r="A827" s="51"/>
      <c r="B827" s="51"/>
      <c r="C827" s="59"/>
      <c r="D827" s="51"/>
    </row>
    <row r="828" customFormat="false" ht="15.75" hidden="false" customHeight="true" outlineLevel="0" collapsed="false">
      <c r="A828" s="51"/>
      <c r="B828" s="51"/>
      <c r="C828" s="59"/>
      <c r="D828" s="51"/>
    </row>
    <row r="829" customFormat="false" ht="15.75" hidden="false" customHeight="true" outlineLevel="0" collapsed="false">
      <c r="A829" s="51"/>
      <c r="B829" s="51"/>
      <c r="C829" s="59"/>
      <c r="D829" s="51"/>
    </row>
    <row r="830" customFormat="false" ht="15.75" hidden="false" customHeight="true" outlineLevel="0" collapsed="false">
      <c r="A830" s="51"/>
      <c r="B830" s="51"/>
      <c r="C830" s="59"/>
      <c r="D830" s="51"/>
    </row>
    <row r="831" customFormat="false" ht="15.75" hidden="false" customHeight="true" outlineLevel="0" collapsed="false">
      <c r="A831" s="51"/>
      <c r="B831" s="51"/>
      <c r="C831" s="59"/>
      <c r="D831" s="51"/>
    </row>
    <row r="832" customFormat="false" ht="15.75" hidden="false" customHeight="true" outlineLevel="0" collapsed="false">
      <c r="A832" s="51"/>
      <c r="B832" s="51"/>
      <c r="C832" s="59"/>
      <c r="D832" s="51"/>
    </row>
    <row r="833" customFormat="false" ht="15.75" hidden="false" customHeight="true" outlineLevel="0" collapsed="false">
      <c r="A833" s="51"/>
      <c r="B833" s="51"/>
      <c r="C833" s="59"/>
      <c r="D833" s="51"/>
    </row>
    <row r="834" customFormat="false" ht="15.75" hidden="false" customHeight="true" outlineLevel="0" collapsed="false">
      <c r="A834" s="51"/>
      <c r="B834" s="51"/>
      <c r="C834" s="59"/>
      <c r="D834" s="51"/>
    </row>
    <row r="835" customFormat="false" ht="15.75" hidden="false" customHeight="true" outlineLevel="0" collapsed="false">
      <c r="A835" s="51"/>
      <c r="B835" s="51"/>
      <c r="C835" s="59"/>
      <c r="D835" s="51"/>
    </row>
    <row r="836" customFormat="false" ht="15.75" hidden="false" customHeight="true" outlineLevel="0" collapsed="false">
      <c r="A836" s="51"/>
      <c r="B836" s="51"/>
      <c r="C836" s="59"/>
      <c r="D836" s="51"/>
    </row>
    <row r="837" customFormat="false" ht="15.75" hidden="false" customHeight="true" outlineLevel="0" collapsed="false">
      <c r="A837" s="51"/>
      <c r="B837" s="51"/>
      <c r="C837" s="59"/>
      <c r="D837" s="51"/>
    </row>
    <row r="838" customFormat="false" ht="15.75" hidden="false" customHeight="true" outlineLevel="0" collapsed="false">
      <c r="A838" s="51"/>
      <c r="B838" s="51"/>
      <c r="C838" s="59"/>
      <c r="D838" s="51"/>
    </row>
    <row r="839" customFormat="false" ht="15.75" hidden="false" customHeight="true" outlineLevel="0" collapsed="false">
      <c r="A839" s="51"/>
      <c r="B839" s="51"/>
      <c r="C839" s="59"/>
      <c r="D839" s="51"/>
    </row>
    <row r="840" customFormat="false" ht="15.75" hidden="false" customHeight="true" outlineLevel="0" collapsed="false">
      <c r="A840" s="51"/>
      <c r="B840" s="51"/>
      <c r="C840" s="59"/>
      <c r="D840" s="51"/>
    </row>
    <row r="841" customFormat="false" ht="15.75" hidden="false" customHeight="true" outlineLevel="0" collapsed="false">
      <c r="A841" s="51"/>
      <c r="B841" s="51"/>
      <c r="C841" s="59"/>
      <c r="D841" s="51"/>
    </row>
    <row r="842" customFormat="false" ht="15.75" hidden="false" customHeight="true" outlineLevel="0" collapsed="false">
      <c r="A842" s="51"/>
      <c r="B842" s="51"/>
      <c r="C842" s="59"/>
      <c r="D842" s="51"/>
    </row>
    <row r="843" customFormat="false" ht="15.75" hidden="false" customHeight="true" outlineLevel="0" collapsed="false">
      <c r="A843" s="51"/>
      <c r="B843" s="51"/>
      <c r="C843" s="59"/>
      <c r="D843" s="51"/>
    </row>
    <row r="844" customFormat="false" ht="15.75" hidden="false" customHeight="true" outlineLevel="0" collapsed="false">
      <c r="A844" s="51"/>
      <c r="B844" s="51"/>
      <c r="C844" s="59"/>
      <c r="D844" s="51"/>
    </row>
    <row r="845" customFormat="false" ht="15.75" hidden="false" customHeight="true" outlineLevel="0" collapsed="false">
      <c r="A845" s="51"/>
      <c r="B845" s="51"/>
      <c r="C845" s="59"/>
      <c r="D845" s="51"/>
    </row>
    <row r="846" customFormat="false" ht="15.75" hidden="false" customHeight="true" outlineLevel="0" collapsed="false">
      <c r="A846" s="51"/>
      <c r="B846" s="51"/>
      <c r="C846" s="59"/>
      <c r="D846" s="51"/>
    </row>
    <row r="847" customFormat="false" ht="15.75" hidden="false" customHeight="true" outlineLevel="0" collapsed="false">
      <c r="A847" s="51"/>
      <c r="B847" s="51"/>
      <c r="C847" s="59"/>
      <c r="D847" s="51"/>
    </row>
    <row r="848" customFormat="false" ht="15.75" hidden="false" customHeight="true" outlineLevel="0" collapsed="false">
      <c r="A848" s="51"/>
      <c r="B848" s="51"/>
      <c r="C848" s="59"/>
      <c r="D848" s="51"/>
    </row>
    <row r="849" customFormat="false" ht="15.75" hidden="false" customHeight="true" outlineLevel="0" collapsed="false">
      <c r="A849" s="51"/>
      <c r="B849" s="51"/>
      <c r="C849" s="59"/>
      <c r="D849" s="51"/>
    </row>
    <row r="850" customFormat="false" ht="15.75" hidden="false" customHeight="true" outlineLevel="0" collapsed="false">
      <c r="A850" s="51"/>
      <c r="B850" s="51"/>
      <c r="C850" s="59"/>
      <c r="D850" s="51"/>
    </row>
    <row r="851" customFormat="false" ht="15.75" hidden="false" customHeight="true" outlineLevel="0" collapsed="false">
      <c r="A851" s="51"/>
      <c r="B851" s="51"/>
      <c r="C851" s="59"/>
      <c r="D851" s="51"/>
    </row>
    <row r="852" customFormat="false" ht="15.75" hidden="false" customHeight="true" outlineLevel="0" collapsed="false">
      <c r="A852" s="51"/>
      <c r="B852" s="51"/>
      <c r="C852" s="59"/>
      <c r="D852" s="51"/>
    </row>
    <row r="853" customFormat="false" ht="15.75" hidden="false" customHeight="true" outlineLevel="0" collapsed="false">
      <c r="A853" s="51"/>
      <c r="B853" s="51"/>
      <c r="C853" s="59"/>
      <c r="D853" s="51"/>
    </row>
    <row r="854" customFormat="false" ht="15.75" hidden="false" customHeight="true" outlineLevel="0" collapsed="false">
      <c r="A854" s="51"/>
      <c r="B854" s="51"/>
      <c r="C854" s="59"/>
      <c r="D854" s="51"/>
    </row>
    <row r="855" customFormat="false" ht="15.75" hidden="false" customHeight="true" outlineLevel="0" collapsed="false">
      <c r="A855" s="51"/>
      <c r="B855" s="51"/>
      <c r="C855" s="59"/>
      <c r="D855" s="51"/>
    </row>
    <row r="856" customFormat="false" ht="15.75" hidden="false" customHeight="true" outlineLevel="0" collapsed="false">
      <c r="A856" s="51"/>
      <c r="B856" s="51"/>
      <c r="C856" s="59"/>
      <c r="D856" s="51"/>
    </row>
    <row r="857" customFormat="false" ht="15.75" hidden="false" customHeight="true" outlineLevel="0" collapsed="false">
      <c r="A857" s="51"/>
      <c r="B857" s="51"/>
      <c r="C857" s="59"/>
      <c r="D857" s="51"/>
    </row>
    <row r="858" customFormat="false" ht="15.75" hidden="false" customHeight="true" outlineLevel="0" collapsed="false">
      <c r="A858" s="51"/>
      <c r="B858" s="51"/>
      <c r="C858" s="59"/>
      <c r="D858" s="51"/>
    </row>
    <row r="859" customFormat="false" ht="15.75" hidden="false" customHeight="true" outlineLevel="0" collapsed="false">
      <c r="A859" s="51"/>
      <c r="B859" s="51"/>
      <c r="C859" s="59"/>
      <c r="D859" s="51"/>
    </row>
    <row r="860" customFormat="false" ht="15.75" hidden="false" customHeight="true" outlineLevel="0" collapsed="false">
      <c r="A860" s="51"/>
      <c r="B860" s="51"/>
      <c r="C860" s="59"/>
      <c r="D860" s="51"/>
    </row>
    <row r="861" customFormat="false" ht="15.75" hidden="false" customHeight="true" outlineLevel="0" collapsed="false">
      <c r="A861" s="51"/>
      <c r="B861" s="51"/>
      <c r="C861" s="59"/>
      <c r="D861" s="51"/>
    </row>
    <row r="862" customFormat="false" ht="15.75" hidden="false" customHeight="true" outlineLevel="0" collapsed="false">
      <c r="A862" s="51"/>
      <c r="B862" s="51"/>
      <c r="C862" s="59"/>
      <c r="D862" s="51"/>
    </row>
    <row r="863" customFormat="false" ht="15.75" hidden="false" customHeight="true" outlineLevel="0" collapsed="false">
      <c r="A863" s="51"/>
      <c r="B863" s="51"/>
      <c r="C863" s="59"/>
      <c r="D863" s="51"/>
    </row>
    <row r="864" customFormat="false" ht="15.75" hidden="false" customHeight="true" outlineLevel="0" collapsed="false">
      <c r="A864" s="51"/>
      <c r="B864" s="51"/>
      <c r="C864" s="59"/>
      <c r="D864" s="51"/>
    </row>
    <row r="865" customFormat="false" ht="15.75" hidden="false" customHeight="true" outlineLevel="0" collapsed="false">
      <c r="A865" s="51"/>
      <c r="B865" s="51"/>
      <c r="C865" s="59"/>
      <c r="D865" s="51"/>
    </row>
    <row r="866" customFormat="false" ht="15.75" hidden="false" customHeight="true" outlineLevel="0" collapsed="false">
      <c r="A866" s="51"/>
      <c r="B866" s="51"/>
      <c r="C866" s="59"/>
      <c r="D866" s="51"/>
    </row>
    <row r="867" customFormat="false" ht="15.75" hidden="false" customHeight="true" outlineLevel="0" collapsed="false">
      <c r="A867" s="51"/>
      <c r="B867" s="51"/>
      <c r="C867" s="59"/>
      <c r="D867" s="51"/>
    </row>
    <row r="868" customFormat="false" ht="15.75" hidden="false" customHeight="true" outlineLevel="0" collapsed="false">
      <c r="A868" s="51"/>
      <c r="B868" s="51"/>
      <c r="C868" s="59"/>
      <c r="D868" s="51"/>
    </row>
    <row r="869" customFormat="false" ht="15.75" hidden="false" customHeight="true" outlineLevel="0" collapsed="false">
      <c r="A869" s="51"/>
      <c r="B869" s="51"/>
      <c r="C869" s="59"/>
      <c r="D869" s="51"/>
    </row>
    <row r="870" customFormat="false" ht="15.75" hidden="false" customHeight="true" outlineLevel="0" collapsed="false">
      <c r="A870" s="51"/>
      <c r="B870" s="51"/>
      <c r="C870" s="59"/>
      <c r="D870" s="51"/>
    </row>
    <row r="871" customFormat="false" ht="15.75" hidden="false" customHeight="true" outlineLevel="0" collapsed="false">
      <c r="A871" s="51"/>
      <c r="B871" s="51"/>
      <c r="C871" s="59"/>
      <c r="D871" s="51"/>
    </row>
    <row r="872" customFormat="false" ht="15.75" hidden="false" customHeight="true" outlineLevel="0" collapsed="false">
      <c r="A872" s="51"/>
      <c r="B872" s="51"/>
      <c r="C872" s="59"/>
      <c r="D872" s="51"/>
    </row>
    <row r="873" customFormat="false" ht="15.75" hidden="false" customHeight="true" outlineLevel="0" collapsed="false">
      <c r="A873" s="51"/>
      <c r="B873" s="51"/>
      <c r="C873" s="59"/>
      <c r="D873" s="51"/>
    </row>
    <row r="874" customFormat="false" ht="15.75" hidden="false" customHeight="true" outlineLevel="0" collapsed="false">
      <c r="A874" s="51"/>
      <c r="B874" s="51"/>
      <c r="C874" s="59"/>
      <c r="D874" s="51"/>
    </row>
    <row r="875" customFormat="false" ht="15.75" hidden="false" customHeight="true" outlineLevel="0" collapsed="false">
      <c r="A875" s="51"/>
      <c r="B875" s="51"/>
      <c r="C875" s="59"/>
      <c r="D875" s="51"/>
    </row>
    <row r="876" customFormat="false" ht="15.75" hidden="false" customHeight="true" outlineLevel="0" collapsed="false">
      <c r="A876" s="51"/>
      <c r="B876" s="51"/>
      <c r="C876" s="59"/>
      <c r="D876" s="51"/>
    </row>
    <row r="877" customFormat="false" ht="15.75" hidden="false" customHeight="true" outlineLevel="0" collapsed="false">
      <c r="A877" s="51"/>
      <c r="B877" s="51"/>
      <c r="C877" s="59"/>
      <c r="D877" s="51"/>
    </row>
    <row r="878" customFormat="false" ht="15.75" hidden="false" customHeight="true" outlineLevel="0" collapsed="false">
      <c r="A878" s="51"/>
      <c r="B878" s="51"/>
      <c r="C878" s="59"/>
      <c r="D878" s="51"/>
    </row>
    <row r="879" customFormat="false" ht="15.75" hidden="false" customHeight="true" outlineLevel="0" collapsed="false">
      <c r="A879" s="51"/>
      <c r="B879" s="51"/>
      <c r="C879" s="59"/>
      <c r="D879" s="51"/>
    </row>
    <row r="880" customFormat="false" ht="15.75" hidden="false" customHeight="true" outlineLevel="0" collapsed="false">
      <c r="A880" s="51"/>
      <c r="B880" s="51"/>
      <c r="C880" s="59"/>
      <c r="D880" s="51"/>
    </row>
    <row r="881" customFormat="false" ht="15.75" hidden="false" customHeight="true" outlineLevel="0" collapsed="false">
      <c r="A881" s="51"/>
      <c r="B881" s="51"/>
      <c r="C881" s="59"/>
      <c r="D881" s="51"/>
    </row>
    <row r="882" customFormat="false" ht="15.75" hidden="false" customHeight="true" outlineLevel="0" collapsed="false">
      <c r="A882" s="51"/>
      <c r="B882" s="51"/>
      <c r="C882" s="59"/>
      <c r="D882" s="51"/>
    </row>
    <row r="883" customFormat="false" ht="15.75" hidden="false" customHeight="true" outlineLevel="0" collapsed="false">
      <c r="A883" s="51"/>
      <c r="B883" s="51"/>
      <c r="C883" s="59"/>
      <c r="D883" s="51"/>
    </row>
    <row r="884" customFormat="false" ht="15.75" hidden="false" customHeight="true" outlineLevel="0" collapsed="false">
      <c r="A884" s="51"/>
      <c r="B884" s="51"/>
      <c r="C884" s="59"/>
      <c r="D884" s="51"/>
    </row>
    <row r="885" customFormat="false" ht="15.75" hidden="false" customHeight="true" outlineLevel="0" collapsed="false">
      <c r="A885" s="51"/>
      <c r="B885" s="51"/>
      <c r="C885" s="59"/>
      <c r="D885" s="51"/>
    </row>
    <row r="886" customFormat="false" ht="15.75" hidden="false" customHeight="true" outlineLevel="0" collapsed="false">
      <c r="A886" s="51"/>
      <c r="B886" s="51"/>
      <c r="C886" s="59"/>
      <c r="D886" s="51"/>
    </row>
    <row r="887" customFormat="false" ht="15.75" hidden="false" customHeight="true" outlineLevel="0" collapsed="false">
      <c r="A887" s="51"/>
      <c r="B887" s="51"/>
      <c r="C887" s="59"/>
      <c r="D887" s="51"/>
    </row>
    <row r="888" customFormat="false" ht="15.75" hidden="false" customHeight="true" outlineLevel="0" collapsed="false">
      <c r="A888" s="51"/>
      <c r="B888" s="51"/>
      <c r="C888" s="59"/>
      <c r="D888" s="51"/>
    </row>
    <row r="889" customFormat="false" ht="15.75" hidden="false" customHeight="true" outlineLevel="0" collapsed="false">
      <c r="A889" s="51"/>
      <c r="B889" s="51"/>
      <c r="C889" s="59"/>
      <c r="D889" s="51"/>
    </row>
    <row r="890" customFormat="false" ht="15.75" hidden="false" customHeight="true" outlineLevel="0" collapsed="false">
      <c r="A890" s="51"/>
      <c r="B890" s="51"/>
      <c r="C890" s="59"/>
      <c r="D890" s="51"/>
    </row>
    <row r="891" customFormat="false" ht="15.75" hidden="false" customHeight="true" outlineLevel="0" collapsed="false">
      <c r="A891" s="51"/>
      <c r="B891" s="51"/>
      <c r="C891" s="59"/>
      <c r="D891" s="51"/>
    </row>
    <row r="892" customFormat="false" ht="15.75" hidden="false" customHeight="true" outlineLevel="0" collapsed="false">
      <c r="A892" s="51"/>
      <c r="B892" s="51"/>
      <c r="C892" s="59"/>
      <c r="D892" s="51"/>
    </row>
    <row r="893" customFormat="false" ht="15.75" hidden="false" customHeight="true" outlineLevel="0" collapsed="false">
      <c r="A893" s="51"/>
      <c r="B893" s="51"/>
      <c r="C893" s="59"/>
      <c r="D893" s="51"/>
    </row>
    <row r="894" customFormat="false" ht="15.75" hidden="false" customHeight="true" outlineLevel="0" collapsed="false">
      <c r="A894" s="51"/>
      <c r="B894" s="51"/>
      <c r="C894" s="59"/>
      <c r="D894" s="51"/>
    </row>
    <row r="895" customFormat="false" ht="15.75" hidden="false" customHeight="true" outlineLevel="0" collapsed="false">
      <c r="A895" s="51"/>
      <c r="B895" s="51"/>
      <c r="C895" s="59"/>
      <c r="D895" s="51"/>
    </row>
    <row r="896" customFormat="false" ht="15.75" hidden="false" customHeight="true" outlineLevel="0" collapsed="false">
      <c r="A896" s="51"/>
      <c r="B896" s="51"/>
      <c r="C896" s="59"/>
      <c r="D896" s="51"/>
    </row>
    <row r="897" customFormat="false" ht="15.75" hidden="false" customHeight="true" outlineLevel="0" collapsed="false">
      <c r="A897" s="51"/>
      <c r="B897" s="51"/>
      <c r="C897" s="59"/>
      <c r="D897" s="51"/>
    </row>
    <row r="898" customFormat="false" ht="15.75" hidden="false" customHeight="true" outlineLevel="0" collapsed="false">
      <c r="A898" s="51"/>
      <c r="B898" s="51"/>
      <c r="C898" s="59"/>
      <c r="D898" s="51"/>
    </row>
    <row r="899" customFormat="false" ht="15.75" hidden="false" customHeight="true" outlineLevel="0" collapsed="false">
      <c r="A899" s="51"/>
      <c r="B899" s="51"/>
      <c r="C899" s="59"/>
      <c r="D899" s="51"/>
    </row>
    <row r="900" customFormat="false" ht="15.75" hidden="false" customHeight="true" outlineLevel="0" collapsed="false">
      <c r="A900" s="51"/>
      <c r="B900" s="51"/>
      <c r="C900" s="59"/>
      <c r="D900" s="51"/>
    </row>
    <row r="901" customFormat="false" ht="15.75" hidden="false" customHeight="true" outlineLevel="0" collapsed="false">
      <c r="A901" s="51"/>
      <c r="B901" s="51"/>
      <c r="C901" s="59"/>
      <c r="D901" s="51"/>
    </row>
    <row r="902" customFormat="false" ht="15.75" hidden="false" customHeight="true" outlineLevel="0" collapsed="false">
      <c r="A902" s="51"/>
      <c r="B902" s="51"/>
      <c r="C902" s="59"/>
      <c r="D902" s="51"/>
    </row>
    <row r="903" customFormat="false" ht="15.75" hidden="false" customHeight="true" outlineLevel="0" collapsed="false">
      <c r="A903" s="51"/>
      <c r="B903" s="51"/>
      <c r="C903" s="59"/>
      <c r="D903" s="51"/>
    </row>
    <row r="904" customFormat="false" ht="15.75" hidden="false" customHeight="true" outlineLevel="0" collapsed="false">
      <c r="A904" s="51"/>
      <c r="B904" s="51"/>
      <c r="C904" s="59"/>
      <c r="D904" s="51"/>
    </row>
    <row r="905" customFormat="false" ht="15.75" hidden="false" customHeight="true" outlineLevel="0" collapsed="false">
      <c r="A905" s="51"/>
      <c r="B905" s="51"/>
      <c r="C905" s="59"/>
      <c r="D905" s="51"/>
    </row>
    <row r="906" customFormat="false" ht="15.75" hidden="false" customHeight="true" outlineLevel="0" collapsed="false">
      <c r="A906" s="51"/>
      <c r="B906" s="51"/>
      <c r="C906" s="59"/>
      <c r="D906" s="51"/>
    </row>
    <row r="907" customFormat="false" ht="15.75" hidden="false" customHeight="true" outlineLevel="0" collapsed="false">
      <c r="A907" s="51"/>
      <c r="B907" s="51"/>
      <c r="C907" s="59"/>
      <c r="D907" s="51"/>
    </row>
    <row r="908" customFormat="false" ht="15.75" hidden="false" customHeight="true" outlineLevel="0" collapsed="false">
      <c r="A908" s="51"/>
      <c r="B908" s="51"/>
      <c r="C908" s="59"/>
      <c r="D908" s="51"/>
    </row>
    <row r="909" customFormat="false" ht="15.75" hidden="false" customHeight="true" outlineLevel="0" collapsed="false">
      <c r="A909" s="51"/>
      <c r="B909" s="51"/>
      <c r="C909" s="59"/>
      <c r="D909" s="51"/>
    </row>
    <row r="910" customFormat="false" ht="15.75" hidden="false" customHeight="true" outlineLevel="0" collapsed="false">
      <c r="A910" s="51"/>
      <c r="B910" s="51"/>
      <c r="C910" s="59"/>
      <c r="D910" s="51"/>
    </row>
    <row r="911" customFormat="false" ht="15.75" hidden="false" customHeight="true" outlineLevel="0" collapsed="false">
      <c r="A911" s="51"/>
      <c r="B911" s="51"/>
      <c r="C911" s="59"/>
      <c r="D911" s="51"/>
    </row>
    <row r="912" customFormat="false" ht="15.75" hidden="false" customHeight="true" outlineLevel="0" collapsed="false">
      <c r="A912" s="51"/>
      <c r="B912" s="51"/>
      <c r="C912" s="59"/>
      <c r="D912" s="51"/>
    </row>
    <row r="913" customFormat="false" ht="15.75" hidden="false" customHeight="true" outlineLevel="0" collapsed="false">
      <c r="A913" s="51"/>
      <c r="B913" s="51"/>
      <c r="C913" s="59"/>
      <c r="D913" s="51"/>
    </row>
    <row r="914" customFormat="false" ht="15.75" hidden="false" customHeight="true" outlineLevel="0" collapsed="false">
      <c r="A914" s="51"/>
      <c r="B914" s="51"/>
      <c r="C914" s="59"/>
      <c r="D914" s="51"/>
    </row>
    <row r="915" customFormat="false" ht="15.75" hidden="false" customHeight="true" outlineLevel="0" collapsed="false">
      <c r="A915" s="51"/>
      <c r="B915" s="51"/>
      <c r="C915" s="59"/>
      <c r="D915" s="51"/>
    </row>
    <row r="916" customFormat="false" ht="15.75" hidden="false" customHeight="true" outlineLevel="0" collapsed="false">
      <c r="A916" s="51"/>
      <c r="B916" s="51"/>
      <c r="C916" s="59"/>
      <c r="D916" s="51"/>
    </row>
    <row r="917" customFormat="false" ht="15.75" hidden="false" customHeight="true" outlineLevel="0" collapsed="false">
      <c r="A917" s="51"/>
      <c r="B917" s="51"/>
      <c r="C917" s="59"/>
      <c r="D917" s="51"/>
    </row>
    <row r="918" customFormat="false" ht="15.75" hidden="false" customHeight="true" outlineLevel="0" collapsed="false">
      <c r="A918" s="51"/>
      <c r="B918" s="51"/>
      <c r="C918" s="59"/>
      <c r="D918" s="51"/>
    </row>
    <row r="919" customFormat="false" ht="15.75" hidden="false" customHeight="true" outlineLevel="0" collapsed="false">
      <c r="A919" s="51"/>
      <c r="B919" s="51"/>
      <c r="C919" s="59"/>
      <c r="D919" s="51"/>
    </row>
    <row r="920" customFormat="false" ht="15.75" hidden="false" customHeight="true" outlineLevel="0" collapsed="false">
      <c r="A920" s="51"/>
      <c r="B920" s="51"/>
      <c r="C920" s="59"/>
      <c r="D920" s="51"/>
    </row>
    <row r="921" customFormat="false" ht="15.75" hidden="false" customHeight="true" outlineLevel="0" collapsed="false">
      <c r="A921" s="51"/>
      <c r="B921" s="51"/>
      <c r="C921" s="59"/>
      <c r="D921" s="51"/>
    </row>
    <row r="922" customFormat="false" ht="15.75" hidden="false" customHeight="true" outlineLevel="0" collapsed="false">
      <c r="A922" s="51"/>
      <c r="B922" s="51"/>
      <c r="C922" s="59"/>
      <c r="D922" s="51"/>
    </row>
    <row r="923" customFormat="false" ht="15.75" hidden="false" customHeight="true" outlineLevel="0" collapsed="false">
      <c r="A923" s="51"/>
      <c r="B923" s="51"/>
      <c r="C923" s="59"/>
      <c r="D923" s="51"/>
    </row>
    <row r="924" customFormat="false" ht="15.75" hidden="false" customHeight="true" outlineLevel="0" collapsed="false">
      <c r="A924" s="51"/>
      <c r="B924" s="51"/>
      <c r="C924" s="59"/>
      <c r="D924" s="51"/>
    </row>
    <row r="925" customFormat="false" ht="15.75" hidden="false" customHeight="true" outlineLevel="0" collapsed="false">
      <c r="A925" s="51"/>
      <c r="B925" s="51"/>
      <c r="C925" s="59"/>
      <c r="D925" s="51"/>
    </row>
    <row r="926" customFormat="false" ht="15.75" hidden="false" customHeight="true" outlineLevel="0" collapsed="false">
      <c r="A926" s="51"/>
      <c r="B926" s="51"/>
      <c r="C926" s="59"/>
      <c r="D926" s="51"/>
    </row>
    <row r="927" customFormat="false" ht="15.75" hidden="false" customHeight="true" outlineLevel="0" collapsed="false">
      <c r="A927" s="51"/>
      <c r="B927" s="51"/>
      <c r="C927" s="59"/>
      <c r="D927" s="51"/>
    </row>
    <row r="928" customFormat="false" ht="15.75" hidden="false" customHeight="true" outlineLevel="0" collapsed="false">
      <c r="A928" s="51"/>
      <c r="B928" s="51"/>
      <c r="C928" s="59"/>
      <c r="D928" s="51"/>
    </row>
    <row r="929" customFormat="false" ht="15.75" hidden="false" customHeight="true" outlineLevel="0" collapsed="false">
      <c r="A929" s="51"/>
      <c r="B929" s="51"/>
      <c r="C929" s="59"/>
      <c r="D929" s="51"/>
    </row>
    <row r="930" customFormat="false" ht="15.75" hidden="false" customHeight="true" outlineLevel="0" collapsed="false">
      <c r="A930" s="51"/>
      <c r="B930" s="51"/>
      <c r="C930" s="59"/>
      <c r="D930" s="51"/>
    </row>
    <row r="931" customFormat="false" ht="15.75" hidden="false" customHeight="true" outlineLevel="0" collapsed="false">
      <c r="A931" s="51"/>
      <c r="B931" s="51"/>
      <c r="C931" s="59"/>
      <c r="D931" s="51"/>
    </row>
    <row r="932" customFormat="false" ht="15.75" hidden="false" customHeight="true" outlineLevel="0" collapsed="false">
      <c r="A932" s="51"/>
      <c r="B932" s="51"/>
      <c r="C932" s="59"/>
      <c r="D932" s="51"/>
    </row>
    <row r="933" customFormat="false" ht="15.75" hidden="false" customHeight="true" outlineLevel="0" collapsed="false">
      <c r="A933" s="51"/>
      <c r="B933" s="51"/>
      <c r="C933" s="59"/>
      <c r="D933" s="51"/>
    </row>
    <row r="934" customFormat="false" ht="15.75" hidden="false" customHeight="true" outlineLevel="0" collapsed="false">
      <c r="A934" s="51"/>
      <c r="B934" s="51"/>
      <c r="C934" s="59"/>
      <c r="D934" s="51"/>
    </row>
    <row r="935" customFormat="false" ht="15.75" hidden="false" customHeight="true" outlineLevel="0" collapsed="false">
      <c r="A935" s="51"/>
      <c r="B935" s="51"/>
      <c r="C935" s="59"/>
      <c r="D935" s="51"/>
    </row>
    <row r="936" customFormat="false" ht="15.75" hidden="false" customHeight="true" outlineLevel="0" collapsed="false">
      <c r="A936" s="51"/>
      <c r="B936" s="51"/>
      <c r="C936" s="59"/>
      <c r="D936" s="51"/>
    </row>
    <row r="937" customFormat="false" ht="15.75" hidden="false" customHeight="true" outlineLevel="0" collapsed="false">
      <c r="A937" s="51"/>
      <c r="B937" s="51"/>
      <c r="C937" s="59"/>
      <c r="D937" s="51"/>
    </row>
    <row r="938" customFormat="false" ht="15.75" hidden="false" customHeight="true" outlineLevel="0" collapsed="false">
      <c r="A938" s="51"/>
      <c r="B938" s="51"/>
      <c r="C938" s="59"/>
      <c r="D938" s="51"/>
    </row>
    <row r="939" customFormat="false" ht="15.75" hidden="false" customHeight="true" outlineLevel="0" collapsed="false">
      <c r="A939" s="51"/>
      <c r="B939" s="51"/>
      <c r="C939" s="59"/>
      <c r="D939" s="51"/>
    </row>
    <row r="940" customFormat="false" ht="15.75" hidden="false" customHeight="true" outlineLevel="0" collapsed="false">
      <c r="A940" s="51"/>
      <c r="B940" s="51"/>
      <c r="C940" s="59"/>
      <c r="D940" s="51"/>
    </row>
    <row r="941" customFormat="false" ht="15.75" hidden="false" customHeight="true" outlineLevel="0" collapsed="false">
      <c r="A941" s="51"/>
      <c r="B941" s="51"/>
      <c r="C941" s="59"/>
      <c r="D941" s="51"/>
    </row>
    <row r="942" customFormat="false" ht="15.75" hidden="false" customHeight="true" outlineLevel="0" collapsed="false">
      <c r="A942" s="51"/>
      <c r="B942" s="51"/>
      <c r="C942" s="59"/>
      <c r="D942" s="51"/>
    </row>
    <row r="943" customFormat="false" ht="15.75" hidden="false" customHeight="true" outlineLevel="0" collapsed="false">
      <c r="A943" s="51"/>
      <c r="B943" s="51"/>
      <c r="C943" s="59"/>
      <c r="D943" s="51"/>
    </row>
    <row r="944" customFormat="false" ht="15.75" hidden="false" customHeight="true" outlineLevel="0" collapsed="false">
      <c r="A944" s="51"/>
      <c r="B944" s="51"/>
      <c r="C944" s="59"/>
      <c r="D944" s="51"/>
    </row>
    <row r="945" customFormat="false" ht="15.75" hidden="false" customHeight="true" outlineLevel="0" collapsed="false">
      <c r="A945" s="51"/>
      <c r="B945" s="51"/>
      <c r="C945" s="59"/>
      <c r="D945" s="51"/>
    </row>
    <row r="946" customFormat="false" ht="15.75" hidden="false" customHeight="true" outlineLevel="0" collapsed="false">
      <c r="A946" s="51"/>
      <c r="B946" s="51"/>
      <c r="C946" s="59"/>
      <c r="D946" s="51"/>
    </row>
    <row r="947" customFormat="false" ht="15.75" hidden="false" customHeight="true" outlineLevel="0" collapsed="false">
      <c r="A947" s="51"/>
      <c r="B947" s="51"/>
      <c r="C947" s="59"/>
      <c r="D947" s="51"/>
    </row>
    <row r="948" customFormat="false" ht="15.75" hidden="false" customHeight="true" outlineLevel="0" collapsed="false">
      <c r="A948" s="51"/>
      <c r="B948" s="51"/>
      <c r="C948" s="59"/>
      <c r="D948" s="51"/>
    </row>
    <row r="949" customFormat="false" ht="15.75" hidden="false" customHeight="true" outlineLevel="0" collapsed="false">
      <c r="A949" s="51"/>
      <c r="B949" s="51"/>
      <c r="C949" s="59"/>
      <c r="D949" s="51"/>
    </row>
    <row r="950" customFormat="false" ht="15.75" hidden="false" customHeight="true" outlineLevel="0" collapsed="false">
      <c r="A950" s="51"/>
      <c r="B950" s="51"/>
      <c r="C950" s="59"/>
      <c r="D950" s="51"/>
    </row>
    <row r="951" customFormat="false" ht="15.75" hidden="false" customHeight="true" outlineLevel="0" collapsed="false">
      <c r="A951" s="51"/>
      <c r="B951" s="51"/>
      <c r="C951" s="59"/>
      <c r="D951" s="51"/>
    </row>
    <row r="952" customFormat="false" ht="15.75" hidden="false" customHeight="true" outlineLevel="0" collapsed="false">
      <c r="A952" s="51"/>
      <c r="B952" s="51"/>
      <c r="C952" s="59"/>
      <c r="D952" s="51"/>
    </row>
    <row r="953" customFormat="false" ht="15.75" hidden="false" customHeight="true" outlineLevel="0" collapsed="false">
      <c r="A953" s="51"/>
      <c r="B953" s="51"/>
      <c r="C953" s="59"/>
      <c r="D953" s="51"/>
    </row>
    <row r="954" customFormat="false" ht="15.75" hidden="false" customHeight="true" outlineLevel="0" collapsed="false">
      <c r="A954" s="51"/>
      <c r="B954" s="51"/>
      <c r="C954" s="59"/>
      <c r="D954" s="51"/>
    </row>
    <row r="955" customFormat="false" ht="15.75" hidden="false" customHeight="true" outlineLevel="0" collapsed="false">
      <c r="A955" s="51"/>
      <c r="B955" s="51"/>
      <c r="C955" s="59"/>
      <c r="D955" s="51"/>
    </row>
    <row r="956" customFormat="false" ht="15.75" hidden="false" customHeight="true" outlineLevel="0" collapsed="false">
      <c r="A956" s="51"/>
      <c r="B956" s="51"/>
      <c r="C956" s="59"/>
      <c r="D956" s="51"/>
    </row>
    <row r="957" customFormat="false" ht="15.75" hidden="false" customHeight="true" outlineLevel="0" collapsed="false">
      <c r="A957" s="51"/>
      <c r="B957" s="51"/>
      <c r="C957" s="59"/>
      <c r="D957" s="51"/>
    </row>
    <row r="958" customFormat="false" ht="15.75" hidden="false" customHeight="true" outlineLevel="0" collapsed="false">
      <c r="A958" s="51"/>
      <c r="B958" s="51"/>
      <c r="C958" s="59"/>
      <c r="D958" s="51"/>
    </row>
    <row r="959" customFormat="false" ht="15.75" hidden="false" customHeight="true" outlineLevel="0" collapsed="false">
      <c r="A959" s="51"/>
      <c r="B959" s="51"/>
      <c r="C959" s="59"/>
      <c r="D959" s="51"/>
    </row>
    <row r="960" customFormat="false" ht="15.75" hidden="false" customHeight="true" outlineLevel="0" collapsed="false">
      <c r="A960" s="51"/>
      <c r="B960" s="51"/>
      <c r="C960" s="59"/>
      <c r="D960" s="51"/>
    </row>
    <row r="961" customFormat="false" ht="15.75" hidden="false" customHeight="true" outlineLevel="0" collapsed="false">
      <c r="A961" s="51"/>
      <c r="B961" s="51"/>
      <c r="C961" s="59"/>
      <c r="D961" s="51"/>
    </row>
    <row r="962" customFormat="false" ht="15.75" hidden="false" customHeight="true" outlineLevel="0" collapsed="false">
      <c r="A962" s="51"/>
      <c r="B962" s="51"/>
      <c r="C962" s="59"/>
      <c r="D962" s="51"/>
    </row>
    <row r="963" customFormat="false" ht="15.75" hidden="false" customHeight="true" outlineLevel="0" collapsed="false">
      <c r="A963" s="51"/>
      <c r="B963" s="51"/>
      <c r="C963" s="59"/>
      <c r="D963" s="51"/>
    </row>
    <row r="964" customFormat="false" ht="15.75" hidden="false" customHeight="true" outlineLevel="0" collapsed="false">
      <c r="A964" s="51"/>
      <c r="B964" s="51"/>
      <c r="C964" s="59"/>
      <c r="D964" s="51"/>
    </row>
    <row r="965" customFormat="false" ht="15.75" hidden="false" customHeight="true" outlineLevel="0" collapsed="false">
      <c r="A965" s="51"/>
      <c r="B965" s="51"/>
      <c r="C965" s="59"/>
      <c r="D965" s="51"/>
    </row>
    <row r="966" customFormat="false" ht="15.75" hidden="false" customHeight="true" outlineLevel="0" collapsed="false">
      <c r="A966" s="51"/>
      <c r="B966" s="51"/>
      <c r="C966" s="59"/>
      <c r="D966" s="51"/>
    </row>
    <row r="967" customFormat="false" ht="15.75" hidden="false" customHeight="true" outlineLevel="0" collapsed="false">
      <c r="A967" s="51"/>
      <c r="B967" s="51"/>
      <c r="C967" s="59"/>
      <c r="D967" s="51"/>
    </row>
    <row r="968" customFormat="false" ht="15.75" hidden="false" customHeight="true" outlineLevel="0" collapsed="false">
      <c r="A968" s="51"/>
      <c r="B968" s="51"/>
      <c r="C968" s="59"/>
      <c r="D968" s="51"/>
    </row>
    <row r="969" customFormat="false" ht="15.75" hidden="false" customHeight="true" outlineLevel="0" collapsed="false">
      <c r="A969" s="51"/>
      <c r="B969" s="51"/>
      <c r="C969" s="59"/>
      <c r="D969" s="51"/>
    </row>
    <row r="970" customFormat="false" ht="15.75" hidden="false" customHeight="true" outlineLevel="0" collapsed="false">
      <c r="A970" s="51"/>
      <c r="B970" s="51"/>
      <c r="C970" s="59"/>
      <c r="D970" s="51"/>
    </row>
    <row r="971" customFormat="false" ht="15.75" hidden="false" customHeight="true" outlineLevel="0" collapsed="false">
      <c r="A971" s="51"/>
      <c r="B971" s="51"/>
      <c r="C971" s="59"/>
      <c r="D971" s="51"/>
    </row>
    <row r="972" customFormat="false" ht="15.75" hidden="false" customHeight="true" outlineLevel="0" collapsed="false">
      <c r="A972" s="51"/>
      <c r="B972" s="51"/>
      <c r="C972" s="59"/>
      <c r="D972" s="51"/>
    </row>
    <row r="973" customFormat="false" ht="15.75" hidden="false" customHeight="true" outlineLevel="0" collapsed="false">
      <c r="A973" s="51"/>
      <c r="B973" s="51"/>
      <c r="C973" s="59"/>
      <c r="D973" s="51"/>
    </row>
    <row r="974" customFormat="false" ht="15.75" hidden="false" customHeight="true" outlineLevel="0" collapsed="false">
      <c r="A974" s="51"/>
      <c r="B974" s="51"/>
      <c r="C974" s="59"/>
      <c r="D974" s="51"/>
    </row>
    <row r="975" customFormat="false" ht="15.75" hidden="false" customHeight="true" outlineLevel="0" collapsed="false">
      <c r="A975" s="51"/>
      <c r="B975" s="51"/>
      <c r="C975" s="59"/>
      <c r="D975" s="51"/>
    </row>
    <row r="976" customFormat="false" ht="15.75" hidden="false" customHeight="true" outlineLevel="0" collapsed="false">
      <c r="A976" s="51"/>
      <c r="B976" s="51"/>
      <c r="C976" s="59"/>
      <c r="D976" s="51"/>
    </row>
    <row r="977" customFormat="false" ht="15.75" hidden="false" customHeight="true" outlineLevel="0" collapsed="false">
      <c r="A977" s="51"/>
      <c r="B977" s="51"/>
      <c r="C977" s="59"/>
      <c r="D977" s="51"/>
    </row>
    <row r="978" customFormat="false" ht="15.75" hidden="false" customHeight="true" outlineLevel="0" collapsed="false">
      <c r="A978" s="51"/>
      <c r="B978" s="51"/>
      <c r="C978" s="59"/>
      <c r="D978" s="51"/>
    </row>
    <row r="979" customFormat="false" ht="15.75" hidden="false" customHeight="true" outlineLevel="0" collapsed="false">
      <c r="A979" s="51"/>
      <c r="B979" s="51"/>
      <c r="C979" s="59"/>
      <c r="D979" s="51"/>
    </row>
    <row r="980" customFormat="false" ht="15.75" hidden="false" customHeight="true" outlineLevel="0" collapsed="false">
      <c r="A980" s="51"/>
      <c r="B980" s="51"/>
      <c r="C980" s="59"/>
      <c r="D980" s="51"/>
    </row>
    <row r="981" customFormat="false" ht="15.75" hidden="false" customHeight="true" outlineLevel="0" collapsed="false">
      <c r="A981" s="51"/>
      <c r="B981" s="51"/>
      <c r="C981" s="59"/>
      <c r="D981" s="51"/>
    </row>
    <row r="982" customFormat="false" ht="15.75" hidden="false" customHeight="true" outlineLevel="0" collapsed="false">
      <c r="A982" s="51"/>
      <c r="B982" s="51"/>
      <c r="C982" s="59"/>
      <c r="D982" s="51"/>
    </row>
    <row r="983" customFormat="false" ht="15.75" hidden="false" customHeight="true" outlineLevel="0" collapsed="false">
      <c r="A983" s="51"/>
      <c r="B983" s="51"/>
      <c r="C983" s="59"/>
      <c r="D983" s="51"/>
    </row>
    <row r="984" customFormat="false" ht="15.75" hidden="false" customHeight="true" outlineLevel="0" collapsed="false">
      <c r="A984" s="51"/>
      <c r="B984" s="51"/>
      <c r="C984" s="59"/>
      <c r="D984" s="51"/>
    </row>
    <row r="985" customFormat="false" ht="15.75" hidden="false" customHeight="true" outlineLevel="0" collapsed="false">
      <c r="A985" s="51"/>
      <c r="B985" s="51"/>
      <c r="C985" s="59"/>
      <c r="D985" s="51"/>
    </row>
    <row r="986" customFormat="false" ht="15.75" hidden="false" customHeight="true" outlineLevel="0" collapsed="false">
      <c r="A986" s="51"/>
      <c r="B986" s="51"/>
      <c r="C986" s="59"/>
      <c r="D986" s="51"/>
    </row>
    <row r="987" customFormat="false" ht="15.75" hidden="false" customHeight="true" outlineLevel="0" collapsed="false">
      <c r="A987" s="51"/>
      <c r="B987" s="51"/>
      <c r="C987" s="59"/>
      <c r="D987" s="51"/>
    </row>
    <row r="988" customFormat="false" ht="15.75" hidden="false" customHeight="true" outlineLevel="0" collapsed="false">
      <c r="A988" s="51"/>
      <c r="B988" s="51"/>
      <c r="C988" s="59"/>
      <c r="D988" s="51"/>
    </row>
    <row r="989" customFormat="false" ht="15.75" hidden="false" customHeight="true" outlineLevel="0" collapsed="false">
      <c r="A989" s="51"/>
      <c r="B989" s="51"/>
      <c r="C989" s="59"/>
      <c r="D989" s="51"/>
    </row>
    <row r="990" customFormat="false" ht="15.75" hidden="false" customHeight="true" outlineLevel="0" collapsed="false">
      <c r="A990" s="51"/>
      <c r="B990" s="51"/>
      <c r="C990" s="59"/>
      <c r="D990" s="51"/>
    </row>
    <row r="991" customFormat="false" ht="15.75" hidden="false" customHeight="true" outlineLevel="0" collapsed="false">
      <c r="A991" s="51"/>
      <c r="B991" s="51"/>
      <c r="C991" s="59"/>
      <c r="D991" s="51"/>
    </row>
    <row r="992" customFormat="false" ht="15.75" hidden="false" customHeight="true" outlineLevel="0" collapsed="false">
      <c r="A992" s="51"/>
      <c r="B992" s="51"/>
      <c r="C992" s="59"/>
      <c r="D992" s="51"/>
    </row>
    <row r="993" customFormat="false" ht="15.75" hidden="false" customHeight="true" outlineLevel="0" collapsed="false">
      <c r="A993" s="51"/>
      <c r="B993" s="51"/>
      <c r="C993" s="59"/>
      <c r="D993" s="51"/>
    </row>
    <row r="994" customFormat="false" ht="15.75" hidden="false" customHeight="true" outlineLevel="0" collapsed="false">
      <c r="A994" s="51"/>
      <c r="B994" s="51"/>
      <c r="C994" s="59"/>
      <c r="D994" s="51"/>
    </row>
    <row r="995" customFormat="false" ht="15.75" hidden="false" customHeight="true" outlineLevel="0" collapsed="false">
      <c r="A995" s="51"/>
      <c r="B995" s="51"/>
      <c r="C995" s="59"/>
      <c r="D995" s="51"/>
    </row>
    <row r="996" customFormat="false" ht="15.75" hidden="false" customHeight="true" outlineLevel="0" collapsed="false">
      <c r="A996" s="51"/>
      <c r="B996" s="51"/>
      <c r="C996" s="59"/>
      <c r="D996" s="51"/>
    </row>
    <row r="997" customFormat="false" ht="15.75" hidden="false" customHeight="true" outlineLevel="0" collapsed="false">
      <c r="A997" s="51"/>
      <c r="B997" s="51"/>
      <c r="C997" s="59"/>
      <c r="D997" s="51"/>
    </row>
    <row r="998" customFormat="false" ht="15.75" hidden="false" customHeight="true" outlineLevel="0" collapsed="false">
      <c r="A998" s="51"/>
      <c r="B998" s="51"/>
      <c r="C998" s="59"/>
      <c r="D998" s="51"/>
    </row>
    <row r="999" customFormat="false" ht="15.75" hidden="false" customHeight="true" outlineLevel="0" collapsed="false">
      <c r="A999" s="51"/>
      <c r="B999" s="51"/>
      <c r="C999" s="59"/>
      <c r="D999" s="51"/>
    </row>
    <row r="1000" customFormat="false" ht="15.75" hidden="false" customHeight="true" outlineLevel="0" collapsed="false">
      <c r="A1000" s="51"/>
      <c r="B1000" s="51"/>
      <c r="C1000" s="59"/>
      <c r="D1000" s="51"/>
    </row>
  </sheetData>
  <autoFilter ref="A1:D100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5" min="4" style="0" width="14.24"/>
    <col collapsed="false" customWidth="true" hidden="false" outlineLevel="0" max="6" min="6" style="0" width="24.75"/>
    <col collapsed="false" customWidth="true" hidden="false" outlineLevel="0" max="7" min="7" style="0" width="48.88"/>
    <col collapsed="false" customWidth="true" hidden="false" outlineLevel="0" max="10" min="8" style="0" width="9.13"/>
    <col collapsed="false" customWidth="true" hidden="false" outlineLevel="0" max="24" min="11" style="0" width="8.63"/>
    <col collapsed="false" customWidth="true" hidden="false" outlineLevel="0" max="25" min="25" style="0" width="12.75"/>
  </cols>
  <sheetData>
    <row r="1" customFormat="false" ht="12.75" hidden="false" customHeight="true" outlineLevel="0" collapsed="false">
      <c r="A1" s="39" t="s">
        <v>140</v>
      </c>
      <c r="B1" s="39" t="s">
        <v>141</v>
      </c>
      <c r="C1" s="55" t="s">
        <v>33</v>
      </c>
      <c r="D1" s="39" t="s">
        <v>110</v>
      </c>
      <c r="H1" s="33"/>
      <c r="I1" s="33"/>
      <c r="J1" s="33"/>
      <c r="K1" s="33"/>
      <c r="L1" s="33"/>
      <c r="M1" s="33"/>
      <c r="N1" s="33"/>
      <c r="O1" s="33"/>
      <c r="P1" s="33"/>
      <c r="Q1" s="33"/>
      <c r="R1" s="33"/>
      <c r="S1" s="33"/>
      <c r="T1" s="33"/>
      <c r="U1" s="33"/>
      <c r="V1" s="33"/>
      <c r="W1" s="33"/>
      <c r="X1" s="33"/>
      <c r="Y1" s="33"/>
    </row>
    <row r="2" customFormat="false" ht="12.75" hidden="false" customHeight="true" outlineLevel="0" collapsed="false">
      <c r="A2" s="56" t="s">
        <v>143</v>
      </c>
      <c r="B2" s="56" t="str">
        <f aca="false" t="array" ref="B2:B2">INDEX(Countries!$D$2:$D$255, MATCH(A2, Countries!$B$2:$B$255, 0))</f>
        <v>USA</v>
      </c>
      <c r="C2" s="50" t="n">
        <v>66666.6666666667</v>
      </c>
      <c r="D2" s="51" t="s">
        <v>170</v>
      </c>
      <c r="E2" s="60"/>
    </row>
    <row r="3" customFormat="false" ht="12.75" hidden="false" customHeight="true" outlineLevel="0" collapsed="false">
      <c r="A3" s="56" t="s">
        <v>146</v>
      </c>
      <c r="B3" s="56" t="str">
        <f aca="false" t="array" ref="B3:B3">INDEX(Countries!$D$2:$D$255, MATCH(A3, Countries!$B$2:$B$255, 0))</f>
        <v>IDN</v>
      </c>
      <c r="C3" s="50" t="n">
        <v>46666.6666666667</v>
      </c>
      <c r="D3" s="51" t="s">
        <v>171</v>
      </c>
      <c r="E3" s="60"/>
    </row>
    <row r="4" customFormat="false" ht="12.75" hidden="false" customHeight="true" outlineLevel="0" collapsed="false">
      <c r="A4" s="56" t="s">
        <v>147</v>
      </c>
      <c r="B4" s="56" t="str">
        <f aca="false" t="array" ref="B4:B4">INDEX(Countries!$D$2:$D$255, MATCH(A4, Countries!$B$2:$B$255, 0))</f>
        <v>AUS</v>
      </c>
      <c r="C4" s="50" t="n">
        <v>120000</v>
      </c>
      <c r="D4" s="51" t="s">
        <v>172</v>
      </c>
      <c r="E4" s="60"/>
    </row>
    <row r="5" customFormat="false" ht="12.75" hidden="false" customHeight="true" outlineLevel="0" collapsed="false">
      <c r="A5" s="56" t="s">
        <v>148</v>
      </c>
      <c r="B5" s="56" t="str">
        <f aca="false" t="array" ref="B5:B5">INDEX(Countries!$D$2:$D$255, MATCH(A5, Countries!$B$2:$B$255, 0))</f>
        <v>BHS</v>
      </c>
      <c r="C5" s="50" t="n">
        <v>106666.666666667</v>
      </c>
      <c r="D5" s="51" t="s">
        <v>173</v>
      </c>
      <c r="E5" s="60"/>
    </row>
    <row r="6" customFormat="false" ht="12.75" hidden="false" customHeight="true" outlineLevel="0" collapsed="false">
      <c r="A6" s="56" t="s">
        <v>149</v>
      </c>
      <c r="B6" s="56" t="str">
        <f aca="false" t="array" ref="B6:B6">INDEX(Countries!$D$2:$D$255, MATCH(A6, Countries!$B$2:$B$255, 0))</f>
        <v>KEN</v>
      </c>
      <c r="C6" s="50" t="n">
        <v>46666.6666666667</v>
      </c>
      <c r="D6" s="51" t="s">
        <v>174</v>
      </c>
      <c r="E6" s="60"/>
    </row>
    <row r="7" customFormat="false" ht="12.75" hidden="false" customHeight="true" outlineLevel="0" collapsed="false">
      <c r="A7" s="56" t="s">
        <v>150</v>
      </c>
      <c r="B7" s="56" t="str">
        <f aca="false" t="array" ref="B7:B7">INDEX(Countries!$D$2:$D$255, MATCH(A7, Countries!$B$2:$B$255, 0))</f>
        <v>MEX</v>
      </c>
      <c r="C7" s="50" t="n">
        <v>46666.6666666667</v>
      </c>
      <c r="D7" s="51" t="s">
        <v>171</v>
      </c>
      <c r="E7" s="60"/>
    </row>
    <row r="8" customFormat="false" ht="12.75" hidden="false" customHeight="true" outlineLevel="0" collapsed="false">
      <c r="A8" s="56" t="s">
        <v>151</v>
      </c>
      <c r="B8" s="56" t="str">
        <f aca="false" t="array" ref="B8:B8">INDEX(Countries!$D$2:$D$255, MATCH(A8, Countries!$B$2:$B$255, 0))</f>
        <v>COL</v>
      </c>
      <c r="C8" s="50" t="n">
        <v>43333.3333333333</v>
      </c>
      <c r="D8" s="51" t="s">
        <v>174</v>
      </c>
      <c r="E8" s="60"/>
    </row>
    <row r="9" customFormat="false" ht="12.75" hidden="false" customHeight="true" outlineLevel="0" collapsed="false">
      <c r="A9" s="56" t="s">
        <v>152</v>
      </c>
      <c r="B9" s="56" t="str">
        <f aca="false" t="array" ref="B9:B9">INDEX(Countries!$D$2:$D$255, MATCH(A9, Countries!$B$2:$B$255, 0))</f>
        <v>IND</v>
      </c>
      <c r="C9" s="50" t="n">
        <v>46666.6666666667</v>
      </c>
      <c r="D9" s="51" t="s">
        <v>171</v>
      </c>
      <c r="E9" s="60"/>
    </row>
    <row r="10" customFormat="false" ht="12.75" hidden="false" customHeight="true" outlineLevel="0" collapsed="false">
      <c r="A10" s="56" t="s">
        <v>153</v>
      </c>
      <c r="B10" s="56" t="str">
        <f aca="false" t="array" ref="B10:B10">INDEX(Countries!$D$2:$D$255, MATCH(A10, Countries!$B$2:$B$255, 0))</f>
        <v>CHN</v>
      </c>
      <c r="C10" s="57" t="n">
        <v>50000</v>
      </c>
      <c r="D10" s="51" t="s">
        <v>175</v>
      </c>
      <c r="E10" s="60"/>
    </row>
    <row r="11" customFormat="false" ht="12.75" hidden="false" customHeight="true" outlineLevel="0" collapsed="false">
      <c r="A11" s="51"/>
      <c r="B11" s="51"/>
      <c r="C11" s="50"/>
      <c r="D11" s="51"/>
      <c r="G11" s="2"/>
      <c r="H11" s="2"/>
      <c r="I11" s="2"/>
      <c r="J11" s="2"/>
      <c r="K11" s="2"/>
      <c r="L11" s="2"/>
      <c r="M11" s="2"/>
      <c r="N11" s="2"/>
      <c r="O11" s="2"/>
      <c r="P11" s="2"/>
      <c r="Q11" s="2"/>
      <c r="R11" s="2"/>
      <c r="S11" s="2"/>
      <c r="T11" s="2"/>
      <c r="U11" s="2"/>
      <c r="V11" s="2"/>
      <c r="W11" s="2"/>
      <c r="X11" s="2"/>
      <c r="Y11" s="2"/>
    </row>
    <row r="12" customFormat="false" ht="12.75" hidden="false" customHeight="true" outlineLevel="0" collapsed="false">
      <c r="A12" s="51"/>
      <c r="B12" s="51"/>
      <c r="C12" s="50"/>
      <c r="D12" s="51"/>
      <c r="G12" s="2"/>
      <c r="H12" s="2"/>
      <c r="I12" s="2"/>
      <c r="J12" s="2"/>
      <c r="K12" s="2"/>
      <c r="L12" s="2"/>
      <c r="M12" s="2"/>
      <c r="N12" s="2"/>
      <c r="O12" s="2"/>
      <c r="P12" s="2"/>
      <c r="Q12" s="2"/>
      <c r="R12" s="2"/>
      <c r="S12" s="2"/>
      <c r="T12" s="2"/>
      <c r="U12" s="2"/>
      <c r="V12" s="2"/>
      <c r="W12" s="2"/>
      <c r="X12" s="2"/>
      <c r="Y12" s="2"/>
    </row>
    <row r="13" customFormat="false" ht="12.75" hidden="false" customHeight="true" outlineLevel="0" collapsed="false">
      <c r="A13" s="51"/>
      <c r="B13" s="51"/>
      <c r="C13" s="50"/>
      <c r="D13" s="51"/>
      <c r="G13" s="2"/>
      <c r="H13" s="2"/>
      <c r="I13" s="2"/>
      <c r="J13" s="2"/>
      <c r="K13" s="2"/>
      <c r="L13" s="2"/>
      <c r="M13" s="2"/>
      <c r="N13" s="2"/>
      <c r="O13" s="2"/>
      <c r="P13" s="2"/>
      <c r="Q13" s="2"/>
      <c r="R13" s="2"/>
      <c r="S13" s="2"/>
      <c r="T13" s="2"/>
      <c r="U13" s="2"/>
      <c r="V13" s="2"/>
      <c r="W13" s="2"/>
      <c r="X13" s="2"/>
      <c r="Y13" s="2"/>
    </row>
    <row r="14" customFormat="false" ht="12.75" hidden="false" customHeight="true" outlineLevel="0" collapsed="false">
      <c r="A14" s="51"/>
      <c r="B14" s="51"/>
      <c r="C14" s="50"/>
      <c r="D14" s="51"/>
      <c r="G14" s="2"/>
      <c r="H14" s="2"/>
      <c r="I14" s="2"/>
      <c r="J14" s="2"/>
      <c r="K14" s="2"/>
      <c r="L14" s="2"/>
      <c r="M14" s="2"/>
      <c r="N14" s="2"/>
      <c r="O14" s="2"/>
      <c r="P14" s="2"/>
      <c r="Q14" s="2"/>
      <c r="R14" s="2"/>
      <c r="S14" s="2"/>
      <c r="T14" s="2"/>
      <c r="U14" s="2"/>
      <c r="V14" s="2"/>
      <c r="W14" s="2"/>
      <c r="X14" s="2"/>
      <c r="Y14" s="2"/>
    </row>
    <row r="15" customFormat="false" ht="12.75" hidden="false" customHeight="true" outlineLevel="0" collapsed="false">
      <c r="A15" s="51"/>
      <c r="B15" s="51"/>
      <c r="C15" s="50"/>
      <c r="D15" s="51"/>
      <c r="G15" s="2"/>
      <c r="H15" s="2"/>
      <c r="I15" s="2"/>
      <c r="J15" s="2"/>
      <c r="K15" s="2"/>
      <c r="L15" s="2"/>
      <c r="M15" s="2"/>
      <c r="N15" s="2"/>
      <c r="O15" s="2"/>
      <c r="P15" s="2"/>
      <c r="Q15" s="2"/>
      <c r="R15" s="2"/>
      <c r="S15" s="2"/>
      <c r="T15" s="2"/>
      <c r="U15" s="2"/>
      <c r="V15" s="2"/>
      <c r="W15" s="2"/>
      <c r="X15" s="2"/>
      <c r="Y15" s="2"/>
    </row>
    <row r="16" customFormat="false" ht="12.75" hidden="false" customHeight="true" outlineLevel="0" collapsed="false">
      <c r="A16" s="51"/>
      <c r="B16" s="51"/>
      <c r="C16" s="50"/>
      <c r="D16" s="51"/>
      <c r="G16" s="2"/>
      <c r="H16" s="2"/>
      <c r="I16" s="2"/>
      <c r="J16" s="2"/>
      <c r="K16" s="2"/>
      <c r="L16" s="2"/>
      <c r="M16" s="2"/>
      <c r="N16" s="2"/>
      <c r="O16" s="2"/>
      <c r="P16" s="2"/>
      <c r="Q16" s="2"/>
      <c r="R16" s="2"/>
      <c r="S16" s="2"/>
      <c r="T16" s="2"/>
      <c r="U16" s="2"/>
      <c r="V16" s="2"/>
      <c r="W16" s="2"/>
      <c r="X16" s="2"/>
      <c r="Y16" s="2"/>
    </row>
    <row r="17" customFormat="false" ht="12.75" hidden="false" customHeight="true" outlineLevel="0" collapsed="false">
      <c r="A17" s="51"/>
      <c r="B17" s="51"/>
      <c r="C17" s="50"/>
      <c r="D17" s="51"/>
      <c r="G17" s="2"/>
      <c r="H17" s="2"/>
      <c r="I17" s="2"/>
      <c r="J17" s="2"/>
      <c r="K17" s="2"/>
      <c r="L17" s="2"/>
      <c r="M17" s="2"/>
      <c r="N17" s="2"/>
      <c r="O17" s="2"/>
      <c r="P17" s="2"/>
      <c r="Q17" s="2"/>
      <c r="R17" s="2"/>
      <c r="S17" s="2"/>
      <c r="T17" s="2"/>
      <c r="U17" s="2"/>
      <c r="V17" s="2"/>
      <c r="W17" s="2"/>
      <c r="X17" s="2"/>
      <c r="Y17" s="2"/>
    </row>
    <row r="18" customFormat="false" ht="12.75" hidden="false" customHeight="true" outlineLevel="0" collapsed="false">
      <c r="A18" s="51"/>
      <c r="B18" s="51"/>
      <c r="C18" s="50"/>
      <c r="D18" s="51"/>
      <c r="G18" s="2"/>
      <c r="H18" s="2"/>
      <c r="I18" s="2"/>
      <c r="J18" s="2"/>
      <c r="K18" s="2"/>
      <c r="L18" s="2"/>
      <c r="M18" s="2"/>
      <c r="N18" s="2"/>
      <c r="O18" s="2"/>
      <c r="P18" s="2"/>
      <c r="Q18" s="2"/>
      <c r="R18" s="2"/>
      <c r="S18" s="2"/>
      <c r="T18" s="2"/>
      <c r="U18" s="2"/>
      <c r="V18" s="2"/>
      <c r="W18" s="2"/>
      <c r="X18" s="2"/>
      <c r="Y18" s="2"/>
    </row>
    <row r="19" customFormat="false" ht="12.75" hidden="false" customHeight="true" outlineLevel="0" collapsed="false">
      <c r="A19" s="51"/>
      <c r="B19" s="51"/>
      <c r="C19" s="50"/>
      <c r="D19" s="51"/>
      <c r="G19" s="2"/>
      <c r="H19" s="2"/>
      <c r="I19" s="2"/>
      <c r="J19" s="2"/>
      <c r="K19" s="2"/>
      <c r="L19" s="2"/>
      <c r="M19" s="2"/>
      <c r="N19" s="2"/>
      <c r="O19" s="2"/>
      <c r="P19" s="2"/>
      <c r="Q19" s="2"/>
      <c r="R19" s="2"/>
      <c r="S19" s="2"/>
      <c r="T19" s="2"/>
      <c r="U19" s="2"/>
      <c r="V19" s="2"/>
      <c r="W19" s="2"/>
      <c r="X19" s="2"/>
      <c r="Y19" s="2"/>
    </row>
    <row r="20" customFormat="false" ht="12.75" hidden="false" customHeight="true" outlineLevel="0" collapsed="false">
      <c r="A20" s="51"/>
      <c r="B20" s="51"/>
      <c r="C20" s="50"/>
      <c r="D20" s="51"/>
      <c r="G20" s="2"/>
      <c r="H20" s="2"/>
      <c r="I20" s="2"/>
      <c r="J20" s="2"/>
      <c r="K20" s="2"/>
      <c r="L20" s="2"/>
      <c r="M20" s="2"/>
      <c r="N20" s="2"/>
      <c r="O20" s="2"/>
      <c r="P20" s="2"/>
      <c r="Q20" s="2"/>
      <c r="R20" s="2"/>
      <c r="S20" s="2"/>
      <c r="T20" s="2"/>
      <c r="U20" s="2"/>
      <c r="V20" s="2"/>
      <c r="W20" s="2"/>
      <c r="X20" s="2"/>
      <c r="Y20" s="2"/>
    </row>
    <row r="21" customFormat="false" ht="12.75" hidden="false" customHeight="true" outlineLevel="0" collapsed="false">
      <c r="A21" s="51"/>
      <c r="B21" s="51"/>
      <c r="C21" s="50"/>
      <c r="D21" s="51"/>
      <c r="G21" s="2"/>
      <c r="H21" s="2"/>
      <c r="I21" s="2"/>
      <c r="J21" s="2"/>
      <c r="K21" s="2"/>
      <c r="L21" s="2"/>
      <c r="M21" s="2"/>
      <c r="N21" s="2"/>
      <c r="O21" s="2"/>
      <c r="P21" s="2"/>
      <c r="Q21" s="2"/>
      <c r="R21" s="2"/>
      <c r="S21" s="2"/>
      <c r="T21" s="2"/>
      <c r="U21" s="2"/>
      <c r="V21" s="2"/>
      <c r="W21" s="2"/>
      <c r="X21" s="2"/>
      <c r="Y21" s="2"/>
    </row>
    <row r="22" customFormat="false" ht="12.75" hidden="false" customHeight="true" outlineLevel="0" collapsed="false">
      <c r="A22" s="51"/>
      <c r="B22" s="51"/>
      <c r="C22" s="50"/>
      <c r="D22" s="51"/>
      <c r="G22" s="2"/>
      <c r="H22" s="2"/>
      <c r="I22" s="2"/>
      <c r="J22" s="2"/>
      <c r="K22" s="2"/>
      <c r="L22" s="2"/>
      <c r="M22" s="2"/>
      <c r="N22" s="2"/>
      <c r="O22" s="2"/>
      <c r="P22" s="2"/>
      <c r="Q22" s="2"/>
      <c r="R22" s="2"/>
      <c r="S22" s="2"/>
      <c r="T22" s="2"/>
      <c r="U22" s="2"/>
      <c r="V22" s="2"/>
      <c r="W22" s="2"/>
      <c r="X22" s="2"/>
      <c r="Y22" s="2"/>
    </row>
    <row r="23" customFormat="false" ht="12.75" hidden="false" customHeight="true" outlineLevel="0" collapsed="false">
      <c r="A23" s="51"/>
      <c r="B23" s="51"/>
      <c r="C23" s="50"/>
      <c r="D23" s="51"/>
      <c r="G23" s="2"/>
      <c r="H23" s="2"/>
      <c r="I23" s="2"/>
      <c r="J23" s="2"/>
      <c r="K23" s="2"/>
      <c r="L23" s="2"/>
      <c r="M23" s="2"/>
      <c r="N23" s="2"/>
      <c r="O23" s="2"/>
      <c r="P23" s="2"/>
      <c r="Q23" s="2"/>
      <c r="R23" s="2"/>
      <c r="S23" s="2"/>
      <c r="T23" s="2"/>
      <c r="U23" s="2"/>
      <c r="V23" s="2"/>
      <c r="W23" s="2"/>
      <c r="X23" s="2"/>
      <c r="Y23" s="2"/>
    </row>
    <row r="24" customFormat="false" ht="12.75" hidden="false" customHeight="true" outlineLevel="0" collapsed="false">
      <c r="A24" s="51"/>
      <c r="B24" s="51"/>
      <c r="C24" s="50"/>
      <c r="D24" s="51"/>
      <c r="G24" s="2"/>
      <c r="H24" s="2"/>
      <c r="I24" s="2"/>
      <c r="J24" s="2"/>
      <c r="K24" s="2"/>
      <c r="L24" s="2"/>
      <c r="M24" s="2"/>
      <c r="N24" s="2"/>
      <c r="O24" s="2"/>
      <c r="P24" s="2"/>
      <c r="Q24" s="2"/>
      <c r="R24" s="2"/>
      <c r="S24" s="2"/>
      <c r="T24" s="2"/>
      <c r="U24" s="2"/>
      <c r="V24" s="2"/>
      <c r="W24" s="2"/>
      <c r="X24" s="2"/>
      <c r="Y24" s="2"/>
    </row>
    <row r="25" customFormat="false" ht="12.75" hidden="false" customHeight="true" outlineLevel="0" collapsed="false">
      <c r="A25" s="51"/>
      <c r="B25" s="51"/>
      <c r="C25" s="50"/>
      <c r="D25" s="51"/>
      <c r="G25" s="2"/>
      <c r="H25" s="2"/>
      <c r="I25" s="2"/>
      <c r="J25" s="2"/>
      <c r="K25" s="2"/>
      <c r="L25" s="2"/>
      <c r="M25" s="2"/>
      <c r="N25" s="2"/>
      <c r="O25" s="2"/>
      <c r="P25" s="2"/>
      <c r="Q25" s="2"/>
      <c r="R25" s="2"/>
      <c r="S25" s="2"/>
      <c r="T25" s="2"/>
      <c r="U25" s="2"/>
      <c r="V25" s="2"/>
      <c r="W25" s="2"/>
      <c r="X25" s="2"/>
      <c r="Y25" s="2"/>
    </row>
    <row r="26" customFormat="false" ht="12.75" hidden="false" customHeight="true" outlineLevel="0" collapsed="false">
      <c r="A26" s="51"/>
      <c r="B26" s="51"/>
      <c r="C26" s="50"/>
      <c r="D26" s="51"/>
      <c r="G26" s="2"/>
      <c r="H26" s="2"/>
      <c r="I26" s="2"/>
      <c r="J26" s="2"/>
      <c r="K26" s="2"/>
      <c r="L26" s="2"/>
      <c r="M26" s="2"/>
      <c r="N26" s="2"/>
      <c r="O26" s="2"/>
      <c r="P26" s="2"/>
      <c r="Q26" s="2"/>
      <c r="R26" s="2"/>
      <c r="S26" s="2"/>
      <c r="T26" s="2"/>
      <c r="U26" s="2"/>
      <c r="V26" s="2"/>
      <c r="W26" s="2"/>
      <c r="X26" s="2"/>
      <c r="Y26" s="2"/>
    </row>
    <row r="27" customFormat="false" ht="12.75" hidden="false" customHeight="true" outlineLevel="0" collapsed="false">
      <c r="A27" s="51"/>
      <c r="B27" s="51"/>
      <c r="C27" s="50"/>
      <c r="D27" s="51"/>
      <c r="G27" s="2"/>
      <c r="H27" s="2"/>
      <c r="I27" s="2"/>
      <c r="J27" s="2"/>
      <c r="K27" s="2"/>
      <c r="L27" s="2"/>
      <c r="M27" s="2"/>
      <c r="N27" s="2"/>
      <c r="O27" s="2"/>
      <c r="P27" s="2"/>
      <c r="Q27" s="2"/>
      <c r="R27" s="2"/>
      <c r="S27" s="2"/>
      <c r="T27" s="2"/>
      <c r="U27" s="2"/>
      <c r="V27" s="2"/>
      <c r="W27" s="2"/>
      <c r="X27" s="2"/>
      <c r="Y27" s="2"/>
    </row>
    <row r="28" customFormat="false" ht="12.75" hidden="false" customHeight="true" outlineLevel="0" collapsed="false">
      <c r="A28" s="51"/>
      <c r="B28" s="51"/>
      <c r="C28" s="50"/>
      <c r="D28" s="51"/>
      <c r="G28" s="2"/>
      <c r="H28" s="2"/>
      <c r="I28" s="2"/>
      <c r="J28" s="2"/>
      <c r="K28" s="2"/>
      <c r="L28" s="2"/>
      <c r="M28" s="2"/>
      <c r="N28" s="2"/>
      <c r="O28" s="2"/>
      <c r="P28" s="2"/>
      <c r="Q28" s="2"/>
      <c r="R28" s="2"/>
      <c r="S28" s="2"/>
      <c r="T28" s="2"/>
      <c r="U28" s="2"/>
      <c r="V28" s="2"/>
      <c r="W28" s="2"/>
      <c r="X28" s="2"/>
      <c r="Y28" s="2"/>
    </row>
    <row r="29" customFormat="false" ht="12.75" hidden="false" customHeight="true" outlineLevel="0" collapsed="false">
      <c r="A29" s="51"/>
      <c r="B29" s="51"/>
      <c r="C29" s="50"/>
      <c r="D29" s="51"/>
      <c r="G29" s="2"/>
      <c r="H29" s="2"/>
      <c r="I29" s="2"/>
      <c r="J29" s="2"/>
      <c r="K29" s="2"/>
      <c r="L29" s="2"/>
      <c r="M29" s="2"/>
      <c r="N29" s="2"/>
      <c r="O29" s="2"/>
      <c r="P29" s="2"/>
      <c r="Q29" s="2"/>
      <c r="R29" s="2"/>
      <c r="S29" s="2"/>
      <c r="T29" s="2"/>
      <c r="U29" s="2"/>
      <c r="V29" s="2"/>
      <c r="W29" s="2"/>
      <c r="X29" s="2"/>
      <c r="Y29" s="2"/>
    </row>
    <row r="30" customFormat="false" ht="12.75" hidden="false" customHeight="true" outlineLevel="0" collapsed="false">
      <c r="A30" s="51"/>
      <c r="B30" s="51"/>
      <c r="C30" s="50"/>
      <c r="D30" s="51"/>
      <c r="G30" s="2"/>
      <c r="H30" s="2"/>
      <c r="I30" s="2"/>
      <c r="J30" s="2"/>
      <c r="K30" s="2"/>
      <c r="L30" s="2"/>
      <c r="M30" s="2"/>
      <c r="N30" s="2"/>
      <c r="O30" s="2"/>
      <c r="P30" s="2"/>
      <c r="Q30" s="2"/>
      <c r="R30" s="2"/>
      <c r="S30" s="2"/>
      <c r="T30" s="2"/>
      <c r="U30" s="2"/>
      <c r="V30" s="2"/>
      <c r="W30" s="2"/>
      <c r="X30" s="2"/>
      <c r="Y30" s="2"/>
    </row>
    <row r="31" customFormat="false" ht="12.75" hidden="false" customHeight="true" outlineLevel="0" collapsed="false">
      <c r="A31" s="51"/>
      <c r="B31" s="51"/>
      <c r="C31" s="50"/>
      <c r="D31" s="51"/>
      <c r="G31" s="2"/>
      <c r="H31" s="2"/>
      <c r="I31" s="2"/>
      <c r="J31" s="2"/>
      <c r="K31" s="2"/>
      <c r="L31" s="2"/>
      <c r="M31" s="2"/>
      <c r="N31" s="2"/>
      <c r="O31" s="2"/>
      <c r="P31" s="2"/>
      <c r="Q31" s="2"/>
      <c r="R31" s="2"/>
      <c r="S31" s="2"/>
      <c r="T31" s="2"/>
      <c r="U31" s="2"/>
      <c r="V31" s="2"/>
      <c r="W31" s="2"/>
      <c r="X31" s="2"/>
      <c r="Y31" s="2"/>
    </row>
    <row r="32" customFormat="false" ht="12.75" hidden="false" customHeight="true" outlineLevel="0" collapsed="false">
      <c r="A32" s="51"/>
      <c r="B32" s="51"/>
      <c r="C32" s="50"/>
      <c r="D32" s="51"/>
      <c r="G32" s="2"/>
      <c r="H32" s="2"/>
      <c r="I32" s="2"/>
      <c r="J32" s="2"/>
      <c r="K32" s="2"/>
      <c r="L32" s="2"/>
      <c r="M32" s="2"/>
      <c r="N32" s="2"/>
      <c r="O32" s="2"/>
      <c r="P32" s="2"/>
      <c r="Q32" s="2"/>
      <c r="R32" s="2"/>
      <c r="S32" s="2"/>
      <c r="T32" s="2"/>
      <c r="U32" s="2"/>
      <c r="V32" s="2"/>
      <c r="W32" s="2"/>
      <c r="X32" s="2"/>
      <c r="Y32" s="2"/>
    </row>
    <row r="33" customFormat="false" ht="12.75" hidden="false" customHeight="true" outlineLevel="0" collapsed="false">
      <c r="A33" s="51"/>
      <c r="B33" s="51"/>
      <c r="C33" s="50"/>
      <c r="D33" s="51"/>
      <c r="G33" s="2"/>
      <c r="H33" s="2"/>
      <c r="I33" s="2"/>
      <c r="J33" s="2"/>
      <c r="K33" s="2"/>
      <c r="L33" s="2"/>
      <c r="M33" s="2"/>
      <c r="N33" s="2"/>
      <c r="O33" s="2"/>
      <c r="P33" s="2"/>
      <c r="Q33" s="2"/>
      <c r="R33" s="2"/>
      <c r="S33" s="2"/>
      <c r="T33" s="2"/>
      <c r="U33" s="2"/>
      <c r="V33" s="2"/>
      <c r="W33" s="2"/>
      <c r="X33" s="2"/>
      <c r="Y33" s="2"/>
    </row>
    <row r="34" customFormat="false" ht="12.75" hidden="false" customHeight="true" outlineLevel="0" collapsed="false">
      <c r="A34" s="51"/>
      <c r="B34" s="51"/>
      <c r="C34" s="50"/>
      <c r="D34" s="51"/>
      <c r="G34" s="2"/>
      <c r="H34" s="2"/>
      <c r="I34" s="2"/>
      <c r="J34" s="2"/>
      <c r="K34" s="2"/>
      <c r="L34" s="2"/>
      <c r="M34" s="2"/>
      <c r="N34" s="2"/>
      <c r="O34" s="2"/>
      <c r="P34" s="2"/>
      <c r="Q34" s="2"/>
      <c r="R34" s="2"/>
      <c r="S34" s="2"/>
      <c r="T34" s="2"/>
      <c r="U34" s="2"/>
      <c r="V34" s="2"/>
      <c r="W34" s="2"/>
      <c r="X34" s="2"/>
      <c r="Y34" s="2"/>
    </row>
    <row r="35" customFormat="false" ht="12.75" hidden="false" customHeight="true" outlineLevel="0" collapsed="false">
      <c r="A35" s="51"/>
      <c r="B35" s="51"/>
      <c r="C35" s="50"/>
      <c r="D35" s="51"/>
      <c r="G35" s="2"/>
      <c r="H35" s="2"/>
      <c r="I35" s="2"/>
      <c r="J35" s="2"/>
      <c r="K35" s="2"/>
      <c r="L35" s="2"/>
      <c r="M35" s="2"/>
      <c r="N35" s="2"/>
      <c r="O35" s="2"/>
      <c r="P35" s="2"/>
      <c r="Q35" s="2"/>
      <c r="R35" s="2"/>
      <c r="S35" s="2"/>
      <c r="T35" s="2"/>
      <c r="U35" s="2"/>
      <c r="V35" s="2"/>
      <c r="W35" s="2"/>
      <c r="X35" s="2"/>
      <c r="Y35" s="2"/>
    </row>
    <row r="36" customFormat="false" ht="12.75" hidden="false" customHeight="true" outlineLevel="0" collapsed="false">
      <c r="A36" s="51"/>
      <c r="B36" s="51"/>
      <c r="C36" s="50"/>
      <c r="D36" s="51"/>
      <c r="G36" s="2"/>
      <c r="H36" s="2"/>
      <c r="I36" s="2"/>
      <c r="J36" s="2"/>
      <c r="K36" s="2"/>
      <c r="L36" s="2"/>
      <c r="M36" s="2"/>
      <c r="N36" s="2"/>
      <c r="O36" s="2"/>
      <c r="P36" s="2"/>
      <c r="Q36" s="2"/>
      <c r="R36" s="2"/>
      <c r="S36" s="2"/>
      <c r="T36" s="2"/>
      <c r="U36" s="2"/>
      <c r="V36" s="2"/>
      <c r="W36" s="2"/>
      <c r="X36" s="2"/>
      <c r="Y36" s="2"/>
    </row>
    <row r="37" customFormat="false" ht="12.75" hidden="false" customHeight="true" outlineLevel="0" collapsed="false">
      <c r="A37" s="51"/>
      <c r="B37" s="51"/>
      <c r="C37" s="50"/>
      <c r="D37" s="51"/>
      <c r="G37" s="2"/>
      <c r="H37" s="2"/>
      <c r="I37" s="2"/>
      <c r="J37" s="2"/>
      <c r="K37" s="2"/>
      <c r="L37" s="2"/>
      <c r="M37" s="2"/>
      <c r="N37" s="2"/>
      <c r="O37" s="2"/>
      <c r="P37" s="2"/>
      <c r="Q37" s="2"/>
      <c r="R37" s="2"/>
      <c r="S37" s="2"/>
      <c r="T37" s="2"/>
      <c r="U37" s="2"/>
      <c r="V37" s="2"/>
      <c r="W37" s="2"/>
      <c r="X37" s="2"/>
      <c r="Y37" s="2"/>
    </row>
    <row r="38" customFormat="false" ht="12.75" hidden="false" customHeight="true" outlineLevel="0" collapsed="false">
      <c r="A38" s="51"/>
      <c r="B38" s="51"/>
      <c r="C38" s="50"/>
      <c r="D38" s="51"/>
      <c r="G38" s="2"/>
      <c r="H38" s="2"/>
      <c r="I38" s="2"/>
      <c r="J38" s="2"/>
      <c r="K38" s="2"/>
      <c r="L38" s="2"/>
      <c r="M38" s="2"/>
      <c r="N38" s="2"/>
      <c r="O38" s="2"/>
      <c r="P38" s="2"/>
      <c r="Q38" s="2"/>
      <c r="R38" s="2"/>
      <c r="S38" s="2"/>
      <c r="T38" s="2"/>
      <c r="U38" s="2"/>
      <c r="V38" s="2"/>
      <c r="W38" s="2"/>
      <c r="X38" s="2"/>
      <c r="Y38" s="2"/>
    </row>
    <row r="39" customFormat="false" ht="12.75" hidden="false" customHeight="true" outlineLevel="0" collapsed="false">
      <c r="A39" s="51"/>
      <c r="B39" s="51"/>
      <c r="C39" s="50"/>
      <c r="D39" s="51"/>
      <c r="G39" s="2"/>
      <c r="H39" s="2"/>
      <c r="I39" s="2"/>
      <c r="J39" s="2"/>
      <c r="K39" s="2"/>
      <c r="L39" s="2"/>
      <c r="M39" s="2"/>
      <c r="N39" s="2"/>
      <c r="O39" s="2"/>
      <c r="P39" s="2"/>
      <c r="Q39" s="2"/>
      <c r="R39" s="2"/>
      <c r="S39" s="2"/>
      <c r="T39" s="2"/>
      <c r="U39" s="2"/>
      <c r="V39" s="2"/>
      <c r="W39" s="2"/>
      <c r="X39" s="2"/>
      <c r="Y39" s="2"/>
    </row>
    <row r="40" customFormat="false" ht="12.75" hidden="false" customHeight="true" outlineLevel="0" collapsed="false">
      <c r="A40" s="51"/>
      <c r="B40" s="51"/>
      <c r="C40" s="50"/>
      <c r="D40" s="51"/>
      <c r="G40" s="2"/>
      <c r="H40" s="2"/>
      <c r="I40" s="2"/>
      <c r="J40" s="2"/>
      <c r="K40" s="2"/>
      <c r="L40" s="2"/>
      <c r="M40" s="2"/>
      <c r="N40" s="2"/>
      <c r="O40" s="2"/>
      <c r="P40" s="2"/>
      <c r="Q40" s="2"/>
      <c r="R40" s="2"/>
      <c r="S40" s="2"/>
      <c r="T40" s="2"/>
      <c r="U40" s="2"/>
      <c r="V40" s="2"/>
      <c r="W40" s="2"/>
      <c r="X40" s="2"/>
      <c r="Y40" s="2"/>
    </row>
    <row r="41" customFormat="false" ht="12.75" hidden="false" customHeight="true" outlineLevel="0" collapsed="false">
      <c r="A41" s="51"/>
      <c r="B41" s="51"/>
      <c r="C41" s="50"/>
      <c r="D41" s="51"/>
      <c r="G41" s="2"/>
      <c r="H41" s="2"/>
      <c r="I41" s="2"/>
      <c r="J41" s="2"/>
      <c r="K41" s="2"/>
      <c r="L41" s="2"/>
      <c r="M41" s="2"/>
      <c r="N41" s="2"/>
      <c r="O41" s="2"/>
      <c r="P41" s="2"/>
      <c r="Q41" s="2"/>
      <c r="R41" s="2"/>
      <c r="S41" s="2"/>
      <c r="T41" s="2"/>
      <c r="U41" s="2"/>
      <c r="V41" s="2"/>
      <c r="W41" s="2"/>
      <c r="X41" s="2"/>
      <c r="Y41" s="2"/>
    </row>
    <row r="42" customFormat="false" ht="12.75" hidden="false" customHeight="true" outlineLevel="0" collapsed="false">
      <c r="A42" s="51"/>
      <c r="B42" s="51"/>
      <c r="C42" s="50"/>
      <c r="D42" s="51"/>
      <c r="G42" s="2"/>
      <c r="H42" s="2"/>
      <c r="I42" s="2"/>
      <c r="J42" s="2"/>
      <c r="K42" s="2"/>
      <c r="L42" s="2"/>
      <c r="M42" s="2"/>
      <c r="N42" s="2"/>
      <c r="O42" s="2"/>
      <c r="P42" s="2"/>
      <c r="Q42" s="2"/>
      <c r="R42" s="2"/>
      <c r="S42" s="2"/>
      <c r="T42" s="2"/>
      <c r="U42" s="2"/>
      <c r="V42" s="2"/>
      <c r="W42" s="2"/>
      <c r="X42" s="2"/>
      <c r="Y42" s="2"/>
    </row>
    <row r="43" customFormat="false" ht="12.75" hidden="false" customHeight="true" outlineLevel="0" collapsed="false">
      <c r="A43" s="51"/>
      <c r="B43" s="51"/>
      <c r="C43" s="50"/>
      <c r="D43" s="51"/>
      <c r="G43" s="2"/>
      <c r="H43" s="2"/>
      <c r="I43" s="2"/>
      <c r="J43" s="2"/>
      <c r="K43" s="2"/>
      <c r="L43" s="2"/>
      <c r="M43" s="2"/>
      <c r="N43" s="2"/>
      <c r="O43" s="2"/>
      <c r="P43" s="2"/>
      <c r="Q43" s="2"/>
      <c r="R43" s="2"/>
      <c r="S43" s="2"/>
      <c r="T43" s="2"/>
      <c r="U43" s="2"/>
      <c r="V43" s="2"/>
      <c r="W43" s="2"/>
      <c r="X43" s="2"/>
      <c r="Y43" s="2"/>
    </row>
    <row r="44" customFormat="false" ht="12.75" hidden="false" customHeight="true" outlineLevel="0" collapsed="false">
      <c r="A44" s="51"/>
      <c r="B44" s="51"/>
      <c r="C44" s="50"/>
      <c r="D44" s="51"/>
      <c r="G44" s="2"/>
      <c r="H44" s="2"/>
      <c r="I44" s="2"/>
      <c r="J44" s="2"/>
      <c r="K44" s="2"/>
      <c r="L44" s="2"/>
      <c r="M44" s="2"/>
      <c r="N44" s="2"/>
      <c r="O44" s="2"/>
      <c r="P44" s="2"/>
      <c r="Q44" s="2"/>
      <c r="R44" s="2"/>
      <c r="S44" s="2"/>
      <c r="T44" s="2"/>
      <c r="U44" s="2"/>
      <c r="V44" s="2"/>
      <c r="W44" s="2"/>
      <c r="X44" s="2"/>
      <c r="Y44" s="2"/>
    </row>
    <row r="45" customFormat="false" ht="12.75" hidden="false" customHeight="true" outlineLevel="0" collapsed="false">
      <c r="A45" s="51"/>
      <c r="B45" s="51"/>
      <c r="C45" s="50"/>
      <c r="D45" s="51"/>
      <c r="G45" s="2"/>
      <c r="H45" s="2"/>
      <c r="I45" s="2"/>
      <c r="J45" s="2"/>
      <c r="K45" s="2"/>
      <c r="L45" s="2"/>
      <c r="M45" s="2"/>
      <c r="N45" s="2"/>
      <c r="O45" s="2"/>
      <c r="P45" s="2"/>
      <c r="Q45" s="2"/>
      <c r="R45" s="2"/>
      <c r="S45" s="2"/>
      <c r="T45" s="2"/>
      <c r="U45" s="2"/>
      <c r="V45" s="2"/>
      <c r="W45" s="2"/>
      <c r="X45" s="2"/>
      <c r="Y45" s="2"/>
    </row>
    <row r="46" customFormat="false" ht="12.75" hidden="false" customHeight="true" outlineLevel="0" collapsed="false">
      <c r="A46" s="51"/>
      <c r="B46" s="51"/>
      <c r="C46" s="50"/>
      <c r="D46" s="51"/>
      <c r="G46" s="2"/>
      <c r="H46" s="2"/>
      <c r="I46" s="2"/>
      <c r="J46" s="2"/>
      <c r="K46" s="2"/>
      <c r="L46" s="2"/>
      <c r="M46" s="2"/>
      <c r="N46" s="2"/>
      <c r="O46" s="2"/>
      <c r="P46" s="2"/>
      <c r="Q46" s="2"/>
      <c r="R46" s="2"/>
      <c r="S46" s="2"/>
      <c r="T46" s="2"/>
      <c r="U46" s="2"/>
      <c r="V46" s="2"/>
      <c r="W46" s="2"/>
      <c r="X46" s="2"/>
      <c r="Y46" s="2"/>
    </row>
    <row r="47" customFormat="false" ht="12.75" hidden="false" customHeight="true" outlineLevel="0" collapsed="false">
      <c r="A47" s="51"/>
      <c r="B47" s="51"/>
      <c r="C47" s="50"/>
      <c r="D47" s="51"/>
      <c r="G47" s="2"/>
      <c r="H47" s="2"/>
      <c r="I47" s="2"/>
      <c r="J47" s="2"/>
      <c r="K47" s="2"/>
      <c r="L47" s="2"/>
      <c r="M47" s="2"/>
      <c r="N47" s="2"/>
      <c r="O47" s="2"/>
      <c r="P47" s="2"/>
      <c r="Q47" s="2"/>
      <c r="R47" s="2"/>
      <c r="S47" s="2"/>
      <c r="T47" s="2"/>
      <c r="U47" s="2"/>
      <c r="V47" s="2"/>
      <c r="W47" s="2"/>
      <c r="X47" s="2"/>
      <c r="Y47" s="2"/>
    </row>
    <row r="48" customFormat="false" ht="12.75" hidden="false" customHeight="true" outlineLevel="0" collapsed="false">
      <c r="A48" s="51"/>
      <c r="B48" s="51"/>
      <c r="C48" s="50"/>
      <c r="D48" s="51"/>
      <c r="G48" s="2"/>
      <c r="H48" s="2"/>
      <c r="I48" s="2"/>
      <c r="J48" s="2"/>
      <c r="K48" s="2"/>
      <c r="L48" s="2"/>
      <c r="M48" s="2"/>
      <c r="N48" s="2"/>
      <c r="O48" s="2"/>
      <c r="P48" s="2"/>
      <c r="Q48" s="2"/>
      <c r="R48" s="2"/>
      <c r="S48" s="2"/>
      <c r="T48" s="2"/>
      <c r="U48" s="2"/>
      <c r="V48" s="2"/>
      <c r="W48" s="2"/>
      <c r="X48" s="2"/>
      <c r="Y48" s="2"/>
    </row>
    <row r="49" customFormat="false" ht="12.75" hidden="false" customHeight="true" outlineLevel="0" collapsed="false">
      <c r="A49" s="51"/>
      <c r="B49" s="51"/>
      <c r="C49" s="50"/>
      <c r="D49" s="51"/>
      <c r="G49" s="2"/>
      <c r="H49" s="2"/>
      <c r="I49" s="2"/>
      <c r="J49" s="2"/>
      <c r="K49" s="2"/>
      <c r="L49" s="2"/>
      <c r="M49" s="2"/>
      <c r="N49" s="2"/>
      <c r="O49" s="2"/>
      <c r="P49" s="2"/>
      <c r="Q49" s="2"/>
      <c r="R49" s="2"/>
      <c r="S49" s="2"/>
      <c r="T49" s="2"/>
      <c r="U49" s="2"/>
      <c r="V49" s="2"/>
      <c r="W49" s="2"/>
      <c r="X49" s="2"/>
      <c r="Y49" s="2"/>
    </row>
    <row r="50" customFormat="false" ht="12.75" hidden="false" customHeight="true" outlineLevel="0" collapsed="false">
      <c r="A50" s="51"/>
      <c r="B50" s="51"/>
      <c r="C50" s="50"/>
      <c r="D50" s="51"/>
      <c r="G50" s="2"/>
      <c r="H50" s="2"/>
      <c r="I50" s="2"/>
      <c r="J50" s="2"/>
      <c r="K50" s="2"/>
      <c r="L50" s="2"/>
      <c r="M50" s="2"/>
      <c r="N50" s="2"/>
      <c r="O50" s="2"/>
      <c r="P50" s="2"/>
      <c r="Q50" s="2"/>
      <c r="R50" s="2"/>
      <c r="S50" s="2"/>
      <c r="T50" s="2"/>
      <c r="U50" s="2"/>
      <c r="V50" s="2"/>
      <c r="W50" s="2"/>
      <c r="X50" s="2"/>
      <c r="Y50" s="2"/>
    </row>
    <row r="51" customFormat="false" ht="12.75" hidden="false" customHeight="true" outlineLevel="0" collapsed="false">
      <c r="A51" s="51"/>
      <c r="B51" s="51"/>
      <c r="C51" s="50"/>
      <c r="D51" s="51"/>
      <c r="G51" s="2"/>
      <c r="H51" s="2"/>
      <c r="I51" s="2"/>
      <c r="J51" s="2"/>
      <c r="K51" s="2"/>
      <c r="L51" s="2"/>
      <c r="M51" s="2"/>
      <c r="N51" s="2"/>
      <c r="O51" s="2"/>
      <c r="P51" s="2"/>
      <c r="Q51" s="2"/>
      <c r="R51" s="2"/>
      <c r="S51" s="2"/>
      <c r="T51" s="2"/>
      <c r="U51" s="2"/>
      <c r="V51" s="2"/>
      <c r="W51" s="2"/>
      <c r="X51" s="2"/>
      <c r="Y51" s="2"/>
    </row>
    <row r="52" customFormat="false" ht="12.75" hidden="false" customHeight="true" outlineLevel="0" collapsed="false">
      <c r="A52" s="51"/>
      <c r="B52" s="51"/>
      <c r="C52" s="50"/>
      <c r="D52" s="51"/>
      <c r="G52" s="2"/>
      <c r="H52" s="2"/>
      <c r="I52" s="2"/>
      <c r="J52" s="2"/>
      <c r="K52" s="2"/>
      <c r="L52" s="2"/>
      <c r="M52" s="2"/>
      <c r="N52" s="2"/>
      <c r="O52" s="2"/>
      <c r="P52" s="2"/>
      <c r="Q52" s="2"/>
      <c r="R52" s="2"/>
      <c r="S52" s="2"/>
      <c r="T52" s="2"/>
      <c r="U52" s="2"/>
      <c r="V52" s="2"/>
      <c r="W52" s="2"/>
      <c r="X52" s="2"/>
      <c r="Y52" s="2"/>
    </row>
    <row r="53" customFormat="false" ht="12.75" hidden="false" customHeight="true" outlineLevel="0" collapsed="false">
      <c r="A53" s="51"/>
      <c r="B53" s="51"/>
      <c r="C53" s="50"/>
      <c r="D53" s="51"/>
      <c r="G53" s="2"/>
      <c r="H53" s="2"/>
      <c r="I53" s="2"/>
      <c r="J53" s="2"/>
      <c r="K53" s="2"/>
      <c r="L53" s="2"/>
      <c r="M53" s="2"/>
      <c r="N53" s="2"/>
      <c r="O53" s="2"/>
      <c r="P53" s="2"/>
      <c r="Q53" s="2"/>
      <c r="R53" s="2"/>
      <c r="S53" s="2"/>
      <c r="T53" s="2"/>
      <c r="U53" s="2"/>
      <c r="V53" s="2"/>
      <c r="W53" s="2"/>
      <c r="X53" s="2"/>
      <c r="Y53" s="2"/>
    </row>
    <row r="54" customFormat="false" ht="12.75" hidden="false" customHeight="true" outlineLevel="0" collapsed="false">
      <c r="A54" s="51"/>
      <c r="B54" s="51"/>
      <c r="C54" s="50"/>
      <c r="D54" s="51"/>
      <c r="G54" s="2"/>
      <c r="H54" s="2"/>
      <c r="I54" s="2"/>
      <c r="J54" s="2"/>
      <c r="K54" s="2"/>
      <c r="L54" s="2"/>
      <c r="M54" s="2"/>
      <c r="N54" s="2"/>
      <c r="O54" s="2"/>
      <c r="P54" s="2"/>
      <c r="Q54" s="2"/>
      <c r="R54" s="2"/>
      <c r="S54" s="2"/>
      <c r="T54" s="2"/>
      <c r="U54" s="2"/>
      <c r="V54" s="2"/>
      <c r="W54" s="2"/>
      <c r="X54" s="2"/>
      <c r="Y54" s="2"/>
    </row>
    <row r="55" customFormat="false" ht="12.75" hidden="false" customHeight="true" outlineLevel="0" collapsed="false">
      <c r="A55" s="51"/>
      <c r="B55" s="51"/>
      <c r="C55" s="50"/>
      <c r="D55" s="51"/>
      <c r="G55" s="2"/>
      <c r="H55" s="2"/>
      <c r="I55" s="2"/>
      <c r="J55" s="2"/>
      <c r="K55" s="2"/>
      <c r="L55" s="2"/>
      <c r="M55" s="2"/>
      <c r="N55" s="2"/>
      <c r="O55" s="2"/>
      <c r="P55" s="2"/>
      <c r="Q55" s="2"/>
      <c r="R55" s="2"/>
      <c r="S55" s="2"/>
      <c r="T55" s="2"/>
      <c r="U55" s="2"/>
      <c r="V55" s="2"/>
      <c r="W55" s="2"/>
      <c r="X55" s="2"/>
      <c r="Y55" s="2"/>
    </row>
    <row r="56" customFormat="false" ht="12.75" hidden="false" customHeight="true" outlineLevel="0" collapsed="false">
      <c r="A56" s="51"/>
      <c r="B56" s="51"/>
      <c r="C56" s="50"/>
      <c r="D56" s="51"/>
      <c r="G56" s="2"/>
      <c r="H56" s="2"/>
      <c r="I56" s="2"/>
      <c r="J56" s="2"/>
      <c r="K56" s="2"/>
      <c r="L56" s="2"/>
      <c r="M56" s="2"/>
      <c r="N56" s="2"/>
      <c r="O56" s="2"/>
      <c r="P56" s="2"/>
      <c r="Q56" s="2"/>
      <c r="R56" s="2"/>
      <c r="S56" s="2"/>
      <c r="T56" s="2"/>
      <c r="U56" s="2"/>
      <c r="V56" s="2"/>
      <c r="W56" s="2"/>
      <c r="X56" s="2"/>
      <c r="Y56" s="2"/>
    </row>
    <row r="57" customFormat="false" ht="12.75" hidden="false" customHeight="true" outlineLevel="0" collapsed="false">
      <c r="A57" s="51"/>
      <c r="B57" s="51"/>
      <c r="C57" s="50"/>
      <c r="D57" s="51"/>
      <c r="G57" s="2"/>
      <c r="H57" s="2"/>
      <c r="I57" s="2"/>
      <c r="J57" s="2"/>
      <c r="K57" s="2"/>
      <c r="L57" s="2"/>
      <c r="M57" s="2"/>
      <c r="N57" s="2"/>
      <c r="O57" s="2"/>
      <c r="P57" s="2"/>
      <c r="Q57" s="2"/>
      <c r="R57" s="2"/>
      <c r="S57" s="2"/>
      <c r="T57" s="2"/>
      <c r="U57" s="2"/>
      <c r="V57" s="2"/>
      <c r="W57" s="2"/>
      <c r="X57" s="2"/>
      <c r="Y57" s="2"/>
    </row>
    <row r="58" customFormat="false" ht="12.75" hidden="false" customHeight="true" outlineLevel="0" collapsed="false">
      <c r="A58" s="51"/>
      <c r="B58" s="51"/>
      <c r="C58" s="50"/>
      <c r="D58" s="51"/>
      <c r="G58" s="2"/>
      <c r="H58" s="2"/>
      <c r="I58" s="2"/>
      <c r="J58" s="2"/>
      <c r="K58" s="2"/>
      <c r="L58" s="2"/>
      <c r="M58" s="2"/>
      <c r="N58" s="2"/>
      <c r="O58" s="2"/>
      <c r="P58" s="2"/>
      <c r="Q58" s="2"/>
      <c r="R58" s="2"/>
      <c r="S58" s="2"/>
      <c r="T58" s="2"/>
      <c r="U58" s="2"/>
      <c r="V58" s="2"/>
      <c r="W58" s="2"/>
      <c r="X58" s="2"/>
      <c r="Y58" s="2"/>
    </row>
    <row r="59" customFormat="false" ht="12.75" hidden="false" customHeight="true" outlineLevel="0" collapsed="false">
      <c r="A59" s="51"/>
      <c r="B59" s="51"/>
      <c r="C59" s="50"/>
      <c r="D59" s="51"/>
      <c r="G59" s="2"/>
      <c r="H59" s="2"/>
      <c r="I59" s="2"/>
      <c r="J59" s="2"/>
      <c r="K59" s="2"/>
      <c r="L59" s="2"/>
      <c r="M59" s="2"/>
      <c r="N59" s="2"/>
      <c r="O59" s="2"/>
      <c r="P59" s="2"/>
      <c r="Q59" s="2"/>
      <c r="R59" s="2"/>
      <c r="S59" s="2"/>
      <c r="T59" s="2"/>
      <c r="U59" s="2"/>
      <c r="V59" s="2"/>
      <c r="W59" s="2"/>
      <c r="X59" s="2"/>
      <c r="Y59" s="2"/>
    </row>
    <row r="60" customFormat="false" ht="12.75" hidden="false" customHeight="true" outlineLevel="0" collapsed="false">
      <c r="A60" s="51"/>
      <c r="B60" s="51"/>
      <c r="C60" s="50"/>
      <c r="D60" s="51"/>
      <c r="G60" s="2"/>
      <c r="H60" s="2"/>
      <c r="I60" s="2"/>
      <c r="J60" s="2"/>
      <c r="K60" s="2"/>
      <c r="L60" s="2"/>
      <c r="M60" s="2"/>
      <c r="N60" s="2"/>
      <c r="O60" s="2"/>
      <c r="P60" s="2"/>
      <c r="Q60" s="2"/>
      <c r="R60" s="2"/>
      <c r="S60" s="2"/>
      <c r="T60" s="2"/>
      <c r="U60" s="2"/>
      <c r="V60" s="2"/>
      <c r="W60" s="2"/>
      <c r="X60" s="2"/>
      <c r="Y60" s="2"/>
    </row>
    <row r="61" customFormat="false" ht="12.75" hidden="false" customHeight="true" outlineLevel="0" collapsed="false">
      <c r="A61" s="51"/>
      <c r="B61" s="51"/>
      <c r="C61" s="50"/>
      <c r="D61" s="51"/>
      <c r="G61" s="2"/>
      <c r="H61" s="2"/>
      <c r="I61" s="2"/>
      <c r="J61" s="2"/>
      <c r="K61" s="2"/>
      <c r="L61" s="2"/>
      <c r="M61" s="2"/>
      <c r="N61" s="2"/>
      <c r="O61" s="2"/>
      <c r="P61" s="2"/>
      <c r="Q61" s="2"/>
      <c r="R61" s="2"/>
      <c r="S61" s="2"/>
      <c r="T61" s="2"/>
      <c r="U61" s="2"/>
      <c r="V61" s="2"/>
      <c r="W61" s="2"/>
      <c r="X61" s="2"/>
      <c r="Y61" s="2"/>
    </row>
    <row r="62" customFormat="false" ht="12.75" hidden="false" customHeight="true" outlineLevel="0" collapsed="false">
      <c r="A62" s="51"/>
      <c r="B62" s="51"/>
      <c r="C62" s="50"/>
      <c r="D62" s="51"/>
      <c r="G62" s="2"/>
      <c r="H62" s="2"/>
      <c r="I62" s="2"/>
      <c r="J62" s="2"/>
      <c r="K62" s="2"/>
      <c r="L62" s="2"/>
      <c r="M62" s="2"/>
      <c r="N62" s="2"/>
      <c r="O62" s="2"/>
      <c r="P62" s="2"/>
      <c r="Q62" s="2"/>
      <c r="R62" s="2"/>
      <c r="S62" s="2"/>
      <c r="T62" s="2"/>
      <c r="U62" s="2"/>
      <c r="V62" s="2"/>
      <c r="W62" s="2"/>
      <c r="X62" s="2"/>
      <c r="Y62" s="2"/>
    </row>
    <row r="63" customFormat="false" ht="12.75" hidden="false" customHeight="true" outlineLevel="0" collapsed="false">
      <c r="A63" s="51"/>
      <c r="B63" s="51"/>
      <c r="C63" s="50"/>
      <c r="D63" s="51"/>
      <c r="G63" s="2"/>
      <c r="H63" s="2"/>
      <c r="I63" s="2"/>
      <c r="J63" s="2"/>
      <c r="K63" s="2"/>
      <c r="L63" s="2"/>
      <c r="M63" s="2"/>
      <c r="N63" s="2"/>
      <c r="O63" s="2"/>
      <c r="P63" s="2"/>
      <c r="Q63" s="2"/>
      <c r="R63" s="2"/>
      <c r="S63" s="2"/>
      <c r="T63" s="2"/>
      <c r="U63" s="2"/>
      <c r="V63" s="2"/>
      <c r="W63" s="2"/>
      <c r="X63" s="2"/>
      <c r="Y63" s="2"/>
    </row>
    <row r="64" customFormat="false" ht="12.75" hidden="false" customHeight="true" outlineLevel="0" collapsed="false">
      <c r="A64" s="51"/>
      <c r="B64" s="51"/>
      <c r="C64" s="50"/>
      <c r="D64" s="51"/>
      <c r="G64" s="2"/>
      <c r="H64" s="2"/>
      <c r="I64" s="2"/>
      <c r="J64" s="2"/>
      <c r="K64" s="2"/>
      <c r="L64" s="2"/>
      <c r="M64" s="2"/>
      <c r="N64" s="2"/>
      <c r="O64" s="2"/>
      <c r="P64" s="2"/>
      <c r="Q64" s="2"/>
      <c r="R64" s="2"/>
      <c r="S64" s="2"/>
      <c r="T64" s="2"/>
      <c r="U64" s="2"/>
      <c r="V64" s="2"/>
      <c r="W64" s="2"/>
      <c r="X64" s="2"/>
      <c r="Y64" s="2"/>
    </row>
    <row r="65" customFormat="false" ht="12.75" hidden="false" customHeight="true" outlineLevel="0" collapsed="false">
      <c r="A65" s="51"/>
      <c r="B65" s="51"/>
      <c r="C65" s="50"/>
      <c r="D65" s="51"/>
      <c r="G65" s="2"/>
      <c r="H65" s="2"/>
      <c r="I65" s="2"/>
      <c r="J65" s="2"/>
      <c r="K65" s="2"/>
      <c r="L65" s="2"/>
      <c r="M65" s="2"/>
      <c r="N65" s="2"/>
      <c r="O65" s="2"/>
      <c r="P65" s="2"/>
      <c r="Q65" s="2"/>
      <c r="R65" s="2"/>
      <c r="S65" s="2"/>
      <c r="T65" s="2"/>
      <c r="U65" s="2"/>
      <c r="V65" s="2"/>
      <c r="W65" s="2"/>
      <c r="X65" s="2"/>
      <c r="Y65" s="2"/>
    </row>
    <row r="66" customFormat="false" ht="12.75" hidden="false" customHeight="true" outlineLevel="0" collapsed="false">
      <c r="A66" s="51"/>
      <c r="B66" s="51"/>
      <c r="C66" s="50"/>
      <c r="D66" s="51"/>
      <c r="G66" s="2"/>
      <c r="H66" s="2"/>
      <c r="I66" s="2"/>
      <c r="J66" s="2"/>
      <c r="K66" s="2"/>
      <c r="L66" s="2"/>
      <c r="M66" s="2"/>
      <c r="N66" s="2"/>
      <c r="O66" s="2"/>
      <c r="P66" s="2"/>
      <c r="Q66" s="2"/>
      <c r="R66" s="2"/>
      <c r="S66" s="2"/>
      <c r="T66" s="2"/>
      <c r="U66" s="2"/>
      <c r="V66" s="2"/>
      <c r="W66" s="2"/>
      <c r="X66" s="2"/>
      <c r="Y66" s="2"/>
    </row>
    <row r="67" customFormat="false" ht="12.75" hidden="false" customHeight="true" outlineLevel="0" collapsed="false">
      <c r="A67" s="51"/>
      <c r="B67" s="51"/>
      <c r="C67" s="50"/>
      <c r="D67" s="51"/>
      <c r="G67" s="2"/>
      <c r="H67" s="2"/>
      <c r="I67" s="2"/>
      <c r="J67" s="2"/>
      <c r="K67" s="2"/>
      <c r="L67" s="2"/>
      <c r="M67" s="2"/>
      <c r="N67" s="2"/>
      <c r="O67" s="2"/>
      <c r="P67" s="2"/>
      <c r="Q67" s="2"/>
      <c r="R67" s="2"/>
      <c r="S67" s="2"/>
      <c r="T67" s="2"/>
      <c r="U67" s="2"/>
      <c r="V67" s="2"/>
      <c r="W67" s="2"/>
      <c r="X67" s="2"/>
      <c r="Y67" s="2"/>
    </row>
    <row r="68" customFormat="false" ht="12.75" hidden="false" customHeight="true" outlineLevel="0" collapsed="false">
      <c r="A68" s="51"/>
      <c r="B68" s="51"/>
      <c r="C68" s="50"/>
      <c r="D68" s="51"/>
      <c r="G68" s="2"/>
      <c r="H68" s="2"/>
      <c r="I68" s="2"/>
      <c r="J68" s="2"/>
      <c r="K68" s="2"/>
      <c r="L68" s="2"/>
      <c r="M68" s="2"/>
      <c r="N68" s="2"/>
      <c r="O68" s="2"/>
      <c r="P68" s="2"/>
      <c r="Q68" s="2"/>
      <c r="R68" s="2"/>
      <c r="S68" s="2"/>
      <c r="T68" s="2"/>
      <c r="U68" s="2"/>
      <c r="V68" s="2"/>
      <c r="W68" s="2"/>
      <c r="X68" s="2"/>
      <c r="Y68" s="2"/>
    </row>
    <row r="69" customFormat="false" ht="12.75" hidden="false" customHeight="true" outlineLevel="0" collapsed="false">
      <c r="A69" s="51"/>
      <c r="B69" s="51"/>
      <c r="C69" s="50"/>
      <c r="D69" s="51"/>
      <c r="G69" s="2"/>
      <c r="H69" s="2"/>
      <c r="I69" s="2"/>
      <c r="J69" s="2"/>
      <c r="K69" s="2"/>
      <c r="L69" s="2"/>
      <c r="M69" s="2"/>
      <c r="N69" s="2"/>
      <c r="O69" s="2"/>
      <c r="P69" s="2"/>
      <c r="Q69" s="2"/>
      <c r="R69" s="2"/>
      <c r="S69" s="2"/>
      <c r="T69" s="2"/>
      <c r="U69" s="2"/>
      <c r="V69" s="2"/>
      <c r="W69" s="2"/>
      <c r="X69" s="2"/>
      <c r="Y69" s="2"/>
    </row>
    <row r="70" customFormat="false" ht="12.75" hidden="false" customHeight="true" outlineLevel="0" collapsed="false">
      <c r="A70" s="51"/>
      <c r="B70" s="51"/>
      <c r="C70" s="50"/>
      <c r="D70" s="51"/>
      <c r="G70" s="2"/>
      <c r="H70" s="2"/>
      <c r="I70" s="2"/>
      <c r="J70" s="2"/>
      <c r="K70" s="2"/>
      <c r="L70" s="2"/>
      <c r="M70" s="2"/>
      <c r="N70" s="2"/>
      <c r="O70" s="2"/>
      <c r="P70" s="2"/>
      <c r="Q70" s="2"/>
      <c r="R70" s="2"/>
      <c r="S70" s="2"/>
      <c r="T70" s="2"/>
      <c r="U70" s="2"/>
      <c r="V70" s="2"/>
      <c r="W70" s="2"/>
      <c r="X70" s="2"/>
      <c r="Y70" s="2"/>
    </row>
    <row r="71" customFormat="false" ht="12.75" hidden="false" customHeight="true" outlineLevel="0" collapsed="false">
      <c r="A71" s="51"/>
      <c r="B71" s="51"/>
      <c r="C71" s="50"/>
      <c r="D71" s="51"/>
      <c r="G71" s="2"/>
      <c r="H71" s="2"/>
      <c r="I71" s="2"/>
      <c r="J71" s="2"/>
      <c r="K71" s="2"/>
      <c r="L71" s="2"/>
      <c r="M71" s="2"/>
      <c r="N71" s="2"/>
      <c r="O71" s="2"/>
      <c r="P71" s="2"/>
      <c r="Q71" s="2"/>
      <c r="R71" s="2"/>
      <c r="S71" s="2"/>
      <c r="T71" s="2"/>
      <c r="U71" s="2"/>
      <c r="V71" s="2"/>
      <c r="W71" s="2"/>
      <c r="X71" s="2"/>
      <c r="Y71" s="2"/>
    </row>
    <row r="72" customFormat="false" ht="12.75" hidden="false" customHeight="true" outlineLevel="0" collapsed="false">
      <c r="A72" s="51"/>
      <c r="B72" s="51"/>
      <c r="C72" s="50"/>
      <c r="D72" s="51"/>
      <c r="G72" s="2"/>
      <c r="H72" s="2"/>
      <c r="I72" s="2"/>
      <c r="J72" s="2"/>
      <c r="K72" s="2"/>
      <c r="L72" s="2"/>
      <c r="M72" s="2"/>
      <c r="N72" s="2"/>
      <c r="O72" s="2"/>
      <c r="P72" s="2"/>
      <c r="Q72" s="2"/>
      <c r="R72" s="2"/>
      <c r="S72" s="2"/>
      <c r="T72" s="2"/>
      <c r="U72" s="2"/>
      <c r="V72" s="2"/>
      <c r="W72" s="2"/>
      <c r="X72" s="2"/>
      <c r="Y72" s="2"/>
    </row>
    <row r="73" customFormat="false" ht="12.75" hidden="false" customHeight="true" outlineLevel="0" collapsed="false">
      <c r="A73" s="51"/>
      <c r="B73" s="51"/>
      <c r="C73" s="50"/>
      <c r="D73" s="51"/>
      <c r="G73" s="2"/>
      <c r="H73" s="2"/>
      <c r="I73" s="2"/>
      <c r="J73" s="2"/>
      <c r="K73" s="2"/>
      <c r="L73" s="2"/>
      <c r="M73" s="2"/>
      <c r="N73" s="2"/>
      <c r="O73" s="2"/>
      <c r="P73" s="2"/>
      <c r="Q73" s="2"/>
      <c r="R73" s="2"/>
      <c r="S73" s="2"/>
      <c r="T73" s="2"/>
      <c r="U73" s="2"/>
      <c r="V73" s="2"/>
      <c r="W73" s="2"/>
      <c r="X73" s="2"/>
      <c r="Y73" s="2"/>
    </row>
    <row r="74" customFormat="false" ht="12.75" hidden="false" customHeight="true" outlineLevel="0" collapsed="false">
      <c r="A74" s="51"/>
      <c r="B74" s="51"/>
      <c r="C74" s="50"/>
      <c r="D74" s="51"/>
      <c r="G74" s="2"/>
      <c r="H74" s="2"/>
      <c r="I74" s="2"/>
      <c r="J74" s="2"/>
      <c r="K74" s="2"/>
      <c r="L74" s="2"/>
      <c r="M74" s="2"/>
      <c r="N74" s="2"/>
      <c r="O74" s="2"/>
      <c r="P74" s="2"/>
      <c r="Q74" s="2"/>
      <c r="R74" s="2"/>
      <c r="S74" s="2"/>
      <c r="T74" s="2"/>
      <c r="U74" s="2"/>
      <c r="V74" s="2"/>
      <c r="W74" s="2"/>
      <c r="X74" s="2"/>
      <c r="Y74" s="2"/>
    </row>
    <row r="75" customFormat="false" ht="12.75" hidden="false" customHeight="true" outlineLevel="0" collapsed="false">
      <c r="A75" s="51"/>
      <c r="B75" s="51"/>
      <c r="C75" s="50"/>
      <c r="D75" s="51"/>
      <c r="G75" s="2"/>
      <c r="H75" s="2"/>
      <c r="I75" s="2"/>
      <c r="J75" s="2"/>
      <c r="K75" s="2"/>
      <c r="L75" s="2"/>
      <c r="M75" s="2"/>
      <c r="N75" s="2"/>
      <c r="O75" s="2"/>
      <c r="P75" s="2"/>
      <c r="Q75" s="2"/>
      <c r="R75" s="2"/>
      <c r="S75" s="2"/>
      <c r="T75" s="2"/>
      <c r="U75" s="2"/>
      <c r="V75" s="2"/>
      <c r="W75" s="2"/>
      <c r="X75" s="2"/>
      <c r="Y75" s="2"/>
    </row>
    <row r="76" customFormat="false" ht="12.75" hidden="false" customHeight="true" outlineLevel="0" collapsed="false">
      <c r="A76" s="51"/>
      <c r="B76" s="51"/>
      <c r="C76" s="50"/>
      <c r="D76" s="51"/>
      <c r="G76" s="2"/>
      <c r="H76" s="2"/>
      <c r="I76" s="2"/>
      <c r="J76" s="2"/>
      <c r="K76" s="2"/>
      <c r="L76" s="2"/>
      <c r="M76" s="2"/>
      <c r="N76" s="2"/>
      <c r="O76" s="2"/>
      <c r="P76" s="2"/>
      <c r="Q76" s="2"/>
      <c r="R76" s="2"/>
      <c r="S76" s="2"/>
      <c r="T76" s="2"/>
      <c r="U76" s="2"/>
      <c r="V76" s="2"/>
      <c r="W76" s="2"/>
      <c r="X76" s="2"/>
      <c r="Y76" s="2"/>
    </row>
    <row r="77" customFormat="false" ht="12.75" hidden="false" customHeight="true" outlineLevel="0" collapsed="false">
      <c r="A77" s="51"/>
      <c r="B77" s="51"/>
      <c r="C77" s="50"/>
      <c r="D77" s="51"/>
      <c r="G77" s="2"/>
      <c r="H77" s="2"/>
      <c r="I77" s="2"/>
      <c r="J77" s="2"/>
      <c r="K77" s="2"/>
      <c r="L77" s="2"/>
      <c r="M77" s="2"/>
      <c r="N77" s="2"/>
      <c r="O77" s="2"/>
      <c r="P77" s="2"/>
      <c r="Q77" s="2"/>
      <c r="R77" s="2"/>
      <c r="S77" s="2"/>
      <c r="T77" s="2"/>
      <c r="U77" s="2"/>
      <c r="V77" s="2"/>
      <c r="W77" s="2"/>
      <c r="X77" s="2"/>
      <c r="Y77" s="2"/>
    </row>
    <row r="78" customFormat="false" ht="12.75" hidden="false" customHeight="true" outlineLevel="0" collapsed="false">
      <c r="A78" s="51"/>
      <c r="B78" s="51"/>
      <c r="C78" s="50"/>
      <c r="D78" s="51"/>
      <c r="G78" s="2"/>
      <c r="H78" s="2"/>
      <c r="I78" s="2"/>
      <c r="J78" s="2"/>
      <c r="K78" s="2"/>
      <c r="L78" s="2"/>
      <c r="M78" s="2"/>
      <c r="N78" s="2"/>
      <c r="O78" s="2"/>
      <c r="P78" s="2"/>
      <c r="Q78" s="2"/>
      <c r="R78" s="2"/>
      <c r="S78" s="2"/>
      <c r="T78" s="2"/>
      <c r="U78" s="2"/>
      <c r="V78" s="2"/>
      <c r="W78" s="2"/>
      <c r="X78" s="2"/>
      <c r="Y78" s="2"/>
    </row>
    <row r="79" customFormat="false" ht="12.75" hidden="false" customHeight="true" outlineLevel="0" collapsed="false">
      <c r="A79" s="51"/>
      <c r="B79" s="51"/>
      <c r="C79" s="50"/>
      <c r="D79" s="51"/>
      <c r="G79" s="2"/>
      <c r="H79" s="2"/>
      <c r="I79" s="2"/>
      <c r="J79" s="2"/>
      <c r="K79" s="2"/>
      <c r="L79" s="2"/>
      <c r="M79" s="2"/>
      <c r="N79" s="2"/>
      <c r="O79" s="2"/>
      <c r="P79" s="2"/>
      <c r="Q79" s="2"/>
      <c r="R79" s="2"/>
      <c r="S79" s="2"/>
      <c r="T79" s="2"/>
      <c r="U79" s="2"/>
      <c r="V79" s="2"/>
      <c r="W79" s="2"/>
      <c r="X79" s="2"/>
      <c r="Y79" s="2"/>
    </row>
    <row r="80" customFormat="false" ht="12.75" hidden="false" customHeight="true" outlineLevel="0" collapsed="false">
      <c r="A80" s="51"/>
      <c r="B80" s="51"/>
      <c r="C80" s="50"/>
      <c r="D80" s="51"/>
      <c r="G80" s="2"/>
      <c r="H80" s="2"/>
      <c r="I80" s="2"/>
      <c r="J80" s="2"/>
      <c r="K80" s="2"/>
      <c r="L80" s="2"/>
      <c r="M80" s="2"/>
      <c r="N80" s="2"/>
      <c r="O80" s="2"/>
      <c r="P80" s="2"/>
      <c r="Q80" s="2"/>
      <c r="R80" s="2"/>
      <c r="S80" s="2"/>
      <c r="T80" s="2"/>
      <c r="U80" s="2"/>
      <c r="V80" s="2"/>
      <c r="W80" s="2"/>
      <c r="X80" s="2"/>
      <c r="Y80" s="2"/>
    </row>
    <row r="81" customFormat="false" ht="12.75" hidden="false" customHeight="true" outlineLevel="0" collapsed="false">
      <c r="A81" s="51"/>
      <c r="B81" s="51"/>
      <c r="C81" s="50"/>
      <c r="D81" s="51"/>
      <c r="G81" s="2"/>
      <c r="H81" s="2"/>
      <c r="I81" s="2"/>
      <c r="J81" s="2"/>
      <c r="K81" s="2"/>
      <c r="L81" s="2"/>
      <c r="M81" s="2"/>
      <c r="N81" s="2"/>
      <c r="O81" s="2"/>
      <c r="P81" s="2"/>
      <c r="Q81" s="2"/>
      <c r="R81" s="2"/>
      <c r="S81" s="2"/>
      <c r="T81" s="2"/>
      <c r="U81" s="2"/>
      <c r="V81" s="2"/>
      <c r="W81" s="2"/>
      <c r="X81" s="2"/>
      <c r="Y81" s="2"/>
    </row>
    <row r="82" customFormat="false" ht="12.75" hidden="false" customHeight="true" outlineLevel="0" collapsed="false">
      <c r="A82" s="51"/>
      <c r="B82" s="51"/>
      <c r="C82" s="50"/>
      <c r="D82" s="51"/>
      <c r="G82" s="2"/>
      <c r="H82" s="2"/>
      <c r="I82" s="2"/>
      <c r="J82" s="2"/>
      <c r="K82" s="2"/>
      <c r="L82" s="2"/>
      <c r="M82" s="2"/>
      <c r="N82" s="2"/>
      <c r="O82" s="2"/>
      <c r="P82" s="2"/>
      <c r="Q82" s="2"/>
      <c r="R82" s="2"/>
      <c r="S82" s="2"/>
      <c r="T82" s="2"/>
      <c r="U82" s="2"/>
      <c r="V82" s="2"/>
      <c r="W82" s="2"/>
      <c r="X82" s="2"/>
      <c r="Y82" s="2"/>
    </row>
    <row r="83" customFormat="false" ht="12.75" hidden="false" customHeight="true" outlineLevel="0" collapsed="false">
      <c r="A83" s="51"/>
      <c r="B83" s="51"/>
      <c r="C83" s="50"/>
      <c r="D83" s="51"/>
      <c r="G83" s="2"/>
      <c r="H83" s="2"/>
      <c r="I83" s="2"/>
      <c r="J83" s="2"/>
      <c r="K83" s="2"/>
      <c r="L83" s="2"/>
      <c r="M83" s="2"/>
      <c r="N83" s="2"/>
      <c r="O83" s="2"/>
      <c r="P83" s="2"/>
      <c r="Q83" s="2"/>
      <c r="R83" s="2"/>
      <c r="S83" s="2"/>
      <c r="T83" s="2"/>
      <c r="U83" s="2"/>
      <c r="V83" s="2"/>
      <c r="W83" s="2"/>
      <c r="X83" s="2"/>
      <c r="Y83" s="2"/>
    </row>
    <row r="84" customFormat="false" ht="12.75" hidden="false" customHeight="true" outlineLevel="0" collapsed="false">
      <c r="A84" s="51"/>
      <c r="B84" s="51"/>
      <c r="C84" s="50"/>
      <c r="D84" s="51"/>
      <c r="G84" s="2"/>
      <c r="H84" s="2"/>
      <c r="I84" s="2"/>
      <c r="J84" s="2"/>
      <c r="K84" s="2"/>
      <c r="L84" s="2"/>
      <c r="M84" s="2"/>
      <c r="N84" s="2"/>
      <c r="O84" s="2"/>
      <c r="P84" s="2"/>
      <c r="Q84" s="2"/>
      <c r="R84" s="2"/>
      <c r="S84" s="2"/>
      <c r="T84" s="2"/>
      <c r="U84" s="2"/>
      <c r="V84" s="2"/>
      <c r="W84" s="2"/>
      <c r="X84" s="2"/>
      <c r="Y84" s="2"/>
    </row>
    <row r="85" customFormat="false" ht="12.75" hidden="false" customHeight="true" outlineLevel="0" collapsed="false">
      <c r="A85" s="51"/>
      <c r="B85" s="51"/>
      <c r="C85" s="50"/>
      <c r="D85" s="51"/>
      <c r="G85" s="2"/>
      <c r="H85" s="2"/>
      <c r="I85" s="2"/>
      <c r="J85" s="2"/>
      <c r="K85" s="2"/>
      <c r="L85" s="2"/>
      <c r="M85" s="2"/>
      <c r="N85" s="2"/>
      <c r="O85" s="2"/>
      <c r="P85" s="2"/>
      <c r="Q85" s="2"/>
      <c r="R85" s="2"/>
      <c r="S85" s="2"/>
      <c r="T85" s="2"/>
      <c r="U85" s="2"/>
      <c r="V85" s="2"/>
      <c r="W85" s="2"/>
      <c r="X85" s="2"/>
      <c r="Y85" s="2"/>
    </row>
    <row r="86" customFormat="false" ht="12.75" hidden="false" customHeight="true" outlineLevel="0" collapsed="false">
      <c r="A86" s="51"/>
      <c r="B86" s="51"/>
      <c r="C86" s="50"/>
      <c r="D86" s="51"/>
      <c r="G86" s="2"/>
      <c r="H86" s="2"/>
      <c r="I86" s="2"/>
      <c r="J86" s="2"/>
      <c r="K86" s="2"/>
      <c r="L86" s="2"/>
      <c r="M86" s="2"/>
      <c r="N86" s="2"/>
      <c r="O86" s="2"/>
      <c r="P86" s="2"/>
      <c r="Q86" s="2"/>
      <c r="R86" s="2"/>
      <c r="S86" s="2"/>
      <c r="T86" s="2"/>
      <c r="U86" s="2"/>
      <c r="V86" s="2"/>
      <c r="W86" s="2"/>
      <c r="X86" s="2"/>
      <c r="Y86" s="2"/>
    </row>
    <row r="87" customFormat="false" ht="12.75" hidden="false" customHeight="true" outlineLevel="0" collapsed="false">
      <c r="A87" s="51"/>
      <c r="B87" s="51"/>
      <c r="C87" s="50"/>
      <c r="D87" s="51"/>
      <c r="G87" s="2"/>
      <c r="H87" s="2"/>
      <c r="I87" s="2"/>
      <c r="J87" s="2"/>
      <c r="K87" s="2"/>
      <c r="L87" s="2"/>
      <c r="M87" s="2"/>
      <c r="N87" s="2"/>
      <c r="O87" s="2"/>
      <c r="P87" s="2"/>
      <c r="Q87" s="2"/>
      <c r="R87" s="2"/>
      <c r="S87" s="2"/>
      <c r="T87" s="2"/>
      <c r="U87" s="2"/>
      <c r="V87" s="2"/>
      <c r="W87" s="2"/>
      <c r="X87" s="2"/>
      <c r="Y87" s="2"/>
    </row>
    <row r="88" customFormat="false" ht="12.75" hidden="false" customHeight="true" outlineLevel="0" collapsed="false">
      <c r="A88" s="51"/>
      <c r="B88" s="51"/>
      <c r="C88" s="50"/>
      <c r="D88" s="51"/>
      <c r="G88" s="2"/>
      <c r="H88" s="2"/>
      <c r="I88" s="2"/>
      <c r="J88" s="2"/>
      <c r="K88" s="2"/>
      <c r="L88" s="2"/>
      <c r="M88" s="2"/>
      <c r="N88" s="2"/>
      <c r="O88" s="2"/>
      <c r="P88" s="2"/>
      <c r="Q88" s="2"/>
      <c r="R88" s="2"/>
      <c r="S88" s="2"/>
      <c r="T88" s="2"/>
      <c r="U88" s="2"/>
      <c r="V88" s="2"/>
      <c r="W88" s="2"/>
      <c r="X88" s="2"/>
      <c r="Y88" s="2"/>
    </row>
    <row r="89" customFormat="false" ht="12.75" hidden="false" customHeight="true" outlineLevel="0" collapsed="false">
      <c r="A89" s="51"/>
      <c r="B89" s="51"/>
      <c r="C89" s="50"/>
      <c r="D89" s="51"/>
      <c r="G89" s="2"/>
      <c r="H89" s="2"/>
      <c r="I89" s="2"/>
      <c r="J89" s="2"/>
      <c r="K89" s="2"/>
      <c r="L89" s="2"/>
      <c r="M89" s="2"/>
      <c r="N89" s="2"/>
      <c r="O89" s="2"/>
      <c r="P89" s="2"/>
      <c r="Q89" s="2"/>
      <c r="R89" s="2"/>
      <c r="S89" s="2"/>
      <c r="T89" s="2"/>
      <c r="U89" s="2"/>
      <c r="V89" s="2"/>
      <c r="W89" s="2"/>
      <c r="X89" s="2"/>
      <c r="Y89" s="2"/>
    </row>
    <row r="90" customFormat="false" ht="12.75" hidden="false" customHeight="true" outlineLevel="0" collapsed="false">
      <c r="A90" s="51"/>
      <c r="B90" s="51"/>
      <c r="C90" s="50"/>
      <c r="D90" s="51"/>
      <c r="G90" s="2"/>
      <c r="H90" s="2"/>
      <c r="I90" s="2"/>
      <c r="J90" s="2"/>
      <c r="K90" s="2"/>
      <c r="L90" s="2"/>
      <c r="M90" s="2"/>
      <c r="N90" s="2"/>
      <c r="O90" s="2"/>
      <c r="P90" s="2"/>
      <c r="Q90" s="2"/>
      <c r="R90" s="2"/>
      <c r="S90" s="2"/>
      <c r="T90" s="2"/>
      <c r="U90" s="2"/>
      <c r="V90" s="2"/>
      <c r="W90" s="2"/>
      <c r="X90" s="2"/>
      <c r="Y90" s="2"/>
    </row>
    <row r="91" customFormat="false" ht="12.75" hidden="false" customHeight="true" outlineLevel="0" collapsed="false">
      <c r="A91" s="51"/>
      <c r="B91" s="51"/>
      <c r="C91" s="50"/>
      <c r="D91" s="51"/>
      <c r="G91" s="2"/>
      <c r="H91" s="2"/>
      <c r="I91" s="2"/>
      <c r="J91" s="2"/>
      <c r="K91" s="2"/>
      <c r="L91" s="2"/>
      <c r="M91" s="2"/>
      <c r="N91" s="2"/>
      <c r="O91" s="2"/>
      <c r="P91" s="2"/>
      <c r="Q91" s="2"/>
      <c r="R91" s="2"/>
      <c r="S91" s="2"/>
      <c r="T91" s="2"/>
      <c r="U91" s="2"/>
      <c r="V91" s="2"/>
      <c r="W91" s="2"/>
      <c r="X91" s="2"/>
      <c r="Y91" s="2"/>
    </row>
    <row r="92" customFormat="false" ht="12.75" hidden="false" customHeight="true" outlineLevel="0" collapsed="false">
      <c r="A92" s="51"/>
      <c r="B92" s="51"/>
      <c r="C92" s="50"/>
      <c r="D92" s="51"/>
      <c r="G92" s="2"/>
      <c r="H92" s="2"/>
      <c r="I92" s="2"/>
      <c r="J92" s="2"/>
      <c r="K92" s="2"/>
      <c r="L92" s="2"/>
      <c r="M92" s="2"/>
      <c r="N92" s="2"/>
      <c r="O92" s="2"/>
      <c r="P92" s="2"/>
      <c r="Q92" s="2"/>
      <c r="R92" s="2"/>
      <c r="S92" s="2"/>
      <c r="T92" s="2"/>
      <c r="U92" s="2"/>
      <c r="V92" s="2"/>
      <c r="W92" s="2"/>
      <c r="X92" s="2"/>
      <c r="Y92" s="2"/>
    </row>
    <row r="93" customFormat="false" ht="12.75" hidden="false" customHeight="true" outlineLevel="0" collapsed="false">
      <c r="A93" s="51"/>
      <c r="B93" s="51"/>
      <c r="C93" s="50"/>
      <c r="D93" s="51"/>
      <c r="G93" s="2"/>
      <c r="H93" s="2"/>
      <c r="I93" s="2"/>
      <c r="J93" s="2"/>
      <c r="K93" s="2"/>
      <c r="L93" s="2"/>
      <c r="M93" s="2"/>
      <c r="N93" s="2"/>
      <c r="O93" s="2"/>
      <c r="P93" s="2"/>
      <c r="Q93" s="2"/>
      <c r="R93" s="2"/>
      <c r="S93" s="2"/>
      <c r="T93" s="2"/>
      <c r="U93" s="2"/>
      <c r="V93" s="2"/>
      <c r="W93" s="2"/>
      <c r="X93" s="2"/>
      <c r="Y93" s="2"/>
    </row>
    <row r="94" customFormat="false" ht="12.75" hidden="false" customHeight="true" outlineLevel="0" collapsed="false">
      <c r="A94" s="51"/>
      <c r="B94" s="51"/>
      <c r="C94" s="50"/>
      <c r="D94" s="51"/>
      <c r="G94" s="2"/>
      <c r="H94" s="2"/>
      <c r="I94" s="2"/>
      <c r="J94" s="2"/>
      <c r="K94" s="2"/>
      <c r="L94" s="2"/>
      <c r="M94" s="2"/>
      <c r="N94" s="2"/>
      <c r="O94" s="2"/>
      <c r="P94" s="2"/>
      <c r="Q94" s="2"/>
      <c r="R94" s="2"/>
      <c r="S94" s="2"/>
      <c r="T94" s="2"/>
      <c r="U94" s="2"/>
      <c r="V94" s="2"/>
      <c r="W94" s="2"/>
      <c r="X94" s="2"/>
      <c r="Y94" s="2"/>
    </row>
    <row r="95" customFormat="false" ht="12.75" hidden="false" customHeight="true" outlineLevel="0" collapsed="false">
      <c r="A95" s="51"/>
      <c r="B95" s="51"/>
      <c r="C95" s="50"/>
      <c r="D95" s="51"/>
      <c r="G95" s="2"/>
      <c r="H95" s="2"/>
      <c r="I95" s="2"/>
      <c r="J95" s="2"/>
      <c r="K95" s="2"/>
      <c r="L95" s="2"/>
      <c r="M95" s="2"/>
      <c r="N95" s="2"/>
      <c r="O95" s="2"/>
      <c r="P95" s="2"/>
      <c r="Q95" s="2"/>
      <c r="R95" s="2"/>
      <c r="S95" s="2"/>
      <c r="T95" s="2"/>
      <c r="U95" s="2"/>
      <c r="V95" s="2"/>
      <c r="W95" s="2"/>
      <c r="X95" s="2"/>
      <c r="Y95" s="2"/>
    </row>
    <row r="96" customFormat="false" ht="12.75" hidden="false" customHeight="true" outlineLevel="0" collapsed="false">
      <c r="A96" s="51"/>
      <c r="B96" s="51"/>
      <c r="C96" s="50"/>
      <c r="D96" s="51"/>
      <c r="G96" s="2"/>
      <c r="H96" s="2"/>
      <c r="I96" s="2"/>
      <c r="J96" s="2"/>
      <c r="K96" s="2"/>
      <c r="L96" s="2"/>
      <c r="M96" s="2"/>
      <c r="N96" s="2"/>
      <c r="O96" s="2"/>
      <c r="P96" s="2"/>
      <c r="Q96" s="2"/>
      <c r="R96" s="2"/>
      <c r="S96" s="2"/>
      <c r="T96" s="2"/>
      <c r="U96" s="2"/>
      <c r="V96" s="2"/>
      <c r="W96" s="2"/>
      <c r="X96" s="2"/>
      <c r="Y96" s="2"/>
    </row>
    <row r="97" customFormat="false" ht="12.75" hidden="false" customHeight="true" outlineLevel="0" collapsed="false">
      <c r="A97" s="51"/>
      <c r="B97" s="51"/>
      <c r="C97" s="50"/>
      <c r="D97" s="51"/>
      <c r="G97" s="2"/>
      <c r="H97" s="2"/>
      <c r="I97" s="2"/>
      <c r="J97" s="2"/>
      <c r="K97" s="2"/>
      <c r="L97" s="2"/>
      <c r="M97" s="2"/>
      <c r="N97" s="2"/>
      <c r="O97" s="2"/>
      <c r="P97" s="2"/>
      <c r="Q97" s="2"/>
      <c r="R97" s="2"/>
      <c r="S97" s="2"/>
      <c r="T97" s="2"/>
      <c r="U97" s="2"/>
      <c r="V97" s="2"/>
      <c r="W97" s="2"/>
      <c r="X97" s="2"/>
      <c r="Y97" s="2"/>
    </row>
    <row r="98" customFormat="false" ht="12.75" hidden="false" customHeight="true" outlineLevel="0" collapsed="false">
      <c r="A98" s="51"/>
      <c r="B98" s="51"/>
      <c r="C98" s="50"/>
      <c r="D98" s="51"/>
      <c r="G98" s="2"/>
      <c r="H98" s="2"/>
      <c r="I98" s="2"/>
      <c r="J98" s="2"/>
      <c r="K98" s="2"/>
      <c r="L98" s="2"/>
      <c r="M98" s="2"/>
      <c r="N98" s="2"/>
      <c r="O98" s="2"/>
      <c r="P98" s="2"/>
      <c r="Q98" s="2"/>
      <c r="R98" s="2"/>
      <c r="S98" s="2"/>
      <c r="T98" s="2"/>
      <c r="U98" s="2"/>
      <c r="V98" s="2"/>
      <c r="W98" s="2"/>
      <c r="X98" s="2"/>
      <c r="Y98" s="2"/>
    </row>
    <row r="99" customFormat="false" ht="12.75" hidden="false" customHeight="true" outlineLevel="0" collapsed="false">
      <c r="A99" s="51"/>
      <c r="B99" s="51"/>
      <c r="C99" s="50"/>
      <c r="D99" s="51"/>
      <c r="G99" s="2"/>
      <c r="H99" s="2"/>
      <c r="I99" s="2"/>
      <c r="J99" s="2"/>
      <c r="K99" s="2"/>
      <c r="L99" s="2"/>
      <c r="M99" s="2"/>
      <c r="N99" s="2"/>
      <c r="O99" s="2"/>
      <c r="P99" s="2"/>
      <c r="Q99" s="2"/>
      <c r="R99" s="2"/>
      <c r="S99" s="2"/>
      <c r="T99" s="2"/>
      <c r="U99" s="2"/>
      <c r="V99" s="2"/>
      <c r="W99" s="2"/>
      <c r="X99" s="2"/>
      <c r="Y99" s="2"/>
    </row>
    <row r="100" customFormat="false" ht="12.75" hidden="false" customHeight="true" outlineLevel="0" collapsed="false">
      <c r="A100" s="51"/>
      <c r="B100" s="51"/>
      <c r="C100" s="50"/>
      <c r="D100" s="51"/>
      <c r="G100" s="2"/>
      <c r="H100" s="2"/>
      <c r="I100" s="2"/>
      <c r="J100" s="2"/>
      <c r="K100" s="2"/>
      <c r="L100" s="2"/>
      <c r="M100" s="2"/>
      <c r="N100" s="2"/>
      <c r="O100" s="2"/>
      <c r="P100" s="2"/>
      <c r="Q100" s="2"/>
      <c r="R100" s="2"/>
      <c r="S100" s="2"/>
      <c r="T100" s="2"/>
      <c r="U100" s="2"/>
      <c r="V100" s="2"/>
      <c r="W100" s="2"/>
      <c r="X100" s="2"/>
      <c r="Y100" s="2"/>
    </row>
    <row r="101" customFormat="false" ht="12.75" hidden="false" customHeight="true" outlineLevel="0" collapsed="false">
      <c r="A101" s="51"/>
      <c r="B101" s="51"/>
      <c r="C101" s="50"/>
      <c r="D101" s="51"/>
      <c r="G101" s="2"/>
      <c r="H101" s="2"/>
      <c r="I101" s="2"/>
      <c r="J101" s="2"/>
      <c r="K101" s="2"/>
      <c r="L101" s="2"/>
      <c r="M101" s="2"/>
      <c r="N101" s="2"/>
      <c r="O101" s="2"/>
      <c r="P101" s="2"/>
      <c r="Q101" s="2"/>
      <c r="R101" s="2"/>
      <c r="S101" s="2"/>
      <c r="T101" s="2"/>
      <c r="U101" s="2"/>
      <c r="V101" s="2"/>
      <c r="W101" s="2"/>
      <c r="X101" s="2"/>
      <c r="Y101" s="2"/>
    </row>
    <row r="102" customFormat="false" ht="12.75" hidden="false" customHeight="true" outlineLevel="0" collapsed="false">
      <c r="A102" s="51"/>
      <c r="B102" s="51"/>
      <c r="C102" s="50"/>
      <c r="D102" s="51"/>
      <c r="G102" s="2"/>
      <c r="H102" s="2"/>
      <c r="I102" s="2"/>
      <c r="J102" s="2"/>
      <c r="K102" s="2"/>
      <c r="L102" s="2"/>
      <c r="M102" s="2"/>
      <c r="N102" s="2"/>
      <c r="O102" s="2"/>
      <c r="P102" s="2"/>
      <c r="Q102" s="2"/>
      <c r="R102" s="2"/>
      <c r="S102" s="2"/>
      <c r="T102" s="2"/>
      <c r="U102" s="2"/>
      <c r="V102" s="2"/>
      <c r="W102" s="2"/>
      <c r="X102" s="2"/>
      <c r="Y102" s="2"/>
    </row>
    <row r="103" customFormat="false" ht="12.75" hidden="false" customHeight="true" outlineLevel="0" collapsed="false">
      <c r="A103" s="51"/>
      <c r="B103" s="51"/>
      <c r="C103" s="50"/>
      <c r="D103" s="51"/>
      <c r="G103" s="2"/>
      <c r="H103" s="2"/>
      <c r="I103" s="2"/>
      <c r="J103" s="2"/>
      <c r="K103" s="2"/>
      <c r="L103" s="2"/>
      <c r="M103" s="2"/>
      <c r="N103" s="2"/>
      <c r="O103" s="2"/>
      <c r="P103" s="2"/>
      <c r="Q103" s="2"/>
      <c r="R103" s="2"/>
      <c r="S103" s="2"/>
      <c r="T103" s="2"/>
      <c r="U103" s="2"/>
      <c r="V103" s="2"/>
      <c r="W103" s="2"/>
      <c r="X103" s="2"/>
      <c r="Y103" s="2"/>
    </row>
    <row r="104" customFormat="false" ht="12.75" hidden="false" customHeight="true" outlineLevel="0" collapsed="false">
      <c r="A104" s="51"/>
      <c r="B104" s="51"/>
      <c r="C104" s="50"/>
      <c r="D104" s="51"/>
      <c r="G104" s="2"/>
      <c r="H104" s="2"/>
      <c r="I104" s="2"/>
      <c r="J104" s="2"/>
      <c r="K104" s="2"/>
      <c r="L104" s="2"/>
      <c r="M104" s="2"/>
      <c r="N104" s="2"/>
      <c r="O104" s="2"/>
      <c r="P104" s="2"/>
      <c r="Q104" s="2"/>
      <c r="R104" s="2"/>
      <c r="S104" s="2"/>
      <c r="T104" s="2"/>
      <c r="U104" s="2"/>
      <c r="V104" s="2"/>
      <c r="W104" s="2"/>
      <c r="X104" s="2"/>
      <c r="Y104" s="2"/>
    </row>
    <row r="105" customFormat="false" ht="12.75" hidden="false" customHeight="true" outlineLevel="0" collapsed="false">
      <c r="A105" s="51"/>
      <c r="B105" s="51"/>
      <c r="C105" s="50"/>
      <c r="D105" s="51"/>
      <c r="G105" s="2"/>
      <c r="H105" s="2"/>
      <c r="I105" s="2"/>
      <c r="J105" s="2"/>
      <c r="K105" s="2"/>
      <c r="L105" s="2"/>
      <c r="M105" s="2"/>
      <c r="N105" s="2"/>
      <c r="O105" s="2"/>
      <c r="P105" s="2"/>
      <c r="Q105" s="2"/>
      <c r="R105" s="2"/>
      <c r="S105" s="2"/>
      <c r="T105" s="2"/>
      <c r="U105" s="2"/>
      <c r="V105" s="2"/>
      <c r="W105" s="2"/>
      <c r="X105" s="2"/>
      <c r="Y105" s="2"/>
    </row>
    <row r="106" customFormat="false" ht="12.75" hidden="false" customHeight="true" outlineLevel="0" collapsed="false">
      <c r="A106" s="51"/>
      <c r="B106" s="51"/>
      <c r="C106" s="50"/>
      <c r="D106" s="51"/>
      <c r="G106" s="2"/>
      <c r="H106" s="2"/>
      <c r="I106" s="2"/>
      <c r="J106" s="2"/>
      <c r="K106" s="2"/>
      <c r="L106" s="2"/>
      <c r="M106" s="2"/>
      <c r="N106" s="2"/>
      <c r="O106" s="2"/>
      <c r="P106" s="2"/>
      <c r="Q106" s="2"/>
      <c r="R106" s="2"/>
      <c r="S106" s="2"/>
      <c r="T106" s="2"/>
      <c r="U106" s="2"/>
      <c r="V106" s="2"/>
      <c r="W106" s="2"/>
      <c r="X106" s="2"/>
      <c r="Y106" s="2"/>
    </row>
    <row r="107" customFormat="false" ht="12.75" hidden="false" customHeight="true" outlineLevel="0" collapsed="false">
      <c r="A107" s="51"/>
      <c r="B107" s="51"/>
      <c r="C107" s="50"/>
      <c r="D107" s="51"/>
      <c r="G107" s="2"/>
      <c r="H107" s="2"/>
      <c r="I107" s="2"/>
      <c r="J107" s="2"/>
      <c r="K107" s="2"/>
      <c r="L107" s="2"/>
      <c r="M107" s="2"/>
      <c r="N107" s="2"/>
      <c r="O107" s="2"/>
      <c r="P107" s="2"/>
      <c r="Q107" s="2"/>
      <c r="R107" s="2"/>
      <c r="S107" s="2"/>
      <c r="T107" s="2"/>
      <c r="U107" s="2"/>
      <c r="V107" s="2"/>
      <c r="W107" s="2"/>
      <c r="X107" s="2"/>
      <c r="Y107" s="2"/>
    </row>
    <row r="108" customFormat="false" ht="12.75" hidden="false" customHeight="true" outlineLevel="0" collapsed="false">
      <c r="A108" s="51"/>
      <c r="B108" s="51"/>
      <c r="C108" s="50"/>
      <c r="D108" s="51"/>
      <c r="G108" s="2"/>
      <c r="H108" s="2"/>
      <c r="I108" s="2"/>
      <c r="J108" s="2"/>
      <c r="K108" s="2"/>
      <c r="L108" s="2"/>
      <c r="M108" s="2"/>
      <c r="N108" s="2"/>
      <c r="O108" s="2"/>
      <c r="P108" s="2"/>
      <c r="Q108" s="2"/>
      <c r="R108" s="2"/>
      <c r="S108" s="2"/>
      <c r="T108" s="2"/>
      <c r="U108" s="2"/>
      <c r="V108" s="2"/>
      <c r="W108" s="2"/>
      <c r="X108" s="2"/>
      <c r="Y108" s="2"/>
    </row>
    <row r="109" customFormat="false" ht="12.75" hidden="false" customHeight="true" outlineLevel="0" collapsed="false">
      <c r="A109" s="51"/>
      <c r="B109" s="51"/>
      <c r="C109" s="50"/>
      <c r="D109" s="51"/>
      <c r="G109" s="2"/>
      <c r="H109" s="2"/>
      <c r="I109" s="2"/>
      <c r="J109" s="2"/>
      <c r="K109" s="2"/>
      <c r="L109" s="2"/>
      <c r="M109" s="2"/>
      <c r="N109" s="2"/>
      <c r="O109" s="2"/>
      <c r="P109" s="2"/>
      <c r="Q109" s="2"/>
      <c r="R109" s="2"/>
      <c r="S109" s="2"/>
      <c r="T109" s="2"/>
      <c r="U109" s="2"/>
      <c r="V109" s="2"/>
      <c r="W109" s="2"/>
      <c r="X109" s="2"/>
      <c r="Y109" s="2"/>
    </row>
    <row r="110" customFormat="false" ht="12.75" hidden="false" customHeight="true" outlineLevel="0" collapsed="false">
      <c r="A110" s="51"/>
      <c r="B110" s="51"/>
      <c r="C110" s="50"/>
      <c r="D110" s="51"/>
      <c r="G110" s="2"/>
      <c r="H110" s="2"/>
      <c r="I110" s="2"/>
      <c r="J110" s="2"/>
      <c r="K110" s="2"/>
      <c r="L110" s="2"/>
      <c r="M110" s="2"/>
      <c r="N110" s="2"/>
      <c r="O110" s="2"/>
      <c r="P110" s="2"/>
      <c r="Q110" s="2"/>
      <c r="R110" s="2"/>
      <c r="S110" s="2"/>
      <c r="T110" s="2"/>
      <c r="U110" s="2"/>
      <c r="V110" s="2"/>
      <c r="W110" s="2"/>
      <c r="X110" s="2"/>
      <c r="Y110" s="2"/>
    </row>
    <row r="111" customFormat="false" ht="12.75" hidden="false" customHeight="true" outlineLevel="0" collapsed="false">
      <c r="A111" s="51"/>
      <c r="B111" s="51"/>
      <c r="C111" s="50"/>
      <c r="D111" s="51"/>
      <c r="G111" s="2"/>
      <c r="H111" s="2"/>
      <c r="I111" s="2"/>
      <c r="J111" s="2"/>
      <c r="K111" s="2"/>
      <c r="L111" s="2"/>
      <c r="M111" s="2"/>
      <c r="N111" s="2"/>
      <c r="O111" s="2"/>
      <c r="P111" s="2"/>
      <c r="Q111" s="2"/>
      <c r="R111" s="2"/>
      <c r="S111" s="2"/>
      <c r="T111" s="2"/>
      <c r="U111" s="2"/>
      <c r="V111" s="2"/>
      <c r="W111" s="2"/>
      <c r="X111" s="2"/>
      <c r="Y111" s="2"/>
    </row>
    <row r="112" customFormat="false" ht="12.75" hidden="false" customHeight="true" outlineLevel="0" collapsed="false">
      <c r="A112" s="51"/>
      <c r="B112" s="51"/>
      <c r="C112" s="50"/>
      <c r="D112" s="51"/>
      <c r="G112" s="2"/>
      <c r="H112" s="2"/>
      <c r="I112" s="2"/>
      <c r="J112" s="2"/>
      <c r="K112" s="2"/>
      <c r="L112" s="2"/>
      <c r="M112" s="2"/>
      <c r="N112" s="2"/>
      <c r="O112" s="2"/>
      <c r="P112" s="2"/>
      <c r="Q112" s="2"/>
      <c r="R112" s="2"/>
      <c r="S112" s="2"/>
      <c r="T112" s="2"/>
      <c r="U112" s="2"/>
      <c r="V112" s="2"/>
      <c r="W112" s="2"/>
      <c r="X112" s="2"/>
      <c r="Y112" s="2"/>
    </row>
    <row r="113" customFormat="false" ht="12.75" hidden="false" customHeight="true" outlineLevel="0" collapsed="false">
      <c r="A113" s="51"/>
      <c r="B113" s="51"/>
      <c r="C113" s="50"/>
      <c r="D113" s="51"/>
      <c r="G113" s="2"/>
      <c r="H113" s="2"/>
      <c r="I113" s="2"/>
      <c r="J113" s="2"/>
      <c r="K113" s="2"/>
      <c r="L113" s="2"/>
      <c r="M113" s="2"/>
      <c r="N113" s="2"/>
      <c r="O113" s="2"/>
      <c r="P113" s="2"/>
      <c r="Q113" s="2"/>
      <c r="R113" s="2"/>
      <c r="S113" s="2"/>
      <c r="T113" s="2"/>
      <c r="U113" s="2"/>
      <c r="V113" s="2"/>
      <c r="W113" s="2"/>
      <c r="X113" s="2"/>
      <c r="Y113" s="2"/>
    </row>
    <row r="114" customFormat="false" ht="12.75" hidden="false" customHeight="true" outlineLevel="0" collapsed="false">
      <c r="A114" s="51"/>
      <c r="B114" s="51"/>
      <c r="C114" s="50"/>
      <c r="D114" s="51"/>
      <c r="G114" s="2"/>
      <c r="H114" s="2"/>
      <c r="I114" s="2"/>
      <c r="J114" s="2"/>
      <c r="K114" s="2"/>
      <c r="L114" s="2"/>
      <c r="M114" s="2"/>
      <c r="N114" s="2"/>
      <c r="O114" s="2"/>
      <c r="P114" s="2"/>
      <c r="Q114" s="2"/>
      <c r="R114" s="2"/>
      <c r="S114" s="2"/>
      <c r="T114" s="2"/>
      <c r="U114" s="2"/>
      <c r="V114" s="2"/>
      <c r="W114" s="2"/>
      <c r="X114" s="2"/>
      <c r="Y114" s="2"/>
    </row>
    <row r="115" customFormat="false" ht="12.75" hidden="false" customHeight="true" outlineLevel="0" collapsed="false">
      <c r="A115" s="51"/>
      <c r="B115" s="51"/>
      <c r="C115" s="50"/>
      <c r="D115" s="51"/>
      <c r="G115" s="2"/>
      <c r="H115" s="2"/>
      <c r="I115" s="2"/>
      <c r="J115" s="2"/>
      <c r="K115" s="2"/>
      <c r="L115" s="2"/>
      <c r="M115" s="2"/>
      <c r="N115" s="2"/>
      <c r="O115" s="2"/>
      <c r="P115" s="2"/>
      <c r="Q115" s="2"/>
      <c r="R115" s="2"/>
      <c r="S115" s="2"/>
      <c r="T115" s="2"/>
      <c r="U115" s="2"/>
      <c r="V115" s="2"/>
      <c r="W115" s="2"/>
      <c r="X115" s="2"/>
      <c r="Y115" s="2"/>
    </row>
    <row r="116" customFormat="false" ht="12.75" hidden="false" customHeight="true" outlineLevel="0" collapsed="false">
      <c r="A116" s="51"/>
      <c r="B116" s="51"/>
      <c r="C116" s="50"/>
      <c r="D116" s="51"/>
      <c r="G116" s="2"/>
      <c r="H116" s="2"/>
      <c r="I116" s="2"/>
      <c r="J116" s="2"/>
      <c r="K116" s="2"/>
      <c r="L116" s="2"/>
      <c r="M116" s="2"/>
      <c r="N116" s="2"/>
      <c r="O116" s="2"/>
      <c r="P116" s="2"/>
      <c r="Q116" s="2"/>
      <c r="R116" s="2"/>
      <c r="S116" s="2"/>
      <c r="T116" s="2"/>
      <c r="U116" s="2"/>
      <c r="V116" s="2"/>
      <c r="W116" s="2"/>
      <c r="X116" s="2"/>
      <c r="Y116" s="2"/>
    </row>
    <row r="117" customFormat="false" ht="12.75" hidden="false" customHeight="true" outlineLevel="0" collapsed="false">
      <c r="A117" s="51"/>
      <c r="B117" s="51"/>
      <c r="C117" s="50"/>
      <c r="D117" s="51"/>
      <c r="G117" s="2"/>
      <c r="H117" s="2"/>
      <c r="I117" s="2"/>
      <c r="J117" s="2"/>
      <c r="K117" s="2"/>
      <c r="L117" s="2"/>
      <c r="M117" s="2"/>
      <c r="N117" s="2"/>
      <c r="O117" s="2"/>
      <c r="P117" s="2"/>
      <c r="Q117" s="2"/>
      <c r="R117" s="2"/>
      <c r="S117" s="2"/>
      <c r="T117" s="2"/>
      <c r="U117" s="2"/>
      <c r="V117" s="2"/>
      <c r="W117" s="2"/>
      <c r="X117" s="2"/>
      <c r="Y117" s="2"/>
    </row>
    <row r="118" customFormat="false" ht="12.75" hidden="false" customHeight="true" outlineLevel="0" collapsed="false">
      <c r="A118" s="51"/>
      <c r="B118" s="51"/>
      <c r="C118" s="50"/>
      <c r="D118" s="51"/>
      <c r="G118" s="2"/>
      <c r="H118" s="2"/>
      <c r="I118" s="2"/>
      <c r="J118" s="2"/>
      <c r="K118" s="2"/>
      <c r="L118" s="2"/>
      <c r="M118" s="2"/>
      <c r="N118" s="2"/>
      <c r="O118" s="2"/>
      <c r="P118" s="2"/>
      <c r="Q118" s="2"/>
      <c r="R118" s="2"/>
      <c r="S118" s="2"/>
      <c r="T118" s="2"/>
      <c r="U118" s="2"/>
      <c r="V118" s="2"/>
      <c r="W118" s="2"/>
      <c r="X118" s="2"/>
      <c r="Y118" s="2"/>
    </row>
    <row r="119" customFormat="false" ht="12.75" hidden="false" customHeight="true" outlineLevel="0" collapsed="false">
      <c r="A119" s="51"/>
      <c r="B119" s="51"/>
      <c r="C119" s="50"/>
      <c r="D119" s="51"/>
      <c r="G119" s="2"/>
      <c r="H119" s="2"/>
      <c r="I119" s="2"/>
      <c r="J119" s="2"/>
      <c r="K119" s="2"/>
      <c r="L119" s="2"/>
      <c r="M119" s="2"/>
      <c r="N119" s="2"/>
      <c r="O119" s="2"/>
      <c r="P119" s="2"/>
      <c r="Q119" s="2"/>
      <c r="R119" s="2"/>
      <c r="S119" s="2"/>
      <c r="T119" s="2"/>
      <c r="U119" s="2"/>
      <c r="V119" s="2"/>
      <c r="W119" s="2"/>
      <c r="X119" s="2"/>
      <c r="Y119" s="2"/>
    </row>
    <row r="120" customFormat="false" ht="12.75" hidden="false" customHeight="true" outlineLevel="0" collapsed="false">
      <c r="A120" s="51"/>
      <c r="B120" s="51"/>
      <c r="C120" s="50"/>
      <c r="D120" s="51"/>
      <c r="G120" s="2"/>
      <c r="H120" s="2"/>
      <c r="I120" s="2"/>
      <c r="J120" s="2"/>
      <c r="K120" s="2"/>
      <c r="L120" s="2"/>
      <c r="M120" s="2"/>
      <c r="N120" s="2"/>
      <c r="O120" s="2"/>
      <c r="P120" s="2"/>
      <c r="Q120" s="2"/>
      <c r="R120" s="2"/>
      <c r="S120" s="2"/>
      <c r="T120" s="2"/>
      <c r="U120" s="2"/>
      <c r="V120" s="2"/>
      <c r="W120" s="2"/>
      <c r="X120" s="2"/>
      <c r="Y120" s="2"/>
    </row>
    <row r="121" customFormat="false" ht="12.75" hidden="false" customHeight="true" outlineLevel="0" collapsed="false">
      <c r="A121" s="51"/>
      <c r="B121" s="51"/>
      <c r="C121" s="50"/>
      <c r="D121" s="51"/>
      <c r="G121" s="2"/>
      <c r="H121" s="2"/>
      <c r="I121" s="2"/>
      <c r="J121" s="2"/>
      <c r="K121" s="2"/>
      <c r="L121" s="2"/>
      <c r="M121" s="2"/>
      <c r="N121" s="2"/>
      <c r="O121" s="2"/>
      <c r="P121" s="2"/>
      <c r="Q121" s="2"/>
      <c r="R121" s="2"/>
      <c r="S121" s="2"/>
      <c r="T121" s="2"/>
      <c r="U121" s="2"/>
      <c r="V121" s="2"/>
      <c r="W121" s="2"/>
      <c r="X121" s="2"/>
      <c r="Y121" s="2"/>
    </row>
    <row r="122" customFormat="false" ht="12.75" hidden="false" customHeight="true" outlineLevel="0" collapsed="false">
      <c r="A122" s="51"/>
      <c r="B122" s="51"/>
      <c r="C122" s="50"/>
      <c r="D122" s="51"/>
      <c r="G122" s="2"/>
      <c r="H122" s="2"/>
      <c r="I122" s="2"/>
      <c r="J122" s="2"/>
      <c r="K122" s="2"/>
      <c r="L122" s="2"/>
      <c r="M122" s="2"/>
      <c r="N122" s="2"/>
      <c r="O122" s="2"/>
      <c r="P122" s="2"/>
      <c r="Q122" s="2"/>
      <c r="R122" s="2"/>
      <c r="S122" s="2"/>
      <c r="T122" s="2"/>
      <c r="U122" s="2"/>
      <c r="V122" s="2"/>
      <c r="W122" s="2"/>
      <c r="X122" s="2"/>
      <c r="Y122" s="2"/>
    </row>
    <row r="123" customFormat="false" ht="12.75" hidden="false" customHeight="true" outlineLevel="0" collapsed="false">
      <c r="A123" s="51"/>
      <c r="B123" s="51"/>
      <c r="C123" s="50"/>
      <c r="D123" s="51"/>
      <c r="G123" s="2"/>
      <c r="H123" s="2"/>
      <c r="I123" s="2"/>
      <c r="J123" s="2"/>
      <c r="K123" s="2"/>
      <c r="L123" s="2"/>
      <c r="M123" s="2"/>
      <c r="N123" s="2"/>
      <c r="O123" s="2"/>
      <c r="P123" s="2"/>
      <c r="Q123" s="2"/>
      <c r="R123" s="2"/>
      <c r="S123" s="2"/>
      <c r="T123" s="2"/>
      <c r="U123" s="2"/>
      <c r="V123" s="2"/>
      <c r="W123" s="2"/>
      <c r="X123" s="2"/>
      <c r="Y123" s="2"/>
    </row>
    <row r="124" customFormat="false" ht="12.75" hidden="false" customHeight="true" outlineLevel="0" collapsed="false">
      <c r="A124" s="51"/>
      <c r="B124" s="51"/>
      <c r="C124" s="50"/>
      <c r="D124" s="51"/>
      <c r="G124" s="2"/>
      <c r="H124" s="2"/>
      <c r="I124" s="2"/>
      <c r="J124" s="2"/>
      <c r="K124" s="2"/>
      <c r="L124" s="2"/>
      <c r="M124" s="2"/>
      <c r="N124" s="2"/>
      <c r="O124" s="2"/>
      <c r="P124" s="2"/>
      <c r="Q124" s="2"/>
      <c r="R124" s="2"/>
      <c r="S124" s="2"/>
      <c r="T124" s="2"/>
      <c r="U124" s="2"/>
      <c r="V124" s="2"/>
      <c r="W124" s="2"/>
      <c r="X124" s="2"/>
      <c r="Y124" s="2"/>
    </row>
    <row r="125" customFormat="false" ht="12.75" hidden="false" customHeight="true" outlineLevel="0" collapsed="false">
      <c r="A125" s="51"/>
      <c r="B125" s="51"/>
      <c r="C125" s="50"/>
      <c r="D125" s="51"/>
      <c r="G125" s="2"/>
      <c r="H125" s="2"/>
      <c r="I125" s="2"/>
      <c r="J125" s="2"/>
      <c r="K125" s="2"/>
      <c r="L125" s="2"/>
      <c r="M125" s="2"/>
      <c r="N125" s="2"/>
      <c r="O125" s="2"/>
      <c r="P125" s="2"/>
      <c r="Q125" s="2"/>
      <c r="R125" s="2"/>
      <c r="S125" s="2"/>
      <c r="T125" s="2"/>
      <c r="U125" s="2"/>
      <c r="V125" s="2"/>
      <c r="W125" s="2"/>
      <c r="X125" s="2"/>
      <c r="Y125" s="2"/>
    </row>
    <row r="126" customFormat="false" ht="12.75" hidden="false" customHeight="true" outlineLevel="0" collapsed="false">
      <c r="A126" s="51"/>
      <c r="B126" s="51"/>
      <c r="C126" s="50"/>
      <c r="D126" s="51"/>
      <c r="G126" s="2"/>
      <c r="H126" s="2"/>
      <c r="I126" s="2"/>
      <c r="J126" s="2"/>
      <c r="K126" s="2"/>
      <c r="L126" s="2"/>
      <c r="M126" s="2"/>
      <c r="N126" s="2"/>
      <c r="O126" s="2"/>
      <c r="P126" s="2"/>
      <c r="Q126" s="2"/>
      <c r="R126" s="2"/>
      <c r="S126" s="2"/>
      <c r="T126" s="2"/>
      <c r="U126" s="2"/>
      <c r="V126" s="2"/>
      <c r="W126" s="2"/>
      <c r="X126" s="2"/>
      <c r="Y126" s="2"/>
    </row>
    <row r="127" customFormat="false" ht="12.75" hidden="false" customHeight="true" outlineLevel="0" collapsed="false">
      <c r="A127" s="51"/>
      <c r="B127" s="51"/>
      <c r="C127" s="50"/>
      <c r="D127" s="51"/>
      <c r="G127" s="2"/>
      <c r="H127" s="2"/>
      <c r="I127" s="2"/>
      <c r="J127" s="2"/>
      <c r="K127" s="2"/>
      <c r="L127" s="2"/>
      <c r="M127" s="2"/>
      <c r="N127" s="2"/>
      <c r="O127" s="2"/>
      <c r="P127" s="2"/>
      <c r="Q127" s="2"/>
      <c r="R127" s="2"/>
      <c r="S127" s="2"/>
      <c r="T127" s="2"/>
      <c r="U127" s="2"/>
      <c r="V127" s="2"/>
      <c r="W127" s="2"/>
      <c r="X127" s="2"/>
      <c r="Y127" s="2"/>
    </row>
    <row r="128" customFormat="false" ht="12.75" hidden="false" customHeight="true" outlineLevel="0" collapsed="false">
      <c r="A128" s="51"/>
      <c r="B128" s="51"/>
      <c r="C128" s="50"/>
      <c r="D128" s="51"/>
      <c r="G128" s="2"/>
      <c r="H128" s="2"/>
      <c r="I128" s="2"/>
      <c r="J128" s="2"/>
      <c r="K128" s="2"/>
      <c r="L128" s="2"/>
      <c r="M128" s="2"/>
      <c r="N128" s="2"/>
      <c r="O128" s="2"/>
      <c r="P128" s="2"/>
      <c r="Q128" s="2"/>
      <c r="R128" s="2"/>
      <c r="S128" s="2"/>
      <c r="T128" s="2"/>
      <c r="U128" s="2"/>
      <c r="V128" s="2"/>
      <c r="W128" s="2"/>
      <c r="X128" s="2"/>
      <c r="Y128" s="2"/>
    </row>
    <row r="129" customFormat="false" ht="12.75" hidden="false" customHeight="true" outlineLevel="0" collapsed="false">
      <c r="A129" s="51"/>
      <c r="B129" s="51"/>
      <c r="C129" s="50"/>
      <c r="D129" s="51"/>
      <c r="G129" s="2"/>
      <c r="H129" s="2"/>
      <c r="I129" s="2"/>
      <c r="J129" s="2"/>
      <c r="K129" s="2"/>
      <c r="L129" s="2"/>
      <c r="M129" s="2"/>
      <c r="N129" s="2"/>
      <c r="O129" s="2"/>
      <c r="P129" s="2"/>
      <c r="Q129" s="2"/>
      <c r="R129" s="2"/>
      <c r="S129" s="2"/>
      <c r="T129" s="2"/>
      <c r="U129" s="2"/>
      <c r="V129" s="2"/>
      <c r="W129" s="2"/>
      <c r="X129" s="2"/>
      <c r="Y129" s="2"/>
    </row>
    <row r="130" customFormat="false" ht="12.75" hidden="false" customHeight="true" outlineLevel="0" collapsed="false">
      <c r="A130" s="51"/>
      <c r="B130" s="51"/>
      <c r="C130" s="50"/>
      <c r="D130" s="51"/>
      <c r="G130" s="2"/>
      <c r="H130" s="2"/>
      <c r="I130" s="2"/>
      <c r="J130" s="2"/>
      <c r="K130" s="2"/>
      <c r="L130" s="2"/>
      <c r="M130" s="2"/>
      <c r="N130" s="2"/>
      <c r="O130" s="2"/>
      <c r="P130" s="2"/>
      <c r="Q130" s="2"/>
      <c r="R130" s="2"/>
      <c r="S130" s="2"/>
      <c r="T130" s="2"/>
      <c r="U130" s="2"/>
      <c r="V130" s="2"/>
      <c r="W130" s="2"/>
      <c r="X130" s="2"/>
      <c r="Y130" s="2"/>
    </row>
    <row r="131" customFormat="false" ht="12.75" hidden="false" customHeight="true" outlineLevel="0" collapsed="false">
      <c r="A131" s="51"/>
      <c r="B131" s="51"/>
      <c r="C131" s="50"/>
      <c r="D131" s="51"/>
      <c r="G131" s="2"/>
      <c r="H131" s="2"/>
      <c r="I131" s="2"/>
      <c r="J131" s="2"/>
      <c r="K131" s="2"/>
      <c r="L131" s="2"/>
      <c r="M131" s="2"/>
      <c r="N131" s="2"/>
      <c r="O131" s="2"/>
      <c r="P131" s="2"/>
      <c r="Q131" s="2"/>
      <c r="R131" s="2"/>
      <c r="S131" s="2"/>
      <c r="T131" s="2"/>
      <c r="U131" s="2"/>
      <c r="V131" s="2"/>
      <c r="W131" s="2"/>
      <c r="X131" s="2"/>
      <c r="Y131" s="2"/>
    </row>
    <row r="132" customFormat="false" ht="12.75" hidden="false" customHeight="true" outlineLevel="0" collapsed="false">
      <c r="A132" s="51"/>
      <c r="B132" s="51"/>
      <c r="C132" s="50"/>
      <c r="D132" s="51"/>
      <c r="G132" s="2"/>
      <c r="H132" s="2"/>
      <c r="I132" s="2"/>
      <c r="J132" s="2"/>
      <c r="K132" s="2"/>
      <c r="L132" s="2"/>
      <c r="M132" s="2"/>
      <c r="N132" s="2"/>
      <c r="O132" s="2"/>
      <c r="P132" s="2"/>
      <c r="Q132" s="2"/>
      <c r="R132" s="2"/>
      <c r="S132" s="2"/>
      <c r="T132" s="2"/>
      <c r="U132" s="2"/>
      <c r="V132" s="2"/>
      <c r="W132" s="2"/>
      <c r="X132" s="2"/>
      <c r="Y132" s="2"/>
    </row>
    <row r="133" customFormat="false" ht="12.75" hidden="false" customHeight="true" outlineLevel="0" collapsed="false">
      <c r="A133" s="51"/>
      <c r="B133" s="51"/>
      <c r="C133" s="50"/>
      <c r="D133" s="51"/>
      <c r="G133" s="2"/>
      <c r="H133" s="2"/>
      <c r="I133" s="2"/>
      <c r="J133" s="2"/>
      <c r="K133" s="2"/>
      <c r="L133" s="2"/>
      <c r="M133" s="2"/>
      <c r="N133" s="2"/>
      <c r="O133" s="2"/>
      <c r="P133" s="2"/>
      <c r="Q133" s="2"/>
      <c r="R133" s="2"/>
      <c r="S133" s="2"/>
      <c r="T133" s="2"/>
      <c r="U133" s="2"/>
      <c r="V133" s="2"/>
      <c r="W133" s="2"/>
      <c r="X133" s="2"/>
      <c r="Y133" s="2"/>
    </row>
    <row r="134" customFormat="false" ht="12.75" hidden="false" customHeight="true" outlineLevel="0" collapsed="false">
      <c r="A134" s="51"/>
      <c r="B134" s="51"/>
      <c r="C134" s="50"/>
      <c r="D134" s="51"/>
      <c r="G134" s="2"/>
      <c r="H134" s="2"/>
      <c r="I134" s="2"/>
      <c r="J134" s="2"/>
      <c r="K134" s="2"/>
      <c r="L134" s="2"/>
      <c r="M134" s="2"/>
      <c r="N134" s="2"/>
      <c r="O134" s="2"/>
      <c r="P134" s="2"/>
      <c r="Q134" s="2"/>
      <c r="R134" s="2"/>
      <c r="S134" s="2"/>
      <c r="T134" s="2"/>
      <c r="U134" s="2"/>
      <c r="V134" s="2"/>
      <c r="W134" s="2"/>
      <c r="X134" s="2"/>
      <c r="Y134" s="2"/>
    </row>
    <row r="135" customFormat="false" ht="12.75" hidden="false" customHeight="true" outlineLevel="0" collapsed="false">
      <c r="A135" s="51"/>
      <c r="B135" s="51"/>
      <c r="C135" s="50"/>
      <c r="D135" s="51"/>
      <c r="G135" s="2"/>
      <c r="H135" s="2"/>
      <c r="I135" s="2"/>
      <c r="J135" s="2"/>
      <c r="K135" s="2"/>
      <c r="L135" s="2"/>
      <c r="M135" s="2"/>
      <c r="N135" s="2"/>
      <c r="O135" s="2"/>
      <c r="P135" s="2"/>
      <c r="Q135" s="2"/>
      <c r="R135" s="2"/>
      <c r="S135" s="2"/>
      <c r="T135" s="2"/>
      <c r="U135" s="2"/>
      <c r="V135" s="2"/>
      <c r="W135" s="2"/>
      <c r="X135" s="2"/>
      <c r="Y135" s="2"/>
    </row>
    <row r="136" customFormat="false" ht="12.75" hidden="false" customHeight="true" outlineLevel="0" collapsed="false">
      <c r="A136" s="51"/>
      <c r="B136" s="51"/>
      <c r="C136" s="50"/>
      <c r="D136" s="51"/>
      <c r="G136" s="2"/>
      <c r="H136" s="2"/>
      <c r="I136" s="2"/>
      <c r="J136" s="2"/>
      <c r="K136" s="2"/>
      <c r="L136" s="2"/>
      <c r="M136" s="2"/>
      <c r="N136" s="2"/>
      <c r="O136" s="2"/>
      <c r="P136" s="2"/>
      <c r="Q136" s="2"/>
      <c r="R136" s="2"/>
      <c r="S136" s="2"/>
      <c r="T136" s="2"/>
      <c r="U136" s="2"/>
      <c r="V136" s="2"/>
      <c r="W136" s="2"/>
      <c r="X136" s="2"/>
      <c r="Y136" s="2"/>
    </row>
    <row r="137" customFormat="false" ht="12.75" hidden="false" customHeight="true" outlineLevel="0" collapsed="false">
      <c r="A137" s="51"/>
      <c r="B137" s="51"/>
      <c r="C137" s="50"/>
      <c r="D137" s="51"/>
      <c r="G137" s="2"/>
      <c r="H137" s="2"/>
      <c r="I137" s="2"/>
      <c r="J137" s="2"/>
      <c r="K137" s="2"/>
      <c r="L137" s="2"/>
      <c r="M137" s="2"/>
      <c r="N137" s="2"/>
      <c r="O137" s="2"/>
      <c r="P137" s="2"/>
      <c r="Q137" s="2"/>
      <c r="R137" s="2"/>
      <c r="S137" s="2"/>
      <c r="T137" s="2"/>
      <c r="U137" s="2"/>
      <c r="V137" s="2"/>
      <c r="W137" s="2"/>
      <c r="X137" s="2"/>
      <c r="Y137" s="2"/>
    </row>
    <row r="138" customFormat="false" ht="12.75" hidden="false" customHeight="true" outlineLevel="0" collapsed="false">
      <c r="A138" s="51"/>
      <c r="B138" s="51"/>
      <c r="C138" s="50"/>
      <c r="D138" s="51"/>
      <c r="G138" s="2"/>
      <c r="H138" s="2"/>
      <c r="I138" s="2"/>
      <c r="J138" s="2"/>
      <c r="K138" s="2"/>
      <c r="L138" s="2"/>
      <c r="M138" s="2"/>
      <c r="N138" s="2"/>
      <c r="O138" s="2"/>
      <c r="P138" s="2"/>
      <c r="Q138" s="2"/>
      <c r="R138" s="2"/>
      <c r="S138" s="2"/>
      <c r="T138" s="2"/>
      <c r="U138" s="2"/>
      <c r="V138" s="2"/>
      <c r="W138" s="2"/>
      <c r="X138" s="2"/>
      <c r="Y138" s="2"/>
    </row>
    <row r="139" customFormat="false" ht="12.75" hidden="false" customHeight="true" outlineLevel="0" collapsed="false">
      <c r="A139" s="51"/>
      <c r="B139" s="51"/>
      <c r="C139" s="50"/>
      <c r="D139" s="51"/>
      <c r="G139" s="2"/>
      <c r="H139" s="2"/>
      <c r="I139" s="2"/>
      <c r="J139" s="2"/>
      <c r="K139" s="2"/>
      <c r="L139" s="2"/>
      <c r="M139" s="2"/>
      <c r="N139" s="2"/>
      <c r="O139" s="2"/>
      <c r="P139" s="2"/>
      <c r="Q139" s="2"/>
      <c r="R139" s="2"/>
      <c r="S139" s="2"/>
      <c r="T139" s="2"/>
      <c r="U139" s="2"/>
      <c r="V139" s="2"/>
      <c r="W139" s="2"/>
      <c r="X139" s="2"/>
      <c r="Y139" s="2"/>
    </row>
    <row r="140" customFormat="false" ht="12.75" hidden="false" customHeight="true" outlineLevel="0" collapsed="false">
      <c r="A140" s="51"/>
      <c r="B140" s="51"/>
      <c r="C140" s="50"/>
      <c r="D140" s="51"/>
      <c r="G140" s="2"/>
      <c r="H140" s="2"/>
      <c r="I140" s="2"/>
      <c r="J140" s="2"/>
      <c r="K140" s="2"/>
      <c r="L140" s="2"/>
      <c r="M140" s="2"/>
      <c r="N140" s="2"/>
      <c r="O140" s="2"/>
      <c r="P140" s="2"/>
      <c r="Q140" s="2"/>
      <c r="R140" s="2"/>
      <c r="S140" s="2"/>
      <c r="T140" s="2"/>
      <c r="U140" s="2"/>
      <c r="V140" s="2"/>
      <c r="W140" s="2"/>
      <c r="X140" s="2"/>
      <c r="Y140" s="2"/>
    </row>
    <row r="141" customFormat="false" ht="12.75" hidden="false" customHeight="true" outlineLevel="0" collapsed="false">
      <c r="A141" s="51"/>
      <c r="B141" s="51"/>
      <c r="C141" s="50"/>
      <c r="D141" s="51"/>
      <c r="G141" s="2"/>
      <c r="H141" s="2"/>
      <c r="I141" s="2"/>
      <c r="J141" s="2"/>
      <c r="K141" s="2"/>
      <c r="L141" s="2"/>
      <c r="M141" s="2"/>
      <c r="N141" s="2"/>
      <c r="O141" s="2"/>
      <c r="P141" s="2"/>
      <c r="Q141" s="2"/>
      <c r="R141" s="2"/>
      <c r="S141" s="2"/>
      <c r="T141" s="2"/>
      <c r="U141" s="2"/>
      <c r="V141" s="2"/>
      <c r="W141" s="2"/>
      <c r="X141" s="2"/>
      <c r="Y141" s="2"/>
    </row>
    <row r="142" customFormat="false" ht="12.75" hidden="false" customHeight="true" outlineLevel="0" collapsed="false">
      <c r="A142" s="51"/>
      <c r="B142" s="51"/>
      <c r="C142" s="50"/>
      <c r="D142" s="51"/>
      <c r="G142" s="2"/>
      <c r="H142" s="2"/>
      <c r="I142" s="2"/>
      <c r="J142" s="2"/>
      <c r="K142" s="2"/>
      <c r="L142" s="2"/>
      <c r="M142" s="2"/>
      <c r="N142" s="2"/>
      <c r="O142" s="2"/>
      <c r="P142" s="2"/>
      <c r="Q142" s="2"/>
      <c r="R142" s="2"/>
      <c r="S142" s="2"/>
      <c r="T142" s="2"/>
      <c r="U142" s="2"/>
      <c r="V142" s="2"/>
      <c r="W142" s="2"/>
      <c r="X142" s="2"/>
      <c r="Y142" s="2"/>
    </row>
    <row r="143" customFormat="false" ht="12.75" hidden="false" customHeight="true" outlineLevel="0" collapsed="false">
      <c r="A143" s="51"/>
      <c r="B143" s="51"/>
      <c r="C143" s="50"/>
      <c r="D143" s="51"/>
      <c r="G143" s="2"/>
      <c r="H143" s="2"/>
      <c r="I143" s="2"/>
      <c r="J143" s="2"/>
      <c r="K143" s="2"/>
      <c r="L143" s="2"/>
      <c r="M143" s="2"/>
      <c r="N143" s="2"/>
      <c r="O143" s="2"/>
      <c r="P143" s="2"/>
      <c r="Q143" s="2"/>
      <c r="R143" s="2"/>
      <c r="S143" s="2"/>
      <c r="T143" s="2"/>
      <c r="U143" s="2"/>
      <c r="V143" s="2"/>
      <c r="W143" s="2"/>
      <c r="X143" s="2"/>
      <c r="Y143" s="2"/>
    </row>
    <row r="144" customFormat="false" ht="12.75" hidden="false" customHeight="true" outlineLevel="0" collapsed="false">
      <c r="A144" s="51"/>
      <c r="B144" s="51"/>
      <c r="C144" s="50"/>
      <c r="D144" s="51"/>
      <c r="G144" s="2"/>
      <c r="H144" s="2"/>
      <c r="I144" s="2"/>
      <c r="J144" s="2"/>
      <c r="K144" s="2"/>
      <c r="L144" s="2"/>
      <c r="M144" s="2"/>
      <c r="N144" s="2"/>
      <c r="O144" s="2"/>
      <c r="P144" s="2"/>
      <c r="Q144" s="2"/>
      <c r="R144" s="2"/>
      <c r="S144" s="2"/>
      <c r="T144" s="2"/>
      <c r="U144" s="2"/>
      <c r="V144" s="2"/>
      <c r="W144" s="2"/>
      <c r="X144" s="2"/>
      <c r="Y144" s="2"/>
    </row>
    <row r="145" customFormat="false" ht="12.75" hidden="false" customHeight="true" outlineLevel="0" collapsed="false">
      <c r="A145" s="51"/>
      <c r="B145" s="51"/>
      <c r="C145" s="50"/>
      <c r="D145" s="51"/>
      <c r="G145" s="2"/>
      <c r="H145" s="2"/>
      <c r="I145" s="2"/>
      <c r="J145" s="2"/>
      <c r="K145" s="2"/>
      <c r="L145" s="2"/>
      <c r="M145" s="2"/>
      <c r="N145" s="2"/>
      <c r="O145" s="2"/>
      <c r="P145" s="2"/>
      <c r="Q145" s="2"/>
      <c r="R145" s="2"/>
      <c r="S145" s="2"/>
      <c r="T145" s="2"/>
      <c r="U145" s="2"/>
      <c r="V145" s="2"/>
      <c r="W145" s="2"/>
      <c r="X145" s="2"/>
      <c r="Y145" s="2"/>
    </row>
    <row r="146" customFormat="false" ht="12.75" hidden="false" customHeight="true" outlineLevel="0" collapsed="false">
      <c r="A146" s="51"/>
      <c r="B146" s="51"/>
      <c r="C146" s="50"/>
      <c r="D146" s="51"/>
      <c r="G146" s="2"/>
      <c r="H146" s="2"/>
      <c r="I146" s="2"/>
      <c r="J146" s="2"/>
      <c r="K146" s="2"/>
      <c r="L146" s="2"/>
      <c r="M146" s="2"/>
      <c r="N146" s="2"/>
      <c r="O146" s="2"/>
      <c r="P146" s="2"/>
      <c r="Q146" s="2"/>
      <c r="R146" s="2"/>
      <c r="S146" s="2"/>
      <c r="T146" s="2"/>
      <c r="U146" s="2"/>
      <c r="V146" s="2"/>
      <c r="W146" s="2"/>
      <c r="X146" s="2"/>
      <c r="Y146" s="2"/>
    </row>
    <row r="147" customFormat="false" ht="12.75" hidden="false" customHeight="true" outlineLevel="0" collapsed="false">
      <c r="A147" s="51"/>
      <c r="B147" s="51"/>
      <c r="C147" s="50"/>
      <c r="D147" s="51"/>
      <c r="G147" s="2"/>
      <c r="H147" s="2"/>
      <c r="I147" s="2"/>
      <c r="J147" s="2"/>
      <c r="K147" s="2"/>
      <c r="L147" s="2"/>
      <c r="M147" s="2"/>
      <c r="N147" s="2"/>
      <c r="O147" s="2"/>
      <c r="P147" s="2"/>
      <c r="Q147" s="2"/>
      <c r="R147" s="2"/>
      <c r="S147" s="2"/>
      <c r="T147" s="2"/>
      <c r="U147" s="2"/>
      <c r="V147" s="2"/>
      <c r="W147" s="2"/>
      <c r="X147" s="2"/>
      <c r="Y147" s="2"/>
    </row>
    <row r="148" customFormat="false" ht="12.75" hidden="false" customHeight="true" outlineLevel="0" collapsed="false">
      <c r="A148" s="51"/>
      <c r="B148" s="51"/>
      <c r="C148" s="50"/>
      <c r="D148" s="51"/>
      <c r="G148" s="2"/>
      <c r="H148" s="2"/>
      <c r="I148" s="2"/>
      <c r="J148" s="2"/>
      <c r="K148" s="2"/>
      <c r="L148" s="2"/>
      <c r="M148" s="2"/>
      <c r="N148" s="2"/>
      <c r="O148" s="2"/>
      <c r="P148" s="2"/>
      <c r="Q148" s="2"/>
      <c r="R148" s="2"/>
      <c r="S148" s="2"/>
      <c r="T148" s="2"/>
      <c r="U148" s="2"/>
      <c r="V148" s="2"/>
      <c r="W148" s="2"/>
      <c r="X148" s="2"/>
      <c r="Y148" s="2"/>
    </row>
    <row r="149" customFormat="false" ht="12.75" hidden="false" customHeight="true" outlineLevel="0" collapsed="false">
      <c r="A149" s="51"/>
      <c r="B149" s="51"/>
      <c r="C149" s="50"/>
      <c r="D149" s="51"/>
      <c r="G149" s="2"/>
      <c r="H149" s="2"/>
      <c r="I149" s="2"/>
      <c r="J149" s="2"/>
      <c r="K149" s="2"/>
      <c r="L149" s="2"/>
      <c r="M149" s="2"/>
      <c r="N149" s="2"/>
      <c r="O149" s="2"/>
      <c r="P149" s="2"/>
      <c r="Q149" s="2"/>
      <c r="R149" s="2"/>
      <c r="S149" s="2"/>
      <c r="T149" s="2"/>
      <c r="U149" s="2"/>
      <c r="V149" s="2"/>
      <c r="W149" s="2"/>
      <c r="X149" s="2"/>
      <c r="Y149" s="2"/>
    </row>
    <row r="150" customFormat="false" ht="12.75" hidden="false" customHeight="true" outlineLevel="0" collapsed="false">
      <c r="A150" s="51"/>
      <c r="B150" s="51"/>
      <c r="C150" s="50"/>
      <c r="D150" s="51"/>
      <c r="G150" s="2"/>
      <c r="H150" s="2"/>
      <c r="I150" s="2"/>
      <c r="J150" s="2"/>
      <c r="K150" s="2"/>
      <c r="L150" s="2"/>
      <c r="M150" s="2"/>
      <c r="N150" s="2"/>
      <c r="O150" s="2"/>
      <c r="P150" s="2"/>
      <c r="Q150" s="2"/>
      <c r="R150" s="2"/>
      <c r="S150" s="2"/>
      <c r="T150" s="2"/>
      <c r="U150" s="2"/>
      <c r="V150" s="2"/>
      <c r="W150" s="2"/>
      <c r="X150" s="2"/>
      <c r="Y150" s="2"/>
    </row>
    <row r="151" customFormat="false" ht="12.75" hidden="false" customHeight="true" outlineLevel="0" collapsed="false">
      <c r="A151" s="51"/>
      <c r="B151" s="51"/>
      <c r="C151" s="50"/>
      <c r="D151" s="51"/>
      <c r="G151" s="2"/>
      <c r="H151" s="2"/>
      <c r="I151" s="2"/>
      <c r="J151" s="2"/>
      <c r="K151" s="2"/>
      <c r="L151" s="2"/>
      <c r="M151" s="2"/>
      <c r="N151" s="2"/>
      <c r="O151" s="2"/>
      <c r="P151" s="2"/>
      <c r="Q151" s="2"/>
      <c r="R151" s="2"/>
      <c r="S151" s="2"/>
      <c r="T151" s="2"/>
      <c r="U151" s="2"/>
      <c r="V151" s="2"/>
      <c r="W151" s="2"/>
      <c r="X151" s="2"/>
      <c r="Y151" s="2"/>
    </row>
    <row r="152" customFormat="false" ht="12.75" hidden="false" customHeight="true" outlineLevel="0" collapsed="false">
      <c r="A152" s="51"/>
      <c r="B152" s="51"/>
      <c r="C152" s="50"/>
      <c r="D152" s="51"/>
      <c r="G152" s="2"/>
      <c r="H152" s="2"/>
      <c r="I152" s="2"/>
      <c r="J152" s="2"/>
      <c r="K152" s="2"/>
      <c r="L152" s="2"/>
      <c r="M152" s="2"/>
      <c r="N152" s="2"/>
      <c r="O152" s="2"/>
      <c r="P152" s="2"/>
      <c r="Q152" s="2"/>
      <c r="R152" s="2"/>
      <c r="S152" s="2"/>
      <c r="T152" s="2"/>
      <c r="U152" s="2"/>
      <c r="V152" s="2"/>
      <c r="W152" s="2"/>
      <c r="X152" s="2"/>
      <c r="Y152" s="2"/>
    </row>
    <row r="153" customFormat="false" ht="12.75" hidden="false" customHeight="true" outlineLevel="0" collapsed="false">
      <c r="A153" s="51"/>
      <c r="B153" s="51"/>
      <c r="C153" s="50"/>
      <c r="D153" s="51"/>
      <c r="G153" s="2"/>
      <c r="H153" s="2"/>
      <c r="I153" s="2"/>
      <c r="J153" s="2"/>
      <c r="K153" s="2"/>
      <c r="L153" s="2"/>
      <c r="M153" s="2"/>
      <c r="N153" s="2"/>
      <c r="O153" s="2"/>
      <c r="P153" s="2"/>
      <c r="Q153" s="2"/>
      <c r="R153" s="2"/>
      <c r="S153" s="2"/>
      <c r="T153" s="2"/>
      <c r="U153" s="2"/>
      <c r="V153" s="2"/>
      <c r="W153" s="2"/>
      <c r="X153" s="2"/>
      <c r="Y153" s="2"/>
    </row>
    <row r="154" customFormat="false" ht="12.75" hidden="false" customHeight="true" outlineLevel="0" collapsed="false">
      <c r="A154" s="51"/>
      <c r="B154" s="51"/>
      <c r="C154" s="50"/>
      <c r="D154" s="51"/>
      <c r="G154" s="2"/>
      <c r="H154" s="2"/>
      <c r="I154" s="2"/>
      <c r="J154" s="2"/>
      <c r="K154" s="2"/>
      <c r="L154" s="2"/>
      <c r="M154" s="2"/>
      <c r="N154" s="2"/>
      <c r="O154" s="2"/>
      <c r="P154" s="2"/>
      <c r="Q154" s="2"/>
      <c r="R154" s="2"/>
      <c r="S154" s="2"/>
      <c r="T154" s="2"/>
      <c r="U154" s="2"/>
      <c r="V154" s="2"/>
      <c r="W154" s="2"/>
      <c r="X154" s="2"/>
      <c r="Y154" s="2"/>
    </row>
    <row r="155" customFormat="false" ht="12.75" hidden="false" customHeight="true" outlineLevel="0" collapsed="false">
      <c r="A155" s="51"/>
      <c r="B155" s="51"/>
      <c r="C155" s="50"/>
      <c r="D155" s="51"/>
      <c r="G155" s="2"/>
      <c r="H155" s="2"/>
      <c r="I155" s="2"/>
      <c r="J155" s="2"/>
      <c r="K155" s="2"/>
      <c r="L155" s="2"/>
      <c r="M155" s="2"/>
      <c r="N155" s="2"/>
      <c r="O155" s="2"/>
      <c r="P155" s="2"/>
      <c r="Q155" s="2"/>
      <c r="R155" s="2"/>
      <c r="S155" s="2"/>
      <c r="T155" s="2"/>
      <c r="U155" s="2"/>
      <c r="V155" s="2"/>
      <c r="W155" s="2"/>
      <c r="X155" s="2"/>
      <c r="Y155" s="2"/>
    </row>
    <row r="156" customFormat="false" ht="12.75" hidden="false" customHeight="true" outlineLevel="0" collapsed="false">
      <c r="A156" s="51"/>
      <c r="B156" s="51"/>
      <c r="C156" s="50"/>
      <c r="D156" s="51"/>
      <c r="G156" s="2"/>
      <c r="H156" s="2"/>
      <c r="I156" s="2"/>
      <c r="J156" s="2"/>
      <c r="K156" s="2"/>
      <c r="L156" s="2"/>
      <c r="M156" s="2"/>
      <c r="N156" s="2"/>
      <c r="O156" s="2"/>
      <c r="P156" s="2"/>
      <c r="Q156" s="2"/>
      <c r="R156" s="2"/>
      <c r="S156" s="2"/>
      <c r="T156" s="2"/>
      <c r="U156" s="2"/>
      <c r="V156" s="2"/>
      <c r="W156" s="2"/>
      <c r="X156" s="2"/>
      <c r="Y156" s="2"/>
    </row>
    <row r="157" customFormat="false" ht="12.75" hidden="false" customHeight="true" outlineLevel="0" collapsed="false">
      <c r="A157" s="51"/>
      <c r="B157" s="51"/>
      <c r="C157" s="50"/>
      <c r="D157" s="51"/>
      <c r="G157" s="2"/>
      <c r="H157" s="2"/>
      <c r="I157" s="2"/>
      <c r="J157" s="2"/>
      <c r="K157" s="2"/>
      <c r="L157" s="2"/>
      <c r="M157" s="2"/>
      <c r="N157" s="2"/>
      <c r="O157" s="2"/>
      <c r="P157" s="2"/>
      <c r="Q157" s="2"/>
      <c r="R157" s="2"/>
      <c r="S157" s="2"/>
      <c r="T157" s="2"/>
      <c r="U157" s="2"/>
      <c r="V157" s="2"/>
      <c r="W157" s="2"/>
      <c r="X157" s="2"/>
      <c r="Y157" s="2"/>
    </row>
    <row r="158" customFormat="false" ht="12.75" hidden="false" customHeight="true" outlineLevel="0" collapsed="false">
      <c r="A158" s="51"/>
      <c r="B158" s="51"/>
      <c r="C158" s="50"/>
      <c r="D158" s="51"/>
      <c r="G158" s="2"/>
      <c r="H158" s="2"/>
      <c r="I158" s="2"/>
      <c r="J158" s="2"/>
      <c r="K158" s="2"/>
      <c r="L158" s="2"/>
      <c r="M158" s="2"/>
      <c r="N158" s="2"/>
      <c r="O158" s="2"/>
      <c r="P158" s="2"/>
      <c r="Q158" s="2"/>
      <c r="R158" s="2"/>
      <c r="S158" s="2"/>
      <c r="T158" s="2"/>
      <c r="U158" s="2"/>
      <c r="V158" s="2"/>
      <c r="W158" s="2"/>
      <c r="X158" s="2"/>
      <c r="Y158" s="2"/>
    </row>
    <row r="159" customFormat="false" ht="12.75" hidden="false" customHeight="true" outlineLevel="0" collapsed="false">
      <c r="A159" s="51"/>
      <c r="B159" s="51"/>
      <c r="C159" s="50"/>
      <c r="D159" s="51"/>
      <c r="G159" s="2"/>
      <c r="H159" s="2"/>
      <c r="I159" s="2"/>
      <c r="J159" s="2"/>
      <c r="K159" s="2"/>
      <c r="L159" s="2"/>
      <c r="M159" s="2"/>
      <c r="N159" s="2"/>
      <c r="O159" s="2"/>
      <c r="P159" s="2"/>
      <c r="Q159" s="2"/>
      <c r="R159" s="2"/>
      <c r="S159" s="2"/>
      <c r="T159" s="2"/>
      <c r="U159" s="2"/>
      <c r="V159" s="2"/>
      <c r="W159" s="2"/>
      <c r="X159" s="2"/>
      <c r="Y159" s="2"/>
    </row>
    <row r="160" customFormat="false" ht="12.75" hidden="false" customHeight="true" outlineLevel="0" collapsed="false">
      <c r="A160" s="51"/>
      <c r="B160" s="51"/>
      <c r="C160" s="50"/>
      <c r="D160" s="51"/>
      <c r="G160" s="2"/>
      <c r="H160" s="2"/>
      <c r="I160" s="2"/>
      <c r="J160" s="2"/>
      <c r="K160" s="2"/>
      <c r="L160" s="2"/>
      <c r="M160" s="2"/>
      <c r="N160" s="2"/>
      <c r="O160" s="2"/>
      <c r="P160" s="2"/>
      <c r="Q160" s="2"/>
      <c r="R160" s="2"/>
      <c r="S160" s="2"/>
      <c r="T160" s="2"/>
      <c r="U160" s="2"/>
      <c r="V160" s="2"/>
      <c r="W160" s="2"/>
      <c r="X160" s="2"/>
      <c r="Y160" s="2"/>
    </row>
    <row r="161" customFormat="false" ht="12.75" hidden="false" customHeight="true" outlineLevel="0" collapsed="false">
      <c r="A161" s="51"/>
      <c r="B161" s="51"/>
      <c r="C161" s="50"/>
      <c r="D161" s="51"/>
      <c r="G161" s="2"/>
      <c r="H161" s="2"/>
      <c r="I161" s="2"/>
      <c r="J161" s="2"/>
      <c r="K161" s="2"/>
      <c r="L161" s="2"/>
      <c r="M161" s="2"/>
      <c r="N161" s="2"/>
      <c r="O161" s="2"/>
      <c r="P161" s="2"/>
      <c r="Q161" s="2"/>
      <c r="R161" s="2"/>
      <c r="S161" s="2"/>
      <c r="T161" s="2"/>
      <c r="U161" s="2"/>
      <c r="V161" s="2"/>
      <c r="W161" s="2"/>
      <c r="X161" s="2"/>
      <c r="Y161" s="2"/>
    </row>
    <row r="162" customFormat="false" ht="12.75" hidden="false" customHeight="true" outlineLevel="0" collapsed="false">
      <c r="A162" s="51"/>
      <c r="B162" s="51"/>
      <c r="C162" s="50"/>
      <c r="D162" s="51"/>
      <c r="G162" s="2"/>
      <c r="H162" s="2"/>
      <c r="I162" s="2"/>
      <c r="J162" s="2"/>
      <c r="K162" s="2"/>
      <c r="L162" s="2"/>
      <c r="M162" s="2"/>
      <c r="N162" s="2"/>
      <c r="O162" s="2"/>
      <c r="P162" s="2"/>
      <c r="Q162" s="2"/>
      <c r="R162" s="2"/>
      <c r="S162" s="2"/>
      <c r="T162" s="2"/>
      <c r="U162" s="2"/>
      <c r="V162" s="2"/>
      <c r="W162" s="2"/>
      <c r="X162" s="2"/>
      <c r="Y162" s="2"/>
    </row>
    <row r="163" customFormat="false" ht="12.75" hidden="false" customHeight="true" outlineLevel="0" collapsed="false">
      <c r="A163" s="51"/>
      <c r="B163" s="51"/>
      <c r="C163" s="50"/>
      <c r="D163" s="51"/>
      <c r="G163" s="2"/>
      <c r="H163" s="2"/>
      <c r="I163" s="2"/>
      <c r="J163" s="2"/>
      <c r="K163" s="2"/>
      <c r="L163" s="2"/>
      <c r="M163" s="2"/>
      <c r="N163" s="2"/>
      <c r="O163" s="2"/>
      <c r="P163" s="2"/>
      <c r="Q163" s="2"/>
      <c r="R163" s="2"/>
      <c r="S163" s="2"/>
      <c r="T163" s="2"/>
      <c r="U163" s="2"/>
      <c r="V163" s="2"/>
      <c r="W163" s="2"/>
      <c r="X163" s="2"/>
      <c r="Y163" s="2"/>
    </row>
    <row r="164" customFormat="false" ht="12.75" hidden="false" customHeight="true" outlineLevel="0" collapsed="false">
      <c r="A164" s="51"/>
      <c r="B164" s="51"/>
      <c r="C164" s="50"/>
      <c r="D164" s="51"/>
      <c r="G164" s="2"/>
      <c r="H164" s="2"/>
      <c r="I164" s="2"/>
      <c r="J164" s="2"/>
      <c r="K164" s="2"/>
      <c r="L164" s="2"/>
      <c r="M164" s="2"/>
      <c r="N164" s="2"/>
      <c r="O164" s="2"/>
      <c r="P164" s="2"/>
      <c r="Q164" s="2"/>
      <c r="R164" s="2"/>
      <c r="S164" s="2"/>
      <c r="T164" s="2"/>
      <c r="U164" s="2"/>
      <c r="V164" s="2"/>
      <c r="W164" s="2"/>
      <c r="X164" s="2"/>
      <c r="Y164" s="2"/>
    </row>
    <row r="165" customFormat="false" ht="12.75" hidden="false" customHeight="true" outlineLevel="0" collapsed="false">
      <c r="A165" s="51"/>
      <c r="B165" s="51"/>
      <c r="C165" s="50"/>
      <c r="D165" s="51"/>
      <c r="G165" s="2"/>
      <c r="H165" s="2"/>
      <c r="I165" s="2"/>
      <c r="J165" s="2"/>
      <c r="K165" s="2"/>
      <c r="L165" s="2"/>
      <c r="M165" s="2"/>
      <c r="N165" s="2"/>
      <c r="O165" s="2"/>
      <c r="P165" s="2"/>
      <c r="Q165" s="2"/>
      <c r="R165" s="2"/>
      <c r="S165" s="2"/>
      <c r="T165" s="2"/>
      <c r="U165" s="2"/>
      <c r="V165" s="2"/>
      <c r="W165" s="2"/>
      <c r="X165" s="2"/>
      <c r="Y165" s="2"/>
    </row>
    <row r="166" customFormat="false" ht="12.75" hidden="false" customHeight="true" outlineLevel="0" collapsed="false">
      <c r="A166" s="51"/>
      <c r="B166" s="51"/>
      <c r="C166" s="50"/>
      <c r="D166" s="51"/>
      <c r="G166" s="2"/>
      <c r="H166" s="2"/>
      <c r="I166" s="2"/>
      <c r="J166" s="2"/>
      <c r="K166" s="2"/>
      <c r="L166" s="2"/>
      <c r="M166" s="2"/>
      <c r="N166" s="2"/>
      <c r="O166" s="2"/>
      <c r="P166" s="2"/>
      <c r="Q166" s="2"/>
      <c r="R166" s="2"/>
      <c r="S166" s="2"/>
      <c r="T166" s="2"/>
      <c r="U166" s="2"/>
      <c r="V166" s="2"/>
      <c r="W166" s="2"/>
      <c r="X166" s="2"/>
      <c r="Y166" s="2"/>
    </row>
    <row r="167" customFormat="false" ht="12.75" hidden="false" customHeight="true" outlineLevel="0" collapsed="false">
      <c r="A167" s="51"/>
      <c r="B167" s="51"/>
      <c r="C167" s="50"/>
      <c r="D167" s="51"/>
      <c r="G167" s="2"/>
      <c r="H167" s="2"/>
      <c r="I167" s="2"/>
      <c r="J167" s="2"/>
      <c r="K167" s="2"/>
      <c r="L167" s="2"/>
      <c r="M167" s="2"/>
      <c r="N167" s="2"/>
      <c r="O167" s="2"/>
      <c r="P167" s="2"/>
      <c r="Q167" s="2"/>
      <c r="R167" s="2"/>
      <c r="S167" s="2"/>
      <c r="T167" s="2"/>
      <c r="U167" s="2"/>
      <c r="V167" s="2"/>
      <c r="W167" s="2"/>
      <c r="X167" s="2"/>
      <c r="Y167" s="2"/>
    </row>
    <row r="168" customFormat="false" ht="12.75" hidden="false" customHeight="true" outlineLevel="0" collapsed="false">
      <c r="A168" s="51"/>
      <c r="B168" s="51"/>
      <c r="C168" s="50"/>
      <c r="D168" s="51"/>
      <c r="G168" s="2"/>
      <c r="H168" s="2"/>
      <c r="I168" s="2"/>
      <c r="J168" s="2"/>
      <c r="K168" s="2"/>
      <c r="L168" s="2"/>
      <c r="M168" s="2"/>
      <c r="N168" s="2"/>
      <c r="O168" s="2"/>
      <c r="P168" s="2"/>
      <c r="Q168" s="2"/>
      <c r="R168" s="2"/>
      <c r="S168" s="2"/>
      <c r="T168" s="2"/>
      <c r="U168" s="2"/>
      <c r="V168" s="2"/>
      <c r="W168" s="2"/>
      <c r="X168" s="2"/>
      <c r="Y168" s="2"/>
    </row>
    <row r="169" customFormat="false" ht="12.75" hidden="false" customHeight="true" outlineLevel="0" collapsed="false">
      <c r="A169" s="51"/>
      <c r="B169" s="51"/>
      <c r="C169" s="50"/>
      <c r="D169" s="51"/>
      <c r="G169" s="2"/>
      <c r="H169" s="2"/>
      <c r="I169" s="2"/>
      <c r="J169" s="2"/>
      <c r="K169" s="2"/>
      <c r="L169" s="2"/>
      <c r="M169" s="2"/>
      <c r="N169" s="2"/>
      <c r="O169" s="2"/>
      <c r="P169" s="2"/>
      <c r="Q169" s="2"/>
      <c r="R169" s="2"/>
      <c r="S169" s="2"/>
      <c r="T169" s="2"/>
      <c r="U169" s="2"/>
      <c r="V169" s="2"/>
      <c r="W169" s="2"/>
      <c r="X169" s="2"/>
      <c r="Y169" s="2"/>
    </row>
    <row r="170" customFormat="false" ht="12.75" hidden="false" customHeight="true" outlineLevel="0" collapsed="false">
      <c r="A170" s="51"/>
      <c r="B170" s="51"/>
      <c r="C170" s="50"/>
      <c r="D170" s="51"/>
      <c r="G170" s="2"/>
      <c r="H170" s="2"/>
      <c r="I170" s="2"/>
      <c r="J170" s="2"/>
      <c r="K170" s="2"/>
      <c r="L170" s="2"/>
      <c r="M170" s="2"/>
      <c r="N170" s="2"/>
      <c r="O170" s="2"/>
      <c r="P170" s="2"/>
      <c r="Q170" s="2"/>
      <c r="R170" s="2"/>
      <c r="S170" s="2"/>
      <c r="T170" s="2"/>
      <c r="U170" s="2"/>
      <c r="V170" s="2"/>
      <c r="W170" s="2"/>
      <c r="X170" s="2"/>
      <c r="Y170" s="2"/>
    </row>
    <row r="171" customFormat="false" ht="12.75" hidden="false" customHeight="true" outlineLevel="0" collapsed="false">
      <c r="A171" s="51"/>
      <c r="B171" s="51"/>
      <c r="C171" s="50"/>
      <c r="D171" s="51"/>
      <c r="G171" s="2"/>
      <c r="H171" s="2"/>
      <c r="I171" s="2"/>
      <c r="J171" s="2"/>
      <c r="K171" s="2"/>
      <c r="L171" s="2"/>
      <c r="M171" s="2"/>
      <c r="N171" s="2"/>
      <c r="O171" s="2"/>
      <c r="P171" s="2"/>
      <c r="Q171" s="2"/>
      <c r="R171" s="2"/>
      <c r="S171" s="2"/>
      <c r="T171" s="2"/>
      <c r="U171" s="2"/>
      <c r="V171" s="2"/>
      <c r="W171" s="2"/>
      <c r="X171" s="2"/>
      <c r="Y171" s="2"/>
    </row>
    <row r="172" customFormat="false" ht="12.75" hidden="false" customHeight="true" outlineLevel="0" collapsed="false">
      <c r="A172" s="51"/>
      <c r="B172" s="51"/>
      <c r="C172" s="50"/>
      <c r="D172" s="51"/>
      <c r="G172" s="2"/>
      <c r="H172" s="2"/>
      <c r="I172" s="2"/>
      <c r="J172" s="2"/>
      <c r="K172" s="2"/>
      <c r="L172" s="2"/>
      <c r="M172" s="2"/>
      <c r="N172" s="2"/>
      <c r="O172" s="2"/>
      <c r="P172" s="2"/>
      <c r="Q172" s="2"/>
      <c r="R172" s="2"/>
      <c r="S172" s="2"/>
      <c r="T172" s="2"/>
      <c r="U172" s="2"/>
      <c r="V172" s="2"/>
      <c r="W172" s="2"/>
      <c r="X172" s="2"/>
      <c r="Y172" s="2"/>
    </row>
    <row r="173" customFormat="false" ht="12.75" hidden="false" customHeight="true" outlineLevel="0" collapsed="false">
      <c r="A173" s="51"/>
      <c r="B173" s="51"/>
      <c r="C173" s="50"/>
      <c r="D173" s="51"/>
      <c r="G173" s="2"/>
      <c r="H173" s="2"/>
      <c r="I173" s="2"/>
      <c r="J173" s="2"/>
      <c r="K173" s="2"/>
      <c r="L173" s="2"/>
      <c r="M173" s="2"/>
      <c r="N173" s="2"/>
      <c r="O173" s="2"/>
      <c r="P173" s="2"/>
      <c r="Q173" s="2"/>
      <c r="R173" s="2"/>
      <c r="S173" s="2"/>
      <c r="T173" s="2"/>
      <c r="U173" s="2"/>
      <c r="V173" s="2"/>
      <c r="W173" s="2"/>
      <c r="X173" s="2"/>
      <c r="Y173" s="2"/>
    </row>
    <row r="174" customFormat="false" ht="12.75" hidden="false" customHeight="true" outlineLevel="0" collapsed="false">
      <c r="A174" s="51"/>
      <c r="B174" s="51"/>
      <c r="C174" s="50"/>
      <c r="D174" s="51"/>
      <c r="G174" s="2"/>
      <c r="H174" s="2"/>
      <c r="I174" s="2"/>
      <c r="J174" s="2"/>
      <c r="K174" s="2"/>
      <c r="L174" s="2"/>
      <c r="M174" s="2"/>
      <c r="N174" s="2"/>
      <c r="O174" s="2"/>
      <c r="P174" s="2"/>
      <c r="Q174" s="2"/>
      <c r="R174" s="2"/>
      <c r="S174" s="2"/>
      <c r="T174" s="2"/>
      <c r="U174" s="2"/>
      <c r="V174" s="2"/>
      <c r="W174" s="2"/>
      <c r="X174" s="2"/>
      <c r="Y174" s="2"/>
    </row>
    <row r="175" customFormat="false" ht="12.75" hidden="false" customHeight="true" outlineLevel="0" collapsed="false">
      <c r="A175" s="51"/>
      <c r="B175" s="51"/>
      <c r="C175" s="50"/>
      <c r="D175" s="51"/>
      <c r="G175" s="2"/>
      <c r="H175" s="2"/>
      <c r="I175" s="2"/>
      <c r="J175" s="2"/>
      <c r="K175" s="2"/>
      <c r="L175" s="2"/>
      <c r="M175" s="2"/>
      <c r="N175" s="2"/>
      <c r="O175" s="2"/>
      <c r="P175" s="2"/>
      <c r="Q175" s="2"/>
      <c r="R175" s="2"/>
      <c r="S175" s="2"/>
      <c r="T175" s="2"/>
      <c r="U175" s="2"/>
      <c r="V175" s="2"/>
      <c r="W175" s="2"/>
      <c r="X175" s="2"/>
      <c r="Y175" s="2"/>
    </row>
    <row r="176" customFormat="false" ht="12.75" hidden="false" customHeight="true" outlineLevel="0" collapsed="false">
      <c r="A176" s="51"/>
      <c r="B176" s="51"/>
      <c r="C176" s="50"/>
      <c r="D176" s="51"/>
      <c r="G176" s="2"/>
      <c r="H176" s="2"/>
      <c r="I176" s="2"/>
      <c r="J176" s="2"/>
      <c r="K176" s="2"/>
      <c r="L176" s="2"/>
      <c r="M176" s="2"/>
      <c r="N176" s="2"/>
      <c r="O176" s="2"/>
      <c r="P176" s="2"/>
      <c r="Q176" s="2"/>
      <c r="R176" s="2"/>
      <c r="S176" s="2"/>
      <c r="T176" s="2"/>
      <c r="U176" s="2"/>
      <c r="V176" s="2"/>
      <c r="W176" s="2"/>
      <c r="X176" s="2"/>
      <c r="Y176" s="2"/>
    </row>
    <row r="177" customFormat="false" ht="12.75" hidden="false" customHeight="true" outlineLevel="0" collapsed="false">
      <c r="A177" s="51"/>
      <c r="B177" s="51"/>
      <c r="C177" s="50"/>
      <c r="D177" s="51"/>
      <c r="G177" s="2"/>
      <c r="H177" s="2"/>
      <c r="I177" s="2"/>
      <c r="J177" s="2"/>
      <c r="K177" s="2"/>
      <c r="L177" s="2"/>
      <c r="M177" s="2"/>
      <c r="N177" s="2"/>
      <c r="O177" s="2"/>
      <c r="P177" s="2"/>
      <c r="Q177" s="2"/>
      <c r="R177" s="2"/>
      <c r="S177" s="2"/>
      <c r="T177" s="2"/>
      <c r="U177" s="2"/>
      <c r="V177" s="2"/>
      <c r="W177" s="2"/>
      <c r="X177" s="2"/>
      <c r="Y177" s="2"/>
    </row>
    <row r="178" customFormat="false" ht="12.75" hidden="false" customHeight="true" outlineLevel="0" collapsed="false">
      <c r="A178" s="51"/>
      <c r="B178" s="51"/>
      <c r="C178" s="50"/>
      <c r="D178" s="51"/>
      <c r="G178" s="2"/>
      <c r="H178" s="2"/>
      <c r="I178" s="2"/>
      <c r="J178" s="2"/>
      <c r="K178" s="2"/>
      <c r="L178" s="2"/>
      <c r="M178" s="2"/>
      <c r="N178" s="2"/>
      <c r="O178" s="2"/>
      <c r="P178" s="2"/>
      <c r="Q178" s="2"/>
      <c r="R178" s="2"/>
      <c r="S178" s="2"/>
      <c r="T178" s="2"/>
      <c r="U178" s="2"/>
      <c r="V178" s="2"/>
      <c r="W178" s="2"/>
      <c r="X178" s="2"/>
      <c r="Y178" s="2"/>
    </row>
    <row r="179" customFormat="false" ht="12.75" hidden="false" customHeight="true" outlineLevel="0" collapsed="false">
      <c r="A179" s="51"/>
      <c r="B179" s="51"/>
      <c r="C179" s="50"/>
      <c r="D179" s="51"/>
      <c r="G179" s="2"/>
      <c r="H179" s="2"/>
      <c r="I179" s="2"/>
      <c r="J179" s="2"/>
      <c r="K179" s="2"/>
      <c r="L179" s="2"/>
      <c r="M179" s="2"/>
      <c r="N179" s="2"/>
      <c r="O179" s="2"/>
      <c r="P179" s="2"/>
      <c r="Q179" s="2"/>
      <c r="R179" s="2"/>
      <c r="S179" s="2"/>
      <c r="T179" s="2"/>
      <c r="U179" s="2"/>
      <c r="V179" s="2"/>
      <c r="W179" s="2"/>
      <c r="X179" s="2"/>
      <c r="Y179" s="2"/>
    </row>
    <row r="180" customFormat="false" ht="12.75" hidden="false" customHeight="true" outlineLevel="0" collapsed="false">
      <c r="A180" s="51"/>
      <c r="B180" s="51"/>
      <c r="C180" s="50"/>
      <c r="D180" s="51"/>
      <c r="G180" s="2"/>
      <c r="H180" s="2"/>
      <c r="I180" s="2"/>
      <c r="J180" s="2"/>
      <c r="K180" s="2"/>
      <c r="L180" s="2"/>
      <c r="M180" s="2"/>
      <c r="N180" s="2"/>
      <c r="O180" s="2"/>
      <c r="P180" s="2"/>
      <c r="Q180" s="2"/>
      <c r="R180" s="2"/>
      <c r="S180" s="2"/>
      <c r="T180" s="2"/>
      <c r="U180" s="2"/>
      <c r="V180" s="2"/>
      <c r="W180" s="2"/>
      <c r="X180" s="2"/>
      <c r="Y180" s="2"/>
    </row>
    <row r="181" customFormat="false" ht="12.75" hidden="false" customHeight="true" outlineLevel="0" collapsed="false">
      <c r="A181" s="51"/>
      <c r="B181" s="51"/>
      <c r="C181" s="50"/>
      <c r="D181" s="51"/>
      <c r="G181" s="2"/>
      <c r="H181" s="2"/>
      <c r="I181" s="2"/>
      <c r="J181" s="2"/>
      <c r="K181" s="2"/>
      <c r="L181" s="2"/>
      <c r="M181" s="2"/>
      <c r="N181" s="2"/>
      <c r="O181" s="2"/>
      <c r="P181" s="2"/>
      <c r="Q181" s="2"/>
      <c r="R181" s="2"/>
      <c r="S181" s="2"/>
      <c r="T181" s="2"/>
      <c r="U181" s="2"/>
      <c r="V181" s="2"/>
      <c r="W181" s="2"/>
      <c r="X181" s="2"/>
      <c r="Y181" s="2"/>
    </row>
    <row r="182" customFormat="false" ht="12.75" hidden="false" customHeight="true" outlineLevel="0" collapsed="false">
      <c r="A182" s="51"/>
      <c r="B182" s="51"/>
      <c r="C182" s="50"/>
      <c r="D182" s="51"/>
      <c r="G182" s="2"/>
      <c r="H182" s="2"/>
      <c r="I182" s="2"/>
      <c r="J182" s="2"/>
      <c r="K182" s="2"/>
      <c r="L182" s="2"/>
      <c r="M182" s="2"/>
      <c r="N182" s="2"/>
      <c r="O182" s="2"/>
      <c r="P182" s="2"/>
      <c r="Q182" s="2"/>
      <c r="R182" s="2"/>
      <c r="S182" s="2"/>
      <c r="T182" s="2"/>
      <c r="U182" s="2"/>
      <c r="V182" s="2"/>
      <c r="W182" s="2"/>
      <c r="X182" s="2"/>
      <c r="Y182" s="2"/>
    </row>
    <row r="183" customFormat="false" ht="12.75" hidden="false" customHeight="true" outlineLevel="0" collapsed="false">
      <c r="A183" s="51"/>
      <c r="B183" s="51"/>
      <c r="C183" s="50"/>
      <c r="D183" s="51"/>
      <c r="G183" s="2"/>
      <c r="H183" s="2"/>
      <c r="I183" s="2"/>
      <c r="J183" s="2"/>
      <c r="K183" s="2"/>
      <c r="L183" s="2"/>
      <c r="M183" s="2"/>
      <c r="N183" s="2"/>
      <c r="O183" s="2"/>
      <c r="P183" s="2"/>
      <c r="Q183" s="2"/>
      <c r="R183" s="2"/>
      <c r="S183" s="2"/>
      <c r="T183" s="2"/>
      <c r="U183" s="2"/>
      <c r="V183" s="2"/>
      <c r="W183" s="2"/>
      <c r="X183" s="2"/>
      <c r="Y183" s="2"/>
    </row>
    <row r="184" customFormat="false" ht="12.75" hidden="false" customHeight="true" outlineLevel="0" collapsed="false">
      <c r="A184" s="51"/>
      <c r="B184" s="51"/>
      <c r="C184" s="50"/>
      <c r="D184" s="51"/>
      <c r="G184" s="2"/>
      <c r="H184" s="2"/>
      <c r="I184" s="2"/>
      <c r="J184" s="2"/>
      <c r="K184" s="2"/>
      <c r="L184" s="2"/>
      <c r="M184" s="2"/>
      <c r="N184" s="2"/>
      <c r="O184" s="2"/>
      <c r="P184" s="2"/>
      <c r="Q184" s="2"/>
      <c r="R184" s="2"/>
      <c r="S184" s="2"/>
      <c r="T184" s="2"/>
      <c r="U184" s="2"/>
      <c r="V184" s="2"/>
      <c r="W184" s="2"/>
      <c r="X184" s="2"/>
      <c r="Y184" s="2"/>
    </row>
    <row r="185" customFormat="false" ht="12.75" hidden="false" customHeight="true" outlineLevel="0" collapsed="false">
      <c r="A185" s="51"/>
      <c r="B185" s="51"/>
      <c r="C185" s="50"/>
      <c r="D185" s="51"/>
      <c r="G185" s="2"/>
      <c r="H185" s="2"/>
      <c r="I185" s="2"/>
      <c r="J185" s="2"/>
      <c r="K185" s="2"/>
      <c r="L185" s="2"/>
      <c r="M185" s="2"/>
      <c r="N185" s="2"/>
      <c r="O185" s="2"/>
      <c r="P185" s="2"/>
      <c r="Q185" s="2"/>
      <c r="R185" s="2"/>
      <c r="S185" s="2"/>
      <c r="T185" s="2"/>
      <c r="U185" s="2"/>
      <c r="V185" s="2"/>
      <c r="W185" s="2"/>
      <c r="X185" s="2"/>
      <c r="Y185" s="2"/>
    </row>
    <row r="186" customFormat="false" ht="12.75" hidden="false" customHeight="true" outlineLevel="0" collapsed="false">
      <c r="A186" s="51"/>
      <c r="B186" s="51"/>
      <c r="C186" s="50"/>
      <c r="D186" s="51"/>
      <c r="G186" s="2"/>
      <c r="H186" s="2"/>
      <c r="I186" s="2"/>
      <c r="J186" s="2"/>
      <c r="K186" s="2"/>
      <c r="L186" s="2"/>
      <c r="M186" s="2"/>
      <c r="N186" s="2"/>
      <c r="O186" s="2"/>
      <c r="P186" s="2"/>
      <c r="Q186" s="2"/>
      <c r="R186" s="2"/>
      <c r="S186" s="2"/>
      <c r="T186" s="2"/>
      <c r="U186" s="2"/>
      <c r="V186" s="2"/>
      <c r="W186" s="2"/>
      <c r="X186" s="2"/>
      <c r="Y186" s="2"/>
    </row>
    <row r="187" customFormat="false" ht="12.75" hidden="false" customHeight="true" outlineLevel="0" collapsed="false">
      <c r="A187" s="51"/>
      <c r="B187" s="51"/>
      <c r="C187" s="50"/>
      <c r="D187" s="51"/>
      <c r="G187" s="2"/>
      <c r="H187" s="2"/>
      <c r="I187" s="2"/>
      <c r="J187" s="2"/>
      <c r="K187" s="2"/>
      <c r="L187" s="2"/>
      <c r="M187" s="2"/>
      <c r="N187" s="2"/>
      <c r="O187" s="2"/>
      <c r="P187" s="2"/>
      <c r="Q187" s="2"/>
      <c r="R187" s="2"/>
      <c r="S187" s="2"/>
      <c r="T187" s="2"/>
      <c r="U187" s="2"/>
      <c r="V187" s="2"/>
      <c r="W187" s="2"/>
      <c r="X187" s="2"/>
      <c r="Y187" s="2"/>
    </row>
    <row r="188" customFormat="false" ht="12.75" hidden="false" customHeight="true" outlineLevel="0" collapsed="false">
      <c r="A188" s="51"/>
      <c r="B188" s="51"/>
      <c r="C188" s="50"/>
      <c r="D188" s="51"/>
      <c r="G188" s="2"/>
      <c r="H188" s="2"/>
      <c r="I188" s="2"/>
      <c r="J188" s="2"/>
      <c r="K188" s="2"/>
      <c r="L188" s="2"/>
      <c r="M188" s="2"/>
      <c r="N188" s="2"/>
      <c r="O188" s="2"/>
      <c r="P188" s="2"/>
      <c r="Q188" s="2"/>
      <c r="R188" s="2"/>
      <c r="S188" s="2"/>
      <c r="T188" s="2"/>
      <c r="U188" s="2"/>
      <c r="V188" s="2"/>
      <c r="W188" s="2"/>
      <c r="X188" s="2"/>
      <c r="Y188" s="2"/>
    </row>
    <row r="189" customFormat="false" ht="12.75" hidden="false" customHeight="true" outlineLevel="0" collapsed="false">
      <c r="A189" s="51"/>
      <c r="B189" s="51"/>
      <c r="C189" s="50"/>
      <c r="D189" s="51"/>
      <c r="G189" s="2"/>
      <c r="H189" s="2"/>
      <c r="I189" s="2"/>
      <c r="J189" s="2"/>
      <c r="K189" s="2"/>
      <c r="L189" s="2"/>
      <c r="M189" s="2"/>
      <c r="N189" s="2"/>
      <c r="O189" s="2"/>
      <c r="P189" s="2"/>
      <c r="Q189" s="2"/>
      <c r="R189" s="2"/>
      <c r="S189" s="2"/>
      <c r="T189" s="2"/>
      <c r="U189" s="2"/>
      <c r="V189" s="2"/>
      <c r="W189" s="2"/>
      <c r="X189" s="2"/>
      <c r="Y189" s="2"/>
    </row>
    <row r="190" customFormat="false" ht="12.75" hidden="false" customHeight="true" outlineLevel="0" collapsed="false">
      <c r="A190" s="51"/>
      <c r="B190" s="51"/>
      <c r="C190" s="50"/>
      <c r="D190" s="51"/>
      <c r="G190" s="2"/>
      <c r="H190" s="2"/>
      <c r="I190" s="2"/>
      <c r="J190" s="2"/>
      <c r="K190" s="2"/>
      <c r="L190" s="2"/>
      <c r="M190" s="2"/>
      <c r="N190" s="2"/>
      <c r="O190" s="2"/>
      <c r="P190" s="2"/>
      <c r="Q190" s="2"/>
      <c r="R190" s="2"/>
      <c r="S190" s="2"/>
      <c r="T190" s="2"/>
      <c r="U190" s="2"/>
      <c r="V190" s="2"/>
      <c r="W190" s="2"/>
      <c r="X190" s="2"/>
      <c r="Y190" s="2"/>
    </row>
    <row r="191" customFormat="false" ht="12.75" hidden="false" customHeight="true" outlineLevel="0" collapsed="false">
      <c r="A191" s="51"/>
      <c r="B191" s="51"/>
      <c r="C191" s="50"/>
      <c r="D191" s="51"/>
      <c r="G191" s="2"/>
      <c r="H191" s="2"/>
      <c r="I191" s="2"/>
      <c r="J191" s="2"/>
      <c r="K191" s="2"/>
      <c r="L191" s="2"/>
      <c r="M191" s="2"/>
      <c r="N191" s="2"/>
      <c r="O191" s="2"/>
      <c r="P191" s="2"/>
      <c r="Q191" s="2"/>
      <c r="R191" s="2"/>
      <c r="S191" s="2"/>
      <c r="T191" s="2"/>
      <c r="U191" s="2"/>
      <c r="V191" s="2"/>
      <c r="W191" s="2"/>
      <c r="X191" s="2"/>
      <c r="Y191" s="2"/>
    </row>
    <row r="192" customFormat="false" ht="12.75" hidden="false" customHeight="true" outlineLevel="0" collapsed="false">
      <c r="A192" s="51"/>
      <c r="B192" s="51"/>
      <c r="C192" s="50"/>
      <c r="D192" s="51"/>
      <c r="G192" s="2"/>
      <c r="H192" s="2"/>
      <c r="I192" s="2"/>
      <c r="J192" s="2"/>
      <c r="K192" s="2"/>
      <c r="L192" s="2"/>
      <c r="M192" s="2"/>
      <c r="N192" s="2"/>
      <c r="O192" s="2"/>
      <c r="P192" s="2"/>
      <c r="Q192" s="2"/>
      <c r="R192" s="2"/>
      <c r="S192" s="2"/>
      <c r="T192" s="2"/>
      <c r="U192" s="2"/>
      <c r="V192" s="2"/>
      <c r="W192" s="2"/>
      <c r="X192" s="2"/>
      <c r="Y192" s="2"/>
    </row>
    <row r="193" customFormat="false" ht="12.75" hidden="false" customHeight="true" outlineLevel="0" collapsed="false">
      <c r="A193" s="51"/>
      <c r="B193" s="51"/>
      <c r="C193" s="50"/>
      <c r="D193" s="51"/>
      <c r="G193" s="2"/>
      <c r="H193" s="2"/>
      <c r="I193" s="2"/>
      <c r="J193" s="2"/>
      <c r="K193" s="2"/>
      <c r="L193" s="2"/>
      <c r="M193" s="2"/>
      <c r="N193" s="2"/>
      <c r="O193" s="2"/>
      <c r="P193" s="2"/>
      <c r="Q193" s="2"/>
      <c r="R193" s="2"/>
      <c r="S193" s="2"/>
      <c r="T193" s="2"/>
      <c r="U193" s="2"/>
      <c r="V193" s="2"/>
      <c r="W193" s="2"/>
      <c r="X193" s="2"/>
      <c r="Y193" s="2"/>
    </row>
    <row r="194" customFormat="false" ht="12.75" hidden="false" customHeight="true" outlineLevel="0" collapsed="false">
      <c r="A194" s="51"/>
      <c r="B194" s="51"/>
      <c r="C194" s="50"/>
      <c r="D194" s="51"/>
      <c r="G194" s="2"/>
      <c r="H194" s="2"/>
      <c r="I194" s="2"/>
      <c r="J194" s="2"/>
      <c r="K194" s="2"/>
      <c r="L194" s="2"/>
      <c r="M194" s="2"/>
      <c r="N194" s="2"/>
      <c r="O194" s="2"/>
      <c r="P194" s="2"/>
      <c r="Q194" s="2"/>
      <c r="R194" s="2"/>
      <c r="S194" s="2"/>
      <c r="T194" s="2"/>
      <c r="U194" s="2"/>
      <c r="V194" s="2"/>
      <c r="W194" s="2"/>
      <c r="X194" s="2"/>
      <c r="Y194" s="2"/>
    </row>
    <row r="195" customFormat="false" ht="12.75" hidden="false" customHeight="true" outlineLevel="0" collapsed="false">
      <c r="A195" s="51"/>
      <c r="B195" s="51"/>
      <c r="C195" s="50"/>
      <c r="D195" s="51"/>
      <c r="G195" s="2"/>
      <c r="H195" s="2"/>
      <c r="I195" s="2"/>
      <c r="J195" s="2"/>
      <c r="K195" s="2"/>
      <c r="L195" s="2"/>
      <c r="M195" s="2"/>
      <c r="N195" s="2"/>
      <c r="O195" s="2"/>
      <c r="P195" s="2"/>
      <c r="Q195" s="2"/>
      <c r="R195" s="2"/>
      <c r="S195" s="2"/>
      <c r="T195" s="2"/>
      <c r="U195" s="2"/>
      <c r="V195" s="2"/>
      <c r="W195" s="2"/>
      <c r="X195" s="2"/>
      <c r="Y195" s="2"/>
    </row>
    <row r="196" customFormat="false" ht="12.75" hidden="false" customHeight="true" outlineLevel="0" collapsed="false">
      <c r="A196" s="51"/>
      <c r="B196" s="51"/>
      <c r="C196" s="50"/>
      <c r="D196" s="51"/>
      <c r="G196" s="2"/>
      <c r="H196" s="2"/>
      <c r="I196" s="2"/>
      <c r="J196" s="2"/>
      <c r="K196" s="2"/>
      <c r="L196" s="2"/>
      <c r="M196" s="2"/>
      <c r="N196" s="2"/>
      <c r="O196" s="2"/>
      <c r="P196" s="2"/>
      <c r="Q196" s="2"/>
      <c r="R196" s="2"/>
      <c r="S196" s="2"/>
      <c r="T196" s="2"/>
      <c r="U196" s="2"/>
      <c r="V196" s="2"/>
      <c r="W196" s="2"/>
      <c r="X196" s="2"/>
      <c r="Y196" s="2"/>
    </row>
    <row r="197" customFormat="false" ht="12.75" hidden="false" customHeight="true" outlineLevel="0" collapsed="false">
      <c r="A197" s="51"/>
      <c r="B197" s="51"/>
      <c r="C197" s="50"/>
      <c r="D197" s="51"/>
      <c r="G197" s="2"/>
      <c r="H197" s="2"/>
      <c r="I197" s="2"/>
      <c r="J197" s="2"/>
      <c r="K197" s="2"/>
      <c r="L197" s="2"/>
      <c r="M197" s="2"/>
      <c r="N197" s="2"/>
      <c r="O197" s="2"/>
      <c r="P197" s="2"/>
      <c r="Q197" s="2"/>
      <c r="R197" s="2"/>
      <c r="S197" s="2"/>
      <c r="T197" s="2"/>
      <c r="U197" s="2"/>
      <c r="V197" s="2"/>
      <c r="W197" s="2"/>
      <c r="X197" s="2"/>
      <c r="Y197" s="2"/>
    </row>
    <row r="198" customFormat="false" ht="12.75" hidden="false" customHeight="true" outlineLevel="0" collapsed="false">
      <c r="A198" s="51"/>
      <c r="B198" s="51"/>
      <c r="C198" s="50"/>
      <c r="D198" s="51"/>
      <c r="G198" s="2"/>
      <c r="H198" s="2"/>
      <c r="I198" s="2"/>
      <c r="J198" s="2"/>
      <c r="K198" s="2"/>
      <c r="L198" s="2"/>
      <c r="M198" s="2"/>
      <c r="N198" s="2"/>
      <c r="O198" s="2"/>
      <c r="P198" s="2"/>
      <c r="Q198" s="2"/>
      <c r="R198" s="2"/>
      <c r="S198" s="2"/>
      <c r="T198" s="2"/>
      <c r="U198" s="2"/>
      <c r="V198" s="2"/>
      <c r="W198" s="2"/>
      <c r="X198" s="2"/>
      <c r="Y198" s="2"/>
    </row>
    <row r="199" customFormat="false" ht="12.75" hidden="false" customHeight="true" outlineLevel="0" collapsed="false">
      <c r="A199" s="51"/>
      <c r="B199" s="51"/>
      <c r="C199" s="50"/>
      <c r="D199" s="51"/>
      <c r="G199" s="2"/>
      <c r="H199" s="2"/>
      <c r="I199" s="2"/>
      <c r="J199" s="2"/>
      <c r="K199" s="2"/>
      <c r="L199" s="2"/>
      <c r="M199" s="2"/>
      <c r="N199" s="2"/>
      <c r="O199" s="2"/>
      <c r="P199" s="2"/>
      <c r="Q199" s="2"/>
      <c r="R199" s="2"/>
      <c r="S199" s="2"/>
      <c r="T199" s="2"/>
      <c r="U199" s="2"/>
      <c r="V199" s="2"/>
      <c r="W199" s="2"/>
      <c r="X199" s="2"/>
      <c r="Y199" s="2"/>
    </row>
    <row r="200" customFormat="false" ht="12.75" hidden="false" customHeight="true" outlineLevel="0" collapsed="false">
      <c r="A200" s="51"/>
      <c r="B200" s="51"/>
      <c r="C200" s="50"/>
      <c r="D200" s="51"/>
      <c r="G200" s="2"/>
      <c r="H200" s="2"/>
      <c r="I200" s="2"/>
      <c r="J200" s="2"/>
      <c r="K200" s="2"/>
      <c r="L200" s="2"/>
      <c r="M200" s="2"/>
      <c r="N200" s="2"/>
      <c r="O200" s="2"/>
      <c r="P200" s="2"/>
      <c r="Q200" s="2"/>
      <c r="R200" s="2"/>
      <c r="S200" s="2"/>
      <c r="T200" s="2"/>
      <c r="U200" s="2"/>
      <c r="V200" s="2"/>
      <c r="W200" s="2"/>
      <c r="X200" s="2"/>
      <c r="Y200" s="2"/>
    </row>
    <row r="201" customFormat="false" ht="12.75" hidden="false" customHeight="true" outlineLevel="0" collapsed="false">
      <c r="A201" s="51"/>
      <c r="B201" s="51"/>
      <c r="C201" s="50"/>
      <c r="D201" s="51"/>
      <c r="G201" s="2"/>
      <c r="H201" s="2"/>
      <c r="I201" s="2"/>
      <c r="J201" s="2"/>
      <c r="K201" s="2"/>
      <c r="L201" s="2"/>
      <c r="M201" s="2"/>
      <c r="N201" s="2"/>
      <c r="O201" s="2"/>
      <c r="P201" s="2"/>
      <c r="Q201" s="2"/>
      <c r="R201" s="2"/>
      <c r="S201" s="2"/>
      <c r="T201" s="2"/>
      <c r="U201" s="2"/>
      <c r="V201" s="2"/>
      <c r="W201" s="2"/>
      <c r="X201" s="2"/>
      <c r="Y201" s="2"/>
    </row>
    <row r="202" customFormat="false" ht="12.75" hidden="false" customHeight="true" outlineLevel="0" collapsed="false">
      <c r="A202" s="51"/>
      <c r="B202" s="51"/>
      <c r="C202" s="50"/>
      <c r="D202" s="51"/>
      <c r="G202" s="2"/>
      <c r="H202" s="2"/>
      <c r="I202" s="2"/>
      <c r="J202" s="2"/>
      <c r="K202" s="2"/>
      <c r="L202" s="2"/>
      <c r="M202" s="2"/>
      <c r="N202" s="2"/>
      <c r="O202" s="2"/>
      <c r="P202" s="2"/>
      <c r="Q202" s="2"/>
      <c r="R202" s="2"/>
      <c r="S202" s="2"/>
      <c r="T202" s="2"/>
      <c r="U202" s="2"/>
      <c r="V202" s="2"/>
      <c r="W202" s="2"/>
      <c r="X202" s="2"/>
      <c r="Y202" s="2"/>
    </row>
    <row r="203" customFormat="false" ht="12.75" hidden="false" customHeight="true" outlineLevel="0" collapsed="false">
      <c r="A203" s="51"/>
      <c r="B203" s="51"/>
      <c r="C203" s="50"/>
      <c r="D203" s="51"/>
      <c r="G203" s="2"/>
      <c r="H203" s="2"/>
      <c r="I203" s="2"/>
      <c r="J203" s="2"/>
      <c r="K203" s="2"/>
      <c r="L203" s="2"/>
      <c r="M203" s="2"/>
      <c r="N203" s="2"/>
      <c r="O203" s="2"/>
      <c r="P203" s="2"/>
      <c r="Q203" s="2"/>
      <c r="R203" s="2"/>
      <c r="S203" s="2"/>
      <c r="T203" s="2"/>
      <c r="U203" s="2"/>
      <c r="V203" s="2"/>
      <c r="W203" s="2"/>
      <c r="X203" s="2"/>
      <c r="Y203" s="2"/>
    </row>
    <row r="204" customFormat="false" ht="12.75" hidden="false" customHeight="true" outlineLevel="0" collapsed="false">
      <c r="A204" s="51"/>
      <c r="B204" s="51"/>
      <c r="C204" s="50"/>
      <c r="D204" s="51"/>
      <c r="G204" s="2"/>
      <c r="H204" s="2"/>
      <c r="I204" s="2"/>
      <c r="J204" s="2"/>
      <c r="K204" s="2"/>
      <c r="L204" s="2"/>
      <c r="M204" s="2"/>
      <c r="N204" s="2"/>
      <c r="O204" s="2"/>
      <c r="P204" s="2"/>
      <c r="Q204" s="2"/>
      <c r="R204" s="2"/>
      <c r="S204" s="2"/>
      <c r="T204" s="2"/>
      <c r="U204" s="2"/>
      <c r="V204" s="2"/>
      <c r="W204" s="2"/>
      <c r="X204" s="2"/>
      <c r="Y204" s="2"/>
    </row>
    <row r="205" customFormat="false" ht="12.75" hidden="false" customHeight="true" outlineLevel="0" collapsed="false">
      <c r="A205" s="51"/>
      <c r="B205" s="51"/>
      <c r="C205" s="50"/>
      <c r="D205" s="51"/>
      <c r="G205" s="2"/>
      <c r="H205" s="2"/>
      <c r="I205" s="2"/>
      <c r="J205" s="2"/>
      <c r="K205" s="2"/>
      <c r="L205" s="2"/>
      <c r="M205" s="2"/>
      <c r="N205" s="2"/>
      <c r="O205" s="2"/>
      <c r="P205" s="2"/>
      <c r="Q205" s="2"/>
      <c r="R205" s="2"/>
      <c r="S205" s="2"/>
      <c r="T205" s="2"/>
      <c r="U205" s="2"/>
      <c r="V205" s="2"/>
      <c r="W205" s="2"/>
      <c r="X205" s="2"/>
      <c r="Y205" s="2"/>
    </row>
    <row r="206" customFormat="false" ht="12.75" hidden="false" customHeight="true" outlineLevel="0" collapsed="false">
      <c r="A206" s="51"/>
      <c r="B206" s="51"/>
      <c r="C206" s="50"/>
      <c r="D206" s="51"/>
      <c r="G206" s="2"/>
      <c r="H206" s="2"/>
      <c r="I206" s="2"/>
      <c r="J206" s="2"/>
      <c r="K206" s="2"/>
      <c r="L206" s="2"/>
      <c r="M206" s="2"/>
      <c r="N206" s="2"/>
      <c r="O206" s="2"/>
      <c r="P206" s="2"/>
      <c r="Q206" s="2"/>
      <c r="R206" s="2"/>
      <c r="S206" s="2"/>
      <c r="T206" s="2"/>
      <c r="U206" s="2"/>
      <c r="V206" s="2"/>
      <c r="W206" s="2"/>
      <c r="X206" s="2"/>
      <c r="Y206" s="2"/>
    </row>
    <row r="207" customFormat="false" ht="12.75" hidden="false" customHeight="true" outlineLevel="0" collapsed="false">
      <c r="A207" s="51"/>
      <c r="B207" s="51"/>
      <c r="C207" s="50"/>
      <c r="D207" s="51"/>
      <c r="G207" s="2"/>
      <c r="H207" s="2"/>
      <c r="I207" s="2"/>
      <c r="J207" s="2"/>
      <c r="K207" s="2"/>
      <c r="L207" s="2"/>
      <c r="M207" s="2"/>
      <c r="N207" s="2"/>
      <c r="O207" s="2"/>
      <c r="P207" s="2"/>
      <c r="Q207" s="2"/>
      <c r="R207" s="2"/>
      <c r="S207" s="2"/>
      <c r="T207" s="2"/>
      <c r="U207" s="2"/>
      <c r="V207" s="2"/>
      <c r="W207" s="2"/>
      <c r="X207" s="2"/>
      <c r="Y207" s="2"/>
    </row>
    <row r="208" customFormat="false" ht="12.75" hidden="false" customHeight="true" outlineLevel="0" collapsed="false">
      <c r="A208" s="51"/>
      <c r="B208" s="51"/>
      <c r="C208" s="50"/>
      <c r="D208" s="51"/>
      <c r="G208" s="2"/>
      <c r="H208" s="2"/>
      <c r="I208" s="2"/>
      <c r="J208" s="2"/>
      <c r="K208" s="2"/>
      <c r="L208" s="2"/>
      <c r="M208" s="2"/>
      <c r="N208" s="2"/>
      <c r="O208" s="2"/>
      <c r="P208" s="2"/>
      <c r="Q208" s="2"/>
      <c r="R208" s="2"/>
      <c r="S208" s="2"/>
      <c r="T208" s="2"/>
      <c r="U208" s="2"/>
      <c r="V208" s="2"/>
      <c r="W208" s="2"/>
      <c r="X208" s="2"/>
      <c r="Y208" s="2"/>
    </row>
    <row r="209" customFormat="false" ht="12.75" hidden="false" customHeight="true" outlineLevel="0" collapsed="false">
      <c r="A209" s="51"/>
      <c r="B209" s="51"/>
      <c r="C209" s="50"/>
      <c r="D209" s="51"/>
      <c r="G209" s="2"/>
      <c r="H209" s="2"/>
      <c r="I209" s="2"/>
      <c r="J209" s="2"/>
      <c r="K209" s="2"/>
      <c r="L209" s="2"/>
      <c r="M209" s="2"/>
      <c r="N209" s="2"/>
      <c r="O209" s="2"/>
      <c r="P209" s="2"/>
      <c r="Q209" s="2"/>
      <c r="R209" s="2"/>
      <c r="S209" s="2"/>
      <c r="T209" s="2"/>
      <c r="U209" s="2"/>
      <c r="V209" s="2"/>
      <c r="W209" s="2"/>
      <c r="X209" s="2"/>
      <c r="Y209" s="2"/>
    </row>
    <row r="210" customFormat="false" ht="12.75" hidden="false" customHeight="true" outlineLevel="0" collapsed="false">
      <c r="A210" s="51"/>
      <c r="B210" s="51"/>
      <c r="C210" s="50"/>
      <c r="D210" s="51"/>
      <c r="G210" s="2"/>
      <c r="H210" s="2"/>
      <c r="I210" s="2"/>
      <c r="J210" s="2"/>
      <c r="K210" s="2"/>
      <c r="L210" s="2"/>
      <c r="M210" s="2"/>
      <c r="N210" s="2"/>
      <c r="O210" s="2"/>
      <c r="P210" s="2"/>
      <c r="Q210" s="2"/>
      <c r="R210" s="2"/>
      <c r="S210" s="2"/>
      <c r="T210" s="2"/>
      <c r="U210" s="2"/>
      <c r="V210" s="2"/>
      <c r="W210" s="2"/>
      <c r="X210" s="2"/>
      <c r="Y210" s="2"/>
    </row>
    <row r="211" customFormat="false" ht="12.75" hidden="false" customHeight="true" outlineLevel="0" collapsed="false">
      <c r="A211" s="51"/>
      <c r="B211" s="51"/>
      <c r="C211" s="50"/>
      <c r="D211" s="51"/>
      <c r="G211" s="2"/>
      <c r="H211" s="2"/>
      <c r="I211" s="2"/>
      <c r="J211" s="2"/>
      <c r="K211" s="2"/>
      <c r="L211" s="2"/>
      <c r="M211" s="2"/>
      <c r="N211" s="2"/>
      <c r="O211" s="2"/>
      <c r="P211" s="2"/>
      <c r="Q211" s="2"/>
      <c r="R211" s="2"/>
      <c r="S211" s="2"/>
      <c r="T211" s="2"/>
      <c r="U211" s="2"/>
      <c r="V211" s="2"/>
      <c r="W211" s="2"/>
      <c r="X211" s="2"/>
      <c r="Y211" s="2"/>
    </row>
    <row r="212" customFormat="false" ht="12.75" hidden="false" customHeight="true" outlineLevel="0" collapsed="false">
      <c r="A212" s="51"/>
      <c r="B212" s="51"/>
      <c r="C212" s="50"/>
      <c r="D212" s="51"/>
      <c r="G212" s="2"/>
      <c r="H212" s="2"/>
      <c r="I212" s="2"/>
      <c r="J212" s="2"/>
      <c r="K212" s="2"/>
      <c r="L212" s="2"/>
      <c r="M212" s="2"/>
      <c r="N212" s="2"/>
      <c r="O212" s="2"/>
      <c r="P212" s="2"/>
      <c r="Q212" s="2"/>
      <c r="R212" s="2"/>
      <c r="S212" s="2"/>
      <c r="T212" s="2"/>
      <c r="U212" s="2"/>
      <c r="V212" s="2"/>
      <c r="W212" s="2"/>
      <c r="X212" s="2"/>
      <c r="Y212" s="2"/>
    </row>
    <row r="213" customFormat="false" ht="12.75" hidden="false" customHeight="true" outlineLevel="0" collapsed="false">
      <c r="A213" s="51"/>
      <c r="B213" s="51"/>
      <c r="C213" s="50"/>
      <c r="D213" s="51"/>
      <c r="G213" s="2"/>
      <c r="H213" s="2"/>
      <c r="I213" s="2"/>
      <c r="J213" s="2"/>
      <c r="K213" s="2"/>
      <c r="L213" s="2"/>
      <c r="M213" s="2"/>
      <c r="N213" s="2"/>
      <c r="O213" s="2"/>
      <c r="P213" s="2"/>
      <c r="Q213" s="2"/>
      <c r="R213" s="2"/>
      <c r="S213" s="2"/>
      <c r="T213" s="2"/>
      <c r="U213" s="2"/>
      <c r="V213" s="2"/>
      <c r="W213" s="2"/>
      <c r="X213" s="2"/>
      <c r="Y213" s="2"/>
    </row>
    <row r="214" customFormat="false" ht="12.75" hidden="false" customHeight="true" outlineLevel="0" collapsed="false">
      <c r="A214" s="51"/>
      <c r="B214" s="51"/>
      <c r="C214" s="50"/>
      <c r="D214" s="51"/>
      <c r="G214" s="2"/>
      <c r="H214" s="2"/>
      <c r="I214" s="2"/>
      <c r="J214" s="2"/>
      <c r="K214" s="2"/>
      <c r="L214" s="2"/>
      <c r="M214" s="2"/>
      <c r="N214" s="2"/>
      <c r="O214" s="2"/>
      <c r="P214" s="2"/>
      <c r="Q214" s="2"/>
      <c r="R214" s="2"/>
      <c r="S214" s="2"/>
      <c r="T214" s="2"/>
      <c r="U214" s="2"/>
      <c r="V214" s="2"/>
      <c r="W214" s="2"/>
      <c r="X214" s="2"/>
      <c r="Y214" s="2"/>
    </row>
    <row r="215" customFormat="false" ht="12.75" hidden="false" customHeight="true" outlineLevel="0" collapsed="false">
      <c r="A215" s="51"/>
      <c r="B215" s="51"/>
      <c r="C215" s="50"/>
      <c r="D215" s="51"/>
      <c r="G215" s="2"/>
      <c r="H215" s="2"/>
      <c r="I215" s="2"/>
      <c r="J215" s="2"/>
      <c r="K215" s="2"/>
      <c r="L215" s="2"/>
      <c r="M215" s="2"/>
      <c r="N215" s="2"/>
      <c r="O215" s="2"/>
      <c r="P215" s="2"/>
      <c r="Q215" s="2"/>
      <c r="R215" s="2"/>
      <c r="S215" s="2"/>
      <c r="T215" s="2"/>
      <c r="U215" s="2"/>
      <c r="V215" s="2"/>
      <c r="W215" s="2"/>
      <c r="X215" s="2"/>
      <c r="Y215" s="2"/>
    </row>
    <row r="216" customFormat="false" ht="12.75" hidden="false" customHeight="true" outlineLevel="0" collapsed="false">
      <c r="A216" s="51"/>
      <c r="B216" s="51"/>
      <c r="C216" s="50"/>
      <c r="D216" s="51"/>
      <c r="G216" s="2"/>
      <c r="H216" s="2"/>
      <c r="I216" s="2"/>
      <c r="J216" s="2"/>
      <c r="K216" s="2"/>
      <c r="L216" s="2"/>
      <c r="M216" s="2"/>
      <c r="N216" s="2"/>
      <c r="O216" s="2"/>
      <c r="P216" s="2"/>
      <c r="Q216" s="2"/>
      <c r="R216" s="2"/>
      <c r="S216" s="2"/>
      <c r="T216" s="2"/>
      <c r="U216" s="2"/>
      <c r="V216" s="2"/>
      <c r="W216" s="2"/>
      <c r="X216" s="2"/>
      <c r="Y216" s="2"/>
    </row>
    <row r="217" customFormat="false" ht="12.75" hidden="false" customHeight="true" outlineLevel="0" collapsed="false">
      <c r="A217" s="51"/>
      <c r="B217" s="51"/>
      <c r="C217" s="50"/>
      <c r="D217" s="51"/>
      <c r="G217" s="2"/>
      <c r="H217" s="2"/>
      <c r="I217" s="2"/>
      <c r="J217" s="2"/>
      <c r="K217" s="2"/>
      <c r="L217" s="2"/>
      <c r="M217" s="2"/>
      <c r="N217" s="2"/>
      <c r="O217" s="2"/>
      <c r="P217" s="2"/>
      <c r="Q217" s="2"/>
      <c r="R217" s="2"/>
      <c r="S217" s="2"/>
      <c r="T217" s="2"/>
      <c r="U217" s="2"/>
      <c r="V217" s="2"/>
      <c r="W217" s="2"/>
      <c r="X217" s="2"/>
      <c r="Y217" s="2"/>
    </row>
    <row r="218" customFormat="false" ht="12.75" hidden="false" customHeight="true" outlineLevel="0" collapsed="false">
      <c r="A218" s="51"/>
      <c r="B218" s="51"/>
      <c r="C218" s="50"/>
      <c r="D218" s="51"/>
      <c r="G218" s="2"/>
      <c r="H218" s="2"/>
      <c r="I218" s="2"/>
      <c r="J218" s="2"/>
      <c r="K218" s="2"/>
      <c r="L218" s="2"/>
      <c r="M218" s="2"/>
      <c r="N218" s="2"/>
      <c r="O218" s="2"/>
      <c r="P218" s="2"/>
      <c r="Q218" s="2"/>
      <c r="R218" s="2"/>
      <c r="S218" s="2"/>
      <c r="T218" s="2"/>
      <c r="U218" s="2"/>
      <c r="V218" s="2"/>
      <c r="W218" s="2"/>
      <c r="X218" s="2"/>
      <c r="Y218" s="2"/>
    </row>
    <row r="219" customFormat="false" ht="12.75" hidden="false" customHeight="true" outlineLevel="0" collapsed="false">
      <c r="A219" s="51"/>
      <c r="B219" s="51"/>
      <c r="C219" s="50"/>
      <c r="D219" s="51"/>
      <c r="G219" s="2"/>
      <c r="H219" s="2"/>
      <c r="I219" s="2"/>
      <c r="J219" s="2"/>
      <c r="K219" s="2"/>
      <c r="L219" s="2"/>
      <c r="M219" s="2"/>
      <c r="N219" s="2"/>
      <c r="O219" s="2"/>
      <c r="P219" s="2"/>
      <c r="Q219" s="2"/>
      <c r="R219" s="2"/>
      <c r="S219" s="2"/>
      <c r="T219" s="2"/>
      <c r="U219" s="2"/>
      <c r="V219" s="2"/>
      <c r="W219" s="2"/>
      <c r="X219" s="2"/>
      <c r="Y219" s="2"/>
    </row>
    <row r="220" customFormat="false" ht="12.75" hidden="false" customHeight="true" outlineLevel="0" collapsed="false">
      <c r="A220" s="51"/>
      <c r="B220" s="51"/>
      <c r="C220" s="50"/>
      <c r="D220" s="51"/>
      <c r="G220" s="2"/>
      <c r="H220" s="2"/>
      <c r="I220" s="2"/>
      <c r="J220" s="2"/>
      <c r="K220" s="2"/>
      <c r="L220" s="2"/>
      <c r="M220" s="2"/>
      <c r="N220" s="2"/>
      <c r="O220" s="2"/>
      <c r="P220" s="2"/>
      <c r="Q220" s="2"/>
      <c r="R220" s="2"/>
      <c r="S220" s="2"/>
      <c r="T220" s="2"/>
      <c r="U220" s="2"/>
      <c r="V220" s="2"/>
      <c r="W220" s="2"/>
      <c r="X220" s="2"/>
      <c r="Y220" s="2"/>
    </row>
    <row r="221" customFormat="false" ht="15.75" hidden="false" customHeight="true" outlineLevel="0" collapsed="false">
      <c r="A221" s="51"/>
      <c r="B221" s="51"/>
      <c r="C221" s="61"/>
      <c r="D221" s="51"/>
    </row>
    <row r="222" customFormat="false" ht="15.75" hidden="false" customHeight="true" outlineLevel="0" collapsed="false">
      <c r="A222" s="51"/>
      <c r="B222" s="51"/>
      <c r="C222" s="61"/>
      <c r="D222" s="51"/>
    </row>
    <row r="223" customFormat="false" ht="15.75" hidden="false" customHeight="true" outlineLevel="0" collapsed="false">
      <c r="A223" s="51"/>
      <c r="B223" s="51"/>
      <c r="C223" s="61"/>
      <c r="D223" s="51"/>
    </row>
    <row r="224" customFormat="false" ht="15.75" hidden="false" customHeight="true" outlineLevel="0" collapsed="false">
      <c r="A224" s="51"/>
      <c r="B224" s="51"/>
      <c r="C224" s="61"/>
      <c r="D224" s="51"/>
    </row>
    <row r="225" customFormat="false" ht="15.75" hidden="false" customHeight="true" outlineLevel="0" collapsed="false">
      <c r="A225" s="51"/>
      <c r="B225" s="51"/>
      <c r="C225" s="61"/>
      <c r="D225" s="51"/>
    </row>
    <row r="226" customFormat="false" ht="15.75" hidden="false" customHeight="true" outlineLevel="0" collapsed="false">
      <c r="A226" s="51"/>
      <c r="B226" s="51"/>
      <c r="C226" s="61"/>
      <c r="D226" s="51"/>
    </row>
    <row r="227" customFormat="false" ht="15.75" hidden="false" customHeight="true" outlineLevel="0" collapsed="false">
      <c r="A227" s="51"/>
      <c r="B227" s="51"/>
      <c r="C227" s="61"/>
      <c r="D227" s="51"/>
    </row>
    <row r="228" customFormat="false" ht="15.75" hidden="false" customHeight="true" outlineLevel="0" collapsed="false">
      <c r="A228" s="51"/>
      <c r="B228" s="51"/>
      <c r="C228" s="61"/>
      <c r="D228" s="51"/>
    </row>
    <row r="229" customFormat="false" ht="15.75" hidden="false" customHeight="true" outlineLevel="0" collapsed="false">
      <c r="A229" s="51"/>
      <c r="B229" s="51"/>
      <c r="C229" s="61"/>
      <c r="D229" s="51"/>
    </row>
    <row r="230" customFormat="false" ht="15.75" hidden="false" customHeight="true" outlineLevel="0" collapsed="false">
      <c r="A230" s="51"/>
      <c r="B230" s="51"/>
      <c r="C230" s="61"/>
      <c r="D230" s="51"/>
    </row>
    <row r="231" customFormat="false" ht="15.75" hidden="false" customHeight="true" outlineLevel="0" collapsed="false">
      <c r="A231" s="51"/>
      <c r="B231" s="51"/>
      <c r="C231" s="61"/>
      <c r="D231" s="51"/>
    </row>
    <row r="232" customFormat="false" ht="15.75" hidden="false" customHeight="true" outlineLevel="0" collapsed="false">
      <c r="A232" s="51"/>
      <c r="B232" s="51"/>
      <c r="C232" s="61"/>
      <c r="D232" s="51"/>
    </row>
    <row r="233" customFormat="false" ht="15.75" hidden="false" customHeight="true" outlineLevel="0" collapsed="false">
      <c r="A233" s="51"/>
      <c r="B233" s="51"/>
      <c r="C233" s="61"/>
      <c r="D233" s="51"/>
    </row>
    <row r="234" customFormat="false" ht="15.75" hidden="false" customHeight="true" outlineLevel="0" collapsed="false">
      <c r="A234" s="51"/>
      <c r="B234" s="51"/>
      <c r="C234" s="61"/>
      <c r="D234" s="51"/>
    </row>
    <row r="235" customFormat="false" ht="15.75" hidden="false" customHeight="true" outlineLevel="0" collapsed="false">
      <c r="A235" s="51"/>
      <c r="B235" s="51"/>
      <c r="C235" s="61"/>
      <c r="D235" s="51"/>
    </row>
    <row r="236" customFormat="false" ht="15.75" hidden="false" customHeight="true" outlineLevel="0" collapsed="false">
      <c r="A236" s="51"/>
      <c r="B236" s="51"/>
      <c r="C236" s="61"/>
      <c r="D236" s="51"/>
    </row>
    <row r="237" customFormat="false" ht="15.75" hidden="false" customHeight="true" outlineLevel="0" collapsed="false">
      <c r="A237" s="51"/>
      <c r="B237" s="51"/>
      <c r="C237" s="61"/>
      <c r="D237" s="51"/>
    </row>
    <row r="238" customFormat="false" ht="15.75" hidden="false" customHeight="true" outlineLevel="0" collapsed="false">
      <c r="A238" s="51"/>
      <c r="B238" s="51"/>
      <c r="C238" s="61"/>
      <c r="D238" s="51"/>
    </row>
    <row r="239" customFormat="false" ht="15.75" hidden="false" customHeight="true" outlineLevel="0" collapsed="false">
      <c r="A239" s="51"/>
      <c r="B239" s="51"/>
      <c r="C239" s="61"/>
      <c r="D239" s="51"/>
    </row>
    <row r="240" customFormat="false" ht="15.75" hidden="false" customHeight="true" outlineLevel="0" collapsed="false">
      <c r="A240" s="51"/>
      <c r="B240" s="51"/>
      <c r="C240" s="61"/>
      <c r="D240" s="51"/>
    </row>
    <row r="241" customFormat="false" ht="15.75" hidden="false" customHeight="true" outlineLevel="0" collapsed="false">
      <c r="A241" s="51"/>
      <c r="B241" s="51"/>
      <c r="C241" s="61"/>
      <c r="D241" s="51"/>
    </row>
    <row r="242" customFormat="false" ht="15.75" hidden="false" customHeight="true" outlineLevel="0" collapsed="false">
      <c r="A242" s="51"/>
      <c r="B242" s="51"/>
      <c r="C242" s="61"/>
      <c r="D242" s="51"/>
    </row>
    <row r="243" customFormat="false" ht="15.75" hidden="false" customHeight="true" outlineLevel="0" collapsed="false">
      <c r="A243" s="51"/>
      <c r="B243" s="51"/>
      <c r="C243" s="61"/>
      <c r="D243" s="51"/>
    </row>
    <row r="244" customFormat="false" ht="15.75" hidden="false" customHeight="true" outlineLevel="0" collapsed="false">
      <c r="A244" s="51"/>
      <c r="B244" s="51"/>
      <c r="C244" s="61"/>
      <c r="D244" s="51"/>
    </row>
    <row r="245" customFormat="false" ht="15.75" hidden="false" customHeight="true" outlineLevel="0" collapsed="false">
      <c r="A245" s="51"/>
      <c r="B245" s="51"/>
      <c r="C245" s="61"/>
      <c r="D245" s="51"/>
    </row>
    <row r="246" customFormat="false" ht="15.75" hidden="false" customHeight="true" outlineLevel="0" collapsed="false">
      <c r="A246" s="51"/>
      <c r="B246" s="51"/>
      <c r="C246" s="61"/>
      <c r="D246" s="51"/>
    </row>
    <row r="247" customFormat="false" ht="15.75" hidden="false" customHeight="true" outlineLevel="0" collapsed="false">
      <c r="A247" s="51"/>
      <c r="B247" s="51"/>
      <c r="C247" s="61"/>
      <c r="D247" s="51"/>
    </row>
    <row r="248" customFormat="false" ht="15.75" hidden="false" customHeight="true" outlineLevel="0" collapsed="false">
      <c r="A248" s="51"/>
      <c r="B248" s="51"/>
      <c r="C248" s="61"/>
      <c r="D248" s="51"/>
    </row>
    <row r="249" customFormat="false" ht="15.75" hidden="false" customHeight="true" outlineLevel="0" collapsed="false">
      <c r="A249" s="51"/>
      <c r="B249" s="51"/>
      <c r="C249" s="61"/>
      <c r="D249" s="51"/>
    </row>
    <row r="250" customFormat="false" ht="15.75" hidden="false" customHeight="true" outlineLevel="0" collapsed="false">
      <c r="A250" s="51"/>
      <c r="B250" s="51"/>
      <c r="C250" s="61"/>
      <c r="D250" s="51"/>
    </row>
    <row r="251" customFormat="false" ht="15.75" hidden="false" customHeight="true" outlineLevel="0" collapsed="false">
      <c r="A251" s="51"/>
      <c r="B251" s="51"/>
      <c r="C251" s="61"/>
      <c r="D251" s="51"/>
    </row>
    <row r="252" customFormat="false" ht="15.75" hidden="false" customHeight="true" outlineLevel="0" collapsed="false">
      <c r="A252" s="51"/>
      <c r="B252" s="51"/>
      <c r="C252" s="61"/>
      <c r="D252" s="51"/>
    </row>
    <row r="253" customFormat="false" ht="15.75" hidden="false" customHeight="true" outlineLevel="0" collapsed="false">
      <c r="A253" s="51"/>
      <c r="B253" s="51"/>
      <c r="C253" s="61"/>
      <c r="D253" s="51"/>
    </row>
    <row r="254" customFormat="false" ht="15.75" hidden="false" customHeight="true" outlineLevel="0" collapsed="false">
      <c r="A254" s="51"/>
      <c r="B254" s="51"/>
      <c r="C254" s="61"/>
      <c r="D254" s="51"/>
    </row>
    <row r="255" customFormat="false" ht="15.75" hidden="false" customHeight="true" outlineLevel="0" collapsed="false">
      <c r="A255" s="51"/>
      <c r="B255" s="51"/>
      <c r="C255" s="61"/>
      <c r="D255" s="51"/>
    </row>
    <row r="256" customFormat="false" ht="15.75" hidden="false" customHeight="true" outlineLevel="0" collapsed="false">
      <c r="A256" s="51"/>
      <c r="B256" s="51"/>
      <c r="C256" s="61"/>
      <c r="D256" s="51"/>
    </row>
    <row r="257" customFormat="false" ht="15.75" hidden="false" customHeight="true" outlineLevel="0" collapsed="false">
      <c r="A257" s="51"/>
      <c r="B257" s="51"/>
      <c r="C257" s="61"/>
      <c r="D257" s="51"/>
    </row>
    <row r="258" customFormat="false" ht="15.75" hidden="false" customHeight="true" outlineLevel="0" collapsed="false">
      <c r="A258" s="51"/>
      <c r="B258" s="51"/>
      <c r="C258" s="61"/>
      <c r="D258" s="51"/>
    </row>
    <row r="259" customFormat="false" ht="15.75" hidden="false" customHeight="true" outlineLevel="0" collapsed="false">
      <c r="A259" s="51"/>
      <c r="B259" s="51"/>
      <c r="C259" s="61"/>
      <c r="D259" s="51"/>
    </row>
    <row r="260" customFormat="false" ht="15.75" hidden="false" customHeight="true" outlineLevel="0" collapsed="false">
      <c r="A260" s="51"/>
      <c r="B260" s="51"/>
      <c r="C260" s="61"/>
      <c r="D260" s="51"/>
    </row>
    <row r="261" customFormat="false" ht="15.75" hidden="false" customHeight="true" outlineLevel="0" collapsed="false">
      <c r="A261" s="51"/>
      <c r="B261" s="51"/>
      <c r="C261" s="61"/>
      <c r="D261" s="51"/>
    </row>
    <row r="262" customFormat="false" ht="15.75" hidden="false" customHeight="true" outlineLevel="0" collapsed="false">
      <c r="A262" s="51"/>
      <c r="B262" s="51"/>
      <c r="C262" s="61"/>
      <c r="D262" s="51"/>
    </row>
    <row r="263" customFormat="false" ht="15.75" hidden="false" customHeight="true" outlineLevel="0" collapsed="false">
      <c r="A263" s="51"/>
      <c r="B263" s="51"/>
      <c r="C263" s="61"/>
      <c r="D263" s="51"/>
    </row>
    <row r="264" customFormat="false" ht="15.75" hidden="false" customHeight="true" outlineLevel="0" collapsed="false">
      <c r="A264" s="51"/>
      <c r="B264" s="51"/>
      <c r="C264" s="61"/>
      <c r="D264" s="51"/>
    </row>
    <row r="265" customFormat="false" ht="15.75" hidden="false" customHeight="true" outlineLevel="0" collapsed="false">
      <c r="A265" s="51"/>
      <c r="B265" s="51"/>
      <c r="C265" s="61"/>
      <c r="D265" s="51"/>
    </row>
    <row r="266" customFormat="false" ht="15.75" hidden="false" customHeight="true" outlineLevel="0" collapsed="false">
      <c r="A266" s="51"/>
      <c r="B266" s="51"/>
      <c r="C266" s="61"/>
      <c r="D266" s="51"/>
    </row>
    <row r="267" customFormat="false" ht="15.75" hidden="false" customHeight="true" outlineLevel="0" collapsed="false">
      <c r="A267" s="51"/>
      <c r="B267" s="51"/>
      <c r="C267" s="61"/>
      <c r="D267" s="51"/>
    </row>
    <row r="268" customFormat="false" ht="15.75" hidden="false" customHeight="true" outlineLevel="0" collapsed="false">
      <c r="A268" s="51"/>
      <c r="B268" s="51"/>
      <c r="C268" s="61"/>
      <c r="D268" s="51"/>
    </row>
    <row r="269" customFormat="false" ht="15.75" hidden="false" customHeight="true" outlineLevel="0" collapsed="false">
      <c r="A269" s="51"/>
      <c r="B269" s="51"/>
      <c r="C269" s="61"/>
      <c r="D269" s="51"/>
    </row>
    <row r="270" customFormat="false" ht="15.75" hidden="false" customHeight="true" outlineLevel="0" collapsed="false">
      <c r="A270" s="51"/>
      <c r="B270" s="51"/>
      <c r="C270" s="61"/>
      <c r="D270" s="51"/>
    </row>
    <row r="271" customFormat="false" ht="15.75" hidden="false" customHeight="true" outlineLevel="0" collapsed="false">
      <c r="A271" s="51"/>
      <c r="B271" s="51"/>
      <c r="C271" s="61"/>
      <c r="D271" s="51"/>
    </row>
    <row r="272" customFormat="false" ht="15.75" hidden="false" customHeight="true" outlineLevel="0" collapsed="false">
      <c r="A272" s="51"/>
      <c r="B272" s="51"/>
      <c r="C272" s="61"/>
      <c r="D272" s="51"/>
    </row>
    <row r="273" customFormat="false" ht="15.75" hidden="false" customHeight="true" outlineLevel="0" collapsed="false">
      <c r="A273" s="51"/>
      <c r="B273" s="51"/>
      <c r="C273" s="61"/>
      <c r="D273" s="51"/>
    </row>
    <row r="274" customFormat="false" ht="15.75" hidden="false" customHeight="true" outlineLevel="0" collapsed="false">
      <c r="A274" s="51"/>
      <c r="B274" s="51"/>
      <c r="C274" s="61"/>
      <c r="D274" s="51"/>
    </row>
    <row r="275" customFormat="false" ht="15.75" hidden="false" customHeight="true" outlineLevel="0" collapsed="false">
      <c r="A275" s="51"/>
      <c r="B275" s="51"/>
      <c r="C275" s="61"/>
      <c r="D275" s="51"/>
    </row>
    <row r="276" customFormat="false" ht="15.75" hidden="false" customHeight="true" outlineLevel="0" collapsed="false">
      <c r="A276" s="51"/>
      <c r="B276" s="51"/>
      <c r="C276" s="61"/>
      <c r="D276" s="51"/>
    </row>
    <row r="277" customFormat="false" ht="15.75" hidden="false" customHeight="true" outlineLevel="0" collapsed="false">
      <c r="A277" s="51"/>
      <c r="B277" s="51"/>
      <c r="C277" s="61"/>
      <c r="D277" s="51"/>
    </row>
    <row r="278" customFormat="false" ht="15.75" hidden="false" customHeight="true" outlineLevel="0" collapsed="false">
      <c r="A278" s="51"/>
      <c r="B278" s="51"/>
      <c r="C278" s="61"/>
      <c r="D278" s="51"/>
    </row>
    <row r="279" customFormat="false" ht="15.75" hidden="false" customHeight="true" outlineLevel="0" collapsed="false">
      <c r="A279" s="51"/>
      <c r="B279" s="51"/>
      <c r="C279" s="61"/>
      <c r="D279" s="51"/>
    </row>
    <row r="280" customFormat="false" ht="15.75" hidden="false" customHeight="true" outlineLevel="0" collapsed="false">
      <c r="A280" s="51"/>
      <c r="B280" s="51"/>
      <c r="C280" s="61"/>
      <c r="D280" s="51"/>
    </row>
    <row r="281" customFormat="false" ht="15.75" hidden="false" customHeight="true" outlineLevel="0" collapsed="false">
      <c r="A281" s="51"/>
      <c r="B281" s="51"/>
      <c r="C281" s="61"/>
      <c r="D281" s="51"/>
    </row>
    <row r="282" customFormat="false" ht="15.75" hidden="false" customHeight="true" outlineLevel="0" collapsed="false">
      <c r="A282" s="51"/>
      <c r="B282" s="51"/>
      <c r="C282" s="61"/>
      <c r="D282" s="51"/>
    </row>
    <row r="283" customFormat="false" ht="15.75" hidden="false" customHeight="true" outlineLevel="0" collapsed="false">
      <c r="A283" s="51"/>
      <c r="B283" s="51"/>
      <c r="C283" s="61"/>
      <c r="D283" s="51"/>
    </row>
    <row r="284" customFormat="false" ht="15.75" hidden="false" customHeight="true" outlineLevel="0" collapsed="false">
      <c r="A284" s="51"/>
      <c r="B284" s="51"/>
      <c r="C284" s="61"/>
      <c r="D284" s="51"/>
    </row>
    <row r="285" customFormat="false" ht="15.75" hidden="false" customHeight="true" outlineLevel="0" collapsed="false">
      <c r="A285" s="51"/>
      <c r="B285" s="51"/>
      <c r="C285" s="61"/>
      <c r="D285" s="51"/>
    </row>
    <row r="286" customFormat="false" ht="15.75" hidden="false" customHeight="true" outlineLevel="0" collapsed="false">
      <c r="A286" s="51"/>
      <c r="B286" s="51"/>
      <c r="C286" s="61"/>
      <c r="D286" s="51"/>
    </row>
    <row r="287" customFormat="false" ht="15.75" hidden="false" customHeight="true" outlineLevel="0" collapsed="false">
      <c r="A287" s="51"/>
      <c r="B287" s="51"/>
      <c r="C287" s="61"/>
      <c r="D287" s="51"/>
    </row>
    <row r="288" customFormat="false" ht="15.75" hidden="false" customHeight="true" outlineLevel="0" collapsed="false">
      <c r="A288" s="51"/>
      <c r="B288" s="51"/>
      <c r="C288" s="61"/>
      <c r="D288" s="51"/>
    </row>
    <row r="289" customFormat="false" ht="15.75" hidden="false" customHeight="true" outlineLevel="0" collapsed="false">
      <c r="A289" s="51"/>
      <c r="B289" s="51"/>
      <c r="C289" s="61"/>
      <c r="D289" s="51"/>
    </row>
    <row r="290" customFormat="false" ht="15.75" hidden="false" customHeight="true" outlineLevel="0" collapsed="false">
      <c r="A290" s="51"/>
      <c r="B290" s="51"/>
      <c r="C290" s="61"/>
      <c r="D290" s="51"/>
    </row>
    <row r="291" customFormat="false" ht="15.75" hidden="false" customHeight="true" outlineLevel="0" collapsed="false">
      <c r="A291" s="51"/>
      <c r="B291" s="51"/>
      <c r="C291" s="61"/>
      <c r="D291" s="51"/>
    </row>
    <row r="292" customFormat="false" ht="15.75" hidden="false" customHeight="true" outlineLevel="0" collapsed="false">
      <c r="A292" s="51"/>
      <c r="B292" s="51"/>
      <c r="C292" s="61"/>
      <c r="D292" s="51"/>
    </row>
    <row r="293" customFormat="false" ht="15.75" hidden="false" customHeight="true" outlineLevel="0" collapsed="false">
      <c r="A293" s="51"/>
      <c r="B293" s="51"/>
      <c r="C293" s="61"/>
      <c r="D293" s="51"/>
    </row>
    <row r="294" customFormat="false" ht="15.75" hidden="false" customHeight="true" outlineLevel="0" collapsed="false">
      <c r="A294" s="51"/>
      <c r="B294" s="51"/>
      <c r="C294" s="61"/>
      <c r="D294" s="51"/>
    </row>
    <row r="295" customFormat="false" ht="15.75" hidden="false" customHeight="true" outlineLevel="0" collapsed="false">
      <c r="A295" s="51"/>
      <c r="B295" s="51"/>
      <c r="C295" s="61"/>
      <c r="D295" s="51"/>
    </row>
    <row r="296" customFormat="false" ht="15.75" hidden="false" customHeight="true" outlineLevel="0" collapsed="false">
      <c r="A296" s="51"/>
      <c r="B296" s="51"/>
      <c r="C296" s="61"/>
      <c r="D296" s="51"/>
    </row>
    <row r="297" customFormat="false" ht="15.75" hidden="false" customHeight="true" outlineLevel="0" collapsed="false">
      <c r="A297" s="51"/>
      <c r="B297" s="51"/>
      <c r="C297" s="61"/>
      <c r="D297" s="51"/>
    </row>
    <row r="298" customFormat="false" ht="15.75" hidden="false" customHeight="true" outlineLevel="0" collapsed="false">
      <c r="A298" s="51"/>
      <c r="B298" s="51"/>
      <c r="C298" s="61"/>
      <c r="D298" s="51"/>
    </row>
    <row r="299" customFormat="false" ht="15.75" hidden="false" customHeight="true" outlineLevel="0" collapsed="false">
      <c r="A299" s="51"/>
      <c r="B299" s="51"/>
      <c r="C299" s="61"/>
      <c r="D299" s="51"/>
    </row>
    <row r="300" customFormat="false" ht="15.75" hidden="false" customHeight="true" outlineLevel="0" collapsed="false">
      <c r="A300" s="51"/>
      <c r="B300" s="51"/>
      <c r="C300" s="61"/>
      <c r="D300" s="51"/>
    </row>
    <row r="301" customFormat="false" ht="15.75" hidden="false" customHeight="true" outlineLevel="0" collapsed="false">
      <c r="A301" s="51"/>
      <c r="B301" s="51"/>
      <c r="C301" s="61"/>
      <c r="D301" s="51"/>
    </row>
    <row r="302" customFormat="false" ht="15.75" hidden="false" customHeight="true" outlineLevel="0" collapsed="false">
      <c r="A302" s="51"/>
      <c r="B302" s="51"/>
      <c r="C302" s="61"/>
      <c r="D302" s="51"/>
    </row>
    <row r="303" customFormat="false" ht="15.75" hidden="false" customHeight="true" outlineLevel="0" collapsed="false">
      <c r="A303" s="51"/>
      <c r="B303" s="51"/>
      <c r="C303" s="61"/>
      <c r="D303" s="51"/>
    </row>
    <row r="304" customFormat="false" ht="15.75" hidden="false" customHeight="true" outlineLevel="0" collapsed="false">
      <c r="A304" s="51"/>
      <c r="B304" s="51"/>
      <c r="C304" s="61"/>
      <c r="D304" s="51"/>
    </row>
    <row r="305" customFormat="false" ht="15.75" hidden="false" customHeight="true" outlineLevel="0" collapsed="false">
      <c r="A305" s="51"/>
      <c r="B305" s="51"/>
      <c r="C305" s="61"/>
      <c r="D305" s="51"/>
    </row>
    <row r="306" customFormat="false" ht="15.75" hidden="false" customHeight="true" outlineLevel="0" collapsed="false">
      <c r="A306" s="51"/>
      <c r="B306" s="51"/>
      <c r="C306" s="61"/>
      <c r="D306" s="51"/>
    </row>
    <row r="307" customFormat="false" ht="15.75" hidden="false" customHeight="true" outlineLevel="0" collapsed="false">
      <c r="A307" s="51"/>
      <c r="B307" s="51"/>
      <c r="C307" s="61"/>
      <c r="D307" s="51"/>
    </row>
    <row r="308" customFormat="false" ht="15.75" hidden="false" customHeight="true" outlineLevel="0" collapsed="false">
      <c r="A308" s="51"/>
      <c r="B308" s="51"/>
      <c r="C308" s="61"/>
      <c r="D308" s="51"/>
    </row>
    <row r="309" customFormat="false" ht="15.75" hidden="false" customHeight="true" outlineLevel="0" collapsed="false">
      <c r="A309" s="51"/>
      <c r="B309" s="51"/>
      <c r="C309" s="61"/>
      <c r="D309" s="51"/>
    </row>
    <row r="310" customFormat="false" ht="15.75" hidden="false" customHeight="true" outlineLevel="0" collapsed="false">
      <c r="A310" s="51"/>
      <c r="B310" s="51"/>
      <c r="C310" s="61"/>
      <c r="D310" s="51"/>
    </row>
    <row r="311" customFormat="false" ht="15.75" hidden="false" customHeight="true" outlineLevel="0" collapsed="false">
      <c r="A311" s="51"/>
      <c r="B311" s="51"/>
      <c r="C311" s="61"/>
      <c r="D311" s="51"/>
    </row>
    <row r="312" customFormat="false" ht="15.75" hidden="false" customHeight="true" outlineLevel="0" collapsed="false">
      <c r="A312" s="51"/>
      <c r="B312" s="51"/>
      <c r="C312" s="61"/>
      <c r="D312" s="51"/>
    </row>
    <row r="313" customFormat="false" ht="15.75" hidden="false" customHeight="true" outlineLevel="0" collapsed="false">
      <c r="A313" s="51"/>
      <c r="B313" s="51"/>
      <c r="C313" s="61"/>
      <c r="D313" s="51"/>
    </row>
    <row r="314" customFormat="false" ht="15.75" hidden="false" customHeight="true" outlineLevel="0" collapsed="false">
      <c r="A314" s="51"/>
      <c r="B314" s="51"/>
      <c r="C314" s="61"/>
      <c r="D314" s="51"/>
    </row>
    <row r="315" customFormat="false" ht="15.75" hidden="false" customHeight="true" outlineLevel="0" collapsed="false">
      <c r="A315" s="51"/>
      <c r="B315" s="51"/>
      <c r="C315" s="61"/>
      <c r="D315" s="51"/>
    </row>
    <row r="316" customFormat="false" ht="15.75" hidden="false" customHeight="true" outlineLevel="0" collapsed="false">
      <c r="A316" s="51"/>
      <c r="B316" s="51"/>
      <c r="C316" s="61"/>
      <c r="D316" s="51"/>
    </row>
    <row r="317" customFormat="false" ht="15.75" hidden="false" customHeight="true" outlineLevel="0" collapsed="false">
      <c r="A317" s="51"/>
      <c r="B317" s="51"/>
      <c r="C317" s="61"/>
      <c r="D317" s="51"/>
    </row>
    <row r="318" customFormat="false" ht="15.75" hidden="false" customHeight="true" outlineLevel="0" collapsed="false">
      <c r="A318" s="51"/>
      <c r="B318" s="51"/>
      <c r="C318" s="61"/>
      <c r="D318" s="51"/>
    </row>
    <row r="319" customFormat="false" ht="15.75" hidden="false" customHeight="true" outlineLevel="0" collapsed="false">
      <c r="A319" s="51"/>
      <c r="B319" s="51"/>
      <c r="C319" s="61"/>
      <c r="D319" s="51"/>
    </row>
    <row r="320" customFormat="false" ht="15.75" hidden="false" customHeight="true" outlineLevel="0" collapsed="false">
      <c r="A320" s="51"/>
      <c r="B320" s="51"/>
      <c r="C320" s="61"/>
      <c r="D320" s="51"/>
    </row>
    <row r="321" customFormat="false" ht="15.75" hidden="false" customHeight="true" outlineLevel="0" collapsed="false">
      <c r="A321" s="51"/>
      <c r="B321" s="51"/>
      <c r="C321" s="61"/>
      <c r="D321" s="51"/>
    </row>
    <row r="322" customFormat="false" ht="15.75" hidden="false" customHeight="true" outlineLevel="0" collapsed="false">
      <c r="A322" s="51"/>
      <c r="B322" s="51"/>
      <c r="C322" s="61"/>
      <c r="D322" s="51"/>
    </row>
    <row r="323" customFormat="false" ht="15.75" hidden="false" customHeight="true" outlineLevel="0" collapsed="false">
      <c r="A323" s="51"/>
      <c r="B323" s="51"/>
      <c r="C323" s="61"/>
      <c r="D323" s="51"/>
    </row>
    <row r="324" customFormat="false" ht="15.75" hidden="false" customHeight="true" outlineLevel="0" collapsed="false">
      <c r="A324" s="51"/>
      <c r="B324" s="51"/>
      <c r="C324" s="61"/>
      <c r="D324" s="51"/>
    </row>
    <row r="325" customFormat="false" ht="15.75" hidden="false" customHeight="true" outlineLevel="0" collapsed="false">
      <c r="A325" s="51"/>
      <c r="B325" s="51"/>
      <c r="C325" s="61"/>
      <c r="D325" s="51"/>
    </row>
    <row r="326" customFormat="false" ht="15.75" hidden="false" customHeight="true" outlineLevel="0" collapsed="false">
      <c r="A326" s="51"/>
      <c r="B326" s="51"/>
      <c r="C326" s="61"/>
      <c r="D326" s="51"/>
    </row>
    <row r="327" customFormat="false" ht="15.75" hidden="false" customHeight="true" outlineLevel="0" collapsed="false">
      <c r="A327" s="51"/>
      <c r="B327" s="51"/>
      <c r="C327" s="61"/>
      <c r="D327" s="51"/>
    </row>
    <row r="328" customFormat="false" ht="15.75" hidden="false" customHeight="true" outlineLevel="0" collapsed="false">
      <c r="A328" s="51"/>
      <c r="B328" s="51"/>
      <c r="C328" s="61"/>
      <c r="D328" s="51"/>
    </row>
    <row r="329" customFormat="false" ht="15.75" hidden="false" customHeight="true" outlineLevel="0" collapsed="false">
      <c r="A329" s="51"/>
      <c r="B329" s="51"/>
      <c r="C329" s="61"/>
      <c r="D329" s="51"/>
    </row>
    <row r="330" customFormat="false" ht="15.75" hidden="false" customHeight="true" outlineLevel="0" collapsed="false">
      <c r="A330" s="51"/>
      <c r="B330" s="51"/>
      <c r="C330" s="61"/>
      <c r="D330" s="51"/>
    </row>
    <row r="331" customFormat="false" ht="15.75" hidden="false" customHeight="true" outlineLevel="0" collapsed="false">
      <c r="A331" s="51"/>
      <c r="B331" s="51"/>
      <c r="C331" s="61"/>
      <c r="D331" s="51"/>
    </row>
    <row r="332" customFormat="false" ht="15.75" hidden="false" customHeight="true" outlineLevel="0" collapsed="false">
      <c r="A332" s="51"/>
      <c r="B332" s="51"/>
      <c r="C332" s="61"/>
      <c r="D332" s="51"/>
    </row>
    <row r="333" customFormat="false" ht="15.75" hidden="false" customHeight="true" outlineLevel="0" collapsed="false">
      <c r="A333" s="51"/>
      <c r="B333" s="51"/>
      <c r="C333" s="61"/>
      <c r="D333" s="51"/>
    </row>
    <row r="334" customFormat="false" ht="15.75" hidden="false" customHeight="true" outlineLevel="0" collapsed="false">
      <c r="A334" s="51"/>
      <c r="B334" s="51"/>
      <c r="C334" s="61"/>
      <c r="D334" s="51"/>
    </row>
    <row r="335" customFormat="false" ht="15.75" hidden="false" customHeight="true" outlineLevel="0" collapsed="false">
      <c r="A335" s="51"/>
      <c r="B335" s="51"/>
      <c r="C335" s="61"/>
      <c r="D335" s="51"/>
    </row>
    <row r="336" customFormat="false" ht="15.75" hidden="false" customHeight="true" outlineLevel="0" collapsed="false">
      <c r="A336" s="51"/>
      <c r="B336" s="51"/>
      <c r="C336" s="61"/>
      <c r="D336" s="51"/>
    </row>
    <row r="337" customFormat="false" ht="15.75" hidden="false" customHeight="true" outlineLevel="0" collapsed="false">
      <c r="A337" s="51"/>
      <c r="B337" s="51"/>
      <c r="C337" s="61"/>
      <c r="D337" s="51"/>
    </row>
    <row r="338" customFormat="false" ht="15.75" hidden="false" customHeight="true" outlineLevel="0" collapsed="false">
      <c r="A338" s="51"/>
      <c r="B338" s="51"/>
      <c r="C338" s="61"/>
      <c r="D338" s="51"/>
    </row>
    <row r="339" customFormat="false" ht="15.75" hidden="false" customHeight="true" outlineLevel="0" collapsed="false">
      <c r="A339" s="51"/>
      <c r="B339" s="51"/>
      <c r="C339" s="61"/>
      <c r="D339" s="51"/>
    </row>
    <row r="340" customFormat="false" ht="15.75" hidden="false" customHeight="true" outlineLevel="0" collapsed="false">
      <c r="A340" s="51"/>
      <c r="B340" s="51"/>
      <c r="C340" s="61"/>
      <c r="D340" s="51"/>
    </row>
    <row r="341" customFormat="false" ht="15.75" hidden="false" customHeight="true" outlineLevel="0" collapsed="false">
      <c r="A341" s="51"/>
      <c r="B341" s="51"/>
      <c r="C341" s="61"/>
      <c r="D341" s="51"/>
    </row>
    <row r="342" customFormat="false" ht="15.75" hidden="false" customHeight="true" outlineLevel="0" collapsed="false">
      <c r="A342" s="51"/>
      <c r="B342" s="51"/>
      <c r="C342" s="61"/>
      <c r="D342" s="51"/>
    </row>
    <row r="343" customFormat="false" ht="15.75" hidden="false" customHeight="true" outlineLevel="0" collapsed="false">
      <c r="A343" s="51"/>
      <c r="B343" s="51"/>
      <c r="C343" s="61"/>
      <c r="D343" s="51"/>
    </row>
    <row r="344" customFormat="false" ht="15.75" hidden="false" customHeight="true" outlineLevel="0" collapsed="false">
      <c r="A344" s="51"/>
      <c r="B344" s="51"/>
      <c r="C344" s="61"/>
      <c r="D344" s="51"/>
    </row>
    <row r="345" customFormat="false" ht="15.75" hidden="false" customHeight="true" outlineLevel="0" collapsed="false">
      <c r="A345" s="51"/>
      <c r="B345" s="51"/>
      <c r="C345" s="61"/>
      <c r="D345" s="51"/>
    </row>
    <row r="346" customFormat="false" ht="15.75" hidden="false" customHeight="true" outlineLevel="0" collapsed="false">
      <c r="A346" s="51"/>
      <c r="B346" s="51"/>
      <c r="C346" s="61"/>
      <c r="D346" s="51"/>
    </row>
    <row r="347" customFormat="false" ht="15.75" hidden="false" customHeight="true" outlineLevel="0" collapsed="false">
      <c r="A347" s="51"/>
      <c r="B347" s="51"/>
      <c r="C347" s="61"/>
      <c r="D347" s="51"/>
    </row>
    <row r="348" customFormat="false" ht="15.75" hidden="false" customHeight="true" outlineLevel="0" collapsed="false">
      <c r="A348" s="51"/>
      <c r="B348" s="51"/>
      <c r="C348" s="61"/>
      <c r="D348" s="51"/>
    </row>
    <row r="349" customFormat="false" ht="15.75" hidden="false" customHeight="true" outlineLevel="0" collapsed="false">
      <c r="A349" s="51"/>
      <c r="B349" s="51"/>
      <c r="C349" s="61"/>
      <c r="D349" s="51"/>
    </row>
    <row r="350" customFormat="false" ht="15.75" hidden="false" customHeight="true" outlineLevel="0" collapsed="false">
      <c r="A350" s="51"/>
      <c r="B350" s="51"/>
      <c r="C350" s="61"/>
      <c r="D350" s="51"/>
    </row>
    <row r="351" customFormat="false" ht="15.75" hidden="false" customHeight="true" outlineLevel="0" collapsed="false">
      <c r="A351" s="51"/>
      <c r="B351" s="51"/>
      <c r="C351" s="61"/>
      <c r="D351" s="51"/>
    </row>
    <row r="352" customFormat="false" ht="15.75" hidden="false" customHeight="true" outlineLevel="0" collapsed="false">
      <c r="A352" s="51"/>
      <c r="B352" s="51"/>
      <c r="C352" s="61"/>
      <c r="D352" s="51"/>
    </row>
    <row r="353" customFormat="false" ht="15.75" hidden="false" customHeight="true" outlineLevel="0" collapsed="false">
      <c r="A353" s="51"/>
      <c r="B353" s="51"/>
      <c r="C353" s="61"/>
      <c r="D353" s="51"/>
    </row>
    <row r="354" customFormat="false" ht="15.75" hidden="false" customHeight="true" outlineLevel="0" collapsed="false">
      <c r="A354" s="51"/>
      <c r="B354" s="51"/>
      <c r="C354" s="61"/>
      <c r="D354" s="51"/>
    </row>
    <row r="355" customFormat="false" ht="15.75" hidden="false" customHeight="true" outlineLevel="0" collapsed="false">
      <c r="A355" s="51"/>
      <c r="B355" s="51"/>
      <c r="C355" s="61"/>
      <c r="D355" s="51"/>
    </row>
    <row r="356" customFormat="false" ht="15.75" hidden="false" customHeight="true" outlineLevel="0" collapsed="false">
      <c r="A356" s="51"/>
      <c r="B356" s="51"/>
      <c r="C356" s="61"/>
      <c r="D356" s="51"/>
    </row>
    <row r="357" customFormat="false" ht="15.75" hidden="false" customHeight="true" outlineLevel="0" collapsed="false">
      <c r="A357" s="51"/>
      <c r="B357" s="51"/>
      <c r="C357" s="61"/>
      <c r="D357" s="51"/>
    </row>
    <row r="358" customFormat="false" ht="15.75" hidden="false" customHeight="true" outlineLevel="0" collapsed="false">
      <c r="A358" s="51"/>
      <c r="B358" s="51"/>
      <c r="C358" s="61"/>
      <c r="D358" s="51"/>
    </row>
    <row r="359" customFormat="false" ht="15.75" hidden="false" customHeight="true" outlineLevel="0" collapsed="false">
      <c r="A359" s="51"/>
      <c r="B359" s="51"/>
      <c r="C359" s="61"/>
      <c r="D359" s="51"/>
    </row>
    <row r="360" customFormat="false" ht="15.75" hidden="false" customHeight="true" outlineLevel="0" collapsed="false">
      <c r="A360" s="51"/>
      <c r="B360" s="51"/>
      <c r="C360" s="61"/>
      <c r="D360" s="51"/>
    </row>
    <row r="361" customFormat="false" ht="15.75" hidden="false" customHeight="true" outlineLevel="0" collapsed="false">
      <c r="A361" s="51"/>
      <c r="B361" s="51"/>
      <c r="C361" s="61"/>
      <c r="D361" s="51"/>
    </row>
    <row r="362" customFormat="false" ht="15.75" hidden="false" customHeight="true" outlineLevel="0" collapsed="false">
      <c r="A362" s="51"/>
      <c r="B362" s="51"/>
      <c r="C362" s="61"/>
      <c r="D362" s="51"/>
    </row>
    <row r="363" customFormat="false" ht="15.75" hidden="false" customHeight="true" outlineLevel="0" collapsed="false">
      <c r="A363" s="51"/>
      <c r="B363" s="51"/>
      <c r="C363" s="61"/>
      <c r="D363" s="51"/>
    </row>
    <row r="364" customFormat="false" ht="15.75" hidden="false" customHeight="true" outlineLevel="0" collapsed="false">
      <c r="A364" s="51"/>
      <c r="B364" s="51"/>
      <c r="C364" s="61"/>
      <c r="D364" s="51"/>
    </row>
    <row r="365" customFormat="false" ht="15.75" hidden="false" customHeight="true" outlineLevel="0" collapsed="false">
      <c r="A365" s="51"/>
      <c r="B365" s="51"/>
      <c r="C365" s="61"/>
      <c r="D365" s="51"/>
    </row>
    <row r="366" customFormat="false" ht="15.75" hidden="false" customHeight="true" outlineLevel="0" collapsed="false">
      <c r="A366" s="51"/>
      <c r="B366" s="51"/>
      <c r="C366" s="61"/>
      <c r="D366" s="51"/>
    </row>
    <row r="367" customFormat="false" ht="15.75" hidden="false" customHeight="true" outlineLevel="0" collapsed="false">
      <c r="A367" s="51"/>
      <c r="B367" s="51"/>
      <c r="C367" s="61"/>
      <c r="D367" s="51"/>
    </row>
    <row r="368" customFormat="false" ht="15.75" hidden="false" customHeight="true" outlineLevel="0" collapsed="false">
      <c r="A368" s="51"/>
      <c r="B368" s="51"/>
      <c r="C368" s="61"/>
      <c r="D368" s="51"/>
    </row>
    <row r="369" customFormat="false" ht="15.75" hidden="false" customHeight="true" outlineLevel="0" collapsed="false">
      <c r="A369" s="51"/>
      <c r="B369" s="51"/>
      <c r="C369" s="61"/>
      <c r="D369" s="51"/>
    </row>
    <row r="370" customFormat="false" ht="15.75" hidden="false" customHeight="true" outlineLevel="0" collapsed="false">
      <c r="A370" s="51"/>
      <c r="B370" s="51"/>
      <c r="C370" s="61"/>
      <c r="D370" s="51"/>
    </row>
    <row r="371" customFormat="false" ht="15.75" hidden="false" customHeight="true" outlineLevel="0" collapsed="false">
      <c r="A371" s="51"/>
      <c r="B371" s="51"/>
      <c r="C371" s="61"/>
      <c r="D371" s="51"/>
    </row>
    <row r="372" customFormat="false" ht="15.75" hidden="false" customHeight="true" outlineLevel="0" collapsed="false">
      <c r="A372" s="51"/>
      <c r="B372" s="51"/>
      <c r="C372" s="61"/>
      <c r="D372" s="51"/>
    </row>
    <row r="373" customFormat="false" ht="15.75" hidden="false" customHeight="true" outlineLevel="0" collapsed="false">
      <c r="A373" s="51"/>
      <c r="B373" s="51"/>
      <c r="C373" s="61"/>
      <c r="D373" s="51"/>
    </row>
    <row r="374" customFormat="false" ht="15.75" hidden="false" customHeight="true" outlineLevel="0" collapsed="false">
      <c r="A374" s="51"/>
      <c r="B374" s="51"/>
      <c r="C374" s="61"/>
      <c r="D374" s="51"/>
    </row>
    <row r="375" customFormat="false" ht="15.75" hidden="false" customHeight="true" outlineLevel="0" collapsed="false">
      <c r="A375" s="51"/>
      <c r="B375" s="51"/>
      <c r="C375" s="61"/>
      <c r="D375" s="51"/>
    </row>
    <row r="376" customFormat="false" ht="15.75" hidden="false" customHeight="true" outlineLevel="0" collapsed="false">
      <c r="A376" s="51"/>
      <c r="B376" s="51"/>
      <c r="C376" s="61"/>
      <c r="D376" s="51"/>
    </row>
    <row r="377" customFormat="false" ht="15.75" hidden="false" customHeight="true" outlineLevel="0" collapsed="false">
      <c r="A377" s="51"/>
      <c r="B377" s="51"/>
      <c r="C377" s="61"/>
      <c r="D377" s="51"/>
    </row>
    <row r="378" customFormat="false" ht="15.75" hidden="false" customHeight="true" outlineLevel="0" collapsed="false">
      <c r="A378" s="51"/>
      <c r="B378" s="51"/>
      <c r="C378" s="61"/>
      <c r="D378" s="51"/>
    </row>
    <row r="379" customFormat="false" ht="15.75" hidden="false" customHeight="true" outlineLevel="0" collapsed="false">
      <c r="A379" s="51"/>
      <c r="B379" s="51"/>
      <c r="C379" s="61"/>
      <c r="D379" s="51"/>
    </row>
    <row r="380" customFormat="false" ht="15.75" hidden="false" customHeight="true" outlineLevel="0" collapsed="false">
      <c r="A380" s="51"/>
      <c r="B380" s="51"/>
      <c r="C380" s="61"/>
      <c r="D380" s="51"/>
    </row>
    <row r="381" customFormat="false" ht="15.75" hidden="false" customHeight="true" outlineLevel="0" collapsed="false">
      <c r="A381" s="51"/>
      <c r="B381" s="51"/>
      <c r="C381" s="61"/>
      <c r="D381" s="51"/>
    </row>
    <row r="382" customFormat="false" ht="15.75" hidden="false" customHeight="true" outlineLevel="0" collapsed="false">
      <c r="A382" s="51"/>
      <c r="B382" s="51"/>
      <c r="C382" s="61"/>
      <c r="D382" s="51"/>
    </row>
    <row r="383" customFormat="false" ht="15.75" hidden="false" customHeight="true" outlineLevel="0" collapsed="false">
      <c r="A383" s="51"/>
      <c r="B383" s="51"/>
      <c r="C383" s="61"/>
      <c r="D383" s="51"/>
    </row>
    <row r="384" customFormat="false" ht="15.75" hidden="false" customHeight="true" outlineLevel="0" collapsed="false">
      <c r="A384" s="51"/>
      <c r="B384" s="51"/>
      <c r="C384" s="61"/>
      <c r="D384" s="51"/>
    </row>
    <row r="385" customFormat="false" ht="15.75" hidden="false" customHeight="true" outlineLevel="0" collapsed="false">
      <c r="A385" s="51"/>
      <c r="B385" s="51"/>
      <c r="C385" s="61"/>
      <c r="D385" s="51"/>
    </row>
    <row r="386" customFormat="false" ht="15.75" hidden="false" customHeight="true" outlineLevel="0" collapsed="false">
      <c r="A386" s="51"/>
      <c r="B386" s="51"/>
      <c r="C386" s="61"/>
      <c r="D386" s="51"/>
    </row>
    <row r="387" customFormat="false" ht="15.75" hidden="false" customHeight="true" outlineLevel="0" collapsed="false">
      <c r="A387" s="51"/>
      <c r="B387" s="51"/>
      <c r="C387" s="61"/>
      <c r="D387" s="51"/>
    </row>
    <row r="388" customFormat="false" ht="15.75" hidden="false" customHeight="true" outlineLevel="0" collapsed="false">
      <c r="A388" s="51"/>
      <c r="B388" s="51"/>
      <c r="C388" s="61"/>
      <c r="D388" s="51"/>
    </row>
    <row r="389" customFormat="false" ht="15.75" hidden="false" customHeight="true" outlineLevel="0" collapsed="false">
      <c r="A389" s="51"/>
      <c r="B389" s="51"/>
      <c r="C389" s="61"/>
      <c r="D389" s="51"/>
    </row>
    <row r="390" customFormat="false" ht="15.75" hidden="false" customHeight="true" outlineLevel="0" collapsed="false">
      <c r="A390" s="51"/>
      <c r="B390" s="51"/>
      <c r="C390" s="61"/>
      <c r="D390" s="51"/>
    </row>
    <row r="391" customFormat="false" ht="15.75" hidden="false" customHeight="true" outlineLevel="0" collapsed="false">
      <c r="A391" s="51"/>
      <c r="B391" s="51"/>
      <c r="C391" s="61"/>
      <c r="D391" s="51"/>
    </row>
    <row r="392" customFormat="false" ht="15.75" hidden="false" customHeight="true" outlineLevel="0" collapsed="false">
      <c r="A392" s="51"/>
      <c r="B392" s="51"/>
      <c r="C392" s="61"/>
      <c r="D392" s="51"/>
    </row>
    <row r="393" customFormat="false" ht="15.75" hidden="false" customHeight="true" outlineLevel="0" collapsed="false">
      <c r="A393" s="51"/>
      <c r="B393" s="51"/>
      <c r="C393" s="61"/>
      <c r="D393" s="51"/>
    </row>
    <row r="394" customFormat="false" ht="15.75" hidden="false" customHeight="true" outlineLevel="0" collapsed="false">
      <c r="A394" s="51"/>
      <c r="B394" s="51"/>
      <c r="C394" s="61"/>
      <c r="D394" s="51"/>
    </row>
    <row r="395" customFormat="false" ht="15.75" hidden="false" customHeight="true" outlineLevel="0" collapsed="false">
      <c r="A395" s="51"/>
      <c r="B395" s="51"/>
      <c r="C395" s="61"/>
      <c r="D395" s="51"/>
    </row>
    <row r="396" customFormat="false" ht="15.75" hidden="false" customHeight="true" outlineLevel="0" collapsed="false">
      <c r="A396" s="51"/>
      <c r="B396" s="51"/>
      <c r="C396" s="61"/>
      <c r="D396" s="51"/>
    </row>
    <row r="397" customFormat="false" ht="15.75" hidden="false" customHeight="true" outlineLevel="0" collapsed="false">
      <c r="A397" s="51"/>
      <c r="B397" s="51"/>
      <c r="C397" s="61"/>
      <c r="D397" s="51"/>
    </row>
    <row r="398" customFormat="false" ht="15.75" hidden="false" customHeight="true" outlineLevel="0" collapsed="false">
      <c r="A398" s="51"/>
      <c r="B398" s="51"/>
      <c r="C398" s="61"/>
      <c r="D398" s="51"/>
    </row>
    <row r="399" customFormat="false" ht="15.75" hidden="false" customHeight="true" outlineLevel="0" collapsed="false">
      <c r="A399" s="51"/>
      <c r="B399" s="51"/>
      <c r="C399" s="61"/>
      <c r="D399" s="51"/>
    </row>
    <row r="400" customFormat="false" ht="15.75" hidden="false" customHeight="true" outlineLevel="0" collapsed="false">
      <c r="A400" s="51"/>
      <c r="B400" s="51"/>
      <c r="C400" s="61"/>
      <c r="D400" s="51"/>
    </row>
    <row r="401" customFormat="false" ht="15.75" hidden="false" customHeight="true" outlineLevel="0" collapsed="false">
      <c r="A401" s="51"/>
      <c r="B401" s="51"/>
      <c r="C401" s="61"/>
      <c r="D401" s="51"/>
    </row>
    <row r="402" customFormat="false" ht="15.75" hidden="false" customHeight="true" outlineLevel="0" collapsed="false">
      <c r="A402" s="51"/>
      <c r="B402" s="51"/>
      <c r="C402" s="61"/>
      <c r="D402" s="51"/>
    </row>
    <row r="403" customFormat="false" ht="15.75" hidden="false" customHeight="true" outlineLevel="0" collapsed="false">
      <c r="A403" s="51"/>
      <c r="B403" s="51"/>
      <c r="C403" s="61"/>
      <c r="D403" s="51"/>
    </row>
    <row r="404" customFormat="false" ht="15.75" hidden="false" customHeight="true" outlineLevel="0" collapsed="false">
      <c r="A404" s="51"/>
      <c r="B404" s="51"/>
      <c r="C404" s="61"/>
      <c r="D404" s="51"/>
    </row>
    <row r="405" customFormat="false" ht="15.75" hidden="false" customHeight="true" outlineLevel="0" collapsed="false">
      <c r="A405" s="51"/>
      <c r="B405" s="51"/>
      <c r="C405" s="61"/>
      <c r="D405" s="51"/>
    </row>
    <row r="406" customFormat="false" ht="15.75" hidden="false" customHeight="true" outlineLevel="0" collapsed="false">
      <c r="A406" s="51"/>
      <c r="B406" s="51"/>
      <c r="C406" s="61"/>
      <c r="D406" s="51"/>
    </row>
    <row r="407" customFormat="false" ht="15.75" hidden="false" customHeight="true" outlineLevel="0" collapsed="false">
      <c r="A407" s="51"/>
      <c r="B407" s="51"/>
      <c r="C407" s="61"/>
      <c r="D407" s="51"/>
    </row>
    <row r="408" customFormat="false" ht="15.75" hidden="false" customHeight="true" outlineLevel="0" collapsed="false">
      <c r="A408" s="51"/>
      <c r="B408" s="51"/>
      <c r="C408" s="61"/>
      <c r="D408" s="51"/>
    </row>
    <row r="409" customFormat="false" ht="15.75" hidden="false" customHeight="true" outlineLevel="0" collapsed="false">
      <c r="A409" s="51"/>
      <c r="B409" s="51"/>
      <c r="C409" s="61"/>
      <c r="D409" s="51"/>
    </row>
    <row r="410" customFormat="false" ht="15.75" hidden="false" customHeight="true" outlineLevel="0" collapsed="false">
      <c r="A410" s="51"/>
      <c r="B410" s="51"/>
      <c r="C410" s="61"/>
      <c r="D410" s="51"/>
    </row>
    <row r="411" customFormat="false" ht="15.75" hidden="false" customHeight="true" outlineLevel="0" collapsed="false">
      <c r="A411" s="51"/>
      <c r="B411" s="51"/>
      <c r="C411" s="61"/>
      <c r="D411" s="51"/>
    </row>
    <row r="412" customFormat="false" ht="15.75" hidden="false" customHeight="true" outlineLevel="0" collapsed="false">
      <c r="A412" s="51"/>
      <c r="B412" s="51"/>
      <c r="C412" s="61"/>
      <c r="D412" s="51"/>
    </row>
    <row r="413" customFormat="false" ht="15.75" hidden="false" customHeight="true" outlineLevel="0" collapsed="false">
      <c r="A413" s="51"/>
      <c r="B413" s="51"/>
      <c r="C413" s="61"/>
      <c r="D413" s="51"/>
    </row>
    <row r="414" customFormat="false" ht="15.75" hidden="false" customHeight="true" outlineLevel="0" collapsed="false">
      <c r="A414" s="51"/>
      <c r="B414" s="51"/>
      <c r="C414" s="61"/>
      <c r="D414" s="51"/>
    </row>
    <row r="415" customFormat="false" ht="15.75" hidden="false" customHeight="true" outlineLevel="0" collapsed="false">
      <c r="A415" s="51"/>
      <c r="B415" s="51"/>
      <c r="C415" s="61"/>
      <c r="D415" s="51"/>
    </row>
    <row r="416" customFormat="false" ht="15.75" hidden="false" customHeight="true" outlineLevel="0" collapsed="false">
      <c r="A416" s="51"/>
      <c r="B416" s="51"/>
      <c r="C416" s="61"/>
      <c r="D416" s="51"/>
    </row>
    <row r="417" customFormat="false" ht="15.75" hidden="false" customHeight="true" outlineLevel="0" collapsed="false">
      <c r="A417" s="51"/>
      <c r="B417" s="51"/>
      <c r="C417" s="61"/>
      <c r="D417" s="51"/>
    </row>
    <row r="418" customFormat="false" ht="15.75" hidden="false" customHeight="true" outlineLevel="0" collapsed="false">
      <c r="A418" s="51"/>
      <c r="B418" s="51"/>
      <c r="C418" s="61"/>
      <c r="D418" s="51"/>
    </row>
    <row r="419" customFormat="false" ht="15.75" hidden="false" customHeight="true" outlineLevel="0" collapsed="false">
      <c r="A419" s="51"/>
      <c r="B419" s="51"/>
      <c r="C419" s="61"/>
      <c r="D419" s="51"/>
    </row>
    <row r="420" customFormat="false" ht="15.75" hidden="false" customHeight="true" outlineLevel="0" collapsed="false">
      <c r="A420" s="51"/>
      <c r="B420" s="51"/>
      <c r="C420" s="61"/>
      <c r="D420" s="51"/>
    </row>
    <row r="421" customFormat="false" ht="15.75" hidden="false" customHeight="true" outlineLevel="0" collapsed="false">
      <c r="A421" s="51"/>
      <c r="B421" s="51"/>
      <c r="C421" s="61"/>
      <c r="D421" s="51"/>
    </row>
    <row r="422" customFormat="false" ht="15.75" hidden="false" customHeight="true" outlineLevel="0" collapsed="false">
      <c r="A422" s="51"/>
      <c r="B422" s="51"/>
      <c r="C422" s="61"/>
      <c r="D422" s="51"/>
    </row>
    <row r="423" customFormat="false" ht="15.75" hidden="false" customHeight="true" outlineLevel="0" collapsed="false">
      <c r="A423" s="51"/>
      <c r="B423" s="51"/>
      <c r="C423" s="61"/>
      <c r="D423" s="51"/>
    </row>
    <row r="424" customFormat="false" ht="15.75" hidden="false" customHeight="true" outlineLevel="0" collapsed="false">
      <c r="A424" s="51"/>
      <c r="B424" s="51"/>
      <c r="C424" s="61"/>
      <c r="D424" s="51"/>
    </row>
    <row r="425" customFormat="false" ht="15.75" hidden="false" customHeight="true" outlineLevel="0" collapsed="false">
      <c r="A425" s="51"/>
      <c r="B425" s="51"/>
      <c r="C425" s="61"/>
      <c r="D425" s="51"/>
    </row>
    <row r="426" customFormat="false" ht="15.75" hidden="false" customHeight="true" outlineLevel="0" collapsed="false">
      <c r="A426" s="51"/>
      <c r="B426" s="51"/>
      <c r="C426" s="61"/>
      <c r="D426" s="51"/>
    </row>
    <row r="427" customFormat="false" ht="15.75" hidden="false" customHeight="true" outlineLevel="0" collapsed="false">
      <c r="A427" s="51"/>
      <c r="B427" s="51"/>
      <c r="C427" s="61"/>
      <c r="D427" s="51"/>
    </row>
    <row r="428" customFormat="false" ht="15.75" hidden="false" customHeight="true" outlineLevel="0" collapsed="false">
      <c r="A428" s="51"/>
      <c r="B428" s="51"/>
      <c r="C428" s="61"/>
      <c r="D428" s="51"/>
    </row>
    <row r="429" customFormat="false" ht="15.75" hidden="false" customHeight="true" outlineLevel="0" collapsed="false">
      <c r="A429" s="51"/>
      <c r="B429" s="51"/>
      <c r="C429" s="61"/>
      <c r="D429" s="51"/>
    </row>
    <row r="430" customFormat="false" ht="15.75" hidden="false" customHeight="true" outlineLevel="0" collapsed="false">
      <c r="A430" s="51"/>
      <c r="B430" s="51"/>
      <c r="C430" s="61"/>
      <c r="D430" s="51"/>
    </row>
    <row r="431" customFormat="false" ht="15.75" hidden="false" customHeight="true" outlineLevel="0" collapsed="false">
      <c r="A431" s="51"/>
      <c r="B431" s="51"/>
      <c r="C431" s="61"/>
      <c r="D431" s="51"/>
    </row>
    <row r="432" customFormat="false" ht="15.75" hidden="false" customHeight="true" outlineLevel="0" collapsed="false">
      <c r="A432" s="51"/>
      <c r="B432" s="51"/>
      <c r="C432" s="61"/>
      <c r="D432" s="51"/>
    </row>
    <row r="433" customFormat="false" ht="15.75" hidden="false" customHeight="true" outlineLevel="0" collapsed="false">
      <c r="A433" s="51"/>
      <c r="B433" s="51"/>
      <c r="C433" s="61"/>
      <c r="D433" s="51"/>
    </row>
    <row r="434" customFormat="false" ht="15.75" hidden="false" customHeight="true" outlineLevel="0" collapsed="false">
      <c r="A434" s="51"/>
      <c r="B434" s="51"/>
      <c r="C434" s="61"/>
      <c r="D434" s="51"/>
    </row>
    <row r="435" customFormat="false" ht="15.75" hidden="false" customHeight="true" outlineLevel="0" collapsed="false">
      <c r="A435" s="51"/>
      <c r="B435" s="51"/>
      <c r="C435" s="61"/>
      <c r="D435" s="51"/>
    </row>
    <row r="436" customFormat="false" ht="15.75" hidden="false" customHeight="true" outlineLevel="0" collapsed="false">
      <c r="A436" s="51"/>
      <c r="B436" s="51"/>
      <c r="C436" s="61"/>
      <c r="D436" s="51"/>
    </row>
    <row r="437" customFormat="false" ht="15.75" hidden="false" customHeight="true" outlineLevel="0" collapsed="false">
      <c r="A437" s="51"/>
      <c r="B437" s="51"/>
      <c r="C437" s="61"/>
      <c r="D437" s="51"/>
    </row>
    <row r="438" customFormat="false" ht="15.75" hidden="false" customHeight="true" outlineLevel="0" collapsed="false">
      <c r="A438" s="51"/>
      <c r="B438" s="51"/>
      <c r="C438" s="61"/>
      <c r="D438" s="51"/>
    </row>
    <row r="439" customFormat="false" ht="15.75" hidden="false" customHeight="true" outlineLevel="0" collapsed="false">
      <c r="A439" s="51"/>
      <c r="B439" s="51"/>
      <c r="C439" s="61"/>
      <c r="D439" s="51"/>
    </row>
    <row r="440" customFormat="false" ht="15.75" hidden="false" customHeight="true" outlineLevel="0" collapsed="false">
      <c r="A440" s="51"/>
      <c r="B440" s="51"/>
      <c r="C440" s="61"/>
      <c r="D440" s="51"/>
    </row>
    <row r="441" customFormat="false" ht="15.75" hidden="false" customHeight="true" outlineLevel="0" collapsed="false">
      <c r="A441" s="51"/>
      <c r="B441" s="51"/>
      <c r="C441" s="61"/>
      <c r="D441" s="51"/>
    </row>
    <row r="442" customFormat="false" ht="15.75" hidden="false" customHeight="true" outlineLevel="0" collapsed="false">
      <c r="A442" s="51"/>
      <c r="B442" s="51"/>
      <c r="C442" s="61"/>
      <c r="D442" s="51"/>
    </row>
    <row r="443" customFormat="false" ht="15.75" hidden="false" customHeight="true" outlineLevel="0" collapsed="false">
      <c r="A443" s="51"/>
      <c r="B443" s="51"/>
      <c r="C443" s="61"/>
      <c r="D443" s="51"/>
    </row>
    <row r="444" customFormat="false" ht="15.75" hidden="false" customHeight="true" outlineLevel="0" collapsed="false">
      <c r="A444" s="51"/>
      <c r="B444" s="51"/>
      <c r="C444" s="61"/>
      <c r="D444" s="51"/>
    </row>
    <row r="445" customFormat="false" ht="15.75" hidden="false" customHeight="true" outlineLevel="0" collapsed="false">
      <c r="A445" s="51"/>
      <c r="B445" s="51"/>
      <c r="C445" s="61"/>
      <c r="D445" s="51"/>
    </row>
    <row r="446" customFormat="false" ht="15.75" hidden="false" customHeight="true" outlineLevel="0" collapsed="false">
      <c r="A446" s="51"/>
      <c r="B446" s="51"/>
      <c r="C446" s="61"/>
      <c r="D446" s="51"/>
    </row>
    <row r="447" customFormat="false" ht="15.75" hidden="false" customHeight="true" outlineLevel="0" collapsed="false">
      <c r="A447" s="51"/>
      <c r="B447" s="51"/>
      <c r="C447" s="61"/>
      <c r="D447" s="51"/>
    </row>
    <row r="448" customFormat="false" ht="15.75" hidden="false" customHeight="true" outlineLevel="0" collapsed="false">
      <c r="A448" s="51"/>
      <c r="B448" s="51"/>
      <c r="C448" s="61"/>
      <c r="D448" s="51"/>
    </row>
    <row r="449" customFormat="false" ht="15.75" hidden="false" customHeight="true" outlineLevel="0" collapsed="false">
      <c r="A449" s="51"/>
      <c r="B449" s="51"/>
      <c r="C449" s="61"/>
      <c r="D449" s="51"/>
    </row>
    <row r="450" customFormat="false" ht="15.75" hidden="false" customHeight="true" outlineLevel="0" collapsed="false">
      <c r="A450" s="51"/>
      <c r="B450" s="51"/>
      <c r="C450" s="61"/>
      <c r="D450" s="51"/>
    </row>
    <row r="451" customFormat="false" ht="15.75" hidden="false" customHeight="true" outlineLevel="0" collapsed="false">
      <c r="A451" s="51"/>
      <c r="B451" s="51"/>
      <c r="C451" s="61"/>
      <c r="D451" s="51"/>
    </row>
    <row r="452" customFormat="false" ht="15.75" hidden="false" customHeight="true" outlineLevel="0" collapsed="false">
      <c r="A452" s="51"/>
      <c r="B452" s="51"/>
      <c r="C452" s="61"/>
      <c r="D452" s="51"/>
    </row>
    <row r="453" customFormat="false" ht="15.75" hidden="false" customHeight="true" outlineLevel="0" collapsed="false">
      <c r="A453" s="51"/>
      <c r="B453" s="51"/>
      <c r="C453" s="61"/>
      <c r="D453" s="51"/>
    </row>
    <row r="454" customFormat="false" ht="15.75" hidden="false" customHeight="true" outlineLevel="0" collapsed="false">
      <c r="A454" s="51"/>
      <c r="B454" s="51"/>
      <c r="C454" s="61"/>
      <c r="D454" s="51"/>
    </row>
    <row r="455" customFormat="false" ht="15.75" hidden="false" customHeight="true" outlineLevel="0" collapsed="false">
      <c r="A455" s="51"/>
      <c r="B455" s="51"/>
      <c r="C455" s="61"/>
      <c r="D455" s="51"/>
    </row>
    <row r="456" customFormat="false" ht="15.75" hidden="false" customHeight="true" outlineLevel="0" collapsed="false">
      <c r="A456" s="51"/>
      <c r="B456" s="51"/>
      <c r="C456" s="61"/>
      <c r="D456" s="51"/>
    </row>
    <row r="457" customFormat="false" ht="15.75" hidden="false" customHeight="true" outlineLevel="0" collapsed="false">
      <c r="A457" s="51"/>
      <c r="B457" s="51"/>
      <c r="C457" s="61"/>
      <c r="D457" s="51"/>
    </row>
    <row r="458" customFormat="false" ht="15.75" hidden="false" customHeight="true" outlineLevel="0" collapsed="false">
      <c r="A458" s="51"/>
      <c r="B458" s="51"/>
      <c r="C458" s="61"/>
      <c r="D458" s="51"/>
    </row>
    <row r="459" customFormat="false" ht="15.75" hidden="false" customHeight="true" outlineLevel="0" collapsed="false">
      <c r="A459" s="51"/>
      <c r="B459" s="51"/>
      <c r="C459" s="61"/>
      <c r="D459" s="51"/>
    </row>
    <row r="460" customFormat="false" ht="15.75" hidden="false" customHeight="true" outlineLevel="0" collapsed="false">
      <c r="A460" s="51"/>
      <c r="B460" s="51"/>
      <c r="C460" s="61"/>
      <c r="D460" s="51"/>
    </row>
    <row r="461" customFormat="false" ht="15.75" hidden="false" customHeight="true" outlineLevel="0" collapsed="false">
      <c r="A461" s="51"/>
      <c r="B461" s="51"/>
      <c r="C461" s="61"/>
      <c r="D461" s="51"/>
    </row>
    <row r="462" customFormat="false" ht="15.75" hidden="false" customHeight="true" outlineLevel="0" collapsed="false">
      <c r="A462" s="51"/>
      <c r="B462" s="51"/>
      <c r="C462" s="61"/>
      <c r="D462" s="51"/>
    </row>
    <row r="463" customFormat="false" ht="15.75" hidden="false" customHeight="true" outlineLevel="0" collapsed="false">
      <c r="A463" s="51"/>
      <c r="B463" s="51"/>
      <c r="C463" s="61"/>
      <c r="D463" s="51"/>
    </row>
    <row r="464" customFormat="false" ht="15.75" hidden="false" customHeight="true" outlineLevel="0" collapsed="false">
      <c r="A464" s="51"/>
      <c r="B464" s="51"/>
      <c r="C464" s="61"/>
      <c r="D464" s="51"/>
    </row>
    <row r="465" customFormat="false" ht="15.75" hidden="false" customHeight="true" outlineLevel="0" collapsed="false">
      <c r="A465" s="51"/>
      <c r="B465" s="51"/>
      <c r="C465" s="61"/>
      <c r="D465" s="51"/>
    </row>
    <row r="466" customFormat="false" ht="15.75" hidden="false" customHeight="true" outlineLevel="0" collapsed="false">
      <c r="A466" s="51"/>
      <c r="B466" s="51"/>
      <c r="C466" s="61"/>
      <c r="D466" s="51"/>
    </row>
    <row r="467" customFormat="false" ht="15.75" hidden="false" customHeight="true" outlineLevel="0" collapsed="false">
      <c r="A467" s="51"/>
      <c r="B467" s="51"/>
      <c r="C467" s="61"/>
      <c r="D467" s="51"/>
    </row>
    <row r="468" customFormat="false" ht="15.75" hidden="false" customHeight="true" outlineLevel="0" collapsed="false">
      <c r="A468" s="51"/>
      <c r="B468" s="51"/>
      <c r="C468" s="61"/>
      <c r="D468" s="51"/>
    </row>
    <row r="469" customFormat="false" ht="15.75" hidden="false" customHeight="true" outlineLevel="0" collapsed="false">
      <c r="A469" s="51"/>
      <c r="B469" s="51"/>
      <c r="C469" s="61"/>
      <c r="D469" s="51"/>
    </row>
    <row r="470" customFormat="false" ht="15.75" hidden="false" customHeight="true" outlineLevel="0" collapsed="false">
      <c r="A470" s="51"/>
      <c r="B470" s="51"/>
      <c r="C470" s="61"/>
      <c r="D470" s="51"/>
    </row>
    <row r="471" customFormat="false" ht="15.75" hidden="false" customHeight="true" outlineLevel="0" collapsed="false">
      <c r="A471" s="51"/>
      <c r="B471" s="51"/>
      <c r="C471" s="61"/>
      <c r="D471" s="51"/>
    </row>
    <row r="472" customFormat="false" ht="15.75" hidden="false" customHeight="true" outlineLevel="0" collapsed="false">
      <c r="A472" s="51"/>
      <c r="B472" s="51"/>
      <c r="C472" s="61"/>
      <c r="D472" s="51"/>
    </row>
    <row r="473" customFormat="false" ht="15.75" hidden="false" customHeight="true" outlineLevel="0" collapsed="false">
      <c r="A473" s="51"/>
      <c r="B473" s="51"/>
      <c r="C473" s="61"/>
      <c r="D473" s="51"/>
    </row>
    <row r="474" customFormat="false" ht="15.75" hidden="false" customHeight="true" outlineLevel="0" collapsed="false">
      <c r="A474" s="51"/>
      <c r="B474" s="51"/>
      <c r="C474" s="61"/>
      <c r="D474" s="51"/>
    </row>
    <row r="475" customFormat="false" ht="15.75" hidden="false" customHeight="true" outlineLevel="0" collapsed="false">
      <c r="A475" s="51"/>
      <c r="B475" s="51"/>
      <c r="C475" s="61"/>
      <c r="D475" s="51"/>
    </row>
    <row r="476" customFormat="false" ht="15.75" hidden="false" customHeight="true" outlineLevel="0" collapsed="false">
      <c r="A476" s="51"/>
      <c r="B476" s="51"/>
      <c r="C476" s="61"/>
      <c r="D476" s="51"/>
    </row>
    <row r="477" customFormat="false" ht="15.75" hidden="false" customHeight="true" outlineLevel="0" collapsed="false">
      <c r="A477" s="51"/>
      <c r="B477" s="51"/>
      <c r="C477" s="61"/>
      <c r="D477" s="51"/>
    </row>
    <row r="478" customFormat="false" ht="15.75" hidden="false" customHeight="true" outlineLevel="0" collapsed="false">
      <c r="A478" s="51"/>
      <c r="B478" s="51"/>
      <c r="C478" s="61"/>
      <c r="D478" s="51"/>
    </row>
    <row r="479" customFormat="false" ht="15.75" hidden="false" customHeight="true" outlineLevel="0" collapsed="false">
      <c r="A479" s="51"/>
      <c r="B479" s="51"/>
      <c r="C479" s="61"/>
      <c r="D479" s="51"/>
    </row>
    <row r="480" customFormat="false" ht="15.75" hidden="false" customHeight="true" outlineLevel="0" collapsed="false">
      <c r="A480" s="51"/>
      <c r="B480" s="51"/>
      <c r="C480" s="61"/>
      <c r="D480" s="51"/>
    </row>
    <row r="481" customFormat="false" ht="15.75" hidden="false" customHeight="true" outlineLevel="0" collapsed="false">
      <c r="A481" s="51"/>
      <c r="B481" s="51"/>
      <c r="C481" s="61"/>
      <c r="D481" s="51"/>
    </row>
    <row r="482" customFormat="false" ht="15.75" hidden="false" customHeight="true" outlineLevel="0" collapsed="false">
      <c r="A482" s="51"/>
      <c r="B482" s="51"/>
      <c r="C482" s="61"/>
      <c r="D482" s="51"/>
    </row>
    <row r="483" customFormat="false" ht="15.75" hidden="false" customHeight="true" outlineLevel="0" collapsed="false">
      <c r="A483" s="51"/>
      <c r="B483" s="51"/>
      <c r="C483" s="61"/>
      <c r="D483" s="51"/>
    </row>
    <row r="484" customFormat="false" ht="15.75" hidden="false" customHeight="true" outlineLevel="0" collapsed="false">
      <c r="A484" s="51"/>
      <c r="B484" s="51"/>
      <c r="C484" s="61"/>
      <c r="D484" s="51"/>
    </row>
    <row r="485" customFormat="false" ht="15.75" hidden="false" customHeight="true" outlineLevel="0" collapsed="false">
      <c r="A485" s="51"/>
      <c r="B485" s="51"/>
      <c r="C485" s="61"/>
      <c r="D485" s="51"/>
    </row>
    <row r="486" customFormat="false" ht="15.75" hidden="false" customHeight="true" outlineLevel="0" collapsed="false">
      <c r="A486" s="51"/>
      <c r="B486" s="51"/>
      <c r="C486" s="61"/>
      <c r="D486" s="51"/>
    </row>
    <row r="487" customFormat="false" ht="15.75" hidden="false" customHeight="true" outlineLevel="0" collapsed="false">
      <c r="A487" s="51"/>
      <c r="B487" s="51"/>
      <c r="C487" s="61"/>
      <c r="D487" s="51"/>
    </row>
    <row r="488" customFormat="false" ht="15.75" hidden="false" customHeight="true" outlineLevel="0" collapsed="false">
      <c r="A488" s="51"/>
      <c r="B488" s="51"/>
      <c r="C488" s="61"/>
      <c r="D488" s="51"/>
    </row>
    <row r="489" customFormat="false" ht="15.75" hidden="false" customHeight="true" outlineLevel="0" collapsed="false">
      <c r="A489" s="51"/>
      <c r="B489" s="51"/>
      <c r="C489" s="61"/>
      <c r="D489" s="51"/>
    </row>
    <row r="490" customFormat="false" ht="15.75" hidden="false" customHeight="true" outlineLevel="0" collapsed="false">
      <c r="A490" s="51"/>
      <c r="B490" s="51"/>
      <c r="C490" s="61"/>
      <c r="D490" s="51"/>
    </row>
    <row r="491" customFormat="false" ht="15.75" hidden="false" customHeight="true" outlineLevel="0" collapsed="false">
      <c r="A491" s="51"/>
      <c r="B491" s="51"/>
      <c r="C491" s="61"/>
      <c r="D491" s="51"/>
    </row>
    <row r="492" customFormat="false" ht="15.75" hidden="false" customHeight="true" outlineLevel="0" collapsed="false">
      <c r="A492" s="51"/>
      <c r="B492" s="51"/>
      <c r="C492" s="61"/>
      <c r="D492" s="51"/>
    </row>
    <row r="493" customFormat="false" ht="15.75" hidden="false" customHeight="true" outlineLevel="0" collapsed="false">
      <c r="A493" s="51"/>
      <c r="B493" s="51"/>
      <c r="C493" s="61"/>
      <c r="D493" s="51"/>
    </row>
    <row r="494" customFormat="false" ht="15.75" hidden="false" customHeight="true" outlineLevel="0" collapsed="false">
      <c r="A494" s="51"/>
      <c r="B494" s="51"/>
      <c r="C494" s="61"/>
      <c r="D494" s="51"/>
    </row>
    <row r="495" customFormat="false" ht="15.75" hidden="false" customHeight="true" outlineLevel="0" collapsed="false">
      <c r="A495" s="51"/>
      <c r="B495" s="51"/>
      <c r="C495" s="61"/>
      <c r="D495" s="51"/>
    </row>
    <row r="496" customFormat="false" ht="15.75" hidden="false" customHeight="true" outlineLevel="0" collapsed="false">
      <c r="A496" s="51"/>
      <c r="B496" s="51"/>
      <c r="C496" s="61"/>
      <c r="D496" s="51"/>
    </row>
    <row r="497" customFormat="false" ht="15.75" hidden="false" customHeight="true" outlineLevel="0" collapsed="false">
      <c r="A497" s="51"/>
      <c r="B497" s="51"/>
      <c r="C497" s="61"/>
      <c r="D497" s="51"/>
    </row>
    <row r="498" customFormat="false" ht="15.75" hidden="false" customHeight="true" outlineLevel="0" collapsed="false">
      <c r="A498" s="51"/>
      <c r="B498" s="51"/>
      <c r="C498" s="61"/>
      <c r="D498" s="51"/>
    </row>
    <row r="499" customFormat="false" ht="15.75" hidden="false" customHeight="true" outlineLevel="0" collapsed="false">
      <c r="A499" s="51"/>
      <c r="B499" s="51"/>
      <c r="C499" s="61"/>
      <c r="D499" s="51"/>
    </row>
    <row r="500" customFormat="false" ht="15.75" hidden="false" customHeight="true" outlineLevel="0" collapsed="false">
      <c r="A500" s="51"/>
      <c r="B500" s="51"/>
      <c r="C500" s="61"/>
      <c r="D500" s="51"/>
    </row>
    <row r="501" customFormat="false" ht="15.75" hidden="false" customHeight="true" outlineLevel="0" collapsed="false">
      <c r="A501" s="51"/>
      <c r="B501" s="51"/>
      <c r="C501" s="61"/>
      <c r="D501" s="51"/>
    </row>
    <row r="502" customFormat="false" ht="15.75" hidden="false" customHeight="true" outlineLevel="0" collapsed="false">
      <c r="A502" s="51"/>
      <c r="B502" s="51"/>
      <c r="C502" s="61"/>
      <c r="D502" s="51"/>
    </row>
    <row r="503" customFormat="false" ht="15.75" hidden="false" customHeight="true" outlineLevel="0" collapsed="false">
      <c r="A503" s="51"/>
      <c r="B503" s="51"/>
      <c r="C503" s="61"/>
      <c r="D503" s="51"/>
    </row>
    <row r="504" customFormat="false" ht="15.75" hidden="false" customHeight="true" outlineLevel="0" collapsed="false">
      <c r="A504" s="51"/>
      <c r="B504" s="51"/>
      <c r="C504" s="61"/>
      <c r="D504" s="51"/>
    </row>
    <row r="505" customFormat="false" ht="15.75" hidden="false" customHeight="true" outlineLevel="0" collapsed="false">
      <c r="A505" s="51"/>
      <c r="B505" s="51"/>
      <c r="C505" s="61"/>
      <c r="D505" s="51"/>
    </row>
    <row r="506" customFormat="false" ht="15.75" hidden="false" customHeight="true" outlineLevel="0" collapsed="false">
      <c r="A506" s="51"/>
      <c r="B506" s="51"/>
      <c r="C506" s="61"/>
      <c r="D506" s="51"/>
    </row>
    <row r="507" customFormat="false" ht="15.75" hidden="false" customHeight="true" outlineLevel="0" collapsed="false">
      <c r="A507" s="51"/>
      <c r="B507" s="51"/>
      <c r="C507" s="61"/>
      <c r="D507" s="51"/>
    </row>
    <row r="508" customFormat="false" ht="15.75" hidden="false" customHeight="true" outlineLevel="0" collapsed="false">
      <c r="A508" s="51"/>
      <c r="B508" s="51"/>
      <c r="C508" s="61"/>
      <c r="D508" s="51"/>
    </row>
    <row r="509" customFormat="false" ht="15.75" hidden="false" customHeight="true" outlineLevel="0" collapsed="false">
      <c r="A509" s="51"/>
      <c r="B509" s="51"/>
      <c r="C509" s="61"/>
      <c r="D509" s="51"/>
    </row>
    <row r="510" customFormat="false" ht="15.75" hidden="false" customHeight="true" outlineLevel="0" collapsed="false">
      <c r="A510" s="51"/>
      <c r="B510" s="51"/>
      <c r="C510" s="61"/>
      <c r="D510" s="51"/>
    </row>
    <row r="511" customFormat="false" ht="15.75" hidden="false" customHeight="true" outlineLevel="0" collapsed="false">
      <c r="A511" s="51"/>
      <c r="B511" s="51"/>
      <c r="C511" s="61"/>
      <c r="D511" s="51"/>
    </row>
    <row r="512" customFormat="false" ht="15.75" hidden="false" customHeight="true" outlineLevel="0" collapsed="false">
      <c r="A512" s="51"/>
      <c r="B512" s="51"/>
      <c r="C512" s="61"/>
      <c r="D512" s="51"/>
    </row>
    <row r="513" customFormat="false" ht="15.75" hidden="false" customHeight="true" outlineLevel="0" collapsed="false">
      <c r="A513" s="51"/>
      <c r="B513" s="51"/>
      <c r="C513" s="61"/>
      <c r="D513" s="51"/>
    </row>
    <row r="514" customFormat="false" ht="15.75" hidden="false" customHeight="true" outlineLevel="0" collapsed="false">
      <c r="A514" s="51"/>
      <c r="B514" s="51"/>
      <c r="C514" s="61"/>
      <c r="D514" s="51"/>
    </row>
    <row r="515" customFormat="false" ht="15.75" hidden="false" customHeight="true" outlineLevel="0" collapsed="false">
      <c r="A515" s="51"/>
      <c r="B515" s="51"/>
      <c r="C515" s="61"/>
      <c r="D515" s="51"/>
    </row>
    <row r="516" customFormat="false" ht="15.75" hidden="false" customHeight="true" outlineLevel="0" collapsed="false">
      <c r="A516" s="51"/>
      <c r="B516" s="51"/>
      <c r="C516" s="61"/>
      <c r="D516" s="51"/>
    </row>
    <row r="517" customFormat="false" ht="15.75" hidden="false" customHeight="true" outlineLevel="0" collapsed="false">
      <c r="A517" s="51"/>
      <c r="B517" s="51"/>
      <c r="C517" s="61"/>
      <c r="D517" s="51"/>
    </row>
    <row r="518" customFormat="false" ht="15.75" hidden="false" customHeight="true" outlineLevel="0" collapsed="false">
      <c r="A518" s="51"/>
      <c r="B518" s="51"/>
      <c r="C518" s="61"/>
      <c r="D518" s="51"/>
    </row>
    <row r="519" customFormat="false" ht="15.75" hidden="false" customHeight="true" outlineLevel="0" collapsed="false">
      <c r="A519" s="51"/>
      <c r="B519" s="51"/>
      <c r="C519" s="61"/>
      <c r="D519" s="51"/>
    </row>
    <row r="520" customFormat="false" ht="15.75" hidden="false" customHeight="true" outlineLevel="0" collapsed="false">
      <c r="A520" s="51"/>
      <c r="B520" s="51"/>
      <c r="C520" s="61"/>
      <c r="D520" s="51"/>
    </row>
    <row r="521" customFormat="false" ht="15.75" hidden="false" customHeight="true" outlineLevel="0" collapsed="false">
      <c r="A521" s="51"/>
      <c r="B521" s="51"/>
      <c r="C521" s="61"/>
      <c r="D521" s="51"/>
    </row>
    <row r="522" customFormat="false" ht="15.75" hidden="false" customHeight="true" outlineLevel="0" collapsed="false">
      <c r="A522" s="51"/>
      <c r="B522" s="51"/>
      <c r="C522" s="61"/>
      <c r="D522" s="51"/>
    </row>
    <row r="523" customFormat="false" ht="15.75" hidden="false" customHeight="true" outlineLevel="0" collapsed="false">
      <c r="A523" s="51"/>
      <c r="B523" s="51"/>
      <c r="C523" s="61"/>
      <c r="D523" s="51"/>
    </row>
    <row r="524" customFormat="false" ht="15.75" hidden="false" customHeight="true" outlineLevel="0" collapsed="false">
      <c r="A524" s="51"/>
      <c r="B524" s="51"/>
      <c r="C524" s="61"/>
      <c r="D524" s="51"/>
    </row>
    <row r="525" customFormat="false" ht="15.75" hidden="false" customHeight="true" outlineLevel="0" collapsed="false">
      <c r="A525" s="51"/>
      <c r="B525" s="51"/>
      <c r="C525" s="61"/>
      <c r="D525" s="51"/>
    </row>
    <row r="526" customFormat="false" ht="15.75" hidden="false" customHeight="true" outlineLevel="0" collapsed="false">
      <c r="A526" s="51"/>
      <c r="B526" s="51"/>
      <c r="C526" s="61"/>
      <c r="D526" s="51"/>
    </row>
    <row r="527" customFormat="false" ht="15.75" hidden="false" customHeight="true" outlineLevel="0" collapsed="false">
      <c r="A527" s="51"/>
      <c r="B527" s="51"/>
      <c r="C527" s="61"/>
      <c r="D527" s="51"/>
    </row>
    <row r="528" customFormat="false" ht="15.75" hidden="false" customHeight="true" outlineLevel="0" collapsed="false">
      <c r="A528" s="51"/>
      <c r="B528" s="51"/>
      <c r="C528" s="61"/>
      <c r="D528" s="51"/>
    </row>
    <row r="529" customFormat="false" ht="15.75" hidden="false" customHeight="true" outlineLevel="0" collapsed="false">
      <c r="A529" s="51"/>
      <c r="B529" s="51"/>
      <c r="C529" s="61"/>
      <c r="D529" s="51"/>
    </row>
    <row r="530" customFormat="false" ht="15.75" hidden="false" customHeight="true" outlineLevel="0" collapsed="false">
      <c r="A530" s="51"/>
      <c r="B530" s="51"/>
      <c r="C530" s="61"/>
      <c r="D530" s="51"/>
    </row>
    <row r="531" customFormat="false" ht="15.75" hidden="false" customHeight="true" outlineLevel="0" collapsed="false">
      <c r="A531" s="51"/>
      <c r="B531" s="51"/>
      <c r="C531" s="61"/>
      <c r="D531" s="51"/>
    </row>
    <row r="532" customFormat="false" ht="15.75" hidden="false" customHeight="true" outlineLevel="0" collapsed="false">
      <c r="A532" s="51"/>
      <c r="B532" s="51"/>
      <c r="C532" s="61"/>
      <c r="D532" s="51"/>
    </row>
    <row r="533" customFormat="false" ht="15.75" hidden="false" customHeight="true" outlineLevel="0" collapsed="false">
      <c r="A533" s="51"/>
      <c r="B533" s="51"/>
      <c r="C533" s="61"/>
      <c r="D533" s="51"/>
    </row>
    <row r="534" customFormat="false" ht="15.75" hidden="false" customHeight="true" outlineLevel="0" collapsed="false">
      <c r="A534" s="51"/>
      <c r="B534" s="51"/>
      <c r="C534" s="61"/>
      <c r="D534" s="51"/>
    </row>
    <row r="535" customFormat="false" ht="15.75" hidden="false" customHeight="true" outlineLevel="0" collapsed="false">
      <c r="A535" s="51"/>
      <c r="B535" s="51"/>
      <c r="C535" s="61"/>
      <c r="D535" s="51"/>
    </row>
    <row r="536" customFormat="false" ht="15.75" hidden="false" customHeight="true" outlineLevel="0" collapsed="false">
      <c r="A536" s="51"/>
      <c r="B536" s="51"/>
      <c r="C536" s="61"/>
      <c r="D536" s="51"/>
    </row>
    <row r="537" customFormat="false" ht="15.75" hidden="false" customHeight="true" outlineLevel="0" collapsed="false">
      <c r="A537" s="51"/>
      <c r="B537" s="51"/>
      <c r="C537" s="61"/>
      <c r="D537" s="51"/>
    </row>
    <row r="538" customFormat="false" ht="15.75" hidden="false" customHeight="true" outlineLevel="0" collapsed="false">
      <c r="A538" s="51"/>
      <c r="B538" s="51"/>
      <c r="C538" s="61"/>
      <c r="D538" s="51"/>
    </row>
    <row r="539" customFormat="false" ht="15.75" hidden="false" customHeight="true" outlineLevel="0" collapsed="false">
      <c r="A539" s="51"/>
      <c r="B539" s="51"/>
      <c r="C539" s="61"/>
      <c r="D539" s="51"/>
    </row>
    <row r="540" customFormat="false" ht="15.75" hidden="false" customHeight="true" outlineLevel="0" collapsed="false">
      <c r="A540" s="51"/>
      <c r="B540" s="51"/>
      <c r="C540" s="61"/>
      <c r="D540" s="51"/>
    </row>
    <row r="541" customFormat="false" ht="15.75" hidden="false" customHeight="true" outlineLevel="0" collapsed="false">
      <c r="A541" s="51"/>
      <c r="B541" s="51"/>
      <c r="C541" s="61"/>
      <c r="D541" s="51"/>
    </row>
    <row r="542" customFormat="false" ht="15.75" hidden="false" customHeight="true" outlineLevel="0" collapsed="false">
      <c r="A542" s="51"/>
      <c r="B542" s="51"/>
      <c r="C542" s="61"/>
      <c r="D542" s="51"/>
    </row>
    <row r="543" customFormat="false" ht="15.75" hidden="false" customHeight="true" outlineLevel="0" collapsed="false">
      <c r="A543" s="51"/>
      <c r="B543" s="51"/>
      <c r="C543" s="61"/>
      <c r="D543" s="51"/>
    </row>
    <row r="544" customFormat="false" ht="15.75" hidden="false" customHeight="true" outlineLevel="0" collapsed="false">
      <c r="A544" s="51"/>
      <c r="B544" s="51"/>
      <c r="C544" s="61"/>
      <c r="D544" s="51"/>
    </row>
    <row r="545" customFormat="false" ht="15.75" hidden="false" customHeight="true" outlineLevel="0" collapsed="false">
      <c r="A545" s="51"/>
      <c r="B545" s="51"/>
      <c r="C545" s="61"/>
      <c r="D545" s="51"/>
    </row>
    <row r="546" customFormat="false" ht="15.75" hidden="false" customHeight="true" outlineLevel="0" collapsed="false">
      <c r="A546" s="51"/>
      <c r="B546" s="51"/>
      <c r="C546" s="61"/>
      <c r="D546" s="51"/>
    </row>
    <row r="547" customFormat="false" ht="15.75" hidden="false" customHeight="true" outlineLevel="0" collapsed="false">
      <c r="A547" s="51"/>
      <c r="B547" s="51"/>
      <c r="C547" s="61"/>
      <c r="D547" s="51"/>
    </row>
    <row r="548" customFormat="false" ht="15.75" hidden="false" customHeight="true" outlineLevel="0" collapsed="false">
      <c r="A548" s="51"/>
      <c r="B548" s="51"/>
      <c r="C548" s="61"/>
      <c r="D548" s="51"/>
    </row>
    <row r="549" customFormat="false" ht="15.75" hidden="false" customHeight="true" outlineLevel="0" collapsed="false">
      <c r="A549" s="51"/>
      <c r="B549" s="51"/>
      <c r="C549" s="61"/>
      <c r="D549" s="51"/>
    </row>
    <row r="550" customFormat="false" ht="15.75" hidden="false" customHeight="true" outlineLevel="0" collapsed="false">
      <c r="A550" s="51"/>
      <c r="B550" s="51"/>
      <c r="C550" s="61"/>
      <c r="D550" s="51"/>
    </row>
    <row r="551" customFormat="false" ht="15.75" hidden="false" customHeight="true" outlineLevel="0" collapsed="false">
      <c r="A551" s="51"/>
      <c r="B551" s="51"/>
      <c r="C551" s="61"/>
      <c r="D551" s="51"/>
    </row>
    <row r="552" customFormat="false" ht="15.75" hidden="false" customHeight="true" outlineLevel="0" collapsed="false">
      <c r="A552" s="51"/>
      <c r="B552" s="51"/>
      <c r="C552" s="61"/>
      <c r="D552" s="51"/>
    </row>
    <row r="553" customFormat="false" ht="15.75" hidden="false" customHeight="true" outlineLevel="0" collapsed="false">
      <c r="A553" s="51"/>
      <c r="B553" s="51"/>
      <c r="C553" s="61"/>
      <c r="D553" s="51"/>
    </row>
    <row r="554" customFormat="false" ht="15.75" hidden="false" customHeight="true" outlineLevel="0" collapsed="false">
      <c r="A554" s="51"/>
      <c r="B554" s="51"/>
      <c r="C554" s="61"/>
      <c r="D554" s="51"/>
    </row>
    <row r="555" customFormat="false" ht="15.75" hidden="false" customHeight="true" outlineLevel="0" collapsed="false">
      <c r="A555" s="51"/>
      <c r="B555" s="51"/>
      <c r="C555" s="61"/>
      <c r="D555" s="51"/>
    </row>
    <row r="556" customFormat="false" ht="15.75" hidden="false" customHeight="true" outlineLevel="0" collapsed="false">
      <c r="A556" s="51"/>
      <c r="B556" s="51"/>
      <c r="C556" s="61"/>
      <c r="D556" s="51"/>
    </row>
    <row r="557" customFormat="false" ht="15.75" hidden="false" customHeight="true" outlineLevel="0" collapsed="false">
      <c r="A557" s="51"/>
      <c r="B557" s="51"/>
      <c r="C557" s="61"/>
      <c r="D557" s="51"/>
    </row>
    <row r="558" customFormat="false" ht="15.75" hidden="false" customHeight="true" outlineLevel="0" collapsed="false">
      <c r="A558" s="51"/>
      <c r="B558" s="51"/>
      <c r="C558" s="61"/>
      <c r="D558" s="51"/>
    </row>
    <row r="559" customFormat="false" ht="15.75" hidden="false" customHeight="true" outlineLevel="0" collapsed="false">
      <c r="A559" s="51"/>
      <c r="B559" s="51"/>
      <c r="C559" s="61"/>
      <c r="D559" s="51"/>
    </row>
    <row r="560" customFormat="false" ht="15.75" hidden="false" customHeight="true" outlineLevel="0" collapsed="false">
      <c r="A560" s="51"/>
      <c r="B560" s="51"/>
      <c r="C560" s="61"/>
      <c r="D560" s="51"/>
    </row>
    <row r="561" customFormat="false" ht="15.75" hidden="false" customHeight="true" outlineLevel="0" collapsed="false">
      <c r="A561" s="51"/>
      <c r="B561" s="51"/>
      <c r="C561" s="61"/>
      <c r="D561" s="51"/>
    </row>
    <row r="562" customFormat="false" ht="15.75" hidden="false" customHeight="true" outlineLevel="0" collapsed="false">
      <c r="A562" s="51"/>
      <c r="B562" s="51"/>
      <c r="C562" s="61"/>
      <c r="D562" s="51"/>
    </row>
    <row r="563" customFormat="false" ht="15.75" hidden="false" customHeight="true" outlineLevel="0" collapsed="false">
      <c r="A563" s="51"/>
      <c r="B563" s="51"/>
      <c r="C563" s="61"/>
      <c r="D563" s="51"/>
    </row>
    <row r="564" customFormat="false" ht="15.75" hidden="false" customHeight="true" outlineLevel="0" collapsed="false">
      <c r="A564" s="51"/>
      <c r="B564" s="51"/>
      <c r="C564" s="61"/>
      <c r="D564" s="51"/>
    </row>
    <row r="565" customFormat="false" ht="15.75" hidden="false" customHeight="true" outlineLevel="0" collapsed="false">
      <c r="A565" s="51"/>
      <c r="B565" s="51"/>
      <c r="C565" s="61"/>
      <c r="D565" s="51"/>
    </row>
    <row r="566" customFormat="false" ht="15.75" hidden="false" customHeight="true" outlineLevel="0" collapsed="false">
      <c r="A566" s="51"/>
      <c r="B566" s="51"/>
      <c r="C566" s="61"/>
      <c r="D566" s="51"/>
    </row>
    <row r="567" customFormat="false" ht="15.75" hidden="false" customHeight="true" outlineLevel="0" collapsed="false">
      <c r="A567" s="51"/>
      <c r="B567" s="51"/>
      <c r="C567" s="61"/>
      <c r="D567" s="51"/>
    </row>
    <row r="568" customFormat="false" ht="15.75" hidden="false" customHeight="true" outlineLevel="0" collapsed="false">
      <c r="A568" s="51"/>
      <c r="B568" s="51"/>
      <c r="C568" s="61"/>
      <c r="D568" s="51"/>
    </row>
    <row r="569" customFormat="false" ht="15.75" hidden="false" customHeight="true" outlineLevel="0" collapsed="false">
      <c r="A569" s="51"/>
      <c r="B569" s="51"/>
      <c r="C569" s="61"/>
      <c r="D569" s="51"/>
    </row>
    <row r="570" customFormat="false" ht="15.75" hidden="false" customHeight="true" outlineLevel="0" collapsed="false">
      <c r="A570" s="51"/>
      <c r="B570" s="51"/>
      <c r="C570" s="61"/>
      <c r="D570" s="51"/>
    </row>
    <row r="571" customFormat="false" ht="15.75" hidden="false" customHeight="true" outlineLevel="0" collapsed="false">
      <c r="A571" s="51"/>
      <c r="B571" s="51"/>
      <c r="C571" s="61"/>
      <c r="D571" s="51"/>
    </row>
    <row r="572" customFormat="false" ht="15.75" hidden="false" customHeight="true" outlineLevel="0" collapsed="false">
      <c r="A572" s="51"/>
      <c r="B572" s="51"/>
      <c r="C572" s="61"/>
      <c r="D572" s="51"/>
    </row>
    <row r="573" customFormat="false" ht="15.75" hidden="false" customHeight="true" outlineLevel="0" collapsed="false">
      <c r="A573" s="51"/>
      <c r="B573" s="51"/>
      <c r="C573" s="61"/>
      <c r="D573" s="51"/>
    </row>
    <row r="574" customFormat="false" ht="15.75" hidden="false" customHeight="true" outlineLevel="0" collapsed="false">
      <c r="A574" s="51"/>
      <c r="B574" s="51"/>
      <c r="C574" s="61"/>
      <c r="D574" s="51"/>
    </row>
    <row r="575" customFormat="false" ht="15.75" hidden="false" customHeight="true" outlineLevel="0" collapsed="false">
      <c r="A575" s="51"/>
      <c r="B575" s="51"/>
      <c r="C575" s="61"/>
      <c r="D575" s="51"/>
    </row>
    <row r="576" customFormat="false" ht="15.75" hidden="false" customHeight="true" outlineLevel="0" collapsed="false">
      <c r="A576" s="51"/>
      <c r="B576" s="51"/>
      <c r="C576" s="61"/>
      <c r="D576" s="51"/>
    </row>
    <row r="577" customFormat="false" ht="15.75" hidden="false" customHeight="true" outlineLevel="0" collapsed="false">
      <c r="A577" s="51"/>
      <c r="B577" s="51"/>
      <c r="C577" s="61"/>
      <c r="D577" s="51"/>
    </row>
    <row r="578" customFormat="false" ht="15.75" hidden="false" customHeight="true" outlineLevel="0" collapsed="false">
      <c r="A578" s="51"/>
      <c r="B578" s="51"/>
      <c r="C578" s="61"/>
      <c r="D578" s="51"/>
    </row>
    <row r="579" customFormat="false" ht="15.75" hidden="false" customHeight="true" outlineLevel="0" collapsed="false">
      <c r="A579" s="51"/>
      <c r="B579" s="51"/>
      <c r="C579" s="61"/>
      <c r="D579" s="51"/>
    </row>
    <row r="580" customFormat="false" ht="15.75" hidden="false" customHeight="true" outlineLevel="0" collapsed="false">
      <c r="A580" s="51"/>
      <c r="B580" s="51"/>
      <c r="C580" s="61"/>
      <c r="D580" s="51"/>
    </row>
    <row r="581" customFormat="false" ht="15.75" hidden="false" customHeight="true" outlineLevel="0" collapsed="false">
      <c r="A581" s="51"/>
      <c r="B581" s="51"/>
      <c r="C581" s="61"/>
      <c r="D581" s="51"/>
    </row>
    <row r="582" customFormat="false" ht="15.75" hidden="false" customHeight="true" outlineLevel="0" collapsed="false">
      <c r="A582" s="51"/>
      <c r="B582" s="51"/>
      <c r="C582" s="61"/>
      <c r="D582" s="51"/>
    </row>
    <row r="583" customFormat="false" ht="15.75" hidden="false" customHeight="true" outlineLevel="0" collapsed="false">
      <c r="A583" s="51"/>
      <c r="B583" s="51"/>
      <c r="C583" s="61"/>
      <c r="D583" s="51"/>
    </row>
    <row r="584" customFormat="false" ht="15.75" hidden="false" customHeight="true" outlineLevel="0" collapsed="false">
      <c r="A584" s="51"/>
      <c r="B584" s="51"/>
      <c r="C584" s="61"/>
      <c r="D584" s="51"/>
    </row>
    <row r="585" customFormat="false" ht="15.75" hidden="false" customHeight="true" outlineLevel="0" collapsed="false">
      <c r="A585" s="51"/>
      <c r="B585" s="51"/>
      <c r="C585" s="61"/>
      <c r="D585" s="51"/>
    </row>
    <row r="586" customFormat="false" ht="15.75" hidden="false" customHeight="true" outlineLevel="0" collapsed="false">
      <c r="A586" s="51"/>
      <c r="B586" s="51"/>
      <c r="C586" s="61"/>
      <c r="D586" s="51"/>
    </row>
    <row r="587" customFormat="false" ht="15.75" hidden="false" customHeight="true" outlineLevel="0" collapsed="false">
      <c r="A587" s="51"/>
      <c r="B587" s="51"/>
      <c r="C587" s="61"/>
      <c r="D587" s="51"/>
    </row>
    <row r="588" customFormat="false" ht="15.75" hidden="false" customHeight="true" outlineLevel="0" collapsed="false">
      <c r="A588" s="51"/>
      <c r="B588" s="51"/>
      <c r="C588" s="61"/>
      <c r="D588" s="51"/>
    </row>
    <row r="589" customFormat="false" ht="15.75" hidden="false" customHeight="true" outlineLevel="0" collapsed="false">
      <c r="A589" s="51"/>
      <c r="B589" s="51"/>
      <c r="C589" s="61"/>
      <c r="D589" s="51"/>
    </row>
    <row r="590" customFormat="false" ht="15.75" hidden="false" customHeight="true" outlineLevel="0" collapsed="false">
      <c r="A590" s="51"/>
      <c r="B590" s="51"/>
      <c r="C590" s="61"/>
      <c r="D590" s="51"/>
    </row>
    <row r="591" customFormat="false" ht="15.75" hidden="false" customHeight="true" outlineLevel="0" collapsed="false">
      <c r="A591" s="51"/>
      <c r="B591" s="51"/>
      <c r="C591" s="61"/>
      <c r="D591" s="51"/>
    </row>
    <row r="592" customFormat="false" ht="15.75" hidden="false" customHeight="true" outlineLevel="0" collapsed="false">
      <c r="A592" s="51"/>
      <c r="B592" s="51"/>
      <c r="C592" s="61"/>
      <c r="D592" s="51"/>
    </row>
    <row r="593" customFormat="false" ht="15.75" hidden="false" customHeight="true" outlineLevel="0" collapsed="false">
      <c r="A593" s="51"/>
      <c r="B593" s="51"/>
      <c r="C593" s="61"/>
      <c r="D593" s="51"/>
    </row>
    <row r="594" customFormat="false" ht="15.75" hidden="false" customHeight="true" outlineLevel="0" collapsed="false">
      <c r="A594" s="51"/>
      <c r="B594" s="51"/>
      <c r="C594" s="61"/>
      <c r="D594" s="51"/>
    </row>
    <row r="595" customFormat="false" ht="15.75" hidden="false" customHeight="true" outlineLevel="0" collapsed="false">
      <c r="A595" s="51"/>
      <c r="B595" s="51"/>
      <c r="C595" s="61"/>
      <c r="D595" s="51"/>
    </row>
    <row r="596" customFormat="false" ht="15.75" hidden="false" customHeight="true" outlineLevel="0" collapsed="false">
      <c r="A596" s="51"/>
      <c r="B596" s="51"/>
      <c r="C596" s="61"/>
      <c r="D596" s="51"/>
    </row>
    <row r="597" customFormat="false" ht="15.75" hidden="false" customHeight="true" outlineLevel="0" collapsed="false">
      <c r="A597" s="51"/>
      <c r="B597" s="51"/>
      <c r="C597" s="61"/>
      <c r="D597" s="51"/>
    </row>
    <row r="598" customFormat="false" ht="15.75" hidden="false" customHeight="true" outlineLevel="0" collapsed="false">
      <c r="A598" s="51"/>
      <c r="B598" s="51"/>
      <c r="C598" s="61"/>
      <c r="D598" s="51"/>
    </row>
    <row r="599" customFormat="false" ht="15.75" hidden="false" customHeight="true" outlineLevel="0" collapsed="false">
      <c r="A599" s="51"/>
      <c r="B599" s="51"/>
      <c r="C599" s="61"/>
      <c r="D599" s="51"/>
    </row>
    <row r="600" customFormat="false" ht="15.75" hidden="false" customHeight="true" outlineLevel="0" collapsed="false">
      <c r="A600" s="51"/>
      <c r="B600" s="51"/>
      <c r="C600" s="61"/>
      <c r="D600" s="51"/>
    </row>
    <row r="601" customFormat="false" ht="15.75" hidden="false" customHeight="true" outlineLevel="0" collapsed="false">
      <c r="A601" s="51"/>
      <c r="B601" s="51"/>
      <c r="C601" s="61"/>
      <c r="D601" s="51"/>
    </row>
    <row r="602" customFormat="false" ht="15.75" hidden="false" customHeight="true" outlineLevel="0" collapsed="false">
      <c r="A602" s="51"/>
      <c r="B602" s="51"/>
      <c r="C602" s="61"/>
      <c r="D602" s="51"/>
    </row>
    <row r="603" customFormat="false" ht="15.75" hidden="false" customHeight="true" outlineLevel="0" collapsed="false">
      <c r="A603" s="51"/>
      <c r="B603" s="51"/>
      <c r="C603" s="61"/>
      <c r="D603" s="51"/>
    </row>
    <row r="604" customFormat="false" ht="15.75" hidden="false" customHeight="true" outlineLevel="0" collapsed="false">
      <c r="A604" s="51"/>
      <c r="B604" s="51"/>
      <c r="C604" s="61"/>
      <c r="D604" s="51"/>
    </row>
    <row r="605" customFormat="false" ht="15.75" hidden="false" customHeight="true" outlineLevel="0" collapsed="false">
      <c r="A605" s="51"/>
      <c r="B605" s="51"/>
      <c r="C605" s="61"/>
      <c r="D605" s="51"/>
    </row>
    <row r="606" customFormat="false" ht="15.75" hidden="false" customHeight="true" outlineLevel="0" collapsed="false">
      <c r="A606" s="51"/>
      <c r="B606" s="51"/>
      <c r="C606" s="61"/>
      <c r="D606" s="51"/>
    </row>
    <row r="607" customFormat="false" ht="15.75" hidden="false" customHeight="true" outlineLevel="0" collapsed="false">
      <c r="A607" s="51"/>
      <c r="B607" s="51"/>
      <c r="C607" s="61"/>
      <c r="D607" s="51"/>
    </row>
    <row r="608" customFormat="false" ht="15.75" hidden="false" customHeight="true" outlineLevel="0" collapsed="false">
      <c r="A608" s="51"/>
      <c r="B608" s="51"/>
      <c r="C608" s="61"/>
      <c r="D608" s="51"/>
    </row>
    <row r="609" customFormat="false" ht="15.75" hidden="false" customHeight="true" outlineLevel="0" collapsed="false">
      <c r="A609" s="51"/>
      <c r="B609" s="51"/>
      <c r="C609" s="61"/>
      <c r="D609" s="51"/>
    </row>
    <row r="610" customFormat="false" ht="15.75" hidden="false" customHeight="true" outlineLevel="0" collapsed="false">
      <c r="A610" s="51"/>
      <c r="B610" s="51"/>
      <c r="C610" s="61"/>
      <c r="D610" s="51"/>
    </row>
    <row r="611" customFormat="false" ht="15.75" hidden="false" customHeight="true" outlineLevel="0" collapsed="false">
      <c r="A611" s="51"/>
      <c r="B611" s="51"/>
      <c r="C611" s="61"/>
      <c r="D611" s="51"/>
    </row>
    <row r="612" customFormat="false" ht="15.75" hidden="false" customHeight="true" outlineLevel="0" collapsed="false">
      <c r="A612" s="51"/>
      <c r="B612" s="51"/>
      <c r="C612" s="61"/>
      <c r="D612" s="51"/>
    </row>
    <row r="613" customFormat="false" ht="15.75" hidden="false" customHeight="true" outlineLevel="0" collapsed="false">
      <c r="A613" s="51"/>
      <c r="B613" s="51"/>
      <c r="C613" s="61"/>
      <c r="D613" s="51"/>
    </row>
    <row r="614" customFormat="false" ht="15.75" hidden="false" customHeight="true" outlineLevel="0" collapsed="false">
      <c r="A614" s="51"/>
      <c r="B614" s="51"/>
      <c r="C614" s="61"/>
      <c r="D614" s="51"/>
    </row>
    <row r="615" customFormat="false" ht="15.75" hidden="false" customHeight="true" outlineLevel="0" collapsed="false">
      <c r="A615" s="51"/>
      <c r="B615" s="51"/>
      <c r="C615" s="61"/>
      <c r="D615" s="51"/>
    </row>
    <row r="616" customFormat="false" ht="15.75" hidden="false" customHeight="true" outlineLevel="0" collapsed="false">
      <c r="A616" s="51"/>
      <c r="B616" s="51"/>
      <c r="C616" s="61"/>
      <c r="D616" s="51"/>
    </row>
    <row r="617" customFormat="false" ht="15.75" hidden="false" customHeight="true" outlineLevel="0" collapsed="false">
      <c r="A617" s="51"/>
      <c r="B617" s="51"/>
      <c r="C617" s="61"/>
      <c r="D617" s="51"/>
    </row>
    <row r="618" customFormat="false" ht="15.75" hidden="false" customHeight="true" outlineLevel="0" collapsed="false">
      <c r="A618" s="51"/>
      <c r="B618" s="51"/>
      <c r="C618" s="61"/>
      <c r="D618" s="51"/>
    </row>
    <row r="619" customFormat="false" ht="15.75" hidden="false" customHeight="true" outlineLevel="0" collapsed="false">
      <c r="A619" s="51"/>
      <c r="B619" s="51"/>
      <c r="C619" s="61"/>
      <c r="D619" s="51"/>
    </row>
    <row r="620" customFormat="false" ht="15.75" hidden="false" customHeight="true" outlineLevel="0" collapsed="false">
      <c r="A620" s="51"/>
      <c r="B620" s="51"/>
      <c r="C620" s="61"/>
      <c r="D620" s="51"/>
    </row>
    <row r="621" customFormat="false" ht="15.75" hidden="false" customHeight="true" outlineLevel="0" collapsed="false">
      <c r="A621" s="51"/>
      <c r="B621" s="51"/>
      <c r="C621" s="61"/>
      <c r="D621" s="51"/>
    </row>
    <row r="622" customFormat="false" ht="15.75" hidden="false" customHeight="true" outlineLevel="0" collapsed="false">
      <c r="A622" s="51"/>
      <c r="B622" s="51"/>
      <c r="C622" s="61"/>
      <c r="D622" s="51"/>
    </row>
    <row r="623" customFormat="false" ht="15.75" hidden="false" customHeight="true" outlineLevel="0" collapsed="false">
      <c r="A623" s="51"/>
      <c r="B623" s="51"/>
      <c r="C623" s="61"/>
      <c r="D623" s="51"/>
    </row>
    <row r="624" customFormat="false" ht="15.75" hidden="false" customHeight="true" outlineLevel="0" collapsed="false">
      <c r="A624" s="51"/>
      <c r="B624" s="51"/>
      <c r="C624" s="61"/>
      <c r="D624" s="51"/>
    </row>
    <row r="625" customFormat="false" ht="15.75" hidden="false" customHeight="true" outlineLevel="0" collapsed="false">
      <c r="A625" s="51"/>
      <c r="B625" s="51"/>
      <c r="C625" s="61"/>
      <c r="D625" s="51"/>
    </row>
    <row r="626" customFormat="false" ht="15.75" hidden="false" customHeight="true" outlineLevel="0" collapsed="false">
      <c r="A626" s="51"/>
      <c r="B626" s="51"/>
      <c r="C626" s="61"/>
      <c r="D626" s="51"/>
    </row>
    <row r="627" customFormat="false" ht="15.75" hidden="false" customHeight="true" outlineLevel="0" collapsed="false">
      <c r="A627" s="51"/>
      <c r="B627" s="51"/>
      <c r="C627" s="61"/>
      <c r="D627" s="51"/>
    </row>
    <row r="628" customFormat="false" ht="15.75" hidden="false" customHeight="true" outlineLevel="0" collapsed="false">
      <c r="A628" s="51"/>
      <c r="B628" s="51"/>
      <c r="C628" s="61"/>
      <c r="D628" s="51"/>
    </row>
    <row r="629" customFormat="false" ht="15.75" hidden="false" customHeight="true" outlineLevel="0" collapsed="false">
      <c r="A629" s="51"/>
      <c r="B629" s="51"/>
      <c r="C629" s="61"/>
      <c r="D629" s="51"/>
    </row>
    <row r="630" customFormat="false" ht="15.75" hidden="false" customHeight="true" outlineLevel="0" collapsed="false">
      <c r="A630" s="51"/>
      <c r="B630" s="51"/>
      <c r="C630" s="61"/>
      <c r="D630" s="51"/>
    </row>
    <row r="631" customFormat="false" ht="15.75" hidden="false" customHeight="true" outlineLevel="0" collapsed="false">
      <c r="A631" s="51"/>
      <c r="B631" s="51"/>
      <c r="C631" s="61"/>
      <c r="D631" s="51"/>
    </row>
    <row r="632" customFormat="false" ht="15.75" hidden="false" customHeight="true" outlineLevel="0" collapsed="false">
      <c r="A632" s="51"/>
      <c r="B632" s="51"/>
      <c r="C632" s="61"/>
      <c r="D632" s="51"/>
    </row>
    <row r="633" customFormat="false" ht="15.75" hidden="false" customHeight="true" outlineLevel="0" collapsed="false">
      <c r="A633" s="51"/>
      <c r="B633" s="51"/>
      <c r="C633" s="61"/>
      <c r="D633" s="51"/>
    </row>
    <row r="634" customFormat="false" ht="15.75" hidden="false" customHeight="true" outlineLevel="0" collapsed="false">
      <c r="A634" s="51"/>
      <c r="B634" s="51"/>
      <c r="C634" s="61"/>
      <c r="D634" s="51"/>
    </row>
    <row r="635" customFormat="false" ht="15.75" hidden="false" customHeight="true" outlineLevel="0" collapsed="false">
      <c r="A635" s="51"/>
      <c r="B635" s="51"/>
      <c r="C635" s="61"/>
      <c r="D635" s="51"/>
    </row>
    <row r="636" customFormat="false" ht="15.75" hidden="false" customHeight="true" outlineLevel="0" collapsed="false">
      <c r="A636" s="51"/>
      <c r="B636" s="51"/>
      <c r="C636" s="61"/>
      <c r="D636" s="51"/>
    </row>
    <row r="637" customFormat="false" ht="15.75" hidden="false" customHeight="true" outlineLevel="0" collapsed="false">
      <c r="A637" s="51"/>
      <c r="B637" s="51"/>
      <c r="C637" s="61"/>
      <c r="D637" s="51"/>
    </row>
    <row r="638" customFormat="false" ht="15.75" hidden="false" customHeight="true" outlineLevel="0" collapsed="false">
      <c r="A638" s="51"/>
      <c r="B638" s="51"/>
      <c r="C638" s="61"/>
      <c r="D638" s="51"/>
    </row>
    <row r="639" customFormat="false" ht="15.75" hidden="false" customHeight="true" outlineLevel="0" collapsed="false">
      <c r="A639" s="51"/>
      <c r="B639" s="51"/>
      <c r="C639" s="61"/>
      <c r="D639" s="51"/>
    </row>
    <row r="640" customFormat="false" ht="15.75" hidden="false" customHeight="true" outlineLevel="0" collapsed="false">
      <c r="A640" s="51"/>
      <c r="B640" s="51"/>
      <c r="C640" s="61"/>
      <c r="D640" s="51"/>
    </row>
    <row r="641" customFormat="false" ht="15.75" hidden="false" customHeight="true" outlineLevel="0" collapsed="false">
      <c r="A641" s="51"/>
      <c r="B641" s="51"/>
      <c r="C641" s="61"/>
      <c r="D641" s="51"/>
    </row>
    <row r="642" customFormat="false" ht="15.75" hidden="false" customHeight="true" outlineLevel="0" collapsed="false">
      <c r="A642" s="51"/>
      <c r="B642" s="51"/>
      <c r="C642" s="61"/>
      <c r="D642" s="51"/>
    </row>
    <row r="643" customFormat="false" ht="15.75" hidden="false" customHeight="true" outlineLevel="0" collapsed="false">
      <c r="A643" s="51"/>
      <c r="B643" s="51"/>
      <c r="C643" s="61"/>
      <c r="D643" s="51"/>
    </row>
    <row r="644" customFormat="false" ht="15.75" hidden="false" customHeight="true" outlineLevel="0" collapsed="false">
      <c r="A644" s="51"/>
      <c r="B644" s="51"/>
      <c r="C644" s="61"/>
      <c r="D644" s="51"/>
    </row>
    <row r="645" customFormat="false" ht="15.75" hidden="false" customHeight="true" outlineLevel="0" collapsed="false">
      <c r="A645" s="51"/>
      <c r="B645" s="51"/>
      <c r="C645" s="61"/>
      <c r="D645" s="51"/>
    </row>
    <row r="646" customFormat="false" ht="15.75" hidden="false" customHeight="true" outlineLevel="0" collapsed="false">
      <c r="A646" s="51"/>
      <c r="B646" s="51"/>
      <c r="C646" s="61"/>
      <c r="D646" s="51"/>
    </row>
    <row r="647" customFormat="false" ht="15.75" hidden="false" customHeight="true" outlineLevel="0" collapsed="false">
      <c r="A647" s="51"/>
      <c r="B647" s="51"/>
      <c r="C647" s="61"/>
      <c r="D647" s="51"/>
    </row>
    <row r="648" customFormat="false" ht="15.75" hidden="false" customHeight="true" outlineLevel="0" collapsed="false">
      <c r="A648" s="51"/>
      <c r="B648" s="51"/>
      <c r="C648" s="61"/>
      <c r="D648" s="51"/>
    </row>
    <row r="649" customFormat="false" ht="15.75" hidden="false" customHeight="true" outlineLevel="0" collapsed="false">
      <c r="A649" s="51"/>
      <c r="B649" s="51"/>
      <c r="C649" s="61"/>
      <c r="D649" s="51"/>
    </row>
    <row r="650" customFormat="false" ht="15.75" hidden="false" customHeight="true" outlineLevel="0" collapsed="false">
      <c r="A650" s="51"/>
      <c r="B650" s="51"/>
      <c r="C650" s="61"/>
      <c r="D650" s="51"/>
    </row>
    <row r="651" customFormat="false" ht="15.75" hidden="false" customHeight="true" outlineLevel="0" collapsed="false">
      <c r="A651" s="51"/>
      <c r="B651" s="51"/>
      <c r="C651" s="61"/>
      <c r="D651" s="51"/>
    </row>
    <row r="652" customFormat="false" ht="15.75" hidden="false" customHeight="true" outlineLevel="0" collapsed="false">
      <c r="A652" s="51"/>
      <c r="B652" s="51"/>
      <c r="C652" s="61"/>
      <c r="D652" s="51"/>
    </row>
    <row r="653" customFormat="false" ht="15.75" hidden="false" customHeight="true" outlineLevel="0" collapsed="false">
      <c r="A653" s="51"/>
      <c r="B653" s="51"/>
      <c r="C653" s="61"/>
      <c r="D653" s="51"/>
    </row>
    <row r="654" customFormat="false" ht="15.75" hidden="false" customHeight="true" outlineLevel="0" collapsed="false">
      <c r="A654" s="51"/>
      <c r="B654" s="51"/>
      <c r="C654" s="61"/>
      <c r="D654" s="51"/>
    </row>
    <row r="655" customFormat="false" ht="15.75" hidden="false" customHeight="true" outlineLevel="0" collapsed="false">
      <c r="A655" s="51"/>
      <c r="B655" s="51"/>
      <c r="C655" s="61"/>
      <c r="D655" s="51"/>
    </row>
    <row r="656" customFormat="false" ht="15.75" hidden="false" customHeight="true" outlineLevel="0" collapsed="false">
      <c r="A656" s="51"/>
      <c r="B656" s="51"/>
      <c r="C656" s="61"/>
      <c r="D656" s="51"/>
    </row>
    <row r="657" customFormat="false" ht="15.75" hidden="false" customHeight="true" outlineLevel="0" collapsed="false">
      <c r="A657" s="51"/>
      <c r="B657" s="51"/>
      <c r="C657" s="61"/>
      <c r="D657" s="51"/>
    </row>
    <row r="658" customFormat="false" ht="15.75" hidden="false" customHeight="true" outlineLevel="0" collapsed="false">
      <c r="A658" s="51"/>
      <c r="B658" s="51"/>
      <c r="C658" s="61"/>
      <c r="D658" s="51"/>
    </row>
    <row r="659" customFormat="false" ht="15.75" hidden="false" customHeight="true" outlineLevel="0" collapsed="false">
      <c r="A659" s="51"/>
      <c r="B659" s="51"/>
      <c r="C659" s="61"/>
      <c r="D659" s="51"/>
    </row>
    <row r="660" customFormat="false" ht="15.75" hidden="false" customHeight="true" outlineLevel="0" collapsed="false">
      <c r="A660" s="51"/>
      <c r="B660" s="51"/>
      <c r="C660" s="61"/>
      <c r="D660" s="51"/>
    </row>
    <row r="661" customFormat="false" ht="15.75" hidden="false" customHeight="true" outlineLevel="0" collapsed="false">
      <c r="A661" s="51"/>
      <c r="B661" s="51"/>
      <c r="C661" s="61"/>
      <c r="D661" s="51"/>
    </row>
    <row r="662" customFormat="false" ht="15.75" hidden="false" customHeight="true" outlineLevel="0" collapsed="false">
      <c r="A662" s="51"/>
      <c r="B662" s="51"/>
      <c r="C662" s="61"/>
      <c r="D662" s="51"/>
    </row>
    <row r="663" customFormat="false" ht="15.75" hidden="false" customHeight="true" outlineLevel="0" collapsed="false">
      <c r="A663" s="51"/>
      <c r="B663" s="51"/>
      <c r="C663" s="61"/>
      <c r="D663" s="51"/>
    </row>
    <row r="664" customFormat="false" ht="15.75" hidden="false" customHeight="true" outlineLevel="0" collapsed="false">
      <c r="A664" s="51"/>
      <c r="B664" s="51"/>
      <c r="C664" s="61"/>
      <c r="D664" s="51"/>
    </row>
    <row r="665" customFormat="false" ht="15.75" hidden="false" customHeight="true" outlineLevel="0" collapsed="false">
      <c r="A665" s="51"/>
      <c r="B665" s="51"/>
      <c r="C665" s="61"/>
      <c r="D665" s="51"/>
    </row>
    <row r="666" customFormat="false" ht="15.75" hidden="false" customHeight="true" outlineLevel="0" collapsed="false">
      <c r="A666" s="51"/>
      <c r="B666" s="51"/>
      <c r="C666" s="61"/>
      <c r="D666" s="51"/>
    </row>
    <row r="667" customFormat="false" ht="15.75" hidden="false" customHeight="true" outlineLevel="0" collapsed="false">
      <c r="A667" s="51"/>
      <c r="B667" s="51"/>
      <c r="C667" s="61"/>
      <c r="D667" s="51"/>
    </row>
    <row r="668" customFormat="false" ht="15.75" hidden="false" customHeight="true" outlineLevel="0" collapsed="false">
      <c r="A668" s="51"/>
      <c r="B668" s="51"/>
      <c r="C668" s="61"/>
      <c r="D668" s="51"/>
    </row>
    <row r="669" customFormat="false" ht="15.75" hidden="false" customHeight="true" outlineLevel="0" collapsed="false">
      <c r="A669" s="51"/>
      <c r="B669" s="51"/>
      <c r="C669" s="61"/>
      <c r="D669" s="51"/>
    </row>
    <row r="670" customFormat="false" ht="15.75" hidden="false" customHeight="true" outlineLevel="0" collapsed="false">
      <c r="A670" s="51"/>
      <c r="B670" s="51"/>
      <c r="C670" s="61"/>
      <c r="D670" s="51"/>
    </row>
    <row r="671" customFormat="false" ht="15.75" hidden="false" customHeight="true" outlineLevel="0" collapsed="false">
      <c r="A671" s="51"/>
      <c r="B671" s="51"/>
      <c r="C671" s="61"/>
      <c r="D671" s="51"/>
    </row>
    <row r="672" customFormat="false" ht="15.75" hidden="false" customHeight="true" outlineLevel="0" collapsed="false">
      <c r="A672" s="51"/>
      <c r="B672" s="51"/>
      <c r="C672" s="61"/>
      <c r="D672" s="51"/>
    </row>
    <row r="673" customFormat="false" ht="15.75" hidden="false" customHeight="true" outlineLevel="0" collapsed="false">
      <c r="A673" s="51"/>
      <c r="B673" s="51"/>
      <c r="C673" s="61"/>
      <c r="D673" s="51"/>
    </row>
    <row r="674" customFormat="false" ht="15.75" hidden="false" customHeight="true" outlineLevel="0" collapsed="false">
      <c r="A674" s="51"/>
      <c r="B674" s="51"/>
      <c r="C674" s="61"/>
      <c r="D674" s="51"/>
    </row>
    <row r="675" customFormat="false" ht="15.75" hidden="false" customHeight="true" outlineLevel="0" collapsed="false">
      <c r="A675" s="51"/>
      <c r="B675" s="51"/>
      <c r="C675" s="61"/>
      <c r="D675" s="51"/>
    </row>
    <row r="676" customFormat="false" ht="15.75" hidden="false" customHeight="true" outlineLevel="0" collapsed="false">
      <c r="A676" s="51"/>
      <c r="B676" s="51"/>
      <c r="C676" s="61"/>
      <c r="D676" s="51"/>
    </row>
    <row r="677" customFormat="false" ht="15.75" hidden="false" customHeight="true" outlineLevel="0" collapsed="false">
      <c r="A677" s="51"/>
      <c r="B677" s="51"/>
      <c r="C677" s="61"/>
      <c r="D677" s="51"/>
    </row>
    <row r="678" customFormat="false" ht="15.75" hidden="false" customHeight="true" outlineLevel="0" collapsed="false">
      <c r="A678" s="51"/>
      <c r="B678" s="51"/>
      <c r="C678" s="61"/>
      <c r="D678" s="51"/>
    </row>
    <row r="679" customFormat="false" ht="15.75" hidden="false" customHeight="true" outlineLevel="0" collapsed="false">
      <c r="A679" s="51"/>
      <c r="B679" s="51"/>
      <c r="C679" s="61"/>
      <c r="D679" s="51"/>
    </row>
    <row r="680" customFormat="false" ht="15.75" hidden="false" customHeight="true" outlineLevel="0" collapsed="false">
      <c r="A680" s="51"/>
      <c r="B680" s="51"/>
      <c r="C680" s="61"/>
      <c r="D680" s="51"/>
    </row>
    <row r="681" customFormat="false" ht="15.75" hidden="false" customHeight="true" outlineLevel="0" collapsed="false">
      <c r="A681" s="51"/>
      <c r="B681" s="51"/>
      <c r="C681" s="61"/>
      <c r="D681" s="51"/>
    </row>
    <row r="682" customFormat="false" ht="15.75" hidden="false" customHeight="true" outlineLevel="0" collapsed="false">
      <c r="A682" s="51"/>
      <c r="B682" s="51"/>
      <c r="C682" s="61"/>
      <c r="D682" s="51"/>
    </row>
    <row r="683" customFormat="false" ht="15.75" hidden="false" customHeight="true" outlineLevel="0" collapsed="false">
      <c r="A683" s="51"/>
      <c r="B683" s="51"/>
      <c r="C683" s="61"/>
      <c r="D683" s="51"/>
    </row>
    <row r="684" customFormat="false" ht="15.75" hidden="false" customHeight="true" outlineLevel="0" collapsed="false">
      <c r="A684" s="51"/>
      <c r="B684" s="51"/>
      <c r="C684" s="61"/>
      <c r="D684" s="51"/>
    </row>
    <row r="685" customFormat="false" ht="15.75" hidden="false" customHeight="true" outlineLevel="0" collapsed="false">
      <c r="A685" s="51"/>
      <c r="B685" s="51"/>
      <c r="C685" s="61"/>
      <c r="D685" s="51"/>
    </row>
    <row r="686" customFormat="false" ht="15.75" hidden="false" customHeight="true" outlineLevel="0" collapsed="false">
      <c r="A686" s="51"/>
      <c r="B686" s="51"/>
      <c r="C686" s="61"/>
      <c r="D686" s="51"/>
    </row>
    <row r="687" customFormat="false" ht="15.75" hidden="false" customHeight="true" outlineLevel="0" collapsed="false">
      <c r="A687" s="51"/>
      <c r="B687" s="51"/>
      <c r="C687" s="61"/>
      <c r="D687" s="51"/>
    </row>
    <row r="688" customFormat="false" ht="15.75" hidden="false" customHeight="true" outlineLevel="0" collapsed="false">
      <c r="A688" s="51"/>
      <c r="B688" s="51"/>
      <c r="C688" s="61"/>
      <c r="D688" s="51"/>
    </row>
    <row r="689" customFormat="false" ht="15.75" hidden="false" customHeight="true" outlineLevel="0" collapsed="false">
      <c r="A689" s="51"/>
      <c r="B689" s="51"/>
      <c r="C689" s="61"/>
      <c r="D689" s="51"/>
    </row>
    <row r="690" customFormat="false" ht="15.75" hidden="false" customHeight="true" outlineLevel="0" collapsed="false">
      <c r="A690" s="51"/>
      <c r="B690" s="51"/>
      <c r="C690" s="61"/>
      <c r="D690" s="51"/>
    </row>
    <row r="691" customFormat="false" ht="15.75" hidden="false" customHeight="true" outlineLevel="0" collapsed="false">
      <c r="A691" s="51"/>
      <c r="B691" s="51"/>
      <c r="C691" s="61"/>
      <c r="D691" s="51"/>
    </row>
    <row r="692" customFormat="false" ht="15.75" hidden="false" customHeight="true" outlineLevel="0" collapsed="false">
      <c r="A692" s="51"/>
      <c r="B692" s="51"/>
      <c r="C692" s="61"/>
      <c r="D692" s="51"/>
    </row>
    <row r="693" customFormat="false" ht="15.75" hidden="false" customHeight="true" outlineLevel="0" collapsed="false">
      <c r="A693" s="51"/>
      <c r="B693" s="51"/>
      <c r="C693" s="61"/>
      <c r="D693" s="51"/>
    </row>
    <row r="694" customFormat="false" ht="15.75" hidden="false" customHeight="true" outlineLevel="0" collapsed="false">
      <c r="A694" s="51"/>
      <c r="B694" s="51"/>
      <c r="C694" s="61"/>
      <c r="D694" s="51"/>
    </row>
    <row r="695" customFormat="false" ht="15.75" hidden="false" customHeight="true" outlineLevel="0" collapsed="false">
      <c r="A695" s="51"/>
      <c r="B695" s="51"/>
      <c r="C695" s="61"/>
      <c r="D695" s="51"/>
    </row>
    <row r="696" customFormat="false" ht="15.75" hidden="false" customHeight="true" outlineLevel="0" collapsed="false">
      <c r="A696" s="51"/>
      <c r="B696" s="51"/>
      <c r="C696" s="61"/>
      <c r="D696" s="51"/>
    </row>
    <row r="697" customFormat="false" ht="15.75" hidden="false" customHeight="true" outlineLevel="0" collapsed="false">
      <c r="A697" s="51"/>
      <c r="B697" s="51"/>
      <c r="C697" s="61"/>
      <c r="D697" s="51"/>
    </row>
    <row r="698" customFormat="false" ht="15.75" hidden="false" customHeight="true" outlineLevel="0" collapsed="false">
      <c r="A698" s="51"/>
      <c r="B698" s="51"/>
      <c r="C698" s="61"/>
      <c r="D698" s="51"/>
    </row>
    <row r="699" customFormat="false" ht="15.75" hidden="false" customHeight="true" outlineLevel="0" collapsed="false">
      <c r="A699" s="51"/>
      <c r="B699" s="51"/>
      <c r="C699" s="61"/>
      <c r="D699" s="51"/>
    </row>
    <row r="700" customFormat="false" ht="15.75" hidden="false" customHeight="true" outlineLevel="0" collapsed="false">
      <c r="A700" s="51"/>
      <c r="B700" s="51"/>
      <c r="C700" s="61"/>
      <c r="D700" s="51"/>
    </row>
    <row r="701" customFormat="false" ht="15.75" hidden="false" customHeight="true" outlineLevel="0" collapsed="false">
      <c r="A701" s="51"/>
      <c r="B701" s="51"/>
      <c r="C701" s="61"/>
      <c r="D701" s="51"/>
    </row>
    <row r="702" customFormat="false" ht="15.75" hidden="false" customHeight="true" outlineLevel="0" collapsed="false">
      <c r="A702" s="51"/>
      <c r="B702" s="51"/>
      <c r="C702" s="61"/>
      <c r="D702" s="51"/>
    </row>
    <row r="703" customFormat="false" ht="15.75" hidden="false" customHeight="true" outlineLevel="0" collapsed="false">
      <c r="A703" s="51"/>
      <c r="B703" s="51"/>
      <c r="C703" s="61"/>
      <c r="D703" s="51"/>
    </row>
    <row r="704" customFormat="false" ht="15.75" hidden="false" customHeight="true" outlineLevel="0" collapsed="false">
      <c r="A704" s="51"/>
      <c r="B704" s="51"/>
      <c r="C704" s="61"/>
      <c r="D704" s="51"/>
    </row>
    <row r="705" customFormat="false" ht="15.75" hidden="false" customHeight="true" outlineLevel="0" collapsed="false">
      <c r="A705" s="51"/>
      <c r="B705" s="51"/>
      <c r="C705" s="61"/>
      <c r="D705" s="51"/>
    </row>
    <row r="706" customFormat="false" ht="15.75" hidden="false" customHeight="true" outlineLevel="0" collapsed="false">
      <c r="A706" s="51"/>
      <c r="B706" s="51"/>
      <c r="C706" s="61"/>
      <c r="D706" s="51"/>
    </row>
    <row r="707" customFormat="false" ht="15.75" hidden="false" customHeight="true" outlineLevel="0" collapsed="false">
      <c r="A707" s="51"/>
      <c r="B707" s="51"/>
      <c r="C707" s="61"/>
      <c r="D707" s="51"/>
    </row>
    <row r="708" customFormat="false" ht="15.75" hidden="false" customHeight="true" outlineLevel="0" collapsed="false">
      <c r="A708" s="51"/>
      <c r="B708" s="51"/>
      <c r="C708" s="61"/>
      <c r="D708" s="51"/>
    </row>
    <row r="709" customFormat="false" ht="15.75" hidden="false" customHeight="true" outlineLevel="0" collapsed="false">
      <c r="A709" s="51"/>
      <c r="B709" s="51"/>
      <c r="C709" s="61"/>
      <c r="D709" s="51"/>
    </row>
    <row r="710" customFormat="false" ht="15.75" hidden="false" customHeight="true" outlineLevel="0" collapsed="false">
      <c r="A710" s="51"/>
      <c r="B710" s="51"/>
      <c r="C710" s="61"/>
      <c r="D710" s="51"/>
    </row>
    <row r="711" customFormat="false" ht="15.75" hidden="false" customHeight="true" outlineLevel="0" collapsed="false">
      <c r="A711" s="51"/>
      <c r="B711" s="51"/>
      <c r="C711" s="61"/>
      <c r="D711" s="51"/>
    </row>
    <row r="712" customFormat="false" ht="15.75" hidden="false" customHeight="true" outlineLevel="0" collapsed="false">
      <c r="A712" s="51"/>
      <c r="B712" s="51"/>
      <c r="C712" s="61"/>
      <c r="D712" s="51"/>
    </row>
    <row r="713" customFormat="false" ht="15.75" hidden="false" customHeight="true" outlineLevel="0" collapsed="false">
      <c r="A713" s="51"/>
      <c r="B713" s="51"/>
      <c r="C713" s="61"/>
      <c r="D713" s="51"/>
    </row>
    <row r="714" customFormat="false" ht="15.75" hidden="false" customHeight="true" outlineLevel="0" collapsed="false">
      <c r="A714" s="51"/>
      <c r="B714" s="51"/>
      <c r="C714" s="61"/>
      <c r="D714" s="51"/>
    </row>
    <row r="715" customFormat="false" ht="15.75" hidden="false" customHeight="true" outlineLevel="0" collapsed="false">
      <c r="A715" s="51"/>
      <c r="B715" s="51"/>
      <c r="C715" s="61"/>
      <c r="D715" s="51"/>
    </row>
    <row r="716" customFormat="false" ht="15.75" hidden="false" customHeight="true" outlineLevel="0" collapsed="false">
      <c r="A716" s="51"/>
      <c r="B716" s="51"/>
      <c r="C716" s="61"/>
      <c r="D716" s="51"/>
    </row>
    <row r="717" customFormat="false" ht="15.75" hidden="false" customHeight="true" outlineLevel="0" collapsed="false">
      <c r="A717" s="51"/>
      <c r="B717" s="51"/>
      <c r="C717" s="61"/>
      <c r="D717" s="51"/>
    </row>
    <row r="718" customFormat="false" ht="15.75" hidden="false" customHeight="true" outlineLevel="0" collapsed="false">
      <c r="A718" s="51"/>
      <c r="B718" s="51"/>
      <c r="C718" s="61"/>
      <c r="D718" s="51"/>
    </row>
    <row r="719" customFormat="false" ht="15.75" hidden="false" customHeight="true" outlineLevel="0" collapsed="false">
      <c r="A719" s="51"/>
      <c r="B719" s="51"/>
      <c r="C719" s="61"/>
      <c r="D719" s="51"/>
    </row>
    <row r="720" customFormat="false" ht="15.75" hidden="false" customHeight="true" outlineLevel="0" collapsed="false">
      <c r="A720" s="51"/>
      <c r="B720" s="51"/>
      <c r="C720" s="61"/>
      <c r="D720" s="51"/>
    </row>
    <row r="721" customFormat="false" ht="15.75" hidden="false" customHeight="true" outlineLevel="0" collapsed="false">
      <c r="A721" s="51"/>
      <c r="B721" s="51"/>
      <c r="C721" s="61"/>
      <c r="D721" s="51"/>
    </row>
    <row r="722" customFormat="false" ht="15.75" hidden="false" customHeight="true" outlineLevel="0" collapsed="false">
      <c r="A722" s="51"/>
      <c r="B722" s="51"/>
      <c r="C722" s="61"/>
      <c r="D722" s="51"/>
    </row>
    <row r="723" customFormat="false" ht="15.75" hidden="false" customHeight="true" outlineLevel="0" collapsed="false">
      <c r="A723" s="51"/>
      <c r="B723" s="51"/>
      <c r="C723" s="61"/>
      <c r="D723" s="51"/>
    </row>
    <row r="724" customFormat="false" ht="15.75" hidden="false" customHeight="true" outlineLevel="0" collapsed="false">
      <c r="A724" s="51"/>
      <c r="B724" s="51"/>
      <c r="C724" s="61"/>
      <c r="D724" s="51"/>
    </row>
    <row r="725" customFormat="false" ht="15.75" hidden="false" customHeight="true" outlineLevel="0" collapsed="false">
      <c r="A725" s="51"/>
      <c r="B725" s="51"/>
      <c r="C725" s="61"/>
      <c r="D725" s="51"/>
    </row>
    <row r="726" customFormat="false" ht="15.75" hidden="false" customHeight="true" outlineLevel="0" collapsed="false">
      <c r="A726" s="51"/>
      <c r="B726" s="51"/>
      <c r="C726" s="61"/>
      <c r="D726" s="51"/>
    </row>
    <row r="727" customFormat="false" ht="15.75" hidden="false" customHeight="true" outlineLevel="0" collapsed="false">
      <c r="A727" s="51"/>
      <c r="B727" s="51"/>
      <c r="C727" s="61"/>
      <c r="D727" s="51"/>
    </row>
    <row r="728" customFormat="false" ht="15.75" hidden="false" customHeight="true" outlineLevel="0" collapsed="false">
      <c r="A728" s="51"/>
      <c r="B728" s="51"/>
      <c r="C728" s="61"/>
      <c r="D728" s="51"/>
    </row>
    <row r="729" customFormat="false" ht="15.75" hidden="false" customHeight="true" outlineLevel="0" collapsed="false">
      <c r="A729" s="51"/>
      <c r="B729" s="51"/>
      <c r="C729" s="61"/>
      <c r="D729" s="51"/>
    </row>
    <row r="730" customFormat="false" ht="15.75" hidden="false" customHeight="true" outlineLevel="0" collapsed="false">
      <c r="A730" s="51"/>
      <c r="B730" s="51"/>
      <c r="C730" s="61"/>
      <c r="D730" s="51"/>
    </row>
    <row r="731" customFormat="false" ht="15.75" hidden="false" customHeight="true" outlineLevel="0" collapsed="false">
      <c r="A731" s="51"/>
      <c r="B731" s="51"/>
      <c r="C731" s="61"/>
      <c r="D731" s="51"/>
    </row>
    <row r="732" customFormat="false" ht="15.75" hidden="false" customHeight="true" outlineLevel="0" collapsed="false">
      <c r="A732" s="51"/>
      <c r="B732" s="51"/>
      <c r="C732" s="61"/>
      <c r="D732" s="51"/>
    </row>
    <row r="733" customFormat="false" ht="15.75" hidden="false" customHeight="true" outlineLevel="0" collapsed="false">
      <c r="A733" s="51"/>
      <c r="B733" s="51"/>
      <c r="C733" s="61"/>
      <c r="D733" s="51"/>
    </row>
    <row r="734" customFormat="false" ht="15.75" hidden="false" customHeight="true" outlineLevel="0" collapsed="false">
      <c r="A734" s="51"/>
      <c r="B734" s="51"/>
      <c r="C734" s="61"/>
      <c r="D734" s="51"/>
    </row>
    <row r="735" customFormat="false" ht="15.75" hidden="false" customHeight="true" outlineLevel="0" collapsed="false">
      <c r="A735" s="51"/>
      <c r="B735" s="51"/>
      <c r="C735" s="61"/>
      <c r="D735" s="51"/>
    </row>
    <row r="736" customFormat="false" ht="15.75" hidden="false" customHeight="true" outlineLevel="0" collapsed="false">
      <c r="A736" s="51"/>
      <c r="B736" s="51"/>
      <c r="C736" s="61"/>
      <c r="D736" s="51"/>
    </row>
    <row r="737" customFormat="false" ht="15.75" hidden="false" customHeight="true" outlineLevel="0" collapsed="false">
      <c r="A737" s="51"/>
      <c r="B737" s="51"/>
      <c r="C737" s="61"/>
      <c r="D737" s="51"/>
    </row>
    <row r="738" customFormat="false" ht="15.75" hidden="false" customHeight="true" outlineLevel="0" collapsed="false">
      <c r="A738" s="51"/>
      <c r="B738" s="51"/>
      <c r="C738" s="61"/>
      <c r="D738" s="51"/>
    </row>
    <row r="739" customFormat="false" ht="15.75" hidden="false" customHeight="true" outlineLevel="0" collapsed="false">
      <c r="A739" s="51"/>
      <c r="B739" s="51"/>
      <c r="C739" s="61"/>
      <c r="D739" s="51"/>
    </row>
    <row r="740" customFormat="false" ht="15.75" hidden="false" customHeight="true" outlineLevel="0" collapsed="false">
      <c r="A740" s="51"/>
      <c r="B740" s="51"/>
      <c r="C740" s="61"/>
      <c r="D740" s="51"/>
    </row>
    <row r="741" customFormat="false" ht="15.75" hidden="false" customHeight="true" outlineLevel="0" collapsed="false">
      <c r="A741" s="51"/>
      <c r="B741" s="51"/>
      <c r="C741" s="61"/>
      <c r="D741" s="51"/>
    </row>
    <row r="742" customFormat="false" ht="15.75" hidden="false" customHeight="true" outlineLevel="0" collapsed="false">
      <c r="A742" s="51"/>
      <c r="B742" s="51"/>
      <c r="C742" s="61"/>
      <c r="D742" s="51"/>
    </row>
    <row r="743" customFormat="false" ht="15.75" hidden="false" customHeight="true" outlineLevel="0" collapsed="false">
      <c r="A743" s="51"/>
      <c r="B743" s="51"/>
      <c r="C743" s="61"/>
      <c r="D743" s="51"/>
    </row>
    <row r="744" customFormat="false" ht="15.75" hidden="false" customHeight="true" outlineLevel="0" collapsed="false">
      <c r="A744" s="51"/>
      <c r="B744" s="51"/>
      <c r="C744" s="61"/>
      <c r="D744" s="51"/>
    </row>
    <row r="745" customFormat="false" ht="15.75" hidden="false" customHeight="true" outlineLevel="0" collapsed="false">
      <c r="A745" s="51"/>
      <c r="B745" s="51"/>
      <c r="C745" s="61"/>
      <c r="D745" s="51"/>
    </row>
    <row r="746" customFormat="false" ht="15.75" hidden="false" customHeight="true" outlineLevel="0" collapsed="false">
      <c r="A746" s="51"/>
      <c r="B746" s="51"/>
      <c r="C746" s="61"/>
      <c r="D746" s="51"/>
    </row>
    <row r="747" customFormat="false" ht="15.75" hidden="false" customHeight="true" outlineLevel="0" collapsed="false">
      <c r="A747" s="51"/>
      <c r="B747" s="51"/>
      <c r="C747" s="61"/>
      <c r="D747" s="51"/>
    </row>
    <row r="748" customFormat="false" ht="15.75" hidden="false" customHeight="true" outlineLevel="0" collapsed="false">
      <c r="A748" s="51"/>
      <c r="B748" s="51"/>
      <c r="C748" s="61"/>
      <c r="D748" s="51"/>
    </row>
    <row r="749" customFormat="false" ht="15.75" hidden="false" customHeight="true" outlineLevel="0" collapsed="false">
      <c r="A749" s="51"/>
      <c r="B749" s="51"/>
      <c r="C749" s="61"/>
      <c r="D749" s="51"/>
    </row>
    <row r="750" customFormat="false" ht="15.75" hidden="false" customHeight="true" outlineLevel="0" collapsed="false">
      <c r="A750" s="51"/>
      <c r="B750" s="51"/>
      <c r="C750" s="61"/>
      <c r="D750" s="51"/>
    </row>
    <row r="751" customFormat="false" ht="15.75" hidden="false" customHeight="true" outlineLevel="0" collapsed="false">
      <c r="A751" s="51"/>
      <c r="B751" s="51"/>
      <c r="C751" s="61"/>
      <c r="D751" s="51"/>
    </row>
    <row r="752" customFormat="false" ht="15.75" hidden="false" customHeight="true" outlineLevel="0" collapsed="false">
      <c r="A752" s="51"/>
      <c r="B752" s="51"/>
      <c r="C752" s="61"/>
      <c r="D752" s="51"/>
    </row>
    <row r="753" customFormat="false" ht="15.75" hidden="false" customHeight="true" outlineLevel="0" collapsed="false">
      <c r="A753" s="51"/>
      <c r="B753" s="51"/>
      <c r="C753" s="61"/>
      <c r="D753" s="51"/>
    </row>
    <row r="754" customFormat="false" ht="15.75" hidden="false" customHeight="true" outlineLevel="0" collapsed="false">
      <c r="A754" s="51"/>
      <c r="B754" s="51"/>
      <c r="C754" s="61"/>
      <c r="D754" s="51"/>
    </row>
    <row r="755" customFormat="false" ht="15.75" hidden="false" customHeight="true" outlineLevel="0" collapsed="false">
      <c r="A755" s="51"/>
      <c r="B755" s="51"/>
      <c r="C755" s="61"/>
      <c r="D755" s="51"/>
    </row>
    <row r="756" customFormat="false" ht="15.75" hidden="false" customHeight="true" outlineLevel="0" collapsed="false">
      <c r="A756" s="51"/>
      <c r="B756" s="51"/>
      <c r="C756" s="61"/>
      <c r="D756" s="51"/>
    </row>
    <row r="757" customFormat="false" ht="15.75" hidden="false" customHeight="true" outlineLevel="0" collapsed="false">
      <c r="A757" s="51"/>
      <c r="B757" s="51"/>
      <c r="C757" s="61"/>
      <c r="D757" s="51"/>
    </row>
    <row r="758" customFormat="false" ht="15.75" hidden="false" customHeight="true" outlineLevel="0" collapsed="false">
      <c r="A758" s="51"/>
      <c r="B758" s="51"/>
      <c r="C758" s="61"/>
      <c r="D758" s="51"/>
    </row>
    <row r="759" customFormat="false" ht="15.75" hidden="false" customHeight="true" outlineLevel="0" collapsed="false">
      <c r="A759" s="51"/>
      <c r="B759" s="51"/>
      <c r="C759" s="61"/>
      <c r="D759" s="51"/>
    </row>
    <row r="760" customFormat="false" ht="15.75" hidden="false" customHeight="true" outlineLevel="0" collapsed="false">
      <c r="A760" s="51"/>
      <c r="B760" s="51"/>
      <c r="C760" s="61"/>
      <c r="D760" s="51"/>
    </row>
    <row r="761" customFormat="false" ht="15.75" hidden="false" customHeight="true" outlineLevel="0" collapsed="false">
      <c r="A761" s="51"/>
      <c r="B761" s="51"/>
      <c r="C761" s="61"/>
      <c r="D761" s="51"/>
    </row>
    <row r="762" customFormat="false" ht="15.75" hidden="false" customHeight="true" outlineLevel="0" collapsed="false">
      <c r="A762" s="51"/>
      <c r="B762" s="51"/>
      <c r="C762" s="61"/>
      <c r="D762" s="51"/>
    </row>
    <row r="763" customFormat="false" ht="15.75" hidden="false" customHeight="true" outlineLevel="0" collapsed="false">
      <c r="A763" s="51"/>
      <c r="B763" s="51"/>
      <c r="C763" s="61"/>
      <c r="D763" s="51"/>
    </row>
    <row r="764" customFormat="false" ht="15.75" hidden="false" customHeight="true" outlineLevel="0" collapsed="false">
      <c r="A764" s="51"/>
      <c r="B764" s="51"/>
      <c r="C764" s="61"/>
      <c r="D764" s="51"/>
    </row>
    <row r="765" customFormat="false" ht="15.75" hidden="false" customHeight="true" outlineLevel="0" collapsed="false">
      <c r="A765" s="51"/>
      <c r="B765" s="51"/>
      <c r="C765" s="61"/>
      <c r="D765" s="51"/>
    </row>
    <row r="766" customFormat="false" ht="15.75" hidden="false" customHeight="true" outlineLevel="0" collapsed="false">
      <c r="A766" s="51"/>
      <c r="B766" s="51"/>
      <c r="C766" s="61"/>
      <c r="D766" s="51"/>
    </row>
    <row r="767" customFormat="false" ht="15.75" hidden="false" customHeight="true" outlineLevel="0" collapsed="false">
      <c r="A767" s="51"/>
      <c r="B767" s="51"/>
      <c r="C767" s="61"/>
      <c r="D767" s="51"/>
    </row>
    <row r="768" customFormat="false" ht="15.75" hidden="false" customHeight="true" outlineLevel="0" collapsed="false">
      <c r="A768" s="51"/>
      <c r="B768" s="51"/>
      <c r="C768" s="61"/>
      <c r="D768" s="51"/>
    </row>
    <row r="769" customFormat="false" ht="15.75" hidden="false" customHeight="true" outlineLevel="0" collapsed="false">
      <c r="A769" s="51"/>
      <c r="B769" s="51"/>
      <c r="C769" s="61"/>
      <c r="D769" s="51"/>
    </row>
    <row r="770" customFormat="false" ht="15.75" hidden="false" customHeight="true" outlineLevel="0" collapsed="false">
      <c r="A770" s="51"/>
      <c r="B770" s="51"/>
      <c r="C770" s="61"/>
      <c r="D770" s="51"/>
    </row>
    <row r="771" customFormat="false" ht="15.75" hidden="false" customHeight="true" outlineLevel="0" collapsed="false">
      <c r="A771" s="51"/>
      <c r="B771" s="51"/>
      <c r="C771" s="61"/>
      <c r="D771" s="51"/>
    </row>
    <row r="772" customFormat="false" ht="15.75" hidden="false" customHeight="true" outlineLevel="0" collapsed="false">
      <c r="A772" s="51"/>
      <c r="B772" s="51"/>
      <c r="C772" s="61"/>
      <c r="D772" s="51"/>
    </row>
    <row r="773" customFormat="false" ht="15.75" hidden="false" customHeight="true" outlineLevel="0" collapsed="false">
      <c r="A773" s="51"/>
      <c r="B773" s="51"/>
      <c r="C773" s="61"/>
      <c r="D773" s="51"/>
    </row>
    <row r="774" customFormat="false" ht="15.75" hidden="false" customHeight="true" outlineLevel="0" collapsed="false">
      <c r="A774" s="51"/>
      <c r="B774" s="51"/>
      <c r="C774" s="61"/>
      <c r="D774" s="51"/>
    </row>
    <row r="775" customFormat="false" ht="15.75" hidden="false" customHeight="true" outlineLevel="0" collapsed="false">
      <c r="A775" s="51"/>
      <c r="B775" s="51"/>
      <c r="C775" s="61"/>
      <c r="D775" s="51"/>
    </row>
    <row r="776" customFormat="false" ht="15.75" hidden="false" customHeight="true" outlineLevel="0" collapsed="false">
      <c r="A776" s="51"/>
      <c r="B776" s="51"/>
      <c r="C776" s="61"/>
      <c r="D776" s="51"/>
    </row>
    <row r="777" customFormat="false" ht="15.75" hidden="false" customHeight="true" outlineLevel="0" collapsed="false">
      <c r="A777" s="51"/>
      <c r="B777" s="51"/>
      <c r="C777" s="61"/>
      <c r="D777" s="51"/>
    </row>
    <row r="778" customFormat="false" ht="15.75" hidden="false" customHeight="true" outlineLevel="0" collapsed="false">
      <c r="A778" s="51"/>
      <c r="B778" s="51"/>
      <c r="C778" s="61"/>
      <c r="D778" s="51"/>
    </row>
    <row r="779" customFormat="false" ht="15.75" hidden="false" customHeight="true" outlineLevel="0" collapsed="false">
      <c r="A779" s="51"/>
      <c r="B779" s="51"/>
      <c r="C779" s="61"/>
      <c r="D779" s="51"/>
    </row>
    <row r="780" customFormat="false" ht="15.75" hidden="false" customHeight="true" outlineLevel="0" collapsed="false">
      <c r="A780" s="51"/>
      <c r="B780" s="51"/>
      <c r="C780" s="61"/>
      <c r="D780" s="51"/>
    </row>
    <row r="781" customFormat="false" ht="15.75" hidden="false" customHeight="true" outlineLevel="0" collapsed="false">
      <c r="A781" s="51"/>
      <c r="B781" s="51"/>
      <c r="C781" s="61"/>
      <c r="D781" s="51"/>
    </row>
    <row r="782" customFormat="false" ht="15.75" hidden="false" customHeight="true" outlineLevel="0" collapsed="false">
      <c r="A782" s="51"/>
      <c r="B782" s="51"/>
      <c r="C782" s="61"/>
      <c r="D782" s="51"/>
    </row>
    <row r="783" customFormat="false" ht="15.75" hidden="false" customHeight="true" outlineLevel="0" collapsed="false">
      <c r="A783" s="51"/>
      <c r="B783" s="51"/>
      <c r="C783" s="61"/>
      <c r="D783" s="51"/>
    </row>
    <row r="784" customFormat="false" ht="15.75" hidden="false" customHeight="true" outlineLevel="0" collapsed="false">
      <c r="A784" s="51"/>
      <c r="B784" s="51"/>
      <c r="C784" s="61"/>
      <c r="D784" s="51"/>
    </row>
    <row r="785" customFormat="false" ht="15.75" hidden="false" customHeight="true" outlineLevel="0" collapsed="false">
      <c r="A785" s="51"/>
      <c r="B785" s="51"/>
      <c r="C785" s="61"/>
      <c r="D785" s="51"/>
    </row>
    <row r="786" customFormat="false" ht="15.75" hidden="false" customHeight="true" outlineLevel="0" collapsed="false">
      <c r="A786" s="51"/>
      <c r="B786" s="51"/>
      <c r="C786" s="61"/>
      <c r="D786" s="51"/>
    </row>
    <row r="787" customFormat="false" ht="15.75" hidden="false" customHeight="true" outlineLevel="0" collapsed="false">
      <c r="A787" s="51"/>
      <c r="B787" s="51"/>
      <c r="C787" s="61"/>
      <c r="D787" s="51"/>
    </row>
    <row r="788" customFormat="false" ht="15.75" hidden="false" customHeight="true" outlineLevel="0" collapsed="false">
      <c r="A788" s="51"/>
      <c r="B788" s="51"/>
      <c r="C788" s="61"/>
      <c r="D788" s="51"/>
    </row>
    <row r="789" customFormat="false" ht="15.75" hidden="false" customHeight="true" outlineLevel="0" collapsed="false">
      <c r="A789" s="51"/>
      <c r="B789" s="51"/>
      <c r="C789" s="61"/>
      <c r="D789" s="51"/>
    </row>
    <row r="790" customFormat="false" ht="15.75" hidden="false" customHeight="true" outlineLevel="0" collapsed="false">
      <c r="A790" s="51"/>
      <c r="B790" s="51"/>
      <c r="C790" s="61"/>
      <c r="D790" s="51"/>
    </row>
    <row r="791" customFormat="false" ht="15.75" hidden="false" customHeight="true" outlineLevel="0" collapsed="false">
      <c r="A791" s="51"/>
      <c r="B791" s="51"/>
      <c r="C791" s="61"/>
      <c r="D791" s="51"/>
    </row>
    <row r="792" customFormat="false" ht="15.75" hidden="false" customHeight="true" outlineLevel="0" collapsed="false">
      <c r="A792" s="51"/>
      <c r="B792" s="51"/>
      <c r="C792" s="61"/>
      <c r="D792" s="51"/>
    </row>
    <row r="793" customFormat="false" ht="15.75" hidden="false" customHeight="true" outlineLevel="0" collapsed="false">
      <c r="A793" s="51"/>
      <c r="B793" s="51"/>
      <c r="C793" s="61"/>
      <c r="D793" s="51"/>
    </row>
    <row r="794" customFormat="false" ht="15.75" hidden="false" customHeight="true" outlineLevel="0" collapsed="false">
      <c r="A794" s="51"/>
      <c r="B794" s="51"/>
      <c r="C794" s="61"/>
      <c r="D794" s="51"/>
    </row>
    <row r="795" customFormat="false" ht="15.75" hidden="false" customHeight="true" outlineLevel="0" collapsed="false">
      <c r="A795" s="51"/>
      <c r="B795" s="51"/>
      <c r="C795" s="61"/>
      <c r="D795" s="51"/>
    </row>
    <row r="796" customFormat="false" ht="15.75" hidden="false" customHeight="true" outlineLevel="0" collapsed="false">
      <c r="A796" s="51"/>
      <c r="B796" s="51"/>
      <c r="C796" s="61"/>
      <c r="D796" s="51"/>
    </row>
    <row r="797" customFormat="false" ht="15.75" hidden="false" customHeight="true" outlineLevel="0" collapsed="false">
      <c r="A797" s="51"/>
      <c r="B797" s="51"/>
      <c r="C797" s="61"/>
      <c r="D797" s="51"/>
    </row>
    <row r="798" customFormat="false" ht="15.75" hidden="false" customHeight="true" outlineLevel="0" collapsed="false">
      <c r="A798" s="51"/>
      <c r="B798" s="51"/>
      <c r="C798" s="61"/>
      <c r="D798" s="51"/>
    </row>
    <row r="799" customFormat="false" ht="15.75" hidden="false" customHeight="true" outlineLevel="0" collapsed="false">
      <c r="A799" s="51"/>
      <c r="B799" s="51"/>
      <c r="C799" s="61"/>
      <c r="D799" s="51"/>
    </row>
    <row r="800" customFormat="false" ht="15.75" hidden="false" customHeight="true" outlineLevel="0" collapsed="false">
      <c r="A800" s="51"/>
      <c r="B800" s="51"/>
      <c r="C800" s="61"/>
      <c r="D800" s="51"/>
    </row>
    <row r="801" customFormat="false" ht="15.75" hidden="false" customHeight="true" outlineLevel="0" collapsed="false">
      <c r="A801" s="51"/>
      <c r="B801" s="51"/>
      <c r="C801" s="61"/>
      <c r="D801" s="51"/>
    </row>
    <row r="802" customFormat="false" ht="15.75" hidden="false" customHeight="true" outlineLevel="0" collapsed="false">
      <c r="A802" s="51"/>
      <c r="B802" s="51"/>
      <c r="C802" s="61"/>
      <c r="D802" s="51"/>
    </row>
    <row r="803" customFormat="false" ht="15.75" hidden="false" customHeight="true" outlineLevel="0" collapsed="false">
      <c r="A803" s="51"/>
      <c r="B803" s="51"/>
      <c r="C803" s="61"/>
      <c r="D803" s="51"/>
    </row>
    <row r="804" customFormat="false" ht="15.75" hidden="false" customHeight="true" outlineLevel="0" collapsed="false">
      <c r="A804" s="51"/>
      <c r="B804" s="51"/>
      <c r="C804" s="61"/>
      <c r="D804" s="51"/>
    </row>
    <row r="805" customFormat="false" ht="15.75" hidden="false" customHeight="true" outlineLevel="0" collapsed="false">
      <c r="A805" s="51"/>
      <c r="B805" s="51"/>
      <c r="C805" s="61"/>
      <c r="D805" s="51"/>
    </row>
    <row r="806" customFormat="false" ht="15.75" hidden="false" customHeight="true" outlineLevel="0" collapsed="false">
      <c r="A806" s="51"/>
      <c r="B806" s="51"/>
      <c r="C806" s="61"/>
      <c r="D806" s="51"/>
    </row>
    <row r="807" customFormat="false" ht="15.75" hidden="false" customHeight="true" outlineLevel="0" collapsed="false">
      <c r="A807" s="51"/>
      <c r="B807" s="51"/>
      <c r="C807" s="61"/>
      <c r="D807" s="51"/>
    </row>
    <row r="808" customFormat="false" ht="15.75" hidden="false" customHeight="true" outlineLevel="0" collapsed="false">
      <c r="A808" s="51"/>
      <c r="B808" s="51"/>
      <c r="C808" s="61"/>
      <c r="D808" s="51"/>
    </row>
    <row r="809" customFormat="false" ht="15.75" hidden="false" customHeight="true" outlineLevel="0" collapsed="false">
      <c r="A809" s="51"/>
      <c r="B809" s="51"/>
      <c r="C809" s="61"/>
      <c r="D809" s="51"/>
    </row>
    <row r="810" customFormat="false" ht="15.75" hidden="false" customHeight="true" outlineLevel="0" collapsed="false">
      <c r="A810" s="51"/>
      <c r="B810" s="51"/>
      <c r="C810" s="61"/>
      <c r="D810" s="51"/>
    </row>
    <row r="811" customFormat="false" ht="15.75" hidden="false" customHeight="true" outlineLevel="0" collapsed="false">
      <c r="A811" s="51"/>
      <c r="B811" s="51"/>
      <c r="C811" s="61"/>
      <c r="D811" s="51"/>
    </row>
    <row r="812" customFormat="false" ht="15.75" hidden="false" customHeight="true" outlineLevel="0" collapsed="false">
      <c r="A812" s="51"/>
      <c r="B812" s="51"/>
      <c r="C812" s="61"/>
      <c r="D812" s="51"/>
    </row>
    <row r="813" customFormat="false" ht="15.75" hidden="false" customHeight="true" outlineLevel="0" collapsed="false">
      <c r="A813" s="51"/>
      <c r="B813" s="51"/>
      <c r="C813" s="61"/>
      <c r="D813" s="51"/>
    </row>
    <row r="814" customFormat="false" ht="15.75" hidden="false" customHeight="true" outlineLevel="0" collapsed="false">
      <c r="A814" s="51"/>
      <c r="B814" s="51"/>
      <c r="C814" s="61"/>
      <c r="D814" s="51"/>
    </row>
    <row r="815" customFormat="false" ht="15.75" hidden="false" customHeight="true" outlineLevel="0" collapsed="false">
      <c r="A815" s="51"/>
      <c r="B815" s="51"/>
      <c r="C815" s="61"/>
      <c r="D815" s="51"/>
    </row>
    <row r="816" customFormat="false" ht="15.75" hidden="false" customHeight="true" outlineLevel="0" collapsed="false">
      <c r="A816" s="51"/>
      <c r="B816" s="51"/>
      <c r="C816" s="61"/>
      <c r="D816" s="51"/>
    </row>
    <row r="817" customFormat="false" ht="15.75" hidden="false" customHeight="true" outlineLevel="0" collapsed="false">
      <c r="A817" s="51"/>
      <c r="B817" s="51"/>
      <c r="C817" s="61"/>
      <c r="D817" s="51"/>
    </row>
    <row r="818" customFormat="false" ht="15.75" hidden="false" customHeight="true" outlineLevel="0" collapsed="false">
      <c r="A818" s="51"/>
      <c r="B818" s="51"/>
      <c r="C818" s="61"/>
      <c r="D818" s="51"/>
    </row>
    <row r="819" customFormat="false" ht="15.75" hidden="false" customHeight="true" outlineLevel="0" collapsed="false">
      <c r="A819" s="51"/>
      <c r="B819" s="51"/>
      <c r="C819" s="61"/>
      <c r="D819" s="51"/>
    </row>
    <row r="820" customFormat="false" ht="15.75" hidden="false" customHeight="true" outlineLevel="0" collapsed="false">
      <c r="A820" s="51"/>
      <c r="B820" s="51"/>
      <c r="C820" s="61"/>
      <c r="D820" s="51"/>
    </row>
    <row r="821" customFormat="false" ht="15.75" hidden="false" customHeight="true" outlineLevel="0" collapsed="false">
      <c r="A821" s="51"/>
      <c r="B821" s="51"/>
      <c r="C821" s="61"/>
      <c r="D821" s="51"/>
    </row>
    <row r="822" customFormat="false" ht="15.75" hidden="false" customHeight="true" outlineLevel="0" collapsed="false">
      <c r="A822" s="51"/>
      <c r="B822" s="51"/>
      <c r="C822" s="61"/>
      <c r="D822" s="51"/>
    </row>
    <row r="823" customFormat="false" ht="15.75" hidden="false" customHeight="true" outlineLevel="0" collapsed="false">
      <c r="A823" s="51"/>
      <c r="B823" s="51"/>
      <c r="C823" s="61"/>
      <c r="D823" s="51"/>
    </row>
    <row r="824" customFormat="false" ht="15.75" hidden="false" customHeight="true" outlineLevel="0" collapsed="false">
      <c r="A824" s="51"/>
      <c r="B824" s="51"/>
      <c r="C824" s="61"/>
      <c r="D824" s="51"/>
    </row>
    <row r="825" customFormat="false" ht="15.75" hidden="false" customHeight="true" outlineLevel="0" collapsed="false">
      <c r="A825" s="51"/>
      <c r="B825" s="51"/>
      <c r="C825" s="61"/>
      <c r="D825" s="51"/>
    </row>
    <row r="826" customFormat="false" ht="15.75" hidden="false" customHeight="true" outlineLevel="0" collapsed="false">
      <c r="A826" s="51"/>
      <c r="B826" s="51"/>
      <c r="C826" s="61"/>
      <c r="D826" s="51"/>
    </row>
    <row r="827" customFormat="false" ht="15.75" hidden="false" customHeight="true" outlineLevel="0" collapsed="false">
      <c r="A827" s="51"/>
      <c r="B827" s="51"/>
      <c r="C827" s="61"/>
      <c r="D827" s="51"/>
    </row>
    <row r="828" customFormat="false" ht="15.75" hidden="false" customHeight="true" outlineLevel="0" collapsed="false">
      <c r="A828" s="51"/>
      <c r="B828" s="51"/>
      <c r="C828" s="61"/>
      <c r="D828" s="51"/>
    </row>
    <row r="829" customFormat="false" ht="15.75" hidden="false" customHeight="true" outlineLevel="0" collapsed="false">
      <c r="A829" s="51"/>
      <c r="B829" s="51"/>
      <c r="C829" s="61"/>
      <c r="D829" s="51"/>
    </row>
    <row r="830" customFormat="false" ht="15.75" hidden="false" customHeight="true" outlineLevel="0" collapsed="false">
      <c r="A830" s="51"/>
      <c r="B830" s="51"/>
      <c r="C830" s="61"/>
      <c r="D830" s="51"/>
    </row>
    <row r="831" customFormat="false" ht="15.75" hidden="false" customHeight="true" outlineLevel="0" collapsed="false">
      <c r="A831" s="51"/>
      <c r="B831" s="51"/>
      <c r="C831" s="61"/>
      <c r="D831" s="51"/>
    </row>
    <row r="832" customFormat="false" ht="15.75" hidden="false" customHeight="true" outlineLevel="0" collapsed="false">
      <c r="A832" s="51"/>
      <c r="B832" s="51"/>
      <c r="C832" s="61"/>
      <c r="D832" s="51"/>
    </row>
    <row r="833" customFormat="false" ht="15.75" hidden="false" customHeight="true" outlineLevel="0" collapsed="false">
      <c r="A833" s="51"/>
      <c r="B833" s="51"/>
      <c r="C833" s="61"/>
      <c r="D833" s="51"/>
    </row>
    <row r="834" customFormat="false" ht="15.75" hidden="false" customHeight="true" outlineLevel="0" collapsed="false">
      <c r="A834" s="51"/>
      <c r="B834" s="51"/>
      <c r="C834" s="61"/>
      <c r="D834" s="51"/>
    </row>
    <row r="835" customFormat="false" ht="15.75" hidden="false" customHeight="true" outlineLevel="0" collapsed="false">
      <c r="A835" s="51"/>
      <c r="B835" s="51"/>
      <c r="C835" s="61"/>
      <c r="D835" s="51"/>
    </row>
    <row r="836" customFormat="false" ht="15.75" hidden="false" customHeight="true" outlineLevel="0" collapsed="false">
      <c r="A836" s="51"/>
      <c r="B836" s="51"/>
      <c r="C836" s="61"/>
      <c r="D836" s="51"/>
    </row>
    <row r="837" customFormat="false" ht="15.75" hidden="false" customHeight="true" outlineLevel="0" collapsed="false">
      <c r="A837" s="51"/>
      <c r="B837" s="51"/>
      <c r="C837" s="61"/>
      <c r="D837" s="51"/>
    </row>
    <row r="838" customFormat="false" ht="15.75" hidden="false" customHeight="true" outlineLevel="0" collapsed="false">
      <c r="A838" s="51"/>
      <c r="B838" s="51"/>
      <c r="C838" s="61"/>
      <c r="D838" s="51"/>
    </row>
    <row r="839" customFormat="false" ht="15.75" hidden="false" customHeight="true" outlineLevel="0" collapsed="false">
      <c r="A839" s="51"/>
      <c r="B839" s="51"/>
      <c r="C839" s="61"/>
      <c r="D839" s="51"/>
    </row>
    <row r="840" customFormat="false" ht="15.75" hidden="false" customHeight="true" outlineLevel="0" collapsed="false">
      <c r="A840" s="51"/>
      <c r="B840" s="51"/>
      <c r="C840" s="61"/>
      <c r="D840" s="51"/>
    </row>
    <row r="841" customFormat="false" ht="15.75" hidden="false" customHeight="true" outlineLevel="0" collapsed="false">
      <c r="A841" s="51"/>
      <c r="B841" s="51"/>
      <c r="C841" s="61"/>
      <c r="D841" s="51"/>
    </row>
    <row r="842" customFormat="false" ht="15.75" hidden="false" customHeight="true" outlineLevel="0" collapsed="false">
      <c r="A842" s="51"/>
      <c r="B842" s="51"/>
      <c r="C842" s="61"/>
      <c r="D842" s="51"/>
    </row>
    <row r="843" customFormat="false" ht="15.75" hidden="false" customHeight="true" outlineLevel="0" collapsed="false">
      <c r="A843" s="51"/>
      <c r="B843" s="51"/>
      <c r="C843" s="61"/>
      <c r="D843" s="51"/>
    </row>
    <row r="844" customFormat="false" ht="15.75" hidden="false" customHeight="true" outlineLevel="0" collapsed="false">
      <c r="A844" s="51"/>
      <c r="B844" s="51"/>
      <c r="C844" s="61"/>
      <c r="D844" s="51"/>
    </row>
    <row r="845" customFormat="false" ht="15.75" hidden="false" customHeight="true" outlineLevel="0" collapsed="false">
      <c r="A845" s="51"/>
      <c r="B845" s="51"/>
      <c r="C845" s="61"/>
      <c r="D845" s="51"/>
    </row>
    <row r="846" customFormat="false" ht="15.75" hidden="false" customHeight="true" outlineLevel="0" collapsed="false">
      <c r="A846" s="51"/>
      <c r="B846" s="51"/>
      <c r="C846" s="61"/>
      <c r="D846" s="51"/>
    </row>
    <row r="847" customFormat="false" ht="15.75" hidden="false" customHeight="true" outlineLevel="0" collapsed="false">
      <c r="A847" s="51"/>
      <c r="B847" s="51"/>
      <c r="C847" s="61"/>
      <c r="D847" s="51"/>
    </row>
    <row r="848" customFormat="false" ht="15.75" hidden="false" customHeight="true" outlineLevel="0" collapsed="false">
      <c r="A848" s="51"/>
      <c r="B848" s="51"/>
      <c r="C848" s="61"/>
      <c r="D848" s="51"/>
    </row>
    <row r="849" customFormat="false" ht="15.75" hidden="false" customHeight="true" outlineLevel="0" collapsed="false">
      <c r="A849" s="51"/>
      <c r="B849" s="51"/>
      <c r="C849" s="61"/>
      <c r="D849" s="51"/>
    </row>
    <row r="850" customFormat="false" ht="15.75" hidden="false" customHeight="true" outlineLevel="0" collapsed="false">
      <c r="A850" s="51"/>
      <c r="B850" s="51"/>
      <c r="C850" s="61"/>
      <c r="D850" s="51"/>
    </row>
    <row r="851" customFormat="false" ht="15.75" hidden="false" customHeight="true" outlineLevel="0" collapsed="false">
      <c r="A851" s="51"/>
      <c r="B851" s="51"/>
      <c r="C851" s="61"/>
      <c r="D851" s="51"/>
    </row>
    <row r="852" customFormat="false" ht="15.75" hidden="false" customHeight="true" outlineLevel="0" collapsed="false">
      <c r="A852" s="51"/>
      <c r="B852" s="51"/>
      <c r="C852" s="61"/>
      <c r="D852" s="51"/>
    </row>
    <row r="853" customFormat="false" ht="15.75" hidden="false" customHeight="true" outlineLevel="0" collapsed="false">
      <c r="A853" s="51"/>
      <c r="B853" s="51"/>
      <c r="C853" s="61"/>
      <c r="D853" s="51"/>
    </row>
    <row r="854" customFormat="false" ht="15.75" hidden="false" customHeight="true" outlineLevel="0" collapsed="false">
      <c r="A854" s="51"/>
      <c r="B854" s="51"/>
      <c r="C854" s="61"/>
      <c r="D854" s="51"/>
    </row>
    <row r="855" customFormat="false" ht="15.75" hidden="false" customHeight="true" outlineLevel="0" collapsed="false">
      <c r="A855" s="51"/>
      <c r="B855" s="51"/>
      <c r="C855" s="61"/>
      <c r="D855" s="51"/>
    </row>
    <row r="856" customFormat="false" ht="15.75" hidden="false" customHeight="true" outlineLevel="0" collapsed="false">
      <c r="A856" s="51"/>
      <c r="B856" s="51"/>
      <c r="C856" s="61"/>
      <c r="D856" s="51"/>
    </row>
    <row r="857" customFormat="false" ht="15.75" hidden="false" customHeight="true" outlineLevel="0" collapsed="false">
      <c r="A857" s="51"/>
      <c r="B857" s="51"/>
      <c r="C857" s="61"/>
      <c r="D857" s="51"/>
    </row>
    <row r="858" customFormat="false" ht="15.75" hidden="false" customHeight="true" outlineLevel="0" collapsed="false">
      <c r="A858" s="51"/>
      <c r="B858" s="51"/>
      <c r="C858" s="61"/>
      <c r="D858" s="51"/>
    </row>
    <row r="859" customFormat="false" ht="15.75" hidden="false" customHeight="true" outlineLevel="0" collapsed="false">
      <c r="A859" s="51"/>
      <c r="B859" s="51"/>
      <c r="C859" s="61"/>
      <c r="D859" s="51"/>
    </row>
    <row r="860" customFormat="false" ht="15.75" hidden="false" customHeight="true" outlineLevel="0" collapsed="false">
      <c r="A860" s="51"/>
      <c r="B860" s="51"/>
      <c r="C860" s="61"/>
      <c r="D860" s="51"/>
    </row>
    <row r="861" customFormat="false" ht="15.75" hidden="false" customHeight="true" outlineLevel="0" collapsed="false">
      <c r="A861" s="51"/>
      <c r="B861" s="51"/>
      <c r="C861" s="61"/>
      <c r="D861" s="51"/>
    </row>
    <row r="862" customFormat="false" ht="15.75" hidden="false" customHeight="true" outlineLevel="0" collapsed="false">
      <c r="A862" s="51"/>
      <c r="B862" s="51"/>
      <c r="C862" s="61"/>
      <c r="D862" s="51"/>
    </row>
    <row r="863" customFormat="false" ht="15.75" hidden="false" customHeight="true" outlineLevel="0" collapsed="false">
      <c r="A863" s="51"/>
      <c r="B863" s="51"/>
      <c r="C863" s="61"/>
      <c r="D863" s="51"/>
    </row>
    <row r="864" customFormat="false" ht="15.75" hidden="false" customHeight="true" outlineLevel="0" collapsed="false">
      <c r="A864" s="51"/>
      <c r="B864" s="51"/>
      <c r="C864" s="61"/>
      <c r="D864" s="51"/>
    </row>
    <row r="865" customFormat="false" ht="15.75" hidden="false" customHeight="true" outlineLevel="0" collapsed="false">
      <c r="A865" s="51"/>
      <c r="B865" s="51"/>
      <c r="C865" s="61"/>
      <c r="D865" s="51"/>
    </row>
    <row r="866" customFormat="false" ht="15.75" hidden="false" customHeight="true" outlineLevel="0" collapsed="false">
      <c r="A866" s="51"/>
      <c r="B866" s="51"/>
      <c r="C866" s="61"/>
      <c r="D866" s="51"/>
    </row>
    <row r="867" customFormat="false" ht="15.75" hidden="false" customHeight="true" outlineLevel="0" collapsed="false">
      <c r="A867" s="51"/>
      <c r="B867" s="51"/>
      <c r="C867" s="61"/>
      <c r="D867" s="51"/>
    </row>
    <row r="868" customFormat="false" ht="15.75" hidden="false" customHeight="true" outlineLevel="0" collapsed="false">
      <c r="A868" s="51"/>
      <c r="B868" s="51"/>
      <c r="C868" s="61"/>
      <c r="D868" s="51"/>
    </row>
    <row r="869" customFormat="false" ht="15.75" hidden="false" customHeight="true" outlineLevel="0" collapsed="false">
      <c r="A869" s="51"/>
      <c r="B869" s="51"/>
      <c r="C869" s="61"/>
      <c r="D869" s="51"/>
    </row>
    <row r="870" customFormat="false" ht="15.75" hidden="false" customHeight="true" outlineLevel="0" collapsed="false">
      <c r="A870" s="51"/>
      <c r="B870" s="51"/>
      <c r="C870" s="61"/>
      <c r="D870" s="51"/>
    </row>
    <row r="871" customFormat="false" ht="15.75" hidden="false" customHeight="true" outlineLevel="0" collapsed="false">
      <c r="A871" s="51"/>
      <c r="B871" s="51"/>
      <c r="C871" s="61"/>
      <c r="D871" s="51"/>
    </row>
    <row r="872" customFormat="false" ht="15.75" hidden="false" customHeight="true" outlineLevel="0" collapsed="false">
      <c r="A872" s="51"/>
      <c r="B872" s="51"/>
      <c r="C872" s="61"/>
      <c r="D872" s="51"/>
    </row>
    <row r="873" customFormat="false" ht="15.75" hidden="false" customHeight="true" outlineLevel="0" collapsed="false">
      <c r="A873" s="51"/>
      <c r="B873" s="51"/>
      <c r="C873" s="61"/>
      <c r="D873" s="51"/>
    </row>
    <row r="874" customFormat="false" ht="15.75" hidden="false" customHeight="true" outlineLevel="0" collapsed="false">
      <c r="A874" s="51"/>
      <c r="B874" s="51"/>
      <c r="C874" s="61"/>
      <c r="D874" s="51"/>
    </row>
    <row r="875" customFormat="false" ht="15.75" hidden="false" customHeight="true" outlineLevel="0" collapsed="false">
      <c r="A875" s="51"/>
      <c r="B875" s="51"/>
      <c r="C875" s="61"/>
      <c r="D875" s="51"/>
    </row>
    <row r="876" customFormat="false" ht="15.75" hidden="false" customHeight="true" outlineLevel="0" collapsed="false">
      <c r="A876" s="51"/>
      <c r="B876" s="51"/>
      <c r="C876" s="61"/>
      <c r="D876" s="51"/>
    </row>
    <row r="877" customFormat="false" ht="15.75" hidden="false" customHeight="true" outlineLevel="0" collapsed="false">
      <c r="A877" s="51"/>
      <c r="B877" s="51"/>
      <c r="C877" s="61"/>
      <c r="D877" s="51"/>
    </row>
    <row r="878" customFormat="false" ht="15.75" hidden="false" customHeight="true" outlineLevel="0" collapsed="false">
      <c r="A878" s="51"/>
      <c r="B878" s="51"/>
      <c r="C878" s="61"/>
      <c r="D878" s="51"/>
    </row>
    <row r="879" customFormat="false" ht="15.75" hidden="false" customHeight="true" outlineLevel="0" collapsed="false">
      <c r="A879" s="51"/>
      <c r="B879" s="51"/>
      <c r="C879" s="61"/>
      <c r="D879" s="51"/>
    </row>
    <row r="880" customFormat="false" ht="15.75" hidden="false" customHeight="true" outlineLevel="0" collapsed="false">
      <c r="A880" s="51"/>
      <c r="B880" s="51"/>
      <c r="C880" s="61"/>
      <c r="D880" s="51"/>
    </row>
    <row r="881" customFormat="false" ht="15.75" hidden="false" customHeight="true" outlineLevel="0" collapsed="false">
      <c r="A881" s="51"/>
      <c r="B881" s="51"/>
      <c r="C881" s="61"/>
      <c r="D881" s="51"/>
    </row>
    <row r="882" customFormat="false" ht="15.75" hidden="false" customHeight="true" outlineLevel="0" collapsed="false">
      <c r="A882" s="51"/>
      <c r="B882" s="51"/>
      <c r="C882" s="61"/>
      <c r="D882" s="51"/>
    </row>
    <row r="883" customFormat="false" ht="15.75" hidden="false" customHeight="true" outlineLevel="0" collapsed="false">
      <c r="A883" s="51"/>
      <c r="B883" s="51"/>
      <c r="C883" s="61"/>
      <c r="D883" s="51"/>
    </row>
    <row r="884" customFormat="false" ht="15.75" hidden="false" customHeight="true" outlineLevel="0" collapsed="false">
      <c r="A884" s="51"/>
      <c r="B884" s="51"/>
      <c r="C884" s="61"/>
      <c r="D884" s="51"/>
    </row>
    <row r="885" customFormat="false" ht="15.75" hidden="false" customHeight="true" outlineLevel="0" collapsed="false">
      <c r="A885" s="51"/>
      <c r="B885" s="51"/>
      <c r="C885" s="61"/>
      <c r="D885" s="51"/>
    </row>
    <row r="886" customFormat="false" ht="15.75" hidden="false" customHeight="true" outlineLevel="0" collapsed="false">
      <c r="A886" s="51"/>
      <c r="B886" s="51"/>
      <c r="C886" s="61"/>
      <c r="D886" s="51"/>
    </row>
    <row r="887" customFormat="false" ht="15.75" hidden="false" customHeight="true" outlineLevel="0" collapsed="false">
      <c r="A887" s="51"/>
      <c r="B887" s="51"/>
      <c r="C887" s="61"/>
      <c r="D887" s="51"/>
    </row>
    <row r="888" customFormat="false" ht="15.75" hidden="false" customHeight="true" outlineLevel="0" collapsed="false">
      <c r="A888" s="51"/>
      <c r="B888" s="51"/>
      <c r="C888" s="61"/>
      <c r="D888" s="51"/>
    </row>
    <row r="889" customFormat="false" ht="15.75" hidden="false" customHeight="true" outlineLevel="0" collapsed="false">
      <c r="A889" s="51"/>
      <c r="B889" s="51"/>
      <c r="C889" s="61"/>
      <c r="D889" s="51"/>
    </row>
    <row r="890" customFormat="false" ht="15.75" hidden="false" customHeight="true" outlineLevel="0" collapsed="false">
      <c r="A890" s="51"/>
      <c r="B890" s="51"/>
      <c r="C890" s="61"/>
      <c r="D890" s="51"/>
    </row>
    <row r="891" customFormat="false" ht="15.75" hidden="false" customHeight="true" outlineLevel="0" collapsed="false">
      <c r="A891" s="51"/>
      <c r="B891" s="51"/>
      <c r="C891" s="61"/>
      <c r="D891" s="51"/>
    </row>
    <row r="892" customFormat="false" ht="15.75" hidden="false" customHeight="true" outlineLevel="0" collapsed="false">
      <c r="A892" s="51"/>
      <c r="B892" s="51"/>
      <c r="C892" s="61"/>
      <c r="D892" s="51"/>
    </row>
    <row r="893" customFormat="false" ht="15.75" hidden="false" customHeight="true" outlineLevel="0" collapsed="false">
      <c r="A893" s="51"/>
      <c r="B893" s="51"/>
      <c r="C893" s="61"/>
      <c r="D893" s="51"/>
    </row>
    <row r="894" customFormat="false" ht="15.75" hidden="false" customHeight="true" outlineLevel="0" collapsed="false">
      <c r="A894" s="51"/>
      <c r="B894" s="51"/>
      <c r="C894" s="61"/>
      <c r="D894" s="51"/>
    </row>
    <row r="895" customFormat="false" ht="15.75" hidden="false" customHeight="true" outlineLevel="0" collapsed="false">
      <c r="A895" s="51"/>
      <c r="B895" s="51"/>
      <c r="C895" s="61"/>
      <c r="D895" s="51"/>
    </row>
    <row r="896" customFormat="false" ht="15.75" hidden="false" customHeight="true" outlineLevel="0" collapsed="false">
      <c r="A896" s="51"/>
      <c r="B896" s="51"/>
      <c r="C896" s="61"/>
      <c r="D896" s="51"/>
    </row>
    <row r="897" customFormat="false" ht="15.75" hidden="false" customHeight="true" outlineLevel="0" collapsed="false">
      <c r="A897" s="51"/>
      <c r="B897" s="51"/>
      <c r="C897" s="61"/>
      <c r="D897" s="51"/>
    </row>
    <row r="898" customFormat="false" ht="15.75" hidden="false" customHeight="true" outlineLevel="0" collapsed="false">
      <c r="A898" s="51"/>
      <c r="B898" s="51"/>
      <c r="C898" s="61"/>
      <c r="D898" s="51"/>
    </row>
    <row r="899" customFormat="false" ht="15.75" hidden="false" customHeight="true" outlineLevel="0" collapsed="false">
      <c r="A899" s="51"/>
      <c r="B899" s="51"/>
      <c r="C899" s="61"/>
      <c r="D899" s="51"/>
    </row>
    <row r="900" customFormat="false" ht="15.75" hidden="false" customHeight="true" outlineLevel="0" collapsed="false">
      <c r="A900" s="51"/>
      <c r="B900" s="51"/>
      <c r="C900" s="61"/>
      <c r="D900" s="51"/>
    </row>
    <row r="901" customFormat="false" ht="15.75" hidden="false" customHeight="true" outlineLevel="0" collapsed="false">
      <c r="A901" s="51"/>
      <c r="B901" s="51"/>
      <c r="C901" s="61"/>
      <c r="D901" s="51"/>
    </row>
    <row r="902" customFormat="false" ht="15.75" hidden="false" customHeight="true" outlineLevel="0" collapsed="false">
      <c r="A902" s="51"/>
      <c r="B902" s="51"/>
      <c r="C902" s="61"/>
      <c r="D902" s="51"/>
    </row>
    <row r="903" customFormat="false" ht="15.75" hidden="false" customHeight="true" outlineLevel="0" collapsed="false">
      <c r="A903" s="51"/>
      <c r="B903" s="51"/>
      <c r="C903" s="61"/>
      <c r="D903" s="51"/>
    </row>
    <row r="904" customFormat="false" ht="15.75" hidden="false" customHeight="true" outlineLevel="0" collapsed="false">
      <c r="A904" s="51"/>
      <c r="B904" s="51"/>
      <c r="C904" s="61"/>
      <c r="D904" s="51"/>
    </row>
    <row r="905" customFormat="false" ht="15.75" hidden="false" customHeight="true" outlineLevel="0" collapsed="false">
      <c r="A905" s="51"/>
      <c r="B905" s="51"/>
      <c r="C905" s="61"/>
      <c r="D905" s="51"/>
    </row>
    <row r="906" customFormat="false" ht="15.75" hidden="false" customHeight="true" outlineLevel="0" collapsed="false">
      <c r="A906" s="51"/>
      <c r="B906" s="51"/>
      <c r="C906" s="61"/>
      <c r="D906" s="51"/>
    </row>
    <row r="907" customFormat="false" ht="15.75" hidden="false" customHeight="true" outlineLevel="0" collapsed="false">
      <c r="A907" s="51"/>
      <c r="B907" s="51"/>
      <c r="C907" s="61"/>
      <c r="D907" s="51"/>
    </row>
    <row r="908" customFormat="false" ht="15.75" hidden="false" customHeight="true" outlineLevel="0" collapsed="false">
      <c r="A908" s="51"/>
      <c r="B908" s="51"/>
      <c r="C908" s="61"/>
      <c r="D908" s="51"/>
    </row>
    <row r="909" customFormat="false" ht="15.75" hidden="false" customHeight="true" outlineLevel="0" collapsed="false">
      <c r="A909" s="51"/>
      <c r="B909" s="51"/>
      <c r="C909" s="61"/>
      <c r="D909" s="51"/>
    </row>
    <row r="910" customFormat="false" ht="15.75" hidden="false" customHeight="true" outlineLevel="0" collapsed="false">
      <c r="A910" s="51"/>
      <c r="B910" s="51"/>
      <c r="C910" s="61"/>
      <c r="D910" s="51"/>
    </row>
    <row r="911" customFormat="false" ht="15.75" hidden="false" customHeight="true" outlineLevel="0" collapsed="false">
      <c r="A911" s="51"/>
      <c r="B911" s="51"/>
      <c r="C911" s="61"/>
      <c r="D911" s="51"/>
    </row>
    <row r="912" customFormat="false" ht="15.75" hidden="false" customHeight="true" outlineLevel="0" collapsed="false">
      <c r="A912" s="51"/>
      <c r="B912" s="51"/>
      <c r="C912" s="61"/>
      <c r="D912" s="51"/>
    </row>
    <row r="913" customFormat="false" ht="15.75" hidden="false" customHeight="true" outlineLevel="0" collapsed="false">
      <c r="A913" s="51"/>
      <c r="B913" s="51"/>
      <c r="C913" s="61"/>
      <c r="D913" s="51"/>
    </row>
    <row r="914" customFormat="false" ht="15.75" hidden="false" customHeight="true" outlineLevel="0" collapsed="false">
      <c r="A914" s="51"/>
      <c r="B914" s="51"/>
      <c r="C914" s="61"/>
      <c r="D914" s="51"/>
    </row>
    <row r="915" customFormat="false" ht="15.75" hidden="false" customHeight="true" outlineLevel="0" collapsed="false">
      <c r="A915" s="51"/>
      <c r="B915" s="51"/>
      <c r="C915" s="61"/>
      <c r="D915" s="51"/>
    </row>
    <row r="916" customFormat="false" ht="15.75" hidden="false" customHeight="true" outlineLevel="0" collapsed="false">
      <c r="A916" s="51"/>
      <c r="B916" s="51"/>
      <c r="C916" s="61"/>
      <c r="D916" s="51"/>
    </row>
    <row r="917" customFormat="false" ht="15.75" hidden="false" customHeight="true" outlineLevel="0" collapsed="false">
      <c r="A917" s="51"/>
      <c r="B917" s="51"/>
      <c r="C917" s="61"/>
      <c r="D917" s="51"/>
    </row>
    <row r="918" customFormat="false" ht="15.75" hidden="false" customHeight="true" outlineLevel="0" collapsed="false">
      <c r="A918" s="51"/>
      <c r="B918" s="51"/>
      <c r="C918" s="61"/>
      <c r="D918" s="51"/>
    </row>
    <row r="919" customFormat="false" ht="15.75" hidden="false" customHeight="true" outlineLevel="0" collapsed="false">
      <c r="A919" s="51"/>
      <c r="B919" s="51"/>
      <c r="C919" s="61"/>
      <c r="D919" s="51"/>
    </row>
    <row r="920" customFormat="false" ht="15.75" hidden="false" customHeight="true" outlineLevel="0" collapsed="false">
      <c r="A920" s="51"/>
      <c r="B920" s="51"/>
      <c r="C920" s="61"/>
      <c r="D920" s="51"/>
    </row>
    <row r="921" customFormat="false" ht="15.75" hidden="false" customHeight="true" outlineLevel="0" collapsed="false">
      <c r="A921" s="51"/>
      <c r="B921" s="51"/>
      <c r="C921" s="61"/>
      <c r="D921" s="51"/>
    </row>
    <row r="922" customFormat="false" ht="15.75" hidden="false" customHeight="true" outlineLevel="0" collapsed="false">
      <c r="A922" s="51"/>
      <c r="B922" s="51"/>
      <c r="C922" s="61"/>
      <c r="D922" s="51"/>
    </row>
    <row r="923" customFormat="false" ht="15.75" hidden="false" customHeight="true" outlineLevel="0" collapsed="false">
      <c r="A923" s="51"/>
      <c r="B923" s="51"/>
      <c r="C923" s="61"/>
      <c r="D923" s="51"/>
    </row>
    <row r="924" customFormat="false" ht="15.75" hidden="false" customHeight="true" outlineLevel="0" collapsed="false">
      <c r="A924" s="51"/>
      <c r="B924" s="51"/>
      <c r="C924" s="61"/>
      <c r="D924" s="51"/>
    </row>
    <row r="925" customFormat="false" ht="15.75" hidden="false" customHeight="true" outlineLevel="0" collapsed="false">
      <c r="A925" s="51"/>
      <c r="B925" s="51"/>
      <c r="C925" s="61"/>
      <c r="D925" s="51"/>
    </row>
    <row r="926" customFormat="false" ht="15.75" hidden="false" customHeight="true" outlineLevel="0" collapsed="false">
      <c r="A926" s="51"/>
      <c r="B926" s="51"/>
      <c r="C926" s="61"/>
      <c r="D926" s="51"/>
    </row>
    <row r="927" customFormat="false" ht="15.75" hidden="false" customHeight="true" outlineLevel="0" collapsed="false">
      <c r="A927" s="51"/>
      <c r="B927" s="51"/>
      <c r="C927" s="61"/>
      <c r="D927" s="51"/>
    </row>
    <row r="928" customFormat="false" ht="15.75" hidden="false" customHeight="true" outlineLevel="0" collapsed="false">
      <c r="A928" s="51"/>
      <c r="B928" s="51"/>
      <c r="C928" s="61"/>
      <c r="D928" s="51"/>
    </row>
    <row r="929" customFormat="false" ht="15.75" hidden="false" customHeight="true" outlineLevel="0" collapsed="false">
      <c r="A929" s="51"/>
      <c r="B929" s="51"/>
      <c r="C929" s="61"/>
      <c r="D929" s="51"/>
    </row>
    <row r="930" customFormat="false" ht="15.75" hidden="false" customHeight="true" outlineLevel="0" collapsed="false">
      <c r="A930" s="51"/>
      <c r="B930" s="51"/>
      <c r="C930" s="61"/>
      <c r="D930" s="51"/>
    </row>
    <row r="931" customFormat="false" ht="15.75" hidden="false" customHeight="true" outlineLevel="0" collapsed="false">
      <c r="A931" s="51"/>
      <c r="B931" s="51"/>
      <c r="C931" s="61"/>
      <c r="D931" s="51"/>
    </row>
    <row r="932" customFormat="false" ht="15.75" hidden="false" customHeight="true" outlineLevel="0" collapsed="false">
      <c r="A932" s="51"/>
      <c r="B932" s="51"/>
      <c r="C932" s="61"/>
      <c r="D932" s="51"/>
    </row>
    <row r="933" customFormat="false" ht="15.75" hidden="false" customHeight="true" outlineLevel="0" collapsed="false">
      <c r="A933" s="51"/>
      <c r="B933" s="51"/>
      <c r="C933" s="61"/>
      <c r="D933" s="51"/>
    </row>
    <row r="934" customFormat="false" ht="15.75" hidden="false" customHeight="true" outlineLevel="0" collapsed="false">
      <c r="A934" s="51"/>
      <c r="B934" s="51"/>
      <c r="C934" s="61"/>
      <c r="D934" s="51"/>
    </row>
    <row r="935" customFormat="false" ht="15.75" hidden="false" customHeight="true" outlineLevel="0" collapsed="false">
      <c r="A935" s="51"/>
      <c r="B935" s="51"/>
      <c r="C935" s="61"/>
      <c r="D935" s="51"/>
    </row>
    <row r="936" customFormat="false" ht="15.75" hidden="false" customHeight="true" outlineLevel="0" collapsed="false">
      <c r="A936" s="51"/>
      <c r="B936" s="51"/>
      <c r="C936" s="61"/>
      <c r="D936" s="51"/>
    </row>
    <row r="937" customFormat="false" ht="15.75" hidden="false" customHeight="true" outlineLevel="0" collapsed="false">
      <c r="A937" s="51"/>
      <c r="B937" s="51"/>
      <c r="C937" s="61"/>
      <c r="D937" s="51"/>
    </row>
    <row r="938" customFormat="false" ht="15.75" hidden="false" customHeight="true" outlineLevel="0" collapsed="false">
      <c r="A938" s="51"/>
      <c r="B938" s="51"/>
      <c r="C938" s="61"/>
      <c r="D938" s="51"/>
    </row>
    <row r="939" customFormat="false" ht="15.75" hidden="false" customHeight="true" outlineLevel="0" collapsed="false">
      <c r="A939" s="51"/>
      <c r="B939" s="51"/>
      <c r="C939" s="61"/>
      <c r="D939" s="51"/>
    </row>
    <row r="940" customFormat="false" ht="15.75" hidden="false" customHeight="true" outlineLevel="0" collapsed="false">
      <c r="A940" s="51"/>
      <c r="B940" s="51"/>
      <c r="C940" s="61"/>
      <c r="D940" s="51"/>
    </row>
    <row r="941" customFormat="false" ht="15.75" hidden="false" customHeight="true" outlineLevel="0" collapsed="false">
      <c r="A941" s="51"/>
      <c r="B941" s="51"/>
      <c r="C941" s="61"/>
      <c r="D941" s="51"/>
    </row>
    <row r="942" customFormat="false" ht="15.75" hidden="false" customHeight="true" outlineLevel="0" collapsed="false">
      <c r="A942" s="51"/>
      <c r="B942" s="51"/>
      <c r="C942" s="61"/>
      <c r="D942" s="51"/>
    </row>
    <row r="943" customFormat="false" ht="15.75" hidden="false" customHeight="true" outlineLevel="0" collapsed="false">
      <c r="A943" s="51"/>
      <c r="B943" s="51"/>
      <c r="C943" s="61"/>
      <c r="D943" s="51"/>
    </row>
    <row r="944" customFormat="false" ht="15.75" hidden="false" customHeight="true" outlineLevel="0" collapsed="false">
      <c r="A944" s="51"/>
      <c r="B944" s="51"/>
      <c r="C944" s="61"/>
      <c r="D944" s="51"/>
    </row>
    <row r="945" customFormat="false" ht="15.75" hidden="false" customHeight="true" outlineLevel="0" collapsed="false">
      <c r="A945" s="51"/>
      <c r="B945" s="51"/>
      <c r="C945" s="61"/>
      <c r="D945" s="51"/>
    </row>
    <row r="946" customFormat="false" ht="15.75" hidden="false" customHeight="true" outlineLevel="0" collapsed="false">
      <c r="A946" s="51"/>
      <c r="B946" s="51"/>
      <c r="C946" s="61"/>
      <c r="D946" s="51"/>
    </row>
    <row r="947" customFormat="false" ht="15.75" hidden="false" customHeight="true" outlineLevel="0" collapsed="false">
      <c r="A947" s="51"/>
      <c r="B947" s="51"/>
      <c r="C947" s="61"/>
      <c r="D947" s="51"/>
    </row>
    <row r="948" customFormat="false" ht="15.75" hidden="false" customHeight="true" outlineLevel="0" collapsed="false">
      <c r="A948" s="51"/>
      <c r="B948" s="51"/>
      <c r="C948" s="61"/>
      <c r="D948" s="51"/>
    </row>
    <row r="949" customFormat="false" ht="15.75" hidden="false" customHeight="true" outlineLevel="0" collapsed="false">
      <c r="A949" s="51"/>
      <c r="B949" s="51"/>
      <c r="C949" s="61"/>
      <c r="D949" s="51"/>
    </row>
    <row r="950" customFormat="false" ht="15.75" hidden="false" customHeight="true" outlineLevel="0" collapsed="false">
      <c r="A950" s="51"/>
      <c r="B950" s="51"/>
      <c r="C950" s="61"/>
      <c r="D950" s="51"/>
    </row>
    <row r="951" customFormat="false" ht="15.75" hidden="false" customHeight="true" outlineLevel="0" collapsed="false">
      <c r="A951" s="51"/>
      <c r="B951" s="51"/>
      <c r="C951" s="61"/>
      <c r="D951" s="51"/>
    </row>
    <row r="952" customFormat="false" ht="15.75" hidden="false" customHeight="true" outlineLevel="0" collapsed="false">
      <c r="A952" s="51"/>
      <c r="B952" s="51"/>
      <c r="C952" s="61"/>
      <c r="D952" s="51"/>
    </row>
    <row r="953" customFormat="false" ht="15.75" hidden="false" customHeight="true" outlineLevel="0" collapsed="false">
      <c r="A953" s="51"/>
      <c r="B953" s="51"/>
      <c r="C953" s="61"/>
      <c r="D953" s="51"/>
    </row>
    <row r="954" customFormat="false" ht="15.75" hidden="false" customHeight="true" outlineLevel="0" collapsed="false">
      <c r="A954" s="51"/>
      <c r="B954" s="51"/>
      <c r="C954" s="61"/>
      <c r="D954" s="51"/>
    </row>
    <row r="955" customFormat="false" ht="15.75" hidden="false" customHeight="true" outlineLevel="0" collapsed="false">
      <c r="A955" s="51"/>
      <c r="B955" s="51"/>
      <c r="C955" s="61"/>
      <c r="D955" s="51"/>
    </row>
    <row r="956" customFormat="false" ht="15.75" hidden="false" customHeight="true" outlineLevel="0" collapsed="false">
      <c r="A956" s="51"/>
      <c r="B956" s="51"/>
      <c r="C956" s="61"/>
      <c r="D956" s="51"/>
    </row>
    <row r="957" customFormat="false" ht="15.75" hidden="false" customHeight="true" outlineLevel="0" collapsed="false">
      <c r="A957" s="51"/>
      <c r="B957" s="51"/>
      <c r="C957" s="61"/>
      <c r="D957" s="51"/>
    </row>
    <row r="958" customFormat="false" ht="15.75" hidden="false" customHeight="true" outlineLevel="0" collapsed="false">
      <c r="A958" s="51"/>
      <c r="B958" s="51"/>
      <c r="C958" s="61"/>
      <c r="D958" s="51"/>
    </row>
    <row r="959" customFormat="false" ht="15.75" hidden="false" customHeight="true" outlineLevel="0" collapsed="false">
      <c r="A959" s="51"/>
      <c r="B959" s="51"/>
      <c r="C959" s="61"/>
      <c r="D959" s="51"/>
    </row>
    <row r="960" customFormat="false" ht="15.75" hidden="false" customHeight="true" outlineLevel="0" collapsed="false">
      <c r="A960" s="51"/>
      <c r="B960" s="51"/>
      <c r="C960" s="61"/>
      <c r="D960" s="51"/>
    </row>
    <row r="961" customFormat="false" ht="15.75" hidden="false" customHeight="true" outlineLevel="0" collapsed="false">
      <c r="A961" s="51"/>
      <c r="B961" s="51"/>
      <c r="C961" s="61"/>
      <c r="D961" s="51"/>
    </row>
    <row r="962" customFormat="false" ht="15.75" hidden="false" customHeight="true" outlineLevel="0" collapsed="false">
      <c r="A962" s="51"/>
      <c r="B962" s="51"/>
      <c r="C962" s="61"/>
      <c r="D962" s="51"/>
    </row>
    <row r="963" customFormat="false" ht="15.75" hidden="false" customHeight="true" outlineLevel="0" collapsed="false">
      <c r="A963" s="51"/>
      <c r="B963" s="51"/>
      <c r="C963" s="61"/>
      <c r="D963" s="51"/>
    </row>
    <row r="964" customFormat="false" ht="15.75" hidden="false" customHeight="true" outlineLevel="0" collapsed="false">
      <c r="A964" s="51"/>
      <c r="B964" s="51"/>
      <c r="C964" s="61"/>
      <c r="D964" s="51"/>
    </row>
    <row r="965" customFormat="false" ht="15.75" hidden="false" customHeight="true" outlineLevel="0" collapsed="false">
      <c r="A965" s="51"/>
      <c r="B965" s="51"/>
      <c r="C965" s="61"/>
      <c r="D965" s="51"/>
    </row>
    <row r="966" customFormat="false" ht="15.75" hidden="false" customHeight="true" outlineLevel="0" collapsed="false">
      <c r="A966" s="51"/>
      <c r="B966" s="51"/>
      <c r="C966" s="61"/>
      <c r="D966" s="51"/>
    </row>
    <row r="967" customFormat="false" ht="15.75" hidden="false" customHeight="true" outlineLevel="0" collapsed="false">
      <c r="A967" s="51"/>
      <c r="B967" s="51"/>
      <c r="C967" s="61"/>
      <c r="D967" s="51"/>
    </row>
    <row r="968" customFormat="false" ht="15.75" hidden="false" customHeight="true" outlineLevel="0" collapsed="false">
      <c r="A968" s="51"/>
      <c r="B968" s="51"/>
      <c r="C968" s="61"/>
      <c r="D968" s="51"/>
    </row>
    <row r="969" customFormat="false" ht="15.75" hidden="false" customHeight="true" outlineLevel="0" collapsed="false">
      <c r="A969" s="51"/>
      <c r="B969" s="51"/>
      <c r="C969" s="61"/>
      <c r="D969" s="51"/>
    </row>
    <row r="970" customFormat="false" ht="15.75" hidden="false" customHeight="true" outlineLevel="0" collapsed="false">
      <c r="A970" s="51"/>
      <c r="B970" s="51"/>
      <c r="C970" s="61"/>
      <c r="D970" s="51"/>
    </row>
    <row r="971" customFormat="false" ht="15.75" hidden="false" customHeight="true" outlineLevel="0" collapsed="false">
      <c r="A971" s="51"/>
      <c r="B971" s="51"/>
      <c r="C971" s="61"/>
      <c r="D971" s="51"/>
    </row>
    <row r="972" customFormat="false" ht="15.75" hidden="false" customHeight="true" outlineLevel="0" collapsed="false">
      <c r="A972" s="51"/>
      <c r="B972" s="51"/>
      <c r="C972" s="61"/>
      <c r="D972" s="51"/>
    </row>
    <row r="973" customFormat="false" ht="15.75" hidden="false" customHeight="true" outlineLevel="0" collapsed="false">
      <c r="A973" s="51"/>
      <c r="B973" s="51"/>
      <c r="C973" s="61"/>
      <c r="D973" s="51"/>
    </row>
    <row r="974" customFormat="false" ht="15.75" hidden="false" customHeight="true" outlineLevel="0" collapsed="false">
      <c r="A974" s="51"/>
      <c r="B974" s="51"/>
      <c r="C974" s="61"/>
      <c r="D974" s="51"/>
    </row>
    <row r="975" customFormat="false" ht="15.75" hidden="false" customHeight="true" outlineLevel="0" collapsed="false">
      <c r="A975" s="51"/>
      <c r="B975" s="51"/>
      <c r="C975" s="61"/>
      <c r="D975" s="51"/>
    </row>
    <row r="976" customFormat="false" ht="15.75" hidden="false" customHeight="true" outlineLevel="0" collapsed="false">
      <c r="A976" s="51"/>
      <c r="B976" s="51"/>
      <c r="C976" s="61"/>
      <c r="D976" s="51"/>
    </row>
    <row r="977" customFormat="false" ht="15.75" hidden="false" customHeight="true" outlineLevel="0" collapsed="false">
      <c r="A977" s="51"/>
      <c r="B977" s="51"/>
      <c r="C977" s="61"/>
      <c r="D977" s="51"/>
    </row>
    <row r="978" customFormat="false" ht="15.75" hidden="false" customHeight="true" outlineLevel="0" collapsed="false">
      <c r="A978" s="51"/>
      <c r="B978" s="51"/>
      <c r="C978" s="61"/>
      <c r="D978" s="51"/>
    </row>
    <row r="979" customFormat="false" ht="15.75" hidden="false" customHeight="true" outlineLevel="0" collapsed="false">
      <c r="A979" s="51"/>
      <c r="B979" s="51"/>
      <c r="C979" s="61"/>
      <c r="D979" s="51"/>
    </row>
    <row r="980" customFormat="false" ht="15.75" hidden="false" customHeight="true" outlineLevel="0" collapsed="false">
      <c r="A980" s="51"/>
      <c r="B980" s="51"/>
      <c r="C980" s="61"/>
      <c r="D980" s="51"/>
    </row>
    <row r="981" customFormat="false" ht="15.75" hidden="false" customHeight="true" outlineLevel="0" collapsed="false">
      <c r="A981" s="51"/>
      <c r="B981" s="51"/>
      <c r="C981" s="61"/>
      <c r="D981" s="51"/>
    </row>
    <row r="982" customFormat="false" ht="15.75" hidden="false" customHeight="true" outlineLevel="0" collapsed="false">
      <c r="A982" s="51"/>
      <c r="B982" s="51"/>
      <c r="C982" s="61"/>
      <c r="D982" s="51"/>
    </row>
    <row r="983" customFormat="false" ht="15.75" hidden="false" customHeight="true" outlineLevel="0" collapsed="false">
      <c r="A983" s="51"/>
      <c r="B983" s="51"/>
      <c r="C983" s="61"/>
      <c r="D983" s="51"/>
    </row>
    <row r="984" customFormat="false" ht="15.75" hidden="false" customHeight="true" outlineLevel="0" collapsed="false">
      <c r="A984" s="51"/>
      <c r="B984" s="51"/>
      <c r="C984" s="61"/>
      <c r="D984" s="51"/>
    </row>
    <row r="985" customFormat="false" ht="15.75" hidden="false" customHeight="true" outlineLevel="0" collapsed="false">
      <c r="A985" s="51"/>
      <c r="B985" s="51"/>
      <c r="C985" s="61"/>
      <c r="D985" s="51"/>
    </row>
    <row r="986" customFormat="false" ht="15.75" hidden="false" customHeight="true" outlineLevel="0" collapsed="false">
      <c r="A986" s="51"/>
      <c r="B986" s="51"/>
      <c r="C986" s="61"/>
      <c r="D986" s="51"/>
    </row>
    <row r="987" customFormat="false" ht="15.75" hidden="false" customHeight="true" outlineLevel="0" collapsed="false">
      <c r="A987" s="51"/>
      <c r="B987" s="51"/>
      <c r="C987" s="61"/>
      <c r="D987" s="51"/>
    </row>
    <row r="988" customFormat="false" ht="15.75" hidden="false" customHeight="true" outlineLevel="0" collapsed="false">
      <c r="A988" s="51"/>
      <c r="B988" s="51"/>
      <c r="C988" s="61"/>
      <c r="D988" s="51"/>
    </row>
    <row r="989" customFormat="false" ht="15.75" hidden="false" customHeight="true" outlineLevel="0" collapsed="false">
      <c r="A989" s="51"/>
      <c r="B989" s="51"/>
      <c r="C989" s="61"/>
      <c r="D989" s="51"/>
    </row>
    <row r="990" customFormat="false" ht="15.75" hidden="false" customHeight="true" outlineLevel="0" collapsed="false">
      <c r="A990" s="51"/>
      <c r="B990" s="51"/>
      <c r="C990" s="61"/>
      <c r="D990" s="51"/>
    </row>
    <row r="991" customFormat="false" ht="15.75" hidden="false" customHeight="true" outlineLevel="0" collapsed="false">
      <c r="A991" s="51"/>
      <c r="B991" s="51"/>
      <c r="C991" s="61"/>
      <c r="D991" s="51"/>
    </row>
    <row r="992" customFormat="false" ht="15.75" hidden="false" customHeight="true" outlineLevel="0" collapsed="false">
      <c r="A992" s="51"/>
      <c r="B992" s="51"/>
      <c r="C992" s="61"/>
      <c r="D992" s="51"/>
    </row>
    <row r="993" customFormat="false" ht="15.75" hidden="false" customHeight="true" outlineLevel="0" collapsed="false">
      <c r="A993" s="51"/>
      <c r="B993" s="51"/>
      <c r="C993" s="61"/>
      <c r="D993" s="51"/>
    </row>
    <row r="994" customFormat="false" ht="15.75" hidden="false" customHeight="true" outlineLevel="0" collapsed="false">
      <c r="A994" s="51"/>
      <c r="B994" s="51"/>
      <c r="C994" s="61"/>
      <c r="D994" s="51"/>
    </row>
    <row r="995" customFormat="false" ht="15.75" hidden="false" customHeight="true" outlineLevel="0" collapsed="false">
      <c r="A995" s="51"/>
      <c r="B995" s="51"/>
      <c r="C995" s="61"/>
      <c r="D995" s="51"/>
    </row>
    <row r="996" customFormat="false" ht="15.75" hidden="false" customHeight="true" outlineLevel="0" collapsed="false">
      <c r="A996" s="51"/>
      <c r="B996" s="51"/>
      <c r="C996" s="61"/>
      <c r="D996" s="51"/>
    </row>
    <row r="997" customFormat="false" ht="15.75" hidden="false" customHeight="true" outlineLevel="0" collapsed="false">
      <c r="A997" s="51"/>
      <c r="B997" s="51"/>
      <c r="C997" s="61"/>
      <c r="D997" s="51"/>
    </row>
    <row r="998" customFormat="false" ht="15.75" hidden="false" customHeight="true" outlineLevel="0" collapsed="false">
      <c r="A998" s="51"/>
      <c r="B998" s="51"/>
      <c r="C998" s="61"/>
      <c r="D998" s="51"/>
    </row>
    <row r="999" customFormat="false" ht="15.75" hidden="false" customHeight="true" outlineLevel="0" collapsed="false">
      <c r="A999" s="51"/>
      <c r="B999" s="51"/>
      <c r="D999" s="51"/>
    </row>
    <row r="1000" customFormat="false" ht="15.75" hidden="false" customHeight="true" outlineLevel="0" collapsed="false">
      <c r="A1000" s="51"/>
      <c r="B1000" s="51"/>
      <c r="D1000" s="51"/>
    </row>
  </sheetData>
  <autoFilter ref="A1:D1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4" min="4" style="0" width="26.25"/>
    <col collapsed="false" customWidth="true" hidden="false" outlineLevel="0" max="5" min="5" style="0" width="22.13"/>
    <col collapsed="false" customWidth="true" hidden="false" outlineLevel="0" max="6" min="6" style="0" width="24.75"/>
    <col collapsed="false" customWidth="true" hidden="false" outlineLevel="0" max="7" min="7" style="0" width="48.88"/>
    <col collapsed="false" customWidth="true" hidden="false" outlineLevel="0" max="10" min="8" style="0" width="9.13"/>
    <col collapsed="false" customWidth="true" hidden="false" outlineLevel="0" max="24" min="11" style="0" width="8.63"/>
    <col collapsed="false" customWidth="true" hidden="false" outlineLevel="0" max="25" min="25" style="0" width="12.75"/>
  </cols>
  <sheetData>
    <row r="1" customFormat="false" ht="12.75" hidden="false" customHeight="true" outlineLevel="0" collapsed="false">
      <c r="A1" s="39" t="s">
        <v>140</v>
      </c>
      <c r="B1" s="39" t="s">
        <v>141</v>
      </c>
      <c r="C1" s="55" t="s">
        <v>35</v>
      </c>
      <c r="D1" s="39" t="s">
        <v>110</v>
      </c>
      <c r="E1" s="2"/>
      <c r="F1" s="2"/>
      <c r="G1" s="2"/>
      <c r="H1" s="33"/>
      <c r="I1" s="33"/>
      <c r="J1" s="33"/>
      <c r="K1" s="33"/>
      <c r="L1" s="33"/>
      <c r="M1" s="33"/>
      <c r="N1" s="33"/>
      <c r="O1" s="33"/>
      <c r="P1" s="33"/>
      <c r="Q1" s="33"/>
      <c r="R1" s="33"/>
      <c r="S1" s="33"/>
      <c r="T1" s="33"/>
      <c r="U1" s="33"/>
      <c r="V1" s="33"/>
      <c r="W1" s="33"/>
      <c r="X1" s="33"/>
      <c r="Y1" s="33"/>
    </row>
    <row r="2" customFormat="false" ht="12.75" hidden="false" customHeight="true" outlineLevel="0" collapsed="false">
      <c r="A2" s="56" t="s">
        <v>143</v>
      </c>
      <c r="B2" s="56" t="str">
        <f aca="false" t="array" ref="B2:B2">INDEX(Countries!$D$2:$D$255, MATCH(A2, Countries!$B$2:$B$255, 0))</f>
        <v>USA</v>
      </c>
      <c r="C2" s="62" t="n">
        <v>0.05</v>
      </c>
      <c r="D2" s="51" t="s">
        <v>176</v>
      </c>
      <c r="E2" s="2"/>
      <c r="F2" s="2"/>
      <c r="G2" s="2"/>
      <c r="H2" s="2"/>
      <c r="I2" s="2"/>
      <c r="J2" s="2"/>
      <c r="K2" s="2"/>
      <c r="L2" s="2"/>
      <c r="M2" s="2"/>
      <c r="N2" s="2"/>
      <c r="O2" s="2"/>
      <c r="P2" s="2"/>
      <c r="Q2" s="2"/>
      <c r="R2" s="2"/>
      <c r="S2" s="2"/>
      <c r="T2" s="2"/>
      <c r="U2" s="2"/>
      <c r="V2" s="2"/>
      <c r="W2" s="2"/>
      <c r="X2" s="2"/>
      <c r="Y2" s="2"/>
    </row>
    <row r="3" customFormat="false" ht="12.75" hidden="false" customHeight="true" outlineLevel="0" collapsed="false">
      <c r="A3" s="56" t="s">
        <v>146</v>
      </c>
      <c r="B3" s="56" t="str">
        <f aca="false" t="array" ref="B3:B3">INDEX(Countries!$D$2:$D$255, MATCH(A3, Countries!$B$2:$B$255, 0))</f>
        <v>IDN</v>
      </c>
      <c r="C3" s="62" t="n">
        <v>0.05</v>
      </c>
      <c r="D3" s="51" t="s">
        <v>176</v>
      </c>
      <c r="E3" s="2"/>
      <c r="F3" s="2"/>
      <c r="G3" s="2"/>
      <c r="H3" s="2"/>
      <c r="I3" s="2"/>
      <c r="J3" s="2"/>
      <c r="K3" s="2"/>
      <c r="L3" s="2"/>
      <c r="M3" s="2"/>
      <c r="N3" s="2"/>
      <c r="O3" s="2"/>
      <c r="P3" s="2"/>
      <c r="Q3" s="2"/>
      <c r="R3" s="2"/>
      <c r="S3" s="2"/>
      <c r="T3" s="2"/>
      <c r="U3" s="2"/>
      <c r="V3" s="2"/>
      <c r="W3" s="2"/>
      <c r="X3" s="2"/>
      <c r="Y3" s="2"/>
    </row>
    <row r="4" customFormat="false" ht="12.75" hidden="false" customHeight="true" outlineLevel="0" collapsed="false">
      <c r="A4" s="56" t="s">
        <v>147</v>
      </c>
      <c r="B4" s="56" t="str">
        <f aca="false" t="array" ref="B4:B4">INDEX(Countries!$D$2:$D$255, MATCH(A4, Countries!$B$2:$B$255, 0))</f>
        <v>AUS</v>
      </c>
      <c r="C4" s="62" t="n">
        <v>0.05</v>
      </c>
      <c r="D4" s="51" t="s">
        <v>176</v>
      </c>
      <c r="E4" s="2"/>
      <c r="F4" s="2"/>
      <c r="G4" s="2"/>
      <c r="H4" s="2"/>
      <c r="I4" s="2"/>
      <c r="J4" s="2"/>
      <c r="K4" s="2"/>
      <c r="L4" s="2"/>
      <c r="M4" s="2"/>
      <c r="N4" s="2"/>
      <c r="O4" s="2"/>
      <c r="P4" s="2"/>
      <c r="Q4" s="2"/>
      <c r="R4" s="2"/>
      <c r="S4" s="2"/>
      <c r="T4" s="2"/>
      <c r="U4" s="2"/>
      <c r="V4" s="2"/>
      <c r="W4" s="2"/>
      <c r="X4" s="2"/>
      <c r="Y4" s="2"/>
    </row>
    <row r="5" customFormat="false" ht="12.75" hidden="false" customHeight="true" outlineLevel="0" collapsed="false">
      <c r="A5" s="56" t="s">
        <v>148</v>
      </c>
      <c r="B5" s="56" t="str">
        <f aca="false" t="array" ref="B5:B5">INDEX(Countries!$D$2:$D$255, MATCH(A5, Countries!$B$2:$B$255, 0))</f>
        <v>BHS</v>
      </c>
      <c r="C5" s="62" t="n">
        <v>0.05</v>
      </c>
      <c r="D5" s="51" t="s">
        <v>176</v>
      </c>
      <c r="E5" s="2"/>
      <c r="F5" s="2"/>
      <c r="G5" s="2"/>
      <c r="H5" s="2"/>
      <c r="I5" s="2"/>
      <c r="J5" s="2"/>
      <c r="K5" s="2"/>
      <c r="L5" s="2"/>
      <c r="M5" s="2"/>
      <c r="N5" s="2"/>
      <c r="O5" s="2"/>
      <c r="P5" s="2"/>
      <c r="Q5" s="2"/>
      <c r="R5" s="2"/>
      <c r="S5" s="2"/>
      <c r="T5" s="2"/>
      <c r="U5" s="2"/>
      <c r="V5" s="2"/>
      <c r="W5" s="2"/>
      <c r="X5" s="2"/>
      <c r="Y5" s="2"/>
    </row>
    <row r="6" customFormat="false" ht="12.75" hidden="false" customHeight="true" outlineLevel="0" collapsed="false">
      <c r="A6" s="56" t="s">
        <v>149</v>
      </c>
      <c r="B6" s="56" t="str">
        <f aca="false" t="array" ref="B6:B6">INDEX(Countries!$D$2:$D$255, MATCH(A6, Countries!$B$2:$B$255, 0))</f>
        <v>KEN</v>
      </c>
      <c r="C6" s="62" t="n">
        <v>0.05</v>
      </c>
      <c r="D6" s="51" t="s">
        <v>176</v>
      </c>
      <c r="E6" s="2"/>
      <c r="F6" s="2"/>
      <c r="G6" s="2"/>
      <c r="H6" s="2"/>
      <c r="I6" s="2"/>
      <c r="J6" s="2"/>
      <c r="K6" s="2"/>
      <c r="L6" s="2"/>
      <c r="M6" s="2"/>
      <c r="N6" s="2"/>
      <c r="O6" s="2"/>
      <c r="P6" s="2"/>
      <c r="Q6" s="2"/>
      <c r="R6" s="2"/>
      <c r="S6" s="2"/>
      <c r="T6" s="2"/>
      <c r="U6" s="2"/>
      <c r="V6" s="2"/>
      <c r="W6" s="2"/>
      <c r="X6" s="2"/>
      <c r="Y6" s="2"/>
    </row>
    <row r="7" customFormat="false" ht="12.75" hidden="false" customHeight="true" outlineLevel="0" collapsed="false">
      <c r="A7" s="56" t="s">
        <v>150</v>
      </c>
      <c r="B7" s="56" t="str">
        <f aca="false" t="array" ref="B7:B7">INDEX(Countries!$D$2:$D$255, MATCH(A7, Countries!$B$2:$B$255, 0))</f>
        <v>MEX</v>
      </c>
      <c r="C7" s="62" t="n">
        <v>0.05</v>
      </c>
      <c r="D7" s="51" t="s">
        <v>176</v>
      </c>
      <c r="E7" s="2"/>
      <c r="F7" s="2"/>
      <c r="G7" s="2"/>
      <c r="H7" s="2"/>
      <c r="I7" s="2"/>
      <c r="J7" s="2"/>
      <c r="K7" s="2"/>
      <c r="L7" s="2"/>
      <c r="M7" s="2"/>
      <c r="N7" s="2"/>
      <c r="O7" s="2"/>
      <c r="P7" s="2"/>
      <c r="Q7" s="2"/>
      <c r="R7" s="2"/>
      <c r="S7" s="2"/>
      <c r="T7" s="2"/>
      <c r="U7" s="2"/>
      <c r="V7" s="2"/>
      <c r="W7" s="2"/>
      <c r="X7" s="2"/>
      <c r="Y7" s="2"/>
    </row>
    <row r="8" customFormat="false" ht="12.75" hidden="false" customHeight="true" outlineLevel="0" collapsed="false">
      <c r="A8" s="56" t="s">
        <v>151</v>
      </c>
      <c r="B8" s="56" t="str">
        <f aca="false" t="array" ref="B8:B8">INDEX(Countries!$D$2:$D$255, MATCH(A8, Countries!$B$2:$B$255, 0))</f>
        <v>COL</v>
      </c>
      <c r="C8" s="62" t="n">
        <v>0.05</v>
      </c>
      <c r="D8" s="51" t="s">
        <v>176</v>
      </c>
      <c r="E8" s="2"/>
      <c r="F8" s="2"/>
      <c r="G8" s="2"/>
      <c r="H8" s="2"/>
      <c r="I8" s="2"/>
      <c r="J8" s="2"/>
      <c r="K8" s="2"/>
      <c r="L8" s="2"/>
      <c r="M8" s="2"/>
      <c r="N8" s="2"/>
      <c r="O8" s="2"/>
      <c r="P8" s="2"/>
      <c r="Q8" s="2"/>
      <c r="R8" s="2"/>
      <c r="S8" s="2"/>
      <c r="T8" s="2"/>
      <c r="U8" s="2"/>
      <c r="V8" s="2"/>
      <c r="W8" s="2"/>
      <c r="X8" s="2"/>
      <c r="Y8" s="2"/>
    </row>
    <row r="9" customFormat="false" ht="12.75" hidden="false" customHeight="true" outlineLevel="0" collapsed="false">
      <c r="A9" s="56" t="s">
        <v>152</v>
      </c>
      <c r="B9" s="56" t="str">
        <f aca="false" t="array" ref="B9:B9">INDEX(Countries!$D$2:$D$255, MATCH(A9, Countries!$B$2:$B$255, 0))</f>
        <v>IND</v>
      </c>
      <c r="C9" s="62" t="n">
        <v>0.05</v>
      </c>
      <c r="D9" s="51" t="s">
        <v>176</v>
      </c>
      <c r="E9" s="2"/>
      <c r="F9" s="2"/>
      <c r="G9" s="2"/>
      <c r="H9" s="2"/>
      <c r="I9" s="2"/>
      <c r="J9" s="2"/>
      <c r="K9" s="2"/>
      <c r="L9" s="2"/>
      <c r="M9" s="2"/>
      <c r="N9" s="2"/>
      <c r="O9" s="2"/>
      <c r="P9" s="2"/>
      <c r="Q9" s="2"/>
      <c r="R9" s="2"/>
      <c r="S9" s="2"/>
      <c r="T9" s="2"/>
      <c r="U9" s="2"/>
      <c r="V9" s="2"/>
      <c r="W9" s="2"/>
      <c r="X9" s="2"/>
      <c r="Y9" s="2"/>
    </row>
    <row r="10" customFormat="false" ht="12.75" hidden="false" customHeight="true" outlineLevel="0" collapsed="false">
      <c r="A10" s="56" t="s">
        <v>153</v>
      </c>
      <c r="B10" s="56" t="str">
        <f aca="false" t="array" ref="B10:B10">INDEX(Countries!$D$2:$D$255, MATCH(A10, Countries!$B$2:$B$255, 0))</f>
        <v>CHN</v>
      </c>
      <c r="C10" s="62" t="n">
        <v>0.05</v>
      </c>
      <c r="D10" s="51" t="s">
        <v>176</v>
      </c>
      <c r="G10" s="2"/>
      <c r="H10" s="2"/>
      <c r="I10" s="2"/>
      <c r="J10" s="2"/>
      <c r="K10" s="2"/>
      <c r="L10" s="2"/>
      <c r="M10" s="2"/>
      <c r="N10" s="2"/>
      <c r="O10" s="2"/>
      <c r="P10" s="2"/>
      <c r="Q10" s="2"/>
      <c r="R10" s="2"/>
      <c r="S10" s="2"/>
      <c r="T10" s="2"/>
      <c r="U10" s="2"/>
      <c r="V10" s="2"/>
      <c r="W10" s="2"/>
      <c r="X10" s="2"/>
      <c r="Y10" s="2"/>
    </row>
    <row r="11" customFormat="false" ht="12.75" hidden="false" customHeight="true" outlineLevel="0" collapsed="false">
      <c r="A11" s="51"/>
      <c r="B11" s="51"/>
      <c r="C11" s="62"/>
      <c r="D11" s="51"/>
      <c r="G11" s="2"/>
      <c r="H11" s="2"/>
      <c r="I11" s="2"/>
      <c r="J11" s="2"/>
      <c r="K11" s="2"/>
      <c r="L11" s="2"/>
      <c r="M11" s="2"/>
      <c r="N11" s="2"/>
      <c r="O11" s="2"/>
      <c r="P11" s="2"/>
      <c r="Q11" s="2"/>
      <c r="R11" s="2"/>
      <c r="S11" s="2"/>
      <c r="T11" s="2"/>
      <c r="U11" s="2"/>
      <c r="V11" s="2"/>
      <c r="W11" s="2"/>
      <c r="X11" s="2"/>
      <c r="Y11" s="2"/>
    </row>
    <row r="12" customFormat="false" ht="12.75" hidden="false" customHeight="true" outlineLevel="0" collapsed="false">
      <c r="A12" s="51"/>
      <c r="B12" s="51"/>
      <c r="C12" s="62"/>
      <c r="D12" s="51"/>
      <c r="G12" s="2"/>
      <c r="H12" s="2"/>
      <c r="I12" s="2"/>
      <c r="J12" s="2"/>
      <c r="K12" s="2"/>
      <c r="L12" s="2"/>
      <c r="M12" s="2"/>
      <c r="N12" s="2"/>
      <c r="O12" s="2"/>
      <c r="P12" s="2"/>
      <c r="Q12" s="2"/>
      <c r="R12" s="2"/>
      <c r="S12" s="2"/>
      <c r="T12" s="2"/>
      <c r="U12" s="2"/>
      <c r="V12" s="2"/>
      <c r="W12" s="2"/>
      <c r="X12" s="2"/>
      <c r="Y12" s="2"/>
    </row>
    <row r="13" customFormat="false" ht="12.75" hidden="false" customHeight="true" outlineLevel="0" collapsed="false">
      <c r="A13" s="51"/>
      <c r="B13" s="51"/>
      <c r="C13" s="62"/>
      <c r="D13" s="51"/>
      <c r="G13" s="2"/>
      <c r="H13" s="2"/>
      <c r="I13" s="2"/>
      <c r="J13" s="2"/>
      <c r="K13" s="2"/>
      <c r="L13" s="2"/>
      <c r="M13" s="2"/>
      <c r="N13" s="2"/>
      <c r="O13" s="2"/>
      <c r="P13" s="2"/>
      <c r="Q13" s="2"/>
      <c r="R13" s="2"/>
      <c r="S13" s="2"/>
      <c r="T13" s="2"/>
      <c r="U13" s="2"/>
      <c r="V13" s="2"/>
      <c r="W13" s="2"/>
      <c r="X13" s="2"/>
      <c r="Y13" s="2"/>
    </row>
    <row r="14" customFormat="false" ht="12.75" hidden="false" customHeight="true" outlineLevel="0" collapsed="false">
      <c r="A14" s="51"/>
      <c r="B14" s="51"/>
      <c r="C14" s="62"/>
      <c r="D14" s="51"/>
      <c r="G14" s="2"/>
      <c r="H14" s="2"/>
      <c r="I14" s="2"/>
      <c r="J14" s="2"/>
      <c r="K14" s="2"/>
      <c r="L14" s="2"/>
      <c r="M14" s="2"/>
      <c r="N14" s="2"/>
      <c r="O14" s="2"/>
      <c r="P14" s="2"/>
      <c r="Q14" s="2"/>
      <c r="R14" s="2"/>
      <c r="S14" s="2"/>
      <c r="T14" s="2"/>
      <c r="U14" s="2"/>
      <c r="V14" s="2"/>
      <c r="W14" s="2"/>
      <c r="X14" s="2"/>
      <c r="Y14" s="2"/>
    </row>
    <row r="15" customFormat="false" ht="12.75" hidden="false" customHeight="true" outlineLevel="0" collapsed="false">
      <c r="A15" s="51"/>
      <c r="B15" s="51"/>
      <c r="C15" s="62"/>
      <c r="D15" s="51"/>
      <c r="G15" s="2"/>
      <c r="H15" s="2"/>
      <c r="I15" s="2"/>
      <c r="J15" s="2"/>
      <c r="K15" s="2"/>
      <c r="L15" s="2"/>
      <c r="M15" s="2"/>
      <c r="N15" s="2"/>
      <c r="O15" s="2"/>
      <c r="P15" s="2"/>
      <c r="Q15" s="2"/>
      <c r="R15" s="2"/>
      <c r="S15" s="2"/>
      <c r="T15" s="2"/>
      <c r="U15" s="2"/>
      <c r="V15" s="2"/>
      <c r="W15" s="2"/>
      <c r="X15" s="2"/>
      <c r="Y15" s="2"/>
    </row>
    <row r="16" customFormat="false" ht="12.75" hidden="false" customHeight="true" outlineLevel="0" collapsed="false">
      <c r="A16" s="51"/>
      <c r="B16" s="51"/>
      <c r="C16" s="62"/>
      <c r="D16" s="51"/>
      <c r="G16" s="2"/>
      <c r="H16" s="2"/>
      <c r="I16" s="2"/>
      <c r="J16" s="2"/>
      <c r="K16" s="2"/>
      <c r="L16" s="2"/>
      <c r="M16" s="2"/>
      <c r="N16" s="2"/>
      <c r="O16" s="2"/>
      <c r="P16" s="2"/>
      <c r="Q16" s="2"/>
      <c r="R16" s="2"/>
      <c r="S16" s="2"/>
      <c r="T16" s="2"/>
      <c r="U16" s="2"/>
      <c r="V16" s="2"/>
      <c r="W16" s="2"/>
      <c r="X16" s="2"/>
      <c r="Y16" s="2"/>
    </row>
    <row r="17" customFormat="false" ht="12.75" hidden="false" customHeight="true" outlineLevel="0" collapsed="false">
      <c r="A17" s="51"/>
      <c r="B17" s="51"/>
      <c r="C17" s="62"/>
      <c r="D17" s="51"/>
      <c r="G17" s="2"/>
      <c r="H17" s="2"/>
      <c r="I17" s="2"/>
      <c r="J17" s="2"/>
      <c r="K17" s="2"/>
      <c r="L17" s="2"/>
      <c r="M17" s="2"/>
      <c r="N17" s="2"/>
      <c r="O17" s="2"/>
      <c r="P17" s="2"/>
      <c r="Q17" s="2"/>
      <c r="R17" s="2"/>
      <c r="S17" s="2"/>
      <c r="T17" s="2"/>
      <c r="U17" s="2"/>
      <c r="V17" s="2"/>
      <c r="W17" s="2"/>
      <c r="X17" s="2"/>
      <c r="Y17" s="2"/>
    </row>
    <row r="18" customFormat="false" ht="12.75" hidden="false" customHeight="true" outlineLevel="0" collapsed="false">
      <c r="A18" s="51"/>
      <c r="B18" s="51"/>
      <c r="C18" s="62"/>
      <c r="D18" s="51"/>
      <c r="G18" s="2"/>
      <c r="H18" s="2"/>
      <c r="I18" s="2"/>
      <c r="J18" s="2"/>
      <c r="K18" s="2"/>
      <c r="L18" s="2"/>
      <c r="M18" s="2"/>
      <c r="N18" s="2"/>
      <c r="O18" s="2"/>
      <c r="P18" s="2"/>
      <c r="Q18" s="2"/>
      <c r="R18" s="2"/>
      <c r="S18" s="2"/>
      <c r="T18" s="2"/>
      <c r="U18" s="2"/>
      <c r="V18" s="2"/>
      <c r="W18" s="2"/>
      <c r="X18" s="2"/>
      <c r="Y18" s="2"/>
    </row>
    <row r="19" customFormat="false" ht="12.75" hidden="false" customHeight="true" outlineLevel="0" collapsed="false">
      <c r="A19" s="51"/>
      <c r="B19" s="51"/>
      <c r="C19" s="62"/>
      <c r="D19" s="51"/>
      <c r="G19" s="2"/>
      <c r="H19" s="2"/>
      <c r="I19" s="2"/>
      <c r="J19" s="2"/>
      <c r="K19" s="2"/>
      <c r="L19" s="2"/>
      <c r="M19" s="2"/>
      <c r="N19" s="2"/>
      <c r="O19" s="2"/>
      <c r="P19" s="2"/>
      <c r="Q19" s="2"/>
      <c r="R19" s="2"/>
      <c r="S19" s="2"/>
      <c r="T19" s="2"/>
      <c r="U19" s="2"/>
      <c r="V19" s="2"/>
      <c r="W19" s="2"/>
      <c r="X19" s="2"/>
      <c r="Y19" s="2"/>
    </row>
    <row r="20" customFormat="false" ht="12.75" hidden="false" customHeight="true" outlineLevel="0" collapsed="false">
      <c r="A20" s="51"/>
      <c r="B20" s="51"/>
      <c r="C20" s="62"/>
      <c r="D20" s="51"/>
      <c r="G20" s="2"/>
      <c r="H20" s="2"/>
      <c r="I20" s="2"/>
      <c r="J20" s="2"/>
      <c r="K20" s="2"/>
      <c r="L20" s="2"/>
      <c r="M20" s="2"/>
      <c r="N20" s="2"/>
      <c r="O20" s="2"/>
      <c r="P20" s="2"/>
      <c r="Q20" s="2"/>
      <c r="R20" s="2"/>
      <c r="S20" s="2"/>
      <c r="T20" s="2"/>
      <c r="U20" s="2"/>
      <c r="V20" s="2"/>
      <c r="W20" s="2"/>
      <c r="X20" s="2"/>
      <c r="Y20" s="2"/>
    </row>
    <row r="21" customFormat="false" ht="12.75" hidden="false" customHeight="true" outlineLevel="0" collapsed="false">
      <c r="A21" s="51"/>
      <c r="B21" s="51"/>
      <c r="C21" s="62"/>
      <c r="D21" s="51"/>
      <c r="G21" s="2"/>
      <c r="H21" s="2"/>
      <c r="I21" s="2"/>
      <c r="J21" s="2"/>
      <c r="K21" s="2"/>
      <c r="L21" s="2"/>
      <c r="M21" s="2"/>
      <c r="N21" s="2"/>
      <c r="O21" s="2"/>
      <c r="P21" s="2"/>
      <c r="Q21" s="2"/>
      <c r="R21" s="2"/>
      <c r="S21" s="2"/>
      <c r="T21" s="2"/>
      <c r="U21" s="2"/>
      <c r="V21" s="2"/>
      <c r="W21" s="2"/>
      <c r="X21" s="2"/>
      <c r="Y21" s="2"/>
    </row>
    <row r="22" customFormat="false" ht="12.75" hidden="false" customHeight="true" outlineLevel="0" collapsed="false">
      <c r="A22" s="51"/>
      <c r="B22" s="51"/>
      <c r="C22" s="62"/>
      <c r="D22" s="51"/>
      <c r="G22" s="2"/>
      <c r="H22" s="2"/>
      <c r="I22" s="2"/>
      <c r="J22" s="2"/>
      <c r="K22" s="2"/>
      <c r="L22" s="2"/>
      <c r="M22" s="2"/>
      <c r="N22" s="2"/>
      <c r="O22" s="2"/>
      <c r="P22" s="2"/>
      <c r="Q22" s="2"/>
      <c r="R22" s="2"/>
      <c r="S22" s="2"/>
      <c r="T22" s="2"/>
      <c r="U22" s="2"/>
      <c r="V22" s="2"/>
      <c r="W22" s="2"/>
      <c r="X22" s="2"/>
      <c r="Y22" s="2"/>
    </row>
    <row r="23" customFormat="false" ht="12.75" hidden="false" customHeight="true" outlineLevel="0" collapsed="false">
      <c r="A23" s="51"/>
      <c r="B23" s="51"/>
      <c r="C23" s="62"/>
      <c r="D23" s="51"/>
      <c r="G23" s="2"/>
      <c r="H23" s="2"/>
      <c r="I23" s="2"/>
      <c r="J23" s="2"/>
      <c r="K23" s="2"/>
      <c r="L23" s="2"/>
      <c r="M23" s="2"/>
      <c r="N23" s="2"/>
      <c r="O23" s="2"/>
      <c r="P23" s="2"/>
      <c r="Q23" s="2"/>
      <c r="R23" s="2"/>
      <c r="S23" s="2"/>
      <c r="T23" s="2"/>
      <c r="U23" s="2"/>
      <c r="V23" s="2"/>
      <c r="W23" s="2"/>
      <c r="X23" s="2"/>
      <c r="Y23" s="2"/>
    </row>
    <row r="24" customFormat="false" ht="12.75" hidden="false" customHeight="true" outlineLevel="0" collapsed="false">
      <c r="A24" s="51"/>
      <c r="B24" s="51"/>
      <c r="C24" s="62"/>
      <c r="D24" s="51"/>
      <c r="G24" s="2"/>
      <c r="H24" s="2"/>
      <c r="I24" s="2"/>
      <c r="J24" s="2"/>
      <c r="K24" s="2"/>
      <c r="L24" s="2"/>
      <c r="M24" s="2"/>
      <c r="N24" s="2"/>
      <c r="O24" s="2"/>
      <c r="P24" s="2"/>
      <c r="Q24" s="2"/>
      <c r="R24" s="2"/>
      <c r="S24" s="2"/>
      <c r="T24" s="2"/>
      <c r="U24" s="2"/>
      <c r="V24" s="2"/>
      <c r="W24" s="2"/>
      <c r="X24" s="2"/>
      <c r="Y24" s="2"/>
    </row>
    <row r="25" customFormat="false" ht="12.75" hidden="false" customHeight="true" outlineLevel="0" collapsed="false">
      <c r="A25" s="51"/>
      <c r="B25" s="51"/>
      <c r="C25" s="62"/>
      <c r="D25" s="51"/>
      <c r="G25" s="2"/>
      <c r="H25" s="2"/>
      <c r="I25" s="2"/>
      <c r="J25" s="2"/>
      <c r="K25" s="2"/>
      <c r="L25" s="2"/>
      <c r="M25" s="2"/>
      <c r="N25" s="2"/>
      <c r="O25" s="2"/>
      <c r="P25" s="2"/>
      <c r="Q25" s="2"/>
      <c r="R25" s="2"/>
      <c r="S25" s="2"/>
      <c r="T25" s="2"/>
      <c r="U25" s="2"/>
      <c r="V25" s="2"/>
      <c r="W25" s="2"/>
      <c r="X25" s="2"/>
      <c r="Y25" s="2"/>
    </row>
    <row r="26" customFormat="false" ht="12.75" hidden="false" customHeight="true" outlineLevel="0" collapsed="false">
      <c r="A26" s="51"/>
      <c r="B26" s="51"/>
      <c r="C26" s="62"/>
      <c r="D26" s="51"/>
      <c r="G26" s="2"/>
      <c r="H26" s="2"/>
      <c r="I26" s="2"/>
      <c r="J26" s="2"/>
      <c r="K26" s="2"/>
      <c r="L26" s="2"/>
      <c r="M26" s="2"/>
      <c r="N26" s="2"/>
      <c r="O26" s="2"/>
      <c r="P26" s="2"/>
      <c r="Q26" s="2"/>
      <c r="R26" s="2"/>
      <c r="S26" s="2"/>
      <c r="T26" s="2"/>
      <c r="U26" s="2"/>
      <c r="V26" s="2"/>
      <c r="W26" s="2"/>
      <c r="X26" s="2"/>
      <c r="Y26" s="2"/>
    </row>
    <row r="27" customFormat="false" ht="12.75" hidden="false" customHeight="true" outlineLevel="0" collapsed="false">
      <c r="A27" s="51"/>
      <c r="B27" s="51"/>
      <c r="C27" s="62"/>
      <c r="D27" s="51"/>
      <c r="G27" s="2"/>
      <c r="H27" s="2"/>
      <c r="I27" s="2"/>
      <c r="J27" s="2"/>
      <c r="K27" s="2"/>
      <c r="L27" s="2"/>
      <c r="M27" s="2"/>
      <c r="N27" s="2"/>
      <c r="O27" s="2"/>
      <c r="P27" s="2"/>
      <c r="Q27" s="2"/>
      <c r="R27" s="2"/>
      <c r="S27" s="2"/>
      <c r="T27" s="2"/>
      <c r="U27" s="2"/>
      <c r="V27" s="2"/>
      <c r="W27" s="2"/>
      <c r="X27" s="2"/>
      <c r="Y27" s="2"/>
    </row>
    <row r="28" customFormat="false" ht="12.75" hidden="false" customHeight="true" outlineLevel="0" collapsed="false">
      <c r="A28" s="51"/>
      <c r="B28" s="51"/>
      <c r="C28" s="62"/>
      <c r="D28" s="51"/>
      <c r="G28" s="2"/>
      <c r="H28" s="2"/>
      <c r="I28" s="2"/>
      <c r="J28" s="2"/>
      <c r="K28" s="2"/>
      <c r="L28" s="2"/>
      <c r="M28" s="2"/>
      <c r="N28" s="2"/>
      <c r="O28" s="2"/>
      <c r="P28" s="2"/>
      <c r="Q28" s="2"/>
      <c r="R28" s="2"/>
      <c r="S28" s="2"/>
      <c r="T28" s="2"/>
      <c r="U28" s="2"/>
      <c r="V28" s="2"/>
      <c r="W28" s="2"/>
      <c r="X28" s="2"/>
      <c r="Y28" s="2"/>
    </row>
    <row r="29" customFormat="false" ht="12.75" hidden="false" customHeight="true" outlineLevel="0" collapsed="false">
      <c r="A29" s="51"/>
      <c r="B29" s="51"/>
      <c r="C29" s="62"/>
      <c r="D29" s="51"/>
      <c r="G29" s="2"/>
      <c r="H29" s="2"/>
      <c r="I29" s="2"/>
      <c r="J29" s="2"/>
      <c r="K29" s="2"/>
      <c r="L29" s="2"/>
      <c r="M29" s="2"/>
      <c r="N29" s="2"/>
      <c r="O29" s="2"/>
      <c r="P29" s="2"/>
      <c r="Q29" s="2"/>
      <c r="R29" s="2"/>
      <c r="S29" s="2"/>
      <c r="T29" s="2"/>
      <c r="U29" s="2"/>
      <c r="V29" s="2"/>
      <c r="W29" s="2"/>
      <c r="X29" s="2"/>
      <c r="Y29" s="2"/>
    </row>
    <row r="30" customFormat="false" ht="12.75" hidden="false" customHeight="true" outlineLevel="0" collapsed="false">
      <c r="A30" s="51"/>
      <c r="B30" s="51"/>
      <c r="C30" s="62"/>
      <c r="D30" s="51"/>
      <c r="G30" s="2"/>
      <c r="H30" s="2"/>
      <c r="I30" s="2"/>
      <c r="J30" s="2"/>
      <c r="K30" s="2"/>
      <c r="L30" s="2"/>
      <c r="M30" s="2"/>
      <c r="N30" s="2"/>
      <c r="O30" s="2"/>
      <c r="P30" s="2"/>
      <c r="Q30" s="2"/>
      <c r="R30" s="2"/>
      <c r="S30" s="2"/>
      <c r="T30" s="2"/>
      <c r="U30" s="2"/>
      <c r="V30" s="2"/>
      <c r="W30" s="2"/>
      <c r="X30" s="2"/>
      <c r="Y30" s="2"/>
    </row>
    <row r="31" customFormat="false" ht="12.75" hidden="false" customHeight="true" outlineLevel="0" collapsed="false">
      <c r="A31" s="51"/>
      <c r="B31" s="51"/>
      <c r="C31" s="62"/>
      <c r="D31" s="51"/>
      <c r="G31" s="2"/>
      <c r="H31" s="2"/>
      <c r="I31" s="2"/>
      <c r="J31" s="2"/>
      <c r="K31" s="2"/>
      <c r="L31" s="2"/>
      <c r="M31" s="2"/>
      <c r="N31" s="2"/>
      <c r="O31" s="2"/>
      <c r="P31" s="2"/>
      <c r="Q31" s="2"/>
      <c r="R31" s="2"/>
      <c r="S31" s="2"/>
      <c r="T31" s="2"/>
      <c r="U31" s="2"/>
      <c r="V31" s="2"/>
      <c r="W31" s="2"/>
      <c r="X31" s="2"/>
      <c r="Y31" s="2"/>
    </row>
    <row r="32" customFormat="false" ht="12.75" hidden="false" customHeight="true" outlineLevel="0" collapsed="false">
      <c r="A32" s="51"/>
      <c r="B32" s="51"/>
      <c r="C32" s="62"/>
      <c r="D32" s="51"/>
      <c r="G32" s="2"/>
      <c r="H32" s="2"/>
      <c r="I32" s="2"/>
      <c r="J32" s="2"/>
      <c r="K32" s="2"/>
      <c r="L32" s="2"/>
      <c r="M32" s="2"/>
      <c r="N32" s="2"/>
      <c r="O32" s="2"/>
      <c r="P32" s="2"/>
      <c r="Q32" s="2"/>
      <c r="R32" s="2"/>
      <c r="S32" s="2"/>
      <c r="T32" s="2"/>
      <c r="U32" s="2"/>
      <c r="V32" s="2"/>
      <c r="W32" s="2"/>
      <c r="X32" s="2"/>
      <c r="Y32" s="2"/>
    </row>
    <row r="33" customFormat="false" ht="12.75" hidden="false" customHeight="true" outlineLevel="0" collapsed="false">
      <c r="A33" s="51"/>
      <c r="B33" s="51"/>
      <c r="C33" s="62"/>
      <c r="D33" s="51"/>
      <c r="G33" s="2"/>
      <c r="H33" s="2"/>
      <c r="I33" s="2"/>
      <c r="J33" s="2"/>
      <c r="K33" s="2"/>
      <c r="L33" s="2"/>
      <c r="M33" s="2"/>
      <c r="N33" s="2"/>
      <c r="O33" s="2"/>
      <c r="P33" s="2"/>
      <c r="Q33" s="2"/>
      <c r="R33" s="2"/>
      <c r="S33" s="2"/>
      <c r="T33" s="2"/>
      <c r="U33" s="2"/>
      <c r="V33" s="2"/>
      <c r="W33" s="2"/>
      <c r="X33" s="2"/>
      <c r="Y33" s="2"/>
    </row>
    <row r="34" customFormat="false" ht="12.75" hidden="false" customHeight="true" outlineLevel="0" collapsed="false">
      <c r="A34" s="51"/>
      <c r="B34" s="51"/>
      <c r="C34" s="62"/>
      <c r="D34" s="51"/>
      <c r="G34" s="2"/>
      <c r="H34" s="2"/>
      <c r="I34" s="2"/>
      <c r="J34" s="2"/>
      <c r="K34" s="2"/>
      <c r="L34" s="2"/>
      <c r="M34" s="2"/>
      <c r="N34" s="2"/>
      <c r="O34" s="2"/>
      <c r="P34" s="2"/>
      <c r="Q34" s="2"/>
      <c r="R34" s="2"/>
      <c r="S34" s="2"/>
      <c r="T34" s="2"/>
      <c r="U34" s="2"/>
      <c r="V34" s="2"/>
      <c r="W34" s="2"/>
      <c r="X34" s="2"/>
      <c r="Y34" s="2"/>
    </row>
    <row r="35" customFormat="false" ht="12.75" hidden="false" customHeight="true" outlineLevel="0" collapsed="false">
      <c r="A35" s="51"/>
      <c r="B35" s="51"/>
      <c r="C35" s="62"/>
      <c r="D35" s="51"/>
      <c r="G35" s="2"/>
      <c r="H35" s="2"/>
      <c r="I35" s="2"/>
      <c r="J35" s="2"/>
      <c r="K35" s="2"/>
      <c r="L35" s="2"/>
      <c r="M35" s="2"/>
      <c r="N35" s="2"/>
      <c r="O35" s="2"/>
      <c r="P35" s="2"/>
      <c r="Q35" s="2"/>
      <c r="R35" s="2"/>
      <c r="S35" s="2"/>
      <c r="T35" s="2"/>
      <c r="U35" s="2"/>
      <c r="V35" s="2"/>
      <c r="W35" s="2"/>
      <c r="X35" s="2"/>
      <c r="Y35" s="2"/>
    </row>
    <row r="36" customFormat="false" ht="12.75" hidden="false" customHeight="true" outlineLevel="0" collapsed="false">
      <c r="A36" s="51"/>
      <c r="B36" s="51"/>
      <c r="C36" s="62"/>
      <c r="D36" s="51"/>
      <c r="G36" s="2"/>
      <c r="H36" s="2"/>
      <c r="I36" s="2"/>
      <c r="J36" s="2"/>
      <c r="K36" s="2"/>
      <c r="L36" s="2"/>
      <c r="M36" s="2"/>
      <c r="N36" s="2"/>
      <c r="O36" s="2"/>
      <c r="P36" s="2"/>
      <c r="Q36" s="2"/>
      <c r="R36" s="2"/>
      <c r="S36" s="2"/>
      <c r="T36" s="2"/>
      <c r="U36" s="2"/>
      <c r="V36" s="2"/>
      <c r="W36" s="2"/>
      <c r="X36" s="2"/>
      <c r="Y36" s="2"/>
    </row>
    <row r="37" customFormat="false" ht="12.75" hidden="false" customHeight="true" outlineLevel="0" collapsed="false">
      <c r="A37" s="51"/>
      <c r="B37" s="51"/>
      <c r="C37" s="62"/>
      <c r="D37" s="51"/>
      <c r="G37" s="2"/>
      <c r="H37" s="2"/>
      <c r="I37" s="2"/>
      <c r="J37" s="2"/>
      <c r="K37" s="2"/>
      <c r="L37" s="2"/>
      <c r="M37" s="2"/>
      <c r="N37" s="2"/>
      <c r="O37" s="2"/>
      <c r="P37" s="2"/>
      <c r="Q37" s="2"/>
      <c r="R37" s="2"/>
      <c r="S37" s="2"/>
      <c r="T37" s="2"/>
      <c r="U37" s="2"/>
      <c r="V37" s="2"/>
      <c r="W37" s="2"/>
      <c r="X37" s="2"/>
      <c r="Y37" s="2"/>
    </row>
    <row r="38" customFormat="false" ht="12.75" hidden="false" customHeight="true" outlineLevel="0" collapsed="false">
      <c r="A38" s="51"/>
      <c r="B38" s="51"/>
      <c r="C38" s="62"/>
      <c r="D38" s="51"/>
      <c r="G38" s="2"/>
      <c r="H38" s="2"/>
      <c r="I38" s="2"/>
      <c r="J38" s="2"/>
      <c r="K38" s="2"/>
      <c r="L38" s="2"/>
      <c r="M38" s="2"/>
      <c r="N38" s="2"/>
      <c r="O38" s="2"/>
      <c r="P38" s="2"/>
      <c r="Q38" s="2"/>
      <c r="R38" s="2"/>
      <c r="S38" s="2"/>
      <c r="T38" s="2"/>
      <c r="U38" s="2"/>
      <c r="V38" s="2"/>
      <c r="W38" s="2"/>
      <c r="X38" s="2"/>
      <c r="Y38" s="2"/>
    </row>
    <row r="39" customFormat="false" ht="12.75" hidden="false" customHeight="true" outlineLevel="0" collapsed="false">
      <c r="A39" s="51"/>
      <c r="B39" s="51"/>
      <c r="C39" s="62"/>
      <c r="D39" s="51"/>
      <c r="G39" s="2"/>
      <c r="H39" s="2"/>
      <c r="I39" s="2"/>
      <c r="J39" s="2"/>
      <c r="K39" s="2"/>
      <c r="L39" s="2"/>
      <c r="M39" s="2"/>
      <c r="N39" s="2"/>
      <c r="O39" s="2"/>
      <c r="P39" s="2"/>
      <c r="Q39" s="2"/>
      <c r="R39" s="2"/>
      <c r="S39" s="2"/>
      <c r="T39" s="2"/>
      <c r="U39" s="2"/>
      <c r="V39" s="2"/>
      <c r="W39" s="2"/>
      <c r="X39" s="2"/>
      <c r="Y39" s="2"/>
    </row>
    <row r="40" customFormat="false" ht="12.75" hidden="false" customHeight="true" outlineLevel="0" collapsed="false">
      <c r="A40" s="51"/>
      <c r="B40" s="51"/>
      <c r="C40" s="62"/>
      <c r="D40" s="51"/>
      <c r="G40" s="2"/>
      <c r="H40" s="2"/>
      <c r="I40" s="2"/>
      <c r="J40" s="2"/>
      <c r="K40" s="2"/>
      <c r="L40" s="2"/>
      <c r="M40" s="2"/>
      <c r="N40" s="2"/>
      <c r="O40" s="2"/>
      <c r="P40" s="2"/>
      <c r="Q40" s="2"/>
      <c r="R40" s="2"/>
      <c r="S40" s="2"/>
      <c r="T40" s="2"/>
      <c r="U40" s="2"/>
      <c r="V40" s="2"/>
      <c r="W40" s="2"/>
      <c r="X40" s="2"/>
      <c r="Y40" s="2"/>
    </row>
    <row r="41" customFormat="false" ht="12.75" hidden="false" customHeight="true" outlineLevel="0" collapsed="false">
      <c r="A41" s="51"/>
      <c r="B41" s="51"/>
      <c r="C41" s="62"/>
      <c r="D41" s="51"/>
      <c r="G41" s="2"/>
      <c r="H41" s="2"/>
      <c r="I41" s="2"/>
      <c r="J41" s="2"/>
      <c r="K41" s="2"/>
      <c r="L41" s="2"/>
      <c r="M41" s="2"/>
      <c r="N41" s="2"/>
      <c r="O41" s="2"/>
      <c r="P41" s="2"/>
      <c r="Q41" s="2"/>
      <c r="R41" s="2"/>
      <c r="S41" s="2"/>
      <c r="T41" s="2"/>
      <c r="U41" s="2"/>
      <c r="V41" s="2"/>
      <c r="W41" s="2"/>
      <c r="X41" s="2"/>
      <c r="Y41" s="2"/>
    </row>
    <row r="42" customFormat="false" ht="12.75" hidden="false" customHeight="true" outlineLevel="0" collapsed="false">
      <c r="A42" s="51"/>
      <c r="B42" s="51"/>
      <c r="C42" s="62"/>
      <c r="D42" s="51"/>
      <c r="G42" s="2"/>
      <c r="H42" s="2"/>
      <c r="I42" s="2"/>
      <c r="J42" s="2"/>
      <c r="K42" s="2"/>
      <c r="L42" s="2"/>
      <c r="M42" s="2"/>
      <c r="N42" s="2"/>
      <c r="O42" s="2"/>
      <c r="P42" s="2"/>
      <c r="Q42" s="2"/>
      <c r="R42" s="2"/>
      <c r="S42" s="2"/>
      <c r="T42" s="2"/>
      <c r="U42" s="2"/>
      <c r="V42" s="2"/>
      <c r="W42" s="2"/>
      <c r="X42" s="2"/>
      <c r="Y42" s="2"/>
    </row>
    <row r="43" customFormat="false" ht="12.75" hidden="false" customHeight="true" outlineLevel="0" collapsed="false">
      <c r="A43" s="51"/>
      <c r="B43" s="51"/>
      <c r="C43" s="62"/>
      <c r="D43" s="51"/>
      <c r="G43" s="2"/>
      <c r="H43" s="2"/>
      <c r="I43" s="2"/>
      <c r="J43" s="2"/>
      <c r="K43" s="2"/>
      <c r="L43" s="2"/>
      <c r="M43" s="2"/>
      <c r="N43" s="2"/>
      <c r="O43" s="2"/>
      <c r="P43" s="2"/>
      <c r="Q43" s="2"/>
      <c r="R43" s="2"/>
      <c r="S43" s="2"/>
      <c r="T43" s="2"/>
      <c r="U43" s="2"/>
      <c r="V43" s="2"/>
      <c r="W43" s="2"/>
      <c r="X43" s="2"/>
      <c r="Y43" s="2"/>
    </row>
    <row r="44" customFormat="false" ht="12.75" hidden="false" customHeight="true" outlineLevel="0" collapsed="false">
      <c r="A44" s="51"/>
      <c r="B44" s="51"/>
      <c r="C44" s="62"/>
      <c r="D44" s="51"/>
      <c r="G44" s="2"/>
      <c r="H44" s="2"/>
      <c r="I44" s="2"/>
      <c r="J44" s="2"/>
      <c r="K44" s="2"/>
      <c r="L44" s="2"/>
      <c r="M44" s="2"/>
      <c r="N44" s="2"/>
      <c r="O44" s="2"/>
      <c r="P44" s="2"/>
      <c r="Q44" s="2"/>
      <c r="R44" s="2"/>
      <c r="S44" s="2"/>
      <c r="T44" s="2"/>
      <c r="U44" s="2"/>
      <c r="V44" s="2"/>
      <c r="W44" s="2"/>
      <c r="X44" s="2"/>
      <c r="Y44" s="2"/>
    </row>
    <row r="45" customFormat="false" ht="12.75" hidden="false" customHeight="true" outlineLevel="0" collapsed="false">
      <c r="A45" s="51"/>
      <c r="B45" s="51"/>
      <c r="C45" s="62"/>
      <c r="D45" s="51"/>
      <c r="G45" s="2"/>
      <c r="H45" s="2"/>
      <c r="I45" s="2"/>
      <c r="J45" s="2"/>
      <c r="K45" s="2"/>
      <c r="L45" s="2"/>
      <c r="M45" s="2"/>
      <c r="N45" s="2"/>
      <c r="O45" s="2"/>
      <c r="P45" s="2"/>
      <c r="Q45" s="2"/>
      <c r="R45" s="2"/>
      <c r="S45" s="2"/>
      <c r="T45" s="2"/>
      <c r="U45" s="2"/>
      <c r="V45" s="2"/>
      <c r="W45" s="2"/>
      <c r="X45" s="2"/>
      <c r="Y45" s="2"/>
    </row>
    <row r="46" customFormat="false" ht="12.75" hidden="false" customHeight="true" outlineLevel="0" collapsed="false">
      <c r="A46" s="51"/>
      <c r="B46" s="51"/>
      <c r="C46" s="62"/>
      <c r="D46" s="51"/>
      <c r="G46" s="2"/>
      <c r="H46" s="2"/>
      <c r="I46" s="2"/>
      <c r="J46" s="2"/>
      <c r="K46" s="2"/>
      <c r="L46" s="2"/>
      <c r="M46" s="2"/>
      <c r="N46" s="2"/>
      <c r="O46" s="2"/>
      <c r="P46" s="2"/>
      <c r="Q46" s="2"/>
      <c r="R46" s="2"/>
      <c r="S46" s="2"/>
      <c r="T46" s="2"/>
      <c r="U46" s="2"/>
      <c r="V46" s="2"/>
      <c r="W46" s="2"/>
      <c r="X46" s="2"/>
      <c r="Y46" s="2"/>
    </row>
    <row r="47" customFormat="false" ht="12.75" hidden="false" customHeight="true" outlineLevel="0" collapsed="false">
      <c r="A47" s="51"/>
      <c r="B47" s="51"/>
      <c r="C47" s="62"/>
      <c r="D47" s="51"/>
      <c r="G47" s="2"/>
      <c r="H47" s="2"/>
      <c r="I47" s="2"/>
      <c r="J47" s="2"/>
      <c r="K47" s="2"/>
      <c r="L47" s="2"/>
      <c r="M47" s="2"/>
      <c r="N47" s="2"/>
      <c r="O47" s="2"/>
      <c r="P47" s="2"/>
      <c r="Q47" s="2"/>
      <c r="R47" s="2"/>
      <c r="S47" s="2"/>
      <c r="T47" s="2"/>
      <c r="U47" s="2"/>
      <c r="V47" s="2"/>
      <c r="W47" s="2"/>
      <c r="X47" s="2"/>
      <c r="Y47" s="2"/>
    </row>
    <row r="48" customFormat="false" ht="12.75" hidden="false" customHeight="true" outlineLevel="0" collapsed="false">
      <c r="A48" s="51"/>
      <c r="B48" s="51"/>
      <c r="C48" s="62"/>
      <c r="D48" s="51"/>
      <c r="G48" s="2"/>
      <c r="H48" s="2"/>
      <c r="I48" s="2"/>
      <c r="J48" s="2"/>
      <c r="K48" s="2"/>
      <c r="L48" s="2"/>
      <c r="M48" s="2"/>
      <c r="N48" s="2"/>
      <c r="O48" s="2"/>
      <c r="P48" s="2"/>
      <c r="Q48" s="2"/>
      <c r="R48" s="2"/>
      <c r="S48" s="2"/>
      <c r="T48" s="2"/>
      <c r="U48" s="2"/>
      <c r="V48" s="2"/>
      <c r="W48" s="2"/>
      <c r="X48" s="2"/>
      <c r="Y48" s="2"/>
    </row>
    <row r="49" customFormat="false" ht="12.75" hidden="false" customHeight="true" outlineLevel="0" collapsed="false">
      <c r="A49" s="51"/>
      <c r="B49" s="51"/>
      <c r="C49" s="62"/>
      <c r="D49" s="51"/>
      <c r="G49" s="2"/>
      <c r="H49" s="2"/>
      <c r="I49" s="2"/>
      <c r="J49" s="2"/>
      <c r="K49" s="2"/>
      <c r="L49" s="2"/>
      <c r="M49" s="2"/>
      <c r="N49" s="2"/>
      <c r="O49" s="2"/>
      <c r="P49" s="2"/>
      <c r="Q49" s="2"/>
      <c r="R49" s="2"/>
      <c r="S49" s="2"/>
      <c r="T49" s="2"/>
      <c r="U49" s="2"/>
      <c r="V49" s="2"/>
      <c r="W49" s="2"/>
      <c r="X49" s="2"/>
      <c r="Y49" s="2"/>
    </row>
    <row r="50" customFormat="false" ht="12.75" hidden="false" customHeight="true" outlineLevel="0" collapsed="false">
      <c r="A50" s="51"/>
      <c r="B50" s="51"/>
      <c r="C50" s="62"/>
      <c r="D50" s="51"/>
      <c r="G50" s="2"/>
      <c r="H50" s="2"/>
      <c r="I50" s="2"/>
      <c r="J50" s="2"/>
      <c r="K50" s="2"/>
      <c r="L50" s="2"/>
      <c r="M50" s="2"/>
      <c r="N50" s="2"/>
      <c r="O50" s="2"/>
      <c r="P50" s="2"/>
      <c r="Q50" s="2"/>
      <c r="R50" s="2"/>
      <c r="S50" s="2"/>
      <c r="T50" s="2"/>
      <c r="U50" s="2"/>
      <c r="V50" s="2"/>
      <c r="W50" s="2"/>
      <c r="X50" s="2"/>
      <c r="Y50" s="2"/>
    </row>
    <row r="51" customFormat="false" ht="12.75" hidden="false" customHeight="true" outlineLevel="0" collapsed="false">
      <c r="A51" s="51"/>
      <c r="B51" s="51"/>
      <c r="C51" s="62"/>
      <c r="D51" s="51"/>
      <c r="G51" s="2"/>
      <c r="H51" s="2"/>
      <c r="I51" s="2"/>
      <c r="J51" s="2"/>
      <c r="K51" s="2"/>
      <c r="L51" s="2"/>
      <c r="M51" s="2"/>
      <c r="N51" s="2"/>
      <c r="O51" s="2"/>
      <c r="P51" s="2"/>
      <c r="Q51" s="2"/>
      <c r="R51" s="2"/>
      <c r="S51" s="2"/>
      <c r="T51" s="2"/>
      <c r="U51" s="2"/>
      <c r="V51" s="2"/>
      <c r="W51" s="2"/>
      <c r="X51" s="2"/>
      <c r="Y51" s="2"/>
    </row>
    <row r="52" customFormat="false" ht="12.75" hidden="false" customHeight="true" outlineLevel="0" collapsed="false">
      <c r="A52" s="51"/>
      <c r="B52" s="51"/>
      <c r="C52" s="62"/>
      <c r="D52" s="51"/>
      <c r="G52" s="2"/>
      <c r="H52" s="2"/>
      <c r="I52" s="2"/>
      <c r="J52" s="2"/>
      <c r="K52" s="2"/>
      <c r="L52" s="2"/>
      <c r="M52" s="2"/>
      <c r="N52" s="2"/>
      <c r="O52" s="2"/>
      <c r="P52" s="2"/>
      <c r="Q52" s="2"/>
      <c r="R52" s="2"/>
      <c r="S52" s="2"/>
      <c r="T52" s="2"/>
      <c r="U52" s="2"/>
      <c r="V52" s="2"/>
      <c r="W52" s="2"/>
      <c r="X52" s="2"/>
      <c r="Y52" s="2"/>
    </row>
    <row r="53" customFormat="false" ht="12.75" hidden="false" customHeight="true" outlineLevel="0" collapsed="false">
      <c r="A53" s="51"/>
      <c r="B53" s="51"/>
      <c r="C53" s="62"/>
      <c r="D53" s="51"/>
      <c r="G53" s="2"/>
      <c r="H53" s="2"/>
      <c r="I53" s="2"/>
      <c r="J53" s="2"/>
      <c r="K53" s="2"/>
      <c r="L53" s="2"/>
      <c r="M53" s="2"/>
      <c r="N53" s="2"/>
      <c r="O53" s="2"/>
      <c r="P53" s="2"/>
      <c r="Q53" s="2"/>
      <c r="R53" s="2"/>
      <c r="S53" s="2"/>
      <c r="T53" s="2"/>
      <c r="U53" s="2"/>
      <c r="V53" s="2"/>
      <c r="W53" s="2"/>
      <c r="X53" s="2"/>
      <c r="Y53" s="2"/>
    </row>
    <row r="54" customFormat="false" ht="12.75" hidden="false" customHeight="true" outlineLevel="0" collapsed="false">
      <c r="A54" s="51"/>
      <c r="B54" s="51"/>
      <c r="C54" s="62"/>
      <c r="D54" s="51"/>
      <c r="G54" s="2"/>
      <c r="H54" s="2"/>
      <c r="I54" s="2"/>
      <c r="J54" s="2"/>
      <c r="K54" s="2"/>
      <c r="L54" s="2"/>
      <c r="M54" s="2"/>
      <c r="N54" s="2"/>
      <c r="O54" s="2"/>
      <c r="P54" s="2"/>
      <c r="Q54" s="2"/>
      <c r="R54" s="2"/>
      <c r="S54" s="2"/>
      <c r="T54" s="2"/>
      <c r="U54" s="2"/>
      <c r="V54" s="2"/>
      <c r="W54" s="2"/>
      <c r="X54" s="2"/>
      <c r="Y54" s="2"/>
    </row>
    <row r="55" customFormat="false" ht="12.75" hidden="false" customHeight="true" outlineLevel="0" collapsed="false">
      <c r="A55" s="51"/>
      <c r="B55" s="51"/>
      <c r="C55" s="62"/>
      <c r="D55" s="51"/>
      <c r="G55" s="2"/>
      <c r="H55" s="2"/>
      <c r="I55" s="2"/>
      <c r="J55" s="2"/>
      <c r="K55" s="2"/>
      <c r="L55" s="2"/>
      <c r="M55" s="2"/>
      <c r="N55" s="2"/>
      <c r="O55" s="2"/>
      <c r="P55" s="2"/>
      <c r="Q55" s="2"/>
      <c r="R55" s="2"/>
      <c r="S55" s="2"/>
      <c r="T55" s="2"/>
      <c r="U55" s="2"/>
      <c r="V55" s="2"/>
      <c r="W55" s="2"/>
      <c r="X55" s="2"/>
      <c r="Y55" s="2"/>
    </row>
    <row r="56" customFormat="false" ht="12.75" hidden="false" customHeight="true" outlineLevel="0" collapsed="false">
      <c r="A56" s="51"/>
      <c r="B56" s="51"/>
      <c r="C56" s="62"/>
      <c r="D56" s="51"/>
      <c r="G56" s="2"/>
      <c r="H56" s="2"/>
      <c r="I56" s="2"/>
      <c r="J56" s="2"/>
      <c r="K56" s="2"/>
      <c r="L56" s="2"/>
      <c r="M56" s="2"/>
      <c r="N56" s="2"/>
      <c r="O56" s="2"/>
      <c r="P56" s="2"/>
      <c r="Q56" s="2"/>
      <c r="R56" s="2"/>
      <c r="S56" s="2"/>
      <c r="T56" s="2"/>
      <c r="U56" s="2"/>
      <c r="V56" s="2"/>
      <c r="W56" s="2"/>
      <c r="X56" s="2"/>
      <c r="Y56" s="2"/>
    </row>
    <row r="57" customFormat="false" ht="12.75" hidden="false" customHeight="true" outlineLevel="0" collapsed="false">
      <c r="A57" s="51"/>
      <c r="B57" s="51"/>
      <c r="C57" s="62"/>
      <c r="D57" s="51"/>
      <c r="G57" s="2"/>
      <c r="H57" s="2"/>
      <c r="I57" s="2"/>
      <c r="J57" s="2"/>
      <c r="K57" s="2"/>
      <c r="L57" s="2"/>
      <c r="M57" s="2"/>
      <c r="N57" s="2"/>
      <c r="O57" s="2"/>
      <c r="P57" s="2"/>
      <c r="Q57" s="2"/>
      <c r="R57" s="2"/>
      <c r="S57" s="2"/>
      <c r="T57" s="2"/>
      <c r="U57" s="2"/>
      <c r="V57" s="2"/>
      <c r="W57" s="2"/>
      <c r="X57" s="2"/>
      <c r="Y57" s="2"/>
    </row>
    <row r="58" customFormat="false" ht="12.75" hidden="false" customHeight="true" outlineLevel="0" collapsed="false">
      <c r="A58" s="51"/>
      <c r="B58" s="51"/>
      <c r="C58" s="62"/>
      <c r="D58" s="51"/>
      <c r="G58" s="2"/>
      <c r="H58" s="2"/>
      <c r="I58" s="2"/>
      <c r="J58" s="2"/>
      <c r="K58" s="2"/>
      <c r="L58" s="2"/>
      <c r="M58" s="2"/>
      <c r="N58" s="2"/>
      <c r="O58" s="2"/>
      <c r="P58" s="2"/>
      <c r="Q58" s="2"/>
      <c r="R58" s="2"/>
      <c r="S58" s="2"/>
      <c r="T58" s="2"/>
      <c r="U58" s="2"/>
      <c r="V58" s="2"/>
      <c r="W58" s="2"/>
      <c r="X58" s="2"/>
      <c r="Y58" s="2"/>
    </row>
    <row r="59" customFormat="false" ht="12.75" hidden="false" customHeight="true" outlineLevel="0" collapsed="false">
      <c r="A59" s="51"/>
      <c r="B59" s="51"/>
      <c r="C59" s="62"/>
      <c r="D59" s="51"/>
      <c r="G59" s="2"/>
      <c r="H59" s="2"/>
      <c r="I59" s="2"/>
      <c r="J59" s="2"/>
      <c r="K59" s="2"/>
      <c r="L59" s="2"/>
      <c r="M59" s="2"/>
      <c r="N59" s="2"/>
      <c r="O59" s="2"/>
      <c r="P59" s="2"/>
      <c r="Q59" s="2"/>
      <c r="R59" s="2"/>
      <c r="S59" s="2"/>
      <c r="T59" s="2"/>
      <c r="U59" s="2"/>
      <c r="V59" s="2"/>
      <c r="W59" s="2"/>
      <c r="X59" s="2"/>
      <c r="Y59" s="2"/>
    </row>
    <row r="60" customFormat="false" ht="12.75" hidden="false" customHeight="true" outlineLevel="0" collapsed="false">
      <c r="A60" s="51"/>
      <c r="B60" s="51"/>
      <c r="C60" s="62"/>
      <c r="D60" s="51"/>
      <c r="G60" s="2"/>
      <c r="H60" s="2"/>
      <c r="I60" s="2"/>
      <c r="J60" s="2"/>
      <c r="K60" s="2"/>
      <c r="L60" s="2"/>
      <c r="M60" s="2"/>
      <c r="N60" s="2"/>
      <c r="O60" s="2"/>
      <c r="P60" s="2"/>
      <c r="Q60" s="2"/>
      <c r="R60" s="2"/>
      <c r="S60" s="2"/>
      <c r="T60" s="2"/>
      <c r="U60" s="2"/>
      <c r="V60" s="2"/>
      <c r="W60" s="2"/>
      <c r="X60" s="2"/>
      <c r="Y60" s="2"/>
    </row>
    <row r="61" customFormat="false" ht="12.75" hidden="false" customHeight="true" outlineLevel="0" collapsed="false">
      <c r="A61" s="51"/>
      <c r="B61" s="51"/>
      <c r="C61" s="62"/>
      <c r="D61" s="51"/>
      <c r="G61" s="2"/>
      <c r="H61" s="2"/>
      <c r="I61" s="2"/>
      <c r="J61" s="2"/>
      <c r="K61" s="2"/>
      <c r="L61" s="2"/>
      <c r="M61" s="2"/>
      <c r="N61" s="2"/>
      <c r="O61" s="2"/>
      <c r="P61" s="2"/>
      <c r="Q61" s="2"/>
      <c r="R61" s="2"/>
      <c r="S61" s="2"/>
      <c r="T61" s="2"/>
      <c r="U61" s="2"/>
      <c r="V61" s="2"/>
      <c r="W61" s="2"/>
      <c r="X61" s="2"/>
      <c r="Y61" s="2"/>
    </row>
    <row r="62" customFormat="false" ht="12.75" hidden="false" customHeight="true" outlineLevel="0" collapsed="false">
      <c r="A62" s="51"/>
      <c r="B62" s="51"/>
      <c r="C62" s="62"/>
      <c r="D62" s="51"/>
      <c r="G62" s="2"/>
      <c r="H62" s="2"/>
      <c r="I62" s="2"/>
      <c r="J62" s="2"/>
      <c r="K62" s="2"/>
      <c r="L62" s="2"/>
      <c r="M62" s="2"/>
      <c r="N62" s="2"/>
      <c r="O62" s="2"/>
      <c r="P62" s="2"/>
      <c r="Q62" s="2"/>
      <c r="R62" s="2"/>
      <c r="S62" s="2"/>
      <c r="T62" s="2"/>
      <c r="U62" s="2"/>
      <c r="V62" s="2"/>
      <c r="W62" s="2"/>
      <c r="X62" s="2"/>
      <c r="Y62" s="2"/>
    </row>
    <row r="63" customFormat="false" ht="12.75" hidden="false" customHeight="true" outlineLevel="0" collapsed="false">
      <c r="A63" s="51"/>
      <c r="B63" s="51"/>
      <c r="C63" s="62"/>
      <c r="D63" s="51"/>
      <c r="G63" s="2"/>
      <c r="H63" s="2"/>
      <c r="I63" s="2"/>
      <c r="J63" s="2"/>
      <c r="K63" s="2"/>
      <c r="L63" s="2"/>
      <c r="M63" s="2"/>
      <c r="N63" s="2"/>
      <c r="O63" s="2"/>
      <c r="P63" s="2"/>
      <c r="Q63" s="2"/>
      <c r="R63" s="2"/>
      <c r="S63" s="2"/>
      <c r="T63" s="2"/>
      <c r="U63" s="2"/>
      <c r="V63" s="2"/>
      <c r="W63" s="2"/>
      <c r="X63" s="2"/>
      <c r="Y63" s="2"/>
    </row>
    <row r="64" customFormat="false" ht="12.75" hidden="false" customHeight="true" outlineLevel="0" collapsed="false">
      <c r="A64" s="51"/>
      <c r="B64" s="51"/>
      <c r="C64" s="62"/>
      <c r="D64" s="51"/>
      <c r="G64" s="2"/>
      <c r="H64" s="2"/>
      <c r="I64" s="2"/>
      <c r="J64" s="2"/>
      <c r="K64" s="2"/>
      <c r="L64" s="2"/>
      <c r="M64" s="2"/>
      <c r="N64" s="2"/>
      <c r="O64" s="2"/>
      <c r="P64" s="2"/>
      <c r="Q64" s="2"/>
      <c r="R64" s="2"/>
      <c r="S64" s="2"/>
      <c r="T64" s="2"/>
      <c r="U64" s="2"/>
      <c r="V64" s="2"/>
      <c r="W64" s="2"/>
      <c r="X64" s="2"/>
      <c r="Y64" s="2"/>
    </row>
    <row r="65" customFormat="false" ht="12.75" hidden="false" customHeight="true" outlineLevel="0" collapsed="false">
      <c r="A65" s="51"/>
      <c r="B65" s="51"/>
      <c r="C65" s="62"/>
      <c r="D65" s="51"/>
      <c r="G65" s="2"/>
      <c r="H65" s="2"/>
      <c r="I65" s="2"/>
      <c r="J65" s="2"/>
      <c r="K65" s="2"/>
      <c r="L65" s="2"/>
      <c r="M65" s="2"/>
      <c r="N65" s="2"/>
      <c r="O65" s="2"/>
      <c r="P65" s="2"/>
      <c r="Q65" s="2"/>
      <c r="R65" s="2"/>
      <c r="S65" s="2"/>
      <c r="T65" s="2"/>
      <c r="U65" s="2"/>
      <c r="V65" s="2"/>
      <c r="W65" s="2"/>
      <c r="X65" s="2"/>
      <c r="Y65" s="2"/>
    </row>
    <row r="66" customFormat="false" ht="12.75" hidden="false" customHeight="true" outlineLevel="0" collapsed="false">
      <c r="A66" s="51"/>
      <c r="B66" s="51"/>
      <c r="C66" s="62"/>
      <c r="D66" s="51"/>
      <c r="G66" s="2"/>
      <c r="H66" s="2"/>
      <c r="I66" s="2"/>
      <c r="J66" s="2"/>
      <c r="K66" s="2"/>
      <c r="L66" s="2"/>
      <c r="M66" s="2"/>
      <c r="N66" s="2"/>
      <c r="O66" s="2"/>
      <c r="P66" s="2"/>
      <c r="Q66" s="2"/>
      <c r="R66" s="2"/>
      <c r="S66" s="2"/>
      <c r="T66" s="2"/>
      <c r="U66" s="2"/>
      <c r="V66" s="2"/>
      <c r="W66" s="2"/>
      <c r="X66" s="2"/>
      <c r="Y66" s="2"/>
    </row>
    <row r="67" customFormat="false" ht="12.75" hidden="false" customHeight="true" outlineLevel="0" collapsed="false">
      <c r="A67" s="51"/>
      <c r="B67" s="51"/>
      <c r="C67" s="62"/>
      <c r="D67" s="51"/>
      <c r="G67" s="2"/>
      <c r="H67" s="2"/>
      <c r="I67" s="2"/>
      <c r="J67" s="2"/>
      <c r="K67" s="2"/>
      <c r="L67" s="2"/>
      <c r="M67" s="2"/>
      <c r="N67" s="2"/>
      <c r="O67" s="2"/>
      <c r="P67" s="2"/>
      <c r="Q67" s="2"/>
      <c r="R67" s="2"/>
      <c r="S67" s="2"/>
      <c r="T67" s="2"/>
      <c r="U67" s="2"/>
      <c r="V67" s="2"/>
      <c r="W67" s="2"/>
      <c r="X67" s="2"/>
      <c r="Y67" s="2"/>
    </row>
    <row r="68" customFormat="false" ht="12.75" hidden="false" customHeight="true" outlineLevel="0" collapsed="false">
      <c r="A68" s="51"/>
      <c r="B68" s="51"/>
      <c r="C68" s="62"/>
      <c r="D68" s="51"/>
      <c r="G68" s="2"/>
      <c r="H68" s="2"/>
      <c r="I68" s="2"/>
      <c r="J68" s="2"/>
      <c r="K68" s="2"/>
      <c r="L68" s="2"/>
      <c r="M68" s="2"/>
      <c r="N68" s="2"/>
      <c r="O68" s="2"/>
      <c r="P68" s="2"/>
      <c r="Q68" s="2"/>
      <c r="R68" s="2"/>
      <c r="S68" s="2"/>
      <c r="T68" s="2"/>
      <c r="U68" s="2"/>
      <c r="V68" s="2"/>
      <c r="W68" s="2"/>
      <c r="X68" s="2"/>
      <c r="Y68" s="2"/>
    </row>
    <row r="69" customFormat="false" ht="12.75" hidden="false" customHeight="true" outlineLevel="0" collapsed="false">
      <c r="A69" s="51"/>
      <c r="B69" s="51"/>
      <c r="C69" s="62"/>
      <c r="D69" s="51"/>
      <c r="G69" s="2"/>
      <c r="H69" s="2"/>
      <c r="I69" s="2"/>
      <c r="J69" s="2"/>
      <c r="K69" s="2"/>
      <c r="L69" s="2"/>
      <c r="M69" s="2"/>
      <c r="N69" s="2"/>
      <c r="O69" s="2"/>
      <c r="P69" s="2"/>
      <c r="Q69" s="2"/>
      <c r="R69" s="2"/>
      <c r="S69" s="2"/>
      <c r="T69" s="2"/>
      <c r="U69" s="2"/>
      <c r="V69" s="2"/>
      <c r="W69" s="2"/>
      <c r="X69" s="2"/>
      <c r="Y69" s="2"/>
    </row>
    <row r="70" customFormat="false" ht="12.75" hidden="false" customHeight="true" outlineLevel="0" collapsed="false">
      <c r="A70" s="51"/>
      <c r="B70" s="51"/>
      <c r="C70" s="62"/>
      <c r="D70" s="51"/>
      <c r="G70" s="2"/>
      <c r="H70" s="2"/>
      <c r="I70" s="2"/>
      <c r="J70" s="2"/>
      <c r="K70" s="2"/>
      <c r="L70" s="2"/>
      <c r="M70" s="2"/>
      <c r="N70" s="2"/>
      <c r="O70" s="2"/>
      <c r="P70" s="2"/>
      <c r="Q70" s="2"/>
      <c r="R70" s="2"/>
      <c r="S70" s="2"/>
      <c r="T70" s="2"/>
      <c r="U70" s="2"/>
      <c r="V70" s="2"/>
      <c r="W70" s="2"/>
      <c r="X70" s="2"/>
      <c r="Y70" s="2"/>
    </row>
    <row r="71" customFormat="false" ht="12.75" hidden="false" customHeight="true" outlineLevel="0" collapsed="false">
      <c r="A71" s="51"/>
      <c r="B71" s="51"/>
      <c r="C71" s="62"/>
      <c r="D71" s="51"/>
      <c r="G71" s="2"/>
      <c r="H71" s="2"/>
      <c r="I71" s="2"/>
      <c r="J71" s="2"/>
      <c r="K71" s="2"/>
      <c r="L71" s="2"/>
      <c r="M71" s="2"/>
      <c r="N71" s="2"/>
      <c r="O71" s="2"/>
      <c r="P71" s="2"/>
      <c r="Q71" s="2"/>
      <c r="R71" s="2"/>
      <c r="S71" s="2"/>
      <c r="T71" s="2"/>
      <c r="U71" s="2"/>
      <c r="V71" s="2"/>
      <c r="W71" s="2"/>
      <c r="X71" s="2"/>
      <c r="Y71" s="2"/>
    </row>
    <row r="72" customFormat="false" ht="12.75" hidden="false" customHeight="true" outlineLevel="0" collapsed="false">
      <c r="A72" s="51"/>
      <c r="B72" s="51"/>
      <c r="C72" s="62"/>
      <c r="D72" s="51"/>
      <c r="G72" s="2"/>
      <c r="H72" s="2"/>
      <c r="I72" s="2"/>
      <c r="J72" s="2"/>
      <c r="K72" s="2"/>
      <c r="L72" s="2"/>
      <c r="M72" s="2"/>
      <c r="N72" s="2"/>
      <c r="O72" s="2"/>
      <c r="P72" s="2"/>
      <c r="Q72" s="2"/>
      <c r="R72" s="2"/>
      <c r="S72" s="2"/>
      <c r="T72" s="2"/>
      <c r="U72" s="2"/>
      <c r="V72" s="2"/>
      <c r="W72" s="2"/>
      <c r="X72" s="2"/>
      <c r="Y72" s="2"/>
    </row>
    <row r="73" customFormat="false" ht="12.75" hidden="false" customHeight="true" outlineLevel="0" collapsed="false">
      <c r="A73" s="51"/>
      <c r="B73" s="51"/>
      <c r="C73" s="62"/>
      <c r="D73" s="51"/>
      <c r="G73" s="2"/>
      <c r="H73" s="2"/>
      <c r="I73" s="2"/>
      <c r="J73" s="2"/>
      <c r="K73" s="2"/>
      <c r="L73" s="2"/>
      <c r="M73" s="2"/>
      <c r="N73" s="2"/>
      <c r="O73" s="2"/>
      <c r="P73" s="2"/>
      <c r="Q73" s="2"/>
      <c r="R73" s="2"/>
      <c r="S73" s="2"/>
      <c r="T73" s="2"/>
      <c r="U73" s="2"/>
      <c r="V73" s="2"/>
      <c r="W73" s="2"/>
      <c r="X73" s="2"/>
      <c r="Y73" s="2"/>
    </row>
    <row r="74" customFormat="false" ht="12.75" hidden="false" customHeight="true" outlineLevel="0" collapsed="false">
      <c r="A74" s="51"/>
      <c r="B74" s="51"/>
      <c r="C74" s="62"/>
      <c r="D74" s="51"/>
      <c r="G74" s="2"/>
      <c r="H74" s="2"/>
      <c r="I74" s="2"/>
      <c r="J74" s="2"/>
      <c r="K74" s="2"/>
      <c r="L74" s="2"/>
      <c r="M74" s="2"/>
      <c r="N74" s="2"/>
      <c r="O74" s="2"/>
      <c r="P74" s="2"/>
      <c r="Q74" s="2"/>
      <c r="R74" s="2"/>
      <c r="S74" s="2"/>
      <c r="T74" s="2"/>
      <c r="U74" s="2"/>
      <c r="V74" s="2"/>
      <c r="W74" s="2"/>
      <c r="X74" s="2"/>
      <c r="Y74" s="2"/>
    </row>
    <row r="75" customFormat="false" ht="12.75" hidden="false" customHeight="true" outlineLevel="0" collapsed="false">
      <c r="A75" s="51"/>
      <c r="B75" s="51"/>
      <c r="C75" s="62"/>
      <c r="D75" s="51"/>
      <c r="G75" s="2"/>
      <c r="H75" s="2"/>
      <c r="I75" s="2"/>
      <c r="J75" s="2"/>
      <c r="K75" s="2"/>
      <c r="L75" s="2"/>
      <c r="M75" s="2"/>
      <c r="N75" s="2"/>
      <c r="O75" s="2"/>
      <c r="P75" s="2"/>
      <c r="Q75" s="2"/>
      <c r="R75" s="2"/>
      <c r="S75" s="2"/>
      <c r="T75" s="2"/>
      <c r="U75" s="2"/>
      <c r="V75" s="2"/>
      <c r="W75" s="2"/>
      <c r="X75" s="2"/>
      <c r="Y75" s="2"/>
    </row>
    <row r="76" customFormat="false" ht="12.75" hidden="false" customHeight="true" outlineLevel="0" collapsed="false">
      <c r="A76" s="51"/>
      <c r="B76" s="51"/>
      <c r="C76" s="62"/>
      <c r="D76" s="51"/>
      <c r="G76" s="2"/>
      <c r="H76" s="2"/>
      <c r="I76" s="2"/>
      <c r="J76" s="2"/>
      <c r="K76" s="2"/>
      <c r="L76" s="2"/>
      <c r="M76" s="2"/>
      <c r="N76" s="2"/>
      <c r="O76" s="2"/>
      <c r="P76" s="2"/>
      <c r="Q76" s="2"/>
      <c r="R76" s="2"/>
      <c r="S76" s="2"/>
      <c r="T76" s="2"/>
      <c r="U76" s="2"/>
      <c r="V76" s="2"/>
      <c r="W76" s="2"/>
      <c r="X76" s="2"/>
      <c r="Y76" s="2"/>
    </row>
    <row r="77" customFormat="false" ht="12.75" hidden="false" customHeight="true" outlineLevel="0" collapsed="false">
      <c r="A77" s="51"/>
      <c r="B77" s="51"/>
      <c r="C77" s="62"/>
      <c r="D77" s="51"/>
      <c r="G77" s="2"/>
      <c r="H77" s="2"/>
      <c r="I77" s="2"/>
      <c r="J77" s="2"/>
      <c r="K77" s="2"/>
      <c r="L77" s="2"/>
      <c r="M77" s="2"/>
      <c r="N77" s="2"/>
      <c r="O77" s="2"/>
      <c r="P77" s="2"/>
      <c r="Q77" s="2"/>
      <c r="R77" s="2"/>
      <c r="S77" s="2"/>
      <c r="T77" s="2"/>
      <c r="U77" s="2"/>
      <c r="V77" s="2"/>
      <c r="W77" s="2"/>
      <c r="X77" s="2"/>
      <c r="Y77" s="2"/>
    </row>
    <row r="78" customFormat="false" ht="12.75" hidden="false" customHeight="true" outlineLevel="0" collapsed="false">
      <c r="A78" s="51"/>
      <c r="B78" s="51"/>
      <c r="C78" s="62"/>
      <c r="D78" s="51"/>
      <c r="G78" s="2"/>
      <c r="H78" s="2"/>
      <c r="I78" s="2"/>
      <c r="J78" s="2"/>
      <c r="K78" s="2"/>
      <c r="L78" s="2"/>
      <c r="M78" s="2"/>
      <c r="N78" s="2"/>
      <c r="O78" s="2"/>
      <c r="P78" s="2"/>
      <c r="Q78" s="2"/>
      <c r="R78" s="2"/>
      <c r="S78" s="2"/>
      <c r="T78" s="2"/>
      <c r="U78" s="2"/>
      <c r="V78" s="2"/>
      <c r="W78" s="2"/>
      <c r="X78" s="2"/>
      <c r="Y78" s="2"/>
    </row>
    <row r="79" customFormat="false" ht="12.75" hidden="false" customHeight="true" outlineLevel="0" collapsed="false">
      <c r="A79" s="51"/>
      <c r="B79" s="51"/>
      <c r="C79" s="62"/>
      <c r="D79" s="51"/>
      <c r="G79" s="2"/>
      <c r="H79" s="2"/>
      <c r="I79" s="2"/>
      <c r="J79" s="2"/>
      <c r="K79" s="2"/>
      <c r="L79" s="2"/>
      <c r="M79" s="2"/>
      <c r="N79" s="2"/>
      <c r="O79" s="2"/>
      <c r="P79" s="2"/>
      <c r="Q79" s="2"/>
      <c r="R79" s="2"/>
      <c r="S79" s="2"/>
      <c r="T79" s="2"/>
      <c r="U79" s="2"/>
      <c r="V79" s="2"/>
      <c r="W79" s="2"/>
      <c r="X79" s="2"/>
      <c r="Y79" s="2"/>
    </row>
    <row r="80" customFormat="false" ht="12.75" hidden="false" customHeight="true" outlineLevel="0" collapsed="false">
      <c r="A80" s="51"/>
      <c r="B80" s="51"/>
      <c r="C80" s="62"/>
      <c r="D80" s="51"/>
      <c r="G80" s="2"/>
      <c r="H80" s="2"/>
      <c r="I80" s="2"/>
      <c r="J80" s="2"/>
      <c r="K80" s="2"/>
      <c r="L80" s="2"/>
      <c r="M80" s="2"/>
      <c r="N80" s="2"/>
      <c r="O80" s="2"/>
      <c r="P80" s="2"/>
      <c r="Q80" s="2"/>
      <c r="R80" s="2"/>
      <c r="S80" s="2"/>
      <c r="T80" s="2"/>
      <c r="U80" s="2"/>
      <c r="V80" s="2"/>
      <c r="W80" s="2"/>
      <c r="X80" s="2"/>
      <c r="Y80" s="2"/>
    </row>
    <row r="81" customFormat="false" ht="12.75" hidden="false" customHeight="true" outlineLevel="0" collapsed="false">
      <c r="A81" s="51"/>
      <c r="B81" s="51"/>
      <c r="C81" s="62"/>
      <c r="D81" s="51"/>
      <c r="G81" s="2"/>
      <c r="H81" s="2"/>
      <c r="I81" s="2"/>
      <c r="J81" s="2"/>
      <c r="K81" s="2"/>
      <c r="L81" s="2"/>
      <c r="M81" s="2"/>
      <c r="N81" s="2"/>
      <c r="O81" s="2"/>
      <c r="P81" s="2"/>
      <c r="Q81" s="2"/>
      <c r="R81" s="2"/>
      <c r="S81" s="2"/>
      <c r="T81" s="2"/>
      <c r="U81" s="2"/>
      <c r="V81" s="2"/>
      <c r="W81" s="2"/>
      <c r="X81" s="2"/>
      <c r="Y81" s="2"/>
    </row>
    <row r="82" customFormat="false" ht="12.75" hidden="false" customHeight="true" outlineLevel="0" collapsed="false">
      <c r="A82" s="51"/>
      <c r="B82" s="51"/>
      <c r="C82" s="62"/>
      <c r="D82" s="51"/>
      <c r="G82" s="2"/>
      <c r="H82" s="2"/>
      <c r="I82" s="2"/>
      <c r="J82" s="2"/>
      <c r="K82" s="2"/>
      <c r="L82" s="2"/>
      <c r="M82" s="2"/>
      <c r="N82" s="2"/>
      <c r="O82" s="2"/>
      <c r="P82" s="2"/>
      <c r="Q82" s="2"/>
      <c r="R82" s="2"/>
      <c r="S82" s="2"/>
      <c r="T82" s="2"/>
      <c r="U82" s="2"/>
      <c r="V82" s="2"/>
      <c r="W82" s="2"/>
      <c r="X82" s="2"/>
      <c r="Y82" s="2"/>
    </row>
    <row r="83" customFormat="false" ht="12.75" hidden="false" customHeight="true" outlineLevel="0" collapsed="false">
      <c r="A83" s="51"/>
      <c r="B83" s="51"/>
      <c r="C83" s="62"/>
      <c r="D83" s="51"/>
      <c r="G83" s="2"/>
      <c r="H83" s="2"/>
      <c r="I83" s="2"/>
      <c r="J83" s="2"/>
      <c r="K83" s="2"/>
      <c r="L83" s="2"/>
      <c r="M83" s="2"/>
      <c r="N83" s="2"/>
      <c r="O83" s="2"/>
      <c r="P83" s="2"/>
      <c r="Q83" s="2"/>
      <c r="R83" s="2"/>
      <c r="S83" s="2"/>
      <c r="T83" s="2"/>
      <c r="U83" s="2"/>
      <c r="V83" s="2"/>
      <c r="W83" s="2"/>
      <c r="X83" s="2"/>
      <c r="Y83" s="2"/>
    </row>
    <row r="84" customFormat="false" ht="12.75" hidden="false" customHeight="true" outlineLevel="0" collapsed="false">
      <c r="A84" s="51"/>
      <c r="B84" s="51"/>
      <c r="C84" s="62"/>
      <c r="D84" s="51"/>
      <c r="G84" s="2"/>
      <c r="H84" s="2"/>
      <c r="I84" s="2"/>
      <c r="J84" s="2"/>
      <c r="K84" s="2"/>
      <c r="L84" s="2"/>
      <c r="M84" s="2"/>
      <c r="N84" s="2"/>
      <c r="O84" s="2"/>
      <c r="P84" s="2"/>
      <c r="Q84" s="2"/>
      <c r="R84" s="2"/>
      <c r="S84" s="2"/>
      <c r="T84" s="2"/>
      <c r="U84" s="2"/>
      <c r="V84" s="2"/>
      <c r="W84" s="2"/>
      <c r="X84" s="2"/>
      <c r="Y84" s="2"/>
    </row>
    <row r="85" customFormat="false" ht="12.75" hidden="false" customHeight="true" outlineLevel="0" collapsed="false">
      <c r="A85" s="51"/>
      <c r="B85" s="51"/>
      <c r="C85" s="62"/>
      <c r="D85" s="51"/>
      <c r="G85" s="2"/>
      <c r="H85" s="2"/>
      <c r="I85" s="2"/>
      <c r="J85" s="2"/>
      <c r="K85" s="2"/>
      <c r="L85" s="2"/>
      <c r="M85" s="2"/>
      <c r="N85" s="2"/>
      <c r="O85" s="2"/>
      <c r="P85" s="2"/>
      <c r="Q85" s="2"/>
      <c r="R85" s="2"/>
      <c r="S85" s="2"/>
      <c r="T85" s="2"/>
      <c r="U85" s="2"/>
      <c r="V85" s="2"/>
      <c r="W85" s="2"/>
      <c r="X85" s="2"/>
      <c r="Y85" s="2"/>
    </row>
    <row r="86" customFormat="false" ht="12.75" hidden="false" customHeight="true" outlineLevel="0" collapsed="false">
      <c r="A86" s="51"/>
      <c r="B86" s="51"/>
      <c r="C86" s="62"/>
      <c r="D86" s="51"/>
      <c r="G86" s="2"/>
      <c r="H86" s="2"/>
      <c r="I86" s="2"/>
      <c r="J86" s="2"/>
      <c r="K86" s="2"/>
      <c r="L86" s="2"/>
      <c r="M86" s="2"/>
      <c r="N86" s="2"/>
      <c r="O86" s="2"/>
      <c r="P86" s="2"/>
      <c r="Q86" s="2"/>
      <c r="R86" s="2"/>
      <c r="S86" s="2"/>
      <c r="T86" s="2"/>
      <c r="U86" s="2"/>
      <c r="V86" s="2"/>
      <c r="W86" s="2"/>
      <c r="X86" s="2"/>
      <c r="Y86" s="2"/>
    </row>
    <row r="87" customFormat="false" ht="12.75" hidden="false" customHeight="true" outlineLevel="0" collapsed="false">
      <c r="A87" s="51"/>
      <c r="B87" s="51"/>
      <c r="C87" s="62"/>
      <c r="D87" s="51"/>
      <c r="G87" s="2"/>
      <c r="H87" s="2"/>
      <c r="I87" s="2"/>
      <c r="J87" s="2"/>
      <c r="K87" s="2"/>
      <c r="L87" s="2"/>
      <c r="M87" s="2"/>
      <c r="N87" s="2"/>
      <c r="O87" s="2"/>
      <c r="P87" s="2"/>
      <c r="Q87" s="2"/>
      <c r="R87" s="2"/>
      <c r="S87" s="2"/>
      <c r="T87" s="2"/>
      <c r="U87" s="2"/>
      <c r="V87" s="2"/>
      <c r="W87" s="2"/>
      <c r="X87" s="2"/>
      <c r="Y87" s="2"/>
    </row>
    <row r="88" customFormat="false" ht="12.75" hidden="false" customHeight="true" outlineLevel="0" collapsed="false">
      <c r="A88" s="51"/>
      <c r="B88" s="51"/>
      <c r="C88" s="62"/>
      <c r="D88" s="51"/>
      <c r="G88" s="2"/>
      <c r="H88" s="2"/>
      <c r="I88" s="2"/>
      <c r="J88" s="2"/>
      <c r="K88" s="2"/>
      <c r="L88" s="2"/>
      <c r="M88" s="2"/>
      <c r="N88" s="2"/>
      <c r="O88" s="2"/>
      <c r="P88" s="2"/>
      <c r="Q88" s="2"/>
      <c r="R88" s="2"/>
      <c r="S88" s="2"/>
      <c r="T88" s="2"/>
      <c r="U88" s="2"/>
      <c r="V88" s="2"/>
      <c r="W88" s="2"/>
      <c r="X88" s="2"/>
      <c r="Y88" s="2"/>
    </row>
    <row r="89" customFormat="false" ht="12.75" hidden="false" customHeight="true" outlineLevel="0" collapsed="false">
      <c r="A89" s="51"/>
      <c r="B89" s="51"/>
      <c r="C89" s="62"/>
      <c r="D89" s="51"/>
      <c r="G89" s="2"/>
      <c r="H89" s="2"/>
      <c r="I89" s="2"/>
      <c r="J89" s="2"/>
      <c r="K89" s="2"/>
      <c r="L89" s="2"/>
      <c r="M89" s="2"/>
      <c r="N89" s="2"/>
      <c r="O89" s="2"/>
      <c r="P89" s="2"/>
      <c r="Q89" s="2"/>
      <c r="R89" s="2"/>
      <c r="S89" s="2"/>
      <c r="T89" s="2"/>
      <c r="U89" s="2"/>
      <c r="V89" s="2"/>
      <c r="W89" s="2"/>
      <c r="X89" s="2"/>
      <c r="Y89" s="2"/>
    </row>
    <row r="90" customFormat="false" ht="12.75" hidden="false" customHeight="true" outlineLevel="0" collapsed="false">
      <c r="A90" s="51"/>
      <c r="B90" s="51"/>
      <c r="C90" s="62"/>
      <c r="D90" s="51"/>
      <c r="G90" s="2"/>
      <c r="H90" s="2"/>
      <c r="I90" s="2"/>
      <c r="J90" s="2"/>
      <c r="K90" s="2"/>
      <c r="L90" s="2"/>
      <c r="M90" s="2"/>
      <c r="N90" s="2"/>
      <c r="O90" s="2"/>
      <c r="P90" s="2"/>
      <c r="Q90" s="2"/>
      <c r="R90" s="2"/>
      <c r="S90" s="2"/>
      <c r="T90" s="2"/>
      <c r="U90" s="2"/>
      <c r="V90" s="2"/>
      <c r="W90" s="2"/>
      <c r="X90" s="2"/>
      <c r="Y90" s="2"/>
    </row>
    <row r="91" customFormat="false" ht="12.75" hidden="false" customHeight="true" outlineLevel="0" collapsed="false">
      <c r="A91" s="51"/>
      <c r="B91" s="51"/>
      <c r="C91" s="62"/>
      <c r="D91" s="51"/>
      <c r="G91" s="2"/>
      <c r="H91" s="2"/>
      <c r="I91" s="2"/>
      <c r="J91" s="2"/>
      <c r="K91" s="2"/>
      <c r="L91" s="2"/>
      <c r="M91" s="2"/>
      <c r="N91" s="2"/>
      <c r="O91" s="2"/>
      <c r="P91" s="2"/>
      <c r="Q91" s="2"/>
      <c r="R91" s="2"/>
      <c r="S91" s="2"/>
      <c r="T91" s="2"/>
      <c r="U91" s="2"/>
      <c r="V91" s="2"/>
      <c r="W91" s="2"/>
      <c r="X91" s="2"/>
      <c r="Y91" s="2"/>
    </row>
    <row r="92" customFormat="false" ht="12.75" hidden="false" customHeight="true" outlineLevel="0" collapsed="false">
      <c r="A92" s="51"/>
      <c r="B92" s="51"/>
      <c r="C92" s="62"/>
      <c r="D92" s="51"/>
      <c r="G92" s="2"/>
      <c r="H92" s="2"/>
      <c r="I92" s="2"/>
      <c r="J92" s="2"/>
      <c r="K92" s="2"/>
      <c r="L92" s="2"/>
      <c r="M92" s="2"/>
      <c r="N92" s="2"/>
      <c r="O92" s="2"/>
      <c r="P92" s="2"/>
      <c r="Q92" s="2"/>
      <c r="R92" s="2"/>
      <c r="S92" s="2"/>
      <c r="T92" s="2"/>
      <c r="U92" s="2"/>
      <c r="V92" s="2"/>
      <c r="W92" s="2"/>
      <c r="X92" s="2"/>
      <c r="Y92" s="2"/>
    </row>
    <row r="93" customFormat="false" ht="12.75" hidden="false" customHeight="true" outlineLevel="0" collapsed="false">
      <c r="A93" s="51"/>
      <c r="B93" s="51"/>
      <c r="C93" s="62"/>
      <c r="D93" s="51"/>
      <c r="G93" s="2"/>
      <c r="H93" s="2"/>
      <c r="I93" s="2"/>
      <c r="J93" s="2"/>
      <c r="K93" s="2"/>
      <c r="L93" s="2"/>
      <c r="M93" s="2"/>
      <c r="N93" s="2"/>
      <c r="O93" s="2"/>
      <c r="P93" s="2"/>
      <c r="Q93" s="2"/>
      <c r="R93" s="2"/>
      <c r="S93" s="2"/>
      <c r="T93" s="2"/>
      <c r="U93" s="2"/>
      <c r="V93" s="2"/>
      <c r="W93" s="2"/>
      <c r="X93" s="2"/>
      <c r="Y93" s="2"/>
    </row>
    <row r="94" customFormat="false" ht="12.75" hidden="false" customHeight="true" outlineLevel="0" collapsed="false">
      <c r="A94" s="51"/>
      <c r="B94" s="51"/>
      <c r="C94" s="62"/>
      <c r="D94" s="51"/>
      <c r="G94" s="2"/>
      <c r="H94" s="2"/>
      <c r="I94" s="2"/>
      <c r="J94" s="2"/>
      <c r="K94" s="2"/>
      <c r="L94" s="2"/>
      <c r="M94" s="2"/>
      <c r="N94" s="2"/>
      <c r="O94" s="2"/>
      <c r="P94" s="2"/>
      <c r="Q94" s="2"/>
      <c r="R94" s="2"/>
      <c r="S94" s="2"/>
      <c r="T94" s="2"/>
      <c r="U94" s="2"/>
      <c r="V94" s="2"/>
      <c r="W94" s="2"/>
      <c r="X94" s="2"/>
      <c r="Y94" s="2"/>
    </row>
    <row r="95" customFormat="false" ht="12.75" hidden="false" customHeight="true" outlineLevel="0" collapsed="false">
      <c r="A95" s="51"/>
      <c r="B95" s="51"/>
      <c r="C95" s="62"/>
      <c r="D95" s="51"/>
      <c r="G95" s="2"/>
      <c r="H95" s="2"/>
      <c r="I95" s="2"/>
      <c r="J95" s="2"/>
      <c r="K95" s="2"/>
      <c r="L95" s="2"/>
      <c r="M95" s="2"/>
      <c r="N95" s="2"/>
      <c r="O95" s="2"/>
      <c r="P95" s="2"/>
      <c r="Q95" s="2"/>
      <c r="R95" s="2"/>
      <c r="S95" s="2"/>
      <c r="T95" s="2"/>
      <c r="U95" s="2"/>
      <c r="V95" s="2"/>
      <c r="W95" s="2"/>
      <c r="X95" s="2"/>
      <c r="Y95" s="2"/>
    </row>
    <row r="96" customFormat="false" ht="12.75" hidden="false" customHeight="true" outlineLevel="0" collapsed="false">
      <c r="A96" s="51"/>
      <c r="B96" s="51"/>
      <c r="C96" s="62"/>
      <c r="D96" s="51"/>
      <c r="G96" s="2"/>
      <c r="H96" s="2"/>
      <c r="I96" s="2"/>
      <c r="J96" s="2"/>
      <c r="K96" s="2"/>
      <c r="L96" s="2"/>
      <c r="M96" s="2"/>
      <c r="N96" s="2"/>
      <c r="O96" s="2"/>
      <c r="P96" s="2"/>
      <c r="Q96" s="2"/>
      <c r="R96" s="2"/>
      <c r="S96" s="2"/>
      <c r="T96" s="2"/>
      <c r="U96" s="2"/>
      <c r="V96" s="2"/>
      <c r="W96" s="2"/>
      <c r="X96" s="2"/>
      <c r="Y96" s="2"/>
    </row>
    <row r="97" customFormat="false" ht="12.75" hidden="false" customHeight="true" outlineLevel="0" collapsed="false">
      <c r="A97" s="51"/>
      <c r="B97" s="51"/>
      <c r="C97" s="62"/>
      <c r="D97" s="51"/>
      <c r="G97" s="2"/>
      <c r="H97" s="2"/>
      <c r="I97" s="2"/>
      <c r="J97" s="2"/>
      <c r="K97" s="2"/>
      <c r="L97" s="2"/>
      <c r="M97" s="2"/>
      <c r="N97" s="2"/>
      <c r="O97" s="2"/>
      <c r="P97" s="2"/>
      <c r="Q97" s="2"/>
      <c r="R97" s="2"/>
      <c r="S97" s="2"/>
      <c r="T97" s="2"/>
      <c r="U97" s="2"/>
      <c r="V97" s="2"/>
      <c r="W97" s="2"/>
      <c r="X97" s="2"/>
      <c r="Y97" s="2"/>
    </row>
    <row r="98" customFormat="false" ht="12.75" hidden="false" customHeight="true" outlineLevel="0" collapsed="false">
      <c r="A98" s="51"/>
      <c r="B98" s="51"/>
      <c r="C98" s="62"/>
      <c r="D98" s="51"/>
      <c r="G98" s="2"/>
      <c r="H98" s="2"/>
      <c r="I98" s="2"/>
      <c r="J98" s="2"/>
      <c r="K98" s="2"/>
      <c r="L98" s="2"/>
      <c r="M98" s="2"/>
      <c r="N98" s="2"/>
      <c r="O98" s="2"/>
      <c r="P98" s="2"/>
      <c r="Q98" s="2"/>
      <c r="R98" s="2"/>
      <c r="S98" s="2"/>
      <c r="T98" s="2"/>
      <c r="U98" s="2"/>
      <c r="V98" s="2"/>
      <c r="W98" s="2"/>
      <c r="X98" s="2"/>
      <c r="Y98" s="2"/>
    </row>
    <row r="99" customFormat="false" ht="12.75" hidden="false" customHeight="true" outlineLevel="0" collapsed="false">
      <c r="A99" s="51"/>
      <c r="B99" s="51"/>
      <c r="C99" s="62"/>
      <c r="D99" s="51"/>
      <c r="G99" s="2"/>
      <c r="H99" s="2"/>
      <c r="I99" s="2"/>
      <c r="J99" s="2"/>
      <c r="K99" s="2"/>
      <c r="L99" s="2"/>
      <c r="M99" s="2"/>
      <c r="N99" s="2"/>
      <c r="O99" s="2"/>
      <c r="P99" s="2"/>
      <c r="Q99" s="2"/>
      <c r="R99" s="2"/>
      <c r="S99" s="2"/>
      <c r="T99" s="2"/>
      <c r="U99" s="2"/>
      <c r="V99" s="2"/>
      <c r="W99" s="2"/>
      <c r="X99" s="2"/>
      <c r="Y99" s="2"/>
    </row>
    <row r="100" customFormat="false" ht="12.75" hidden="false" customHeight="true" outlineLevel="0" collapsed="false">
      <c r="A100" s="51"/>
      <c r="B100" s="51"/>
      <c r="C100" s="62"/>
      <c r="D100" s="51"/>
      <c r="G100" s="2"/>
      <c r="H100" s="2"/>
      <c r="I100" s="2"/>
      <c r="J100" s="2"/>
      <c r="K100" s="2"/>
      <c r="L100" s="2"/>
      <c r="M100" s="2"/>
      <c r="N100" s="2"/>
      <c r="O100" s="2"/>
      <c r="P100" s="2"/>
      <c r="Q100" s="2"/>
      <c r="R100" s="2"/>
      <c r="S100" s="2"/>
      <c r="T100" s="2"/>
      <c r="U100" s="2"/>
      <c r="V100" s="2"/>
      <c r="W100" s="2"/>
      <c r="X100" s="2"/>
      <c r="Y100" s="2"/>
    </row>
    <row r="101" customFormat="false" ht="12.75" hidden="false" customHeight="true" outlineLevel="0" collapsed="false">
      <c r="A101" s="51"/>
      <c r="B101" s="51"/>
      <c r="C101" s="62"/>
      <c r="D101" s="51"/>
      <c r="G101" s="2"/>
      <c r="H101" s="2"/>
      <c r="I101" s="2"/>
      <c r="J101" s="2"/>
      <c r="K101" s="2"/>
      <c r="L101" s="2"/>
      <c r="M101" s="2"/>
      <c r="N101" s="2"/>
      <c r="O101" s="2"/>
      <c r="P101" s="2"/>
      <c r="Q101" s="2"/>
      <c r="R101" s="2"/>
      <c r="S101" s="2"/>
      <c r="T101" s="2"/>
      <c r="U101" s="2"/>
      <c r="V101" s="2"/>
      <c r="W101" s="2"/>
      <c r="X101" s="2"/>
      <c r="Y101" s="2"/>
    </row>
    <row r="102" customFormat="false" ht="12.75" hidden="false" customHeight="true" outlineLevel="0" collapsed="false">
      <c r="A102" s="51"/>
      <c r="B102" s="51"/>
      <c r="C102" s="62"/>
      <c r="D102" s="51"/>
      <c r="G102" s="2"/>
      <c r="H102" s="2"/>
      <c r="I102" s="2"/>
      <c r="J102" s="2"/>
      <c r="K102" s="2"/>
      <c r="L102" s="2"/>
      <c r="M102" s="2"/>
      <c r="N102" s="2"/>
      <c r="O102" s="2"/>
      <c r="P102" s="2"/>
      <c r="Q102" s="2"/>
      <c r="R102" s="2"/>
      <c r="S102" s="2"/>
      <c r="T102" s="2"/>
      <c r="U102" s="2"/>
      <c r="V102" s="2"/>
      <c r="W102" s="2"/>
      <c r="X102" s="2"/>
      <c r="Y102" s="2"/>
    </row>
    <row r="103" customFormat="false" ht="12.75" hidden="false" customHeight="true" outlineLevel="0" collapsed="false">
      <c r="A103" s="51"/>
      <c r="B103" s="51"/>
      <c r="C103" s="62"/>
      <c r="D103" s="51"/>
      <c r="G103" s="2"/>
      <c r="H103" s="2"/>
      <c r="I103" s="2"/>
      <c r="J103" s="2"/>
      <c r="K103" s="2"/>
      <c r="L103" s="2"/>
      <c r="M103" s="2"/>
      <c r="N103" s="2"/>
      <c r="O103" s="2"/>
      <c r="P103" s="2"/>
      <c r="Q103" s="2"/>
      <c r="R103" s="2"/>
      <c r="S103" s="2"/>
      <c r="T103" s="2"/>
      <c r="U103" s="2"/>
      <c r="V103" s="2"/>
      <c r="W103" s="2"/>
      <c r="X103" s="2"/>
      <c r="Y103" s="2"/>
    </row>
    <row r="104" customFormat="false" ht="12.75" hidden="false" customHeight="true" outlineLevel="0" collapsed="false">
      <c r="A104" s="51"/>
      <c r="B104" s="51"/>
      <c r="C104" s="62"/>
      <c r="D104" s="51"/>
      <c r="G104" s="2"/>
      <c r="H104" s="2"/>
      <c r="I104" s="2"/>
      <c r="J104" s="2"/>
      <c r="K104" s="2"/>
      <c r="L104" s="2"/>
      <c r="M104" s="2"/>
      <c r="N104" s="2"/>
      <c r="O104" s="2"/>
      <c r="P104" s="2"/>
      <c r="Q104" s="2"/>
      <c r="R104" s="2"/>
      <c r="S104" s="2"/>
      <c r="T104" s="2"/>
      <c r="U104" s="2"/>
      <c r="V104" s="2"/>
      <c r="W104" s="2"/>
      <c r="X104" s="2"/>
      <c r="Y104" s="2"/>
    </row>
    <row r="105" customFormat="false" ht="12.75" hidden="false" customHeight="true" outlineLevel="0" collapsed="false">
      <c r="A105" s="51"/>
      <c r="B105" s="51"/>
      <c r="C105" s="62"/>
      <c r="D105" s="51"/>
      <c r="G105" s="2"/>
      <c r="H105" s="2"/>
      <c r="I105" s="2"/>
      <c r="J105" s="2"/>
      <c r="K105" s="2"/>
      <c r="L105" s="2"/>
      <c r="M105" s="2"/>
      <c r="N105" s="2"/>
      <c r="O105" s="2"/>
      <c r="P105" s="2"/>
      <c r="Q105" s="2"/>
      <c r="R105" s="2"/>
      <c r="S105" s="2"/>
      <c r="T105" s="2"/>
      <c r="U105" s="2"/>
      <c r="V105" s="2"/>
      <c r="W105" s="2"/>
      <c r="X105" s="2"/>
      <c r="Y105" s="2"/>
    </row>
    <row r="106" customFormat="false" ht="12.75" hidden="false" customHeight="true" outlineLevel="0" collapsed="false">
      <c r="A106" s="51"/>
      <c r="B106" s="51"/>
      <c r="C106" s="62"/>
      <c r="D106" s="51"/>
      <c r="G106" s="2"/>
      <c r="H106" s="2"/>
      <c r="I106" s="2"/>
      <c r="J106" s="2"/>
      <c r="K106" s="2"/>
      <c r="L106" s="2"/>
      <c r="M106" s="2"/>
      <c r="N106" s="2"/>
      <c r="O106" s="2"/>
      <c r="P106" s="2"/>
      <c r="Q106" s="2"/>
      <c r="R106" s="2"/>
      <c r="S106" s="2"/>
      <c r="T106" s="2"/>
      <c r="U106" s="2"/>
      <c r="V106" s="2"/>
      <c r="W106" s="2"/>
      <c r="X106" s="2"/>
      <c r="Y106" s="2"/>
    </row>
    <row r="107" customFormat="false" ht="12.75" hidden="false" customHeight="true" outlineLevel="0" collapsed="false">
      <c r="A107" s="51"/>
      <c r="B107" s="51"/>
      <c r="C107" s="62"/>
      <c r="D107" s="51"/>
      <c r="G107" s="2"/>
      <c r="H107" s="2"/>
      <c r="I107" s="2"/>
      <c r="J107" s="2"/>
      <c r="K107" s="2"/>
      <c r="L107" s="2"/>
      <c r="M107" s="2"/>
      <c r="N107" s="2"/>
      <c r="O107" s="2"/>
      <c r="P107" s="2"/>
      <c r="Q107" s="2"/>
      <c r="R107" s="2"/>
      <c r="S107" s="2"/>
      <c r="T107" s="2"/>
      <c r="U107" s="2"/>
      <c r="V107" s="2"/>
      <c r="W107" s="2"/>
      <c r="X107" s="2"/>
      <c r="Y107" s="2"/>
    </row>
    <row r="108" customFormat="false" ht="12.75" hidden="false" customHeight="true" outlineLevel="0" collapsed="false">
      <c r="A108" s="51"/>
      <c r="B108" s="51"/>
      <c r="C108" s="62"/>
      <c r="D108" s="51"/>
      <c r="G108" s="2"/>
      <c r="H108" s="2"/>
      <c r="I108" s="2"/>
      <c r="J108" s="2"/>
      <c r="K108" s="2"/>
      <c r="L108" s="2"/>
      <c r="M108" s="2"/>
      <c r="N108" s="2"/>
      <c r="O108" s="2"/>
      <c r="P108" s="2"/>
      <c r="Q108" s="2"/>
      <c r="R108" s="2"/>
      <c r="S108" s="2"/>
      <c r="T108" s="2"/>
      <c r="U108" s="2"/>
      <c r="V108" s="2"/>
      <c r="W108" s="2"/>
      <c r="X108" s="2"/>
      <c r="Y108" s="2"/>
    </row>
    <row r="109" customFormat="false" ht="12.75" hidden="false" customHeight="true" outlineLevel="0" collapsed="false">
      <c r="A109" s="51"/>
      <c r="B109" s="51"/>
      <c r="C109" s="62"/>
      <c r="D109" s="51"/>
      <c r="G109" s="2"/>
      <c r="H109" s="2"/>
      <c r="I109" s="2"/>
      <c r="J109" s="2"/>
      <c r="K109" s="2"/>
      <c r="L109" s="2"/>
      <c r="M109" s="2"/>
      <c r="N109" s="2"/>
      <c r="O109" s="2"/>
      <c r="P109" s="2"/>
      <c r="Q109" s="2"/>
      <c r="R109" s="2"/>
      <c r="S109" s="2"/>
      <c r="T109" s="2"/>
      <c r="U109" s="2"/>
      <c r="V109" s="2"/>
      <c r="W109" s="2"/>
      <c r="X109" s="2"/>
      <c r="Y109" s="2"/>
    </row>
    <row r="110" customFormat="false" ht="12.75" hidden="false" customHeight="true" outlineLevel="0" collapsed="false">
      <c r="A110" s="51"/>
      <c r="B110" s="51"/>
      <c r="C110" s="62"/>
      <c r="D110" s="51"/>
      <c r="G110" s="2"/>
      <c r="H110" s="2"/>
      <c r="I110" s="2"/>
      <c r="J110" s="2"/>
      <c r="K110" s="2"/>
      <c r="L110" s="2"/>
      <c r="M110" s="2"/>
      <c r="N110" s="2"/>
      <c r="O110" s="2"/>
      <c r="P110" s="2"/>
      <c r="Q110" s="2"/>
      <c r="R110" s="2"/>
      <c r="S110" s="2"/>
      <c r="T110" s="2"/>
      <c r="U110" s="2"/>
      <c r="V110" s="2"/>
      <c r="W110" s="2"/>
      <c r="X110" s="2"/>
      <c r="Y110" s="2"/>
    </row>
    <row r="111" customFormat="false" ht="12.75" hidden="false" customHeight="true" outlineLevel="0" collapsed="false">
      <c r="A111" s="51"/>
      <c r="B111" s="51"/>
      <c r="C111" s="62"/>
      <c r="D111" s="51"/>
      <c r="G111" s="2"/>
      <c r="H111" s="2"/>
      <c r="I111" s="2"/>
      <c r="J111" s="2"/>
      <c r="K111" s="2"/>
      <c r="L111" s="2"/>
      <c r="M111" s="2"/>
      <c r="N111" s="2"/>
      <c r="O111" s="2"/>
      <c r="P111" s="2"/>
      <c r="Q111" s="2"/>
      <c r="R111" s="2"/>
      <c r="S111" s="2"/>
      <c r="T111" s="2"/>
      <c r="U111" s="2"/>
      <c r="V111" s="2"/>
      <c r="W111" s="2"/>
      <c r="X111" s="2"/>
      <c r="Y111" s="2"/>
    </row>
    <row r="112" customFormat="false" ht="12.75" hidden="false" customHeight="true" outlineLevel="0" collapsed="false">
      <c r="A112" s="51"/>
      <c r="B112" s="51"/>
      <c r="C112" s="62"/>
      <c r="D112" s="51"/>
      <c r="G112" s="2"/>
      <c r="H112" s="2"/>
      <c r="I112" s="2"/>
      <c r="J112" s="2"/>
      <c r="K112" s="2"/>
      <c r="L112" s="2"/>
      <c r="M112" s="2"/>
      <c r="N112" s="2"/>
      <c r="O112" s="2"/>
      <c r="P112" s="2"/>
      <c r="Q112" s="2"/>
      <c r="R112" s="2"/>
      <c r="S112" s="2"/>
      <c r="T112" s="2"/>
      <c r="U112" s="2"/>
      <c r="V112" s="2"/>
      <c r="W112" s="2"/>
      <c r="X112" s="2"/>
      <c r="Y112" s="2"/>
    </row>
    <row r="113" customFormat="false" ht="12.75" hidden="false" customHeight="true" outlineLevel="0" collapsed="false">
      <c r="A113" s="51"/>
      <c r="B113" s="51"/>
      <c r="C113" s="62"/>
      <c r="D113" s="51"/>
      <c r="G113" s="2"/>
      <c r="H113" s="2"/>
      <c r="I113" s="2"/>
      <c r="J113" s="2"/>
      <c r="K113" s="2"/>
      <c r="L113" s="2"/>
      <c r="M113" s="2"/>
      <c r="N113" s="2"/>
      <c r="O113" s="2"/>
      <c r="P113" s="2"/>
      <c r="Q113" s="2"/>
      <c r="R113" s="2"/>
      <c r="S113" s="2"/>
      <c r="T113" s="2"/>
      <c r="U113" s="2"/>
      <c r="V113" s="2"/>
      <c r="W113" s="2"/>
      <c r="X113" s="2"/>
      <c r="Y113" s="2"/>
    </row>
    <row r="114" customFormat="false" ht="12.75" hidden="false" customHeight="true" outlineLevel="0" collapsed="false">
      <c r="A114" s="51"/>
      <c r="B114" s="51"/>
      <c r="C114" s="62"/>
      <c r="D114" s="51"/>
      <c r="G114" s="2"/>
      <c r="H114" s="2"/>
      <c r="I114" s="2"/>
      <c r="J114" s="2"/>
      <c r="K114" s="2"/>
      <c r="L114" s="2"/>
      <c r="M114" s="2"/>
      <c r="N114" s="2"/>
      <c r="O114" s="2"/>
      <c r="P114" s="2"/>
      <c r="Q114" s="2"/>
      <c r="R114" s="2"/>
      <c r="S114" s="2"/>
      <c r="T114" s="2"/>
      <c r="U114" s="2"/>
      <c r="V114" s="2"/>
      <c r="W114" s="2"/>
      <c r="X114" s="2"/>
      <c r="Y114" s="2"/>
    </row>
    <row r="115" customFormat="false" ht="12.75" hidden="false" customHeight="true" outlineLevel="0" collapsed="false">
      <c r="A115" s="51"/>
      <c r="B115" s="51"/>
      <c r="C115" s="62"/>
      <c r="D115" s="51"/>
      <c r="G115" s="2"/>
      <c r="H115" s="2"/>
      <c r="I115" s="2"/>
      <c r="J115" s="2"/>
      <c r="K115" s="2"/>
      <c r="L115" s="2"/>
      <c r="M115" s="2"/>
      <c r="N115" s="2"/>
      <c r="O115" s="2"/>
      <c r="P115" s="2"/>
      <c r="Q115" s="2"/>
      <c r="R115" s="2"/>
      <c r="S115" s="2"/>
      <c r="T115" s="2"/>
      <c r="U115" s="2"/>
      <c r="V115" s="2"/>
      <c r="W115" s="2"/>
      <c r="X115" s="2"/>
      <c r="Y115" s="2"/>
    </row>
    <row r="116" customFormat="false" ht="12.75" hidden="false" customHeight="true" outlineLevel="0" collapsed="false">
      <c r="A116" s="51"/>
      <c r="B116" s="51"/>
      <c r="C116" s="62"/>
      <c r="D116" s="51"/>
      <c r="G116" s="2"/>
      <c r="H116" s="2"/>
      <c r="I116" s="2"/>
      <c r="J116" s="2"/>
      <c r="K116" s="2"/>
      <c r="L116" s="2"/>
      <c r="M116" s="2"/>
      <c r="N116" s="2"/>
      <c r="O116" s="2"/>
      <c r="P116" s="2"/>
      <c r="Q116" s="2"/>
      <c r="R116" s="2"/>
      <c r="S116" s="2"/>
      <c r="T116" s="2"/>
      <c r="U116" s="2"/>
      <c r="V116" s="2"/>
      <c r="W116" s="2"/>
      <c r="X116" s="2"/>
      <c r="Y116" s="2"/>
    </row>
    <row r="117" customFormat="false" ht="12.75" hidden="false" customHeight="true" outlineLevel="0" collapsed="false">
      <c r="A117" s="51"/>
      <c r="B117" s="51"/>
      <c r="C117" s="62"/>
      <c r="D117" s="51"/>
      <c r="G117" s="2"/>
      <c r="H117" s="2"/>
      <c r="I117" s="2"/>
      <c r="J117" s="2"/>
      <c r="K117" s="2"/>
      <c r="L117" s="2"/>
      <c r="M117" s="2"/>
      <c r="N117" s="2"/>
      <c r="O117" s="2"/>
      <c r="P117" s="2"/>
      <c r="Q117" s="2"/>
      <c r="R117" s="2"/>
      <c r="S117" s="2"/>
      <c r="T117" s="2"/>
      <c r="U117" s="2"/>
      <c r="V117" s="2"/>
      <c r="W117" s="2"/>
      <c r="X117" s="2"/>
      <c r="Y117" s="2"/>
    </row>
    <row r="118" customFormat="false" ht="12.75" hidden="false" customHeight="true" outlineLevel="0" collapsed="false">
      <c r="A118" s="51"/>
      <c r="B118" s="51"/>
      <c r="C118" s="62"/>
      <c r="D118" s="51"/>
      <c r="G118" s="2"/>
      <c r="H118" s="2"/>
      <c r="I118" s="2"/>
      <c r="J118" s="2"/>
      <c r="K118" s="2"/>
      <c r="L118" s="2"/>
      <c r="M118" s="2"/>
      <c r="N118" s="2"/>
      <c r="O118" s="2"/>
      <c r="P118" s="2"/>
      <c r="Q118" s="2"/>
      <c r="R118" s="2"/>
      <c r="S118" s="2"/>
      <c r="T118" s="2"/>
      <c r="U118" s="2"/>
      <c r="V118" s="2"/>
      <c r="W118" s="2"/>
      <c r="X118" s="2"/>
      <c r="Y118" s="2"/>
    </row>
    <row r="119" customFormat="false" ht="12.75" hidden="false" customHeight="true" outlineLevel="0" collapsed="false">
      <c r="A119" s="51"/>
      <c r="B119" s="51"/>
      <c r="C119" s="62"/>
      <c r="D119" s="51"/>
      <c r="G119" s="2"/>
      <c r="H119" s="2"/>
      <c r="I119" s="2"/>
      <c r="J119" s="2"/>
      <c r="K119" s="2"/>
      <c r="L119" s="2"/>
      <c r="M119" s="2"/>
      <c r="N119" s="2"/>
      <c r="O119" s="2"/>
      <c r="P119" s="2"/>
      <c r="Q119" s="2"/>
      <c r="R119" s="2"/>
      <c r="S119" s="2"/>
      <c r="T119" s="2"/>
      <c r="U119" s="2"/>
      <c r="V119" s="2"/>
      <c r="W119" s="2"/>
      <c r="X119" s="2"/>
      <c r="Y119" s="2"/>
    </row>
    <row r="120" customFormat="false" ht="12.75" hidden="false" customHeight="true" outlineLevel="0" collapsed="false">
      <c r="A120" s="51"/>
      <c r="B120" s="51"/>
      <c r="C120" s="62"/>
      <c r="D120" s="51"/>
      <c r="G120" s="2"/>
      <c r="H120" s="2"/>
      <c r="I120" s="2"/>
      <c r="J120" s="2"/>
      <c r="K120" s="2"/>
      <c r="L120" s="2"/>
      <c r="M120" s="2"/>
      <c r="N120" s="2"/>
      <c r="O120" s="2"/>
      <c r="P120" s="2"/>
      <c r="Q120" s="2"/>
      <c r="R120" s="2"/>
      <c r="S120" s="2"/>
      <c r="T120" s="2"/>
      <c r="U120" s="2"/>
      <c r="V120" s="2"/>
      <c r="W120" s="2"/>
      <c r="X120" s="2"/>
      <c r="Y120" s="2"/>
    </row>
    <row r="121" customFormat="false" ht="12.75" hidden="false" customHeight="true" outlineLevel="0" collapsed="false">
      <c r="A121" s="51"/>
      <c r="B121" s="51"/>
      <c r="C121" s="62"/>
      <c r="D121" s="51"/>
      <c r="G121" s="2"/>
      <c r="H121" s="2"/>
      <c r="I121" s="2"/>
      <c r="J121" s="2"/>
      <c r="K121" s="2"/>
      <c r="L121" s="2"/>
      <c r="M121" s="2"/>
      <c r="N121" s="2"/>
      <c r="O121" s="2"/>
      <c r="P121" s="2"/>
      <c r="Q121" s="2"/>
      <c r="R121" s="2"/>
      <c r="S121" s="2"/>
      <c r="T121" s="2"/>
      <c r="U121" s="2"/>
      <c r="V121" s="2"/>
      <c r="W121" s="2"/>
      <c r="X121" s="2"/>
      <c r="Y121" s="2"/>
    </row>
    <row r="122" customFormat="false" ht="12.75" hidden="false" customHeight="true" outlineLevel="0" collapsed="false">
      <c r="A122" s="51"/>
      <c r="B122" s="51"/>
      <c r="C122" s="62"/>
      <c r="D122" s="51"/>
      <c r="G122" s="2"/>
      <c r="H122" s="2"/>
      <c r="I122" s="2"/>
      <c r="J122" s="2"/>
      <c r="K122" s="2"/>
      <c r="L122" s="2"/>
      <c r="M122" s="2"/>
      <c r="N122" s="2"/>
      <c r="O122" s="2"/>
      <c r="P122" s="2"/>
      <c r="Q122" s="2"/>
      <c r="R122" s="2"/>
      <c r="S122" s="2"/>
      <c r="T122" s="2"/>
      <c r="U122" s="2"/>
      <c r="V122" s="2"/>
      <c r="W122" s="2"/>
      <c r="X122" s="2"/>
      <c r="Y122" s="2"/>
    </row>
    <row r="123" customFormat="false" ht="12.75" hidden="false" customHeight="true" outlineLevel="0" collapsed="false">
      <c r="A123" s="51"/>
      <c r="B123" s="51"/>
      <c r="C123" s="62"/>
      <c r="D123" s="51"/>
      <c r="G123" s="2"/>
      <c r="H123" s="2"/>
      <c r="I123" s="2"/>
      <c r="J123" s="2"/>
      <c r="K123" s="2"/>
      <c r="L123" s="2"/>
      <c r="M123" s="2"/>
      <c r="N123" s="2"/>
      <c r="O123" s="2"/>
      <c r="P123" s="2"/>
      <c r="Q123" s="2"/>
      <c r="R123" s="2"/>
      <c r="S123" s="2"/>
      <c r="T123" s="2"/>
      <c r="U123" s="2"/>
      <c r="V123" s="2"/>
      <c r="W123" s="2"/>
      <c r="X123" s="2"/>
      <c r="Y123" s="2"/>
    </row>
    <row r="124" customFormat="false" ht="12.75" hidden="false" customHeight="true" outlineLevel="0" collapsed="false">
      <c r="A124" s="51"/>
      <c r="B124" s="51"/>
      <c r="C124" s="62"/>
      <c r="D124" s="51"/>
      <c r="G124" s="2"/>
      <c r="H124" s="2"/>
      <c r="I124" s="2"/>
      <c r="J124" s="2"/>
      <c r="K124" s="2"/>
      <c r="L124" s="2"/>
      <c r="M124" s="2"/>
      <c r="N124" s="2"/>
      <c r="O124" s="2"/>
      <c r="P124" s="2"/>
      <c r="Q124" s="2"/>
      <c r="R124" s="2"/>
      <c r="S124" s="2"/>
      <c r="T124" s="2"/>
      <c r="U124" s="2"/>
      <c r="V124" s="2"/>
      <c r="W124" s="2"/>
      <c r="X124" s="2"/>
      <c r="Y124" s="2"/>
    </row>
    <row r="125" customFormat="false" ht="12.75" hidden="false" customHeight="true" outlineLevel="0" collapsed="false">
      <c r="A125" s="51"/>
      <c r="B125" s="51"/>
      <c r="C125" s="62"/>
      <c r="D125" s="51"/>
      <c r="G125" s="2"/>
      <c r="H125" s="2"/>
      <c r="I125" s="2"/>
      <c r="J125" s="2"/>
      <c r="K125" s="2"/>
      <c r="L125" s="2"/>
      <c r="M125" s="2"/>
      <c r="N125" s="2"/>
      <c r="O125" s="2"/>
      <c r="P125" s="2"/>
      <c r="Q125" s="2"/>
      <c r="R125" s="2"/>
      <c r="S125" s="2"/>
      <c r="T125" s="2"/>
      <c r="U125" s="2"/>
      <c r="V125" s="2"/>
      <c r="W125" s="2"/>
      <c r="X125" s="2"/>
      <c r="Y125" s="2"/>
    </row>
    <row r="126" customFormat="false" ht="12.75" hidden="false" customHeight="true" outlineLevel="0" collapsed="false">
      <c r="A126" s="51"/>
      <c r="B126" s="51"/>
      <c r="C126" s="62"/>
      <c r="D126" s="51"/>
      <c r="G126" s="2"/>
      <c r="H126" s="2"/>
      <c r="I126" s="2"/>
      <c r="J126" s="2"/>
      <c r="K126" s="2"/>
      <c r="L126" s="2"/>
      <c r="M126" s="2"/>
      <c r="N126" s="2"/>
      <c r="O126" s="2"/>
      <c r="P126" s="2"/>
      <c r="Q126" s="2"/>
      <c r="R126" s="2"/>
      <c r="S126" s="2"/>
      <c r="T126" s="2"/>
      <c r="U126" s="2"/>
      <c r="V126" s="2"/>
      <c r="W126" s="2"/>
      <c r="X126" s="2"/>
      <c r="Y126" s="2"/>
    </row>
    <row r="127" customFormat="false" ht="12.75" hidden="false" customHeight="true" outlineLevel="0" collapsed="false">
      <c r="A127" s="51"/>
      <c r="B127" s="51"/>
      <c r="C127" s="62"/>
      <c r="D127" s="51"/>
      <c r="G127" s="2"/>
      <c r="H127" s="2"/>
      <c r="I127" s="2"/>
      <c r="J127" s="2"/>
      <c r="K127" s="2"/>
      <c r="L127" s="2"/>
      <c r="M127" s="2"/>
      <c r="N127" s="2"/>
      <c r="O127" s="2"/>
      <c r="P127" s="2"/>
      <c r="Q127" s="2"/>
      <c r="R127" s="2"/>
      <c r="S127" s="2"/>
      <c r="T127" s="2"/>
      <c r="U127" s="2"/>
      <c r="V127" s="2"/>
      <c r="W127" s="2"/>
      <c r="X127" s="2"/>
      <c r="Y127" s="2"/>
    </row>
    <row r="128" customFormat="false" ht="12.75" hidden="false" customHeight="true" outlineLevel="0" collapsed="false">
      <c r="A128" s="51"/>
      <c r="B128" s="51"/>
      <c r="C128" s="62"/>
      <c r="D128" s="51"/>
      <c r="G128" s="2"/>
      <c r="H128" s="2"/>
      <c r="I128" s="2"/>
      <c r="J128" s="2"/>
      <c r="K128" s="2"/>
      <c r="L128" s="2"/>
      <c r="M128" s="2"/>
      <c r="N128" s="2"/>
      <c r="O128" s="2"/>
      <c r="P128" s="2"/>
      <c r="Q128" s="2"/>
      <c r="R128" s="2"/>
      <c r="S128" s="2"/>
      <c r="T128" s="2"/>
      <c r="U128" s="2"/>
      <c r="V128" s="2"/>
      <c r="W128" s="2"/>
      <c r="X128" s="2"/>
      <c r="Y128" s="2"/>
    </row>
    <row r="129" customFormat="false" ht="12.75" hidden="false" customHeight="true" outlineLevel="0" collapsed="false">
      <c r="A129" s="51"/>
      <c r="B129" s="51"/>
      <c r="C129" s="62"/>
      <c r="D129" s="51"/>
      <c r="G129" s="2"/>
      <c r="H129" s="2"/>
      <c r="I129" s="2"/>
      <c r="J129" s="2"/>
      <c r="K129" s="2"/>
      <c r="L129" s="2"/>
      <c r="M129" s="2"/>
      <c r="N129" s="2"/>
      <c r="O129" s="2"/>
      <c r="P129" s="2"/>
      <c r="Q129" s="2"/>
      <c r="R129" s="2"/>
      <c r="S129" s="2"/>
      <c r="T129" s="2"/>
      <c r="U129" s="2"/>
      <c r="V129" s="2"/>
      <c r="W129" s="2"/>
      <c r="X129" s="2"/>
      <c r="Y129" s="2"/>
    </row>
    <row r="130" customFormat="false" ht="12.75" hidden="false" customHeight="true" outlineLevel="0" collapsed="false">
      <c r="A130" s="51"/>
      <c r="B130" s="51"/>
      <c r="C130" s="62"/>
      <c r="D130" s="51"/>
      <c r="G130" s="2"/>
      <c r="H130" s="2"/>
      <c r="I130" s="2"/>
      <c r="J130" s="2"/>
      <c r="K130" s="2"/>
      <c r="L130" s="2"/>
      <c r="M130" s="2"/>
      <c r="N130" s="2"/>
      <c r="O130" s="2"/>
      <c r="P130" s="2"/>
      <c r="Q130" s="2"/>
      <c r="R130" s="2"/>
      <c r="S130" s="2"/>
      <c r="T130" s="2"/>
      <c r="U130" s="2"/>
      <c r="V130" s="2"/>
      <c r="W130" s="2"/>
      <c r="X130" s="2"/>
      <c r="Y130" s="2"/>
    </row>
    <row r="131" customFormat="false" ht="12.75" hidden="false" customHeight="true" outlineLevel="0" collapsed="false">
      <c r="A131" s="51"/>
      <c r="B131" s="51"/>
      <c r="C131" s="62"/>
      <c r="D131" s="51"/>
      <c r="G131" s="2"/>
      <c r="H131" s="2"/>
      <c r="I131" s="2"/>
      <c r="J131" s="2"/>
      <c r="K131" s="2"/>
      <c r="L131" s="2"/>
      <c r="M131" s="2"/>
      <c r="N131" s="2"/>
      <c r="O131" s="2"/>
      <c r="P131" s="2"/>
      <c r="Q131" s="2"/>
      <c r="R131" s="2"/>
      <c r="S131" s="2"/>
      <c r="T131" s="2"/>
      <c r="U131" s="2"/>
      <c r="V131" s="2"/>
      <c r="W131" s="2"/>
      <c r="X131" s="2"/>
      <c r="Y131" s="2"/>
    </row>
    <row r="132" customFormat="false" ht="12.75" hidden="false" customHeight="true" outlineLevel="0" collapsed="false">
      <c r="A132" s="51"/>
      <c r="B132" s="51"/>
      <c r="C132" s="62"/>
      <c r="D132" s="51"/>
      <c r="G132" s="2"/>
      <c r="H132" s="2"/>
      <c r="I132" s="2"/>
      <c r="J132" s="2"/>
      <c r="K132" s="2"/>
      <c r="L132" s="2"/>
      <c r="M132" s="2"/>
      <c r="N132" s="2"/>
      <c r="O132" s="2"/>
      <c r="P132" s="2"/>
      <c r="Q132" s="2"/>
      <c r="R132" s="2"/>
      <c r="S132" s="2"/>
      <c r="T132" s="2"/>
      <c r="U132" s="2"/>
      <c r="V132" s="2"/>
      <c r="W132" s="2"/>
      <c r="X132" s="2"/>
      <c r="Y132" s="2"/>
    </row>
    <row r="133" customFormat="false" ht="12.75" hidden="false" customHeight="true" outlineLevel="0" collapsed="false">
      <c r="A133" s="51"/>
      <c r="B133" s="51"/>
      <c r="C133" s="62"/>
      <c r="D133" s="51"/>
      <c r="G133" s="2"/>
      <c r="H133" s="2"/>
      <c r="I133" s="2"/>
      <c r="J133" s="2"/>
      <c r="K133" s="2"/>
      <c r="L133" s="2"/>
      <c r="M133" s="2"/>
      <c r="N133" s="2"/>
      <c r="O133" s="2"/>
      <c r="P133" s="2"/>
      <c r="Q133" s="2"/>
      <c r="R133" s="2"/>
      <c r="S133" s="2"/>
      <c r="T133" s="2"/>
      <c r="U133" s="2"/>
      <c r="V133" s="2"/>
      <c r="W133" s="2"/>
      <c r="X133" s="2"/>
      <c r="Y133" s="2"/>
    </row>
    <row r="134" customFormat="false" ht="12.75" hidden="false" customHeight="true" outlineLevel="0" collapsed="false">
      <c r="A134" s="51"/>
      <c r="B134" s="51"/>
      <c r="C134" s="62"/>
      <c r="D134" s="51"/>
      <c r="G134" s="2"/>
      <c r="H134" s="2"/>
      <c r="I134" s="2"/>
      <c r="J134" s="2"/>
      <c r="K134" s="2"/>
      <c r="L134" s="2"/>
      <c r="M134" s="2"/>
      <c r="N134" s="2"/>
      <c r="O134" s="2"/>
      <c r="P134" s="2"/>
      <c r="Q134" s="2"/>
      <c r="R134" s="2"/>
      <c r="S134" s="2"/>
      <c r="T134" s="2"/>
      <c r="U134" s="2"/>
      <c r="V134" s="2"/>
      <c r="W134" s="2"/>
      <c r="X134" s="2"/>
      <c r="Y134" s="2"/>
    </row>
    <row r="135" customFormat="false" ht="12.75" hidden="false" customHeight="true" outlineLevel="0" collapsed="false">
      <c r="A135" s="51"/>
      <c r="B135" s="51"/>
      <c r="C135" s="62"/>
      <c r="D135" s="51"/>
      <c r="G135" s="2"/>
      <c r="H135" s="2"/>
      <c r="I135" s="2"/>
      <c r="J135" s="2"/>
      <c r="K135" s="2"/>
      <c r="L135" s="2"/>
      <c r="M135" s="2"/>
      <c r="N135" s="2"/>
      <c r="O135" s="2"/>
      <c r="P135" s="2"/>
      <c r="Q135" s="2"/>
      <c r="R135" s="2"/>
      <c r="S135" s="2"/>
      <c r="T135" s="2"/>
      <c r="U135" s="2"/>
      <c r="V135" s="2"/>
      <c r="W135" s="2"/>
      <c r="X135" s="2"/>
      <c r="Y135" s="2"/>
    </row>
    <row r="136" customFormat="false" ht="12.75" hidden="false" customHeight="true" outlineLevel="0" collapsed="false">
      <c r="A136" s="51"/>
      <c r="B136" s="51"/>
      <c r="C136" s="62"/>
      <c r="D136" s="51"/>
      <c r="G136" s="2"/>
      <c r="H136" s="2"/>
      <c r="I136" s="2"/>
      <c r="J136" s="2"/>
      <c r="K136" s="2"/>
      <c r="L136" s="2"/>
      <c r="M136" s="2"/>
      <c r="N136" s="2"/>
      <c r="O136" s="2"/>
      <c r="P136" s="2"/>
      <c r="Q136" s="2"/>
      <c r="R136" s="2"/>
      <c r="S136" s="2"/>
      <c r="T136" s="2"/>
      <c r="U136" s="2"/>
      <c r="V136" s="2"/>
      <c r="W136" s="2"/>
      <c r="X136" s="2"/>
      <c r="Y136" s="2"/>
    </row>
    <row r="137" customFormat="false" ht="12.75" hidden="false" customHeight="true" outlineLevel="0" collapsed="false">
      <c r="A137" s="51"/>
      <c r="B137" s="51"/>
      <c r="C137" s="62"/>
      <c r="D137" s="51"/>
      <c r="G137" s="2"/>
      <c r="H137" s="2"/>
      <c r="I137" s="2"/>
      <c r="J137" s="2"/>
      <c r="K137" s="2"/>
      <c r="L137" s="2"/>
      <c r="M137" s="2"/>
      <c r="N137" s="2"/>
      <c r="O137" s="2"/>
      <c r="P137" s="2"/>
      <c r="Q137" s="2"/>
      <c r="R137" s="2"/>
      <c r="S137" s="2"/>
      <c r="T137" s="2"/>
      <c r="U137" s="2"/>
      <c r="V137" s="2"/>
      <c r="W137" s="2"/>
      <c r="X137" s="2"/>
      <c r="Y137" s="2"/>
    </row>
    <row r="138" customFormat="false" ht="12.75" hidden="false" customHeight="true" outlineLevel="0" collapsed="false">
      <c r="A138" s="51"/>
      <c r="B138" s="51"/>
      <c r="C138" s="62"/>
      <c r="D138" s="51"/>
      <c r="G138" s="2"/>
      <c r="H138" s="2"/>
      <c r="I138" s="2"/>
      <c r="J138" s="2"/>
      <c r="K138" s="2"/>
      <c r="L138" s="2"/>
      <c r="M138" s="2"/>
      <c r="N138" s="2"/>
      <c r="O138" s="2"/>
      <c r="P138" s="2"/>
      <c r="Q138" s="2"/>
      <c r="R138" s="2"/>
      <c r="S138" s="2"/>
      <c r="T138" s="2"/>
      <c r="U138" s="2"/>
      <c r="V138" s="2"/>
      <c r="W138" s="2"/>
      <c r="X138" s="2"/>
      <c r="Y138" s="2"/>
    </row>
    <row r="139" customFormat="false" ht="12.75" hidden="false" customHeight="true" outlineLevel="0" collapsed="false">
      <c r="A139" s="51"/>
      <c r="B139" s="51"/>
      <c r="C139" s="62"/>
      <c r="D139" s="51"/>
      <c r="G139" s="2"/>
      <c r="H139" s="2"/>
      <c r="I139" s="2"/>
      <c r="J139" s="2"/>
      <c r="K139" s="2"/>
      <c r="L139" s="2"/>
      <c r="M139" s="2"/>
      <c r="N139" s="2"/>
      <c r="O139" s="2"/>
      <c r="P139" s="2"/>
      <c r="Q139" s="2"/>
      <c r="R139" s="2"/>
      <c r="S139" s="2"/>
      <c r="T139" s="2"/>
      <c r="U139" s="2"/>
      <c r="V139" s="2"/>
      <c r="W139" s="2"/>
      <c r="X139" s="2"/>
      <c r="Y139" s="2"/>
    </row>
    <row r="140" customFormat="false" ht="12.75" hidden="false" customHeight="true" outlineLevel="0" collapsed="false">
      <c r="A140" s="51"/>
      <c r="B140" s="51"/>
      <c r="C140" s="62"/>
      <c r="D140" s="51"/>
      <c r="G140" s="2"/>
      <c r="H140" s="2"/>
      <c r="I140" s="2"/>
      <c r="J140" s="2"/>
      <c r="K140" s="2"/>
      <c r="L140" s="2"/>
      <c r="M140" s="2"/>
      <c r="N140" s="2"/>
      <c r="O140" s="2"/>
      <c r="P140" s="2"/>
      <c r="Q140" s="2"/>
      <c r="R140" s="2"/>
      <c r="S140" s="2"/>
      <c r="T140" s="2"/>
      <c r="U140" s="2"/>
      <c r="V140" s="2"/>
      <c r="W140" s="2"/>
      <c r="X140" s="2"/>
      <c r="Y140" s="2"/>
    </row>
    <row r="141" customFormat="false" ht="12.75" hidden="false" customHeight="true" outlineLevel="0" collapsed="false">
      <c r="A141" s="51"/>
      <c r="B141" s="51"/>
      <c r="C141" s="62"/>
      <c r="D141" s="51"/>
      <c r="G141" s="2"/>
      <c r="H141" s="2"/>
      <c r="I141" s="2"/>
      <c r="J141" s="2"/>
      <c r="K141" s="2"/>
      <c r="L141" s="2"/>
      <c r="M141" s="2"/>
      <c r="N141" s="2"/>
      <c r="O141" s="2"/>
      <c r="P141" s="2"/>
      <c r="Q141" s="2"/>
      <c r="R141" s="2"/>
      <c r="S141" s="2"/>
      <c r="T141" s="2"/>
      <c r="U141" s="2"/>
      <c r="V141" s="2"/>
      <c r="W141" s="2"/>
      <c r="X141" s="2"/>
      <c r="Y141" s="2"/>
    </row>
    <row r="142" customFormat="false" ht="12.75" hidden="false" customHeight="true" outlineLevel="0" collapsed="false">
      <c r="A142" s="51"/>
      <c r="B142" s="51"/>
      <c r="C142" s="62"/>
      <c r="D142" s="51"/>
      <c r="G142" s="2"/>
      <c r="H142" s="2"/>
      <c r="I142" s="2"/>
      <c r="J142" s="2"/>
      <c r="K142" s="2"/>
      <c r="L142" s="2"/>
      <c r="M142" s="2"/>
      <c r="N142" s="2"/>
      <c r="O142" s="2"/>
      <c r="P142" s="2"/>
      <c r="Q142" s="2"/>
      <c r="R142" s="2"/>
      <c r="S142" s="2"/>
      <c r="T142" s="2"/>
      <c r="U142" s="2"/>
      <c r="V142" s="2"/>
      <c r="W142" s="2"/>
      <c r="X142" s="2"/>
      <c r="Y142" s="2"/>
    </row>
    <row r="143" customFormat="false" ht="12.75" hidden="false" customHeight="true" outlineLevel="0" collapsed="false">
      <c r="A143" s="51"/>
      <c r="B143" s="51"/>
      <c r="C143" s="62"/>
      <c r="D143" s="51"/>
      <c r="G143" s="2"/>
      <c r="H143" s="2"/>
      <c r="I143" s="2"/>
      <c r="J143" s="2"/>
      <c r="K143" s="2"/>
      <c r="L143" s="2"/>
      <c r="M143" s="2"/>
      <c r="N143" s="2"/>
      <c r="O143" s="2"/>
      <c r="P143" s="2"/>
      <c r="Q143" s="2"/>
      <c r="R143" s="2"/>
      <c r="S143" s="2"/>
      <c r="T143" s="2"/>
      <c r="U143" s="2"/>
      <c r="V143" s="2"/>
      <c r="W143" s="2"/>
      <c r="X143" s="2"/>
      <c r="Y143" s="2"/>
    </row>
    <row r="144" customFormat="false" ht="12.75" hidden="false" customHeight="true" outlineLevel="0" collapsed="false">
      <c r="A144" s="51"/>
      <c r="B144" s="51"/>
      <c r="C144" s="62"/>
      <c r="D144" s="51"/>
      <c r="G144" s="2"/>
      <c r="H144" s="2"/>
      <c r="I144" s="2"/>
      <c r="J144" s="2"/>
      <c r="K144" s="2"/>
      <c r="L144" s="2"/>
      <c r="M144" s="2"/>
      <c r="N144" s="2"/>
      <c r="O144" s="2"/>
      <c r="P144" s="2"/>
      <c r="Q144" s="2"/>
      <c r="R144" s="2"/>
      <c r="S144" s="2"/>
      <c r="T144" s="2"/>
      <c r="U144" s="2"/>
      <c r="V144" s="2"/>
      <c r="W144" s="2"/>
      <c r="X144" s="2"/>
      <c r="Y144" s="2"/>
    </row>
    <row r="145" customFormat="false" ht="12.75" hidden="false" customHeight="true" outlineLevel="0" collapsed="false">
      <c r="A145" s="51"/>
      <c r="B145" s="51"/>
      <c r="C145" s="62"/>
      <c r="D145" s="51"/>
      <c r="G145" s="2"/>
      <c r="H145" s="2"/>
      <c r="I145" s="2"/>
      <c r="J145" s="2"/>
      <c r="K145" s="2"/>
      <c r="L145" s="2"/>
      <c r="M145" s="2"/>
      <c r="N145" s="2"/>
      <c r="O145" s="2"/>
      <c r="P145" s="2"/>
      <c r="Q145" s="2"/>
      <c r="R145" s="2"/>
      <c r="S145" s="2"/>
      <c r="T145" s="2"/>
      <c r="U145" s="2"/>
      <c r="V145" s="2"/>
      <c r="W145" s="2"/>
      <c r="X145" s="2"/>
      <c r="Y145" s="2"/>
    </row>
    <row r="146" customFormat="false" ht="12.75" hidden="false" customHeight="true" outlineLevel="0" collapsed="false">
      <c r="A146" s="51"/>
      <c r="B146" s="51"/>
      <c r="C146" s="62"/>
      <c r="D146" s="51"/>
      <c r="G146" s="2"/>
      <c r="H146" s="2"/>
      <c r="I146" s="2"/>
      <c r="J146" s="2"/>
      <c r="K146" s="2"/>
      <c r="L146" s="2"/>
      <c r="M146" s="2"/>
      <c r="N146" s="2"/>
      <c r="O146" s="2"/>
      <c r="P146" s="2"/>
      <c r="Q146" s="2"/>
      <c r="R146" s="2"/>
      <c r="S146" s="2"/>
      <c r="T146" s="2"/>
      <c r="U146" s="2"/>
      <c r="V146" s="2"/>
      <c r="W146" s="2"/>
      <c r="X146" s="2"/>
      <c r="Y146" s="2"/>
    </row>
    <row r="147" customFormat="false" ht="12.75" hidden="false" customHeight="true" outlineLevel="0" collapsed="false">
      <c r="A147" s="51"/>
      <c r="B147" s="51"/>
      <c r="C147" s="62"/>
      <c r="D147" s="51"/>
      <c r="G147" s="2"/>
      <c r="H147" s="2"/>
      <c r="I147" s="2"/>
      <c r="J147" s="2"/>
      <c r="K147" s="2"/>
      <c r="L147" s="2"/>
      <c r="M147" s="2"/>
      <c r="N147" s="2"/>
      <c r="O147" s="2"/>
      <c r="P147" s="2"/>
      <c r="Q147" s="2"/>
      <c r="R147" s="2"/>
      <c r="S147" s="2"/>
      <c r="T147" s="2"/>
      <c r="U147" s="2"/>
      <c r="V147" s="2"/>
      <c r="W147" s="2"/>
      <c r="X147" s="2"/>
      <c r="Y147" s="2"/>
    </row>
    <row r="148" customFormat="false" ht="12.75" hidden="false" customHeight="true" outlineLevel="0" collapsed="false">
      <c r="A148" s="51"/>
      <c r="B148" s="51"/>
      <c r="C148" s="62"/>
      <c r="D148" s="51"/>
      <c r="G148" s="2"/>
      <c r="H148" s="2"/>
      <c r="I148" s="2"/>
      <c r="J148" s="2"/>
      <c r="K148" s="2"/>
      <c r="L148" s="2"/>
      <c r="M148" s="2"/>
      <c r="N148" s="2"/>
      <c r="O148" s="2"/>
      <c r="P148" s="2"/>
      <c r="Q148" s="2"/>
      <c r="R148" s="2"/>
      <c r="S148" s="2"/>
      <c r="T148" s="2"/>
      <c r="U148" s="2"/>
      <c r="V148" s="2"/>
      <c r="W148" s="2"/>
      <c r="X148" s="2"/>
      <c r="Y148" s="2"/>
    </row>
    <row r="149" customFormat="false" ht="12.75" hidden="false" customHeight="true" outlineLevel="0" collapsed="false">
      <c r="A149" s="51"/>
      <c r="B149" s="51"/>
      <c r="C149" s="62"/>
      <c r="D149" s="51"/>
      <c r="G149" s="2"/>
      <c r="H149" s="2"/>
      <c r="I149" s="2"/>
      <c r="J149" s="2"/>
      <c r="K149" s="2"/>
      <c r="L149" s="2"/>
      <c r="M149" s="2"/>
      <c r="N149" s="2"/>
      <c r="O149" s="2"/>
      <c r="P149" s="2"/>
      <c r="Q149" s="2"/>
      <c r="R149" s="2"/>
      <c r="S149" s="2"/>
      <c r="T149" s="2"/>
      <c r="U149" s="2"/>
      <c r="V149" s="2"/>
      <c r="W149" s="2"/>
      <c r="X149" s="2"/>
      <c r="Y149" s="2"/>
    </row>
    <row r="150" customFormat="false" ht="12.75" hidden="false" customHeight="true" outlineLevel="0" collapsed="false">
      <c r="A150" s="51"/>
      <c r="B150" s="51"/>
      <c r="C150" s="62"/>
      <c r="D150" s="51"/>
      <c r="G150" s="2"/>
      <c r="H150" s="2"/>
      <c r="I150" s="2"/>
      <c r="J150" s="2"/>
      <c r="K150" s="2"/>
      <c r="L150" s="2"/>
      <c r="M150" s="2"/>
      <c r="N150" s="2"/>
      <c r="O150" s="2"/>
      <c r="P150" s="2"/>
      <c r="Q150" s="2"/>
      <c r="R150" s="2"/>
      <c r="S150" s="2"/>
      <c r="T150" s="2"/>
      <c r="U150" s="2"/>
      <c r="V150" s="2"/>
      <c r="W150" s="2"/>
      <c r="X150" s="2"/>
      <c r="Y150" s="2"/>
    </row>
    <row r="151" customFormat="false" ht="12.75" hidden="false" customHeight="true" outlineLevel="0" collapsed="false">
      <c r="A151" s="51"/>
      <c r="B151" s="51"/>
      <c r="C151" s="62"/>
      <c r="D151" s="51"/>
      <c r="G151" s="2"/>
      <c r="H151" s="2"/>
      <c r="I151" s="2"/>
      <c r="J151" s="2"/>
      <c r="K151" s="2"/>
      <c r="L151" s="2"/>
      <c r="M151" s="2"/>
      <c r="N151" s="2"/>
      <c r="O151" s="2"/>
      <c r="P151" s="2"/>
      <c r="Q151" s="2"/>
      <c r="R151" s="2"/>
      <c r="S151" s="2"/>
      <c r="T151" s="2"/>
      <c r="U151" s="2"/>
      <c r="V151" s="2"/>
      <c r="W151" s="2"/>
      <c r="X151" s="2"/>
      <c r="Y151" s="2"/>
    </row>
    <row r="152" customFormat="false" ht="12.75" hidden="false" customHeight="true" outlineLevel="0" collapsed="false">
      <c r="A152" s="51"/>
      <c r="B152" s="51"/>
      <c r="C152" s="62"/>
      <c r="D152" s="51"/>
      <c r="G152" s="2"/>
      <c r="H152" s="2"/>
      <c r="I152" s="2"/>
      <c r="J152" s="2"/>
      <c r="K152" s="2"/>
      <c r="L152" s="2"/>
      <c r="M152" s="2"/>
      <c r="N152" s="2"/>
      <c r="O152" s="2"/>
      <c r="P152" s="2"/>
      <c r="Q152" s="2"/>
      <c r="R152" s="2"/>
      <c r="S152" s="2"/>
      <c r="T152" s="2"/>
      <c r="U152" s="2"/>
      <c r="V152" s="2"/>
      <c r="W152" s="2"/>
      <c r="X152" s="2"/>
      <c r="Y152" s="2"/>
    </row>
    <row r="153" customFormat="false" ht="12.75" hidden="false" customHeight="true" outlineLevel="0" collapsed="false">
      <c r="A153" s="51"/>
      <c r="B153" s="51"/>
      <c r="C153" s="62"/>
      <c r="D153" s="51"/>
      <c r="G153" s="2"/>
      <c r="H153" s="2"/>
      <c r="I153" s="2"/>
      <c r="J153" s="2"/>
      <c r="K153" s="2"/>
      <c r="L153" s="2"/>
      <c r="M153" s="2"/>
      <c r="N153" s="2"/>
      <c r="O153" s="2"/>
      <c r="P153" s="2"/>
      <c r="Q153" s="2"/>
      <c r="R153" s="2"/>
      <c r="S153" s="2"/>
      <c r="T153" s="2"/>
      <c r="U153" s="2"/>
      <c r="V153" s="2"/>
      <c r="W153" s="2"/>
      <c r="X153" s="2"/>
      <c r="Y153" s="2"/>
    </row>
    <row r="154" customFormat="false" ht="12.75" hidden="false" customHeight="true" outlineLevel="0" collapsed="false">
      <c r="A154" s="51"/>
      <c r="B154" s="51"/>
      <c r="C154" s="62"/>
      <c r="D154" s="51"/>
      <c r="G154" s="2"/>
      <c r="H154" s="2"/>
      <c r="I154" s="2"/>
      <c r="J154" s="2"/>
      <c r="K154" s="2"/>
      <c r="L154" s="2"/>
      <c r="M154" s="2"/>
      <c r="N154" s="2"/>
      <c r="O154" s="2"/>
      <c r="P154" s="2"/>
      <c r="Q154" s="2"/>
      <c r="R154" s="2"/>
      <c r="S154" s="2"/>
      <c r="T154" s="2"/>
      <c r="U154" s="2"/>
      <c r="V154" s="2"/>
      <c r="W154" s="2"/>
      <c r="X154" s="2"/>
      <c r="Y154" s="2"/>
    </row>
    <row r="155" customFormat="false" ht="12.75" hidden="false" customHeight="true" outlineLevel="0" collapsed="false">
      <c r="A155" s="51"/>
      <c r="B155" s="51"/>
      <c r="C155" s="62"/>
      <c r="D155" s="51"/>
      <c r="G155" s="2"/>
      <c r="H155" s="2"/>
      <c r="I155" s="2"/>
      <c r="J155" s="2"/>
      <c r="K155" s="2"/>
      <c r="L155" s="2"/>
      <c r="M155" s="2"/>
      <c r="N155" s="2"/>
      <c r="O155" s="2"/>
      <c r="P155" s="2"/>
      <c r="Q155" s="2"/>
      <c r="R155" s="2"/>
      <c r="S155" s="2"/>
      <c r="T155" s="2"/>
      <c r="U155" s="2"/>
      <c r="V155" s="2"/>
      <c r="W155" s="2"/>
      <c r="X155" s="2"/>
      <c r="Y155" s="2"/>
    </row>
    <row r="156" customFormat="false" ht="12.75" hidden="false" customHeight="true" outlineLevel="0" collapsed="false">
      <c r="A156" s="51"/>
      <c r="B156" s="51"/>
      <c r="C156" s="62"/>
      <c r="D156" s="51"/>
      <c r="G156" s="2"/>
      <c r="H156" s="2"/>
      <c r="I156" s="2"/>
      <c r="J156" s="2"/>
      <c r="K156" s="2"/>
      <c r="L156" s="2"/>
      <c r="M156" s="2"/>
      <c r="N156" s="2"/>
      <c r="O156" s="2"/>
      <c r="P156" s="2"/>
      <c r="Q156" s="2"/>
      <c r="R156" s="2"/>
      <c r="S156" s="2"/>
      <c r="T156" s="2"/>
      <c r="U156" s="2"/>
      <c r="V156" s="2"/>
      <c r="W156" s="2"/>
      <c r="X156" s="2"/>
      <c r="Y156" s="2"/>
    </row>
    <row r="157" customFormat="false" ht="12.75" hidden="false" customHeight="true" outlineLevel="0" collapsed="false">
      <c r="A157" s="51"/>
      <c r="B157" s="51"/>
      <c r="C157" s="62"/>
      <c r="D157" s="51"/>
      <c r="G157" s="2"/>
      <c r="H157" s="2"/>
      <c r="I157" s="2"/>
      <c r="J157" s="2"/>
      <c r="K157" s="2"/>
      <c r="L157" s="2"/>
      <c r="M157" s="2"/>
      <c r="N157" s="2"/>
      <c r="O157" s="2"/>
      <c r="P157" s="2"/>
      <c r="Q157" s="2"/>
      <c r="R157" s="2"/>
      <c r="S157" s="2"/>
      <c r="T157" s="2"/>
      <c r="U157" s="2"/>
      <c r="V157" s="2"/>
      <c r="W157" s="2"/>
      <c r="X157" s="2"/>
      <c r="Y157" s="2"/>
    </row>
    <row r="158" customFormat="false" ht="12.75" hidden="false" customHeight="true" outlineLevel="0" collapsed="false">
      <c r="A158" s="51"/>
      <c r="B158" s="51"/>
      <c r="C158" s="62"/>
      <c r="D158" s="51"/>
      <c r="G158" s="2"/>
      <c r="H158" s="2"/>
      <c r="I158" s="2"/>
      <c r="J158" s="2"/>
      <c r="K158" s="2"/>
      <c r="L158" s="2"/>
      <c r="M158" s="2"/>
      <c r="N158" s="2"/>
      <c r="O158" s="2"/>
      <c r="P158" s="2"/>
      <c r="Q158" s="2"/>
      <c r="R158" s="2"/>
      <c r="S158" s="2"/>
      <c r="T158" s="2"/>
      <c r="U158" s="2"/>
      <c r="V158" s="2"/>
      <c r="W158" s="2"/>
      <c r="X158" s="2"/>
      <c r="Y158" s="2"/>
    </row>
    <row r="159" customFormat="false" ht="12.75" hidden="false" customHeight="true" outlineLevel="0" collapsed="false">
      <c r="A159" s="51"/>
      <c r="B159" s="51"/>
      <c r="C159" s="62"/>
      <c r="D159" s="51"/>
      <c r="G159" s="2"/>
      <c r="H159" s="2"/>
      <c r="I159" s="2"/>
      <c r="J159" s="2"/>
      <c r="K159" s="2"/>
      <c r="L159" s="2"/>
      <c r="M159" s="2"/>
      <c r="N159" s="2"/>
      <c r="O159" s="2"/>
      <c r="P159" s="2"/>
      <c r="Q159" s="2"/>
      <c r="R159" s="2"/>
      <c r="S159" s="2"/>
      <c r="T159" s="2"/>
      <c r="U159" s="2"/>
      <c r="V159" s="2"/>
      <c r="W159" s="2"/>
      <c r="X159" s="2"/>
      <c r="Y159" s="2"/>
    </row>
    <row r="160" customFormat="false" ht="12.75" hidden="false" customHeight="true" outlineLevel="0" collapsed="false">
      <c r="A160" s="51"/>
      <c r="B160" s="51"/>
      <c r="C160" s="62"/>
      <c r="D160" s="51"/>
      <c r="G160" s="2"/>
      <c r="H160" s="2"/>
      <c r="I160" s="2"/>
      <c r="J160" s="2"/>
      <c r="K160" s="2"/>
      <c r="L160" s="2"/>
      <c r="M160" s="2"/>
      <c r="N160" s="2"/>
      <c r="O160" s="2"/>
      <c r="P160" s="2"/>
      <c r="Q160" s="2"/>
      <c r="R160" s="2"/>
      <c r="S160" s="2"/>
      <c r="T160" s="2"/>
      <c r="U160" s="2"/>
      <c r="V160" s="2"/>
      <c r="W160" s="2"/>
      <c r="X160" s="2"/>
      <c r="Y160" s="2"/>
    </row>
    <row r="161" customFormat="false" ht="12.75" hidden="false" customHeight="true" outlineLevel="0" collapsed="false">
      <c r="A161" s="51"/>
      <c r="B161" s="51"/>
      <c r="C161" s="62"/>
      <c r="D161" s="51"/>
      <c r="G161" s="2"/>
      <c r="H161" s="2"/>
      <c r="I161" s="2"/>
      <c r="J161" s="2"/>
      <c r="K161" s="2"/>
      <c r="L161" s="2"/>
      <c r="M161" s="2"/>
      <c r="N161" s="2"/>
      <c r="O161" s="2"/>
      <c r="P161" s="2"/>
      <c r="Q161" s="2"/>
      <c r="R161" s="2"/>
      <c r="S161" s="2"/>
      <c r="T161" s="2"/>
      <c r="U161" s="2"/>
      <c r="V161" s="2"/>
      <c r="W161" s="2"/>
      <c r="X161" s="2"/>
      <c r="Y161" s="2"/>
    </row>
    <row r="162" customFormat="false" ht="12.75" hidden="false" customHeight="true" outlineLevel="0" collapsed="false">
      <c r="A162" s="51"/>
      <c r="B162" s="51"/>
      <c r="C162" s="62"/>
      <c r="D162" s="51"/>
      <c r="G162" s="2"/>
      <c r="H162" s="2"/>
      <c r="I162" s="2"/>
      <c r="J162" s="2"/>
      <c r="K162" s="2"/>
      <c r="L162" s="2"/>
      <c r="M162" s="2"/>
      <c r="N162" s="2"/>
      <c r="O162" s="2"/>
      <c r="P162" s="2"/>
      <c r="Q162" s="2"/>
      <c r="R162" s="2"/>
      <c r="S162" s="2"/>
      <c r="T162" s="2"/>
      <c r="U162" s="2"/>
      <c r="V162" s="2"/>
      <c r="W162" s="2"/>
      <c r="X162" s="2"/>
      <c r="Y162" s="2"/>
    </row>
    <row r="163" customFormat="false" ht="12.75" hidden="false" customHeight="true" outlineLevel="0" collapsed="false">
      <c r="A163" s="51"/>
      <c r="B163" s="51"/>
      <c r="C163" s="62"/>
      <c r="D163" s="51"/>
      <c r="G163" s="2"/>
      <c r="H163" s="2"/>
      <c r="I163" s="2"/>
      <c r="J163" s="2"/>
      <c r="K163" s="2"/>
      <c r="L163" s="2"/>
      <c r="M163" s="2"/>
      <c r="N163" s="2"/>
      <c r="O163" s="2"/>
      <c r="P163" s="2"/>
      <c r="Q163" s="2"/>
      <c r="R163" s="2"/>
      <c r="S163" s="2"/>
      <c r="T163" s="2"/>
      <c r="U163" s="2"/>
      <c r="V163" s="2"/>
      <c r="W163" s="2"/>
      <c r="X163" s="2"/>
      <c r="Y163" s="2"/>
    </row>
    <row r="164" customFormat="false" ht="12.75" hidden="false" customHeight="true" outlineLevel="0" collapsed="false">
      <c r="A164" s="51"/>
      <c r="B164" s="51"/>
      <c r="C164" s="62"/>
      <c r="D164" s="51"/>
      <c r="G164" s="2"/>
      <c r="H164" s="2"/>
      <c r="I164" s="2"/>
      <c r="J164" s="2"/>
      <c r="K164" s="2"/>
      <c r="L164" s="2"/>
      <c r="M164" s="2"/>
      <c r="N164" s="2"/>
      <c r="O164" s="2"/>
      <c r="P164" s="2"/>
      <c r="Q164" s="2"/>
      <c r="R164" s="2"/>
      <c r="S164" s="2"/>
      <c r="T164" s="2"/>
      <c r="U164" s="2"/>
      <c r="V164" s="2"/>
      <c r="W164" s="2"/>
      <c r="X164" s="2"/>
      <c r="Y164" s="2"/>
    </row>
    <row r="165" customFormat="false" ht="12.75" hidden="false" customHeight="true" outlineLevel="0" collapsed="false">
      <c r="A165" s="51"/>
      <c r="B165" s="51"/>
      <c r="C165" s="62"/>
      <c r="D165" s="51"/>
      <c r="G165" s="2"/>
      <c r="H165" s="2"/>
      <c r="I165" s="2"/>
      <c r="J165" s="2"/>
      <c r="K165" s="2"/>
      <c r="L165" s="2"/>
      <c r="M165" s="2"/>
      <c r="N165" s="2"/>
      <c r="O165" s="2"/>
      <c r="P165" s="2"/>
      <c r="Q165" s="2"/>
      <c r="R165" s="2"/>
      <c r="S165" s="2"/>
      <c r="T165" s="2"/>
      <c r="U165" s="2"/>
      <c r="V165" s="2"/>
      <c r="W165" s="2"/>
      <c r="X165" s="2"/>
      <c r="Y165" s="2"/>
    </row>
    <row r="166" customFormat="false" ht="12.75" hidden="false" customHeight="true" outlineLevel="0" collapsed="false">
      <c r="A166" s="51"/>
      <c r="B166" s="51"/>
      <c r="C166" s="62"/>
      <c r="D166" s="51"/>
      <c r="G166" s="2"/>
      <c r="H166" s="2"/>
      <c r="I166" s="2"/>
      <c r="J166" s="2"/>
      <c r="K166" s="2"/>
      <c r="L166" s="2"/>
      <c r="M166" s="2"/>
      <c r="N166" s="2"/>
      <c r="O166" s="2"/>
      <c r="P166" s="2"/>
      <c r="Q166" s="2"/>
      <c r="R166" s="2"/>
      <c r="S166" s="2"/>
      <c r="T166" s="2"/>
      <c r="U166" s="2"/>
      <c r="V166" s="2"/>
      <c r="W166" s="2"/>
      <c r="X166" s="2"/>
      <c r="Y166" s="2"/>
    </row>
    <row r="167" customFormat="false" ht="12.75" hidden="false" customHeight="true" outlineLevel="0" collapsed="false">
      <c r="A167" s="51"/>
      <c r="B167" s="51"/>
      <c r="C167" s="62"/>
      <c r="D167" s="51"/>
      <c r="G167" s="2"/>
      <c r="H167" s="2"/>
      <c r="I167" s="2"/>
      <c r="J167" s="2"/>
      <c r="K167" s="2"/>
      <c r="L167" s="2"/>
      <c r="M167" s="2"/>
      <c r="N167" s="2"/>
      <c r="O167" s="2"/>
      <c r="P167" s="2"/>
      <c r="Q167" s="2"/>
      <c r="R167" s="2"/>
      <c r="S167" s="2"/>
      <c r="T167" s="2"/>
      <c r="U167" s="2"/>
      <c r="V167" s="2"/>
      <c r="W167" s="2"/>
      <c r="X167" s="2"/>
      <c r="Y167" s="2"/>
    </row>
    <row r="168" customFormat="false" ht="12.75" hidden="false" customHeight="true" outlineLevel="0" collapsed="false">
      <c r="A168" s="51"/>
      <c r="B168" s="51"/>
      <c r="C168" s="62"/>
      <c r="D168" s="51"/>
      <c r="G168" s="2"/>
      <c r="H168" s="2"/>
      <c r="I168" s="2"/>
      <c r="J168" s="2"/>
      <c r="K168" s="2"/>
      <c r="L168" s="2"/>
      <c r="M168" s="2"/>
      <c r="N168" s="2"/>
      <c r="O168" s="2"/>
      <c r="P168" s="2"/>
      <c r="Q168" s="2"/>
      <c r="R168" s="2"/>
      <c r="S168" s="2"/>
      <c r="T168" s="2"/>
      <c r="U168" s="2"/>
      <c r="V168" s="2"/>
      <c r="W168" s="2"/>
      <c r="X168" s="2"/>
      <c r="Y168" s="2"/>
    </row>
    <row r="169" customFormat="false" ht="12.75" hidden="false" customHeight="true" outlineLevel="0" collapsed="false">
      <c r="A169" s="51"/>
      <c r="B169" s="51"/>
      <c r="C169" s="62"/>
      <c r="D169" s="51"/>
      <c r="G169" s="2"/>
      <c r="H169" s="2"/>
      <c r="I169" s="2"/>
      <c r="J169" s="2"/>
      <c r="K169" s="2"/>
      <c r="L169" s="2"/>
      <c r="M169" s="2"/>
      <c r="N169" s="2"/>
      <c r="O169" s="2"/>
      <c r="P169" s="2"/>
      <c r="Q169" s="2"/>
      <c r="R169" s="2"/>
      <c r="S169" s="2"/>
      <c r="T169" s="2"/>
      <c r="U169" s="2"/>
      <c r="V169" s="2"/>
      <c r="W169" s="2"/>
      <c r="X169" s="2"/>
      <c r="Y169" s="2"/>
    </row>
    <row r="170" customFormat="false" ht="12.75" hidden="false" customHeight="true" outlineLevel="0" collapsed="false">
      <c r="A170" s="51"/>
      <c r="B170" s="51"/>
      <c r="C170" s="62"/>
      <c r="D170" s="51"/>
      <c r="G170" s="2"/>
      <c r="H170" s="2"/>
      <c r="I170" s="2"/>
      <c r="J170" s="2"/>
      <c r="K170" s="2"/>
      <c r="L170" s="2"/>
      <c r="M170" s="2"/>
      <c r="N170" s="2"/>
      <c r="O170" s="2"/>
      <c r="P170" s="2"/>
      <c r="Q170" s="2"/>
      <c r="R170" s="2"/>
      <c r="S170" s="2"/>
      <c r="T170" s="2"/>
      <c r="U170" s="2"/>
      <c r="V170" s="2"/>
      <c r="W170" s="2"/>
      <c r="X170" s="2"/>
      <c r="Y170" s="2"/>
    </row>
    <row r="171" customFormat="false" ht="12.75" hidden="false" customHeight="true" outlineLevel="0" collapsed="false">
      <c r="A171" s="51"/>
      <c r="B171" s="51"/>
      <c r="C171" s="62"/>
      <c r="D171" s="51"/>
      <c r="G171" s="2"/>
      <c r="H171" s="2"/>
      <c r="I171" s="2"/>
      <c r="J171" s="2"/>
      <c r="K171" s="2"/>
      <c r="L171" s="2"/>
      <c r="M171" s="2"/>
      <c r="N171" s="2"/>
      <c r="O171" s="2"/>
      <c r="P171" s="2"/>
      <c r="Q171" s="2"/>
      <c r="R171" s="2"/>
      <c r="S171" s="2"/>
      <c r="T171" s="2"/>
      <c r="U171" s="2"/>
      <c r="V171" s="2"/>
      <c r="W171" s="2"/>
      <c r="X171" s="2"/>
      <c r="Y171" s="2"/>
    </row>
    <row r="172" customFormat="false" ht="12.75" hidden="false" customHeight="true" outlineLevel="0" collapsed="false">
      <c r="A172" s="51"/>
      <c r="B172" s="51"/>
      <c r="C172" s="62"/>
      <c r="D172" s="51"/>
      <c r="G172" s="2"/>
      <c r="H172" s="2"/>
      <c r="I172" s="2"/>
      <c r="J172" s="2"/>
      <c r="K172" s="2"/>
      <c r="L172" s="2"/>
      <c r="M172" s="2"/>
      <c r="N172" s="2"/>
      <c r="O172" s="2"/>
      <c r="P172" s="2"/>
      <c r="Q172" s="2"/>
      <c r="R172" s="2"/>
      <c r="S172" s="2"/>
      <c r="T172" s="2"/>
      <c r="U172" s="2"/>
      <c r="V172" s="2"/>
      <c r="W172" s="2"/>
      <c r="X172" s="2"/>
      <c r="Y172" s="2"/>
    </row>
    <row r="173" customFormat="false" ht="12.75" hidden="false" customHeight="true" outlineLevel="0" collapsed="false">
      <c r="A173" s="51"/>
      <c r="B173" s="51"/>
      <c r="C173" s="62"/>
      <c r="D173" s="51"/>
      <c r="G173" s="2"/>
      <c r="H173" s="2"/>
      <c r="I173" s="2"/>
      <c r="J173" s="2"/>
      <c r="K173" s="2"/>
      <c r="L173" s="2"/>
      <c r="M173" s="2"/>
      <c r="N173" s="2"/>
      <c r="O173" s="2"/>
      <c r="P173" s="2"/>
      <c r="Q173" s="2"/>
      <c r="R173" s="2"/>
      <c r="S173" s="2"/>
      <c r="T173" s="2"/>
      <c r="U173" s="2"/>
      <c r="V173" s="2"/>
      <c r="W173" s="2"/>
      <c r="X173" s="2"/>
      <c r="Y173" s="2"/>
    </row>
    <row r="174" customFormat="false" ht="12.75" hidden="false" customHeight="true" outlineLevel="0" collapsed="false">
      <c r="A174" s="51"/>
      <c r="B174" s="51"/>
      <c r="C174" s="62"/>
      <c r="D174" s="51"/>
      <c r="G174" s="2"/>
      <c r="H174" s="2"/>
      <c r="I174" s="2"/>
      <c r="J174" s="2"/>
      <c r="K174" s="2"/>
      <c r="L174" s="2"/>
      <c r="M174" s="2"/>
      <c r="N174" s="2"/>
      <c r="O174" s="2"/>
      <c r="P174" s="2"/>
      <c r="Q174" s="2"/>
      <c r="R174" s="2"/>
      <c r="S174" s="2"/>
      <c r="T174" s="2"/>
      <c r="U174" s="2"/>
      <c r="V174" s="2"/>
      <c r="W174" s="2"/>
      <c r="X174" s="2"/>
      <c r="Y174" s="2"/>
    </row>
    <row r="175" customFormat="false" ht="12.75" hidden="false" customHeight="true" outlineLevel="0" collapsed="false">
      <c r="A175" s="51"/>
      <c r="B175" s="51"/>
      <c r="C175" s="62"/>
      <c r="D175" s="51"/>
      <c r="G175" s="2"/>
      <c r="H175" s="2"/>
      <c r="I175" s="2"/>
      <c r="J175" s="2"/>
      <c r="K175" s="2"/>
      <c r="L175" s="2"/>
      <c r="M175" s="2"/>
      <c r="N175" s="2"/>
      <c r="O175" s="2"/>
      <c r="P175" s="2"/>
      <c r="Q175" s="2"/>
      <c r="R175" s="2"/>
      <c r="S175" s="2"/>
      <c r="T175" s="2"/>
      <c r="U175" s="2"/>
      <c r="V175" s="2"/>
      <c r="W175" s="2"/>
      <c r="X175" s="2"/>
      <c r="Y175" s="2"/>
    </row>
    <row r="176" customFormat="false" ht="12.75" hidden="false" customHeight="true" outlineLevel="0" collapsed="false">
      <c r="A176" s="51"/>
      <c r="B176" s="51"/>
      <c r="C176" s="62"/>
      <c r="D176" s="51"/>
      <c r="G176" s="2"/>
      <c r="H176" s="2"/>
      <c r="I176" s="2"/>
      <c r="J176" s="2"/>
      <c r="K176" s="2"/>
      <c r="L176" s="2"/>
      <c r="M176" s="2"/>
      <c r="N176" s="2"/>
      <c r="O176" s="2"/>
      <c r="P176" s="2"/>
      <c r="Q176" s="2"/>
      <c r="R176" s="2"/>
      <c r="S176" s="2"/>
      <c r="T176" s="2"/>
      <c r="U176" s="2"/>
      <c r="V176" s="2"/>
      <c r="W176" s="2"/>
      <c r="X176" s="2"/>
      <c r="Y176" s="2"/>
    </row>
    <row r="177" customFormat="false" ht="12.75" hidden="false" customHeight="true" outlineLevel="0" collapsed="false">
      <c r="A177" s="51"/>
      <c r="B177" s="51"/>
      <c r="C177" s="62"/>
      <c r="D177" s="51"/>
      <c r="G177" s="2"/>
      <c r="H177" s="2"/>
      <c r="I177" s="2"/>
      <c r="J177" s="2"/>
      <c r="K177" s="2"/>
      <c r="L177" s="2"/>
      <c r="M177" s="2"/>
      <c r="N177" s="2"/>
      <c r="O177" s="2"/>
      <c r="P177" s="2"/>
      <c r="Q177" s="2"/>
      <c r="R177" s="2"/>
      <c r="S177" s="2"/>
      <c r="T177" s="2"/>
      <c r="U177" s="2"/>
      <c r="V177" s="2"/>
      <c r="W177" s="2"/>
      <c r="X177" s="2"/>
      <c r="Y177" s="2"/>
    </row>
    <row r="178" customFormat="false" ht="12.75" hidden="false" customHeight="true" outlineLevel="0" collapsed="false">
      <c r="A178" s="51"/>
      <c r="B178" s="51"/>
      <c r="C178" s="62"/>
      <c r="D178" s="51"/>
      <c r="G178" s="2"/>
      <c r="H178" s="2"/>
      <c r="I178" s="2"/>
      <c r="J178" s="2"/>
      <c r="K178" s="2"/>
      <c r="L178" s="2"/>
      <c r="M178" s="2"/>
      <c r="N178" s="2"/>
      <c r="O178" s="2"/>
      <c r="P178" s="2"/>
      <c r="Q178" s="2"/>
      <c r="R178" s="2"/>
      <c r="S178" s="2"/>
      <c r="T178" s="2"/>
      <c r="U178" s="2"/>
      <c r="V178" s="2"/>
      <c r="W178" s="2"/>
      <c r="X178" s="2"/>
      <c r="Y178" s="2"/>
    </row>
    <row r="179" customFormat="false" ht="12.75" hidden="false" customHeight="true" outlineLevel="0" collapsed="false">
      <c r="A179" s="51"/>
      <c r="B179" s="51"/>
      <c r="C179" s="62"/>
      <c r="D179" s="51"/>
      <c r="G179" s="2"/>
      <c r="H179" s="2"/>
      <c r="I179" s="2"/>
      <c r="J179" s="2"/>
      <c r="K179" s="2"/>
      <c r="L179" s="2"/>
      <c r="M179" s="2"/>
      <c r="N179" s="2"/>
      <c r="O179" s="2"/>
      <c r="P179" s="2"/>
      <c r="Q179" s="2"/>
      <c r="R179" s="2"/>
      <c r="S179" s="2"/>
      <c r="T179" s="2"/>
      <c r="U179" s="2"/>
      <c r="V179" s="2"/>
      <c r="W179" s="2"/>
      <c r="X179" s="2"/>
      <c r="Y179" s="2"/>
    </row>
    <row r="180" customFormat="false" ht="12.75" hidden="false" customHeight="true" outlineLevel="0" collapsed="false">
      <c r="A180" s="51"/>
      <c r="B180" s="51"/>
      <c r="C180" s="62"/>
      <c r="D180" s="51"/>
      <c r="G180" s="2"/>
      <c r="H180" s="2"/>
      <c r="I180" s="2"/>
      <c r="J180" s="2"/>
      <c r="K180" s="2"/>
      <c r="L180" s="2"/>
      <c r="M180" s="2"/>
      <c r="N180" s="2"/>
      <c r="O180" s="2"/>
      <c r="P180" s="2"/>
      <c r="Q180" s="2"/>
      <c r="R180" s="2"/>
      <c r="S180" s="2"/>
      <c r="T180" s="2"/>
      <c r="U180" s="2"/>
      <c r="V180" s="2"/>
      <c r="W180" s="2"/>
      <c r="X180" s="2"/>
      <c r="Y180" s="2"/>
    </row>
    <row r="181" customFormat="false" ht="12.75" hidden="false" customHeight="true" outlineLevel="0" collapsed="false">
      <c r="A181" s="51"/>
      <c r="B181" s="51"/>
      <c r="C181" s="62"/>
      <c r="D181" s="51"/>
      <c r="G181" s="2"/>
      <c r="H181" s="2"/>
      <c r="I181" s="2"/>
      <c r="J181" s="2"/>
      <c r="K181" s="2"/>
      <c r="L181" s="2"/>
      <c r="M181" s="2"/>
      <c r="N181" s="2"/>
      <c r="O181" s="2"/>
      <c r="P181" s="2"/>
      <c r="Q181" s="2"/>
      <c r="R181" s="2"/>
      <c r="S181" s="2"/>
      <c r="T181" s="2"/>
      <c r="U181" s="2"/>
      <c r="V181" s="2"/>
      <c r="W181" s="2"/>
      <c r="X181" s="2"/>
      <c r="Y181" s="2"/>
    </row>
    <row r="182" customFormat="false" ht="12.75" hidden="false" customHeight="true" outlineLevel="0" collapsed="false">
      <c r="A182" s="51"/>
      <c r="B182" s="51"/>
      <c r="C182" s="62"/>
      <c r="D182" s="51"/>
      <c r="G182" s="2"/>
      <c r="H182" s="2"/>
      <c r="I182" s="2"/>
      <c r="J182" s="2"/>
      <c r="K182" s="2"/>
      <c r="L182" s="2"/>
      <c r="M182" s="2"/>
      <c r="N182" s="2"/>
      <c r="O182" s="2"/>
      <c r="P182" s="2"/>
      <c r="Q182" s="2"/>
      <c r="R182" s="2"/>
      <c r="S182" s="2"/>
      <c r="T182" s="2"/>
      <c r="U182" s="2"/>
      <c r="V182" s="2"/>
      <c r="W182" s="2"/>
      <c r="X182" s="2"/>
      <c r="Y182" s="2"/>
    </row>
    <row r="183" customFormat="false" ht="12.75" hidden="false" customHeight="true" outlineLevel="0" collapsed="false">
      <c r="A183" s="51"/>
      <c r="B183" s="51"/>
      <c r="C183" s="62"/>
      <c r="D183" s="51"/>
      <c r="G183" s="2"/>
      <c r="H183" s="2"/>
      <c r="I183" s="2"/>
      <c r="J183" s="2"/>
      <c r="K183" s="2"/>
      <c r="L183" s="2"/>
      <c r="M183" s="2"/>
      <c r="N183" s="2"/>
      <c r="O183" s="2"/>
      <c r="P183" s="2"/>
      <c r="Q183" s="2"/>
      <c r="R183" s="2"/>
      <c r="S183" s="2"/>
      <c r="T183" s="2"/>
      <c r="U183" s="2"/>
      <c r="V183" s="2"/>
      <c r="W183" s="2"/>
      <c r="X183" s="2"/>
      <c r="Y183" s="2"/>
    </row>
    <row r="184" customFormat="false" ht="12.75" hidden="false" customHeight="true" outlineLevel="0" collapsed="false">
      <c r="A184" s="51"/>
      <c r="B184" s="51"/>
      <c r="C184" s="62"/>
      <c r="D184" s="51"/>
      <c r="G184" s="2"/>
      <c r="H184" s="2"/>
      <c r="I184" s="2"/>
      <c r="J184" s="2"/>
      <c r="K184" s="2"/>
      <c r="L184" s="2"/>
      <c r="M184" s="2"/>
      <c r="N184" s="2"/>
      <c r="O184" s="2"/>
      <c r="P184" s="2"/>
      <c r="Q184" s="2"/>
      <c r="R184" s="2"/>
      <c r="S184" s="2"/>
      <c r="T184" s="2"/>
      <c r="U184" s="2"/>
      <c r="V184" s="2"/>
      <c r="W184" s="2"/>
      <c r="X184" s="2"/>
      <c r="Y184" s="2"/>
    </row>
    <row r="185" customFormat="false" ht="12.75" hidden="false" customHeight="true" outlineLevel="0" collapsed="false">
      <c r="A185" s="51"/>
      <c r="B185" s="51"/>
      <c r="C185" s="62"/>
      <c r="D185" s="51"/>
      <c r="G185" s="2"/>
      <c r="H185" s="2"/>
      <c r="I185" s="2"/>
      <c r="J185" s="2"/>
      <c r="K185" s="2"/>
      <c r="L185" s="2"/>
      <c r="M185" s="2"/>
      <c r="N185" s="2"/>
      <c r="O185" s="2"/>
      <c r="P185" s="2"/>
      <c r="Q185" s="2"/>
      <c r="R185" s="2"/>
      <c r="S185" s="2"/>
      <c r="T185" s="2"/>
      <c r="U185" s="2"/>
      <c r="V185" s="2"/>
      <c r="W185" s="2"/>
      <c r="X185" s="2"/>
      <c r="Y185" s="2"/>
    </row>
    <row r="186" customFormat="false" ht="12.75" hidden="false" customHeight="true" outlineLevel="0" collapsed="false">
      <c r="A186" s="51"/>
      <c r="B186" s="51"/>
      <c r="C186" s="62"/>
      <c r="D186" s="51"/>
      <c r="G186" s="2"/>
      <c r="H186" s="2"/>
      <c r="I186" s="2"/>
      <c r="J186" s="2"/>
      <c r="K186" s="2"/>
      <c r="L186" s="2"/>
      <c r="M186" s="2"/>
      <c r="N186" s="2"/>
      <c r="O186" s="2"/>
      <c r="P186" s="2"/>
      <c r="Q186" s="2"/>
      <c r="R186" s="2"/>
      <c r="S186" s="2"/>
      <c r="T186" s="2"/>
      <c r="U186" s="2"/>
      <c r="V186" s="2"/>
      <c r="W186" s="2"/>
      <c r="X186" s="2"/>
      <c r="Y186" s="2"/>
    </row>
    <row r="187" customFormat="false" ht="12.75" hidden="false" customHeight="true" outlineLevel="0" collapsed="false">
      <c r="A187" s="51"/>
      <c r="B187" s="51"/>
      <c r="C187" s="62"/>
      <c r="D187" s="51"/>
      <c r="G187" s="2"/>
      <c r="H187" s="2"/>
      <c r="I187" s="2"/>
      <c r="J187" s="2"/>
      <c r="K187" s="2"/>
      <c r="L187" s="2"/>
      <c r="M187" s="2"/>
      <c r="N187" s="2"/>
      <c r="O187" s="2"/>
      <c r="P187" s="2"/>
      <c r="Q187" s="2"/>
      <c r="R187" s="2"/>
      <c r="S187" s="2"/>
      <c r="T187" s="2"/>
      <c r="U187" s="2"/>
      <c r="V187" s="2"/>
      <c r="W187" s="2"/>
      <c r="X187" s="2"/>
      <c r="Y187" s="2"/>
    </row>
    <row r="188" customFormat="false" ht="12.75" hidden="false" customHeight="true" outlineLevel="0" collapsed="false">
      <c r="A188" s="51"/>
      <c r="B188" s="51"/>
      <c r="C188" s="62"/>
      <c r="D188" s="51"/>
      <c r="G188" s="2"/>
      <c r="H188" s="2"/>
      <c r="I188" s="2"/>
      <c r="J188" s="2"/>
      <c r="K188" s="2"/>
      <c r="L188" s="2"/>
      <c r="M188" s="2"/>
      <c r="N188" s="2"/>
      <c r="O188" s="2"/>
      <c r="P188" s="2"/>
      <c r="Q188" s="2"/>
      <c r="R188" s="2"/>
      <c r="S188" s="2"/>
      <c r="T188" s="2"/>
      <c r="U188" s="2"/>
      <c r="V188" s="2"/>
      <c r="W188" s="2"/>
      <c r="X188" s="2"/>
      <c r="Y188" s="2"/>
    </row>
    <row r="189" customFormat="false" ht="12.75" hidden="false" customHeight="true" outlineLevel="0" collapsed="false">
      <c r="A189" s="51"/>
      <c r="B189" s="51"/>
      <c r="C189" s="62"/>
      <c r="D189" s="51"/>
      <c r="G189" s="2"/>
      <c r="H189" s="2"/>
      <c r="I189" s="2"/>
      <c r="J189" s="2"/>
      <c r="K189" s="2"/>
      <c r="L189" s="2"/>
      <c r="M189" s="2"/>
      <c r="N189" s="2"/>
      <c r="O189" s="2"/>
      <c r="P189" s="2"/>
      <c r="Q189" s="2"/>
      <c r="R189" s="2"/>
      <c r="S189" s="2"/>
      <c r="T189" s="2"/>
      <c r="U189" s="2"/>
      <c r="V189" s="2"/>
      <c r="W189" s="2"/>
      <c r="X189" s="2"/>
      <c r="Y189" s="2"/>
    </row>
    <row r="190" customFormat="false" ht="12.75" hidden="false" customHeight="true" outlineLevel="0" collapsed="false">
      <c r="A190" s="51"/>
      <c r="B190" s="51"/>
      <c r="C190" s="62"/>
      <c r="D190" s="51"/>
      <c r="G190" s="2"/>
      <c r="H190" s="2"/>
      <c r="I190" s="2"/>
      <c r="J190" s="2"/>
      <c r="K190" s="2"/>
      <c r="L190" s="2"/>
      <c r="M190" s="2"/>
      <c r="N190" s="2"/>
      <c r="O190" s="2"/>
      <c r="P190" s="2"/>
      <c r="Q190" s="2"/>
      <c r="R190" s="2"/>
      <c r="S190" s="2"/>
      <c r="T190" s="2"/>
      <c r="U190" s="2"/>
      <c r="V190" s="2"/>
      <c r="W190" s="2"/>
      <c r="X190" s="2"/>
      <c r="Y190" s="2"/>
    </row>
    <row r="191" customFormat="false" ht="12.75" hidden="false" customHeight="true" outlineLevel="0" collapsed="false">
      <c r="A191" s="51"/>
      <c r="B191" s="51"/>
      <c r="C191" s="62"/>
      <c r="D191" s="51"/>
      <c r="G191" s="2"/>
      <c r="H191" s="2"/>
      <c r="I191" s="2"/>
      <c r="J191" s="2"/>
      <c r="K191" s="2"/>
      <c r="L191" s="2"/>
      <c r="M191" s="2"/>
      <c r="N191" s="2"/>
      <c r="O191" s="2"/>
      <c r="P191" s="2"/>
      <c r="Q191" s="2"/>
      <c r="R191" s="2"/>
      <c r="S191" s="2"/>
      <c r="T191" s="2"/>
      <c r="U191" s="2"/>
      <c r="V191" s="2"/>
      <c r="W191" s="2"/>
      <c r="X191" s="2"/>
      <c r="Y191" s="2"/>
    </row>
    <row r="192" customFormat="false" ht="12.75" hidden="false" customHeight="true" outlineLevel="0" collapsed="false">
      <c r="A192" s="51"/>
      <c r="B192" s="51"/>
      <c r="C192" s="62"/>
      <c r="D192" s="51"/>
      <c r="G192" s="2"/>
      <c r="H192" s="2"/>
      <c r="I192" s="2"/>
      <c r="J192" s="2"/>
      <c r="K192" s="2"/>
      <c r="L192" s="2"/>
      <c r="M192" s="2"/>
      <c r="N192" s="2"/>
      <c r="O192" s="2"/>
      <c r="P192" s="2"/>
      <c r="Q192" s="2"/>
      <c r="R192" s="2"/>
      <c r="S192" s="2"/>
      <c r="T192" s="2"/>
      <c r="U192" s="2"/>
      <c r="V192" s="2"/>
      <c r="W192" s="2"/>
      <c r="X192" s="2"/>
      <c r="Y192" s="2"/>
    </row>
    <row r="193" customFormat="false" ht="12.75" hidden="false" customHeight="true" outlineLevel="0" collapsed="false">
      <c r="A193" s="51"/>
      <c r="B193" s="51"/>
      <c r="C193" s="62"/>
      <c r="D193" s="51"/>
      <c r="G193" s="2"/>
      <c r="H193" s="2"/>
      <c r="I193" s="2"/>
      <c r="J193" s="2"/>
      <c r="K193" s="2"/>
      <c r="L193" s="2"/>
      <c r="M193" s="2"/>
      <c r="N193" s="2"/>
      <c r="O193" s="2"/>
      <c r="P193" s="2"/>
      <c r="Q193" s="2"/>
      <c r="R193" s="2"/>
      <c r="S193" s="2"/>
      <c r="T193" s="2"/>
      <c r="U193" s="2"/>
      <c r="V193" s="2"/>
      <c r="W193" s="2"/>
      <c r="X193" s="2"/>
      <c r="Y193" s="2"/>
    </row>
    <row r="194" customFormat="false" ht="12.75" hidden="false" customHeight="true" outlineLevel="0" collapsed="false">
      <c r="A194" s="51"/>
      <c r="B194" s="51"/>
      <c r="C194" s="62"/>
      <c r="D194" s="51"/>
      <c r="G194" s="2"/>
      <c r="H194" s="2"/>
      <c r="I194" s="2"/>
      <c r="J194" s="2"/>
      <c r="K194" s="2"/>
      <c r="L194" s="2"/>
      <c r="M194" s="2"/>
      <c r="N194" s="2"/>
      <c r="O194" s="2"/>
      <c r="P194" s="2"/>
      <c r="Q194" s="2"/>
      <c r="R194" s="2"/>
      <c r="S194" s="2"/>
      <c r="T194" s="2"/>
      <c r="U194" s="2"/>
      <c r="V194" s="2"/>
      <c r="W194" s="2"/>
      <c r="X194" s="2"/>
      <c r="Y194" s="2"/>
    </row>
    <row r="195" customFormat="false" ht="12.75" hidden="false" customHeight="true" outlineLevel="0" collapsed="false">
      <c r="A195" s="51"/>
      <c r="B195" s="51"/>
      <c r="C195" s="62"/>
      <c r="D195" s="51"/>
      <c r="G195" s="2"/>
      <c r="H195" s="2"/>
      <c r="I195" s="2"/>
      <c r="J195" s="2"/>
      <c r="K195" s="2"/>
      <c r="L195" s="2"/>
      <c r="M195" s="2"/>
      <c r="N195" s="2"/>
      <c r="O195" s="2"/>
      <c r="P195" s="2"/>
      <c r="Q195" s="2"/>
      <c r="R195" s="2"/>
      <c r="S195" s="2"/>
      <c r="T195" s="2"/>
      <c r="U195" s="2"/>
      <c r="V195" s="2"/>
      <c r="W195" s="2"/>
      <c r="X195" s="2"/>
      <c r="Y195" s="2"/>
    </row>
    <row r="196" customFormat="false" ht="12.75" hidden="false" customHeight="true" outlineLevel="0" collapsed="false">
      <c r="A196" s="51"/>
      <c r="B196" s="51"/>
      <c r="C196" s="62"/>
      <c r="D196" s="51"/>
      <c r="G196" s="2"/>
      <c r="H196" s="2"/>
      <c r="I196" s="2"/>
      <c r="J196" s="2"/>
      <c r="K196" s="2"/>
      <c r="L196" s="2"/>
      <c r="M196" s="2"/>
      <c r="N196" s="2"/>
      <c r="O196" s="2"/>
      <c r="P196" s="2"/>
      <c r="Q196" s="2"/>
      <c r="R196" s="2"/>
      <c r="S196" s="2"/>
      <c r="T196" s="2"/>
      <c r="U196" s="2"/>
      <c r="V196" s="2"/>
      <c r="W196" s="2"/>
      <c r="X196" s="2"/>
      <c r="Y196" s="2"/>
    </row>
    <row r="197" customFormat="false" ht="12.75" hidden="false" customHeight="true" outlineLevel="0" collapsed="false">
      <c r="A197" s="51"/>
      <c r="B197" s="51"/>
      <c r="C197" s="62"/>
      <c r="D197" s="51"/>
      <c r="G197" s="2"/>
      <c r="H197" s="2"/>
      <c r="I197" s="2"/>
      <c r="J197" s="2"/>
      <c r="K197" s="2"/>
      <c r="L197" s="2"/>
      <c r="M197" s="2"/>
      <c r="N197" s="2"/>
      <c r="O197" s="2"/>
      <c r="P197" s="2"/>
      <c r="Q197" s="2"/>
      <c r="R197" s="2"/>
      <c r="S197" s="2"/>
      <c r="T197" s="2"/>
      <c r="U197" s="2"/>
      <c r="V197" s="2"/>
      <c r="W197" s="2"/>
      <c r="X197" s="2"/>
      <c r="Y197" s="2"/>
    </row>
    <row r="198" customFormat="false" ht="12.75" hidden="false" customHeight="true" outlineLevel="0" collapsed="false">
      <c r="A198" s="51"/>
      <c r="B198" s="51"/>
      <c r="C198" s="62"/>
      <c r="D198" s="51"/>
      <c r="G198" s="2"/>
      <c r="H198" s="2"/>
      <c r="I198" s="2"/>
      <c r="J198" s="2"/>
      <c r="K198" s="2"/>
      <c r="L198" s="2"/>
      <c r="M198" s="2"/>
      <c r="N198" s="2"/>
      <c r="O198" s="2"/>
      <c r="P198" s="2"/>
      <c r="Q198" s="2"/>
      <c r="R198" s="2"/>
      <c r="S198" s="2"/>
      <c r="T198" s="2"/>
      <c r="U198" s="2"/>
      <c r="V198" s="2"/>
      <c r="W198" s="2"/>
      <c r="X198" s="2"/>
      <c r="Y198" s="2"/>
    </row>
    <row r="199" customFormat="false" ht="12.75" hidden="false" customHeight="true" outlineLevel="0" collapsed="false">
      <c r="A199" s="51"/>
      <c r="B199" s="51"/>
      <c r="C199" s="62"/>
      <c r="D199" s="51"/>
      <c r="G199" s="2"/>
      <c r="H199" s="2"/>
      <c r="I199" s="2"/>
      <c r="J199" s="2"/>
      <c r="K199" s="2"/>
      <c r="L199" s="2"/>
      <c r="M199" s="2"/>
      <c r="N199" s="2"/>
      <c r="O199" s="2"/>
      <c r="P199" s="2"/>
      <c r="Q199" s="2"/>
      <c r="R199" s="2"/>
      <c r="S199" s="2"/>
      <c r="T199" s="2"/>
      <c r="U199" s="2"/>
      <c r="V199" s="2"/>
      <c r="W199" s="2"/>
      <c r="X199" s="2"/>
      <c r="Y199" s="2"/>
    </row>
    <row r="200" customFormat="false" ht="12.75" hidden="false" customHeight="true" outlineLevel="0" collapsed="false">
      <c r="A200" s="51"/>
      <c r="B200" s="51"/>
      <c r="C200" s="62"/>
      <c r="D200" s="51"/>
      <c r="G200" s="2"/>
      <c r="H200" s="2"/>
      <c r="I200" s="2"/>
      <c r="J200" s="2"/>
      <c r="K200" s="2"/>
      <c r="L200" s="2"/>
      <c r="M200" s="2"/>
      <c r="N200" s="2"/>
      <c r="O200" s="2"/>
      <c r="P200" s="2"/>
      <c r="Q200" s="2"/>
      <c r="R200" s="2"/>
      <c r="S200" s="2"/>
      <c r="T200" s="2"/>
      <c r="U200" s="2"/>
      <c r="V200" s="2"/>
      <c r="W200" s="2"/>
      <c r="X200" s="2"/>
      <c r="Y200" s="2"/>
    </row>
    <row r="201" customFormat="false" ht="12.75" hidden="false" customHeight="true" outlineLevel="0" collapsed="false">
      <c r="A201" s="51"/>
      <c r="B201" s="51"/>
      <c r="C201" s="62"/>
      <c r="D201" s="51"/>
      <c r="G201" s="2"/>
      <c r="H201" s="2"/>
      <c r="I201" s="2"/>
      <c r="J201" s="2"/>
      <c r="K201" s="2"/>
      <c r="L201" s="2"/>
      <c r="M201" s="2"/>
      <c r="N201" s="2"/>
      <c r="O201" s="2"/>
      <c r="P201" s="2"/>
      <c r="Q201" s="2"/>
      <c r="R201" s="2"/>
      <c r="S201" s="2"/>
      <c r="T201" s="2"/>
      <c r="U201" s="2"/>
      <c r="V201" s="2"/>
      <c r="W201" s="2"/>
      <c r="X201" s="2"/>
      <c r="Y201" s="2"/>
    </row>
    <row r="202" customFormat="false" ht="12.75" hidden="false" customHeight="true" outlineLevel="0" collapsed="false">
      <c r="A202" s="51"/>
      <c r="B202" s="51"/>
      <c r="C202" s="62"/>
      <c r="D202" s="51"/>
      <c r="G202" s="2"/>
      <c r="H202" s="2"/>
      <c r="I202" s="2"/>
      <c r="J202" s="2"/>
      <c r="K202" s="2"/>
      <c r="L202" s="2"/>
      <c r="M202" s="2"/>
      <c r="N202" s="2"/>
      <c r="O202" s="2"/>
      <c r="P202" s="2"/>
      <c r="Q202" s="2"/>
      <c r="R202" s="2"/>
      <c r="S202" s="2"/>
      <c r="T202" s="2"/>
      <c r="U202" s="2"/>
      <c r="V202" s="2"/>
      <c r="W202" s="2"/>
      <c r="X202" s="2"/>
      <c r="Y202" s="2"/>
    </row>
    <row r="203" customFormat="false" ht="12.75" hidden="false" customHeight="true" outlineLevel="0" collapsed="false">
      <c r="A203" s="51"/>
      <c r="B203" s="51"/>
      <c r="C203" s="62"/>
      <c r="D203" s="51"/>
      <c r="G203" s="2"/>
      <c r="H203" s="2"/>
      <c r="I203" s="2"/>
      <c r="J203" s="2"/>
      <c r="K203" s="2"/>
      <c r="L203" s="2"/>
      <c r="M203" s="2"/>
      <c r="N203" s="2"/>
      <c r="O203" s="2"/>
      <c r="P203" s="2"/>
      <c r="Q203" s="2"/>
      <c r="R203" s="2"/>
      <c r="S203" s="2"/>
      <c r="T203" s="2"/>
      <c r="U203" s="2"/>
      <c r="V203" s="2"/>
      <c r="W203" s="2"/>
      <c r="X203" s="2"/>
      <c r="Y203" s="2"/>
    </row>
    <row r="204" customFormat="false" ht="12.75" hidden="false" customHeight="true" outlineLevel="0" collapsed="false">
      <c r="A204" s="51"/>
      <c r="B204" s="51"/>
      <c r="C204" s="62"/>
      <c r="D204" s="51"/>
      <c r="G204" s="2"/>
      <c r="H204" s="2"/>
      <c r="I204" s="2"/>
      <c r="J204" s="2"/>
      <c r="K204" s="2"/>
      <c r="L204" s="2"/>
      <c r="M204" s="2"/>
      <c r="N204" s="2"/>
      <c r="O204" s="2"/>
      <c r="P204" s="2"/>
      <c r="Q204" s="2"/>
      <c r="R204" s="2"/>
      <c r="S204" s="2"/>
      <c r="T204" s="2"/>
      <c r="U204" s="2"/>
      <c r="V204" s="2"/>
      <c r="W204" s="2"/>
      <c r="X204" s="2"/>
      <c r="Y204" s="2"/>
    </row>
    <row r="205" customFormat="false" ht="12.75" hidden="false" customHeight="true" outlineLevel="0" collapsed="false">
      <c r="A205" s="51"/>
      <c r="B205" s="51"/>
      <c r="C205" s="62"/>
      <c r="D205" s="51"/>
      <c r="G205" s="2"/>
      <c r="H205" s="2"/>
      <c r="I205" s="2"/>
      <c r="J205" s="2"/>
      <c r="K205" s="2"/>
      <c r="L205" s="2"/>
      <c r="M205" s="2"/>
      <c r="N205" s="2"/>
      <c r="O205" s="2"/>
      <c r="P205" s="2"/>
      <c r="Q205" s="2"/>
      <c r="R205" s="2"/>
      <c r="S205" s="2"/>
      <c r="T205" s="2"/>
      <c r="U205" s="2"/>
      <c r="V205" s="2"/>
      <c r="W205" s="2"/>
      <c r="X205" s="2"/>
      <c r="Y205" s="2"/>
    </row>
    <row r="206" customFormat="false" ht="12.75" hidden="false" customHeight="true" outlineLevel="0" collapsed="false">
      <c r="A206" s="51"/>
      <c r="B206" s="51"/>
      <c r="C206" s="62"/>
      <c r="D206" s="51"/>
      <c r="G206" s="2"/>
      <c r="H206" s="2"/>
      <c r="I206" s="2"/>
      <c r="J206" s="2"/>
      <c r="K206" s="2"/>
      <c r="L206" s="2"/>
      <c r="M206" s="2"/>
      <c r="N206" s="2"/>
      <c r="O206" s="2"/>
      <c r="P206" s="2"/>
      <c r="Q206" s="2"/>
      <c r="R206" s="2"/>
      <c r="S206" s="2"/>
      <c r="T206" s="2"/>
      <c r="U206" s="2"/>
      <c r="V206" s="2"/>
      <c r="W206" s="2"/>
      <c r="X206" s="2"/>
      <c r="Y206" s="2"/>
    </row>
    <row r="207" customFormat="false" ht="12.75" hidden="false" customHeight="true" outlineLevel="0" collapsed="false">
      <c r="A207" s="51"/>
      <c r="B207" s="51"/>
      <c r="C207" s="62"/>
      <c r="D207" s="51"/>
      <c r="G207" s="2"/>
      <c r="H207" s="2"/>
      <c r="I207" s="2"/>
      <c r="J207" s="2"/>
      <c r="K207" s="2"/>
      <c r="L207" s="2"/>
      <c r="M207" s="2"/>
      <c r="N207" s="2"/>
      <c r="O207" s="2"/>
      <c r="P207" s="2"/>
      <c r="Q207" s="2"/>
      <c r="R207" s="2"/>
      <c r="S207" s="2"/>
      <c r="T207" s="2"/>
      <c r="U207" s="2"/>
      <c r="V207" s="2"/>
      <c r="W207" s="2"/>
      <c r="X207" s="2"/>
      <c r="Y207" s="2"/>
    </row>
    <row r="208" customFormat="false" ht="12.75" hidden="false" customHeight="true" outlineLevel="0" collapsed="false">
      <c r="A208" s="51"/>
      <c r="B208" s="51"/>
      <c r="C208" s="62"/>
      <c r="D208" s="51"/>
      <c r="G208" s="2"/>
      <c r="H208" s="2"/>
      <c r="I208" s="2"/>
      <c r="J208" s="2"/>
      <c r="K208" s="2"/>
      <c r="L208" s="2"/>
      <c r="M208" s="2"/>
      <c r="N208" s="2"/>
      <c r="O208" s="2"/>
      <c r="P208" s="2"/>
      <c r="Q208" s="2"/>
      <c r="R208" s="2"/>
      <c r="S208" s="2"/>
      <c r="T208" s="2"/>
      <c r="U208" s="2"/>
      <c r="V208" s="2"/>
      <c r="W208" s="2"/>
      <c r="X208" s="2"/>
      <c r="Y208" s="2"/>
    </row>
    <row r="209" customFormat="false" ht="12.75" hidden="false" customHeight="true" outlineLevel="0" collapsed="false">
      <c r="A209" s="51"/>
      <c r="B209" s="51"/>
      <c r="C209" s="62"/>
      <c r="D209" s="51"/>
      <c r="G209" s="2"/>
      <c r="H209" s="2"/>
      <c r="I209" s="2"/>
      <c r="J209" s="2"/>
      <c r="K209" s="2"/>
      <c r="L209" s="2"/>
      <c r="M209" s="2"/>
      <c r="N209" s="2"/>
      <c r="O209" s="2"/>
      <c r="P209" s="2"/>
      <c r="Q209" s="2"/>
      <c r="R209" s="2"/>
      <c r="S209" s="2"/>
      <c r="T209" s="2"/>
      <c r="U209" s="2"/>
      <c r="V209" s="2"/>
      <c r="W209" s="2"/>
      <c r="X209" s="2"/>
      <c r="Y209" s="2"/>
    </row>
    <row r="210" customFormat="false" ht="12.75" hidden="false" customHeight="true" outlineLevel="0" collapsed="false">
      <c r="A210" s="51"/>
      <c r="B210" s="51"/>
      <c r="C210" s="62"/>
      <c r="D210" s="51"/>
      <c r="G210" s="2"/>
      <c r="H210" s="2"/>
      <c r="I210" s="2"/>
      <c r="J210" s="2"/>
      <c r="K210" s="2"/>
      <c r="L210" s="2"/>
      <c r="M210" s="2"/>
      <c r="N210" s="2"/>
      <c r="O210" s="2"/>
      <c r="P210" s="2"/>
      <c r="Q210" s="2"/>
      <c r="R210" s="2"/>
      <c r="S210" s="2"/>
      <c r="T210" s="2"/>
      <c r="U210" s="2"/>
      <c r="V210" s="2"/>
      <c r="W210" s="2"/>
      <c r="X210" s="2"/>
      <c r="Y210" s="2"/>
    </row>
    <row r="211" customFormat="false" ht="12.75" hidden="false" customHeight="true" outlineLevel="0" collapsed="false">
      <c r="A211" s="51"/>
      <c r="B211" s="51"/>
      <c r="C211" s="62"/>
      <c r="D211" s="51"/>
      <c r="G211" s="2"/>
      <c r="H211" s="2"/>
      <c r="I211" s="2"/>
      <c r="J211" s="2"/>
      <c r="K211" s="2"/>
      <c r="L211" s="2"/>
      <c r="M211" s="2"/>
      <c r="N211" s="2"/>
      <c r="O211" s="2"/>
      <c r="P211" s="2"/>
      <c r="Q211" s="2"/>
      <c r="R211" s="2"/>
      <c r="S211" s="2"/>
      <c r="T211" s="2"/>
      <c r="U211" s="2"/>
      <c r="V211" s="2"/>
      <c r="W211" s="2"/>
      <c r="X211" s="2"/>
      <c r="Y211" s="2"/>
    </row>
    <row r="212" customFormat="false" ht="12.75" hidden="false" customHeight="true" outlineLevel="0" collapsed="false">
      <c r="A212" s="51"/>
      <c r="B212" s="51"/>
      <c r="C212" s="62"/>
      <c r="D212" s="51"/>
      <c r="G212" s="2"/>
      <c r="H212" s="2"/>
      <c r="I212" s="2"/>
      <c r="J212" s="2"/>
      <c r="K212" s="2"/>
      <c r="L212" s="2"/>
      <c r="M212" s="2"/>
      <c r="N212" s="2"/>
      <c r="O212" s="2"/>
      <c r="P212" s="2"/>
      <c r="Q212" s="2"/>
      <c r="R212" s="2"/>
      <c r="S212" s="2"/>
      <c r="T212" s="2"/>
      <c r="U212" s="2"/>
      <c r="V212" s="2"/>
      <c r="W212" s="2"/>
      <c r="X212" s="2"/>
      <c r="Y212" s="2"/>
    </row>
    <row r="213" customFormat="false" ht="12.75" hidden="false" customHeight="true" outlineLevel="0" collapsed="false">
      <c r="A213" s="51"/>
      <c r="B213" s="51"/>
      <c r="C213" s="62"/>
      <c r="D213" s="51"/>
      <c r="G213" s="2"/>
      <c r="H213" s="2"/>
      <c r="I213" s="2"/>
      <c r="J213" s="2"/>
      <c r="K213" s="2"/>
      <c r="L213" s="2"/>
      <c r="M213" s="2"/>
      <c r="N213" s="2"/>
      <c r="O213" s="2"/>
      <c r="P213" s="2"/>
      <c r="Q213" s="2"/>
      <c r="R213" s="2"/>
      <c r="S213" s="2"/>
      <c r="T213" s="2"/>
      <c r="U213" s="2"/>
      <c r="V213" s="2"/>
      <c r="W213" s="2"/>
      <c r="X213" s="2"/>
      <c r="Y213" s="2"/>
    </row>
    <row r="214" customFormat="false" ht="12.75" hidden="false" customHeight="true" outlineLevel="0" collapsed="false">
      <c r="A214" s="51"/>
      <c r="B214" s="51"/>
      <c r="C214" s="62"/>
      <c r="D214" s="51"/>
      <c r="G214" s="2"/>
      <c r="H214" s="2"/>
      <c r="I214" s="2"/>
      <c r="J214" s="2"/>
      <c r="K214" s="2"/>
      <c r="L214" s="2"/>
      <c r="M214" s="2"/>
      <c r="N214" s="2"/>
      <c r="O214" s="2"/>
      <c r="P214" s="2"/>
      <c r="Q214" s="2"/>
      <c r="R214" s="2"/>
      <c r="S214" s="2"/>
      <c r="T214" s="2"/>
      <c r="U214" s="2"/>
      <c r="V214" s="2"/>
      <c r="W214" s="2"/>
      <c r="X214" s="2"/>
      <c r="Y214" s="2"/>
    </row>
    <row r="215" customFormat="false" ht="12.75" hidden="false" customHeight="true" outlineLevel="0" collapsed="false">
      <c r="A215" s="51"/>
      <c r="B215" s="51"/>
      <c r="C215" s="62"/>
      <c r="D215" s="51"/>
      <c r="G215" s="2"/>
      <c r="H215" s="2"/>
      <c r="I215" s="2"/>
      <c r="J215" s="2"/>
      <c r="K215" s="2"/>
      <c r="L215" s="2"/>
      <c r="M215" s="2"/>
      <c r="N215" s="2"/>
      <c r="O215" s="2"/>
      <c r="P215" s="2"/>
      <c r="Q215" s="2"/>
      <c r="R215" s="2"/>
      <c r="S215" s="2"/>
      <c r="T215" s="2"/>
      <c r="U215" s="2"/>
      <c r="V215" s="2"/>
      <c r="W215" s="2"/>
      <c r="X215" s="2"/>
      <c r="Y215" s="2"/>
    </row>
    <row r="216" customFormat="false" ht="12.75" hidden="false" customHeight="true" outlineLevel="0" collapsed="false">
      <c r="A216" s="51"/>
      <c r="B216" s="51"/>
      <c r="C216" s="62"/>
      <c r="D216" s="51"/>
      <c r="G216" s="2"/>
      <c r="H216" s="2"/>
      <c r="I216" s="2"/>
      <c r="J216" s="2"/>
      <c r="K216" s="2"/>
      <c r="L216" s="2"/>
      <c r="M216" s="2"/>
      <c r="N216" s="2"/>
      <c r="O216" s="2"/>
      <c r="P216" s="2"/>
      <c r="Q216" s="2"/>
      <c r="R216" s="2"/>
      <c r="S216" s="2"/>
      <c r="T216" s="2"/>
      <c r="U216" s="2"/>
      <c r="V216" s="2"/>
      <c r="W216" s="2"/>
      <c r="X216" s="2"/>
      <c r="Y216" s="2"/>
    </row>
    <row r="217" customFormat="false" ht="12.75" hidden="false" customHeight="true" outlineLevel="0" collapsed="false">
      <c r="A217" s="51"/>
      <c r="B217" s="51"/>
      <c r="C217" s="62"/>
      <c r="D217" s="51"/>
      <c r="G217" s="2"/>
      <c r="H217" s="2"/>
      <c r="I217" s="2"/>
      <c r="J217" s="2"/>
      <c r="K217" s="2"/>
      <c r="L217" s="2"/>
      <c r="M217" s="2"/>
      <c r="N217" s="2"/>
      <c r="O217" s="2"/>
      <c r="P217" s="2"/>
      <c r="Q217" s="2"/>
      <c r="R217" s="2"/>
      <c r="S217" s="2"/>
      <c r="T217" s="2"/>
      <c r="U217" s="2"/>
      <c r="V217" s="2"/>
      <c r="W217" s="2"/>
      <c r="X217" s="2"/>
      <c r="Y217" s="2"/>
    </row>
    <row r="218" customFormat="false" ht="12.75" hidden="false" customHeight="true" outlineLevel="0" collapsed="false">
      <c r="A218" s="51"/>
      <c r="B218" s="51"/>
      <c r="C218" s="62"/>
      <c r="D218" s="51"/>
      <c r="G218" s="2"/>
      <c r="H218" s="2"/>
      <c r="I218" s="2"/>
      <c r="J218" s="2"/>
      <c r="K218" s="2"/>
      <c r="L218" s="2"/>
      <c r="M218" s="2"/>
      <c r="N218" s="2"/>
      <c r="O218" s="2"/>
      <c r="P218" s="2"/>
      <c r="Q218" s="2"/>
      <c r="R218" s="2"/>
      <c r="S218" s="2"/>
      <c r="T218" s="2"/>
      <c r="U218" s="2"/>
      <c r="V218" s="2"/>
      <c r="W218" s="2"/>
      <c r="X218" s="2"/>
      <c r="Y218" s="2"/>
    </row>
    <row r="219" customFormat="false" ht="12.75" hidden="false" customHeight="true" outlineLevel="0" collapsed="false">
      <c r="A219" s="51"/>
      <c r="B219" s="51"/>
      <c r="C219" s="62"/>
      <c r="D219" s="51"/>
      <c r="G219" s="2"/>
      <c r="H219" s="2"/>
      <c r="I219" s="2"/>
      <c r="J219" s="2"/>
      <c r="K219" s="2"/>
      <c r="L219" s="2"/>
      <c r="M219" s="2"/>
      <c r="N219" s="2"/>
      <c r="O219" s="2"/>
      <c r="P219" s="2"/>
      <c r="Q219" s="2"/>
      <c r="R219" s="2"/>
      <c r="S219" s="2"/>
      <c r="T219" s="2"/>
      <c r="U219" s="2"/>
      <c r="V219" s="2"/>
      <c r="W219" s="2"/>
      <c r="X219" s="2"/>
      <c r="Y219" s="2"/>
    </row>
    <row r="220" customFormat="false" ht="12.75" hidden="false" customHeight="true" outlineLevel="0" collapsed="false">
      <c r="A220" s="51"/>
      <c r="B220" s="51"/>
      <c r="C220" s="62"/>
      <c r="D220" s="51"/>
      <c r="G220" s="2"/>
      <c r="H220" s="2"/>
      <c r="I220" s="2"/>
      <c r="J220" s="2"/>
      <c r="K220" s="2"/>
      <c r="L220" s="2"/>
      <c r="M220" s="2"/>
      <c r="N220" s="2"/>
      <c r="O220" s="2"/>
      <c r="P220" s="2"/>
      <c r="Q220" s="2"/>
      <c r="R220" s="2"/>
      <c r="S220" s="2"/>
      <c r="T220" s="2"/>
      <c r="U220" s="2"/>
      <c r="V220" s="2"/>
      <c r="W220" s="2"/>
      <c r="X220" s="2"/>
      <c r="Y220" s="2"/>
    </row>
    <row r="221" customFormat="false" ht="15.75" hidden="false" customHeight="true" outlineLevel="0" collapsed="false">
      <c r="A221" s="51"/>
      <c r="B221" s="51"/>
      <c r="C221" s="63"/>
      <c r="D221" s="51"/>
    </row>
    <row r="222" customFormat="false" ht="15.75" hidden="false" customHeight="true" outlineLevel="0" collapsed="false">
      <c r="A222" s="51"/>
      <c r="B222" s="51"/>
      <c r="C222" s="63"/>
      <c r="D222" s="51"/>
    </row>
    <row r="223" customFormat="false" ht="15.75" hidden="false" customHeight="true" outlineLevel="0" collapsed="false">
      <c r="A223" s="51"/>
      <c r="B223" s="51"/>
      <c r="C223" s="63"/>
      <c r="D223" s="51"/>
    </row>
    <row r="224" customFormat="false" ht="15.75" hidden="false" customHeight="true" outlineLevel="0" collapsed="false">
      <c r="A224" s="51"/>
      <c r="B224" s="51"/>
      <c r="C224" s="63"/>
      <c r="D224" s="51"/>
    </row>
    <row r="225" customFormat="false" ht="15.75" hidden="false" customHeight="true" outlineLevel="0" collapsed="false">
      <c r="A225" s="51"/>
      <c r="B225" s="51"/>
      <c r="C225" s="63"/>
      <c r="D225" s="51"/>
    </row>
    <row r="226" customFormat="false" ht="15.75" hidden="false" customHeight="true" outlineLevel="0" collapsed="false">
      <c r="A226" s="51"/>
      <c r="B226" s="51"/>
      <c r="C226" s="63"/>
      <c r="D226" s="51"/>
    </row>
    <row r="227" customFormat="false" ht="15.75" hidden="false" customHeight="true" outlineLevel="0" collapsed="false">
      <c r="A227" s="51"/>
      <c r="B227" s="51"/>
      <c r="C227" s="63"/>
      <c r="D227" s="51"/>
    </row>
    <row r="228" customFormat="false" ht="15.75" hidden="false" customHeight="true" outlineLevel="0" collapsed="false">
      <c r="A228" s="51"/>
      <c r="B228" s="51"/>
      <c r="C228" s="63"/>
      <c r="D228" s="51"/>
    </row>
    <row r="229" customFormat="false" ht="15.75" hidden="false" customHeight="true" outlineLevel="0" collapsed="false">
      <c r="A229" s="51"/>
      <c r="B229" s="51"/>
      <c r="C229" s="63"/>
      <c r="D229" s="51"/>
    </row>
    <row r="230" customFormat="false" ht="15.75" hidden="false" customHeight="true" outlineLevel="0" collapsed="false">
      <c r="A230" s="51"/>
      <c r="B230" s="51"/>
      <c r="C230" s="63"/>
      <c r="D230" s="51"/>
    </row>
    <row r="231" customFormat="false" ht="15.75" hidden="false" customHeight="true" outlineLevel="0" collapsed="false">
      <c r="A231" s="51"/>
      <c r="B231" s="51"/>
      <c r="C231" s="63"/>
      <c r="D231" s="51"/>
    </row>
    <row r="232" customFormat="false" ht="15.75" hidden="false" customHeight="true" outlineLevel="0" collapsed="false">
      <c r="A232" s="51"/>
      <c r="B232" s="51"/>
      <c r="C232" s="63"/>
      <c r="D232" s="51"/>
    </row>
    <row r="233" customFormat="false" ht="15.75" hidden="false" customHeight="true" outlineLevel="0" collapsed="false">
      <c r="A233" s="51"/>
      <c r="B233" s="51"/>
      <c r="C233" s="63"/>
      <c r="D233" s="51"/>
    </row>
    <row r="234" customFormat="false" ht="15.75" hidden="false" customHeight="true" outlineLevel="0" collapsed="false">
      <c r="A234" s="51"/>
      <c r="B234" s="51"/>
      <c r="C234" s="63"/>
      <c r="D234" s="51"/>
    </row>
    <row r="235" customFormat="false" ht="15.75" hidden="false" customHeight="true" outlineLevel="0" collapsed="false">
      <c r="A235" s="51"/>
      <c r="B235" s="51"/>
      <c r="C235" s="63"/>
      <c r="D235" s="51"/>
    </row>
    <row r="236" customFormat="false" ht="15.75" hidden="false" customHeight="true" outlineLevel="0" collapsed="false">
      <c r="A236" s="51"/>
      <c r="B236" s="51"/>
      <c r="C236" s="63"/>
      <c r="D236" s="51"/>
    </row>
    <row r="237" customFormat="false" ht="15.75" hidden="false" customHeight="true" outlineLevel="0" collapsed="false">
      <c r="A237" s="51"/>
      <c r="B237" s="51"/>
      <c r="C237" s="63"/>
      <c r="D237" s="51"/>
    </row>
    <row r="238" customFormat="false" ht="15.75" hidden="false" customHeight="true" outlineLevel="0" collapsed="false">
      <c r="A238" s="51"/>
      <c r="B238" s="51"/>
      <c r="C238" s="63"/>
      <c r="D238" s="51"/>
    </row>
    <row r="239" customFormat="false" ht="15.75" hidden="false" customHeight="true" outlineLevel="0" collapsed="false">
      <c r="A239" s="51"/>
      <c r="B239" s="51"/>
      <c r="C239" s="63"/>
      <c r="D239" s="51"/>
    </row>
    <row r="240" customFormat="false" ht="15.75" hidden="false" customHeight="true" outlineLevel="0" collapsed="false">
      <c r="A240" s="51"/>
      <c r="B240" s="51"/>
      <c r="C240" s="63"/>
      <c r="D240" s="51"/>
    </row>
    <row r="241" customFormat="false" ht="15.75" hidden="false" customHeight="true" outlineLevel="0" collapsed="false">
      <c r="A241" s="51"/>
      <c r="B241" s="51"/>
      <c r="C241" s="63"/>
      <c r="D241" s="51"/>
    </row>
    <row r="242" customFormat="false" ht="15.75" hidden="false" customHeight="true" outlineLevel="0" collapsed="false">
      <c r="A242" s="51"/>
      <c r="B242" s="51"/>
      <c r="C242" s="63"/>
      <c r="D242" s="51"/>
    </row>
    <row r="243" customFormat="false" ht="15.75" hidden="false" customHeight="true" outlineLevel="0" collapsed="false">
      <c r="A243" s="51"/>
      <c r="B243" s="51"/>
      <c r="C243" s="63"/>
      <c r="D243" s="51"/>
    </row>
    <row r="244" customFormat="false" ht="15.75" hidden="false" customHeight="true" outlineLevel="0" collapsed="false">
      <c r="A244" s="51"/>
      <c r="B244" s="51"/>
      <c r="C244" s="63"/>
      <c r="D244" s="51"/>
    </row>
    <row r="245" customFormat="false" ht="15.75" hidden="false" customHeight="true" outlineLevel="0" collapsed="false">
      <c r="A245" s="51"/>
      <c r="B245" s="51"/>
      <c r="C245" s="63"/>
      <c r="D245" s="51"/>
    </row>
    <row r="246" customFormat="false" ht="15.75" hidden="false" customHeight="true" outlineLevel="0" collapsed="false">
      <c r="A246" s="51"/>
      <c r="B246" s="51"/>
      <c r="C246" s="63"/>
      <c r="D246" s="51"/>
    </row>
    <row r="247" customFormat="false" ht="15.75" hidden="false" customHeight="true" outlineLevel="0" collapsed="false">
      <c r="A247" s="51"/>
      <c r="B247" s="51"/>
      <c r="C247" s="63"/>
      <c r="D247" s="51"/>
    </row>
    <row r="248" customFormat="false" ht="15.75" hidden="false" customHeight="true" outlineLevel="0" collapsed="false">
      <c r="A248" s="51"/>
      <c r="B248" s="51"/>
      <c r="C248" s="63"/>
      <c r="D248" s="51"/>
    </row>
    <row r="249" customFormat="false" ht="15.75" hidden="false" customHeight="true" outlineLevel="0" collapsed="false">
      <c r="A249" s="51"/>
      <c r="B249" s="51"/>
      <c r="C249" s="63"/>
      <c r="D249" s="51"/>
    </row>
    <row r="250" customFormat="false" ht="15.75" hidden="false" customHeight="true" outlineLevel="0" collapsed="false">
      <c r="A250" s="51"/>
      <c r="B250" s="51"/>
      <c r="C250" s="63"/>
      <c r="D250" s="51"/>
    </row>
    <row r="251" customFormat="false" ht="15.75" hidden="false" customHeight="true" outlineLevel="0" collapsed="false">
      <c r="A251" s="51"/>
      <c r="B251" s="51"/>
      <c r="C251" s="63"/>
      <c r="D251" s="51"/>
    </row>
    <row r="252" customFormat="false" ht="15.75" hidden="false" customHeight="true" outlineLevel="0" collapsed="false">
      <c r="A252" s="51"/>
      <c r="B252" s="51"/>
      <c r="C252" s="63"/>
      <c r="D252" s="51"/>
    </row>
    <row r="253" customFormat="false" ht="15.75" hidden="false" customHeight="true" outlineLevel="0" collapsed="false">
      <c r="A253" s="51"/>
      <c r="B253" s="51"/>
      <c r="C253" s="63"/>
      <c r="D253" s="51"/>
    </row>
    <row r="254" customFormat="false" ht="15.75" hidden="false" customHeight="true" outlineLevel="0" collapsed="false">
      <c r="A254" s="51"/>
      <c r="B254" s="51"/>
      <c r="C254" s="63"/>
      <c r="D254" s="51"/>
    </row>
    <row r="255" customFormat="false" ht="15.75" hidden="false" customHeight="true" outlineLevel="0" collapsed="false">
      <c r="A255" s="51"/>
      <c r="B255" s="51"/>
      <c r="C255" s="63"/>
      <c r="D255" s="51"/>
    </row>
    <row r="256" customFormat="false" ht="15.75" hidden="false" customHeight="true" outlineLevel="0" collapsed="false">
      <c r="A256" s="51"/>
      <c r="B256" s="51"/>
      <c r="C256" s="63"/>
      <c r="D256" s="51"/>
    </row>
    <row r="257" customFormat="false" ht="15.75" hidden="false" customHeight="true" outlineLevel="0" collapsed="false">
      <c r="A257" s="51"/>
      <c r="B257" s="51"/>
      <c r="C257" s="63"/>
      <c r="D257" s="51"/>
    </row>
    <row r="258" customFormat="false" ht="15.75" hidden="false" customHeight="true" outlineLevel="0" collapsed="false">
      <c r="A258" s="51"/>
      <c r="B258" s="51"/>
      <c r="C258" s="63"/>
      <c r="D258" s="51"/>
    </row>
    <row r="259" customFormat="false" ht="15.75" hidden="false" customHeight="true" outlineLevel="0" collapsed="false">
      <c r="A259" s="51"/>
      <c r="B259" s="51"/>
      <c r="C259" s="63"/>
      <c r="D259" s="51"/>
    </row>
    <row r="260" customFormat="false" ht="15.75" hidden="false" customHeight="true" outlineLevel="0" collapsed="false">
      <c r="A260" s="51"/>
      <c r="B260" s="51"/>
      <c r="C260" s="63"/>
      <c r="D260" s="51"/>
    </row>
    <row r="261" customFormat="false" ht="15.75" hidden="false" customHeight="true" outlineLevel="0" collapsed="false">
      <c r="A261" s="51"/>
      <c r="B261" s="51"/>
      <c r="C261" s="63"/>
      <c r="D261" s="51"/>
    </row>
    <row r="262" customFormat="false" ht="15.75" hidden="false" customHeight="true" outlineLevel="0" collapsed="false">
      <c r="A262" s="51"/>
      <c r="B262" s="51"/>
      <c r="C262" s="63"/>
      <c r="D262" s="51"/>
    </row>
    <row r="263" customFormat="false" ht="15.75" hidden="false" customHeight="true" outlineLevel="0" collapsed="false">
      <c r="A263" s="51"/>
      <c r="B263" s="51"/>
      <c r="C263" s="63"/>
      <c r="D263" s="51"/>
    </row>
    <row r="264" customFormat="false" ht="15.75" hidden="false" customHeight="true" outlineLevel="0" collapsed="false">
      <c r="A264" s="51"/>
      <c r="B264" s="51"/>
      <c r="C264" s="63"/>
      <c r="D264" s="51"/>
    </row>
    <row r="265" customFormat="false" ht="15.75" hidden="false" customHeight="true" outlineLevel="0" collapsed="false">
      <c r="A265" s="51"/>
      <c r="B265" s="51"/>
      <c r="C265" s="63"/>
      <c r="D265" s="51"/>
    </row>
    <row r="266" customFormat="false" ht="15.75" hidden="false" customHeight="true" outlineLevel="0" collapsed="false">
      <c r="A266" s="51"/>
      <c r="B266" s="51"/>
      <c r="C266" s="63"/>
      <c r="D266" s="51"/>
    </row>
    <row r="267" customFormat="false" ht="15.75" hidden="false" customHeight="true" outlineLevel="0" collapsed="false">
      <c r="A267" s="51"/>
      <c r="B267" s="51"/>
      <c r="C267" s="63"/>
      <c r="D267" s="51"/>
    </row>
    <row r="268" customFormat="false" ht="15.75" hidden="false" customHeight="true" outlineLevel="0" collapsed="false">
      <c r="A268" s="51"/>
      <c r="B268" s="51"/>
      <c r="C268" s="63"/>
      <c r="D268" s="51"/>
    </row>
    <row r="269" customFormat="false" ht="15.75" hidden="false" customHeight="true" outlineLevel="0" collapsed="false">
      <c r="A269" s="51"/>
      <c r="B269" s="51"/>
      <c r="C269" s="63"/>
      <c r="D269" s="51"/>
    </row>
    <row r="270" customFormat="false" ht="15.75" hidden="false" customHeight="true" outlineLevel="0" collapsed="false">
      <c r="A270" s="51"/>
      <c r="B270" s="51"/>
      <c r="C270" s="63"/>
      <c r="D270" s="51"/>
    </row>
    <row r="271" customFormat="false" ht="15.75" hidden="false" customHeight="true" outlineLevel="0" collapsed="false">
      <c r="A271" s="51"/>
      <c r="B271" s="51"/>
      <c r="C271" s="63"/>
      <c r="D271" s="51"/>
    </row>
    <row r="272" customFormat="false" ht="15.75" hidden="false" customHeight="true" outlineLevel="0" collapsed="false">
      <c r="A272" s="51"/>
      <c r="B272" s="51"/>
      <c r="C272" s="63"/>
      <c r="D272" s="51"/>
    </row>
    <row r="273" customFormat="false" ht="15.75" hidden="false" customHeight="true" outlineLevel="0" collapsed="false">
      <c r="A273" s="51"/>
      <c r="B273" s="51"/>
      <c r="C273" s="63"/>
      <c r="D273" s="51"/>
    </row>
    <row r="274" customFormat="false" ht="15.75" hidden="false" customHeight="true" outlineLevel="0" collapsed="false">
      <c r="A274" s="51"/>
      <c r="B274" s="51"/>
      <c r="C274" s="63"/>
      <c r="D274" s="51"/>
    </row>
    <row r="275" customFormat="false" ht="15.75" hidden="false" customHeight="true" outlineLevel="0" collapsed="false">
      <c r="A275" s="51"/>
      <c r="B275" s="51"/>
      <c r="C275" s="63"/>
      <c r="D275" s="51"/>
    </row>
    <row r="276" customFormat="false" ht="15.75" hidden="false" customHeight="true" outlineLevel="0" collapsed="false">
      <c r="A276" s="51"/>
      <c r="B276" s="51"/>
      <c r="C276" s="63"/>
      <c r="D276" s="51"/>
    </row>
    <row r="277" customFormat="false" ht="15.75" hidden="false" customHeight="true" outlineLevel="0" collapsed="false">
      <c r="A277" s="51"/>
      <c r="B277" s="51"/>
      <c r="C277" s="63"/>
      <c r="D277" s="51"/>
    </row>
    <row r="278" customFormat="false" ht="15.75" hidden="false" customHeight="true" outlineLevel="0" collapsed="false">
      <c r="A278" s="51"/>
      <c r="B278" s="51"/>
      <c r="C278" s="63"/>
      <c r="D278" s="51"/>
    </row>
    <row r="279" customFormat="false" ht="15.75" hidden="false" customHeight="true" outlineLevel="0" collapsed="false">
      <c r="A279" s="51"/>
      <c r="B279" s="51"/>
      <c r="C279" s="63"/>
      <c r="D279" s="51"/>
    </row>
    <row r="280" customFormat="false" ht="15.75" hidden="false" customHeight="true" outlineLevel="0" collapsed="false">
      <c r="A280" s="51"/>
      <c r="B280" s="51"/>
      <c r="C280" s="63"/>
      <c r="D280" s="51"/>
    </row>
    <row r="281" customFormat="false" ht="15.75" hidden="false" customHeight="true" outlineLevel="0" collapsed="false">
      <c r="A281" s="51"/>
      <c r="B281" s="51"/>
      <c r="C281" s="63"/>
      <c r="D281" s="51"/>
    </row>
    <row r="282" customFormat="false" ht="15.75" hidden="false" customHeight="true" outlineLevel="0" collapsed="false">
      <c r="A282" s="51"/>
      <c r="B282" s="51"/>
      <c r="C282" s="63"/>
      <c r="D282" s="51"/>
    </row>
    <row r="283" customFormat="false" ht="15.75" hidden="false" customHeight="true" outlineLevel="0" collapsed="false">
      <c r="A283" s="51"/>
      <c r="B283" s="51"/>
      <c r="C283" s="63"/>
      <c r="D283" s="51"/>
    </row>
    <row r="284" customFormat="false" ht="15.75" hidden="false" customHeight="true" outlineLevel="0" collapsed="false">
      <c r="A284" s="51"/>
      <c r="B284" s="51"/>
      <c r="C284" s="63"/>
      <c r="D284" s="51"/>
    </row>
    <row r="285" customFormat="false" ht="15.75" hidden="false" customHeight="true" outlineLevel="0" collapsed="false">
      <c r="A285" s="51"/>
      <c r="B285" s="51"/>
      <c r="C285" s="63"/>
      <c r="D285" s="51"/>
    </row>
    <row r="286" customFormat="false" ht="15.75" hidden="false" customHeight="true" outlineLevel="0" collapsed="false">
      <c r="A286" s="51"/>
      <c r="B286" s="51"/>
      <c r="C286" s="63"/>
      <c r="D286" s="51"/>
    </row>
    <row r="287" customFormat="false" ht="15.75" hidden="false" customHeight="true" outlineLevel="0" collapsed="false">
      <c r="A287" s="51"/>
      <c r="B287" s="51"/>
      <c r="C287" s="63"/>
      <c r="D287" s="51"/>
    </row>
    <row r="288" customFormat="false" ht="15.75" hidden="false" customHeight="true" outlineLevel="0" collapsed="false">
      <c r="A288" s="51"/>
      <c r="B288" s="51"/>
      <c r="C288" s="63"/>
      <c r="D288" s="51"/>
    </row>
    <row r="289" customFormat="false" ht="15.75" hidden="false" customHeight="true" outlineLevel="0" collapsed="false">
      <c r="A289" s="51"/>
      <c r="B289" s="51"/>
      <c r="C289" s="63"/>
      <c r="D289" s="51"/>
    </row>
    <row r="290" customFormat="false" ht="15.75" hidden="false" customHeight="true" outlineLevel="0" collapsed="false">
      <c r="A290" s="51"/>
      <c r="B290" s="51"/>
      <c r="C290" s="63"/>
      <c r="D290" s="51"/>
    </row>
    <row r="291" customFormat="false" ht="15.75" hidden="false" customHeight="true" outlineLevel="0" collapsed="false">
      <c r="A291" s="51"/>
      <c r="B291" s="51"/>
      <c r="C291" s="63"/>
      <c r="D291" s="51"/>
    </row>
    <row r="292" customFormat="false" ht="15.75" hidden="false" customHeight="true" outlineLevel="0" collapsed="false">
      <c r="A292" s="51"/>
      <c r="B292" s="51"/>
      <c r="C292" s="63"/>
      <c r="D292" s="51"/>
    </row>
    <row r="293" customFormat="false" ht="15.75" hidden="false" customHeight="true" outlineLevel="0" collapsed="false">
      <c r="A293" s="51"/>
      <c r="B293" s="51"/>
      <c r="C293" s="63"/>
      <c r="D293" s="51"/>
    </row>
    <row r="294" customFormat="false" ht="15.75" hidden="false" customHeight="true" outlineLevel="0" collapsed="false">
      <c r="A294" s="51"/>
      <c r="B294" s="51"/>
      <c r="C294" s="63"/>
      <c r="D294" s="51"/>
    </row>
    <row r="295" customFormat="false" ht="15.75" hidden="false" customHeight="true" outlineLevel="0" collapsed="false">
      <c r="A295" s="51"/>
      <c r="B295" s="51"/>
      <c r="C295" s="63"/>
      <c r="D295" s="51"/>
    </row>
    <row r="296" customFormat="false" ht="15.75" hidden="false" customHeight="true" outlineLevel="0" collapsed="false">
      <c r="A296" s="51"/>
      <c r="B296" s="51"/>
      <c r="C296" s="63"/>
      <c r="D296" s="51"/>
    </row>
    <row r="297" customFormat="false" ht="15.75" hidden="false" customHeight="true" outlineLevel="0" collapsed="false">
      <c r="A297" s="51"/>
      <c r="B297" s="51"/>
      <c r="C297" s="63"/>
      <c r="D297" s="51"/>
    </row>
    <row r="298" customFormat="false" ht="15.75" hidden="false" customHeight="true" outlineLevel="0" collapsed="false">
      <c r="A298" s="51"/>
      <c r="B298" s="51"/>
      <c r="C298" s="63"/>
      <c r="D298" s="51"/>
    </row>
    <row r="299" customFormat="false" ht="15.75" hidden="false" customHeight="true" outlineLevel="0" collapsed="false">
      <c r="A299" s="51"/>
      <c r="B299" s="51"/>
      <c r="C299" s="63"/>
      <c r="D299" s="51"/>
    </row>
    <row r="300" customFormat="false" ht="15.75" hidden="false" customHeight="true" outlineLevel="0" collapsed="false">
      <c r="A300" s="51"/>
      <c r="B300" s="51"/>
      <c r="C300" s="63"/>
      <c r="D300" s="51"/>
    </row>
    <row r="301" customFormat="false" ht="15.75" hidden="false" customHeight="true" outlineLevel="0" collapsed="false">
      <c r="A301" s="51"/>
      <c r="B301" s="51"/>
      <c r="C301" s="63"/>
      <c r="D301" s="51"/>
    </row>
    <row r="302" customFormat="false" ht="15.75" hidden="false" customHeight="true" outlineLevel="0" collapsed="false">
      <c r="A302" s="51"/>
      <c r="B302" s="51"/>
      <c r="C302" s="63"/>
      <c r="D302" s="51"/>
    </row>
    <row r="303" customFormat="false" ht="15.75" hidden="false" customHeight="true" outlineLevel="0" collapsed="false">
      <c r="A303" s="51"/>
      <c r="B303" s="51"/>
      <c r="C303" s="63"/>
      <c r="D303" s="51"/>
    </row>
    <row r="304" customFormat="false" ht="15.75" hidden="false" customHeight="true" outlineLevel="0" collapsed="false">
      <c r="A304" s="51"/>
      <c r="B304" s="51"/>
      <c r="C304" s="63"/>
      <c r="D304" s="51"/>
    </row>
    <row r="305" customFormat="false" ht="15.75" hidden="false" customHeight="true" outlineLevel="0" collapsed="false">
      <c r="A305" s="51"/>
      <c r="B305" s="51"/>
      <c r="C305" s="63"/>
      <c r="D305" s="51"/>
    </row>
    <row r="306" customFormat="false" ht="15.75" hidden="false" customHeight="true" outlineLevel="0" collapsed="false">
      <c r="A306" s="51"/>
      <c r="B306" s="51"/>
      <c r="C306" s="63"/>
      <c r="D306" s="51"/>
    </row>
    <row r="307" customFormat="false" ht="15.75" hidden="false" customHeight="true" outlineLevel="0" collapsed="false">
      <c r="A307" s="51"/>
      <c r="B307" s="51"/>
      <c r="C307" s="63"/>
      <c r="D307" s="51"/>
    </row>
    <row r="308" customFormat="false" ht="15.75" hidden="false" customHeight="true" outlineLevel="0" collapsed="false">
      <c r="A308" s="51"/>
      <c r="B308" s="51"/>
      <c r="C308" s="63"/>
      <c r="D308" s="51"/>
    </row>
    <row r="309" customFormat="false" ht="15.75" hidden="false" customHeight="true" outlineLevel="0" collapsed="false">
      <c r="A309" s="51"/>
      <c r="B309" s="51"/>
      <c r="C309" s="63"/>
      <c r="D309" s="51"/>
    </row>
    <row r="310" customFormat="false" ht="15.75" hidden="false" customHeight="true" outlineLevel="0" collapsed="false">
      <c r="A310" s="51"/>
      <c r="B310" s="51"/>
      <c r="C310" s="63"/>
      <c r="D310" s="51"/>
    </row>
    <row r="311" customFormat="false" ht="15.75" hidden="false" customHeight="true" outlineLevel="0" collapsed="false">
      <c r="A311" s="51"/>
      <c r="B311" s="51"/>
      <c r="C311" s="63"/>
      <c r="D311" s="51"/>
    </row>
    <row r="312" customFormat="false" ht="15.75" hidden="false" customHeight="true" outlineLevel="0" collapsed="false">
      <c r="A312" s="51"/>
      <c r="B312" s="51"/>
      <c r="C312" s="63"/>
      <c r="D312" s="51"/>
    </row>
    <row r="313" customFormat="false" ht="15.75" hidden="false" customHeight="true" outlineLevel="0" collapsed="false">
      <c r="A313" s="51"/>
      <c r="B313" s="51"/>
      <c r="C313" s="63"/>
      <c r="D313" s="51"/>
    </row>
    <row r="314" customFormat="false" ht="15.75" hidden="false" customHeight="true" outlineLevel="0" collapsed="false">
      <c r="A314" s="51"/>
      <c r="B314" s="51"/>
      <c r="C314" s="63"/>
      <c r="D314" s="51"/>
    </row>
    <row r="315" customFormat="false" ht="15.75" hidden="false" customHeight="true" outlineLevel="0" collapsed="false">
      <c r="A315" s="51"/>
      <c r="B315" s="51"/>
      <c r="C315" s="63"/>
      <c r="D315" s="51"/>
    </row>
    <row r="316" customFormat="false" ht="15.75" hidden="false" customHeight="true" outlineLevel="0" collapsed="false">
      <c r="A316" s="51"/>
      <c r="B316" s="51"/>
      <c r="C316" s="63"/>
      <c r="D316" s="51"/>
    </row>
    <row r="317" customFormat="false" ht="15.75" hidden="false" customHeight="true" outlineLevel="0" collapsed="false">
      <c r="A317" s="51"/>
      <c r="B317" s="51"/>
      <c r="C317" s="63"/>
      <c r="D317" s="51"/>
    </row>
    <row r="318" customFormat="false" ht="15.75" hidden="false" customHeight="true" outlineLevel="0" collapsed="false">
      <c r="A318" s="51"/>
      <c r="B318" s="51"/>
      <c r="C318" s="63"/>
      <c r="D318" s="51"/>
    </row>
    <row r="319" customFormat="false" ht="15.75" hidden="false" customHeight="true" outlineLevel="0" collapsed="false">
      <c r="A319" s="51"/>
      <c r="B319" s="51"/>
      <c r="C319" s="63"/>
      <c r="D319" s="51"/>
    </row>
    <row r="320" customFormat="false" ht="15.75" hidden="false" customHeight="true" outlineLevel="0" collapsed="false">
      <c r="A320" s="51"/>
      <c r="B320" s="51"/>
      <c r="C320" s="63"/>
      <c r="D320" s="51"/>
    </row>
    <row r="321" customFormat="false" ht="15.75" hidden="false" customHeight="true" outlineLevel="0" collapsed="false">
      <c r="A321" s="51"/>
      <c r="B321" s="51"/>
      <c r="C321" s="63"/>
      <c r="D321" s="51"/>
    </row>
    <row r="322" customFormat="false" ht="15.75" hidden="false" customHeight="true" outlineLevel="0" collapsed="false">
      <c r="A322" s="51"/>
      <c r="B322" s="51"/>
      <c r="C322" s="63"/>
      <c r="D322" s="51"/>
    </row>
    <row r="323" customFormat="false" ht="15.75" hidden="false" customHeight="true" outlineLevel="0" collapsed="false">
      <c r="A323" s="51"/>
      <c r="B323" s="51"/>
      <c r="C323" s="63"/>
      <c r="D323" s="51"/>
    </row>
    <row r="324" customFormat="false" ht="15.75" hidden="false" customHeight="true" outlineLevel="0" collapsed="false">
      <c r="A324" s="51"/>
      <c r="B324" s="51"/>
      <c r="C324" s="63"/>
      <c r="D324" s="51"/>
    </row>
    <row r="325" customFormat="false" ht="15.75" hidden="false" customHeight="true" outlineLevel="0" collapsed="false">
      <c r="A325" s="51"/>
      <c r="B325" s="51"/>
      <c r="C325" s="63"/>
      <c r="D325" s="51"/>
    </row>
    <row r="326" customFormat="false" ht="15.75" hidden="false" customHeight="true" outlineLevel="0" collapsed="false">
      <c r="A326" s="51"/>
      <c r="B326" s="51"/>
      <c r="C326" s="63"/>
      <c r="D326" s="51"/>
    </row>
    <row r="327" customFormat="false" ht="15.75" hidden="false" customHeight="true" outlineLevel="0" collapsed="false">
      <c r="A327" s="51"/>
      <c r="B327" s="51"/>
      <c r="C327" s="63"/>
      <c r="D327" s="51"/>
    </row>
    <row r="328" customFormat="false" ht="15.75" hidden="false" customHeight="true" outlineLevel="0" collapsed="false">
      <c r="A328" s="51"/>
      <c r="B328" s="51"/>
      <c r="C328" s="63"/>
      <c r="D328" s="51"/>
    </row>
    <row r="329" customFormat="false" ht="15.75" hidden="false" customHeight="true" outlineLevel="0" collapsed="false">
      <c r="A329" s="51"/>
      <c r="B329" s="51"/>
      <c r="C329" s="63"/>
      <c r="D329" s="51"/>
    </row>
    <row r="330" customFormat="false" ht="15.75" hidden="false" customHeight="true" outlineLevel="0" collapsed="false">
      <c r="A330" s="51"/>
      <c r="B330" s="51"/>
      <c r="C330" s="63"/>
      <c r="D330" s="51"/>
    </row>
    <row r="331" customFormat="false" ht="15.75" hidden="false" customHeight="true" outlineLevel="0" collapsed="false">
      <c r="A331" s="51"/>
      <c r="B331" s="51"/>
      <c r="C331" s="63"/>
      <c r="D331" s="51"/>
    </row>
    <row r="332" customFormat="false" ht="15.75" hidden="false" customHeight="true" outlineLevel="0" collapsed="false">
      <c r="A332" s="51"/>
      <c r="B332" s="51"/>
      <c r="C332" s="63"/>
      <c r="D332" s="51"/>
    </row>
    <row r="333" customFormat="false" ht="15.75" hidden="false" customHeight="true" outlineLevel="0" collapsed="false">
      <c r="A333" s="51"/>
      <c r="B333" s="51"/>
      <c r="C333" s="63"/>
      <c r="D333" s="51"/>
    </row>
    <row r="334" customFormat="false" ht="15.75" hidden="false" customHeight="true" outlineLevel="0" collapsed="false">
      <c r="A334" s="51"/>
      <c r="B334" s="51"/>
      <c r="C334" s="63"/>
      <c r="D334" s="51"/>
    </row>
    <row r="335" customFormat="false" ht="15.75" hidden="false" customHeight="true" outlineLevel="0" collapsed="false">
      <c r="A335" s="51"/>
      <c r="B335" s="51"/>
      <c r="C335" s="63"/>
      <c r="D335" s="51"/>
    </row>
    <row r="336" customFormat="false" ht="15.75" hidden="false" customHeight="true" outlineLevel="0" collapsed="false">
      <c r="A336" s="51"/>
      <c r="B336" s="51"/>
      <c r="C336" s="63"/>
      <c r="D336" s="51"/>
    </row>
    <row r="337" customFormat="false" ht="15.75" hidden="false" customHeight="true" outlineLevel="0" collapsed="false">
      <c r="A337" s="51"/>
      <c r="B337" s="51"/>
      <c r="C337" s="63"/>
      <c r="D337" s="51"/>
    </row>
    <row r="338" customFormat="false" ht="15.75" hidden="false" customHeight="true" outlineLevel="0" collapsed="false">
      <c r="A338" s="51"/>
      <c r="B338" s="51"/>
      <c r="C338" s="63"/>
      <c r="D338" s="51"/>
    </row>
    <row r="339" customFormat="false" ht="15.75" hidden="false" customHeight="true" outlineLevel="0" collapsed="false">
      <c r="A339" s="51"/>
      <c r="B339" s="51"/>
      <c r="C339" s="63"/>
      <c r="D339" s="51"/>
    </row>
    <row r="340" customFormat="false" ht="15.75" hidden="false" customHeight="true" outlineLevel="0" collapsed="false">
      <c r="A340" s="51"/>
      <c r="B340" s="51"/>
      <c r="C340" s="63"/>
      <c r="D340" s="51"/>
    </row>
    <row r="341" customFormat="false" ht="15.75" hidden="false" customHeight="true" outlineLevel="0" collapsed="false">
      <c r="A341" s="51"/>
      <c r="B341" s="51"/>
      <c r="C341" s="63"/>
      <c r="D341" s="51"/>
    </row>
    <row r="342" customFormat="false" ht="15.75" hidden="false" customHeight="true" outlineLevel="0" collapsed="false">
      <c r="A342" s="51"/>
      <c r="B342" s="51"/>
      <c r="C342" s="63"/>
      <c r="D342" s="51"/>
    </row>
    <row r="343" customFormat="false" ht="15.75" hidden="false" customHeight="true" outlineLevel="0" collapsed="false">
      <c r="A343" s="51"/>
      <c r="B343" s="51"/>
      <c r="C343" s="63"/>
      <c r="D343" s="51"/>
    </row>
    <row r="344" customFormat="false" ht="15.75" hidden="false" customHeight="true" outlineLevel="0" collapsed="false">
      <c r="A344" s="51"/>
      <c r="B344" s="51"/>
      <c r="C344" s="63"/>
      <c r="D344" s="51"/>
    </row>
    <row r="345" customFormat="false" ht="15.75" hidden="false" customHeight="true" outlineLevel="0" collapsed="false">
      <c r="A345" s="51"/>
      <c r="B345" s="51"/>
      <c r="C345" s="63"/>
      <c r="D345" s="51"/>
    </row>
    <row r="346" customFormat="false" ht="15.75" hidden="false" customHeight="true" outlineLevel="0" collapsed="false">
      <c r="A346" s="51"/>
      <c r="B346" s="51"/>
      <c r="C346" s="63"/>
      <c r="D346" s="51"/>
    </row>
    <row r="347" customFormat="false" ht="15.75" hidden="false" customHeight="true" outlineLevel="0" collapsed="false">
      <c r="A347" s="51"/>
      <c r="B347" s="51"/>
      <c r="C347" s="63"/>
      <c r="D347" s="51"/>
    </row>
    <row r="348" customFormat="false" ht="15.75" hidden="false" customHeight="true" outlineLevel="0" collapsed="false">
      <c r="A348" s="51"/>
      <c r="B348" s="51"/>
      <c r="C348" s="63"/>
      <c r="D348" s="51"/>
    </row>
    <row r="349" customFormat="false" ht="15.75" hidden="false" customHeight="true" outlineLevel="0" collapsed="false">
      <c r="A349" s="51"/>
      <c r="B349" s="51"/>
      <c r="C349" s="63"/>
      <c r="D349" s="51"/>
    </row>
    <row r="350" customFormat="false" ht="15.75" hidden="false" customHeight="true" outlineLevel="0" collapsed="false">
      <c r="A350" s="51"/>
      <c r="B350" s="51"/>
      <c r="C350" s="63"/>
      <c r="D350" s="51"/>
    </row>
    <row r="351" customFormat="false" ht="15.75" hidden="false" customHeight="true" outlineLevel="0" collapsed="false">
      <c r="A351" s="51"/>
      <c r="B351" s="51"/>
      <c r="C351" s="63"/>
      <c r="D351" s="51"/>
    </row>
    <row r="352" customFormat="false" ht="15.75" hidden="false" customHeight="true" outlineLevel="0" collapsed="false">
      <c r="A352" s="51"/>
      <c r="B352" s="51"/>
      <c r="C352" s="63"/>
      <c r="D352" s="51"/>
    </row>
    <row r="353" customFormat="false" ht="15.75" hidden="false" customHeight="true" outlineLevel="0" collapsed="false">
      <c r="A353" s="51"/>
      <c r="B353" s="51"/>
      <c r="C353" s="63"/>
      <c r="D353" s="51"/>
    </row>
    <row r="354" customFormat="false" ht="15.75" hidden="false" customHeight="true" outlineLevel="0" collapsed="false">
      <c r="A354" s="51"/>
      <c r="B354" s="51"/>
      <c r="C354" s="63"/>
      <c r="D354" s="51"/>
    </row>
    <row r="355" customFormat="false" ht="15.75" hidden="false" customHeight="true" outlineLevel="0" collapsed="false">
      <c r="A355" s="51"/>
      <c r="B355" s="51"/>
      <c r="C355" s="63"/>
      <c r="D355" s="51"/>
    </row>
    <row r="356" customFormat="false" ht="15.75" hidden="false" customHeight="true" outlineLevel="0" collapsed="false">
      <c r="A356" s="51"/>
      <c r="B356" s="51"/>
      <c r="C356" s="63"/>
      <c r="D356" s="51"/>
    </row>
    <row r="357" customFormat="false" ht="15.75" hidden="false" customHeight="true" outlineLevel="0" collapsed="false">
      <c r="A357" s="51"/>
      <c r="B357" s="51"/>
      <c r="C357" s="63"/>
      <c r="D357" s="51"/>
    </row>
    <row r="358" customFormat="false" ht="15.75" hidden="false" customHeight="true" outlineLevel="0" collapsed="false">
      <c r="A358" s="51"/>
      <c r="B358" s="51"/>
      <c r="C358" s="63"/>
      <c r="D358" s="51"/>
    </row>
    <row r="359" customFormat="false" ht="15.75" hidden="false" customHeight="true" outlineLevel="0" collapsed="false">
      <c r="A359" s="51"/>
      <c r="B359" s="51"/>
      <c r="C359" s="63"/>
      <c r="D359" s="51"/>
    </row>
    <row r="360" customFormat="false" ht="15.75" hidden="false" customHeight="true" outlineLevel="0" collapsed="false">
      <c r="A360" s="51"/>
      <c r="B360" s="51"/>
      <c r="C360" s="63"/>
      <c r="D360" s="51"/>
    </row>
    <row r="361" customFormat="false" ht="15.75" hidden="false" customHeight="true" outlineLevel="0" collapsed="false">
      <c r="A361" s="51"/>
      <c r="B361" s="51"/>
      <c r="C361" s="63"/>
      <c r="D361" s="51"/>
    </row>
    <row r="362" customFormat="false" ht="15.75" hidden="false" customHeight="true" outlineLevel="0" collapsed="false">
      <c r="A362" s="51"/>
      <c r="B362" s="51"/>
      <c r="C362" s="63"/>
      <c r="D362" s="51"/>
    </row>
    <row r="363" customFormat="false" ht="15.75" hidden="false" customHeight="true" outlineLevel="0" collapsed="false">
      <c r="A363" s="51"/>
      <c r="B363" s="51"/>
      <c r="C363" s="63"/>
      <c r="D363" s="51"/>
    </row>
    <row r="364" customFormat="false" ht="15.75" hidden="false" customHeight="true" outlineLevel="0" collapsed="false">
      <c r="A364" s="51"/>
      <c r="B364" s="51"/>
      <c r="C364" s="63"/>
      <c r="D364" s="51"/>
    </row>
    <row r="365" customFormat="false" ht="15.75" hidden="false" customHeight="true" outlineLevel="0" collapsed="false">
      <c r="A365" s="51"/>
      <c r="B365" s="51"/>
      <c r="C365" s="63"/>
      <c r="D365" s="51"/>
    </row>
    <row r="366" customFormat="false" ht="15.75" hidden="false" customHeight="true" outlineLevel="0" collapsed="false">
      <c r="A366" s="51"/>
      <c r="B366" s="51"/>
      <c r="C366" s="63"/>
      <c r="D366" s="51"/>
    </row>
    <row r="367" customFormat="false" ht="15.75" hidden="false" customHeight="true" outlineLevel="0" collapsed="false">
      <c r="A367" s="51"/>
      <c r="B367" s="51"/>
      <c r="C367" s="63"/>
      <c r="D367" s="51"/>
    </row>
    <row r="368" customFormat="false" ht="15.75" hidden="false" customHeight="true" outlineLevel="0" collapsed="false">
      <c r="A368" s="51"/>
      <c r="B368" s="51"/>
      <c r="C368" s="63"/>
      <c r="D368" s="51"/>
    </row>
    <row r="369" customFormat="false" ht="15.75" hidden="false" customHeight="true" outlineLevel="0" collapsed="false">
      <c r="A369" s="51"/>
      <c r="B369" s="51"/>
      <c r="C369" s="63"/>
      <c r="D369" s="51"/>
    </row>
    <row r="370" customFormat="false" ht="15.75" hidden="false" customHeight="true" outlineLevel="0" collapsed="false">
      <c r="A370" s="51"/>
      <c r="B370" s="51"/>
      <c r="C370" s="63"/>
      <c r="D370" s="51"/>
    </row>
    <row r="371" customFormat="false" ht="15.75" hidden="false" customHeight="true" outlineLevel="0" collapsed="false">
      <c r="A371" s="51"/>
      <c r="B371" s="51"/>
      <c r="C371" s="63"/>
      <c r="D371" s="51"/>
    </row>
    <row r="372" customFormat="false" ht="15.75" hidden="false" customHeight="true" outlineLevel="0" collapsed="false">
      <c r="A372" s="51"/>
      <c r="B372" s="51"/>
      <c r="C372" s="63"/>
      <c r="D372" s="51"/>
    </row>
    <row r="373" customFormat="false" ht="15.75" hidden="false" customHeight="true" outlineLevel="0" collapsed="false">
      <c r="A373" s="51"/>
      <c r="B373" s="51"/>
      <c r="C373" s="63"/>
      <c r="D373" s="51"/>
    </row>
    <row r="374" customFormat="false" ht="15.75" hidden="false" customHeight="true" outlineLevel="0" collapsed="false">
      <c r="A374" s="51"/>
      <c r="B374" s="51"/>
      <c r="C374" s="63"/>
      <c r="D374" s="51"/>
    </row>
    <row r="375" customFormat="false" ht="15.75" hidden="false" customHeight="true" outlineLevel="0" collapsed="false">
      <c r="A375" s="51"/>
      <c r="B375" s="51"/>
      <c r="C375" s="63"/>
      <c r="D375" s="51"/>
    </row>
    <row r="376" customFormat="false" ht="15.75" hidden="false" customHeight="true" outlineLevel="0" collapsed="false">
      <c r="A376" s="51"/>
      <c r="B376" s="51"/>
      <c r="C376" s="63"/>
      <c r="D376" s="51"/>
    </row>
    <row r="377" customFormat="false" ht="15.75" hidden="false" customHeight="true" outlineLevel="0" collapsed="false">
      <c r="A377" s="51"/>
      <c r="B377" s="51"/>
      <c r="C377" s="63"/>
      <c r="D377" s="51"/>
    </row>
    <row r="378" customFormat="false" ht="15.75" hidden="false" customHeight="true" outlineLevel="0" collapsed="false">
      <c r="A378" s="51"/>
      <c r="B378" s="51"/>
      <c r="C378" s="63"/>
      <c r="D378" s="51"/>
    </row>
    <row r="379" customFormat="false" ht="15.75" hidden="false" customHeight="true" outlineLevel="0" collapsed="false">
      <c r="A379" s="51"/>
      <c r="B379" s="51"/>
      <c r="C379" s="63"/>
      <c r="D379" s="51"/>
    </row>
    <row r="380" customFormat="false" ht="15.75" hidden="false" customHeight="true" outlineLevel="0" collapsed="false">
      <c r="A380" s="51"/>
      <c r="B380" s="51"/>
      <c r="C380" s="63"/>
      <c r="D380" s="51"/>
    </row>
    <row r="381" customFormat="false" ht="15.75" hidden="false" customHeight="true" outlineLevel="0" collapsed="false">
      <c r="A381" s="51"/>
      <c r="B381" s="51"/>
      <c r="C381" s="63"/>
      <c r="D381" s="51"/>
    </row>
    <row r="382" customFormat="false" ht="15.75" hidden="false" customHeight="true" outlineLevel="0" collapsed="false">
      <c r="A382" s="51"/>
      <c r="B382" s="51"/>
      <c r="C382" s="63"/>
      <c r="D382" s="51"/>
    </row>
    <row r="383" customFormat="false" ht="15.75" hidden="false" customHeight="true" outlineLevel="0" collapsed="false">
      <c r="A383" s="51"/>
      <c r="B383" s="51"/>
      <c r="C383" s="63"/>
      <c r="D383" s="51"/>
    </row>
    <row r="384" customFormat="false" ht="15.75" hidden="false" customHeight="true" outlineLevel="0" collapsed="false">
      <c r="A384" s="51"/>
      <c r="B384" s="51"/>
      <c r="C384" s="63"/>
      <c r="D384" s="51"/>
    </row>
    <row r="385" customFormat="false" ht="15.75" hidden="false" customHeight="true" outlineLevel="0" collapsed="false">
      <c r="A385" s="51"/>
      <c r="B385" s="51"/>
      <c r="C385" s="63"/>
      <c r="D385" s="51"/>
    </row>
    <row r="386" customFormat="false" ht="15.75" hidden="false" customHeight="true" outlineLevel="0" collapsed="false">
      <c r="A386" s="51"/>
      <c r="B386" s="51"/>
      <c r="C386" s="63"/>
      <c r="D386" s="51"/>
    </row>
    <row r="387" customFormat="false" ht="15.75" hidden="false" customHeight="true" outlineLevel="0" collapsed="false">
      <c r="A387" s="51"/>
      <c r="B387" s="51"/>
      <c r="C387" s="63"/>
      <c r="D387" s="51"/>
    </row>
    <row r="388" customFormat="false" ht="15.75" hidden="false" customHeight="true" outlineLevel="0" collapsed="false">
      <c r="A388" s="51"/>
      <c r="B388" s="51"/>
      <c r="C388" s="63"/>
      <c r="D388" s="51"/>
    </row>
    <row r="389" customFormat="false" ht="15.75" hidden="false" customHeight="true" outlineLevel="0" collapsed="false">
      <c r="A389" s="51"/>
      <c r="B389" s="51"/>
      <c r="C389" s="63"/>
      <c r="D389" s="51"/>
    </row>
    <row r="390" customFormat="false" ht="15.75" hidden="false" customHeight="true" outlineLevel="0" collapsed="false">
      <c r="A390" s="51"/>
      <c r="B390" s="51"/>
      <c r="C390" s="63"/>
      <c r="D390" s="51"/>
    </row>
    <row r="391" customFormat="false" ht="15.75" hidden="false" customHeight="true" outlineLevel="0" collapsed="false">
      <c r="A391" s="51"/>
      <c r="B391" s="51"/>
      <c r="C391" s="63"/>
      <c r="D391" s="51"/>
    </row>
    <row r="392" customFormat="false" ht="15.75" hidden="false" customHeight="true" outlineLevel="0" collapsed="false">
      <c r="A392" s="51"/>
      <c r="B392" s="51"/>
      <c r="C392" s="63"/>
      <c r="D392" s="51"/>
    </row>
    <row r="393" customFormat="false" ht="15.75" hidden="false" customHeight="true" outlineLevel="0" collapsed="false">
      <c r="A393" s="51"/>
      <c r="B393" s="51"/>
      <c r="C393" s="63"/>
      <c r="D393" s="51"/>
    </row>
    <row r="394" customFormat="false" ht="15.75" hidden="false" customHeight="true" outlineLevel="0" collapsed="false">
      <c r="A394" s="51"/>
      <c r="B394" s="51"/>
      <c r="C394" s="63"/>
      <c r="D394" s="51"/>
    </row>
    <row r="395" customFormat="false" ht="15.75" hidden="false" customHeight="true" outlineLevel="0" collapsed="false">
      <c r="A395" s="51"/>
      <c r="B395" s="51"/>
      <c r="C395" s="63"/>
      <c r="D395" s="51"/>
    </row>
    <row r="396" customFormat="false" ht="15.75" hidden="false" customHeight="true" outlineLevel="0" collapsed="false">
      <c r="A396" s="51"/>
      <c r="B396" s="51"/>
      <c r="C396" s="63"/>
      <c r="D396" s="51"/>
    </row>
    <row r="397" customFormat="false" ht="15.75" hidden="false" customHeight="true" outlineLevel="0" collapsed="false">
      <c r="A397" s="51"/>
      <c r="B397" s="51"/>
      <c r="C397" s="63"/>
      <c r="D397" s="51"/>
    </row>
    <row r="398" customFormat="false" ht="15.75" hidden="false" customHeight="true" outlineLevel="0" collapsed="false">
      <c r="A398" s="51"/>
      <c r="B398" s="51"/>
      <c r="C398" s="63"/>
      <c r="D398" s="51"/>
    </row>
    <row r="399" customFormat="false" ht="15.75" hidden="false" customHeight="true" outlineLevel="0" collapsed="false">
      <c r="A399" s="51"/>
      <c r="B399" s="51"/>
      <c r="C399" s="63"/>
      <c r="D399" s="51"/>
    </row>
    <row r="400" customFormat="false" ht="15.75" hidden="false" customHeight="true" outlineLevel="0" collapsed="false">
      <c r="A400" s="51"/>
      <c r="B400" s="51"/>
      <c r="C400" s="63"/>
      <c r="D400" s="51"/>
    </row>
    <row r="401" customFormat="false" ht="15.75" hidden="false" customHeight="true" outlineLevel="0" collapsed="false">
      <c r="A401" s="51"/>
      <c r="B401" s="51"/>
      <c r="C401" s="63"/>
      <c r="D401" s="51"/>
    </row>
    <row r="402" customFormat="false" ht="15.75" hidden="false" customHeight="true" outlineLevel="0" collapsed="false">
      <c r="A402" s="51"/>
      <c r="B402" s="51"/>
      <c r="C402" s="63"/>
      <c r="D402" s="51"/>
    </row>
    <row r="403" customFormat="false" ht="15.75" hidden="false" customHeight="true" outlineLevel="0" collapsed="false">
      <c r="A403" s="51"/>
      <c r="B403" s="51"/>
      <c r="C403" s="63"/>
      <c r="D403" s="51"/>
    </row>
    <row r="404" customFormat="false" ht="15.75" hidden="false" customHeight="true" outlineLevel="0" collapsed="false">
      <c r="A404" s="51"/>
      <c r="B404" s="51"/>
      <c r="C404" s="63"/>
      <c r="D404" s="51"/>
    </row>
    <row r="405" customFormat="false" ht="15.75" hidden="false" customHeight="true" outlineLevel="0" collapsed="false">
      <c r="A405" s="51"/>
      <c r="B405" s="51"/>
      <c r="C405" s="63"/>
      <c r="D405" s="51"/>
    </row>
    <row r="406" customFormat="false" ht="15.75" hidden="false" customHeight="true" outlineLevel="0" collapsed="false">
      <c r="A406" s="51"/>
      <c r="B406" s="51"/>
      <c r="C406" s="63"/>
      <c r="D406" s="51"/>
    </row>
    <row r="407" customFormat="false" ht="15.75" hidden="false" customHeight="true" outlineLevel="0" collapsed="false">
      <c r="A407" s="51"/>
      <c r="B407" s="51"/>
      <c r="C407" s="63"/>
      <c r="D407" s="51"/>
    </row>
    <row r="408" customFormat="false" ht="15.75" hidden="false" customHeight="true" outlineLevel="0" collapsed="false">
      <c r="A408" s="51"/>
      <c r="B408" s="51"/>
      <c r="C408" s="63"/>
      <c r="D408" s="51"/>
    </row>
    <row r="409" customFormat="false" ht="15.75" hidden="false" customHeight="true" outlineLevel="0" collapsed="false">
      <c r="A409" s="51"/>
      <c r="B409" s="51"/>
      <c r="C409" s="63"/>
      <c r="D409" s="51"/>
    </row>
    <row r="410" customFormat="false" ht="15.75" hidden="false" customHeight="true" outlineLevel="0" collapsed="false">
      <c r="A410" s="51"/>
      <c r="B410" s="51"/>
      <c r="C410" s="63"/>
      <c r="D410" s="51"/>
    </row>
    <row r="411" customFormat="false" ht="15.75" hidden="false" customHeight="true" outlineLevel="0" collapsed="false">
      <c r="A411" s="51"/>
      <c r="B411" s="51"/>
      <c r="C411" s="63"/>
      <c r="D411" s="51"/>
    </row>
    <row r="412" customFormat="false" ht="15.75" hidden="false" customHeight="true" outlineLevel="0" collapsed="false">
      <c r="A412" s="51"/>
      <c r="B412" s="51"/>
      <c r="C412" s="63"/>
      <c r="D412" s="51"/>
    </row>
    <row r="413" customFormat="false" ht="15.75" hidden="false" customHeight="true" outlineLevel="0" collapsed="false">
      <c r="A413" s="51"/>
      <c r="B413" s="51"/>
      <c r="C413" s="63"/>
      <c r="D413" s="51"/>
    </row>
    <row r="414" customFormat="false" ht="15.75" hidden="false" customHeight="true" outlineLevel="0" collapsed="false">
      <c r="A414" s="51"/>
      <c r="B414" s="51"/>
      <c r="C414" s="63"/>
      <c r="D414" s="51"/>
    </row>
    <row r="415" customFormat="false" ht="15.75" hidden="false" customHeight="true" outlineLevel="0" collapsed="false">
      <c r="A415" s="51"/>
      <c r="B415" s="51"/>
      <c r="C415" s="63"/>
      <c r="D415" s="51"/>
    </row>
    <row r="416" customFormat="false" ht="15.75" hidden="false" customHeight="true" outlineLevel="0" collapsed="false">
      <c r="A416" s="51"/>
      <c r="B416" s="51"/>
      <c r="C416" s="63"/>
      <c r="D416" s="51"/>
    </row>
    <row r="417" customFormat="false" ht="15.75" hidden="false" customHeight="true" outlineLevel="0" collapsed="false">
      <c r="A417" s="51"/>
      <c r="B417" s="51"/>
      <c r="C417" s="63"/>
      <c r="D417" s="51"/>
    </row>
    <row r="418" customFormat="false" ht="15.75" hidden="false" customHeight="true" outlineLevel="0" collapsed="false">
      <c r="A418" s="51"/>
      <c r="B418" s="51"/>
      <c r="C418" s="63"/>
      <c r="D418" s="51"/>
    </row>
    <row r="419" customFormat="false" ht="15.75" hidden="false" customHeight="true" outlineLevel="0" collapsed="false">
      <c r="A419" s="51"/>
      <c r="B419" s="51"/>
      <c r="C419" s="63"/>
      <c r="D419" s="51"/>
    </row>
    <row r="420" customFormat="false" ht="15.75" hidden="false" customHeight="true" outlineLevel="0" collapsed="false">
      <c r="A420" s="51"/>
      <c r="B420" s="51"/>
      <c r="C420" s="63"/>
      <c r="D420" s="51"/>
    </row>
    <row r="421" customFormat="false" ht="15.75" hidden="false" customHeight="true" outlineLevel="0" collapsed="false">
      <c r="A421" s="51"/>
      <c r="B421" s="51"/>
      <c r="C421" s="63"/>
      <c r="D421" s="51"/>
    </row>
    <row r="422" customFormat="false" ht="15.75" hidden="false" customHeight="true" outlineLevel="0" collapsed="false">
      <c r="A422" s="51"/>
      <c r="B422" s="51"/>
      <c r="C422" s="63"/>
      <c r="D422" s="51"/>
    </row>
    <row r="423" customFormat="false" ht="15.75" hidden="false" customHeight="true" outlineLevel="0" collapsed="false">
      <c r="A423" s="51"/>
      <c r="B423" s="51"/>
      <c r="C423" s="63"/>
      <c r="D423" s="51"/>
    </row>
    <row r="424" customFormat="false" ht="15.75" hidden="false" customHeight="true" outlineLevel="0" collapsed="false">
      <c r="A424" s="51"/>
      <c r="B424" s="51"/>
      <c r="C424" s="63"/>
      <c r="D424" s="51"/>
    </row>
    <row r="425" customFormat="false" ht="15.75" hidden="false" customHeight="true" outlineLevel="0" collapsed="false">
      <c r="A425" s="51"/>
      <c r="B425" s="51"/>
      <c r="C425" s="63"/>
      <c r="D425" s="51"/>
    </row>
    <row r="426" customFormat="false" ht="15.75" hidden="false" customHeight="true" outlineLevel="0" collapsed="false">
      <c r="A426" s="51"/>
      <c r="B426" s="51"/>
      <c r="C426" s="63"/>
      <c r="D426" s="51"/>
    </row>
    <row r="427" customFormat="false" ht="15.75" hidden="false" customHeight="true" outlineLevel="0" collapsed="false">
      <c r="A427" s="51"/>
      <c r="B427" s="51"/>
      <c r="C427" s="63"/>
      <c r="D427" s="51"/>
    </row>
    <row r="428" customFormat="false" ht="15.75" hidden="false" customHeight="true" outlineLevel="0" collapsed="false">
      <c r="A428" s="51"/>
      <c r="B428" s="51"/>
      <c r="C428" s="63"/>
      <c r="D428" s="51"/>
    </row>
    <row r="429" customFormat="false" ht="15.75" hidden="false" customHeight="true" outlineLevel="0" collapsed="false">
      <c r="A429" s="51"/>
      <c r="B429" s="51"/>
      <c r="C429" s="63"/>
      <c r="D429" s="51"/>
    </row>
    <row r="430" customFormat="false" ht="15.75" hidden="false" customHeight="true" outlineLevel="0" collapsed="false">
      <c r="A430" s="51"/>
      <c r="B430" s="51"/>
      <c r="C430" s="63"/>
      <c r="D430" s="51"/>
    </row>
    <row r="431" customFormat="false" ht="15.75" hidden="false" customHeight="true" outlineLevel="0" collapsed="false">
      <c r="A431" s="51"/>
      <c r="B431" s="51"/>
      <c r="C431" s="63"/>
      <c r="D431" s="51"/>
    </row>
    <row r="432" customFormat="false" ht="15.75" hidden="false" customHeight="true" outlineLevel="0" collapsed="false">
      <c r="A432" s="51"/>
      <c r="B432" s="51"/>
      <c r="C432" s="63"/>
      <c r="D432" s="51"/>
    </row>
    <row r="433" customFormat="false" ht="15.75" hidden="false" customHeight="true" outlineLevel="0" collapsed="false">
      <c r="A433" s="51"/>
      <c r="B433" s="51"/>
      <c r="C433" s="63"/>
      <c r="D433" s="51"/>
    </row>
    <row r="434" customFormat="false" ht="15.75" hidden="false" customHeight="true" outlineLevel="0" collapsed="false">
      <c r="A434" s="51"/>
      <c r="B434" s="51"/>
      <c r="C434" s="63"/>
      <c r="D434" s="51"/>
    </row>
    <row r="435" customFormat="false" ht="15.75" hidden="false" customHeight="true" outlineLevel="0" collapsed="false">
      <c r="A435" s="51"/>
      <c r="B435" s="51"/>
      <c r="C435" s="63"/>
      <c r="D435" s="51"/>
    </row>
    <row r="436" customFormat="false" ht="15.75" hidden="false" customHeight="true" outlineLevel="0" collapsed="false">
      <c r="A436" s="51"/>
      <c r="B436" s="51"/>
      <c r="C436" s="63"/>
      <c r="D436" s="51"/>
    </row>
    <row r="437" customFormat="false" ht="15.75" hidden="false" customHeight="true" outlineLevel="0" collapsed="false">
      <c r="A437" s="51"/>
      <c r="B437" s="51"/>
      <c r="C437" s="63"/>
      <c r="D437" s="51"/>
    </row>
    <row r="438" customFormat="false" ht="15.75" hidden="false" customHeight="true" outlineLevel="0" collapsed="false">
      <c r="A438" s="51"/>
      <c r="B438" s="51"/>
      <c r="C438" s="63"/>
      <c r="D438" s="51"/>
    </row>
    <row r="439" customFormat="false" ht="15.75" hidden="false" customHeight="true" outlineLevel="0" collapsed="false">
      <c r="A439" s="51"/>
      <c r="B439" s="51"/>
      <c r="C439" s="63"/>
      <c r="D439" s="51"/>
    </row>
    <row r="440" customFormat="false" ht="15.75" hidden="false" customHeight="true" outlineLevel="0" collapsed="false">
      <c r="A440" s="51"/>
      <c r="B440" s="51"/>
      <c r="C440" s="63"/>
      <c r="D440" s="51"/>
    </row>
    <row r="441" customFormat="false" ht="15.75" hidden="false" customHeight="true" outlineLevel="0" collapsed="false">
      <c r="A441" s="51"/>
      <c r="B441" s="51"/>
      <c r="C441" s="63"/>
      <c r="D441" s="51"/>
    </row>
    <row r="442" customFormat="false" ht="15.75" hidden="false" customHeight="true" outlineLevel="0" collapsed="false">
      <c r="A442" s="51"/>
      <c r="B442" s="51"/>
      <c r="C442" s="63"/>
      <c r="D442" s="51"/>
    </row>
    <row r="443" customFormat="false" ht="15.75" hidden="false" customHeight="true" outlineLevel="0" collapsed="false">
      <c r="A443" s="51"/>
      <c r="B443" s="51"/>
      <c r="C443" s="63"/>
      <c r="D443" s="51"/>
    </row>
    <row r="444" customFormat="false" ht="15.75" hidden="false" customHeight="true" outlineLevel="0" collapsed="false">
      <c r="A444" s="51"/>
      <c r="B444" s="51"/>
      <c r="C444" s="63"/>
      <c r="D444" s="51"/>
    </row>
    <row r="445" customFormat="false" ht="15.75" hidden="false" customHeight="true" outlineLevel="0" collapsed="false">
      <c r="A445" s="51"/>
      <c r="B445" s="51"/>
      <c r="C445" s="63"/>
      <c r="D445" s="51"/>
    </row>
    <row r="446" customFormat="false" ht="15.75" hidden="false" customHeight="true" outlineLevel="0" collapsed="false">
      <c r="A446" s="51"/>
      <c r="B446" s="51"/>
      <c r="C446" s="63"/>
      <c r="D446" s="51"/>
    </row>
    <row r="447" customFormat="false" ht="15.75" hidden="false" customHeight="true" outlineLevel="0" collapsed="false">
      <c r="A447" s="51"/>
      <c r="B447" s="51"/>
      <c r="C447" s="63"/>
      <c r="D447" s="51"/>
    </row>
    <row r="448" customFormat="false" ht="15.75" hidden="false" customHeight="true" outlineLevel="0" collapsed="false">
      <c r="A448" s="51"/>
      <c r="B448" s="51"/>
      <c r="C448" s="63"/>
      <c r="D448" s="51"/>
    </row>
    <row r="449" customFormat="false" ht="15.75" hidden="false" customHeight="true" outlineLevel="0" collapsed="false">
      <c r="A449" s="51"/>
      <c r="B449" s="51"/>
      <c r="C449" s="63"/>
      <c r="D449" s="51"/>
    </row>
    <row r="450" customFormat="false" ht="15.75" hidden="false" customHeight="true" outlineLevel="0" collapsed="false">
      <c r="A450" s="51"/>
      <c r="B450" s="51"/>
      <c r="C450" s="63"/>
      <c r="D450" s="51"/>
    </row>
    <row r="451" customFormat="false" ht="15.75" hidden="false" customHeight="true" outlineLevel="0" collapsed="false">
      <c r="A451" s="51"/>
      <c r="B451" s="51"/>
      <c r="C451" s="63"/>
      <c r="D451" s="51"/>
    </row>
    <row r="452" customFormat="false" ht="15.75" hidden="false" customHeight="true" outlineLevel="0" collapsed="false">
      <c r="A452" s="51"/>
      <c r="B452" s="51"/>
      <c r="C452" s="63"/>
      <c r="D452" s="51"/>
    </row>
    <row r="453" customFormat="false" ht="15.75" hidden="false" customHeight="true" outlineLevel="0" collapsed="false">
      <c r="A453" s="51"/>
      <c r="B453" s="51"/>
      <c r="C453" s="63"/>
      <c r="D453" s="51"/>
    </row>
    <row r="454" customFormat="false" ht="15.75" hidden="false" customHeight="true" outlineLevel="0" collapsed="false">
      <c r="A454" s="51"/>
      <c r="B454" s="51"/>
      <c r="C454" s="63"/>
      <c r="D454" s="51"/>
    </row>
    <row r="455" customFormat="false" ht="15.75" hidden="false" customHeight="true" outlineLevel="0" collapsed="false">
      <c r="A455" s="51"/>
      <c r="B455" s="51"/>
      <c r="C455" s="63"/>
      <c r="D455" s="51"/>
    </row>
    <row r="456" customFormat="false" ht="15.75" hidden="false" customHeight="true" outlineLevel="0" collapsed="false">
      <c r="A456" s="51"/>
      <c r="B456" s="51"/>
      <c r="C456" s="63"/>
      <c r="D456" s="51"/>
    </row>
    <row r="457" customFormat="false" ht="15.75" hidden="false" customHeight="true" outlineLevel="0" collapsed="false">
      <c r="A457" s="51"/>
      <c r="B457" s="51"/>
      <c r="C457" s="63"/>
      <c r="D457" s="51"/>
    </row>
    <row r="458" customFormat="false" ht="15.75" hidden="false" customHeight="true" outlineLevel="0" collapsed="false">
      <c r="A458" s="51"/>
      <c r="B458" s="51"/>
      <c r="C458" s="63"/>
      <c r="D458" s="51"/>
    </row>
    <row r="459" customFormat="false" ht="15.75" hidden="false" customHeight="true" outlineLevel="0" collapsed="false">
      <c r="A459" s="51"/>
      <c r="B459" s="51"/>
      <c r="C459" s="63"/>
      <c r="D459" s="51"/>
    </row>
    <row r="460" customFormat="false" ht="15.75" hidden="false" customHeight="true" outlineLevel="0" collapsed="false">
      <c r="A460" s="51"/>
      <c r="B460" s="51"/>
      <c r="C460" s="63"/>
      <c r="D460" s="51"/>
    </row>
    <row r="461" customFormat="false" ht="15.75" hidden="false" customHeight="true" outlineLevel="0" collapsed="false">
      <c r="A461" s="51"/>
      <c r="B461" s="51"/>
      <c r="C461" s="63"/>
      <c r="D461" s="51"/>
    </row>
    <row r="462" customFormat="false" ht="15.75" hidden="false" customHeight="true" outlineLevel="0" collapsed="false">
      <c r="A462" s="51"/>
      <c r="B462" s="51"/>
      <c r="C462" s="63"/>
      <c r="D462" s="51"/>
    </row>
    <row r="463" customFormat="false" ht="15.75" hidden="false" customHeight="true" outlineLevel="0" collapsed="false">
      <c r="A463" s="51"/>
      <c r="B463" s="51"/>
      <c r="C463" s="63"/>
      <c r="D463" s="51"/>
    </row>
    <row r="464" customFormat="false" ht="15.75" hidden="false" customHeight="true" outlineLevel="0" collapsed="false">
      <c r="A464" s="51"/>
      <c r="B464" s="51"/>
      <c r="C464" s="63"/>
      <c r="D464" s="51"/>
    </row>
    <row r="465" customFormat="false" ht="15.75" hidden="false" customHeight="true" outlineLevel="0" collapsed="false">
      <c r="A465" s="51"/>
      <c r="B465" s="51"/>
      <c r="C465" s="63"/>
      <c r="D465" s="51"/>
    </row>
    <row r="466" customFormat="false" ht="15.75" hidden="false" customHeight="true" outlineLevel="0" collapsed="false">
      <c r="A466" s="51"/>
      <c r="B466" s="51"/>
      <c r="C466" s="63"/>
      <c r="D466" s="51"/>
    </row>
    <row r="467" customFormat="false" ht="15.75" hidden="false" customHeight="true" outlineLevel="0" collapsed="false">
      <c r="A467" s="51"/>
      <c r="B467" s="51"/>
      <c r="C467" s="63"/>
      <c r="D467" s="51"/>
    </row>
    <row r="468" customFormat="false" ht="15.75" hidden="false" customHeight="true" outlineLevel="0" collapsed="false">
      <c r="A468" s="51"/>
      <c r="B468" s="51"/>
      <c r="C468" s="63"/>
      <c r="D468" s="51"/>
    </row>
    <row r="469" customFormat="false" ht="15.75" hidden="false" customHeight="true" outlineLevel="0" collapsed="false">
      <c r="A469" s="51"/>
      <c r="B469" s="51"/>
      <c r="C469" s="63"/>
      <c r="D469" s="51"/>
    </row>
    <row r="470" customFormat="false" ht="15.75" hidden="false" customHeight="true" outlineLevel="0" collapsed="false">
      <c r="A470" s="51"/>
      <c r="B470" s="51"/>
      <c r="C470" s="63"/>
      <c r="D470" s="51"/>
    </row>
    <row r="471" customFormat="false" ht="15.75" hidden="false" customHeight="true" outlineLevel="0" collapsed="false">
      <c r="A471" s="51"/>
      <c r="B471" s="51"/>
      <c r="C471" s="63"/>
      <c r="D471" s="51"/>
    </row>
    <row r="472" customFormat="false" ht="15.75" hidden="false" customHeight="true" outlineLevel="0" collapsed="false">
      <c r="A472" s="51"/>
      <c r="B472" s="51"/>
      <c r="C472" s="63"/>
      <c r="D472" s="51"/>
    </row>
    <row r="473" customFormat="false" ht="15.75" hidden="false" customHeight="true" outlineLevel="0" collapsed="false">
      <c r="A473" s="51"/>
      <c r="B473" s="51"/>
      <c r="C473" s="63"/>
      <c r="D473" s="51"/>
    </row>
    <row r="474" customFormat="false" ht="15.75" hidden="false" customHeight="true" outlineLevel="0" collapsed="false">
      <c r="A474" s="51"/>
      <c r="B474" s="51"/>
      <c r="C474" s="63"/>
      <c r="D474" s="51"/>
    </row>
    <row r="475" customFormat="false" ht="15.75" hidden="false" customHeight="true" outlineLevel="0" collapsed="false">
      <c r="A475" s="51"/>
      <c r="B475" s="51"/>
      <c r="C475" s="63"/>
      <c r="D475" s="51"/>
    </row>
    <row r="476" customFormat="false" ht="15.75" hidden="false" customHeight="true" outlineLevel="0" collapsed="false">
      <c r="A476" s="51"/>
      <c r="B476" s="51"/>
      <c r="C476" s="63"/>
      <c r="D476" s="51"/>
    </row>
    <row r="477" customFormat="false" ht="15.75" hidden="false" customHeight="true" outlineLevel="0" collapsed="false">
      <c r="A477" s="51"/>
      <c r="B477" s="51"/>
      <c r="C477" s="63"/>
      <c r="D477" s="51"/>
    </row>
    <row r="478" customFormat="false" ht="15.75" hidden="false" customHeight="true" outlineLevel="0" collapsed="false">
      <c r="A478" s="51"/>
      <c r="B478" s="51"/>
      <c r="C478" s="63"/>
      <c r="D478" s="51"/>
    </row>
    <row r="479" customFormat="false" ht="15.75" hidden="false" customHeight="true" outlineLevel="0" collapsed="false">
      <c r="A479" s="51"/>
      <c r="B479" s="51"/>
      <c r="C479" s="63"/>
      <c r="D479" s="51"/>
    </row>
    <row r="480" customFormat="false" ht="15.75" hidden="false" customHeight="true" outlineLevel="0" collapsed="false">
      <c r="A480" s="51"/>
      <c r="B480" s="51"/>
      <c r="C480" s="63"/>
      <c r="D480" s="51"/>
    </row>
    <row r="481" customFormat="false" ht="15.75" hidden="false" customHeight="true" outlineLevel="0" collapsed="false">
      <c r="A481" s="51"/>
      <c r="B481" s="51"/>
      <c r="C481" s="63"/>
      <c r="D481" s="51"/>
    </row>
    <row r="482" customFormat="false" ht="15.75" hidden="false" customHeight="true" outlineLevel="0" collapsed="false">
      <c r="A482" s="51"/>
      <c r="B482" s="51"/>
      <c r="C482" s="63"/>
      <c r="D482" s="51"/>
    </row>
    <row r="483" customFormat="false" ht="15.75" hidden="false" customHeight="true" outlineLevel="0" collapsed="false">
      <c r="A483" s="51"/>
      <c r="B483" s="51"/>
      <c r="C483" s="63"/>
      <c r="D483" s="51"/>
    </row>
    <row r="484" customFormat="false" ht="15.75" hidden="false" customHeight="true" outlineLevel="0" collapsed="false">
      <c r="A484" s="51"/>
      <c r="B484" s="51"/>
      <c r="C484" s="63"/>
      <c r="D484" s="51"/>
    </row>
    <row r="485" customFormat="false" ht="15.75" hidden="false" customHeight="true" outlineLevel="0" collapsed="false">
      <c r="A485" s="51"/>
      <c r="B485" s="51"/>
      <c r="C485" s="63"/>
      <c r="D485" s="51"/>
    </row>
    <row r="486" customFormat="false" ht="15.75" hidden="false" customHeight="true" outlineLevel="0" collapsed="false">
      <c r="A486" s="51"/>
      <c r="B486" s="51"/>
      <c r="C486" s="63"/>
      <c r="D486" s="51"/>
    </row>
    <row r="487" customFormat="false" ht="15.75" hidden="false" customHeight="true" outlineLevel="0" collapsed="false">
      <c r="A487" s="51"/>
      <c r="B487" s="51"/>
      <c r="C487" s="63"/>
      <c r="D487" s="51"/>
    </row>
    <row r="488" customFormat="false" ht="15.75" hidden="false" customHeight="true" outlineLevel="0" collapsed="false">
      <c r="A488" s="51"/>
      <c r="B488" s="51"/>
      <c r="C488" s="63"/>
      <c r="D488" s="51"/>
    </row>
    <row r="489" customFormat="false" ht="15.75" hidden="false" customHeight="true" outlineLevel="0" collapsed="false">
      <c r="A489" s="51"/>
      <c r="B489" s="51"/>
      <c r="C489" s="63"/>
      <c r="D489" s="51"/>
    </row>
    <row r="490" customFormat="false" ht="15.75" hidden="false" customHeight="true" outlineLevel="0" collapsed="false">
      <c r="A490" s="51"/>
      <c r="B490" s="51"/>
      <c r="C490" s="63"/>
      <c r="D490" s="51"/>
    </row>
    <row r="491" customFormat="false" ht="15.75" hidden="false" customHeight="true" outlineLevel="0" collapsed="false">
      <c r="A491" s="51"/>
      <c r="B491" s="51"/>
      <c r="C491" s="63"/>
      <c r="D491" s="51"/>
    </row>
    <row r="492" customFormat="false" ht="15.75" hidden="false" customHeight="true" outlineLevel="0" collapsed="false">
      <c r="A492" s="51"/>
      <c r="B492" s="51"/>
      <c r="C492" s="63"/>
      <c r="D492" s="51"/>
    </row>
    <row r="493" customFormat="false" ht="15.75" hidden="false" customHeight="true" outlineLevel="0" collapsed="false">
      <c r="A493" s="51"/>
      <c r="B493" s="51"/>
      <c r="C493" s="63"/>
      <c r="D493" s="51"/>
    </row>
    <row r="494" customFormat="false" ht="15.75" hidden="false" customHeight="true" outlineLevel="0" collapsed="false">
      <c r="A494" s="51"/>
      <c r="B494" s="51"/>
      <c r="C494" s="63"/>
      <c r="D494" s="51"/>
    </row>
    <row r="495" customFormat="false" ht="15.75" hidden="false" customHeight="true" outlineLevel="0" collapsed="false">
      <c r="A495" s="51"/>
      <c r="B495" s="51"/>
      <c r="C495" s="63"/>
      <c r="D495" s="51"/>
    </row>
    <row r="496" customFormat="false" ht="15.75" hidden="false" customHeight="true" outlineLevel="0" collapsed="false">
      <c r="A496" s="51"/>
      <c r="B496" s="51"/>
      <c r="C496" s="63"/>
      <c r="D496" s="51"/>
    </row>
    <row r="497" customFormat="false" ht="15.75" hidden="false" customHeight="true" outlineLevel="0" collapsed="false">
      <c r="A497" s="51"/>
      <c r="B497" s="51"/>
      <c r="C497" s="63"/>
      <c r="D497" s="51"/>
    </row>
    <row r="498" customFormat="false" ht="15.75" hidden="false" customHeight="true" outlineLevel="0" collapsed="false">
      <c r="A498" s="51"/>
      <c r="B498" s="51"/>
      <c r="C498" s="63"/>
      <c r="D498" s="51"/>
    </row>
    <row r="499" customFormat="false" ht="15.75" hidden="false" customHeight="true" outlineLevel="0" collapsed="false">
      <c r="A499" s="51"/>
      <c r="B499" s="51"/>
      <c r="C499" s="63"/>
      <c r="D499" s="51"/>
    </row>
    <row r="500" customFormat="false" ht="15.75" hidden="false" customHeight="true" outlineLevel="0" collapsed="false">
      <c r="A500" s="51"/>
      <c r="B500" s="51"/>
      <c r="C500" s="63"/>
      <c r="D500" s="51"/>
    </row>
    <row r="501" customFormat="false" ht="15.75" hidden="false" customHeight="true" outlineLevel="0" collapsed="false">
      <c r="A501" s="51"/>
      <c r="B501" s="51"/>
      <c r="C501" s="63"/>
      <c r="D501" s="51"/>
    </row>
    <row r="502" customFormat="false" ht="15.75" hidden="false" customHeight="true" outlineLevel="0" collapsed="false">
      <c r="A502" s="51"/>
      <c r="B502" s="51"/>
      <c r="C502" s="63"/>
      <c r="D502" s="51"/>
    </row>
    <row r="503" customFormat="false" ht="15.75" hidden="false" customHeight="true" outlineLevel="0" collapsed="false">
      <c r="A503" s="51"/>
      <c r="B503" s="51"/>
      <c r="C503" s="63"/>
      <c r="D503" s="51"/>
    </row>
    <row r="504" customFormat="false" ht="15.75" hidden="false" customHeight="true" outlineLevel="0" collapsed="false">
      <c r="A504" s="51"/>
      <c r="B504" s="51"/>
      <c r="C504" s="63"/>
      <c r="D504" s="51"/>
    </row>
    <row r="505" customFormat="false" ht="15.75" hidden="false" customHeight="true" outlineLevel="0" collapsed="false">
      <c r="A505" s="51"/>
      <c r="B505" s="51"/>
      <c r="C505" s="63"/>
      <c r="D505" s="51"/>
    </row>
    <row r="506" customFormat="false" ht="15.75" hidden="false" customHeight="true" outlineLevel="0" collapsed="false">
      <c r="A506" s="51"/>
      <c r="B506" s="51"/>
      <c r="C506" s="63"/>
      <c r="D506" s="51"/>
    </row>
    <row r="507" customFormat="false" ht="15.75" hidden="false" customHeight="true" outlineLevel="0" collapsed="false">
      <c r="A507" s="51"/>
      <c r="B507" s="51"/>
      <c r="C507" s="63"/>
      <c r="D507" s="51"/>
    </row>
    <row r="508" customFormat="false" ht="15.75" hidden="false" customHeight="true" outlineLevel="0" collapsed="false">
      <c r="A508" s="51"/>
      <c r="B508" s="51"/>
      <c r="C508" s="63"/>
      <c r="D508" s="51"/>
    </row>
    <row r="509" customFormat="false" ht="15.75" hidden="false" customHeight="true" outlineLevel="0" collapsed="false">
      <c r="A509" s="51"/>
      <c r="B509" s="51"/>
      <c r="C509" s="63"/>
      <c r="D509" s="51"/>
    </row>
    <row r="510" customFormat="false" ht="15.75" hidden="false" customHeight="true" outlineLevel="0" collapsed="false">
      <c r="A510" s="51"/>
      <c r="B510" s="51"/>
      <c r="C510" s="63"/>
      <c r="D510" s="51"/>
    </row>
    <row r="511" customFormat="false" ht="15.75" hidden="false" customHeight="true" outlineLevel="0" collapsed="false">
      <c r="A511" s="51"/>
      <c r="B511" s="51"/>
      <c r="C511" s="63"/>
      <c r="D511" s="51"/>
    </row>
    <row r="512" customFormat="false" ht="15.75" hidden="false" customHeight="true" outlineLevel="0" collapsed="false">
      <c r="A512" s="51"/>
      <c r="B512" s="51"/>
      <c r="C512" s="63"/>
      <c r="D512" s="51"/>
    </row>
    <row r="513" customFormat="false" ht="15.75" hidden="false" customHeight="true" outlineLevel="0" collapsed="false">
      <c r="A513" s="51"/>
      <c r="B513" s="51"/>
      <c r="C513" s="63"/>
      <c r="D513" s="51"/>
    </row>
    <row r="514" customFormat="false" ht="15.75" hidden="false" customHeight="true" outlineLevel="0" collapsed="false">
      <c r="A514" s="51"/>
      <c r="B514" s="51"/>
      <c r="C514" s="63"/>
      <c r="D514" s="51"/>
    </row>
    <row r="515" customFormat="false" ht="15.75" hidden="false" customHeight="true" outlineLevel="0" collapsed="false">
      <c r="A515" s="51"/>
      <c r="B515" s="51"/>
      <c r="C515" s="63"/>
      <c r="D515" s="51"/>
    </row>
    <row r="516" customFormat="false" ht="15.75" hidden="false" customHeight="true" outlineLevel="0" collapsed="false">
      <c r="A516" s="51"/>
      <c r="B516" s="51"/>
      <c r="C516" s="63"/>
      <c r="D516" s="51"/>
    </row>
    <row r="517" customFormat="false" ht="15.75" hidden="false" customHeight="true" outlineLevel="0" collapsed="false">
      <c r="A517" s="51"/>
      <c r="B517" s="51"/>
      <c r="C517" s="63"/>
      <c r="D517" s="51"/>
    </row>
    <row r="518" customFormat="false" ht="15.75" hidden="false" customHeight="true" outlineLevel="0" collapsed="false">
      <c r="A518" s="51"/>
      <c r="B518" s="51"/>
      <c r="C518" s="63"/>
      <c r="D518" s="51"/>
    </row>
    <row r="519" customFormat="false" ht="15.75" hidden="false" customHeight="true" outlineLevel="0" collapsed="false">
      <c r="A519" s="51"/>
      <c r="B519" s="51"/>
      <c r="C519" s="63"/>
      <c r="D519" s="51"/>
    </row>
    <row r="520" customFormat="false" ht="15.75" hidden="false" customHeight="true" outlineLevel="0" collapsed="false">
      <c r="A520" s="51"/>
      <c r="B520" s="51"/>
      <c r="C520" s="63"/>
      <c r="D520" s="51"/>
    </row>
    <row r="521" customFormat="false" ht="15.75" hidden="false" customHeight="true" outlineLevel="0" collapsed="false">
      <c r="A521" s="51"/>
      <c r="B521" s="51"/>
      <c r="C521" s="63"/>
      <c r="D521" s="51"/>
    </row>
    <row r="522" customFormat="false" ht="15.75" hidden="false" customHeight="true" outlineLevel="0" collapsed="false">
      <c r="A522" s="51"/>
      <c r="B522" s="51"/>
      <c r="C522" s="63"/>
      <c r="D522" s="51"/>
    </row>
    <row r="523" customFormat="false" ht="15.75" hidden="false" customHeight="true" outlineLevel="0" collapsed="false">
      <c r="A523" s="51"/>
      <c r="B523" s="51"/>
      <c r="C523" s="63"/>
      <c r="D523" s="51"/>
    </row>
    <row r="524" customFormat="false" ht="15.75" hidden="false" customHeight="true" outlineLevel="0" collapsed="false">
      <c r="A524" s="51"/>
      <c r="B524" s="51"/>
      <c r="C524" s="63"/>
      <c r="D524" s="51"/>
    </row>
    <row r="525" customFormat="false" ht="15.75" hidden="false" customHeight="true" outlineLevel="0" collapsed="false">
      <c r="A525" s="51"/>
      <c r="B525" s="51"/>
      <c r="C525" s="63"/>
      <c r="D525" s="51"/>
    </row>
    <row r="526" customFormat="false" ht="15.75" hidden="false" customHeight="true" outlineLevel="0" collapsed="false">
      <c r="A526" s="51"/>
      <c r="B526" s="51"/>
      <c r="C526" s="63"/>
      <c r="D526" s="51"/>
    </row>
    <row r="527" customFormat="false" ht="15.75" hidden="false" customHeight="true" outlineLevel="0" collapsed="false">
      <c r="A527" s="51"/>
      <c r="B527" s="51"/>
      <c r="C527" s="63"/>
      <c r="D527" s="51"/>
    </row>
    <row r="528" customFormat="false" ht="15.75" hidden="false" customHeight="true" outlineLevel="0" collapsed="false">
      <c r="A528" s="51"/>
      <c r="B528" s="51"/>
      <c r="C528" s="63"/>
      <c r="D528" s="51"/>
    </row>
    <row r="529" customFormat="false" ht="15.75" hidden="false" customHeight="true" outlineLevel="0" collapsed="false">
      <c r="A529" s="51"/>
      <c r="B529" s="51"/>
      <c r="C529" s="63"/>
      <c r="D529" s="51"/>
    </row>
    <row r="530" customFormat="false" ht="15.75" hidden="false" customHeight="true" outlineLevel="0" collapsed="false">
      <c r="A530" s="51"/>
      <c r="B530" s="51"/>
      <c r="C530" s="63"/>
      <c r="D530" s="51"/>
    </row>
    <row r="531" customFormat="false" ht="15.75" hidden="false" customHeight="true" outlineLevel="0" collapsed="false">
      <c r="A531" s="51"/>
      <c r="B531" s="51"/>
      <c r="C531" s="63"/>
      <c r="D531" s="51"/>
    </row>
    <row r="532" customFormat="false" ht="15.75" hidden="false" customHeight="true" outlineLevel="0" collapsed="false">
      <c r="A532" s="51"/>
      <c r="B532" s="51"/>
      <c r="C532" s="63"/>
      <c r="D532" s="51"/>
    </row>
    <row r="533" customFormat="false" ht="15.75" hidden="false" customHeight="true" outlineLevel="0" collapsed="false">
      <c r="A533" s="51"/>
      <c r="B533" s="51"/>
      <c r="C533" s="63"/>
      <c r="D533" s="51"/>
    </row>
    <row r="534" customFormat="false" ht="15.75" hidden="false" customHeight="true" outlineLevel="0" collapsed="false">
      <c r="A534" s="51"/>
      <c r="B534" s="51"/>
      <c r="C534" s="63"/>
      <c r="D534" s="51"/>
    </row>
    <row r="535" customFormat="false" ht="15.75" hidden="false" customHeight="true" outlineLevel="0" collapsed="false">
      <c r="A535" s="51"/>
      <c r="B535" s="51"/>
      <c r="C535" s="63"/>
      <c r="D535" s="51"/>
    </row>
    <row r="536" customFormat="false" ht="15.75" hidden="false" customHeight="true" outlineLevel="0" collapsed="false">
      <c r="A536" s="51"/>
      <c r="B536" s="51"/>
      <c r="C536" s="63"/>
      <c r="D536" s="51"/>
    </row>
    <row r="537" customFormat="false" ht="15.75" hidden="false" customHeight="true" outlineLevel="0" collapsed="false">
      <c r="A537" s="51"/>
      <c r="B537" s="51"/>
      <c r="C537" s="63"/>
      <c r="D537" s="51"/>
    </row>
    <row r="538" customFormat="false" ht="15.75" hidden="false" customHeight="true" outlineLevel="0" collapsed="false">
      <c r="A538" s="51"/>
      <c r="B538" s="51"/>
      <c r="C538" s="63"/>
      <c r="D538" s="51"/>
    </row>
    <row r="539" customFormat="false" ht="15.75" hidden="false" customHeight="true" outlineLevel="0" collapsed="false">
      <c r="A539" s="51"/>
      <c r="B539" s="51"/>
      <c r="C539" s="63"/>
      <c r="D539" s="51"/>
    </row>
    <row r="540" customFormat="false" ht="15.75" hidden="false" customHeight="true" outlineLevel="0" collapsed="false">
      <c r="A540" s="51"/>
      <c r="B540" s="51"/>
      <c r="C540" s="63"/>
      <c r="D540" s="51"/>
    </row>
    <row r="541" customFormat="false" ht="15.75" hidden="false" customHeight="true" outlineLevel="0" collapsed="false">
      <c r="A541" s="51"/>
      <c r="B541" s="51"/>
      <c r="C541" s="63"/>
      <c r="D541" s="51"/>
    </row>
    <row r="542" customFormat="false" ht="15.75" hidden="false" customHeight="true" outlineLevel="0" collapsed="false">
      <c r="A542" s="51"/>
      <c r="B542" s="51"/>
      <c r="C542" s="63"/>
      <c r="D542" s="51"/>
    </row>
    <row r="543" customFormat="false" ht="15.75" hidden="false" customHeight="true" outlineLevel="0" collapsed="false">
      <c r="A543" s="51"/>
      <c r="B543" s="51"/>
      <c r="C543" s="63"/>
      <c r="D543" s="51"/>
    </row>
    <row r="544" customFormat="false" ht="15.75" hidden="false" customHeight="true" outlineLevel="0" collapsed="false">
      <c r="A544" s="51"/>
      <c r="B544" s="51"/>
      <c r="C544" s="63"/>
      <c r="D544" s="51"/>
    </row>
    <row r="545" customFormat="false" ht="15.75" hidden="false" customHeight="true" outlineLevel="0" collapsed="false">
      <c r="A545" s="51"/>
      <c r="B545" s="51"/>
      <c r="C545" s="63"/>
      <c r="D545" s="51"/>
    </row>
    <row r="546" customFormat="false" ht="15.75" hidden="false" customHeight="true" outlineLevel="0" collapsed="false">
      <c r="A546" s="51"/>
      <c r="B546" s="51"/>
      <c r="C546" s="63"/>
      <c r="D546" s="51"/>
    </row>
    <row r="547" customFormat="false" ht="15.75" hidden="false" customHeight="true" outlineLevel="0" collapsed="false">
      <c r="A547" s="51"/>
      <c r="B547" s="51"/>
      <c r="C547" s="63"/>
      <c r="D547" s="51"/>
    </row>
    <row r="548" customFormat="false" ht="15.75" hidden="false" customHeight="true" outlineLevel="0" collapsed="false">
      <c r="A548" s="51"/>
      <c r="B548" s="51"/>
      <c r="C548" s="63"/>
      <c r="D548" s="51"/>
    </row>
    <row r="549" customFormat="false" ht="15.75" hidden="false" customHeight="true" outlineLevel="0" collapsed="false">
      <c r="A549" s="51"/>
      <c r="B549" s="51"/>
      <c r="C549" s="63"/>
      <c r="D549" s="51"/>
    </row>
    <row r="550" customFormat="false" ht="15.75" hidden="false" customHeight="true" outlineLevel="0" collapsed="false">
      <c r="A550" s="51"/>
      <c r="B550" s="51"/>
      <c r="C550" s="63"/>
      <c r="D550" s="51"/>
    </row>
    <row r="551" customFormat="false" ht="15.75" hidden="false" customHeight="true" outlineLevel="0" collapsed="false">
      <c r="A551" s="51"/>
      <c r="B551" s="51"/>
      <c r="C551" s="63"/>
      <c r="D551" s="51"/>
    </row>
    <row r="552" customFormat="false" ht="15.75" hidden="false" customHeight="true" outlineLevel="0" collapsed="false">
      <c r="A552" s="51"/>
      <c r="B552" s="51"/>
      <c r="C552" s="63"/>
      <c r="D552" s="51"/>
    </row>
    <row r="553" customFormat="false" ht="15.75" hidden="false" customHeight="true" outlineLevel="0" collapsed="false">
      <c r="A553" s="51"/>
      <c r="B553" s="51"/>
      <c r="C553" s="63"/>
      <c r="D553" s="51"/>
    </row>
    <row r="554" customFormat="false" ht="15.75" hidden="false" customHeight="true" outlineLevel="0" collapsed="false">
      <c r="A554" s="51"/>
      <c r="B554" s="51"/>
      <c r="C554" s="63"/>
      <c r="D554" s="51"/>
    </row>
    <row r="555" customFormat="false" ht="15.75" hidden="false" customHeight="true" outlineLevel="0" collapsed="false">
      <c r="A555" s="51"/>
      <c r="B555" s="51"/>
      <c r="C555" s="63"/>
      <c r="D555" s="51"/>
    </row>
    <row r="556" customFormat="false" ht="15.75" hidden="false" customHeight="true" outlineLevel="0" collapsed="false">
      <c r="A556" s="51"/>
      <c r="B556" s="51"/>
      <c r="C556" s="63"/>
      <c r="D556" s="51"/>
    </row>
    <row r="557" customFormat="false" ht="15.75" hidden="false" customHeight="true" outlineLevel="0" collapsed="false">
      <c r="A557" s="51"/>
      <c r="B557" s="51"/>
      <c r="C557" s="63"/>
      <c r="D557" s="51"/>
    </row>
    <row r="558" customFormat="false" ht="15.75" hidden="false" customHeight="true" outlineLevel="0" collapsed="false">
      <c r="A558" s="51"/>
      <c r="B558" s="51"/>
      <c r="C558" s="63"/>
      <c r="D558" s="51"/>
    </row>
    <row r="559" customFormat="false" ht="15.75" hidden="false" customHeight="true" outlineLevel="0" collapsed="false">
      <c r="A559" s="51"/>
      <c r="B559" s="51"/>
      <c r="C559" s="63"/>
      <c r="D559" s="51"/>
    </row>
    <row r="560" customFormat="false" ht="15.75" hidden="false" customHeight="true" outlineLevel="0" collapsed="false">
      <c r="A560" s="51"/>
      <c r="B560" s="51"/>
      <c r="C560" s="63"/>
      <c r="D560" s="51"/>
    </row>
    <row r="561" customFormat="false" ht="15.75" hidden="false" customHeight="true" outlineLevel="0" collapsed="false">
      <c r="A561" s="51"/>
      <c r="B561" s="51"/>
      <c r="C561" s="63"/>
      <c r="D561" s="51"/>
    </row>
    <row r="562" customFormat="false" ht="15.75" hidden="false" customHeight="true" outlineLevel="0" collapsed="false">
      <c r="A562" s="51"/>
      <c r="B562" s="51"/>
      <c r="C562" s="63"/>
      <c r="D562" s="51"/>
    </row>
    <row r="563" customFormat="false" ht="15.75" hidden="false" customHeight="true" outlineLevel="0" collapsed="false">
      <c r="A563" s="51"/>
      <c r="B563" s="51"/>
      <c r="C563" s="63"/>
      <c r="D563" s="51"/>
    </row>
    <row r="564" customFormat="false" ht="15.75" hidden="false" customHeight="true" outlineLevel="0" collapsed="false">
      <c r="A564" s="51"/>
      <c r="B564" s="51"/>
      <c r="C564" s="63"/>
      <c r="D564" s="51"/>
    </row>
    <row r="565" customFormat="false" ht="15.75" hidden="false" customHeight="true" outlineLevel="0" collapsed="false">
      <c r="A565" s="51"/>
      <c r="B565" s="51"/>
      <c r="C565" s="63"/>
      <c r="D565" s="51"/>
    </row>
    <row r="566" customFormat="false" ht="15.75" hidden="false" customHeight="true" outlineLevel="0" collapsed="false">
      <c r="A566" s="51"/>
      <c r="B566" s="51"/>
      <c r="C566" s="63"/>
      <c r="D566" s="51"/>
    </row>
    <row r="567" customFormat="false" ht="15.75" hidden="false" customHeight="true" outlineLevel="0" collapsed="false">
      <c r="A567" s="51"/>
      <c r="B567" s="51"/>
      <c r="C567" s="63"/>
      <c r="D567" s="51"/>
    </row>
    <row r="568" customFormat="false" ht="15.75" hidden="false" customHeight="true" outlineLevel="0" collapsed="false">
      <c r="A568" s="51"/>
      <c r="B568" s="51"/>
      <c r="C568" s="63"/>
      <c r="D568" s="51"/>
    </row>
    <row r="569" customFormat="false" ht="15.75" hidden="false" customHeight="true" outlineLevel="0" collapsed="false">
      <c r="A569" s="51"/>
      <c r="B569" s="51"/>
      <c r="C569" s="63"/>
      <c r="D569" s="51"/>
    </row>
    <row r="570" customFormat="false" ht="15.75" hidden="false" customHeight="true" outlineLevel="0" collapsed="false">
      <c r="A570" s="51"/>
      <c r="B570" s="51"/>
      <c r="C570" s="63"/>
      <c r="D570" s="51"/>
    </row>
    <row r="571" customFormat="false" ht="15.75" hidden="false" customHeight="true" outlineLevel="0" collapsed="false">
      <c r="A571" s="51"/>
      <c r="B571" s="51"/>
      <c r="C571" s="63"/>
      <c r="D571" s="51"/>
    </row>
    <row r="572" customFormat="false" ht="15.75" hidden="false" customHeight="true" outlineLevel="0" collapsed="false">
      <c r="A572" s="51"/>
      <c r="B572" s="51"/>
      <c r="C572" s="63"/>
      <c r="D572" s="51"/>
    </row>
    <row r="573" customFormat="false" ht="15.75" hidden="false" customHeight="true" outlineLevel="0" collapsed="false">
      <c r="A573" s="51"/>
      <c r="B573" s="51"/>
      <c r="C573" s="63"/>
      <c r="D573" s="51"/>
    </row>
    <row r="574" customFormat="false" ht="15.75" hidden="false" customHeight="true" outlineLevel="0" collapsed="false">
      <c r="A574" s="51"/>
      <c r="B574" s="51"/>
      <c r="C574" s="63"/>
      <c r="D574" s="51"/>
    </row>
    <row r="575" customFormat="false" ht="15.75" hidden="false" customHeight="true" outlineLevel="0" collapsed="false">
      <c r="A575" s="51"/>
      <c r="B575" s="51"/>
      <c r="C575" s="63"/>
      <c r="D575" s="51"/>
    </row>
    <row r="576" customFormat="false" ht="15.75" hidden="false" customHeight="true" outlineLevel="0" collapsed="false">
      <c r="A576" s="51"/>
      <c r="B576" s="51"/>
      <c r="C576" s="63"/>
      <c r="D576" s="51"/>
    </row>
    <row r="577" customFormat="false" ht="15.75" hidden="false" customHeight="true" outlineLevel="0" collapsed="false">
      <c r="A577" s="51"/>
      <c r="B577" s="51"/>
      <c r="C577" s="63"/>
      <c r="D577" s="51"/>
    </row>
    <row r="578" customFormat="false" ht="15.75" hidden="false" customHeight="true" outlineLevel="0" collapsed="false">
      <c r="A578" s="51"/>
      <c r="B578" s="51"/>
      <c r="C578" s="63"/>
      <c r="D578" s="51"/>
    </row>
    <row r="579" customFormat="false" ht="15.75" hidden="false" customHeight="true" outlineLevel="0" collapsed="false">
      <c r="A579" s="51"/>
      <c r="B579" s="51"/>
      <c r="C579" s="63"/>
      <c r="D579" s="51"/>
    </row>
    <row r="580" customFormat="false" ht="15.75" hidden="false" customHeight="true" outlineLevel="0" collapsed="false">
      <c r="A580" s="51"/>
      <c r="B580" s="51"/>
      <c r="C580" s="63"/>
      <c r="D580" s="51"/>
    </row>
    <row r="581" customFormat="false" ht="15.75" hidden="false" customHeight="true" outlineLevel="0" collapsed="false">
      <c r="A581" s="51"/>
      <c r="B581" s="51"/>
      <c r="C581" s="63"/>
      <c r="D581" s="51"/>
    </row>
    <row r="582" customFormat="false" ht="15.75" hidden="false" customHeight="true" outlineLevel="0" collapsed="false">
      <c r="A582" s="51"/>
      <c r="B582" s="51"/>
      <c r="C582" s="63"/>
      <c r="D582" s="51"/>
    </row>
    <row r="583" customFormat="false" ht="15.75" hidden="false" customHeight="true" outlineLevel="0" collapsed="false">
      <c r="A583" s="51"/>
      <c r="B583" s="51"/>
      <c r="C583" s="63"/>
      <c r="D583" s="51"/>
    </row>
    <row r="584" customFormat="false" ht="15.75" hidden="false" customHeight="true" outlineLevel="0" collapsed="false">
      <c r="A584" s="51"/>
      <c r="B584" s="51"/>
      <c r="C584" s="63"/>
      <c r="D584" s="51"/>
    </row>
    <row r="585" customFormat="false" ht="15.75" hidden="false" customHeight="true" outlineLevel="0" collapsed="false">
      <c r="A585" s="51"/>
      <c r="B585" s="51"/>
      <c r="C585" s="63"/>
      <c r="D585" s="51"/>
    </row>
    <row r="586" customFormat="false" ht="15.75" hidden="false" customHeight="true" outlineLevel="0" collapsed="false">
      <c r="A586" s="51"/>
      <c r="B586" s="51"/>
      <c r="C586" s="63"/>
      <c r="D586" s="51"/>
    </row>
    <row r="587" customFormat="false" ht="15.75" hidden="false" customHeight="true" outlineLevel="0" collapsed="false">
      <c r="A587" s="51"/>
      <c r="B587" s="51"/>
      <c r="C587" s="63"/>
      <c r="D587" s="51"/>
    </row>
    <row r="588" customFormat="false" ht="15.75" hidden="false" customHeight="true" outlineLevel="0" collapsed="false">
      <c r="A588" s="51"/>
      <c r="B588" s="51"/>
      <c r="C588" s="63"/>
      <c r="D588" s="51"/>
    </row>
    <row r="589" customFormat="false" ht="15.75" hidden="false" customHeight="true" outlineLevel="0" collapsed="false">
      <c r="A589" s="51"/>
      <c r="B589" s="51"/>
      <c r="C589" s="63"/>
      <c r="D589" s="51"/>
    </row>
    <row r="590" customFormat="false" ht="15.75" hidden="false" customHeight="true" outlineLevel="0" collapsed="false">
      <c r="A590" s="51"/>
      <c r="B590" s="51"/>
      <c r="C590" s="63"/>
      <c r="D590" s="51"/>
    </row>
    <row r="591" customFormat="false" ht="15.75" hidden="false" customHeight="true" outlineLevel="0" collapsed="false">
      <c r="A591" s="51"/>
      <c r="B591" s="51"/>
      <c r="C591" s="63"/>
      <c r="D591" s="51"/>
    </row>
    <row r="592" customFormat="false" ht="15.75" hidden="false" customHeight="true" outlineLevel="0" collapsed="false">
      <c r="A592" s="51"/>
      <c r="B592" s="51"/>
      <c r="C592" s="63"/>
      <c r="D592" s="51"/>
    </row>
    <row r="593" customFormat="false" ht="15.75" hidden="false" customHeight="true" outlineLevel="0" collapsed="false">
      <c r="A593" s="51"/>
      <c r="B593" s="51"/>
      <c r="C593" s="63"/>
      <c r="D593" s="51"/>
    </row>
    <row r="594" customFormat="false" ht="15.75" hidden="false" customHeight="true" outlineLevel="0" collapsed="false">
      <c r="A594" s="51"/>
      <c r="B594" s="51"/>
      <c r="C594" s="63"/>
      <c r="D594" s="51"/>
    </row>
    <row r="595" customFormat="false" ht="15.75" hidden="false" customHeight="true" outlineLevel="0" collapsed="false">
      <c r="A595" s="51"/>
      <c r="B595" s="51"/>
      <c r="C595" s="63"/>
      <c r="D595" s="51"/>
    </row>
    <row r="596" customFormat="false" ht="15.75" hidden="false" customHeight="true" outlineLevel="0" collapsed="false">
      <c r="A596" s="51"/>
      <c r="B596" s="51"/>
      <c r="C596" s="63"/>
      <c r="D596" s="51"/>
    </row>
    <row r="597" customFormat="false" ht="15.75" hidden="false" customHeight="true" outlineLevel="0" collapsed="false">
      <c r="A597" s="51"/>
      <c r="B597" s="51"/>
      <c r="C597" s="63"/>
      <c r="D597" s="51"/>
    </row>
    <row r="598" customFormat="false" ht="15.75" hidden="false" customHeight="true" outlineLevel="0" collapsed="false">
      <c r="A598" s="51"/>
      <c r="B598" s="51"/>
      <c r="C598" s="63"/>
      <c r="D598" s="51"/>
    </row>
    <row r="599" customFormat="false" ht="15.75" hidden="false" customHeight="true" outlineLevel="0" collapsed="false">
      <c r="A599" s="51"/>
      <c r="B599" s="51"/>
      <c r="C599" s="63"/>
      <c r="D599" s="51"/>
    </row>
    <row r="600" customFormat="false" ht="15.75" hidden="false" customHeight="true" outlineLevel="0" collapsed="false">
      <c r="A600" s="51"/>
      <c r="B600" s="51"/>
      <c r="C600" s="63"/>
      <c r="D600" s="51"/>
    </row>
    <row r="601" customFormat="false" ht="15.75" hidden="false" customHeight="true" outlineLevel="0" collapsed="false">
      <c r="A601" s="51"/>
      <c r="B601" s="51"/>
      <c r="C601" s="63"/>
      <c r="D601" s="51"/>
    </row>
    <row r="602" customFormat="false" ht="15.75" hidden="false" customHeight="true" outlineLevel="0" collapsed="false">
      <c r="A602" s="51"/>
      <c r="B602" s="51"/>
      <c r="C602" s="63"/>
      <c r="D602" s="51"/>
    </row>
    <row r="603" customFormat="false" ht="15.75" hidden="false" customHeight="true" outlineLevel="0" collapsed="false">
      <c r="A603" s="51"/>
      <c r="B603" s="51"/>
      <c r="C603" s="63"/>
      <c r="D603" s="51"/>
    </row>
    <row r="604" customFormat="false" ht="15.75" hidden="false" customHeight="true" outlineLevel="0" collapsed="false">
      <c r="A604" s="51"/>
      <c r="B604" s="51"/>
      <c r="C604" s="63"/>
      <c r="D604" s="51"/>
    </row>
    <row r="605" customFormat="false" ht="15.75" hidden="false" customHeight="true" outlineLevel="0" collapsed="false">
      <c r="A605" s="51"/>
      <c r="B605" s="51"/>
      <c r="C605" s="63"/>
      <c r="D605" s="51"/>
    </row>
    <row r="606" customFormat="false" ht="15.75" hidden="false" customHeight="true" outlineLevel="0" collapsed="false">
      <c r="A606" s="51"/>
      <c r="B606" s="51"/>
      <c r="C606" s="63"/>
      <c r="D606" s="51"/>
    </row>
    <row r="607" customFormat="false" ht="15.75" hidden="false" customHeight="true" outlineLevel="0" collapsed="false">
      <c r="A607" s="51"/>
      <c r="B607" s="51"/>
      <c r="C607" s="63"/>
      <c r="D607" s="51"/>
    </row>
    <row r="608" customFormat="false" ht="15.75" hidden="false" customHeight="true" outlineLevel="0" collapsed="false">
      <c r="A608" s="51"/>
      <c r="B608" s="51"/>
      <c r="C608" s="63"/>
      <c r="D608" s="51"/>
    </row>
    <row r="609" customFormat="false" ht="15.75" hidden="false" customHeight="true" outlineLevel="0" collapsed="false">
      <c r="A609" s="51"/>
      <c r="B609" s="51"/>
      <c r="C609" s="63"/>
      <c r="D609" s="51"/>
    </row>
    <row r="610" customFormat="false" ht="15.75" hidden="false" customHeight="true" outlineLevel="0" collapsed="false">
      <c r="A610" s="51"/>
      <c r="B610" s="51"/>
      <c r="C610" s="63"/>
      <c r="D610" s="51"/>
    </row>
    <row r="611" customFormat="false" ht="15.75" hidden="false" customHeight="true" outlineLevel="0" collapsed="false">
      <c r="A611" s="51"/>
      <c r="B611" s="51"/>
      <c r="C611" s="63"/>
      <c r="D611" s="51"/>
    </row>
    <row r="612" customFormat="false" ht="15.75" hidden="false" customHeight="true" outlineLevel="0" collapsed="false">
      <c r="A612" s="51"/>
      <c r="B612" s="51"/>
      <c r="C612" s="63"/>
      <c r="D612" s="51"/>
    </row>
    <row r="613" customFormat="false" ht="15.75" hidden="false" customHeight="true" outlineLevel="0" collapsed="false">
      <c r="A613" s="51"/>
      <c r="B613" s="51"/>
      <c r="C613" s="63"/>
      <c r="D613" s="51"/>
    </row>
    <row r="614" customFormat="false" ht="15.75" hidden="false" customHeight="true" outlineLevel="0" collapsed="false">
      <c r="A614" s="51"/>
      <c r="B614" s="51"/>
      <c r="C614" s="63"/>
      <c r="D614" s="51"/>
    </row>
    <row r="615" customFormat="false" ht="15.75" hidden="false" customHeight="true" outlineLevel="0" collapsed="false">
      <c r="A615" s="51"/>
      <c r="B615" s="51"/>
      <c r="C615" s="63"/>
      <c r="D615" s="51"/>
    </row>
    <row r="616" customFormat="false" ht="15.75" hidden="false" customHeight="true" outlineLevel="0" collapsed="false">
      <c r="A616" s="51"/>
      <c r="B616" s="51"/>
      <c r="C616" s="63"/>
      <c r="D616" s="51"/>
    </row>
    <row r="617" customFormat="false" ht="15.75" hidden="false" customHeight="true" outlineLevel="0" collapsed="false">
      <c r="A617" s="51"/>
      <c r="B617" s="51"/>
      <c r="C617" s="63"/>
      <c r="D617" s="51"/>
    </row>
    <row r="618" customFormat="false" ht="15.75" hidden="false" customHeight="true" outlineLevel="0" collapsed="false">
      <c r="A618" s="51"/>
      <c r="B618" s="51"/>
      <c r="C618" s="63"/>
      <c r="D618" s="51"/>
    </row>
    <row r="619" customFormat="false" ht="15.75" hidden="false" customHeight="true" outlineLevel="0" collapsed="false">
      <c r="A619" s="51"/>
      <c r="B619" s="51"/>
      <c r="C619" s="63"/>
      <c r="D619" s="51"/>
    </row>
    <row r="620" customFormat="false" ht="15.75" hidden="false" customHeight="true" outlineLevel="0" collapsed="false">
      <c r="A620" s="51"/>
      <c r="B620" s="51"/>
      <c r="C620" s="63"/>
      <c r="D620" s="51"/>
    </row>
    <row r="621" customFormat="false" ht="15.75" hidden="false" customHeight="true" outlineLevel="0" collapsed="false">
      <c r="A621" s="51"/>
      <c r="B621" s="51"/>
      <c r="C621" s="63"/>
      <c r="D621" s="51"/>
    </row>
    <row r="622" customFormat="false" ht="15.75" hidden="false" customHeight="true" outlineLevel="0" collapsed="false">
      <c r="A622" s="51"/>
      <c r="B622" s="51"/>
      <c r="C622" s="63"/>
      <c r="D622" s="51"/>
    </row>
    <row r="623" customFormat="false" ht="15.75" hidden="false" customHeight="true" outlineLevel="0" collapsed="false">
      <c r="A623" s="51"/>
      <c r="B623" s="51"/>
      <c r="C623" s="63"/>
      <c r="D623" s="51"/>
    </row>
    <row r="624" customFormat="false" ht="15.75" hidden="false" customHeight="true" outlineLevel="0" collapsed="false">
      <c r="A624" s="51"/>
      <c r="B624" s="51"/>
      <c r="C624" s="63"/>
      <c r="D624" s="51"/>
    </row>
    <row r="625" customFormat="false" ht="15.75" hidden="false" customHeight="true" outlineLevel="0" collapsed="false">
      <c r="A625" s="51"/>
      <c r="B625" s="51"/>
      <c r="C625" s="63"/>
      <c r="D625" s="51"/>
    </row>
    <row r="626" customFormat="false" ht="15.75" hidden="false" customHeight="true" outlineLevel="0" collapsed="false">
      <c r="A626" s="51"/>
      <c r="B626" s="51"/>
      <c r="C626" s="63"/>
      <c r="D626" s="51"/>
    </row>
    <row r="627" customFormat="false" ht="15.75" hidden="false" customHeight="true" outlineLevel="0" collapsed="false">
      <c r="A627" s="51"/>
      <c r="B627" s="51"/>
      <c r="C627" s="63"/>
      <c r="D627" s="51"/>
    </row>
    <row r="628" customFormat="false" ht="15.75" hidden="false" customHeight="true" outlineLevel="0" collapsed="false">
      <c r="A628" s="51"/>
      <c r="B628" s="51"/>
      <c r="C628" s="63"/>
      <c r="D628" s="51"/>
    </row>
    <row r="629" customFormat="false" ht="15.75" hidden="false" customHeight="true" outlineLevel="0" collapsed="false">
      <c r="A629" s="51"/>
      <c r="B629" s="51"/>
      <c r="C629" s="63"/>
      <c r="D629" s="51"/>
    </row>
    <row r="630" customFormat="false" ht="15.75" hidden="false" customHeight="true" outlineLevel="0" collapsed="false">
      <c r="A630" s="51"/>
      <c r="B630" s="51"/>
      <c r="C630" s="63"/>
      <c r="D630" s="51"/>
    </row>
    <row r="631" customFormat="false" ht="15.75" hidden="false" customHeight="true" outlineLevel="0" collapsed="false">
      <c r="A631" s="51"/>
      <c r="B631" s="51"/>
      <c r="C631" s="63"/>
      <c r="D631" s="51"/>
    </row>
    <row r="632" customFormat="false" ht="15.75" hidden="false" customHeight="true" outlineLevel="0" collapsed="false">
      <c r="A632" s="51"/>
      <c r="B632" s="51"/>
      <c r="C632" s="63"/>
      <c r="D632" s="51"/>
    </row>
    <row r="633" customFormat="false" ht="15.75" hidden="false" customHeight="true" outlineLevel="0" collapsed="false">
      <c r="A633" s="51"/>
      <c r="B633" s="51"/>
      <c r="C633" s="63"/>
      <c r="D633" s="51"/>
    </row>
    <row r="634" customFormat="false" ht="15.75" hidden="false" customHeight="true" outlineLevel="0" collapsed="false">
      <c r="A634" s="51"/>
      <c r="B634" s="51"/>
      <c r="C634" s="63"/>
      <c r="D634" s="51"/>
    </row>
    <row r="635" customFormat="false" ht="15.75" hidden="false" customHeight="true" outlineLevel="0" collapsed="false">
      <c r="A635" s="51"/>
      <c r="B635" s="51"/>
      <c r="C635" s="63"/>
      <c r="D635" s="51"/>
    </row>
    <row r="636" customFormat="false" ht="15.75" hidden="false" customHeight="true" outlineLevel="0" collapsed="false">
      <c r="A636" s="51"/>
      <c r="B636" s="51"/>
      <c r="C636" s="63"/>
      <c r="D636" s="51"/>
    </row>
    <row r="637" customFormat="false" ht="15.75" hidden="false" customHeight="true" outlineLevel="0" collapsed="false">
      <c r="A637" s="51"/>
      <c r="B637" s="51"/>
      <c r="C637" s="63"/>
      <c r="D637" s="51"/>
    </row>
    <row r="638" customFormat="false" ht="15.75" hidden="false" customHeight="true" outlineLevel="0" collapsed="false">
      <c r="A638" s="51"/>
      <c r="B638" s="51"/>
      <c r="C638" s="63"/>
      <c r="D638" s="51"/>
    </row>
    <row r="639" customFormat="false" ht="15.75" hidden="false" customHeight="true" outlineLevel="0" collapsed="false">
      <c r="A639" s="51"/>
      <c r="B639" s="51"/>
      <c r="C639" s="63"/>
      <c r="D639" s="51"/>
    </row>
    <row r="640" customFormat="false" ht="15.75" hidden="false" customHeight="true" outlineLevel="0" collapsed="false">
      <c r="A640" s="51"/>
      <c r="B640" s="51"/>
      <c r="C640" s="63"/>
      <c r="D640" s="51"/>
    </row>
    <row r="641" customFormat="false" ht="15.75" hidden="false" customHeight="true" outlineLevel="0" collapsed="false">
      <c r="A641" s="51"/>
      <c r="B641" s="51"/>
      <c r="C641" s="63"/>
      <c r="D641" s="51"/>
    </row>
    <row r="642" customFormat="false" ht="15.75" hidden="false" customHeight="true" outlineLevel="0" collapsed="false">
      <c r="A642" s="51"/>
      <c r="B642" s="51"/>
      <c r="C642" s="63"/>
      <c r="D642" s="51"/>
    </row>
    <row r="643" customFormat="false" ht="15.75" hidden="false" customHeight="true" outlineLevel="0" collapsed="false">
      <c r="A643" s="51"/>
      <c r="B643" s="51"/>
      <c r="C643" s="63"/>
      <c r="D643" s="51"/>
    </row>
    <row r="644" customFormat="false" ht="15.75" hidden="false" customHeight="true" outlineLevel="0" collapsed="false">
      <c r="A644" s="51"/>
      <c r="B644" s="51"/>
      <c r="C644" s="63"/>
      <c r="D644" s="51"/>
    </row>
    <row r="645" customFormat="false" ht="15.75" hidden="false" customHeight="true" outlineLevel="0" collapsed="false">
      <c r="A645" s="51"/>
      <c r="B645" s="51"/>
      <c r="C645" s="63"/>
      <c r="D645" s="51"/>
    </row>
    <row r="646" customFormat="false" ht="15.75" hidden="false" customHeight="true" outlineLevel="0" collapsed="false">
      <c r="A646" s="51"/>
      <c r="B646" s="51"/>
      <c r="C646" s="63"/>
      <c r="D646" s="51"/>
    </row>
    <row r="647" customFormat="false" ht="15.75" hidden="false" customHeight="true" outlineLevel="0" collapsed="false">
      <c r="A647" s="51"/>
      <c r="B647" s="51"/>
      <c r="C647" s="63"/>
      <c r="D647" s="51"/>
    </row>
    <row r="648" customFormat="false" ht="15.75" hidden="false" customHeight="true" outlineLevel="0" collapsed="false">
      <c r="A648" s="51"/>
      <c r="B648" s="51"/>
      <c r="C648" s="63"/>
      <c r="D648" s="51"/>
    </row>
    <row r="649" customFormat="false" ht="15.75" hidden="false" customHeight="true" outlineLevel="0" collapsed="false">
      <c r="A649" s="51"/>
      <c r="B649" s="51"/>
      <c r="C649" s="63"/>
      <c r="D649" s="51"/>
    </row>
    <row r="650" customFormat="false" ht="15.75" hidden="false" customHeight="true" outlineLevel="0" collapsed="false">
      <c r="A650" s="51"/>
      <c r="B650" s="51"/>
      <c r="C650" s="63"/>
      <c r="D650" s="51"/>
    </row>
    <row r="651" customFormat="false" ht="15.75" hidden="false" customHeight="true" outlineLevel="0" collapsed="false">
      <c r="A651" s="51"/>
      <c r="B651" s="51"/>
      <c r="C651" s="63"/>
      <c r="D651" s="51"/>
    </row>
    <row r="652" customFormat="false" ht="15.75" hidden="false" customHeight="true" outlineLevel="0" collapsed="false">
      <c r="A652" s="51"/>
      <c r="B652" s="51"/>
      <c r="C652" s="63"/>
      <c r="D652" s="51"/>
    </row>
    <row r="653" customFormat="false" ht="15.75" hidden="false" customHeight="true" outlineLevel="0" collapsed="false">
      <c r="A653" s="51"/>
      <c r="B653" s="51"/>
      <c r="C653" s="63"/>
      <c r="D653" s="51"/>
    </row>
    <row r="654" customFormat="false" ht="15.75" hidden="false" customHeight="true" outlineLevel="0" collapsed="false">
      <c r="A654" s="51"/>
      <c r="B654" s="51"/>
      <c r="C654" s="63"/>
      <c r="D654" s="51"/>
    </row>
    <row r="655" customFormat="false" ht="15.75" hidden="false" customHeight="true" outlineLevel="0" collapsed="false">
      <c r="A655" s="51"/>
      <c r="B655" s="51"/>
      <c r="C655" s="63"/>
      <c r="D655" s="51"/>
    </row>
    <row r="656" customFormat="false" ht="15.75" hidden="false" customHeight="true" outlineLevel="0" collapsed="false">
      <c r="A656" s="51"/>
      <c r="B656" s="51"/>
      <c r="C656" s="63"/>
      <c r="D656" s="51"/>
    </row>
    <row r="657" customFormat="false" ht="15.75" hidden="false" customHeight="true" outlineLevel="0" collapsed="false">
      <c r="A657" s="51"/>
      <c r="B657" s="51"/>
      <c r="C657" s="63"/>
      <c r="D657" s="51"/>
    </row>
    <row r="658" customFormat="false" ht="15.75" hidden="false" customHeight="true" outlineLevel="0" collapsed="false">
      <c r="A658" s="51"/>
      <c r="B658" s="51"/>
      <c r="C658" s="63"/>
      <c r="D658" s="51"/>
    </row>
    <row r="659" customFormat="false" ht="15.75" hidden="false" customHeight="true" outlineLevel="0" collapsed="false">
      <c r="A659" s="51"/>
      <c r="B659" s="51"/>
      <c r="C659" s="63"/>
      <c r="D659" s="51"/>
    </row>
    <row r="660" customFormat="false" ht="15.75" hidden="false" customHeight="true" outlineLevel="0" collapsed="false">
      <c r="A660" s="51"/>
      <c r="B660" s="51"/>
      <c r="C660" s="63"/>
      <c r="D660" s="51"/>
    </row>
    <row r="661" customFormat="false" ht="15.75" hidden="false" customHeight="true" outlineLevel="0" collapsed="false">
      <c r="A661" s="51"/>
      <c r="B661" s="51"/>
      <c r="C661" s="63"/>
      <c r="D661" s="51"/>
    </row>
    <row r="662" customFormat="false" ht="15.75" hidden="false" customHeight="true" outlineLevel="0" collapsed="false">
      <c r="A662" s="51"/>
      <c r="B662" s="51"/>
      <c r="C662" s="63"/>
      <c r="D662" s="51"/>
    </row>
    <row r="663" customFormat="false" ht="15.75" hidden="false" customHeight="true" outlineLevel="0" collapsed="false">
      <c r="A663" s="51"/>
      <c r="B663" s="51"/>
      <c r="C663" s="63"/>
      <c r="D663" s="51"/>
    </row>
    <row r="664" customFormat="false" ht="15.75" hidden="false" customHeight="true" outlineLevel="0" collapsed="false">
      <c r="A664" s="51"/>
      <c r="B664" s="51"/>
      <c r="C664" s="63"/>
      <c r="D664" s="51"/>
    </row>
    <row r="665" customFormat="false" ht="15.75" hidden="false" customHeight="true" outlineLevel="0" collapsed="false">
      <c r="A665" s="51"/>
      <c r="B665" s="51"/>
      <c r="C665" s="63"/>
      <c r="D665" s="51"/>
    </row>
    <row r="666" customFormat="false" ht="15.75" hidden="false" customHeight="true" outlineLevel="0" collapsed="false">
      <c r="A666" s="51"/>
      <c r="B666" s="51"/>
      <c r="C666" s="63"/>
      <c r="D666" s="51"/>
    </row>
    <row r="667" customFormat="false" ht="15.75" hidden="false" customHeight="true" outlineLevel="0" collapsed="false">
      <c r="A667" s="51"/>
      <c r="B667" s="51"/>
      <c r="C667" s="63"/>
      <c r="D667" s="51"/>
    </row>
    <row r="668" customFormat="false" ht="15.75" hidden="false" customHeight="true" outlineLevel="0" collapsed="false">
      <c r="A668" s="51"/>
      <c r="B668" s="51"/>
      <c r="C668" s="63"/>
      <c r="D668" s="51"/>
    </row>
    <row r="669" customFormat="false" ht="15.75" hidden="false" customHeight="true" outlineLevel="0" collapsed="false">
      <c r="A669" s="51"/>
      <c r="B669" s="51"/>
      <c r="C669" s="63"/>
      <c r="D669" s="51"/>
    </row>
    <row r="670" customFormat="false" ht="15.75" hidden="false" customHeight="true" outlineLevel="0" collapsed="false">
      <c r="A670" s="51"/>
      <c r="B670" s="51"/>
      <c r="C670" s="63"/>
      <c r="D670" s="51"/>
    </row>
    <row r="671" customFormat="false" ht="15.75" hidden="false" customHeight="true" outlineLevel="0" collapsed="false">
      <c r="A671" s="51"/>
      <c r="B671" s="51"/>
      <c r="C671" s="63"/>
      <c r="D671" s="51"/>
    </row>
    <row r="672" customFormat="false" ht="15.75" hidden="false" customHeight="true" outlineLevel="0" collapsed="false">
      <c r="A672" s="51"/>
      <c r="B672" s="51"/>
      <c r="C672" s="63"/>
      <c r="D672" s="51"/>
    </row>
    <row r="673" customFormat="false" ht="15.75" hidden="false" customHeight="true" outlineLevel="0" collapsed="false">
      <c r="A673" s="51"/>
      <c r="B673" s="51"/>
      <c r="C673" s="63"/>
      <c r="D673" s="51"/>
    </row>
    <row r="674" customFormat="false" ht="15.75" hidden="false" customHeight="true" outlineLevel="0" collapsed="false">
      <c r="A674" s="51"/>
      <c r="B674" s="51"/>
      <c r="C674" s="63"/>
      <c r="D674" s="51"/>
    </row>
    <row r="675" customFormat="false" ht="15.75" hidden="false" customHeight="true" outlineLevel="0" collapsed="false">
      <c r="A675" s="51"/>
      <c r="B675" s="51"/>
      <c r="C675" s="63"/>
      <c r="D675" s="51"/>
    </row>
    <row r="676" customFormat="false" ht="15.75" hidden="false" customHeight="true" outlineLevel="0" collapsed="false">
      <c r="A676" s="51"/>
      <c r="B676" s="51"/>
      <c r="C676" s="63"/>
      <c r="D676" s="51"/>
    </row>
    <row r="677" customFormat="false" ht="15.75" hidden="false" customHeight="true" outlineLevel="0" collapsed="false">
      <c r="A677" s="51"/>
      <c r="B677" s="51"/>
      <c r="C677" s="63"/>
      <c r="D677" s="51"/>
    </row>
    <row r="678" customFormat="false" ht="15.75" hidden="false" customHeight="true" outlineLevel="0" collapsed="false">
      <c r="A678" s="51"/>
      <c r="B678" s="51"/>
      <c r="C678" s="63"/>
      <c r="D678" s="51"/>
    </row>
    <row r="679" customFormat="false" ht="15.75" hidden="false" customHeight="true" outlineLevel="0" collapsed="false">
      <c r="A679" s="51"/>
      <c r="B679" s="51"/>
      <c r="C679" s="63"/>
      <c r="D679" s="51"/>
    </row>
    <row r="680" customFormat="false" ht="15.75" hidden="false" customHeight="true" outlineLevel="0" collapsed="false">
      <c r="A680" s="51"/>
      <c r="B680" s="51"/>
      <c r="C680" s="63"/>
      <c r="D680" s="51"/>
    </row>
    <row r="681" customFormat="false" ht="15.75" hidden="false" customHeight="true" outlineLevel="0" collapsed="false">
      <c r="A681" s="51"/>
      <c r="B681" s="51"/>
      <c r="C681" s="63"/>
      <c r="D681" s="51"/>
    </row>
    <row r="682" customFormat="false" ht="15.75" hidden="false" customHeight="true" outlineLevel="0" collapsed="false">
      <c r="A682" s="51"/>
      <c r="B682" s="51"/>
      <c r="C682" s="63"/>
      <c r="D682" s="51"/>
    </row>
    <row r="683" customFormat="false" ht="15.75" hidden="false" customHeight="true" outlineLevel="0" collapsed="false">
      <c r="A683" s="51"/>
      <c r="B683" s="51"/>
      <c r="C683" s="63"/>
      <c r="D683" s="51"/>
    </row>
    <row r="684" customFormat="false" ht="15.75" hidden="false" customHeight="true" outlineLevel="0" collapsed="false">
      <c r="A684" s="51"/>
      <c r="B684" s="51"/>
      <c r="C684" s="63"/>
      <c r="D684" s="51"/>
    </row>
    <row r="685" customFormat="false" ht="15.75" hidden="false" customHeight="true" outlineLevel="0" collapsed="false">
      <c r="A685" s="51"/>
      <c r="B685" s="51"/>
      <c r="C685" s="63"/>
      <c r="D685" s="51"/>
    </row>
    <row r="686" customFormat="false" ht="15.75" hidden="false" customHeight="true" outlineLevel="0" collapsed="false">
      <c r="A686" s="51"/>
      <c r="B686" s="51"/>
      <c r="C686" s="63"/>
      <c r="D686" s="51"/>
    </row>
    <row r="687" customFormat="false" ht="15.75" hidden="false" customHeight="true" outlineLevel="0" collapsed="false">
      <c r="A687" s="51"/>
      <c r="B687" s="51"/>
      <c r="C687" s="63"/>
      <c r="D687" s="51"/>
    </row>
    <row r="688" customFormat="false" ht="15.75" hidden="false" customHeight="true" outlineLevel="0" collapsed="false">
      <c r="A688" s="51"/>
      <c r="B688" s="51"/>
      <c r="C688" s="63"/>
      <c r="D688" s="51"/>
    </row>
    <row r="689" customFormat="false" ht="15.75" hidden="false" customHeight="true" outlineLevel="0" collapsed="false">
      <c r="A689" s="51"/>
      <c r="B689" s="51"/>
      <c r="C689" s="63"/>
      <c r="D689" s="51"/>
    </row>
    <row r="690" customFormat="false" ht="15.75" hidden="false" customHeight="true" outlineLevel="0" collapsed="false">
      <c r="A690" s="51"/>
      <c r="B690" s="51"/>
      <c r="C690" s="63"/>
      <c r="D690" s="51"/>
    </row>
    <row r="691" customFormat="false" ht="15.75" hidden="false" customHeight="true" outlineLevel="0" collapsed="false">
      <c r="A691" s="51"/>
      <c r="B691" s="51"/>
      <c r="C691" s="63"/>
      <c r="D691" s="51"/>
    </row>
    <row r="692" customFormat="false" ht="15.75" hidden="false" customHeight="true" outlineLevel="0" collapsed="false">
      <c r="A692" s="51"/>
      <c r="B692" s="51"/>
      <c r="C692" s="63"/>
      <c r="D692" s="51"/>
    </row>
    <row r="693" customFormat="false" ht="15.75" hidden="false" customHeight="true" outlineLevel="0" collapsed="false">
      <c r="A693" s="51"/>
      <c r="B693" s="51"/>
      <c r="C693" s="63"/>
      <c r="D693" s="51"/>
    </row>
    <row r="694" customFormat="false" ht="15.75" hidden="false" customHeight="true" outlineLevel="0" collapsed="false">
      <c r="A694" s="51"/>
      <c r="B694" s="51"/>
      <c r="C694" s="63"/>
      <c r="D694" s="51"/>
    </row>
    <row r="695" customFormat="false" ht="15.75" hidden="false" customHeight="true" outlineLevel="0" collapsed="false">
      <c r="A695" s="51"/>
      <c r="B695" s="51"/>
      <c r="C695" s="63"/>
      <c r="D695" s="51"/>
    </row>
    <row r="696" customFormat="false" ht="15.75" hidden="false" customHeight="true" outlineLevel="0" collapsed="false">
      <c r="A696" s="51"/>
      <c r="B696" s="51"/>
      <c r="C696" s="63"/>
      <c r="D696" s="51"/>
    </row>
    <row r="697" customFormat="false" ht="15.75" hidden="false" customHeight="true" outlineLevel="0" collapsed="false">
      <c r="A697" s="51"/>
      <c r="B697" s="51"/>
      <c r="C697" s="63"/>
      <c r="D697" s="51"/>
    </row>
    <row r="698" customFormat="false" ht="15.75" hidden="false" customHeight="true" outlineLevel="0" collapsed="false">
      <c r="A698" s="51"/>
      <c r="B698" s="51"/>
      <c r="C698" s="63"/>
      <c r="D698" s="51"/>
    </row>
    <row r="699" customFormat="false" ht="15.75" hidden="false" customHeight="true" outlineLevel="0" collapsed="false">
      <c r="A699" s="51"/>
      <c r="B699" s="51"/>
      <c r="C699" s="63"/>
      <c r="D699" s="51"/>
    </row>
    <row r="700" customFormat="false" ht="15.75" hidden="false" customHeight="true" outlineLevel="0" collapsed="false">
      <c r="A700" s="51"/>
      <c r="B700" s="51"/>
      <c r="C700" s="63"/>
      <c r="D700" s="51"/>
    </row>
    <row r="701" customFormat="false" ht="15.75" hidden="false" customHeight="true" outlineLevel="0" collapsed="false">
      <c r="A701" s="51"/>
      <c r="B701" s="51"/>
      <c r="C701" s="63"/>
      <c r="D701" s="51"/>
    </row>
    <row r="702" customFormat="false" ht="15.75" hidden="false" customHeight="true" outlineLevel="0" collapsed="false">
      <c r="A702" s="51"/>
      <c r="B702" s="51"/>
      <c r="C702" s="63"/>
      <c r="D702" s="51"/>
    </row>
    <row r="703" customFormat="false" ht="15.75" hidden="false" customHeight="true" outlineLevel="0" collapsed="false">
      <c r="A703" s="51"/>
      <c r="B703" s="51"/>
      <c r="C703" s="63"/>
      <c r="D703" s="51"/>
    </row>
    <row r="704" customFormat="false" ht="15.75" hidden="false" customHeight="true" outlineLevel="0" collapsed="false">
      <c r="A704" s="51"/>
      <c r="B704" s="51"/>
      <c r="C704" s="63"/>
      <c r="D704" s="51"/>
    </row>
    <row r="705" customFormat="false" ht="15.75" hidden="false" customHeight="true" outlineLevel="0" collapsed="false">
      <c r="A705" s="51"/>
      <c r="B705" s="51"/>
      <c r="C705" s="63"/>
      <c r="D705" s="51"/>
    </row>
    <row r="706" customFormat="false" ht="15.75" hidden="false" customHeight="true" outlineLevel="0" collapsed="false">
      <c r="A706" s="51"/>
      <c r="B706" s="51"/>
      <c r="C706" s="63"/>
      <c r="D706" s="51"/>
    </row>
    <row r="707" customFormat="false" ht="15.75" hidden="false" customHeight="true" outlineLevel="0" collapsed="false">
      <c r="A707" s="51"/>
      <c r="B707" s="51"/>
      <c r="C707" s="63"/>
      <c r="D707" s="51"/>
    </row>
    <row r="708" customFormat="false" ht="15.75" hidden="false" customHeight="true" outlineLevel="0" collapsed="false">
      <c r="A708" s="51"/>
      <c r="B708" s="51"/>
      <c r="C708" s="63"/>
      <c r="D708" s="51"/>
    </row>
    <row r="709" customFormat="false" ht="15.75" hidden="false" customHeight="true" outlineLevel="0" collapsed="false">
      <c r="A709" s="51"/>
      <c r="B709" s="51"/>
      <c r="C709" s="63"/>
      <c r="D709" s="51"/>
    </row>
    <row r="710" customFormat="false" ht="15.75" hidden="false" customHeight="true" outlineLevel="0" collapsed="false">
      <c r="A710" s="51"/>
      <c r="B710" s="51"/>
      <c r="C710" s="63"/>
      <c r="D710" s="51"/>
    </row>
    <row r="711" customFormat="false" ht="15.75" hidden="false" customHeight="true" outlineLevel="0" collapsed="false">
      <c r="A711" s="51"/>
      <c r="B711" s="51"/>
      <c r="C711" s="63"/>
      <c r="D711" s="51"/>
    </row>
    <row r="712" customFormat="false" ht="15.75" hidden="false" customHeight="true" outlineLevel="0" collapsed="false">
      <c r="A712" s="51"/>
      <c r="B712" s="51"/>
      <c r="C712" s="63"/>
      <c r="D712" s="51"/>
    </row>
    <row r="713" customFormat="false" ht="15.75" hidden="false" customHeight="true" outlineLevel="0" collapsed="false">
      <c r="A713" s="51"/>
      <c r="B713" s="51"/>
      <c r="C713" s="63"/>
      <c r="D713" s="51"/>
    </row>
    <row r="714" customFormat="false" ht="15.75" hidden="false" customHeight="true" outlineLevel="0" collapsed="false">
      <c r="A714" s="51"/>
      <c r="B714" s="51"/>
      <c r="C714" s="63"/>
      <c r="D714" s="51"/>
    </row>
    <row r="715" customFormat="false" ht="15.75" hidden="false" customHeight="true" outlineLevel="0" collapsed="false">
      <c r="A715" s="51"/>
      <c r="B715" s="51"/>
      <c r="C715" s="63"/>
      <c r="D715" s="51"/>
    </row>
    <row r="716" customFormat="false" ht="15.75" hidden="false" customHeight="true" outlineLevel="0" collapsed="false">
      <c r="A716" s="51"/>
      <c r="B716" s="51"/>
      <c r="C716" s="63"/>
      <c r="D716" s="51"/>
    </row>
    <row r="717" customFormat="false" ht="15.75" hidden="false" customHeight="true" outlineLevel="0" collapsed="false">
      <c r="A717" s="51"/>
      <c r="B717" s="51"/>
      <c r="C717" s="63"/>
      <c r="D717" s="51"/>
    </row>
    <row r="718" customFormat="false" ht="15.75" hidden="false" customHeight="true" outlineLevel="0" collapsed="false">
      <c r="A718" s="51"/>
      <c r="B718" s="51"/>
      <c r="C718" s="63"/>
      <c r="D718" s="51"/>
    </row>
    <row r="719" customFormat="false" ht="15.75" hidden="false" customHeight="true" outlineLevel="0" collapsed="false">
      <c r="A719" s="51"/>
      <c r="B719" s="51"/>
      <c r="C719" s="63"/>
      <c r="D719" s="51"/>
    </row>
    <row r="720" customFormat="false" ht="15.75" hidden="false" customHeight="true" outlineLevel="0" collapsed="false">
      <c r="A720" s="51"/>
      <c r="B720" s="51"/>
      <c r="C720" s="63"/>
      <c r="D720" s="51"/>
    </row>
    <row r="721" customFormat="false" ht="15.75" hidden="false" customHeight="true" outlineLevel="0" collapsed="false">
      <c r="A721" s="51"/>
      <c r="B721" s="51"/>
      <c r="C721" s="63"/>
      <c r="D721" s="51"/>
    </row>
    <row r="722" customFormat="false" ht="15.75" hidden="false" customHeight="true" outlineLevel="0" collapsed="false">
      <c r="A722" s="51"/>
      <c r="B722" s="51"/>
      <c r="C722" s="63"/>
      <c r="D722" s="51"/>
    </row>
    <row r="723" customFormat="false" ht="15.75" hidden="false" customHeight="true" outlineLevel="0" collapsed="false">
      <c r="A723" s="51"/>
      <c r="B723" s="51"/>
      <c r="C723" s="63"/>
      <c r="D723" s="51"/>
    </row>
    <row r="724" customFormat="false" ht="15.75" hidden="false" customHeight="true" outlineLevel="0" collapsed="false">
      <c r="A724" s="51"/>
      <c r="B724" s="51"/>
      <c r="C724" s="63"/>
      <c r="D724" s="51"/>
    </row>
    <row r="725" customFormat="false" ht="15.75" hidden="false" customHeight="true" outlineLevel="0" collapsed="false">
      <c r="A725" s="51"/>
      <c r="B725" s="51"/>
      <c r="C725" s="63"/>
      <c r="D725" s="51"/>
    </row>
    <row r="726" customFormat="false" ht="15.75" hidden="false" customHeight="true" outlineLevel="0" collapsed="false">
      <c r="A726" s="51"/>
      <c r="B726" s="51"/>
      <c r="C726" s="63"/>
      <c r="D726" s="51"/>
    </row>
    <row r="727" customFormat="false" ht="15.75" hidden="false" customHeight="true" outlineLevel="0" collapsed="false">
      <c r="A727" s="51"/>
      <c r="B727" s="51"/>
      <c r="C727" s="63"/>
      <c r="D727" s="51"/>
    </row>
    <row r="728" customFormat="false" ht="15.75" hidden="false" customHeight="true" outlineLevel="0" collapsed="false">
      <c r="A728" s="51"/>
      <c r="B728" s="51"/>
      <c r="C728" s="63"/>
      <c r="D728" s="51"/>
    </row>
    <row r="729" customFormat="false" ht="15.75" hidden="false" customHeight="true" outlineLevel="0" collapsed="false">
      <c r="A729" s="51"/>
      <c r="B729" s="51"/>
      <c r="C729" s="63"/>
      <c r="D729" s="51"/>
    </row>
    <row r="730" customFormat="false" ht="15.75" hidden="false" customHeight="true" outlineLevel="0" collapsed="false">
      <c r="A730" s="51"/>
      <c r="B730" s="51"/>
      <c r="C730" s="63"/>
      <c r="D730" s="51"/>
    </row>
    <row r="731" customFormat="false" ht="15.75" hidden="false" customHeight="true" outlineLevel="0" collapsed="false">
      <c r="A731" s="51"/>
      <c r="B731" s="51"/>
      <c r="C731" s="63"/>
      <c r="D731" s="51"/>
    </row>
    <row r="732" customFormat="false" ht="15.75" hidden="false" customHeight="true" outlineLevel="0" collapsed="false">
      <c r="A732" s="51"/>
      <c r="B732" s="51"/>
      <c r="C732" s="63"/>
      <c r="D732" s="51"/>
    </row>
    <row r="733" customFormat="false" ht="15.75" hidden="false" customHeight="true" outlineLevel="0" collapsed="false">
      <c r="A733" s="51"/>
      <c r="B733" s="51"/>
      <c r="C733" s="63"/>
      <c r="D733" s="51"/>
    </row>
    <row r="734" customFormat="false" ht="15.75" hidden="false" customHeight="true" outlineLevel="0" collapsed="false">
      <c r="A734" s="51"/>
      <c r="B734" s="51"/>
      <c r="C734" s="63"/>
      <c r="D734" s="51"/>
    </row>
    <row r="735" customFormat="false" ht="15.75" hidden="false" customHeight="true" outlineLevel="0" collapsed="false">
      <c r="A735" s="51"/>
      <c r="B735" s="51"/>
      <c r="C735" s="63"/>
      <c r="D735" s="51"/>
    </row>
    <row r="736" customFormat="false" ht="15.75" hidden="false" customHeight="true" outlineLevel="0" collapsed="false">
      <c r="A736" s="51"/>
      <c r="B736" s="51"/>
      <c r="C736" s="63"/>
      <c r="D736" s="51"/>
    </row>
    <row r="737" customFormat="false" ht="15.75" hidden="false" customHeight="true" outlineLevel="0" collapsed="false">
      <c r="A737" s="51"/>
      <c r="B737" s="51"/>
      <c r="C737" s="63"/>
      <c r="D737" s="51"/>
    </row>
    <row r="738" customFormat="false" ht="15.75" hidden="false" customHeight="true" outlineLevel="0" collapsed="false">
      <c r="A738" s="51"/>
      <c r="B738" s="51"/>
      <c r="C738" s="63"/>
      <c r="D738" s="51"/>
    </row>
    <row r="739" customFormat="false" ht="15.75" hidden="false" customHeight="true" outlineLevel="0" collapsed="false">
      <c r="A739" s="51"/>
      <c r="B739" s="51"/>
      <c r="C739" s="63"/>
      <c r="D739" s="51"/>
    </row>
    <row r="740" customFormat="false" ht="15.75" hidden="false" customHeight="true" outlineLevel="0" collapsed="false">
      <c r="A740" s="51"/>
      <c r="B740" s="51"/>
      <c r="C740" s="63"/>
      <c r="D740" s="51"/>
    </row>
    <row r="741" customFormat="false" ht="15.75" hidden="false" customHeight="true" outlineLevel="0" collapsed="false">
      <c r="A741" s="51"/>
      <c r="B741" s="51"/>
      <c r="C741" s="63"/>
      <c r="D741" s="51"/>
    </row>
    <row r="742" customFormat="false" ht="15.75" hidden="false" customHeight="true" outlineLevel="0" collapsed="false">
      <c r="A742" s="51"/>
      <c r="B742" s="51"/>
      <c r="C742" s="63"/>
      <c r="D742" s="51"/>
    </row>
    <row r="743" customFormat="false" ht="15.75" hidden="false" customHeight="true" outlineLevel="0" collapsed="false">
      <c r="A743" s="51"/>
      <c r="B743" s="51"/>
      <c r="C743" s="63"/>
      <c r="D743" s="51"/>
    </row>
    <row r="744" customFormat="false" ht="15.75" hidden="false" customHeight="true" outlineLevel="0" collapsed="false">
      <c r="A744" s="51"/>
      <c r="B744" s="51"/>
      <c r="C744" s="63"/>
      <c r="D744" s="51"/>
    </row>
    <row r="745" customFormat="false" ht="15.75" hidden="false" customHeight="true" outlineLevel="0" collapsed="false">
      <c r="A745" s="51"/>
      <c r="B745" s="51"/>
      <c r="C745" s="63"/>
      <c r="D745" s="51"/>
    </row>
    <row r="746" customFormat="false" ht="15.75" hidden="false" customHeight="true" outlineLevel="0" collapsed="false">
      <c r="A746" s="51"/>
      <c r="B746" s="51"/>
      <c r="C746" s="63"/>
      <c r="D746" s="51"/>
    </row>
    <row r="747" customFormat="false" ht="15.75" hidden="false" customHeight="true" outlineLevel="0" collapsed="false">
      <c r="A747" s="51"/>
      <c r="B747" s="51"/>
      <c r="C747" s="63"/>
      <c r="D747" s="51"/>
    </row>
    <row r="748" customFormat="false" ht="15.75" hidden="false" customHeight="true" outlineLevel="0" collapsed="false">
      <c r="A748" s="51"/>
      <c r="B748" s="51"/>
      <c r="C748" s="63"/>
      <c r="D748" s="51"/>
    </row>
    <row r="749" customFormat="false" ht="15.75" hidden="false" customHeight="true" outlineLevel="0" collapsed="false">
      <c r="A749" s="51"/>
      <c r="B749" s="51"/>
      <c r="C749" s="63"/>
      <c r="D749" s="51"/>
    </row>
    <row r="750" customFormat="false" ht="15.75" hidden="false" customHeight="true" outlineLevel="0" collapsed="false">
      <c r="A750" s="51"/>
      <c r="B750" s="51"/>
      <c r="C750" s="63"/>
      <c r="D750" s="51"/>
    </row>
    <row r="751" customFormat="false" ht="15.75" hidden="false" customHeight="true" outlineLevel="0" collapsed="false">
      <c r="A751" s="51"/>
      <c r="B751" s="51"/>
      <c r="C751" s="63"/>
      <c r="D751" s="51"/>
    </row>
    <row r="752" customFormat="false" ht="15.75" hidden="false" customHeight="true" outlineLevel="0" collapsed="false">
      <c r="A752" s="51"/>
      <c r="B752" s="51"/>
      <c r="C752" s="63"/>
      <c r="D752" s="51"/>
    </row>
    <row r="753" customFormat="false" ht="15.75" hidden="false" customHeight="true" outlineLevel="0" collapsed="false">
      <c r="A753" s="51"/>
      <c r="B753" s="51"/>
      <c r="C753" s="63"/>
      <c r="D753" s="51"/>
    </row>
    <row r="754" customFormat="false" ht="15.75" hidden="false" customHeight="true" outlineLevel="0" collapsed="false">
      <c r="A754" s="51"/>
      <c r="B754" s="51"/>
      <c r="C754" s="63"/>
      <c r="D754" s="51"/>
    </row>
    <row r="755" customFormat="false" ht="15.75" hidden="false" customHeight="true" outlineLevel="0" collapsed="false">
      <c r="A755" s="51"/>
      <c r="B755" s="51"/>
      <c r="C755" s="63"/>
      <c r="D755" s="51"/>
    </row>
    <row r="756" customFormat="false" ht="15.75" hidden="false" customHeight="true" outlineLevel="0" collapsed="false">
      <c r="A756" s="51"/>
      <c r="B756" s="51"/>
      <c r="C756" s="63"/>
      <c r="D756" s="51"/>
    </row>
    <row r="757" customFormat="false" ht="15.75" hidden="false" customHeight="true" outlineLevel="0" collapsed="false">
      <c r="A757" s="51"/>
      <c r="B757" s="51"/>
      <c r="C757" s="63"/>
      <c r="D757" s="51"/>
    </row>
    <row r="758" customFormat="false" ht="15.75" hidden="false" customHeight="true" outlineLevel="0" collapsed="false">
      <c r="A758" s="51"/>
      <c r="B758" s="51"/>
      <c r="C758" s="63"/>
      <c r="D758" s="51"/>
    </row>
    <row r="759" customFormat="false" ht="15.75" hidden="false" customHeight="true" outlineLevel="0" collapsed="false">
      <c r="A759" s="51"/>
      <c r="B759" s="51"/>
      <c r="C759" s="63"/>
      <c r="D759" s="51"/>
    </row>
    <row r="760" customFormat="false" ht="15.75" hidden="false" customHeight="true" outlineLevel="0" collapsed="false">
      <c r="A760" s="51"/>
      <c r="B760" s="51"/>
      <c r="C760" s="63"/>
      <c r="D760" s="51"/>
    </row>
    <row r="761" customFormat="false" ht="15.75" hidden="false" customHeight="true" outlineLevel="0" collapsed="false">
      <c r="A761" s="51"/>
      <c r="B761" s="51"/>
      <c r="C761" s="63"/>
      <c r="D761" s="51"/>
    </row>
    <row r="762" customFormat="false" ht="15.75" hidden="false" customHeight="true" outlineLevel="0" collapsed="false">
      <c r="A762" s="51"/>
      <c r="B762" s="51"/>
      <c r="C762" s="63"/>
      <c r="D762" s="51"/>
    </row>
    <row r="763" customFormat="false" ht="15.75" hidden="false" customHeight="true" outlineLevel="0" collapsed="false">
      <c r="A763" s="51"/>
      <c r="B763" s="51"/>
      <c r="C763" s="63"/>
      <c r="D763" s="51"/>
    </row>
    <row r="764" customFormat="false" ht="15.75" hidden="false" customHeight="true" outlineLevel="0" collapsed="false">
      <c r="A764" s="51"/>
      <c r="B764" s="51"/>
      <c r="C764" s="63"/>
      <c r="D764" s="51"/>
    </row>
    <row r="765" customFormat="false" ht="15.75" hidden="false" customHeight="true" outlineLevel="0" collapsed="false">
      <c r="A765" s="51"/>
      <c r="B765" s="51"/>
      <c r="C765" s="63"/>
      <c r="D765" s="51"/>
    </row>
    <row r="766" customFormat="false" ht="15.75" hidden="false" customHeight="true" outlineLevel="0" collapsed="false">
      <c r="A766" s="51"/>
      <c r="B766" s="51"/>
      <c r="C766" s="63"/>
      <c r="D766" s="51"/>
    </row>
    <row r="767" customFormat="false" ht="15.75" hidden="false" customHeight="true" outlineLevel="0" collapsed="false">
      <c r="A767" s="51"/>
      <c r="B767" s="51"/>
      <c r="C767" s="63"/>
      <c r="D767" s="51"/>
    </row>
    <row r="768" customFormat="false" ht="15.75" hidden="false" customHeight="true" outlineLevel="0" collapsed="false">
      <c r="A768" s="51"/>
      <c r="B768" s="51"/>
      <c r="C768" s="63"/>
      <c r="D768" s="51"/>
    </row>
    <row r="769" customFormat="false" ht="15.75" hidden="false" customHeight="true" outlineLevel="0" collapsed="false">
      <c r="A769" s="51"/>
      <c r="B769" s="51"/>
      <c r="C769" s="63"/>
      <c r="D769" s="51"/>
    </row>
    <row r="770" customFormat="false" ht="15.75" hidden="false" customHeight="true" outlineLevel="0" collapsed="false">
      <c r="A770" s="51"/>
      <c r="B770" s="51"/>
      <c r="C770" s="63"/>
      <c r="D770" s="51"/>
    </row>
    <row r="771" customFormat="false" ht="15.75" hidden="false" customHeight="true" outlineLevel="0" collapsed="false">
      <c r="A771" s="51"/>
      <c r="B771" s="51"/>
      <c r="C771" s="63"/>
      <c r="D771" s="51"/>
    </row>
    <row r="772" customFormat="false" ht="15.75" hidden="false" customHeight="true" outlineLevel="0" collapsed="false">
      <c r="A772" s="51"/>
      <c r="B772" s="51"/>
      <c r="C772" s="63"/>
      <c r="D772" s="51"/>
    </row>
    <row r="773" customFormat="false" ht="15.75" hidden="false" customHeight="true" outlineLevel="0" collapsed="false">
      <c r="A773" s="51"/>
      <c r="B773" s="51"/>
      <c r="C773" s="63"/>
      <c r="D773" s="51"/>
    </row>
    <row r="774" customFormat="false" ht="15.75" hidden="false" customHeight="true" outlineLevel="0" collapsed="false">
      <c r="A774" s="51"/>
      <c r="B774" s="51"/>
      <c r="C774" s="63"/>
      <c r="D774" s="51"/>
    </row>
    <row r="775" customFormat="false" ht="15.75" hidden="false" customHeight="true" outlineLevel="0" collapsed="false">
      <c r="A775" s="51"/>
      <c r="B775" s="51"/>
      <c r="C775" s="63"/>
      <c r="D775" s="51"/>
    </row>
    <row r="776" customFormat="false" ht="15.75" hidden="false" customHeight="true" outlineLevel="0" collapsed="false">
      <c r="A776" s="51"/>
      <c r="B776" s="51"/>
      <c r="C776" s="63"/>
      <c r="D776" s="51"/>
    </row>
    <row r="777" customFormat="false" ht="15.75" hidden="false" customHeight="true" outlineLevel="0" collapsed="false">
      <c r="A777" s="51"/>
      <c r="B777" s="51"/>
      <c r="C777" s="63"/>
      <c r="D777" s="51"/>
    </row>
    <row r="778" customFormat="false" ht="15.75" hidden="false" customHeight="true" outlineLevel="0" collapsed="false">
      <c r="A778" s="51"/>
      <c r="B778" s="51"/>
      <c r="C778" s="63"/>
      <c r="D778" s="51"/>
    </row>
    <row r="779" customFormat="false" ht="15.75" hidden="false" customHeight="true" outlineLevel="0" collapsed="false">
      <c r="A779" s="51"/>
      <c r="B779" s="51"/>
      <c r="C779" s="63"/>
      <c r="D779" s="51"/>
    </row>
    <row r="780" customFormat="false" ht="15.75" hidden="false" customHeight="true" outlineLevel="0" collapsed="false">
      <c r="A780" s="51"/>
      <c r="B780" s="51"/>
      <c r="C780" s="63"/>
      <c r="D780" s="51"/>
    </row>
    <row r="781" customFormat="false" ht="15.75" hidden="false" customHeight="true" outlineLevel="0" collapsed="false">
      <c r="A781" s="51"/>
      <c r="B781" s="51"/>
      <c r="C781" s="63"/>
      <c r="D781" s="51"/>
    </row>
    <row r="782" customFormat="false" ht="15.75" hidden="false" customHeight="true" outlineLevel="0" collapsed="false">
      <c r="A782" s="51"/>
      <c r="B782" s="51"/>
      <c r="C782" s="63"/>
      <c r="D782" s="51"/>
    </row>
    <row r="783" customFormat="false" ht="15.75" hidden="false" customHeight="true" outlineLevel="0" collapsed="false">
      <c r="A783" s="51"/>
      <c r="B783" s="51"/>
      <c r="C783" s="63"/>
      <c r="D783" s="51"/>
    </row>
    <row r="784" customFormat="false" ht="15.75" hidden="false" customHeight="true" outlineLevel="0" collapsed="false">
      <c r="A784" s="51"/>
      <c r="B784" s="51"/>
      <c r="C784" s="63"/>
      <c r="D784" s="51"/>
    </row>
    <row r="785" customFormat="false" ht="15.75" hidden="false" customHeight="true" outlineLevel="0" collapsed="false">
      <c r="A785" s="51"/>
      <c r="B785" s="51"/>
      <c r="C785" s="63"/>
      <c r="D785" s="51"/>
    </row>
    <row r="786" customFormat="false" ht="15.75" hidden="false" customHeight="true" outlineLevel="0" collapsed="false">
      <c r="A786" s="51"/>
      <c r="B786" s="51"/>
      <c r="C786" s="63"/>
      <c r="D786" s="51"/>
    </row>
    <row r="787" customFormat="false" ht="15.75" hidden="false" customHeight="true" outlineLevel="0" collapsed="false">
      <c r="A787" s="51"/>
      <c r="B787" s="51"/>
      <c r="C787" s="63"/>
      <c r="D787" s="51"/>
    </row>
    <row r="788" customFormat="false" ht="15.75" hidden="false" customHeight="true" outlineLevel="0" collapsed="false">
      <c r="A788" s="51"/>
      <c r="B788" s="51"/>
      <c r="C788" s="63"/>
      <c r="D788" s="51"/>
    </row>
    <row r="789" customFormat="false" ht="15.75" hidden="false" customHeight="true" outlineLevel="0" collapsed="false">
      <c r="A789" s="51"/>
      <c r="B789" s="51"/>
      <c r="C789" s="63"/>
      <c r="D789" s="51"/>
    </row>
    <row r="790" customFormat="false" ht="15.75" hidden="false" customHeight="true" outlineLevel="0" collapsed="false">
      <c r="A790" s="51"/>
      <c r="B790" s="51"/>
      <c r="C790" s="63"/>
      <c r="D790" s="51"/>
    </row>
    <row r="791" customFormat="false" ht="15.75" hidden="false" customHeight="true" outlineLevel="0" collapsed="false">
      <c r="A791" s="51"/>
      <c r="B791" s="51"/>
      <c r="C791" s="63"/>
      <c r="D791" s="51"/>
    </row>
    <row r="792" customFormat="false" ht="15.75" hidden="false" customHeight="true" outlineLevel="0" collapsed="false">
      <c r="A792" s="51"/>
      <c r="B792" s="51"/>
      <c r="C792" s="63"/>
      <c r="D792" s="51"/>
    </row>
    <row r="793" customFormat="false" ht="15.75" hidden="false" customHeight="true" outlineLevel="0" collapsed="false">
      <c r="A793" s="51"/>
      <c r="B793" s="51"/>
      <c r="C793" s="63"/>
      <c r="D793" s="51"/>
    </row>
    <row r="794" customFormat="false" ht="15.75" hidden="false" customHeight="true" outlineLevel="0" collapsed="false">
      <c r="A794" s="51"/>
      <c r="B794" s="51"/>
      <c r="C794" s="63"/>
      <c r="D794" s="51"/>
    </row>
    <row r="795" customFormat="false" ht="15.75" hidden="false" customHeight="true" outlineLevel="0" collapsed="false">
      <c r="A795" s="51"/>
      <c r="B795" s="51"/>
      <c r="C795" s="63"/>
      <c r="D795" s="51"/>
    </row>
    <row r="796" customFormat="false" ht="15.75" hidden="false" customHeight="true" outlineLevel="0" collapsed="false">
      <c r="A796" s="51"/>
      <c r="B796" s="51"/>
      <c r="C796" s="63"/>
      <c r="D796" s="51"/>
    </row>
    <row r="797" customFormat="false" ht="15.75" hidden="false" customHeight="true" outlineLevel="0" collapsed="false">
      <c r="A797" s="51"/>
      <c r="B797" s="51"/>
      <c r="C797" s="63"/>
      <c r="D797" s="51"/>
    </row>
    <row r="798" customFormat="false" ht="15.75" hidden="false" customHeight="true" outlineLevel="0" collapsed="false">
      <c r="A798" s="51"/>
      <c r="B798" s="51"/>
      <c r="C798" s="63"/>
      <c r="D798" s="51"/>
    </row>
    <row r="799" customFormat="false" ht="15.75" hidden="false" customHeight="true" outlineLevel="0" collapsed="false">
      <c r="A799" s="51"/>
      <c r="B799" s="51"/>
      <c r="C799" s="63"/>
      <c r="D799" s="51"/>
    </row>
    <row r="800" customFormat="false" ht="15.75" hidden="false" customHeight="true" outlineLevel="0" collapsed="false">
      <c r="A800" s="51"/>
      <c r="B800" s="51"/>
      <c r="C800" s="63"/>
      <c r="D800" s="51"/>
    </row>
    <row r="801" customFormat="false" ht="15.75" hidden="false" customHeight="true" outlineLevel="0" collapsed="false">
      <c r="A801" s="51"/>
      <c r="B801" s="51"/>
      <c r="C801" s="63"/>
      <c r="D801" s="51"/>
    </row>
    <row r="802" customFormat="false" ht="15.75" hidden="false" customHeight="true" outlineLevel="0" collapsed="false">
      <c r="A802" s="51"/>
      <c r="B802" s="51"/>
      <c r="C802" s="63"/>
      <c r="D802" s="51"/>
    </row>
    <row r="803" customFormat="false" ht="15.75" hidden="false" customHeight="true" outlineLevel="0" collapsed="false">
      <c r="A803" s="51"/>
      <c r="B803" s="51"/>
      <c r="C803" s="63"/>
      <c r="D803" s="51"/>
    </row>
    <row r="804" customFormat="false" ht="15.75" hidden="false" customHeight="true" outlineLevel="0" collapsed="false">
      <c r="A804" s="51"/>
      <c r="B804" s="51"/>
      <c r="C804" s="63"/>
      <c r="D804" s="51"/>
    </row>
    <row r="805" customFormat="false" ht="15.75" hidden="false" customHeight="true" outlineLevel="0" collapsed="false">
      <c r="A805" s="51"/>
      <c r="B805" s="51"/>
      <c r="C805" s="63"/>
      <c r="D805" s="51"/>
    </row>
    <row r="806" customFormat="false" ht="15.75" hidden="false" customHeight="true" outlineLevel="0" collapsed="false">
      <c r="A806" s="51"/>
      <c r="B806" s="51"/>
      <c r="C806" s="63"/>
      <c r="D806" s="51"/>
    </row>
    <row r="807" customFormat="false" ht="15.75" hidden="false" customHeight="true" outlineLevel="0" collapsed="false">
      <c r="A807" s="51"/>
      <c r="B807" s="51"/>
      <c r="C807" s="63"/>
      <c r="D807" s="51"/>
    </row>
    <row r="808" customFormat="false" ht="15.75" hidden="false" customHeight="true" outlineLevel="0" collapsed="false">
      <c r="A808" s="51"/>
      <c r="B808" s="51"/>
      <c r="C808" s="63"/>
      <c r="D808" s="51"/>
    </row>
    <row r="809" customFormat="false" ht="15.75" hidden="false" customHeight="true" outlineLevel="0" collapsed="false">
      <c r="A809" s="51"/>
      <c r="B809" s="51"/>
      <c r="C809" s="63"/>
      <c r="D809" s="51"/>
    </row>
    <row r="810" customFormat="false" ht="15.75" hidden="false" customHeight="true" outlineLevel="0" collapsed="false">
      <c r="A810" s="51"/>
      <c r="B810" s="51"/>
      <c r="C810" s="63"/>
      <c r="D810" s="51"/>
    </row>
    <row r="811" customFormat="false" ht="15.75" hidden="false" customHeight="true" outlineLevel="0" collapsed="false">
      <c r="A811" s="51"/>
      <c r="B811" s="51"/>
      <c r="C811" s="63"/>
      <c r="D811" s="51"/>
    </row>
    <row r="812" customFormat="false" ht="15.75" hidden="false" customHeight="true" outlineLevel="0" collapsed="false">
      <c r="A812" s="51"/>
      <c r="B812" s="51"/>
      <c r="C812" s="63"/>
      <c r="D812" s="51"/>
    </row>
    <row r="813" customFormat="false" ht="15.75" hidden="false" customHeight="true" outlineLevel="0" collapsed="false">
      <c r="A813" s="51"/>
      <c r="B813" s="51"/>
      <c r="C813" s="63"/>
      <c r="D813" s="51"/>
    </row>
    <row r="814" customFormat="false" ht="15.75" hidden="false" customHeight="true" outlineLevel="0" collapsed="false">
      <c r="A814" s="51"/>
      <c r="B814" s="51"/>
      <c r="C814" s="63"/>
      <c r="D814" s="51"/>
    </row>
    <row r="815" customFormat="false" ht="15.75" hidden="false" customHeight="true" outlineLevel="0" collapsed="false">
      <c r="A815" s="51"/>
      <c r="B815" s="51"/>
      <c r="C815" s="63"/>
      <c r="D815" s="51"/>
    </row>
    <row r="816" customFormat="false" ht="15.75" hidden="false" customHeight="true" outlineLevel="0" collapsed="false">
      <c r="A816" s="51"/>
      <c r="B816" s="51"/>
      <c r="C816" s="63"/>
      <c r="D816" s="51"/>
    </row>
    <row r="817" customFormat="false" ht="15.75" hidden="false" customHeight="true" outlineLevel="0" collapsed="false">
      <c r="A817" s="51"/>
      <c r="B817" s="51"/>
      <c r="C817" s="63"/>
      <c r="D817" s="51"/>
    </row>
    <row r="818" customFormat="false" ht="15.75" hidden="false" customHeight="true" outlineLevel="0" collapsed="false">
      <c r="A818" s="51"/>
      <c r="B818" s="51"/>
      <c r="C818" s="63"/>
      <c r="D818" s="51"/>
    </row>
    <row r="819" customFormat="false" ht="15.75" hidden="false" customHeight="true" outlineLevel="0" collapsed="false">
      <c r="A819" s="51"/>
      <c r="B819" s="51"/>
      <c r="C819" s="63"/>
      <c r="D819" s="51"/>
    </row>
    <row r="820" customFormat="false" ht="15.75" hidden="false" customHeight="true" outlineLevel="0" collapsed="false">
      <c r="A820" s="51"/>
      <c r="B820" s="51"/>
      <c r="C820" s="63"/>
      <c r="D820" s="51"/>
    </row>
    <row r="821" customFormat="false" ht="15.75" hidden="false" customHeight="true" outlineLevel="0" collapsed="false">
      <c r="A821" s="51"/>
      <c r="B821" s="51"/>
      <c r="C821" s="63"/>
      <c r="D821" s="51"/>
    </row>
    <row r="822" customFormat="false" ht="15.75" hidden="false" customHeight="true" outlineLevel="0" collapsed="false">
      <c r="A822" s="51"/>
      <c r="B822" s="51"/>
      <c r="C822" s="63"/>
      <c r="D822" s="51"/>
    </row>
    <row r="823" customFormat="false" ht="15.75" hidden="false" customHeight="true" outlineLevel="0" collapsed="false">
      <c r="A823" s="51"/>
      <c r="B823" s="51"/>
      <c r="C823" s="63"/>
      <c r="D823" s="51"/>
    </row>
    <row r="824" customFormat="false" ht="15.75" hidden="false" customHeight="true" outlineLevel="0" collapsed="false">
      <c r="A824" s="51"/>
      <c r="B824" s="51"/>
      <c r="C824" s="63"/>
      <c r="D824" s="51"/>
    </row>
    <row r="825" customFormat="false" ht="15.75" hidden="false" customHeight="true" outlineLevel="0" collapsed="false">
      <c r="A825" s="51"/>
      <c r="B825" s="51"/>
      <c r="C825" s="63"/>
      <c r="D825" s="51"/>
    </row>
    <row r="826" customFormat="false" ht="15.75" hidden="false" customHeight="true" outlineLevel="0" collapsed="false">
      <c r="A826" s="51"/>
      <c r="B826" s="51"/>
      <c r="C826" s="63"/>
      <c r="D826" s="51"/>
    </row>
    <row r="827" customFormat="false" ht="15.75" hidden="false" customHeight="true" outlineLevel="0" collapsed="false">
      <c r="A827" s="51"/>
      <c r="B827" s="51"/>
      <c r="C827" s="63"/>
      <c r="D827" s="51"/>
    </row>
    <row r="828" customFormat="false" ht="15.75" hidden="false" customHeight="true" outlineLevel="0" collapsed="false">
      <c r="A828" s="51"/>
      <c r="B828" s="51"/>
      <c r="C828" s="63"/>
      <c r="D828" s="51"/>
    </row>
    <row r="829" customFormat="false" ht="15.75" hidden="false" customHeight="true" outlineLevel="0" collapsed="false">
      <c r="A829" s="51"/>
      <c r="B829" s="51"/>
      <c r="C829" s="63"/>
      <c r="D829" s="51"/>
    </row>
    <row r="830" customFormat="false" ht="15.75" hidden="false" customHeight="true" outlineLevel="0" collapsed="false">
      <c r="A830" s="51"/>
      <c r="B830" s="51"/>
      <c r="C830" s="63"/>
      <c r="D830" s="51"/>
    </row>
    <row r="831" customFormat="false" ht="15.75" hidden="false" customHeight="true" outlineLevel="0" collapsed="false">
      <c r="A831" s="51"/>
      <c r="B831" s="51"/>
      <c r="C831" s="63"/>
      <c r="D831" s="51"/>
    </row>
    <row r="832" customFormat="false" ht="15.75" hidden="false" customHeight="true" outlineLevel="0" collapsed="false">
      <c r="A832" s="51"/>
      <c r="B832" s="51"/>
      <c r="C832" s="63"/>
      <c r="D832" s="51"/>
    </row>
    <row r="833" customFormat="false" ht="15.75" hidden="false" customHeight="true" outlineLevel="0" collapsed="false">
      <c r="A833" s="51"/>
      <c r="B833" s="51"/>
      <c r="C833" s="63"/>
      <c r="D833" s="51"/>
    </row>
    <row r="834" customFormat="false" ht="15.75" hidden="false" customHeight="true" outlineLevel="0" collapsed="false">
      <c r="A834" s="51"/>
      <c r="B834" s="51"/>
      <c r="C834" s="63"/>
      <c r="D834" s="51"/>
    </row>
    <row r="835" customFormat="false" ht="15.75" hidden="false" customHeight="true" outlineLevel="0" collapsed="false">
      <c r="A835" s="51"/>
      <c r="B835" s="51"/>
      <c r="C835" s="63"/>
      <c r="D835" s="51"/>
    </row>
    <row r="836" customFormat="false" ht="15.75" hidden="false" customHeight="true" outlineLevel="0" collapsed="false">
      <c r="A836" s="51"/>
      <c r="B836" s="51"/>
      <c r="C836" s="63"/>
      <c r="D836" s="51"/>
    </row>
    <row r="837" customFormat="false" ht="15.75" hidden="false" customHeight="true" outlineLevel="0" collapsed="false">
      <c r="A837" s="51"/>
      <c r="B837" s="51"/>
      <c r="C837" s="63"/>
      <c r="D837" s="51"/>
    </row>
    <row r="838" customFormat="false" ht="15.75" hidden="false" customHeight="true" outlineLevel="0" collapsed="false">
      <c r="A838" s="51"/>
      <c r="B838" s="51"/>
      <c r="C838" s="63"/>
      <c r="D838" s="51"/>
    </row>
    <row r="839" customFormat="false" ht="15.75" hidden="false" customHeight="true" outlineLevel="0" collapsed="false">
      <c r="A839" s="51"/>
      <c r="B839" s="51"/>
      <c r="C839" s="63"/>
      <c r="D839" s="51"/>
    </row>
    <row r="840" customFormat="false" ht="15.75" hidden="false" customHeight="true" outlineLevel="0" collapsed="false">
      <c r="A840" s="51"/>
      <c r="B840" s="51"/>
      <c r="C840" s="63"/>
      <c r="D840" s="51"/>
    </row>
    <row r="841" customFormat="false" ht="15.75" hidden="false" customHeight="true" outlineLevel="0" collapsed="false">
      <c r="A841" s="51"/>
      <c r="B841" s="51"/>
      <c r="C841" s="63"/>
      <c r="D841" s="51"/>
    </row>
    <row r="842" customFormat="false" ht="15.75" hidden="false" customHeight="true" outlineLevel="0" collapsed="false">
      <c r="A842" s="51"/>
      <c r="B842" s="51"/>
      <c r="C842" s="63"/>
      <c r="D842" s="51"/>
    </row>
    <row r="843" customFormat="false" ht="15.75" hidden="false" customHeight="true" outlineLevel="0" collapsed="false">
      <c r="A843" s="51"/>
      <c r="B843" s="51"/>
      <c r="C843" s="63"/>
      <c r="D843" s="51"/>
    </row>
    <row r="844" customFormat="false" ht="15.75" hidden="false" customHeight="true" outlineLevel="0" collapsed="false">
      <c r="A844" s="51"/>
      <c r="B844" s="51"/>
      <c r="C844" s="63"/>
      <c r="D844" s="51"/>
    </row>
    <row r="845" customFormat="false" ht="15.75" hidden="false" customHeight="true" outlineLevel="0" collapsed="false">
      <c r="A845" s="51"/>
      <c r="B845" s="51"/>
      <c r="C845" s="63"/>
      <c r="D845" s="51"/>
    </row>
    <row r="846" customFormat="false" ht="15.75" hidden="false" customHeight="true" outlineLevel="0" collapsed="false">
      <c r="A846" s="51"/>
      <c r="B846" s="51"/>
      <c r="C846" s="63"/>
      <c r="D846" s="51"/>
    </row>
    <row r="847" customFormat="false" ht="15.75" hidden="false" customHeight="true" outlineLevel="0" collapsed="false">
      <c r="A847" s="51"/>
      <c r="B847" s="51"/>
      <c r="C847" s="63"/>
      <c r="D847" s="51"/>
    </row>
    <row r="848" customFormat="false" ht="15.75" hidden="false" customHeight="true" outlineLevel="0" collapsed="false">
      <c r="A848" s="51"/>
      <c r="B848" s="51"/>
      <c r="C848" s="63"/>
      <c r="D848" s="51"/>
    </row>
    <row r="849" customFormat="false" ht="15.75" hidden="false" customHeight="true" outlineLevel="0" collapsed="false">
      <c r="A849" s="51"/>
      <c r="B849" s="51"/>
      <c r="C849" s="63"/>
      <c r="D849" s="51"/>
    </row>
    <row r="850" customFormat="false" ht="15.75" hidden="false" customHeight="true" outlineLevel="0" collapsed="false">
      <c r="A850" s="51"/>
      <c r="B850" s="51"/>
      <c r="C850" s="63"/>
      <c r="D850" s="51"/>
    </row>
    <row r="851" customFormat="false" ht="15.75" hidden="false" customHeight="true" outlineLevel="0" collapsed="false">
      <c r="A851" s="51"/>
      <c r="B851" s="51"/>
      <c r="C851" s="63"/>
      <c r="D851" s="51"/>
    </row>
    <row r="852" customFormat="false" ht="15.75" hidden="false" customHeight="true" outlineLevel="0" collapsed="false">
      <c r="A852" s="51"/>
      <c r="B852" s="51"/>
      <c r="C852" s="63"/>
      <c r="D852" s="51"/>
    </row>
    <row r="853" customFormat="false" ht="15.75" hidden="false" customHeight="true" outlineLevel="0" collapsed="false">
      <c r="A853" s="51"/>
      <c r="B853" s="51"/>
      <c r="C853" s="63"/>
      <c r="D853" s="51"/>
    </row>
    <row r="854" customFormat="false" ht="15.75" hidden="false" customHeight="true" outlineLevel="0" collapsed="false">
      <c r="A854" s="51"/>
      <c r="B854" s="51"/>
      <c r="C854" s="63"/>
      <c r="D854" s="51"/>
    </row>
    <row r="855" customFormat="false" ht="15.75" hidden="false" customHeight="true" outlineLevel="0" collapsed="false">
      <c r="A855" s="51"/>
      <c r="B855" s="51"/>
      <c r="C855" s="63"/>
      <c r="D855" s="51"/>
    </row>
    <row r="856" customFormat="false" ht="15.75" hidden="false" customHeight="true" outlineLevel="0" collapsed="false">
      <c r="A856" s="51"/>
      <c r="B856" s="51"/>
      <c r="C856" s="63"/>
      <c r="D856" s="51"/>
    </row>
    <row r="857" customFormat="false" ht="15.75" hidden="false" customHeight="true" outlineLevel="0" collapsed="false">
      <c r="A857" s="51"/>
      <c r="B857" s="51"/>
      <c r="C857" s="63"/>
      <c r="D857" s="51"/>
    </row>
    <row r="858" customFormat="false" ht="15.75" hidden="false" customHeight="true" outlineLevel="0" collapsed="false">
      <c r="A858" s="51"/>
      <c r="B858" s="51"/>
      <c r="C858" s="63"/>
      <c r="D858" s="51"/>
    </row>
    <row r="859" customFormat="false" ht="15.75" hidden="false" customHeight="true" outlineLevel="0" collapsed="false">
      <c r="A859" s="51"/>
      <c r="B859" s="51"/>
      <c r="C859" s="63"/>
      <c r="D859" s="51"/>
    </row>
    <row r="860" customFormat="false" ht="15.75" hidden="false" customHeight="true" outlineLevel="0" collapsed="false">
      <c r="A860" s="51"/>
      <c r="B860" s="51"/>
      <c r="C860" s="63"/>
      <c r="D860" s="51"/>
    </row>
    <row r="861" customFormat="false" ht="15.75" hidden="false" customHeight="true" outlineLevel="0" collapsed="false">
      <c r="A861" s="51"/>
      <c r="B861" s="51"/>
      <c r="C861" s="63"/>
      <c r="D861" s="51"/>
    </row>
    <row r="862" customFormat="false" ht="15.75" hidden="false" customHeight="true" outlineLevel="0" collapsed="false">
      <c r="A862" s="51"/>
      <c r="B862" s="51"/>
      <c r="C862" s="63"/>
      <c r="D862" s="51"/>
    </row>
    <row r="863" customFormat="false" ht="15.75" hidden="false" customHeight="true" outlineLevel="0" collapsed="false">
      <c r="A863" s="51"/>
      <c r="B863" s="51"/>
      <c r="C863" s="63"/>
      <c r="D863" s="51"/>
    </row>
    <row r="864" customFormat="false" ht="15.75" hidden="false" customHeight="true" outlineLevel="0" collapsed="false">
      <c r="A864" s="51"/>
      <c r="B864" s="51"/>
      <c r="C864" s="63"/>
      <c r="D864" s="51"/>
    </row>
    <row r="865" customFormat="false" ht="15.75" hidden="false" customHeight="true" outlineLevel="0" collapsed="false">
      <c r="A865" s="51"/>
      <c r="B865" s="51"/>
      <c r="C865" s="63"/>
      <c r="D865" s="51"/>
    </row>
    <row r="866" customFormat="false" ht="15.75" hidden="false" customHeight="true" outlineLevel="0" collapsed="false">
      <c r="A866" s="51"/>
      <c r="B866" s="51"/>
      <c r="C866" s="63"/>
      <c r="D866" s="51"/>
    </row>
    <row r="867" customFormat="false" ht="15.75" hidden="false" customHeight="true" outlineLevel="0" collapsed="false">
      <c r="A867" s="51"/>
      <c r="B867" s="51"/>
      <c r="C867" s="63"/>
      <c r="D867" s="51"/>
    </row>
    <row r="868" customFormat="false" ht="15.75" hidden="false" customHeight="true" outlineLevel="0" collapsed="false">
      <c r="A868" s="51"/>
      <c r="B868" s="51"/>
      <c r="C868" s="63"/>
      <c r="D868" s="51"/>
    </row>
    <row r="869" customFormat="false" ht="15.75" hidden="false" customHeight="true" outlineLevel="0" collapsed="false">
      <c r="A869" s="51"/>
      <c r="B869" s="51"/>
      <c r="C869" s="63"/>
      <c r="D869" s="51"/>
    </row>
    <row r="870" customFormat="false" ht="15.75" hidden="false" customHeight="true" outlineLevel="0" collapsed="false">
      <c r="A870" s="51"/>
      <c r="B870" s="51"/>
      <c r="C870" s="63"/>
      <c r="D870" s="51"/>
    </row>
    <row r="871" customFormat="false" ht="15.75" hidden="false" customHeight="true" outlineLevel="0" collapsed="false">
      <c r="A871" s="51"/>
      <c r="B871" s="51"/>
      <c r="C871" s="63"/>
      <c r="D871" s="51"/>
    </row>
    <row r="872" customFormat="false" ht="15.75" hidden="false" customHeight="true" outlineLevel="0" collapsed="false">
      <c r="A872" s="51"/>
      <c r="B872" s="51"/>
      <c r="C872" s="63"/>
      <c r="D872" s="51"/>
    </row>
    <row r="873" customFormat="false" ht="15.75" hidden="false" customHeight="true" outlineLevel="0" collapsed="false">
      <c r="A873" s="51"/>
      <c r="B873" s="51"/>
      <c r="C873" s="63"/>
      <c r="D873" s="51"/>
    </row>
    <row r="874" customFormat="false" ht="15.75" hidden="false" customHeight="true" outlineLevel="0" collapsed="false">
      <c r="A874" s="51"/>
      <c r="B874" s="51"/>
      <c r="C874" s="63"/>
      <c r="D874" s="51"/>
    </row>
    <row r="875" customFormat="false" ht="15.75" hidden="false" customHeight="true" outlineLevel="0" collapsed="false">
      <c r="A875" s="51"/>
      <c r="B875" s="51"/>
      <c r="C875" s="63"/>
      <c r="D875" s="51"/>
    </row>
    <row r="876" customFormat="false" ht="15.75" hidden="false" customHeight="true" outlineLevel="0" collapsed="false">
      <c r="A876" s="51"/>
      <c r="B876" s="51"/>
      <c r="C876" s="63"/>
      <c r="D876" s="51"/>
    </row>
    <row r="877" customFormat="false" ht="15.75" hidden="false" customHeight="true" outlineLevel="0" collapsed="false">
      <c r="A877" s="51"/>
      <c r="B877" s="51"/>
      <c r="C877" s="63"/>
      <c r="D877" s="51"/>
    </row>
    <row r="878" customFormat="false" ht="15.75" hidden="false" customHeight="true" outlineLevel="0" collapsed="false">
      <c r="A878" s="51"/>
      <c r="B878" s="51"/>
      <c r="C878" s="63"/>
      <c r="D878" s="51"/>
    </row>
    <row r="879" customFormat="false" ht="15.75" hidden="false" customHeight="true" outlineLevel="0" collapsed="false">
      <c r="A879" s="51"/>
      <c r="B879" s="51"/>
      <c r="C879" s="63"/>
      <c r="D879" s="51"/>
    </row>
    <row r="880" customFormat="false" ht="15.75" hidden="false" customHeight="true" outlineLevel="0" collapsed="false">
      <c r="A880" s="51"/>
      <c r="B880" s="51"/>
      <c r="C880" s="63"/>
      <c r="D880" s="51"/>
    </row>
    <row r="881" customFormat="false" ht="15.75" hidden="false" customHeight="true" outlineLevel="0" collapsed="false">
      <c r="A881" s="51"/>
      <c r="B881" s="51"/>
      <c r="C881" s="63"/>
      <c r="D881" s="51"/>
    </row>
    <row r="882" customFormat="false" ht="15.75" hidden="false" customHeight="true" outlineLevel="0" collapsed="false">
      <c r="A882" s="51"/>
      <c r="B882" s="51"/>
      <c r="C882" s="63"/>
      <c r="D882" s="51"/>
    </row>
    <row r="883" customFormat="false" ht="15.75" hidden="false" customHeight="true" outlineLevel="0" collapsed="false">
      <c r="A883" s="51"/>
      <c r="B883" s="51"/>
      <c r="C883" s="63"/>
      <c r="D883" s="51"/>
    </row>
    <row r="884" customFormat="false" ht="15.75" hidden="false" customHeight="true" outlineLevel="0" collapsed="false">
      <c r="A884" s="51"/>
      <c r="B884" s="51"/>
      <c r="C884" s="63"/>
      <c r="D884" s="51"/>
    </row>
    <row r="885" customFormat="false" ht="15.75" hidden="false" customHeight="true" outlineLevel="0" collapsed="false">
      <c r="A885" s="51"/>
      <c r="B885" s="51"/>
      <c r="C885" s="63"/>
      <c r="D885" s="51"/>
    </row>
    <row r="886" customFormat="false" ht="15.75" hidden="false" customHeight="true" outlineLevel="0" collapsed="false">
      <c r="A886" s="51"/>
      <c r="B886" s="51"/>
      <c r="C886" s="63"/>
      <c r="D886" s="51"/>
    </row>
    <row r="887" customFormat="false" ht="15.75" hidden="false" customHeight="true" outlineLevel="0" collapsed="false">
      <c r="A887" s="51"/>
      <c r="B887" s="51"/>
      <c r="C887" s="63"/>
      <c r="D887" s="51"/>
    </row>
    <row r="888" customFormat="false" ht="15.75" hidden="false" customHeight="true" outlineLevel="0" collapsed="false">
      <c r="A888" s="51"/>
      <c r="B888" s="51"/>
      <c r="C888" s="63"/>
      <c r="D888" s="51"/>
    </row>
    <row r="889" customFormat="false" ht="15.75" hidden="false" customHeight="true" outlineLevel="0" collapsed="false">
      <c r="A889" s="51"/>
      <c r="B889" s="51"/>
      <c r="C889" s="63"/>
      <c r="D889" s="51"/>
    </row>
    <row r="890" customFormat="false" ht="15.75" hidden="false" customHeight="true" outlineLevel="0" collapsed="false">
      <c r="A890" s="51"/>
      <c r="B890" s="51"/>
      <c r="C890" s="63"/>
      <c r="D890" s="51"/>
    </row>
    <row r="891" customFormat="false" ht="15.75" hidden="false" customHeight="true" outlineLevel="0" collapsed="false">
      <c r="A891" s="51"/>
      <c r="B891" s="51"/>
      <c r="C891" s="63"/>
      <c r="D891" s="51"/>
    </row>
    <row r="892" customFormat="false" ht="15.75" hidden="false" customHeight="true" outlineLevel="0" collapsed="false">
      <c r="A892" s="51"/>
      <c r="B892" s="51"/>
      <c r="C892" s="63"/>
      <c r="D892" s="51"/>
    </row>
    <row r="893" customFormat="false" ht="15.75" hidden="false" customHeight="true" outlineLevel="0" collapsed="false">
      <c r="A893" s="51"/>
      <c r="B893" s="51"/>
      <c r="C893" s="63"/>
      <c r="D893" s="51"/>
    </row>
    <row r="894" customFormat="false" ht="15.75" hidden="false" customHeight="true" outlineLevel="0" collapsed="false">
      <c r="A894" s="51"/>
      <c r="B894" s="51"/>
      <c r="C894" s="63"/>
      <c r="D894" s="51"/>
    </row>
    <row r="895" customFormat="false" ht="15.75" hidden="false" customHeight="true" outlineLevel="0" collapsed="false">
      <c r="A895" s="51"/>
      <c r="B895" s="51"/>
      <c r="C895" s="63"/>
      <c r="D895" s="51"/>
    </row>
    <row r="896" customFormat="false" ht="15.75" hidden="false" customHeight="true" outlineLevel="0" collapsed="false">
      <c r="A896" s="51"/>
      <c r="B896" s="51"/>
      <c r="C896" s="63"/>
      <c r="D896" s="51"/>
    </row>
    <row r="897" customFormat="false" ht="15.75" hidden="false" customHeight="true" outlineLevel="0" collapsed="false">
      <c r="A897" s="51"/>
      <c r="B897" s="51"/>
      <c r="C897" s="63"/>
      <c r="D897" s="51"/>
    </row>
    <row r="898" customFormat="false" ht="15.75" hidden="false" customHeight="true" outlineLevel="0" collapsed="false">
      <c r="A898" s="51"/>
      <c r="B898" s="51"/>
      <c r="C898" s="63"/>
      <c r="D898" s="51"/>
    </row>
    <row r="899" customFormat="false" ht="15.75" hidden="false" customHeight="true" outlineLevel="0" collapsed="false">
      <c r="A899" s="51"/>
      <c r="B899" s="51"/>
      <c r="C899" s="63"/>
      <c r="D899" s="51"/>
    </row>
    <row r="900" customFormat="false" ht="15.75" hidden="false" customHeight="true" outlineLevel="0" collapsed="false">
      <c r="A900" s="51"/>
      <c r="B900" s="51"/>
      <c r="C900" s="63"/>
      <c r="D900" s="51"/>
    </row>
    <row r="901" customFormat="false" ht="15.75" hidden="false" customHeight="true" outlineLevel="0" collapsed="false">
      <c r="A901" s="51"/>
      <c r="B901" s="51"/>
      <c r="C901" s="63"/>
      <c r="D901" s="51"/>
    </row>
    <row r="902" customFormat="false" ht="15.75" hidden="false" customHeight="true" outlineLevel="0" collapsed="false">
      <c r="A902" s="51"/>
      <c r="B902" s="51"/>
      <c r="C902" s="63"/>
      <c r="D902" s="51"/>
    </row>
    <row r="903" customFormat="false" ht="15.75" hidden="false" customHeight="true" outlineLevel="0" collapsed="false">
      <c r="A903" s="51"/>
      <c r="B903" s="51"/>
      <c r="C903" s="63"/>
      <c r="D903" s="51"/>
    </row>
    <row r="904" customFormat="false" ht="15.75" hidden="false" customHeight="true" outlineLevel="0" collapsed="false">
      <c r="A904" s="51"/>
      <c r="B904" s="51"/>
      <c r="C904" s="63"/>
      <c r="D904" s="51"/>
    </row>
    <row r="905" customFormat="false" ht="15.75" hidden="false" customHeight="true" outlineLevel="0" collapsed="false">
      <c r="A905" s="51"/>
      <c r="B905" s="51"/>
      <c r="C905" s="63"/>
      <c r="D905" s="51"/>
    </row>
    <row r="906" customFormat="false" ht="15.75" hidden="false" customHeight="true" outlineLevel="0" collapsed="false">
      <c r="A906" s="51"/>
      <c r="B906" s="51"/>
      <c r="C906" s="63"/>
      <c r="D906" s="51"/>
    </row>
    <row r="907" customFormat="false" ht="15.75" hidden="false" customHeight="true" outlineLevel="0" collapsed="false">
      <c r="A907" s="51"/>
      <c r="B907" s="51"/>
      <c r="C907" s="63"/>
      <c r="D907" s="51"/>
    </row>
    <row r="908" customFormat="false" ht="15.75" hidden="false" customHeight="true" outlineLevel="0" collapsed="false">
      <c r="A908" s="51"/>
      <c r="B908" s="51"/>
      <c r="C908" s="63"/>
      <c r="D908" s="51"/>
    </row>
    <row r="909" customFormat="false" ht="15.75" hidden="false" customHeight="true" outlineLevel="0" collapsed="false">
      <c r="A909" s="51"/>
      <c r="B909" s="51"/>
      <c r="C909" s="63"/>
      <c r="D909" s="51"/>
    </row>
    <row r="910" customFormat="false" ht="15.75" hidden="false" customHeight="true" outlineLevel="0" collapsed="false">
      <c r="A910" s="51"/>
      <c r="B910" s="51"/>
      <c r="C910" s="63"/>
      <c r="D910" s="51"/>
    </row>
    <row r="911" customFormat="false" ht="15.75" hidden="false" customHeight="true" outlineLevel="0" collapsed="false">
      <c r="A911" s="51"/>
      <c r="B911" s="51"/>
      <c r="C911" s="63"/>
      <c r="D911" s="51"/>
    </row>
    <row r="912" customFormat="false" ht="15.75" hidden="false" customHeight="true" outlineLevel="0" collapsed="false">
      <c r="A912" s="51"/>
      <c r="B912" s="51"/>
      <c r="C912" s="63"/>
      <c r="D912" s="51"/>
    </row>
    <row r="913" customFormat="false" ht="15.75" hidden="false" customHeight="true" outlineLevel="0" collapsed="false">
      <c r="A913" s="51"/>
      <c r="B913" s="51"/>
      <c r="C913" s="63"/>
      <c r="D913" s="51"/>
    </row>
    <row r="914" customFormat="false" ht="15.75" hidden="false" customHeight="true" outlineLevel="0" collapsed="false">
      <c r="A914" s="51"/>
      <c r="B914" s="51"/>
      <c r="C914" s="63"/>
      <c r="D914" s="51"/>
    </row>
    <row r="915" customFormat="false" ht="15.75" hidden="false" customHeight="true" outlineLevel="0" collapsed="false">
      <c r="A915" s="51"/>
      <c r="B915" s="51"/>
      <c r="C915" s="63"/>
      <c r="D915" s="51"/>
    </row>
    <row r="916" customFormat="false" ht="15.75" hidden="false" customHeight="true" outlineLevel="0" collapsed="false">
      <c r="A916" s="51"/>
      <c r="B916" s="51"/>
      <c r="C916" s="63"/>
      <c r="D916" s="51"/>
    </row>
    <row r="917" customFormat="false" ht="15.75" hidden="false" customHeight="true" outlineLevel="0" collapsed="false">
      <c r="A917" s="51"/>
      <c r="B917" s="51"/>
      <c r="C917" s="63"/>
      <c r="D917" s="51"/>
    </row>
    <row r="918" customFormat="false" ht="15.75" hidden="false" customHeight="true" outlineLevel="0" collapsed="false">
      <c r="A918" s="51"/>
      <c r="B918" s="51"/>
      <c r="C918" s="63"/>
      <c r="D918" s="51"/>
    </row>
    <row r="919" customFormat="false" ht="15.75" hidden="false" customHeight="true" outlineLevel="0" collapsed="false">
      <c r="A919" s="51"/>
      <c r="B919" s="51"/>
      <c r="C919" s="63"/>
      <c r="D919" s="51"/>
    </row>
    <row r="920" customFormat="false" ht="15.75" hidden="false" customHeight="true" outlineLevel="0" collapsed="false">
      <c r="A920" s="51"/>
      <c r="B920" s="51"/>
      <c r="C920" s="63"/>
      <c r="D920" s="51"/>
    </row>
    <row r="921" customFormat="false" ht="15.75" hidden="false" customHeight="true" outlineLevel="0" collapsed="false">
      <c r="A921" s="51"/>
      <c r="B921" s="51"/>
      <c r="C921" s="63"/>
      <c r="D921" s="51"/>
    </row>
    <row r="922" customFormat="false" ht="15.75" hidden="false" customHeight="true" outlineLevel="0" collapsed="false">
      <c r="A922" s="51"/>
      <c r="B922" s="51"/>
      <c r="C922" s="63"/>
      <c r="D922" s="51"/>
    </row>
    <row r="923" customFormat="false" ht="15.75" hidden="false" customHeight="true" outlineLevel="0" collapsed="false">
      <c r="A923" s="51"/>
      <c r="B923" s="51"/>
      <c r="C923" s="63"/>
      <c r="D923" s="51"/>
    </row>
    <row r="924" customFormat="false" ht="15.75" hidden="false" customHeight="true" outlineLevel="0" collapsed="false">
      <c r="A924" s="51"/>
      <c r="B924" s="51"/>
      <c r="C924" s="63"/>
      <c r="D924" s="51"/>
    </row>
    <row r="925" customFormat="false" ht="15.75" hidden="false" customHeight="true" outlineLevel="0" collapsed="false">
      <c r="A925" s="51"/>
      <c r="B925" s="51"/>
      <c r="C925" s="63"/>
      <c r="D925" s="51"/>
    </row>
    <row r="926" customFormat="false" ht="15.75" hidden="false" customHeight="true" outlineLevel="0" collapsed="false">
      <c r="A926" s="51"/>
      <c r="B926" s="51"/>
      <c r="C926" s="63"/>
      <c r="D926" s="51"/>
    </row>
    <row r="927" customFormat="false" ht="15.75" hidden="false" customHeight="true" outlineLevel="0" collapsed="false">
      <c r="A927" s="51"/>
      <c r="B927" s="51"/>
      <c r="C927" s="63"/>
      <c r="D927" s="51"/>
    </row>
    <row r="928" customFormat="false" ht="15.75" hidden="false" customHeight="true" outlineLevel="0" collapsed="false">
      <c r="A928" s="51"/>
      <c r="B928" s="51"/>
      <c r="C928" s="63"/>
      <c r="D928" s="51"/>
    </row>
    <row r="929" customFormat="false" ht="15.75" hidden="false" customHeight="true" outlineLevel="0" collapsed="false">
      <c r="A929" s="51"/>
      <c r="B929" s="51"/>
      <c r="C929" s="63"/>
      <c r="D929" s="51"/>
    </row>
    <row r="930" customFormat="false" ht="15.75" hidden="false" customHeight="true" outlineLevel="0" collapsed="false">
      <c r="A930" s="51"/>
      <c r="B930" s="51"/>
      <c r="C930" s="63"/>
      <c r="D930" s="51"/>
    </row>
    <row r="931" customFormat="false" ht="15.75" hidden="false" customHeight="true" outlineLevel="0" collapsed="false">
      <c r="A931" s="51"/>
      <c r="B931" s="51"/>
      <c r="C931" s="63"/>
      <c r="D931" s="51"/>
    </row>
    <row r="932" customFormat="false" ht="15.75" hidden="false" customHeight="true" outlineLevel="0" collapsed="false">
      <c r="A932" s="51"/>
      <c r="B932" s="51"/>
      <c r="C932" s="63"/>
      <c r="D932" s="51"/>
    </row>
    <row r="933" customFormat="false" ht="15.75" hidden="false" customHeight="true" outlineLevel="0" collapsed="false">
      <c r="A933" s="51"/>
      <c r="B933" s="51"/>
      <c r="C933" s="63"/>
      <c r="D933" s="51"/>
    </row>
    <row r="934" customFormat="false" ht="15.75" hidden="false" customHeight="true" outlineLevel="0" collapsed="false">
      <c r="A934" s="51"/>
      <c r="B934" s="51"/>
      <c r="C934" s="63"/>
      <c r="D934" s="51"/>
    </row>
    <row r="935" customFormat="false" ht="15.75" hidden="false" customHeight="true" outlineLevel="0" collapsed="false">
      <c r="A935" s="51"/>
      <c r="B935" s="51"/>
      <c r="C935" s="63"/>
      <c r="D935" s="51"/>
    </row>
    <row r="936" customFormat="false" ht="15.75" hidden="false" customHeight="true" outlineLevel="0" collapsed="false">
      <c r="A936" s="51"/>
      <c r="B936" s="51"/>
      <c r="C936" s="63"/>
      <c r="D936" s="51"/>
    </row>
    <row r="937" customFormat="false" ht="15.75" hidden="false" customHeight="true" outlineLevel="0" collapsed="false">
      <c r="A937" s="51"/>
      <c r="B937" s="51"/>
      <c r="C937" s="63"/>
      <c r="D937" s="51"/>
    </row>
    <row r="938" customFormat="false" ht="15.75" hidden="false" customHeight="true" outlineLevel="0" collapsed="false">
      <c r="A938" s="51"/>
      <c r="B938" s="51"/>
      <c r="C938" s="63"/>
      <c r="D938" s="51"/>
    </row>
    <row r="939" customFormat="false" ht="15.75" hidden="false" customHeight="true" outlineLevel="0" collapsed="false">
      <c r="A939" s="51"/>
      <c r="B939" s="51"/>
      <c r="C939" s="63"/>
      <c r="D939" s="51"/>
    </row>
    <row r="940" customFormat="false" ht="15.75" hidden="false" customHeight="true" outlineLevel="0" collapsed="false">
      <c r="A940" s="51"/>
      <c r="B940" s="51"/>
      <c r="C940" s="63"/>
      <c r="D940" s="51"/>
    </row>
    <row r="941" customFormat="false" ht="15.75" hidden="false" customHeight="true" outlineLevel="0" collapsed="false">
      <c r="A941" s="51"/>
      <c r="B941" s="51"/>
      <c r="C941" s="63"/>
      <c r="D941" s="51"/>
    </row>
    <row r="942" customFormat="false" ht="15.75" hidden="false" customHeight="true" outlineLevel="0" collapsed="false">
      <c r="A942" s="51"/>
      <c r="B942" s="51"/>
      <c r="C942" s="63"/>
      <c r="D942" s="51"/>
    </row>
    <row r="943" customFormat="false" ht="15.75" hidden="false" customHeight="true" outlineLevel="0" collapsed="false">
      <c r="A943" s="51"/>
      <c r="B943" s="51"/>
      <c r="C943" s="63"/>
      <c r="D943" s="51"/>
    </row>
    <row r="944" customFormat="false" ht="15.75" hidden="false" customHeight="true" outlineLevel="0" collapsed="false">
      <c r="A944" s="51"/>
      <c r="B944" s="51"/>
      <c r="C944" s="63"/>
      <c r="D944" s="51"/>
    </row>
    <row r="945" customFormat="false" ht="15.75" hidden="false" customHeight="true" outlineLevel="0" collapsed="false">
      <c r="A945" s="51"/>
      <c r="B945" s="51"/>
      <c r="C945" s="63"/>
      <c r="D945" s="51"/>
    </row>
    <row r="946" customFormat="false" ht="15.75" hidden="false" customHeight="true" outlineLevel="0" collapsed="false">
      <c r="A946" s="51"/>
      <c r="B946" s="51"/>
      <c r="C946" s="63"/>
      <c r="D946" s="51"/>
    </row>
    <row r="947" customFormat="false" ht="15.75" hidden="false" customHeight="true" outlineLevel="0" collapsed="false">
      <c r="A947" s="51"/>
      <c r="B947" s="51"/>
      <c r="C947" s="63"/>
      <c r="D947" s="51"/>
    </row>
    <row r="948" customFormat="false" ht="15.75" hidden="false" customHeight="true" outlineLevel="0" collapsed="false">
      <c r="A948" s="51"/>
      <c r="B948" s="51"/>
      <c r="C948" s="63"/>
      <c r="D948" s="51"/>
    </row>
    <row r="949" customFormat="false" ht="15.75" hidden="false" customHeight="true" outlineLevel="0" collapsed="false">
      <c r="A949" s="51"/>
      <c r="B949" s="51"/>
      <c r="C949" s="63"/>
      <c r="D949" s="51"/>
    </row>
    <row r="950" customFormat="false" ht="15.75" hidden="false" customHeight="true" outlineLevel="0" collapsed="false">
      <c r="A950" s="51"/>
      <c r="B950" s="51"/>
      <c r="C950" s="63"/>
      <c r="D950" s="51"/>
    </row>
    <row r="951" customFormat="false" ht="15.75" hidden="false" customHeight="true" outlineLevel="0" collapsed="false">
      <c r="A951" s="51"/>
      <c r="B951" s="51"/>
      <c r="C951" s="63"/>
      <c r="D951" s="51"/>
    </row>
    <row r="952" customFormat="false" ht="15.75" hidden="false" customHeight="true" outlineLevel="0" collapsed="false">
      <c r="A952" s="51"/>
      <c r="B952" s="51"/>
      <c r="C952" s="63"/>
      <c r="D952" s="51"/>
    </row>
    <row r="953" customFormat="false" ht="15.75" hidden="false" customHeight="true" outlineLevel="0" collapsed="false">
      <c r="A953" s="51"/>
      <c r="B953" s="51"/>
      <c r="C953" s="63"/>
      <c r="D953" s="51"/>
    </row>
    <row r="954" customFormat="false" ht="15.75" hidden="false" customHeight="true" outlineLevel="0" collapsed="false">
      <c r="A954" s="51"/>
      <c r="B954" s="51"/>
      <c r="C954" s="63"/>
      <c r="D954" s="51"/>
    </row>
    <row r="955" customFormat="false" ht="15.75" hidden="false" customHeight="true" outlineLevel="0" collapsed="false">
      <c r="A955" s="51"/>
      <c r="B955" s="51"/>
      <c r="C955" s="63"/>
      <c r="D955" s="51"/>
    </row>
    <row r="956" customFormat="false" ht="15.75" hidden="false" customHeight="true" outlineLevel="0" collapsed="false">
      <c r="A956" s="51"/>
      <c r="B956" s="51"/>
      <c r="C956" s="63"/>
      <c r="D956" s="51"/>
    </row>
    <row r="957" customFormat="false" ht="15.75" hidden="false" customHeight="true" outlineLevel="0" collapsed="false">
      <c r="A957" s="51"/>
      <c r="B957" s="51"/>
      <c r="C957" s="63"/>
      <c r="D957" s="51"/>
    </row>
    <row r="958" customFormat="false" ht="15.75" hidden="false" customHeight="true" outlineLevel="0" collapsed="false">
      <c r="A958" s="51"/>
      <c r="B958" s="51"/>
      <c r="C958" s="63"/>
      <c r="D958" s="51"/>
    </row>
    <row r="959" customFormat="false" ht="15.75" hidden="false" customHeight="true" outlineLevel="0" collapsed="false">
      <c r="A959" s="51"/>
      <c r="B959" s="51"/>
      <c r="C959" s="63"/>
      <c r="D959" s="51"/>
    </row>
    <row r="960" customFormat="false" ht="15.75" hidden="false" customHeight="true" outlineLevel="0" collapsed="false">
      <c r="A960" s="51"/>
      <c r="B960" s="51"/>
      <c r="C960" s="63"/>
      <c r="D960" s="51"/>
    </row>
    <row r="961" customFormat="false" ht="15.75" hidden="false" customHeight="true" outlineLevel="0" collapsed="false">
      <c r="A961" s="51"/>
      <c r="B961" s="51"/>
      <c r="C961" s="63"/>
      <c r="D961" s="51"/>
    </row>
    <row r="962" customFormat="false" ht="15.75" hidden="false" customHeight="true" outlineLevel="0" collapsed="false">
      <c r="A962" s="51"/>
      <c r="B962" s="51"/>
      <c r="C962" s="63"/>
      <c r="D962" s="51"/>
    </row>
    <row r="963" customFormat="false" ht="15.75" hidden="false" customHeight="true" outlineLevel="0" collapsed="false">
      <c r="A963" s="51"/>
      <c r="B963" s="51"/>
      <c r="C963" s="63"/>
      <c r="D963" s="51"/>
    </row>
    <row r="964" customFormat="false" ht="15.75" hidden="false" customHeight="true" outlineLevel="0" collapsed="false">
      <c r="A964" s="51"/>
      <c r="B964" s="51"/>
      <c r="C964" s="63"/>
      <c r="D964" s="51"/>
    </row>
    <row r="965" customFormat="false" ht="15.75" hidden="false" customHeight="true" outlineLevel="0" collapsed="false">
      <c r="A965" s="51"/>
      <c r="B965" s="51"/>
      <c r="C965" s="63"/>
      <c r="D965" s="51"/>
    </row>
    <row r="966" customFormat="false" ht="15.75" hidden="false" customHeight="true" outlineLevel="0" collapsed="false">
      <c r="A966" s="51"/>
      <c r="B966" s="51"/>
      <c r="C966" s="63"/>
      <c r="D966" s="51"/>
    </row>
    <row r="967" customFormat="false" ht="15.75" hidden="false" customHeight="true" outlineLevel="0" collapsed="false">
      <c r="A967" s="51"/>
      <c r="B967" s="51"/>
      <c r="C967" s="63"/>
      <c r="D967" s="51"/>
    </row>
    <row r="968" customFormat="false" ht="15.75" hidden="false" customHeight="true" outlineLevel="0" collapsed="false">
      <c r="A968" s="51"/>
      <c r="B968" s="51"/>
      <c r="C968" s="63"/>
      <c r="D968" s="51"/>
    </row>
    <row r="969" customFormat="false" ht="15.75" hidden="false" customHeight="true" outlineLevel="0" collapsed="false">
      <c r="A969" s="51"/>
      <c r="B969" s="51"/>
      <c r="C969" s="63"/>
      <c r="D969" s="51"/>
    </row>
    <row r="970" customFormat="false" ht="15.75" hidden="false" customHeight="true" outlineLevel="0" collapsed="false">
      <c r="A970" s="51"/>
      <c r="B970" s="51"/>
      <c r="C970" s="63"/>
      <c r="D970" s="51"/>
    </row>
    <row r="971" customFormat="false" ht="15.75" hidden="false" customHeight="true" outlineLevel="0" collapsed="false">
      <c r="A971" s="51"/>
      <c r="B971" s="51"/>
      <c r="C971" s="63"/>
      <c r="D971" s="51"/>
    </row>
    <row r="972" customFormat="false" ht="15.75" hidden="false" customHeight="true" outlineLevel="0" collapsed="false">
      <c r="A972" s="51"/>
      <c r="B972" s="51"/>
      <c r="C972" s="63"/>
      <c r="D972" s="51"/>
    </row>
    <row r="973" customFormat="false" ht="15.75" hidden="false" customHeight="true" outlineLevel="0" collapsed="false">
      <c r="A973" s="51"/>
      <c r="B973" s="51"/>
      <c r="C973" s="63"/>
      <c r="D973" s="51"/>
    </row>
    <row r="974" customFormat="false" ht="15.75" hidden="false" customHeight="true" outlineLevel="0" collapsed="false">
      <c r="A974" s="51"/>
      <c r="B974" s="51"/>
      <c r="C974" s="63"/>
      <c r="D974" s="51"/>
    </row>
    <row r="975" customFormat="false" ht="15.75" hidden="false" customHeight="true" outlineLevel="0" collapsed="false">
      <c r="A975" s="51"/>
      <c r="B975" s="51"/>
      <c r="C975" s="63"/>
      <c r="D975" s="51"/>
    </row>
    <row r="976" customFormat="false" ht="15.75" hidden="false" customHeight="true" outlineLevel="0" collapsed="false">
      <c r="A976" s="51"/>
      <c r="B976" s="51"/>
      <c r="C976" s="63"/>
      <c r="D976" s="51"/>
    </row>
    <row r="977" customFormat="false" ht="15.75" hidden="false" customHeight="true" outlineLevel="0" collapsed="false">
      <c r="A977" s="51"/>
      <c r="B977" s="51"/>
      <c r="C977" s="63"/>
      <c r="D977" s="51"/>
    </row>
    <row r="978" customFormat="false" ht="15.75" hidden="false" customHeight="true" outlineLevel="0" collapsed="false">
      <c r="A978" s="51"/>
      <c r="B978" s="51"/>
      <c r="C978" s="63"/>
      <c r="D978" s="51"/>
    </row>
    <row r="979" customFormat="false" ht="15.75" hidden="false" customHeight="true" outlineLevel="0" collapsed="false">
      <c r="A979" s="51"/>
      <c r="B979" s="51"/>
      <c r="C979" s="63"/>
      <c r="D979" s="51"/>
    </row>
    <row r="980" customFormat="false" ht="15.75" hidden="false" customHeight="true" outlineLevel="0" collapsed="false">
      <c r="A980" s="51"/>
      <c r="B980" s="51"/>
      <c r="C980" s="63"/>
      <c r="D980" s="51"/>
    </row>
    <row r="981" customFormat="false" ht="15.75" hidden="false" customHeight="true" outlineLevel="0" collapsed="false">
      <c r="A981" s="51"/>
      <c r="B981" s="51"/>
      <c r="C981" s="63"/>
      <c r="D981" s="51"/>
    </row>
    <row r="982" customFormat="false" ht="15.75" hidden="false" customHeight="true" outlineLevel="0" collapsed="false">
      <c r="A982" s="51"/>
      <c r="B982" s="51"/>
      <c r="C982" s="63"/>
      <c r="D982" s="51"/>
    </row>
    <row r="983" customFormat="false" ht="15.75" hidden="false" customHeight="true" outlineLevel="0" collapsed="false">
      <c r="A983" s="51"/>
      <c r="B983" s="51"/>
      <c r="C983" s="63"/>
      <c r="D983" s="51"/>
    </row>
    <row r="984" customFormat="false" ht="15.75" hidden="false" customHeight="true" outlineLevel="0" collapsed="false">
      <c r="A984" s="51"/>
      <c r="B984" s="51"/>
      <c r="C984" s="63"/>
      <c r="D984" s="51"/>
    </row>
    <row r="985" customFormat="false" ht="15.75" hidden="false" customHeight="true" outlineLevel="0" collapsed="false">
      <c r="A985" s="51"/>
      <c r="B985" s="51"/>
      <c r="C985" s="63"/>
      <c r="D985" s="51"/>
    </row>
    <row r="986" customFormat="false" ht="15.75" hidden="false" customHeight="true" outlineLevel="0" collapsed="false">
      <c r="A986" s="51"/>
      <c r="B986" s="51"/>
      <c r="C986" s="63"/>
      <c r="D986" s="51"/>
    </row>
    <row r="987" customFormat="false" ht="15.75" hidden="false" customHeight="true" outlineLevel="0" collapsed="false">
      <c r="A987" s="51"/>
      <c r="B987" s="51"/>
      <c r="C987" s="63"/>
      <c r="D987" s="51"/>
    </row>
    <row r="988" customFormat="false" ht="15.75" hidden="false" customHeight="true" outlineLevel="0" collapsed="false">
      <c r="A988" s="51"/>
      <c r="B988" s="51"/>
      <c r="C988" s="63"/>
      <c r="D988" s="51"/>
    </row>
    <row r="989" customFormat="false" ht="15.75" hidden="false" customHeight="true" outlineLevel="0" collapsed="false">
      <c r="A989" s="51"/>
      <c r="B989" s="51"/>
      <c r="C989" s="63"/>
      <c r="D989" s="51"/>
    </row>
    <row r="990" customFormat="false" ht="15.75" hidden="false" customHeight="true" outlineLevel="0" collapsed="false">
      <c r="A990" s="51"/>
      <c r="B990" s="51"/>
      <c r="C990" s="63"/>
      <c r="D990" s="51"/>
    </row>
    <row r="991" customFormat="false" ht="15.75" hidden="false" customHeight="true" outlineLevel="0" collapsed="false">
      <c r="A991" s="51"/>
      <c r="B991" s="51"/>
      <c r="C991" s="63"/>
      <c r="D991" s="51"/>
    </row>
    <row r="992" customFormat="false" ht="15.75" hidden="false" customHeight="true" outlineLevel="0" collapsed="false">
      <c r="A992" s="51"/>
      <c r="B992" s="51"/>
      <c r="C992" s="63"/>
      <c r="D992" s="51"/>
    </row>
    <row r="993" customFormat="false" ht="15.75" hidden="false" customHeight="true" outlineLevel="0" collapsed="false">
      <c r="A993" s="51"/>
      <c r="B993" s="51"/>
      <c r="C993" s="63"/>
      <c r="D993" s="51"/>
    </row>
    <row r="994" customFormat="false" ht="15.75" hidden="false" customHeight="true" outlineLevel="0" collapsed="false">
      <c r="A994" s="51"/>
      <c r="B994" s="51"/>
      <c r="C994" s="63"/>
      <c r="D994" s="51"/>
    </row>
    <row r="995" customFormat="false" ht="15.75" hidden="false" customHeight="true" outlineLevel="0" collapsed="false">
      <c r="A995" s="51"/>
      <c r="B995" s="51"/>
      <c r="C995" s="63"/>
      <c r="D995" s="51"/>
    </row>
    <row r="996" customFormat="false" ht="15.75" hidden="false" customHeight="true" outlineLevel="0" collapsed="false">
      <c r="A996" s="51"/>
      <c r="B996" s="51"/>
      <c r="C996" s="63"/>
      <c r="D996" s="51"/>
    </row>
    <row r="997" customFormat="false" ht="15.75" hidden="false" customHeight="true" outlineLevel="0" collapsed="false">
      <c r="A997" s="51"/>
      <c r="B997" s="51"/>
      <c r="C997" s="63"/>
      <c r="D997" s="51"/>
    </row>
    <row r="998" customFormat="false" ht="15.75" hidden="false" customHeight="true" outlineLevel="0" collapsed="false">
      <c r="A998" s="51"/>
      <c r="B998" s="51"/>
      <c r="C998" s="63"/>
      <c r="D998" s="51"/>
    </row>
    <row r="999" customFormat="false" ht="15.75" hidden="false" customHeight="true" outlineLevel="0" collapsed="false">
      <c r="A999" s="51"/>
      <c r="B999" s="51"/>
      <c r="C999" s="63"/>
      <c r="D999" s="51"/>
    </row>
    <row r="1000" customFormat="false" ht="15.75" hidden="false" customHeight="true" outlineLevel="0" collapsed="false">
      <c r="A1000" s="51"/>
      <c r="B1000" s="51"/>
      <c r="C1000" s="63"/>
      <c r="D1000" s="51"/>
    </row>
  </sheetData>
  <autoFilter ref="A1:D1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4" min="4" style="0" width="14.24"/>
    <col collapsed="false" customWidth="true" hidden="false" outlineLevel="0" max="5" min="5" style="0" width="9.13"/>
    <col collapsed="false" customWidth="true" hidden="false" outlineLevel="0" max="6" min="6" style="0" width="10"/>
    <col collapsed="false" customWidth="true" hidden="false" outlineLevel="0" max="7" min="7" style="0" width="15.13"/>
    <col collapsed="false" customWidth="true" hidden="false" outlineLevel="0" max="8" min="8" style="0" width="10.63"/>
    <col collapsed="false" customWidth="true" hidden="false" outlineLevel="0" max="9" min="9" style="0" width="9.13"/>
    <col collapsed="false" customWidth="true" hidden="false" outlineLevel="0" max="23" min="10" style="0" width="8.63"/>
    <col collapsed="false" customWidth="true" hidden="false" outlineLevel="0" max="24" min="24" style="0" width="12.75"/>
  </cols>
  <sheetData>
    <row r="1" customFormat="false" ht="12.75" hidden="false" customHeight="true" outlineLevel="0" collapsed="false">
      <c r="A1" s="54" t="s">
        <v>140</v>
      </c>
      <c r="B1" s="54" t="s">
        <v>141</v>
      </c>
      <c r="C1" s="39" t="s">
        <v>177</v>
      </c>
      <c r="D1" s="39" t="s">
        <v>110</v>
      </c>
      <c r="E1" s="33"/>
      <c r="F1" s="33"/>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50" t="n">
        <v>50000</v>
      </c>
      <c r="D2" s="51" t="s">
        <v>166</v>
      </c>
      <c r="E2" s="2"/>
      <c r="F2" s="2"/>
      <c r="G2" s="2"/>
      <c r="H2" s="2"/>
      <c r="I2" s="2"/>
      <c r="J2" s="2"/>
      <c r="K2" s="2"/>
      <c r="L2" s="2"/>
      <c r="M2" s="2"/>
      <c r="N2" s="2"/>
      <c r="O2" s="2"/>
      <c r="P2" s="2"/>
      <c r="Q2" s="2"/>
      <c r="R2" s="2"/>
      <c r="S2" s="2"/>
      <c r="T2" s="2"/>
      <c r="U2" s="2"/>
      <c r="V2" s="2"/>
      <c r="W2" s="2"/>
      <c r="X2" s="2"/>
    </row>
    <row r="3" customFormat="false" ht="12.75" hidden="false" customHeight="true" outlineLevel="0" collapsed="false">
      <c r="A3" s="56" t="s">
        <v>146</v>
      </c>
      <c r="B3" s="56" t="str">
        <f aca="false" t="array" ref="B3:B3">INDEX(Countries!$D$2:$D$255, MATCH(A3, Countries!$B$2:$B$255, 0))</f>
        <v>IDN</v>
      </c>
      <c r="C3" s="50" t="n">
        <v>50000</v>
      </c>
      <c r="D3" s="51" t="s">
        <v>167</v>
      </c>
      <c r="E3" s="2"/>
      <c r="F3" s="2"/>
      <c r="G3" s="2"/>
      <c r="H3" s="2"/>
      <c r="I3" s="2"/>
      <c r="J3" s="2"/>
      <c r="K3" s="2"/>
      <c r="L3" s="2"/>
      <c r="M3" s="2"/>
      <c r="N3" s="2"/>
      <c r="O3" s="2"/>
      <c r="P3" s="2"/>
      <c r="Q3" s="2"/>
      <c r="R3" s="2"/>
      <c r="S3" s="2"/>
      <c r="T3" s="2"/>
      <c r="U3" s="2"/>
      <c r="V3" s="2"/>
      <c r="W3" s="2"/>
      <c r="X3" s="2"/>
    </row>
    <row r="4" customFormat="false" ht="12.75" hidden="false" customHeight="true" outlineLevel="0" collapsed="false">
      <c r="A4" s="56" t="s">
        <v>147</v>
      </c>
      <c r="B4" s="56" t="str">
        <f aca="false" t="array" ref="B4:B4">INDEX(Countries!$D$2:$D$255, MATCH(A4, Countries!$B$2:$B$255, 0))</f>
        <v>AUS</v>
      </c>
      <c r="C4" s="50" t="n">
        <v>50000</v>
      </c>
      <c r="D4" s="51" t="s">
        <v>168</v>
      </c>
      <c r="E4" s="2"/>
      <c r="F4" s="2"/>
      <c r="G4" s="2"/>
      <c r="H4" s="2"/>
      <c r="I4" s="2"/>
      <c r="J4" s="2"/>
      <c r="K4" s="2"/>
      <c r="L4" s="2"/>
      <c r="M4" s="2"/>
      <c r="N4" s="2"/>
      <c r="O4" s="2"/>
      <c r="P4" s="2"/>
      <c r="Q4" s="2"/>
      <c r="R4" s="2"/>
      <c r="S4" s="2"/>
      <c r="T4" s="2"/>
      <c r="U4" s="2"/>
      <c r="V4" s="2"/>
      <c r="W4" s="2"/>
      <c r="X4" s="2"/>
    </row>
    <row r="5" customFormat="false" ht="12.75" hidden="false" customHeight="true" outlineLevel="0" collapsed="false">
      <c r="A5" s="56" t="s">
        <v>148</v>
      </c>
      <c r="B5" s="56" t="str">
        <f aca="false" t="array" ref="B5:B5">INDEX(Countries!$D$2:$D$255, MATCH(A5, Countries!$B$2:$B$255, 0))</f>
        <v>BHS</v>
      </c>
      <c r="C5" s="50" t="n">
        <v>50000</v>
      </c>
      <c r="D5" s="51" t="s">
        <v>169</v>
      </c>
      <c r="E5" s="2"/>
      <c r="F5" s="2"/>
      <c r="G5" s="2"/>
      <c r="H5" s="2"/>
      <c r="I5" s="2"/>
      <c r="J5" s="2"/>
      <c r="K5" s="2"/>
      <c r="L5" s="2"/>
      <c r="M5" s="2"/>
      <c r="N5" s="2"/>
      <c r="O5" s="2"/>
      <c r="P5" s="2"/>
      <c r="Q5" s="2"/>
      <c r="R5" s="2"/>
      <c r="S5" s="2"/>
      <c r="T5" s="2"/>
      <c r="U5" s="2"/>
      <c r="V5" s="2"/>
      <c r="W5" s="2"/>
      <c r="X5" s="2"/>
    </row>
    <row r="6" customFormat="false" ht="12.75" hidden="false" customHeight="true" outlineLevel="0" collapsed="false">
      <c r="A6" s="56" t="s">
        <v>149</v>
      </c>
      <c r="B6" s="56" t="str">
        <f aca="false" t="array" ref="B6:B6">INDEX(Countries!$D$2:$D$255, MATCH(A6, Countries!$B$2:$B$255, 0))</f>
        <v>KEN</v>
      </c>
      <c r="C6" s="50" t="n">
        <v>50000</v>
      </c>
      <c r="D6" s="51" t="s">
        <v>167</v>
      </c>
      <c r="E6" s="2"/>
      <c r="F6" s="2"/>
      <c r="G6" s="2"/>
      <c r="H6" s="2"/>
      <c r="I6" s="2"/>
      <c r="J6" s="2"/>
      <c r="K6" s="2"/>
      <c r="L6" s="2"/>
      <c r="M6" s="2"/>
      <c r="N6" s="2"/>
      <c r="O6" s="2"/>
      <c r="P6" s="2"/>
      <c r="Q6" s="2"/>
      <c r="R6" s="2"/>
      <c r="S6" s="2"/>
      <c r="T6" s="2"/>
      <c r="U6" s="2"/>
      <c r="V6" s="2"/>
      <c r="W6" s="2"/>
      <c r="X6" s="2"/>
    </row>
    <row r="7" customFormat="false" ht="12.75" hidden="false" customHeight="true" outlineLevel="0" collapsed="false">
      <c r="A7" s="56" t="s">
        <v>150</v>
      </c>
      <c r="B7" s="56" t="str">
        <f aca="false" t="array" ref="B7:B7">INDEX(Countries!$D$2:$D$255, MATCH(A7, Countries!$B$2:$B$255, 0))</f>
        <v>MEX</v>
      </c>
      <c r="C7" s="50" t="n">
        <v>50000</v>
      </c>
      <c r="D7" s="51" t="s">
        <v>167</v>
      </c>
      <c r="E7" s="2"/>
      <c r="F7" s="2"/>
      <c r="G7" s="2"/>
      <c r="H7" s="2"/>
      <c r="I7" s="2"/>
      <c r="J7" s="2"/>
      <c r="K7" s="2"/>
      <c r="L7" s="2"/>
      <c r="M7" s="2"/>
      <c r="N7" s="2"/>
      <c r="O7" s="2"/>
      <c r="P7" s="2"/>
      <c r="Q7" s="2"/>
      <c r="R7" s="2"/>
      <c r="S7" s="2"/>
      <c r="T7" s="2"/>
      <c r="U7" s="2"/>
      <c r="V7" s="2"/>
      <c r="W7" s="2"/>
      <c r="X7" s="2"/>
    </row>
    <row r="8" customFormat="false" ht="12.75" hidden="false" customHeight="true" outlineLevel="0" collapsed="false">
      <c r="A8" s="56" t="s">
        <v>151</v>
      </c>
      <c r="B8" s="56" t="str">
        <f aca="false" t="array" ref="B8:B8">INDEX(Countries!$D$2:$D$255, MATCH(A8, Countries!$B$2:$B$255, 0))</f>
        <v>COL</v>
      </c>
      <c r="C8" s="50" t="n">
        <v>50000</v>
      </c>
      <c r="D8" s="51" t="s">
        <v>167</v>
      </c>
      <c r="E8" s="2"/>
      <c r="F8" s="2"/>
      <c r="G8" s="2"/>
      <c r="H8" s="2"/>
      <c r="I8" s="2"/>
      <c r="J8" s="2"/>
      <c r="K8" s="2"/>
      <c r="L8" s="2"/>
      <c r="M8" s="2"/>
      <c r="N8" s="2"/>
      <c r="O8" s="2"/>
      <c r="P8" s="2"/>
      <c r="Q8" s="2"/>
      <c r="R8" s="2"/>
      <c r="S8" s="2"/>
      <c r="T8" s="2"/>
      <c r="U8" s="2"/>
      <c r="V8" s="2"/>
      <c r="W8" s="2"/>
      <c r="X8" s="2"/>
    </row>
    <row r="9" customFormat="false" ht="12.75" hidden="false" customHeight="true" outlineLevel="0" collapsed="false">
      <c r="A9" s="56" t="s">
        <v>152</v>
      </c>
      <c r="B9" s="56" t="str">
        <f aca="false" t="array" ref="B9:B9">INDEX(Countries!$D$2:$D$255, MATCH(A9, Countries!$B$2:$B$255, 0))</f>
        <v>IND</v>
      </c>
      <c r="C9" s="50" t="n">
        <v>50000</v>
      </c>
      <c r="D9" s="51" t="s">
        <v>167</v>
      </c>
      <c r="E9" s="2"/>
      <c r="F9" s="2"/>
      <c r="G9" s="2"/>
      <c r="H9" s="2"/>
      <c r="I9" s="2"/>
      <c r="J9" s="2"/>
      <c r="K9" s="2"/>
      <c r="L9" s="2"/>
      <c r="M9" s="2"/>
      <c r="N9" s="2"/>
      <c r="O9" s="2"/>
      <c r="P9" s="2"/>
      <c r="Q9" s="2"/>
      <c r="R9" s="2"/>
      <c r="S9" s="2"/>
      <c r="T9" s="2"/>
      <c r="U9" s="2"/>
      <c r="V9" s="2"/>
      <c r="W9" s="2"/>
      <c r="X9" s="2"/>
    </row>
    <row r="10" customFormat="false" ht="12.75" hidden="false" customHeight="true" outlineLevel="0" collapsed="false">
      <c r="A10" s="56" t="s">
        <v>153</v>
      </c>
      <c r="B10" s="56" t="str">
        <f aca="false" t="array" ref="B10:B10">INDEX(Countries!$D$2:$D$255, MATCH(A10, Countries!$B$2:$B$255, 0))</f>
        <v>CHN</v>
      </c>
      <c r="C10" s="50" t="n">
        <v>50000</v>
      </c>
      <c r="D10" s="51" t="s">
        <v>167</v>
      </c>
      <c r="F10" s="2"/>
      <c r="G10" s="2"/>
      <c r="H10" s="2"/>
      <c r="I10" s="2"/>
      <c r="J10" s="2"/>
      <c r="K10" s="2"/>
      <c r="L10" s="2"/>
      <c r="M10" s="2"/>
      <c r="N10" s="2"/>
      <c r="O10" s="2"/>
      <c r="P10" s="2"/>
      <c r="Q10" s="2"/>
      <c r="R10" s="2"/>
      <c r="S10" s="2"/>
      <c r="T10" s="2"/>
      <c r="U10" s="2"/>
      <c r="V10" s="2"/>
      <c r="W10" s="2"/>
      <c r="X10" s="2"/>
    </row>
    <row r="11" customFormat="false" ht="12.75" hidden="false" customHeight="true" outlineLevel="0" collapsed="false">
      <c r="A11" s="51"/>
      <c r="B11" s="51"/>
      <c r="C11" s="50"/>
      <c r="D11" s="51"/>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50"/>
      <c r="D12" s="51"/>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50"/>
      <c r="D13" s="51"/>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50"/>
      <c r="D14" s="51"/>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50"/>
      <c r="D15" s="51"/>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50"/>
      <c r="D16" s="51"/>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50"/>
      <c r="D17" s="51"/>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50"/>
      <c r="D18" s="51"/>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50"/>
      <c r="D19" s="51"/>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50"/>
      <c r="D20" s="51"/>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50"/>
      <c r="D21" s="51"/>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50"/>
      <c r="D22" s="51"/>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50"/>
      <c r="D23" s="51"/>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50"/>
      <c r="D24" s="51"/>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50"/>
      <c r="D25" s="51"/>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50"/>
      <c r="D26" s="51"/>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50"/>
      <c r="D27" s="51"/>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50"/>
      <c r="D28" s="51"/>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50"/>
      <c r="D29" s="51"/>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50"/>
      <c r="D30" s="51"/>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50"/>
      <c r="D31" s="51"/>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50"/>
      <c r="D32" s="51"/>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50"/>
      <c r="D33" s="51"/>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50"/>
      <c r="D34" s="51"/>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50"/>
      <c r="D35" s="51"/>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50"/>
      <c r="D36" s="51"/>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50"/>
      <c r="D37" s="51"/>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50"/>
      <c r="D38" s="51"/>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50"/>
      <c r="D39" s="51"/>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50"/>
      <c r="D40" s="51"/>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50"/>
      <c r="D41" s="51"/>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50"/>
      <c r="D42" s="51"/>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50"/>
      <c r="D43" s="51"/>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50"/>
      <c r="D44" s="51"/>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50"/>
      <c r="D45" s="51"/>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50"/>
      <c r="D46" s="51"/>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50"/>
      <c r="D47" s="51"/>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50"/>
      <c r="D48" s="51"/>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50"/>
      <c r="D49" s="51"/>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50"/>
      <c r="D50" s="51"/>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50"/>
      <c r="D51" s="51"/>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50"/>
      <c r="D52" s="51"/>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50"/>
      <c r="D53" s="51"/>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50"/>
      <c r="D54" s="51"/>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50"/>
      <c r="D55" s="51"/>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50"/>
      <c r="D56" s="51"/>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50"/>
      <c r="D57" s="51"/>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50"/>
      <c r="D58" s="51"/>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50"/>
      <c r="D59" s="51"/>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50"/>
      <c r="D60" s="51"/>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50"/>
      <c r="D61" s="51"/>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50"/>
      <c r="D62" s="51"/>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50"/>
      <c r="D63" s="51"/>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50"/>
      <c r="D64" s="51"/>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50"/>
      <c r="D65" s="51"/>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50"/>
      <c r="D66" s="51"/>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50"/>
      <c r="D67" s="51"/>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50"/>
      <c r="D68" s="51"/>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50"/>
      <c r="D69" s="51"/>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50"/>
      <c r="D70" s="51"/>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50"/>
      <c r="D71" s="51"/>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50"/>
      <c r="D72" s="51"/>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50"/>
      <c r="D73" s="51"/>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50"/>
      <c r="D74" s="51"/>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50"/>
      <c r="D75" s="51"/>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50"/>
      <c r="D76" s="51"/>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50"/>
      <c r="D77" s="51"/>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50"/>
      <c r="D78" s="51"/>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50"/>
      <c r="D79" s="51"/>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50"/>
      <c r="D80" s="51"/>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50"/>
      <c r="D81" s="51"/>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50"/>
      <c r="D82" s="51"/>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50"/>
      <c r="D83" s="51"/>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50"/>
      <c r="D84" s="51"/>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50"/>
      <c r="D85" s="51"/>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50"/>
      <c r="D86" s="51"/>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50"/>
      <c r="D87" s="51"/>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50"/>
      <c r="D88" s="51"/>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50"/>
      <c r="D89" s="51"/>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50"/>
      <c r="D90" s="51"/>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50"/>
      <c r="D91" s="51"/>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50"/>
      <c r="D92" s="51"/>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50"/>
      <c r="D93" s="51"/>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50"/>
      <c r="D94" s="51"/>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50"/>
      <c r="D95" s="51"/>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50"/>
      <c r="D96" s="51"/>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50"/>
      <c r="D97" s="51"/>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50"/>
      <c r="D98" s="51"/>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50"/>
      <c r="D99" s="51"/>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50"/>
      <c r="D100" s="51"/>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50"/>
      <c r="D101" s="51"/>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50"/>
      <c r="D102" s="51"/>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50"/>
      <c r="D103" s="51"/>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50"/>
      <c r="D104" s="51"/>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50"/>
      <c r="D105" s="51"/>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50"/>
      <c r="D106" s="51"/>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50"/>
      <c r="D107" s="51"/>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50"/>
      <c r="D108" s="51"/>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50"/>
      <c r="D109" s="51"/>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50"/>
      <c r="D110" s="51"/>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50"/>
      <c r="D111" s="51"/>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50"/>
      <c r="D112" s="51"/>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50"/>
      <c r="D113" s="51"/>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50"/>
      <c r="D114" s="51"/>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50"/>
      <c r="D115" s="51"/>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50"/>
      <c r="D116" s="51"/>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50"/>
      <c r="D117" s="51"/>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50"/>
      <c r="D118" s="51"/>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50"/>
      <c r="D119" s="51"/>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50"/>
      <c r="D120" s="51"/>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50"/>
      <c r="D121" s="51"/>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50"/>
      <c r="D122" s="51"/>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50"/>
      <c r="D123" s="51"/>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50"/>
      <c r="D124" s="51"/>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50"/>
      <c r="D125" s="51"/>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50"/>
      <c r="D126" s="51"/>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50"/>
      <c r="D127" s="51"/>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50"/>
      <c r="D128" s="51"/>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50"/>
      <c r="D129" s="51"/>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50"/>
      <c r="D130" s="51"/>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50"/>
      <c r="D131" s="51"/>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50"/>
      <c r="D132" s="51"/>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50"/>
      <c r="D133" s="51"/>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50"/>
      <c r="D134" s="51"/>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50"/>
      <c r="D135" s="51"/>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50"/>
      <c r="D136" s="51"/>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50"/>
      <c r="D137" s="51"/>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50"/>
      <c r="D138" s="51"/>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50"/>
      <c r="D139" s="51"/>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50"/>
      <c r="D140" s="51"/>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50"/>
      <c r="D141" s="51"/>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50"/>
      <c r="D142" s="51"/>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50"/>
      <c r="D143" s="51"/>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50"/>
      <c r="D144" s="51"/>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50"/>
      <c r="D145" s="51"/>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50"/>
      <c r="D146" s="51"/>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50"/>
      <c r="D147" s="51"/>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50"/>
      <c r="D148" s="51"/>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50"/>
      <c r="D149" s="51"/>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50"/>
      <c r="D150" s="51"/>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50"/>
      <c r="D151" s="51"/>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50"/>
      <c r="D152" s="51"/>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50"/>
      <c r="D153" s="51"/>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50"/>
      <c r="D154" s="51"/>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50"/>
      <c r="D155" s="51"/>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50"/>
      <c r="D156" s="51"/>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50"/>
      <c r="D157" s="51"/>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50"/>
      <c r="D158" s="51"/>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50"/>
      <c r="D159" s="51"/>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50"/>
      <c r="D160" s="51"/>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50"/>
      <c r="D161" s="51"/>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50"/>
      <c r="D162" s="51"/>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50"/>
      <c r="D163" s="51"/>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50"/>
      <c r="D164" s="51"/>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50"/>
      <c r="D165" s="51"/>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50"/>
      <c r="D166" s="51"/>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50"/>
      <c r="D167" s="51"/>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50"/>
      <c r="D168" s="51"/>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50"/>
      <c r="D169" s="51"/>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50"/>
      <c r="D170" s="51"/>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50"/>
      <c r="D171" s="51"/>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50"/>
      <c r="D172" s="51"/>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50"/>
      <c r="D173" s="51"/>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50"/>
      <c r="D174" s="51"/>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50"/>
      <c r="D175" s="51"/>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50"/>
      <c r="D176" s="51"/>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50"/>
      <c r="D177" s="51"/>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50"/>
      <c r="D178" s="51"/>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50"/>
      <c r="D179" s="51"/>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50"/>
      <c r="D180" s="51"/>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50"/>
      <c r="D181" s="51"/>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50"/>
      <c r="D182" s="51"/>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50"/>
      <c r="D183" s="51"/>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50"/>
      <c r="D184" s="51"/>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50"/>
      <c r="D185" s="51"/>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50"/>
      <c r="D186" s="51"/>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50"/>
      <c r="D187" s="51"/>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50"/>
      <c r="D188" s="51"/>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50"/>
      <c r="D189" s="51"/>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50"/>
      <c r="D190" s="51"/>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50"/>
      <c r="D191" s="51"/>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50"/>
      <c r="D192" s="51"/>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50"/>
      <c r="D193" s="51"/>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50"/>
      <c r="D194" s="51"/>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50"/>
      <c r="D195" s="51"/>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50"/>
      <c r="D196" s="51"/>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50"/>
      <c r="D197" s="51"/>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50"/>
      <c r="D198" s="51"/>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50"/>
      <c r="D199" s="51"/>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50"/>
      <c r="D200" s="51"/>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50"/>
      <c r="D201" s="51"/>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50"/>
      <c r="D202" s="51"/>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50"/>
      <c r="D203" s="51"/>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50"/>
      <c r="D204" s="51"/>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50"/>
      <c r="D205" s="51"/>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50"/>
      <c r="D206" s="51"/>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50"/>
      <c r="D207" s="51"/>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50"/>
      <c r="D208" s="51"/>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50"/>
      <c r="D209" s="51"/>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50"/>
      <c r="D210" s="51"/>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50"/>
      <c r="D211" s="51"/>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50"/>
      <c r="D212" s="51"/>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50"/>
      <c r="D213" s="51"/>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50"/>
      <c r="D214" s="51"/>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50"/>
      <c r="D215" s="51"/>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50"/>
      <c r="D216" s="51"/>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50"/>
      <c r="D217" s="51"/>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50"/>
      <c r="D218" s="51"/>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50"/>
      <c r="D219" s="51"/>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50"/>
      <c r="D220" s="51"/>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53"/>
      <c r="D221" s="51"/>
    </row>
    <row r="222" customFormat="false" ht="15.75" hidden="false" customHeight="true" outlineLevel="0" collapsed="false">
      <c r="A222" s="51"/>
      <c r="B222" s="51"/>
      <c r="C222" s="53"/>
      <c r="D222" s="51"/>
    </row>
    <row r="223" customFormat="false" ht="15.75" hidden="false" customHeight="true" outlineLevel="0" collapsed="false">
      <c r="A223" s="51"/>
      <c r="B223" s="51"/>
      <c r="C223" s="53"/>
      <c r="D223" s="51"/>
    </row>
    <row r="224" customFormat="false" ht="15.75" hidden="false" customHeight="true" outlineLevel="0" collapsed="false">
      <c r="A224" s="51"/>
      <c r="B224" s="51"/>
      <c r="C224" s="53"/>
      <c r="D224" s="51"/>
    </row>
    <row r="225" customFormat="false" ht="15.75" hidden="false" customHeight="true" outlineLevel="0" collapsed="false">
      <c r="A225" s="51"/>
      <c r="B225" s="51"/>
      <c r="C225" s="53"/>
      <c r="D225" s="51"/>
    </row>
    <row r="226" customFormat="false" ht="15.75" hidden="false" customHeight="true" outlineLevel="0" collapsed="false">
      <c r="A226" s="51"/>
      <c r="B226" s="51"/>
      <c r="C226" s="53"/>
      <c r="D226" s="51"/>
    </row>
    <row r="227" customFormat="false" ht="15.75" hidden="false" customHeight="true" outlineLevel="0" collapsed="false">
      <c r="A227" s="51"/>
      <c r="B227" s="51"/>
      <c r="C227" s="53"/>
      <c r="D227" s="51"/>
    </row>
    <row r="228" customFormat="false" ht="15.75" hidden="false" customHeight="true" outlineLevel="0" collapsed="false">
      <c r="A228" s="51"/>
      <c r="B228" s="51"/>
      <c r="C228" s="53"/>
      <c r="D228" s="51"/>
    </row>
    <row r="229" customFormat="false" ht="15.75" hidden="false" customHeight="true" outlineLevel="0" collapsed="false">
      <c r="A229" s="51"/>
      <c r="B229" s="51"/>
      <c r="C229" s="53"/>
      <c r="D229" s="51"/>
    </row>
    <row r="230" customFormat="false" ht="15.75" hidden="false" customHeight="true" outlineLevel="0" collapsed="false">
      <c r="A230" s="51"/>
      <c r="B230" s="51"/>
      <c r="C230" s="53"/>
      <c r="D230" s="51"/>
    </row>
    <row r="231" customFormat="false" ht="15.75" hidden="false" customHeight="true" outlineLevel="0" collapsed="false">
      <c r="A231" s="51"/>
      <c r="B231" s="51"/>
      <c r="C231" s="53"/>
      <c r="D231" s="51"/>
    </row>
    <row r="232" customFormat="false" ht="15.75" hidden="false" customHeight="true" outlineLevel="0" collapsed="false">
      <c r="A232" s="51"/>
      <c r="B232" s="51"/>
      <c r="C232" s="53"/>
      <c r="D232" s="51"/>
    </row>
    <row r="233" customFormat="false" ht="15.75" hidden="false" customHeight="true" outlineLevel="0" collapsed="false">
      <c r="A233" s="51"/>
      <c r="B233" s="51"/>
      <c r="C233" s="53"/>
      <c r="D233" s="51"/>
    </row>
    <row r="234" customFormat="false" ht="15.75" hidden="false" customHeight="true" outlineLevel="0" collapsed="false">
      <c r="A234" s="51"/>
      <c r="B234" s="51"/>
      <c r="C234" s="53"/>
      <c r="D234" s="51"/>
    </row>
    <row r="235" customFormat="false" ht="15.75" hidden="false" customHeight="true" outlineLevel="0" collapsed="false">
      <c r="A235" s="51"/>
      <c r="B235" s="51"/>
      <c r="C235" s="53"/>
      <c r="D235" s="51"/>
    </row>
    <row r="236" customFormat="false" ht="15.75" hidden="false" customHeight="true" outlineLevel="0" collapsed="false">
      <c r="A236" s="51"/>
      <c r="B236" s="51"/>
      <c r="C236" s="53"/>
      <c r="D236" s="51"/>
    </row>
    <row r="237" customFormat="false" ht="15.75" hidden="false" customHeight="true" outlineLevel="0" collapsed="false">
      <c r="A237" s="51"/>
      <c r="B237" s="51"/>
      <c r="C237" s="53"/>
      <c r="D237" s="51"/>
    </row>
    <row r="238" customFormat="false" ht="15.75" hidden="false" customHeight="true" outlineLevel="0" collapsed="false">
      <c r="A238" s="51"/>
      <c r="B238" s="51"/>
      <c r="C238" s="53"/>
      <c r="D238" s="51"/>
    </row>
    <row r="239" customFormat="false" ht="15.75" hidden="false" customHeight="true" outlineLevel="0" collapsed="false">
      <c r="A239" s="51"/>
      <c r="B239" s="51"/>
      <c r="C239" s="53"/>
      <c r="D239" s="51"/>
    </row>
    <row r="240" customFormat="false" ht="15.75" hidden="false" customHeight="true" outlineLevel="0" collapsed="false">
      <c r="A240" s="51"/>
      <c r="B240" s="51"/>
      <c r="C240" s="53"/>
      <c r="D240" s="51"/>
    </row>
    <row r="241" customFormat="false" ht="15.75" hidden="false" customHeight="true" outlineLevel="0" collapsed="false">
      <c r="A241" s="51"/>
      <c r="B241" s="51"/>
      <c r="C241" s="53"/>
      <c r="D241" s="51"/>
    </row>
    <row r="242" customFormat="false" ht="15.75" hidden="false" customHeight="true" outlineLevel="0" collapsed="false">
      <c r="A242" s="51"/>
      <c r="B242" s="51"/>
      <c r="C242" s="53"/>
      <c r="D242" s="51"/>
    </row>
    <row r="243" customFormat="false" ht="15.75" hidden="false" customHeight="true" outlineLevel="0" collapsed="false">
      <c r="A243" s="51"/>
      <c r="B243" s="51"/>
      <c r="C243" s="53"/>
      <c r="D243" s="51"/>
    </row>
    <row r="244" customFormat="false" ht="15.75" hidden="false" customHeight="true" outlineLevel="0" collapsed="false">
      <c r="A244" s="51"/>
      <c r="B244" s="51"/>
      <c r="C244" s="53"/>
      <c r="D244" s="51"/>
    </row>
    <row r="245" customFormat="false" ht="15.75" hidden="false" customHeight="true" outlineLevel="0" collapsed="false">
      <c r="A245" s="51"/>
      <c r="B245" s="51"/>
      <c r="C245" s="53"/>
      <c r="D245" s="51"/>
    </row>
    <row r="246" customFormat="false" ht="15.75" hidden="false" customHeight="true" outlineLevel="0" collapsed="false">
      <c r="A246" s="51"/>
      <c r="B246" s="51"/>
      <c r="C246" s="53"/>
      <c r="D246" s="51"/>
    </row>
    <row r="247" customFormat="false" ht="15.75" hidden="false" customHeight="true" outlineLevel="0" collapsed="false">
      <c r="A247" s="51"/>
      <c r="B247" s="51"/>
      <c r="C247" s="53"/>
      <c r="D247" s="51"/>
    </row>
    <row r="248" customFormat="false" ht="15.75" hidden="false" customHeight="true" outlineLevel="0" collapsed="false">
      <c r="A248" s="51"/>
      <c r="B248" s="51"/>
      <c r="C248" s="53"/>
      <c r="D248" s="51"/>
    </row>
    <row r="249" customFormat="false" ht="15.75" hidden="false" customHeight="true" outlineLevel="0" collapsed="false">
      <c r="A249" s="51"/>
      <c r="B249" s="51"/>
      <c r="C249" s="53"/>
      <c r="D249" s="51"/>
    </row>
    <row r="250" customFormat="false" ht="15.75" hidden="false" customHeight="true" outlineLevel="0" collapsed="false">
      <c r="A250" s="51"/>
      <c r="B250" s="51"/>
      <c r="C250" s="53"/>
      <c r="D250" s="51"/>
    </row>
    <row r="251" customFormat="false" ht="15.75" hidden="false" customHeight="true" outlineLevel="0" collapsed="false">
      <c r="A251" s="51"/>
      <c r="B251" s="51"/>
      <c r="C251" s="53"/>
      <c r="D251" s="51"/>
    </row>
    <row r="252" customFormat="false" ht="15.75" hidden="false" customHeight="true" outlineLevel="0" collapsed="false">
      <c r="A252" s="51"/>
      <c r="B252" s="51"/>
      <c r="C252" s="53"/>
      <c r="D252" s="51"/>
    </row>
    <row r="253" customFormat="false" ht="15.75" hidden="false" customHeight="true" outlineLevel="0" collapsed="false">
      <c r="A253" s="51"/>
      <c r="B253" s="51"/>
      <c r="C253" s="53"/>
      <c r="D253" s="51"/>
    </row>
    <row r="254" customFormat="false" ht="15.75" hidden="false" customHeight="true" outlineLevel="0" collapsed="false">
      <c r="A254" s="51"/>
      <c r="B254" s="51"/>
      <c r="C254" s="53"/>
      <c r="D254" s="51"/>
    </row>
    <row r="255" customFormat="false" ht="15.75" hidden="false" customHeight="true" outlineLevel="0" collapsed="false">
      <c r="A255" s="51"/>
      <c r="B255" s="51"/>
      <c r="C255" s="53"/>
      <c r="D255" s="51"/>
    </row>
    <row r="256" customFormat="false" ht="15.75" hidden="false" customHeight="true" outlineLevel="0" collapsed="false">
      <c r="A256" s="51"/>
      <c r="B256" s="51"/>
      <c r="C256" s="53"/>
      <c r="D256" s="51"/>
    </row>
    <row r="257" customFormat="false" ht="15.75" hidden="false" customHeight="true" outlineLevel="0" collapsed="false">
      <c r="A257" s="51"/>
      <c r="B257" s="51"/>
      <c r="C257" s="53"/>
      <c r="D257" s="51"/>
    </row>
    <row r="258" customFormat="false" ht="15.75" hidden="false" customHeight="true" outlineLevel="0" collapsed="false">
      <c r="A258" s="51"/>
      <c r="B258" s="51"/>
      <c r="C258" s="53"/>
      <c r="D258" s="51"/>
    </row>
    <row r="259" customFormat="false" ht="15.75" hidden="false" customHeight="true" outlineLevel="0" collapsed="false">
      <c r="A259" s="51"/>
      <c r="B259" s="51"/>
      <c r="C259" s="53"/>
      <c r="D259" s="51"/>
    </row>
    <row r="260" customFormat="false" ht="15.75" hidden="false" customHeight="true" outlineLevel="0" collapsed="false">
      <c r="A260" s="51"/>
      <c r="B260" s="51"/>
      <c r="C260" s="53"/>
      <c r="D260" s="51"/>
    </row>
    <row r="261" customFormat="false" ht="15.75" hidden="false" customHeight="true" outlineLevel="0" collapsed="false">
      <c r="A261" s="51"/>
      <c r="B261" s="51"/>
      <c r="C261" s="53"/>
      <c r="D261" s="51"/>
    </row>
    <row r="262" customFormat="false" ht="15.75" hidden="false" customHeight="true" outlineLevel="0" collapsed="false">
      <c r="A262" s="51"/>
      <c r="B262" s="51"/>
      <c r="C262" s="53"/>
      <c r="D262" s="51"/>
    </row>
    <row r="263" customFormat="false" ht="15.75" hidden="false" customHeight="true" outlineLevel="0" collapsed="false">
      <c r="A263" s="51"/>
      <c r="B263" s="51"/>
      <c r="C263" s="53"/>
      <c r="D263" s="51"/>
    </row>
    <row r="264" customFormat="false" ht="15.75" hidden="false" customHeight="true" outlineLevel="0" collapsed="false">
      <c r="A264" s="51"/>
      <c r="B264" s="51"/>
      <c r="C264" s="53"/>
      <c r="D264" s="51"/>
    </row>
    <row r="265" customFormat="false" ht="15.75" hidden="false" customHeight="true" outlineLevel="0" collapsed="false">
      <c r="A265" s="51"/>
      <c r="B265" s="51"/>
      <c r="C265" s="53"/>
      <c r="D265" s="51"/>
    </row>
    <row r="266" customFormat="false" ht="15.75" hidden="false" customHeight="true" outlineLevel="0" collapsed="false">
      <c r="A266" s="51"/>
      <c r="B266" s="51"/>
      <c r="C266" s="53"/>
      <c r="D266" s="51"/>
    </row>
    <row r="267" customFormat="false" ht="15.75" hidden="false" customHeight="true" outlineLevel="0" collapsed="false">
      <c r="A267" s="51"/>
      <c r="B267" s="51"/>
      <c r="C267" s="53"/>
      <c r="D267" s="51"/>
    </row>
    <row r="268" customFormat="false" ht="15.75" hidden="false" customHeight="true" outlineLevel="0" collapsed="false">
      <c r="A268" s="51"/>
      <c r="B268" s="51"/>
      <c r="C268" s="53"/>
      <c r="D268" s="51"/>
    </row>
    <row r="269" customFormat="false" ht="15.75" hidden="false" customHeight="true" outlineLevel="0" collapsed="false">
      <c r="A269" s="51"/>
      <c r="B269" s="51"/>
      <c r="C269" s="53"/>
      <c r="D269" s="51"/>
    </row>
    <row r="270" customFormat="false" ht="15.75" hidden="false" customHeight="true" outlineLevel="0" collapsed="false">
      <c r="A270" s="51"/>
      <c r="B270" s="51"/>
      <c r="C270" s="53"/>
      <c r="D270" s="51"/>
    </row>
    <row r="271" customFormat="false" ht="15.75" hidden="false" customHeight="true" outlineLevel="0" collapsed="false">
      <c r="A271" s="51"/>
      <c r="B271" s="51"/>
      <c r="C271" s="53"/>
      <c r="D271" s="51"/>
    </row>
    <row r="272" customFormat="false" ht="15.75" hidden="false" customHeight="true" outlineLevel="0" collapsed="false">
      <c r="A272" s="51"/>
      <c r="B272" s="51"/>
      <c r="C272" s="53"/>
      <c r="D272" s="51"/>
    </row>
    <row r="273" customFormat="false" ht="15.75" hidden="false" customHeight="true" outlineLevel="0" collapsed="false">
      <c r="A273" s="51"/>
      <c r="B273" s="51"/>
      <c r="C273" s="53"/>
      <c r="D273" s="51"/>
    </row>
    <row r="274" customFormat="false" ht="15.75" hidden="false" customHeight="true" outlineLevel="0" collapsed="false">
      <c r="A274" s="51"/>
      <c r="B274" s="51"/>
      <c r="C274" s="53"/>
      <c r="D274" s="51"/>
    </row>
    <row r="275" customFormat="false" ht="15.75" hidden="false" customHeight="true" outlineLevel="0" collapsed="false">
      <c r="A275" s="51"/>
      <c r="B275" s="51"/>
      <c r="C275" s="53"/>
      <c r="D275" s="51"/>
    </row>
    <row r="276" customFormat="false" ht="15.75" hidden="false" customHeight="true" outlineLevel="0" collapsed="false">
      <c r="A276" s="51"/>
      <c r="B276" s="51"/>
      <c r="C276" s="53"/>
      <c r="D276" s="51"/>
    </row>
    <row r="277" customFormat="false" ht="15.75" hidden="false" customHeight="true" outlineLevel="0" collapsed="false">
      <c r="A277" s="51"/>
      <c r="B277" s="51"/>
      <c r="C277" s="53"/>
      <c r="D277" s="51"/>
    </row>
    <row r="278" customFormat="false" ht="15.75" hidden="false" customHeight="true" outlineLevel="0" collapsed="false">
      <c r="A278" s="51"/>
      <c r="B278" s="51"/>
      <c r="C278" s="53"/>
      <c r="D278" s="51"/>
    </row>
    <row r="279" customFormat="false" ht="15.75" hidden="false" customHeight="true" outlineLevel="0" collapsed="false">
      <c r="A279" s="51"/>
      <c r="B279" s="51"/>
      <c r="C279" s="53"/>
      <c r="D279" s="51"/>
    </row>
    <row r="280" customFormat="false" ht="15.75" hidden="false" customHeight="true" outlineLevel="0" collapsed="false">
      <c r="A280" s="51"/>
      <c r="B280" s="51"/>
      <c r="C280" s="53"/>
      <c r="D280" s="51"/>
    </row>
    <row r="281" customFormat="false" ht="15.75" hidden="false" customHeight="true" outlineLevel="0" collapsed="false">
      <c r="A281" s="51"/>
      <c r="B281" s="51"/>
      <c r="C281" s="53"/>
      <c r="D281" s="51"/>
    </row>
    <row r="282" customFormat="false" ht="15.75" hidden="false" customHeight="true" outlineLevel="0" collapsed="false">
      <c r="A282" s="51"/>
      <c r="B282" s="51"/>
      <c r="C282" s="53"/>
      <c r="D282" s="51"/>
    </row>
    <row r="283" customFormat="false" ht="15.75" hidden="false" customHeight="true" outlineLevel="0" collapsed="false">
      <c r="A283" s="51"/>
      <c r="B283" s="51"/>
      <c r="C283" s="53"/>
      <c r="D283" s="51"/>
    </row>
    <row r="284" customFormat="false" ht="15.75" hidden="false" customHeight="true" outlineLevel="0" collapsed="false">
      <c r="A284" s="51"/>
      <c r="B284" s="51"/>
      <c r="C284" s="53"/>
      <c r="D284" s="51"/>
    </row>
    <row r="285" customFormat="false" ht="15.75" hidden="false" customHeight="true" outlineLevel="0" collapsed="false">
      <c r="A285" s="51"/>
      <c r="B285" s="51"/>
      <c r="C285" s="53"/>
      <c r="D285" s="51"/>
    </row>
    <row r="286" customFormat="false" ht="15.75" hidden="false" customHeight="true" outlineLevel="0" collapsed="false">
      <c r="A286" s="51"/>
      <c r="B286" s="51"/>
      <c r="C286" s="53"/>
      <c r="D286" s="51"/>
    </row>
    <row r="287" customFormat="false" ht="15.75" hidden="false" customHeight="true" outlineLevel="0" collapsed="false">
      <c r="A287" s="51"/>
      <c r="B287" s="51"/>
      <c r="C287" s="53"/>
      <c r="D287" s="51"/>
    </row>
    <row r="288" customFormat="false" ht="15.75" hidden="false" customHeight="true" outlineLevel="0" collapsed="false">
      <c r="A288" s="51"/>
      <c r="B288" s="51"/>
      <c r="C288" s="53"/>
      <c r="D288" s="51"/>
    </row>
    <row r="289" customFormat="false" ht="15.75" hidden="false" customHeight="true" outlineLevel="0" collapsed="false">
      <c r="A289" s="51"/>
      <c r="B289" s="51"/>
      <c r="C289" s="53"/>
      <c r="D289" s="51"/>
    </row>
    <row r="290" customFormat="false" ht="15.75" hidden="false" customHeight="true" outlineLevel="0" collapsed="false">
      <c r="A290" s="51"/>
      <c r="B290" s="51"/>
      <c r="C290" s="53"/>
      <c r="D290" s="51"/>
    </row>
    <row r="291" customFormat="false" ht="15.75" hidden="false" customHeight="true" outlineLevel="0" collapsed="false">
      <c r="A291" s="51"/>
      <c r="B291" s="51"/>
      <c r="C291" s="53"/>
      <c r="D291" s="51"/>
    </row>
    <row r="292" customFormat="false" ht="15.75" hidden="false" customHeight="true" outlineLevel="0" collapsed="false">
      <c r="A292" s="51"/>
      <c r="B292" s="51"/>
      <c r="C292" s="53"/>
      <c r="D292" s="51"/>
    </row>
    <row r="293" customFormat="false" ht="15.75" hidden="false" customHeight="true" outlineLevel="0" collapsed="false">
      <c r="A293" s="51"/>
      <c r="B293" s="51"/>
      <c r="C293" s="53"/>
      <c r="D293" s="51"/>
    </row>
    <row r="294" customFormat="false" ht="15.75" hidden="false" customHeight="true" outlineLevel="0" collapsed="false">
      <c r="A294" s="51"/>
      <c r="B294" s="51"/>
      <c r="C294" s="53"/>
      <c r="D294" s="51"/>
    </row>
    <row r="295" customFormat="false" ht="15.75" hidden="false" customHeight="true" outlineLevel="0" collapsed="false">
      <c r="A295" s="51"/>
      <c r="B295" s="51"/>
      <c r="C295" s="53"/>
      <c r="D295" s="51"/>
    </row>
    <row r="296" customFormat="false" ht="15.75" hidden="false" customHeight="true" outlineLevel="0" collapsed="false">
      <c r="A296" s="51"/>
      <c r="B296" s="51"/>
      <c r="C296" s="53"/>
      <c r="D296" s="51"/>
    </row>
    <row r="297" customFormat="false" ht="15.75" hidden="false" customHeight="true" outlineLevel="0" collapsed="false">
      <c r="A297" s="51"/>
      <c r="B297" s="51"/>
      <c r="C297" s="53"/>
      <c r="D297" s="51"/>
    </row>
    <row r="298" customFormat="false" ht="15.75" hidden="false" customHeight="true" outlineLevel="0" collapsed="false">
      <c r="A298" s="51"/>
      <c r="B298" s="51"/>
      <c r="C298" s="53"/>
      <c r="D298" s="51"/>
    </row>
    <row r="299" customFormat="false" ht="15.75" hidden="false" customHeight="true" outlineLevel="0" collapsed="false">
      <c r="A299" s="51"/>
      <c r="B299" s="51"/>
      <c r="C299" s="53"/>
      <c r="D299" s="51"/>
    </row>
    <row r="300" customFormat="false" ht="15.75" hidden="false" customHeight="true" outlineLevel="0" collapsed="false">
      <c r="A300" s="51"/>
      <c r="B300" s="51"/>
      <c r="C300" s="53"/>
      <c r="D300" s="51"/>
    </row>
    <row r="301" customFormat="false" ht="15.75" hidden="false" customHeight="true" outlineLevel="0" collapsed="false">
      <c r="A301" s="51"/>
      <c r="B301" s="51"/>
      <c r="C301" s="53"/>
      <c r="D301" s="51"/>
    </row>
    <row r="302" customFormat="false" ht="15.75" hidden="false" customHeight="true" outlineLevel="0" collapsed="false">
      <c r="A302" s="51"/>
      <c r="B302" s="51"/>
      <c r="C302" s="53"/>
      <c r="D302" s="51"/>
    </row>
    <row r="303" customFormat="false" ht="15.75" hidden="false" customHeight="true" outlineLevel="0" collapsed="false">
      <c r="A303" s="51"/>
      <c r="B303" s="51"/>
      <c r="C303" s="53"/>
      <c r="D303" s="51"/>
    </row>
    <row r="304" customFormat="false" ht="15.75" hidden="false" customHeight="true" outlineLevel="0" collapsed="false">
      <c r="A304" s="51"/>
      <c r="B304" s="51"/>
      <c r="C304" s="53"/>
      <c r="D304" s="51"/>
    </row>
    <row r="305" customFormat="false" ht="15.75" hidden="false" customHeight="true" outlineLevel="0" collapsed="false">
      <c r="A305" s="51"/>
      <c r="B305" s="51"/>
      <c r="C305" s="53"/>
      <c r="D305" s="51"/>
    </row>
    <row r="306" customFormat="false" ht="15.75" hidden="false" customHeight="true" outlineLevel="0" collapsed="false">
      <c r="A306" s="51"/>
      <c r="B306" s="51"/>
      <c r="C306" s="53"/>
      <c r="D306" s="51"/>
    </row>
    <row r="307" customFormat="false" ht="15.75" hidden="false" customHeight="true" outlineLevel="0" collapsed="false">
      <c r="A307" s="51"/>
      <c r="B307" s="51"/>
      <c r="C307" s="53"/>
      <c r="D307" s="51"/>
    </row>
    <row r="308" customFormat="false" ht="15.75" hidden="false" customHeight="true" outlineLevel="0" collapsed="false">
      <c r="A308" s="51"/>
      <c r="B308" s="51"/>
      <c r="C308" s="53"/>
      <c r="D308" s="51"/>
    </row>
    <row r="309" customFormat="false" ht="15.75" hidden="false" customHeight="true" outlineLevel="0" collapsed="false">
      <c r="A309" s="51"/>
      <c r="B309" s="51"/>
      <c r="C309" s="53"/>
      <c r="D309" s="51"/>
    </row>
    <row r="310" customFormat="false" ht="15.75" hidden="false" customHeight="true" outlineLevel="0" collapsed="false">
      <c r="A310" s="51"/>
      <c r="B310" s="51"/>
      <c r="C310" s="53"/>
      <c r="D310" s="51"/>
    </row>
    <row r="311" customFormat="false" ht="15.75" hidden="false" customHeight="true" outlineLevel="0" collapsed="false">
      <c r="A311" s="51"/>
      <c r="B311" s="51"/>
      <c r="C311" s="53"/>
      <c r="D311" s="51"/>
    </row>
    <row r="312" customFormat="false" ht="15.75" hidden="false" customHeight="true" outlineLevel="0" collapsed="false">
      <c r="A312" s="51"/>
      <c r="B312" s="51"/>
      <c r="C312" s="53"/>
      <c r="D312" s="51"/>
    </row>
    <row r="313" customFormat="false" ht="15.75" hidden="false" customHeight="true" outlineLevel="0" collapsed="false">
      <c r="A313" s="51"/>
      <c r="B313" s="51"/>
      <c r="C313" s="53"/>
      <c r="D313" s="51"/>
    </row>
    <row r="314" customFormat="false" ht="15.75" hidden="false" customHeight="true" outlineLevel="0" collapsed="false">
      <c r="A314" s="51"/>
      <c r="B314" s="51"/>
      <c r="C314" s="53"/>
      <c r="D314" s="51"/>
    </row>
    <row r="315" customFormat="false" ht="15.75" hidden="false" customHeight="true" outlineLevel="0" collapsed="false">
      <c r="A315" s="51"/>
      <c r="B315" s="51"/>
      <c r="C315" s="53"/>
      <c r="D315" s="51"/>
    </row>
    <row r="316" customFormat="false" ht="15.75" hidden="false" customHeight="true" outlineLevel="0" collapsed="false">
      <c r="A316" s="51"/>
      <c r="B316" s="51"/>
      <c r="C316" s="53"/>
      <c r="D316" s="51"/>
    </row>
    <row r="317" customFormat="false" ht="15.75" hidden="false" customHeight="true" outlineLevel="0" collapsed="false">
      <c r="A317" s="51"/>
      <c r="B317" s="51"/>
      <c r="C317" s="53"/>
      <c r="D317" s="51"/>
    </row>
    <row r="318" customFormat="false" ht="15.75" hidden="false" customHeight="true" outlineLevel="0" collapsed="false">
      <c r="A318" s="51"/>
      <c r="B318" s="51"/>
      <c r="C318" s="53"/>
      <c r="D318" s="51"/>
    </row>
    <row r="319" customFormat="false" ht="15.75" hidden="false" customHeight="true" outlineLevel="0" collapsed="false">
      <c r="A319" s="51"/>
      <c r="B319" s="51"/>
      <c r="C319" s="53"/>
      <c r="D319" s="51"/>
    </row>
    <row r="320" customFormat="false" ht="15.75" hidden="false" customHeight="true" outlineLevel="0" collapsed="false">
      <c r="A320" s="51"/>
      <c r="B320" s="51"/>
      <c r="C320" s="53"/>
      <c r="D320" s="51"/>
    </row>
    <row r="321" customFormat="false" ht="15.75" hidden="false" customHeight="true" outlineLevel="0" collapsed="false">
      <c r="A321" s="51"/>
      <c r="B321" s="51"/>
      <c r="C321" s="53"/>
      <c r="D321" s="51"/>
    </row>
    <row r="322" customFormat="false" ht="15.75" hidden="false" customHeight="true" outlineLevel="0" collapsed="false">
      <c r="A322" s="51"/>
      <c r="B322" s="51"/>
      <c r="C322" s="53"/>
      <c r="D322" s="51"/>
    </row>
    <row r="323" customFormat="false" ht="15.75" hidden="false" customHeight="true" outlineLevel="0" collapsed="false">
      <c r="A323" s="51"/>
      <c r="B323" s="51"/>
      <c r="C323" s="53"/>
      <c r="D323" s="51"/>
    </row>
    <row r="324" customFormat="false" ht="15.75" hidden="false" customHeight="true" outlineLevel="0" collapsed="false">
      <c r="A324" s="51"/>
      <c r="B324" s="51"/>
      <c r="C324" s="53"/>
      <c r="D324" s="51"/>
    </row>
    <row r="325" customFormat="false" ht="15.75" hidden="false" customHeight="true" outlineLevel="0" collapsed="false">
      <c r="A325" s="51"/>
      <c r="B325" s="51"/>
      <c r="C325" s="53"/>
      <c r="D325" s="51"/>
    </row>
    <row r="326" customFormat="false" ht="15.75" hidden="false" customHeight="true" outlineLevel="0" collapsed="false">
      <c r="A326" s="51"/>
      <c r="B326" s="51"/>
      <c r="C326" s="53"/>
      <c r="D326" s="51"/>
    </row>
    <row r="327" customFormat="false" ht="15.75" hidden="false" customHeight="true" outlineLevel="0" collapsed="false">
      <c r="A327" s="51"/>
      <c r="B327" s="51"/>
      <c r="C327" s="53"/>
      <c r="D327" s="51"/>
    </row>
    <row r="328" customFormat="false" ht="15.75" hidden="false" customHeight="true" outlineLevel="0" collapsed="false">
      <c r="A328" s="51"/>
      <c r="B328" s="51"/>
      <c r="C328" s="53"/>
      <c r="D328" s="51"/>
    </row>
    <row r="329" customFormat="false" ht="15.75" hidden="false" customHeight="true" outlineLevel="0" collapsed="false">
      <c r="A329" s="51"/>
      <c r="B329" s="51"/>
      <c r="C329" s="53"/>
      <c r="D329" s="51"/>
    </row>
    <row r="330" customFormat="false" ht="15.75" hidden="false" customHeight="true" outlineLevel="0" collapsed="false">
      <c r="A330" s="51"/>
      <c r="B330" s="51"/>
      <c r="C330" s="53"/>
      <c r="D330" s="51"/>
    </row>
    <row r="331" customFormat="false" ht="15.75" hidden="false" customHeight="true" outlineLevel="0" collapsed="false">
      <c r="A331" s="51"/>
      <c r="B331" s="51"/>
      <c r="C331" s="53"/>
      <c r="D331" s="51"/>
    </row>
    <row r="332" customFormat="false" ht="15.75" hidden="false" customHeight="true" outlineLevel="0" collapsed="false">
      <c r="A332" s="51"/>
      <c r="B332" s="51"/>
      <c r="C332" s="53"/>
      <c r="D332" s="51"/>
    </row>
    <row r="333" customFormat="false" ht="15.75" hidden="false" customHeight="true" outlineLevel="0" collapsed="false">
      <c r="A333" s="51"/>
      <c r="B333" s="51"/>
      <c r="C333" s="53"/>
      <c r="D333" s="51"/>
    </row>
    <row r="334" customFormat="false" ht="15.75" hidden="false" customHeight="true" outlineLevel="0" collapsed="false">
      <c r="A334" s="51"/>
      <c r="B334" s="51"/>
      <c r="C334" s="53"/>
      <c r="D334" s="51"/>
    </row>
    <row r="335" customFormat="false" ht="15.75" hidden="false" customHeight="true" outlineLevel="0" collapsed="false">
      <c r="A335" s="51"/>
      <c r="B335" s="51"/>
      <c r="C335" s="53"/>
      <c r="D335" s="51"/>
    </row>
    <row r="336" customFormat="false" ht="15.75" hidden="false" customHeight="true" outlineLevel="0" collapsed="false">
      <c r="A336" s="51"/>
      <c r="B336" s="51"/>
      <c r="C336" s="53"/>
      <c r="D336" s="51"/>
    </row>
    <row r="337" customFormat="false" ht="15.75" hidden="false" customHeight="true" outlineLevel="0" collapsed="false">
      <c r="A337" s="51"/>
      <c r="B337" s="51"/>
      <c r="C337" s="53"/>
      <c r="D337" s="51"/>
    </row>
    <row r="338" customFormat="false" ht="15.75" hidden="false" customHeight="true" outlineLevel="0" collapsed="false">
      <c r="A338" s="51"/>
      <c r="B338" s="51"/>
      <c r="C338" s="53"/>
      <c r="D338" s="51"/>
    </row>
    <row r="339" customFormat="false" ht="15.75" hidden="false" customHeight="true" outlineLevel="0" collapsed="false">
      <c r="A339" s="51"/>
      <c r="B339" s="51"/>
      <c r="C339" s="53"/>
      <c r="D339" s="51"/>
    </row>
    <row r="340" customFormat="false" ht="15.75" hidden="false" customHeight="true" outlineLevel="0" collapsed="false">
      <c r="A340" s="51"/>
      <c r="B340" s="51"/>
      <c r="C340" s="53"/>
      <c r="D340" s="51"/>
    </row>
    <row r="341" customFormat="false" ht="15.75" hidden="false" customHeight="true" outlineLevel="0" collapsed="false">
      <c r="A341" s="51"/>
      <c r="B341" s="51"/>
      <c r="C341" s="53"/>
      <c r="D341" s="51"/>
    </row>
    <row r="342" customFormat="false" ht="15.75" hidden="false" customHeight="true" outlineLevel="0" collapsed="false">
      <c r="A342" s="51"/>
      <c r="B342" s="51"/>
      <c r="C342" s="53"/>
      <c r="D342" s="51"/>
    </row>
    <row r="343" customFormat="false" ht="15.75" hidden="false" customHeight="true" outlineLevel="0" collapsed="false">
      <c r="A343" s="51"/>
      <c r="B343" s="51"/>
      <c r="C343" s="53"/>
      <c r="D343" s="51"/>
    </row>
    <row r="344" customFormat="false" ht="15.75" hidden="false" customHeight="true" outlineLevel="0" collapsed="false">
      <c r="A344" s="51"/>
      <c r="B344" s="51"/>
      <c r="C344" s="53"/>
      <c r="D344" s="51"/>
    </row>
    <row r="345" customFormat="false" ht="15.75" hidden="false" customHeight="true" outlineLevel="0" collapsed="false">
      <c r="A345" s="51"/>
      <c r="B345" s="51"/>
      <c r="C345" s="53"/>
      <c r="D345" s="51"/>
    </row>
    <row r="346" customFormat="false" ht="15.75" hidden="false" customHeight="true" outlineLevel="0" collapsed="false">
      <c r="A346" s="51"/>
      <c r="B346" s="51"/>
      <c r="C346" s="53"/>
      <c r="D346" s="51"/>
    </row>
    <row r="347" customFormat="false" ht="15.75" hidden="false" customHeight="true" outlineLevel="0" collapsed="false">
      <c r="A347" s="51"/>
      <c r="B347" s="51"/>
      <c r="C347" s="53"/>
      <c r="D347" s="51"/>
    </row>
    <row r="348" customFormat="false" ht="15.75" hidden="false" customHeight="true" outlineLevel="0" collapsed="false">
      <c r="A348" s="51"/>
      <c r="B348" s="51"/>
      <c r="C348" s="53"/>
      <c r="D348" s="51"/>
    </row>
    <row r="349" customFormat="false" ht="15.75" hidden="false" customHeight="true" outlineLevel="0" collapsed="false">
      <c r="A349" s="51"/>
      <c r="B349" s="51"/>
      <c r="C349" s="53"/>
      <c r="D349" s="51"/>
    </row>
    <row r="350" customFormat="false" ht="15.75" hidden="false" customHeight="true" outlineLevel="0" collapsed="false">
      <c r="A350" s="51"/>
      <c r="B350" s="51"/>
      <c r="C350" s="53"/>
      <c r="D350" s="51"/>
    </row>
    <row r="351" customFormat="false" ht="15.75" hidden="false" customHeight="true" outlineLevel="0" collapsed="false">
      <c r="A351" s="51"/>
      <c r="B351" s="51"/>
      <c r="C351" s="53"/>
      <c r="D351" s="51"/>
    </row>
    <row r="352" customFormat="false" ht="15.75" hidden="false" customHeight="true" outlineLevel="0" collapsed="false">
      <c r="A352" s="51"/>
      <c r="B352" s="51"/>
      <c r="C352" s="53"/>
      <c r="D352" s="51"/>
    </row>
    <row r="353" customFormat="false" ht="15.75" hidden="false" customHeight="true" outlineLevel="0" collapsed="false">
      <c r="A353" s="51"/>
      <c r="B353" s="51"/>
      <c r="C353" s="53"/>
      <c r="D353" s="51"/>
    </row>
    <row r="354" customFormat="false" ht="15.75" hidden="false" customHeight="true" outlineLevel="0" collapsed="false">
      <c r="A354" s="51"/>
      <c r="B354" s="51"/>
      <c r="C354" s="53"/>
      <c r="D354" s="51"/>
    </row>
    <row r="355" customFormat="false" ht="15.75" hidden="false" customHeight="true" outlineLevel="0" collapsed="false">
      <c r="A355" s="51"/>
      <c r="B355" s="51"/>
      <c r="C355" s="53"/>
      <c r="D355" s="51"/>
    </row>
    <row r="356" customFormat="false" ht="15.75" hidden="false" customHeight="true" outlineLevel="0" collapsed="false">
      <c r="A356" s="51"/>
      <c r="B356" s="51"/>
      <c r="C356" s="53"/>
      <c r="D356" s="51"/>
    </row>
    <row r="357" customFormat="false" ht="15.75" hidden="false" customHeight="true" outlineLevel="0" collapsed="false">
      <c r="A357" s="51"/>
      <c r="B357" s="51"/>
      <c r="C357" s="53"/>
      <c r="D357" s="51"/>
    </row>
    <row r="358" customFormat="false" ht="15.75" hidden="false" customHeight="true" outlineLevel="0" collapsed="false">
      <c r="A358" s="51"/>
      <c r="B358" s="51"/>
      <c r="C358" s="53"/>
      <c r="D358" s="51"/>
    </row>
    <row r="359" customFormat="false" ht="15.75" hidden="false" customHeight="true" outlineLevel="0" collapsed="false">
      <c r="A359" s="51"/>
      <c r="B359" s="51"/>
      <c r="C359" s="53"/>
      <c r="D359" s="51"/>
    </row>
    <row r="360" customFormat="false" ht="15.75" hidden="false" customHeight="true" outlineLevel="0" collapsed="false">
      <c r="A360" s="51"/>
      <c r="B360" s="51"/>
      <c r="C360" s="53"/>
      <c r="D360" s="51"/>
    </row>
    <row r="361" customFormat="false" ht="15.75" hidden="false" customHeight="true" outlineLevel="0" collapsed="false">
      <c r="A361" s="51"/>
      <c r="B361" s="51"/>
      <c r="C361" s="53"/>
      <c r="D361" s="51"/>
    </row>
    <row r="362" customFormat="false" ht="15.75" hidden="false" customHeight="true" outlineLevel="0" collapsed="false">
      <c r="A362" s="51"/>
      <c r="B362" s="51"/>
      <c r="C362" s="53"/>
      <c r="D362" s="51"/>
    </row>
    <row r="363" customFormat="false" ht="15.75" hidden="false" customHeight="true" outlineLevel="0" collapsed="false">
      <c r="A363" s="51"/>
      <c r="B363" s="51"/>
      <c r="C363" s="53"/>
      <c r="D363" s="51"/>
    </row>
    <row r="364" customFormat="false" ht="15.75" hidden="false" customHeight="true" outlineLevel="0" collapsed="false">
      <c r="A364" s="51"/>
      <c r="B364" s="51"/>
      <c r="C364" s="53"/>
      <c r="D364" s="51"/>
    </row>
    <row r="365" customFormat="false" ht="15.75" hidden="false" customHeight="true" outlineLevel="0" collapsed="false">
      <c r="A365" s="51"/>
      <c r="B365" s="51"/>
      <c r="C365" s="53"/>
      <c r="D365" s="51"/>
    </row>
    <row r="366" customFormat="false" ht="15.75" hidden="false" customHeight="true" outlineLevel="0" collapsed="false">
      <c r="A366" s="51"/>
      <c r="B366" s="51"/>
      <c r="C366" s="53"/>
      <c r="D366" s="51"/>
    </row>
    <row r="367" customFormat="false" ht="15.75" hidden="false" customHeight="true" outlineLevel="0" collapsed="false">
      <c r="A367" s="51"/>
      <c r="B367" s="51"/>
      <c r="C367" s="53"/>
      <c r="D367" s="51"/>
    </row>
    <row r="368" customFormat="false" ht="15.75" hidden="false" customHeight="true" outlineLevel="0" collapsed="false">
      <c r="A368" s="51"/>
      <c r="B368" s="51"/>
      <c r="C368" s="53"/>
      <c r="D368" s="51"/>
    </row>
    <row r="369" customFormat="false" ht="15.75" hidden="false" customHeight="true" outlineLevel="0" collapsed="false">
      <c r="A369" s="51"/>
      <c r="B369" s="51"/>
      <c r="C369" s="53"/>
      <c r="D369" s="51"/>
    </row>
    <row r="370" customFormat="false" ht="15.75" hidden="false" customHeight="true" outlineLevel="0" collapsed="false">
      <c r="A370" s="51"/>
      <c r="B370" s="51"/>
      <c r="C370" s="53"/>
      <c r="D370" s="51"/>
    </row>
    <row r="371" customFormat="false" ht="15.75" hidden="false" customHeight="true" outlineLevel="0" collapsed="false">
      <c r="A371" s="51"/>
      <c r="B371" s="51"/>
      <c r="C371" s="53"/>
      <c r="D371" s="51"/>
    </row>
    <row r="372" customFormat="false" ht="15.75" hidden="false" customHeight="true" outlineLevel="0" collapsed="false">
      <c r="A372" s="51"/>
      <c r="B372" s="51"/>
      <c r="C372" s="53"/>
      <c r="D372" s="51"/>
    </row>
    <row r="373" customFormat="false" ht="15.75" hidden="false" customHeight="true" outlineLevel="0" collapsed="false">
      <c r="A373" s="51"/>
      <c r="B373" s="51"/>
      <c r="C373" s="53"/>
      <c r="D373" s="51"/>
    </row>
    <row r="374" customFormat="false" ht="15.75" hidden="false" customHeight="true" outlineLevel="0" collapsed="false">
      <c r="A374" s="51"/>
      <c r="B374" s="51"/>
      <c r="C374" s="53"/>
      <c r="D374" s="51"/>
    </row>
    <row r="375" customFormat="false" ht="15.75" hidden="false" customHeight="true" outlineLevel="0" collapsed="false">
      <c r="A375" s="51"/>
      <c r="B375" s="51"/>
      <c r="C375" s="53"/>
      <c r="D375" s="51"/>
    </row>
    <row r="376" customFormat="false" ht="15.75" hidden="false" customHeight="true" outlineLevel="0" collapsed="false">
      <c r="A376" s="51"/>
      <c r="B376" s="51"/>
      <c r="C376" s="53"/>
      <c r="D376" s="51"/>
    </row>
    <row r="377" customFormat="false" ht="15.75" hidden="false" customHeight="true" outlineLevel="0" collapsed="false">
      <c r="A377" s="51"/>
      <c r="B377" s="51"/>
      <c r="C377" s="53"/>
      <c r="D377" s="51"/>
    </row>
    <row r="378" customFormat="false" ht="15.75" hidden="false" customHeight="true" outlineLevel="0" collapsed="false">
      <c r="A378" s="51"/>
      <c r="B378" s="51"/>
      <c r="C378" s="53"/>
      <c r="D378" s="51"/>
    </row>
    <row r="379" customFormat="false" ht="15.75" hidden="false" customHeight="true" outlineLevel="0" collapsed="false">
      <c r="A379" s="51"/>
      <c r="B379" s="51"/>
      <c r="C379" s="53"/>
      <c r="D379" s="51"/>
    </row>
    <row r="380" customFormat="false" ht="15.75" hidden="false" customHeight="true" outlineLevel="0" collapsed="false">
      <c r="A380" s="51"/>
      <c r="B380" s="51"/>
      <c r="C380" s="53"/>
      <c r="D380" s="51"/>
    </row>
    <row r="381" customFormat="false" ht="15.75" hidden="false" customHeight="true" outlineLevel="0" collapsed="false">
      <c r="A381" s="51"/>
      <c r="B381" s="51"/>
      <c r="C381" s="53"/>
      <c r="D381" s="51"/>
    </row>
    <row r="382" customFormat="false" ht="15.75" hidden="false" customHeight="true" outlineLevel="0" collapsed="false">
      <c r="A382" s="51"/>
      <c r="B382" s="51"/>
      <c r="C382" s="53"/>
      <c r="D382" s="51"/>
    </row>
    <row r="383" customFormat="false" ht="15.75" hidden="false" customHeight="true" outlineLevel="0" collapsed="false">
      <c r="A383" s="51"/>
      <c r="B383" s="51"/>
      <c r="C383" s="53"/>
      <c r="D383" s="51"/>
    </row>
    <row r="384" customFormat="false" ht="15.75" hidden="false" customHeight="true" outlineLevel="0" collapsed="false">
      <c r="A384" s="51"/>
      <c r="B384" s="51"/>
      <c r="C384" s="53"/>
      <c r="D384" s="51"/>
    </row>
    <row r="385" customFormat="false" ht="15.75" hidden="false" customHeight="true" outlineLevel="0" collapsed="false">
      <c r="A385" s="51"/>
      <c r="B385" s="51"/>
      <c r="C385" s="53"/>
      <c r="D385" s="51"/>
    </row>
    <row r="386" customFormat="false" ht="15.75" hidden="false" customHeight="true" outlineLevel="0" collapsed="false">
      <c r="A386" s="51"/>
      <c r="B386" s="51"/>
      <c r="C386" s="53"/>
      <c r="D386" s="51"/>
    </row>
    <row r="387" customFormat="false" ht="15.75" hidden="false" customHeight="true" outlineLevel="0" collapsed="false">
      <c r="A387" s="51"/>
      <c r="B387" s="51"/>
      <c r="C387" s="53"/>
      <c r="D387" s="51"/>
    </row>
    <row r="388" customFormat="false" ht="15.75" hidden="false" customHeight="true" outlineLevel="0" collapsed="false">
      <c r="A388" s="51"/>
      <c r="B388" s="51"/>
      <c r="C388" s="53"/>
      <c r="D388" s="51"/>
    </row>
    <row r="389" customFormat="false" ht="15.75" hidden="false" customHeight="true" outlineLevel="0" collapsed="false">
      <c r="A389" s="51"/>
      <c r="B389" s="51"/>
      <c r="C389" s="53"/>
      <c r="D389" s="51"/>
    </row>
    <row r="390" customFormat="false" ht="15.75" hidden="false" customHeight="true" outlineLevel="0" collapsed="false">
      <c r="A390" s="51"/>
      <c r="B390" s="51"/>
      <c r="C390" s="53"/>
      <c r="D390" s="51"/>
    </row>
    <row r="391" customFormat="false" ht="15.75" hidden="false" customHeight="true" outlineLevel="0" collapsed="false">
      <c r="A391" s="51"/>
      <c r="B391" s="51"/>
      <c r="C391" s="53"/>
      <c r="D391" s="51"/>
    </row>
    <row r="392" customFormat="false" ht="15.75" hidden="false" customHeight="true" outlineLevel="0" collapsed="false">
      <c r="A392" s="51"/>
      <c r="B392" s="51"/>
      <c r="C392" s="53"/>
      <c r="D392" s="51"/>
    </row>
    <row r="393" customFormat="false" ht="15.75" hidden="false" customHeight="true" outlineLevel="0" collapsed="false">
      <c r="A393" s="51"/>
      <c r="B393" s="51"/>
      <c r="C393" s="53"/>
      <c r="D393" s="51"/>
    </row>
    <row r="394" customFormat="false" ht="15.75" hidden="false" customHeight="true" outlineLevel="0" collapsed="false">
      <c r="A394" s="51"/>
      <c r="B394" s="51"/>
      <c r="C394" s="53"/>
      <c r="D394" s="51"/>
    </row>
    <row r="395" customFormat="false" ht="15.75" hidden="false" customHeight="true" outlineLevel="0" collapsed="false">
      <c r="A395" s="51"/>
      <c r="B395" s="51"/>
      <c r="C395" s="53"/>
      <c r="D395" s="51"/>
    </row>
    <row r="396" customFormat="false" ht="15.75" hidden="false" customHeight="true" outlineLevel="0" collapsed="false">
      <c r="A396" s="51"/>
      <c r="B396" s="51"/>
      <c r="C396" s="53"/>
      <c r="D396" s="51"/>
    </row>
    <row r="397" customFormat="false" ht="15.75" hidden="false" customHeight="true" outlineLevel="0" collapsed="false">
      <c r="A397" s="51"/>
      <c r="B397" s="51"/>
      <c r="C397" s="53"/>
      <c r="D397" s="51"/>
    </row>
    <row r="398" customFormat="false" ht="15.75" hidden="false" customHeight="true" outlineLevel="0" collapsed="false">
      <c r="A398" s="51"/>
      <c r="B398" s="51"/>
      <c r="C398" s="53"/>
      <c r="D398" s="51"/>
    </row>
    <row r="399" customFormat="false" ht="15.75" hidden="false" customHeight="true" outlineLevel="0" collapsed="false">
      <c r="A399" s="51"/>
      <c r="B399" s="51"/>
      <c r="C399" s="53"/>
      <c r="D399" s="51"/>
    </row>
    <row r="400" customFormat="false" ht="15.75" hidden="false" customHeight="true" outlineLevel="0" collapsed="false">
      <c r="A400" s="51"/>
      <c r="B400" s="51"/>
      <c r="C400" s="53"/>
      <c r="D400" s="51"/>
    </row>
    <row r="401" customFormat="false" ht="15.75" hidden="false" customHeight="true" outlineLevel="0" collapsed="false">
      <c r="A401" s="51"/>
      <c r="B401" s="51"/>
      <c r="C401" s="53"/>
      <c r="D401" s="51"/>
    </row>
    <row r="402" customFormat="false" ht="15.75" hidden="false" customHeight="true" outlineLevel="0" collapsed="false">
      <c r="A402" s="51"/>
      <c r="B402" s="51"/>
      <c r="C402" s="53"/>
      <c r="D402" s="51"/>
    </row>
    <row r="403" customFormat="false" ht="15.75" hidden="false" customHeight="true" outlineLevel="0" collapsed="false">
      <c r="A403" s="51"/>
      <c r="B403" s="51"/>
      <c r="C403" s="53"/>
      <c r="D403" s="51"/>
    </row>
    <row r="404" customFormat="false" ht="15.75" hidden="false" customHeight="true" outlineLevel="0" collapsed="false">
      <c r="A404" s="51"/>
      <c r="B404" s="51"/>
      <c r="C404" s="53"/>
      <c r="D404" s="51"/>
    </row>
    <row r="405" customFormat="false" ht="15.75" hidden="false" customHeight="true" outlineLevel="0" collapsed="false">
      <c r="A405" s="51"/>
      <c r="B405" s="51"/>
      <c r="C405" s="53"/>
      <c r="D405" s="51"/>
    </row>
    <row r="406" customFormat="false" ht="15.75" hidden="false" customHeight="true" outlineLevel="0" collapsed="false">
      <c r="A406" s="51"/>
      <c r="B406" s="51"/>
      <c r="C406" s="53"/>
      <c r="D406" s="51"/>
    </row>
    <row r="407" customFormat="false" ht="15.75" hidden="false" customHeight="true" outlineLevel="0" collapsed="false">
      <c r="A407" s="51"/>
      <c r="B407" s="51"/>
      <c r="C407" s="53"/>
      <c r="D407" s="51"/>
    </row>
    <row r="408" customFormat="false" ht="15.75" hidden="false" customHeight="true" outlineLevel="0" collapsed="false">
      <c r="A408" s="51"/>
      <c r="B408" s="51"/>
      <c r="C408" s="53"/>
      <c r="D408" s="51"/>
    </row>
    <row r="409" customFormat="false" ht="15.75" hidden="false" customHeight="true" outlineLevel="0" collapsed="false">
      <c r="A409" s="51"/>
      <c r="B409" s="51"/>
      <c r="C409" s="53"/>
      <c r="D409" s="51"/>
    </row>
    <row r="410" customFormat="false" ht="15.75" hidden="false" customHeight="true" outlineLevel="0" collapsed="false">
      <c r="A410" s="51"/>
      <c r="B410" s="51"/>
      <c r="C410" s="53"/>
      <c r="D410" s="51"/>
    </row>
    <row r="411" customFormat="false" ht="15.75" hidden="false" customHeight="true" outlineLevel="0" collapsed="false">
      <c r="A411" s="51"/>
      <c r="B411" s="51"/>
      <c r="C411" s="53"/>
      <c r="D411" s="51"/>
    </row>
    <row r="412" customFormat="false" ht="15.75" hidden="false" customHeight="true" outlineLevel="0" collapsed="false">
      <c r="A412" s="51"/>
      <c r="B412" s="51"/>
      <c r="C412" s="53"/>
      <c r="D412" s="51"/>
    </row>
    <row r="413" customFormat="false" ht="15.75" hidden="false" customHeight="true" outlineLevel="0" collapsed="false">
      <c r="A413" s="51"/>
      <c r="B413" s="51"/>
      <c r="C413" s="53"/>
      <c r="D413" s="51"/>
    </row>
    <row r="414" customFormat="false" ht="15.75" hidden="false" customHeight="true" outlineLevel="0" collapsed="false">
      <c r="A414" s="51"/>
      <c r="B414" s="51"/>
      <c r="C414" s="53"/>
      <c r="D414" s="51"/>
    </row>
    <row r="415" customFormat="false" ht="15.75" hidden="false" customHeight="true" outlineLevel="0" collapsed="false">
      <c r="A415" s="51"/>
      <c r="B415" s="51"/>
      <c r="C415" s="53"/>
      <c r="D415" s="51"/>
    </row>
    <row r="416" customFormat="false" ht="15.75" hidden="false" customHeight="true" outlineLevel="0" collapsed="false">
      <c r="A416" s="51"/>
      <c r="B416" s="51"/>
      <c r="C416" s="53"/>
      <c r="D416" s="51"/>
    </row>
    <row r="417" customFormat="false" ht="15.75" hidden="false" customHeight="true" outlineLevel="0" collapsed="false">
      <c r="A417" s="51"/>
      <c r="B417" s="51"/>
      <c r="C417" s="53"/>
      <c r="D417" s="51"/>
    </row>
    <row r="418" customFormat="false" ht="15.75" hidden="false" customHeight="true" outlineLevel="0" collapsed="false">
      <c r="A418" s="51"/>
      <c r="B418" s="51"/>
      <c r="C418" s="53"/>
      <c r="D418" s="51"/>
    </row>
    <row r="419" customFormat="false" ht="15.75" hidden="false" customHeight="true" outlineLevel="0" collapsed="false">
      <c r="A419" s="51"/>
      <c r="B419" s="51"/>
      <c r="C419" s="53"/>
      <c r="D419" s="51"/>
    </row>
    <row r="420" customFormat="false" ht="15.75" hidden="false" customHeight="true" outlineLevel="0" collapsed="false">
      <c r="A420" s="51"/>
      <c r="B420" s="51"/>
      <c r="C420" s="53"/>
      <c r="D420" s="51"/>
    </row>
    <row r="421" customFormat="false" ht="15.75" hidden="false" customHeight="true" outlineLevel="0" collapsed="false">
      <c r="A421" s="51"/>
      <c r="B421" s="51"/>
      <c r="C421" s="53"/>
      <c r="D421" s="51"/>
    </row>
    <row r="422" customFormat="false" ht="15.75" hidden="false" customHeight="true" outlineLevel="0" collapsed="false">
      <c r="A422" s="51"/>
      <c r="B422" s="51"/>
      <c r="C422" s="53"/>
      <c r="D422" s="51"/>
    </row>
    <row r="423" customFormat="false" ht="15.75" hidden="false" customHeight="true" outlineLevel="0" collapsed="false">
      <c r="A423" s="51"/>
      <c r="B423" s="51"/>
      <c r="C423" s="53"/>
      <c r="D423" s="51"/>
    </row>
    <row r="424" customFormat="false" ht="15.75" hidden="false" customHeight="true" outlineLevel="0" collapsed="false">
      <c r="A424" s="51"/>
      <c r="B424" s="51"/>
      <c r="C424" s="53"/>
      <c r="D424" s="51"/>
    </row>
    <row r="425" customFormat="false" ht="15.75" hidden="false" customHeight="true" outlineLevel="0" collapsed="false">
      <c r="A425" s="51"/>
      <c r="B425" s="51"/>
      <c r="C425" s="53"/>
      <c r="D425" s="51"/>
    </row>
    <row r="426" customFormat="false" ht="15.75" hidden="false" customHeight="true" outlineLevel="0" collapsed="false">
      <c r="A426" s="51"/>
      <c r="B426" s="51"/>
      <c r="C426" s="53"/>
      <c r="D426" s="51"/>
    </row>
    <row r="427" customFormat="false" ht="15.75" hidden="false" customHeight="true" outlineLevel="0" collapsed="false">
      <c r="A427" s="51"/>
      <c r="B427" s="51"/>
      <c r="C427" s="53"/>
      <c r="D427" s="51"/>
    </row>
    <row r="428" customFormat="false" ht="15.75" hidden="false" customHeight="true" outlineLevel="0" collapsed="false">
      <c r="A428" s="51"/>
      <c r="B428" s="51"/>
      <c r="C428" s="53"/>
      <c r="D428" s="51"/>
    </row>
    <row r="429" customFormat="false" ht="15.75" hidden="false" customHeight="true" outlineLevel="0" collapsed="false">
      <c r="A429" s="51"/>
      <c r="B429" s="51"/>
      <c r="C429" s="53"/>
      <c r="D429" s="51"/>
    </row>
    <row r="430" customFormat="false" ht="15.75" hidden="false" customHeight="true" outlineLevel="0" collapsed="false">
      <c r="A430" s="51"/>
      <c r="B430" s="51"/>
      <c r="C430" s="53"/>
      <c r="D430" s="51"/>
    </row>
    <row r="431" customFormat="false" ht="15.75" hidden="false" customHeight="true" outlineLevel="0" collapsed="false">
      <c r="A431" s="51"/>
      <c r="B431" s="51"/>
      <c r="C431" s="53"/>
      <c r="D431" s="51"/>
    </row>
    <row r="432" customFormat="false" ht="15.75" hidden="false" customHeight="true" outlineLevel="0" collapsed="false">
      <c r="A432" s="51"/>
      <c r="B432" s="51"/>
      <c r="C432" s="53"/>
      <c r="D432" s="51"/>
    </row>
    <row r="433" customFormat="false" ht="15.75" hidden="false" customHeight="true" outlineLevel="0" collapsed="false">
      <c r="A433" s="51"/>
      <c r="B433" s="51"/>
      <c r="C433" s="53"/>
      <c r="D433" s="51"/>
    </row>
    <row r="434" customFormat="false" ht="15.75" hidden="false" customHeight="true" outlineLevel="0" collapsed="false">
      <c r="A434" s="51"/>
      <c r="B434" s="51"/>
      <c r="C434" s="53"/>
      <c r="D434" s="51"/>
    </row>
    <row r="435" customFormat="false" ht="15.75" hidden="false" customHeight="true" outlineLevel="0" collapsed="false">
      <c r="A435" s="51"/>
      <c r="B435" s="51"/>
      <c r="C435" s="53"/>
      <c r="D435" s="51"/>
    </row>
    <row r="436" customFormat="false" ht="15.75" hidden="false" customHeight="true" outlineLevel="0" collapsed="false">
      <c r="A436" s="51"/>
      <c r="B436" s="51"/>
      <c r="C436" s="53"/>
      <c r="D436" s="51"/>
    </row>
    <row r="437" customFormat="false" ht="15.75" hidden="false" customHeight="true" outlineLevel="0" collapsed="false">
      <c r="A437" s="51"/>
      <c r="B437" s="51"/>
      <c r="C437" s="53"/>
      <c r="D437" s="51"/>
    </row>
    <row r="438" customFormat="false" ht="15.75" hidden="false" customHeight="true" outlineLevel="0" collapsed="false">
      <c r="A438" s="51"/>
      <c r="B438" s="51"/>
      <c r="C438" s="53"/>
      <c r="D438" s="51"/>
    </row>
    <row r="439" customFormat="false" ht="15.75" hidden="false" customHeight="true" outlineLevel="0" collapsed="false">
      <c r="A439" s="51"/>
      <c r="B439" s="51"/>
      <c r="C439" s="53"/>
      <c r="D439" s="51"/>
    </row>
    <row r="440" customFormat="false" ht="15.75" hidden="false" customHeight="true" outlineLevel="0" collapsed="false">
      <c r="A440" s="51"/>
      <c r="B440" s="51"/>
      <c r="C440" s="53"/>
      <c r="D440" s="51"/>
    </row>
    <row r="441" customFormat="false" ht="15.75" hidden="false" customHeight="true" outlineLevel="0" collapsed="false">
      <c r="A441" s="51"/>
      <c r="B441" s="51"/>
      <c r="C441" s="53"/>
      <c r="D441" s="51"/>
    </row>
    <row r="442" customFormat="false" ht="15.75" hidden="false" customHeight="true" outlineLevel="0" collapsed="false">
      <c r="A442" s="51"/>
      <c r="B442" s="51"/>
      <c r="C442" s="53"/>
      <c r="D442" s="51"/>
    </row>
    <row r="443" customFormat="false" ht="15.75" hidden="false" customHeight="true" outlineLevel="0" collapsed="false">
      <c r="A443" s="51"/>
      <c r="B443" s="51"/>
      <c r="C443" s="53"/>
      <c r="D443" s="51"/>
    </row>
    <row r="444" customFormat="false" ht="15.75" hidden="false" customHeight="true" outlineLevel="0" collapsed="false">
      <c r="A444" s="51"/>
      <c r="B444" s="51"/>
      <c r="C444" s="53"/>
      <c r="D444" s="51"/>
    </row>
    <row r="445" customFormat="false" ht="15.75" hidden="false" customHeight="true" outlineLevel="0" collapsed="false">
      <c r="A445" s="51"/>
      <c r="B445" s="51"/>
      <c r="C445" s="53"/>
      <c r="D445" s="51"/>
    </row>
    <row r="446" customFormat="false" ht="15.75" hidden="false" customHeight="true" outlineLevel="0" collapsed="false">
      <c r="A446" s="51"/>
      <c r="B446" s="51"/>
      <c r="C446" s="53"/>
      <c r="D446" s="51"/>
    </row>
    <row r="447" customFormat="false" ht="15.75" hidden="false" customHeight="true" outlineLevel="0" collapsed="false">
      <c r="A447" s="51"/>
      <c r="B447" s="51"/>
      <c r="C447" s="53"/>
      <c r="D447" s="51"/>
    </row>
    <row r="448" customFormat="false" ht="15.75" hidden="false" customHeight="true" outlineLevel="0" collapsed="false">
      <c r="A448" s="51"/>
      <c r="B448" s="51"/>
      <c r="C448" s="53"/>
      <c r="D448" s="51"/>
    </row>
    <row r="449" customFormat="false" ht="15.75" hidden="false" customHeight="true" outlineLevel="0" collapsed="false">
      <c r="A449" s="51"/>
      <c r="B449" s="51"/>
      <c r="C449" s="53"/>
      <c r="D449" s="51"/>
    </row>
    <row r="450" customFormat="false" ht="15.75" hidden="false" customHeight="true" outlineLevel="0" collapsed="false">
      <c r="A450" s="51"/>
      <c r="B450" s="51"/>
      <c r="C450" s="53"/>
      <c r="D450" s="51"/>
    </row>
    <row r="451" customFormat="false" ht="15.75" hidden="false" customHeight="true" outlineLevel="0" collapsed="false">
      <c r="A451" s="51"/>
      <c r="B451" s="51"/>
      <c r="C451" s="53"/>
      <c r="D451" s="51"/>
    </row>
    <row r="452" customFormat="false" ht="15.75" hidden="false" customHeight="true" outlineLevel="0" collapsed="false">
      <c r="A452" s="51"/>
      <c r="B452" s="51"/>
      <c r="C452" s="53"/>
      <c r="D452" s="51"/>
    </row>
    <row r="453" customFormat="false" ht="15.75" hidden="false" customHeight="true" outlineLevel="0" collapsed="false">
      <c r="A453" s="51"/>
      <c r="B453" s="51"/>
      <c r="C453" s="53"/>
      <c r="D453" s="51"/>
    </row>
    <row r="454" customFormat="false" ht="15.75" hidden="false" customHeight="true" outlineLevel="0" collapsed="false">
      <c r="A454" s="51"/>
      <c r="B454" s="51"/>
      <c r="C454" s="53"/>
      <c r="D454" s="51"/>
    </row>
    <row r="455" customFormat="false" ht="15.75" hidden="false" customHeight="true" outlineLevel="0" collapsed="false">
      <c r="A455" s="51"/>
      <c r="B455" s="51"/>
      <c r="C455" s="53"/>
      <c r="D455" s="51"/>
    </row>
    <row r="456" customFormat="false" ht="15.75" hidden="false" customHeight="true" outlineLevel="0" collapsed="false">
      <c r="A456" s="51"/>
      <c r="B456" s="51"/>
      <c r="C456" s="53"/>
      <c r="D456" s="51"/>
    </row>
    <row r="457" customFormat="false" ht="15.75" hidden="false" customHeight="true" outlineLevel="0" collapsed="false">
      <c r="A457" s="51"/>
      <c r="B457" s="51"/>
      <c r="C457" s="53"/>
      <c r="D457" s="51"/>
    </row>
    <row r="458" customFormat="false" ht="15.75" hidden="false" customHeight="true" outlineLevel="0" collapsed="false">
      <c r="A458" s="51"/>
      <c r="B458" s="51"/>
      <c r="C458" s="53"/>
      <c r="D458" s="51"/>
    </row>
    <row r="459" customFormat="false" ht="15.75" hidden="false" customHeight="true" outlineLevel="0" collapsed="false">
      <c r="A459" s="51"/>
      <c r="B459" s="51"/>
      <c r="C459" s="53"/>
      <c r="D459" s="51"/>
    </row>
    <row r="460" customFormat="false" ht="15.75" hidden="false" customHeight="true" outlineLevel="0" collapsed="false">
      <c r="A460" s="51"/>
      <c r="B460" s="51"/>
      <c r="C460" s="53"/>
      <c r="D460" s="51"/>
    </row>
    <row r="461" customFormat="false" ht="15.75" hidden="false" customHeight="true" outlineLevel="0" collapsed="false">
      <c r="A461" s="51"/>
      <c r="B461" s="51"/>
      <c r="C461" s="53"/>
      <c r="D461" s="51"/>
    </row>
    <row r="462" customFormat="false" ht="15.75" hidden="false" customHeight="true" outlineLevel="0" collapsed="false">
      <c r="A462" s="51"/>
      <c r="B462" s="51"/>
      <c r="C462" s="53"/>
      <c r="D462" s="51"/>
    </row>
    <row r="463" customFormat="false" ht="15.75" hidden="false" customHeight="true" outlineLevel="0" collapsed="false">
      <c r="A463" s="51"/>
      <c r="B463" s="51"/>
      <c r="C463" s="53"/>
      <c r="D463" s="51"/>
    </row>
    <row r="464" customFormat="false" ht="15.75" hidden="false" customHeight="true" outlineLevel="0" collapsed="false">
      <c r="A464" s="51"/>
      <c r="B464" s="51"/>
      <c r="C464" s="53"/>
      <c r="D464" s="51"/>
    </row>
    <row r="465" customFormat="false" ht="15.75" hidden="false" customHeight="true" outlineLevel="0" collapsed="false">
      <c r="A465" s="51"/>
      <c r="B465" s="51"/>
      <c r="C465" s="53"/>
      <c r="D465" s="51"/>
    </row>
    <row r="466" customFormat="false" ht="15.75" hidden="false" customHeight="true" outlineLevel="0" collapsed="false">
      <c r="A466" s="51"/>
      <c r="B466" s="51"/>
      <c r="C466" s="53"/>
      <c r="D466" s="51"/>
    </row>
    <row r="467" customFormat="false" ht="15.75" hidden="false" customHeight="true" outlineLevel="0" collapsed="false">
      <c r="A467" s="51"/>
      <c r="B467" s="51"/>
      <c r="C467" s="53"/>
      <c r="D467" s="51"/>
    </row>
    <row r="468" customFormat="false" ht="15.75" hidden="false" customHeight="true" outlineLevel="0" collapsed="false">
      <c r="A468" s="51"/>
      <c r="B468" s="51"/>
      <c r="C468" s="53"/>
      <c r="D468" s="51"/>
    </row>
    <row r="469" customFormat="false" ht="15.75" hidden="false" customHeight="true" outlineLevel="0" collapsed="false">
      <c r="A469" s="51"/>
      <c r="B469" s="51"/>
      <c r="C469" s="53"/>
      <c r="D469" s="51"/>
    </row>
    <row r="470" customFormat="false" ht="15.75" hidden="false" customHeight="true" outlineLevel="0" collapsed="false">
      <c r="A470" s="51"/>
      <c r="B470" s="51"/>
      <c r="C470" s="53"/>
      <c r="D470" s="51"/>
    </row>
    <row r="471" customFormat="false" ht="15.75" hidden="false" customHeight="true" outlineLevel="0" collapsed="false">
      <c r="A471" s="51"/>
      <c r="B471" s="51"/>
      <c r="C471" s="53"/>
      <c r="D471" s="51"/>
    </row>
    <row r="472" customFormat="false" ht="15.75" hidden="false" customHeight="true" outlineLevel="0" collapsed="false">
      <c r="A472" s="51"/>
      <c r="B472" s="51"/>
      <c r="C472" s="53"/>
      <c r="D472" s="51"/>
    </row>
    <row r="473" customFormat="false" ht="15.75" hidden="false" customHeight="true" outlineLevel="0" collapsed="false">
      <c r="A473" s="51"/>
      <c r="B473" s="51"/>
      <c r="C473" s="53"/>
      <c r="D473" s="51"/>
    </row>
    <row r="474" customFormat="false" ht="15.75" hidden="false" customHeight="true" outlineLevel="0" collapsed="false">
      <c r="A474" s="51"/>
      <c r="B474" s="51"/>
      <c r="C474" s="53"/>
      <c r="D474" s="51"/>
    </row>
    <row r="475" customFormat="false" ht="15.75" hidden="false" customHeight="true" outlineLevel="0" collapsed="false">
      <c r="A475" s="51"/>
      <c r="B475" s="51"/>
      <c r="C475" s="53"/>
      <c r="D475" s="51"/>
    </row>
    <row r="476" customFormat="false" ht="15.75" hidden="false" customHeight="true" outlineLevel="0" collapsed="false">
      <c r="A476" s="51"/>
      <c r="B476" s="51"/>
      <c r="C476" s="53"/>
      <c r="D476" s="51"/>
    </row>
    <row r="477" customFormat="false" ht="15.75" hidden="false" customHeight="true" outlineLevel="0" collapsed="false">
      <c r="A477" s="51"/>
      <c r="B477" s="51"/>
      <c r="C477" s="53"/>
      <c r="D477" s="51"/>
    </row>
    <row r="478" customFormat="false" ht="15.75" hidden="false" customHeight="true" outlineLevel="0" collapsed="false">
      <c r="A478" s="51"/>
      <c r="B478" s="51"/>
      <c r="C478" s="53"/>
      <c r="D478" s="51"/>
    </row>
    <row r="479" customFormat="false" ht="15.75" hidden="false" customHeight="true" outlineLevel="0" collapsed="false">
      <c r="A479" s="51"/>
      <c r="B479" s="51"/>
      <c r="C479" s="53"/>
      <c r="D479" s="51"/>
    </row>
    <row r="480" customFormat="false" ht="15.75" hidden="false" customHeight="true" outlineLevel="0" collapsed="false">
      <c r="A480" s="51"/>
      <c r="B480" s="51"/>
      <c r="C480" s="53"/>
      <c r="D480" s="51"/>
    </row>
    <row r="481" customFormat="false" ht="15.75" hidden="false" customHeight="true" outlineLevel="0" collapsed="false">
      <c r="A481" s="51"/>
      <c r="B481" s="51"/>
      <c r="C481" s="53"/>
      <c r="D481" s="51"/>
    </row>
    <row r="482" customFormat="false" ht="15.75" hidden="false" customHeight="true" outlineLevel="0" collapsed="false">
      <c r="A482" s="51"/>
      <c r="B482" s="51"/>
      <c r="C482" s="53"/>
      <c r="D482" s="51"/>
    </row>
    <row r="483" customFormat="false" ht="15.75" hidden="false" customHeight="true" outlineLevel="0" collapsed="false">
      <c r="A483" s="51"/>
      <c r="B483" s="51"/>
      <c r="C483" s="53"/>
      <c r="D483" s="51"/>
    </row>
    <row r="484" customFormat="false" ht="15.75" hidden="false" customHeight="true" outlineLevel="0" collapsed="false">
      <c r="A484" s="51"/>
      <c r="B484" s="51"/>
      <c r="C484" s="53"/>
      <c r="D484" s="51"/>
    </row>
    <row r="485" customFormat="false" ht="15.75" hidden="false" customHeight="true" outlineLevel="0" collapsed="false">
      <c r="A485" s="51"/>
      <c r="B485" s="51"/>
      <c r="C485" s="53"/>
      <c r="D485" s="51"/>
    </row>
    <row r="486" customFormat="false" ht="15.75" hidden="false" customHeight="true" outlineLevel="0" collapsed="false">
      <c r="A486" s="51"/>
      <c r="B486" s="51"/>
      <c r="C486" s="53"/>
      <c r="D486" s="51"/>
    </row>
    <row r="487" customFormat="false" ht="15.75" hidden="false" customHeight="true" outlineLevel="0" collapsed="false">
      <c r="A487" s="51"/>
      <c r="B487" s="51"/>
      <c r="C487" s="53"/>
      <c r="D487" s="51"/>
    </row>
    <row r="488" customFormat="false" ht="15.75" hidden="false" customHeight="true" outlineLevel="0" collapsed="false">
      <c r="A488" s="51"/>
      <c r="B488" s="51"/>
      <c r="C488" s="53"/>
      <c r="D488" s="51"/>
    </row>
    <row r="489" customFormat="false" ht="15.75" hidden="false" customHeight="true" outlineLevel="0" collapsed="false">
      <c r="A489" s="51"/>
      <c r="B489" s="51"/>
      <c r="C489" s="53"/>
      <c r="D489" s="51"/>
    </row>
    <row r="490" customFormat="false" ht="15.75" hidden="false" customHeight="true" outlineLevel="0" collapsed="false">
      <c r="A490" s="51"/>
      <c r="B490" s="51"/>
      <c r="C490" s="53"/>
      <c r="D490" s="51"/>
    </row>
    <row r="491" customFormat="false" ht="15.75" hidden="false" customHeight="true" outlineLevel="0" collapsed="false">
      <c r="A491" s="51"/>
      <c r="B491" s="51"/>
      <c r="C491" s="53"/>
      <c r="D491" s="51"/>
    </row>
    <row r="492" customFormat="false" ht="15.75" hidden="false" customHeight="true" outlineLevel="0" collapsed="false">
      <c r="A492" s="51"/>
      <c r="B492" s="51"/>
      <c r="C492" s="53"/>
      <c r="D492" s="51"/>
    </row>
    <row r="493" customFormat="false" ht="15.75" hidden="false" customHeight="true" outlineLevel="0" collapsed="false">
      <c r="A493" s="51"/>
      <c r="B493" s="51"/>
      <c r="C493" s="53"/>
      <c r="D493" s="51"/>
    </row>
    <row r="494" customFormat="false" ht="15.75" hidden="false" customHeight="true" outlineLevel="0" collapsed="false">
      <c r="A494" s="51"/>
      <c r="B494" s="51"/>
      <c r="C494" s="53"/>
      <c r="D494" s="51"/>
    </row>
    <row r="495" customFormat="false" ht="15.75" hidden="false" customHeight="true" outlineLevel="0" collapsed="false">
      <c r="A495" s="51"/>
      <c r="B495" s="51"/>
      <c r="C495" s="53"/>
      <c r="D495" s="51"/>
    </row>
    <row r="496" customFormat="false" ht="15.75" hidden="false" customHeight="true" outlineLevel="0" collapsed="false">
      <c r="A496" s="51"/>
      <c r="B496" s="51"/>
      <c r="C496" s="53"/>
      <c r="D496" s="51"/>
    </row>
    <row r="497" customFormat="false" ht="15.75" hidden="false" customHeight="true" outlineLevel="0" collapsed="false">
      <c r="A497" s="51"/>
      <c r="B497" s="51"/>
      <c r="C497" s="53"/>
      <c r="D497" s="51"/>
    </row>
    <row r="498" customFormat="false" ht="15.75" hidden="false" customHeight="true" outlineLevel="0" collapsed="false">
      <c r="A498" s="51"/>
      <c r="B498" s="51"/>
      <c r="C498" s="53"/>
      <c r="D498" s="51"/>
    </row>
    <row r="499" customFormat="false" ht="15.75" hidden="false" customHeight="true" outlineLevel="0" collapsed="false">
      <c r="A499" s="51"/>
      <c r="B499" s="51"/>
      <c r="C499" s="53"/>
      <c r="D499" s="51"/>
    </row>
    <row r="500" customFormat="false" ht="15.75" hidden="false" customHeight="true" outlineLevel="0" collapsed="false">
      <c r="A500" s="51"/>
      <c r="B500" s="51"/>
      <c r="C500" s="53"/>
      <c r="D500" s="51"/>
    </row>
    <row r="501" customFormat="false" ht="15.75" hidden="false" customHeight="true" outlineLevel="0" collapsed="false">
      <c r="A501" s="51"/>
      <c r="B501" s="51"/>
      <c r="C501" s="53"/>
      <c r="D501" s="51"/>
    </row>
    <row r="502" customFormat="false" ht="15.75" hidden="false" customHeight="true" outlineLevel="0" collapsed="false">
      <c r="A502" s="51"/>
      <c r="B502" s="51"/>
      <c r="C502" s="53"/>
      <c r="D502" s="51"/>
    </row>
    <row r="503" customFormat="false" ht="15.75" hidden="false" customHeight="true" outlineLevel="0" collapsed="false">
      <c r="A503" s="51"/>
      <c r="B503" s="51"/>
      <c r="C503" s="53"/>
      <c r="D503" s="51"/>
    </row>
    <row r="504" customFormat="false" ht="15.75" hidden="false" customHeight="true" outlineLevel="0" collapsed="false">
      <c r="A504" s="51"/>
      <c r="B504" s="51"/>
      <c r="C504" s="53"/>
      <c r="D504" s="51"/>
    </row>
    <row r="505" customFormat="false" ht="15.75" hidden="false" customHeight="true" outlineLevel="0" collapsed="false">
      <c r="A505" s="51"/>
      <c r="B505" s="51"/>
      <c r="C505" s="53"/>
      <c r="D505" s="51"/>
    </row>
    <row r="506" customFormat="false" ht="15.75" hidden="false" customHeight="true" outlineLevel="0" collapsed="false">
      <c r="A506" s="51"/>
      <c r="B506" s="51"/>
      <c r="C506" s="53"/>
      <c r="D506" s="51"/>
    </row>
    <row r="507" customFormat="false" ht="15.75" hidden="false" customHeight="true" outlineLevel="0" collapsed="false">
      <c r="A507" s="51"/>
      <c r="B507" s="51"/>
      <c r="C507" s="53"/>
      <c r="D507" s="51"/>
    </row>
    <row r="508" customFormat="false" ht="15.75" hidden="false" customHeight="true" outlineLevel="0" collapsed="false">
      <c r="A508" s="51"/>
      <c r="B508" s="51"/>
      <c r="C508" s="53"/>
      <c r="D508" s="51"/>
    </row>
    <row r="509" customFormat="false" ht="15.75" hidden="false" customHeight="true" outlineLevel="0" collapsed="false">
      <c r="A509" s="51"/>
      <c r="B509" s="51"/>
      <c r="C509" s="53"/>
      <c r="D509" s="51"/>
    </row>
    <row r="510" customFormat="false" ht="15.75" hidden="false" customHeight="true" outlineLevel="0" collapsed="false">
      <c r="A510" s="51"/>
      <c r="B510" s="51"/>
      <c r="C510" s="53"/>
      <c r="D510" s="51"/>
    </row>
    <row r="511" customFormat="false" ht="15.75" hidden="false" customHeight="true" outlineLevel="0" collapsed="false">
      <c r="A511" s="51"/>
      <c r="B511" s="51"/>
      <c r="C511" s="53"/>
      <c r="D511" s="51"/>
    </row>
    <row r="512" customFormat="false" ht="15.75" hidden="false" customHeight="true" outlineLevel="0" collapsed="false">
      <c r="A512" s="51"/>
      <c r="B512" s="51"/>
      <c r="C512" s="53"/>
      <c r="D512" s="51"/>
    </row>
    <row r="513" customFormat="false" ht="15.75" hidden="false" customHeight="true" outlineLevel="0" collapsed="false">
      <c r="A513" s="51"/>
      <c r="B513" s="51"/>
      <c r="C513" s="53"/>
      <c r="D513" s="51"/>
    </row>
    <row r="514" customFormat="false" ht="15.75" hidden="false" customHeight="true" outlineLevel="0" collapsed="false">
      <c r="A514" s="51"/>
      <c r="B514" s="51"/>
      <c r="C514" s="53"/>
      <c r="D514" s="51"/>
    </row>
    <row r="515" customFormat="false" ht="15.75" hidden="false" customHeight="true" outlineLevel="0" collapsed="false">
      <c r="A515" s="51"/>
      <c r="B515" s="51"/>
      <c r="C515" s="53"/>
      <c r="D515" s="51"/>
    </row>
    <row r="516" customFormat="false" ht="15.75" hidden="false" customHeight="true" outlineLevel="0" collapsed="false">
      <c r="A516" s="51"/>
      <c r="B516" s="51"/>
      <c r="C516" s="53"/>
      <c r="D516" s="51"/>
    </row>
    <row r="517" customFormat="false" ht="15.75" hidden="false" customHeight="true" outlineLevel="0" collapsed="false">
      <c r="A517" s="51"/>
      <c r="B517" s="51"/>
      <c r="C517" s="53"/>
      <c r="D517" s="51"/>
    </row>
    <row r="518" customFormat="false" ht="15.75" hidden="false" customHeight="true" outlineLevel="0" collapsed="false">
      <c r="A518" s="51"/>
      <c r="B518" s="51"/>
      <c r="C518" s="53"/>
      <c r="D518" s="51"/>
    </row>
    <row r="519" customFormat="false" ht="15.75" hidden="false" customHeight="true" outlineLevel="0" collapsed="false">
      <c r="A519" s="51"/>
      <c r="B519" s="51"/>
      <c r="C519" s="53"/>
      <c r="D519" s="51"/>
    </row>
    <row r="520" customFormat="false" ht="15.75" hidden="false" customHeight="true" outlineLevel="0" collapsed="false">
      <c r="A520" s="51"/>
      <c r="B520" s="51"/>
      <c r="C520" s="53"/>
      <c r="D520" s="51"/>
    </row>
    <row r="521" customFormat="false" ht="15.75" hidden="false" customHeight="true" outlineLevel="0" collapsed="false">
      <c r="A521" s="51"/>
      <c r="B521" s="51"/>
      <c r="C521" s="53"/>
      <c r="D521" s="51"/>
    </row>
    <row r="522" customFormat="false" ht="15.75" hidden="false" customHeight="true" outlineLevel="0" collapsed="false">
      <c r="A522" s="51"/>
      <c r="B522" s="51"/>
      <c r="C522" s="53"/>
      <c r="D522" s="51"/>
    </row>
    <row r="523" customFormat="false" ht="15.75" hidden="false" customHeight="true" outlineLevel="0" collapsed="false">
      <c r="A523" s="51"/>
      <c r="B523" s="51"/>
      <c r="C523" s="53"/>
      <c r="D523" s="51"/>
    </row>
    <row r="524" customFormat="false" ht="15.75" hidden="false" customHeight="true" outlineLevel="0" collapsed="false">
      <c r="A524" s="51"/>
      <c r="B524" s="51"/>
      <c r="C524" s="53"/>
      <c r="D524" s="51"/>
    </row>
    <row r="525" customFormat="false" ht="15.75" hidden="false" customHeight="true" outlineLevel="0" collapsed="false">
      <c r="A525" s="51"/>
      <c r="B525" s="51"/>
      <c r="C525" s="53"/>
      <c r="D525" s="51"/>
    </row>
    <row r="526" customFormat="false" ht="15.75" hidden="false" customHeight="true" outlineLevel="0" collapsed="false">
      <c r="A526" s="51"/>
      <c r="B526" s="51"/>
      <c r="C526" s="53"/>
      <c r="D526" s="51"/>
    </row>
    <row r="527" customFormat="false" ht="15.75" hidden="false" customHeight="true" outlineLevel="0" collapsed="false">
      <c r="A527" s="51"/>
      <c r="B527" s="51"/>
      <c r="C527" s="53"/>
      <c r="D527" s="51"/>
    </row>
    <row r="528" customFormat="false" ht="15.75" hidden="false" customHeight="true" outlineLevel="0" collapsed="false">
      <c r="A528" s="51"/>
      <c r="B528" s="51"/>
      <c r="C528" s="53"/>
      <c r="D528" s="51"/>
    </row>
    <row r="529" customFormat="false" ht="15.75" hidden="false" customHeight="true" outlineLevel="0" collapsed="false">
      <c r="A529" s="51"/>
      <c r="B529" s="51"/>
      <c r="C529" s="53"/>
      <c r="D529" s="51"/>
    </row>
    <row r="530" customFormat="false" ht="15.75" hidden="false" customHeight="true" outlineLevel="0" collapsed="false">
      <c r="A530" s="51"/>
      <c r="B530" s="51"/>
      <c r="C530" s="53"/>
      <c r="D530" s="51"/>
    </row>
    <row r="531" customFormat="false" ht="15.75" hidden="false" customHeight="true" outlineLevel="0" collapsed="false">
      <c r="A531" s="51"/>
      <c r="B531" s="51"/>
      <c r="C531" s="53"/>
      <c r="D531" s="51"/>
    </row>
    <row r="532" customFormat="false" ht="15.75" hidden="false" customHeight="true" outlineLevel="0" collapsed="false">
      <c r="A532" s="51"/>
      <c r="B532" s="51"/>
      <c r="C532" s="53"/>
      <c r="D532" s="51"/>
    </row>
    <row r="533" customFormat="false" ht="15.75" hidden="false" customHeight="true" outlineLevel="0" collapsed="false">
      <c r="A533" s="51"/>
      <c r="B533" s="51"/>
      <c r="C533" s="53"/>
      <c r="D533" s="51"/>
    </row>
    <row r="534" customFormat="false" ht="15.75" hidden="false" customHeight="true" outlineLevel="0" collapsed="false">
      <c r="A534" s="51"/>
      <c r="B534" s="51"/>
      <c r="C534" s="53"/>
      <c r="D534" s="51"/>
    </row>
    <row r="535" customFormat="false" ht="15.75" hidden="false" customHeight="true" outlineLevel="0" collapsed="false">
      <c r="A535" s="51"/>
      <c r="B535" s="51"/>
      <c r="C535" s="53"/>
      <c r="D535" s="51"/>
    </row>
    <row r="536" customFormat="false" ht="15.75" hidden="false" customHeight="true" outlineLevel="0" collapsed="false">
      <c r="A536" s="51"/>
      <c r="B536" s="51"/>
      <c r="C536" s="53"/>
      <c r="D536" s="51"/>
    </row>
    <row r="537" customFormat="false" ht="15.75" hidden="false" customHeight="true" outlineLevel="0" collapsed="false">
      <c r="A537" s="51"/>
      <c r="B537" s="51"/>
      <c r="C537" s="53"/>
      <c r="D537" s="51"/>
    </row>
    <row r="538" customFormat="false" ht="15.75" hidden="false" customHeight="true" outlineLevel="0" collapsed="false">
      <c r="A538" s="51"/>
      <c r="B538" s="51"/>
      <c r="C538" s="53"/>
      <c r="D538" s="51"/>
    </row>
    <row r="539" customFormat="false" ht="15.75" hidden="false" customHeight="true" outlineLevel="0" collapsed="false">
      <c r="A539" s="51"/>
      <c r="B539" s="51"/>
      <c r="C539" s="53"/>
      <c r="D539" s="51"/>
    </row>
    <row r="540" customFormat="false" ht="15.75" hidden="false" customHeight="true" outlineLevel="0" collapsed="false">
      <c r="A540" s="51"/>
      <c r="B540" s="51"/>
      <c r="C540" s="53"/>
      <c r="D540" s="51"/>
    </row>
    <row r="541" customFormat="false" ht="15.75" hidden="false" customHeight="true" outlineLevel="0" collapsed="false">
      <c r="A541" s="51"/>
      <c r="B541" s="51"/>
      <c r="C541" s="53"/>
      <c r="D541" s="51"/>
    </row>
    <row r="542" customFormat="false" ht="15.75" hidden="false" customHeight="true" outlineLevel="0" collapsed="false">
      <c r="A542" s="51"/>
      <c r="B542" s="51"/>
      <c r="C542" s="53"/>
      <c r="D542" s="51"/>
    </row>
    <row r="543" customFormat="false" ht="15.75" hidden="false" customHeight="true" outlineLevel="0" collapsed="false">
      <c r="A543" s="51"/>
      <c r="B543" s="51"/>
      <c r="C543" s="53"/>
      <c r="D543" s="51"/>
    </row>
    <row r="544" customFormat="false" ht="15.75" hidden="false" customHeight="true" outlineLevel="0" collapsed="false">
      <c r="A544" s="51"/>
      <c r="B544" s="51"/>
      <c r="C544" s="53"/>
      <c r="D544" s="51"/>
    </row>
    <row r="545" customFormat="false" ht="15.75" hidden="false" customHeight="true" outlineLevel="0" collapsed="false">
      <c r="A545" s="51"/>
      <c r="B545" s="51"/>
      <c r="C545" s="53"/>
      <c r="D545" s="51"/>
    </row>
    <row r="546" customFormat="false" ht="15.75" hidden="false" customHeight="true" outlineLevel="0" collapsed="false">
      <c r="A546" s="51"/>
      <c r="B546" s="51"/>
      <c r="C546" s="53"/>
      <c r="D546" s="51"/>
    </row>
    <row r="547" customFormat="false" ht="15.75" hidden="false" customHeight="true" outlineLevel="0" collapsed="false">
      <c r="A547" s="51"/>
      <c r="B547" s="51"/>
      <c r="C547" s="53"/>
      <c r="D547" s="51"/>
    </row>
    <row r="548" customFormat="false" ht="15.75" hidden="false" customHeight="true" outlineLevel="0" collapsed="false">
      <c r="A548" s="51"/>
      <c r="B548" s="51"/>
      <c r="C548" s="53"/>
      <c r="D548" s="51"/>
    </row>
    <row r="549" customFormat="false" ht="15.75" hidden="false" customHeight="true" outlineLevel="0" collapsed="false">
      <c r="A549" s="51"/>
      <c r="B549" s="51"/>
      <c r="C549" s="53"/>
      <c r="D549" s="51"/>
    </row>
    <row r="550" customFormat="false" ht="15.75" hidden="false" customHeight="true" outlineLevel="0" collapsed="false">
      <c r="A550" s="51"/>
      <c r="B550" s="51"/>
      <c r="C550" s="53"/>
      <c r="D550" s="51"/>
    </row>
    <row r="551" customFormat="false" ht="15.75" hidden="false" customHeight="true" outlineLevel="0" collapsed="false">
      <c r="A551" s="51"/>
      <c r="B551" s="51"/>
      <c r="C551" s="53"/>
      <c r="D551" s="51"/>
    </row>
    <row r="552" customFormat="false" ht="15.75" hidden="false" customHeight="true" outlineLevel="0" collapsed="false">
      <c r="A552" s="51"/>
      <c r="B552" s="51"/>
      <c r="C552" s="53"/>
      <c r="D552" s="51"/>
    </row>
    <row r="553" customFormat="false" ht="15.75" hidden="false" customHeight="true" outlineLevel="0" collapsed="false">
      <c r="A553" s="51"/>
      <c r="B553" s="51"/>
      <c r="C553" s="53"/>
      <c r="D553" s="51"/>
    </row>
    <row r="554" customFormat="false" ht="15.75" hidden="false" customHeight="true" outlineLevel="0" collapsed="false">
      <c r="A554" s="51"/>
      <c r="B554" s="51"/>
      <c r="C554" s="53"/>
      <c r="D554" s="51"/>
    </row>
    <row r="555" customFormat="false" ht="15.75" hidden="false" customHeight="true" outlineLevel="0" collapsed="false">
      <c r="A555" s="51"/>
      <c r="B555" s="51"/>
      <c r="C555" s="53"/>
      <c r="D555" s="51"/>
    </row>
    <row r="556" customFormat="false" ht="15.75" hidden="false" customHeight="true" outlineLevel="0" collapsed="false">
      <c r="A556" s="51"/>
      <c r="B556" s="51"/>
      <c r="C556" s="53"/>
      <c r="D556" s="51"/>
    </row>
    <row r="557" customFormat="false" ht="15.75" hidden="false" customHeight="true" outlineLevel="0" collapsed="false">
      <c r="A557" s="51"/>
      <c r="B557" s="51"/>
      <c r="C557" s="53"/>
      <c r="D557" s="51"/>
    </row>
    <row r="558" customFormat="false" ht="15.75" hidden="false" customHeight="true" outlineLevel="0" collapsed="false">
      <c r="A558" s="51"/>
      <c r="B558" s="51"/>
      <c r="C558" s="53"/>
      <c r="D558" s="51"/>
    </row>
    <row r="559" customFormat="false" ht="15.75" hidden="false" customHeight="true" outlineLevel="0" collapsed="false">
      <c r="A559" s="51"/>
      <c r="B559" s="51"/>
      <c r="C559" s="53"/>
      <c r="D559" s="51"/>
    </row>
    <row r="560" customFormat="false" ht="15.75" hidden="false" customHeight="true" outlineLevel="0" collapsed="false">
      <c r="A560" s="51"/>
      <c r="B560" s="51"/>
      <c r="C560" s="53"/>
      <c r="D560" s="51"/>
    </row>
    <row r="561" customFormat="false" ht="15.75" hidden="false" customHeight="true" outlineLevel="0" collapsed="false">
      <c r="A561" s="51"/>
      <c r="B561" s="51"/>
      <c r="C561" s="53"/>
      <c r="D561" s="51"/>
    </row>
    <row r="562" customFormat="false" ht="15.75" hidden="false" customHeight="true" outlineLevel="0" collapsed="false">
      <c r="A562" s="51"/>
      <c r="B562" s="51"/>
      <c r="C562" s="53"/>
      <c r="D562" s="51"/>
    </row>
    <row r="563" customFormat="false" ht="15.75" hidden="false" customHeight="true" outlineLevel="0" collapsed="false">
      <c r="A563" s="51"/>
      <c r="B563" s="51"/>
      <c r="C563" s="53"/>
      <c r="D563" s="51"/>
    </row>
    <row r="564" customFormat="false" ht="15.75" hidden="false" customHeight="true" outlineLevel="0" collapsed="false">
      <c r="A564" s="51"/>
      <c r="B564" s="51"/>
      <c r="C564" s="53"/>
      <c r="D564" s="51"/>
    </row>
    <row r="565" customFormat="false" ht="15.75" hidden="false" customHeight="true" outlineLevel="0" collapsed="false">
      <c r="A565" s="51"/>
      <c r="B565" s="51"/>
      <c r="C565" s="53"/>
      <c r="D565" s="51"/>
    </row>
    <row r="566" customFormat="false" ht="15.75" hidden="false" customHeight="true" outlineLevel="0" collapsed="false">
      <c r="A566" s="51"/>
      <c r="B566" s="51"/>
      <c r="C566" s="53"/>
      <c r="D566" s="51"/>
    </row>
    <row r="567" customFormat="false" ht="15.75" hidden="false" customHeight="true" outlineLevel="0" collapsed="false">
      <c r="A567" s="51"/>
      <c r="B567" s="51"/>
      <c r="C567" s="53"/>
      <c r="D567" s="51"/>
    </row>
    <row r="568" customFormat="false" ht="15.75" hidden="false" customHeight="true" outlineLevel="0" collapsed="false">
      <c r="A568" s="51"/>
      <c r="B568" s="51"/>
      <c r="C568" s="53"/>
      <c r="D568" s="51"/>
    </row>
    <row r="569" customFormat="false" ht="15.75" hidden="false" customHeight="true" outlineLevel="0" collapsed="false">
      <c r="A569" s="51"/>
      <c r="B569" s="51"/>
      <c r="C569" s="53"/>
      <c r="D569" s="51"/>
    </row>
    <row r="570" customFormat="false" ht="15.75" hidden="false" customHeight="true" outlineLevel="0" collapsed="false">
      <c r="A570" s="51"/>
      <c r="B570" s="51"/>
      <c r="C570" s="53"/>
      <c r="D570" s="51"/>
    </row>
    <row r="571" customFormat="false" ht="15.75" hidden="false" customHeight="true" outlineLevel="0" collapsed="false">
      <c r="A571" s="51"/>
      <c r="B571" s="51"/>
      <c r="C571" s="53"/>
      <c r="D571" s="51"/>
    </row>
    <row r="572" customFormat="false" ht="15.75" hidden="false" customHeight="true" outlineLevel="0" collapsed="false">
      <c r="A572" s="51"/>
      <c r="B572" s="51"/>
      <c r="C572" s="53"/>
      <c r="D572" s="51"/>
    </row>
    <row r="573" customFormat="false" ht="15.75" hidden="false" customHeight="true" outlineLevel="0" collapsed="false">
      <c r="A573" s="51"/>
      <c r="B573" s="51"/>
      <c r="C573" s="53"/>
      <c r="D573" s="51"/>
    </row>
    <row r="574" customFormat="false" ht="15.75" hidden="false" customHeight="true" outlineLevel="0" collapsed="false">
      <c r="A574" s="51"/>
      <c r="B574" s="51"/>
      <c r="C574" s="53"/>
      <c r="D574" s="51"/>
    </row>
    <row r="575" customFormat="false" ht="15.75" hidden="false" customHeight="true" outlineLevel="0" collapsed="false">
      <c r="A575" s="51"/>
      <c r="B575" s="51"/>
      <c r="C575" s="53"/>
      <c r="D575" s="51"/>
    </row>
    <row r="576" customFormat="false" ht="15.75" hidden="false" customHeight="true" outlineLevel="0" collapsed="false">
      <c r="A576" s="51"/>
      <c r="B576" s="51"/>
      <c r="C576" s="53"/>
      <c r="D576" s="51"/>
    </row>
    <row r="577" customFormat="false" ht="15.75" hidden="false" customHeight="true" outlineLevel="0" collapsed="false">
      <c r="A577" s="51"/>
      <c r="B577" s="51"/>
      <c r="C577" s="53"/>
      <c r="D577" s="51"/>
    </row>
    <row r="578" customFormat="false" ht="15.75" hidden="false" customHeight="true" outlineLevel="0" collapsed="false">
      <c r="A578" s="51"/>
      <c r="B578" s="51"/>
      <c r="C578" s="53"/>
      <c r="D578" s="51"/>
    </row>
    <row r="579" customFormat="false" ht="15.75" hidden="false" customHeight="true" outlineLevel="0" collapsed="false">
      <c r="A579" s="51"/>
      <c r="B579" s="51"/>
      <c r="C579" s="53"/>
      <c r="D579" s="51"/>
    </row>
    <row r="580" customFormat="false" ht="15.75" hidden="false" customHeight="true" outlineLevel="0" collapsed="false">
      <c r="A580" s="51"/>
      <c r="B580" s="51"/>
      <c r="C580" s="53"/>
      <c r="D580" s="51"/>
    </row>
    <row r="581" customFormat="false" ht="15.75" hidden="false" customHeight="true" outlineLevel="0" collapsed="false">
      <c r="A581" s="51"/>
      <c r="B581" s="51"/>
      <c r="C581" s="53"/>
      <c r="D581" s="51"/>
    </row>
    <row r="582" customFormat="false" ht="15.75" hidden="false" customHeight="true" outlineLevel="0" collapsed="false">
      <c r="A582" s="51"/>
      <c r="B582" s="51"/>
      <c r="C582" s="53"/>
      <c r="D582" s="51"/>
    </row>
    <row r="583" customFormat="false" ht="15.75" hidden="false" customHeight="true" outlineLevel="0" collapsed="false">
      <c r="A583" s="51"/>
      <c r="B583" s="51"/>
      <c r="C583" s="53"/>
      <c r="D583" s="51"/>
    </row>
    <row r="584" customFormat="false" ht="15.75" hidden="false" customHeight="true" outlineLevel="0" collapsed="false">
      <c r="A584" s="51"/>
      <c r="B584" s="51"/>
      <c r="C584" s="53"/>
      <c r="D584" s="51"/>
    </row>
    <row r="585" customFormat="false" ht="15.75" hidden="false" customHeight="true" outlineLevel="0" collapsed="false">
      <c r="A585" s="51"/>
      <c r="B585" s="51"/>
      <c r="C585" s="53"/>
      <c r="D585" s="51"/>
    </row>
    <row r="586" customFormat="false" ht="15.75" hidden="false" customHeight="true" outlineLevel="0" collapsed="false">
      <c r="A586" s="51"/>
      <c r="B586" s="51"/>
      <c r="C586" s="53"/>
      <c r="D586" s="51"/>
    </row>
    <row r="587" customFormat="false" ht="15.75" hidden="false" customHeight="true" outlineLevel="0" collapsed="false">
      <c r="A587" s="51"/>
      <c r="B587" s="51"/>
      <c r="C587" s="53"/>
      <c r="D587" s="51"/>
    </row>
    <row r="588" customFormat="false" ht="15.75" hidden="false" customHeight="true" outlineLevel="0" collapsed="false">
      <c r="A588" s="51"/>
      <c r="B588" s="51"/>
      <c r="C588" s="53"/>
      <c r="D588" s="51"/>
    </row>
    <row r="589" customFormat="false" ht="15.75" hidden="false" customHeight="true" outlineLevel="0" collapsed="false">
      <c r="A589" s="51"/>
      <c r="B589" s="51"/>
      <c r="C589" s="53"/>
      <c r="D589" s="51"/>
    </row>
    <row r="590" customFormat="false" ht="15.75" hidden="false" customHeight="true" outlineLevel="0" collapsed="false">
      <c r="A590" s="51"/>
      <c r="B590" s="51"/>
      <c r="C590" s="53"/>
      <c r="D590" s="51"/>
    </row>
    <row r="591" customFormat="false" ht="15.75" hidden="false" customHeight="true" outlineLevel="0" collapsed="false">
      <c r="A591" s="51"/>
      <c r="B591" s="51"/>
      <c r="C591" s="53"/>
      <c r="D591" s="51"/>
    </row>
    <row r="592" customFormat="false" ht="15.75" hidden="false" customHeight="true" outlineLevel="0" collapsed="false">
      <c r="A592" s="51"/>
      <c r="B592" s="51"/>
      <c r="C592" s="53"/>
      <c r="D592" s="51"/>
    </row>
    <row r="593" customFormat="false" ht="15.75" hidden="false" customHeight="true" outlineLevel="0" collapsed="false">
      <c r="A593" s="51"/>
      <c r="B593" s="51"/>
      <c r="C593" s="53"/>
      <c r="D593" s="51"/>
    </row>
    <row r="594" customFormat="false" ht="15.75" hidden="false" customHeight="true" outlineLevel="0" collapsed="false">
      <c r="A594" s="51"/>
      <c r="B594" s="51"/>
      <c r="C594" s="53"/>
      <c r="D594" s="51"/>
    </row>
    <row r="595" customFormat="false" ht="15.75" hidden="false" customHeight="true" outlineLevel="0" collapsed="false">
      <c r="A595" s="51"/>
      <c r="B595" s="51"/>
      <c r="C595" s="53"/>
      <c r="D595" s="51"/>
    </row>
    <row r="596" customFormat="false" ht="15.75" hidden="false" customHeight="true" outlineLevel="0" collapsed="false">
      <c r="A596" s="51"/>
      <c r="B596" s="51"/>
      <c r="C596" s="53"/>
      <c r="D596" s="51"/>
    </row>
    <row r="597" customFormat="false" ht="15.75" hidden="false" customHeight="true" outlineLevel="0" collapsed="false">
      <c r="A597" s="51"/>
      <c r="B597" s="51"/>
      <c r="C597" s="53"/>
      <c r="D597" s="51"/>
    </row>
    <row r="598" customFormat="false" ht="15.75" hidden="false" customHeight="true" outlineLevel="0" collapsed="false">
      <c r="A598" s="51"/>
      <c r="B598" s="51"/>
      <c r="C598" s="53"/>
      <c r="D598" s="51"/>
    </row>
    <row r="599" customFormat="false" ht="15.75" hidden="false" customHeight="true" outlineLevel="0" collapsed="false">
      <c r="A599" s="51"/>
      <c r="B599" s="51"/>
      <c r="C599" s="53"/>
      <c r="D599" s="51"/>
    </row>
    <row r="600" customFormat="false" ht="15.75" hidden="false" customHeight="true" outlineLevel="0" collapsed="false">
      <c r="A600" s="51"/>
      <c r="B600" s="51"/>
      <c r="C600" s="53"/>
      <c r="D600" s="51"/>
    </row>
    <row r="601" customFormat="false" ht="15.75" hidden="false" customHeight="true" outlineLevel="0" collapsed="false">
      <c r="A601" s="51"/>
      <c r="B601" s="51"/>
      <c r="C601" s="53"/>
      <c r="D601" s="51"/>
    </row>
    <row r="602" customFormat="false" ht="15.75" hidden="false" customHeight="true" outlineLevel="0" collapsed="false">
      <c r="A602" s="51"/>
      <c r="B602" s="51"/>
      <c r="C602" s="53"/>
      <c r="D602" s="51"/>
    </row>
    <row r="603" customFormat="false" ht="15.75" hidden="false" customHeight="true" outlineLevel="0" collapsed="false">
      <c r="A603" s="51"/>
      <c r="B603" s="51"/>
      <c r="C603" s="53"/>
      <c r="D603" s="51"/>
    </row>
    <row r="604" customFormat="false" ht="15.75" hidden="false" customHeight="true" outlineLevel="0" collapsed="false">
      <c r="A604" s="51"/>
      <c r="B604" s="51"/>
      <c r="C604" s="53"/>
      <c r="D604" s="51"/>
    </row>
    <row r="605" customFormat="false" ht="15.75" hidden="false" customHeight="true" outlineLevel="0" collapsed="false">
      <c r="A605" s="51"/>
      <c r="B605" s="51"/>
      <c r="C605" s="53"/>
      <c r="D605" s="51"/>
    </row>
    <row r="606" customFormat="false" ht="15.75" hidden="false" customHeight="true" outlineLevel="0" collapsed="false">
      <c r="A606" s="51"/>
      <c r="B606" s="51"/>
      <c r="C606" s="53"/>
      <c r="D606" s="51"/>
    </row>
    <row r="607" customFormat="false" ht="15.75" hidden="false" customHeight="true" outlineLevel="0" collapsed="false">
      <c r="A607" s="51"/>
      <c r="B607" s="51"/>
      <c r="C607" s="53"/>
      <c r="D607" s="51"/>
    </row>
    <row r="608" customFormat="false" ht="15.75" hidden="false" customHeight="true" outlineLevel="0" collapsed="false">
      <c r="A608" s="51"/>
      <c r="B608" s="51"/>
      <c r="C608" s="53"/>
      <c r="D608" s="51"/>
    </row>
    <row r="609" customFormat="false" ht="15.75" hidden="false" customHeight="true" outlineLevel="0" collapsed="false">
      <c r="A609" s="51"/>
      <c r="B609" s="51"/>
      <c r="C609" s="53"/>
      <c r="D609" s="51"/>
    </row>
    <row r="610" customFormat="false" ht="15.75" hidden="false" customHeight="true" outlineLevel="0" collapsed="false">
      <c r="A610" s="51"/>
      <c r="B610" s="51"/>
      <c r="C610" s="53"/>
      <c r="D610" s="51"/>
    </row>
    <row r="611" customFormat="false" ht="15.75" hidden="false" customHeight="true" outlineLevel="0" collapsed="false">
      <c r="A611" s="51"/>
      <c r="B611" s="51"/>
      <c r="C611" s="53"/>
      <c r="D611" s="51"/>
    </row>
    <row r="612" customFormat="false" ht="15.75" hidden="false" customHeight="true" outlineLevel="0" collapsed="false">
      <c r="A612" s="51"/>
      <c r="B612" s="51"/>
      <c r="C612" s="53"/>
      <c r="D612" s="51"/>
    </row>
    <row r="613" customFormat="false" ht="15.75" hidden="false" customHeight="true" outlineLevel="0" collapsed="false">
      <c r="A613" s="51"/>
      <c r="B613" s="51"/>
      <c r="C613" s="53"/>
      <c r="D613" s="51"/>
    </row>
    <row r="614" customFormat="false" ht="15.75" hidden="false" customHeight="true" outlineLevel="0" collapsed="false">
      <c r="A614" s="51"/>
      <c r="B614" s="51"/>
      <c r="C614" s="53"/>
      <c r="D614" s="51"/>
    </row>
    <row r="615" customFormat="false" ht="15.75" hidden="false" customHeight="true" outlineLevel="0" collapsed="false">
      <c r="A615" s="51"/>
      <c r="B615" s="51"/>
      <c r="C615" s="53"/>
      <c r="D615" s="51"/>
    </row>
    <row r="616" customFormat="false" ht="15.75" hidden="false" customHeight="true" outlineLevel="0" collapsed="false">
      <c r="A616" s="51"/>
      <c r="B616" s="51"/>
      <c r="C616" s="53"/>
      <c r="D616" s="51"/>
    </row>
    <row r="617" customFormat="false" ht="15.75" hidden="false" customHeight="true" outlineLevel="0" collapsed="false">
      <c r="A617" s="51"/>
      <c r="B617" s="51"/>
      <c r="C617" s="53"/>
      <c r="D617" s="51"/>
    </row>
    <row r="618" customFormat="false" ht="15.75" hidden="false" customHeight="true" outlineLevel="0" collapsed="false">
      <c r="A618" s="51"/>
      <c r="B618" s="51"/>
      <c r="C618" s="53"/>
      <c r="D618" s="51"/>
    </row>
    <row r="619" customFormat="false" ht="15.75" hidden="false" customHeight="true" outlineLevel="0" collapsed="false">
      <c r="A619" s="51"/>
      <c r="B619" s="51"/>
      <c r="C619" s="53"/>
      <c r="D619" s="51"/>
    </row>
    <row r="620" customFormat="false" ht="15.75" hidden="false" customHeight="true" outlineLevel="0" collapsed="false">
      <c r="A620" s="51"/>
      <c r="B620" s="51"/>
      <c r="C620" s="53"/>
      <c r="D620" s="51"/>
    </row>
    <row r="621" customFormat="false" ht="15.75" hidden="false" customHeight="true" outlineLevel="0" collapsed="false">
      <c r="A621" s="51"/>
      <c r="B621" s="51"/>
      <c r="C621" s="53"/>
      <c r="D621" s="51"/>
    </row>
    <row r="622" customFormat="false" ht="15.75" hidden="false" customHeight="true" outlineLevel="0" collapsed="false">
      <c r="A622" s="51"/>
      <c r="B622" s="51"/>
      <c r="C622" s="53"/>
      <c r="D622" s="51"/>
    </row>
    <row r="623" customFormat="false" ht="15.75" hidden="false" customHeight="true" outlineLevel="0" collapsed="false">
      <c r="A623" s="51"/>
      <c r="B623" s="51"/>
      <c r="C623" s="53"/>
      <c r="D623" s="51"/>
    </row>
    <row r="624" customFormat="false" ht="15.75" hidden="false" customHeight="true" outlineLevel="0" collapsed="false">
      <c r="A624" s="51"/>
      <c r="B624" s="51"/>
      <c r="C624" s="53"/>
      <c r="D624" s="51"/>
    </row>
    <row r="625" customFormat="false" ht="15.75" hidden="false" customHeight="true" outlineLevel="0" collapsed="false">
      <c r="A625" s="51"/>
      <c r="B625" s="51"/>
      <c r="C625" s="53"/>
      <c r="D625" s="51"/>
    </row>
    <row r="626" customFormat="false" ht="15.75" hidden="false" customHeight="true" outlineLevel="0" collapsed="false">
      <c r="A626" s="51"/>
      <c r="B626" s="51"/>
      <c r="C626" s="53"/>
      <c r="D626" s="51"/>
    </row>
    <row r="627" customFormat="false" ht="15.75" hidden="false" customHeight="true" outlineLevel="0" collapsed="false">
      <c r="A627" s="51"/>
      <c r="B627" s="51"/>
      <c r="C627" s="53"/>
      <c r="D627" s="51"/>
    </row>
    <row r="628" customFormat="false" ht="15.75" hidden="false" customHeight="true" outlineLevel="0" collapsed="false">
      <c r="A628" s="51"/>
      <c r="B628" s="51"/>
      <c r="C628" s="53"/>
      <c r="D628" s="51"/>
    </row>
    <row r="629" customFormat="false" ht="15.75" hidden="false" customHeight="true" outlineLevel="0" collapsed="false">
      <c r="A629" s="51"/>
      <c r="B629" s="51"/>
      <c r="C629" s="53"/>
      <c r="D629" s="51"/>
    </row>
    <row r="630" customFormat="false" ht="15.75" hidden="false" customHeight="true" outlineLevel="0" collapsed="false">
      <c r="A630" s="51"/>
      <c r="B630" s="51"/>
      <c r="C630" s="53"/>
      <c r="D630" s="51"/>
    </row>
    <row r="631" customFormat="false" ht="15.75" hidden="false" customHeight="true" outlineLevel="0" collapsed="false">
      <c r="A631" s="51"/>
      <c r="B631" s="51"/>
      <c r="C631" s="53"/>
      <c r="D631" s="51"/>
    </row>
    <row r="632" customFormat="false" ht="15.75" hidden="false" customHeight="true" outlineLevel="0" collapsed="false">
      <c r="A632" s="51"/>
      <c r="B632" s="51"/>
      <c r="C632" s="53"/>
      <c r="D632" s="51"/>
    </row>
    <row r="633" customFormat="false" ht="15.75" hidden="false" customHeight="true" outlineLevel="0" collapsed="false">
      <c r="A633" s="51"/>
      <c r="B633" s="51"/>
      <c r="C633" s="53"/>
      <c r="D633" s="51"/>
    </row>
    <row r="634" customFormat="false" ht="15.75" hidden="false" customHeight="true" outlineLevel="0" collapsed="false">
      <c r="A634" s="51"/>
      <c r="B634" s="51"/>
      <c r="C634" s="53"/>
      <c r="D634" s="51"/>
    </row>
    <row r="635" customFormat="false" ht="15.75" hidden="false" customHeight="true" outlineLevel="0" collapsed="false">
      <c r="A635" s="51"/>
      <c r="B635" s="51"/>
      <c r="C635" s="53"/>
      <c r="D635" s="51"/>
    </row>
    <row r="636" customFormat="false" ht="15.75" hidden="false" customHeight="true" outlineLevel="0" collapsed="false">
      <c r="A636" s="51"/>
      <c r="B636" s="51"/>
      <c r="C636" s="53"/>
      <c r="D636" s="51"/>
    </row>
    <row r="637" customFormat="false" ht="15.75" hidden="false" customHeight="true" outlineLevel="0" collapsed="false">
      <c r="A637" s="51"/>
      <c r="B637" s="51"/>
      <c r="C637" s="53"/>
      <c r="D637" s="51"/>
    </row>
    <row r="638" customFormat="false" ht="15.75" hidden="false" customHeight="true" outlineLevel="0" collapsed="false">
      <c r="A638" s="51"/>
      <c r="B638" s="51"/>
      <c r="C638" s="53"/>
      <c r="D638" s="51"/>
    </row>
    <row r="639" customFormat="false" ht="15.75" hidden="false" customHeight="true" outlineLevel="0" collapsed="false">
      <c r="A639" s="51"/>
      <c r="B639" s="51"/>
      <c r="C639" s="53"/>
      <c r="D639" s="51"/>
    </row>
    <row r="640" customFormat="false" ht="15.75" hidden="false" customHeight="true" outlineLevel="0" collapsed="false">
      <c r="A640" s="51"/>
      <c r="B640" s="51"/>
      <c r="C640" s="53"/>
      <c r="D640" s="51"/>
    </row>
    <row r="641" customFormat="false" ht="15.75" hidden="false" customHeight="true" outlineLevel="0" collapsed="false">
      <c r="A641" s="51"/>
      <c r="B641" s="51"/>
      <c r="C641" s="53"/>
      <c r="D641" s="51"/>
    </row>
    <row r="642" customFormat="false" ht="15.75" hidden="false" customHeight="true" outlineLevel="0" collapsed="false">
      <c r="A642" s="51"/>
      <c r="B642" s="51"/>
      <c r="C642" s="53"/>
      <c r="D642" s="51"/>
    </row>
    <row r="643" customFormat="false" ht="15.75" hidden="false" customHeight="true" outlineLevel="0" collapsed="false">
      <c r="A643" s="51"/>
      <c r="B643" s="51"/>
      <c r="C643" s="53"/>
      <c r="D643" s="51"/>
    </row>
    <row r="644" customFormat="false" ht="15.75" hidden="false" customHeight="true" outlineLevel="0" collapsed="false">
      <c r="A644" s="51"/>
      <c r="B644" s="51"/>
      <c r="C644" s="53"/>
      <c r="D644" s="51"/>
    </row>
    <row r="645" customFormat="false" ht="15.75" hidden="false" customHeight="true" outlineLevel="0" collapsed="false">
      <c r="A645" s="51"/>
      <c r="B645" s="51"/>
      <c r="C645" s="53"/>
      <c r="D645" s="51"/>
    </row>
    <row r="646" customFormat="false" ht="15.75" hidden="false" customHeight="true" outlineLevel="0" collapsed="false">
      <c r="A646" s="51"/>
      <c r="B646" s="51"/>
      <c r="C646" s="53"/>
      <c r="D646" s="51"/>
    </row>
    <row r="647" customFormat="false" ht="15.75" hidden="false" customHeight="true" outlineLevel="0" collapsed="false">
      <c r="A647" s="51"/>
      <c r="B647" s="51"/>
      <c r="C647" s="53"/>
      <c r="D647" s="51"/>
    </row>
    <row r="648" customFormat="false" ht="15.75" hidden="false" customHeight="true" outlineLevel="0" collapsed="false">
      <c r="A648" s="51"/>
      <c r="B648" s="51"/>
      <c r="C648" s="53"/>
      <c r="D648" s="51"/>
    </row>
    <row r="649" customFormat="false" ht="15.75" hidden="false" customHeight="true" outlineLevel="0" collapsed="false">
      <c r="A649" s="51"/>
      <c r="B649" s="51"/>
      <c r="C649" s="53"/>
      <c r="D649" s="51"/>
    </row>
    <row r="650" customFormat="false" ht="15.75" hidden="false" customHeight="true" outlineLevel="0" collapsed="false">
      <c r="A650" s="51"/>
      <c r="B650" s="51"/>
      <c r="C650" s="53"/>
      <c r="D650" s="51"/>
    </row>
    <row r="651" customFormat="false" ht="15.75" hidden="false" customHeight="true" outlineLevel="0" collapsed="false">
      <c r="A651" s="51"/>
      <c r="B651" s="51"/>
      <c r="C651" s="53"/>
      <c r="D651" s="51"/>
    </row>
    <row r="652" customFormat="false" ht="15.75" hidden="false" customHeight="true" outlineLevel="0" collapsed="false">
      <c r="A652" s="51"/>
      <c r="B652" s="51"/>
      <c r="C652" s="53"/>
      <c r="D652" s="51"/>
    </row>
    <row r="653" customFormat="false" ht="15.75" hidden="false" customHeight="true" outlineLevel="0" collapsed="false">
      <c r="A653" s="51"/>
      <c r="B653" s="51"/>
      <c r="C653" s="53"/>
      <c r="D653" s="51"/>
    </row>
    <row r="654" customFormat="false" ht="15.75" hidden="false" customHeight="true" outlineLevel="0" collapsed="false">
      <c r="A654" s="51"/>
      <c r="B654" s="51"/>
      <c r="C654" s="53"/>
      <c r="D654" s="51"/>
    </row>
    <row r="655" customFormat="false" ht="15.75" hidden="false" customHeight="true" outlineLevel="0" collapsed="false">
      <c r="A655" s="51"/>
      <c r="B655" s="51"/>
      <c r="C655" s="53"/>
      <c r="D655" s="51"/>
    </row>
    <row r="656" customFormat="false" ht="15.75" hidden="false" customHeight="true" outlineLevel="0" collapsed="false">
      <c r="A656" s="51"/>
      <c r="B656" s="51"/>
      <c r="C656" s="53"/>
      <c r="D656" s="51"/>
    </row>
    <row r="657" customFormat="false" ht="15.75" hidden="false" customHeight="true" outlineLevel="0" collapsed="false">
      <c r="A657" s="51"/>
      <c r="B657" s="51"/>
      <c r="C657" s="53"/>
      <c r="D657" s="51"/>
    </row>
    <row r="658" customFormat="false" ht="15.75" hidden="false" customHeight="true" outlineLevel="0" collapsed="false">
      <c r="A658" s="51"/>
      <c r="B658" s="51"/>
      <c r="C658" s="53"/>
      <c r="D658" s="51"/>
    </row>
    <row r="659" customFormat="false" ht="15.75" hidden="false" customHeight="true" outlineLevel="0" collapsed="false">
      <c r="A659" s="51"/>
      <c r="B659" s="51"/>
      <c r="C659" s="53"/>
      <c r="D659" s="51"/>
    </row>
    <row r="660" customFormat="false" ht="15.75" hidden="false" customHeight="true" outlineLevel="0" collapsed="false">
      <c r="A660" s="51"/>
      <c r="B660" s="51"/>
      <c r="C660" s="53"/>
      <c r="D660" s="51"/>
    </row>
    <row r="661" customFormat="false" ht="15.75" hidden="false" customHeight="true" outlineLevel="0" collapsed="false">
      <c r="A661" s="51"/>
      <c r="B661" s="51"/>
      <c r="C661" s="53"/>
      <c r="D661" s="51"/>
    </row>
    <row r="662" customFormat="false" ht="15.75" hidden="false" customHeight="true" outlineLevel="0" collapsed="false">
      <c r="A662" s="51"/>
      <c r="B662" s="51"/>
      <c r="C662" s="53"/>
      <c r="D662" s="51"/>
    </row>
    <row r="663" customFormat="false" ht="15.75" hidden="false" customHeight="true" outlineLevel="0" collapsed="false">
      <c r="A663" s="51"/>
      <c r="B663" s="51"/>
      <c r="C663" s="53"/>
      <c r="D663" s="51"/>
    </row>
    <row r="664" customFormat="false" ht="15.75" hidden="false" customHeight="true" outlineLevel="0" collapsed="false">
      <c r="A664" s="51"/>
      <c r="B664" s="51"/>
      <c r="C664" s="53"/>
      <c r="D664" s="51"/>
    </row>
    <row r="665" customFormat="false" ht="15.75" hidden="false" customHeight="true" outlineLevel="0" collapsed="false">
      <c r="A665" s="51"/>
      <c r="B665" s="51"/>
      <c r="C665" s="53"/>
      <c r="D665" s="51"/>
    </row>
    <row r="666" customFormat="false" ht="15.75" hidden="false" customHeight="true" outlineLevel="0" collapsed="false">
      <c r="A666" s="51"/>
      <c r="B666" s="51"/>
      <c r="C666" s="53"/>
      <c r="D666" s="51"/>
    </row>
    <row r="667" customFormat="false" ht="15.75" hidden="false" customHeight="true" outlineLevel="0" collapsed="false">
      <c r="A667" s="51"/>
      <c r="B667" s="51"/>
      <c r="C667" s="53"/>
      <c r="D667" s="51"/>
    </row>
    <row r="668" customFormat="false" ht="15.75" hidden="false" customHeight="true" outlineLevel="0" collapsed="false">
      <c r="A668" s="51"/>
      <c r="B668" s="51"/>
      <c r="C668" s="53"/>
      <c r="D668" s="51"/>
    </row>
    <row r="669" customFormat="false" ht="15.75" hidden="false" customHeight="true" outlineLevel="0" collapsed="false">
      <c r="A669" s="51"/>
      <c r="B669" s="51"/>
      <c r="C669" s="53"/>
      <c r="D669" s="51"/>
    </row>
    <row r="670" customFormat="false" ht="15.75" hidden="false" customHeight="true" outlineLevel="0" collapsed="false">
      <c r="A670" s="51"/>
      <c r="B670" s="51"/>
      <c r="C670" s="53"/>
      <c r="D670" s="51"/>
    </row>
    <row r="671" customFormat="false" ht="15.75" hidden="false" customHeight="true" outlineLevel="0" collapsed="false">
      <c r="A671" s="51"/>
      <c r="B671" s="51"/>
      <c r="C671" s="53"/>
      <c r="D671" s="51"/>
    </row>
    <row r="672" customFormat="false" ht="15.75" hidden="false" customHeight="true" outlineLevel="0" collapsed="false">
      <c r="A672" s="51"/>
      <c r="B672" s="51"/>
      <c r="C672" s="53"/>
      <c r="D672" s="51"/>
    </row>
    <row r="673" customFormat="false" ht="15.75" hidden="false" customHeight="true" outlineLevel="0" collapsed="false">
      <c r="A673" s="51"/>
      <c r="B673" s="51"/>
      <c r="C673" s="53"/>
      <c r="D673" s="51"/>
    </row>
    <row r="674" customFormat="false" ht="15.75" hidden="false" customHeight="true" outlineLevel="0" collapsed="false">
      <c r="A674" s="51"/>
      <c r="B674" s="51"/>
      <c r="C674" s="53"/>
      <c r="D674" s="51"/>
    </row>
    <row r="675" customFormat="false" ht="15.75" hidden="false" customHeight="true" outlineLevel="0" collapsed="false">
      <c r="A675" s="51"/>
      <c r="B675" s="51"/>
      <c r="C675" s="53"/>
      <c r="D675" s="51"/>
    </row>
    <row r="676" customFormat="false" ht="15.75" hidden="false" customHeight="true" outlineLevel="0" collapsed="false">
      <c r="A676" s="51"/>
      <c r="B676" s="51"/>
      <c r="C676" s="53"/>
      <c r="D676" s="51"/>
    </row>
    <row r="677" customFormat="false" ht="15.75" hidden="false" customHeight="true" outlineLevel="0" collapsed="false">
      <c r="A677" s="51"/>
      <c r="B677" s="51"/>
      <c r="C677" s="53"/>
      <c r="D677" s="51"/>
    </row>
    <row r="678" customFormat="false" ht="15.75" hidden="false" customHeight="true" outlineLevel="0" collapsed="false">
      <c r="A678" s="51"/>
      <c r="B678" s="51"/>
      <c r="C678" s="53"/>
      <c r="D678" s="51"/>
    </row>
    <row r="679" customFormat="false" ht="15.75" hidden="false" customHeight="true" outlineLevel="0" collapsed="false">
      <c r="A679" s="51"/>
      <c r="B679" s="51"/>
      <c r="C679" s="53"/>
      <c r="D679" s="51"/>
    </row>
    <row r="680" customFormat="false" ht="15.75" hidden="false" customHeight="true" outlineLevel="0" collapsed="false">
      <c r="A680" s="51"/>
      <c r="B680" s="51"/>
      <c r="C680" s="53"/>
      <c r="D680" s="51"/>
    </row>
    <row r="681" customFormat="false" ht="15.75" hidden="false" customHeight="true" outlineLevel="0" collapsed="false">
      <c r="A681" s="51"/>
      <c r="B681" s="51"/>
      <c r="C681" s="53"/>
      <c r="D681" s="51"/>
    </row>
    <row r="682" customFormat="false" ht="15.75" hidden="false" customHeight="true" outlineLevel="0" collapsed="false">
      <c r="A682" s="51"/>
      <c r="B682" s="51"/>
      <c r="C682" s="53"/>
      <c r="D682" s="51"/>
    </row>
    <row r="683" customFormat="false" ht="15.75" hidden="false" customHeight="true" outlineLevel="0" collapsed="false">
      <c r="A683" s="51"/>
      <c r="B683" s="51"/>
      <c r="C683" s="53"/>
      <c r="D683" s="51"/>
    </row>
    <row r="684" customFormat="false" ht="15.75" hidden="false" customHeight="true" outlineLevel="0" collapsed="false">
      <c r="A684" s="51"/>
      <c r="B684" s="51"/>
      <c r="C684" s="53"/>
      <c r="D684" s="51"/>
    </row>
    <row r="685" customFormat="false" ht="15.75" hidden="false" customHeight="true" outlineLevel="0" collapsed="false">
      <c r="A685" s="51"/>
      <c r="B685" s="51"/>
      <c r="C685" s="53"/>
      <c r="D685" s="51"/>
    </row>
    <row r="686" customFormat="false" ht="15.75" hidden="false" customHeight="true" outlineLevel="0" collapsed="false">
      <c r="A686" s="51"/>
      <c r="B686" s="51"/>
      <c r="C686" s="53"/>
      <c r="D686" s="51"/>
    </row>
    <row r="687" customFormat="false" ht="15.75" hidden="false" customHeight="true" outlineLevel="0" collapsed="false">
      <c r="A687" s="51"/>
      <c r="B687" s="51"/>
      <c r="C687" s="53"/>
      <c r="D687" s="51"/>
    </row>
    <row r="688" customFormat="false" ht="15.75" hidden="false" customHeight="true" outlineLevel="0" collapsed="false">
      <c r="A688" s="51"/>
      <c r="B688" s="51"/>
      <c r="C688" s="53"/>
      <c r="D688" s="51"/>
    </row>
    <row r="689" customFormat="false" ht="15.75" hidden="false" customHeight="true" outlineLevel="0" collapsed="false">
      <c r="A689" s="51"/>
      <c r="B689" s="51"/>
      <c r="C689" s="53"/>
      <c r="D689" s="51"/>
    </row>
    <row r="690" customFormat="false" ht="15.75" hidden="false" customHeight="true" outlineLevel="0" collapsed="false">
      <c r="A690" s="51"/>
      <c r="B690" s="51"/>
      <c r="C690" s="53"/>
      <c r="D690" s="51"/>
    </row>
    <row r="691" customFormat="false" ht="15.75" hidden="false" customHeight="true" outlineLevel="0" collapsed="false">
      <c r="A691" s="51"/>
      <c r="B691" s="51"/>
      <c r="C691" s="53"/>
      <c r="D691" s="51"/>
    </row>
    <row r="692" customFormat="false" ht="15.75" hidden="false" customHeight="true" outlineLevel="0" collapsed="false">
      <c r="A692" s="51"/>
      <c r="B692" s="51"/>
      <c r="C692" s="53"/>
      <c r="D692" s="51"/>
    </row>
    <row r="693" customFormat="false" ht="15.75" hidden="false" customHeight="true" outlineLevel="0" collapsed="false">
      <c r="A693" s="51"/>
      <c r="B693" s="51"/>
      <c r="C693" s="53"/>
      <c r="D693" s="51"/>
    </row>
    <row r="694" customFormat="false" ht="15.75" hidden="false" customHeight="true" outlineLevel="0" collapsed="false">
      <c r="A694" s="51"/>
      <c r="B694" s="51"/>
      <c r="C694" s="53"/>
      <c r="D694" s="51"/>
    </row>
    <row r="695" customFormat="false" ht="15.75" hidden="false" customHeight="true" outlineLevel="0" collapsed="false">
      <c r="A695" s="51"/>
      <c r="B695" s="51"/>
      <c r="C695" s="53"/>
      <c r="D695" s="51"/>
    </row>
    <row r="696" customFormat="false" ht="15.75" hidden="false" customHeight="true" outlineLevel="0" collapsed="false">
      <c r="A696" s="51"/>
      <c r="B696" s="51"/>
      <c r="C696" s="53"/>
      <c r="D696" s="51"/>
    </row>
    <row r="697" customFormat="false" ht="15.75" hidden="false" customHeight="true" outlineLevel="0" collapsed="false">
      <c r="A697" s="51"/>
      <c r="B697" s="51"/>
      <c r="C697" s="53"/>
      <c r="D697" s="51"/>
    </row>
    <row r="698" customFormat="false" ht="15.75" hidden="false" customHeight="true" outlineLevel="0" collapsed="false">
      <c r="A698" s="51"/>
      <c r="B698" s="51"/>
      <c r="C698" s="53"/>
      <c r="D698" s="51"/>
    </row>
    <row r="699" customFormat="false" ht="15.75" hidden="false" customHeight="true" outlineLevel="0" collapsed="false">
      <c r="A699" s="51"/>
      <c r="B699" s="51"/>
      <c r="C699" s="53"/>
      <c r="D699" s="51"/>
    </row>
    <row r="700" customFormat="false" ht="15.75" hidden="false" customHeight="true" outlineLevel="0" collapsed="false">
      <c r="A700" s="51"/>
      <c r="B700" s="51"/>
      <c r="C700" s="53"/>
      <c r="D700" s="51"/>
    </row>
    <row r="701" customFormat="false" ht="15.75" hidden="false" customHeight="true" outlineLevel="0" collapsed="false">
      <c r="A701" s="51"/>
      <c r="B701" s="51"/>
      <c r="C701" s="53"/>
      <c r="D701" s="51"/>
    </row>
    <row r="702" customFormat="false" ht="15.75" hidden="false" customHeight="true" outlineLevel="0" collapsed="false">
      <c r="A702" s="51"/>
      <c r="B702" s="51"/>
      <c r="C702" s="53"/>
      <c r="D702" s="51"/>
    </row>
    <row r="703" customFormat="false" ht="15.75" hidden="false" customHeight="true" outlineLevel="0" collapsed="false">
      <c r="A703" s="51"/>
      <c r="B703" s="51"/>
      <c r="C703" s="53"/>
      <c r="D703" s="51"/>
    </row>
    <row r="704" customFormat="false" ht="15.75" hidden="false" customHeight="true" outlineLevel="0" collapsed="false">
      <c r="A704" s="51"/>
      <c r="B704" s="51"/>
      <c r="C704" s="53"/>
      <c r="D704" s="51"/>
    </row>
    <row r="705" customFormat="false" ht="15.75" hidden="false" customHeight="true" outlineLevel="0" collapsed="false">
      <c r="A705" s="51"/>
      <c r="B705" s="51"/>
      <c r="C705" s="53"/>
      <c r="D705" s="51"/>
    </row>
    <row r="706" customFormat="false" ht="15.75" hidden="false" customHeight="true" outlineLevel="0" collapsed="false">
      <c r="A706" s="51"/>
      <c r="B706" s="51"/>
      <c r="C706" s="53"/>
      <c r="D706" s="51"/>
    </row>
    <row r="707" customFormat="false" ht="15.75" hidden="false" customHeight="true" outlineLevel="0" collapsed="false">
      <c r="A707" s="51"/>
      <c r="B707" s="51"/>
      <c r="C707" s="53"/>
      <c r="D707" s="51"/>
    </row>
    <row r="708" customFormat="false" ht="15.75" hidden="false" customHeight="true" outlineLevel="0" collapsed="false">
      <c r="A708" s="51"/>
      <c r="B708" s="51"/>
      <c r="C708" s="53"/>
      <c r="D708" s="51"/>
    </row>
    <row r="709" customFormat="false" ht="15.75" hidden="false" customHeight="true" outlineLevel="0" collapsed="false">
      <c r="A709" s="51"/>
      <c r="B709" s="51"/>
      <c r="C709" s="53"/>
      <c r="D709" s="51"/>
    </row>
    <row r="710" customFormat="false" ht="15.75" hidden="false" customHeight="true" outlineLevel="0" collapsed="false">
      <c r="A710" s="51"/>
      <c r="B710" s="51"/>
      <c r="C710" s="53"/>
      <c r="D710" s="51"/>
    </row>
    <row r="711" customFormat="false" ht="15.75" hidden="false" customHeight="true" outlineLevel="0" collapsed="false">
      <c r="A711" s="51"/>
      <c r="B711" s="51"/>
      <c r="C711" s="53"/>
      <c r="D711" s="51"/>
    </row>
    <row r="712" customFormat="false" ht="15.75" hidden="false" customHeight="true" outlineLevel="0" collapsed="false">
      <c r="A712" s="51"/>
      <c r="B712" s="51"/>
      <c r="C712" s="53"/>
      <c r="D712" s="51"/>
    </row>
    <row r="713" customFormat="false" ht="15.75" hidden="false" customHeight="true" outlineLevel="0" collapsed="false">
      <c r="A713" s="51"/>
      <c r="B713" s="51"/>
      <c r="C713" s="53"/>
      <c r="D713" s="51"/>
    </row>
    <row r="714" customFormat="false" ht="15.75" hidden="false" customHeight="true" outlineLevel="0" collapsed="false">
      <c r="A714" s="51"/>
      <c r="B714" s="51"/>
      <c r="C714" s="53"/>
      <c r="D714" s="51"/>
    </row>
    <row r="715" customFormat="false" ht="15.75" hidden="false" customHeight="true" outlineLevel="0" collapsed="false">
      <c r="A715" s="51"/>
      <c r="B715" s="51"/>
      <c r="C715" s="53"/>
      <c r="D715" s="51"/>
    </row>
    <row r="716" customFormat="false" ht="15.75" hidden="false" customHeight="true" outlineLevel="0" collapsed="false">
      <c r="A716" s="51"/>
      <c r="B716" s="51"/>
      <c r="C716" s="53"/>
      <c r="D716" s="51"/>
    </row>
    <row r="717" customFormat="false" ht="15.75" hidden="false" customHeight="true" outlineLevel="0" collapsed="false">
      <c r="A717" s="51"/>
      <c r="B717" s="51"/>
      <c r="C717" s="53"/>
      <c r="D717" s="51"/>
    </row>
    <row r="718" customFormat="false" ht="15.75" hidden="false" customHeight="true" outlineLevel="0" collapsed="false">
      <c r="A718" s="51"/>
      <c r="B718" s="51"/>
      <c r="C718" s="53"/>
      <c r="D718" s="51"/>
    </row>
    <row r="719" customFormat="false" ht="15.75" hidden="false" customHeight="true" outlineLevel="0" collapsed="false">
      <c r="A719" s="51"/>
      <c r="B719" s="51"/>
      <c r="C719" s="53"/>
      <c r="D719" s="51"/>
    </row>
    <row r="720" customFormat="false" ht="15.75" hidden="false" customHeight="true" outlineLevel="0" collapsed="false">
      <c r="A720" s="51"/>
      <c r="B720" s="51"/>
      <c r="C720" s="53"/>
      <c r="D720" s="51"/>
    </row>
    <row r="721" customFormat="false" ht="15.75" hidden="false" customHeight="true" outlineLevel="0" collapsed="false">
      <c r="A721" s="51"/>
      <c r="B721" s="51"/>
      <c r="C721" s="53"/>
      <c r="D721" s="51"/>
    </row>
    <row r="722" customFormat="false" ht="15.75" hidden="false" customHeight="true" outlineLevel="0" collapsed="false">
      <c r="A722" s="51"/>
      <c r="B722" s="51"/>
      <c r="C722" s="53"/>
      <c r="D722" s="51"/>
    </row>
    <row r="723" customFormat="false" ht="15.75" hidden="false" customHeight="true" outlineLevel="0" collapsed="false">
      <c r="A723" s="51"/>
      <c r="B723" s="51"/>
      <c r="C723" s="53"/>
      <c r="D723" s="51"/>
    </row>
    <row r="724" customFormat="false" ht="15.75" hidden="false" customHeight="true" outlineLevel="0" collapsed="false">
      <c r="A724" s="51"/>
      <c r="B724" s="51"/>
      <c r="C724" s="53"/>
      <c r="D724" s="51"/>
    </row>
    <row r="725" customFormat="false" ht="15.75" hidden="false" customHeight="true" outlineLevel="0" collapsed="false">
      <c r="A725" s="51"/>
      <c r="B725" s="51"/>
      <c r="C725" s="53"/>
      <c r="D725" s="51"/>
    </row>
    <row r="726" customFormat="false" ht="15.75" hidden="false" customHeight="true" outlineLevel="0" collapsed="false">
      <c r="A726" s="51"/>
      <c r="B726" s="51"/>
      <c r="C726" s="53"/>
      <c r="D726" s="51"/>
    </row>
    <row r="727" customFormat="false" ht="15.75" hidden="false" customHeight="true" outlineLevel="0" collapsed="false">
      <c r="A727" s="51"/>
      <c r="B727" s="51"/>
      <c r="C727" s="53"/>
      <c r="D727" s="51"/>
    </row>
    <row r="728" customFormat="false" ht="15.75" hidden="false" customHeight="true" outlineLevel="0" collapsed="false">
      <c r="A728" s="51"/>
      <c r="B728" s="51"/>
      <c r="C728" s="53"/>
      <c r="D728" s="51"/>
    </row>
    <row r="729" customFormat="false" ht="15.75" hidden="false" customHeight="true" outlineLevel="0" collapsed="false">
      <c r="A729" s="51"/>
      <c r="B729" s="51"/>
      <c r="C729" s="53"/>
      <c r="D729" s="51"/>
    </row>
    <row r="730" customFormat="false" ht="15.75" hidden="false" customHeight="true" outlineLevel="0" collapsed="false">
      <c r="A730" s="51"/>
      <c r="B730" s="51"/>
      <c r="C730" s="53"/>
      <c r="D730" s="51"/>
    </row>
    <row r="731" customFormat="false" ht="15.75" hidden="false" customHeight="true" outlineLevel="0" collapsed="false">
      <c r="A731" s="51"/>
      <c r="B731" s="51"/>
      <c r="C731" s="53"/>
      <c r="D731" s="51"/>
    </row>
    <row r="732" customFormat="false" ht="15.75" hidden="false" customHeight="true" outlineLevel="0" collapsed="false">
      <c r="A732" s="51"/>
      <c r="B732" s="51"/>
      <c r="C732" s="53"/>
      <c r="D732" s="51"/>
    </row>
    <row r="733" customFormat="false" ht="15.75" hidden="false" customHeight="true" outlineLevel="0" collapsed="false">
      <c r="A733" s="51"/>
      <c r="B733" s="51"/>
      <c r="C733" s="53"/>
      <c r="D733" s="51"/>
    </row>
    <row r="734" customFormat="false" ht="15.75" hidden="false" customHeight="true" outlineLevel="0" collapsed="false">
      <c r="A734" s="51"/>
      <c r="B734" s="51"/>
      <c r="C734" s="53"/>
      <c r="D734" s="51"/>
    </row>
    <row r="735" customFormat="false" ht="15.75" hidden="false" customHeight="true" outlineLevel="0" collapsed="false">
      <c r="A735" s="51"/>
      <c r="B735" s="51"/>
      <c r="C735" s="53"/>
      <c r="D735" s="51"/>
    </row>
    <row r="736" customFormat="false" ht="15.75" hidden="false" customHeight="true" outlineLevel="0" collapsed="false">
      <c r="A736" s="51"/>
      <c r="B736" s="51"/>
      <c r="C736" s="53"/>
      <c r="D736" s="51"/>
    </row>
    <row r="737" customFormat="false" ht="15.75" hidden="false" customHeight="true" outlineLevel="0" collapsed="false">
      <c r="A737" s="51"/>
      <c r="B737" s="51"/>
      <c r="C737" s="53"/>
      <c r="D737" s="51"/>
    </row>
    <row r="738" customFormat="false" ht="15.75" hidden="false" customHeight="true" outlineLevel="0" collapsed="false">
      <c r="A738" s="51"/>
      <c r="B738" s="51"/>
      <c r="C738" s="53"/>
      <c r="D738" s="51"/>
    </row>
    <row r="739" customFormat="false" ht="15.75" hidden="false" customHeight="true" outlineLevel="0" collapsed="false">
      <c r="A739" s="51"/>
      <c r="B739" s="51"/>
      <c r="C739" s="53"/>
      <c r="D739" s="51"/>
    </row>
    <row r="740" customFormat="false" ht="15.75" hidden="false" customHeight="true" outlineLevel="0" collapsed="false">
      <c r="A740" s="51"/>
      <c r="B740" s="51"/>
      <c r="C740" s="53"/>
      <c r="D740" s="51"/>
    </row>
    <row r="741" customFormat="false" ht="15.75" hidden="false" customHeight="true" outlineLevel="0" collapsed="false">
      <c r="A741" s="51"/>
      <c r="B741" s="51"/>
      <c r="C741" s="53"/>
      <c r="D741" s="51"/>
    </row>
    <row r="742" customFormat="false" ht="15.75" hidden="false" customHeight="true" outlineLevel="0" collapsed="false">
      <c r="A742" s="51"/>
      <c r="B742" s="51"/>
      <c r="C742" s="53"/>
      <c r="D742" s="51"/>
    </row>
    <row r="743" customFormat="false" ht="15.75" hidden="false" customHeight="true" outlineLevel="0" collapsed="false">
      <c r="A743" s="51"/>
      <c r="B743" s="51"/>
      <c r="C743" s="53"/>
      <c r="D743" s="51"/>
    </row>
    <row r="744" customFormat="false" ht="15.75" hidden="false" customHeight="true" outlineLevel="0" collapsed="false">
      <c r="A744" s="51"/>
      <c r="B744" s="51"/>
      <c r="C744" s="53"/>
      <c r="D744" s="51"/>
    </row>
    <row r="745" customFormat="false" ht="15.75" hidden="false" customHeight="true" outlineLevel="0" collapsed="false">
      <c r="A745" s="51"/>
      <c r="B745" s="51"/>
      <c r="C745" s="53"/>
      <c r="D745" s="51"/>
    </row>
    <row r="746" customFormat="false" ht="15.75" hidden="false" customHeight="true" outlineLevel="0" collapsed="false">
      <c r="A746" s="51"/>
      <c r="B746" s="51"/>
      <c r="C746" s="53"/>
      <c r="D746" s="51"/>
    </row>
    <row r="747" customFormat="false" ht="15.75" hidden="false" customHeight="true" outlineLevel="0" collapsed="false">
      <c r="A747" s="51"/>
      <c r="B747" s="51"/>
      <c r="C747" s="53"/>
      <c r="D747" s="51"/>
    </row>
    <row r="748" customFormat="false" ht="15.75" hidden="false" customHeight="true" outlineLevel="0" collapsed="false">
      <c r="A748" s="51"/>
      <c r="B748" s="51"/>
      <c r="C748" s="53"/>
      <c r="D748" s="51"/>
    </row>
    <row r="749" customFormat="false" ht="15.75" hidden="false" customHeight="true" outlineLevel="0" collapsed="false">
      <c r="A749" s="51"/>
      <c r="B749" s="51"/>
      <c r="C749" s="53"/>
      <c r="D749" s="51"/>
    </row>
    <row r="750" customFormat="false" ht="15.75" hidden="false" customHeight="true" outlineLevel="0" collapsed="false">
      <c r="A750" s="51"/>
      <c r="B750" s="51"/>
      <c r="C750" s="53"/>
      <c r="D750" s="51"/>
    </row>
    <row r="751" customFormat="false" ht="15.75" hidden="false" customHeight="true" outlineLevel="0" collapsed="false">
      <c r="A751" s="51"/>
      <c r="B751" s="51"/>
      <c r="C751" s="53"/>
      <c r="D751" s="51"/>
    </row>
    <row r="752" customFormat="false" ht="15.75" hidden="false" customHeight="true" outlineLevel="0" collapsed="false">
      <c r="A752" s="51"/>
      <c r="B752" s="51"/>
      <c r="C752" s="53"/>
      <c r="D752" s="51"/>
    </row>
    <row r="753" customFormat="false" ht="15.75" hidden="false" customHeight="true" outlineLevel="0" collapsed="false">
      <c r="A753" s="51"/>
      <c r="B753" s="51"/>
      <c r="C753" s="53"/>
      <c r="D753" s="51"/>
    </row>
    <row r="754" customFormat="false" ht="15.75" hidden="false" customHeight="true" outlineLevel="0" collapsed="false">
      <c r="A754" s="51"/>
      <c r="B754" s="51"/>
      <c r="C754" s="53"/>
      <c r="D754" s="51"/>
    </row>
    <row r="755" customFormat="false" ht="15.75" hidden="false" customHeight="true" outlineLevel="0" collapsed="false">
      <c r="A755" s="51"/>
      <c r="B755" s="51"/>
      <c r="C755" s="53"/>
      <c r="D755" s="51"/>
    </row>
    <row r="756" customFormat="false" ht="15.75" hidden="false" customHeight="true" outlineLevel="0" collapsed="false">
      <c r="A756" s="51"/>
      <c r="B756" s="51"/>
      <c r="C756" s="53"/>
      <c r="D756" s="51"/>
    </row>
    <row r="757" customFormat="false" ht="15.75" hidden="false" customHeight="true" outlineLevel="0" collapsed="false">
      <c r="A757" s="51"/>
      <c r="B757" s="51"/>
      <c r="C757" s="53"/>
      <c r="D757" s="51"/>
    </row>
    <row r="758" customFormat="false" ht="15.75" hidden="false" customHeight="true" outlineLevel="0" collapsed="false">
      <c r="A758" s="51"/>
      <c r="B758" s="51"/>
      <c r="C758" s="53"/>
      <c r="D758" s="51"/>
    </row>
    <row r="759" customFormat="false" ht="15.75" hidden="false" customHeight="true" outlineLevel="0" collapsed="false">
      <c r="A759" s="51"/>
      <c r="B759" s="51"/>
      <c r="C759" s="53"/>
      <c r="D759" s="51"/>
    </row>
    <row r="760" customFormat="false" ht="15.75" hidden="false" customHeight="true" outlineLevel="0" collapsed="false">
      <c r="A760" s="51"/>
      <c r="B760" s="51"/>
      <c r="C760" s="53"/>
      <c r="D760" s="51"/>
    </row>
    <row r="761" customFormat="false" ht="15.75" hidden="false" customHeight="true" outlineLevel="0" collapsed="false">
      <c r="A761" s="51"/>
      <c r="B761" s="51"/>
      <c r="C761" s="53"/>
      <c r="D761" s="51"/>
    </row>
    <row r="762" customFormat="false" ht="15.75" hidden="false" customHeight="true" outlineLevel="0" collapsed="false">
      <c r="A762" s="51"/>
      <c r="B762" s="51"/>
      <c r="C762" s="53"/>
      <c r="D762" s="51"/>
    </row>
    <row r="763" customFormat="false" ht="15.75" hidden="false" customHeight="true" outlineLevel="0" collapsed="false">
      <c r="A763" s="51"/>
      <c r="B763" s="51"/>
      <c r="C763" s="53"/>
      <c r="D763" s="51"/>
    </row>
    <row r="764" customFormat="false" ht="15.75" hidden="false" customHeight="true" outlineLevel="0" collapsed="false">
      <c r="A764" s="51"/>
      <c r="B764" s="51"/>
      <c r="C764" s="53"/>
      <c r="D764" s="51"/>
    </row>
    <row r="765" customFormat="false" ht="15.75" hidden="false" customHeight="true" outlineLevel="0" collapsed="false">
      <c r="A765" s="51"/>
      <c r="B765" s="51"/>
      <c r="C765" s="53"/>
      <c r="D765" s="51"/>
    </row>
    <row r="766" customFormat="false" ht="15.75" hidden="false" customHeight="true" outlineLevel="0" collapsed="false">
      <c r="A766" s="51"/>
      <c r="B766" s="51"/>
      <c r="C766" s="53"/>
      <c r="D766" s="51"/>
    </row>
    <row r="767" customFormat="false" ht="15.75" hidden="false" customHeight="true" outlineLevel="0" collapsed="false">
      <c r="A767" s="51"/>
      <c r="B767" s="51"/>
      <c r="C767" s="53"/>
      <c r="D767" s="51"/>
    </row>
    <row r="768" customFormat="false" ht="15.75" hidden="false" customHeight="true" outlineLevel="0" collapsed="false">
      <c r="A768" s="51"/>
      <c r="B768" s="51"/>
      <c r="C768" s="53"/>
      <c r="D768" s="51"/>
    </row>
    <row r="769" customFormat="false" ht="15.75" hidden="false" customHeight="true" outlineLevel="0" collapsed="false">
      <c r="A769" s="51"/>
      <c r="B769" s="51"/>
      <c r="C769" s="53"/>
      <c r="D769" s="51"/>
    </row>
    <row r="770" customFormat="false" ht="15.75" hidden="false" customHeight="true" outlineLevel="0" collapsed="false">
      <c r="A770" s="51"/>
      <c r="B770" s="51"/>
      <c r="C770" s="53"/>
      <c r="D770" s="51"/>
    </row>
    <row r="771" customFormat="false" ht="15.75" hidden="false" customHeight="true" outlineLevel="0" collapsed="false">
      <c r="A771" s="51"/>
      <c r="B771" s="51"/>
      <c r="C771" s="53"/>
      <c r="D771" s="51"/>
    </row>
    <row r="772" customFormat="false" ht="15.75" hidden="false" customHeight="true" outlineLevel="0" collapsed="false">
      <c r="A772" s="51"/>
      <c r="B772" s="51"/>
      <c r="C772" s="53"/>
      <c r="D772" s="51"/>
    </row>
    <row r="773" customFormat="false" ht="15.75" hidden="false" customHeight="true" outlineLevel="0" collapsed="false">
      <c r="A773" s="51"/>
      <c r="B773" s="51"/>
      <c r="C773" s="53"/>
      <c r="D773" s="51"/>
    </row>
    <row r="774" customFormat="false" ht="15.75" hidden="false" customHeight="true" outlineLevel="0" collapsed="false">
      <c r="A774" s="51"/>
      <c r="B774" s="51"/>
      <c r="C774" s="53"/>
      <c r="D774" s="51"/>
    </row>
    <row r="775" customFormat="false" ht="15.75" hidden="false" customHeight="true" outlineLevel="0" collapsed="false">
      <c r="A775" s="51"/>
      <c r="B775" s="51"/>
      <c r="C775" s="53"/>
      <c r="D775" s="51"/>
    </row>
    <row r="776" customFormat="false" ht="15.75" hidden="false" customHeight="true" outlineLevel="0" collapsed="false">
      <c r="A776" s="51"/>
      <c r="B776" s="51"/>
      <c r="C776" s="53"/>
      <c r="D776" s="51"/>
    </row>
    <row r="777" customFormat="false" ht="15.75" hidden="false" customHeight="true" outlineLevel="0" collapsed="false">
      <c r="A777" s="51"/>
      <c r="B777" s="51"/>
      <c r="C777" s="53"/>
      <c r="D777" s="51"/>
    </row>
    <row r="778" customFormat="false" ht="15.75" hidden="false" customHeight="true" outlineLevel="0" collapsed="false">
      <c r="A778" s="51"/>
      <c r="B778" s="51"/>
      <c r="C778" s="53"/>
      <c r="D778" s="51"/>
    </row>
    <row r="779" customFormat="false" ht="15.75" hidden="false" customHeight="true" outlineLevel="0" collapsed="false">
      <c r="A779" s="51"/>
      <c r="B779" s="51"/>
      <c r="C779" s="53"/>
      <c r="D779" s="51"/>
    </row>
    <row r="780" customFormat="false" ht="15.75" hidden="false" customHeight="true" outlineLevel="0" collapsed="false">
      <c r="A780" s="51"/>
      <c r="B780" s="51"/>
      <c r="C780" s="53"/>
      <c r="D780" s="51"/>
    </row>
    <row r="781" customFormat="false" ht="15.75" hidden="false" customHeight="true" outlineLevel="0" collapsed="false">
      <c r="A781" s="51"/>
      <c r="B781" s="51"/>
      <c r="C781" s="53"/>
      <c r="D781" s="51"/>
    </row>
    <row r="782" customFormat="false" ht="15.75" hidden="false" customHeight="true" outlineLevel="0" collapsed="false">
      <c r="A782" s="51"/>
      <c r="B782" s="51"/>
      <c r="C782" s="53"/>
      <c r="D782" s="51"/>
    </row>
    <row r="783" customFormat="false" ht="15.75" hidden="false" customHeight="true" outlineLevel="0" collapsed="false">
      <c r="A783" s="51"/>
      <c r="B783" s="51"/>
      <c r="C783" s="53"/>
      <c r="D783" s="51"/>
    </row>
    <row r="784" customFormat="false" ht="15.75" hidden="false" customHeight="true" outlineLevel="0" collapsed="false">
      <c r="A784" s="51"/>
      <c r="B784" s="51"/>
      <c r="C784" s="53"/>
      <c r="D784" s="51"/>
    </row>
    <row r="785" customFormat="false" ht="15.75" hidden="false" customHeight="true" outlineLevel="0" collapsed="false">
      <c r="A785" s="51"/>
      <c r="B785" s="51"/>
      <c r="C785" s="53"/>
      <c r="D785" s="51"/>
    </row>
    <row r="786" customFormat="false" ht="15.75" hidden="false" customHeight="true" outlineLevel="0" collapsed="false">
      <c r="A786" s="51"/>
      <c r="B786" s="51"/>
      <c r="C786" s="53"/>
      <c r="D786" s="51"/>
    </row>
    <row r="787" customFormat="false" ht="15.75" hidden="false" customHeight="true" outlineLevel="0" collapsed="false">
      <c r="A787" s="51"/>
      <c r="B787" s="51"/>
      <c r="C787" s="53"/>
      <c r="D787" s="51"/>
    </row>
    <row r="788" customFormat="false" ht="15.75" hidden="false" customHeight="true" outlineLevel="0" collapsed="false">
      <c r="A788" s="51"/>
      <c r="B788" s="51"/>
      <c r="C788" s="53"/>
      <c r="D788" s="51"/>
    </row>
    <row r="789" customFormat="false" ht="15.75" hidden="false" customHeight="true" outlineLevel="0" collapsed="false">
      <c r="A789" s="51"/>
      <c r="B789" s="51"/>
      <c r="C789" s="53"/>
      <c r="D789" s="51"/>
    </row>
    <row r="790" customFormat="false" ht="15.75" hidden="false" customHeight="true" outlineLevel="0" collapsed="false">
      <c r="A790" s="51"/>
      <c r="B790" s="51"/>
      <c r="C790" s="53"/>
      <c r="D790" s="51"/>
    </row>
    <row r="791" customFormat="false" ht="15.75" hidden="false" customHeight="true" outlineLevel="0" collapsed="false">
      <c r="A791" s="51"/>
      <c r="B791" s="51"/>
      <c r="C791" s="53"/>
      <c r="D791" s="51"/>
    </row>
    <row r="792" customFormat="false" ht="15.75" hidden="false" customHeight="true" outlineLevel="0" collapsed="false">
      <c r="A792" s="51"/>
      <c r="B792" s="51"/>
      <c r="C792" s="53"/>
      <c r="D792" s="51"/>
    </row>
    <row r="793" customFormat="false" ht="15.75" hidden="false" customHeight="true" outlineLevel="0" collapsed="false">
      <c r="A793" s="51"/>
      <c r="B793" s="51"/>
      <c r="C793" s="53"/>
      <c r="D793" s="51"/>
    </row>
    <row r="794" customFormat="false" ht="15.75" hidden="false" customHeight="true" outlineLevel="0" collapsed="false">
      <c r="A794" s="51"/>
      <c r="B794" s="51"/>
      <c r="C794" s="53"/>
      <c r="D794" s="51"/>
    </row>
    <row r="795" customFormat="false" ht="15.75" hidden="false" customHeight="true" outlineLevel="0" collapsed="false">
      <c r="A795" s="51"/>
      <c r="B795" s="51"/>
      <c r="C795" s="53"/>
      <c r="D795" s="51"/>
    </row>
    <row r="796" customFormat="false" ht="15.75" hidden="false" customHeight="true" outlineLevel="0" collapsed="false">
      <c r="A796" s="51"/>
      <c r="B796" s="51"/>
      <c r="C796" s="53"/>
      <c r="D796" s="51"/>
    </row>
    <row r="797" customFormat="false" ht="15.75" hidden="false" customHeight="true" outlineLevel="0" collapsed="false">
      <c r="A797" s="51"/>
      <c r="B797" s="51"/>
      <c r="C797" s="53"/>
      <c r="D797" s="51"/>
    </row>
    <row r="798" customFormat="false" ht="15.75" hidden="false" customHeight="true" outlineLevel="0" collapsed="false">
      <c r="A798" s="51"/>
      <c r="B798" s="51"/>
      <c r="C798" s="53"/>
      <c r="D798" s="51"/>
    </row>
    <row r="799" customFormat="false" ht="15.75" hidden="false" customHeight="true" outlineLevel="0" collapsed="false">
      <c r="A799" s="51"/>
      <c r="B799" s="51"/>
      <c r="C799" s="53"/>
      <c r="D799" s="51"/>
    </row>
    <row r="800" customFormat="false" ht="15.75" hidden="false" customHeight="true" outlineLevel="0" collapsed="false">
      <c r="A800" s="51"/>
      <c r="B800" s="51"/>
      <c r="C800" s="53"/>
      <c r="D800" s="51"/>
    </row>
    <row r="801" customFormat="false" ht="15.75" hidden="false" customHeight="true" outlineLevel="0" collapsed="false">
      <c r="A801" s="51"/>
      <c r="B801" s="51"/>
      <c r="C801" s="53"/>
      <c r="D801" s="51"/>
    </row>
    <row r="802" customFormat="false" ht="15.75" hidden="false" customHeight="true" outlineLevel="0" collapsed="false">
      <c r="A802" s="51"/>
      <c r="B802" s="51"/>
      <c r="C802" s="53"/>
      <c r="D802" s="51"/>
    </row>
    <row r="803" customFormat="false" ht="15.75" hidden="false" customHeight="true" outlineLevel="0" collapsed="false">
      <c r="A803" s="51"/>
      <c r="B803" s="51"/>
      <c r="C803" s="53"/>
      <c r="D803" s="51"/>
    </row>
    <row r="804" customFormat="false" ht="15.75" hidden="false" customHeight="true" outlineLevel="0" collapsed="false">
      <c r="A804" s="51"/>
      <c r="B804" s="51"/>
      <c r="C804" s="53"/>
      <c r="D804" s="51"/>
    </row>
    <row r="805" customFormat="false" ht="15.75" hidden="false" customHeight="true" outlineLevel="0" collapsed="false">
      <c r="A805" s="51"/>
      <c r="B805" s="51"/>
      <c r="C805" s="53"/>
      <c r="D805" s="51"/>
    </row>
    <row r="806" customFormat="false" ht="15.75" hidden="false" customHeight="true" outlineLevel="0" collapsed="false">
      <c r="A806" s="51"/>
      <c r="B806" s="51"/>
      <c r="C806" s="53"/>
      <c r="D806" s="51"/>
    </row>
    <row r="807" customFormat="false" ht="15.75" hidden="false" customHeight="true" outlineLevel="0" collapsed="false">
      <c r="A807" s="51"/>
      <c r="B807" s="51"/>
      <c r="C807" s="53"/>
      <c r="D807" s="51"/>
    </row>
    <row r="808" customFormat="false" ht="15.75" hidden="false" customHeight="true" outlineLevel="0" collapsed="false">
      <c r="A808" s="51"/>
      <c r="B808" s="51"/>
      <c r="C808" s="53"/>
      <c r="D808" s="51"/>
    </row>
    <row r="809" customFormat="false" ht="15.75" hidden="false" customHeight="true" outlineLevel="0" collapsed="false">
      <c r="A809" s="51"/>
      <c r="B809" s="51"/>
      <c r="C809" s="53"/>
      <c r="D809" s="51"/>
    </row>
    <row r="810" customFormat="false" ht="15.75" hidden="false" customHeight="true" outlineLevel="0" collapsed="false">
      <c r="A810" s="51"/>
      <c r="B810" s="51"/>
      <c r="C810" s="53"/>
      <c r="D810" s="51"/>
    </row>
    <row r="811" customFormat="false" ht="15.75" hidden="false" customHeight="true" outlineLevel="0" collapsed="false">
      <c r="A811" s="51"/>
      <c r="B811" s="51"/>
      <c r="C811" s="53"/>
      <c r="D811" s="51"/>
    </row>
    <row r="812" customFormat="false" ht="15.75" hidden="false" customHeight="true" outlineLevel="0" collapsed="false">
      <c r="A812" s="51"/>
      <c r="B812" s="51"/>
      <c r="C812" s="53"/>
      <c r="D812" s="51"/>
    </row>
    <row r="813" customFormat="false" ht="15.75" hidden="false" customHeight="true" outlineLevel="0" collapsed="false">
      <c r="A813" s="51"/>
      <c r="B813" s="51"/>
      <c r="C813" s="53"/>
      <c r="D813" s="51"/>
    </row>
    <row r="814" customFormat="false" ht="15.75" hidden="false" customHeight="true" outlineLevel="0" collapsed="false">
      <c r="A814" s="51"/>
      <c r="B814" s="51"/>
      <c r="C814" s="53"/>
      <c r="D814" s="51"/>
    </row>
    <row r="815" customFormat="false" ht="15.75" hidden="false" customHeight="true" outlineLevel="0" collapsed="false">
      <c r="A815" s="51"/>
      <c r="B815" s="51"/>
      <c r="C815" s="53"/>
      <c r="D815" s="51"/>
    </row>
    <row r="816" customFormat="false" ht="15.75" hidden="false" customHeight="true" outlineLevel="0" collapsed="false">
      <c r="A816" s="51"/>
      <c r="B816" s="51"/>
      <c r="C816" s="53"/>
      <c r="D816" s="51"/>
    </row>
    <row r="817" customFormat="false" ht="15.75" hidden="false" customHeight="true" outlineLevel="0" collapsed="false">
      <c r="A817" s="51"/>
      <c r="B817" s="51"/>
      <c r="C817" s="53"/>
      <c r="D817" s="51"/>
    </row>
    <row r="818" customFormat="false" ht="15.75" hidden="false" customHeight="true" outlineLevel="0" collapsed="false">
      <c r="A818" s="51"/>
      <c r="B818" s="51"/>
      <c r="C818" s="53"/>
      <c r="D818" s="51"/>
    </row>
    <row r="819" customFormat="false" ht="15.75" hidden="false" customHeight="true" outlineLevel="0" collapsed="false">
      <c r="A819" s="51"/>
      <c r="B819" s="51"/>
      <c r="C819" s="53"/>
      <c r="D819" s="51"/>
    </row>
    <row r="820" customFormat="false" ht="15.75" hidden="false" customHeight="true" outlineLevel="0" collapsed="false">
      <c r="A820" s="51"/>
      <c r="B820" s="51"/>
      <c r="C820" s="53"/>
      <c r="D820" s="51"/>
    </row>
    <row r="821" customFormat="false" ht="15.75" hidden="false" customHeight="true" outlineLevel="0" collapsed="false">
      <c r="A821" s="51"/>
      <c r="B821" s="51"/>
      <c r="C821" s="53"/>
      <c r="D821" s="51"/>
    </row>
    <row r="822" customFormat="false" ht="15.75" hidden="false" customHeight="true" outlineLevel="0" collapsed="false">
      <c r="A822" s="51"/>
      <c r="B822" s="51"/>
      <c r="C822" s="53"/>
      <c r="D822" s="51"/>
    </row>
    <row r="823" customFormat="false" ht="15.75" hidden="false" customHeight="true" outlineLevel="0" collapsed="false">
      <c r="A823" s="51"/>
      <c r="B823" s="51"/>
      <c r="C823" s="53"/>
      <c r="D823" s="51"/>
    </row>
    <row r="824" customFormat="false" ht="15.75" hidden="false" customHeight="true" outlineLevel="0" collapsed="false">
      <c r="A824" s="51"/>
      <c r="B824" s="51"/>
      <c r="C824" s="53"/>
      <c r="D824" s="51"/>
    </row>
    <row r="825" customFormat="false" ht="15.75" hidden="false" customHeight="true" outlineLevel="0" collapsed="false">
      <c r="A825" s="51"/>
      <c r="B825" s="51"/>
      <c r="C825" s="53"/>
      <c r="D825" s="51"/>
    </row>
    <row r="826" customFormat="false" ht="15.75" hidden="false" customHeight="true" outlineLevel="0" collapsed="false">
      <c r="A826" s="51"/>
      <c r="B826" s="51"/>
      <c r="C826" s="53"/>
      <c r="D826" s="51"/>
    </row>
    <row r="827" customFormat="false" ht="15.75" hidden="false" customHeight="true" outlineLevel="0" collapsed="false">
      <c r="A827" s="51"/>
      <c r="B827" s="51"/>
      <c r="C827" s="53"/>
      <c r="D827" s="51"/>
    </row>
    <row r="828" customFormat="false" ht="15.75" hidden="false" customHeight="true" outlineLevel="0" collapsed="false">
      <c r="A828" s="51"/>
      <c r="B828" s="51"/>
      <c r="C828" s="53"/>
      <c r="D828" s="51"/>
    </row>
    <row r="829" customFormat="false" ht="15.75" hidden="false" customHeight="true" outlineLevel="0" collapsed="false">
      <c r="A829" s="51"/>
      <c r="B829" s="51"/>
      <c r="C829" s="53"/>
      <c r="D829" s="51"/>
    </row>
    <row r="830" customFormat="false" ht="15.75" hidden="false" customHeight="true" outlineLevel="0" collapsed="false">
      <c r="A830" s="51"/>
      <c r="B830" s="51"/>
      <c r="C830" s="53"/>
      <c r="D830" s="51"/>
    </row>
    <row r="831" customFormat="false" ht="15.75" hidden="false" customHeight="true" outlineLevel="0" collapsed="false">
      <c r="A831" s="51"/>
      <c r="B831" s="51"/>
      <c r="C831" s="53"/>
      <c r="D831" s="51"/>
    </row>
    <row r="832" customFormat="false" ht="15.75" hidden="false" customHeight="true" outlineLevel="0" collapsed="false">
      <c r="A832" s="51"/>
      <c r="B832" s="51"/>
      <c r="C832" s="53"/>
      <c r="D832" s="51"/>
    </row>
    <row r="833" customFormat="false" ht="15.75" hidden="false" customHeight="true" outlineLevel="0" collapsed="false">
      <c r="A833" s="51"/>
      <c r="B833" s="51"/>
      <c r="C833" s="53"/>
      <c r="D833" s="51"/>
    </row>
    <row r="834" customFormat="false" ht="15.75" hidden="false" customHeight="true" outlineLevel="0" collapsed="false">
      <c r="A834" s="51"/>
      <c r="B834" s="51"/>
      <c r="C834" s="53"/>
      <c r="D834" s="51"/>
    </row>
    <row r="835" customFormat="false" ht="15.75" hidden="false" customHeight="true" outlineLevel="0" collapsed="false">
      <c r="A835" s="51"/>
      <c r="B835" s="51"/>
      <c r="C835" s="53"/>
      <c r="D835" s="51"/>
    </row>
    <row r="836" customFormat="false" ht="15.75" hidden="false" customHeight="true" outlineLevel="0" collapsed="false">
      <c r="A836" s="51"/>
      <c r="B836" s="51"/>
      <c r="C836" s="53"/>
      <c r="D836" s="51"/>
    </row>
    <row r="837" customFormat="false" ht="15.75" hidden="false" customHeight="true" outlineLevel="0" collapsed="false">
      <c r="A837" s="51"/>
      <c r="B837" s="51"/>
      <c r="C837" s="53"/>
      <c r="D837" s="51"/>
    </row>
    <row r="838" customFormat="false" ht="15.75" hidden="false" customHeight="true" outlineLevel="0" collapsed="false">
      <c r="A838" s="51"/>
      <c r="B838" s="51"/>
      <c r="C838" s="53"/>
      <c r="D838" s="51"/>
    </row>
    <row r="839" customFormat="false" ht="15.75" hidden="false" customHeight="true" outlineLevel="0" collapsed="false">
      <c r="A839" s="51"/>
      <c r="B839" s="51"/>
      <c r="C839" s="53"/>
      <c r="D839" s="51"/>
    </row>
    <row r="840" customFormat="false" ht="15.75" hidden="false" customHeight="true" outlineLevel="0" collapsed="false">
      <c r="A840" s="51"/>
      <c r="B840" s="51"/>
      <c r="C840" s="53"/>
      <c r="D840" s="51"/>
    </row>
    <row r="841" customFormat="false" ht="15.75" hidden="false" customHeight="true" outlineLevel="0" collapsed="false">
      <c r="A841" s="51"/>
      <c r="B841" s="51"/>
      <c r="C841" s="53"/>
      <c r="D841" s="51"/>
    </row>
    <row r="842" customFormat="false" ht="15.75" hidden="false" customHeight="true" outlineLevel="0" collapsed="false">
      <c r="A842" s="51"/>
      <c r="B842" s="51"/>
      <c r="C842" s="53"/>
      <c r="D842" s="51"/>
    </row>
    <row r="843" customFormat="false" ht="15.75" hidden="false" customHeight="true" outlineLevel="0" collapsed="false">
      <c r="A843" s="51"/>
      <c r="B843" s="51"/>
      <c r="C843" s="53"/>
      <c r="D843" s="51"/>
    </row>
    <row r="844" customFormat="false" ht="15.75" hidden="false" customHeight="true" outlineLevel="0" collapsed="false">
      <c r="A844" s="51"/>
      <c r="B844" s="51"/>
      <c r="C844" s="53"/>
      <c r="D844" s="51"/>
    </row>
    <row r="845" customFormat="false" ht="15.75" hidden="false" customHeight="true" outlineLevel="0" collapsed="false">
      <c r="A845" s="51"/>
      <c r="B845" s="51"/>
      <c r="C845" s="53"/>
      <c r="D845" s="51"/>
    </row>
    <row r="846" customFormat="false" ht="15.75" hidden="false" customHeight="true" outlineLevel="0" collapsed="false">
      <c r="A846" s="51"/>
      <c r="B846" s="51"/>
      <c r="C846" s="53"/>
      <c r="D846" s="51"/>
    </row>
    <row r="847" customFormat="false" ht="15.75" hidden="false" customHeight="true" outlineLevel="0" collapsed="false">
      <c r="A847" s="51"/>
      <c r="B847" s="51"/>
      <c r="C847" s="53"/>
      <c r="D847" s="51"/>
    </row>
    <row r="848" customFormat="false" ht="15.75" hidden="false" customHeight="true" outlineLevel="0" collapsed="false">
      <c r="A848" s="51"/>
      <c r="B848" s="51"/>
      <c r="C848" s="53"/>
      <c r="D848" s="51"/>
    </row>
    <row r="849" customFormat="false" ht="15.75" hidden="false" customHeight="true" outlineLevel="0" collapsed="false">
      <c r="A849" s="51"/>
      <c r="B849" s="51"/>
      <c r="C849" s="53"/>
      <c r="D849" s="51"/>
    </row>
    <row r="850" customFormat="false" ht="15.75" hidden="false" customHeight="true" outlineLevel="0" collapsed="false">
      <c r="A850" s="51"/>
      <c r="B850" s="51"/>
      <c r="C850" s="53"/>
      <c r="D850" s="51"/>
    </row>
    <row r="851" customFormat="false" ht="15.75" hidden="false" customHeight="true" outlineLevel="0" collapsed="false">
      <c r="A851" s="51"/>
      <c r="B851" s="51"/>
      <c r="C851" s="53"/>
      <c r="D851" s="51"/>
    </row>
    <row r="852" customFormat="false" ht="15.75" hidden="false" customHeight="true" outlineLevel="0" collapsed="false">
      <c r="A852" s="51"/>
      <c r="B852" s="51"/>
      <c r="C852" s="53"/>
      <c r="D852" s="51"/>
    </row>
    <row r="853" customFormat="false" ht="15.75" hidden="false" customHeight="true" outlineLevel="0" collapsed="false">
      <c r="A853" s="51"/>
      <c r="B853" s="51"/>
      <c r="C853" s="53"/>
      <c r="D853" s="51"/>
    </row>
    <row r="854" customFormat="false" ht="15.75" hidden="false" customHeight="true" outlineLevel="0" collapsed="false">
      <c r="A854" s="51"/>
      <c r="B854" s="51"/>
      <c r="C854" s="53"/>
      <c r="D854" s="51"/>
    </row>
    <row r="855" customFormat="false" ht="15.75" hidden="false" customHeight="true" outlineLevel="0" collapsed="false">
      <c r="A855" s="51"/>
      <c r="B855" s="51"/>
      <c r="C855" s="53"/>
      <c r="D855" s="51"/>
    </row>
    <row r="856" customFormat="false" ht="15.75" hidden="false" customHeight="true" outlineLevel="0" collapsed="false">
      <c r="A856" s="51"/>
      <c r="B856" s="51"/>
      <c r="C856" s="53"/>
      <c r="D856" s="51"/>
    </row>
    <row r="857" customFormat="false" ht="15.75" hidden="false" customHeight="true" outlineLevel="0" collapsed="false">
      <c r="A857" s="51"/>
      <c r="B857" s="51"/>
      <c r="C857" s="53"/>
      <c r="D857" s="51"/>
    </row>
    <row r="858" customFormat="false" ht="15.75" hidden="false" customHeight="true" outlineLevel="0" collapsed="false">
      <c r="A858" s="51"/>
      <c r="B858" s="51"/>
      <c r="C858" s="53"/>
      <c r="D858" s="51"/>
    </row>
    <row r="859" customFormat="false" ht="15.75" hidden="false" customHeight="true" outlineLevel="0" collapsed="false">
      <c r="A859" s="51"/>
      <c r="B859" s="51"/>
      <c r="C859" s="53"/>
      <c r="D859" s="51"/>
    </row>
    <row r="860" customFormat="false" ht="15.75" hidden="false" customHeight="true" outlineLevel="0" collapsed="false">
      <c r="A860" s="51"/>
      <c r="B860" s="51"/>
      <c r="C860" s="53"/>
      <c r="D860" s="51"/>
    </row>
    <row r="861" customFormat="false" ht="15.75" hidden="false" customHeight="true" outlineLevel="0" collapsed="false">
      <c r="A861" s="51"/>
      <c r="B861" s="51"/>
      <c r="C861" s="53"/>
      <c r="D861" s="51"/>
    </row>
    <row r="862" customFormat="false" ht="15.75" hidden="false" customHeight="true" outlineLevel="0" collapsed="false">
      <c r="A862" s="51"/>
      <c r="B862" s="51"/>
      <c r="C862" s="53"/>
      <c r="D862" s="51"/>
    </row>
    <row r="863" customFormat="false" ht="15.75" hidden="false" customHeight="true" outlineLevel="0" collapsed="false">
      <c r="A863" s="51"/>
      <c r="B863" s="51"/>
      <c r="C863" s="53"/>
      <c r="D863" s="51"/>
    </row>
    <row r="864" customFormat="false" ht="15.75" hidden="false" customHeight="true" outlineLevel="0" collapsed="false">
      <c r="A864" s="51"/>
      <c r="B864" s="51"/>
      <c r="C864" s="53"/>
      <c r="D864" s="51"/>
    </row>
    <row r="865" customFormat="false" ht="15.75" hidden="false" customHeight="true" outlineLevel="0" collapsed="false">
      <c r="A865" s="51"/>
      <c r="B865" s="51"/>
      <c r="C865" s="53"/>
      <c r="D865" s="51"/>
    </row>
    <row r="866" customFormat="false" ht="15.75" hidden="false" customHeight="true" outlineLevel="0" collapsed="false">
      <c r="A866" s="51"/>
      <c r="B866" s="51"/>
      <c r="C866" s="53"/>
      <c r="D866" s="51"/>
    </row>
    <row r="867" customFormat="false" ht="15.75" hidden="false" customHeight="true" outlineLevel="0" collapsed="false">
      <c r="A867" s="51"/>
      <c r="B867" s="51"/>
      <c r="C867" s="53"/>
      <c r="D867" s="51"/>
    </row>
    <row r="868" customFormat="false" ht="15.75" hidden="false" customHeight="true" outlineLevel="0" collapsed="false">
      <c r="A868" s="51"/>
      <c r="B868" s="51"/>
      <c r="C868" s="53"/>
      <c r="D868" s="51"/>
    </row>
    <row r="869" customFormat="false" ht="15.75" hidden="false" customHeight="true" outlineLevel="0" collapsed="false">
      <c r="A869" s="51"/>
      <c r="B869" s="51"/>
      <c r="C869" s="53"/>
      <c r="D869" s="51"/>
    </row>
    <row r="870" customFormat="false" ht="15.75" hidden="false" customHeight="true" outlineLevel="0" collapsed="false">
      <c r="A870" s="51"/>
      <c r="B870" s="51"/>
      <c r="C870" s="53"/>
      <c r="D870" s="51"/>
    </row>
    <row r="871" customFormat="false" ht="15.75" hidden="false" customHeight="true" outlineLevel="0" collapsed="false">
      <c r="A871" s="51"/>
      <c r="B871" s="51"/>
      <c r="C871" s="53"/>
      <c r="D871" s="51"/>
    </row>
    <row r="872" customFormat="false" ht="15.75" hidden="false" customHeight="true" outlineLevel="0" collapsed="false">
      <c r="A872" s="51"/>
      <c r="B872" s="51"/>
      <c r="C872" s="53"/>
      <c r="D872" s="51"/>
    </row>
    <row r="873" customFormat="false" ht="15.75" hidden="false" customHeight="true" outlineLevel="0" collapsed="false">
      <c r="A873" s="51"/>
      <c r="B873" s="51"/>
      <c r="C873" s="53"/>
      <c r="D873" s="51"/>
    </row>
    <row r="874" customFormat="false" ht="15.75" hidden="false" customHeight="true" outlineLevel="0" collapsed="false">
      <c r="A874" s="51"/>
      <c r="B874" s="51"/>
      <c r="C874" s="53"/>
      <c r="D874" s="51"/>
    </row>
    <row r="875" customFormat="false" ht="15.75" hidden="false" customHeight="true" outlineLevel="0" collapsed="false">
      <c r="A875" s="51"/>
      <c r="B875" s="51"/>
      <c r="C875" s="53"/>
      <c r="D875" s="51"/>
    </row>
    <row r="876" customFormat="false" ht="15.75" hidden="false" customHeight="true" outlineLevel="0" collapsed="false">
      <c r="A876" s="51"/>
      <c r="B876" s="51"/>
      <c r="C876" s="53"/>
      <c r="D876" s="51"/>
    </row>
    <row r="877" customFormat="false" ht="15.75" hidden="false" customHeight="true" outlineLevel="0" collapsed="false">
      <c r="A877" s="51"/>
      <c r="B877" s="51"/>
      <c r="C877" s="53"/>
      <c r="D877" s="51"/>
    </row>
    <row r="878" customFormat="false" ht="15.75" hidden="false" customHeight="true" outlineLevel="0" collapsed="false">
      <c r="A878" s="51"/>
      <c r="B878" s="51"/>
      <c r="C878" s="53"/>
      <c r="D878" s="51"/>
    </row>
    <row r="879" customFormat="false" ht="15.75" hidden="false" customHeight="true" outlineLevel="0" collapsed="false">
      <c r="A879" s="51"/>
      <c r="B879" s="51"/>
      <c r="C879" s="53"/>
      <c r="D879" s="51"/>
    </row>
    <row r="880" customFormat="false" ht="15.75" hidden="false" customHeight="true" outlineLevel="0" collapsed="false">
      <c r="A880" s="51"/>
      <c r="B880" s="51"/>
      <c r="C880" s="53"/>
      <c r="D880" s="51"/>
    </row>
    <row r="881" customFormat="false" ht="15.75" hidden="false" customHeight="true" outlineLevel="0" collapsed="false">
      <c r="A881" s="51"/>
      <c r="B881" s="51"/>
      <c r="C881" s="53"/>
      <c r="D881" s="51"/>
    </row>
    <row r="882" customFormat="false" ht="15.75" hidden="false" customHeight="true" outlineLevel="0" collapsed="false">
      <c r="A882" s="51"/>
      <c r="B882" s="51"/>
      <c r="C882" s="53"/>
      <c r="D882" s="51"/>
    </row>
    <row r="883" customFormat="false" ht="15.75" hidden="false" customHeight="true" outlineLevel="0" collapsed="false">
      <c r="A883" s="51"/>
      <c r="B883" s="51"/>
      <c r="C883" s="53"/>
      <c r="D883" s="51"/>
    </row>
    <row r="884" customFormat="false" ht="15.75" hidden="false" customHeight="true" outlineLevel="0" collapsed="false">
      <c r="A884" s="51"/>
      <c r="B884" s="51"/>
      <c r="C884" s="53"/>
      <c r="D884" s="51"/>
    </row>
    <row r="885" customFormat="false" ht="15.75" hidden="false" customHeight="true" outlineLevel="0" collapsed="false">
      <c r="A885" s="51"/>
      <c r="B885" s="51"/>
      <c r="C885" s="53"/>
      <c r="D885" s="51"/>
    </row>
    <row r="886" customFormat="false" ht="15.75" hidden="false" customHeight="true" outlineLevel="0" collapsed="false">
      <c r="A886" s="51"/>
      <c r="B886" s="51"/>
      <c r="C886" s="53"/>
      <c r="D886" s="51"/>
    </row>
    <row r="887" customFormat="false" ht="15.75" hidden="false" customHeight="true" outlineLevel="0" collapsed="false">
      <c r="A887" s="51"/>
      <c r="B887" s="51"/>
      <c r="C887" s="53"/>
      <c r="D887" s="51"/>
    </row>
    <row r="888" customFormat="false" ht="15.75" hidden="false" customHeight="true" outlineLevel="0" collapsed="false">
      <c r="A888" s="51"/>
      <c r="B888" s="51"/>
      <c r="C888" s="53"/>
      <c r="D888" s="51"/>
    </row>
    <row r="889" customFormat="false" ht="15.75" hidden="false" customHeight="true" outlineLevel="0" collapsed="false">
      <c r="A889" s="51"/>
      <c r="B889" s="51"/>
      <c r="C889" s="53"/>
      <c r="D889" s="51"/>
    </row>
    <row r="890" customFormat="false" ht="15.75" hidden="false" customHeight="true" outlineLevel="0" collapsed="false">
      <c r="A890" s="51"/>
      <c r="B890" s="51"/>
      <c r="C890" s="53"/>
      <c r="D890" s="51"/>
    </row>
    <row r="891" customFormat="false" ht="15.75" hidden="false" customHeight="true" outlineLevel="0" collapsed="false">
      <c r="A891" s="51"/>
      <c r="B891" s="51"/>
      <c r="C891" s="53"/>
      <c r="D891" s="51"/>
    </row>
    <row r="892" customFormat="false" ht="15.75" hidden="false" customHeight="true" outlineLevel="0" collapsed="false">
      <c r="A892" s="51"/>
      <c r="B892" s="51"/>
      <c r="C892" s="53"/>
      <c r="D892" s="51"/>
    </row>
    <row r="893" customFormat="false" ht="15.75" hidden="false" customHeight="true" outlineLevel="0" collapsed="false">
      <c r="A893" s="51"/>
      <c r="B893" s="51"/>
      <c r="C893" s="53"/>
      <c r="D893" s="51"/>
    </row>
    <row r="894" customFormat="false" ht="15.75" hidden="false" customHeight="true" outlineLevel="0" collapsed="false">
      <c r="A894" s="51"/>
      <c r="B894" s="51"/>
      <c r="C894" s="53"/>
      <c r="D894" s="51"/>
    </row>
    <row r="895" customFormat="false" ht="15.75" hidden="false" customHeight="true" outlineLevel="0" collapsed="false">
      <c r="A895" s="51"/>
      <c r="B895" s="51"/>
      <c r="C895" s="53"/>
      <c r="D895" s="51"/>
    </row>
    <row r="896" customFormat="false" ht="15.75" hidden="false" customHeight="true" outlineLevel="0" collapsed="false">
      <c r="A896" s="51"/>
      <c r="B896" s="51"/>
      <c r="C896" s="53"/>
      <c r="D896" s="51"/>
    </row>
    <row r="897" customFormat="false" ht="15.75" hidden="false" customHeight="true" outlineLevel="0" collapsed="false">
      <c r="A897" s="51"/>
      <c r="B897" s="51"/>
      <c r="C897" s="53"/>
      <c r="D897" s="51"/>
    </row>
    <row r="898" customFormat="false" ht="15.75" hidden="false" customHeight="true" outlineLevel="0" collapsed="false">
      <c r="A898" s="51"/>
      <c r="B898" s="51"/>
      <c r="C898" s="53"/>
      <c r="D898" s="51"/>
    </row>
    <row r="899" customFormat="false" ht="15.75" hidden="false" customHeight="true" outlineLevel="0" collapsed="false">
      <c r="A899" s="51"/>
      <c r="B899" s="51"/>
      <c r="C899" s="53"/>
      <c r="D899" s="51"/>
    </row>
    <row r="900" customFormat="false" ht="15.75" hidden="false" customHeight="true" outlineLevel="0" collapsed="false">
      <c r="A900" s="51"/>
      <c r="B900" s="51"/>
      <c r="C900" s="53"/>
      <c r="D900" s="51"/>
    </row>
    <row r="901" customFormat="false" ht="15.75" hidden="false" customHeight="true" outlineLevel="0" collapsed="false">
      <c r="A901" s="51"/>
      <c r="B901" s="51"/>
      <c r="C901" s="53"/>
      <c r="D901" s="51"/>
    </row>
    <row r="902" customFormat="false" ht="15.75" hidden="false" customHeight="true" outlineLevel="0" collapsed="false">
      <c r="A902" s="51"/>
      <c r="B902" s="51"/>
      <c r="C902" s="53"/>
      <c r="D902" s="51"/>
    </row>
    <row r="903" customFormat="false" ht="15.75" hidden="false" customHeight="true" outlineLevel="0" collapsed="false">
      <c r="A903" s="51"/>
      <c r="B903" s="51"/>
      <c r="C903" s="53"/>
      <c r="D903" s="51"/>
    </row>
    <row r="904" customFormat="false" ht="15.75" hidden="false" customHeight="true" outlineLevel="0" collapsed="false">
      <c r="A904" s="51"/>
      <c r="B904" s="51"/>
      <c r="C904" s="53"/>
      <c r="D904" s="51"/>
    </row>
    <row r="905" customFormat="false" ht="15.75" hidden="false" customHeight="true" outlineLevel="0" collapsed="false">
      <c r="A905" s="51"/>
      <c r="B905" s="51"/>
      <c r="C905" s="53"/>
      <c r="D905" s="51"/>
    </row>
    <row r="906" customFormat="false" ht="15.75" hidden="false" customHeight="true" outlineLevel="0" collapsed="false">
      <c r="A906" s="51"/>
      <c r="B906" s="51"/>
      <c r="C906" s="53"/>
      <c r="D906" s="51"/>
    </row>
    <row r="907" customFormat="false" ht="15.75" hidden="false" customHeight="true" outlineLevel="0" collapsed="false">
      <c r="A907" s="51"/>
      <c r="B907" s="51"/>
      <c r="C907" s="53"/>
      <c r="D907" s="51"/>
    </row>
    <row r="908" customFormat="false" ht="15.75" hidden="false" customHeight="true" outlineLevel="0" collapsed="false">
      <c r="A908" s="51"/>
      <c r="B908" s="51"/>
      <c r="C908" s="53"/>
      <c r="D908" s="51"/>
    </row>
    <row r="909" customFormat="false" ht="15.75" hidden="false" customHeight="true" outlineLevel="0" collapsed="false">
      <c r="A909" s="51"/>
      <c r="B909" s="51"/>
      <c r="C909" s="53"/>
      <c r="D909" s="51"/>
    </row>
    <row r="910" customFormat="false" ht="15.75" hidden="false" customHeight="true" outlineLevel="0" collapsed="false">
      <c r="A910" s="51"/>
      <c r="B910" s="51"/>
      <c r="C910" s="53"/>
      <c r="D910" s="51"/>
    </row>
    <row r="911" customFormat="false" ht="15.75" hidden="false" customHeight="true" outlineLevel="0" collapsed="false">
      <c r="A911" s="51"/>
      <c r="B911" s="51"/>
      <c r="C911" s="53"/>
      <c r="D911" s="51"/>
    </row>
    <row r="912" customFormat="false" ht="15.75" hidden="false" customHeight="true" outlineLevel="0" collapsed="false">
      <c r="A912" s="51"/>
      <c r="B912" s="51"/>
      <c r="C912" s="53"/>
      <c r="D912" s="51"/>
    </row>
    <row r="913" customFormat="false" ht="15.75" hidden="false" customHeight="true" outlineLevel="0" collapsed="false">
      <c r="A913" s="51"/>
      <c r="B913" s="51"/>
      <c r="C913" s="53"/>
      <c r="D913" s="51"/>
    </row>
    <row r="914" customFormat="false" ht="15.75" hidden="false" customHeight="true" outlineLevel="0" collapsed="false">
      <c r="A914" s="51"/>
      <c r="B914" s="51"/>
      <c r="C914" s="53"/>
      <c r="D914" s="51"/>
    </row>
    <row r="915" customFormat="false" ht="15.75" hidden="false" customHeight="true" outlineLevel="0" collapsed="false">
      <c r="A915" s="51"/>
      <c r="B915" s="51"/>
      <c r="C915" s="53"/>
      <c r="D915" s="51"/>
    </row>
    <row r="916" customFormat="false" ht="15.75" hidden="false" customHeight="true" outlineLevel="0" collapsed="false">
      <c r="A916" s="51"/>
      <c r="B916" s="51"/>
      <c r="C916" s="53"/>
      <c r="D916" s="51"/>
    </row>
    <row r="917" customFormat="false" ht="15.75" hidden="false" customHeight="true" outlineLevel="0" collapsed="false">
      <c r="A917" s="51"/>
      <c r="B917" s="51"/>
      <c r="C917" s="53"/>
      <c r="D917" s="51"/>
    </row>
    <row r="918" customFormat="false" ht="15.75" hidden="false" customHeight="true" outlineLevel="0" collapsed="false">
      <c r="A918" s="51"/>
      <c r="B918" s="51"/>
      <c r="C918" s="53"/>
      <c r="D918" s="51"/>
    </row>
    <row r="919" customFormat="false" ht="15.75" hidden="false" customHeight="true" outlineLevel="0" collapsed="false">
      <c r="A919" s="51"/>
      <c r="B919" s="51"/>
      <c r="C919" s="53"/>
      <c r="D919" s="51"/>
    </row>
    <row r="920" customFormat="false" ht="15.75" hidden="false" customHeight="true" outlineLevel="0" collapsed="false">
      <c r="A920" s="51"/>
      <c r="B920" s="51"/>
      <c r="C920" s="53"/>
      <c r="D920" s="51"/>
    </row>
    <row r="921" customFormat="false" ht="15.75" hidden="false" customHeight="true" outlineLevel="0" collapsed="false">
      <c r="A921" s="51"/>
      <c r="B921" s="51"/>
      <c r="C921" s="53"/>
      <c r="D921" s="51"/>
    </row>
    <row r="922" customFormat="false" ht="15.75" hidden="false" customHeight="true" outlineLevel="0" collapsed="false">
      <c r="A922" s="51"/>
      <c r="B922" s="51"/>
      <c r="C922" s="53"/>
      <c r="D922" s="51"/>
    </row>
    <row r="923" customFormat="false" ht="15.75" hidden="false" customHeight="true" outlineLevel="0" collapsed="false">
      <c r="A923" s="51"/>
      <c r="B923" s="51"/>
      <c r="C923" s="53"/>
      <c r="D923" s="51"/>
    </row>
    <row r="924" customFormat="false" ht="15.75" hidden="false" customHeight="true" outlineLevel="0" collapsed="false">
      <c r="A924" s="51"/>
      <c r="B924" s="51"/>
      <c r="C924" s="53"/>
      <c r="D924" s="51"/>
    </row>
    <row r="925" customFormat="false" ht="15.75" hidden="false" customHeight="true" outlineLevel="0" collapsed="false">
      <c r="A925" s="51"/>
      <c r="B925" s="51"/>
      <c r="C925" s="53"/>
      <c r="D925" s="51"/>
    </row>
    <row r="926" customFormat="false" ht="15.75" hidden="false" customHeight="true" outlineLevel="0" collapsed="false">
      <c r="A926" s="51"/>
      <c r="B926" s="51"/>
      <c r="C926" s="53"/>
      <c r="D926" s="51"/>
    </row>
    <row r="927" customFormat="false" ht="15.75" hidden="false" customHeight="true" outlineLevel="0" collapsed="false">
      <c r="A927" s="51"/>
      <c r="B927" s="51"/>
      <c r="C927" s="53"/>
      <c r="D927" s="51"/>
    </row>
    <row r="928" customFormat="false" ht="15.75" hidden="false" customHeight="true" outlineLevel="0" collapsed="false">
      <c r="A928" s="51"/>
      <c r="B928" s="51"/>
      <c r="C928" s="53"/>
      <c r="D928" s="51"/>
    </row>
    <row r="929" customFormat="false" ht="15.75" hidden="false" customHeight="true" outlineLevel="0" collapsed="false">
      <c r="A929" s="51"/>
      <c r="B929" s="51"/>
      <c r="C929" s="53"/>
      <c r="D929" s="51"/>
    </row>
    <row r="930" customFormat="false" ht="15.75" hidden="false" customHeight="true" outlineLevel="0" collapsed="false">
      <c r="A930" s="51"/>
      <c r="B930" s="51"/>
      <c r="C930" s="53"/>
      <c r="D930" s="51"/>
    </row>
    <row r="931" customFormat="false" ht="15.75" hidden="false" customHeight="true" outlineLevel="0" collapsed="false">
      <c r="A931" s="51"/>
      <c r="B931" s="51"/>
      <c r="C931" s="53"/>
      <c r="D931" s="51"/>
    </row>
    <row r="932" customFormat="false" ht="15.75" hidden="false" customHeight="true" outlineLevel="0" collapsed="false">
      <c r="A932" s="51"/>
      <c r="B932" s="51"/>
      <c r="C932" s="53"/>
      <c r="D932" s="51"/>
    </row>
    <row r="933" customFormat="false" ht="15.75" hidden="false" customHeight="true" outlineLevel="0" collapsed="false">
      <c r="A933" s="51"/>
      <c r="B933" s="51"/>
      <c r="C933" s="53"/>
      <c r="D933" s="51"/>
    </row>
    <row r="934" customFormat="false" ht="15.75" hidden="false" customHeight="true" outlineLevel="0" collapsed="false">
      <c r="A934" s="51"/>
      <c r="B934" s="51"/>
      <c r="C934" s="53"/>
      <c r="D934" s="51"/>
    </row>
    <row r="935" customFormat="false" ht="15.75" hidden="false" customHeight="true" outlineLevel="0" collapsed="false">
      <c r="A935" s="51"/>
      <c r="B935" s="51"/>
      <c r="C935" s="53"/>
      <c r="D935" s="51"/>
    </row>
    <row r="936" customFormat="false" ht="15.75" hidden="false" customHeight="true" outlineLevel="0" collapsed="false">
      <c r="A936" s="51"/>
      <c r="B936" s="51"/>
      <c r="C936" s="53"/>
      <c r="D936" s="51"/>
    </row>
    <row r="937" customFormat="false" ht="15.75" hidden="false" customHeight="true" outlineLevel="0" collapsed="false">
      <c r="A937" s="51"/>
      <c r="B937" s="51"/>
      <c r="C937" s="53"/>
      <c r="D937" s="51"/>
    </row>
    <row r="938" customFormat="false" ht="15.75" hidden="false" customHeight="true" outlineLevel="0" collapsed="false">
      <c r="A938" s="51"/>
      <c r="B938" s="51"/>
      <c r="C938" s="53"/>
      <c r="D938" s="51"/>
    </row>
    <row r="939" customFormat="false" ht="15.75" hidden="false" customHeight="true" outlineLevel="0" collapsed="false">
      <c r="A939" s="51"/>
      <c r="B939" s="51"/>
      <c r="C939" s="53"/>
      <c r="D939" s="51"/>
    </row>
    <row r="940" customFormat="false" ht="15.75" hidden="false" customHeight="true" outlineLevel="0" collapsed="false">
      <c r="A940" s="51"/>
      <c r="B940" s="51"/>
      <c r="C940" s="53"/>
      <c r="D940" s="51"/>
    </row>
    <row r="941" customFormat="false" ht="15.75" hidden="false" customHeight="true" outlineLevel="0" collapsed="false">
      <c r="A941" s="51"/>
      <c r="B941" s="51"/>
      <c r="C941" s="53"/>
      <c r="D941" s="51"/>
    </row>
    <row r="942" customFormat="false" ht="15.75" hidden="false" customHeight="true" outlineLevel="0" collapsed="false">
      <c r="A942" s="51"/>
      <c r="B942" s="51"/>
      <c r="C942" s="53"/>
      <c r="D942" s="51"/>
    </row>
    <row r="943" customFormat="false" ht="15.75" hidden="false" customHeight="true" outlineLevel="0" collapsed="false">
      <c r="A943" s="51"/>
      <c r="B943" s="51"/>
      <c r="C943" s="53"/>
      <c r="D943" s="51"/>
    </row>
    <row r="944" customFormat="false" ht="15.75" hidden="false" customHeight="true" outlineLevel="0" collapsed="false">
      <c r="A944" s="51"/>
      <c r="B944" s="51"/>
      <c r="C944" s="53"/>
      <c r="D944" s="51"/>
    </row>
    <row r="945" customFormat="false" ht="15.75" hidden="false" customHeight="true" outlineLevel="0" collapsed="false">
      <c r="A945" s="51"/>
      <c r="B945" s="51"/>
      <c r="C945" s="53"/>
      <c r="D945" s="51"/>
    </row>
    <row r="946" customFormat="false" ht="15.75" hidden="false" customHeight="true" outlineLevel="0" collapsed="false">
      <c r="A946" s="51"/>
      <c r="B946" s="51"/>
      <c r="C946" s="53"/>
      <c r="D946" s="51"/>
    </row>
    <row r="947" customFormat="false" ht="15.75" hidden="false" customHeight="true" outlineLevel="0" collapsed="false">
      <c r="A947" s="51"/>
      <c r="B947" s="51"/>
      <c r="C947" s="53"/>
      <c r="D947" s="51"/>
    </row>
    <row r="948" customFormat="false" ht="15.75" hidden="false" customHeight="true" outlineLevel="0" collapsed="false">
      <c r="A948" s="51"/>
      <c r="B948" s="51"/>
      <c r="C948" s="53"/>
      <c r="D948" s="51"/>
    </row>
    <row r="949" customFormat="false" ht="15.75" hidden="false" customHeight="true" outlineLevel="0" collapsed="false">
      <c r="A949" s="51"/>
      <c r="B949" s="51"/>
      <c r="C949" s="53"/>
      <c r="D949" s="51"/>
    </row>
    <row r="950" customFormat="false" ht="15.75" hidden="false" customHeight="true" outlineLevel="0" collapsed="false">
      <c r="A950" s="51"/>
      <c r="B950" s="51"/>
      <c r="C950" s="53"/>
      <c r="D950" s="51"/>
    </row>
    <row r="951" customFormat="false" ht="15.75" hidden="false" customHeight="true" outlineLevel="0" collapsed="false">
      <c r="A951" s="51"/>
      <c r="B951" s="51"/>
      <c r="C951" s="53"/>
      <c r="D951" s="51"/>
    </row>
    <row r="952" customFormat="false" ht="15.75" hidden="false" customHeight="true" outlineLevel="0" collapsed="false">
      <c r="A952" s="51"/>
      <c r="B952" s="51"/>
      <c r="C952" s="53"/>
      <c r="D952" s="51"/>
    </row>
    <row r="953" customFormat="false" ht="15.75" hidden="false" customHeight="true" outlineLevel="0" collapsed="false">
      <c r="A953" s="51"/>
      <c r="B953" s="51"/>
      <c r="C953" s="53"/>
      <c r="D953" s="51"/>
    </row>
    <row r="954" customFormat="false" ht="15.75" hidden="false" customHeight="true" outlineLevel="0" collapsed="false">
      <c r="A954" s="51"/>
      <c r="B954" s="51"/>
      <c r="C954" s="53"/>
      <c r="D954" s="51"/>
    </row>
    <row r="955" customFormat="false" ht="15.75" hidden="false" customHeight="true" outlineLevel="0" collapsed="false">
      <c r="A955" s="51"/>
      <c r="B955" s="51"/>
      <c r="C955" s="53"/>
      <c r="D955" s="51"/>
    </row>
    <row r="956" customFormat="false" ht="15.75" hidden="false" customHeight="true" outlineLevel="0" collapsed="false">
      <c r="A956" s="51"/>
      <c r="B956" s="51"/>
      <c r="C956" s="53"/>
      <c r="D956" s="51"/>
    </row>
    <row r="957" customFormat="false" ht="15.75" hidden="false" customHeight="true" outlineLevel="0" collapsed="false">
      <c r="A957" s="51"/>
      <c r="B957" s="51"/>
      <c r="C957" s="53"/>
      <c r="D957" s="51"/>
    </row>
    <row r="958" customFormat="false" ht="15.75" hidden="false" customHeight="true" outlineLevel="0" collapsed="false">
      <c r="A958" s="51"/>
      <c r="B958" s="51"/>
      <c r="C958" s="53"/>
      <c r="D958" s="51"/>
    </row>
    <row r="959" customFormat="false" ht="15.75" hidden="false" customHeight="true" outlineLevel="0" collapsed="false">
      <c r="A959" s="51"/>
      <c r="B959" s="51"/>
      <c r="C959" s="53"/>
      <c r="D959" s="51"/>
    </row>
    <row r="960" customFormat="false" ht="15.75" hidden="false" customHeight="true" outlineLevel="0" collapsed="false">
      <c r="A960" s="51"/>
      <c r="B960" s="51"/>
      <c r="C960" s="53"/>
      <c r="D960" s="51"/>
    </row>
    <row r="961" customFormat="false" ht="15.75" hidden="false" customHeight="true" outlineLevel="0" collapsed="false">
      <c r="A961" s="51"/>
      <c r="B961" s="51"/>
      <c r="C961" s="53"/>
      <c r="D961" s="51"/>
    </row>
    <row r="962" customFormat="false" ht="15.75" hidden="false" customHeight="true" outlineLevel="0" collapsed="false">
      <c r="A962" s="51"/>
      <c r="B962" s="51"/>
      <c r="C962" s="53"/>
      <c r="D962" s="51"/>
    </row>
    <row r="963" customFormat="false" ht="15.75" hidden="false" customHeight="true" outlineLevel="0" collapsed="false">
      <c r="A963" s="51"/>
      <c r="B963" s="51"/>
      <c r="C963" s="53"/>
      <c r="D963" s="51"/>
    </row>
    <row r="964" customFormat="false" ht="15.75" hidden="false" customHeight="true" outlineLevel="0" collapsed="false">
      <c r="A964" s="51"/>
      <c r="B964" s="51"/>
      <c r="C964" s="53"/>
      <c r="D964" s="51"/>
    </row>
    <row r="965" customFormat="false" ht="15.75" hidden="false" customHeight="true" outlineLevel="0" collapsed="false">
      <c r="A965" s="51"/>
      <c r="B965" s="51"/>
      <c r="C965" s="53"/>
      <c r="D965" s="51"/>
    </row>
    <row r="966" customFormat="false" ht="15.75" hidden="false" customHeight="true" outlineLevel="0" collapsed="false">
      <c r="A966" s="51"/>
      <c r="B966" s="51"/>
      <c r="C966" s="53"/>
      <c r="D966" s="51"/>
    </row>
    <row r="967" customFormat="false" ht="15.75" hidden="false" customHeight="true" outlineLevel="0" collapsed="false">
      <c r="A967" s="51"/>
      <c r="B967" s="51"/>
      <c r="C967" s="53"/>
      <c r="D967" s="51"/>
    </row>
    <row r="968" customFormat="false" ht="15.75" hidden="false" customHeight="true" outlineLevel="0" collapsed="false">
      <c r="A968" s="51"/>
      <c r="B968" s="51"/>
      <c r="C968" s="53"/>
      <c r="D968" s="51"/>
    </row>
    <row r="969" customFormat="false" ht="15.75" hidden="false" customHeight="true" outlineLevel="0" collapsed="false">
      <c r="A969" s="51"/>
      <c r="B969" s="51"/>
      <c r="C969" s="53"/>
      <c r="D969" s="51"/>
    </row>
    <row r="970" customFormat="false" ht="15.75" hidden="false" customHeight="true" outlineLevel="0" collapsed="false">
      <c r="A970" s="51"/>
      <c r="B970" s="51"/>
      <c r="C970" s="53"/>
      <c r="D970" s="51"/>
    </row>
    <row r="971" customFormat="false" ht="15.75" hidden="false" customHeight="true" outlineLevel="0" collapsed="false">
      <c r="A971" s="51"/>
      <c r="B971" s="51"/>
      <c r="C971" s="53"/>
      <c r="D971" s="51"/>
    </row>
    <row r="972" customFormat="false" ht="15.75" hidden="false" customHeight="true" outlineLevel="0" collapsed="false">
      <c r="A972" s="51"/>
      <c r="B972" s="51"/>
      <c r="C972" s="53"/>
      <c r="D972" s="51"/>
    </row>
    <row r="973" customFormat="false" ht="15.75" hidden="false" customHeight="true" outlineLevel="0" collapsed="false">
      <c r="A973" s="51"/>
      <c r="B973" s="51"/>
      <c r="C973" s="53"/>
      <c r="D973" s="51"/>
    </row>
    <row r="974" customFormat="false" ht="15.75" hidden="false" customHeight="true" outlineLevel="0" collapsed="false">
      <c r="A974" s="51"/>
      <c r="B974" s="51"/>
      <c r="C974" s="53"/>
      <c r="D974" s="51"/>
    </row>
    <row r="975" customFormat="false" ht="15.75" hidden="false" customHeight="true" outlineLevel="0" collapsed="false">
      <c r="A975" s="51"/>
      <c r="B975" s="51"/>
      <c r="C975" s="53"/>
      <c r="D975" s="51"/>
    </row>
    <row r="976" customFormat="false" ht="15.75" hidden="false" customHeight="true" outlineLevel="0" collapsed="false">
      <c r="A976" s="51"/>
      <c r="B976" s="51"/>
      <c r="C976" s="53"/>
      <c r="D976" s="51"/>
    </row>
    <row r="977" customFormat="false" ht="15.75" hidden="false" customHeight="true" outlineLevel="0" collapsed="false">
      <c r="A977" s="51"/>
      <c r="B977" s="51"/>
      <c r="C977" s="53"/>
      <c r="D977" s="51"/>
    </row>
    <row r="978" customFormat="false" ht="15.75" hidden="false" customHeight="true" outlineLevel="0" collapsed="false">
      <c r="A978" s="51"/>
      <c r="B978" s="51"/>
      <c r="C978" s="53"/>
      <c r="D978" s="51"/>
    </row>
    <row r="979" customFormat="false" ht="15.75" hidden="false" customHeight="true" outlineLevel="0" collapsed="false">
      <c r="A979" s="51"/>
      <c r="B979" s="51"/>
      <c r="C979" s="53"/>
      <c r="D979" s="51"/>
    </row>
    <row r="980" customFormat="false" ht="15.75" hidden="false" customHeight="true" outlineLevel="0" collapsed="false">
      <c r="A980" s="51"/>
      <c r="B980" s="51"/>
      <c r="C980" s="53"/>
      <c r="D980" s="51"/>
    </row>
    <row r="981" customFormat="false" ht="15.75" hidden="false" customHeight="true" outlineLevel="0" collapsed="false">
      <c r="A981" s="51"/>
      <c r="B981" s="51"/>
      <c r="C981" s="53"/>
      <c r="D981" s="51"/>
    </row>
    <row r="982" customFormat="false" ht="15.75" hidden="false" customHeight="true" outlineLevel="0" collapsed="false">
      <c r="A982" s="51"/>
      <c r="B982" s="51"/>
      <c r="C982" s="53"/>
      <c r="D982" s="51"/>
    </row>
    <row r="983" customFormat="false" ht="15.75" hidden="false" customHeight="true" outlineLevel="0" collapsed="false">
      <c r="A983" s="51"/>
      <c r="B983" s="51"/>
      <c r="C983" s="53"/>
      <c r="D983" s="51"/>
    </row>
    <row r="984" customFormat="false" ht="15.75" hidden="false" customHeight="true" outlineLevel="0" collapsed="false">
      <c r="A984" s="51"/>
      <c r="B984" s="51"/>
      <c r="C984" s="53"/>
      <c r="D984" s="51"/>
    </row>
    <row r="985" customFormat="false" ht="15.75" hidden="false" customHeight="true" outlineLevel="0" collapsed="false">
      <c r="A985" s="51"/>
      <c r="B985" s="51"/>
      <c r="C985" s="53"/>
      <c r="D985" s="51"/>
    </row>
    <row r="986" customFormat="false" ht="15.75" hidden="false" customHeight="true" outlineLevel="0" collapsed="false">
      <c r="A986" s="51"/>
      <c r="B986" s="51"/>
      <c r="C986" s="53"/>
      <c r="D986" s="51"/>
    </row>
    <row r="987" customFormat="false" ht="15.75" hidden="false" customHeight="true" outlineLevel="0" collapsed="false">
      <c r="A987" s="51"/>
      <c r="B987" s="51"/>
      <c r="C987" s="53"/>
      <c r="D987" s="51"/>
    </row>
    <row r="988" customFormat="false" ht="15.75" hidden="false" customHeight="true" outlineLevel="0" collapsed="false">
      <c r="A988" s="51"/>
      <c r="B988" s="51"/>
      <c r="C988" s="53"/>
      <c r="D988" s="51"/>
    </row>
    <row r="989" customFormat="false" ht="15.75" hidden="false" customHeight="true" outlineLevel="0" collapsed="false">
      <c r="A989" s="51"/>
      <c r="B989" s="51"/>
      <c r="C989" s="53"/>
      <c r="D989" s="51"/>
    </row>
    <row r="990" customFormat="false" ht="15.75" hidden="false" customHeight="true" outlineLevel="0" collapsed="false">
      <c r="A990" s="51"/>
      <c r="B990" s="51"/>
      <c r="C990" s="53"/>
      <c r="D990" s="51"/>
    </row>
    <row r="991" customFormat="false" ht="15.75" hidden="false" customHeight="true" outlineLevel="0" collapsed="false">
      <c r="A991" s="51"/>
      <c r="B991" s="51"/>
      <c r="C991" s="53"/>
      <c r="D991" s="51"/>
    </row>
    <row r="992" customFormat="false" ht="15.75" hidden="false" customHeight="true" outlineLevel="0" collapsed="false">
      <c r="A992" s="51"/>
      <c r="B992" s="51"/>
      <c r="C992" s="53"/>
      <c r="D992" s="51"/>
    </row>
    <row r="993" customFormat="false" ht="15.75" hidden="false" customHeight="true" outlineLevel="0" collapsed="false">
      <c r="A993" s="51"/>
      <c r="B993" s="51"/>
      <c r="C993" s="53"/>
      <c r="D993" s="51"/>
    </row>
    <row r="994" customFormat="false" ht="15.75" hidden="false" customHeight="true" outlineLevel="0" collapsed="false">
      <c r="A994" s="51"/>
      <c r="B994" s="51"/>
      <c r="C994" s="53"/>
      <c r="D994" s="51"/>
    </row>
    <row r="995" customFormat="false" ht="15.75" hidden="false" customHeight="true" outlineLevel="0" collapsed="false">
      <c r="A995" s="51"/>
      <c r="B995" s="51"/>
      <c r="C995" s="53"/>
      <c r="D995" s="51"/>
    </row>
    <row r="996" customFormat="false" ht="15.75" hidden="false" customHeight="true" outlineLevel="0" collapsed="false">
      <c r="A996" s="51"/>
      <c r="B996" s="51"/>
      <c r="C996" s="53"/>
      <c r="D996" s="51"/>
    </row>
    <row r="997" customFormat="false" ht="15.75" hidden="false" customHeight="true" outlineLevel="0" collapsed="false">
      <c r="A997" s="51"/>
      <c r="B997" s="51"/>
      <c r="C997" s="53"/>
      <c r="D997" s="51"/>
    </row>
    <row r="998" customFormat="false" ht="15.75" hidden="false" customHeight="true" outlineLevel="0" collapsed="false">
      <c r="A998" s="51"/>
      <c r="B998" s="51"/>
      <c r="C998" s="53"/>
      <c r="D998" s="51"/>
    </row>
    <row r="999" customFormat="false" ht="15.75" hidden="false" customHeight="true" outlineLevel="0" collapsed="false">
      <c r="A999" s="51"/>
      <c r="B999" s="51"/>
      <c r="C999" s="53"/>
      <c r="D999" s="51"/>
    </row>
    <row r="1000" customFormat="false" ht="15.75" hidden="false" customHeight="true" outlineLevel="0" collapsed="false">
      <c r="A1000" s="51"/>
      <c r="B1000" s="51"/>
      <c r="C1000" s="53"/>
      <c r="D1000" s="51"/>
    </row>
  </sheetData>
  <autoFilter ref="A1:D1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S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8.37"/>
    <col collapsed="false" customWidth="true" hidden="false" outlineLevel="0" max="3" min="2" style="0" width="15.88"/>
    <col collapsed="false" customWidth="true" hidden="false" outlineLevel="0" max="4" min="4" style="0" width="23.88"/>
    <col collapsed="false" customWidth="true" hidden="false" outlineLevel="0" max="5" min="5" style="0" width="18.25"/>
    <col collapsed="false" customWidth="true" hidden="false" outlineLevel="0" max="6" min="6" style="0" width="26.74"/>
    <col collapsed="false" customWidth="true" hidden="false" outlineLevel="0" max="7" min="7" style="0" width="15"/>
    <col collapsed="false" customWidth="true" hidden="false" outlineLevel="0" max="8" min="8" style="0" width="14.5"/>
    <col collapsed="false" customWidth="true" hidden="false" outlineLevel="0" max="9" min="9" style="0" width="16.13"/>
    <col collapsed="false" customWidth="true" hidden="false" outlineLevel="0" max="19" min="10" style="0" width="8.63"/>
  </cols>
  <sheetData>
    <row r="1" customFormat="false" ht="12.75" hidden="false" customHeight="true" outlineLevel="0" collapsed="false">
      <c r="A1" s="54" t="s">
        <v>140</v>
      </c>
      <c r="B1" s="54" t="s">
        <v>141</v>
      </c>
      <c r="C1" s="54" t="s">
        <v>82</v>
      </c>
      <c r="D1" s="39" t="s">
        <v>178</v>
      </c>
      <c r="E1" s="39" t="s">
        <v>179</v>
      </c>
      <c r="F1" s="39" t="s">
        <v>180</v>
      </c>
      <c r="G1" s="39" t="s">
        <v>181</v>
      </c>
      <c r="H1" s="39" t="s">
        <v>182</v>
      </c>
      <c r="I1" s="39" t="s">
        <v>183</v>
      </c>
      <c r="J1" s="2"/>
      <c r="K1" s="2"/>
      <c r="L1" s="2"/>
      <c r="M1" s="2"/>
      <c r="N1" s="2"/>
      <c r="O1" s="2"/>
      <c r="P1" s="2"/>
      <c r="Q1" s="2"/>
      <c r="R1" s="2"/>
      <c r="S1" s="2"/>
    </row>
    <row r="2" customFormat="false" ht="12.75" hidden="false" customHeight="true" outlineLevel="0" collapsed="false">
      <c r="A2" s="56" t="s">
        <v>143</v>
      </c>
      <c r="B2" s="56" t="str">
        <f aca="false" t="array" ref="B2:B2">INDEX(Countries!$D$2:$D$255, MATCH(A2, Countries!$B$2:$B$255, 0))</f>
        <v>USA</v>
      </c>
      <c r="C2" s="56" t="s">
        <v>145</v>
      </c>
      <c r="D2" s="50" t="n">
        <v>14137</v>
      </c>
      <c r="E2" s="50" t="n">
        <v>102578</v>
      </c>
      <c r="F2" s="50" t="n">
        <v>110204</v>
      </c>
      <c r="G2" s="51" t="s">
        <v>184</v>
      </c>
      <c r="H2" s="51" t="s">
        <v>184</v>
      </c>
      <c r="I2" s="51" t="s">
        <v>184</v>
      </c>
      <c r="J2" s="2"/>
      <c r="K2" s="2"/>
      <c r="L2" s="2"/>
      <c r="M2" s="2"/>
      <c r="N2" s="2"/>
      <c r="O2" s="2"/>
      <c r="P2" s="2"/>
      <c r="Q2" s="2"/>
      <c r="R2" s="2"/>
      <c r="S2" s="2"/>
    </row>
    <row r="3" customFormat="false" ht="12.75" hidden="false" customHeight="true" outlineLevel="0" collapsed="false">
      <c r="A3" s="56" t="s">
        <v>146</v>
      </c>
      <c r="B3" s="56" t="str">
        <f aca="false" t="array" ref="B3:B3">INDEX(Countries!$D$2:$D$255, MATCH(A3, Countries!$B$2:$B$255, 0))</f>
        <v>IDN</v>
      </c>
      <c r="C3" s="56" t="s">
        <v>145</v>
      </c>
      <c r="D3" s="50" t="n">
        <v>2000</v>
      </c>
      <c r="E3" s="50"/>
      <c r="F3" s="50" t="n">
        <v>3900</v>
      </c>
      <c r="G3" s="51" t="s">
        <v>185</v>
      </c>
      <c r="H3" s="51"/>
      <c r="I3" s="51" t="s">
        <v>186</v>
      </c>
      <c r="J3" s="2"/>
      <c r="K3" s="2"/>
      <c r="L3" s="2"/>
      <c r="M3" s="2"/>
      <c r="N3" s="2"/>
      <c r="O3" s="2"/>
      <c r="P3" s="2"/>
      <c r="Q3" s="2"/>
      <c r="R3" s="2"/>
      <c r="S3" s="2"/>
    </row>
    <row r="4" customFormat="false" ht="12.75" hidden="false" customHeight="true" outlineLevel="0" collapsed="false">
      <c r="A4" s="56" t="s">
        <v>147</v>
      </c>
      <c r="B4" s="56" t="str">
        <f aca="false" t="array" ref="B4:B4">INDEX(Countries!$D$2:$D$255, MATCH(A4, Countries!$B$2:$B$255, 0))</f>
        <v>AUS</v>
      </c>
      <c r="C4" s="56" t="s">
        <v>145</v>
      </c>
      <c r="D4" s="50" t="n">
        <v>9000</v>
      </c>
      <c r="E4" s="50"/>
      <c r="F4" s="50" t="n">
        <v>13000</v>
      </c>
      <c r="G4" s="51" t="s">
        <v>187</v>
      </c>
      <c r="H4" s="51"/>
      <c r="I4" s="51" t="s">
        <v>188</v>
      </c>
      <c r="J4" s="2"/>
      <c r="K4" s="2"/>
      <c r="L4" s="2"/>
      <c r="M4" s="2"/>
      <c r="N4" s="2"/>
      <c r="O4" s="2"/>
      <c r="P4" s="2"/>
      <c r="Q4" s="2"/>
      <c r="R4" s="2"/>
      <c r="S4" s="2"/>
    </row>
    <row r="5" customFormat="false" ht="12.75" hidden="false" customHeight="true" outlineLevel="0" collapsed="false">
      <c r="A5" s="56" t="s">
        <v>148</v>
      </c>
      <c r="B5" s="56" t="str">
        <f aca="false" t="array" ref="B5:B5">INDEX(Countries!$D$2:$D$255, MATCH(A5, Countries!$B$2:$B$255, 0))</f>
        <v>BHS</v>
      </c>
      <c r="C5" s="56" t="s">
        <v>145</v>
      </c>
      <c r="D5" s="50" t="n">
        <v>26645</v>
      </c>
      <c r="E5" s="50"/>
      <c r="F5" s="50" t="n">
        <v>41161</v>
      </c>
      <c r="G5" s="51" t="s">
        <v>189</v>
      </c>
      <c r="H5" s="51"/>
      <c r="I5" s="51" t="s">
        <v>184</v>
      </c>
      <c r="J5" s="2"/>
      <c r="K5" s="2"/>
      <c r="L5" s="2"/>
      <c r="M5" s="2"/>
      <c r="N5" s="2"/>
      <c r="O5" s="2"/>
      <c r="P5" s="2"/>
      <c r="Q5" s="2"/>
      <c r="R5" s="2"/>
      <c r="S5" s="2"/>
    </row>
    <row r="6" customFormat="false" ht="12.75" hidden="false" customHeight="true" outlineLevel="0" collapsed="false">
      <c r="A6" s="56" t="s">
        <v>149</v>
      </c>
      <c r="B6" s="56" t="str">
        <f aca="false" t="array" ref="B6:B6">INDEX(Countries!$D$2:$D$255, MATCH(A6, Countries!$B$2:$B$255, 0))</f>
        <v>KEN</v>
      </c>
      <c r="C6" s="56" t="s">
        <v>145</v>
      </c>
      <c r="D6" s="50" t="n">
        <v>500</v>
      </c>
      <c r="E6" s="50"/>
      <c r="F6" s="50" t="n">
        <v>590</v>
      </c>
      <c r="G6" s="51" t="s">
        <v>190</v>
      </c>
      <c r="H6" s="51"/>
      <c r="I6" s="51" t="s">
        <v>188</v>
      </c>
      <c r="J6" s="2"/>
      <c r="K6" s="2"/>
      <c r="L6" s="2"/>
      <c r="M6" s="2"/>
      <c r="N6" s="2"/>
      <c r="O6" s="2"/>
      <c r="P6" s="2"/>
      <c r="Q6" s="2"/>
      <c r="R6" s="2"/>
      <c r="S6" s="2"/>
    </row>
    <row r="7" customFormat="false" ht="12.75" hidden="false" customHeight="true" outlineLevel="0" collapsed="false">
      <c r="A7" s="56" t="s">
        <v>150</v>
      </c>
      <c r="B7" s="56" t="str">
        <f aca="false" t="array" ref="B7:B7">INDEX(Countries!$D$2:$D$255, MATCH(A7, Countries!$B$2:$B$255, 0))</f>
        <v>MEX</v>
      </c>
      <c r="C7" s="56" t="s">
        <v>145</v>
      </c>
      <c r="D7" s="50" t="n">
        <v>15986</v>
      </c>
      <c r="E7" s="50" t="n">
        <v>7972</v>
      </c>
      <c r="F7" s="50" t="n">
        <v>2680</v>
      </c>
      <c r="G7" s="51" t="s">
        <v>184</v>
      </c>
      <c r="H7" s="51" t="s">
        <v>184</v>
      </c>
      <c r="I7" s="51" t="s">
        <v>184</v>
      </c>
      <c r="J7" s="2"/>
      <c r="K7" s="2"/>
      <c r="L7" s="2"/>
      <c r="M7" s="2"/>
      <c r="N7" s="2"/>
      <c r="O7" s="2"/>
      <c r="P7" s="2"/>
      <c r="Q7" s="2"/>
      <c r="R7" s="2"/>
      <c r="S7" s="2"/>
    </row>
    <row r="8" customFormat="false" ht="12.75" hidden="false" customHeight="true" outlineLevel="0" collapsed="false">
      <c r="A8" s="56" t="s">
        <v>151</v>
      </c>
      <c r="B8" s="56" t="str">
        <f aca="false" t="array" ref="B8:B8">INDEX(Countries!$D$2:$D$255, MATCH(A8, Countries!$B$2:$B$255, 0))</f>
        <v>COL</v>
      </c>
      <c r="C8" s="56" t="s">
        <v>145</v>
      </c>
      <c r="D8" s="50" t="n">
        <v>4497</v>
      </c>
      <c r="E8" s="50"/>
      <c r="F8" s="50" t="n">
        <v>2343</v>
      </c>
      <c r="G8" s="51" t="s">
        <v>191</v>
      </c>
      <c r="H8" s="51"/>
      <c r="I8" s="51" t="s">
        <v>192</v>
      </c>
      <c r="J8" s="2"/>
      <c r="K8" s="2"/>
      <c r="L8" s="2"/>
      <c r="M8" s="2"/>
      <c r="N8" s="2"/>
      <c r="O8" s="2"/>
      <c r="P8" s="2"/>
      <c r="Q8" s="2"/>
      <c r="R8" s="2"/>
      <c r="S8" s="2"/>
    </row>
    <row r="9" customFormat="false" ht="12.75" hidden="false" customHeight="true" outlineLevel="0" collapsed="false">
      <c r="A9" s="56" t="s">
        <v>152</v>
      </c>
      <c r="B9" s="56" t="str">
        <f aca="false" t="array" ref="B9:B9">INDEX(Countries!$D$2:$D$255, MATCH(A9, Countries!$B$2:$B$255, 0))</f>
        <v>IND</v>
      </c>
      <c r="C9" s="56" t="s">
        <v>145</v>
      </c>
      <c r="D9" s="50" t="n">
        <v>686</v>
      </c>
      <c r="E9" s="50"/>
      <c r="F9" s="50" t="n">
        <v>17900</v>
      </c>
      <c r="G9" s="51" t="s">
        <v>193</v>
      </c>
      <c r="H9" s="51"/>
      <c r="I9" s="51" t="s">
        <v>192</v>
      </c>
      <c r="J9" s="2"/>
      <c r="K9" s="2"/>
      <c r="L9" s="2"/>
      <c r="M9" s="2"/>
      <c r="N9" s="2"/>
      <c r="O9" s="2"/>
      <c r="P9" s="2"/>
      <c r="Q9" s="2"/>
      <c r="R9" s="2"/>
      <c r="S9" s="2"/>
    </row>
    <row r="10" customFormat="false" ht="12.75" hidden="false" customHeight="true" outlineLevel="0" collapsed="false">
      <c r="A10" s="56" t="s">
        <v>153</v>
      </c>
      <c r="B10" s="56" t="str">
        <f aca="false" t="array" ref="B10:B10">INDEX(Countries!$D$2:$D$255, MATCH(A10, Countries!$B$2:$B$255, 0))</f>
        <v>CHN</v>
      </c>
      <c r="C10" s="56" t="s">
        <v>145</v>
      </c>
      <c r="D10" s="50" t="n">
        <v>2867</v>
      </c>
      <c r="E10" s="50"/>
      <c r="F10" s="50" t="n">
        <v>144795</v>
      </c>
      <c r="G10" s="51" t="s">
        <v>192</v>
      </c>
      <c r="H10" s="51"/>
      <c r="I10" s="51" t="s">
        <v>194</v>
      </c>
      <c r="J10" s="2"/>
      <c r="K10" s="2"/>
      <c r="L10" s="2"/>
      <c r="M10" s="2"/>
      <c r="N10" s="2"/>
      <c r="O10" s="2"/>
      <c r="P10" s="2"/>
      <c r="Q10" s="2"/>
      <c r="R10" s="2"/>
      <c r="S10" s="2"/>
    </row>
    <row r="11" customFormat="false" ht="12.75" hidden="false" customHeight="true" outlineLevel="0" collapsed="false">
      <c r="A11" s="51" t="s">
        <v>195</v>
      </c>
      <c r="B11" s="56" t="str">
        <f aca="false" t="array" ref="B11:B11">INDEX(Countries!$D$2:$D$255, MATCH(A11, Countries!$B$2:$B$255, 0))</f>
        <v>ECU</v>
      </c>
      <c r="C11" s="56" t="s">
        <v>145</v>
      </c>
      <c r="D11" s="50" t="n">
        <v>2500</v>
      </c>
      <c r="E11" s="50"/>
      <c r="F11" s="50"/>
      <c r="G11" s="51" t="s">
        <v>196</v>
      </c>
      <c r="H11" s="51" t="s">
        <v>196</v>
      </c>
      <c r="I11" s="51" t="s">
        <v>196</v>
      </c>
      <c r="J11" s="64"/>
      <c r="K11" s="64"/>
      <c r="L11" s="64"/>
      <c r="M11" s="64"/>
      <c r="N11" s="64"/>
      <c r="O11" s="64"/>
      <c r="P11" s="64"/>
      <c r="Q11" s="64"/>
      <c r="R11" s="64"/>
      <c r="S11" s="64"/>
    </row>
    <row r="12" customFormat="false" ht="12.75" hidden="false" customHeight="true" outlineLevel="0" collapsed="false">
      <c r="A12" s="56" t="s">
        <v>143</v>
      </c>
      <c r="B12" s="56" t="str">
        <f aca="false" t="array" ref="B12:B12">INDEX(Countries!$D$2:$D$255, MATCH(A12, Countries!$B$2:$B$255, 0))</f>
        <v>USA</v>
      </c>
      <c r="C12" s="56" t="s">
        <v>154</v>
      </c>
      <c r="D12" s="50" t="n">
        <v>38724.9790672618</v>
      </c>
      <c r="E12" s="50"/>
      <c r="F12" s="50"/>
      <c r="G12" s="51" t="s">
        <v>184</v>
      </c>
      <c r="H12" s="51" t="s">
        <v>184</v>
      </c>
      <c r="I12" s="51" t="s">
        <v>184</v>
      </c>
      <c r="J12" s="2"/>
      <c r="K12" s="2"/>
      <c r="L12" s="2"/>
      <c r="M12" s="2"/>
      <c r="N12" s="2"/>
      <c r="O12" s="2"/>
      <c r="P12" s="2"/>
      <c r="Q12" s="2"/>
      <c r="R12" s="2"/>
      <c r="S12" s="2"/>
    </row>
    <row r="13" customFormat="false" ht="12.75" hidden="false" customHeight="true" outlineLevel="0" collapsed="false">
      <c r="A13" s="56" t="s">
        <v>146</v>
      </c>
      <c r="B13" s="56" t="str">
        <f aca="false" t="array" ref="B13:B13">INDEX(Countries!$D$2:$D$255, MATCH(A13, Countries!$B$2:$B$255, 0))</f>
        <v>IDN</v>
      </c>
      <c r="C13" s="56" t="s">
        <v>154</v>
      </c>
      <c r="D13" s="50" t="n">
        <v>5478.52855163922</v>
      </c>
      <c r="E13" s="50"/>
      <c r="F13" s="50"/>
      <c r="G13" s="51" t="s">
        <v>185</v>
      </c>
      <c r="H13" s="51"/>
      <c r="I13" s="51" t="s">
        <v>186</v>
      </c>
      <c r="J13" s="2"/>
      <c r="K13" s="2"/>
      <c r="L13" s="2"/>
      <c r="M13" s="2"/>
      <c r="N13" s="2"/>
      <c r="O13" s="2"/>
      <c r="P13" s="2"/>
      <c r="Q13" s="2"/>
      <c r="R13" s="2"/>
      <c r="S13" s="2"/>
    </row>
    <row r="14" customFormat="false" ht="12.75" hidden="false" customHeight="true" outlineLevel="0" collapsed="false">
      <c r="A14" s="56" t="s">
        <v>147</v>
      </c>
      <c r="B14" s="56" t="str">
        <f aca="false" t="array" ref="B14:B14">INDEX(Countries!$D$2:$D$255, MATCH(A14, Countries!$B$2:$B$255, 0))</f>
        <v>AUS</v>
      </c>
      <c r="C14" s="56" t="s">
        <v>154</v>
      </c>
      <c r="D14" s="50" t="n">
        <v>24653.3784823765</v>
      </c>
      <c r="E14" s="50"/>
      <c r="F14" s="50"/>
      <c r="G14" s="51" t="s">
        <v>187</v>
      </c>
      <c r="H14" s="51"/>
      <c r="I14" s="51" t="s">
        <v>188</v>
      </c>
      <c r="J14" s="2"/>
      <c r="K14" s="2"/>
      <c r="L14" s="2"/>
      <c r="M14" s="2"/>
      <c r="N14" s="2"/>
      <c r="O14" s="2"/>
      <c r="P14" s="2"/>
      <c r="Q14" s="2"/>
      <c r="R14" s="2"/>
      <c r="S14" s="2"/>
    </row>
    <row r="15" customFormat="false" ht="12.75" hidden="false" customHeight="true" outlineLevel="0" collapsed="false">
      <c r="A15" s="56" t="s">
        <v>148</v>
      </c>
      <c r="B15" s="56" t="str">
        <f aca="false" t="array" ref="B15:B15">INDEX(Countries!$D$2:$D$255, MATCH(A15, Countries!$B$2:$B$255, 0))</f>
        <v>BHS</v>
      </c>
      <c r="C15" s="56" t="s">
        <v>154</v>
      </c>
      <c r="D15" s="50" t="n">
        <v>72987.6966292135</v>
      </c>
      <c r="E15" s="50"/>
      <c r="F15" s="50"/>
      <c r="G15" s="51" t="s">
        <v>189</v>
      </c>
      <c r="H15" s="51"/>
      <c r="I15" s="51" t="s">
        <v>184</v>
      </c>
      <c r="J15" s="2"/>
      <c r="K15" s="2"/>
      <c r="L15" s="2"/>
      <c r="M15" s="2"/>
      <c r="N15" s="2"/>
      <c r="O15" s="2"/>
      <c r="P15" s="2"/>
      <c r="Q15" s="2"/>
      <c r="R15" s="2"/>
      <c r="S15" s="2"/>
    </row>
    <row r="16" customFormat="false" ht="12.75" hidden="false" customHeight="true" outlineLevel="0" collapsed="false">
      <c r="A16" s="56" t="s">
        <v>149</v>
      </c>
      <c r="B16" s="56" t="str">
        <f aca="false" t="array" ref="B16:B16">INDEX(Countries!$D$2:$D$255, MATCH(A16, Countries!$B$2:$B$255, 0))</f>
        <v>KEN</v>
      </c>
      <c r="C16" s="56" t="s">
        <v>154</v>
      </c>
      <c r="D16" s="50" t="n">
        <v>1369.6321379098</v>
      </c>
      <c r="E16" s="50"/>
      <c r="F16" s="50"/>
      <c r="G16" s="51" t="s">
        <v>190</v>
      </c>
      <c r="H16" s="51"/>
      <c r="I16" s="51" t="s">
        <v>188</v>
      </c>
      <c r="J16" s="2"/>
      <c r="K16" s="2"/>
      <c r="L16" s="2"/>
      <c r="M16" s="2"/>
      <c r="N16" s="2"/>
      <c r="O16" s="2"/>
      <c r="P16" s="2"/>
      <c r="Q16" s="2"/>
      <c r="R16" s="2"/>
      <c r="S16" s="2"/>
    </row>
    <row r="17" customFormat="false" ht="12.75" hidden="false" customHeight="true" outlineLevel="0" collapsed="false">
      <c r="A17" s="56" t="s">
        <v>150</v>
      </c>
      <c r="B17" s="56" t="str">
        <f aca="false" t="array" ref="B17:B17">INDEX(Countries!$D$2:$D$255, MATCH(A17, Countries!$B$2:$B$255, 0))</f>
        <v>MEX</v>
      </c>
      <c r="C17" s="56" t="s">
        <v>154</v>
      </c>
      <c r="D17" s="50" t="n">
        <v>43789.8787132523</v>
      </c>
      <c r="E17" s="50"/>
      <c r="F17" s="50"/>
      <c r="G17" s="51" t="s">
        <v>184</v>
      </c>
      <c r="H17" s="51" t="s">
        <v>184</v>
      </c>
      <c r="I17" s="51" t="s">
        <v>184</v>
      </c>
      <c r="J17" s="2"/>
      <c r="K17" s="2"/>
      <c r="L17" s="2"/>
      <c r="M17" s="2"/>
      <c r="N17" s="2"/>
      <c r="O17" s="2"/>
      <c r="P17" s="2"/>
      <c r="Q17" s="2"/>
      <c r="R17" s="2"/>
      <c r="S17" s="2"/>
    </row>
    <row r="18" customFormat="false" ht="12.75" hidden="false" customHeight="true" outlineLevel="0" collapsed="false">
      <c r="A18" s="56" t="s">
        <v>151</v>
      </c>
      <c r="B18" s="56" t="str">
        <f aca="false" t="array" ref="B18:B18">INDEX(Countries!$D$2:$D$255, MATCH(A18, Countries!$B$2:$B$255, 0))</f>
        <v>COL</v>
      </c>
      <c r="C18" s="56" t="s">
        <v>154</v>
      </c>
      <c r="D18" s="50" t="n">
        <v>12318.4714483608</v>
      </c>
      <c r="E18" s="50"/>
      <c r="F18" s="50"/>
      <c r="G18" s="51" t="s">
        <v>191</v>
      </c>
      <c r="H18" s="51"/>
      <c r="I18" s="51" t="s">
        <v>192</v>
      </c>
      <c r="J18" s="2"/>
      <c r="K18" s="2"/>
      <c r="L18" s="2"/>
      <c r="M18" s="2"/>
      <c r="N18" s="2"/>
      <c r="O18" s="2"/>
      <c r="P18" s="2"/>
      <c r="Q18" s="2"/>
      <c r="R18" s="2"/>
      <c r="S18" s="2"/>
    </row>
    <row r="19" customFormat="false" ht="12.75" hidden="false" customHeight="true" outlineLevel="0" collapsed="false">
      <c r="A19" s="56" t="s">
        <v>152</v>
      </c>
      <c r="B19" s="56" t="str">
        <f aca="false" t="array" ref="B19:B19">INDEX(Countries!$D$2:$D$255, MATCH(A19, Countries!$B$2:$B$255, 0))</f>
        <v>IND</v>
      </c>
      <c r="C19" s="56" t="s">
        <v>154</v>
      </c>
      <c r="D19" s="50" t="n">
        <v>1879.13529321225</v>
      </c>
      <c r="E19" s="50"/>
      <c r="F19" s="50"/>
      <c r="G19" s="51" t="s">
        <v>193</v>
      </c>
      <c r="H19" s="51"/>
      <c r="I19" s="51" t="s">
        <v>192</v>
      </c>
      <c r="J19" s="2"/>
      <c r="K19" s="2"/>
      <c r="L19" s="2"/>
      <c r="M19" s="2"/>
      <c r="N19" s="2"/>
      <c r="O19" s="2"/>
      <c r="P19" s="2"/>
      <c r="Q19" s="2"/>
      <c r="R19" s="2"/>
      <c r="S19" s="2"/>
    </row>
    <row r="20" customFormat="false" ht="12.75" hidden="false" customHeight="true" outlineLevel="0" collapsed="false">
      <c r="A20" s="56" t="s">
        <v>153</v>
      </c>
      <c r="B20" s="56" t="str">
        <f aca="false" t="array" ref="B20:B20">INDEX(Countries!$D$2:$D$255, MATCH(A20, Countries!$B$2:$B$255, 0))</f>
        <v>CHN</v>
      </c>
      <c r="C20" s="56" t="s">
        <v>154</v>
      </c>
      <c r="D20" s="50" t="n">
        <v>7853.47067877482</v>
      </c>
      <c r="E20" s="50"/>
      <c r="F20" s="50"/>
      <c r="G20" s="51" t="s">
        <v>192</v>
      </c>
      <c r="H20" s="51"/>
      <c r="I20" s="51" t="s">
        <v>194</v>
      </c>
      <c r="J20" s="2"/>
      <c r="K20" s="2"/>
      <c r="L20" s="2"/>
      <c r="M20" s="2"/>
      <c r="N20" s="2"/>
      <c r="O20" s="2"/>
      <c r="P20" s="2"/>
      <c r="Q20" s="2"/>
      <c r="R20" s="2"/>
      <c r="S20" s="2"/>
    </row>
    <row r="21" customFormat="false" ht="12.75" hidden="false" customHeight="true" outlineLevel="0" collapsed="false">
      <c r="A21" s="51" t="s">
        <v>195</v>
      </c>
      <c r="B21" s="56" t="str">
        <f aca="false" t="array" ref="B21:B21">INDEX(Countries!$D$2:$D$255, MATCH(A21, Countries!$B$2:$B$255, 0))</f>
        <v>ECU</v>
      </c>
      <c r="C21" s="56" t="s">
        <v>154</v>
      </c>
      <c r="D21" s="50"/>
      <c r="E21" s="50"/>
      <c r="F21" s="50"/>
      <c r="G21" s="51" t="s">
        <v>196</v>
      </c>
      <c r="H21" s="51" t="s">
        <v>196</v>
      </c>
      <c r="I21" s="51" t="s">
        <v>196</v>
      </c>
      <c r="J21" s="2"/>
      <c r="K21" s="2"/>
      <c r="L21" s="2"/>
      <c r="M21" s="2"/>
      <c r="N21" s="2"/>
      <c r="O21" s="2"/>
      <c r="P21" s="2"/>
      <c r="Q21" s="2"/>
      <c r="R21" s="2"/>
      <c r="S21" s="2"/>
    </row>
    <row r="22" customFormat="false" ht="12.75" hidden="false" customHeight="true" outlineLevel="0" collapsed="false">
      <c r="A22" s="56" t="s">
        <v>143</v>
      </c>
      <c r="B22" s="56" t="str">
        <f aca="false" t="array" ref="B22:B22">INDEX(Countries!$D$2:$D$255, MATCH(A22, Countries!$B$2:$B$255, 0))</f>
        <v>USA</v>
      </c>
      <c r="C22" s="56" t="s">
        <v>155</v>
      </c>
      <c r="D22" s="50" t="n">
        <v>24344.2752039403</v>
      </c>
      <c r="E22" s="50" t="n">
        <v>176641.936893951</v>
      </c>
      <c r="F22" s="50" t="n">
        <v>189774.103740188</v>
      </c>
      <c r="G22" s="51" t="s">
        <v>184</v>
      </c>
      <c r="H22" s="51" t="s">
        <v>184</v>
      </c>
      <c r="I22" s="51" t="s">
        <v>184</v>
      </c>
      <c r="J22" s="2"/>
      <c r="K22" s="2"/>
      <c r="L22" s="2"/>
      <c r="M22" s="2"/>
      <c r="N22" s="2"/>
      <c r="O22" s="2"/>
      <c r="P22" s="2"/>
      <c r="Q22" s="2"/>
      <c r="R22" s="2"/>
      <c r="S22" s="2"/>
    </row>
    <row r="23" customFormat="false" ht="12.75" hidden="false" customHeight="true" outlineLevel="0" collapsed="false">
      <c r="A23" s="56" t="s">
        <v>146</v>
      </c>
      <c r="B23" s="56" t="str">
        <f aca="false" t="array" ref="B23:B23">INDEX(Countries!$D$2:$D$255, MATCH(A23, Countries!$B$2:$B$255, 0))</f>
        <v>IDN</v>
      </c>
      <c r="C23" s="56" t="s">
        <v>155</v>
      </c>
      <c r="D23" s="50" t="n">
        <v>3444.05110050793</v>
      </c>
      <c r="E23" s="50"/>
      <c r="F23" s="50" t="n">
        <v>6715.89964599046</v>
      </c>
      <c r="G23" s="51" t="s">
        <v>185</v>
      </c>
      <c r="H23" s="51"/>
      <c r="I23" s="51" t="s">
        <v>186</v>
      </c>
      <c r="J23" s="2"/>
      <c r="K23" s="2"/>
      <c r="L23" s="2"/>
      <c r="M23" s="2"/>
      <c r="N23" s="2"/>
      <c r="O23" s="2"/>
      <c r="P23" s="2"/>
      <c r="Q23" s="2"/>
      <c r="R23" s="2"/>
      <c r="S23" s="2"/>
    </row>
    <row r="24" customFormat="false" ht="12.75" hidden="false" customHeight="true" outlineLevel="0" collapsed="false">
      <c r="A24" s="56" t="s">
        <v>147</v>
      </c>
      <c r="B24" s="56" t="str">
        <f aca="false" t="array" ref="B24:B24">INDEX(Countries!$D$2:$D$255, MATCH(A24, Countries!$B$2:$B$255, 0))</f>
        <v>AUS</v>
      </c>
      <c r="C24" s="56" t="s">
        <v>155</v>
      </c>
      <c r="D24" s="50" t="n">
        <v>15498.2299522857</v>
      </c>
      <c r="E24" s="50"/>
      <c r="F24" s="50" t="n">
        <v>22386.3321533015</v>
      </c>
      <c r="G24" s="51" t="s">
        <v>187</v>
      </c>
      <c r="H24" s="51"/>
      <c r="I24" s="51" t="s">
        <v>188</v>
      </c>
      <c r="J24" s="2"/>
      <c r="K24" s="2"/>
      <c r="L24" s="2"/>
      <c r="M24" s="2"/>
      <c r="N24" s="2"/>
      <c r="O24" s="2"/>
      <c r="P24" s="2"/>
      <c r="Q24" s="2"/>
      <c r="R24" s="2"/>
      <c r="S24" s="2"/>
    </row>
    <row r="25" customFormat="false" ht="12.75" hidden="false" customHeight="true" outlineLevel="0" collapsed="false">
      <c r="A25" s="56" t="s">
        <v>148</v>
      </c>
      <c r="B25" s="56" t="str">
        <f aca="false" t="array" ref="B25:B25">INDEX(Countries!$D$2:$D$255, MATCH(A25, Countries!$B$2:$B$255, 0))</f>
        <v>BHS</v>
      </c>
      <c r="C25" s="56" t="s">
        <v>155</v>
      </c>
      <c r="D25" s="50" t="n">
        <v>45883.3707865169</v>
      </c>
      <c r="E25" s="50"/>
      <c r="F25" s="50" t="n">
        <v>70880.2936740034</v>
      </c>
      <c r="G25" s="51" t="s">
        <v>189</v>
      </c>
      <c r="H25" s="51"/>
      <c r="I25" s="51" t="s">
        <v>184</v>
      </c>
      <c r="J25" s="2"/>
      <c r="K25" s="2"/>
      <c r="L25" s="2"/>
      <c r="M25" s="2"/>
      <c r="N25" s="2"/>
      <c r="O25" s="2"/>
      <c r="P25" s="2"/>
      <c r="Q25" s="2"/>
      <c r="R25" s="2"/>
      <c r="S25" s="2"/>
    </row>
    <row r="26" customFormat="false" ht="12.75" hidden="false" customHeight="true" outlineLevel="0" collapsed="false">
      <c r="A26" s="56" t="s">
        <v>149</v>
      </c>
      <c r="B26" s="56" t="str">
        <f aca="false" t="array" ref="B26:B26">INDEX(Countries!$D$2:$D$255, MATCH(A26, Countries!$B$2:$B$255, 0))</f>
        <v>KEN</v>
      </c>
      <c r="C26" s="56" t="s">
        <v>155</v>
      </c>
      <c r="D26" s="50" t="n">
        <v>861.012775126982</v>
      </c>
      <c r="E26" s="50"/>
      <c r="F26" s="50" t="n">
        <v>1015.99507464984</v>
      </c>
      <c r="G26" s="51" t="s">
        <v>190</v>
      </c>
      <c r="H26" s="51"/>
      <c r="I26" s="51" t="s">
        <v>188</v>
      </c>
      <c r="J26" s="2"/>
      <c r="K26" s="2"/>
      <c r="L26" s="2"/>
      <c r="M26" s="2"/>
      <c r="N26" s="2"/>
      <c r="O26" s="2"/>
      <c r="P26" s="2"/>
      <c r="Q26" s="2"/>
      <c r="R26" s="2"/>
      <c r="S26" s="2"/>
    </row>
    <row r="27" customFormat="false" ht="12.75" hidden="false" customHeight="true" outlineLevel="0" collapsed="false">
      <c r="A27" s="56" t="s">
        <v>150</v>
      </c>
      <c r="B27" s="56" t="str">
        <f aca="false" t="array" ref="B27:B27">INDEX(Countries!$D$2:$D$255, MATCH(A27, Countries!$B$2:$B$255, 0))</f>
        <v>MEX</v>
      </c>
      <c r="C27" s="56" t="s">
        <v>155</v>
      </c>
      <c r="D27" s="50" t="n">
        <v>27528.3004463599</v>
      </c>
      <c r="E27" s="50" t="n">
        <v>13727.9876866246</v>
      </c>
      <c r="F27" s="50" t="n">
        <v>4615.02847468062</v>
      </c>
      <c r="G27" s="51" t="s">
        <v>184</v>
      </c>
      <c r="H27" s="51" t="s">
        <v>184</v>
      </c>
      <c r="I27" s="51" t="s">
        <v>184</v>
      </c>
      <c r="J27" s="2"/>
      <c r="K27" s="2"/>
      <c r="L27" s="2"/>
      <c r="M27" s="2"/>
      <c r="N27" s="2"/>
      <c r="O27" s="2"/>
      <c r="P27" s="2"/>
      <c r="Q27" s="2"/>
      <c r="R27" s="2"/>
      <c r="S27" s="2"/>
    </row>
    <row r="28" customFormat="false" ht="12.75" hidden="false" customHeight="true" outlineLevel="0" collapsed="false">
      <c r="A28" s="56" t="s">
        <v>151</v>
      </c>
      <c r="B28" s="56" t="str">
        <f aca="false" t="array" ref="B28:B28">INDEX(Countries!$D$2:$D$255, MATCH(A28, Countries!$B$2:$B$255, 0))</f>
        <v>COL</v>
      </c>
      <c r="C28" s="56" t="s">
        <v>155</v>
      </c>
      <c r="D28" s="50" t="n">
        <v>7743.94889949207</v>
      </c>
      <c r="E28" s="50"/>
      <c r="F28" s="50" t="n">
        <v>4034.70586424504</v>
      </c>
      <c r="G28" s="51" t="s">
        <v>191</v>
      </c>
      <c r="H28" s="51"/>
      <c r="I28" s="51" t="s">
        <v>192</v>
      </c>
      <c r="J28" s="2"/>
      <c r="K28" s="2"/>
      <c r="L28" s="2"/>
      <c r="M28" s="2"/>
      <c r="N28" s="2"/>
      <c r="O28" s="2"/>
      <c r="P28" s="2"/>
      <c r="Q28" s="2"/>
      <c r="R28" s="2"/>
      <c r="S28" s="2"/>
    </row>
    <row r="29" customFormat="false" ht="12.75" hidden="false" customHeight="true" outlineLevel="0" collapsed="false">
      <c r="A29" s="56" t="s">
        <v>152</v>
      </c>
      <c r="B29" s="56" t="str">
        <f aca="false" t="array" ref="B29:B29">INDEX(Countries!$D$2:$D$255, MATCH(A29, Countries!$B$2:$B$255, 0))</f>
        <v>IND</v>
      </c>
      <c r="C29" s="56" t="s">
        <v>155</v>
      </c>
      <c r="D29" s="50" t="n">
        <v>1181.30952747422</v>
      </c>
      <c r="E29" s="50"/>
      <c r="F29" s="50" t="n">
        <v>30824.2573495459</v>
      </c>
      <c r="G29" s="51" t="s">
        <v>193</v>
      </c>
      <c r="H29" s="51"/>
      <c r="I29" s="51" t="s">
        <v>192</v>
      </c>
      <c r="J29" s="2"/>
      <c r="K29" s="2"/>
      <c r="L29" s="2"/>
      <c r="M29" s="2"/>
      <c r="N29" s="2"/>
      <c r="O29" s="2"/>
      <c r="P29" s="2"/>
      <c r="Q29" s="2"/>
      <c r="R29" s="2"/>
      <c r="S29" s="2"/>
    </row>
    <row r="30" customFormat="false" ht="12.75" hidden="false" customHeight="true" outlineLevel="0" collapsed="false">
      <c r="A30" s="56" t="s">
        <v>153</v>
      </c>
      <c r="B30" s="56" t="str">
        <f aca="false" t="array" ref="B30:B30">INDEX(Countries!$D$2:$D$255, MATCH(A30, Countries!$B$2:$B$255, 0))</f>
        <v>CHN</v>
      </c>
      <c r="C30" s="56" t="s">
        <v>155</v>
      </c>
      <c r="D30" s="50" t="n">
        <v>4937.04725257811</v>
      </c>
      <c r="E30" s="50"/>
      <c r="F30" s="50" t="n">
        <v>249340.689549023</v>
      </c>
      <c r="G30" s="51" t="s">
        <v>192</v>
      </c>
      <c r="H30" s="51"/>
      <c r="I30" s="51" t="s">
        <v>194</v>
      </c>
      <c r="J30" s="2"/>
      <c r="K30" s="2"/>
      <c r="L30" s="2"/>
      <c r="M30" s="2"/>
      <c r="N30" s="2"/>
      <c r="O30" s="2"/>
      <c r="P30" s="2"/>
      <c r="Q30" s="2"/>
      <c r="R30" s="2"/>
      <c r="S30" s="2"/>
    </row>
    <row r="31" customFormat="false" ht="12.75" hidden="false" customHeight="true" outlineLevel="0" collapsed="false">
      <c r="A31" s="51" t="s">
        <v>195</v>
      </c>
      <c r="B31" s="56" t="str">
        <f aca="false" t="array" ref="B31:B31">INDEX(Countries!$D$2:$D$255, MATCH(A31, Countries!$B$2:$B$255, 0))</f>
        <v>ECU</v>
      </c>
      <c r="C31" s="56" t="s">
        <v>155</v>
      </c>
      <c r="D31" s="50"/>
      <c r="E31" s="50"/>
      <c r="F31" s="50"/>
      <c r="G31" s="51" t="s">
        <v>196</v>
      </c>
      <c r="H31" s="51" t="s">
        <v>196</v>
      </c>
      <c r="I31" s="51" t="s">
        <v>196</v>
      </c>
      <c r="J31" s="2"/>
      <c r="K31" s="2"/>
      <c r="L31" s="2"/>
      <c r="M31" s="2"/>
      <c r="N31" s="2"/>
      <c r="O31" s="2"/>
      <c r="P31" s="2"/>
      <c r="Q31" s="2"/>
      <c r="R31" s="2"/>
      <c r="S31" s="2"/>
    </row>
    <row r="32" customFormat="false" ht="12.75" hidden="false" customHeight="true" outlineLevel="0" collapsed="false">
      <c r="A32" s="51"/>
      <c r="B32" s="51"/>
      <c r="C32" s="51"/>
      <c r="D32" s="50"/>
      <c r="E32" s="50"/>
      <c r="F32" s="50"/>
      <c r="G32" s="51"/>
      <c r="H32" s="51"/>
      <c r="I32" s="51"/>
      <c r="J32" s="2"/>
      <c r="K32" s="2"/>
      <c r="L32" s="2"/>
      <c r="M32" s="2"/>
      <c r="N32" s="2"/>
      <c r="O32" s="2"/>
      <c r="P32" s="2"/>
      <c r="Q32" s="2"/>
      <c r="R32" s="2"/>
      <c r="S32" s="2"/>
    </row>
    <row r="33" customFormat="false" ht="12.75" hidden="false" customHeight="true" outlineLevel="0" collapsed="false">
      <c r="A33" s="51"/>
      <c r="B33" s="51"/>
      <c r="C33" s="51"/>
      <c r="D33" s="50"/>
      <c r="E33" s="50"/>
      <c r="F33" s="50"/>
      <c r="G33" s="51"/>
      <c r="H33" s="51"/>
      <c r="I33" s="51"/>
      <c r="J33" s="2"/>
      <c r="K33" s="2"/>
      <c r="L33" s="2"/>
      <c r="M33" s="2"/>
      <c r="N33" s="2"/>
      <c r="O33" s="2"/>
      <c r="P33" s="2"/>
      <c r="Q33" s="2"/>
      <c r="R33" s="2"/>
      <c r="S33" s="2"/>
    </row>
    <row r="34" customFormat="false" ht="12.75" hidden="false" customHeight="true" outlineLevel="0" collapsed="false">
      <c r="A34" s="51"/>
      <c r="B34" s="51"/>
      <c r="C34" s="51"/>
      <c r="D34" s="50"/>
      <c r="E34" s="50"/>
      <c r="F34" s="50"/>
      <c r="G34" s="51"/>
      <c r="H34" s="51"/>
      <c r="I34" s="51"/>
      <c r="J34" s="2"/>
      <c r="K34" s="2"/>
      <c r="L34" s="2"/>
      <c r="M34" s="2"/>
      <c r="N34" s="2"/>
      <c r="O34" s="2"/>
      <c r="P34" s="2"/>
      <c r="Q34" s="2"/>
      <c r="R34" s="2"/>
      <c r="S34" s="2"/>
    </row>
    <row r="35" customFormat="false" ht="12.75" hidden="false" customHeight="true" outlineLevel="0" collapsed="false">
      <c r="A35" s="51"/>
      <c r="B35" s="51"/>
      <c r="C35" s="51"/>
      <c r="D35" s="50"/>
      <c r="E35" s="50"/>
      <c r="F35" s="50"/>
      <c r="G35" s="51"/>
      <c r="H35" s="51"/>
      <c r="I35" s="51"/>
      <c r="J35" s="2"/>
      <c r="K35" s="2"/>
      <c r="L35" s="2"/>
      <c r="M35" s="2"/>
      <c r="N35" s="2"/>
      <c r="O35" s="2"/>
      <c r="P35" s="2"/>
      <c r="Q35" s="2"/>
      <c r="R35" s="2"/>
      <c r="S35" s="2"/>
    </row>
    <row r="36" customFormat="false" ht="12.75" hidden="false" customHeight="true" outlineLevel="0" collapsed="false">
      <c r="A36" s="51"/>
      <c r="B36" s="51"/>
      <c r="C36" s="51"/>
      <c r="D36" s="50"/>
      <c r="E36" s="50"/>
      <c r="F36" s="50"/>
      <c r="G36" s="51"/>
      <c r="H36" s="51"/>
      <c r="I36" s="51"/>
      <c r="J36" s="2"/>
      <c r="K36" s="2"/>
      <c r="L36" s="2"/>
      <c r="M36" s="2"/>
      <c r="N36" s="2"/>
      <c r="O36" s="2"/>
      <c r="P36" s="2"/>
      <c r="Q36" s="2"/>
      <c r="R36" s="2"/>
      <c r="S36" s="2"/>
    </row>
    <row r="37" customFormat="false" ht="12.75" hidden="false" customHeight="true" outlineLevel="0" collapsed="false">
      <c r="A37" s="51"/>
      <c r="B37" s="51"/>
      <c r="C37" s="51"/>
      <c r="D37" s="50"/>
      <c r="E37" s="50"/>
      <c r="F37" s="50"/>
      <c r="G37" s="51"/>
      <c r="H37" s="51"/>
      <c r="I37" s="51"/>
      <c r="J37" s="2"/>
      <c r="K37" s="2"/>
      <c r="L37" s="2"/>
      <c r="M37" s="2"/>
      <c r="N37" s="2"/>
      <c r="O37" s="2"/>
      <c r="P37" s="2"/>
      <c r="Q37" s="2"/>
      <c r="R37" s="2"/>
      <c r="S37" s="2"/>
    </row>
    <row r="38" customFormat="false" ht="12.75" hidden="false" customHeight="true" outlineLevel="0" collapsed="false">
      <c r="A38" s="51"/>
      <c r="B38" s="51"/>
      <c r="C38" s="51"/>
      <c r="D38" s="50"/>
      <c r="E38" s="50"/>
      <c r="F38" s="50"/>
      <c r="G38" s="51"/>
      <c r="H38" s="51"/>
      <c r="I38" s="51"/>
      <c r="J38" s="2"/>
      <c r="K38" s="2"/>
      <c r="L38" s="2"/>
      <c r="M38" s="2"/>
      <c r="N38" s="2"/>
      <c r="O38" s="2"/>
      <c r="P38" s="2"/>
      <c r="Q38" s="2"/>
      <c r="R38" s="2"/>
      <c r="S38" s="2"/>
    </row>
    <row r="39" customFormat="false" ht="12.75" hidden="false" customHeight="true" outlineLevel="0" collapsed="false">
      <c r="A39" s="51"/>
      <c r="B39" s="51"/>
      <c r="C39" s="51"/>
      <c r="D39" s="50"/>
      <c r="E39" s="50"/>
      <c r="F39" s="50"/>
      <c r="G39" s="51"/>
      <c r="H39" s="51"/>
      <c r="I39" s="51"/>
      <c r="J39" s="2"/>
      <c r="K39" s="2"/>
      <c r="L39" s="2"/>
      <c r="M39" s="2"/>
      <c r="N39" s="2"/>
      <c r="O39" s="2"/>
      <c r="P39" s="2"/>
      <c r="Q39" s="2"/>
      <c r="R39" s="2"/>
      <c r="S39" s="2"/>
    </row>
    <row r="40" customFormat="false" ht="12.75" hidden="false" customHeight="true" outlineLevel="0" collapsed="false">
      <c r="A40" s="51"/>
      <c r="B40" s="51"/>
      <c r="C40" s="51"/>
      <c r="D40" s="50"/>
      <c r="E40" s="50"/>
      <c r="F40" s="50"/>
      <c r="G40" s="51"/>
      <c r="H40" s="51"/>
      <c r="I40" s="51"/>
      <c r="J40" s="2"/>
      <c r="K40" s="2"/>
      <c r="L40" s="2"/>
      <c r="M40" s="2"/>
      <c r="N40" s="2"/>
      <c r="O40" s="2"/>
      <c r="P40" s="2"/>
      <c r="Q40" s="2"/>
      <c r="R40" s="2"/>
      <c r="S40" s="2"/>
    </row>
    <row r="41" customFormat="false" ht="12.75" hidden="false" customHeight="true" outlineLevel="0" collapsed="false">
      <c r="A41" s="51"/>
      <c r="B41" s="51"/>
      <c r="C41" s="51"/>
      <c r="D41" s="50"/>
      <c r="E41" s="50"/>
      <c r="F41" s="50"/>
      <c r="G41" s="51"/>
      <c r="H41" s="51"/>
      <c r="I41" s="51"/>
      <c r="J41" s="2"/>
      <c r="K41" s="2"/>
      <c r="L41" s="2"/>
      <c r="M41" s="2"/>
      <c r="N41" s="2"/>
      <c r="O41" s="2"/>
      <c r="P41" s="2"/>
      <c r="Q41" s="2"/>
      <c r="R41" s="2"/>
      <c r="S41" s="2"/>
    </row>
    <row r="42" customFormat="false" ht="12.75" hidden="false" customHeight="true" outlineLevel="0" collapsed="false">
      <c r="A42" s="51"/>
      <c r="B42" s="51"/>
      <c r="C42" s="51"/>
      <c r="D42" s="50"/>
      <c r="E42" s="50"/>
      <c r="F42" s="50"/>
      <c r="G42" s="51"/>
      <c r="H42" s="51"/>
      <c r="I42" s="51"/>
      <c r="J42" s="2"/>
      <c r="K42" s="2"/>
      <c r="L42" s="2"/>
      <c r="M42" s="2"/>
      <c r="N42" s="2"/>
      <c r="O42" s="2"/>
      <c r="P42" s="2"/>
      <c r="Q42" s="2"/>
      <c r="R42" s="2"/>
      <c r="S42" s="2"/>
    </row>
    <row r="43" customFormat="false" ht="12.75" hidden="false" customHeight="true" outlineLevel="0" collapsed="false">
      <c r="A43" s="51"/>
      <c r="B43" s="51"/>
      <c r="C43" s="51"/>
      <c r="D43" s="50"/>
      <c r="E43" s="50"/>
      <c r="F43" s="50"/>
      <c r="G43" s="51"/>
      <c r="H43" s="51"/>
      <c r="I43" s="51"/>
      <c r="J43" s="2"/>
      <c r="K43" s="2"/>
      <c r="L43" s="2"/>
      <c r="M43" s="2"/>
      <c r="N43" s="2"/>
      <c r="O43" s="2"/>
      <c r="P43" s="2"/>
      <c r="Q43" s="2"/>
      <c r="R43" s="2"/>
      <c r="S43" s="2"/>
    </row>
    <row r="44" customFormat="false" ht="12.75" hidden="false" customHeight="true" outlineLevel="0" collapsed="false">
      <c r="A44" s="51"/>
      <c r="B44" s="51"/>
      <c r="C44" s="51"/>
      <c r="D44" s="50"/>
      <c r="E44" s="50"/>
      <c r="F44" s="50"/>
      <c r="G44" s="51"/>
      <c r="H44" s="51"/>
      <c r="I44" s="51"/>
      <c r="J44" s="2"/>
      <c r="K44" s="2"/>
      <c r="L44" s="2"/>
      <c r="M44" s="2"/>
      <c r="N44" s="2"/>
      <c r="O44" s="2"/>
      <c r="P44" s="2"/>
      <c r="Q44" s="2"/>
      <c r="R44" s="2"/>
      <c r="S44" s="2"/>
    </row>
    <row r="45" customFormat="false" ht="12.75" hidden="false" customHeight="true" outlineLevel="0" collapsed="false">
      <c r="A45" s="51"/>
      <c r="B45" s="51"/>
      <c r="C45" s="51"/>
      <c r="D45" s="50"/>
      <c r="E45" s="50"/>
      <c r="F45" s="50"/>
      <c r="G45" s="51"/>
      <c r="H45" s="51"/>
      <c r="I45" s="51"/>
      <c r="J45" s="2"/>
      <c r="K45" s="2"/>
      <c r="L45" s="2"/>
      <c r="M45" s="2"/>
      <c r="N45" s="2"/>
      <c r="O45" s="2"/>
      <c r="P45" s="2"/>
      <c r="Q45" s="2"/>
      <c r="R45" s="2"/>
      <c r="S45" s="2"/>
    </row>
    <row r="46" customFormat="false" ht="12.75" hidden="false" customHeight="true" outlineLevel="0" collapsed="false">
      <c r="A46" s="51"/>
      <c r="B46" s="51"/>
      <c r="C46" s="51"/>
      <c r="D46" s="50"/>
      <c r="E46" s="50"/>
      <c r="F46" s="50"/>
      <c r="G46" s="51"/>
      <c r="H46" s="51"/>
      <c r="I46" s="51"/>
      <c r="J46" s="2"/>
      <c r="K46" s="2"/>
      <c r="L46" s="2"/>
      <c r="M46" s="2"/>
      <c r="N46" s="2"/>
      <c r="O46" s="2"/>
      <c r="P46" s="2"/>
      <c r="Q46" s="2"/>
      <c r="R46" s="2"/>
      <c r="S46" s="2"/>
    </row>
    <row r="47" customFormat="false" ht="12.75" hidden="false" customHeight="true" outlineLevel="0" collapsed="false">
      <c r="A47" s="51"/>
      <c r="B47" s="51"/>
      <c r="C47" s="51"/>
      <c r="D47" s="50"/>
      <c r="E47" s="50"/>
      <c r="F47" s="50"/>
      <c r="G47" s="51"/>
      <c r="H47" s="51"/>
      <c r="I47" s="51"/>
      <c r="J47" s="2"/>
      <c r="K47" s="2"/>
      <c r="L47" s="2"/>
      <c r="M47" s="2"/>
      <c r="N47" s="2"/>
      <c r="O47" s="2"/>
      <c r="P47" s="2"/>
      <c r="Q47" s="2"/>
      <c r="R47" s="2"/>
      <c r="S47" s="2"/>
    </row>
    <row r="48" customFormat="false" ht="12.75" hidden="false" customHeight="true" outlineLevel="0" collapsed="false">
      <c r="A48" s="51"/>
      <c r="B48" s="51"/>
      <c r="C48" s="51"/>
      <c r="D48" s="50"/>
      <c r="E48" s="50"/>
      <c r="F48" s="50"/>
      <c r="G48" s="51"/>
      <c r="H48" s="51"/>
      <c r="I48" s="51"/>
      <c r="J48" s="2"/>
      <c r="K48" s="2"/>
      <c r="L48" s="2"/>
      <c r="M48" s="2"/>
      <c r="N48" s="2"/>
      <c r="O48" s="2"/>
      <c r="P48" s="2"/>
      <c r="Q48" s="2"/>
      <c r="R48" s="2"/>
      <c r="S48" s="2"/>
    </row>
    <row r="49" customFormat="false" ht="12.75" hidden="false" customHeight="true" outlineLevel="0" collapsed="false">
      <c r="A49" s="51"/>
      <c r="B49" s="51"/>
      <c r="C49" s="51"/>
      <c r="D49" s="50"/>
      <c r="E49" s="50"/>
      <c r="F49" s="50"/>
      <c r="G49" s="51"/>
      <c r="H49" s="51"/>
      <c r="I49" s="51"/>
      <c r="J49" s="2"/>
      <c r="K49" s="2"/>
      <c r="L49" s="2"/>
      <c r="M49" s="2"/>
      <c r="N49" s="2"/>
      <c r="O49" s="2"/>
      <c r="P49" s="2"/>
      <c r="Q49" s="2"/>
      <c r="R49" s="2"/>
      <c r="S49" s="2"/>
    </row>
    <row r="50" customFormat="false" ht="12.75" hidden="false" customHeight="true" outlineLevel="0" collapsed="false">
      <c r="A50" s="51"/>
      <c r="B50" s="51"/>
      <c r="C50" s="51"/>
      <c r="D50" s="50"/>
      <c r="E50" s="50"/>
      <c r="F50" s="50"/>
      <c r="G50" s="51"/>
      <c r="H50" s="51"/>
      <c r="I50" s="51"/>
      <c r="J50" s="2"/>
      <c r="K50" s="2"/>
      <c r="L50" s="2"/>
      <c r="M50" s="2"/>
      <c r="N50" s="2"/>
      <c r="O50" s="2"/>
      <c r="P50" s="2"/>
      <c r="Q50" s="2"/>
      <c r="R50" s="2"/>
      <c r="S50" s="2"/>
    </row>
    <row r="51" customFormat="false" ht="12.75" hidden="false" customHeight="true" outlineLevel="0" collapsed="false">
      <c r="A51" s="51"/>
      <c r="B51" s="51"/>
      <c r="C51" s="51"/>
      <c r="D51" s="50"/>
      <c r="E51" s="50"/>
      <c r="F51" s="50"/>
      <c r="G51" s="51"/>
      <c r="H51" s="51"/>
      <c r="I51" s="51"/>
      <c r="J51" s="2"/>
      <c r="K51" s="2"/>
      <c r="L51" s="2"/>
      <c r="M51" s="2"/>
      <c r="N51" s="2"/>
      <c r="O51" s="2"/>
      <c r="P51" s="2"/>
      <c r="Q51" s="2"/>
      <c r="R51" s="2"/>
      <c r="S51" s="2"/>
    </row>
    <row r="52" customFormat="false" ht="12.75" hidden="false" customHeight="true" outlineLevel="0" collapsed="false">
      <c r="A52" s="51"/>
      <c r="B52" s="51"/>
      <c r="C52" s="51"/>
      <c r="D52" s="50"/>
      <c r="E52" s="50"/>
      <c r="F52" s="50"/>
      <c r="G52" s="51"/>
      <c r="H52" s="51"/>
      <c r="I52" s="51"/>
      <c r="J52" s="2"/>
      <c r="K52" s="2"/>
      <c r="L52" s="2"/>
      <c r="M52" s="2"/>
      <c r="N52" s="2"/>
      <c r="O52" s="2"/>
      <c r="P52" s="2"/>
      <c r="Q52" s="2"/>
      <c r="R52" s="2"/>
      <c r="S52" s="2"/>
    </row>
    <row r="53" customFormat="false" ht="12.75" hidden="false" customHeight="true" outlineLevel="0" collapsed="false">
      <c r="A53" s="51"/>
      <c r="B53" s="51"/>
      <c r="C53" s="51"/>
      <c r="D53" s="50"/>
      <c r="E53" s="50"/>
      <c r="F53" s="50"/>
      <c r="G53" s="51"/>
      <c r="H53" s="51"/>
      <c r="I53" s="51"/>
      <c r="J53" s="2"/>
      <c r="K53" s="2"/>
      <c r="L53" s="2"/>
      <c r="M53" s="2"/>
      <c r="N53" s="2"/>
      <c r="O53" s="2"/>
      <c r="P53" s="2"/>
      <c r="Q53" s="2"/>
      <c r="R53" s="2"/>
      <c r="S53" s="2"/>
    </row>
    <row r="54" customFormat="false" ht="12.75" hidden="false" customHeight="true" outlineLevel="0" collapsed="false">
      <c r="A54" s="51"/>
      <c r="B54" s="51"/>
      <c r="C54" s="51"/>
      <c r="D54" s="50"/>
      <c r="E54" s="50"/>
      <c r="F54" s="50"/>
      <c r="G54" s="51"/>
      <c r="H54" s="51"/>
      <c r="I54" s="51"/>
      <c r="J54" s="2"/>
      <c r="K54" s="2"/>
      <c r="L54" s="2"/>
      <c r="M54" s="2"/>
      <c r="N54" s="2"/>
      <c r="O54" s="2"/>
      <c r="P54" s="2"/>
      <c r="Q54" s="2"/>
      <c r="R54" s="2"/>
      <c r="S54" s="2"/>
    </row>
    <row r="55" customFormat="false" ht="12.75" hidden="false" customHeight="true" outlineLevel="0" collapsed="false">
      <c r="A55" s="51"/>
      <c r="B55" s="51"/>
      <c r="C55" s="51"/>
      <c r="D55" s="50"/>
      <c r="E55" s="50"/>
      <c r="F55" s="50"/>
      <c r="G55" s="51"/>
      <c r="H55" s="51"/>
      <c r="I55" s="51"/>
      <c r="J55" s="2"/>
      <c r="K55" s="2"/>
      <c r="L55" s="2"/>
      <c r="M55" s="2"/>
      <c r="N55" s="2"/>
      <c r="O55" s="2"/>
      <c r="P55" s="2"/>
      <c r="Q55" s="2"/>
      <c r="R55" s="2"/>
      <c r="S55" s="2"/>
    </row>
    <row r="56" customFormat="false" ht="12.75" hidden="false" customHeight="true" outlineLevel="0" collapsed="false">
      <c r="A56" s="51"/>
      <c r="B56" s="51"/>
      <c r="C56" s="51"/>
      <c r="D56" s="50"/>
      <c r="E56" s="50"/>
      <c r="F56" s="50"/>
      <c r="G56" s="51"/>
      <c r="H56" s="51"/>
      <c r="I56" s="51"/>
      <c r="J56" s="2"/>
      <c r="K56" s="2"/>
      <c r="L56" s="2"/>
      <c r="M56" s="2"/>
      <c r="N56" s="2"/>
      <c r="O56" s="2"/>
      <c r="P56" s="2"/>
      <c r="Q56" s="2"/>
      <c r="R56" s="2"/>
      <c r="S56" s="2"/>
    </row>
    <row r="57" customFormat="false" ht="12.75" hidden="false" customHeight="true" outlineLevel="0" collapsed="false">
      <c r="A57" s="51"/>
      <c r="B57" s="51"/>
      <c r="C57" s="51"/>
      <c r="D57" s="50"/>
      <c r="E57" s="50"/>
      <c r="F57" s="50"/>
      <c r="G57" s="51"/>
      <c r="H57" s="51"/>
      <c r="I57" s="51"/>
      <c r="J57" s="2"/>
      <c r="K57" s="2"/>
      <c r="L57" s="2"/>
      <c r="M57" s="2"/>
      <c r="N57" s="2"/>
      <c r="O57" s="2"/>
      <c r="P57" s="2"/>
      <c r="Q57" s="2"/>
      <c r="R57" s="2"/>
      <c r="S57" s="2"/>
    </row>
    <row r="58" customFormat="false" ht="12.75" hidden="false" customHeight="true" outlineLevel="0" collapsed="false">
      <c r="A58" s="51"/>
      <c r="B58" s="51"/>
      <c r="C58" s="51"/>
      <c r="D58" s="50"/>
      <c r="E58" s="50"/>
      <c r="F58" s="50"/>
      <c r="G58" s="51"/>
      <c r="H58" s="51"/>
      <c r="I58" s="51"/>
      <c r="J58" s="2"/>
      <c r="K58" s="2"/>
      <c r="L58" s="2"/>
      <c r="M58" s="2"/>
      <c r="N58" s="2"/>
      <c r="O58" s="2"/>
      <c r="P58" s="2"/>
      <c r="Q58" s="2"/>
      <c r="R58" s="2"/>
      <c r="S58" s="2"/>
    </row>
    <row r="59" customFormat="false" ht="12.75" hidden="false" customHeight="true" outlineLevel="0" collapsed="false">
      <c r="A59" s="51"/>
      <c r="B59" s="51"/>
      <c r="C59" s="51"/>
      <c r="D59" s="50"/>
      <c r="E59" s="50"/>
      <c r="F59" s="50"/>
      <c r="G59" s="51"/>
      <c r="H59" s="51"/>
      <c r="I59" s="51"/>
      <c r="J59" s="2"/>
      <c r="K59" s="2"/>
      <c r="L59" s="2"/>
      <c r="M59" s="2"/>
      <c r="N59" s="2"/>
      <c r="O59" s="2"/>
      <c r="P59" s="2"/>
      <c r="Q59" s="2"/>
      <c r="R59" s="2"/>
      <c r="S59" s="2"/>
    </row>
    <row r="60" customFormat="false" ht="12.75" hidden="false" customHeight="true" outlineLevel="0" collapsed="false">
      <c r="A60" s="51"/>
      <c r="B60" s="51"/>
      <c r="C60" s="51"/>
      <c r="D60" s="50"/>
      <c r="E60" s="50"/>
      <c r="F60" s="50"/>
      <c r="G60" s="51"/>
      <c r="H60" s="51"/>
      <c r="I60" s="51"/>
      <c r="J60" s="2"/>
      <c r="K60" s="2"/>
      <c r="L60" s="2"/>
      <c r="M60" s="2"/>
      <c r="N60" s="2"/>
      <c r="O60" s="2"/>
      <c r="P60" s="2"/>
      <c r="Q60" s="2"/>
      <c r="R60" s="2"/>
      <c r="S60" s="2"/>
    </row>
    <row r="61" customFormat="false" ht="12.75" hidden="false" customHeight="true" outlineLevel="0" collapsed="false">
      <c r="A61" s="51"/>
      <c r="B61" s="51"/>
      <c r="C61" s="51"/>
      <c r="D61" s="50"/>
      <c r="E61" s="50"/>
      <c r="F61" s="50"/>
      <c r="G61" s="51"/>
      <c r="H61" s="51"/>
      <c r="I61" s="51"/>
      <c r="J61" s="2"/>
      <c r="K61" s="2"/>
      <c r="L61" s="2"/>
      <c r="M61" s="2"/>
      <c r="N61" s="2"/>
      <c r="O61" s="2"/>
      <c r="P61" s="2"/>
      <c r="Q61" s="2"/>
      <c r="R61" s="2"/>
      <c r="S61" s="2"/>
    </row>
    <row r="62" customFormat="false" ht="12.75" hidden="false" customHeight="true" outlineLevel="0" collapsed="false">
      <c r="A62" s="51"/>
      <c r="B62" s="51"/>
      <c r="C62" s="51"/>
      <c r="D62" s="50"/>
      <c r="E62" s="50"/>
      <c r="F62" s="50"/>
      <c r="G62" s="51"/>
      <c r="H62" s="51"/>
      <c r="I62" s="51"/>
      <c r="J62" s="2"/>
      <c r="K62" s="2"/>
      <c r="L62" s="2"/>
      <c r="M62" s="2"/>
      <c r="N62" s="2"/>
      <c r="O62" s="2"/>
      <c r="P62" s="2"/>
      <c r="Q62" s="2"/>
      <c r="R62" s="2"/>
      <c r="S62" s="2"/>
    </row>
    <row r="63" customFormat="false" ht="12.75" hidden="false" customHeight="true" outlineLevel="0" collapsed="false">
      <c r="A63" s="51"/>
      <c r="B63" s="51"/>
      <c r="C63" s="51"/>
      <c r="D63" s="50"/>
      <c r="E63" s="50"/>
      <c r="F63" s="50"/>
      <c r="G63" s="51"/>
      <c r="H63" s="51"/>
      <c r="I63" s="51"/>
      <c r="J63" s="2"/>
      <c r="K63" s="2"/>
      <c r="L63" s="2"/>
      <c r="M63" s="2"/>
      <c r="N63" s="2"/>
      <c r="O63" s="2"/>
      <c r="P63" s="2"/>
      <c r="Q63" s="2"/>
      <c r="R63" s="2"/>
      <c r="S63" s="2"/>
    </row>
    <row r="64" customFormat="false" ht="12.75" hidden="false" customHeight="true" outlineLevel="0" collapsed="false">
      <c r="A64" s="51"/>
      <c r="B64" s="51"/>
      <c r="C64" s="51"/>
      <c r="D64" s="50"/>
      <c r="E64" s="50"/>
      <c r="F64" s="50"/>
      <c r="G64" s="51"/>
      <c r="H64" s="51"/>
      <c r="I64" s="51"/>
      <c r="J64" s="2"/>
      <c r="K64" s="2"/>
      <c r="L64" s="2"/>
      <c r="M64" s="2"/>
      <c r="N64" s="2"/>
      <c r="O64" s="2"/>
      <c r="P64" s="2"/>
      <c r="Q64" s="2"/>
      <c r="R64" s="2"/>
      <c r="S64" s="2"/>
    </row>
    <row r="65" customFormat="false" ht="12.75" hidden="false" customHeight="true" outlineLevel="0" collapsed="false">
      <c r="A65" s="51"/>
      <c r="B65" s="51"/>
      <c r="C65" s="51"/>
      <c r="D65" s="50"/>
      <c r="E65" s="50"/>
      <c r="F65" s="50"/>
      <c r="G65" s="51"/>
      <c r="H65" s="51"/>
      <c r="I65" s="51"/>
      <c r="J65" s="2"/>
      <c r="K65" s="2"/>
      <c r="L65" s="2"/>
      <c r="M65" s="2"/>
      <c r="N65" s="2"/>
      <c r="O65" s="2"/>
      <c r="P65" s="2"/>
      <c r="Q65" s="2"/>
      <c r="R65" s="2"/>
      <c r="S65" s="2"/>
    </row>
    <row r="66" customFormat="false" ht="12.75" hidden="false" customHeight="true" outlineLevel="0" collapsed="false">
      <c r="A66" s="51"/>
      <c r="B66" s="51"/>
      <c r="C66" s="51"/>
      <c r="D66" s="50"/>
      <c r="E66" s="50"/>
      <c r="F66" s="50"/>
      <c r="G66" s="51"/>
      <c r="H66" s="51"/>
      <c r="I66" s="51"/>
      <c r="J66" s="2"/>
      <c r="K66" s="2"/>
      <c r="L66" s="2"/>
      <c r="M66" s="2"/>
      <c r="N66" s="2"/>
      <c r="O66" s="2"/>
      <c r="P66" s="2"/>
      <c r="Q66" s="2"/>
      <c r="R66" s="2"/>
      <c r="S66" s="2"/>
    </row>
    <row r="67" customFormat="false" ht="12.75" hidden="false" customHeight="true" outlineLevel="0" collapsed="false">
      <c r="A67" s="51"/>
      <c r="B67" s="51"/>
      <c r="C67" s="51"/>
      <c r="D67" s="50"/>
      <c r="E67" s="50"/>
      <c r="F67" s="50"/>
      <c r="G67" s="51"/>
      <c r="H67" s="51"/>
      <c r="I67" s="51"/>
      <c r="J67" s="2"/>
      <c r="K67" s="2"/>
      <c r="L67" s="2"/>
      <c r="M67" s="2"/>
      <c r="N67" s="2"/>
      <c r="O67" s="2"/>
      <c r="P67" s="2"/>
      <c r="Q67" s="2"/>
      <c r="R67" s="2"/>
      <c r="S67" s="2"/>
    </row>
    <row r="68" customFormat="false" ht="12.75" hidden="false" customHeight="true" outlineLevel="0" collapsed="false">
      <c r="A68" s="51"/>
      <c r="B68" s="51"/>
      <c r="C68" s="51"/>
      <c r="D68" s="50"/>
      <c r="E68" s="50"/>
      <c r="F68" s="50"/>
      <c r="G68" s="51"/>
      <c r="H68" s="51"/>
      <c r="I68" s="51"/>
      <c r="J68" s="2"/>
      <c r="K68" s="2"/>
      <c r="L68" s="2"/>
      <c r="M68" s="2"/>
      <c r="N68" s="2"/>
      <c r="O68" s="2"/>
      <c r="P68" s="2"/>
      <c r="Q68" s="2"/>
      <c r="R68" s="2"/>
      <c r="S68" s="2"/>
    </row>
    <row r="69" customFormat="false" ht="12.75" hidden="false" customHeight="true" outlineLevel="0" collapsed="false">
      <c r="A69" s="51"/>
      <c r="B69" s="51"/>
      <c r="C69" s="51"/>
      <c r="D69" s="50"/>
      <c r="E69" s="50"/>
      <c r="F69" s="50"/>
      <c r="G69" s="51"/>
      <c r="H69" s="51"/>
      <c r="I69" s="51"/>
      <c r="J69" s="2"/>
      <c r="K69" s="2"/>
      <c r="L69" s="2"/>
      <c r="M69" s="2"/>
      <c r="N69" s="2"/>
      <c r="O69" s="2"/>
      <c r="P69" s="2"/>
      <c r="Q69" s="2"/>
      <c r="R69" s="2"/>
      <c r="S69" s="2"/>
    </row>
    <row r="70" customFormat="false" ht="12.75" hidden="false" customHeight="true" outlineLevel="0" collapsed="false">
      <c r="A70" s="51"/>
      <c r="B70" s="51"/>
      <c r="C70" s="51"/>
      <c r="D70" s="50"/>
      <c r="E70" s="50"/>
      <c r="F70" s="50"/>
      <c r="G70" s="51"/>
      <c r="H70" s="51"/>
      <c r="I70" s="51"/>
      <c r="J70" s="2"/>
      <c r="K70" s="2"/>
      <c r="L70" s="2"/>
      <c r="M70" s="2"/>
      <c r="N70" s="2"/>
      <c r="O70" s="2"/>
      <c r="P70" s="2"/>
      <c r="Q70" s="2"/>
      <c r="R70" s="2"/>
      <c r="S70" s="2"/>
    </row>
    <row r="71" customFormat="false" ht="12.75" hidden="false" customHeight="true" outlineLevel="0" collapsed="false">
      <c r="A71" s="51"/>
      <c r="B71" s="51"/>
      <c r="C71" s="51"/>
      <c r="D71" s="50"/>
      <c r="E71" s="50"/>
      <c r="F71" s="50"/>
      <c r="G71" s="51"/>
      <c r="H71" s="51"/>
      <c r="I71" s="51"/>
      <c r="J71" s="2"/>
      <c r="K71" s="2"/>
      <c r="L71" s="2"/>
      <c r="M71" s="2"/>
      <c r="N71" s="2"/>
      <c r="O71" s="2"/>
      <c r="P71" s="2"/>
      <c r="Q71" s="2"/>
      <c r="R71" s="2"/>
      <c r="S71" s="2"/>
    </row>
    <row r="72" customFormat="false" ht="12.75" hidden="false" customHeight="true" outlineLevel="0" collapsed="false">
      <c r="A72" s="51"/>
      <c r="B72" s="51"/>
      <c r="C72" s="51"/>
      <c r="D72" s="50"/>
      <c r="E72" s="50"/>
      <c r="F72" s="50"/>
      <c r="G72" s="51"/>
      <c r="H72" s="51"/>
      <c r="I72" s="51"/>
      <c r="J72" s="2"/>
      <c r="K72" s="2"/>
      <c r="L72" s="2"/>
      <c r="M72" s="2"/>
      <c r="N72" s="2"/>
      <c r="O72" s="2"/>
      <c r="P72" s="2"/>
      <c r="Q72" s="2"/>
      <c r="R72" s="2"/>
      <c r="S72" s="2"/>
    </row>
    <row r="73" customFormat="false" ht="12.75" hidden="false" customHeight="true" outlineLevel="0" collapsed="false">
      <c r="A73" s="51"/>
      <c r="B73" s="51"/>
      <c r="C73" s="51"/>
      <c r="D73" s="50"/>
      <c r="E73" s="50"/>
      <c r="F73" s="50"/>
      <c r="G73" s="51"/>
      <c r="H73" s="51"/>
      <c r="I73" s="51"/>
      <c r="J73" s="2"/>
      <c r="K73" s="2"/>
      <c r="L73" s="2"/>
      <c r="M73" s="2"/>
      <c r="N73" s="2"/>
      <c r="O73" s="2"/>
      <c r="P73" s="2"/>
      <c r="Q73" s="2"/>
      <c r="R73" s="2"/>
      <c r="S73" s="2"/>
    </row>
    <row r="74" customFormat="false" ht="12.75" hidden="false" customHeight="true" outlineLevel="0" collapsed="false">
      <c r="A74" s="51"/>
      <c r="B74" s="51"/>
      <c r="C74" s="51"/>
      <c r="D74" s="50"/>
      <c r="E74" s="50"/>
      <c r="F74" s="50"/>
      <c r="G74" s="51"/>
      <c r="H74" s="51"/>
      <c r="I74" s="51"/>
      <c r="J74" s="2"/>
      <c r="K74" s="2"/>
      <c r="L74" s="2"/>
      <c r="M74" s="2"/>
      <c r="N74" s="2"/>
      <c r="O74" s="2"/>
      <c r="P74" s="2"/>
      <c r="Q74" s="2"/>
      <c r="R74" s="2"/>
      <c r="S74" s="2"/>
    </row>
    <row r="75" customFormat="false" ht="12.75" hidden="false" customHeight="true" outlineLevel="0" collapsed="false">
      <c r="A75" s="51"/>
      <c r="B75" s="51"/>
      <c r="C75" s="51"/>
      <c r="D75" s="50"/>
      <c r="E75" s="50"/>
      <c r="F75" s="50"/>
      <c r="G75" s="51"/>
      <c r="H75" s="51"/>
      <c r="I75" s="51"/>
      <c r="J75" s="2"/>
      <c r="K75" s="2"/>
      <c r="L75" s="2"/>
      <c r="M75" s="2"/>
      <c r="N75" s="2"/>
      <c r="O75" s="2"/>
      <c r="P75" s="2"/>
      <c r="Q75" s="2"/>
      <c r="R75" s="2"/>
      <c r="S75" s="2"/>
    </row>
    <row r="76" customFormat="false" ht="12.75" hidden="false" customHeight="true" outlineLevel="0" collapsed="false">
      <c r="A76" s="51"/>
      <c r="B76" s="51"/>
      <c r="C76" s="51"/>
      <c r="D76" s="50"/>
      <c r="E76" s="50"/>
      <c r="F76" s="50"/>
      <c r="G76" s="51"/>
      <c r="H76" s="51"/>
      <c r="I76" s="51"/>
      <c r="J76" s="2"/>
      <c r="K76" s="2"/>
      <c r="L76" s="2"/>
      <c r="M76" s="2"/>
      <c r="N76" s="2"/>
      <c r="O76" s="2"/>
      <c r="P76" s="2"/>
      <c r="Q76" s="2"/>
      <c r="R76" s="2"/>
      <c r="S76" s="2"/>
    </row>
    <row r="77" customFormat="false" ht="12.75" hidden="false" customHeight="true" outlineLevel="0" collapsed="false">
      <c r="A77" s="51"/>
      <c r="B77" s="51"/>
      <c r="C77" s="51"/>
      <c r="D77" s="50"/>
      <c r="E77" s="50"/>
      <c r="F77" s="50"/>
      <c r="G77" s="51"/>
      <c r="H77" s="51"/>
      <c r="I77" s="51"/>
      <c r="J77" s="2"/>
      <c r="K77" s="2"/>
      <c r="L77" s="2"/>
      <c r="M77" s="2"/>
      <c r="N77" s="2"/>
      <c r="O77" s="2"/>
      <c r="P77" s="2"/>
      <c r="Q77" s="2"/>
      <c r="R77" s="2"/>
      <c r="S77" s="2"/>
    </row>
    <row r="78" customFormat="false" ht="12.75" hidden="false" customHeight="true" outlineLevel="0" collapsed="false">
      <c r="A78" s="51"/>
      <c r="B78" s="51"/>
      <c r="C78" s="51"/>
      <c r="D78" s="50"/>
      <c r="E78" s="50"/>
      <c r="F78" s="50"/>
      <c r="G78" s="51"/>
      <c r="H78" s="51"/>
      <c r="I78" s="51"/>
      <c r="J78" s="2"/>
      <c r="K78" s="2"/>
      <c r="L78" s="2"/>
      <c r="M78" s="2"/>
      <c r="N78" s="2"/>
      <c r="O78" s="2"/>
      <c r="P78" s="2"/>
      <c r="Q78" s="2"/>
      <c r="R78" s="2"/>
      <c r="S78" s="2"/>
    </row>
    <row r="79" customFormat="false" ht="12.75" hidden="false" customHeight="true" outlineLevel="0" collapsed="false">
      <c r="A79" s="51"/>
      <c r="B79" s="51"/>
      <c r="C79" s="51"/>
      <c r="D79" s="50"/>
      <c r="E79" s="50"/>
      <c r="F79" s="50"/>
      <c r="G79" s="51"/>
      <c r="H79" s="51"/>
      <c r="I79" s="51"/>
      <c r="J79" s="2"/>
      <c r="K79" s="2"/>
      <c r="L79" s="2"/>
      <c r="M79" s="2"/>
      <c r="N79" s="2"/>
      <c r="O79" s="2"/>
      <c r="P79" s="2"/>
      <c r="Q79" s="2"/>
      <c r="R79" s="2"/>
      <c r="S79" s="2"/>
    </row>
    <row r="80" customFormat="false" ht="12.75" hidden="false" customHeight="true" outlineLevel="0" collapsed="false">
      <c r="A80" s="51"/>
      <c r="B80" s="51"/>
      <c r="C80" s="51"/>
      <c r="D80" s="50"/>
      <c r="E80" s="50"/>
      <c r="F80" s="50"/>
      <c r="G80" s="51"/>
      <c r="H80" s="51"/>
      <c r="I80" s="51"/>
      <c r="J80" s="2"/>
      <c r="K80" s="2"/>
      <c r="L80" s="2"/>
      <c r="M80" s="2"/>
      <c r="N80" s="2"/>
      <c r="O80" s="2"/>
      <c r="P80" s="2"/>
      <c r="Q80" s="2"/>
      <c r="R80" s="2"/>
      <c r="S80" s="2"/>
    </row>
    <row r="81" customFormat="false" ht="12.75" hidden="false" customHeight="true" outlineLevel="0" collapsed="false">
      <c r="A81" s="51"/>
      <c r="B81" s="51"/>
      <c r="C81" s="51"/>
      <c r="D81" s="50"/>
      <c r="E81" s="50"/>
      <c r="F81" s="50"/>
      <c r="G81" s="51"/>
      <c r="H81" s="51"/>
      <c r="I81" s="51"/>
      <c r="J81" s="2"/>
      <c r="K81" s="2"/>
      <c r="L81" s="2"/>
      <c r="M81" s="2"/>
      <c r="N81" s="2"/>
      <c r="O81" s="2"/>
      <c r="P81" s="2"/>
      <c r="Q81" s="2"/>
      <c r="R81" s="2"/>
      <c r="S81" s="2"/>
    </row>
    <row r="82" customFormat="false" ht="12.75" hidden="false" customHeight="true" outlineLevel="0" collapsed="false">
      <c r="A82" s="51"/>
      <c r="B82" s="51"/>
      <c r="C82" s="51"/>
      <c r="D82" s="50"/>
      <c r="E82" s="50"/>
      <c r="F82" s="50"/>
      <c r="G82" s="51"/>
      <c r="H82" s="51"/>
      <c r="I82" s="51"/>
      <c r="J82" s="2"/>
      <c r="K82" s="2"/>
      <c r="L82" s="2"/>
      <c r="M82" s="2"/>
      <c r="N82" s="2"/>
      <c r="O82" s="2"/>
      <c r="P82" s="2"/>
      <c r="Q82" s="2"/>
      <c r="R82" s="2"/>
      <c r="S82" s="2"/>
    </row>
    <row r="83" customFormat="false" ht="12.75" hidden="false" customHeight="true" outlineLevel="0" collapsed="false">
      <c r="A83" s="51"/>
      <c r="B83" s="51"/>
      <c r="C83" s="51"/>
      <c r="D83" s="50"/>
      <c r="E83" s="50"/>
      <c r="F83" s="50"/>
      <c r="G83" s="51"/>
      <c r="H83" s="51"/>
      <c r="I83" s="51"/>
      <c r="J83" s="2"/>
      <c r="K83" s="2"/>
      <c r="L83" s="2"/>
      <c r="M83" s="2"/>
      <c r="N83" s="2"/>
      <c r="O83" s="2"/>
      <c r="P83" s="2"/>
      <c r="Q83" s="2"/>
      <c r="R83" s="2"/>
      <c r="S83" s="2"/>
    </row>
    <row r="84" customFormat="false" ht="12.75" hidden="false" customHeight="true" outlineLevel="0" collapsed="false">
      <c r="A84" s="51"/>
      <c r="B84" s="51"/>
      <c r="C84" s="51"/>
      <c r="D84" s="50"/>
      <c r="E84" s="50"/>
      <c r="F84" s="50"/>
      <c r="G84" s="51"/>
      <c r="H84" s="51"/>
      <c r="I84" s="51"/>
      <c r="J84" s="2"/>
      <c r="K84" s="2"/>
      <c r="L84" s="2"/>
      <c r="M84" s="2"/>
      <c r="N84" s="2"/>
      <c r="O84" s="2"/>
      <c r="P84" s="2"/>
      <c r="Q84" s="2"/>
      <c r="R84" s="2"/>
      <c r="S84" s="2"/>
    </row>
    <row r="85" customFormat="false" ht="12.75" hidden="false" customHeight="true" outlineLevel="0" collapsed="false">
      <c r="A85" s="51"/>
      <c r="B85" s="51"/>
      <c r="C85" s="51"/>
      <c r="D85" s="50"/>
      <c r="E85" s="50"/>
      <c r="F85" s="50"/>
      <c r="G85" s="51"/>
      <c r="H85" s="51"/>
      <c r="I85" s="51"/>
      <c r="J85" s="2"/>
      <c r="K85" s="2"/>
      <c r="L85" s="2"/>
      <c r="M85" s="2"/>
      <c r="N85" s="2"/>
      <c r="O85" s="2"/>
      <c r="P85" s="2"/>
      <c r="Q85" s="2"/>
      <c r="R85" s="2"/>
      <c r="S85" s="2"/>
    </row>
    <row r="86" customFormat="false" ht="12.75" hidden="false" customHeight="true" outlineLevel="0" collapsed="false">
      <c r="A86" s="51"/>
      <c r="B86" s="51"/>
      <c r="C86" s="51"/>
      <c r="D86" s="50"/>
      <c r="E86" s="50"/>
      <c r="F86" s="50"/>
      <c r="G86" s="51"/>
      <c r="H86" s="51"/>
      <c r="I86" s="51"/>
      <c r="J86" s="2"/>
      <c r="K86" s="2"/>
      <c r="L86" s="2"/>
      <c r="M86" s="2"/>
      <c r="N86" s="2"/>
      <c r="O86" s="2"/>
      <c r="P86" s="2"/>
      <c r="Q86" s="2"/>
      <c r="R86" s="2"/>
      <c r="S86" s="2"/>
    </row>
    <row r="87" customFormat="false" ht="12.75" hidden="false" customHeight="true" outlineLevel="0" collapsed="false">
      <c r="A87" s="51"/>
      <c r="B87" s="51"/>
      <c r="C87" s="51"/>
      <c r="D87" s="50"/>
      <c r="E87" s="50"/>
      <c r="F87" s="50"/>
      <c r="G87" s="51"/>
      <c r="H87" s="51"/>
      <c r="I87" s="51"/>
      <c r="J87" s="2"/>
      <c r="K87" s="2"/>
      <c r="L87" s="2"/>
      <c r="M87" s="2"/>
      <c r="N87" s="2"/>
      <c r="O87" s="2"/>
      <c r="P87" s="2"/>
      <c r="Q87" s="2"/>
      <c r="R87" s="2"/>
      <c r="S87" s="2"/>
    </row>
    <row r="88" customFormat="false" ht="12.75" hidden="false" customHeight="true" outlineLevel="0" collapsed="false">
      <c r="A88" s="51"/>
      <c r="B88" s="51"/>
      <c r="C88" s="51"/>
      <c r="D88" s="50"/>
      <c r="E88" s="50"/>
      <c r="F88" s="50"/>
      <c r="G88" s="51"/>
      <c r="H88" s="51"/>
      <c r="I88" s="51"/>
      <c r="J88" s="2"/>
      <c r="K88" s="2"/>
      <c r="L88" s="2"/>
      <c r="M88" s="2"/>
      <c r="N88" s="2"/>
      <c r="O88" s="2"/>
      <c r="P88" s="2"/>
      <c r="Q88" s="2"/>
      <c r="R88" s="2"/>
      <c r="S88" s="2"/>
    </row>
    <row r="89" customFormat="false" ht="12.75" hidden="false" customHeight="true" outlineLevel="0" collapsed="false">
      <c r="A89" s="51"/>
      <c r="B89" s="51"/>
      <c r="C89" s="51"/>
      <c r="D89" s="50"/>
      <c r="E89" s="50"/>
      <c r="F89" s="50"/>
      <c r="G89" s="51"/>
      <c r="H89" s="51"/>
      <c r="I89" s="51"/>
      <c r="J89" s="2"/>
      <c r="K89" s="2"/>
      <c r="L89" s="2"/>
      <c r="M89" s="2"/>
      <c r="N89" s="2"/>
      <c r="O89" s="2"/>
      <c r="P89" s="2"/>
      <c r="Q89" s="2"/>
      <c r="R89" s="2"/>
      <c r="S89" s="2"/>
    </row>
    <row r="90" customFormat="false" ht="12.75" hidden="false" customHeight="true" outlineLevel="0" collapsed="false">
      <c r="A90" s="51"/>
      <c r="B90" s="51"/>
      <c r="C90" s="51"/>
      <c r="D90" s="50"/>
      <c r="E90" s="50"/>
      <c r="F90" s="50"/>
      <c r="G90" s="51"/>
      <c r="H90" s="51"/>
      <c r="I90" s="51"/>
      <c r="J90" s="2"/>
      <c r="K90" s="2"/>
      <c r="L90" s="2"/>
      <c r="M90" s="2"/>
      <c r="N90" s="2"/>
      <c r="O90" s="2"/>
      <c r="P90" s="2"/>
      <c r="Q90" s="2"/>
      <c r="R90" s="2"/>
      <c r="S90" s="2"/>
    </row>
    <row r="91" customFormat="false" ht="12.75" hidden="false" customHeight="true" outlineLevel="0" collapsed="false">
      <c r="A91" s="51"/>
      <c r="B91" s="51"/>
      <c r="C91" s="51"/>
      <c r="D91" s="50"/>
      <c r="E91" s="50"/>
      <c r="F91" s="50"/>
      <c r="G91" s="51"/>
      <c r="H91" s="51"/>
      <c r="I91" s="51"/>
      <c r="J91" s="2"/>
      <c r="K91" s="2"/>
      <c r="L91" s="2"/>
      <c r="M91" s="2"/>
      <c r="N91" s="2"/>
      <c r="O91" s="2"/>
      <c r="P91" s="2"/>
      <c r="Q91" s="2"/>
      <c r="R91" s="2"/>
      <c r="S91" s="2"/>
    </row>
    <row r="92" customFormat="false" ht="12.75" hidden="false" customHeight="true" outlineLevel="0" collapsed="false">
      <c r="A92" s="51"/>
      <c r="B92" s="51"/>
      <c r="C92" s="51"/>
      <c r="D92" s="50"/>
      <c r="E92" s="50"/>
      <c r="F92" s="50"/>
      <c r="G92" s="51"/>
      <c r="H92" s="51"/>
      <c r="I92" s="51"/>
      <c r="J92" s="2"/>
      <c r="K92" s="2"/>
      <c r="L92" s="2"/>
      <c r="M92" s="2"/>
      <c r="N92" s="2"/>
      <c r="O92" s="2"/>
      <c r="P92" s="2"/>
      <c r="Q92" s="2"/>
      <c r="R92" s="2"/>
      <c r="S92" s="2"/>
    </row>
    <row r="93" customFormat="false" ht="12.75" hidden="false" customHeight="true" outlineLevel="0" collapsed="false">
      <c r="A93" s="51"/>
      <c r="B93" s="51"/>
      <c r="C93" s="51"/>
      <c r="D93" s="50"/>
      <c r="E93" s="50"/>
      <c r="F93" s="50"/>
      <c r="G93" s="51"/>
      <c r="H93" s="51"/>
      <c r="I93" s="51"/>
      <c r="J93" s="2"/>
      <c r="K93" s="2"/>
      <c r="L93" s="2"/>
      <c r="M93" s="2"/>
      <c r="N93" s="2"/>
      <c r="O93" s="2"/>
      <c r="P93" s="2"/>
      <c r="Q93" s="2"/>
      <c r="R93" s="2"/>
      <c r="S93" s="2"/>
    </row>
    <row r="94" customFormat="false" ht="12.75" hidden="false" customHeight="true" outlineLevel="0" collapsed="false">
      <c r="A94" s="51"/>
      <c r="B94" s="51"/>
      <c r="C94" s="51"/>
      <c r="D94" s="50"/>
      <c r="E94" s="50"/>
      <c r="F94" s="50"/>
      <c r="G94" s="51"/>
      <c r="H94" s="51"/>
      <c r="I94" s="51"/>
      <c r="J94" s="2"/>
      <c r="K94" s="2"/>
      <c r="L94" s="2"/>
      <c r="M94" s="2"/>
      <c r="N94" s="2"/>
      <c r="O94" s="2"/>
      <c r="P94" s="2"/>
      <c r="Q94" s="2"/>
      <c r="R94" s="2"/>
      <c r="S94" s="2"/>
    </row>
    <row r="95" customFormat="false" ht="12.75" hidden="false" customHeight="true" outlineLevel="0" collapsed="false">
      <c r="A95" s="51"/>
      <c r="B95" s="51"/>
      <c r="C95" s="51"/>
      <c r="D95" s="50"/>
      <c r="E95" s="50"/>
      <c r="F95" s="50"/>
      <c r="G95" s="51"/>
      <c r="H95" s="51"/>
      <c r="I95" s="51"/>
      <c r="J95" s="2"/>
      <c r="K95" s="2"/>
      <c r="L95" s="2"/>
      <c r="M95" s="2"/>
      <c r="N95" s="2"/>
      <c r="O95" s="2"/>
      <c r="P95" s="2"/>
      <c r="Q95" s="2"/>
      <c r="R95" s="2"/>
      <c r="S95" s="2"/>
    </row>
    <row r="96" customFormat="false" ht="12.75" hidden="false" customHeight="true" outlineLevel="0" collapsed="false">
      <c r="A96" s="51"/>
      <c r="B96" s="51"/>
      <c r="C96" s="51"/>
      <c r="D96" s="50"/>
      <c r="E96" s="50"/>
      <c r="F96" s="50"/>
      <c r="G96" s="51"/>
      <c r="H96" s="51"/>
      <c r="I96" s="51"/>
      <c r="J96" s="2"/>
      <c r="K96" s="2"/>
      <c r="L96" s="2"/>
      <c r="M96" s="2"/>
      <c r="N96" s="2"/>
      <c r="O96" s="2"/>
      <c r="P96" s="2"/>
      <c r="Q96" s="2"/>
      <c r="R96" s="2"/>
      <c r="S96" s="2"/>
    </row>
    <row r="97" customFormat="false" ht="12.75" hidden="false" customHeight="true" outlineLevel="0" collapsed="false">
      <c r="A97" s="51"/>
      <c r="B97" s="51"/>
      <c r="C97" s="51"/>
      <c r="D97" s="50"/>
      <c r="E97" s="50"/>
      <c r="F97" s="50"/>
      <c r="G97" s="51"/>
      <c r="H97" s="51"/>
      <c r="I97" s="51"/>
      <c r="J97" s="2"/>
      <c r="K97" s="2"/>
      <c r="L97" s="2"/>
      <c r="M97" s="2"/>
      <c r="N97" s="2"/>
      <c r="O97" s="2"/>
      <c r="P97" s="2"/>
      <c r="Q97" s="2"/>
      <c r="R97" s="2"/>
      <c r="S97" s="2"/>
    </row>
    <row r="98" customFormat="false" ht="12.75" hidden="false" customHeight="true" outlineLevel="0" collapsed="false">
      <c r="A98" s="51"/>
      <c r="B98" s="51"/>
      <c r="C98" s="51"/>
      <c r="D98" s="50"/>
      <c r="E98" s="50"/>
      <c r="F98" s="50"/>
      <c r="G98" s="51"/>
      <c r="H98" s="51"/>
      <c r="I98" s="51"/>
      <c r="J98" s="2"/>
      <c r="K98" s="2"/>
      <c r="L98" s="2"/>
      <c r="M98" s="2"/>
      <c r="N98" s="2"/>
      <c r="O98" s="2"/>
      <c r="P98" s="2"/>
      <c r="Q98" s="2"/>
      <c r="R98" s="2"/>
      <c r="S98" s="2"/>
    </row>
    <row r="99" customFormat="false" ht="12.75" hidden="false" customHeight="true" outlineLevel="0" collapsed="false">
      <c r="A99" s="51"/>
      <c r="B99" s="51"/>
      <c r="C99" s="51"/>
      <c r="D99" s="50"/>
      <c r="E99" s="50"/>
      <c r="F99" s="50"/>
      <c r="G99" s="51"/>
      <c r="H99" s="51"/>
      <c r="I99" s="51"/>
      <c r="J99" s="2"/>
      <c r="K99" s="2"/>
      <c r="L99" s="2"/>
      <c r="M99" s="2"/>
      <c r="N99" s="2"/>
      <c r="O99" s="2"/>
      <c r="P99" s="2"/>
      <c r="Q99" s="2"/>
      <c r="R99" s="2"/>
      <c r="S99" s="2"/>
    </row>
    <row r="100" customFormat="false" ht="12.75" hidden="false" customHeight="true" outlineLevel="0" collapsed="false">
      <c r="A100" s="51"/>
      <c r="B100" s="51"/>
      <c r="C100" s="51"/>
      <c r="D100" s="50"/>
      <c r="E100" s="50"/>
      <c r="F100" s="50"/>
      <c r="G100" s="51"/>
      <c r="H100" s="51"/>
      <c r="I100" s="51"/>
      <c r="J100" s="2"/>
      <c r="K100" s="2"/>
      <c r="L100" s="2"/>
      <c r="M100" s="2"/>
      <c r="N100" s="2"/>
      <c r="O100" s="2"/>
      <c r="P100" s="2"/>
      <c r="Q100" s="2"/>
      <c r="R100" s="2"/>
      <c r="S100" s="2"/>
    </row>
    <row r="101" customFormat="false" ht="12.75" hidden="false" customHeight="true" outlineLevel="0" collapsed="false">
      <c r="A101" s="51"/>
      <c r="B101" s="51"/>
      <c r="C101" s="51"/>
      <c r="D101" s="50"/>
      <c r="E101" s="50"/>
      <c r="F101" s="50"/>
      <c r="G101" s="51"/>
      <c r="H101" s="51"/>
      <c r="I101" s="51"/>
      <c r="J101" s="2"/>
      <c r="K101" s="2"/>
      <c r="L101" s="2"/>
      <c r="M101" s="2"/>
      <c r="N101" s="2"/>
      <c r="O101" s="2"/>
      <c r="P101" s="2"/>
      <c r="Q101" s="2"/>
      <c r="R101" s="2"/>
      <c r="S101" s="2"/>
    </row>
    <row r="102" customFormat="false" ht="12.75" hidden="false" customHeight="true" outlineLevel="0" collapsed="false">
      <c r="A102" s="51"/>
      <c r="B102" s="51"/>
      <c r="C102" s="51"/>
      <c r="D102" s="50"/>
      <c r="E102" s="50"/>
      <c r="F102" s="50"/>
      <c r="G102" s="51"/>
      <c r="H102" s="51"/>
      <c r="I102" s="51"/>
      <c r="J102" s="2"/>
      <c r="K102" s="2"/>
      <c r="L102" s="2"/>
      <c r="M102" s="2"/>
      <c r="N102" s="2"/>
      <c r="O102" s="2"/>
      <c r="P102" s="2"/>
      <c r="Q102" s="2"/>
      <c r="R102" s="2"/>
      <c r="S102" s="2"/>
    </row>
    <row r="103" customFormat="false" ht="12.75" hidden="false" customHeight="true" outlineLevel="0" collapsed="false">
      <c r="A103" s="51"/>
      <c r="B103" s="51"/>
      <c r="C103" s="51"/>
      <c r="D103" s="50"/>
      <c r="E103" s="50"/>
      <c r="F103" s="50"/>
      <c r="G103" s="51"/>
      <c r="H103" s="51"/>
      <c r="I103" s="51"/>
      <c r="J103" s="2"/>
      <c r="K103" s="2"/>
      <c r="L103" s="2"/>
      <c r="M103" s="2"/>
      <c r="N103" s="2"/>
      <c r="O103" s="2"/>
      <c r="P103" s="2"/>
      <c r="Q103" s="2"/>
      <c r="R103" s="2"/>
      <c r="S103" s="2"/>
    </row>
    <row r="104" customFormat="false" ht="12.75" hidden="false" customHeight="true" outlineLevel="0" collapsed="false">
      <c r="A104" s="51"/>
      <c r="B104" s="51"/>
      <c r="C104" s="51"/>
      <c r="D104" s="50"/>
      <c r="E104" s="50"/>
      <c r="F104" s="50"/>
      <c r="G104" s="51"/>
      <c r="H104" s="51"/>
      <c r="I104" s="51"/>
      <c r="J104" s="2"/>
      <c r="K104" s="2"/>
      <c r="L104" s="2"/>
      <c r="M104" s="2"/>
      <c r="N104" s="2"/>
      <c r="O104" s="2"/>
      <c r="P104" s="2"/>
      <c r="Q104" s="2"/>
      <c r="R104" s="2"/>
      <c r="S104" s="2"/>
    </row>
    <row r="105" customFormat="false" ht="12.75" hidden="false" customHeight="true" outlineLevel="0" collapsed="false">
      <c r="A105" s="51"/>
      <c r="B105" s="51"/>
      <c r="C105" s="51"/>
      <c r="D105" s="50"/>
      <c r="E105" s="50"/>
      <c r="F105" s="50"/>
      <c r="G105" s="51"/>
      <c r="H105" s="51"/>
      <c r="I105" s="51"/>
      <c r="J105" s="2"/>
      <c r="K105" s="2"/>
      <c r="L105" s="2"/>
      <c r="M105" s="2"/>
      <c r="N105" s="2"/>
      <c r="O105" s="2"/>
      <c r="P105" s="2"/>
      <c r="Q105" s="2"/>
      <c r="R105" s="2"/>
      <c r="S105" s="2"/>
    </row>
    <row r="106" customFormat="false" ht="12.75" hidden="false" customHeight="true" outlineLevel="0" collapsed="false">
      <c r="A106" s="51"/>
      <c r="B106" s="51"/>
      <c r="C106" s="51"/>
      <c r="D106" s="50"/>
      <c r="E106" s="50"/>
      <c r="F106" s="50"/>
      <c r="G106" s="51"/>
      <c r="H106" s="51"/>
      <c r="I106" s="51"/>
      <c r="J106" s="2"/>
      <c r="K106" s="2"/>
      <c r="L106" s="2"/>
      <c r="M106" s="2"/>
      <c r="N106" s="2"/>
      <c r="O106" s="2"/>
      <c r="P106" s="2"/>
      <c r="Q106" s="2"/>
      <c r="R106" s="2"/>
      <c r="S106" s="2"/>
    </row>
    <row r="107" customFormat="false" ht="12.75" hidden="false" customHeight="true" outlineLevel="0" collapsed="false">
      <c r="A107" s="51"/>
      <c r="B107" s="51"/>
      <c r="C107" s="51"/>
      <c r="D107" s="50"/>
      <c r="E107" s="50"/>
      <c r="F107" s="50"/>
      <c r="G107" s="51"/>
      <c r="H107" s="51"/>
      <c r="I107" s="51"/>
      <c r="J107" s="2"/>
      <c r="K107" s="2"/>
      <c r="L107" s="2"/>
      <c r="M107" s="2"/>
      <c r="N107" s="2"/>
      <c r="O107" s="2"/>
      <c r="P107" s="2"/>
      <c r="Q107" s="2"/>
      <c r="R107" s="2"/>
      <c r="S107" s="2"/>
    </row>
    <row r="108" customFormat="false" ht="12.75" hidden="false" customHeight="true" outlineLevel="0" collapsed="false">
      <c r="A108" s="51"/>
      <c r="B108" s="51"/>
      <c r="C108" s="51"/>
      <c r="D108" s="50"/>
      <c r="E108" s="50"/>
      <c r="F108" s="50"/>
      <c r="G108" s="51"/>
      <c r="H108" s="51"/>
      <c r="I108" s="51"/>
      <c r="J108" s="2"/>
      <c r="K108" s="2"/>
      <c r="L108" s="2"/>
      <c r="M108" s="2"/>
      <c r="N108" s="2"/>
      <c r="O108" s="2"/>
      <c r="P108" s="2"/>
      <c r="Q108" s="2"/>
      <c r="R108" s="2"/>
      <c r="S108" s="2"/>
    </row>
    <row r="109" customFormat="false" ht="12.75" hidden="false" customHeight="true" outlineLevel="0" collapsed="false">
      <c r="A109" s="51"/>
      <c r="B109" s="51"/>
      <c r="C109" s="51"/>
      <c r="D109" s="50"/>
      <c r="E109" s="50"/>
      <c r="F109" s="50"/>
      <c r="G109" s="51"/>
      <c r="H109" s="51"/>
      <c r="I109" s="51"/>
      <c r="J109" s="2"/>
      <c r="K109" s="2"/>
      <c r="L109" s="2"/>
      <c r="M109" s="2"/>
      <c r="N109" s="2"/>
      <c r="O109" s="2"/>
      <c r="P109" s="2"/>
      <c r="Q109" s="2"/>
      <c r="R109" s="2"/>
      <c r="S109" s="2"/>
    </row>
    <row r="110" customFormat="false" ht="12.75" hidden="false" customHeight="true" outlineLevel="0" collapsed="false">
      <c r="A110" s="51"/>
      <c r="B110" s="51"/>
      <c r="C110" s="51"/>
      <c r="D110" s="50"/>
      <c r="E110" s="50"/>
      <c r="F110" s="50"/>
      <c r="G110" s="51"/>
      <c r="H110" s="51"/>
      <c r="I110" s="51"/>
      <c r="J110" s="2"/>
      <c r="K110" s="2"/>
      <c r="L110" s="2"/>
      <c r="M110" s="2"/>
      <c r="N110" s="2"/>
      <c r="O110" s="2"/>
      <c r="P110" s="2"/>
      <c r="Q110" s="2"/>
      <c r="R110" s="2"/>
      <c r="S110" s="2"/>
    </row>
    <row r="111" customFormat="false" ht="12.75" hidden="false" customHeight="true" outlineLevel="0" collapsed="false">
      <c r="A111" s="51"/>
      <c r="B111" s="51"/>
      <c r="C111" s="51"/>
      <c r="D111" s="50"/>
      <c r="E111" s="50"/>
      <c r="F111" s="50"/>
      <c r="G111" s="51"/>
      <c r="H111" s="51"/>
      <c r="I111" s="51"/>
      <c r="J111" s="2"/>
      <c r="K111" s="2"/>
      <c r="L111" s="2"/>
      <c r="M111" s="2"/>
      <c r="N111" s="2"/>
      <c r="O111" s="2"/>
      <c r="P111" s="2"/>
      <c r="Q111" s="2"/>
      <c r="R111" s="2"/>
      <c r="S111" s="2"/>
    </row>
    <row r="112" customFormat="false" ht="12.75" hidden="false" customHeight="true" outlineLevel="0" collapsed="false">
      <c r="A112" s="51"/>
      <c r="B112" s="51"/>
      <c r="C112" s="51"/>
      <c r="D112" s="50"/>
      <c r="E112" s="50"/>
      <c r="F112" s="50"/>
      <c r="G112" s="51"/>
      <c r="H112" s="51"/>
      <c r="I112" s="51"/>
      <c r="J112" s="2"/>
      <c r="K112" s="2"/>
      <c r="L112" s="2"/>
      <c r="M112" s="2"/>
      <c r="N112" s="2"/>
      <c r="O112" s="2"/>
      <c r="P112" s="2"/>
      <c r="Q112" s="2"/>
      <c r="R112" s="2"/>
      <c r="S112" s="2"/>
    </row>
    <row r="113" customFormat="false" ht="12.75" hidden="false" customHeight="true" outlineLevel="0" collapsed="false">
      <c r="A113" s="51"/>
      <c r="B113" s="51"/>
      <c r="C113" s="51"/>
      <c r="D113" s="50"/>
      <c r="E113" s="50"/>
      <c r="F113" s="50"/>
      <c r="G113" s="51"/>
      <c r="H113" s="51"/>
      <c r="I113" s="51"/>
      <c r="J113" s="2"/>
      <c r="K113" s="2"/>
      <c r="L113" s="2"/>
      <c r="M113" s="2"/>
      <c r="N113" s="2"/>
      <c r="O113" s="2"/>
      <c r="P113" s="2"/>
      <c r="Q113" s="2"/>
      <c r="R113" s="2"/>
      <c r="S113" s="2"/>
    </row>
    <row r="114" customFormat="false" ht="12.75" hidden="false" customHeight="true" outlineLevel="0" collapsed="false">
      <c r="A114" s="51"/>
      <c r="B114" s="51"/>
      <c r="C114" s="51"/>
      <c r="D114" s="50"/>
      <c r="E114" s="50"/>
      <c r="F114" s="50"/>
      <c r="G114" s="51"/>
      <c r="H114" s="51"/>
      <c r="I114" s="51"/>
      <c r="J114" s="2"/>
      <c r="K114" s="2"/>
      <c r="L114" s="2"/>
      <c r="M114" s="2"/>
      <c r="N114" s="2"/>
      <c r="O114" s="2"/>
      <c r="P114" s="2"/>
      <c r="Q114" s="2"/>
      <c r="R114" s="2"/>
      <c r="S114" s="2"/>
    </row>
    <row r="115" customFormat="false" ht="12.75" hidden="false" customHeight="true" outlineLevel="0" collapsed="false">
      <c r="A115" s="51"/>
      <c r="B115" s="51"/>
      <c r="C115" s="51"/>
      <c r="D115" s="50"/>
      <c r="E115" s="50"/>
      <c r="F115" s="50"/>
      <c r="G115" s="51"/>
      <c r="H115" s="51"/>
      <c r="I115" s="51"/>
      <c r="J115" s="2"/>
      <c r="K115" s="2"/>
      <c r="L115" s="2"/>
      <c r="M115" s="2"/>
      <c r="N115" s="2"/>
      <c r="O115" s="2"/>
      <c r="P115" s="2"/>
      <c r="Q115" s="2"/>
      <c r="R115" s="2"/>
      <c r="S115" s="2"/>
    </row>
    <row r="116" customFormat="false" ht="12.75" hidden="false" customHeight="true" outlineLevel="0" collapsed="false">
      <c r="A116" s="51"/>
      <c r="B116" s="51"/>
      <c r="C116" s="51"/>
      <c r="D116" s="50"/>
      <c r="E116" s="50"/>
      <c r="F116" s="50"/>
      <c r="G116" s="51"/>
      <c r="H116" s="51"/>
      <c r="I116" s="51"/>
      <c r="J116" s="2"/>
      <c r="K116" s="2"/>
      <c r="L116" s="2"/>
      <c r="M116" s="2"/>
      <c r="N116" s="2"/>
      <c r="O116" s="2"/>
      <c r="P116" s="2"/>
      <c r="Q116" s="2"/>
      <c r="R116" s="2"/>
      <c r="S116" s="2"/>
    </row>
    <row r="117" customFormat="false" ht="12.75" hidden="false" customHeight="true" outlineLevel="0" collapsed="false">
      <c r="A117" s="51"/>
      <c r="B117" s="51"/>
      <c r="C117" s="51"/>
      <c r="D117" s="50"/>
      <c r="E117" s="50"/>
      <c r="F117" s="50"/>
      <c r="G117" s="51"/>
      <c r="H117" s="51"/>
      <c r="I117" s="51"/>
      <c r="J117" s="2"/>
      <c r="K117" s="2"/>
      <c r="L117" s="2"/>
      <c r="M117" s="2"/>
      <c r="N117" s="2"/>
      <c r="O117" s="2"/>
      <c r="P117" s="2"/>
      <c r="Q117" s="2"/>
      <c r="R117" s="2"/>
      <c r="S117" s="2"/>
    </row>
    <row r="118" customFormat="false" ht="12.75" hidden="false" customHeight="true" outlineLevel="0" collapsed="false">
      <c r="A118" s="51"/>
      <c r="B118" s="51"/>
      <c r="C118" s="51"/>
      <c r="D118" s="50"/>
      <c r="E118" s="50"/>
      <c r="F118" s="50"/>
      <c r="G118" s="51"/>
      <c r="H118" s="51"/>
      <c r="I118" s="51"/>
      <c r="J118" s="2"/>
      <c r="K118" s="2"/>
      <c r="L118" s="2"/>
      <c r="M118" s="2"/>
      <c r="N118" s="2"/>
      <c r="O118" s="2"/>
      <c r="P118" s="2"/>
      <c r="Q118" s="2"/>
      <c r="R118" s="2"/>
      <c r="S118" s="2"/>
    </row>
    <row r="119" customFormat="false" ht="12.75" hidden="false" customHeight="true" outlineLevel="0" collapsed="false">
      <c r="A119" s="51"/>
      <c r="B119" s="51"/>
      <c r="C119" s="51"/>
      <c r="D119" s="50"/>
      <c r="E119" s="50"/>
      <c r="F119" s="50"/>
      <c r="G119" s="51"/>
      <c r="H119" s="51"/>
      <c r="I119" s="51"/>
      <c r="J119" s="2"/>
      <c r="K119" s="2"/>
      <c r="L119" s="2"/>
      <c r="M119" s="2"/>
      <c r="N119" s="2"/>
      <c r="O119" s="2"/>
      <c r="P119" s="2"/>
      <c r="Q119" s="2"/>
      <c r="R119" s="2"/>
      <c r="S119" s="2"/>
    </row>
    <row r="120" customFormat="false" ht="12.75" hidden="false" customHeight="true" outlineLevel="0" collapsed="false">
      <c r="A120" s="51"/>
      <c r="B120" s="51"/>
      <c r="C120" s="51"/>
      <c r="D120" s="50"/>
      <c r="E120" s="50"/>
      <c r="F120" s="50"/>
      <c r="G120" s="51"/>
      <c r="H120" s="51"/>
      <c r="I120" s="51"/>
      <c r="J120" s="2"/>
      <c r="K120" s="2"/>
      <c r="L120" s="2"/>
      <c r="M120" s="2"/>
      <c r="N120" s="2"/>
      <c r="O120" s="2"/>
      <c r="P120" s="2"/>
      <c r="Q120" s="2"/>
      <c r="R120" s="2"/>
      <c r="S120" s="2"/>
    </row>
    <row r="121" customFormat="false" ht="12.75" hidden="false" customHeight="true" outlineLevel="0" collapsed="false">
      <c r="A121" s="51"/>
      <c r="B121" s="51"/>
      <c r="C121" s="51"/>
      <c r="D121" s="50"/>
      <c r="E121" s="50"/>
      <c r="F121" s="50"/>
      <c r="G121" s="51"/>
      <c r="H121" s="51"/>
      <c r="I121" s="51"/>
      <c r="J121" s="2"/>
      <c r="K121" s="2"/>
      <c r="L121" s="2"/>
      <c r="M121" s="2"/>
      <c r="N121" s="2"/>
      <c r="O121" s="2"/>
      <c r="P121" s="2"/>
      <c r="Q121" s="2"/>
      <c r="R121" s="2"/>
      <c r="S121" s="2"/>
    </row>
    <row r="122" customFormat="false" ht="12.75" hidden="false" customHeight="true" outlineLevel="0" collapsed="false">
      <c r="A122" s="51"/>
      <c r="B122" s="51"/>
      <c r="C122" s="51"/>
      <c r="D122" s="50"/>
      <c r="E122" s="50"/>
      <c r="F122" s="50"/>
      <c r="G122" s="51"/>
      <c r="H122" s="51"/>
      <c r="I122" s="51"/>
      <c r="J122" s="2"/>
      <c r="K122" s="2"/>
      <c r="L122" s="2"/>
      <c r="M122" s="2"/>
      <c r="N122" s="2"/>
      <c r="O122" s="2"/>
      <c r="P122" s="2"/>
      <c r="Q122" s="2"/>
      <c r="R122" s="2"/>
      <c r="S122" s="2"/>
    </row>
    <row r="123" customFormat="false" ht="12.75" hidden="false" customHeight="true" outlineLevel="0" collapsed="false">
      <c r="A123" s="51"/>
      <c r="B123" s="51"/>
      <c r="C123" s="51"/>
      <c r="D123" s="50"/>
      <c r="E123" s="50"/>
      <c r="F123" s="50"/>
      <c r="G123" s="51"/>
      <c r="H123" s="51"/>
      <c r="I123" s="51"/>
      <c r="J123" s="2"/>
      <c r="K123" s="2"/>
      <c r="L123" s="2"/>
      <c r="M123" s="2"/>
      <c r="N123" s="2"/>
      <c r="O123" s="2"/>
      <c r="P123" s="2"/>
      <c r="Q123" s="2"/>
      <c r="R123" s="2"/>
      <c r="S123" s="2"/>
    </row>
    <row r="124" customFormat="false" ht="12.75" hidden="false" customHeight="true" outlineLevel="0" collapsed="false">
      <c r="A124" s="51"/>
      <c r="B124" s="51"/>
      <c r="C124" s="51"/>
      <c r="D124" s="50"/>
      <c r="E124" s="50"/>
      <c r="F124" s="50"/>
      <c r="G124" s="51"/>
      <c r="H124" s="51"/>
      <c r="I124" s="51"/>
      <c r="J124" s="2"/>
      <c r="K124" s="2"/>
      <c r="L124" s="2"/>
      <c r="M124" s="2"/>
      <c r="N124" s="2"/>
      <c r="O124" s="2"/>
      <c r="P124" s="2"/>
      <c r="Q124" s="2"/>
      <c r="R124" s="2"/>
      <c r="S124" s="2"/>
    </row>
    <row r="125" customFormat="false" ht="12.75" hidden="false" customHeight="true" outlineLevel="0" collapsed="false">
      <c r="A125" s="51"/>
      <c r="B125" s="51"/>
      <c r="C125" s="51"/>
      <c r="D125" s="50"/>
      <c r="E125" s="50"/>
      <c r="F125" s="50"/>
      <c r="G125" s="51"/>
      <c r="H125" s="51"/>
      <c r="I125" s="51"/>
      <c r="J125" s="2"/>
      <c r="K125" s="2"/>
      <c r="L125" s="2"/>
      <c r="M125" s="2"/>
      <c r="N125" s="2"/>
      <c r="O125" s="2"/>
      <c r="P125" s="2"/>
      <c r="Q125" s="2"/>
      <c r="R125" s="2"/>
      <c r="S125" s="2"/>
    </row>
    <row r="126" customFormat="false" ht="12.75" hidden="false" customHeight="true" outlineLevel="0" collapsed="false">
      <c r="A126" s="51"/>
      <c r="B126" s="51"/>
      <c r="C126" s="51"/>
      <c r="D126" s="50"/>
      <c r="E126" s="50"/>
      <c r="F126" s="50"/>
      <c r="G126" s="51"/>
      <c r="H126" s="51"/>
      <c r="I126" s="51"/>
      <c r="J126" s="2"/>
      <c r="K126" s="2"/>
      <c r="L126" s="2"/>
      <c r="M126" s="2"/>
      <c r="N126" s="2"/>
      <c r="O126" s="2"/>
      <c r="P126" s="2"/>
      <c r="Q126" s="2"/>
      <c r="R126" s="2"/>
      <c r="S126" s="2"/>
    </row>
    <row r="127" customFormat="false" ht="12.75" hidden="false" customHeight="true" outlineLevel="0" collapsed="false">
      <c r="A127" s="51"/>
      <c r="B127" s="51"/>
      <c r="C127" s="51"/>
      <c r="D127" s="50"/>
      <c r="E127" s="50"/>
      <c r="F127" s="50"/>
      <c r="G127" s="51"/>
      <c r="H127" s="51"/>
      <c r="I127" s="51"/>
      <c r="J127" s="2"/>
      <c r="K127" s="2"/>
      <c r="L127" s="2"/>
      <c r="M127" s="2"/>
      <c r="N127" s="2"/>
      <c r="O127" s="2"/>
      <c r="P127" s="2"/>
      <c r="Q127" s="2"/>
      <c r="R127" s="2"/>
      <c r="S127" s="2"/>
    </row>
    <row r="128" customFormat="false" ht="12.75" hidden="false" customHeight="true" outlineLevel="0" collapsed="false">
      <c r="A128" s="51"/>
      <c r="B128" s="51"/>
      <c r="C128" s="51"/>
      <c r="D128" s="50"/>
      <c r="E128" s="50"/>
      <c r="F128" s="50"/>
      <c r="G128" s="51"/>
      <c r="H128" s="51"/>
      <c r="I128" s="51"/>
      <c r="J128" s="2"/>
      <c r="K128" s="2"/>
      <c r="L128" s="2"/>
      <c r="M128" s="2"/>
      <c r="N128" s="2"/>
      <c r="O128" s="2"/>
      <c r="P128" s="2"/>
      <c r="Q128" s="2"/>
      <c r="R128" s="2"/>
      <c r="S128" s="2"/>
    </row>
    <row r="129" customFormat="false" ht="12.75" hidden="false" customHeight="true" outlineLevel="0" collapsed="false">
      <c r="A129" s="51"/>
      <c r="B129" s="51"/>
      <c r="C129" s="51"/>
      <c r="D129" s="50"/>
      <c r="E129" s="50"/>
      <c r="F129" s="50"/>
      <c r="G129" s="51"/>
      <c r="H129" s="51"/>
      <c r="I129" s="51"/>
      <c r="J129" s="2"/>
      <c r="K129" s="2"/>
      <c r="L129" s="2"/>
      <c r="M129" s="2"/>
      <c r="N129" s="2"/>
      <c r="O129" s="2"/>
      <c r="P129" s="2"/>
      <c r="Q129" s="2"/>
      <c r="R129" s="2"/>
      <c r="S129" s="2"/>
    </row>
    <row r="130" customFormat="false" ht="12.75" hidden="false" customHeight="true" outlineLevel="0" collapsed="false">
      <c r="A130" s="51"/>
      <c r="B130" s="51"/>
      <c r="C130" s="51"/>
      <c r="D130" s="50"/>
      <c r="E130" s="50"/>
      <c r="F130" s="50"/>
      <c r="G130" s="51"/>
      <c r="H130" s="51"/>
      <c r="I130" s="51"/>
      <c r="J130" s="2"/>
      <c r="K130" s="2"/>
      <c r="L130" s="2"/>
      <c r="M130" s="2"/>
      <c r="N130" s="2"/>
      <c r="O130" s="2"/>
      <c r="P130" s="2"/>
      <c r="Q130" s="2"/>
      <c r="R130" s="2"/>
      <c r="S130" s="2"/>
    </row>
    <row r="131" customFormat="false" ht="12.75" hidden="false" customHeight="true" outlineLevel="0" collapsed="false">
      <c r="A131" s="51"/>
      <c r="B131" s="51"/>
      <c r="C131" s="51"/>
      <c r="D131" s="50"/>
      <c r="E131" s="50"/>
      <c r="F131" s="50"/>
      <c r="G131" s="51"/>
      <c r="H131" s="51"/>
      <c r="I131" s="51"/>
      <c r="J131" s="2"/>
      <c r="K131" s="2"/>
      <c r="L131" s="2"/>
      <c r="M131" s="2"/>
      <c r="N131" s="2"/>
      <c r="O131" s="2"/>
      <c r="P131" s="2"/>
      <c r="Q131" s="2"/>
      <c r="R131" s="2"/>
      <c r="S131" s="2"/>
    </row>
    <row r="132" customFormat="false" ht="12.75" hidden="false" customHeight="true" outlineLevel="0" collapsed="false">
      <c r="A132" s="51"/>
      <c r="B132" s="51"/>
      <c r="C132" s="51"/>
      <c r="D132" s="50"/>
      <c r="E132" s="50"/>
      <c r="F132" s="50"/>
      <c r="G132" s="51"/>
      <c r="H132" s="51"/>
      <c r="I132" s="51"/>
      <c r="J132" s="2"/>
      <c r="K132" s="2"/>
      <c r="L132" s="2"/>
      <c r="M132" s="2"/>
      <c r="N132" s="2"/>
      <c r="O132" s="2"/>
      <c r="P132" s="2"/>
      <c r="Q132" s="2"/>
      <c r="R132" s="2"/>
      <c r="S132" s="2"/>
    </row>
    <row r="133" customFormat="false" ht="12.75" hidden="false" customHeight="true" outlineLevel="0" collapsed="false">
      <c r="A133" s="51"/>
      <c r="B133" s="51"/>
      <c r="C133" s="51"/>
      <c r="D133" s="50"/>
      <c r="E133" s="50"/>
      <c r="F133" s="50"/>
      <c r="G133" s="51"/>
      <c r="H133" s="51"/>
      <c r="I133" s="51"/>
      <c r="J133" s="2"/>
      <c r="K133" s="2"/>
      <c r="L133" s="2"/>
      <c r="M133" s="2"/>
      <c r="N133" s="2"/>
      <c r="O133" s="2"/>
      <c r="P133" s="2"/>
      <c r="Q133" s="2"/>
      <c r="R133" s="2"/>
      <c r="S133" s="2"/>
    </row>
    <row r="134" customFormat="false" ht="12.75" hidden="false" customHeight="true" outlineLevel="0" collapsed="false">
      <c r="A134" s="51"/>
      <c r="B134" s="51"/>
      <c r="C134" s="51"/>
      <c r="D134" s="50"/>
      <c r="E134" s="50"/>
      <c r="F134" s="50"/>
      <c r="G134" s="51"/>
      <c r="H134" s="51"/>
      <c r="I134" s="51"/>
      <c r="J134" s="2"/>
      <c r="K134" s="2"/>
      <c r="L134" s="2"/>
      <c r="M134" s="2"/>
      <c r="N134" s="2"/>
      <c r="O134" s="2"/>
      <c r="P134" s="2"/>
      <c r="Q134" s="2"/>
      <c r="R134" s="2"/>
      <c r="S134" s="2"/>
    </row>
    <row r="135" customFormat="false" ht="12.75" hidden="false" customHeight="true" outlineLevel="0" collapsed="false">
      <c r="A135" s="51"/>
      <c r="B135" s="51"/>
      <c r="C135" s="51"/>
      <c r="D135" s="50"/>
      <c r="E135" s="50"/>
      <c r="F135" s="50"/>
      <c r="G135" s="51"/>
      <c r="H135" s="51"/>
      <c r="I135" s="51"/>
      <c r="J135" s="2"/>
      <c r="K135" s="2"/>
      <c r="L135" s="2"/>
      <c r="M135" s="2"/>
      <c r="N135" s="2"/>
      <c r="O135" s="2"/>
      <c r="P135" s="2"/>
      <c r="Q135" s="2"/>
      <c r="R135" s="2"/>
      <c r="S135" s="2"/>
    </row>
    <row r="136" customFormat="false" ht="12.75" hidden="false" customHeight="true" outlineLevel="0" collapsed="false">
      <c r="A136" s="51"/>
      <c r="B136" s="51"/>
      <c r="C136" s="51"/>
      <c r="D136" s="50"/>
      <c r="E136" s="50"/>
      <c r="F136" s="50"/>
      <c r="G136" s="51"/>
      <c r="H136" s="51"/>
      <c r="I136" s="51"/>
      <c r="J136" s="2"/>
      <c r="K136" s="2"/>
      <c r="L136" s="2"/>
      <c r="M136" s="2"/>
      <c r="N136" s="2"/>
      <c r="O136" s="2"/>
      <c r="P136" s="2"/>
      <c r="Q136" s="2"/>
      <c r="R136" s="2"/>
      <c r="S136" s="2"/>
    </row>
    <row r="137" customFormat="false" ht="12.75" hidden="false" customHeight="true" outlineLevel="0" collapsed="false">
      <c r="A137" s="51"/>
      <c r="B137" s="51"/>
      <c r="C137" s="51"/>
      <c r="D137" s="50"/>
      <c r="E137" s="50"/>
      <c r="F137" s="50"/>
      <c r="G137" s="51"/>
      <c r="H137" s="51"/>
      <c r="I137" s="51"/>
      <c r="J137" s="2"/>
      <c r="K137" s="2"/>
      <c r="L137" s="2"/>
      <c r="M137" s="2"/>
      <c r="N137" s="2"/>
      <c r="O137" s="2"/>
      <c r="P137" s="2"/>
      <c r="Q137" s="2"/>
      <c r="R137" s="2"/>
      <c r="S137" s="2"/>
    </row>
    <row r="138" customFormat="false" ht="12.75" hidden="false" customHeight="true" outlineLevel="0" collapsed="false">
      <c r="A138" s="51"/>
      <c r="B138" s="51"/>
      <c r="C138" s="51"/>
      <c r="D138" s="50"/>
      <c r="E138" s="50"/>
      <c r="F138" s="50"/>
      <c r="G138" s="51"/>
      <c r="H138" s="51"/>
      <c r="I138" s="51"/>
      <c r="J138" s="2"/>
      <c r="K138" s="2"/>
      <c r="L138" s="2"/>
      <c r="M138" s="2"/>
      <c r="N138" s="2"/>
      <c r="O138" s="2"/>
      <c r="P138" s="2"/>
      <c r="Q138" s="2"/>
      <c r="R138" s="2"/>
      <c r="S138" s="2"/>
    </row>
    <row r="139" customFormat="false" ht="12.75" hidden="false" customHeight="true" outlineLevel="0" collapsed="false">
      <c r="A139" s="51"/>
      <c r="B139" s="51"/>
      <c r="C139" s="51"/>
      <c r="D139" s="50"/>
      <c r="E139" s="50"/>
      <c r="F139" s="50"/>
      <c r="G139" s="51"/>
      <c r="H139" s="51"/>
      <c r="I139" s="51"/>
      <c r="J139" s="2"/>
      <c r="K139" s="2"/>
      <c r="L139" s="2"/>
      <c r="M139" s="2"/>
      <c r="N139" s="2"/>
      <c r="O139" s="2"/>
      <c r="P139" s="2"/>
      <c r="Q139" s="2"/>
      <c r="R139" s="2"/>
      <c r="S139" s="2"/>
    </row>
    <row r="140" customFormat="false" ht="12.75" hidden="false" customHeight="true" outlineLevel="0" collapsed="false">
      <c r="A140" s="51"/>
      <c r="B140" s="51"/>
      <c r="C140" s="51"/>
      <c r="D140" s="50"/>
      <c r="E140" s="50"/>
      <c r="F140" s="50"/>
      <c r="G140" s="51"/>
      <c r="H140" s="51"/>
      <c r="I140" s="51"/>
      <c r="J140" s="2"/>
      <c r="K140" s="2"/>
      <c r="L140" s="2"/>
      <c r="M140" s="2"/>
      <c r="N140" s="2"/>
      <c r="O140" s="2"/>
      <c r="P140" s="2"/>
      <c r="Q140" s="2"/>
      <c r="R140" s="2"/>
      <c r="S140" s="2"/>
    </row>
    <row r="141" customFormat="false" ht="12.75" hidden="false" customHeight="true" outlineLevel="0" collapsed="false">
      <c r="A141" s="51"/>
      <c r="B141" s="51"/>
      <c r="C141" s="51"/>
      <c r="D141" s="50"/>
      <c r="E141" s="50"/>
      <c r="F141" s="50"/>
      <c r="G141" s="51"/>
      <c r="H141" s="51"/>
      <c r="I141" s="51"/>
      <c r="J141" s="2"/>
      <c r="K141" s="2"/>
      <c r="L141" s="2"/>
      <c r="M141" s="2"/>
      <c r="N141" s="2"/>
      <c r="O141" s="2"/>
      <c r="P141" s="2"/>
      <c r="Q141" s="2"/>
      <c r="R141" s="2"/>
      <c r="S141" s="2"/>
    </row>
    <row r="142" customFormat="false" ht="12.75" hidden="false" customHeight="true" outlineLevel="0" collapsed="false">
      <c r="A142" s="51"/>
      <c r="B142" s="51"/>
      <c r="C142" s="51"/>
      <c r="D142" s="50"/>
      <c r="E142" s="50"/>
      <c r="F142" s="50"/>
      <c r="G142" s="51"/>
      <c r="H142" s="51"/>
      <c r="I142" s="51"/>
      <c r="J142" s="2"/>
      <c r="K142" s="2"/>
      <c r="L142" s="2"/>
      <c r="M142" s="2"/>
      <c r="N142" s="2"/>
      <c r="O142" s="2"/>
      <c r="P142" s="2"/>
      <c r="Q142" s="2"/>
      <c r="R142" s="2"/>
      <c r="S142" s="2"/>
    </row>
    <row r="143" customFormat="false" ht="12.75" hidden="false" customHeight="true" outlineLevel="0" collapsed="false">
      <c r="A143" s="51"/>
      <c r="B143" s="51"/>
      <c r="C143" s="51"/>
      <c r="D143" s="50"/>
      <c r="E143" s="50"/>
      <c r="F143" s="50"/>
      <c r="G143" s="51"/>
      <c r="H143" s="51"/>
      <c r="I143" s="51"/>
      <c r="J143" s="2"/>
      <c r="K143" s="2"/>
      <c r="L143" s="2"/>
      <c r="M143" s="2"/>
      <c r="N143" s="2"/>
      <c r="O143" s="2"/>
      <c r="P143" s="2"/>
      <c r="Q143" s="2"/>
      <c r="R143" s="2"/>
      <c r="S143" s="2"/>
    </row>
    <row r="144" customFormat="false" ht="12.75" hidden="false" customHeight="true" outlineLevel="0" collapsed="false">
      <c r="A144" s="51"/>
      <c r="B144" s="51"/>
      <c r="C144" s="51"/>
      <c r="D144" s="50"/>
      <c r="E144" s="50"/>
      <c r="F144" s="50"/>
      <c r="G144" s="51"/>
      <c r="H144" s="51"/>
      <c r="I144" s="51"/>
      <c r="J144" s="2"/>
      <c r="K144" s="2"/>
      <c r="L144" s="2"/>
      <c r="M144" s="2"/>
      <c r="N144" s="2"/>
      <c r="O144" s="2"/>
      <c r="P144" s="2"/>
      <c r="Q144" s="2"/>
      <c r="R144" s="2"/>
      <c r="S144" s="2"/>
    </row>
    <row r="145" customFormat="false" ht="12.75" hidden="false" customHeight="true" outlineLevel="0" collapsed="false">
      <c r="A145" s="51"/>
      <c r="B145" s="51"/>
      <c r="C145" s="51"/>
      <c r="D145" s="50"/>
      <c r="E145" s="50"/>
      <c r="F145" s="50"/>
      <c r="G145" s="51"/>
      <c r="H145" s="51"/>
      <c r="I145" s="51"/>
      <c r="J145" s="2"/>
      <c r="K145" s="2"/>
      <c r="L145" s="2"/>
      <c r="M145" s="2"/>
      <c r="N145" s="2"/>
      <c r="O145" s="2"/>
      <c r="P145" s="2"/>
      <c r="Q145" s="2"/>
      <c r="R145" s="2"/>
      <c r="S145" s="2"/>
    </row>
    <row r="146" customFormat="false" ht="12.75" hidden="false" customHeight="true" outlineLevel="0" collapsed="false">
      <c r="A146" s="51"/>
      <c r="B146" s="51"/>
      <c r="C146" s="51"/>
      <c r="D146" s="50"/>
      <c r="E146" s="50"/>
      <c r="F146" s="50"/>
      <c r="G146" s="51"/>
      <c r="H146" s="51"/>
      <c r="I146" s="51"/>
      <c r="J146" s="2"/>
      <c r="K146" s="2"/>
      <c r="L146" s="2"/>
      <c r="M146" s="2"/>
      <c r="N146" s="2"/>
      <c r="O146" s="2"/>
      <c r="P146" s="2"/>
      <c r="Q146" s="2"/>
      <c r="R146" s="2"/>
      <c r="S146" s="2"/>
    </row>
    <row r="147" customFormat="false" ht="12.75" hidden="false" customHeight="true" outlineLevel="0" collapsed="false">
      <c r="A147" s="51"/>
      <c r="B147" s="51"/>
      <c r="C147" s="51"/>
      <c r="D147" s="50"/>
      <c r="E147" s="50"/>
      <c r="F147" s="50"/>
      <c r="G147" s="51"/>
      <c r="H147" s="51"/>
      <c r="I147" s="51"/>
      <c r="J147" s="2"/>
      <c r="K147" s="2"/>
      <c r="L147" s="2"/>
      <c r="M147" s="2"/>
      <c r="N147" s="2"/>
      <c r="O147" s="2"/>
      <c r="P147" s="2"/>
      <c r="Q147" s="2"/>
      <c r="R147" s="2"/>
      <c r="S147" s="2"/>
    </row>
    <row r="148" customFormat="false" ht="12.75" hidden="false" customHeight="true" outlineLevel="0" collapsed="false">
      <c r="A148" s="51"/>
      <c r="B148" s="51"/>
      <c r="C148" s="51"/>
      <c r="D148" s="50"/>
      <c r="E148" s="50"/>
      <c r="F148" s="50"/>
      <c r="G148" s="51"/>
      <c r="H148" s="51"/>
      <c r="I148" s="51"/>
      <c r="J148" s="2"/>
      <c r="K148" s="2"/>
      <c r="L148" s="2"/>
      <c r="M148" s="2"/>
      <c r="N148" s="2"/>
      <c r="O148" s="2"/>
      <c r="P148" s="2"/>
      <c r="Q148" s="2"/>
      <c r="R148" s="2"/>
      <c r="S148" s="2"/>
    </row>
    <row r="149" customFormat="false" ht="12.75" hidden="false" customHeight="true" outlineLevel="0" collapsed="false">
      <c r="A149" s="51"/>
      <c r="B149" s="51"/>
      <c r="C149" s="51"/>
      <c r="D149" s="50"/>
      <c r="E149" s="50"/>
      <c r="F149" s="50"/>
      <c r="G149" s="51"/>
      <c r="H149" s="51"/>
      <c r="I149" s="51"/>
      <c r="J149" s="2"/>
      <c r="K149" s="2"/>
      <c r="L149" s="2"/>
      <c r="M149" s="2"/>
      <c r="N149" s="2"/>
      <c r="O149" s="2"/>
      <c r="P149" s="2"/>
      <c r="Q149" s="2"/>
      <c r="R149" s="2"/>
      <c r="S149" s="2"/>
    </row>
    <row r="150" customFormat="false" ht="12.75" hidden="false" customHeight="true" outlineLevel="0" collapsed="false">
      <c r="A150" s="51"/>
      <c r="B150" s="51"/>
      <c r="C150" s="51"/>
      <c r="D150" s="50"/>
      <c r="E150" s="50"/>
      <c r="F150" s="50"/>
      <c r="G150" s="51"/>
      <c r="H150" s="51"/>
      <c r="I150" s="51"/>
      <c r="J150" s="2"/>
      <c r="K150" s="2"/>
      <c r="L150" s="2"/>
      <c r="M150" s="2"/>
      <c r="N150" s="2"/>
      <c r="O150" s="2"/>
      <c r="P150" s="2"/>
      <c r="Q150" s="2"/>
      <c r="R150" s="2"/>
      <c r="S150" s="2"/>
    </row>
    <row r="151" customFormat="false" ht="12.75" hidden="false" customHeight="true" outlineLevel="0" collapsed="false">
      <c r="A151" s="51"/>
      <c r="B151" s="51"/>
      <c r="C151" s="51"/>
      <c r="D151" s="50"/>
      <c r="E151" s="50"/>
      <c r="F151" s="50"/>
      <c r="G151" s="51"/>
      <c r="H151" s="51"/>
      <c r="I151" s="51"/>
      <c r="J151" s="2"/>
      <c r="K151" s="2"/>
      <c r="L151" s="2"/>
      <c r="M151" s="2"/>
      <c r="N151" s="2"/>
      <c r="O151" s="2"/>
      <c r="P151" s="2"/>
      <c r="Q151" s="2"/>
      <c r="R151" s="2"/>
      <c r="S151" s="2"/>
    </row>
    <row r="152" customFormat="false" ht="12.75" hidden="false" customHeight="true" outlineLevel="0" collapsed="false">
      <c r="A152" s="51"/>
      <c r="B152" s="51"/>
      <c r="C152" s="51"/>
      <c r="D152" s="50"/>
      <c r="E152" s="50"/>
      <c r="F152" s="50"/>
      <c r="G152" s="51"/>
      <c r="H152" s="51"/>
      <c r="I152" s="51"/>
      <c r="J152" s="2"/>
      <c r="K152" s="2"/>
      <c r="L152" s="2"/>
      <c r="M152" s="2"/>
      <c r="N152" s="2"/>
      <c r="O152" s="2"/>
      <c r="P152" s="2"/>
      <c r="Q152" s="2"/>
      <c r="R152" s="2"/>
      <c r="S152" s="2"/>
    </row>
    <row r="153" customFormat="false" ht="12.75" hidden="false" customHeight="true" outlineLevel="0" collapsed="false">
      <c r="A153" s="51"/>
      <c r="B153" s="51"/>
      <c r="C153" s="51"/>
      <c r="D153" s="50"/>
      <c r="E153" s="50"/>
      <c r="F153" s="50"/>
      <c r="G153" s="51"/>
      <c r="H153" s="51"/>
      <c r="I153" s="51"/>
      <c r="J153" s="2"/>
      <c r="K153" s="2"/>
      <c r="L153" s="2"/>
      <c r="M153" s="2"/>
      <c r="N153" s="2"/>
      <c r="O153" s="2"/>
      <c r="P153" s="2"/>
      <c r="Q153" s="2"/>
      <c r="R153" s="2"/>
      <c r="S153" s="2"/>
    </row>
    <row r="154" customFormat="false" ht="12.75" hidden="false" customHeight="true" outlineLevel="0" collapsed="false">
      <c r="A154" s="51"/>
      <c r="B154" s="51"/>
      <c r="C154" s="51"/>
      <c r="D154" s="50"/>
      <c r="E154" s="50"/>
      <c r="F154" s="50"/>
      <c r="G154" s="51"/>
      <c r="H154" s="51"/>
      <c r="I154" s="51"/>
      <c r="J154" s="2"/>
      <c r="K154" s="2"/>
      <c r="L154" s="2"/>
      <c r="M154" s="2"/>
      <c r="N154" s="2"/>
      <c r="O154" s="2"/>
      <c r="P154" s="2"/>
      <c r="Q154" s="2"/>
      <c r="R154" s="2"/>
      <c r="S154" s="2"/>
    </row>
    <row r="155" customFormat="false" ht="12.75" hidden="false" customHeight="true" outlineLevel="0" collapsed="false">
      <c r="A155" s="51"/>
      <c r="B155" s="51"/>
      <c r="C155" s="51"/>
      <c r="D155" s="50"/>
      <c r="E155" s="50"/>
      <c r="F155" s="50"/>
      <c r="G155" s="51"/>
      <c r="H155" s="51"/>
      <c r="I155" s="51"/>
      <c r="J155" s="2"/>
      <c r="K155" s="2"/>
      <c r="L155" s="2"/>
      <c r="M155" s="2"/>
      <c r="N155" s="2"/>
      <c r="O155" s="2"/>
      <c r="P155" s="2"/>
      <c r="Q155" s="2"/>
      <c r="R155" s="2"/>
      <c r="S155" s="2"/>
    </row>
    <row r="156" customFormat="false" ht="12.75" hidden="false" customHeight="true" outlineLevel="0" collapsed="false">
      <c r="A156" s="51"/>
      <c r="B156" s="51"/>
      <c r="C156" s="51"/>
      <c r="D156" s="50"/>
      <c r="E156" s="50"/>
      <c r="F156" s="50"/>
      <c r="G156" s="51"/>
      <c r="H156" s="51"/>
      <c r="I156" s="51"/>
      <c r="J156" s="2"/>
      <c r="K156" s="2"/>
      <c r="L156" s="2"/>
      <c r="M156" s="2"/>
      <c r="N156" s="2"/>
      <c r="O156" s="2"/>
      <c r="P156" s="2"/>
      <c r="Q156" s="2"/>
      <c r="R156" s="2"/>
      <c r="S156" s="2"/>
    </row>
    <row r="157" customFormat="false" ht="12.75" hidden="false" customHeight="true" outlineLevel="0" collapsed="false">
      <c r="A157" s="51"/>
      <c r="B157" s="51"/>
      <c r="C157" s="51"/>
      <c r="D157" s="50"/>
      <c r="E157" s="50"/>
      <c r="F157" s="50"/>
      <c r="G157" s="51"/>
      <c r="H157" s="51"/>
      <c r="I157" s="51"/>
      <c r="J157" s="2"/>
      <c r="K157" s="2"/>
      <c r="L157" s="2"/>
      <c r="M157" s="2"/>
      <c r="N157" s="2"/>
      <c r="O157" s="2"/>
      <c r="P157" s="2"/>
      <c r="Q157" s="2"/>
      <c r="R157" s="2"/>
      <c r="S157" s="2"/>
    </row>
    <row r="158" customFormat="false" ht="12.75" hidden="false" customHeight="true" outlineLevel="0" collapsed="false">
      <c r="A158" s="51"/>
      <c r="B158" s="51"/>
      <c r="C158" s="51"/>
      <c r="D158" s="50"/>
      <c r="E158" s="50"/>
      <c r="F158" s="50"/>
      <c r="G158" s="51"/>
      <c r="H158" s="51"/>
      <c r="I158" s="51"/>
      <c r="J158" s="2"/>
      <c r="K158" s="2"/>
      <c r="L158" s="2"/>
      <c r="M158" s="2"/>
      <c r="N158" s="2"/>
      <c r="O158" s="2"/>
      <c r="P158" s="2"/>
      <c r="Q158" s="2"/>
      <c r="R158" s="2"/>
      <c r="S158" s="2"/>
    </row>
    <row r="159" customFormat="false" ht="12.75" hidden="false" customHeight="true" outlineLevel="0" collapsed="false">
      <c r="A159" s="51"/>
      <c r="B159" s="51"/>
      <c r="C159" s="51"/>
      <c r="D159" s="50"/>
      <c r="E159" s="50"/>
      <c r="F159" s="50"/>
      <c r="G159" s="51"/>
      <c r="H159" s="51"/>
      <c r="I159" s="51"/>
      <c r="J159" s="2"/>
      <c r="K159" s="2"/>
      <c r="L159" s="2"/>
      <c r="M159" s="2"/>
      <c r="N159" s="2"/>
      <c r="O159" s="2"/>
      <c r="P159" s="2"/>
      <c r="Q159" s="2"/>
      <c r="R159" s="2"/>
      <c r="S159" s="2"/>
    </row>
    <row r="160" customFormat="false" ht="12.75" hidden="false" customHeight="true" outlineLevel="0" collapsed="false">
      <c r="A160" s="51"/>
      <c r="B160" s="51"/>
      <c r="C160" s="51"/>
      <c r="D160" s="50"/>
      <c r="E160" s="50"/>
      <c r="F160" s="50"/>
      <c r="G160" s="51"/>
      <c r="H160" s="51"/>
      <c r="I160" s="51"/>
      <c r="J160" s="2"/>
      <c r="K160" s="2"/>
      <c r="L160" s="2"/>
      <c r="M160" s="2"/>
      <c r="N160" s="2"/>
      <c r="O160" s="2"/>
      <c r="P160" s="2"/>
      <c r="Q160" s="2"/>
      <c r="R160" s="2"/>
      <c r="S160" s="2"/>
    </row>
    <row r="161" customFormat="false" ht="12.75" hidden="false" customHeight="true" outlineLevel="0" collapsed="false">
      <c r="A161" s="51"/>
      <c r="B161" s="51"/>
      <c r="C161" s="51"/>
      <c r="D161" s="50"/>
      <c r="E161" s="50"/>
      <c r="F161" s="50"/>
      <c r="G161" s="51"/>
      <c r="H161" s="51"/>
      <c r="I161" s="51"/>
      <c r="J161" s="2"/>
      <c r="K161" s="2"/>
      <c r="L161" s="2"/>
      <c r="M161" s="2"/>
      <c r="N161" s="2"/>
      <c r="O161" s="2"/>
      <c r="P161" s="2"/>
      <c r="Q161" s="2"/>
      <c r="R161" s="2"/>
      <c r="S161" s="2"/>
    </row>
    <row r="162" customFormat="false" ht="12.75" hidden="false" customHeight="true" outlineLevel="0" collapsed="false">
      <c r="A162" s="51"/>
      <c r="B162" s="51"/>
      <c r="C162" s="51"/>
      <c r="D162" s="50"/>
      <c r="E162" s="50"/>
      <c r="F162" s="50"/>
      <c r="G162" s="51"/>
      <c r="H162" s="51"/>
      <c r="I162" s="51"/>
      <c r="J162" s="2"/>
      <c r="K162" s="2"/>
      <c r="L162" s="2"/>
      <c r="M162" s="2"/>
      <c r="N162" s="2"/>
      <c r="O162" s="2"/>
      <c r="P162" s="2"/>
      <c r="Q162" s="2"/>
      <c r="R162" s="2"/>
      <c r="S162" s="2"/>
    </row>
    <row r="163" customFormat="false" ht="12.75" hidden="false" customHeight="true" outlineLevel="0" collapsed="false">
      <c r="A163" s="51"/>
      <c r="B163" s="51"/>
      <c r="C163" s="51"/>
      <c r="D163" s="50"/>
      <c r="E163" s="50"/>
      <c r="F163" s="50"/>
      <c r="G163" s="51"/>
      <c r="H163" s="51"/>
      <c r="I163" s="51"/>
      <c r="J163" s="2"/>
      <c r="K163" s="2"/>
      <c r="L163" s="2"/>
      <c r="M163" s="2"/>
      <c r="N163" s="2"/>
      <c r="O163" s="2"/>
      <c r="P163" s="2"/>
      <c r="Q163" s="2"/>
      <c r="R163" s="2"/>
      <c r="S163" s="2"/>
    </row>
    <row r="164" customFormat="false" ht="12.75" hidden="false" customHeight="true" outlineLevel="0" collapsed="false">
      <c r="A164" s="51"/>
      <c r="B164" s="51"/>
      <c r="C164" s="51"/>
      <c r="D164" s="50"/>
      <c r="E164" s="50"/>
      <c r="F164" s="50"/>
      <c r="G164" s="51"/>
      <c r="H164" s="51"/>
      <c r="I164" s="51"/>
      <c r="J164" s="2"/>
      <c r="K164" s="2"/>
      <c r="L164" s="2"/>
      <c r="M164" s="2"/>
      <c r="N164" s="2"/>
      <c r="O164" s="2"/>
      <c r="P164" s="2"/>
      <c r="Q164" s="2"/>
      <c r="R164" s="2"/>
      <c r="S164" s="2"/>
    </row>
    <row r="165" customFormat="false" ht="12.75" hidden="false" customHeight="true" outlineLevel="0" collapsed="false">
      <c r="A165" s="51"/>
      <c r="B165" s="51"/>
      <c r="C165" s="51"/>
      <c r="D165" s="50"/>
      <c r="E165" s="50"/>
      <c r="F165" s="50"/>
      <c r="G165" s="51"/>
      <c r="H165" s="51"/>
      <c r="I165" s="51"/>
      <c r="J165" s="2"/>
      <c r="K165" s="2"/>
      <c r="L165" s="2"/>
      <c r="M165" s="2"/>
      <c r="N165" s="2"/>
      <c r="O165" s="2"/>
      <c r="P165" s="2"/>
      <c r="Q165" s="2"/>
      <c r="R165" s="2"/>
      <c r="S165" s="2"/>
    </row>
    <row r="166" customFormat="false" ht="12.75" hidden="false" customHeight="true" outlineLevel="0" collapsed="false">
      <c r="A166" s="51"/>
      <c r="B166" s="51"/>
      <c r="C166" s="51"/>
      <c r="D166" s="50"/>
      <c r="E166" s="50"/>
      <c r="F166" s="50"/>
      <c r="G166" s="51"/>
      <c r="H166" s="51"/>
      <c r="I166" s="51"/>
      <c r="J166" s="2"/>
      <c r="K166" s="2"/>
      <c r="L166" s="2"/>
      <c r="M166" s="2"/>
      <c r="N166" s="2"/>
      <c r="O166" s="2"/>
      <c r="P166" s="2"/>
      <c r="Q166" s="2"/>
      <c r="R166" s="2"/>
      <c r="S166" s="2"/>
    </row>
    <row r="167" customFormat="false" ht="12.75" hidden="false" customHeight="true" outlineLevel="0" collapsed="false">
      <c r="A167" s="51"/>
      <c r="B167" s="51"/>
      <c r="C167" s="51"/>
      <c r="D167" s="50"/>
      <c r="E167" s="50"/>
      <c r="F167" s="50"/>
      <c r="G167" s="51"/>
      <c r="H167" s="51"/>
      <c r="I167" s="51"/>
      <c r="J167" s="2"/>
      <c r="K167" s="2"/>
      <c r="L167" s="2"/>
      <c r="M167" s="2"/>
      <c r="N167" s="2"/>
      <c r="O167" s="2"/>
      <c r="P167" s="2"/>
      <c r="Q167" s="2"/>
      <c r="R167" s="2"/>
      <c r="S167" s="2"/>
    </row>
    <row r="168" customFormat="false" ht="12.75" hidden="false" customHeight="true" outlineLevel="0" collapsed="false">
      <c r="A168" s="51"/>
      <c r="B168" s="51"/>
      <c r="C168" s="51"/>
      <c r="D168" s="50"/>
      <c r="E168" s="50"/>
      <c r="F168" s="50"/>
      <c r="G168" s="51"/>
      <c r="H168" s="51"/>
      <c r="I168" s="51"/>
      <c r="J168" s="2"/>
      <c r="K168" s="2"/>
      <c r="L168" s="2"/>
      <c r="M168" s="2"/>
      <c r="N168" s="2"/>
      <c r="O168" s="2"/>
      <c r="P168" s="2"/>
      <c r="Q168" s="2"/>
      <c r="R168" s="2"/>
      <c r="S168" s="2"/>
    </row>
    <row r="169" customFormat="false" ht="12.75" hidden="false" customHeight="true" outlineLevel="0" collapsed="false">
      <c r="A169" s="51"/>
      <c r="B169" s="51"/>
      <c r="C169" s="51"/>
      <c r="D169" s="50"/>
      <c r="E169" s="50"/>
      <c r="F169" s="50"/>
      <c r="G169" s="51"/>
      <c r="H169" s="51"/>
      <c r="I169" s="51"/>
      <c r="J169" s="2"/>
      <c r="K169" s="2"/>
      <c r="L169" s="2"/>
      <c r="M169" s="2"/>
      <c r="N169" s="2"/>
      <c r="O169" s="2"/>
      <c r="P169" s="2"/>
      <c r="Q169" s="2"/>
      <c r="R169" s="2"/>
      <c r="S169" s="2"/>
    </row>
    <row r="170" customFormat="false" ht="12.75" hidden="false" customHeight="true" outlineLevel="0" collapsed="false">
      <c r="A170" s="51"/>
      <c r="B170" s="51"/>
      <c r="C170" s="51"/>
      <c r="D170" s="50"/>
      <c r="E170" s="50"/>
      <c r="F170" s="50"/>
      <c r="G170" s="51"/>
      <c r="H170" s="51"/>
      <c r="I170" s="51"/>
      <c r="J170" s="2"/>
      <c r="K170" s="2"/>
      <c r="L170" s="2"/>
      <c r="M170" s="2"/>
      <c r="N170" s="2"/>
      <c r="O170" s="2"/>
      <c r="P170" s="2"/>
      <c r="Q170" s="2"/>
      <c r="R170" s="2"/>
      <c r="S170" s="2"/>
    </row>
    <row r="171" customFormat="false" ht="12.75" hidden="false" customHeight="true" outlineLevel="0" collapsed="false">
      <c r="A171" s="51"/>
      <c r="B171" s="51"/>
      <c r="C171" s="51"/>
      <c r="D171" s="50"/>
      <c r="E171" s="50"/>
      <c r="F171" s="50"/>
      <c r="G171" s="51"/>
      <c r="H171" s="51"/>
      <c r="I171" s="51"/>
      <c r="J171" s="2"/>
      <c r="K171" s="2"/>
      <c r="L171" s="2"/>
      <c r="M171" s="2"/>
      <c r="N171" s="2"/>
      <c r="O171" s="2"/>
      <c r="P171" s="2"/>
      <c r="Q171" s="2"/>
      <c r="R171" s="2"/>
      <c r="S171" s="2"/>
    </row>
    <row r="172" customFormat="false" ht="12.75" hidden="false" customHeight="true" outlineLevel="0" collapsed="false">
      <c r="A172" s="51"/>
      <c r="B172" s="51"/>
      <c r="C172" s="51"/>
      <c r="D172" s="50"/>
      <c r="E172" s="50"/>
      <c r="F172" s="50"/>
      <c r="G172" s="51"/>
      <c r="H172" s="51"/>
      <c r="I172" s="51"/>
      <c r="J172" s="2"/>
      <c r="K172" s="2"/>
      <c r="L172" s="2"/>
      <c r="M172" s="2"/>
      <c r="N172" s="2"/>
      <c r="O172" s="2"/>
      <c r="P172" s="2"/>
      <c r="Q172" s="2"/>
      <c r="R172" s="2"/>
      <c r="S172" s="2"/>
    </row>
    <row r="173" customFormat="false" ht="12.75" hidden="false" customHeight="true" outlineLevel="0" collapsed="false">
      <c r="A173" s="51"/>
      <c r="B173" s="51"/>
      <c r="C173" s="51"/>
      <c r="D173" s="50"/>
      <c r="E173" s="50"/>
      <c r="F173" s="50"/>
      <c r="G173" s="51"/>
      <c r="H173" s="51"/>
      <c r="I173" s="51"/>
      <c r="J173" s="2"/>
      <c r="K173" s="2"/>
      <c r="L173" s="2"/>
      <c r="M173" s="2"/>
      <c r="N173" s="2"/>
      <c r="O173" s="2"/>
      <c r="P173" s="2"/>
      <c r="Q173" s="2"/>
      <c r="R173" s="2"/>
      <c r="S173" s="2"/>
    </row>
    <row r="174" customFormat="false" ht="12.75" hidden="false" customHeight="true" outlineLevel="0" collapsed="false">
      <c r="A174" s="51"/>
      <c r="B174" s="51"/>
      <c r="C174" s="51"/>
      <c r="D174" s="50"/>
      <c r="E174" s="50"/>
      <c r="F174" s="50"/>
      <c r="G174" s="51"/>
      <c r="H174" s="51"/>
      <c r="I174" s="51"/>
      <c r="J174" s="2"/>
      <c r="K174" s="2"/>
      <c r="L174" s="2"/>
      <c r="M174" s="2"/>
      <c r="N174" s="2"/>
      <c r="O174" s="2"/>
      <c r="P174" s="2"/>
      <c r="Q174" s="2"/>
      <c r="R174" s="2"/>
      <c r="S174" s="2"/>
    </row>
    <row r="175" customFormat="false" ht="12.75" hidden="false" customHeight="true" outlineLevel="0" collapsed="false">
      <c r="A175" s="51"/>
      <c r="B175" s="51"/>
      <c r="C175" s="51"/>
      <c r="D175" s="50"/>
      <c r="E175" s="50"/>
      <c r="F175" s="50"/>
      <c r="G175" s="51"/>
      <c r="H175" s="51"/>
      <c r="I175" s="51"/>
      <c r="J175" s="2"/>
      <c r="K175" s="2"/>
      <c r="L175" s="2"/>
      <c r="M175" s="2"/>
      <c r="N175" s="2"/>
      <c r="O175" s="2"/>
      <c r="P175" s="2"/>
      <c r="Q175" s="2"/>
      <c r="R175" s="2"/>
      <c r="S175" s="2"/>
    </row>
    <row r="176" customFormat="false" ht="12.75" hidden="false" customHeight="true" outlineLevel="0" collapsed="false">
      <c r="A176" s="51"/>
      <c r="B176" s="51"/>
      <c r="C176" s="51"/>
      <c r="D176" s="50"/>
      <c r="E176" s="50"/>
      <c r="F176" s="50"/>
      <c r="G176" s="51"/>
      <c r="H176" s="51"/>
      <c r="I176" s="51"/>
      <c r="J176" s="2"/>
      <c r="K176" s="2"/>
      <c r="L176" s="2"/>
      <c r="M176" s="2"/>
      <c r="N176" s="2"/>
      <c r="O176" s="2"/>
      <c r="P176" s="2"/>
      <c r="Q176" s="2"/>
      <c r="R176" s="2"/>
      <c r="S176" s="2"/>
    </row>
    <row r="177" customFormat="false" ht="12.75" hidden="false" customHeight="true" outlineLevel="0" collapsed="false">
      <c r="A177" s="51"/>
      <c r="B177" s="51"/>
      <c r="C177" s="51"/>
      <c r="D177" s="50"/>
      <c r="E177" s="50"/>
      <c r="F177" s="50"/>
      <c r="G177" s="51"/>
      <c r="H177" s="51"/>
      <c r="I177" s="51"/>
      <c r="J177" s="2"/>
      <c r="K177" s="2"/>
      <c r="L177" s="2"/>
      <c r="M177" s="2"/>
      <c r="N177" s="2"/>
      <c r="O177" s="2"/>
      <c r="P177" s="2"/>
      <c r="Q177" s="2"/>
      <c r="R177" s="2"/>
      <c r="S177" s="2"/>
    </row>
    <row r="178" customFormat="false" ht="12.75" hidden="false" customHeight="true" outlineLevel="0" collapsed="false">
      <c r="A178" s="51"/>
      <c r="B178" s="51"/>
      <c r="C178" s="51"/>
      <c r="D178" s="50"/>
      <c r="E178" s="50"/>
      <c r="F178" s="50"/>
      <c r="G178" s="51"/>
      <c r="H178" s="51"/>
      <c r="I178" s="51"/>
      <c r="J178" s="2"/>
      <c r="K178" s="2"/>
      <c r="L178" s="2"/>
      <c r="M178" s="2"/>
      <c r="N178" s="2"/>
      <c r="O178" s="2"/>
      <c r="P178" s="2"/>
      <c r="Q178" s="2"/>
      <c r="R178" s="2"/>
      <c r="S178" s="2"/>
    </row>
    <row r="179" customFormat="false" ht="12.75" hidden="false" customHeight="true" outlineLevel="0" collapsed="false">
      <c r="A179" s="51"/>
      <c r="B179" s="51"/>
      <c r="C179" s="51"/>
      <c r="D179" s="50"/>
      <c r="E179" s="50"/>
      <c r="F179" s="50"/>
      <c r="G179" s="51"/>
      <c r="H179" s="51"/>
      <c r="I179" s="51"/>
      <c r="J179" s="2"/>
      <c r="K179" s="2"/>
      <c r="L179" s="2"/>
      <c r="M179" s="2"/>
      <c r="N179" s="2"/>
      <c r="O179" s="2"/>
      <c r="P179" s="2"/>
      <c r="Q179" s="2"/>
      <c r="R179" s="2"/>
      <c r="S179" s="2"/>
    </row>
    <row r="180" customFormat="false" ht="12.75" hidden="false" customHeight="true" outlineLevel="0" collapsed="false">
      <c r="A180" s="51"/>
      <c r="B180" s="51"/>
      <c r="C180" s="51"/>
      <c r="D180" s="50"/>
      <c r="E180" s="50"/>
      <c r="F180" s="50"/>
      <c r="G180" s="51"/>
      <c r="H180" s="51"/>
      <c r="I180" s="51"/>
      <c r="J180" s="2"/>
      <c r="K180" s="2"/>
      <c r="L180" s="2"/>
      <c r="M180" s="2"/>
      <c r="N180" s="2"/>
      <c r="O180" s="2"/>
      <c r="P180" s="2"/>
      <c r="Q180" s="2"/>
      <c r="R180" s="2"/>
      <c r="S180" s="2"/>
    </row>
    <row r="181" customFormat="false" ht="12.75" hidden="false" customHeight="true" outlineLevel="0" collapsed="false">
      <c r="A181" s="51"/>
      <c r="B181" s="51"/>
      <c r="C181" s="51"/>
      <c r="D181" s="50"/>
      <c r="E181" s="50"/>
      <c r="F181" s="50"/>
      <c r="G181" s="51"/>
      <c r="H181" s="51"/>
      <c r="I181" s="51"/>
      <c r="J181" s="2"/>
      <c r="K181" s="2"/>
      <c r="L181" s="2"/>
      <c r="M181" s="2"/>
      <c r="N181" s="2"/>
      <c r="O181" s="2"/>
      <c r="P181" s="2"/>
      <c r="Q181" s="2"/>
      <c r="R181" s="2"/>
      <c r="S181" s="2"/>
    </row>
    <row r="182" customFormat="false" ht="12.75" hidden="false" customHeight="true" outlineLevel="0" collapsed="false">
      <c r="A182" s="51"/>
      <c r="B182" s="51"/>
      <c r="C182" s="51"/>
      <c r="D182" s="50"/>
      <c r="E182" s="50"/>
      <c r="F182" s="50"/>
      <c r="G182" s="51"/>
      <c r="H182" s="51"/>
      <c r="I182" s="51"/>
      <c r="J182" s="2"/>
      <c r="K182" s="2"/>
      <c r="L182" s="2"/>
      <c r="M182" s="2"/>
      <c r="N182" s="2"/>
      <c r="O182" s="2"/>
      <c r="P182" s="2"/>
      <c r="Q182" s="2"/>
      <c r="R182" s="2"/>
      <c r="S182" s="2"/>
    </row>
    <row r="183" customFormat="false" ht="12.75" hidden="false" customHeight="true" outlineLevel="0" collapsed="false">
      <c r="A183" s="51"/>
      <c r="B183" s="51"/>
      <c r="C183" s="51"/>
      <c r="D183" s="50"/>
      <c r="E183" s="50"/>
      <c r="F183" s="50"/>
      <c r="G183" s="51"/>
      <c r="H183" s="51"/>
      <c r="I183" s="51"/>
      <c r="J183" s="2"/>
      <c r="K183" s="2"/>
      <c r="L183" s="2"/>
      <c r="M183" s="2"/>
      <c r="N183" s="2"/>
      <c r="O183" s="2"/>
      <c r="P183" s="2"/>
      <c r="Q183" s="2"/>
      <c r="R183" s="2"/>
      <c r="S183" s="2"/>
    </row>
    <row r="184" customFormat="false" ht="12.75" hidden="false" customHeight="true" outlineLevel="0" collapsed="false">
      <c r="A184" s="51"/>
      <c r="B184" s="51"/>
      <c r="C184" s="51"/>
      <c r="D184" s="50"/>
      <c r="E184" s="50"/>
      <c r="F184" s="50"/>
      <c r="G184" s="51"/>
      <c r="H184" s="51"/>
      <c r="I184" s="51"/>
      <c r="J184" s="2"/>
      <c r="K184" s="2"/>
      <c r="L184" s="2"/>
      <c r="M184" s="2"/>
      <c r="N184" s="2"/>
      <c r="O184" s="2"/>
      <c r="P184" s="2"/>
      <c r="Q184" s="2"/>
      <c r="R184" s="2"/>
      <c r="S184" s="2"/>
    </row>
    <row r="185" customFormat="false" ht="12.75" hidden="false" customHeight="true" outlineLevel="0" collapsed="false">
      <c r="A185" s="51"/>
      <c r="B185" s="51"/>
      <c r="C185" s="51"/>
      <c r="D185" s="50"/>
      <c r="E185" s="50"/>
      <c r="F185" s="50"/>
      <c r="G185" s="51"/>
      <c r="H185" s="51"/>
      <c r="I185" s="51"/>
      <c r="J185" s="2"/>
      <c r="K185" s="2"/>
      <c r="L185" s="2"/>
      <c r="M185" s="2"/>
      <c r="N185" s="2"/>
      <c r="O185" s="2"/>
      <c r="P185" s="2"/>
      <c r="Q185" s="2"/>
      <c r="R185" s="2"/>
      <c r="S185" s="2"/>
    </row>
    <row r="186" customFormat="false" ht="12.75" hidden="false" customHeight="true" outlineLevel="0" collapsed="false">
      <c r="A186" s="51"/>
      <c r="B186" s="51"/>
      <c r="C186" s="51"/>
      <c r="D186" s="50"/>
      <c r="E186" s="50"/>
      <c r="F186" s="50"/>
      <c r="G186" s="51"/>
      <c r="H186" s="51"/>
      <c r="I186" s="51"/>
      <c r="J186" s="2"/>
      <c r="K186" s="2"/>
      <c r="L186" s="2"/>
      <c r="M186" s="2"/>
      <c r="N186" s="2"/>
      <c r="O186" s="2"/>
      <c r="P186" s="2"/>
      <c r="Q186" s="2"/>
      <c r="R186" s="2"/>
      <c r="S186" s="2"/>
    </row>
    <row r="187" customFormat="false" ht="12.75" hidden="false" customHeight="true" outlineLevel="0" collapsed="false">
      <c r="A187" s="51"/>
      <c r="B187" s="51"/>
      <c r="C187" s="51"/>
      <c r="D187" s="50"/>
      <c r="E187" s="50"/>
      <c r="F187" s="50"/>
      <c r="G187" s="51"/>
      <c r="H187" s="51"/>
      <c r="I187" s="51"/>
      <c r="J187" s="2"/>
      <c r="K187" s="2"/>
      <c r="L187" s="2"/>
      <c r="M187" s="2"/>
      <c r="N187" s="2"/>
      <c r="O187" s="2"/>
      <c r="P187" s="2"/>
      <c r="Q187" s="2"/>
      <c r="R187" s="2"/>
      <c r="S187" s="2"/>
    </row>
    <row r="188" customFormat="false" ht="12.75" hidden="false" customHeight="true" outlineLevel="0" collapsed="false">
      <c r="A188" s="51"/>
      <c r="B188" s="51"/>
      <c r="C188" s="51"/>
      <c r="D188" s="50"/>
      <c r="E188" s="50"/>
      <c r="F188" s="50"/>
      <c r="G188" s="51"/>
      <c r="H188" s="51"/>
      <c r="I188" s="51"/>
      <c r="J188" s="2"/>
      <c r="K188" s="2"/>
      <c r="L188" s="2"/>
      <c r="M188" s="2"/>
      <c r="N188" s="2"/>
      <c r="O188" s="2"/>
      <c r="P188" s="2"/>
      <c r="Q188" s="2"/>
      <c r="R188" s="2"/>
      <c r="S188" s="2"/>
    </row>
    <row r="189" customFormat="false" ht="12.75" hidden="false" customHeight="true" outlineLevel="0" collapsed="false">
      <c r="A189" s="51"/>
      <c r="B189" s="51"/>
      <c r="C189" s="51"/>
      <c r="D189" s="50"/>
      <c r="E189" s="50"/>
      <c r="F189" s="50"/>
      <c r="G189" s="51"/>
      <c r="H189" s="51"/>
      <c r="I189" s="51"/>
      <c r="J189" s="2"/>
      <c r="K189" s="2"/>
      <c r="L189" s="2"/>
      <c r="M189" s="2"/>
      <c r="N189" s="2"/>
      <c r="O189" s="2"/>
      <c r="P189" s="2"/>
      <c r="Q189" s="2"/>
      <c r="R189" s="2"/>
      <c r="S189" s="2"/>
    </row>
    <row r="190" customFormat="false" ht="12.75" hidden="false" customHeight="true" outlineLevel="0" collapsed="false">
      <c r="A190" s="51"/>
      <c r="B190" s="51"/>
      <c r="C190" s="51"/>
      <c r="D190" s="50"/>
      <c r="E190" s="50"/>
      <c r="F190" s="50"/>
      <c r="G190" s="51"/>
      <c r="H190" s="51"/>
      <c r="I190" s="51"/>
      <c r="J190" s="2"/>
      <c r="K190" s="2"/>
      <c r="L190" s="2"/>
      <c r="M190" s="2"/>
      <c r="N190" s="2"/>
      <c r="O190" s="2"/>
      <c r="P190" s="2"/>
      <c r="Q190" s="2"/>
      <c r="R190" s="2"/>
      <c r="S190" s="2"/>
    </row>
    <row r="191" customFormat="false" ht="12.75" hidden="false" customHeight="true" outlineLevel="0" collapsed="false">
      <c r="A191" s="51"/>
      <c r="B191" s="51"/>
      <c r="C191" s="51"/>
      <c r="D191" s="50"/>
      <c r="E191" s="50"/>
      <c r="F191" s="50"/>
      <c r="G191" s="51"/>
      <c r="H191" s="51"/>
      <c r="I191" s="51"/>
      <c r="J191" s="2"/>
      <c r="K191" s="2"/>
      <c r="L191" s="2"/>
      <c r="M191" s="2"/>
      <c r="N191" s="2"/>
      <c r="O191" s="2"/>
      <c r="P191" s="2"/>
      <c r="Q191" s="2"/>
      <c r="R191" s="2"/>
      <c r="S191" s="2"/>
    </row>
    <row r="192" customFormat="false" ht="12.75" hidden="false" customHeight="true" outlineLevel="0" collapsed="false">
      <c r="A192" s="51"/>
      <c r="B192" s="51"/>
      <c r="C192" s="51"/>
      <c r="D192" s="50"/>
      <c r="E192" s="50"/>
      <c r="F192" s="50"/>
      <c r="G192" s="51"/>
      <c r="H192" s="51"/>
      <c r="I192" s="51"/>
      <c r="J192" s="2"/>
      <c r="K192" s="2"/>
      <c r="L192" s="2"/>
      <c r="M192" s="2"/>
      <c r="N192" s="2"/>
      <c r="O192" s="2"/>
      <c r="P192" s="2"/>
      <c r="Q192" s="2"/>
      <c r="R192" s="2"/>
      <c r="S192" s="2"/>
    </row>
    <row r="193" customFormat="false" ht="12.75" hidden="false" customHeight="true" outlineLevel="0" collapsed="false">
      <c r="A193" s="51"/>
      <c r="B193" s="51"/>
      <c r="C193" s="51"/>
      <c r="D193" s="50"/>
      <c r="E193" s="50"/>
      <c r="F193" s="50"/>
      <c r="G193" s="51"/>
      <c r="H193" s="51"/>
      <c r="I193" s="51"/>
      <c r="J193" s="2"/>
      <c r="K193" s="2"/>
      <c r="L193" s="2"/>
      <c r="M193" s="2"/>
      <c r="N193" s="2"/>
      <c r="O193" s="2"/>
      <c r="P193" s="2"/>
      <c r="Q193" s="2"/>
      <c r="R193" s="2"/>
      <c r="S193" s="2"/>
    </row>
    <row r="194" customFormat="false" ht="12.75" hidden="false" customHeight="true" outlineLevel="0" collapsed="false">
      <c r="A194" s="51"/>
      <c r="B194" s="51"/>
      <c r="C194" s="51"/>
      <c r="D194" s="50"/>
      <c r="E194" s="50"/>
      <c r="F194" s="50"/>
      <c r="G194" s="51"/>
      <c r="H194" s="51"/>
      <c r="I194" s="51"/>
      <c r="J194" s="2"/>
      <c r="K194" s="2"/>
      <c r="L194" s="2"/>
      <c r="M194" s="2"/>
      <c r="N194" s="2"/>
      <c r="O194" s="2"/>
      <c r="P194" s="2"/>
      <c r="Q194" s="2"/>
      <c r="R194" s="2"/>
      <c r="S194" s="2"/>
    </row>
    <row r="195" customFormat="false" ht="12.75" hidden="false" customHeight="true" outlineLevel="0" collapsed="false">
      <c r="A195" s="51"/>
      <c r="B195" s="51"/>
      <c r="C195" s="51"/>
      <c r="D195" s="50"/>
      <c r="E195" s="50"/>
      <c r="F195" s="50"/>
      <c r="G195" s="51"/>
      <c r="H195" s="51"/>
      <c r="I195" s="51"/>
      <c r="J195" s="2"/>
      <c r="K195" s="2"/>
      <c r="L195" s="2"/>
      <c r="M195" s="2"/>
      <c r="N195" s="2"/>
      <c r="O195" s="2"/>
      <c r="P195" s="2"/>
      <c r="Q195" s="2"/>
      <c r="R195" s="2"/>
      <c r="S195" s="2"/>
    </row>
    <row r="196" customFormat="false" ht="12.75" hidden="false" customHeight="true" outlineLevel="0" collapsed="false">
      <c r="A196" s="51"/>
      <c r="B196" s="51"/>
      <c r="C196" s="51"/>
      <c r="D196" s="50"/>
      <c r="E196" s="50"/>
      <c r="F196" s="50"/>
      <c r="G196" s="51"/>
      <c r="H196" s="51"/>
      <c r="I196" s="51"/>
      <c r="J196" s="2"/>
      <c r="K196" s="2"/>
      <c r="L196" s="2"/>
      <c r="M196" s="2"/>
      <c r="N196" s="2"/>
      <c r="O196" s="2"/>
      <c r="P196" s="2"/>
      <c r="Q196" s="2"/>
      <c r="R196" s="2"/>
      <c r="S196" s="2"/>
    </row>
    <row r="197" customFormat="false" ht="12.75" hidden="false" customHeight="true" outlineLevel="0" collapsed="false">
      <c r="A197" s="51"/>
      <c r="B197" s="51"/>
      <c r="C197" s="51"/>
      <c r="D197" s="50"/>
      <c r="E197" s="50"/>
      <c r="F197" s="50"/>
      <c r="G197" s="51"/>
      <c r="H197" s="51"/>
      <c r="I197" s="51"/>
      <c r="J197" s="2"/>
      <c r="K197" s="2"/>
      <c r="L197" s="2"/>
      <c r="M197" s="2"/>
      <c r="N197" s="2"/>
      <c r="O197" s="2"/>
      <c r="P197" s="2"/>
      <c r="Q197" s="2"/>
      <c r="R197" s="2"/>
      <c r="S197" s="2"/>
    </row>
    <row r="198" customFormat="false" ht="12.75" hidden="false" customHeight="true" outlineLevel="0" collapsed="false">
      <c r="A198" s="51"/>
      <c r="B198" s="51"/>
      <c r="C198" s="51"/>
      <c r="D198" s="50"/>
      <c r="E198" s="50"/>
      <c r="F198" s="50"/>
      <c r="G198" s="51"/>
      <c r="H198" s="51"/>
      <c r="I198" s="51"/>
      <c r="J198" s="2"/>
      <c r="K198" s="2"/>
      <c r="L198" s="2"/>
      <c r="M198" s="2"/>
      <c r="N198" s="2"/>
      <c r="O198" s="2"/>
      <c r="P198" s="2"/>
      <c r="Q198" s="2"/>
      <c r="R198" s="2"/>
      <c r="S198" s="2"/>
    </row>
    <row r="199" customFormat="false" ht="12.75" hidden="false" customHeight="true" outlineLevel="0" collapsed="false">
      <c r="A199" s="51"/>
      <c r="B199" s="51"/>
      <c r="C199" s="51"/>
      <c r="D199" s="50"/>
      <c r="E199" s="50"/>
      <c r="F199" s="50"/>
      <c r="G199" s="51"/>
      <c r="H199" s="51"/>
      <c r="I199" s="51"/>
      <c r="J199" s="2"/>
      <c r="K199" s="2"/>
      <c r="L199" s="2"/>
      <c r="M199" s="2"/>
      <c r="N199" s="2"/>
      <c r="O199" s="2"/>
      <c r="P199" s="2"/>
      <c r="Q199" s="2"/>
      <c r="R199" s="2"/>
      <c r="S199" s="2"/>
    </row>
    <row r="200" customFormat="false" ht="12.75" hidden="false" customHeight="true" outlineLevel="0" collapsed="false">
      <c r="A200" s="51"/>
      <c r="B200" s="51"/>
      <c r="C200" s="51"/>
      <c r="D200" s="50"/>
      <c r="E200" s="50"/>
      <c r="F200" s="50"/>
      <c r="G200" s="51"/>
      <c r="H200" s="51"/>
      <c r="I200" s="51"/>
      <c r="J200" s="2"/>
      <c r="K200" s="2"/>
      <c r="L200" s="2"/>
      <c r="M200" s="2"/>
      <c r="N200" s="2"/>
      <c r="O200" s="2"/>
      <c r="P200" s="2"/>
      <c r="Q200" s="2"/>
      <c r="R200" s="2"/>
      <c r="S200" s="2"/>
    </row>
    <row r="201" customFormat="false" ht="12.75" hidden="false" customHeight="true" outlineLevel="0" collapsed="false">
      <c r="A201" s="51"/>
      <c r="B201" s="51"/>
      <c r="C201" s="51"/>
      <c r="D201" s="50"/>
      <c r="E201" s="50"/>
      <c r="F201" s="50"/>
      <c r="G201" s="51"/>
      <c r="H201" s="51"/>
      <c r="I201" s="51"/>
      <c r="J201" s="2"/>
      <c r="K201" s="2"/>
      <c r="L201" s="2"/>
      <c r="M201" s="2"/>
      <c r="N201" s="2"/>
      <c r="O201" s="2"/>
      <c r="P201" s="2"/>
      <c r="Q201" s="2"/>
      <c r="R201" s="2"/>
      <c r="S201" s="2"/>
    </row>
    <row r="202" customFormat="false" ht="12.75" hidden="false" customHeight="true" outlineLevel="0" collapsed="false">
      <c r="A202" s="51"/>
      <c r="B202" s="51"/>
      <c r="C202" s="51"/>
      <c r="D202" s="50"/>
      <c r="E202" s="50"/>
      <c r="F202" s="50"/>
      <c r="G202" s="51"/>
      <c r="H202" s="51"/>
      <c r="I202" s="51"/>
      <c r="J202" s="2"/>
      <c r="K202" s="2"/>
      <c r="L202" s="2"/>
      <c r="M202" s="2"/>
      <c r="N202" s="2"/>
      <c r="O202" s="2"/>
      <c r="P202" s="2"/>
      <c r="Q202" s="2"/>
      <c r="R202" s="2"/>
      <c r="S202" s="2"/>
    </row>
    <row r="203" customFormat="false" ht="12.75" hidden="false" customHeight="true" outlineLevel="0" collapsed="false">
      <c r="A203" s="51"/>
      <c r="B203" s="51"/>
      <c r="C203" s="51"/>
      <c r="D203" s="50"/>
      <c r="E203" s="50"/>
      <c r="F203" s="50"/>
      <c r="G203" s="51"/>
      <c r="H203" s="51"/>
      <c r="I203" s="51"/>
      <c r="J203" s="2"/>
      <c r="K203" s="2"/>
      <c r="L203" s="2"/>
      <c r="M203" s="2"/>
      <c r="N203" s="2"/>
      <c r="O203" s="2"/>
      <c r="P203" s="2"/>
      <c r="Q203" s="2"/>
      <c r="R203" s="2"/>
      <c r="S203" s="2"/>
    </row>
    <row r="204" customFormat="false" ht="12.75" hidden="false" customHeight="true" outlineLevel="0" collapsed="false">
      <c r="A204" s="51"/>
      <c r="B204" s="51"/>
      <c r="C204" s="51"/>
      <c r="D204" s="50"/>
      <c r="E204" s="50"/>
      <c r="F204" s="50"/>
      <c r="G204" s="51"/>
      <c r="H204" s="51"/>
      <c r="I204" s="51"/>
      <c r="J204" s="2"/>
      <c r="K204" s="2"/>
      <c r="L204" s="2"/>
      <c r="M204" s="2"/>
      <c r="N204" s="2"/>
      <c r="O204" s="2"/>
      <c r="P204" s="2"/>
      <c r="Q204" s="2"/>
      <c r="R204" s="2"/>
      <c r="S204" s="2"/>
    </row>
    <row r="205" customFormat="false" ht="12.75" hidden="false" customHeight="true" outlineLevel="0" collapsed="false">
      <c r="A205" s="51"/>
      <c r="B205" s="51"/>
      <c r="C205" s="51"/>
      <c r="D205" s="50"/>
      <c r="E205" s="50"/>
      <c r="F205" s="50"/>
      <c r="G205" s="51"/>
      <c r="H205" s="51"/>
      <c r="I205" s="51"/>
      <c r="J205" s="2"/>
      <c r="K205" s="2"/>
      <c r="L205" s="2"/>
      <c r="M205" s="2"/>
      <c r="N205" s="2"/>
      <c r="O205" s="2"/>
      <c r="P205" s="2"/>
      <c r="Q205" s="2"/>
      <c r="R205" s="2"/>
      <c r="S205" s="2"/>
    </row>
    <row r="206" customFormat="false" ht="12.75" hidden="false" customHeight="true" outlineLevel="0" collapsed="false">
      <c r="A206" s="51"/>
      <c r="B206" s="51"/>
      <c r="C206" s="51"/>
      <c r="D206" s="50"/>
      <c r="E206" s="50"/>
      <c r="F206" s="50"/>
      <c r="G206" s="51"/>
      <c r="H206" s="51"/>
      <c r="I206" s="51"/>
      <c r="J206" s="2"/>
      <c r="K206" s="2"/>
      <c r="L206" s="2"/>
      <c r="M206" s="2"/>
      <c r="N206" s="2"/>
      <c r="O206" s="2"/>
      <c r="P206" s="2"/>
      <c r="Q206" s="2"/>
      <c r="R206" s="2"/>
      <c r="S206" s="2"/>
    </row>
    <row r="207" customFormat="false" ht="12.75" hidden="false" customHeight="true" outlineLevel="0" collapsed="false">
      <c r="A207" s="51"/>
      <c r="B207" s="51"/>
      <c r="C207" s="51"/>
      <c r="D207" s="50"/>
      <c r="E207" s="50"/>
      <c r="F207" s="50"/>
      <c r="G207" s="51"/>
      <c r="H207" s="51"/>
      <c r="I207" s="51"/>
      <c r="J207" s="2"/>
      <c r="K207" s="2"/>
      <c r="L207" s="2"/>
      <c r="M207" s="2"/>
      <c r="N207" s="2"/>
      <c r="O207" s="2"/>
      <c r="P207" s="2"/>
      <c r="Q207" s="2"/>
      <c r="R207" s="2"/>
      <c r="S207" s="2"/>
    </row>
    <row r="208" customFormat="false" ht="12.75" hidden="false" customHeight="true" outlineLevel="0" collapsed="false">
      <c r="A208" s="51"/>
      <c r="B208" s="51"/>
      <c r="C208" s="51"/>
      <c r="D208" s="50"/>
      <c r="E208" s="50"/>
      <c r="F208" s="50"/>
      <c r="G208" s="51"/>
      <c r="H208" s="51"/>
      <c r="I208" s="51"/>
      <c r="J208" s="2"/>
      <c r="K208" s="2"/>
      <c r="L208" s="2"/>
      <c r="M208" s="2"/>
      <c r="N208" s="2"/>
      <c r="O208" s="2"/>
      <c r="P208" s="2"/>
      <c r="Q208" s="2"/>
      <c r="R208" s="2"/>
      <c r="S208" s="2"/>
    </row>
    <row r="209" customFormat="false" ht="12.75" hidden="false" customHeight="true" outlineLevel="0" collapsed="false">
      <c r="A209" s="51"/>
      <c r="B209" s="51"/>
      <c r="C209" s="51"/>
      <c r="D209" s="50"/>
      <c r="E209" s="50"/>
      <c r="F209" s="50"/>
      <c r="G209" s="51"/>
      <c r="H209" s="51"/>
      <c r="I209" s="51"/>
      <c r="J209" s="2"/>
      <c r="K209" s="2"/>
      <c r="L209" s="2"/>
      <c r="M209" s="2"/>
      <c r="N209" s="2"/>
      <c r="O209" s="2"/>
      <c r="P209" s="2"/>
      <c r="Q209" s="2"/>
      <c r="R209" s="2"/>
      <c r="S209" s="2"/>
    </row>
    <row r="210" customFormat="false" ht="12.75" hidden="false" customHeight="true" outlineLevel="0" collapsed="false">
      <c r="A210" s="51"/>
      <c r="B210" s="51"/>
      <c r="C210" s="51"/>
      <c r="D210" s="50"/>
      <c r="E210" s="50"/>
      <c r="F210" s="50"/>
      <c r="G210" s="51"/>
      <c r="H210" s="51"/>
      <c r="I210" s="51"/>
      <c r="J210" s="2"/>
      <c r="K210" s="2"/>
      <c r="L210" s="2"/>
      <c r="M210" s="2"/>
      <c r="N210" s="2"/>
      <c r="O210" s="2"/>
      <c r="P210" s="2"/>
      <c r="Q210" s="2"/>
      <c r="R210" s="2"/>
      <c r="S210" s="2"/>
    </row>
    <row r="211" customFormat="false" ht="12.75" hidden="false" customHeight="true" outlineLevel="0" collapsed="false">
      <c r="A211" s="51"/>
      <c r="B211" s="51"/>
      <c r="C211" s="51"/>
      <c r="D211" s="50"/>
      <c r="E211" s="50"/>
      <c r="F211" s="50"/>
      <c r="G211" s="51"/>
      <c r="H211" s="51"/>
      <c r="I211" s="51"/>
      <c r="J211" s="2"/>
      <c r="K211" s="2"/>
      <c r="L211" s="2"/>
      <c r="M211" s="2"/>
      <c r="N211" s="2"/>
      <c r="O211" s="2"/>
      <c r="P211" s="2"/>
      <c r="Q211" s="2"/>
      <c r="R211" s="2"/>
      <c r="S211" s="2"/>
    </row>
    <row r="212" customFormat="false" ht="12.75" hidden="false" customHeight="true" outlineLevel="0" collapsed="false">
      <c r="A212" s="51"/>
      <c r="B212" s="51"/>
      <c r="C212" s="51"/>
      <c r="D212" s="50"/>
      <c r="E212" s="50"/>
      <c r="F212" s="50"/>
      <c r="G212" s="51"/>
      <c r="H212" s="51"/>
      <c r="I212" s="51"/>
      <c r="J212" s="2"/>
      <c r="K212" s="2"/>
      <c r="L212" s="2"/>
      <c r="M212" s="2"/>
      <c r="N212" s="2"/>
      <c r="O212" s="2"/>
      <c r="P212" s="2"/>
      <c r="Q212" s="2"/>
      <c r="R212" s="2"/>
      <c r="S212" s="2"/>
    </row>
    <row r="213" customFormat="false" ht="12.75" hidden="false" customHeight="true" outlineLevel="0" collapsed="false">
      <c r="A213" s="51"/>
      <c r="B213" s="51"/>
      <c r="C213" s="51"/>
      <c r="D213" s="50"/>
      <c r="E213" s="50"/>
      <c r="F213" s="50"/>
      <c r="G213" s="51"/>
      <c r="H213" s="51"/>
      <c r="I213" s="51"/>
      <c r="J213" s="2"/>
      <c r="K213" s="2"/>
      <c r="L213" s="2"/>
      <c r="M213" s="2"/>
      <c r="N213" s="2"/>
      <c r="O213" s="2"/>
      <c r="P213" s="2"/>
      <c r="Q213" s="2"/>
      <c r="R213" s="2"/>
      <c r="S213" s="2"/>
    </row>
    <row r="214" customFormat="false" ht="12.75" hidden="false" customHeight="true" outlineLevel="0" collapsed="false">
      <c r="A214" s="51"/>
      <c r="B214" s="51"/>
      <c r="C214" s="51"/>
      <c r="D214" s="50"/>
      <c r="E214" s="50"/>
      <c r="F214" s="50"/>
      <c r="G214" s="51"/>
      <c r="H214" s="51"/>
      <c r="I214" s="51"/>
      <c r="J214" s="2"/>
      <c r="K214" s="2"/>
      <c r="L214" s="2"/>
      <c r="M214" s="2"/>
      <c r="N214" s="2"/>
      <c r="O214" s="2"/>
      <c r="P214" s="2"/>
      <c r="Q214" s="2"/>
      <c r="R214" s="2"/>
      <c r="S214" s="2"/>
    </row>
    <row r="215" customFormat="false" ht="12.75" hidden="false" customHeight="true" outlineLevel="0" collapsed="false">
      <c r="A215" s="51"/>
      <c r="B215" s="51"/>
      <c r="C215" s="51"/>
      <c r="D215" s="50"/>
      <c r="E215" s="50"/>
      <c r="F215" s="50"/>
      <c r="G215" s="51"/>
      <c r="H215" s="51"/>
      <c r="I215" s="51"/>
      <c r="J215" s="2"/>
      <c r="K215" s="2"/>
      <c r="L215" s="2"/>
      <c r="M215" s="2"/>
      <c r="N215" s="2"/>
      <c r="O215" s="2"/>
      <c r="P215" s="2"/>
      <c r="Q215" s="2"/>
      <c r="R215" s="2"/>
      <c r="S215" s="2"/>
    </row>
    <row r="216" customFormat="false" ht="12.75" hidden="false" customHeight="true" outlineLevel="0" collapsed="false">
      <c r="A216" s="51"/>
      <c r="B216" s="51"/>
      <c r="C216" s="51"/>
      <c r="D216" s="50"/>
      <c r="E216" s="50"/>
      <c r="F216" s="50"/>
      <c r="G216" s="51"/>
      <c r="H216" s="51"/>
      <c r="I216" s="51"/>
      <c r="J216" s="2"/>
      <c r="K216" s="2"/>
      <c r="L216" s="2"/>
      <c r="M216" s="2"/>
      <c r="N216" s="2"/>
      <c r="O216" s="2"/>
      <c r="P216" s="2"/>
      <c r="Q216" s="2"/>
      <c r="R216" s="2"/>
      <c r="S216" s="2"/>
    </row>
    <row r="217" customFormat="false" ht="12.75" hidden="false" customHeight="true" outlineLevel="0" collapsed="false">
      <c r="A217" s="51"/>
      <c r="B217" s="51"/>
      <c r="C217" s="51"/>
      <c r="D217" s="50"/>
      <c r="E217" s="50"/>
      <c r="F217" s="50"/>
      <c r="G217" s="51"/>
      <c r="H217" s="51"/>
      <c r="I217" s="51"/>
      <c r="J217" s="2"/>
      <c r="K217" s="2"/>
      <c r="L217" s="2"/>
      <c r="M217" s="2"/>
      <c r="N217" s="2"/>
      <c r="O217" s="2"/>
      <c r="P217" s="2"/>
      <c r="Q217" s="2"/>
      <c r="R217" s="2"/>
      <c r="S217" s="2"/>
    </row>
    <row r="218" customFormat="false" ht="12.75" hidden="false" customHeight="true" outlineLevel="0" collapsed="false">
      <c r="A218" s="51"/>
      <c r="B218" s="51"/>
      <c r="C218" s="51"/>
      <c r="D218" s="50"/>
      <c r="E218" s="50"/>
      <c r="F218" s="50"/>
      <c r="G218" s="51"/>
      <c r="H218" s="51"/>
      <c r="I218" s="51"/>
      <c r="J218" s="2"/>
      <c r="K218" s="2"/>
      <c r="L218" s="2"/>
      <c r="M218" s="2"/>
      <c r="N218" s="2"/>
      <c r="O218" s="2"/>
      <c r="P218" s="2"/>
      <c r="Q218" s="2"/>
      <c r="R218" s="2"/>
      <c r="S218" s="2"/>
    </row>
    <row r="219" customFormat="false" ht="12.75" hidden="false" customHeight="true" outlineLevel="0" collapsed="false">
      <c r="A219" s="51"/>
      <c r="B219" s="51"/>
      <c r="C219" s="51"/>
      <c r="D219" s="50"/>
      <c r="E219" s="50"/>
      <c r="F219" s="50"/>
      <c r="G219" s="51"/>
      <c r="H219" s="51"/>
      <c r="I219" s="51"/>
      <c r="J219" s="2"/>
      <c r="K219" s="2"/>
      <c r="L219" s="2"/>
      <c r="M219" s="2"/>
      <c r="N219" s="2"/>
      <c r="O219" s="2"/>
      <c r="P219" s="2"/>
      <c r="Q219" s="2"/>
      <c r="R219" s="2"/>
      <c r="S219" s="2"/>
    </row>
    <row r="220" customFormat="false" ht="12.75" hidden="false" customHeight="true" outlineLevel="0" collapsed="false">
      <c r="A220" s="51"/>
      <c r="B220" s="51"/>
      <c r="C220" s="51"/>
      <c r="D220" s="50"/>
      <c r="E220" s="50"/>
      <c r="F220" s="50"/>
      <c r="G220" s="51"/>
      <c r="H220" s="51"/>
      <c r="I220" s="51"/>
      <c r="J220" s="2"/>
      <c r="K220" s="2"/>
      <c r="L220" s="2"/>
      <c r="M220" s="2"/>
      <c r="N220" s="2"/>
      <c r="O220" s="2"/>
      <c r="P220" s="2"/>
      <c r="Q220" s="2"/>
      <c r="R220" s="2"/>
      <c r="S220" s="2"/>
    </row>
    <row r="221" customFormat="false" ht="15.75" hidden="false" customHeight="true" outlineLevel="0" collapsed="false">
      <c r="A221" s="51"/>
      <c r="B221" s="51"/>
      <c r="C221" s="51"/>
      <c r="D221" s="53"/>
      <c r="E221" s="53"/>
      <c r="F221" s="53"/>
      <c r="G221" s="51"/>
      <c r="H221" s="51"/>
      <c r="I221" s="51"/>
    </row>
    <row r="222" customFormat="false" ht="15.75" hidden="false" customHeight="true" outlineLevel="0" collapsed="false">
      <c r="A222" s="51"/>
      <c r="B222" s="51"/>
      <c r="C222" s="51"/>
      <c r="D222" s="53"/>
      <c r="E222" s="53"/>
      <c r="F222" s="53"/>
      <c r="G222" s="51"/>
      <c r="H222" s="51"/>
      <c r="I222" s="51"/>
    </row>
    <row r="223" customFormat="false" ht="15.75" hidden="false" customHeight="true" outlineLevel="0" collapsed="false">
      <c r="A223" s="51"/>
      <c r="B223" s="51"/>
      <c r="C223" s="51"/>
      <c r="D223" s="53"/>
      <c r="E223" s="53"/>
      <c r="F223" s="53"/>
      <c r="G223" s="51"/>
      <c r="H223" s="51"/>
      <c r="I223" s="51"/>
    </row>
    <row r="224" customFormat="false" ht="15.75" hidden="false" customHeight="true" outlineLevel="0" collapsed="false">
      <c r="A224" s="51"/>
      <c r="B224" s="51"/>
      <c r="C224" s="51"/>
      <c r="D224" s="53"/>
      <c r="E224" s="53"/>
      <c r="F224" s="53"/>
      <c r="G224" s="51"/>
      <c r="H224" s="51"/>
      <c r="I224" s="51"/>
    </row>
    <row r="225" customFormat="false" ht="15.75" hidden="false" customHeight="true" outlineLevel="0" collapsed="false">
      <c r="A225" s="51"/>
      <c r="B225" s="51"/>
      <c r="C225" s="51"/>
      <c r="D225" s="53"/>
      <c r="E225" s="53"/>
      <c r="F225" s="53"/>
      <c r="G225" s="51"/>
      <c r="H225" s="51"/>
      <c r="I225" s="51"/>
    </row>
    <row r="226" customFormat="false" ht="15.75" hidden="false" customHeight="true" outlineLevel="0" collapsed="false">
      <c r="A226" s="51"/>
      <c r="B226" s="51"/>
      <c r="C226" s="51"/>
      <c r="D226" s="53"/>
      <c r="E226" s="53"/>
      <c r="F226" s="53"/>
      <c r="G226" s="51"/>
      <c r="H226" s="51"/>
      <c r="I226" s="51"/>
    </row>
    <row r="227" customFormat="false" ht="15.75" hidden="false" customHeight="true" outlineLevel="0" collapsed="false">
      <c r="A227" s="51"/>
      <c r="B227" s="51"/>
      <c r="C227" s="51"/>
      <c r="D227" s="53"/>
      <c r="E227" s="53"/>
      <c r="F227" s="53"/>
      <c r="G227" s="51"/>
      <c r="H227" s="51"/>
      <c r="I227" s="51"/>
    </row>
    <row r="228" customFormat="false" ht="15.75" hidden="false" customHeight="true" outlineLevel="0" collapsed="false">
      <c r="A228" s="51"/>
      <c r="B228" s="51"/>
      <c r="C228" s="51"/>
      <c r="D228" s="53"/>
      <c r="E228" s="53"/>
      <c r="F228" s="53"/>
      <c r="G228" s="51"/>
      <c r="H228" s="51"/>
      <c r="I228" s="51"/>
    </row>
    <row r="229" customFormat="false" ht="15.75" hidden="false" customHeight="true" outlineLevel="0" collapsed="false">
      <c r="A229" s="51"/>
      <c r="B229" s="51"/>
      <c r="C229" s="51"/>
      <c r="D229" s="53"/>
      <c r="E229" s="53"/>
      <c r="F229" s="53"/>
      <c r="G229" s="51"/>
      <c r="H229" s="51"/>
      <c r="I229" s="51"/>
    </row>
    <row r="230" customFormat="false" ht="15.75" hidden="false" customHeight="true" outlineLevel="0" collapsed="false">
      <c r="A230" s="51"/>
      <c r="B230" s="51"/>
      <c r="C230" s="51"/>
      <c r="D230" s="53"/>
      <c r="E230" s="53"/>
      <c r="F230" s="53"/>
      <c r="G230" s="51"/>
      <c r="H230" s="51"/>
      <c r="I230" s="51"/>
    </row>
    <row r="231" customFormat="false" ht="15.75" hidden="false" customHeight="true" outlineLevel="0" collapsed="false">
      <c r="A231" s="51"/>
      <c r="B231" s="51"/>
      <c r="C231" s="51"/>
      <c r="D231" s="53"/>
      <c r="E231" s="53"/>
      <c r="F231" s="53"/>
      <c r="G231" s="51"/>
      <c r="H231" s="51"/>
      <c r="I231" s="51"/>
    </row>
    <row r="232" customFormat="false" ht="15.75" hidden="false" customHeight="true" outlineLevel="0" collapsed="false">
      <c r="A232" s="51"/>
      <c r="B232" s="51"/>
      <c r="C232" s="51"/>
      <c r="D232" s="53"/>
      <c r="E232" s="53"/>
      <c r="F232" s="53"/>
      <c r="G232" s="51"/>
      <c r="H232" s="51"/>
      <c r="I232" s="51"/>
    </row>
    <row r="233" customFormat="false" ht="15.75" hidden="false" customHeight="true" outlineLevel="0" collapsed="false">
      <c r="A233" s="51"/>
      <c r="B233" s="51"/>
      <c r="C233" s="51"/>
      <c r="D233" s="53"/>
      <c r="E233" s="53"/>
      <c r="F233" s="53"/>
      <c r="G233" s="51"/>
      <c r="H233" s="51"/>
      <c r="I233" s="51"/>
    </row>
    <row r="234" customFormat="false" ht="15.75" hidden="false" customHeight="true" outlineLevel="0" collapsed="false">
      <c r="A234" s="51"/>
      <c r="B234" s="51"/>
      <c r="C234" s="51"/>
      <c r="D234" s="53"/>
      <c r="E234" s="53"/>
      <c r="F234" s="53"/>
      <c r="G234" s="51"/>
      <c r="H234" s="51"/>
      <c r="I234" s="51"/>
    </row>
    <row r="235" customFormat="false" ht="15.75" hidden="false" customHeight="true" outlineLevel="0" collapsed="false">
      <c r="A235" s="51"/>
      <c r="B235" s="51"/>
      <c r="C235" s="51"/>
      <c r="D235" s="53"/>
      <c r="E235" s="53"/>
      <c r="F235" s="53"/>
      <c r="G235" s="51"/>
      <c r="H235" s="51"/>
      <c r="I235" s="51"/>
    </row>
    <row r="236" customFormat="false" ht="15.75" hidden="false" customHeight="true" outlineLevel="0" collapsed="false">
      <c r="A236" s="51"/>
      <c r="B236" s="51"/>
      <c r="C236" s="51"/>
      <c r="D236" s="53"/>
      <c r="E236" s="53"/>
      <c r="F236" s="53"/>
      <c r="G236" s="51"/>
      <c r="H236" s="51"/>
      <c r="I236" s="51"/>
    </row>
    <row r="237" customFormat="false" ht="15.75" hidden="false" customHeight="true" outlineLevel="0" collapsed="false">
      <c r="A237" s="51"/>
      <c r="B237" s="51"/>
      <c r="C237" s="51"/>
      <c r="D237" s="53"/>
      <c r="E237" s="53"/>
      <c r="F237" s="53"/>
      <c r="G237" s="51"/>
      <c r="H237" s="51"/>
      <c r="I237" s="51"/>
    </row>
    <row r="238" customFormat="false" ht="15.75" hidden="false" customHeight="true" outlineLevel="0" collapsed="false">
      <c r="A238" s="51"/>
      <c r="B238" s="51"/>
      <c r="C238" s="51"/>
      <c r="D238" s="53"/>
      <c r="E238" s="53"/>
      <c r="F238" s="53"/>
      <c r="G238" s="51"/>
      <c r="H238" s="51"/>
      <c r="I238" s="51"/>
    </row>
    <row r="239" customFormat="false" ht="15.75" hidden="false" customHeight="true" outlineLevel="0" collapsed="false">
      <c r="A239" s="51"/>
      <c r="B239" s="51"/>
      <c r="C239" s="51"/>
      <c r="D239" s="53"/>
      <c r="E239" s="53"/>
      <c r="F239" s="53"/>
      <c r="G239" s="51"/>
      <c r="H239" s="51"/>
      <c r="I239" s="51"/>
    </row>
    <row r="240" customFormat="false" ht="15.75" hidden="false" customHeight="true" outlineLevel="0" collapsed="false">
      <c r="A240" s="51"/>
      <c r="B240" s="51"/>
      <c r="C240" s="51"/>
      <c r="D240" s="53"/>
      <c r="E240" s="53"/>
      <c r="F240" s="53"/>
      <c r="G240" s="51"/>
      <c r="H240" s="51"/>
      <c r="I240" s="51"/>
    </row>
    <row r="241" customFormat="false" ht="15.75" hidden="false" customHeight="true" outlineLevel="0" collapsed="false">
      <c r="A241" s="51"/>
      <c r="B241" s="51"/>
      <c r="C241" s="51"/>
      <c r="D241" s="53"/>
      <c r="E241" s="53"/>
      <c r="F241" s="53"/>
      <c r="G241" s="51"/>
      <c r="H241" s="51"/>
      <c r="I241" s="51"/>
    </row>
    <row r="242" customFormat="false" ht="15.75" hidden="false" customHeight="true" outlineLevel="0" collapsed="false">
      <c r="A242" s="51"/>
      <c r="B242" s="51"/>
      <c r="C242" s="51"/>
      <c r="D242" s="53"/>
      <c r="E242" s="53"/>
      <c r="F242" s="53"/>
      <c r="G242" s="51"/>
      <c r="H242" s="51"/>
      <c r="I242" s="51"/>
    </row>
    <row r="243" customFormat="false" ht="15.75" hidden="false" customHeight="true" outlineLevel="0" collapsed="false">
      <c r="A243" s="51"/>
      <c r="B243" s="51"/>
      <c r="C243" s="51"/>
      <c r="D243" s="53"/>
      <c r="E243" s="53"/>
      <c r="F243" s="53"/>
      <c r="G243" s="51"/>
      <c r="H243" s="51"/>
      <c r="I243" s="51"/>
    </row>
    <row r="244" customFormat="false" ht="15.75" hidden="false" customHeight="true" outlineLevel="0" collapsed="false">
      <c r="A244" s="51"/>
      <c r="B244" s="51"/>
      <c r="C244" s="51"/>
      <c r="D244" s="53"/>
      <c r="E244" s="53"/>
      <c r="F244" s="53"/>
      <c r="G244" s="51"/>
      <c r="H244" s="51"/>
      <c r="I244" s="51"/>
    </row>
    <row r="245" customFormat="false" ht="15.75" hidden="false" customHeight="true" outlineLevel="0" collapsed="false">
      <c r="A245" s="51"/>
      <c r="B245" s="51"/>
      <c r="C245" s="51"/>
      <c r="D245" s="53"/>
      <c r="E245" s="53"/>
      <c r="F245" s="53"/>
      <c r="G245" s="51"/>
      <c r="H245" s="51"/>
      <c r="I245" s="51"/>
    </row>
    <row r="246" customFormat="false" ht="15.75" hidden="false" customHeight="true" outlineLevel="0" collapsed="false">
      <c r="A246" s="51"/>
      <c r="B246" s="51"/>
      <c r="C246" s="51"/>
      <c r="D246" s="53"/>
      <c r="E246" s="53"/>
      <c r="F246" s="53"/>
      <c r="G246" s="51"/>
      <c r="H246" s="51"/>
      <c r="I246" s="51"/>
    </row>
    <row r="247" customFormat="false" ht="15.75" hidden="false" customHeight="true" outlineLevel="0" collapsed="false">
      <c r="A247" s="51"/>
      <c r="B247" s="51"/>
      <c r="C247" s="51"/>
      <c r="D247" s="53"/>
      <c r="E247" s="53"/>
      <c r="F247" s="53"/>
      <c r="G247" s="51"/>
      <c r="H247" s="51"/>
      <c r="I247" s="51"/>
    </row>
    <row r="248" customFormat="false" ht="15.75" hidden="false" customHeight="true" outlineLevel="0" collapsed="false">
      <c r="A248" s="51"/>
      <c r="B248" s="51"/>
      <c r="C248" s="51"/>
      <c r="D248" s="53"/>
      <c r="E248" s="53"/>
      <c r="F248" s="53"/>
      <c r="G248" s="51"/>
      <c r="H248" s="51"/>
      <c r="I248" s="51"/>
    </row>
    <row r="249" customFormat="false" ht="15.75" hidden="false" customHeight="true" outlineLevel="0" collapsed="false">
      <c r="A249" s="51"/>
      <c r="B249" s="51"/>
      <c r="C249" s="51"/>
      <c r="D249" s="53"/>
      <c r="E249" s="53"/>
      <c r="F249" s="53"/>
      <c r="G249" s="51"/>
      <c r="H249" s="51"/>
      <c r="I249" s="51"/>
    </row>
    <row r="250" customFormat="false" ht="15.75" hidden="false" customHeight="true" outlineLevel="0" collapsed="false">
      <c r="A250" s="51"/>
      <c r="B250" s="51"/>
      <c r="C250" s="51"/>
      <c r="D250" s="53"/>
      <c r="E250" s="53"/>
      <c r="F250" s="53"/>
      <c r="G250" s="51"/>
      <c r="H250" s="51"/>
      <c r="I250" s="51"/>
    </row>
    <row r="251" customFormat="false" ht="15.75" hidden="false" customHeight="true" outlineLevel="0" collapsed="false">
      <c r="A251" s="51"/>
      <c r="B251" s="51"/>
      <c r="C251" s="51"/>
      <c r="D251" s="53"/>
      <c r="E251" s="53"/>
      <c r="F251" s="53"/>
      <c r="G251" s="51"/>
      <c r="H251" s="51"/>
      <c r="I251" s="51"/>
    </row>
    <row r="252" customFormat="false" ht="15.75" hidden="false" customHeight="true" outlineLevel="0" collapsed="false">
      <c r="A252" s="51"/>
      <c r="B252" s="51"/>
      <c r="C252" s="51"/>
      <c r="D252" s="53"/>
      <c r="E252" s="53"/>
      <c r="F252" s="53"/>
      <c r="G252" s="51"/>
      <c r="H252" s="51"/>
      <c r="I252" s="51"/>
    </row>
    <row r="253" customFormat="false" ht="15.75" hidden="false" customHeight="true" outlineLevel="0" collapsed="false">
      <c r="A253" s="51"/>
      <c r="B253" s="51"/>
      <c r="C253" s="51"/>
      <c r="D253" s="53"/>
      <c r="E253" s="53"/>
      <c r="F253" s="53"/>
      <c r="G253" s="51"/>
      <c r="H253" s="51"/>
      <c r="I253" s="51"/>
    </row>
    <row r="254" customFormat="false" ht="15.75" hidden="false" customHeight="true" outlineLevel="0" collapsed="false">
      <c r="A254" s="51"/>
      <c r="B254" s="51"/>
      <c r="C254" s="51"/>
      <c r="D254" s="53"/>
      <c r="E254" s="53"/>
      <c r="F254" s="53"/>
      <c r="G254" s="51"/>
      <c r="H254" s="51"/>
      <c r="I254" s="51"/>
    </row>
    <row r="255" customFormat="false" ht="15.75" hidden="false" customHeight="true" outlineLevel="0" collapsed="false">
      <c r="A255" s="51"/>
      <c r="B255" s="51"/>
      <c r="C255" s="51"/>
      <c r="D255" s="53"/>
      <c r="E255" s="53"/>
      <c r="F255" s="53"/>
      <c r="G255" s="51"/>
      <c r="H255" s="51"/>
      <c r="I255" s="51"/>
    </row>
    <row r="256" customFormat="false" ht="15.75" hidden="false" customHeight="true" outlineLevel="0" collapsed="false">
      <c r="A256" s="51"/>
      <c r="B256" s="51"/>
      <c r="C256" s="51"/>
      <c r="D256" s="53"/>
      <c r="E256" s="53"/>
      <c r="F256" s="53"/>
      <c r="G256" s="51"/>
      <c r="H256" s="51"/>
      <c r="I256" s="51"/>
    </row>
    <row r="257" customFormat="false" ht="15.75" hidden="false" customHeight="true" outlineLevel="0" collapsed="false">
      <c r="A257" s="51"/>
      <c r="B257" s="51"/>
      <c r="C257" s="51"/>
      <c r="D257" s="53"/>
      <c r="E257" s="53"/>
      <c r="F257" s="53"/>
      <c r="G257" s="51"/>
      <c r="H257" s="51"/>
      <c r="I257" s="51"/>
    </row>
    <row r="258" customFormat="false" ht="15.75" hidden="false" customHeight="true" outlineLevel="0" collapsed="false">
      <c r="A258" s="51"/>
      <c r="B258" s="51"/>
      <c r="C258" s="51"/>
      <c r="D258" s="53"/>
      <c r="E258" s="53"/>
      <c r="F258" s="53"/>
      <c r="G258" s="51"/>
      <c r="H258" s="51"/>
      <c r="I258" s="51"/>
    </row>
    <row r="259" customFormat="false" ht="15.75" hidden="false" customHeight="true" outlineLevel="0" collapsed="false">
      <c r="A259" s="51"/>
      <c r="B259" s="51"/>
      <c r="C259" s="51"/>
      <c r="D259" s="53"/>
      <c r="E259" s="53"/>
      <c r="F259" s="53"/>
      <c r="G259" s="51"/>
      <c r="H259" s="51"/>
      <c r="I259" s="51"/>
    </row>
    <row r="260" customFormat="false" ht="15.75" hidden="false" customHeight="true" outlineLevel="0" collapsed="false">
      <c r="A260" s="51"/>
      <c r="B260" s="51"/>
      <c r="C260" s="51"/>
      <c r="D260" s="53"/>
      <c r="E260" s="53"/>
      <c r="F260" s="53"/>
      <c r="G260" s="51"/>
      <c r="H260" s="51"/>
      <c r="I260" s="51"/>
    </row>
    <row r="261" customFormat="false" ht="15.75" hidden="false" customHeight="true" outlineLevel="0" collapsed="false">
      <c r="A261" s="51"/>
      <c r="B261" s="51"/>
      <c r="C261" s="51"/>
      <c r="D261" s="53"/>
      <c r="E261" s="53"/>
      <c r="F261" s="53"/>
      <c r="G261" s="51"/>
      <c r="H261" s="51"/>
      <c r="I261" s="51"/>
    </row>
    <row r="262" customFormat="false" ht="15.75" hidden="false" customHeight="true" outlineLevel="0" collapsed="false">
      <c r="A262" s="51"/>
      <c r="B262" s="51"/>
      <c r="C262" s="51"/>
      <c r="D262" s="53"/>
      <c r="E262" s="53"/>
      <c r="F262" s="53"/>
      <c r="G262" s="51"/>
      <c r="H262" s="51"/>
      <c r="I262" s="51"/>
    </row>
    <row r="263" customFormat="false" ht="15.75" hidden="false" customHeight="true" outlineLevel="0" collapsed="false">
      <c r="A263" s="51"/>
      <c r="B263" s="51"/>
      <c r="C263" s="51"/>
      <c r="D263" s="53"/>
      <c r="E263" s="53"/>
      <c r="F263" s="53"/>
      <c r="G263" s="51"/>
      <c r="H263" s="51"/>
      <c r="I263" s="51"/>
    </row>
    <row r="264" customFormat="false" ht="15.75" hidden="false" customHeight="true" outlineLevel="0" collapsed="false">
      <c r="A264" s="51"/>
      <c r="B264" s="51"/>
      <c r="C264" s="51"/>
      <c r="D264" s="53"/>
      <c r="E264" s="53"/>
      <c r="F264" s="53"/>
      <c r="G264" s="51"/>
      <c r="H264" s="51"/>
      <c r="I264" s="51"/>
    </row>
    <row r="265" customFormat="false" ht="15.75" hidden="false" customHeight="true" outlineLevel="0" collapsed="false">
      <c r="A265" s="51"/>
      <c r="B265" s="51"/>
      <c r="C265" s="51"/>
      <c r="D265" s="53"/>
      <c r="E265" s="53"/>
      <c r="F265" s="53"/>
      <c r="G265" s="51"/>
      <c r="H265" s="51"/>
      <c r="I265" s="51"/>
    </row>
    <row r="266" customFormat="false" ht="15.75" hidden="false" customHeight="true" outlineLevel="0" collapsed="false">
      <c r="A266" s="51"/>
      <c r="B266" s="51"/>
      <c r="C266" s="51"/>
      <c r="D266" s="53"/>
      <c r="E266" s="53"/>
      <c r="F266" s="53"/>
      <c r="G266" s="51"/>
      <c r="H266" s="51"/>
      <c r="I266" s="51"/>
    </row>
    <row r="267" customFormat="false" ht="15.75" hidden="false" customHeight="true" outlineLevel="0" collapsed="false">
      <c r="A267" s="51"/>
      <c r="B267" s="51"/>
      <c r="C267" s="51"/>
      <c r="D267" s="53"/>
      <c r="E267" s="53"/>
      <c r="F267" s="53"/>
      <c r="G267" s="51"/>
      <c r="H267" s="51"/>
      <c r="I267" s="51"/>
    </row>
    <row r="268" customFormat="false" ht="15.75" hidden="false" customHeight="true" outlineLevel="0" collapsed="false">
      <c r="A268" s="51"/>
      <c r="B268" s="51"/>
      <c r="C268" s="51"/>
      <c r="D268" s="53"/>
      <c r="E268" s="53"/>
      <c r="F268" s="53"/>
      <c r="G268" s="51"/>
      <c r="H268" s="51"/>
      <c r="I268" s="51"/>
    </row>
    <row r="269" customFormat="false" ht="15.75" hidden="false" customHeight="true" outlineLevel="0" collapsed="false">
      <c r="A269" s="51"/>
      <c r="B269" s="51"/>
      <c r="C269" s="51"/>
      <c r="D269" s="53"/>
      <c r="E269" s="53"/>
      <c r="F269" s="53"/>
      <c r="G269" s="51"/>
      <c r="H269" s="51"/>
      <c r="I269" s="51"/>
    </row>
    <row r="270" customFormat="false" ht="15.75" hidden="false" customHeight="true" outlineLevel="0" collapsed="false">
      <c r="A270" s="51"/>
      <c r="B270" s="51"/>
      <c r="C270" s="51"/>
      <c r="D270" s="53"/>
      <c r="E270" s="53"/>
      <c r="F270" s="53"/>
      <c r="G270" s="51"/>
      <c r="H270" s="51"/>
      <c r="I270" s="51"/>
    </row>
    <row r="271" customFormat="false" ht="15.75" hidden="false" customHeight="true" outlineLevel="0" collapsed="false">
      <c r="A271" s="51"/>
      <c r="B271" s="51"/>
      <c r="C271" s="51"/>
      <c r="D271" s="53"/>
      <c r="E271" s="53"/>
      <c r="F271" s="53"/>
      <c r="G271" s="51"/>
      <c r="H271" s="51"/>
      <c r="I271" s="51"/>
    </row>
    <row r="272" customFormat="false" ht="15.75" hidden="false" customHeight="true" outlineLevel="0" collapsed="false">
      <c r="A272" s="51"/>
      <c r="B272" s="51"/>
      <c r="C272" s="51"/>
      <c r="D272" s="53"/>
      <c r="E272" s="53"/>
      <c r="F272" s="53"/>
      <c r="G272" s="51"/>
      <c r="H272" s="51"/>
      <c r="I272" s="51"/>
    </row>
    <row r="273" customFormat="false" ht="15.75" hidden="false" customHeight="true" outlineLevel="0" collapsed="false">
      <c r="A273" s="51"/>
      <c r="B273" s="51"/>
      <c r="C273" s="51"/>
      <c r="D273" s="53"/>
      <c r="E273" s="53"/>
      <c r="F273" s="53"/>
      <c r="G273" s="51"/>
      <c r="H273" s="51"/>
      <c r="I273" s="51"/>
    </row>
    <row r="274" customFormat="false" ht="15.75" hidden="false" customHeight="true" outlineLevel="0" collapsed="false">
      <c r="A274" s="51"/>
      <c r="B274" s="51"/>
      <c r="C274" s="51"/>
      <c r="D274" s="53"/>
      <c r="E274" s="53"/>
      <c r="F274" s="53"/>
      <c r="G274" s="51"/>
      <c r="H274" s="51"/>
      <c r="I274" s="51"/>
    </row>
    <row r="275" customFormat="false" ht="15.75" hidden="false" customHeight="true" outlineLevel="0" collapsed="false">
      <c r="A275" s="51"/>
      <c r="B275" s="51"/>
      <c r="C275" s="51"/>
      <c r="D275" s="53"/>
      <c r="E275" s="53"/>
      <c r="F275" s="53"/>
      <c r="G275" s="51"/>
      <c r="H275" s="51"/>
      <c r="I275" s="51"/>
    </row>
    <row r="276" customFormat="false" ht="15.75" hidden="false" customHeight="true" outlineLevel="0" collapsed="false">
      <c r="A276" s="51"/>
      <c r="B276" s="51"/>
      <c r="C276" s="51"/>
      <c r="D276" s="53"/>
      <c r="E276" s="53"/>
      <c r="F276" s="53"/>
      <c r="G276" s="51"/>
      <c r="H276" s="51"/>
      <c r="I276" s="51"/>
    </row>
    <row r="277" customFormat="false" ht="15.75" hidden="false" customHeight="true" outlineLevel="0" collapsed="false">
      <c r="A277" s="51"/>
      <c r="B277" s="51"/>
      <c r="C277" s="51"/>
      <c r="D277" s="53"/>
      <c r="E277" s="53"/>
      <c r="F277" s="53"/>
      <c r="G277" s="51"/>
      <c r="H277" s="51"/>
      <c r="I277" s="51"/>
    </row>
    <row r="278" customFormat="false" ht="15.75" hidden="false" customHeight="true" outlineLevel="0" collapsed="false">
      <c r="A278" s="51"/>
      <c r="B278" s="51"/>
      <c r="C278" s="51"/>
      <c r="D278" s="53"/>
      <c r="E278" s="53"/>
      <c r="F278" s="53"/>
      <c r="G278" s="51"/>
      <c r="H278" s="51"/>
      <c r="I278" s="51"/>
    </row>
    <row r="279" customFormat="false" ht="15.75" hidden="false" customHeight="true" outlineLevel="0" collapsed="false">
      <c r="A279" s="51"/>
      <c r="B279" s="51"/>
      <c r="C279" s="51"/>
      <c r="D279" s="53"/>
      <c r="E279" s="53"/>
      <c r="F279" s="53"/>
      <c r="G279" s="51"/>
      <c r="H279" s="51"/>
      <c r="I279" s="51"/>
    </row>
    <row r="280" customFormat="false" ht="15.75" hidden="false" customHeight="true" outlineLevel="0" collapsed="false">
      <c r="A280" s="51"/>
      <c r="B280" s="51"/>
      <c r="C280" s="51"/>
      <c r="D280" s="53"/>
      <c r="E280" s="53"/>
      <c r="F280" s="53"/>
      <c r="G280" s="51"/>
      <c r="H280" s="51"/>
      <c r="I280" s="51"/>
    </row>
    <row r="281" customFormat="false" ht="15.75" hidden="false" customHeight="true" outlineLevel="0" collapsed="false">
      <c r="A281" s="51"/>
      <c r="B281" s="51"/>
      <c r="C281" s="51"/>
      <c r="D281" s="53"/>
      <c r="E281" s="53"/>
      <c r="F281" s="53"/>
      <c r="G281" s="51"/>
      <c r="H281" s="51"/>
      <c r="I281" s="51"/>
    </row>
    <row r="282" customFormat="false" ht="15.75" hidden="false" customHeight="true" outlineLevel="0" collapsed="false">
      <c r="A282" s="51"/>
      <c r="B282" s="51"/>
      <c r="C282" s="51"/>
      <c r="D282" s="53"/>
      <c r="E282" s="53"/>
      <c r="F282" s="53"/>
      <c r="G282" s="51"/>
      <c r="H282" s="51"/>
      <c r="I282" s="51"/>
    </row>
    <row r="283" customFormat="false" ht="15.75" hidden="false" customHeight="true" outlineLevel="0" collapsed="false">
      <c r="A283" s="51"/>
      <c r="B283" s="51"/>
      <c r="C283" s="51"/>
      <c r="D283" s="53"/>
      <c r="E283" s="53"/>
      <c r="F283" s="53"/>
      <c r="G283" s="51"/>
      <c r="H283" s="51"/>
      <c r="I283" s="51"/>
    </row>
    <row r="284" customFormat="false" ht="15.75" hidden="false" customHeight="true" outlineLevel="0" collapsed="false">
      <c r="A284" s="51"/>
      <c r="B284" s="51"/>
      <c r="C284" s="51"/>
      <c r="D284" s="53"/>
      <c r="E284" s="53"/>
      <c r="F284" s="53"/>
      <c r="G284" s="51"/>
      <c r="H284" s="51"/>
      <c r="I284" s="51"/>
    </row>
    <row r="285" customFormat="false" ht="15.75" hidden="false" customHeight="true" outlineLevel="0" collapsed="false">
      <c r="A285" s="51"/>
      <c r="B285" s="51"/>
      <c r="C285" s="51"/>
      <c r="D285" s="53"/>
      <c r="E285" s="53"/>
      <c r="F285" s="53"/>
      <c r="G285" s="51"/>
      <c r="H285" s="51"/>
      <c r="I285" s="51"/>
    </row>
    <row r="286" customFormat="false" ht="15.75" hidden="false" customHeight="true" outlineLevel="0" collapsed="false">
      <c r="A286" s="51"/>
      <c r="B286" s="51"/>
      <c r="C286" s="51"/>
      <c r="D286" s="53"/>
      <c r="E286" s="53"/>
      <c r="F286" s="53"/>
      <c r="G286" s="51"/>
      <c r="H286" s="51"/>
      <c r="I286" s="51"/>
    </row>
    <row r="287" customFormat="false" ht="15.75" hidden="false" customHeight="true" outlineLevel="0" collapsed="false">
      <c r="A287" s="51"/>
      <c r="B287" s="51"/>
      <c r="C287" s="51"/>
      <c r="D287" s="53"/>
      <c r="E287" s="53"/>
      <c r="F287" s="53"/>
      <c r="G287" s="51"/>
      <c r="H287" s="51"/>
      <c r="I287" s="51"/>
    </row>
    <row r="288" customFormat="false" ht="15.75" hidden="false" customHeight="true" outlineLevel="0" collapsed="false">
      <c r="A288" s="51"/>
      <c r="B288" s="51"/>
      <c r="C288" s="51"/>
      <c r="D288" s="53"/>
      <c r="E288" s="53"/>
      <c r="F288" s="53"/>
      <c r="G288" s="51"/>
      <c r="H288" s="51"/>
      <c r="I288" s="51"/>
    </row>
    <row r="289" customFormat="false" ht="15.75" hidden="false" customHeight="true" outlineLevel="0" collapsed="false">
      <c r="A289" s="51"/>
      <c r="B289" s="51"/>
      <c r="C289" s="51"/>
      <c r="D289" s="53"/>
      <c r="E289" s="53"/>
      <c r="F289" s="53"/>
      <c r="G289" s="51"/>
      <c r="H289" s="51"/>
      <c r="I289" s="51"/>
    </row>
    <row r="290" customFormat="false" ht="15.75" hidden="false" customHeight="true" outlineLevel="0" collapsed="false">
      <c r="A290" s="51"/>
      <c r="B290" s="51"/>
      <c r="C290" s="51"/>
      <c r="D290" s="53"/>
      <c r="E290" s="53"/>
      <c r="F290" s="53"/>
      <c r="G290" s="51"/>
      <c r="H290" s="51"/>
      <c r="I290" s="51"/>
    </row>
    <row r="291" customFormat="false" ht="15.75" hidden="false" customHeight="true" outlineLevel="0" collapsed="false">
      <c r="A291" s="51"/>
      <c r="B291" s="51"/>
      <c r="C291" s="51"/>
      <c r="D291" s="53"/>
      <c r="E291" s="53"/>
      <c r="F291" s="53"/>
      <c r="G291" s="51"/>
      <c r="H291" s="51"/>
      <c r="I291" s="51"/>
    </row>
    <row r="292" customFormat="false" ht="15.75" hidden="false" customHeight="true" outlineLevel="0" collapsed="false">
      <c r="A292" s="51"/>
      <c r="B292" s="51"/>
      <c r="C292" s="51"/>
      <c r="D292" s="53"/>
      <c r="E292" s="53"/>
      <c r="F292" s="53"/>
      <c r="G292" s="51"/>
      <c r="H292" s="51"/>
      <c r="I292" s="51"/>
    </row>
    <row r="293" customFormat="false" ht="15.75" hidden="false" customHeight="true" outlineLevel="0" collapsed="false">
      <c r="A293" s="51"/>
      <c r="B293" s="51"/>
      <c r="C293" s="51"/>
      <c r="D293" s="53"/>
      <c r="E293" s="53"/>
      <c r="F293" s="53"/>
      <c r="G293" s="51"/>
      <c r="H293" s="51"/>
      <c r="I293" s="51"/>
    </row>
    <row r="294" customFormat="false" ht="15.75" hidden="false" customHeight="true" outlineLevel="0" collapsed="false">
      <c r="A294" s="51"/>
      <c r="B294" s="51"/>
      <c r="C294" s="51"/>
      <c r="D294" s="53"/>
      <c r="E294" s="53"/>
      <c r="F294" s="53"/>
      <c r="G294" s="51"/>
      <c r="H294" s="51"/>
      <c r="I294" s="51"/>
    </row>
    <row r="295" customFormat="false" ht="15.75" hidden="false" customHeight="true" outlineLevel="0" collapsed="false">
      <c r="A295" s="51"/>
      <c r="B295" s="51"/>
      <c r="C295" s="51"/>
      <c r="D295" s="53"/>
      <c r="E295" s="53"/>
      <c r="F295" s="53"/>
      <c r="G295" s="51"/>
      <c r="H295" s="51"/>
      <c r="I295" s="51"/>
    </row>
    <row r="296" customFormat="false" ht="15.75" hidden="false" customHeight="true" outlineLevel="0" collapsed="false">
      <c r="A296" s="51"/>
      <c r="B296" s="51"/>
      <c r="C296" s="51"/>
      <c r="D296" s="53"/>
      <c r="E296" s="53"/>
      <c r="F296" s="53"/>
      <c r="G296" s="51"/>
      <c r="H296" s="51"/>
      <c r="I296" s="51"/>
    </row>
    <row r="297" customFormat="false" ht="15.75" hidden="false" customHeight="true" outlineLevel="0" collapsed="false">
      <c r="A297" s="51"/>
      <c r="B297" s="51"/>
      <c r="C297" s="51"/>
      <c r="D297" s="53"/>
      <c r="E297" s="53"/>
      <c r="F297" s="53"/>
      <c r="G297" s="51"/>
      <c r="H297" s="51"/>
      <c r="I297" s="51"/>
    </row>
    <row r="298" customFormat="false" ht="15.75" hidden="false" customHeight="true" outlineLevel="0" collapsed="false">
      <c r="A298" s="51"/>
      <c r="B298" s="51"/>
      <c r="C298" s="51"/>
      <c r="D298" s="53"/>
      <c r="E298" s="53"/>
      <c r="F298" s="53"/>
      <c r="G298" s="51"/>
      <c r="H298" s="51"/>
      <c r="I298" s="51"/>
    </row>
    <row r="299" customFormat="false" ht="15.75" hidden="false" customHeight="true" outlineLevel="0" collapsed="false">
      <c r="A299" s="51"/>
      <c r="B299" s="51"/>
      <c r="C299" s="51"/>
      <c r="D299" s="53"/>
      <c r="E299" s="53"/>
      <c r="F299" s="53"/>
      <c r="G299" s="51"/>
      <c r="H299" s="51"/>
      <c r="I299" s="51"/>
    </row>
    <row r="300" customFormat="false" ht="15.75" hidden="false" customHeight="true" outlineLevel="0" collapsed="false">
      <c r="A300" s="51"/>
      <c r="B300" s="51"/>
      <c r="C300" s="51"/>
      <c r="D300" s="53"/>
      <c r="E300" s="53"/>
      <c r="F300" s="53"/>
      <c r="G300" s="51"/>
      <c r="H300" s="51"/>
      <c r="I300" s="51"/>
    </row>
    <row r="301" customFormat="false" ht="15.75" hidden="false" customHeight="true" outlineLevel="0" collapsed="false">
      <c r="A301" s="51"/>
      <c r="B301" s="51"/>
      <c r="C301" s="51"/>
      <c r="D301" s="53"/>
      <c r="E301" s="53"/>
      <c r="F301" s="53"/>
      <c r="G301" s="51"/>
      <c r="H301" s="51"/>
      <c r="I301" s="51"/>
    </row>
    <row r="302" customFormat="false" ht="15.75" hidden="false" customHeight="true" outlineLevel="0" collapsed="false">
      <c r="A302" s="51"/>
      <c r="B302" s="51"/>
      <c r="C302" s="51"/>
      <c r="D302" s="53"/>
      <c r="E302" s="53"/>
      <c r="F302" s="53"/>
      <c r="G302" s="51"/>
      <c r="H302" s="51"/>
      <c r="I302" s="51"/>
    </row>
    <row r="303" customFormat="false" ht="15.75" hidden="false" customHeight="true" outlineLevel="0" collapsed="false">
      <c r="A303" s="51"/>
      <c r="B303" s="51"/>
      <c r="C303" s="51"/>
      <c r="D303" s="53"/>
      <c r="E303" s="53"/>
      <c r="F303" s="53"/>
      <c r="G303" s="51"/>
      <c r="H303" s="51"/>
      <c r="I303" s="51"/>
    </row>
    <row r="304" customFormat="false" ht="15.75" hidden="false" customHeight="true" outlineLevel="0" collapsed="false">
      <c r="A304" s="51"/>
      <c r="B304" s="51"/>
      <c r="C304" s="51"/>
      <c r="D304" s="53"/>
      <c r="E304" s="53"/>
      <c r="F304" s="53"/>
      <c r="G304" s="51"/>
      <c r="H304" s="51"/>
      <c r="I304" s="51"/>
    </row>
    <row r="305" customFormat="false" ht="15.75" hidden="false" customHeight="true" outlineLevel="0" collapsed="false">
      <c r="A305" s="51"/>
      <c r="B305" s="51"/>
      <c r="C305" s="51"/>
      <c r="D305" s="53"/>
      <c r="E305" s="53"/>
      <c r="F305" s="53"/>
      <c r="G305" s="51"/>
      <c r="H305" s="51"/>
      <c r="I305" s="51"/>
    </row>
    <row r="306" customFormat="false" ht="15.75" hidden="false" customHeight="true" outlineLevel="0" collapsed="false">
      <c r="A306" s="51"/>
      <c r="B306" s="51"/>
      <c r="C306" s="51"/>
      <c r="D306" s="53"/>
      <c r="E306" s="53"/>
      <c r="F306" s="53"/>
      <c r="G306" s="51"/>
      <c r="H306" s="51"/>
      <c r="I306" s="51"/>
    </row>
    <row r="307" customFormat="false" ht="15.75" hidden="false" customHeight="true" outlineLevel="0" collapsed="false">
      <c r="A307" s="51"/>
      <c r="B307" s="51"/>
      <c r="C307" s="51"/>
      <c r="D307" s="53"/>
      <c r="E307" s="53"/>
      <c r="F307" s="53"/>
      <c r="G307" s="51"/>
      <c r="H307" s="51"/>
      <c r="I307" s="51"/>
    </row>
    <row r="308" customFormat="false" ht="15.75" hidden="false" customHeight="true" outlineLevel="0" collapsed="false">
      <c r="A308" s="51"/>
      <c r="B308" s="51"/>
      <c r="C308" s="51"/>
      <c r="D308" s="53"/>
      <c r="E308" s="53"/>
      <c r="F308" s="53"/>
      <c r="G308" s="51"/>
      <c r="H308" s="51"/>
      <c r="I308" s="51"/>
    </row>
    <row r="309" customFormat="false" ht="15.75" hidden="false" customHeight="true" outlineLevel="0" collapsed="false">
      <c r="A309" s="51"/>
      <c r="B309" s="51"/>
      <c r="C309" s="51"/>
      <c r="D309" s="53"/>
      <c r="E309" s="53"/>
      <c r="F309" s="53"/>
      <c r="G309" s="51"/>
      <c r="H309" s="51"/>
      <c r="I309" s="51"/>
    </row>
    <row r="310" customFormat="false" ht="15.75" hidden="false" customHeight="true" outlineLevel="0" collapsed="false">
      <c r="A310" s="51"/>
      <c r="B310" s="51"/>
      <c r="C310" s="51"/>
      <c r="D310" s="53"/>
      <c r="E310" s="53"/>
      <c r="F310" s="53"/>
      <c r="G310" s="51"/>
      <c r="H310" s="51"/>
      <c r="I310" s="51"/>
    </row>
    <row r="311" customFormat="false" ht="15.75" hidden="false" customHeight="true" outlineLevel="0" collapsed="false">
      <c r="A311" s="51"/>
      <c r="B311" s="51"/>
      <c r="C311" s="51"/>
      <c r="D311" s="53"/>
      <c r="E311" s="53"/>
      <c r="F311" s="53"/>
      <c r="G311" s="51"/>
      <c r="H311" s="51"/>
      <c r="I311" s="51"/>
    </row>
    <row r="312" customFormat="false" ht="15.75" hidden="false" customHeight="true" outlineLevel="0" collapsed="false">
      <c r="A312" s="51"/>
      <c r="B312" s="51"/>
      <c r="C312" s="51"/>
      <c r="D312" s="53"/>
      <c r="E312" s="53"/>
      <c r="F312" s="53"/>
      <c r="G312" s="51"/>
      <c r="H312" s="51"/>
      <c r="I312" s="51"/>
    </row>
    <row r="313" customFormat="false" ht="15.75" hidden="false" customHeight="true" outlineLevel="0" collapsed="false">
      <c r="A313" s="51"/>
      <c r="B313" s="51"/>
      <c r="C313" s="51"/>
      <c r="D313" s="53"/>
      <c r="E313" s="53"/>
      <c r="F313" s="53"/>
      <c r="G313" s="51"/>
      <c r="H313" s="51"/>
      <c r="I313" s="51"/>
    </row>
    <row r="314" customFormat="false" ht="15.75" hidden="false" customHeight="true" outlineLevel="0" collapsed="false">
      <c r="A314" s="51"/>
      <c r="B314" s="51"/>
      <c r="C314" s="51"/>
      <c r="D314" s="53"/>
      <c r="E314" s="53"/>
      <c r="F314" s="53"/>
      <c r="G314" s="51"/>
      <c r="H314" s="51"/>
      <c r="I314" s="51"/>
    </row>
    <row r="315" customFormat="false" ht="15.75" hidden="false" customHeight="true" outlineLevel="0" collapsed="false">
      <c r="A315" s="51"/>
      <c r="B315" s="51"/>
      <c r="C315" s="51"/>
      <c r="D315" s="53"/>
      <c r="E315" s="53"/>
      <c r="F315" s="53"/>
      <c r="G315" s="51"/>
      <c r="H315" s="51"/>
      <c r="I315" s="51"/>
    </row>
    <row r="316" customFormat="false" ht="15.75" hidden="false" customHeight="true" outlineLevel="0" collapsed="false">
      <c r="A316" s="51"/>
      <c r="B316" s="51"/>
      <c r="C316" s="51"/>
      <c r="D316" s="53"/>
      <c r="E316" s="53"/>
      <c r="F316" s="53"/>
      <c r="G316" s="51"/>
      <c r="H316" s="51"/>
      <c r="I316" s="51"/>
    </row>
    <row r="317" customFormat="false" ht="15.75" hidden="false" customHeight="true" outlineLevel="0" collapsed="false">
      <c r="A317" s="51"/>
      <c r="B317" s="51"/>
      <c r="C317" s="51"/>
      <c r="D317" s="53"/>
      <c r="E317" s="53"/>
      <c r="F317" s="53"/>
      <c r="G317" s="51"/>
      <c r="H317" s="51"/>
      <c r="I317" s="51"/>
    </row>
    <row r="318" customFormat="false" ht="15.75" hidden="false" customHeight="true" outlineLevel="0" collapsed="false">
      <c r="A318" s="51"/>
      <c r="B318" s="51"/>
      <c r="C318" s="51"/>
      <c r="D318" s="53"/>
      <c r="E318" s="53"/>
      <c r="F318" s="53"/>
      <c r="G318" s="51"/>
      <c r="H318" s="51"/>
      <c r="I318" s="51"/>
    </row>
    <row r="319" customFormat="false" ht="15.75" hidden="false" customHeight="true" outlineLevel="0" collapsed="false">
      <c r="A319" s="51"/>
      <c r="B319" s="51"/>
      <c r="C319" s="51"/>
      <c r="D319" s="53"/>
      <c r="E319" s="53"/>
      <c r="F319" s="53"/>
      <c r="G319" s="51"/>
      <c r="H319" s="51"/>
      <c r="I319" s="51"/>
    </row>
    <row r="320" customFormat="false" ht="15.75" hidden="false" customHeight="true" outlineLevel="0" collapsed="false">
      <c r="A320" s="51"/>
      <c r="B320" s="51"/>
      <c r="C320" s="51"/>
      <c r="D320" s="53"/>
      <c r="E320" s="53"/>
      <c r="F320" s="53"/>
      <c r="G320" s="51"/>
      <c r="H320" s="51"/>
      <c r="I320" s="51"/>
    </row>
    <row r="321" customFormat="false" ht="15.75" hidden="false" customHeight="true" outlineLevel="0" collapsed="false">
      <c r="A321" s="51"/>
      <c r="B321" s="51"/>
      <c r="C321" s="51"/>
      <c r="D321" s="53"/>
      <c r="E321" s="53"/>
      <c r="F321" s="53"/>
      <c r="G321" s="51"/>
      <c r="H321" s="51"/>
      <c r="I321" s="51"/>
    </row>
    <row r="322" customFormat="false" ht="15.75" hidden="false" customHeight="true" outlineLevel="0" collapsed="false">
      <c r="A322" s="51"/>
      <c r="B322" s="51"/>
      <c r="C322" s="51"/>
      <c r="D322" s="53"/>
      <c r="E322" s="53"/>
      <c r="F322" s="53"/>
      <c r="G322" s="51"/>
      <c r="H322" s="51"/>
      <c r="I322" s="51"/>
    </row>
    <row r="323" customFormat="false" ht="15.75" hidden="false" customHeight="true" outlineLevel="0" collapsed="false">
      <c r="A323" s="51"/>
      <c r="B323" s="51"/>
      <c r="C323" s="51"/>
      <c r="D323" s="53"/>
      <c r="E323" s="53"/>
      <c r="F323" s="53"/>
      <c r="G323" s="51"/>
      <c r="H323" s="51"/>
      <c r="I323" s="51"/>
    </row>
    <row r="324" customFormat="false" ht="15.75" hidden="false" customHeight="true" outlineLevel="0" collapsed="false">
      <c r="A324" s="51"/>
      <c r="B324" s="51"/>
      <c r="C324" s="51"/>
      <c r="D324" s="53"/>
      <c r="E324" s="53"/>
      <c r="F324" s="53"/>
      <c r="G324" s="51"/>
      <c r="H324" s="51"/>
      <c r="I324" s="51"/>
    </row>
    <row r="325" customFormat="false" ht="15.75" hidden="false" customHeight="true" outlineLevel="0" collapsed="false">
      <c r="A325" s="51"/>
      <c r="B325" s="51"/>
      <c r="C325" s="51"/>
      <c r="D325" s="53"/>
      <c r="E325" s="53"/>
      <c r="F325" s="53"/>
      <c r="G325" s="51"/>
      <c r="H325" s="51"/>
      <c r="I325" s="51"/>
    </row>
    <row r="326" customFormat="false" ht="15.75" hidden="false" customHeight="true" outlineLevel="0" collapsed="false">
      <c r="A326" s="51"/>
      <c r="B326" s="51"/>
      <c r="C326" s="51"/>
      <c r="D326" s="53"/>
      <c r="E326" s="53"/>
      <c r="F326" s="53"/>
      <c r="G326" s="51"/>
      <c r="H326" s="51"/>
      <c r="I326" s="51"/>
    </row>
    <row r="327" customFormat="false" ht="15.75" hidden="false" customHeight="true" outlineLevel="0" collapsed="false">
      <c r="A327" s="51"/>
      <c r="B327" s="51"/>
      <c r="C327" s="51"/>
      <c r="D327" s="53"/>
      <c r="E327" s="53"/>
      <c r="F327" s="53"/>
      <c r="G327" s="51"/>
      <c r="H327" s="51"/>
      <c r="I327" s="51"/>
    </row>
    <row r="328" customFormat="false" ht="15.75" hidden="false" customHeight="true" outlineLevel="0" collapsed="false">
      <c r="A328" s="51"/>
      <c r="B328" s="51"/>
      <c r="C328" s="51"/>
      <c r="D328" s="53"/>
      <c r="E328" s="53"/>
      <c r="F328" s="53"/>
      <c r="G328" s="51"/>
      <c r="H328" s="51"/>
      <c r="I328" s="51"/>
    </row>
    <row r="329" customFormat="false" ht="15.75" hidden="false" customHeight="true" outlineLevel="0" collapsed="false">
      <c r="A329" s="51"/>
      <c r="B329" s="51"/>
      <c r="C329" s="51"/>
      <c r="D329" s="53"/>
      <c r="E329" s="53"/>
      <c r="F329" s="53"/>
      <c r="G329" s="51"/>
      <c r="H329" s="51"/>
      <c r="I329" s="51"/>
    </row>
    <row r="330" customFormat="false" ht="15.75" hidden="false" customHeight="true" outlineLevel="0" collapsed="false">
      <c r="A330" s="51"/>
      <c r="B330" s="51"/>
      <c r="C330" s="51"/>
      <c r="D330" s="53"/>
      <c r="E330" s="53"/>
      <c r="F330" s="53"/>
      <c r="G330" s="51"/>
      <c r="H330" s="51"/>
      <c r="I330" s="51"/>
    </row>
    <row r="331" customFormat="false" ht="15.75" hidden="false" customHeight="true" outlineLevel="0" collapsed="false">
      <c r="A331" s="51"/>
      <c r="B331" s="51"/>
      <c r="C331" s="51"/>
      <c r="D331" s="53"/>
      <c r="E331" s="53"/>
      <c r="F331" s="53"/>
      <c r="G331" s="51"/>
      <c r="H331" s="51"/>
      <c r="I331" s="51"/>
    </row>
    <row r="332" customFormat="false" ht="15.75" hidden="false" customHeight="true" outlineLevel="0" collapsed="false">
      <c r="A332" s="51"/>
      <c r="B332" s="51"/>
      <c r="C332" s="51"/>
      <c r="D332" s="53"/>
      <c r="E332" s="53"/>
      <c r="F332" s="53"/>
      <c r="G332" s="51"/>
      <c r="H332" s="51"/>
      <c r="I332" s="51"/>
    </row>
    <row r="333" customFormat="false" ht="15.75" hidden="false" customHeight="true" outlineLevel="0" collapsed="false">
      <c r="A333" s="51"/>
      <c r="B333" s="51"/>
      <c r="C333" s="51"/>
      <c r="D333" s="53"/>
      <c r="E333" s="53"/>
      <c r="F333" s="53"/>
      <c r="G333" s="51"/>
      <c r="H333" s="51"/>
      <c r="I333" s="51"/>
    </row>
    <row r="334" customFormat="false" ht="15.75" hidden="false" customHeight="true" outlineLevel="0" collapsed="false">
      <c r="A334" s="51"/>
      <c r="B334" s="51"/>
      <c r="C334" s="51"/>
      <c r="D334" s="53"/>
      <c r="E334" s="53"/>
      <c r="F334" s="53"/>
      <c r="G334" s="51"/>
      <c r="H334" s="51"/>
      <c r="I334" s="51"/>
    </row>
    <row r="335" customFormat="false" ht="15.75" hidden="false" customHeight="true" outlineLevel="0" collapsed="false">
      <c r="A335" s="51"/>
      <c r="B335" s="51"/>
      <c r="C335" s="51"/>
      <c r="D335" s="53"/>
      <c r="E335" s="53"/>
      <c r="F335" s="53"/>
      <c r="G335" s="51"/>
      <c r="H335" s="51"/>
      <c r="I335" s="51"/>
    </row>
    <row r="336" customFormat="false" ht="15.75" hidden="false" customHeight="true" outlineLevel="0" collapsed="false">
      <c r="A336" s="51"/>
      <c r="B336" s="51"/>
      <c r="C336" s="51"/>
      <c r="D336" s="53"/>
      <c r="E336" s="53"/>
      <c r="F336" s="53"/>
      <c r="G336" s="51"/>
      <c r="H336" s="51"/>
      <c r="I336" s="51"/>
    </row>
    <row r="337" customFormat="false" ht="15.75" hidden="false" customHeight="true" outlineLevel="0" collapsed="false">
      <c r="A337" s="51"/>
      <c r="B337" s="51"/>
      <c r="C337" s="51"/>
      <c r="D337" s="53"/>
      <c r="E337" s="53"/>
      <c r="F337" s="53"/>
      <c r="G337" s="51"/>
      <c r="H337" s="51"/>
      <c r="I337" s="51"/>
    </row>
    <row r="338" customFormat="false" ht="15.75" hidden="false" customHeight="true" outlineLevel="0" collapsed="false">
      <c r="A338" s="51"/>
      <c r="B338" s="51"/>
      <c r="C338" s="51"/>
      <c r="D338" s="53"/>
      <c r="E338" s="53"/>
      <c r="F338" s="53"/>
      <c r="G338" s="51"/>
      <c r="H338" s="51"/>
      <c r="I338" s="51"/>
    </row>
    <row r="339" customFormat="false" ht="15.75" hidden="false" customHeight="true" outlineLevel="0" collapsed="false">
      <c r="A339" s="51"/>
      <c r="B339" s="51"/>
      <c r="C339" s="51"/>
      <c r="D339" s="53"/>
      <c r="E339" s="53"/>
      <c r="F339" s="53"/>
      <c r="G339" s="51"/>
      <c r="H339" s="51"/>
      <c r="I339" s="51"/>
    </row>
    <row r="340" customFormat="false" ht="15.75" hidden="false" customHeight="true" outlineLevel="0" collapsed="false">
      <c r="A340" s="51"/>
      <c r="B340" s="51"/>
      <c r="C340" s="51"/>
      <c r="D340" s="53"/>
      <c r="E340" s="53"/>
      <c r="F340" s="53"/>
      <c r="G340" s="51"/>
      <c r="H340" s="51"/>
      <c r="I340" s="51"/>
    </row>
    <row r="341" customFormat="false" ht="15.75" hidden="false" customHeight="true" outlineLevel="0" collapsed="false">
      <c r="A341" s="51"/>
      <c r="B341" s="51"/>
      <c r="C341" s="51"/>
      <c r="D341" s="53"/>
      <c r="E341" s="53"/>
      <c r="F341" s="53"/>
      <c r="G341" s="51"/>
      <c r="H341" s="51"/>
      <c r="I341" s="51"/>
    </row>
    <row r="342" customFormat="false" ht="15.75" hidden="false" customHeight="true" outlineLevel="0" collapsed="false">
      <c r="A342" s="51"/>
      <c r="B342" s="51"/>
      <c r="C342" s="51"/>
      <c r="D342" s="53"/>
      <c r="E342" s="53"/>
      <c r="F342" s="53"/>
      <c r="G342" s="51"/>
      <c r="H342" s="51"/>
      <c r="I342" s="51"/>
    </row>
    <row r="343" customFormat="false" ht="15.75" hidden="false" customHeight="true" outlineLevel="0" collapsed="false">
      <c r="A343" s="51"/>
      <c r="B343" s="51"/>
      <c r="C343" s="51"/>
      <c r="D343" s="53"/>
      <c r="E343" s="53"/>
      <c r="F343" s="53"/>
      <c r="G343" s="51"/>
      <c r="H343" s="51"/>
      <c r="I343" s="51"/>
    </row>
    <row r="344" customFormat="false" ht="15.75" hidden="false" customHeight="true" outlineLevel="0" collapsed="false">
      <c r="A344" s="51"/>
      <c r="B344" s="51"/>
      <c r="C344" s="51"/>
      <c r="D344" s="53"/>
      <c r="E344" s="53"/>
      <c r="F344" s="53"/>
      <c r="G344" s="51"/>
      <c r="H344" s="51"/>
      <c r="I344" s="51"/>
    </row>
    <row r="345" customFormat="false" ht="15.75" hidden="false" customHeight="true" outlineLevel="0" collapsed="false">
      <c r="A345" s="51"/>
      <c r="B345" s="51"/>
      <c r="C345" s="51"/>
      <c r="D345" s="53"/>
      <c r="E345" s="53"/>
      <c r="F345" s="53"/>
      <c r="G345" s="51"/>
      <c r="H345" s="51"/>
      <c r="I345" s="51"/>
    </row>
    <row r="346" customFormat="false" ht="15.75" hidden="false" customHeight="true" outlineLevel="0" collapsed="false">
      <c r="A346" s="51"/>
      <c r="B346" s="51"/>
      <c r="C346" s="51"/>
      <c r="D346" s="53"/>
      <c r="E346" s="53"/>
      <c r="F346" s="53"/>
      <c r="G346" s="51"/>
      <c r="H346" s="51"/>
      <c r="I346" s="51"/>
    </row>
    <row r="347" customFormat="false" ht="15.75" hidden="false" customHeight="true" outlineLevel="0" collapsed="false">
      <c r="A347" s="51"/>
      <c r="B347" s="51"/>
      <c r="C347" s="51"/>
      <c r="D347" s="53"/>
      <c r="E347" s="53"/>
      <c r="F347" s="53"/>
      <c r="G347" s="51"/>
      <c r="H347" s="51"/>
      <c r="I347" s="51"/>
    </row>
    <row r="348" customFormat="false" ht="15.75" hidden="false" customHeight="true" outlineLevel="0" collapsed="false">
      <c r="A348" s="51"/>
      <c r="B348" s="51"/>
      <c r="C348" s="51"/>
      <c r="D348" s="53"/>
      <c r="E348" s="53"/>
      <c r="F348" s="53"/>
      <c r="G348" s="51"/>
      <c r="H348" s="51"/>
      <c r="I348" s="51"/>
    </row>
    <row r="349" customFormat="false" ht="15.75" hidden="false" customHeight="true" outlineLevel="0" collapsed="false">
      <c r="A349" s="51"/>
      <c r="B349" s="51"/>
      <c r="C349" s="51"/>
      <c r="D349" s="53"/>
      <c r="E349" s="53"/>
      <c r="F349" s="53"/>
      <c r="G349" s="51"/>
      <c r="H349" s="51"/>
      <c r="I349" s="51"/>
    </row>
    <row r="350" customFormat="false" ht="15.75" hidden="false" customHeight="true" outlineLevel="0" collapsed="false">
      <c r="A350" s="51"/>
      <c r="B350" s="51"/>
      <c r="C350" s="51"/>
      <c r="D350" s="53"/>
      <c r="E350" s="53"/>
      <c r="F350" s="53"/>
      <c r="G350" s="51"/>
      <c r="H350" s="51"/>
      <c r="I350" s="51"/>
    </row>
    <row r="351" customFormat="false" ht="15.75" hidden="false" customHeight="true" outlineLevel="0" collapsed="false">
      <c r="A351" s="51"/>
      <c r="B351" s="51"/>
      <c r="C351" s="51"/>
      <c r="D351" s="53"/>
      <c r="E351" s="53"/>
      <c r="F351" s="53"/>
      <c r="G351" s="51"/>
      <c r="H351" s="51"/>
      <c r="I351" s="51"/>
    </row>
    <row r="352" customFormat="false" ht="15.75" hidden="false" customHeight="true" outlineLevel="0" collapsed="false">
      <c r="A352" s="51"/>
      <c r="B352" s="51"/>
      <c r="C352" s="51"/>
      <c r="D352" s="53"/>
      <c r="E352" s="53"/>
      <c r="F352" s="53"/>
      <c r="G352" s="51"/>
      <c r="H352" s="51"/>
      <c r="I352" s="51"/>
    </row>
    <row r="353" customFormat="false" ht="15.75" hidden="false" customHeight="true" outlineLevel="0" collapsed="false">
      <c r="A353" s="51"/>
      <c r="B353" s="51"/>
      <c r="C353" s="51"/>
      <c r="D353" s="53"/>
      <c r="E353" s="53"/>
      <c r="F353" s="53"/>
      <c r="G353" s="51"/>
      <c r="H353" s="51"/>
      <c r="I353" s="51"/>
    </row>
    <row r="354" customFormat="false" ht="15.75" hidden="false" customHeight="true" outlineLevel="0" collapsed="false">
      <c r="A354" s="51"/>
      <c r="B354" s="51"/>
      <c r="C354" s="51"/>
      <c r="D354" s="53"/>
      <c r="E354" s="53"/>
      <c r="F354" s="53"/>
      <c r="G354" s="51"/>
      <c r="H354" s="51"/>
      <c r="I354" s="51"/>
    </row>
    <row r="355" customFormat="false" ht="15.75" hidden="false" customHeight="true" outlineLevel="0" collapsed="false">
      <c r="A355" s="51"/>
      <c r="B355" s="51"/>
      <c r="C355" s="51"/>
      <c r="D355" s="53"/>
      <c r="E355" s="53"/>
      <c r="F355" s="53"/>
      <c r="G355" s="51"/>
      <c r="H355" s="51"/>
      <c r="I355" s="51"/>
    </row>
    <row r="356" customFormat="false" ht="15.75" hidden="false" customHeight="true" outlineLevel="0" collapsed="false">
      <c r="A356" s="51"/>
      <c r="B356" s="51"/>
      <c r="C356" s="51"/>
      <c r="D356" s="53"/>
      <c r="E356" s="53"/>
      <c r="F356" s="53"/>
      <c r="G356" s="51"/>
      <c r="H356" s="51"/>
      <c r="I356" s="51"/>
    </row>
    <row r="357" customFormat="false" ht="15.75" hidden="false" customHeight="true" outlineLevel="0" collapsed="false">
      <c r="A357" s="51"/>
      <c r="B357" s="51"/>
      <c r="C357" s="51"/>
      <c r="D357" s="53"/>
      <c r="E357" s="53"/>
      <c r="F357" s="53"/>
      <c r="G357" s="51"/>
      <c r="H357" s="51"/>
      <c r="I357" s="51"/>
    </row>
    <row r="358" customFormat="false" ht="15.75" hidden="false" customHeight="true" outlineLevel="0" collapsed="false">
      <c r="A358" s="51"/>
      <c r="B358" s="51"/>
      <c r="C358" s="51"/>
      <c r="D358" s="53"/>
      <c r="E358" s="53"/>
      <c r="F358" s="53"/>
      <c r="G358" s="51"/>
      <c r="H358" s="51"/>
      <c r="I358" s="51"/>
    </row>
    <row r="359" customFormat="false" ht="15.75" hidden="false" customHeight="true" outlineLevel="0" collapsed="false">
      <c r="A359" s="51"/>
      <c r="B359" s="51"/>
      <c r="C359" s="51"/>
      <c r="D359" s="53"/>
      <c r="E359" s="53"/>
      <c r="F359" s="53"/>
      <c r="G359" s="51"/>
      <c r="H359" s="51"/>
      <c r="I359" s="51"/>
    </row>
    <row r="360" customFormat="false" ht="15.75" hidden="false" customHeight="true" outlineLevel="0" collapsed="false">
      <c r="A360" s="51"/>
      <c r="B360" s="51"/>
      <c r="C360" s="51"/>
      <c r="D360" s="53"/>
      <c r="E360" s="53"/>
      <c r="F360" s="53"/>
      <c r="G360" s="51"/>
      <c r="H360" s="51"/>
      <c r="I360" s="51"/>
    </row>
    <row r="361" customFormat="false" ht="15.75" hidden="false" customHeight="true" outlineLevel="0" collapsed="false">
      <c r="A361" s="51"/>
      <c r="B361" s="51"/>
      <c r="C361" s="51"/>
      <c r="D361" s="53"/>
      <c r="E361" s="53"/>
      <c r="F361" s="53"/>
      <c r="G361" s="51"/>
      <c r="H361" s="51"/>
      <c r="I361" s="51"/>
    </row>
    <row r="362" customFormat="false" ht="15.75" hidden="false" customHeight="true" outlineLevel="0" collapsed="false">
      <c r="A362" s="51"/>
      <c r="B362" s="51"/>
      <c r="C362" s="51"/>
      <c r="D362" s="53"/>
      <c r="E362" s="53"/>
      <c r="F362" s="53"/>
      <c r="G362" s="51"/>
      <c r="H362" s="51"/>
      <c r="I362" s="51"/>
    </row>
    <row r="363" customFormat="false" ht="15.75" hidden="false" customHeight="true" outlineLevel="0" collapsed="false">
      <c r="A363" s="51"/>
      <c r="B363" s="51"/>
      <c r="C363" s="51"/>
      <c r="D363" s="53"/>
      <c r="E363" s="53"/>
      <c r="F363" s="53"/>
      <c r="G363" s="51"/>
      <c r="H363" s="51"/>
      <c r="I363" s="51"/>
    </row>
    <row r="364" customFormat="false" ht="15.75" hidden="false" customHeight="true" outlineLevel="0" collapsed="false">
      <c r="A364" s="51"/>
      <c r="B364" s="51"/>
      <c r="C364" s="51"/>
      <c r="D364" s="53"/>
      <c r="E364" s="53"/>
      <c r="F364" s="53"/>
      <c r="G364" s="51"/>
      <c r="H364" s="51"/>
      <c r="I364" s="51"/>
    </row>
    <row r="365" customFormat="false" ht="15.75" hidden="false" customHeight="true" outlineLevel="0" collapsed="false">
      <c r="A365" s="51"/>
      <c r="B365" s="51"/>
      <c r="C365" s="51"/>
      <c r="D365" s="53"/>
      <c r="E365" s="53"/>
      <c r="F365" s="53"/>
      <c r="G365" s="51"/>
      <c r="H365" s="51"/>
      <c r="I365" s="51"/>
    </row>
    <row r="366" customFormat="false" ht="15.75" hidden="false" customHeight="true" outlineLevel="0" collapsed="false">
      <c r="A366" s="51"/>
      <c r="B366" s="51"/>
      <c r="C366" s="51"/>
      <c r="D366" s="53"/>
      <c r="E366" s="53"/>
      <c r="F366" s="53"/>
      <c r="G366" s="51"/>
      <c r="H366" s="51"/>
      <c r="I366" s="51"/>
    </row>
    <row r="367" customFormat="false" ht="15.75" hidden="false" customHeight="true" outlineLevel="0" collapsed="false">
      <c r="A367" s="51"/>
      <c r="B367" s="51"/>
      <c r="C367" s="51"/>
      <c r="D367" s="53"/>
      <c r="E367" s="53"/>
      <c r="F367" s="53"/>
      <c r="G367" s="51"/>
      <c r="H367" s="51"/>
      <c r="I367" s="51"/>
    </row>
    <row r="368" customFormat="false" ht="15.75" hidden="false" customHeight="true" outlineLevel="0" collapsed="false">
      <c r="A368" s="51"/>
      <c r="B368" s="51"/>
      <c r="C368" s="51"/>
      <c r="D368" s="53"/>
      <c r="E368" s="53"/>
      <c r="F368" s="53"/>
      <c r="G368" s="51"/>
      <c r="H368" s="51"/>
      <c r="I368" s="51"/>
    </row>
    <row r="369" customFormat="false" ht="15.75" hidden="false" customHeight="true" outlineLevel="0" collapsed="false">
      <c r="A369" s="51"/>
      <c r="B369" s="51"/>
      <c r="C369" s="51"/>
      <c r="D369" s="53"/>
      <c r="E369" s="53"/>
      <c r="F369" s="53"/>
      <c r="G369" s="51"/>
      <c r="H369" s="51"/>
      <c r="I369" s="51"/>
    </row>
    <row r="370" customFormat="false" ht="15.75" hidden="false" customHeight="true" outlineLevel="0" collapsed="false">
      <c r="A370" s="51"/>
      <c r="B370" s="51"/>
      <c r="C370" s="51"/>
      <c r="D370" s="53"/>
      <c r="E370" s="53"/>
      <c r="F370" s="53"/>
      <c r="G370" s="51"/>
      <c r="H370" s="51"/>
      <c r="I370" s="51"/>
    </row>
    <row r="371" customFormat="false" ht="15.75" hidden="false" customHeight="true" outlineLevel="0" collapsed="false">
      <c r="A371" s="51"/>
      <c r="B371" s="51"/>
      <c r="C371" s="51"/>
      <c r="D371" s="53"/>
      <c r="E371" s="53"/>
      <c r="F371" s="53"/>
      <c r="G371" s="51"/>
      <c r="H371" s="51"/>
      <c r="I371" s="51"/>
    </row>
    <row r="372" customFormat="false" ht="15.75" hidden="false" customHeight="true" outlineLevel="0" collapsed="false">
      <c r="A372" s="51"/>
      <c r="B372" s="51"/>
      <c r="C372" s="51"/>
      <c r="D372" s="53"/>
      <c r="E372" s="53"/>
      <c r="F372" s="53"/>
      <c r="G372" s="51"/>
      <c r="H372" s="51"/>
      <c r="I372" s="51"/>
    </row>
    <row r="373" customFormat="false" ht="15.75" hidden="false" customHeight="true" outlineLevel="0" collapsed="false">
      <c r="A373" s="51"/>
      <c r="B373" s="51"/>
      <c r="C373" s="51"/>
      <c r="D373" s="53"/>
      <c r="E373" s="53"/>
      <c r="F373" s="53"/>
      <c r="G373" s="51"/>
      <c r="H373" s="51"/>
      <c r="I373" s="51"/>
    </row>
    <row r="374" customFormat="false" ht="15.75" hidden="false" customHeight="true" outlineLevel="0" collapsed="false">
      <c r="A374" s="51"/>
      <c r="B374" s="51"/>
      <c r="C374" s="51"/>
      <c r="D374" s="53"/>
      <c r="E374" s="53"/>
      <c r="F374" s="53"/>
      <c r="G374" s="51"/>
      <c r="H374" s="51"/>
      <c r="I374" s="51"/>
    </row>
    <row r="375" customFormat="false" ht="15.75" hidden="false" customHeight="true" outlineLevel="0" collapsed="false">
      <c r="A375" s="51"/>
      <c r="B375" s="51"/>
      <c r="C375" s="51"/>
      <c r="D375" s="53"/>
      <c r="E375" s="53"/>
      <c r="F375" s="53"/>
      <c r="G375" s="51"/>
      <c r="H375" s="51"/>
      <c r="I375" s="51"/>
    </row>
    <row r="376" customFormat="false" ht="15.75" hidden="false" customHeight="true" outlineLevel="0" collapsed="false">
      <c r="A376" s="51"/>
      <c r="B376" s="51"/>
      <c r="C376" s="51"/>
      <c r="D376" s="53"/>
      <c r="E376" s="53"/>
      <c r="F376" s="53"/>
      <c r="G376" s="51"/>
      <c r="H376" s="51"/>
      <c r="I376" s="51"/>
    </row>
    <row r="377" customFormat="false" ht="15.75" hidden="false" customHeight="true" outlineLevel="0" collapsed="false">
      <c r="A377" s="51"/>
      <c r="B377" s="51"/>
      <c r="C377" s="51"/>
      <c r="D377" s="53"/>
      <c r="E377" s="53"/>
      <c r="F377" s="53"/>
      <c r="G377" s="51"/>
      <c r="H377" s="51"/>
      <c r="I377" s="51"/>
    </row>
    <row r="378" customFormat="false" ht="15.75" hidden="false" customHeight="true" outlineLevel="0" collapsed="false">
      <c r="A378" s="51"/>
      <c r="B378" s="51"/>
      <c r="C378" s="51"/>
      <c r="D378" s="53"/>
      <c r="E378" s="53"/>
      <c r="F378" s="53"/>
      <c r="G378" s="51"/>
      <c r="H378" s="51"/>
      <c r="I378" s="51"/>
    </row>
    <row r="379" customFormat="false" ht="15.75" hidden="false" customHeight="true" outlineLevel="0" collapsed="false">
      <c r="A379" s="51"/>
      <c r="B379" s="51"/>
      <c r="C379" s="51"/>
      <c r="D379" s="53"/>
      <c r="E379" s="53"/>
      <c r="F379" s="53"/>
      <c r="G379" s="51"/>
      <c r="H379" s="51"/>
      <c r="I379" s="51"/>
    </row>
    <row r="380" customFormat="false" ht="15.75" hidden="false" customHeight="true" outlineLevel="0" collapsed="false">
      <c r="A380" s="51"/>
      <c r="B380" s="51"/>
      <c r="C380" s="51"/>
      <c r="D380" s="53"/>
      <c r="E380" s="53"/>
      <c r="F380" s="53"/>
      <c r="G380" s="51"/>
      <c r="H380" s="51"/>
      <c r="I380" s="51"/>
    </row>
    <row r="381" customFormat="false" ht="15.75" hidden="false" customHeight="true" outlineLevel="0" collapsed="false">
      <c r="A381" s="51"/>
      <c r="B381" s="51"/>
      <c r="C381" s="51"/>
      <c r="D381" s="53"/>
      <c r="E381" s="53"/>
      <c r="F381" s="53"/>
      <c r="G381" s="51"/>
      <c r="H381" s="51"/>
      <c r="I381" s="51"/>
    </row>
    <row r="382" customFormat="false" ht="15.75" hidden="false" customHeight="true" outlineLevel="0" collapsed="false">
      <c r="A382" s="51"/>
      <c r="B382" s="51"/>
      <c r="C382" s="51"/>
      <c r="D382" s="53"/>
      <c r="E382" s="53"/>
      <c r="F382" s="53"/>
      <c r="G382" s="51"/>
      <c r="H382" s="51"/>
      <c r="I382" s="51"/>
    </row>
    <row r="383" customFormat="false" ht="15.75" hidden="false" customHeight="true" outlineLevel="0" collapsed="false">
      <c r="A383" s="51"/>
      <c r="B383" s="51"/>
      <c r="C383" s="51"/>
      <c r="D383" s="53"/>
      <c r="E383" s="53"/>
      <c r="F383" s="53"/>
      <c r="G383" s="51"/>
      <c r="H383" s="51"/>
      <c r="I383" s="51"/>
    </row>
    <row r="384" customFormat="false" ht="15.75" hidden="false" customHeight="true" outlineLevel="0" collapsed="false">
      <c r="A384" s="51"/>
      <c r="B384" s="51"/>
      <c r="C384" s="51"/>
      <c r="D384" s="53"/>
      <c r="E384" s="53"/>
      <c r="F384" s="53"/>
      <c r="G384" s="51"/>
      <c r="H384" s="51"/>
      <c r="I384" s="51"/>
    </row>
    <row r="385" customFormat="false" ht="15.75" hidden="false" customHeight="true" outlineLevel="0" collapsed="false">
      <c r="A385" s="51"/>
      <c r="B385" s="51"/>
      <c r="C385" s="51"/>
      <c r="D385" s="53"/>
      <c r="E385" s="53"/>
      <c r="F385" s="53"/>
      <c r="G385" s="51"/>
      <c r="H385" s="51"/>
      <c r="I385" s="51"/>
    </row>
    <row r="386" customFormat="false" ht="15.75" hidden="false" customHeight="true" outlineLevel="0" collapsed="false">
      <c r="A386" s="51"/>
      <c r="B386" s="51"/>
      <c r="C386" s="51"/>
      <c r="D386" s="53"/>
      <c r="E386" s="53"/>
      <c r="F386" s="53"/>
      <c r="G386" s="51"/>
      <c r="H386" s="51"/>
      <c r="I386" s="51"/>
    </row>
    <row r="387" customFormat="false" ht="15.75" hidden="false" customHeight="true" outlineLevel="0" collapsed="false">
      <c r="A387" s="51"/>
      <c r="B387" s="51"/>
      <c r="C387" s="51"/>
      <c r="D387" s="53"/>
      <c r="E387" s="53"/>
      <c r="F387" s="53"/>
      <c r="G387" s="51"/>
      <c r="H387" s="51"/>
      <c r="I387" s="51"/>
    </row>
    <row r="388" customFormat="false" ht="15.75" hidden="false" customHeight="true" outlineLevel="0" collapsed="false">
      <c r="A388" s="51"/>
      <c r="B388" s="51"/>
      <c r="C388" s="51"/>
      <c r="D388" s="53"/>
      <c r="E388" s="53"/>
      <c r="F388" s="53"/>
      <c r="G388" s="51"/>
      <c r="H388" s="51"/>
      <c r="I388" s="51"/>
    </row>
    <row r="389" customFormat="false" ht="15.75" hidden="false" customHeight="true" outlineLevel="0" collapsed="false">
      <c r="A389" s="51"/>
      <c r="B389" s="51"/>
      <c r="C389" s="51"/>
      <c r="D389" s="53"/>
      <c r="E389" s="53"/>
      <c r="F389" s="53"/>
      <c r="G389" s="51"/>
      <c r="H389" s="51"/>
      <c r="I389" s="51"/>
    </row>
    <row r="390" customFormat="false" ht="15.75" hidden="false" customHeight="true" outlineLevel="0" collapsed="false">
      <c r="A390" s="51"/>
      <c r="B390" s="51"/>
      <c r="C390" s="51"/>
      <c r="D390" s="53"/>
      <c r="E390" s="53"/>
      <c r="F390" s="53"/>
      <c r="G390" s="51"/>
      <c r="H390" s="51"/>
      <c r="I390" s="51"/>
    </row>
    <row r="391" customFormat="false" ht="15.75" hidden="false" customHeight="true" outlineLevel="0" collapsed="false">
      <c r="A391" s="51"/>
      <c r="B391" s="51"/>
      <c r="C391" s="51"/>
      <c r="D391" s="53"/>
      <c r="E391" s="53"/>
      <c r="F391" s="53"/>
      <c r="G391" s="51"/>
      <c r="H391" s="51"/>
      <c r="I391" s="51"/>
    </row>
    <row r="392" customFormat="false" ht="15.75" hidden="false" customHeight="true" outlineLevel="0" collapsed="false">
      <c r="A392" s="51"/>
      <c r="B392" s="51"/>
      <c r="C392" s="51"/>
      <c r="D392" s="53"/>
      <c r="E392" s="53"/>
      <c r="F392" s="53"/>
      <c r="G392" s="51"/>
      <c r="H392" s="51"/>
      <c r="I392" s="51"/>
    </row>
    <row r="393" customFormat="false" ht="15.75" hidden="false" customHeight="true" outlineLevel="0" collapsed="false">
      <c r="A393" s="51"/>
      <c r="B393" s="51"/>
      <c r="C393" s="51"/>
      <c r="D393" s="53"/>
      <c r="E393" s="53"/>
      <c r="F393" s="53"/>
      <c r="G393" s="51"/>
      <c r="H393" s="51"/>
      <c r="I393" s="51"/>
    </row>
    <row r="394" customFormat="false" ht="15.75" hidden="false" customHeight="true" outlineLevel="0" collapsed="false">
      <c r="A394" s="51"/>
      <c r="B394" s="51"/>
      <c r="C394" s="51"/>
      <c r="D394" s="53"/>
      <c r="E394" s="53"/>
      <c r="F394" s="53"/>
      <c r="G394" s="51"/>
      <c r="H394" s="51"/>
      <c r="I394" s="51"/>
    </row>
    <row r="395" customFormat="false" ht="15.75" hidden="false" customHeight="true" outlineLevel="0" collapsed="false">
      <c r="A395" s="51"/>
      <c r="B395" s="51"/>
      <c r="C395" s="51"/>
      <c r="D395" s="53"/>
      <c r="E395" s="53"/>
      <c r="F395" s="53"/>
      <c r="G395" s="51"/>
      <c r="H395" s="51"/>
      <c r="I395" s="51"/>
    </row>
    <row r="396" customFormat="false" ht="15.75" hidden="false" customHeight="true" outlineLevel="0" collapsed="false">
      <c r="A396" s="51"/>
      <c r="B396" s="51"/>
      <c r="C396" s="51"/>
      <c r="D396" s="53"/>
      <c r="E396" s="53"/>
      <c r="F396" s="53"/>
      <c r="G396" s="51"/>
      <c r="H396" s="51"/>
      <c r="I396" s="51"/>
    </row>
    <row r="397" customFormat="false" ht="15.75" hidden="false" customHeight="true" outlineLevel="0" collapsed="false">
      <c r="A397" s="51"/>
      <c r="B397" s="51"/>
      <c r="C397" s="51"/>
      <c r="D397" s="53"/>
      <c r="E397" s="53"/>
      <c r="F397" s="53"/>
      <c r="G397" s="51"/>
      <c r="H397" s="51"/>
      <c r="I397" s="51"/>
    </row>
    <row r="398" customFormat="false" ht="15.75" hidden="false" customHeight="true" outlineLevel="0" collapsed="false">
      <c r="A398" s="51"/>
      <c r="B398" s="51"/>
      <c r="C398" s="51"/>
      <c r="D398" s="53"/>
      <c r="E398" s="53"/>
      <c r="F398" s="53"/>
      <c r="G398" s="51"/>
      <c r="H398" s="51"/>
      <c r="I398" s="51"/>
    </row>
    <row r="399" customFormat="false" ht="15.75" hidden="false" customHeight="true" outlineLevel="0" collapsed="false">
      <c r="A399" s="51"/>
      <c r="B399" s="51"/>
      <c r="C399" s="51"/>
      <c r="D399" s="53"/>
      <c r="E399" s="53"/>
      <c r="F399" s="53"/>
      <c r="G399" s="51"/>
      <c r="H399" s="51"/>
      <c r="I399" s="51"/>
    </row>
    <row r="400" customFormat="false" ht="15.75" hidden="false" customHeight="true" outlineLevel="0" collapsed="false">
      <c r="A400" s="51"/>
      <c r="B400" s="51"/>
      <c r="C400" s="51"/>
      <c r="D400" s="53"/>
      <c r="E400" s="53"/>
      <c r="F400" s="53"/>
      <c r="G400" s="51"/>
      <c r="H400" s="51"/>
      <c r="I400" s="51"/>
    </row>
    <row r="401" customFormat="false" ht="15.75" hidden="false" customHeight="true" outlineLevel="0" collapsed="false">
      <c r="A401" s="51"/>
      <c r="B401" s="51"/>
      <c r="C401" s="51"/>
      <c r="D401" s="53"/>
      <c r="E401" s="53"/>
      <c r="F401" s="53"/>
      <c r="G401" s="51"/>
      <c r="H401" s="51"/>
      <c r="I401" s="51"/>
    </row>
    <row r="402" customFormat="false" ht="15.75" hidden="false" customHeight="true" outlineLevel="0" collapsed="false">
      <c r="A402" s="51"/>
      <c r="B402" s="51"/>
      <c r="C402" s="51"/>
      <c r="D402" s="53"/>
      <c r="E402" s="53"/>
      <c r="F402" s="53"/>
      <c r="G402" s="51"/>
      <c r="H402" s="51"/>
      <c r="I402" s="51"/>
    </row>
    <row r="403" customFormat="false" ht="15.75" hidden="false" customHeight="true" outlineLevel="0" collapsed="false">
      <c r="A403" s="51"/>
      <c r="B403" s="51"/>
      <c r="C403" s="51"/>
      <c r="D403" s="53"/>
      <c r="E403" s="53"/>
      <c r="F403" s="53"/>
      <c r="G403" s="51"/>
      <c r="H403" s="51"/>
      <c r="I403" s="51"/>
    </row>
    <row r="404" customFormat="false" ht="15.75" hidden="false" customHeight="true" outlineLevel="0" collapsed="false">
      <c r="A404" s="51"/>
      <c r="B404" s="51"/>
      <c r="C404" s="51"/>
      <c r="D404" s="53"/>
      <c r="E404" s="53"/>
      <c r="F404" s="53"/>
      <c r="G404" s="51"/>
      <c r="H404" s="51"/>
      <c r="I404" s="51"/>
    </row>
    <row r="405" customFormat="false" ht="15.75" hidden="false" customHeight="true" outlineLevel="0" collapsed="false">
      <c r="A405" s="51"/>
      <c r="B405" s="51"/>
      <c r="C405" s="51"/>
      <c r="D405" s="53"/>
      <c r="E405" s="53"/>
      <c r="F405" s="53"/>
      <c r="G405" s="51"/>
      <c r="H405" s="51"/>
      <c r="I405" s="51"/>
    </row>
    <row r="406" customFormat="false" ht="15.75" hidden="false" customHeight="true" outlineLevel="0" collapsed="false">
      <c r="A406" s="51"/>
      <c r="B406" s="51"/>
      <c r="C406" s="51"/>
      <c r="D406" s="53"/>
      <c r="E406" s="53"/>
      <c r="F406" s="53"/>
      <c r="G406" s="51"/>
      <c r="H406" s="51"/>
      <c r="I406" s="51"/>
    </row>
    <row r="407" customFormat="false" ht="15.75" hidden="false" customHeight="true" outlineLevel="0" collapsed="false">
      <c r="A407" s="51"/>
      <c r="B407" s="51"/>
      <c r="C407" s="51"/>
      <c r="D407" s="53"/>
      <c r="E407" s="53"/>
      <c r="F407" s="53"/>
      <c r="G407" s="51"/>
      <c r="H407" s="51"/>
      <c r="I407" s="51"/>
    </row>
    <row r="408" customFormat="false" ht="15.75" hidden="false" customHeight="true" outlineLevel="0" collapsed="false">
      <c r="A408" s="51"/>
      <c r="B408" s="51"/>
      <c r="C408" s="51"/>
      <c r="D408" s="53"/>
      <c r="E408" s="53"/>
      <c r="F408" s="53"/>
      <c r="G408" s="51"/>
      <c r="H408" s="51"/>
      <c r="I408" s="51"/>
    </row>
    <row r="409" customFormat="false" ht="15.75" hidden="false" customHeight="true" outlineLevel="0" collapsed="false">
      <c r="A409" s="51"/>
      <c r="B409" s="51"/>
      <c r="C409" s="51"/>
      <c r="D409" s="53"/>
      <c r="E409" s="53"/>
      <c r="F409" s="53"/>
      <c r="G409" s="51"/>
      <c r="H409" s="51"/>
      <c r="I409" s="51"/>
    </row>
    <row r="410" customFormat="false" ht="15.75" hidden="false" customHeight="true" outlineLevel="0" collapsed="false">
      <c r="A410" s="51"/>
      <c r="B410" s="51"/>
      <c r="C410" s="51"/>
      <c r="D410" s="53"/>
      <c r="E410" s="53"/>
      <c r="F410" s="53"/>
      <c r="G410" s="51"/>
      <c r="H410" s="51"/>
      <c r="I410" s="51"/>
    </row>
    <row r="411" customFormat="false" ht="15.75" hidden="false" customHeight="true" outlineLevel="0" collapsed="false">
      <c r="A411" s="51"/>
      <c r="B411" s="51"/>
      <c r="C411" s="51"/>
      <c r="D411" s="53"/>
      <c r="E411" s="53"/>
      <c r="F411" s="53"/>
      <c r="G411" s="51"/>
      <c r="H411" s="51"/>
      <c r="I411" s="51"/>
    </row>
    <row r="412" customFormat="false" ht="15.75" hidden="false" customHeight="true" outlineLevel="0" collapsed="false">
      <c r="A412" s="51"/>
      <c r="B412" s="51"/>
      <c r="C412" s="51"/>
      <c r="D412" s="53"/>
      <c r="E412" s="53"/>
      <c r="F412" s="53"/>
      <c r="G412" s="51"/>
      <c r="H412" s="51"/>
      <c r="I412" s="51"/>
    </row>
    <row r="413" customFormat="false" ht="15.75" hidden="false" customHeight="true" outlineLevel="0" collapsed="false">
      <c r="A413" s="51"/>
      <c r="B413" s="51"/>
      <c r="C413" s="51"/>
      <c r="D413" s="53"/>
      <c r="E413" s="53"/>
      <c r="F413" s="53"/>
      <c r="G413" s="51"/>
      <c r="H413" s="51"/>
      <c r="I413" s="51"/>
    </row>
    <row r="414" customFormat="false" ht="15.75" hidden="false" customHeight="true" outlineLevel="0" collapsed="false">
      <c r="A414" s="51"/>
      <c r="B414" s="51"/>
      <c r="C414" s="51"/>
      <c r="D414" s="53"/>
      <c r="E414" s="53"/>
      <c r="F414" s="53"/>
      <c r="G414" s="51"/>
      <c r="H414" s="51"/>
      <c r="I414" s="51"/>
    </row>
    <row r="415" customFormat="false" ht="15.75" hidden="false" customHeight="true" outlineLevel="0" collapsed="false">
      <c r="A415" s="51"/>
      <c r="B415" s="51"/>
      <c r="C415" s="51"/>
      <c r="D415" s="53"/>
      <c r="E415" s="53"/>
      <c r="F415" s="53"/>
      <c r="G415" s="51"/>
      <c r="H415" s="51"/>
      <c r="I415" s="51"/>
    </row>
    <row r="416" customFormat="false" ht="15.75" hidden="false" customHeight="true" outlineLevel="0" collapsed="false">
      <c r="A416" s="51"/>
      <c r="B416" s="51"/>
      <c r="C416" s="51"/>
      <c r="D416" s="53"/>
      <c r="E416" s="53"/>
      <c r="F416" s="53"/>
      <c r="G416" s="51"/>
      <c r="H416" s="51"/>
      <c r="I416" s="51"/>
    </row>
    <row r="417" customFormat="false" ht="15.75" hidden="false" customHeight="true" outlineLevel="0" collapsed="false">
      <c r="A417" s="51"/>
      <c r="B417" s="51"/>
      <c r="C417" s="51"/>
      <c r="D417" s="53"/>
      <c r="E417" s="53"/>
      <c r="F417" s="53"/>
      <c r="G417" s="51"/>
      <c r="H417" s="51"/>
      <c r="I417" s="51"/>
    </row>
    <row r="418" customFormat="false" ht="15.75" hidden="false" customHeight="true" outlineLevel="0" collapsed="false">
      <c r="A418" s="51"/>
      <c r="B418" s="51"/>
      <c r="C418" s="51"/>
      <c r="D418" s="53"/>
      <c r="E418" s="53"/>
      <c r="F418" s="53"/>
      <c r="G418" s="51"/>
      <c r="H418" s="51"/>
      <c r="I418" s="51"/>
    </row>
    <row r="419" customFormat="false" ht="15.75" hidden="false" customHeight="true" outlineLevel="0" collapsed="false">
      <c r="A419" s="51"/>
      <c r="B419" s="51"/>
      <c r="C419" s="51"/>
      <c r="D419" s="53"/>
      <c r="E419" s="53"/>
      <c r="F419" s="53"/>
      <c r="G419" s="51"/>
      <c r="H419" s="51"/>
      <c r="I419" s="51"/>
    </row>
    <row r="420" customFormat="false" ht="15.75" hidden="false" customHeight="true" outlineLevel="0" collapsed="false">
      <c r="A420" s="51"/>
      <c r="B420" s="51"/>
      <c r="C420" s="51"/>
      <c r="D420" s="53"/>
      <c r="E420" s="53"/>
      <c r="F420" s="53"/>
      <c r="G420" s="51"/>
      <c r="H420" s="51"/>
      <c r="I420" s="51"/>
    </row>
    <row r="421" customFormat="false" ht="15.75" hidden="false" customHeight="true" outlineLevel="0" collapsed="false">
      <c r="A421" s="51"/>
      <c r="B421" s="51"/>
      <c r="C421" s="51"/>
      <c r="D421" s="53"/>
      <c r="E421" s="53"/>
      <c r="F421" s="53"/>
      <c r="G421" s="51"/>
      <c r="H421" s="51"/>
      <c r="I421" s="51"/>
    </row>
    <row r="422" customFormat="false" ht="15.75" hidden="false" customHeight="true" outlineLevel="0" collapsed="false">
      <c r="A422" s="51"/>
      <c r="B422" s="51"/>
      <c r="C422" s="51"/>
      <c r="D422" s="53"/>
      <c r="E422" s="53"/>
      <c r="F422" s="53"/>
      <c r="G422" s="51"/>
      <c r="H422" s="51"/>
      <c r="I422" s="51"/>
    </row>
    <row r="423" customFormat="false" ht="15.75" hidden="false" customHeight="true" outlineLevel="0" collapsed="false">
      <c r="A423" s="51"/>
      <c r="B423" s="51"/>
      <c r="C423" s="51"/>
      <c r="D423" s="53"/>
      <c r="E423" s="53"/>
      <c r="F423" s="53"/>
      <c r="G423" s="51"/>
      <c r="H423" s="51"/>
      <c r="I423" s="51"/>
    </row>
    <row r="424" customFormat="false" ht="15.75" hidden="false" customHeight="true" outlineLevel="0" collapsed="false">
      <c r="A424" s="51"/>
      <c r="B424" s="51"/>
      <c r="C424" s="51"/>
      <c r="D424" s="53"/>
      <c r="E424" s="53"/>
      <c r="F424" s="53"/>
      <c r="G424" s="51"/>
      <c r="H424" s="51"/>
      <c r="I424" s="51"/>
    </row>
    <row r="425" customFormat="false" ht="15.75" hidden="false" customHeight="true" outlineLevel="0" collapsed="false">
      <c r="A425" s="51"/>
      <c r="B425" s="51"/>
      <c r="C425" s="51"/>
      <c r="D425" s="53"/>
      <c r="E425" s="53"/>
      <c r="F425" s="53"/>
      <c r="G425" s="51"/>
      <c r="H425" s="51"/>
      <c r="I425" s="51"/>
    </row>
    <row r="426" customFormat="false" ht="15.75" hidden="false" customHeight="true" outlineLevel="0" collapsed="false">
      <c r="A426" s="51"/>
      <c r="B426" s="51"/>
      <c r="C426" s="51"/>
      <c r="D426" s="53"/>
      <c r="E426" s="53"/>
      <c r="F426" s="53"/>
      <c r="G426" s="51"/>
      <c r="H426" s="51"/>
      <c r="I426" s="51"/>
    </row>
    <row r="427" customFormat="false" ht="15.75" hidden="false" customHeight="true" outlineLevel="0" collapsed="false">
      <c r="A427" s="51"/>
      <c r="B427" s="51"/>
      <c r="C427" s="51"/>
      <c r="D427" s="53"/>
      <c r="E427" s="53"/>
      <c r="F427" s="53"/>
      <c r="G427" s="51"/>
      <c r="H427" s="51"/>
      <c r="I427" s="51"/>
    </row>
    <row r="428" customFormat="false" ht="15.75" hidden="false" customHeight="true" outlineLevel="0" collapsed="false">
      <c r="A428" s="51"/>
      <c r="B428" s="51"/>
      <c r="C428" s="51"/>
      <c r="D428" s="53"/>
      <c r="E428" s="53"/>
      <c r="F428" s="53"/>
      <c r="G428" s="51"/>
      <c r="H428" s="51"/>
      <c r="I428" s="51"/>
    </row>
    <row r="429" customFormat="false" ht="15.75" hidden="false" customHeight="true" outlineLevel="0" collapsed="false">
      <c r="A429" s="51"/>
      <c r="B429" s="51"/>
      <c r="C429" s="51"/>
      <c r="D429" s="53"/>
      <c r="E429" s="53"/>
      <c r="F429" s="53"/>
      <c r="G429" s="51"/>
      <c r="H429" s="51"/>
      <c r="I429" s="51"/>
    </row>
    <row r="430" customFormat="false" ht="15.75" hidden="false" customHeight="true" outlineLevel="0" collapsed="false">
      <c r="A430" s="51"/>
      <c r="B430" s="51"/>
      <c r="C430" s="51"/>
      <c r="D430" s="53"/>
      <c r="E430" s="53"/>
      <c r="F430" s="53"/>
      <c r="G430" s="51"/>
      <c r="H430" s="51"/>
      <c r="I430" s="51"/>
    </row>
    <row r="431" customFormat="false" ht="15.75" hidden="false" customHeight="true" outlineLevel="0" collapsed="false">
      <c r="A431" s="51"/>
      <c r="B431" s="51"/>
      <c r="C431" s="51"/>
      <c r="D431" s="53"/>
      <c r="E431" s="53"/>
      <c r="F431" s="53"/>
      <c r="G431" s="51"/>
      <c r="H431" s="51"/>
      <c r="I431" s="51"/>
    </row>
    <row r="432" customFormat="false" ht="15.75" hidden="false" customHeight="true" outlineLevel="0" collapsed="false">
      <c r="A432" s="51"/>
      <c r="B432" s="51"/>
      <c r="C432" s="51"/>
      <c r="D432" s="53"/>
      <c r="E432" s="53"/>
      <c r="F432" s="53"/>
      <c r="G432" s="51"/>
      <c r="H432" s="51"/>
      <c r="I432" s="51"/>
    </row>
    <row r="433" customFormat="false" ht="15.75" hidden="false" customHeight="true" outlineLevel="0" collapsed="false">
      <c r="A433" s="51"/>
      <c r="B433" s="51"/>
      <c r="C433" s="51"/>
      <c r="D433" s="53"/>
      <c r="E433" s="53"/>
      <c r="F433" s="53"/>
      <c r="G433" s="51"/>
      <c r="H433" s="51"/>
      <c r="I433" s="51"/>
    </row>
    <row r="434" customFormat="false" ht="15.75" hidden="false" customHeight="true" outlineLevel="0" collapsed="false">
      <c r="A434" s="51"/>
      <c r="B434" s="51"/>
      <c r="C434" s="51"/>
      <c r="D434" s="53"/>
      <c r="E434" s="53"/>
      <c r="F434" s="53"/>
      <c r="G434" s="51"/>
      <c r="H434" s="51"/>
      <c r="I434" s="51"/>
    </row>
    <row r="435" customFormat="false" ht="15.75" hidden="false" customHeight="true" outlineLevel="0" collapsed="false">
      <c r="A435" s="51"/>
      <c r="B435" s="51"/>
      <c r="C435" s="51"/>
      <c r="D435" s="53"/>
      <c r="E435" s="53"/>
      <c r="F435" s="53"/>
      <c r="G435" s="51"/>
      <c r="H435" s="51"/>
      <c r="I435" s="51"/>
    </row>
    <row r="436" customFormat="false" ht="15.75" hidden="false" customHeight="true" outlineLevel="0" collapsed="false">
      <c r="A436" s="51"/>
      <c r="B436" s="51"/>
      <c r="C436" s="51"/>
      <c r="D436" s="53"/>
      <c r="E436" s="53"/>
      <c r="F436" s="53"/>
      <c r="G436" s="51"/>
      <c r="H436" s="51"/>
      <c r="I436" s="51"/>
    </row>
    <row r="437" customFormat="false" ht="15.75" hidden="false" customHeight="true" outlineLevel="0" collapsed="false">
      <c r="A437" s="51"/>
      <c r="B437" s="51"/>
      <c r="C437" s="51"/>
      <c r="D437" s="53"/>
      <c r="E437" s="53"/>
      <c r="F437" s="53"/>
      <c r="G437" s="51"/>
      <c r="H437" s="51"/>
      <c r="I437" s="51"/>
    </row>
    <row r="438" customFormat="false" ht="15.75" hidden="false" customHeight="true" outlineLevel="0" collapsed="false">
      <c r="A438" s="51"/>
      <c r="B438" s="51"/>
      <c r="C438" s="51"/>
      <c r="D438" s="53"/>
      <c r="E438" s="53"/>
      <c r="F438" s="53"/>
      <c r="G438" s="51"/>
      <c r="H438" s="51"/>
      <c r="I438" s="51"/>
    </row>
    <row r="439" customFormat="false" ht="15.75" hidden="false" customHeight="true" outlineLevel="0" collapsed="false">
      <c r="A439" s="51"/>
      <c r="B439" s="51"/>
      <c r="C439" s="51"/>
      <c r="D439" s="53"/>
      <c r="E439" s="53"/>
      <c r="F439" s="53"/>
      <c r="G439" s="51"/>
      <c r="H439" s="51"/>
      <c r="I439" s="51"/>
    </row>
    <row r="440" customFormat="false" ht="15.75" hidden="false" customHeight="true" outlineLevel="0" collapsed="false">
      <c r="A440" s="51"/>
      <c r="B440" s="51"/>
      <c r="C440" s="51"/>
      <c r="D440" s="53"/>
      <c r="E440" s="53"/>
      <c r="F440" s="53"/>
      <c r="G440" s="51"/>
      <c r="H440" s="51"/>
      <c r="I440" s="51"/>
    </row>
    <row r="441" customFormat="false" ht="15.75" hidden="false" customHeight="true" outlineLevel="0" collapsed="false">
      <c r="A441" s="51"/>
      <c r="B441" s="51"/>
      <c r="C441" s="51"/>
      <c r="D441" s="53"/>
      <c r="E441" s="53"/>
      <c r="F441" s="53"/>
      <c r="G441" s="51"/>
      <c r="H441" s="51"/>
      <c r="I441" s="51"/>
    </row>
    <row r="442" customFormat="false" ht="15.75" hidden="false" customHeight="true" outlineLevel="0" collapsed="false">
      <c r="A442" s="51"/>
      <c r="B442" s="51"/>
      <c r="C442" s="51"/>
      <c r="D442" s="53"/>
      <c r="E442" s="53"/>
      <c r="F442" s="53"/>
      <c r="G442" s="51"/>
      <c r="H442" s="51"/>
      <c r="I442" s="51"/>
    </row>
    <row r="443" customFormat="false" ht="15.75" hidden="false" customHeight="true" outlineLevel="0" collapsed="false">
      <c r="A443" s="51"/>
      <c r="B443" s="51"/>
      <c r="C443" s="51"/>
      <c r="D443" s="53"/>
      <c r="E443" s="53"/>
      <c r="F443" s="53"/>
      <c r="G443" s="51"/>
      <c r="H443" s="51"/>
      <c r="I443" s="51"/>
    </row>
    <row r="444" customFormat="false" ht="15.75" hidden="false" customHeight="true" outlineLevel="0" collapsed="false">
      <c r="A444" s="51"/>
      <c r="B444" s="51"/>
      <c r="C444" s="51"/>
      <c r="D444" s="53"/>
      <c r="E444" s="53"/>
      <c r="F444" s="53"/>
      <c r="G444" s="51"/>
      <c r="H444" s="51"/>
      <c r="I444" s="51"/>
    </row>
    <row r="445" customFormat="false" ht="15.75" hidden="false" customHeight="true" outlineLevel="0" collapsed="false">
      <c r="A445" s="51"/>
      <c r="B445" s="51"/>
      <c r="C445" s="51"/>
      <c r="D445" s="53"/>
      <c r="E445" s="53"/>
      <c r="F445" s="53"/>
      <c r="G445" s="51"/>
      <c r="H445" s="51"/>
      <c r="I445" s="51"/>
    </row>
    <row r="446" customFormat="false" ht="15.75" hidden="false" customHeight="true" outlineLevel="0" collapsed="false">
      <c r="A446" s="51"/>
      <c r="B446" s="51"/>
      <c r="C446" s="51"/>
      <c r="D446" s="53"/>
      <c r="E446" s="53"/>
      <c r="F446" s="53"/>
      <c r="G446" s="51"/>
      <c r="H446" s="51"/>
      <c r="I446" s="51"/>
    </row>
    <row r="447" customFormat="false" ht="15.75" hidden="false" customHeight="true" outlineLevel="0" collapsed="false">
      <c r="A447" s="51"/>
      <c r="B447" s="51"/>
      <c r="C447" s="51"/>
      <c r="D447" s="53"/>
      <c r="E447" s="53"/>
      <c r="F447" s="53"/>
      <c r="G447" s="51"/>
      <c r="H447" s="51"/>
      <c r="I447" s="51"/>
    </row>
    <row r="448" customFormat="false" ht="15.75" hidden="false" customHeight="true" outlineLevel="0" collapsed="false">
      <c r="A448" s="51"/>
      <c r="B448" s="51"/>
      <c r="C448" s="51"/>
      <c r="D448" s="53"/>
      <c r="E448" s="53"/>
      <c r="F448" s="53"/>
      <c r="G448" s="51"/>
      <c r="H448" s="51"/>
      <c r="I448" s="51"/>
    </row>
    <row r="449" customFormat="false" ht="15.75" hidden="false" customHeight="true" outlineLevel="0" collapsed="false">
      <c r="A449" s="51"/>
      <c r="B449" s="51"/>
      <c r="C449" s="51"/>
      <c r="D449" s="53"/>
      <c r="E449" s="53"/>
      <c r="F449" s="53"/>
      <c r="G449" s="51"/>
      <c r="H449" s="51"/>
      <c r="I449" s="51"/>
    </row>
    <row r="450" customFormat="false" ht="15.75" hidden="false" customHeight="true" outlineLevel="0" collapsed="false">
      <c r="A450" s="51"/>
      <c r="B450" s="51"/>
      <c r="C450" s="51"/>
      <c r="D450" s="53"/>
      <c r="E450" s="53"/>
      <c r="F450" s="53"/>
      <c r="G450" s="51"/>
      <c r="H450" s="51"/>
      <c r="I450" s="51"/>
    </row>
    <row r="451" customFormat="false" ht="15.75" hidden="false" customHeight="true" outlineLevel="0" collapsed="false">
      <c r="A451" s="51"/>
      <c r="B451" s="51"/>
      <c r="C451" s="51"/>
      <c r="D451" s="53"/>
      <c r="E451" s="53"/>
      <c r="F451" s="53"/>
      <c r="G451" s="51"/>
      <c r="H451" s="51"/>
      <c r="I451" s="51"/>
    </row>
    <row r="452" customFormat="false" ht="15.75" hidden="false" customHeight="true" outlineLevel="0" collapsed="false">
      <c r="A452" s="51"/>
      <c r="B452" s="51"/>
      <c r="C452" s="51"/>
      <c r="D452" s="53"/>
      <c r="E452" s="53"/>
      <c r="F452" s="53"/>
      <c r="G452" s="51"/>
      <c r="H452" s="51"/>
      <c r="I452" s="51"/>
    </row>
    <row r="453" customFormat="false" ht="15.75" hidden="false" customHeight="true" outlineLevel="0" collapsed="false">
      <c r="A453" s="51"/>
      <c r="B453" s="51"/>
      <c r="C453" s="51"/>
      <c r="D453" s="53"/>
      <c r="E453" s="53"/>
      <c r="F453" s="53"/>
      <c r="G453" s="51"/>
      <c r="H453" s="51"/>
      <c r="I453" s="51"/>
    </row>
    <row r="454" customFormat="false" ht="15.75" hidden="false" customHeight="true" outlineLevel="0" collapsed="false">
      <c r="A454" s="51"/>
      <c r="B454" s="51"/>
      <c r="C454" s="51"/>
      <c r="D454" s="53"/>
      <c r="E454" s="53"/>
      <c r="F454" s="53"/>
      <c r="G454" s="51"/>
      <c r="H454" s="51"/>
      <c r="I454" s="51"/>
    </row>
    <row r="455" customFormat="false" ht="15.75" hidden="false" customHeight="true" outlineLevel="0" collapsed="false">
      <c r="A455" s="51"/>
      <c r="B455" s="51"/>
      <c r="C455" s="51"/>
      <c r="D455" s="53"/>
      <c r="E455" s="53"/>
      <c r="F455" s="53"/>
      <c r="G455" s="51"/>
      <c r="H455" s="51"/>
      <c r="I455" s="51"/>
    </row>
    <row r="456" customFormat="false" ht="15.75" hidden="false" customHeight="true" outlineLevel="0" collapsed="false">
      <c r="A456" s="51"/>
      <c r="B456" s="51"/>
      <c r="C456" s="51"/>
      <c r="D456" s="53"/>
      <c r="E456" s="53"/>
      <c r="F456" s="53"/>
      <c r="G456" s="51"/>
      <c r="H456" s="51"/>
      <c r="I456" s="51"/>
    </row>
    <row r="457" customFormat="false" ht="15.75" hidden="false" customHeight="true" outlineLevel="0" collapsed="false">
      <c r="A457" s="51"/>
      <c r="B457" s="51"/>
      <c r="C457" s="51"/>
      <c r="D457" s="53"/>
      <c r="E457" s="53"/>
      <c r="F457" s="53"/>
      <c r="G457" s="51"/>
      <c r="H457" s="51"/>
      <c r="I457" s="51"/>
    </row>
    <row r="458" customFormat="false" ht="15.75" hidden="false" customHeight="true" outlineLevel="0" collapsed="false">
      <c r="A458" s="51"/>
      <c r="B458" s="51"/>
      <c r="C458" s="51"/>
      <c r="D458" s="53"/>
      <c r="E458" s="53"/>
      <c r="F458" s="53"/>
      <c r="G458" s="51"/>
      <c r="H458" s="51"/>
      <c r="I458" s="51"/>
    </row>
    <row r="459" customFormat="false" ht="15.75" hidden="false" customHeight="true" outlineLevel="0" collapsed="false">
      <c r="A459" s="51"/>
      <c r="B459" s="51"/>
      <c r="C459" s="51"/>
      <c r="D459" s="53"/>
      <c r="E459" s="53"/>
      <c r="F459" s="53"/>
      <c r="G459" s="51"/>
      <c r="H459" s="51"/>
      <c r="I459" s="51"/>
    </row>
    <row r="460" customFormat="false" ht="15.75" hidden="false" customHeight="true" outlineLevel="0" collapsed="false">
      <c r="A460" s="51"/>
      <c r="B460" s="51"/>
      <c r="C460" s="51"/>
      <c r="D460" s="53"/>
      <c r="E460" s="53"/>
      <c r="F460" s="53"/>
      <c r="G460" s="51"/>
      <c r="H460" s="51"/>
      <c r="I460" s="51"/>
    </row>
    <row r="461" customFormat="false" ht="15.75" hidden="false" customHeight="true" outlineLevel="0" collapsed="false">
      <c r="A461" s="51"/>
      <c r="B461" s="51"/>
      <c r="C461" s="51"/>
      <c r="D461" s="53"/>
      <c r="E461" s="53"/>
      <c r="F461" s="53"/>
      <c r="G461" s="51"/>
      <c r="H461" s="51"/>
      <c r="I461" s="51"/>
    </row>
    <row r="462" customFormat="false" ht="15.75" hidden="false" customHeight="true" outlineLevel="0" collapsed="false">
      <c r="A462" s="51"/>
      <c r="B462" s="51"/>
      <c r="C462" s="51"/>
      <c r="D462" s="53"/>
      <c r="E462" s="53"/>
      <c r="F462" s="53"/>
      <c r="G462" s="51"/>
      <c r="H462" s="51"/>
      <c r="I462" s="51"/>
    </row>
    <row r="463" customFormat="false" ht="15.75" hidden="false" customHeight="true" outlineLevel="0" collapsed="false">
      <c r="A463" s="51"/>
      <c r="B463" s="51"/>
      <c r="C463" s="51"/>
      <c r="D463" s="53"/>
      <c r="E463" s="53"/>
      <c r="F463" s="53"/>
      <c r="G463" s="51"/>
      <c r="H463" s="51"/>
      <c r="I463" s="51"/>
    </row>
    <row r="464" customFormat="false" ht="15.75" hidden="false" customHeight="true" outlineLevel="0" collapsed="false">
      <c r="A464" s="51"/>
      <c r="B464" s="51"/>
      <c r="C464" s="51"/>
      <c r="D464" s="53"/>
      <c r="E464" s="53"/>
      <c r="F464" s="53"/>
      <c r="G464" s="51"/>
      <c r="H464" s="51"/>
      <c r="I464" s="51"/>
    </row>
    <row r="465" customFormat="false" ht="15.75" hidden="false" customHeight="true" outlineLevel="0" collapsed="false">
      <c r="A465" s="51"/>
      <c r="B465" s="51"/>
      <c r="C465" s="51"/>
      <c r="D465" s="53"/>
      <c r="E465" s="53"/>
      <c r="F465" s="53"/>
      <c r="G465" s="51"/>
      <c r="H465" s="51"/>
      <c r="I465" s="51"/>
    </row>
    <row r="466" customFormat="false" ht="15.75" hidden="false" customHeight="true" outlineLevel="0" collapsed="false">
      <c r="A466" s="51"/>
      <c r="B466" s="51"/>
      <c r="C466" s="51"/>
      <c r="D466" s="53"/>
      <c r="E466" s="53"/>
      <c r="F466" s="53"/>
      <c r="G466" s="51"/>
      <c r="H466" s="51"/>
      <c r="I466" s="51"/>
    </row>
    <row r="467" customFormat="false" ht="15.75" hidden="false" customHeight="true" outlineLevel="0" collapsed="false">
      <c r="A467" s="51"/>
      <c r="B467" s="51"/>
      <c r="C467" s="51"/>
      <c r="D467" s="53"/>
      <c r="E467" s="53"/>
      <c r="F467" s="53"/>
      <c r="G467" s="51"/>
      <c r="H467" s="51"/>
      <c r="I467" s="51"/>
    </row>
    <row r="468" customFormat="false" ht="15.75" hidden="false" customHeight="true" outlineLevel="0" collapsed="false">
      <c r="A468" s="51"/>
      <c r="B468" s="51"/>
      <c r="C468" s="51"/>
      <c r="D468" s="53"/>
      <c r="E468" s="53"/>
      <c r="F468" s="53"/>
      <c r="G468" s="51"/>
      <c r="H468" s="51"/>
      <c r="I468" s="51"/>
    </row>
    <row r="469" customFormat="false" ht="15.75" hidden="false" customHeight="true" outlineLevel="0" collapsed="false">
      <c r="A469" s="51"/>
      <c r="B469" s="51"/>
      <c r="C469" s="51"/>
      <c r="D469" s="53"/>
      <c r="E469" s="53"/>
      <c r="F469" s="53"/>
      <c r="G469" s="51"/>
      <c r="H469" s="51"/>
      <c r="I469" s="51"/>
    </row>
    <row r="470" customFormat="false" ht="15.75" hidden="false" customHeight="true" outlineLevel="0" collapsed="false">
      <c r="A470" s="51"/>
      <c r="B470" s="51"/>
      <c r="C470" s="51"/>
      <c r="D470" s="53"/>
      <c r="E470" s="53"/>
      <c r="F470" s="53"/>
      <c r="G470" s="51"/>
      <c r="H470" s="51"/>
      <c r="I470" s="51"/>
    </row>
    <row r="471" customFormat="false" ht="15.75" hidden="false" customHeight="true" outlineLevel="0" collapsed="false">
      <c r="A471" s="51"/>
      <c r="B471" s="51"/>
      <c r="C471" s="51"/>
      <c r="D471" s="53"/>
      <c r="E471" s="53"/>
      <c r="F471" s="53"/>
      <c r="G471" s="51"/>
      <c r="H471" s="51"/>
      <c r="I471" s="51"/>
    </row>
    <row r="472" customFormat="false" ht="15.75" hidden="false" customHeight="true" outlineLevel="0" collapsed="false">
      <c r="A472" s="51"/>
      <c r="B472" s="51"/>
      <c r="C472" s="51"/>
      <c r="D472" s="53"/>
      <c r="E472" s="53"/>
      <c r="F472" s="53"/>
      <c r="G472" s="51"/>
      <c r="H472" s="51"/>
      <c r="I472" s="51"/>
    </row>
    <row r="473" customFormat="false" ht="15.75" hidden="false" customHeight="true" outlineLevel="0" collapsed="false">
      <c r="A473" s="51"/>
      <c r="B473" s="51"/>
      <c r="C473" s="51"/>
      <c r="D473" s="53"/>
      <c r="E473" s="53"/>
      <c r="F473" s="53"/>
      <c r="G473" s="51"/>
      <c r="H473" s="51"/>
      <c r="I473" s="51"/>
    </row>
    <row r="474" customFormat="false" ht="15.75" hidden="false" customHeight="true" outlineLevel="0" collapsed="false">
      <c r="A474" s="51"/>
      <c r="B474" s="51"/>
      <c r="C474" s="51"/>
      <c r="D474" s="53"/>
      <c r="E474" s="53"/>
      <c r="F474" s="53"/>
      <c r="G474" s="51"/>
      <c r="H474" s="51"/>
      <c r="I474" s="51"/>
    </row>
    <row r="475" customFormat="false" ht="15.75" hidden="false" customHeight="true" outlineLevel="0" collapsed="false">
      <c r="A475" s="51"/>
      <c r="B475" s="51"/>
      <c r="C475" s="51"/>
      <c r="D475" s="53"/>
      <c r="E475" s="53"/>
      <c r="F475" s="53"/>
      <c r="G475" s="51"/>
      <c r="H475" s="51"/>
      <c r="I475" s="51"/>
    </row>
    <row r="476" customFormat="false" ht="15.75" hidden="false" customHeight="true" outlineLevel="0" collapsed="false">
      <c r="A476" s="51"/>
      <c r="B476" s="51"/>
      <c r="C476" s="51"/>
      <c r="D476" s="53"/>
      <c r="E476" s="53"/>
      <c r="F476" s="53"/>
      <c r="G476" s="51"/>
      <c r="H476" s="51"/>
      <c r="I476" s="51"/>
    </row>
    <row r="477" customFormat="false" ht="15.75" hidden="false" customHeight="true" outlineLevel="0" collapsed="false">
      <c r="A477" s="51"/>
      <c r="B477" s="51"/>
      <c r="C477" s="51"/>
      <c r="D477" s="53"/>
      <c r="E477" s="53"/>
      <c r="F477" s="53"/>
      <c r="G477" s="51"/>
      <c r="H477" s="51"/>
      <c r="I477" s="51"/>
    </row>
    <row r="478" customFormat="false" ht="15.75" hidden="false" customHeight="true" outlineLevel="0" collapsed="false">
      <c r="A478" s="51"/>
      <c r="B478" s="51"/>
      <c r="C478" s="51"/>
      <c r="D478" s="53"/>
      <c r="E478" s="53"/>
      <c r="F478" s="53"/>
      <c r="G478" s="51"/>
      <c r="H478" s="51"/>
      <c r="I478" s="51"/>
    </row>
    <row r="479" customFormat="false" ht="15.75" hidden="false" customHeight="true" outlineLevel="0" collapsed="false">
      <c r="A479" s="51"/>
      <c r="B479" s="51"/>
      <c r="C479" s="51"/>
      <c r="D479" s="53"/>
      <c r="E479" s="53"/>
      <c r="F479" s="53"/>
      <c r="G479" s="51"/>
      <c r="H479" s="51"/>
      <c r="I479" s="51"/>
    </row>
    <row r="480" customFormat="false" ht="15.75" hidden="false" customHeight="true" outlineLevel="0" collapsed="false">
      <c r="A480" s="51"/>
      <c r="B480" s="51"/>
      <c r="C480" s="51"/>
      <c r="D480" s="53"/>
      <c r="E480" s="53"/>
      <c r="F480" s="53"/>
      <c r="G480" s="51"/>
      <c r="H480" s="51"/>
      <c r="I480" s="51"/>
    </row>
    <row r="481" customFormat="false" ht="15.75" hidden="false" customHeight="true" outlineLevel="0" collapsed="false">
      <c r="A481" s="51"/>
      <c r="B481" s="51"/>
      <c r="C481" s="51"/>
      <c r="D481" s="53"/>
      <c r="E481" s="53"/>
      <c r="F481" s="53"/>
      <c r="G481" s="51"/>
      <c r="H481" s="51"/>
      <c r="I481" s="51"/>
    </row>
    <row r="482" customFormat="false" ht="15.75" hidden="false" customHeight="true" outlineLevel="0" collapsed="false">
      <c r="A482" s="51"/>
      <c r="B482" s="51"/>
      <c r="C482" s="51"/>
      <c r="D482" s="53"/>
      <c r="E482" s="53"/>
      <c r="F482" s="53"/>
      <c r="G482" s="51"/>
      <c r="H482" s="51"/>
      <c r="I482" s="51"/>
    </row>
    <row r="483" customFormat="false" ht="15.75" hidden="false" customHeight="true" outlineLevel="0" collapsed="false">
      <c r="A483" s="51"/>
      <c r="B483" s="51"/>
      <c r="C483" s="51"/>
      <c r="D483" s="53"/>
      <c r="E483" s="53"/>
      <c r="F483" s="53"/>
      <c r="G483" s="51"/>
      <c r="H483" s="51"/>
      <c r="I483" s="51"/>
    </row>
    <row r="484" customFormat="false" ht="15.75" hidden="false" customHeight="true" outlineLevel="0" collapsed="false">
      <c r="A484" s="51"/>
      <c r="B484" s="51"/>
      <c r="C484" s="51"/>
      <c r="D484" s="53"/>
      <c r="E484" s="53"/>
      <c r="F484" s="53"/>
      <c r="G484" s="51"/>
      <c r="H484" s="51"/>
      <c r="I484" s="51"/>
    </row>
    <row r="485" customFormat="false" ht="15.75" hidden="false" customHeight="true" outlineLevel="0" collapsed="false">
      <c r="A485" s="51"/>
      <c r="B485" s="51"/>
      <c r="C485" s="51"/>
      <c r="D485" s="53"/>
      <c r="E485" s="53"/>
      <c r="F485" s="53"/>
      <c r="G485" s="51"/>
      <c r="H485" s="51"/>
      <c r="I485" s="51"/>
    </row>
    <row r="486" customFormat="false" ht="15.75" hidden="false" customHeight="true" outlineLevel="0" collapsed="false">
      <c r="A486" s="51"/>
      <c r="B486" s="51"/>
      <c r="C486" s="51"/>
      <c r="D486" s="53"/>
      <c r="E486" s="53"/>
      <c r="F486" s="53"/>
      <c r="G486" s="51"/>
      <c r="H486" s="51"/>
      <c r="I486" s="51"/>
    </row>
    <row r="487" customFormat="false" ht="15.75" hidden="false" customHeight="true" outlineLevel="0" collapsed="false">
      <c r="A487" s="51"/>
      <c r="B487" s="51"/>
      <c r="C487" s="51"/>
      <c r="D487" s="53"/>
      <c r="E487" s="53"/>
      <c r="F487" s="53"/>
      <c r="G487" s="51"/>
      <c r="H487" s="51"/>
      <c r="I487" s="51"/>
    </row>
    <row r="488" customFormat="false" ht="15.75" hidden="false" customHeight="true" outlineLevel="0" collapsed="false">
      <c r="A488" s="51"/>
      <c r="B488" s="51"/>
      <c r="C488" s="51"/>
      <c r="D488" s="53"/>
      <c r="E488" s="53"/>
      <c r="F488" s="53"/>
      <c r="G488" s="51"/>
      <c r="H488" s="51"/>
      <c r="I488" s="51"/>
    </row>
    <row r="489" customFormat="false" ht="15.75" hidden="false" customHeight="true" outlineLevel="0" collapsed="false">
      <c r="A489" s="51"/>
      <c r="B489" s="51"/>
      <c r="C489" s="51"/>
      <c r="D489" s="53"/>
      <c r="E489" s="53"/>
      <c r="F489" s="53"/>
      <c r="G489" s="51"/>
      <c r="H489" s="51"/>
      <c r="I489" s="51"/>
    </row>
    <row r="490" customFormat="false" ht="15.75" hidden="false" customHeight="true" outlineLevel="0" collapsed="false">
      <c r="A490" s="51"/>
      <c r="B490" s="51"/>
      <c r="C490" s="51"/>
      <c r="D490" s="53"/>
      <c r="E490" s="53"/>
      <c r="F490" s="53"/>
      <c r="G490" s="51"/>
      <c r="H490" s="51"/>
      <c r="I490" s="51"/>
    </row>
    <row r="491" customFormat="false" ht="15.75" hidden="false" customHeight="true" outlineLevel="0" collapsed="false">
      <c r="A491" s="51"/>
      <c r="B491" s="51"/>
      <c r="C491" s="51"/>
      <c r="D491" s="53"/>
      <c r="E491" s="53"/>
      <c r="F491" s="53"/>
      <c r="G491" s="51"/>
      <c r="H491" s="51"/>
      <c r="I491" s="51"/>
    </row>
    <row r="492" customFormat="false" ht="15.75" hidden="false" customHeight="true" outlineLevel="0" collapsed="false">
      <c r="A492" s="51"/>
      <c r="B492" s="51"/>
      <c r="C492" s="51"/>
      <c r="D492" s="53"/>
      <c r="E492" s="53"/>
      <c r="F492" s="53"/>
      <c r="G492" s="51"/>
      <c r="H492" s="51"/>
      <c r="I492" s="51"/>
    </row>
    <row r="493" customFormat="false" ht="15.75" hidden="false" customHeight="true" outlineLevel="0" collapsed="false">
      <c r="A493" s="51"/>
      <c r="B493" s="51"/>
      <c r="C493" s="51"/>
      <c r="D493" s="53"/>
      <c r="E493" s="53"/>
      <c r="F493" s="53"/>
      <c r="G493" s="51"/>
      <c r="H493" s="51"/>
      <c r="I493" s="51"/>
    </row>
    <row r="494" customFormat="false" ht="15.75" hidden="false" customHeight="true" outlineLevel="0" collapsed="false">
      <c r="A494" s="51"/>
      <c r="B494" s="51"/>
      <c r="C494" s="51"/>
      <c r="D494" s="53"/>
      <c r="E494" s="53"/>
      <c r="F494" s="53"/>
      <c r="G494" s="51"/>
      <c r="H494" s="51"/>
      <c r="I494" s="51"/>
    </row>
    <row r="495" customFormat="false" ht="15.75" hidden="false" customHeight="true" outlineLevel="0" collapsed="false">
      <c r="A495" s="51"/>
      <c r="B495" s="51"/>
      <c r="C495" s="51"/>
      <c r="D495" s="53"/>
      <c r="E495" s="53"/>
      <c r="F495" s="53"/>
      <c r="G495" s="51"/>
      <c r="H495" s="51"/>
      <c r="I495" s="51"/>
    </row>
    <row r="496" customFormat="false" ht="15.75" hidden="false" customHeight="true" outlineLevel="0" collapsed="false">
      <c r="A496" s="51"/>
      <c r="B496" s="51"/>
      <c r="C496" s="51"/>
      <c r="D496" s="53"/>
      <c r="E496" s="53"/>
      <c r="F496" s="53"/>
      <c r="G496" s="51"/>
      <c r="H496" s="51"/>
      <c r="I496" s="51"/>
    </row>
    <row r="497" customFormat="false" ht="15.75" hidden="false" customHeight="true" outlineLevel="0" collapsed="false">
      <c r="A497" s="51"/>
      <c r="B497" s="51"/>
      <c r="C497" s="51"/>
      <c r="D497" s="53"/>
      <c r="E497" s="53"/>
      <c r="F497" s="53"/>
      <c r="G497" s="51"/>
      <c r="H497" s="51"/>
      <c r="I497" s="51"/>
    </row>
    <row r="498" customFormat="false" ht="15.75" hidden="false" customHeight="true" outlineLevel="0" collapsed="false">
      <c r="A498" s="51"/>
      <c r="B498" s="51"/>
      <c r="C498" s="51"/>
      <c r="D498" s="53"/>
      <c r="E498" s="53"/>
      <c r="F498" s="53"/>
      <c r="G498" s="51"/>
      <c r="H498" s="51"/>
      <c r="I498" s="51"/>
    </row>
    <row r="499" customFormat="false" ht="15.75" hidden="false" customHeight="true" outlineLevel="0" collapsed="false">
      <c r="A499" s="51"/>
      <c r="B499" s="51"/>
      <c r="C499" s="51"/>
      <c r="D499" s="53"/>
      <c r="E499" s="53"/>
      <c r="F499" s="53"/>
      <c r="G499" s="51"/>
      <c r="H499" s="51"/>
      <c r="I499" s="51"/>
    </row>
    <row r="500" customFormat="false" ht="15.75" hidden="false" customHeight="true" outlineLevel="0" collapsed="false">
      <c r="A500" s="51"/>
      <c r="B500" s="51"/>
      <c r="C500" s="51"/>
      <c r="D500" s="53"/>
      <c r="E500" s="53"/>
      <c r="F500" s="53"/>
      <c r="G500" s="51"/>
      <c r="H500" s="51"/>
      <c r="I500" s="51"/>
    </row>
    <row r="501" customFormat="false" ht="15.75" hidden="false" customHeight="true" outlineLevel="0" collapsed="false">
      <c r="A501" s="51"/>
      <c r="B501" s="51"/>
      <c r="C501" s="51"/>
      <c r="D501" s="53"/>
      <c r="E501" s="53"/>
      <c r="F501" s="53"/>
      <c r="G501" s="51"/>
      <c r="H501" s="51"/>
      <c r="I501" s="51"/>
    </row>
    <row r="502" customFormat="false" ht="15.75" hidden="false" customHeight="true" outlineLevel="0" collapsed="false">
      <c r="A502" s="51"/>
      <c r="B502" s="51"/>
      <c r="C502" s="51"/>
      <c r="D502" s="53"/>
      <c r="E502" s="53"/>
      <c r="F502" s="53"/>
      <c r="G502" s="51"/>
      <c r="H502" s="51"/>
      <c r="I502" s="51"/>
    </row>
    <row r="503" customFormat="false" ht="15.75" hidden="false" customHeight="true" outlineLevel="0" collapsed="false">
      <c r="A503" s="51"/>
      <c r="B503" s="51"/>
      <c r="C503" s="51"/>
      <c r="D503" s="53"/>
      <c r="E503" s="53"/>
      <c r="F503" s="53"/>
      <c r="G503" s="51"/>
      <c r="H503" s="51"/>
      <c r="I503" s="51"/>
    </row>
    <row r="504" customFormat="false" ht="15.75" hidden="false" customHeight="true" outlineLevel="0" collapsed="false">
      <c r="A504" s="51"/>
      <c r="B504" s="51"/>
      <c r="C504" s="51"/>
      <c r="D504" s="53"/>
      <c r="E504" s="53"/>
      <c r="F504" s="53"/>
      <c r="G504" s="51"/>
      <c r="H504" s="51"/>
      <c r="I504" s="51"/>
    </row>
    <row r="505" customFormat="false" ht="15.75" hidden="false" customHeight="true" outlineLevel="0" collapsed="false">
      <c r="A505" s="51"/>
      <c r="B505" s="51"/>
      <c r="C505" s="51"/>
      <c r="D505" s="53"/>
      <c r="E505" s="53"/>
      <c r="F505" s="53"/>
      <c r="G505" s="51"/>
      <c r="H505" s="51"/>
      <c r="I505" s="51"/>
    </row>
    <row r="506" customFormat="false" ht="15.75" hidden="false" customHeight="true" outlineLevel="0" collapsed="false">
      <c r="A506" s="51"/>
      <c r="B506" s="51"/>
      <c r="C506" s="51"/>
      <c r="D506" s="53"/>
      <c r="E506" s="53"/>
      <c r="F506" s="53"/>
      <c r="G506" s="51"/>
      <c r="H506" s="51"/>
      <c r="I506" s="51"/>
    </row>
    <row r="507" customFormat="false" ht="15.75" hidden="false" customHeight="true" outlineLevel="0" collapsed="false">
      <c r="A507" s="51"/>
      <c r="B507" s="51"/>
      <c r="C507" s="51"/>
      <c r="D507" s="53"/>
      <c r="E507" s="53"/>
      <c r="F507" s="53"/>
      <c r="G507" s="51"/>
      <c r="H507" s="51"/>
      <c r="I507" s="51"/>
    </row>
    <row r="508" customFormat="false" ht="15.75" hidden="false" customHeight="true" outlineLevel="0" collapsed="false">
      <c r="A508" s="51"/>
      <c r="B508" s="51"/>
      <c r="C508" s="51"/>
      <c r="D508" s="53"/>
      <c r="E508" s="53"/>
      <c r="F508" s="53"/>
      <c r="G508" s="51"/>
      <c r="H508" s="51"/>
      <c r="I508" s="51"/>
    </row>
    <row r="509" customFormat="false" ht="15.75" hidden="false" customHeight="true" outlineLevel="0" collapsed="false">
      <c r="A509" s="51"/>
      <c r="B509" s="51"/>
      <c r="C509" s="51"/>
      <c r="D509" s="53"/>
      <c r="E509" s="53"/>
      <c r="F509" s="53"/>
      <c r="G509" s="51"/>
      <c r="H509" s="51"/>
      <c r="I509" s="51"/>
    </row>
    <row r="510" customFormat="false" ht="15.75" hidden="false" customHeight="true" outlineLevel="0" collapsed="false">
      <c r="A510" s="51"/>
      <c r="B510" s="51"/>
      <c r="C510" s="51"/>
      <c r="D510" s="53"/>
      <c r="E510" s="53"/>
      <c r="F510" s="53"/>
      <c r="G510" s="51"/>
      <c r="H510" s="51"/>
      <c r="I510" s="51"/>
    </row>
    <row r="511" customFormat="false" ht="15.75" hidden="false" customHeight="true" outlineLevel="0" collapsed="false">
      <c r="A511" s="51"/>
      <c r="B511" s="51"/>
      <c r="C511" s="51"/>
      <c r="D511" s="53"/>
      <c r="E511" s="53"/>
      <c r="F511" s="53"/>
      <c r="G511" s="51"/>
      <c r="H511" s="51"/>
      <c r="I511" s="51"/>
    </row>
    <row r="512" customFormat="false" ht="15.75" hidden="false" customHeight="true" outlineLevel="0" collapsed="false">
      <c r="A512" s="51"/>
      <c r="B512" s="51"/>
      <c r="C512" s="51"/>
      <c r="D512" s="53"/>
      <c r="E512" s="53"/>
      <c r="F512" s="53"/>
      <c r="G512" s="51"/>
      <c r="H512" s="51"/>
      <c r="I512" s="51"/>
    </row>
    <row r="513" customFormat="false" ht="15.75" hidden="false" customHeight="true" outlineLevel="0" collapsed="false">
      <c r="A513" s="51"/>
      <c r="B513" s="51"/>
      <c r="C513" s="51"/>
      <c r="D513" s="53"/>
      <c r="E513" s="53"/>
      <c r="F513" s="53"/>
      <c r="G513" s="51"/>
      <c r="H513" s="51"/>
      <c r="I513" s="51"/>
    </row>
    <row r="514" customFormat="false" ht="15.75" hidden="false" customHeight="true" outlineLevel="0" collapsed="false">
      <c r="A514" s="51"/>
      <c r="B514" s="51"/>
      <c r="C514" s="51"/>
      <c r="D514" s="53"/>
      <c r="E514" s="53"/>
      <c r="F514" s="53"/>
      <c r="G514" s="51"/>
      <c r="H514" s="51"/>
      <c r="I514" s="51"/>
    </row>
    <row r="515" customFormat="false" ht="15.75" hidden="false" customHeight="true" outlineLevel="0" collapsed="false">
      <c r="A515" s="51"/>
      <c r="B515" s="51"/>
      <c r="C515" s="51"/>
      <c r="D515" s="53"/>
      <c r="E515" s="53"/>
      <c r="F515" s="53"/>
      <c r="G515" s="51"/>
      <c r="H515" s="51"/>
      <c r="I515" s="51"/>
    </row>
    <row r="516" customFormat="false" ht="15.75" hidden="false" customHeight="true" outlineLevel="0" collapsed="false">
      <c r="A516" s="51"/>
      <c r="B516" s="51"/>
      <c r="C516" s="51"/>
      <c r="D516" s="53"/>
      <c r="E516" s="53"/>
      <c r="F516" s="53"/>
      <c r="G516" s="51"/>
      <c r="H516" s="51"/>
      <c r="I516" s="51"/>
    </row>
    <row r="517" customFormat="false" ht="15.75" hidden="false" customHeight="true" outlineLevel="0" collapsed="false">
      <c r="A517" s="51"/>
      <c r="B517" s="51"/>
      <c r="C517" s="51"/>
      <c r="D517" s="53"/>
      <c r="E517" s="53"/>
      <c r="F517" s="53"/>
      <c r="G517" s="51"/>
      <c r="H517" s="51"/>
      <c r="I517" s="51"/>
    </row>
    <row r="518" customFormat="false" ht="15.75" hidden="false" customHeight="true" outlineLevel="0" collapsed="false">
      <c r="A518" s="51"/>
      <c r="B518" s="51"/>
      <c r="C518" s="51"/>
      <c r="D518" s="53"/>
      <c r="E518" s="53"/>
      <c r="F518" s="53"/>
      <c r="G518" s="51"/>
      <c r="H518" s="51"/>
      <c r="I518" s="51"/>
    </row>
    <row r="519" customFormat="false" ht="15.75" hidden="false" customHeight="true" outlineLevel="0" collapsed="false">
      <c r="A519" s="51"/>
      <c r="B519" s="51"/>
      <c r="C519" s="51"/>
      <c r="D519" s="53"/>
      <c r="E519" s="53"/>
      <c r="F519" s="53"/>
      <c r="G519" s="51"/>
      <c r="H519" s="51"/>
      <c r="I519" s="51"/>
    </row>
    <row r="520" customFormat="false" ht="15.75" hidden="false" customHeight="true" outlineLevel="0" collapsed="false">
      <c r="A520" s="51"/>
      <c r="B520" s="51"/>
      <c r="C520" s="51"/>
      <c r="D520" s="53"/>
      <c r="E520" s="53"/>
      <c r="F520" s="53"/>
      <c r="G520" s="51"/>
      <c r="H520" s="51"/>
      <c r="I520" s="51"/>
    </row>
    <row r="521" customFormat="false" ht="15.75" hidden="false" customHeight="true" outlineLevel="0" collapsed="false">
      <c r="A521" s="51"/>
      <c r="B521" s="51"/>
      <c r="C521" s="51"/>
      <c r="D521" s="53"/>
      <c r="E521" s="53"/>
      <c r="F521" s="53"/>
      <c r="G521" s="51"/>
      <c r="H521" s="51"/>
      <c r="I521" s="51"/>
    </row>
    <row r="522" customFormat="false" ht="15.75" hidden="false" customHeight="true" outlineLevel="0" collapsed="false">
      <c r="A522" s="51"/>
      <c r="B522" s="51"/>
      <c r="C522" s="51"/>
      <c r="D522" s="53"/>
      <c r="E522" s="53"/>
      <c r="F522" s="53"/>
      <c r="G522" s="51"/>
      <c r="H522" s="51"/>
      <c r="I522" s="51"/>
    </row>
    <row r="523" customFormat="false" ht="15.75" hidden="false" customHeight="true" outlineLevel="0" collapsed="false">
      <c r="A523" s="51"/>
      <c r="B523" s="51"/>
      <c r="C523" s="51"/>
      <c r="D523" s="53"/>
      <c r="E523" s="53"/>
      <c r="F523" s="53"/>
      <c r="G523" s="51"/>
      <c r="H523" s="51"/>
      <c r="I523" s="51"/>
    </row>
    <row r="524" customFormat="false" ht="15.75" hidden="false" customHeight="true" outlineLevel="0" collapsed="false">
      <c r="A524" s="51"/>
      <c r="B524" s="51"/>
      <c r="C524" s="51"/>
      <c r="D524" s="53"/>
      <c r="E524" s="53"/>
      <c r="F524" s="53"/>
      <c r="G524" s="51"/>
      <c r="H524" s="51"/>
      <c r="I524" s="51"/>
    </row>
    <row r="525" customFormat="false" ht="15.75" hidden="false" customHeight="true" outlineLevel="0" collapsed="false">
      <c r="A525" s="51"/>
      <c r="B525" s="51"/>
      <c r="C525" s="51"/>
      <c r="D525" s="53"/>
      <c r="E525" s="53"/>
      <c r="F525" s="53"/>
      <c r="G525" s="51"/>
      <c r="H525" s="51"/>
      <c r="I525" s="51"/>
    </row>
    <row r="526" customFormat="false" ht="15.75" hidden="false" customHeight="true" outlineLevel="0" collapsed="false">
      <c r="A526" s="51"/>
      <c r="B526" s="51"/>
      <c r="C526" s="51"/>
      <c r="D526" s="53"/>
      <c r="E526" s="53"/>
      <c r="F526" s="53"/>
      <c r="G526" s="51"/>
      <c r="H526" s="51"/>
      <c r="I526" s="51"/>
    </row>
    <row r="527" customFormat="false" ht="15.75" hidden="false" customHeight="true" outlineLevel="0" collapsed="false">
      <c r="A527" s="51"/>
      <c r="B527" s="51"/>
      <c r="C527" s="51"/>
      <c r="D527" s="53"/>
      <c r="E527" s="53"/>
      <c r="F527" s="53"/>
      <c r="G527" s="51"/>
      <c r="H527" s="51"/>
      <c r="I527" s="51"/>
    </row>
    <row r="528" customFormat="false" ht="15.75" hidden="false" customHeight="true" outlineLevel="0" collapsed="false">
      <c r="A528" s="51"/>
      <c r="B528" s="51"/>
      <c r="C528" s="51"/>
      <c r="D528" s="53"/>
      <c r="E528" s="53"/>
      <c r="F528" s="53"/>
      <c r="G528" s="51"/>
      <c r="H528" s="51"/>
      <c r="I528" s="51"/>
    </row>
    <row r="529" customFormat="false" ht="15.75" hidden="false" customHeight="true" outlineLevel="0" collapsed="false">
      <c r="A529" s="51"/>
      <c r="B529" s="51"/>
      <c r="C529" s="51"/>
      <c r="D529" s="53"/>
      <c r="E529" s="53"/>
      <c r="F529" s="53"/>
      <c r="G529" s="51"/>
      <c r="H529" s="51"/>
      <c r="I529" s="51"/>
    </row>
    <row r="530" customFormat="false" ht="15.75" hidden="false" customHeight="true" outlineLevel="0" collapsed="false">
      <c r="A530" s="51"/>
      <c r="B530" s="51"/>
      <c r="C530" s="51"/>
      <c r="D530" s="53"/>
      <c r="E530" s="53"/>
      <c r="F530" s="53"/>
      <c r="G530" s="51"/>
      <c r="H530" s="51"/>
      <c r="I530" s="51"/>
    </row>
    <row r="531" customFormat="false" ht="15.75" hidden="false" customHeight="true" outlineLevel="0" collapsed="false">
      <c r="A531" s="51"/>
      <c r="B531" s="51"/>
      <c r="C531" s="51"/>
      <c r="D531" s="53"/>
      <c r="E531" s="53"/>
      <c r="F531" s="53"/>
      <c r="G531" s="51"/>
      <c r="H531" s="51"/>
      <c r="I531" s="51"/>
    </row>
    <row r="532" customFormat="false" ht="15.75" hidden="false" customHeight="true" outlineLevel="0" collapsed="false">
      <c r="A532" s="51"/>
      <c r="B532" s="51"/>
      <c r="C532" s="51"/>
      <c r="D532" s="53"/>
      <c r="E532" s="53"/>
      <c r="F532" s="53"/>
      <c r="G532" s="51"/>
      <c r="H532" s="51"/>
      <c r="I532" s="51"/>
    </row>
    <row r="533" customFormat="false" ht="15.75" hidden="false" customHeight="true" outlineLevel="0" collapsed="false">
      <c r="A533" s="51"/>
      <c r="B533" s="51"/>
      <c r="C533" s="51"/>
      <c r="D533" s="53"/>
      <c r="E533" s="53"/>
      <c r="F533" s="53"/>
      <c r="G533" s="51"/>
      <c r="H533" s="51"/>
      <c r="I533" s="51"/>
    </row>
    <row r="534" customFormat="false" ht="15.75" hidden="false" customHeight="true" outlineLevel="0" collapsed="false">
      <c r="A534" s="51"/>
      <c r="B534" s="51"/>
      <c r="C534" s="51"/>
      <c r="D534" s="53"/>
      <c r="E534" s="53"/>
      <c r="F534" s="53"/>
      <c r="G534" s="51"/>
      <c r="H534" s="51"/>
      <c r="I534" s="51"/>
    </row>
    <row r="535" customFormat="false" ht="15.75" hidden="false" customHeight="true" outlineLevel="0" collapsed="false">
      <c r="A535" s="51"/>
      <c r="B535" s="51"/>
      <c r="C535" s="51"/>
      <c r="D535" s="53"/>
      <c r="E535" s="53"/>
      <c r="F535" s="53"/>
      <c r="G535" s="51"/>
      <c r="H535" s="51"/>
      <c r="I535" s="51"/>
    </row>
    <row r="536" customFormat="false" ht="15.75" hidden="false" customHeight="true" outlineLevel="0" collapsed="false">
      <c r="A536" s="51"/>
      <c r="B536" s="51"/>
      <c r="C536" s="51"/>
      <c r="D536" s="53"/>
      <c r="E536" s="53"/>
      <c r="F536" s="53"/>
      <c r="G536" s="51"/>
      <c r="H536" s="51"/>
      <c r="I536" s="51"/>
    </row>
    <row r="537" customFormat="false" ht="15.75" hidden="false" customHeight="true" outlineLevel="0" collapsed="false">
      <c r="A537" s="51"/>
      <c r="B537" s="51"/>
      <c r="C537" s="51"/>
      <c r="D537" s="53"/>
      <c r="E537" s="53"/>
      <c r="F537" s="53"/>
      <c r="G537" s="51"/>
      <c r="H537" s="51"/>
      <c r="I537" s="51"/>
    </row>
    <row r="538" customFormat="false" ht="15.75" hidden="false" customHeight="true" outlineLevel="0" collapsed="false">
      <c r="A538" s="51"/>
      <c r="B538" s="51"/>
      <c r="C538" s="51"/>
      <c r="D538" s="53"/>
      <c r="E538" s="53"/>
      <c r="F538" s="53"/>
      <c r="G538" s="51"/>
      <c r="H538" s="51"/>
      <c r="I538" s="51"/>
    </row>
    <row r="539" customFormat="false" ht="15.75" hidden="false" customHeight="true" outlineLevel="0" collapsed="false">
      <c r="A539" s="51"/>
      <c r="B539" s="51"/>
      <c r="C539" s="51"/>
      <c r="D539" s="53"/>
      <c r="E539" s="53"/>
      <c r="F539" s="53"/>
      <c r="G539" s="51"/>
      <c r="H539" s="51"/>
      <c r="I539" s="51"/>
    </row>
    <row r="540" customFormat="false" ht="15.75" hidden="false" customHeight="true" outlineLevel="0" collapsed="false">
      <c r="A540" s="51"/>
      <c r="B540" s="51"/>
      <c r="C540" s="51"/>
      <c r="D540" s="53"/>
      <c r="E540" s="53"/>
      <c r="F540" s="53"/>
      <c r="G540" s="51"/>
      <c r="H540" s="51"/>
      <c r="I540" s="51"/>
    </row>
    <row r="541" customFormat="false" ht="15.75" hidden="false" customHeight="true" outlineLevel="0" collapsed="false">
      <c r="A541" s="51"/>
      <c r="B541" s="51"/>
      <c r="C541" s="51"/>
      <c r="D541" s="53"/>
      <c r="E541" s="53"/>
      <c r="F541" s="53"/>
      <c r="G541" s="51"/>
      <c r="H541" s="51"/>
      <c r="I541" s="51"/>
    </row>
    <row r="542" customFormat="false" ht="15.75" hidden="false" customHeight="true" outlineLevel="0" collapsed="false">
      <c r="A542" s="51"/>
      <c r="B542" s="51"/>
      <c r="C542" s="51"/>
      <c r="D542" s="53"/>
      <c r="E542" s="53"/>
      <c r="F542" s="53"/>
      <c r="G542" s="51"/>
      <c r="H542" s="51"/>
      <c r="I542" s="51"/>
    </row>
    <row r="543" customFormat="false" ht="15.75" hidden="false" customHeight="true" outlineLevel="0" collapsed="false">
      <c r="A543" s="51"/>
      <c r="B543" s="51"/>
      <c r="C543" s="51"/>
      <c r="D543" s="53"/>
      <c r="E543" s="53"/>
      <c r="F543" s="53"/>
      <c r="G543" s="51"/>
      <c r="H543" s="51"/>
      <c r="I543" s="51"/>
    </row>
    <row r="544" customFormat="false" ht="15.75" hidden="false" customHeight="true" outlineLevel="0" collapsed="false">
      <c r="A544" s="51"/>
      <c r="B544" s="51"/>
      <c r="C544" s="51"/>
      <c r="D544" s="53"/>
      <c r="E544" s="53"/>
      <c r="F544" s="53"/>
      <c r="G544" s="51"/>
      <c r="H544" s="51"/>
      <c r="I544" s="51"/>
    </row>
    <row r="545" customFormat="false" ht="15.75" hidden="false" customHeight="true" outlineLevel="0" collapsed="false">
      <c r="A545" s="51"/>
      <c r="B545" s="51"/>
      <c r="C545" s="51"/>
      <c r="D545" s="53"/>
      <c r="E545" s="53"/>
      <c r="F545" s="53"/>
      <c r="G545" s="51"/>
      <c r="H545" s="51"/>
      <c r="I545" s="51"/>
    </row>
    <row r="546" customFormat="false" ht="15.75" hidden="false" customHeight="true" outlineLevel="0" collapsed="false">
      <c r="A546" s="51"/>
      <c r="B546" s="51"/>
      <c r="C546" s="51"/>
      <c r="D546" s="53"/>
      <c r="E546" s="53"/>
      <c r="F546" s="53"/>
      <c r="G546" s="51"/>
      <c r="H546" s="51"/>
      <c r="I546" s="51"/>
    </row>
    <row r="547" customFormat="false" ht="15.75" hidden="false" customHeight="true" outlineLevel="0" collapsed="false">
      <c r="A547" s="51"/>
      <c r="B547" s="51"/>
      <c r="C547" s="51"/>
      <c r="D547" s="53"/>
      <c r="E547" s="53"/>
      <c r="F547" s="53"/>
      <c r="G547" s="51"/>
      <c r="H547" s="51"/>
      <c r="I547" s="51"/>
    </row>
    <row r="548" customFormat="false" ht="15.75" hidden="false" customHeight="true" outlineLevel="0" collapsed="false">
      <c r="A548" s="51"/>
      <c r="B548" s="51"/>
      <c r="C548" s="51"/>
      <c r="D548" s="53"/>
      <c r="E548" s="53"/>
      <c r="F548" s="53"/>
      <c r="G548" s="51"/>
      <c r="H548" s="51"/>
      <c r="I548" s="51"/>
    </row>
    <row r="549" customFormat="false" ht="15.75" hidden="false" customHeight="true" outlineLevel="0" collapsed="false">
      <c r="A549" s="51"/>
      <c r="B549" s="51"/>
      <c r="C549" s="51"/>
      <c r="D549" s="53"/>
      <c r="E549" s="53"/>
      <c r="F549" s="53"/>
      <c r="G549" s="51"/>
      <c r="H549" s="51"/>
      <c r="I549" s="51"/>
    </row>
    <row r="550" customFormat="false" ht="15.75" hidden="false" customHeight="true" outlineLevel="0" collapsed="false">
      <c r="A550" s="51"/>
      <c r="B550" s="51"/>
      <c r="C550" s="51"/>
      <c r="D550" s="53"/>
      <c r="E550" s="53"/>
      <c r="F550" s="53"/>
      <c r="G550" s="51"/>
      <c r="H550" s="51"/>
      <c r="I550" s="51"/>
    </row>
    <row r="551" customFormat="false" ht="15.75" hidden="false" customHeight="true" outlineLevel="0" collapsed="false">
      <c r="A551" s="51"/>
      <c r="B551" s="51"/>
      <c r="C551" s="51"/>
      <c r="D551" s="53"/>
      <c r="E551" s="53"/>
      <c r="F551" s="53"/>
      <c r="G551" s="51"/>
      <c r="H551" s="51"/>
      <c r="I551" s="51"/>
    </row>
    <row r="552" customFormat="false" ht="15.75" hidden="false" customHeight="true" outlineLevel="0" collapsed="false">
      <c r="A552" s="51"/>
      <c r="B552" s="51"/>
      <c r="C552" s="51"/>
      <c r="D552" s="53"/>
      <c r="E552" s="53"/>
      <c r="F552" s="53"/>
      <c r="G552" s="51"/>
      <c r="H552" s="51"/>
      <c r="I552" s="51"/>
    </row>
    <row r="553" customFormat="false" ht="15.75" hidden="false" customHeight="true" outlineLevel="0" collapsed="false">
      <c r="A553" s="51"/>
      <c r="B553" s="51"/>
      <c r="C553" s="51"/>
      <c r="D553" s="53"/>
      <c r="E553" s="53"/>
      <c r="F553" s="53"/>
      <c r="G553" s="51"/>
      <c r="H553" s="51"/>
      <c r="I553" s="51"/>
    </row>
    <row r="554" customFormat="false" ht="15.75" hidden="false" customHeight="true" outlineLevel="0" collapsed="false">
      <c r="A554" s="51"/>
      <c r="B554" s="51"/>
      <c r="C554" s="51"/>
      <c r="D554" s="53"/>
      <c r="E554" s="53"/>
      <c r="F554" s="53"/>
      <c r="G554" s="51"/>
      <c r="H554" s="51"/>
      <c r="I554" s="51"/>
    </row>
    <row r="555" customFormat="false" ht="15.75" hidden="false" customHeight="true" outlineLevel="0" collapsed="false">
      <c r="A555" s="51"/>
      <c r="B555" s="51"/>
      <c r="C555" s="51"/>
      <c r="D555" s="53"/>
      <c r="E555" s="53"/>
      <c r="F555" s="53"/>
      <c r="G555" s="51"/>
      <c r="H555" s="51"/>
      <c r="I555" s="51"/>
    </row>
    <row r="556" customFormat="false" ht="15.75" hidden="false" customHeight="true" outlineLevel="0" collapsed="false">
      <c r="A556" s="51"/>
      <c r="B556" s="51"/>
      <c r="C556" s="51"/>
      <c r="D556" s="53"/>
      <c r="E556" s="53"/>
      <c r="F556" s="53"/>
      <c r="G556" s="51"/>
      <c r="H556" s="51"/>
      <c r="I556" s="51"/>
    </row>
    <row r="557" customFormat="false" ht="15.75" hidden="false" customHeight="true" outlineLevel="0" collapsed="false">
      <c r="A557" s="51"/>
      <c r="B557" s="51"/>
      <c r="C557" s="51"/>
      <c r="D557" s="53"/>
      <c r="E557" s="53"/>
      <c r="F557" s="53"/>
      <c r="G557" s="51"/>
      <c r="H557" s="51"/>
      <c r="I557" s="51"/>
    </row>
    <row r="558" customFormat="false" ht="15.75" hidden="false" customHeight="true" outlineLevel="0" collapsed="false">
      <c r="A558" s="51"/>
      <c r="B558" s="51"/>
      <c r="C558" s="51"/>
      <c r="D558" s="53"/>
      <c r="E558" s="53"/>
      <c r="F558" s="53"/>
      <c r="G558" s="51"/>
      <c r="H558" s="51"/>
      <c r="I558" s="51"/>
    </row>
    <row r="559" customFormat="false" ht="15.75" hidden="false" customHeight="true" outlineLevel="0" collapsed="false">
      <c r="A559" s="51"/>
      <c r="B559" s="51"/>
      <c r="C559" s="51"/>
      <c r="D559" s="53"/>
      <c r="E559" s="53"/>
      <c r="F559" s="53"/>
      <c r="G559" s="51"/>
      <c r="H559" s="51"/>
      <c r="I559" s="51"/>
    </row>
    <row r="560" customFormat="false" ht="15.75" hidden="false" customHeight="true" outlineLevel="0" collapsed="false">
      <c r="A560" s="51"/>
      <c r="B560" s="51"/>
      <c r="C560" s="51"/>
      <c r="D560" s="53"/>
      <c r="E560" s="53"/>
      <c r="F560" s="53"/>
      <c r="G560" s="51"/>
      <c r="H560" s="51"/>
      <c r="I560" s="51"/>
    </row>
    <row r="561" customFormat="false" ht="15.75" hidden="false" customHeight="true" outlineLevel="0" collapsed="false">
      <c r="A561" s="51"/>
      <c r="B561" s="51"/>
      <c r="C561" s="51"/>
      <c r="D561" s="53"/>
      <c r="E561" s="53"/>
      <c r="F561" s="53"/>
      <c r="G561" s="51"/>
      <c r="H561" s="51"/>
      <c r="I561" s="51"/>
    </row>
    <row r="562" customFormat="false" ht="15.75" hidden="false" customHeight="true" outlineLevel="0" collapsed="false">
      <c r="A562" s="51"/>
      <c r="B562" s="51"/>
      <c r="C562" s="51"/>
      <c r="D562" s="53"/>
      <c r="E562" s="53"/>
      <c r="F562" s="53"/>
      <c r="G562" s="51"/>
      <c r="H562" s="51"/>
      <c r="I562" s="51"/>
    </row>
    <row r="563" customFormat="false" ht="15.75" hidden="false" customHeight="true" outlineLevel="0" collapsed="false">
      <c r="A563" s="51"/>
      <c r="B563" s="51"/>
      <c r="C563" s="51"/>
      <c r="D563" s="53"/>
      <c r="E563" s="53"/>
      <c r="F563" s="53"/>
      <c r="G563" s="51"/>
      <c r="H563" s="51"/>
      <c r="I563" s="51"/>
    </row>
    <row r="564" customFormat="false" ht="15.75" hidden="false" customHeight="true" outlineLevel="0" collapsed="false">
      <c r="A564" s="51"/>
      <c r="B564" s="51"/>
      <c r="C564" s="51"/>
      <c r="D564" s="53"/>
      <c r="E564" s="53"/>
      <c r="F564" s="53"/>
      <c r="G564" s="51"/>
      <c r="H564" s="51"/>
      <c r="I564" s="51"/>
    </row>
    <row r="565" customFormat="false" ht="15.75" hidden="false" customHeight="true" outlineLevel="0" collapsed="false">
      <c r="A565" s="51"/>
      <c r="B565" s="51"/>
      <c r="C565" s="51"/>
      <c r="D565" s="53"/>
      <c r="E565" s="53"/>
      <c r="F565" s="53"/>
      <c r="G565" s="51"/>
      <c r="H565" s="51"/>
      <c r="I565" s="51"/>
    </row>
    <row r="566" customFormat="false" ht="15.75" hidden="false" customHeight="true" outlineLevel="0" collapsed="false">
      <c r="A566" s="51"/>
      <c r="B566" s="51"/>
      <c r="C566" s="51"/>
      <c r="D566" s="53"/>
      <c r="E566" s="53"/>
      <c r="F566" s="53"/>
      <c r="G566" s="51"/>
      <c r="H566" s="51"/>
      <c r="I566" s="51"/>
    </row>
    <row r="567" customFormat="false" ht="15.75" hidden="false" customHeight="true" outlineLevel="0" collapsed="false">
      <c r="A567" s="51"/>
      <c r="B567" s="51"/>
      <c r="C567" s="51"/>
      <c r="D567" s="53"/>
      <c r="E567" s="53"/>
      <c r="F567" s="53"/>
      <c r="G567" s="51"/>
      <c r="H567" s="51"/>
      <c r="I567" s="51"/>
    </row>
    <row r="568" customFormat="false" ht="15.75" hidden="false" customHeight="true" outlineLevel="0" collapsed="false">
      <c r="A568" s="51"/>
      <c r="B568" s="51"/>
      <c r="C568" s="51"/>
      <c r="D568" s="53"/>
      <c r="E568" s="53"/>
      <c r="F568" s="53"/>
      <c r="G568" s="51"/>
      <c r="H568" s="51"/>
      <c r="I568" s="51"/>
    </row>
    <row r="569" customFormat="false" ht="15.75" hidden="false" customHeight="true" outlineLevel="0" collapsed="false">
      <c r="A569" s="51"/>
      <c r="B569" s="51"/>
      <c r="C569" s="51"/>
      <c r="D569" s="53"/>
      <c r="E569" s="53"/>
      <c r="F569" s="53"/>
      <c r="G569" s="51"/>
      <c r="H569" s="51"/>
      <c r="I569" s="51"/>
    </row>
    <row r="570" customFormat="false" ht="15.75" hidden="false" customHeight="true" outlineLevel="0" collapsed="false">
      <c r="A570" s="51"/>
      <c r="B570" s="51"/>
      <c r="C570" s="51"/>
      <c r="D570" s="53"/>
      <c r="E570" s="53"/>
      <c r="F570" s="53"/>
      <c r="G570" s="51"/>
      <c r="H570" s="51"/>
      <c r="I570" s="51"/>
    </row>
    <row r="571" customFormat="false" ht="15.75" hidden="false" customHeight="true" outlineLevel="0" collapsed="false">
      <c r="A571" s="51"/>
      <c r="B571" s="51"/>
      <c r="C571" s="51"/>
      <c r="D571" s="53"/>
      <c r="E571" s="53"/>
      <c r="F571" s="53"/>
      <c r="G571" s="51"/>
      <c r="H571" s="51"/>
      <c r="I571" s="51"/>
    </row>
    <row r="572" customFormat="false" ht="15.75" hidden="false" customHeight="true" outlineLevel="0" collapsed="false">
      <c r="A572" s="51"/>
      <c r="B572" s="51"/>
      <c r="C572" s="51"/>
      <c r="D572" s="53"/>
      <c r="E572" s="53"/>
      <c r="F572" s="53"/>
      <c r="G572" s="51"/>
      <c r="H572" s="51"/>
      <c r="I572" s="51"/>
    </row>
    <row r="573" customFormat="false" ht="15.75" hidden="false" customHeight="true" outlineLevel="0" collapsed="false">
      <c r="A573" s="51"/>
      <c r="B573" s="51"/>
      <c r="C573" s="51"/>
      <c r="D573" s="53"/>
      <c r="E573" s="53"/>
      <c r="F573" s="53"/>
      <c r="G573" s="51"/>
      <c r="H573" s="51"/>
      <c r="I573" s="51"/>
    </row>
    <row r="574" customFormat="false" ht="15.75" hidden="false" customHeight="true" outlineLevel="0" collapsed="false">
      <c r="A574" s="51"/>
      <c r="B574" s="51"/>
      <c r="C574" s="51"/>
      <c r="D574" s="53"/>
      <c r="E574" s="53"/>
      <c r="F574" s="53"/>
      <c r="G574" s="51"/>
      <c r="H574" s="51"/>
      <c r="I574" s="51"/>
    </row>
    <row r="575" customFormat="false" ht="15.75" hidden="false" customHeight="true" outlineLevel="0" collapsed="false">
      <c r="A575" s="51"/>
      <c r="B575" s="51"/>
      <c r="C575" s="51"/>
      <c r="D575" s="53"/>
      <c r="E575" s="53"/>
      <c r="F575" s="53"/>
      <c r="G575" s="51"/>
      <c r="H575" s="51"/>
      <c r="I575" s="51"/>
    </row>
    <row r="576" customFormat="false" ht="15.75" hidden="false" customHeight="true" outlineLevel="0" collapsed="false">
      <c r="A576" s="51"/>
      <c r="B576" s="51"/>
      <c r="C576" s="51"/>
      <c r="D576" s="53"/>
      <c r="E576" s="53"/>
      <c r="F576" s="53"/>
      <c r="G576" s="51"/>
      <c r="H576" s="51"/>
      <c r="I576" s="51"/>
    </row>
    <row r="577" customFormat="false" ht="15.75" hidden="false" customHeight="true" outlineLevel="0" collapsed="false">
      <c r="A577" s="51"/>
      <c r="B577" s="51"/>
      <c r="C577" s="51"/>
      <c r="D577" s="53"/>
      <c r="E577" s="53"/>
      <c r="F577" s="53"/>
      <c r="G577" s="51"/>
      <c r="H577" s="51"/>
      <c r="I577" s="51"/>
    </row>
    <row r="578" customFormat="false" ht="15.75" hidden="false" customHeight="true" outlineLevel="0" collapsed="false">
      <c r="A578" s="51"/>
      <c r="B578" s="51"/>
      <c r="C578" s="51"/>
      <c r="D578" s="53"/>
      <c r="E578" s="53"/>
      <c r="F578" s="53"/>
      <c r="G578" s="51"/>
      <c r="H578" s="51"/>
      <c r="I578" s="51"/>
    </row>
    <row r="579" customFormat="false" ht="15.75" hidden="false" customHeight="true" outlineLevel="0" collapsed="false">
      <c r="A579" s="51"/>
      <c r="B579" s="51"/>
      <c r="C579" s="51"/>
      <c r="D579" s="53"/>
      <c r="E579" s="53"/>
      <c r="F579" s="53"/>
      <c r="G579" s="51"/>
      <c r="H579" s="51"/>
      <c r="I579" s="51"/>
    </row>
    <row r="580" customFormat="false" ht="15.75" hidden="false" customHeight="true" outlineLevel="0" collapsed="false">
      <c r="A580" s="51"/>
      <c r="B580" s="51"/>
      <c r="C580" s="51"/>
      <c r="D580" s="53"/>
      <c r="E580" s="53"/>
      <c r="F580" s="53"/>
      <c r="G580" s="51"/>
      <c r="H580" s="51"/>
      <c r="I580" s="51"/>
    </row>
    <row r="581" customFormat="false" ht="15.75" hidden="false" customHeight="true" outlineLevel="0" collapsed="false">
      <c r="A581" s="51"/>
      <c r="B581" s="51"/>
      <c r="C581" s="51"/>
      <c r="D581" s="53"/>
      <c r="E581" s="53"/>
      <c r="F581" s="53"/>
      <c r="G581" s="51"/>
      <c r="H581" s="51"/>
      <c r="I581" s="51"/>
    </row>
    <row r="582" customFormat="false" ht="15.75" hidden="false" customHeight="true" outlineLevel="0" collapsed="false">
      <c r="A582" s="51"/>
      <c r="B582" s="51"/>
      <c r="C582" s="51"/>
      <c r="D582" s="53"/>
      <c r="E582" s="53"/>
      <c r="F582" s="53"/>
      <c r="G582" s="51"/>
      <c r="H582" s="51"/>
      <c r="I582" s="51"/>
    </row>
    <row r="583" customFormat="false" ht="15.75" hidden="false" customHeight="true" outlineLevel="0" collapsed="false">
      <c r="A583" s="51"/>
      <c r="B583" s="51"/>
      <c r="C583" s="51"/>
      <c r="D583" s="53"/>
      <c r="E583" s="53"/>
      <c r="F583" s="53"/>
      <c r="G583" s="51"/>
      <c r="H583" s="51"/>
      <c r="I583" s="51"/>
    </row>
    <row r="584" customFormat="false" ht="15.75" hidden="false" customHeight="true" outlineLevel="0" collapsed="false">
      <c r="A584" s="51"/>
      <c r="B584" s="51"/>
      <c r="C584" s="51"/>
      <c r="D584" s="53"/>
      <c r="E584" s="53"/>
      <c r="F584" s="53"/>
      <c r="G584" s="51"/>
      <c r="H584" s="51"/>
      <c r="I584" s="51"/>
    </row>
    <row r="585" customFormat="false" ht="15.75" hidden="false" customHeight="true" outlineLevel="0" collapsed="false">
      <c r="A585" s="51"/>
      <c r="B585" s="51"/>
      <c r="C585" s="51"/>
      <c r="D585" s="53"/>
      <c r="E585" s="53"/>
      <c r="F585" s="53"/>
      <c r="G585" s="51"/>
      <c r="H585" s="51"/>
      <c r="I585" s="51"/>
    </row>
    <row r="586" customFormat="false" ht="15.75" hidden="false" customHeight="true" outlineLevel="0" collapsed="false">
      <c r="A586" s="51"/>
      <c r="B586" s="51"/>
      <c r="C586" s="51"/>
      <c r="D586" s="53"/>
      <c r="E586" s="53"/>
      <c r="F586" s="53"/>
      <c r="G586" s="51"/>
      <c r="H586" s="51"/>
      <c r="I586" s="51"/>
    </row>
    <row r="587" customFormat="false" ht="15.75" hidden="false" customHeight="true" outlineLevel="0" collapsed="false">
      <c r="A587" s="51"/>
      <c r="B587" s="51"/>
      <c r="C587" s="51"/>
      <c r="D587" s="53"/>
      <c r="E587" s="53"/>
      <c r="F587" s="53"/>
      <c r="G587" s="51"/>
      <c r="H587" s="51"/>
      <c r="I587" s="51"/>
    </row>
    <row r="588" customFormat="false" ht="15.75" hidden="false" customHeight="true" outlineLevel="0" collapsed="false">
      <c r="A588" s="51"/>
      <c r="B588" s="51"/>
      <c r="C588" s="51"/>
      <c r="D588" s="53"/>
      <c r="E588" s="53"/>
      <c r="F588" s="53"/>
      <c r="G588" s="51"/>
      <c r="H588" s="51"/>
      <c r="I588" s="51"/>
    </row>
    <row r="589" customFormat="false" ht="15.75" hidden="false" customHeight="true" outlineLevel="0" collapsed="false">
      <c r="A589" s="51"/>
      <c r="B589" s="51"/>
      <c r="C589" s="51"/>
      <c r="D589" s="53"/>
      <c r="E589" s="53"/>
      <c r="F589" s="53"/>
      <c r="G589" s="51"/>
      <c r="H589" s="51"/>
      <c r="I589" s="51"/>
    </row>
    <row r="590" customFormat="false" ht="15.75" hidden="false" customHeight="true" outlineLevel="0" collapsed="false">
      <c r="A590" s="51"/>
      <c r="B590" s="51"/>
      <c r="C590" s="51"/>
      <c r="D590" s="53"/>
      <c r="E590" s="53"/>
      <c r="F590" s="53"/>
      <c r="G590" s="51"/>
      <c r="H590" s="51"/>
      <c r="I590" s="51"/>
    </row>
    <row r="591" customFormat="false" ht="15.75" hidden="false" customHeight="true" outlineLevel="0" collapsed="false">
      <c r="A591" s="51"/>
      <c r="B591" s="51"/>
      <c r="C591" s="51"/>
      <c r="D591" s="53"/>
      <c r="E591" s="53"/>
      <c r="F591" s="53"/>
      <c r="G591" s="51"/>
      <c r="H591" s="51"/>
      <c r="I591" s="51"/>
    </row>
    <row r="592" customFormat="false" ht="15.75" hidden="false" customHeight="true" outlineLevel="0" collapsed="false">
      <c r="A592" s="51"/>
      <c r="B592" s="51"/>
      <c r="C592" s="51"/>
      <c r="D592" s="53"/>
      <c r="E592" s="53"/>
      <c r="F592" s="53"/>
      <c r="G592" s="51"/>
      <c r="H592" s="51"/>
      <c r="I592" s="51"/>
    </row>
    <row r="593" customFormat="false" ht="15.75" hidden="false" customHeight="true" outlineLevel="0" collapsed="false">
      <c r="A593" s="51"/>
      <c r="B593" s="51"/>
      <c r="C593" s="51"/>
      <c r="D593" s="53"/>
      <c r="E593" s="53"/>
      <c r="F593" s="53"/>
      <c r="G593" s="51"/>
      <c r="H593" s="51"/>
      <c r="I593" s="51"/>
    </row>
    <row r="594" customFormat="false" ht="15.75" hidden="false" customHeight="true" outlineLevel="0" collapsed="false">
      <c r="A594" s="51"/>
      <c r="B594" s="51"/>
      <c r="C594" s="51"/>
      <c r="D594" s="53"/>
      <c r="E594" s="53"/>
      <c r="F594" s="53"/>
      <c r="G594" s="51"/>
      <c r="H594" s="51"/>
      <c r="I594" s="51"/>
    </row>
    <row r="595" customFormat="false" ht="15.75" hidden="false" customHeight="true" outlineLevel="0" collapsed="false">
      <c r="A595" s="51"/>
      <c r="B595" s="51"/>
      <c r="C595" s="51"/>
      <c r="D595" s="53"/>
      <c r="E595" s="53"/>
      <c r="F595" s="53"/>
      <c r="G595" s="51"/>
      <c r="H595" s="51"/>
      <c r="I595" s="51"/>
    </row>
    <row r="596" customFormat="false" ht="15.75" hidden="false" customHeight="true" outlineLevel="0" collapsed="false">
      <c r="A596" s="51"/>
      <c r="B596" s="51"/>
      <c r="C596" s="51"/>
      <c r="D596" s="53"/>
      <c r="E596" s="53"/>
      <c r="F596" s="53"/>
      <c r="G596" s="51"/>
      <c r="H596" s="51"/>
      <c r="I596" s="51"/>
    </row>
    <row r="597" customFormat="false" ht="15.75" hidden="false" customHeight="true" outlineLevel="0" collapsed="false">
      <c r="A597" s="51"/>
      <c r="B597" s="51"/>
      <c r="C597" s="51"/>
      <c r="D597" s="53"/>
      <c r="E597" s="53"/>
      <c r="F597" s="53"/>
      <c r="G597" s="51"/>
      <c r="H597" s="51"/>
      <c r="I597" s="51"/>
    </row>
    <row r="598" customFormat="false" ht="15.75" hidden="false" customHeight="true" outlineLevel="0" collapsed="false">
      <c r="A598" s="51"/>
      <c r="B598" s="51"/>
      <c r="C598" s="51"/>
      <c r="D598" s="53"/>
      <c r="E598" s="53"/>
      <c r="F598" s="53"/>
      <c r="G598" s="51"/>
      <c r="H598" s="51"/>
      <c r="I598" s="51"/>
    </row>
    <row r="599" customFormat="false" ht="15.75" hidden="false" customHeight="true" outlineLevel="0" collapsed="false">
      <c r="A599" s="51"/>
      <c r="B599" s="51"/>
      <c r="C599" s="51"/>
      <c r="D599" s="53"/>
      <c r="E599" s="53"/>
      <c r="F599" s="53"/>
      <c r="G599" s="51"/>
      <c r="H599" s="51"/>
      <c r="I599" s="51"/>
    </row>
    <row r="600" customFormat="false" ht="15.75" hidden="false" customHeight="true" outlineLevel="0" collapsed="false">
      <c r="A600" s="51"/>
      <c r="B600" s="51"/>
      <c r="C600" s="51"/>
      <c r="D600" s="53"/>
      <c r="E600" s="53"/>
      <c r="F600" s="53"/>
      <c r="G600" s="51"/>
      <c r="H600" s="51"/>
      <c r="I600" s="51"/>
    </row>
    <row r="601" customFormat="false" ht="15.75" hidden="false" customHeight="true" outlineLevel="0" collapsed="false">
      <c r="A601" s="51"/>
      <c r="B601" s="51"/>
      <c r="C601" s="51"/>
      <c r="D601" s="53"/>
      <c r="E601" s="53"/>
      <c r="F601" s="53"/>
      <c r="G601" s="51"/>
      <c r="H601" s="51"/>
      <c r="I601" s="51"/>
    </row>
    <row r="602" customFormat="false" ht="15.75" hidden="false" customHeight="true" outlineLevel="0" collapsed="false">
      <c r="A602" s="51"/>
      <c r="B602" s="51"/>
      <c r="C602" s="51"/>
      <c r="D602" s="53"/>
      <c r="E602" s="53"/>
      <c r="F602" s="53"/>
      <c r="G602" s="51"/>
      <c r="H602" s="51"/>
      <c r="I602" s="51"/>
    </row>
    <row r="603" customFormat="false" ht="15.75" hidden="false" customHeight="true" outlineLevel="0" collapsed="false">
      <c r="A603" s="51"/>
      <c r="B603" s="51"/>
      <c r="C603" s="51"/>
      <c r="D603" s="53"/>
      <c r="E603" s="53"/>
      <c r="F603" s="53"/>
      <c r="G603" s="51"/>
      <c r="H603" s="51"/>
      <c r="I603" s="51"/>
    </row>
    <row r="604" customFormat="false" ht="15.75" hidden="false" customHeight="true" outlineLevel="0" collapsed="false">
      <c r="A604" s="51"/>
      <c r="B604" s="51"/>
      <c r="C604" s="51"/>
      <c r="D604" s="53"/>
      <c r="E604" s="53"/>
      <c r="F604" s="53"/>
      <c r="G604" s="51"/>
      <c r="H604" s="51"/>
      <c r="I604" s="51"/>
    </row>
    <row r="605" customFormat="false" ht="15.75" hidden="false" customHeight="true" outlineLevel="0" collapsed="false">
      <c r="A605" s="51"/>
      <c r="B605" s="51"/>
      <c r="C605" s="51"/>
      <c r="D605" s="53"/>
      <c r="E605" s="53"/>
      <c r="F605" s="53"/>
      <c r="G605" s="51"/>
      <c r="H605" s="51"/>
      <c r="I605" s="51"/>
    </row>
    <row r="606" customFormat="false" ht="15.75" hidden="false" customHeight="true" outlineLevel="0" collapsed="false">
      <c r="A606" s="51"/>
      <c r="B606" s="51"/>
      <c r="C606" s="51"/>
      <c r="D606" s="53"/>
      <c r="E606" s="53"/>
      <c r="F606" s="53"/>
      <c r="G606" s="51"/>
      <c r="H606" s="51"/>
      <c r="I606" s="51"/>
    </row>
    <row r="607" customFormat="false" ht="15.75" hidden="false" customHeight="true" outlineLevel="0" collapsed="false">
      <c r="A607" s="51"/>
      <c r="B607" s="51"/>
      <c r="C607" s="51"/>
      <c r="D607" s="53"/>
      <c r="E607" s="53"/>
      <c r="F607" s="53"/>
      <c r="G607" s="51"/>
      <c r="H607" s="51"/>
      <c r="I607" s="51"/>
    </row>
    <row r="608" customFormat="false" ht="15.75" hidden="false" customHeight="true" outlineLevel="0" collapsed="false">
      <c r="A608" s="51"/>
      <c r="B608" s="51"/>
      <c r="C608" s="51"/>
      <c r="D608" s="53"/>
      <c r="E608" s="53"/>
      <c r="F608" s="53"/>
      <c r="G608" s="51"/>
      <c r="H608" s="51"/>
      <c r="I608" s="51"/>
    </row>
    <row r="609" customFormat="false" ht="15.75" hidden="false" customHeight="true" outlineLevel="0" collapsed="false">
      <c r="A609" s="51"/>
      <c r="B609" s="51"/>
      <c r="C609" s="51"/>
      <c r="D609" s="53"/>
      <c r="E609" s="53"/>
      <c r="F609" s="53"/>
      <c r="G609" s="51"/>
      <c r="H609" s="51"/>
      <c r="I609" s="51"/>
    </row>
    <row r="610" customFormat="false" ht="15.75" hidden="false" customHeight="true" outlineLevel="0" collapsed="false">
      <c r="A610" s="51"/>
      <c r="B610" s="51"/>
      <c r="C610" s="51"/>
      <c r="D610" s="53"/>
      <c r="E610" s="53"/>
      <c r="F610" s="53"/>
      <c r="G610" s="51"/>
      <c r="H610" s="51"/>
      <c r="I610" s="51"/>
    </row>
    <row r="611" customFormat="false" ht="15.75" hidden="false" customHeight="true" outlineLevel="0" collapsed="false">
      <c r="A611" s="51"/>
      <c r="B611" s="51"/>
      <c r="C611" s="51"/>
      <c r="D611" s="53"/>
      <c r="E611" s="53"/>
      <c r="F611" s="53"/>
      <c r="G611" s="51"/>
      <c r="H611" s="51"/>
      <c r="I611" s="51"/>
    </row>
    <row r="612" customFormat="false" ht="15.75" hidden="false" customHeight="true" outlineLevel="0" collapsed="false">
      <c r="A612" s="51"/>
      <c r="B612" s="51"/>
      <c r="C612" s="51"/>
      <c r="D612" s="53"/>
      <c r="E612" s="53"/>
      <c r="F612" s="53"/>
      <c r="G612" s="51"/>
      <c r="H612" s="51"/>
      <c r="I612" s="51"/>
    </row>
    <row r="613" customFormat="false" ht="15.75" hidden="false" customHeight="true" outlineLevel="0" collapsed="false">
      <c r="A613" s="51"/>
      <c r="B613" s="51"/>
      <c r="C613" s="51"/>
      <c r="D613" s="53"/>
      <c r="E613" s="53"/>
      <c r="F613" s="53"/>
      <c r="G613" s="51"/>
      <c r="H613" s="51"/>
      <c r="I613" s="51"/>
    </row>
    <row r="614" customFormat="false" ht="15.75" hidden="false" customHeight="true" outlineLevel="0" collapsed="false">
      <c r="A614" s="51"/>
      <c r="B614" s="51"/>
      <c r="C614" s="51"/>
      <c r="D614" s="53"/>
      <c r="E614" s="53"/>
      <c r="F614" s="53"/>
      <c r="G614" s="51"/>
      <c r="H614" s="51"/>
      <c r="I614" s="51"/>
    </row>
    <row r="615" customFormat="false" ht="15.75" hidden="false" customHeight="true" outlineLevel="0" collapsed="false">
      <c r="A615" s="51"/>
      <c r="B615" s="51"/>
      <c r="C615" s="51"/>
      <c r="D615" s="53"/>
      <c r="E615" s="53"/>
      <c r="F615" s="53"/>
      <c r="G615" s="51"/>
      <c r="H615" s="51"/>
      <c r="I615" s="51"/>
    </row>
    <row r="616" customFormat="false" ht="15.75" hidden="false" customHeight="true" outlineLevel="0" collapsed="false">
      <c r="A616" s="51"/>
      <c r="B616" s="51"/>
      <c r="C616" s="51"/>
      <c r="D616" s="53"/>
      <c r="E616" s="53"/>
      <c r="F616" s="53"/>
      <c r="G616" s="51"/>
      <c r="H616" s="51"/>
      <c r="I616" s="51"/>
    </row>
    <row r="617" customFormat="false" ht="15.75" hidden="false" customHeight="true" outlineLevel="0" collapsed="false">
      <c r="A617" s="51"/>
      <c r="B617" s="51"/>
      <c r="C617" s="51"/>
      <c r="D617" s="53"/>
      <c r="E617" s="53"/>
      <c r="F617" s="53"/>
      <c r="G617" s="51"/>
      <c r="H617" s="51"/>
      <c r="I617" s="51"/>
    </row>
    <row r="618" customFormat="false" ht="15.75" hidden="false" customHeight="true" outlineLevel="0" collapsed="false">
      <c r="A618" s="51"/>
      <c r="B618" s="51"/>
      <c r="C618" s="51"/>
      <c r="D618" s="53"/>
      <c r="E618" s="53"/>
      <c r="F618" s="53"/>
      <c r="G618" s="51"/>
      <c r="H618" s="51"/>
      <c r="I618" s="51"/>
    </row>
    <row r="619" customFormat="false" ht="15.75" hidden="false" customHeight="true" outlineLevel="0" collapsed="false">
      <c r="A619" s="51"/>
      <c r="B619" s="51"/>
      <c r="C619" s="51"/>
      <c r="D619" s="53"/>
      <c r="E619" s="53"/>
      <c r="F619" s="53"/>
      <c r="G619" s="51"/>
      <c r="H619" s="51"/>
      <c r="I619" s="51"/>
    </row>
    <row r="620" customFormat="false" ht="15.75" hidden="false" customHeight="true" outlineLevel="0" collapsed="false">
      <c r="A620" s="51"/>
      <c r="B620" s="51"/>
      <c r="C620" s="51"/>
      <c r="D620" s="53"/>
      <c r="E620" s="53"/>
      <c r="F620" s="53"/>
      <c r="G620" s="51"/>
      <c r="H620" s="51"/>
      <c r="I620" s="51"/>
    </row>
    <row r="621" customFormat="false" ht="15.75" hidden="false" customHeight="true" outlineLevel="0" collapsed="false">
      <c r="A621" s="51"/>
      <c r="B621" s="51"/>
      <c r="C621" s="51"/>
      <c r="D621" s="53"/>
      <c r="E621" s="53"/>
      <c r="F621" s="53"/>
      <c r="G621" s="51"/>
      <c r="H621" s="51"/>
      <c r="I621" s="51"/>
    </row>
    <row r="622" customFormat="false" ht="15.75" hidden="false" customHeight="true" outlineLevel="0" collapsed="false">
      <c r="A622" s="51"/>
      <c r="B622" s="51"/>
      <c r="C622" s="51"/>
      <c r="D622" s="53"/>
      <c r="E622" s="53"/>
      <c r="F622" s="53"/>
      <c r="G622" s="51"/>
      <c r="H622" s="51"/>
      <c r="I622" s="51"/>
    </row>
    <row r="623" customFormat="false" ht="15.75" hidden="false" customHeight="true" outlineLevel="0" collapsed="false">
      <c r="A623" s="51"/>
      <c r="B623" s="51"/>
      <c r="C623" s="51"/>
      <c r="D623" s="53"/>
      <c r="E623" s="53"/>
      <c r="F623" s="53"/>
      <c r="G623" s="51"/>
      <c r="H623" s="51"/>
      <c r="I623" s="51"/>
    </row>
    <row r="624" customFormat="false" ht="15.75" hidden="false" customHeight="true" outlineLevel="0" collapsed="false">
      <c r="A624" s="51"/>
      <c r="B624" s="51"/>
      <c r="C624" s="51"/>
      <c r="D624" s="53"/>
      <c r="E624" s="53"/>
      <c r="F624" s="53"/>
      <c r="G624" s="51"/>
      <c r="H624" s="51"/>
      <c r="I624" s="51"/>
    </row>
    <row r="625" customFormat="false" ht="15.75" hidden="false" customHeight="true" outlineLevel="0" collapsed="false">
      <c r="A625" s="51"/>
      <c r="B625" s="51"/>
      <c r="C625" s="51"/>
      <c r="D625" s="53"/>
      <c r="E625" s="53"/>
      <c r="F625" s="53"/>
      <c r="G625" s="51"/>
      <c r="H625" s="51"/>
      <c r="I625" s="51"/>
    </row>
    <row r="626" customFormat="false" ht="15.75" hidden="false" customHeight="true" outlineLevel="0" collapsed="false">
      <c r="A626" s="51"/>
      <c r="B626" s="51"/>
      <c r="C626" s="51"/>
      <c r="D626" s="53"/>
      <c r="E626" s="53"/>
      <c r="F626" s="53"/>
      <c r="G626" s="51"/>
      <c r="H626" s="51"/>
      <c r="I626" s="51"/>
    </row>
    <row r="627" customFormat="false" ht="15.75" hidden="false" customHeight="true" outlineLevel="0" collapsed="false">
      <c r="A627" s="51"/>
      <c r="B627" s="51"/>
      <c r="C627" s="51"/>
      <c r="D627" s="53"/>
      <c r="E627" s="53"/>
      <c r="F627" s="53"/>
      <c r="G627" s="51"/>
      <c r="H627" s="51"/>
      <c r="I627" s="51"/>
    </row>
    <row r="628" customFormat="false" ht="15.75" hidden="false" customHeight="true" outlineLevel="0" collapsed="false">
      <c r="A628" s="51"/>
      <c r="B628" s="51"/>
      <c r="C628" s="51"/>
      <c r="D628" s="53"/>
      <c r="E628" s="53"/>
      <c r="F628" s="53"/>
      <c r="G628" s="51"/>
      <c r="H628" s="51"/>
      <c r="I628" s="51"/>
    </row>
    <row r="629" customFormat="false" ht="15.75" hidden="false" customHeight="true" outlineLevel="0" collapsed="false">
      <c r="A629" s="51"/>
      <c r="B629" s="51"/>
      <c r="C629" s="51"/>
      <c r="D629" s="53"/>
      <c r="E629" s="53"/>
      <c r="F629" s="53"/>
      <c r="G629" s="51"/>
      <c r="H629" s="51"/>
      <c r="I629" s="51"/>
    </row>
    <row r="630" customFormat="false" ht="15.75" hidden="false" customHeight="true" outlineLevel="0" collapsed="false">
      <c r="A630" s="51"/>
      <c r="B630" s="51"/>
      <c r="C630" s="51"/>
      <c r="D630" s="53"/>
      <c r="E630" s="53"/>
      <c r="F630" s="53"/>
      <c r="G630" s="51"/>
      <c r="H630" s="51"/>
      <c r="I630" s="51"/>
    </row>
    <row r="631" customFormat="false" ht="15.75" hidden="false" customHeight="true" outlineLevel="0" collapsed="false">
      <c r="A631" s="51"/>
      <c r="B631" s="51"/>
      <c r="C631" s="51"/>
      <c r="D631" s="53"/>
      <c r="E631" s="53"/>
      <c r="F631" s="53"/>
      <c r="G631" s="51"/>
      <c r="H631" s="51"/>
      <c r="I631" s="51"/>
    </row>
    <row r="632" customFormat="false" ht="15.75" hidden="false" customHeight="true" outlineLevel="0" collapsed="false">
      <c r="A632" s="51"/>
      <c r="B632" s="51"/>
      <c r="C632" s="51"/>
      <c r="D632" s="53"/>
      <c r="E632" s="53"/>
      <c r="F632" s="53"/>
      <c r="G632" s="51"/>
      <c r="H632" s="51"/>
      <c r="I632" s="51"/>
    </row>
    <row r="633" customFormat="false" ht="15.75" hidden="false" customHeight="true" outlineLevel="0" collapsed="false">
      <c r="A633" s="51"/>
      <c r="B633" s="51"/>
      <c r="C633" s="51"/>
      <c r="D633" s="53"/>
      <c r="E633" s="53"/>
      <c r="F633" s="53"/>
      <c r="G633" s="51"/>
      <c r="H633" s="51"/>
      <c r="I633" s="51"/>
    </row>
    <row r="634" customFormat="false" ht="15.75" hidden="false" customHeight="true" outlineLevel="0" collapsed="false">
      <c r="A634" s="51"/>
      <c r="B634" s="51"/>
      <c r="C634" s="51"/>
      <c r="D634" s="53"/>
      <c r="E634" s="53"/>
      <c r="F634" s="53"/>
      <c r="G634" s="51"/>
      <c r="H634" s="51"/>
      <c r="I634" s="51"/>
    </row>
    <row r="635" customFormat="false" ht="15.75" hidden="false" customHeight="true" outlineLevel="0" collapsed="false">
      <c r="A635" s="51"/>
      <c r="B635" s="51"/>
      <c r="C635" s="51"/>
      <c r="D635" s="53"/>
      <c r="E635" s="53"/>
      <c r="F635" s="53"/>
      <c r="G635" s="51"/>
      <c r="H635" s="51"/>
      <c r="I635" s="51"/>
    </row>
    <row r="636" customFormat="false" ht="15.75" hidden="false" customHeight="true" outlineLevel="0" collapsed="false">
      <c r="A636" s="51"/>
      <c r="B636" s="51"/>
      <c r="C636" s="51"/>
      <c r="D636" s="53"/>
      <c r="E636" s="53"/>
      <c r="F636" s="53"/>
      <c r="G636" s="51"/>
      <c r="H636" s="51"/>
      <c r="I636" s="51"/>
    </row>
    <row r="637" customFormat="false" ht="15.75" hidden="false" customHeight="true" outlineLevel="0" collapsed="false">
      <c r="A637" s="51"/>
      <c r="B637" s="51"/>
      <c r="C637" s="51"/>
      <c r="D637" s="53"/>
      <c r="E637" s="53"/>
      <c r="F637" s="53"/>
      <c r="G637" s="51"/>
      <c r="H637" s="51"/>
      <c r="I637" s="51"/>
    </row>
    <row r="638" customFormat="false" ht="15.75" hidden="false" customHeight="true" outlineLevel="0" collapsed="false">
      <c r="A638" s="51"/>
      <c r="B638" s="51"/>
      <c r="C638" s="51"/>
      <c r="D638" s="53"/>
      <c r="E638" s="53"/>
      <c r="F638" s="53"/>
      <c r="G638" s="51"/>
      <c r="H638" s="51"/>
      <c r="I638" s="51"/>
    </row>
    <row r="639" customFormat="false" ht="15.75" hidden="false" customHeight="true" outlineLevel="0" collapsed="false">
      <c r="A639" s="51"/>
      <c r="B639" s="51"/>
      <c r="C639" s="51"/>
      <c r="D639" s="53"/>
      <c r="E639" s="53"/>
      <c r="F639" s="53"/>
      <c r="G639" s="51"/>
      <c r="H639" s="51"/>
      <c r="I639" s="51"/>
    </row>
    <row r="640" customFormat="false" ht="15.75" hidden="false" customHeight="true" outlineLevel="0" collapsed="false">
      <c r="A640" s="51"/>
      <c r="B640" s="51"/>
      <c r="C640" s="51"/>
      <c r="D640" s="53"/>
      <c r="E640" s="53"/>
      <c r="F640" s="53"/>
      <c r="G640" s="51"/>
      <c r="H640" s="51"/>
      <c r="I640" s="51"/>
    </row>
    <row r="641" customFormat="false" ht="15.75" hidden="false" customHeight="true" outlineLevel="0" collapsed="false">
      <c r="A641" s="51"/>
      <c r="B641" s="51"/>
      <c r="C641" s="51"/>
      <c r="D641" s="53"/>
      <c r="E641" s="53"/>
      <c r="F641" s="53"/>
      <c r="G641" s="51"/>
      <c r="H641" s="51"/>
      <c r="I641" s="51"/>
    </row>
    <row r="642" customFormat="false" ht="15.75" hidden="false" customHeight="true" outlineLevel="0" collapsed="false">
      <c r="A642" s="51"/>
      <c r="B642" s="51"/>
      <c r="C642" s="51"/>
      <c r="D642" s="53"/>
      <c r="E642" s="53"/>
      <c r="F642" s="53"/>
      <c r="G642" s="51"/>
      <c r="H642" s="51"/>
      <c r="I642" s="51"/>
    </row>
    <row r="643" customFormat="false" ht="15.75" hidden="false" customHeight="true" outlineLevel="0" collapsed="false">
      <c r="A643" s="51"/>
      <c r="B643" s="51"/>
      <c r="C643" s="51"/>
      <c r="D643" s="53"/>
      <c r="E643" s="53"/>
      <c r="F643" s="53"/>
      <c r="G643" s="51"/>
      <c r="H643" s="51"/>
      <c r="I643" s="51"/>
    </row>
    <row r="644" customFormat="false" ht="15.75" hidden="false" customHeight="true" outlineLevel="0" collapsed="false">
      <c r="A644" s="51"/>
      <c r="B644" s="51"/>
      <c r="C644" s="51"/>
      <c r="D644" s="53"/>
      <c r="E644" s="53"/>
      <c r="F644" s="53"/>
      <c r="G644" s="51"/>
      <c r="H644" s="51"/>
      <c r="I644" s="51"/>
    </row>
    <row r="645" customFormat="false" ht="15.75" hidden="false" customHeight="true" outlineLevel="0" collapsed="false">
      <c r="A645" s="51"/>
      <c r="B645" s="51"/>
      <c r="C645" s="51"/>
      <c r="D645" s="53"/>
      <c r="E645" s="53"/>
      <c r="F645" s="53"/>
      <c r="G645" s="51"/>
      <c r="H645" s="51"/>
      <c r="I645" s="51"/>
    </row>
    <row r="646" customFormat="false" ht="15.75" hidden="false" customHeight="true" outlineLevel="0" collapsed="false">
      <c r="A646" s="51"/>
      <c r="B646" s="51"/>
      <c r="C646" s="51"/>
      <c r="D646" s="53"/>
      <c r="E646" s="53"/>
      <c r="F646" s="53"/>
      <c r="G646" s="51"/>
      <c r="H646" s="51"/>
      <c r="I646" s="51"/>
    </row>
    <row r="647" customFormat="false" ht="15.75" hidden="false" customHeight="true" outlineLevel="0" collapsed="false">
      <c r="A647" s="51"/>
      <c r="B647" s="51"/>
      <c r="C647" s="51"/>
      <c r="D647" s="53"/>
      <c r="E647" s="53"/>
      <c r="F647" s="53"/>
      <c r="G647" s="51"/>
      <c r="H647" s="51"/>
      <c r="I647" s="51"/>
    </row>
    <row r="648" customFormat="false" ht="15.75" hidden="false" customHeight="true" outlineLevel="0" collapsed="false">
      <c r="A648" s="51"/>
      <c r="B648" s="51"/>
      <c r="C648" s="51"/>
      <c r="D648" s="53"/>
      <c r="E648" s="53"/>
      <c r="F648" s="53"/>
      <c r="G648" s="51"/>
      <c r="H648" s="51"/>
      <c r="I648" s="51"/>
    </row>
    <row r="649" customFormat="false" ht="15.75" hidden="false" customHeight="true" outlineLevel="0" collapsed="false">
      <c r="A649" s="51"/>
      <c r="B649" s="51"/>
      <c r="C649" s="51"/>
      <c r="D649" s="53"/>
      <c r="E649" s="53"/>
      <c r="F649" s="53"/>
      <c r="G649" s="51"/>
      <c r="H649" s="51"/>
      <c r="I649" s="51"/>
    </row>
    <row r="650" customFormat="false" ht="15.75" hidden="false" customHeight="true" outlineLevel="0" collapsed="false">
      <c r="A650" s="51"/>
      <c r="B650" s="51"/>
      <c r="C650" s="51"/>
      <c r="D650" s="53"/>
      <c r="E650" s="53"/>
      <c r="F650" s="53"/>
      <c r="G650" s="51"/>
      <c r="H650" s="51"/>
      <c r="I650" s="51"/>
    </row>
    <row r="651" customFormat="false" ht="15.75" hidden="false" customHeight="true" outlineLevel="0" collapsed="false">
      <c r="A651" s="51"/>
      <c r="B651" s="51"/>
      <c r="C651" s="51"/>
      <c r="D651" s="53"/>
      <c r="E651" s="53"/>
      <c r="F651" s="53"/>
      <c r="G651" s="51"/>
      <c r="H651" s="51"/>
      <c r="I651" s="51"/>
    </row>
    <row r="652" customFormat="false" ht="15.75" hidden="false" customHeight="true" outlineLevel="0" collapsed="false">
      <c r="A652" s="51"/>
      <c r="B652" s="51"/>
      <c r="C652" s="51"/>
      <c r="D652" s="53"/>
      <c r="E652" s="53"/>
      <c r="F652" s="53"/>
      <c r="G652" s="51"/>
      <c r="H652" s="51"/>
      <c r="I652" s="51"/>
    </row>
    <row r="653" customFormat="false" ht="15.75" hidden="false" customHeight="true" outlineLevel="0" collapsed="false">
      <c r="A653" s="51"/>
      <c r="B653" s="51"/>
      <c r="C653" s="51"/>
      <c r="D653" s="53"/>
      <c r="E653" s="53"/>
      <c r="F653" s="53"/>
      <c r="G653" s="51"/>
      <c r="H653" s="51"/>
      <c r="I653" s="51"/>
    </row>
    <row r="654" customFormat="false" ht="15.75" hidden="false" customHeight="true" outlineLevel="0" collapsed="false">
      <c r="A654" s="51"/>
      <c r="B654" s="51"/>
      <c r="C654" s="51"/>
      <c r="D654" s="53"/>
      <c r="E654" s="53"/>
      <c r="F654" s="53"/>
      <c r="G654" s="51"/>
      <c r="H654" s="51"/>
      <c r="I654" s="51"/>
    </row>
    <row r="655" customFormat="false" ht="15.75" hidden="false" customHeight="true" outlineLevel="0" collapsed="false">
      <c r="A655" s="51"/>
      <c r="B655" s="51"/>
      <c r="C655" s="51"/>
      <c r="D655" s="53"/>
      <c r="E655" s="53"/>
      <c r="F655" s="53"/>
      <c r="G655" s="51"/>
      <c r="H655" s="51"/>
      <c r="I655" s="51"/>
    </row>
    <row r="656" customFormat="false" ht="15.75" hidden="false" customHeight="true" outlineLevel="0" collapsed="false">
      <c r="A656" s="51"/>
      <c r="B656" s="51"/>
      <c r="C656" s="51"/>
      <c r="D656" s="53"/>
      <c r="E656" s="53"/>
      <c r="F656" s="53"/>
      <c r="G656" s="51"/>
      <c r="H656" s="51"/>
      <c r="I656" s="51"/>
    </row>
    <row r="657" customFormat="false" ht="15.75" hidden="false" customHeight="true" outlineLevel="0" collapsed="false">
      <c r="A657" s="51"/>
      <c r="B657" s="51"/>
      <c r="C657" s="51"/>
      <c r="D657" s="53"/>
      <c r="E657" s="53"/>
      <c r="F657" s="53"/>
      <c r="G657" s="51"/>
      <c r="H657" s="51"/>
      <c r="I657" s="51"/>
    </row>
    <row r="658" customFormat="false" ht="15.75" hidden="false" customHeight="true" outlineLevel="0" collapsed="false">
      <c r="A658" s="51"/>
      <c r="B658" s="51"/>
      <c r="C658" s="51"/>
      <c r="D658" s="53"/>
      <c r="E658" s="53"/>
      <c r="F658" s="53"/>
      <c r="G658" s="51"/>
      <c r="H658" s="51"/>
      <c r="I658" s="51"/>
    </row>
    <row r="659" customFormat="false" ht="15.75" hidden="false" customHeight="true" outlineLevel="0" collapsed="false">
      <c r="A659" s="51"/>
      <c r="B659" s="51"/>
      <c r="C659" s="51"/>
      <c r="D659" s="53"/>
      <c r="E659" s="53"/>
      <c r="F659" s="53"/>
      <c r="G659" s="51"/>
      <c r="H659" s="51"/>
      <c r="I659" s="51"/>
    </row>
    <row r="660" customFormat="false" ht="15.75" hidden="false" customHeight="true" outlineLevel="0" collapsed="false">
      <c r="A660" s="51"/>
      <c r="B660" s="51"/>
      <c r="C660" s="51"/>
      <c r="D660" s="53"/>
      <c r="E660" s="53"/>
      <c r="F660" s="53"/>
      <c r="G660" s="51"/>
      <c r="H660" s="51"/>
      <c r="I660" s="51"/>
    </row>
    <row r="661" customFormat="false" ht="15.75" hidden="false" customHeight="true" outlineLevel="0" collapsed="false">
      <c r="A661" s="51"/>
      <c r="B661" s="51"/>
      <c r="C661" s="51"/>
      <c r="D661" s="53"/>
      <c r="E661" s="53"/>
      <c r="F661" s="53"/>
      <c r="G661" s="51"/>
      <c r="H661" s="51"/>
      <c r="I661" s="51"/>
    </row>
    <row r="662" customFormat="false" ht="15.75" hidden="false" customHeight="true" outlineLevel="0" collapsed="false">
      <c r="A662" s="51"/>
      <c r="B662" s="51"/>
      <c r="C662" s="51"/>
      <c r="D662" s="53"/>
      <c r="E662" s="53"/>
      <c r="F662" s="53"/>
      <c r="G662" s="51"/>
      <c r="H662" s="51"/>
      <c r="I662" s="51"/>
    </row>
    <row r="663" customFormat="false" ht="15.75" hidden="false" customHeight="true" outlineLevel="0" collapsed="false">
      <c r="A663" s="51"/>
      <c r="B663" s="51"/>
      <c r="C663" s="51"/>
      <c r="D663" s="53"/>
      <c r="E663" s="53"/>
      <c r="F663" s="53"/>
      <c r="G663" s="51"/>
      <c r="H663" s="51"/>
      <c r="I663" s="51"/>
    </row>
    <row r="664" customFormat="false" ht="15.75" hidden="false" customHeight="true" outlineLevel="0" collapsed="false">
      <c r="A664" s="51"/>
      <c r="B664" s="51"/>
      <c r="C664" s="51"/>
      <c r="D664" s="53"/>
      <c r="E664" s="53"/>
      <c r="F664" s="53"/>
      <c r="G664" s="51"/>
      <c r="H664" s="51"/>
      <c r="I664" s="51"/>
    </row>
    <row r="665" customFormat="false" ht="15.75" hidden="false" customHeight="true" outlineLevel="0" collapsed="false">
      <c r="A665" s="51"/>
      <c r="B665" s="51"/>
      <c r="C665" s="51"/>
      <c r="D665" s="53"/>
      <c r="E665" s="53"/>
      <c r="F665" s="53"/>
      <c r="G665" s="51"/>
      <c r="H665" s="51"/>
      <c r="I665" s="51"/>
    </row>
    <row r="666" customFormat="false" ht="15.75" hidden="false" customHeight="true" outlineLevel="0" collapsed="false">
      <c r="A666" s="51"/>
      <c r="B666" s="51"/>
      <c r="C666" s="51"/>
      <c r="D666" s="53"/>
      <c r="E666" s="53"/>
      <c r="F666" s="53"/>
      <c r="G666" s="51"/>
      <c r="H666" s="51"/>
      <c r="I666" s="51"/>
    </row>
    <row r="667" customFormat="false" ht="15.75" hidden="false" customHeight="true" outlineLevel="0" collapsed="false">
      <c r="A667" s="51"/>
      <c r="B667" s="51"/>
      <c r="C667" s="51"/>
      <c r="D667" s="53"/>
      <c r="E667" s="53"/>
      <c r="F667" s="53"/>
      <c r="G667" s="51"/>
      <c r="H667" s="51"/>
      <c r="I667" s="51"/>
    </row>
    <row r="668" customFormat="false" ht="15.75" hidden="false" customHeight="true" outlineLevel="0" collapsed="false">
      <c r="A668" s="51"/>
      <c r="B668" s="51"/>
      <c r="C668" s="51"/>
      <c r="D668" s="53"/>
      <c r="E668" s="53"/>
      <c r="F668" s="53"/>
      <c r="G668" s="51"/>
      <c r="H668" s="51"/>
      <c r="I668" s="51"/>
    </row>
    <row r="669" customFormat="false" ht="15.75" hidden="false" customHeight="true" outlineLevel="0" collapsed="false">
      <c r="A669" s="51"/>
      <c r="B669" s="51"/>
      <c r="C669" s="51"/>
      <c r="D669" s="53"/>
      <c r="E669" s="53"/>
      <c r="F669" s="53"/>
      <c r="G669" s="51"/>
      <c r="H669" s="51"/>
      <c r="I669" s="51"/>
    </row>
    <row r="670" customFormat="false" ht="15.75" hidden="false" customHeight="true" outlineLevel="0" collapsed="false">
      <c r="A670" s="51"/>
      <c r="B670" s="51"/>
      <c r="C670" s="51"/>
      <c r="D670" s="53"/>
      <c r="E670" s="53"/>
      <c r="F670" s="53"/>
      <c r="G670" s="51"/>
      <c r="H670" s="51"/>
      <c r="I670" s="51"/>
    </row>
    <row r="671" customFormat="false" ht="15.75" hidden="false" customHeight="true" outlineLevel="0" collapsed="false">
      <c r="A671" s="51"/>
      <c r="B671" s="51"/>
      <c r="C671" s="51"/>
      <c r="D671" s="53"/>
      <c r="E671" s="53"/>
      <c r="F671" s="53"/>
      <c r="G671" s="51"/>
      <c r="H671" s="51"/>
      <c r="I671" s="51"/>
    </row>
    <row r="672" customFormat="false" ht="15.75" hidden="false" customHeight="true" outlineLevel="0" collapsed="false">
      <c r="A672" s="51"/>
      <c r="B672" s="51"/>
      <c r="C672" s="51"/>
      <c r="D672" s="53"/>
      <c r="E672" s="53"/>
      <c r="F672" s="53"/>
      <c r="G672" s="51"/>
      <c r="H672" s="51"/>
      <c r="I672" s="51"/>
    </row>
    <row r="673" customFormat="false" ht="15.75" hidden="false" customHeight="true" outlineLevel="0" collapsed="false">
      <c r="A673" s="51"/>
      <c r="B673" s="51"/>
      <c r="C673" s="51"/>
      <c r="D673" s="53"/>
      <c r="E673" s="53"/>
      <c r="F673" s="53"/>
      <c r="G673" s="51"/>
      <c r="H673" s="51"/>
      <c r="I673" s="51"/>
    </row>
    <row r="674" customFormat="false" ht="15.75" hidden="false" customHeight="true" outlineLevel="0" collapsed="false">
      <c r="A674" s="51"/>
      <c r="B674" s="51"/>
      <c r="C674" s="51"/>
      <c r="D674" s="53"/>
      <c r="E674" s="53"/>
      <c r="F674" s="53"/>
      <c r="G674" s="51"/>
      <c r="H674" s="51"/>
      <c r="I674" s="51"/>
    </row>
    <row r="675" customFormat="false" ht="15.75" hidden="false" customHeight="true" outlineLevel="0" collapsed="false">
      <c r="A675" s="51"/>
      <c r="B675" s="51"/>
      <c r="C675" s="51"/>
      <c r="D675" s="53"/>
      <c r="E675" s="53"/>
      <c r="F675" s="53"/>
      <c r="G675" s="51"/>
      <c r="H675" s="51"/>
      <c r="I675" s="51"/>
    </row>
    <row r="676" customFormat="false" ht="15.75" hidden="false" customHeight="true" outlineLevel="0" collapsed="false">
      <c r="A676" s="51"/>
      <c r="B676" s="51"/>
      <c r="C676" s="51"/>
      <c r="D676" s="53"/>
      <c r="E676" s="53"/>
      <c r="F676" s="53"/>
      <c r="G676" s="51"/>
      <c r="H676" s="51"/>
      <c r="I676" s="51"/>
    </row>
    <row r="677" customFormat="false" ht="15.75" hidden="false" customHeight="true" outlineLevel="0" collapsed="false">
      <c r="A677" s="51"/>
      <c r="B677" s="51"/>
      <c r="C677" s="51"/>
      <c r="D677" s="53"/>
      <c r="E677" s="53"/>
      <c r="F677" s="53"/>
      <c r="G677" s="51"/>
      <c r="H677" s="51"/>
      <c r="I677" s="51"/>
    </row>
    <row r="678" customFormat="false" ht="15.75" hidden="false" customHeight="true" outlineLevel="0" collapsed="false">
      <c r="A678" s="51"/>
      <c r="B678" s="51"/>
      <c r="C678" s="51"/>
      <c r="D678" s="53"/>
      <c r="E678" s="53"/>
      <c r="F678" s="53"/>
      <c r="G678" s="51"/>
      <c r="H678" s="51"/>
      <c r="I678" s="51"/>
    </row>
    <row r="679" customFormat="false" ht="15.75" hidden="false" customHeight="true" outlineLevel="0" collapsed="false">
      <c r="A679" s="51"/>
      <c r="B679" s="51"/>
      <c r="C679" s="51"/>
      <c r="D679" s="53"/>
      <c r="E679" s="53"/>
      <c r="F679" s="53"/>
      <c r="G679" s="51"/>
      <c r="H679" s="51"/>
      <c r="I679" s="51"/>
    </row>
    <row r="680" customFormat="false" ht="15.75" hidden="false" customHeight="true" outlineLevel="0" collapsed="false">
      <c r="A680" s="51"/>
      <c r="B680" s="51"/>
      <c r="C680" s="51"/>
      <c r="D680" s="53"/>
      <c r="E680" s="53"/>
      <c r="F680" s="53"/>
      <c r="G680" s="51"/>
      <c r="H680" s="51"/>
      <c r="I680" s="51"/>
    </row>
    <row r="681" customFormat="false" ht="15.75" hidden="false" customHeight="true" outlineLevel="0" collapsed="false">
      <c r="A681" s="51"/>
      <c r="B681" s="51"/>
      <c r="C681" s="51"/>
      <c r="D681" s="53"/>
      <c r="E681" s="53"/>
      <c r="F681" s="53"/>
      <c r="G681" s="51"/>
      <c r="H681" s="51"/>
      <c r="I681" s="51"/>
    </row>
    <row r="682" customFormat="false" ht="15.75" hidden="false" customHeight="true" outlineLevel="0" collapsed="false">
      <c r="A682" s="51"/>
      <c r="B682" s="51"/>
      <c r="C682" s="51"/>
      <c r="D682" s="53"/>
      <c r="E682" s="53"/>
      <c r="F682" s="53"/>
      <c r="G682" s="51"/>
      <c r="H682" s="51"/>
      <c r="I682" s="51"/>
    </row>
    <row r="683" customFormat="false" ht="15.75" hidden="false" customHeight="true" outlineLevel="0" collapsed="false">
      <c r="A683" s="51"/>
      <c r="B683" s="51"/>
      <c r="C683" s="51"/>
      <c r="D683" s="53"/>
      <c r="E683" s="53"/>
      <c r="F683" s="53"/>
      <c r="G683" s="51"/>
      <c r="H683" s="51"/>
      <c r="I683" s="51"/>
    </row>
    <row r="684" customFormat="false" ht="15.75" hidden="false" customHeight="true" outlineLevel="0" collapsed="false">
      <c r="A684" s="51"/>
      <c r="B684" s="51"/>
      <c r="C684" s="51"/>
      <c r="D684" s="53"/>
      <c r="E684" s="53"/>
      <c r="F684" s="53"/>
      <c r="G684" s="51"/>
      <c r="H684" s="51"/>
      <c r="I684" s="51"/>
    </row>
    <row r="685" customFormat="false" ht="15.75" hidden="false" customHeight="true" outlineLevel="0" collapsed="false">
      <c r="A685" s="51"/>
      <c r="B685" s="51"/>
      <c r="C685" s="51"/>
      <c r="D685" s="53"/>
      <c r="E685" s="53"/>
      <c r="F685" s="53"/>
      <c r="G685" s="51"/>
      <c r="H685" s="51"/>
      <c r="I685" s="51"/>
    </row>
    <row r="686" customFormat="false" ht="15.75" hidden="false" customHeight="true" outlineLevel="0" collapsed="false">
      <c r="A686" s="51"/>
      <c r="B686" s="51"/>
      <c r="C686" s="51"/>
      <c r="D686" s="53"/>
      <c r="E686" s="53"/>
      <c r="F686" s="53"/>
      <c r="G686" s="51"/>
      <c r="H686" s="51"/>
      <c r="I686" s="51"/>
    </row>
    <row r="687" customFormat="false" ht="15.75" hidden="false" customHeight="true" outlineLevel="0" collapsed="false">
      <c r="A687" s="51"/>
      <c r="B687" s="51"/>
      <c r="C687" s="51"/>
      <c r="D687" s="53"/>
      <c r="E687" s="53"/>
      <c r="F687" s="53"/>
      <c r="G687" s="51"/>
      <c r="H687" s="51"/>
      <c r="I687" s="51"/>
    </row>
    <row r="688" customFormat="false" ht="15.75" hidden="false" customHeight="true" outlineLevel="0" collapsed="false">
      <c r="A688" s="51"/>
      <c r="B688" s="51"/>
      <c r="C688" s="51"/>
      <c r="D688" s="53"/>
      <c r="E688" s="53"/>
      <c r="F688" s="53"/>
      <c r="G688" s="51"/>
      <c r="H688" s="51"/>
      <c r="I688" s="51"/>
    </row>
    <row r="689" customFormat="false" ht="15.75" hidden="false" customHeight="true" outlineLevel="0" collapsed="false">
      <c r="A689" s="51"/>
      <c r="B689" s="51"/>
      <c r="C689" s="51"/>
      <c r="D689" s="53"/>
      <c r="E689" s="53"/>
      <c r="F689" s="53"/>
      <c r="G689" s="51"/>
      <c r="H689" s="51"/>
      <c r="I689" s="51"/>
    </row>
    <row r="690" customFormat="false" ht="15.75" hidden="false" customHeight="true" outlineLevel="0" collapsed="false">
      <c r="A690" s="51"/>
      <c r="B690" s="51"/>
      <c r="C690" s="51"/>
      <c r="D690" s="53"/>
      <c r="E690" s="53"/>
      <c r="F690" s="53"/>
      <c r="G690" s="51"/>
      <c r="H690" s="51"/>
      <c r="I690" s="51"/>
    </row>
    <row r="691" customFormat="false" ht="15.75" hidden="false" customHeight="true" outlineLevel="0" collapsed="false">
      <c r="A691" s="51"/>
      <c r="B691" s="51"/>
      <c r="C691" s="51"/>
      <c r="D691" s="53"/>
      <c r="E691" s="53"/>
      <c r="F691" s="53"/>
      <c r="G691" s="51"/>
      <c r="H691" s="51"/>
      <c r="I691" s="51"/>
    </row>
    <row r="692" customFormat="false" ht="15.75" hidden="false" customHeight="true" outlineLevel="0" collapsed="false">
      <c r="A692" s="51"/>
      <c r="B692" s="51"/>
      <c r="C692" s="51"/>
      <c r="D692" s="53"/>
      <c r="E692" s="53"/>
      <c r="F692" s="53"/>
      <c r="G692" s="51"/>
      <c r="H692" s="51"/>
      <c r="I692" s="51"/>
    </row>
    <row r="693" customFormat="false" ht="15.75" hidden="false" customHeight="true" outlineLevel="0" collapsed="false">
      <c r="A693" s="51"/>
      <c r="B693" s="51"/>
      <c r="C693" s="51"/>
      <c r="D693" s="53"/>
      <c r="E693" s="53"/>
      <c r="F693" s="53"/>
      <c r="G693" s="51"/>
      <c r="H693" s="51"/>
      <c r="I693" s="51"/>
    </row>
    <row r="694" customFormat="false" ht="15.75" hidden="false" customHeight="true" outlineLevel="0" collapsed="false">
      <c r="A694" s="51"/>
      <c r="B694" s="51"/>
      <c r="C694" s="51"/>
      <c r="D694" s="53"/>
      <c r="E694" s="53"/>
      <c r="F694" s="53"/>
      <c r="G694" s="51"/>
      <c r="H694" s="51"/>
      <c r="I694" s="51"/>
    </row>
    <row r="695" customFormat="false" ht="15.75" hidden="false" customHeight="true" outlineLevel="0" collapsed="false">
      <c r="A695" s="51"/>
      <c r="B695" s="51"/>
      <c r="C695" s="51"/>
      <c r="D695" s="53"/>
      <c r="E695" s="53"/>
      <c r="F695" s="53"/>
      <c r="G695" s="51"/>
      <c r="H695" s="51"/>
      <c r="I695" s="51"/>
    </row>
    <row r="696" customFormat="false" ht="15.75" hidden="false" customHeight="true" outlineLevel="0" collapsed="false">
      <c r="A696" s="51"/>
      <c r="B696" s="51"/>
      <c r="C696" s="51"/>
      <c r="D696" s="53"/>
      <c r="E696" s="53"/>
      <c r="F696" s="53"/>
      <c r="G696" s="51"/>
      <c r="H696" s="51"/>
      <c r="I696" s="51"/>
    </row>
    <row r="697" customFormat="false" ht="15.75" hidden="false" customHeight="true" outlineLevel="0" collapsed="false">
      <c r="A697" s="51"/>
      <c r="B697" s="51"/>
      <c r="C697" s="51"/>
      <c r="D697" s="53"/>
      <c r="E697" s="53"/>
      <c r="F697" s="53"/>
      <c r="G697" s="51"/>
      <c r="H697" s="51"/>
      <c r="I697" s="51"/>
    </row>
    <row r="698" customFormat="false" ht="15.75" hidden="false" customHeight="true" outlineLevel="0" collapsed="false">
      <c r="A698" s="51"/>
      <c r="B698" s="51"/>
      <c r="C698" s="51"/>
      <c r="D698" s="53"/>
      <c r="E698" s="53"/>
      <c r="F698" s="53"/>
      <c r="G698" s="51"/>
      <c r="H698" s="51"/>
      <c r="I698" s="51"/>
    </row>
    <row r="699" customFormat="false" ht="15.75" hidden="false" customHeight="true" outlineLevel="0" collapsed="false">
      <c r="A699" s="51"/>
      <c r="B699" s="51"/>
      <c r="C699" s="51"/>
      <c r="D699" s="53"/>
      <c r="E699" s="53"/>
      <c r="F699" s="53"/>
      <c r="G699" s="51"/>
      <c r="H699" s="51"/>
      <c r="I699" s="51"/>
    </row>
    <row r="700" customFormat="false" ht="15.75" hidden="false" customHeight="true" outlineLevel="0" collapsed="false">
      <c r="A700" s="51"/>
      <c r="B700" s="51"/>
      <c r="C700" s="51"/>
      <c r="D700" s="53"/>
      <c r="E700" s="53"/>
      <c r="F700" s="53"/>
      <c r="G700" s="51"/>
      <c r="H700" s="51"/>
      <c r="I700" s="51"/>
    </row>
    <row r="701" customFormat="false" ht="15.75" hidden="false" customHeight="true" outlineLevel="0" collapsed="false">
      <c r="A701" s="51"/>
      <c r="B701" s="51"/>
      <c r="C701" s="51"/>
      <c r="D701" s="53"/>
      <c r="E701" s="53"/>
      <c r="F701" s="53"/>
      <c r="G701" s="51"/>
      <c r="H701" s="51"/>
      <c r="I701" s="51"/>
    </row>
    <row r="702" customFormat="false" ht="15.75" hidden="false" customHeight="true" outlineLevel="0" collapsed="false">
      <c r="A702" s="51"/>
      <c r="B702" s="51"/>
      <c r="C702" s="51"/>
      <c r="D702" s="53"/>
      <c r="E702" s="53"/>
      <c r="F702" s="53"/>
      <c r="G702" s="51"/>
      <c r="H702" s="51"/>
      <c r="I702" s="51"/>
    </row>
    <row r="703" customFormat="false" ht="15.75" hidden="false" customHeight="true" outlineLevel="0" collapsed="false">
      <c r="A703" s="51"/>
      <c r="B703" s="51"/>
      <c r="C703" s="51"/>
      <c r="D703" s="53"/>
      <c r="E703" s="53"/>
      <c r="F703" s="53"/>
      <c r="G703" s="51"/>
      <c r="H703" s="51"/>
      <c r="I703" s="51"/>
    </row>
    <row r="704" customFormat="false" ht="15.75" hidden="false" customHeight="true" outlineLevel="0" collapsed="false">
      <c r="A704" s="51"/>
      <c r="B704" s="51"/>
      <c r="C704" s="51"/>
      <c r="D704" s="53"/>
      <c r="E704" s="53"/>
      <c r="F704" s="53"/>
      <c r="G704" s="51"/>
      <c r="H704" s="51"/>
      <c r="I704" s="51"/>
    </row>
    <row r="705" customFormat="false" ht="15.75" hidden="false" customHeight="true" outlineLevel="0" collapsed="false">
      <c r="A705" s="51"/>
      <c r="B705" s="51"/>
      <c r="C705" s="51"/>
      <c r="D705" s="53"/>
      <c r="E705" s="53"/>
      <c r="F705" s="53"/>
      <c r="G705" s="51"/>
      <c r="H705" s="51"/>
      <c r="I705" s="51"/>
    </row>
    <row r="706" customFormat="false" ht="15.75" hidden="false" customHeight="true" outlineLevel="0" collapsed="false">
      <c r="A706" s="51"/>
      <c r="B706" s="51"/>
      <c r="C706" s="51"/>
      <c r="D706" s="53"/>
      <c r="E706" s="53"/>
      <c r="F706" s="53"/>
      <c r="G706" s="51"/>
      <c r="H706" s="51"/>
      <c r="I706" s="51"/>
    </row>
    <row r="707" customFormat="false" ht="15.75" hidden="false" customHeight="true" outlineLevel="0" collapsed="false">
      <c r="A707" s="51"/>
      <c r="B707" s="51"/>
      <c r="C707" s="51"/>
      <c r="D707" s="53"/>
      <c r="E707" s="53"/>
      <c r="F707" s="53"/>
      <c r="G707" s="51"/>
      <c r="H707" s="51"/>
      <c r="I707" s="51"/>
    </row>
    <row r="708" customFormat="false" ht="15.75" hidden="false" customHeight="true" outlineLevel="0" collapsed="false">
      <c r="A708" s="51"/>
      <c r="B708" s="51"/>
      <c r="C708" s="51"/>
      <c r="D708" s="53"/>
      <c r="E708" s="53"/>
      <c r="F708" s="53"/>
      <c r="G708" s="51"/>
      <c r="H708" s="51"/>
      <c r="I708" s="51"/>
    </row>
    <row r="709" customFormat="false" ht="15.75" hidden="false" customHeight="true" outlineLevel="0" collapsed="false">
      <c r="A709" s="51"/>
      <c r="B709" s="51"/>
      <c r="C709" s="51"/>
      <c r="D709" s="53"/>
      <c r="E709" s="53"/>
      <c r="F709" s="53"/>
      <c r="G709" s="51"/>
      <c r="H709" s="51"/>
      <c r="I709" s="51"/>
    </row>
    <row r="710" customFormat="false" ht="15.75" hidden="false" customHeight="true" outlineLevel="0" collapsed="false">
      <c r="A710" s="51"/>
      <c r="B710" s="51"/>
      <c r="C710" s="51"/>
      <c r="D710" s="53"/>
      <c r="E710" s="53"/>
      <c r="F710" s="53"/>
      <c r="G710" s="51"/>
      <c r="H710" s="51"/>
      <c r="I710" s="51"/>
    </row>
    <row r="711" customFormat="false" ht="15.75" hidden="false" customHeight="true" outlineLevel="0" collapsed="false">
      <c r="A711" s="51"/>
      <c r="B711" s="51"/>
      <c r="C711" s="51"/>
      <c r="D711" s="53"/>
      <c r="E711" s="53"/>
      <c r="F711" s="53"/>
      <c r="G711" s="51"/>
      <c r="H711" s="51"/>
      <c r="I711" s="51"/>
    </row>
    <row r="712" customFormat="false" ht="15.75" hidden="false" customHeight="true" outlineLevel="0" collapsed="false">
      <c r="A712" s="51"/>
      <c r="B712" s="51"/>
      <c r="C712" s="51"/>
      <c r="D712" s="53"/>
      <c r="E712" s="53"/>
      <c r="F712" s="53"/>
      <c r="G712" s="51"/>
      <c r="H712" s="51"/>
      <c r="I712" s="51"/>
    </row>
    <row r="713" customFormat="false" ht="15.75" hidden="false" customHeight="true" outlineLevel="0" collapsed="false">
      <c r="A713" s="51"/>
      <c r="B713" s="51"/>
      <c r="C713" s="51"/>
      <c r="D713" s="53"/>
      <c r="E713" s="53"/>
      <c r="F713" s="53"/>
      <c r="G713" s="51"/>
      <c r="H713" s="51"/>
      <c r="I713" s="51"/>
    </row>
    <row r="714" customFormat="false" ht="15.75" hidden="false" customHeight="true" outlineLevel="0" collapsed="false">
      <c r="A714" s="51"/>
      <c r="B714" s="51"/>
      <c r="C714" s="51"/>
      <c r="D714" s="53"/>
      <c r="E714" s="53"/>
      <c r="F714" s="53"/>
      <c r="G714" s="51"/>
      <c r="H714" s="51"/>
      <c r="I714" s="51"/>
    </row>
    <row r="715" customFormat="false" ht="15.75" hidden="false" customHeight="true" outlineLevel="0" collapsed="false">
      <c r="A715" s="51"/>
      <c r="B715" s="51"/>
      <c r="C715" s="51"/>
      <c r="D715" s="53"/>
      <c r="E715" s="53"/>
      <c r="F715" s="53"/>
      <c r="G715" s="51"/>
      <c r="H715" s="51"/>
      <c r="I715" s="51"/>
    </row>
    <row r="716" customFormat="false" ht="15.75" hidden="false" customHeight="true" outlineLevel="0" collapsed="false">
      <c r="A716" s="51"/>
      <c r="B716" s="51"/>
      <c r="C716" s="51"/>
      <c r="D716" s="53"/>
      <c r="E716" s="53"/>
      <c r="F716" s="53"/>
      <c r="G716" s="51"/>
      <c r="H716" s="51"/>
      <c r="I716" s="51"/>
    </row>
    <row r="717" customFormat="false" ht="15.75" hidden="false" customHeight="true" outlineLevel="0" collapsed="false">
      <c r="A717" s="51"/>
      <c r="B717" s="51"/>
      <c r="C717" s="51"/>
      <c r="D717" s="53"/>
      <c r="E717" s="53"/>
      <c r="F717" s="53"/>
      <c r="G717" s="51"/>
      <c r="H717" s="51"/>
      <c r="I717" s="51"/>
    </row>
    <row r="718" customFormat="false" ht="15.75" hidden="false" customHeight="true" outlineLevel="0" collapsed="false">
      <c r="A718" s="51"/>
      <c r="B718" s="51"/>
      <c r="C718" s="51"/>
      <c r="D718" s="53"/>
      <c r="E718" s="53"/>
      <c r="F718" s="53"/>
      <c r="G718" s="51"/>
      <c r="H718" s="51"/>
      <c r="I718" s="51"/>
    </row>
    <row r="719" customFormat="false" ht="15.75" hidden="false" customHeight="true" outlineLevel="0" collapsed="false">
      <c r="A719" s="51"/>
      <c r="B719" s="51"/>
      <c r="C719" s="51"/>
      <c r="D719" s="53"/>
      <c r="E719" s="53"/>
      <c r="F719" s="53"/>
      <c r="G719" s="51"/>
      <c r="H719" s="51"/>
      <c r="I719" s="51"/>
    </row>
    <row r="720" customFormat="false" ht="15.75" hidden="false" customHeight="true" outlineLevel="0" collapsed="false">
      <c r="A720" s="51"/>
      <c r="B720" s="51"/>
      <c r="C720" s="51"/>
      <c r="D720" s="53"/>
      <c r="E720" s="53"/>
      <c r="F720" s="53"/>
      <c r="G720" s="51"/>
      <c r="H720" s="51"/>
      <c r="I720" s="51"/>
    </row>
    <row r="721" customFormat="false" ht="15.75" hidden="false" customHeight="true" outlineLevel="0" collapsed="false">
      <c r="A721" s="51"/>
      <c r="B721" s="51"/>
      <c r="C721" s="51"/>
      <c r="D721" s="53"/>
      <c r="E721" s="53"/>
      <c r="F721" s="53"/>
      <c r="G721" s="51"/>
      <c r="H721" s="51"/>
      <c r="I721" s="51"/>
    </row>
    <row r="722" customFormat="false" ht="15.75" hidden="false" customHeight="true" outlineLevel="0" collapsed="false">
      <c r="A722" s="51"/>
      <c r="B722" s="51"/>
      <c r="C722" s="51"/>
      <c r="D722" s="53"/>
      <c r="E722" s="53"/>
      <c r="F722" s="53"/>
      <c r="G722" s="51"/>
      <c r="H722" s="51"/>
      <c r="I722" s="51"/>
    </row>
    <row r="723" customFormat="false" ht="15.75" hidden="false" customHeight="true" outlineLevel="0" collapsed="false">
      <c r="A723" s="51"/>
      <c r="B723" s="51"/>
      <c r="C723" s="51"/>
      <c r="D723" s="53"/>
      <c r="E723" s="53"/>
      <c r="F723" s="53"/>
      <c r="G723" s="51"/>
      <c r="H723" s="51"/>
      <c r="I723" s="51"/>
    </row>
    <row r="724" customFormat="false" ht="15.75" hidden="false" customHeight="true" outlineLevel="0" collapsed="false">
      <c r="A724" s="51"/>
      <c r="B724" s="51"/>
      <c r="C724" s="51"/>
      <c r="D724" s="53"/>
      <c r="E724" s="53"/>
      <c r="F724" s="53"/>
      <c r="G724" s="51"/>
      <c r="H724" s="51"/>
      <c r="I724" s="51"/>
    </row>
    <row r="725" customFormat="false" ht="15.75" hidden="false" customHeight="true" outlineLevel="0" collapsed="false">
      <c r="A725" s="51"/>
      <c r="B725" s="51"/>
      <c r="C725" s="51"/>
      <c r="D725" s="53"/>
      <c r="E725" s="53"/>
      <c r="F725" s="53"/>
      <c r="G725" s="51"/>
      <c r="H725" s="51"/>
      <c r="I725" s="51"/>
    </row>
    <row r="726" customFormat="false" ht="15.75" hidden="false" customHeight="true" outlineLevel="0" collapsed="false">
      <c r="A726" s="51"/>
      <c r="B726" s="51"/>
      <c r="C726" s="51"/>
      <c r="D726" s="53"/>
      <c r="E726" s="53"/>
      <c r="F726" s="53"/>
      <c r="G726" s="51"/>
      <c r="H726" s="51"/>
      <c r="I726" s="51"/>
    </row>
    <row r="727" customFormat="false" ht="15.75" hidden="false" customHeight="true" outlineLevel="0" collapsed="false">
      <c r="A727" s="51"/>
      <c r="B727" s="51"/>
      <c r="C727" s="51"/>
      <c r="D727" s="53"/>
      <c r="E727" s="53"/>
      <c r="F727" s="53"/>
      <c r="G727" s="51"/>
      <c r="H727" s="51"/>
      <c r="I727" s="51"/>
    </row>
    <row r="728" customFormat="false" ht="15.75" hidden="false" customHeight="true" outlineLevel="0" collapsed="false">
      <c r="A728" s="51"/>
      <c r="B728" s="51"/>
      <c r="C728" s="51"/>
      <c r="D728" s="53"/>
      <c r="E728" s="53"/>
      <c r="F728" s="53"/>
      <c r="G728" s="51"/>
      <c r="H728" s="51"/>
      <c r="I728" s="51"/>
    </row>
    <row r="729" customFormat="false" ht="15.75" hidden="false" customHeight="true" outlineLevel="0" collapsed="false">
      <c r="A729" s="51"/>
      <c r="B729" s="51"/>
      <c r="C729" s="51"/>
      <c r="D729" s="53"/>
      <c r="E729" s="53"/>
      <c r="F729" s="53"/>
      <c r="G729" s="51"/>
      <c r="H729" s="51"/>
      <c r="I729" s="51"/>
    </row>
    <row r="730" customFormat="false" ht="15.75" hidden="false" customHeight="true" outlineLevel="0" collapsed="false">
      <c r="A730" s="51"/>
      <c r="B730" s="51"/>
      <c r="C730" s="51"/>
      <c r="D730" s="53"/>
      <c r="E730" s="53"/>
      <c r="F730" s="53"/>
      <c r="G730" s="51"/>
      <c r="H730" s="51"/>
      <c r="I730" s="51"/>
    </row>
    <row r="731" customFormat="false" ht="15.75" hidden="false" customHeight="true" outlineLevel="0" collapsed="false">
      <c r="A731" s="51"/>
      <c r="B731" s="51"/>
      <c r="C731" s="51"/>
      <c r="D731" s="53"/>
      <c r="E731" s="53"/>
      <c r="F731" s="53"/>
      <c r="G731" s="51"/>
      <c r="H731" s="51"/>
      <c r="I731" s="51"/>
    </row>
    <row r="732" customFormat="false" ht="15.75" hidden="false" customHeight="true" outlineLevel="0" collapsed="false">
      <c r="A732" s="51"/>
      <c r="B732" s="51"/>
      <c r="C732" s="51"/>
      <c r="D732" s="53"/>
      <c r="E732" s="53"/>
      <c r="F732" s="53"/>
      <c r="G732" s="51"/>
      <c r="H732" s="51"/>
      <c r="I732" s="51"/>
    </row>
    <row r="733" customFormat="false" ht="15.75" hidden="false" customHeight="true" outlineLevel="0" collapsed="false">
      <c r="A733" s="51"/>
      <c r="B733" s="51"/>
      <c r="C733" s="51"/>
      <c r="D733" s="53"/>
      <c r="E733" s="53"/>
      <c r="F733" s="53"/>
      <c r="G733" s="51"/>
      <c r="H733" s="51"/>
      <c r="I733" s="51"/>
    </row>
    <row r="734" customFormat="false" ht="15.75" hidden="false" customHeight="true" outlineLevel="0" collapsed="false">
      <c r="A734" s="51"/>
      <c r="B734" s="51"/>
      <c r="C734" s="51"/>
      <c r="D734" s="53"/>
      <c r="E734" s="53"/>
      <c r="F734" s="53"/>
      <c r="G734" s="51"/>
      <c r="H734" s="51"/>
      <c r="I734" s="51"/>
    </row>
    <row r="735" customFormat="false" ht="15.75" hidden="false" customHeight="true" outlineLevel="0" collapsed="false">
      <c r="A735" s="51"/>
      <c r="B735" s="51"/>
      <c r="C735" s="51"/>
      <c r="D735" s="53"/>
      <c r="E735" s="53"/>
      <c r="F735" s="53"/>
      <c r="G735" s="51"/>
      <c r="H735" s="51"/>
      <c r="I735" s="51"/>
    </row>
    <row r="736" customFormat="false" ht="15.75" hidden="false" customHeight="true" outlineLevel="0" collapsed="false">
      <c r="A736" s="51"/>
      <c r="B736" s="51"/>
      <c r="C736" s="51"/>
      <c r="D736" s="53"/>
      <c r="E736" s="53"/>
      <c r="F736" s="53"/>
      <c r="G736" s="51"/>
      <c r="H736" s="51"/>
      <c r="I736" s="51"/>
    </row>
    <row r="737" customFormat="false" ht="15.75" hidden="false" customHeight="true" outlineLevel="0" collapsed="false">
      <c r="A737" s="51"/>
      <c r="B737" s="51"/>
      <c r="C737" s="51"/>
      <c r="D737" s="53"/>
      <c r="E737" s="53"/>
      <c r="F737" s="53"/>
      <c r="G737" s="51"/>
      <c r="H737" s="51"/>
      <c r="I737" s="51"/>
    </row>
    <row r="738" customFormat="false" ht="15.75" hidden="false" customHeight="true" outlineLevel="0" collapsed="false">
      <c r="A738" s="51"/>
      <c r="B738" s="51"/>
      <c r="C738" s="51"/>
      <c r="D738" s="53"/>
      <c r="E738" s="53"/>
      <c r="F738" s="53"/>
      <c r="G738" s="51"/>
      <c r="H738" s="51"/>
      <c r="I738" s="51"/>
    </row>
    <row r="739" customFormat="false" ht="15.75" hidden="false" customHeight="true" outlineLevel="0" collapsed="false">
      <c r="A739" s="51"/>
      <c r="B739" s="51"/>
      <c r="C739" s="51"/>
      <c r="D739" s="53"/>
      <c r="E739" s="53"/>
      <c r="F739" s="53"/>
      <c r="G739" s="51"/>
      <c r="H739" s="51"/>
      <c r="I739" s="51"/>
    </row>
    <row r="740" customFormat="false" ht="15.75" hidden="false" customHeight="true" outlineLevel="0" collapsed="false">
      <c r="A740" s="51"/>
      <c r="B740" s="51"/>
      <c r="C740" s="51"/>
      <c r="D740" s="53"/>
      <c r="E740" s="53"/>
      <c r="F740" s="53"/>
      <c r="G740" s="51"/>
      <c r="H740" s="51"/>
      <c r="I740" s="51"/>
    </row>
    <row r="741" customFormat="false" ht="15.75" hidden="false" customHeight="true" outlineLevel="0" collapsed="false">
      <c r="A741" s="51"/>
      <c r="B741" s="51"/>
      <c r="C741" s="51"/>
      <c r="D741" s="53"/>
      <c r="E741" s="53"/>
      <c r="F741" s="53"/>
      <c r="G741" s="51"/>
      <c r="H741" s="51"/>
      <c r="I741" s="51"/>
    </row>
    <row r="742" customFormat="false" ht="15.75" hidden="false" customHeight="true" outlineLevel="0" collapsed="false">
      <c r="A742" s="51"/>
      <c r="B742" s="51"/>
      <c r="C742" s="51"/>
      <c r="D742" s="53"/>
      <c r="E742" s="53"/>
      <c r="F742" s="53"/>
      <c r="G742" s="51"/>
      <c r="H742" s="51"/>
      <c r="I742" s="51"/>
    </row>
    <row r="743" customFormat="false" ht="15.75" hidden="false" customHeight="true" outlineLevel="0" collapsed="false">
      <c r="A743" s="51"/>
      <c r="B743" s="51"/>
      <c r="C743" s="51"/>
      <c r="D743" s="53"/>
      <c r="E743" s="53"/>
      <c r="F743" s="53"/>
      <c r="G743" s="51"/>
      <c r="H743" s="51"/>
      <c r="I743" s="51"/>
    </row>
    <row r="744" customFormat="false" ht="15.75" hidden="false" customHeight="true" outlineLevel="0" collapsed="false">
      <c r="A744" s="51"/>
      <c r="B744" s="51"/>
      <c r="C744" s="51"/>
      <c r="D744" s="53"/>
      <c r="E744" s="53"/>
      <c r="F744" s="53"/>
      <c r="G744" s="51"/>
      <c r="H744" s="51"/>
      <c r="I744" s="51"/>
    </row>
    <row r="745" customFormat="false" ht="15.75" hidden="false" customHeight="true" outlineLevel="0" collapsed="false">
      <c r="A745" s="51"/>
      <c r="B745" s="51"/>
      <c r="C745" s="51"/>
      <c r="D745" s="53"/>
      <c r="E745" s="53"/>
      <c r="F745" s="53"/>
      <c r="G745" s="51"/>
      <c r="H745" s="51"/>
      <c r="I745" s="51"/>
    </row>
    <row r="746" customFormat="false" ht="15.75" hidden="false" customHeight="true" outlineLevel="0" collapsed="false">
      <c r="A746" s="51"/>
      <c r="B746" s="51"/>
      <c r="C746" s="51"/>
      <c r="D746" s="53"/>
      <c r="E746" s="53"/>
      <c r="F746" s="53"/>
      <c r="G746" s="51"/>
      <c r="H746" s="51"/>
      <c r="I746" s="51"/>
    </row>
    <row r="747" customFormat="false" ht="15.75" hidden="false" customHeight="true" outlineLevel="0" collapsed="false">
      <c r="A747" s="51"/>
      <c r="B747" s="51"/>
      <c r="C747" s="51"/>
      <c r="D747" s="53"/>
      <c r="E747" s="53"/>
      <c r="F747" s="53"/>
      <c r="G747" s="51"/>
      <c r="H747" s="51"/>
      <c r="I747" s="51"/>
    </row>
    <row r="748" customFormat="false" ht="15.75" hidden="false" customHeight="true" outlineLevel="0" collapsed="false">
      <c r="A748" s="51"/>
      <c r="B748" s="51"/>
      <c r="C748" s="51"/>
      <c r="D748" s="53"/>
      <c r="E748" s="53"/>
      <c r="F748" s="53"/>
      <c r="G748" s="51"/>
      <c r="H748" s="51"/>
      <c r="I748" s="51"/>
    </row>
    <row r="749" customFormat="false" ht="15.75" hidden="false" customHeight="true" outlineLevel="0" collapsed="false">
      <c r="A749" s="51"/>
      <c r="B749" s="51"/>
      <c r="C749" s="51"/>
      <c r="D749" s="53"/>
      <c r="E749" s="53"/>
      <c r="F749" s="53"/>
      <c r="G749" s="51"/>
      <c r="H749" s="51"/>
      <c r="I749" s="51"/>
    </row>
    <row r="750" customFormat="false" ht="15.75" hidden="false" customHeight="true" outlineLevel="0" collapsed="false">
      <c r="A750" s="51"/>
      <c r="B750" s="51"/>
      <c r="C750" s="51"/>
      <c r="D750" s="53"/>
      <c r="E750" s="53"/>
      <c r="F750" s="53"/>
      <c r="G750" s="51"/>
      <c r="H750" s="51"/>
      <c r="I750" s="51"/>
    </row>
    <row r="751" customFormat="false" ht="15.75" hidden="false" customHeight="true" outlineLevel="0" collapsed="false">
      <c r="A751" s="51"/>
      <c r="B751" s="51"/>
      <c r="C751" s="51"/>
      <c r="D751" s="53"/>
      <c r="E751" s="53"/>
      <c r="F751" s="53"/>
      <c r="G751" s="51"/>
      <c r="H751" s="51"/>
      <c r="I751" s="51"/>
    </row>
    <row r="752" customFormat="false" ht="15.75" hidden="false" customHeight="true" outlineLevel="0" collapsed="false">
      <c r="A752" s="51"/>
      <c r="B752" s="51"/>
      <c r="C752" s="51"/>
      <c r="D752" s="53"/>
      <c r="E752" s="53"/>
      <c r="F752" s="53"/>
      <c r="G752" s="51"/>
      <c r="H752" s="51"/>
      <c r="I752" s="51"/>
    </row>
    <row r="753" customFormat="false" ht="15.75" hidden="false" customHeight="true" outlineLevel="0" collapsed="false">
      <c r="A753" s="51"/>
      <c r="B753" s="51"/>
      <c r="C753" s="51"/>
      <c r="D753" s="53"/>
      <c r="E753" s="53"/>
      <c r="F753" s="53"/>
      <c r="G753" s="51"/>
      <c r="H753" s="51"/>
      <c r="I753" s="51"/>
    </row>
    <row r="754" customFormat="false" ht="15.75" hidden="false" customHeight="true" outlineLevel="0" collapsed="false">
      <c r="A754" s="51"/>
      <c r="B754" s="51"/>
      <c r="C754" s="51"/>
      <c r="D754" s="53"/>
      <c r="E754" s="53"/>
      <c r="F754" s="53"/>
      <c r="G754" s="51"/>
      <c r="H754" s="51"/>
      <c r="I754" s="51"/>
    </row>
    <row r="755" customFormat="false" ht="15.75" hidden="false" customHeight="true" outlineLevel="0" collapsed="false">
      <c r="A755" s="51"/>
      <c r="B755" s="51"/>
      <c r="C755" s="51"/>
      <c r="D755" s="53"/>
      <c r="E755" s="53"/>
      <c r="F755" s="53"/>
      <c r="G755" s="51"/>
      <c r="H755" s="51"/>
      <c r="I755" s="51"/>
    </row>
    <row r="756" customFormat="false" ht="15.75" hidden="false" customHeight="true" outlineLevel="0" collapsed="false">
      <c r="A756" s="51"/>
      <c r="B756" s="51"/>
      <c r="C756" s="51"/>
      <c r="D756" s="53"/>
      <c r="E756" s="53"/>
      <c r="F756" s="53"/>
      <c r="G756" s="51"/>
      <c r="H756" s="51"/>
      <c r="I756" s="51"/>
    </row>
    <row r="757" customFormat="false" ht="15.75" hidden="false" customHeight="true" outlineLevel="0" collapsed="false">
      <c r="A757" s="51"/>
      <c r="B757" s="51"/>
      <c r="C757" s="51"/>
      <c r="D757" s="53"/>
      <c r="E757" s="53"/>
      <c r="F757" s="53"/>
      <c r="G757" s="51"/>
      <c r="H757" s="51"/>
      <c r="I757" s="51"/>
    </row>
    <row r="758" customFormat="false" ht="15.75" hidden="false" customHeight="true" outlineLevel="0" collapsed="false">
      <c r="A758" s="51"/>
      <c r="B758" s="51"/>
      <c r="C758" s="51"/>
      <c r="D758" s="53"/>
      <c r="E758" s="53"/>
      <c r="F758" s="53"/>
      <c r="G758" s="51"/>
      <c r="H758" s="51"/>
      <c r="I758" s="51"/>
    </row>
    <row r="759" customFormat="false" ht="15.75" hidden="false" customHeight="true" outlineLevel="0" collapsed="false">
      <c r="A759" s="51"/>
      <c r="B759" s="51"/>
      <c r="C759" s="51"/>
      <c r="D759" s="53"/>
      <c r="E759" s="53"/>
      <c r="F759" s="53"/>
      <c r="G759" s="51"/>
      <c r="H759" s="51"/>
      <c r="I759" s="51"/>
    </row>
    <row r="760" customFormat="false" ht="15.75" hidden="false" customHeight="true" outlineLevel="0" collapsed="false">
      <c r="A760" s="51"/>
      <c r="B760" s="51"/>
      <c r="C760" s="51"/>
      <c r="D760" s="53"/>
      <c r="E760" s="53"/>
      <c r="F760" s="53"/>
      <c r="G760" s="51"/>
      <c r="H760" s="51"/>
      <c r="I760" s="51"/>
    </row>
    <row r="761" customFormat="false" ht="15.75" hidden="false" customHeight="true" outlineLevel="0" collapsed="false">
      <c r="A761" s="51"/>
      <c r="B761" s="51"/>
      <c r="C761" s="51"/>
      <c r="D761" s="53"/>
      <c r="E761" s="53"/>
      <c r="F761" s="53"/>
      <c r="G761" s="51"/>
      <c r="H761" s="51"/>
      <c r="I761" s="51"/>
    </row>
    <row r="762" customFormat="false" ht="15.75" hidden="false" customHeight="true" outlineLevel="0" collapsed="false">
      <c r="A762" s="51"/>
      <c r="B762" s="51"/>
      <c r="C762" s="51"/>
      <c r="D762" s="53"/>
      <c r="E762" s="53"/>
      <c r="F762" s="53"/>
      <c r="G762" s="51"/>
      <c r="H762" s="51"/>
      <c r="I762" s="51"/>
    </row>
    <row r="763" customFormat="false" ht="15.75" hidden="false" customHeight="true" outlineLevel="0" collapsed="false">
      <c r="A763" s="51"/>
      <c r="B763" s="51"/>
      <c r="C763" s="51"/>
      <c r="D763" s="53"/>
      <c r="E763" s="53"/>
      <c r="F763" s="53"/>
      <c r="G763" s="51"/>
      <c r="H763" s="51"/>
      <c r="I763" s="51"/>
    </row>
    <row r="764" customFormat="false" ht="15.75" hidden="false" customHeight="true" outlineLevel="0" collapsed="false">
      <c r="A764" s="51"/>
      <c r="B764" s="51"/>
      <c r="C764" s="51"/>
      <c r="D764" s="53"/>
      <c r="E764" s="53"/>
      <c r="F764" s="53"/>
      <c r="G764" s="51"/>
      <c r="H764" s="51"/>
      <c r="I764" s="51"/>
    </row>
    <row r="765" customFormat="false" ht="15.75" hidden="false" customHeight="true" outlineLevel="0" collapsed="false">
      <c r="A765" s="51"/>
      <c r="B765" s="51"/>
      <c r="C765" s="51"/>
      <c r="D765" s="53"/>
      <c r="E765" s="53"/>
      <c r="F765" s="53"/>
      <c r="G765" s="51"/>
      <c r="H765" s="51"/>
      <c r="I765" s="51"/>
    </row>
    <row r="766" customFormat="false" ht="15.75" hidden="false" customHeight="true" outlineLevel="0" collapsed="false">
      <c r="A766" s="51"/>
      <c r="B766" s="51"/>
      <c r="C766" s="51"/>
      <c r="D766" s="53"/>
      <c r="E766" s="53"/>
      <c r="F766" s="53"/>
      <c r="G766" s="51"/>
      <c r="H766" s="51"/>
      <c r="I766" s="51"/>
    </row>
    <row r="767" customFormat="false" ht="15.75" hidden="false" customHeight="true" outlineLevel="0" collapsed="false">
      <c r="A767" s="51"/>
      <c r="B767" s="51"/>
      <c r="C767" s="51"/>
      <c r="D767" s="53"/>
      <c r="E767" s="53"/>
      <c r="F767" s="53"/>
      <c r="G767" s="51"/>
      <c r="H767" s="51"/>
      <c r="I767" s="51"/>
    </row>
    <row r="768" customFormat="false" ht="15.75" hidden="false" customHeight="true" outlineLevel="0" collapsed="false">
      <c r="A768" s="51"/>
      <c r="B768" s="51"/>
      <c r="C768" s="51"/>
      <c r="D768" s="53"/>
      <c r="E768" s="53"/>
      <c r="F768" s="53"/>
      <c r="G768" s="51"/>
      <c r="H768" s="51"/>
      <c r="I768" s="51"/>
    </row>
    <row r="769" customFormat="false" ht="15.75" hidden="false" customHeight="true" outlineLevel="0" collapsed="false">
      <c r="A769" s="51"/>
      <c r="B769" s="51"/>
      <c r="C769" s="51"/>
      <c r="D769" s="53"/>
      <c r="E769" s="53"/>
      <c r="F769" s="53"/>
      <c r="G769" s="51"/>
      <c r="H769" s="51"/>
      <c r="I769" s="51"/>
    </row>
    <row r="770" customFormat="false" ht="15.75" hidden="false" customHeight="true" outlineLevel="0" collapsed="false">
      <c r="A770" s="51"/>
      <c r="B770" s="51"/>
      <c r="C770" s="51"/>
      <c r="D770" s="53"/>
      <c r="E770" s="53"/>
      <c r="F770" s="53"/>
      <c r="G770" s="51"/>
      <c r="H770" s="51"/>
      <c r="I770" s="51"/>
    </row>
    <row r="771" customFormat="false" ht="15.75" hidden="false" customHeight="true" outlineLevel="0" collapsed="false">
      <c r="A771" s="51"/>
      <c r="B771" s="51"/>
      <c r="C771" s="51"/>
      <c r="D771" s="53"/>
      <c r="E771" s="53"/>
      <c r="F771" s="53"/>
      <c r="G771" s="51"/>
      <c r="H771" s="51"/>
      <c r="I771" s="51"/>
    </row>
    <row r="772" customFormat="false" ht="15.75" hidden="false" customHeight="true" outlineLevel="0" collapsed="false">
      <c r="A772" s="51"/>
      <c r="B772" s="51"/>
      <c r="C772" s="51"/>
      <c r="D772" s="53"/>
      <c r="E772" s="53"/>
      <c r="F772" s="53"/>
      <c r="G772" s="51"/>
      <c r="H772" s="51"/>
      <c r="I772" s="51"/>
    </row>
    <row r="773" customFormat="false" ht="15.75" hidden="false" customHeight="true" outlineLevel="0" collapsed="false">
      <c r="A773" s="51"/>
      <c r="B773" s="51"/>
      <c r="C773" s="51"/>
      <c r="D773" s="53"/>
      <c r="E773" s="53"/>
      <c r="F773" s="53"/>
      <c r="G773" s="51"/>
      <c r="H773" s="51"/>
      <c r="I773" s="51"/>
    </row>
    <row r="774" customFormat="false" ht="15.75" hidden="false" customHeight="true" outlineLevel="0" collapsed="false">
      <c r="A774" s="51"/>
      <c r="B774" s="51"/>
      <c r="C774" s="51"/>
      <c r="D774" s="53"/>
      <c r="E774" s="53"/>
      <c r="F774" s="53"/>
      <c r="G774" s="51"/>
      <c r="H774" s="51"/>
      <c r="I774" s="51"/>
    </row>
    <row r="775" customFormat="false" ht="15.75" hidden="false" customHeight="true" outlineLevel="0" collapsed="false">
      <c r="A775" s="51"/>
      <c r="B775" s="51"/>
      <c r="C775" s="51"/>
      <c r="D775" s="53"/>
      <c r="E775" s="53"/>
      <c r="F775" s="53"/>
      <c r="G775" s="51"/>
      <c r="H775" s="51"/>
      <c r="I775" s="51"/>
    </row>
    <row r="776" customFormat="false" ht="15.75" hidden="false" customHeight="true" outlineLevel="0" collapsed="false">
      <c r="A776" s="51"/>
      <c r="B776" s="51"/>
      <c r="C776" s="51"/>
      <c r="D776" s="53"/>
      <c r="E776" s="53"/>
      <c r="F776" s="53"/>
      <c r="G776" s="51"/>
      <c r="H776" s="51"/>
      <c r="I776" s="51"/>
    </row>
    <row r="777" customFormat="false" ht="15.75" hidden="false" customHeight="true" outlineLevel="0" collapsed="false">
      <c r="A777" s="51"/>
      <c r="B777" s="51"/>
      <c r="C777" s="51"/>
      <c r="D777" s="53"/>
      <c r="E777" s="53"/>
      <c r="F777" s="53"/>
      <c r="G777" s="51"/>
      <c r="H777" s="51"/>
      <c r="I777" s="51"/>
    </row>
    <row r="778" customFormat="false" ht="15.75" hidden="false" customHeight="true" outlineLevel="0" collapsed="false">
      <c r="A778" s="51"/>
      <c r="B778" s="51"/>
      <c r="C778" s="51"/>
      <c r="D778" s="53"/>
      <c r="E778" s="53"/>
      <c r="F778" s="53"/>
      <c r="G778" s="51"/>
      <c r="H778" s="51"/>
      <c r="I778" s="51"/>
    </row>
    <row r="779" customFormat="false" ht="15.75" hidden="false" customHeight="true" outlineLevel="0" collapsed="false">
      <c r="A779" s="51"/>
      <c r="B779" s="51"/>
      <c r="C779" s="51"/>
      <c r="D779" s="53"/>
      <c r="E779" s="53"/>
      <c r="F779" s="53"/>
      <c r="G779" s="51"/>
      <c r="H779" s="51"/>
      <c r="I779" s="51"/>
    </row>
    <row r="780" customFormat="false" ht="15.75" hidden="false" customHeight="true" outlineLevel="0" collapsed="false">
      <c r="A780" s="51"/>
      <c r="B780" s="51"/>
      <c r="C780" s="51"/>
      <c r="D780" s="53"/>
      <c r="E780" s="53"/>
      <c r="F780" s="53"/>
      <c r="G780" s="51"/>
      <c r="H780" s="51"/>
      <c r="I780" s="51"/>
    </row>
    <row r="781" customFormat="false" ht="15.75" hidden="false" customHeight="true" outlineLevel="0" collapsed="false">
      <c r="A781" s="51"/>
      <c r="B781" s="51"/>
      <c r="C781" s="51"/>
      <c r="D781" s="53"/>
      <c r="E781" s="53"/>
      <c r="F781" s="53"/>
      <c r="G781" s="51"/>
      <c r="H781" s="51"/>
      <c r="I781" s="51"/>
    </row>
    <row r="782" customFormat="false" ht="15.75" hidden="false" customHeight="true" outlineLevel="0" collapsed="false">
      <c r="A782" s="51"/>
      <c r="B782" s="51"/>
      <c r="C782" s="51"/>
      <c r="D782" s="53"/>
      <c r="E782" s="53"/>
      <c r="F782" s="53"/>
      <c r="G782" s="51"/>
      <c r="H782" s="51"/>
      <c r="I782" s="51"/>
    </row>
    <row r="783" customFormat="false" ht="15.75" hidden="false" customHeight="true" outlineLevel="0" collapsed="false">
      <c r="A783" s="51"/>
      <c r="B783" s="51"/>
      <c r="C783" s="51"/>
      <c r="D783" s="53"/>
      <c r="E783" s="53"/>
      <c r="F783" s="53"/>
      <c r="G783" s="51"/>
      <c r="H783" s="51"/>
      <c r="I783" s="51"/>
    </row>
    <row r="784" customFormat="false" ht="15.75" hidden="false" customHeight="true" outlineLevel="0" collapsed="false">
      <c r="A784" s="51"/>
      <c r="B784" s="51"/>
      <c r="C784" s="51"/>
      <c r="D784" s="53"/>
      <c r="E784" s="53"/>
      <c r="F784" s="53"/>
      <c r="G784" s="51"/>
      <c r="H784" s="51"/>
      <c r="I784" s="51"/>
    </row>
    <row r="785" customFormat="false" ht="15.75" hidden="false" customHeight="true" outlineLevel="0" collapsed="false">
      <c r="A785" s="51"/>
      <c r="B785" s="51"/>
      <c r="C785" s="51"/>
      <c r="D785" s="53"/>
      <c r="E785" s="53"/>
      <c r="F785" s="53"/>
      <c r="G785" s="51"/>
      <c r="H785" s="51"/>
      <c r="I785" s="51"/>
    </row>
    <row r="786" customFormat="false" ht="15.75" hidden="false" customHeight="true" outlineLevel="0" collapsed="false">
      <c r="A786" s="51"/>
      <c r="B786" s="51"/>
      <c r="C786" s="51"/>
      <c r="D786" s="53"/>
      <c r="E786" s="53"/>
      <c r="F786" s="53"/>
      <c r="G786" s="51"/>
      <c r="H786" s="51"/>
      <c r="I786" s="51"/>
    </row>
    <row r="787" customFormat="false" ht="15.75" hidden="false" customHeight="true" outlineLevel="0" collapsed="false">
      <c r="A787" s="51"/>
      <c r="B787" s="51"/>
      <c r="C787" s="51"/>
      <c r="D787" s="53"/>
      <c r="E787" s="53"/>
      <c r="F787" s="53"/>
      <c r="G787" s="51"/>
      <c r="H787" s="51"/>
      <c r="I787" s="51"/>
    </row>
    <row r="788" customFormat="false" ht="15.75" hidden="false" customHeight="true" outlineLevel="0" collapsed="false">
      <c r="A788" s="51"/>
      <c r="B788" s="51"/>
      <c r="C788" s="51"/>
      <c r="D788" s="53"/>
      <c r="E788" s="53"/>
      <c r="F788" s="53"/>
      <c r="G788" s="51"/>
      <c r="H788" s="51"/>
      <c r="I788" s="51"/>
    </row>
    <row r="789" customFormat="false" ht="15.75" hidden="false" customHeight="true" outlineLevel="0" collapsed="false">
      <c r="A789" s="51"/>
      <c r="B789" s="51"/>
      <c r="C789" s="51"/>
      <c r="D789" s="53"/>
      <c r="E789" s="53"/>
      <c r="F789" s="53"/>
      <c r="G789" s="51"/>
      <c r="H789" s="51"/>
      <c r="I789" s="51"/>
    </row>
    <row r="790" customFormat="false" ht="15.75" hidden="false" customHeight="true" outlineLevel="0" collapsed="false">
      <c r="A790" s="51"/>
      <c r="B790" s="51"/>
      <c r="C790" s="51"/>
      <c r="D790" s="53"/>
      <c r="E790" s="53"/>
      <c r="F790" s="53"/>
      <c r="G790" s="51"/>
      <c r="H790" s="51"/>
      <c r="I790" s="51"/>
    </row>
    <row r="791" customFormat="false" ht="15.75" hidden="false" customHeight="true" outlineLevel="0" collapsed="false">
      <c r="A791" s="51"/>
      <c r="B791" s="51"/>
      <c r="C791" s="51"/>
      <c r="D791" s="53"/>
      <c r="E791" s="53"/>
      <c r="F791" s="53"/>
      <c r="G791" s="51"/>
      <c r="H791" s="51"/>
      <c r="I791" s="51"/>
    </row>
    <row r="792" customFormat="false" ht="15.75" hidden="false" customHeight="true" outlineLevel="0" collapsed="false">
      <c r="A792" s="51"/>
      <c r="B792" s="51"/>
      <c r="C792" s="51"/>
      <c r="D792" s="53"/>
      <c r="E792" s="53"/>
      <c r="F792" s="53"/>
      <c r="G792" s="51"/>
      <c r="H792" s="51"/>
      <c r="I792" s="51"/>
    </row>
    <row r="793" customFormat="false" ht="15.75" hidden="false" customHeight="true" outlineLevel="0" collapsed="false">
      <c r="A793" s="51"/>
      <c r="B793" s="51"/>
      <c r="C793" s="51"/>
      <c r="D793" s="53"/>
      <c r="E793" s="53"/>
      <c r="F793" s="53"/>
      <c r="G793" s="51"/>
      <c r="H793" s="51"/>
      <c r="I793" s="51"/>
    </row>
    <row r="794" customFormat="false" ht="15.75" hidden="false" customHeight="true" outlineLevel="0" collapsed="false">
      <c r="A794" s="51"/>
      <c r="B794" s="51"/>
      <c r="C794" s="51"/>
      <c r="D794" s="53"/>
      <c r="E794" s="53"/>
      <c r="F794" s="53"/>
      <c r="G794" s="51"/>
      <c r="H794" s="51"/>
      <c r="I794" s="51"/>
    </row>
    <row r="795" customFormat="false" ht="15.75" hidden="false" customHeight="true" outlineLevel="0" collapsed="false">
      <c r="A795" s="51"/>
      <c r="B795" s="51"/>
      <c r="C795" s="51"/>
      <c r="D795" s="53"/>
      <c r="E795" s="53"/>
      <c r="F795" s="53"/>
      <c r="G795" s="51"/>
      <c r="H795" s="51"/>
      <c r="I795" s="51"/>
    </row>
    <row r="796" customFormat="false" ht="15.75" hidden="false" customHeight="true" outlineLevel="0" collapsed="false">
      <c r="A796" s="51"/>
      <c r="B796" s="51"/>
      <c r="C796" s="51"/>
      <c r="D796" s="53"/>
      <c r="E796" s="53"/>
      <c r="F796" s="53"/>
      <c r="G796" s="51"/>
      <c r="H796" s="51"/>
      <c r="I796" s="51"/>
    </row>
    <row r="797" customFormat="false" ht="15.75" hidden="false" customHeight="true" outlineLevel="0" collapsed="false">
      <c r="A797" s="51"/>
      <c r="B797" s="51"/>
      <c r="C797" s="51"/>
      <c r="D797" s="53"/>
      <c r="E797" s="53"/>
      <c r="F797" s="53"/>
      <c r="G797" s="51"/>
      <c r="H797" s="51"/>
      <c r="I797" s="51"/>
    </row>
    <row r="798" customFormat="false" ht="15.75" hidden="false" customHeight="true" outlineLevel="0" collapsed="false">
      <c r="A798" s="51"/>
      <c r="B798" s="51"/>
      <c r="C798" s="51"/>
      <c r="D798" s="53"/>
      <c r="E798" s="53"/>
      <c r="F798" s="53"/>
      <c r="G798" s="51"/>
      <c r="H798" s="51"/>
      <c r="I798" s="51"/>
    </row>
    <row r="799" customFormat="false" ht="15.75" hidden="false" customHeight="true" outlineLevel="0" collapsed="false">
      <c r="A799" s="51"/>
      <c r="B799" s="51"/>
      <c r="C799" s="51"/>
      <c r="D799" s="53"/>
      <c r="E799" s="53"/>
      <c r="F799" s="53"/>
      <c r="G799" s="51"/>
      <c r="H799" s="51"/>
      <c r="I799" s="51"/>
    </row>
    <row r="800" customFormat="false" ht="15.75" hidden="false" customHeight="true" outlineLevel="0" collapsed="false">
      <c r="A800" s="51"/>
      <c r="B800" s="51"/>
      <c r="C800" s="51"/>
      <c r="D800" s="53"/>
      <c r="E800" s="53"/>
      <c r="F800" s="53"/>
      <c r="G800" s="51"/>
      <c r="H800" s="51"/>
      <c r="I800" s="51"/>
    </row>
    <row r="801" customFormat="false" ht="15.75" hidden="false" customHeight="true" outlineLevel="0" collapsed="false">
      <c r="A801" s="51"/>
      <c r="B801" s="51"/>
      <c r="C801" s="51"/>
      <c r="D801" s="53"/>
      <c r="E801" s="53"/>
      <c r="F801" s="53"/>
      <c r="G801" s="51"/>
      <c r="H801" s="51"/>
      <c r="I801" s="51"/>
    </row>
    <row r="802" customFormat="false" ht="15.75" hidden="false" customHeight="true" outlineLevel="0" collapsed="false">
      <c r="A802" s="51"/>
      <c r="B802" s="51"/>
      <c r="C802" s="51"/>
      <c r="D802" s="53"/>
      <c r="E802" s="53"/>
      <c r="F802" s="53"/>
      <c r="G802" s="51"/>
      <c r="H802" s="51"/>
      <c r="I802" s="51"/>
    </row>
    <row r="803" customFormat="false" ht="15.75" hidden="false" customHeight="true" outlineLevel="0" collapsed="false">
      <c r="A803" s="51"/>
      <c r="B803" s="51"/>
      <c r="C803" s="51"/>
      <c r="D803" s="53"/>
      <c r="E803" s="53"/>
      <c r="F803" s="53"/>
      <c r="G803" s="51"/>
      <c r="H803" s="51"/>
      <c r="I803" s="51"/>
    </row>
    <row r="804" customFormat="false" ht="15.75" hidden="false" customHeight="true" outlineLevel="0" collapsed="false">
      <c r="A804" s="51"/>
      <c r="B804" s="51"/>
      <c r="C804" s="51"/>
      <c r="D804" s="53"/>
      <c r="E804" s="53"/>
      <c r="F804" s="53"/>
      <c r="G804" s="51"/>
      <c r="H804" s="51"/>
      <c r="I804" s="51"/>
    </row>
    <row r="805" customFormat="false" ht="15.75" hidden="false" customHeight="true" outlineLevel="0" collapsed="false">
      <c r="A805" s="51"/>
      <c r="B805" s="51"/>
      <c r="C805" s="51"/>
      <c r="D805" s="53"/>
      <c r="E805" s="53"/>
      <c r="F805" s="53"/>
      <c r="G805" s="51"/>
      <c r="H805" s="51"/>
      <c r="I805" s="51"/>
    </row>
    <row r="806" customFormat="false" ht="15.75" hidden="false" customHeight="true" outlineLevel="0" collapsed="false">
      <c r="A806" s="51"/>
      <c r="B806" s="51"/>
      <c r="C806" s="51"/>
      <c r="D806" s="53"/>
      <c r="E806" s="53"/>
      <c r="F806" s="53"/>
      <c r="G806" s="51"/>
      <c r="H806" s="51"/>
      <c r="I806" s="51"/>
    </row>
    <row r="807" customFormat="false" ht="15.75" hidden="false" customHeight="true" outlineLevel="0" collapsed="false">
      <c r="A807" s="51"/>
      <c r="B807" s="51"/>
      <c r="C807" s="51"/>
      <c r="D807" s="53"/>
      <c r="E807" s="53"/>
      <c r="F807" s="53"/>
      <c r="G807" s="51"/>
      <c r="H807" s="51"/>
      <c r="I807" s="51"/>
    </row>
    <row r="808" customFormat="false" ht="15.75" hidden="false" customHeight="true" outlineLevel="0" collapsed="false">
      <c r="A808" s="51"/>
      <c r="B808" s="51"/>
      <c r="C808" s="51"/>
      <c r="D808" s="53"/>
      <c r="E808" s="53"/>
      <c r="F808" s="53"/>
      <c r="G808" s="51"/>
      <c r="H808" s="51"/>
      <c r="I808" s="51"/>
    </row>
    <row r="809" customFormat="false" ht="15.75" hidden="false" customHeight="true" outlineLevel="0" collapsed="false">
      <c r="A809" s="51"/>
      <c r="B809" s="51"/>
      <c r="C809" s="51"/>
      <c r="D809" s="53"/>
      <c r="E809" s="53"/>
      <c r="F809" s="53"/>
      <c r="G809" s="51"/>
      <c r="H809" s="51"/>
      <c r="I809" s="51"/>
    </row>
    <row r="810" customFormat="false" ht="15.75" hidden="false" customHeight="true" outlineLevel="0" collapsed="false">
      <c r="A810" s="51"/>
      <c r="B810" s="51"/>
      <c r="C810" s="51"/>
      <c r="D810" s="53"/>
      <c r="E810" s="53"/>
      <c r="F810" s="53"/>
      <c r="G810" s="51"/>
      <c r="H810" s="51"/>
      <c r="I810" s="51"/>
    </row>
    <row r="811" customFormat="false" ht="15.75" hidden="false" customHeight="true" outlineLevel="0" collapsed="false">
      <c r="A811" s="51"/>
      <c r="B811" s="51"/>
      <c r="C811" s="51"/>
      <c r="D811" s="53"/>
      <c r="E811" s="53"/>
      <c r="F811" s="53"/>
      <c r="G811" s="51"/>
      <c r="H811" s="51"/>
      <c r="I811" s="51"/>
    </row>
    <row r="812" customFormat="false" ht="15.75" hidden="false" customHeight="true" outlineLevel="0" collapsed="false">
      <c r="A812" s="51"/>
      <c r="B812" s="51"/>
      <c r="C812" s="51"/>
      <c r="D812" s="53"/>
      <c r="E812" s="53"/>
      <c r="F812" s="53"/>
      <c r="G812" s="51"/>
      <c r="H812" s="51"/>
      <c r="I812" s="51"/>
    </row>
    <row r="813" customFormat="false" ht="15.75" hidden="false" customHeight="true" outlineLevel="0" collapsed="false">
      <c r="A813" s="51"/>
      <c r="B813" s="51"/>
      <c r="C813" s="51"/>
      <c r="D813" s="53"/>
      <c r="E813" s="53"/>
      <c r="F813" s="53"/>
      <c r="G813" s="51"/>
      <c r="H813" s="51"/>
      <c r="I813" s="51"/>
    </row>
    <row r="814" customFormat="false" ht="15.75" hidden="false" customHeight="true" outlineLevel="0" collapsed="false">
      <c r="A814" s="51"/>
      <c r="B814" s="51"/>
      <c r="C814" s="51"/>
      <c r="D814" s="53"/>
      <c r="E814" s="53"/>
      <c r="F814" s="53"/>
      <c r="G814" s="51"/>
      <c r="H814" s="51"/>
      <c r="I814" s="51"/>
    </row>
    <row r="815" customFormat="false" ht="15.75" hidden="false" customHeight="true" outlineLevel="0" collapsed="false">
      <c r="A815" s="51"/>
      <c r="B815" s="51"/>
      <c r="C815" s="51"/>
      <c r="D815" s="53"/>
      <c r="E815" s="53"/>
      <c r="F815" s="53"/>
      <c r="G815" s="51"/>
      <c r="H815" s="51"/>
      <c r="I815" s="51"/>
    </row>
    <row r="816" customFormat="false" ht="15.75" hidden="false" customHeight="true" outlineLevel="0" collapsed="false">
      <c r="A816" s="51"/>
      <c r="B816" s="51"/>
      <c r="C816" s="51"/>
      <c r="D816" s="53"/>
      <c r="E816" s="53"/>
      <c r="F816" s="53"/>
      <c r="G816" s="51"/>
      <c r="H816" s="51"/>
      <c r="I816" s="51"/>
    </row>
    <row r="817" customFormat="false" ht="15.75" hidden="false" customHeight="true" outlineLevel="0" collapsed="false">
      <c r="A817" s="51"/>
      <c r="B817" s="51"/>
      <c r="C817" s="51"/>
      <c r="D817" s="53"/>
      <c r="E817" s="53"/>
      <c r="F817" s="53"/>
      <c r="G817" s="51"/>
      <c r="H817" s="51"/>
      <c r="I817" s="51"/>
    </row>
    <row r="818" customFormat="false" ht="15.75" hidden="false" customHeight="true" outlineLevel="0" collapsed="false">
      <c r="A818" s="51"/>
      <c r="B818" s="51"/>
      <c r="C818" s="51"/>
      <c r="D818" s="53"/>
      <c r="E818" s="53"/>
      <c r="F818" s="53"/>
      <c r="G818" s="51"/>
      <c r="H818" s="51"/>
      <c r="I818" s="51"/>
    </row>
    <row r="819" customFormat="false" ht="15.75" hidden="false" customHeight="true" outlineLevel="0" collapsed="false">
      <c r="A819" s="51"/>
      <c r="B819" s="51"/>
      <c r="C819" s="51"/>
      <c r="D819" s="53"/>
      <c r="E819" s="53"/>
      <c r="F819" s="53"/>
      <c r="G819" s="51"/>
      <c r="H819" s="51"/>
      <c r="I819" s="51"/>
    </row>
    <row r="820" customFormat="false" ht="15.75" hidden="false" customHeight="true" outlineLevel="0" collapsed="false">
      <c r="A820" s="51"/>
      <c r="B820" s="51"/>
      <c r="C820" s="51"/>
      <c r="D820" s="53"/>
      <c r="E820" s="53"/>
      <c r="F820" s="53"/>
      <c r="G820" s="51"/>
      <c r="H820" s="51"/>
      <c r="I820" s="51"/>
    </row>
    <row r="821" customFormat="false" ht="15.75" hidden="false" customHeight="true" outlineLevel="0" collapsed="false">
      <c r="A821" s="51"/>
      <c r="B821" s="51"/>
      <c r="C821" s="51"/>
      <c r="D821" s="53"/>
      <c r="E821" s="53"/>
      <c r="F821" s="53"/>
      <c r="G821" s="51"/>
      <c r="H821" s="51"/>
      <c r="I821" s="51"/>
    </row>
    <row r="822" customFormat="false" ht="15.75" hidden="false" customHeight="true" outlineLevel="0" collapsed="false">
      <c r="A822" s="51"/>
      <c r="B822" s="51"/>
      <c r="C822" s="51"/>
      <c r="D822" s="53"/>
      <c r="E822" s="53"/>
      <c r="F822" s="53"/>
      <c r="G822" s="51"/>
      <c r="H822" s="51"/>
      <c r="I822" s="51"/>
    </row>
    <row r="823" customFormat="false" ht="15.75" hidden="false" customHeight="true" outlineLevel="0" collapsed="false">
      <c r="A823" s="51"/>
      <c r="B823" s="51"/>
      <c r="C823" s="51"/>
      <c r="D823" s="53"/>
      <c r="E823" s="53"/>
      <c r="F823" s="53"/>
      <c r="G823" s="51"/>
      <c r="H823" s="51"/>
      <c r="I823" s="51"/>
    </row>
    <row r="824" customFormat="false" ht="15.75" hidden="false" customHeight="true" outlineLevel="0" collapsed="false">
      <c r="A824" s="51"/>
      <c r="B824" s="51"/>
      <c r="C824" s="51"/>
      <c r="D824" s="53"/>
      <c r="E824" s="53"/>
      <c r="F824" s="53"/>
      <c r="G824" s="51"/>
      <c r="H824" s="51"/>
      <c r="I824" s="51"/>
    </row>
    <row r="825" customFormat="false" ht="15.75" hidden="false" customHeight="true" outlineLevel="0" collapsed="false">
      <c r="A825" s="51"/>
      <c r="B825" s="51"/>
      <c r="C825" s="51"/>
      <c r="D825" s="53"/>
      <c r="E825" s="53"/>
      <c r="F825" s="53"/>
      <c r="G825" s="51"/>
      <c r="H825" s="51"/>
      <c r="I825" s="51"/>
    </row>
    <row r="826" customFormat="false" ht="15.75" hidden="false" customHeight="true" outlineLevel="0" collapsed="false">
      <c r="A826" s="51"/>
      <c r="B826" s="51"/>
      <c r="C826" s="51"/>
      <c r="D826" s="53"/>
      <c r="E826" s="53"/>
      <c r="F826" s="53"/>
      <c r="G826" s="51"/>
      <c r="H826" s="51"/>
      <c r="I826" s="51"/>
    </row>
    <row r="827" customFormat="false" ht="15.75" hidden="false" customHeight="true" outlineLevel="0" collapsed="false">
      <c r="A827" s="51"/>
      <c r="B827" s="51"/>
      <c r="C827" s="51"/>
      <c r="D827" s="53"/>
      <c r="E827" s="53"/>
      <c r="F827" s="53"/>
      <c r="G827" s="51"/>
      <c r="H827" s="51"/>
      <c r="I827" s="51"/>
    </row>
    <row r="828" customFormat="false" ht="15.75" hidden="false" customHeight="true" outlineLevel="0" collapsed="false">
      <c r="A828" s="51"/>
      <c r="B828" s="51"/>
      <c r="C828" s="51"/>
      <c r="D828" s="53"/>
      <c r="E828" s="53"/>
      <c r="F828" s="53"/>
      <c r="G828" s="51"/>
      <c r="H828" s="51"/>
      <c r="I828" s="51"/>
    </row>
    <row r="829" customFormat="false" ht="15.75" hidden="false" customHeight="true" outlineLevel="0" collapsed="false">
      <c r="A829" s="51"/>
      <c r="B829" s="51"/>
      <c r="C829" s="51"/>
      <c r="D829" s="53"/>
      <c r="E829" s="53"/>
      <c r="F829" s="53"/>
      <c r="G829" s="51"/>
      <c r="H829" s="51"/>
      <c r="I829" s="51"/>
    </row>
    <row r="830" customFormat="false" ht="15.75" hidden="false" customHeight="true" outlineLevel="0" collapsed="false">
      <c r="A830" s="51"/>
      <c r="B830" s="51"/>
      <c r="C830" s="51"/>
      <c r="D830" s="53"/>
      <c r="E830" s="53"/>
      <c r="F830" s="53"/>
      <c r="G830" s="51"/>
      <c r="H830" s="51"/>
      <c r="I830" s="51"/>
    </row>
    <row r="831" customFormat="false" ht="15.75" hidden="false" customHeight="true" outlineLevel="0" collapsed="false">
      <c r="A831" s="51"/>
      <c r="B831" s="51"/>
      <c r="C831" s="51"/>
      <c r="D831" s="53"/>
      <c r="E831" s="53"/>
      <c r="F831" s="53"/>
      <c r="G831" s="51"/>
      <c r="H831" s="51"/>
      <c r="I831" s="51"/>
    </row>
    <row r="832" customFormat="false" ht="15.75" hidden="false" customHeight="true" outlineLevel="0" collapsed="false">
      <c r="A832" s="51"/>
      <c r="B832" s="51"/>
      <c r="C832" s="51"/>
      <c r="D832" s="53"/>
      <c r="E832" s="53"/>
      <c r="F832" s="53"/>
      <c r="G832" s="51"/>
      <c r="H832" s="51"/>
      <c r="I832" s="51"/>
    </row>
    <row r="833" customFormat="false" ht="15.75" hidden="false" customHeight="true" outlineLevel="0" collapsed="false">
      <c r="A833" s="51"/>
      <c r="B833" s="51"/>
      <c r="C833" s="51"/>
      <c r="D833" s="53"/>
      <c r="E833" s="53"/>
      <c r="F833" s="53"/>
      <c r="G833" s="51"/>
      <c r="H833" s="51"/>
      <c r="I833" s="51"/>
    </row>
    <row r="834" customFormat="false" ht="15.75" hidden="false" customHeight="true" outlineLevel="0" collapsed="false">
      <c r="A834" s="51"/>
      <c r="B834" s="51"/>
      <c r="C834" s="51"/>
      <c r="D834" s="53"/>
      <c r="E834" s="53"/>
      <c r="F834" s="53"/>
      <c r="G834" s="51"/>
      <c r="H834" s="51"/>
      <c r="I834" s="51"/>
    </row>
    <row r="835" customFormat="false" ht="15.75" hidden="false" customHeight="true" outlineLevel="0" collapsed="false">
      <c r="A835" s="51"/>
      <c r="B835" s="51"/>
      <c r="C835" s="51"/>
      <c r="D835" s="53"/>
      <c r="E835" s="53"/>
      <c r="F835" s="53"/>
      <c r="G835" s="51"/>
      <c r="H835" s="51"/>
      <c r="I835" s="51"/>
    </row>
    <row r="836" customFormat="false" ht="15.75" hidden="false" customHeight="true" outlineLevel="0" collapsed="false">
      <c r="A836" s="51"/>
      <c r="B836" s="51"/>
      <c r="C836" s="51"/>
      <c r="D836" s="53"/>
      <c r="E836" s="53"/>
      <c r="F836" s="53"/>
      <c r="G836" s="51"/>
      <c r="H836" s="51"/>
      <c r="I836" s="51"/>
    </row>
    <row r="837" customFormat="false" ht="15.75" hidden="false" customHeight="true" outlineLevel="0" collapsed="false">
      <c r="A837" s="51"/>
      <c r="B837" s="51"/>
      <c r="C837" s="51"/>
      <c r="D837" s="53"/>
      <c r="E837" s="53"/>
      <c r="F837" s="53"/>
      <c r="G837" s="51"/>
      <c r="H837" s="51"/>
      <c r="I837" s="51"/>
    </row>
    <row r="838" customFormat="false" ht="15.75" hidden="false" customHeight="true" outlineLevel="0" collapsed="false">
      <c r="A838" s="51"/>
      <c r="B838" s="51"/>
      <c r="C838" s="51"/>
      <c r="D838" s="53"/>
      <c r="E838" s="53"/>
      <c r="F838" s="53"/>
      <c r="G838" s="51"/>
      <c r="H838" s="51"/>
      <c r="I838" s="51"/>
    </row>
    <row r="839" customFormat="false" ht="15.75" hidden="false" customHeight="true" outlineLevel="0" collapsed="false">
      <c r="A839" s="51"/>
      <c r="B839" s="51"/>
      <c r="C839" s="51"/>
      <c r="D839" s="53"/>
      <c r="E839" s="53"/>
      <c r="F839" s="53"/>
      <c r="G839" s="51"/>
      <c r="H839" s="51"/>
      <c r="I839" s="51"/>
    </row>
    <row r="840" customFormat="false" ht="15.75" hidden="false" customHeight="true" outlineLevel="0" collapsed="false">
      <c r="A840" s="51"/>
      <c r="B840" s="51"/>
      <c r="C840" s="51"/>
      <c r="D840" s="53"/>
      <c r="E840" s="53"/>
      <c r="F840" s="53"/>
      <c r="G840" s="51"/>
      <c r="H840" s="51"/>
      <c r="I840" s="51"/>
    </row>
    <row r="841" customFormat="false" ht="15.75" hidden="false" customHeight="true" outlineLevel="0" collapsed="false">
      <c r="A841" s="51"/>
      <c r="B841" s="51"/>
      <c r="C841" s="51"/>
      <c r="D841" s="53"/>
      <c r="E841" s="53"/>
      <c r="F841" s="53"/>
      <c r="G841" s="51"/>
      <c r="H841" s="51"/>
      <c r="I841" s="51"/>
    </row>
    <row r="842" customFormat="false" ht="15.75" hidden="false" customHeight="true" outlineLevel="0" collapsed="false">
      <c r="A842" s="51"/>
      <c r="B842" s="51"/>
      <c r="C842" s="51"/>
      <c r="D842" s="53"/>
      <c r="E842" s="53"/>
      <c r="F842" s="53"/>
      <c r="G842" s="51"/>
      <c r="H842" s="51"/>
      <c r="I842" s="51"/>
    </row>
    <row r="843" customFormat="false" ht="15.75" hidden="false" customHeight="true" outlineLevel="0" collapsed="false">
      <c r="A843" s="51"/>
      <c r="B843" s="51"/>
      <c r="C843" s="51"/>
      <c r="D843" s="53"/>
      <c r="E843" s="53"/>
      <c r="F843" s="53"/>
      <c r="G843" s="51"/>
      <c r="H843" s="51"/>
      <c r="I843" s="51"/>
    </row>
    <row r="844" customFormat="false" ht="15.75" hidden="false" customHeight="true" outlineLevel="0" collapsed="false">
      <c r="A844" s="51"/>
      <c r="B844" s="51"/>
      <c r="C844" s="51"/>
      <c r="D844" s="53"/>
      <c r="E844" s="53"/>
      <c r="F844" s="53"/>
      <c r="G844" s="51"/>
      <c r="H844" s="51"/>
      <c r="I844" s="51"/>
    </row>
    <row r="845" customFormat="false" ht="15.75" hidden="false" customHeight="true" outlineLevel="0" collapsed="false">
      <c r="A845" s="51"/>
      <c r="B845" s="51"/>
      <c r="C845" s="51"/>
      <c r="D845" s="53"/>
      <c r="E845" s="53"/>
      <c r="F845" s="53"/>
      <c r="G845" s="51"/>
      <c r="H845" s="51"/>
      <c r="I845" s="51"/>
    </row>
    <row r="846" customFormat="false" ht="15.75" hidden="false" customHeight="true" outlineLevel="0" collapsed="false">
      <c r="A846" s="51"/>
      <c r="B846" s="51"/>
      <c r="C846" s="51"/>
      <c r="D846" s="53"/>
      <c r="E846" s="53"/>
      <c r="F846" s="53"/>
      <c r="G846" s="51"/>
      <c r="H846" s="51"/>
      <c r="I846" s="51"/>
    </row>
    <row r="847" customFormat="false" ht="15.75" hidden="false" customHeight="true" outlineLevel="0" collapsed="false">
      <c r="A847" s="51"/>
      <c r="B847" s="51"/>
      <c r="C847" s="51"/>
      <c r="D847" s="53"/>
      <c r="E847" s="53"/>
      <c r="F847" s="53"/>
      <c r="G847" s="51"/>
      <c r="H847" s="51"/>
      <c r="I847" s="51"/>
    </row>
    <row r="848" customFormat="false" ht="15.75" hidden="false" customHeight="true" outlineLevel="0" collapsed="false">
      <c r="A848" s="51"/>
      <c r="B848" s="51"/>
      <c r="C848" s="51"/>
      <c r="D848" s="53"/>
      <c r="E848" s="53"/>
      <c r="F848" s="53"/>
      <c r="G848" s="51"/>
      <c r="H848" s="51"/>
      <c r="I848" s="51"/>
    </row>
    <row r="849" customFormat="false" ht="15.75" hidden="false" customHeight="true" outlineLevel="0" collapsed="false">
      <c r="A849" s="51"/>
      <c r="B849" s="51"/>
      <c r="C849" s="51"/>
      <c r="D849" s="53"/>
      <c r="E849" s="53"/>
      <c r="F849" s="53"/>
      <c r="G849" s="51"/>
      <c r="H849" s="51"/>
      <c r="I849" s="51"/>
    </row>
    <row r="850" customFormat="false" ht="15.75" hidden="false" customHeight="true" outlineLevel="0" collapsed="false">
      <c r="A850" s="51"/>
      <c r="B850" s="51"/>
      <c r="C850" s="51"/>
      <c r="D850" s="53"/>
      <c r="E850" s="53"/>
      <c r="F850" s="53"/>
      <c r="G850" s="51"/>
      <c r="H850" s="51"/>
      <c r="I850" s="51"/>
    </row>
    <row r="851" customFormat="false" ht="15.75" hidden="false" customHeight="true" outlineLevel="0" collapsed="false">
      <c r="A851" s="51"/>
      <c r="B851" s="51"/>
      <c r="C851" s="51"/>
      <c r="D851" s="53"/>
      <c r="E851" s="53"/>
      <c r="F851" s="53"/>
      <c r="G851" s="51"/>
      <c r="H851" s="51"/>
      <c r="I851" s="51"/>
    </row>
    <row r="852" customFormat="false" ht="15.75" hidden="false" customHeight="true" outlineLevel="0" collapsed="false">
      <c r="A852" s="51"/>
      <c r="B852" s="51"/>
      <c r="C852" s="51"/>
      <c r="D852" s="53"/>
      <c r="E852" s="53"/>
      <c r="F852" s="53"/>
      <c r="G852" s="51"/>
      <c r="H852" s="51"/>
      <c r="I852" s="51"/>
    </row>
    <row r="853" customFormat="false" ht="15.75" hidden="false" customHeight="true" outlineLevel="0" collapsed="false">
      <c r="A853" s="51"/>
      <c r="B853" s="51"/>
      <c r="C853" s="51"/>
      <c r="D853" s="53"/>
      <c r="E853" s="53"/>
      <c r="F853" s="53"/>
      <c r="G853" s="51"/>
      <c r="H853" s="51"/>
      <c r="I853" s="51"/>
    </row>
    <row r="854" customFormat="false" ht="15.75" hidden="false" customHeight="true" outlineLevel="0" collapsed="false">
      <c r="A854" s="51"/>
      <c r="B854" s="51"/>
      <c r="C854" s="51"/>
      <c r="D854" s="53"/>
      <c r="E854" s="53"/>
      <c r="F854" s="53"/>
      <c r="G854" s="51"/>
      <c r="H854" s="51"/>
      <c r="I854" s="51"/>
    </row>
    <row r="855" customFormat="false" ht="15.75" hidden="false" customHeight="true" outlineLevel="0" collapsed="false">
      <c r="A855" s="51"/>
      <c r="B855" s="51"/>
      <c r="C855" s="51"/>
      <c r="D855" s="53"/>
      <c r="E855" s="53"/>
      <c r="F855" s="53"/>
      <c r="G855" s="51"/>
      <c r="H855" s="51"/>
      <c r="I855" s="51"/>
    </row>
    <row r="856" customFormat="false" ht="15.75" hidden="false" customHeight="true" outlineLevel="0" collapsed="false">
      <c r="A856" s="51"/>
      <c r="B856" s="51"/>
      <c r="C856" s="51"/>
      <c r="D856" s="53"/>
      <c r="E856" s="53"/>
      <c r="F856" s="53"/>
      <c r="G856" s="51"/>
      <c r="H856" s="51"/>
      <c r="I856" s="51"/>
    </row>
    <row r="857" customFormat="false" ht="15.75" hidden="false" customHeight="true" outlineLevel="0" collapsed="false">
      <c r="A857" s="51"/>
      <c r="B857" s="51"/>
      <c r="C857" s="51"/>
      <c r="D857" s="53"/>
      <c r="E857" s="53"/>
      <c r="F857" s="53"/>
      <c r="G857" s="51"/>
      <c r="H857" s="51"/>
      <c r="I857" s="51"/>
    </row>
    <row r="858" customFormat="false" ht="15.75" hidden="false" customHeight="true" outlineLevel="0" collapsed="false">
      <c r="A858" s="51"/>
      <c r="B858" s="51"/>
      <c r="C858" s="51"/>
      <c r="D858" s="53"/>
      <c r="E858" s="53"/>
      <c r="F858" s="53"/>
      <c r="G858" s="51"/>
      <c r="H858" s="51"/>
      <c r="I858" s="51"/>
    </row>
    <row r="859" customFormat="false" ht="15.75" hidden="false" customHeight="true" outlineLevel="0" collapsed="false">
      <c r="A859" s="51"/>
      <c r="B859" s="51"/>
      <c r="C859" s="51"/>
      <c r="D859" s="53"/>
      <c r="E859" s="53"/>
      <c r="F859" s="53"/>
      <c r="G859" s="51"/>
      <c r="H859" s="51"/>
      <c r="I859" s="51"/>
    </row>
    <row r="860" customFormat="false" ht="15.75" hidden="false" customHeight="true" outlineLevel="0" collapsed="false">
      <c r="A860" s="51"/>
      <c r="B860" s="51"/>
      <c r="C860" s="51"/>
      <c r="D860" s="53"/>
      <c r="E860" s="53"/>
      <c r="F860" s="53"/>
      <c r="G860" s="51"/>
      <c r="H860" s="51"/>
      <c r="I860" s="51"/>
    </row>
    <row r="861" customFormat="false" ht="15.75" hidden="false" customHeight="true" outlineLevel="0" collapsed="false">
      <c r="A861" s="51"/>
      <c r="B861" s="51"/>
      <c r="C861" s="51"/>
      <c r="D861" s="53"/>
      <c r="E861" s="53"/>
      <c r="F861" s="53"/>
      <c r="G861" s="51"/>
      <c r="H861" s="51"/>
      <c r="I861" s="51"/>
    </row>
    <row r="862" customFormat="false" ht="15.75" hidden="false" customHeight="true" outlineLevel="0" collapsed="false">
      <c r="A862" s="51"/>
      <c r="B862" s="51"/>
      <c r="C862" s="51"/>
      <c r="D862" s="53"/>
      <c r="E862" s="53"/>
      <c r="F862" s="53"/>
      <c r="G862" s="51"/>
      <c r="H862" s="51"/>
      <c r="I862" s="51"/>
    </row>
    <row r="863" customFormat="false" ht="15.75" hidden="false" customHeight="true" outlineLevel="0" collapsed="false">
      <c r="A863" s="51"/>
      <c r="B863" s="51"/>
      <c r="C863" s="51"/>
      <c r="D863" s="53"/>
      <c r="E863" s="53"/>
      <c r="F863" s="53"/>
      <c r="G863" s="51"/>
      <c r="H863" s="51"/>
      <c r="I863" s="51"/>
    </row>
    <row r="864" customFormat="false" ht="15.75" hidden="false" customHeight="true" outlineLevel="0" collapsed="false">
      <c r="A864" s="51"/>
      <c r="B864" s="51"/>
      <c r="C864" s="51"/>
      <c r="D864" s="53"/>
      <c r="E864" s="53"/>
      <c r="F864" s="53"/>
      <c r="G864" s="51"/>
      <c r="H864" s="51"/>
      <c r="I864" s="51"/>
    </row>
    <row r="865" customFormat="false" ht="15.75" hidden="false" customHeight="true" outlineLevel="0" collapsed="false">
      <c r="A865" s="51"/>
      <c r="B865" s="51"/>
      <c r="C865" s="51"/>
      <c r="D865" s="53"/>
      <c r="E865" s="53"/>
      <c r="F865" s="53"/>
      <c r="G865" s="51"/>
      <c r="H865" s="51"/>
      <c r="I865" s="51"/>
    </row>
    <row r="866" customFormat="false" ht="15.75" hidden="false" customHeight="true" outlineLevel="0" collapsed="false">
      <c r="A866" s="51"/>
      <c r="B866" s="51"/>
      <c r="C866" s="51"/>
      <c r="D866" s="53"/>
      <c r="E866" s="53"/>
      <c r="F866" s="53"/>
      <c r="G866" s="51"/>
      <c r="H866" s="51"/>
      <c r="I866" s="51"/>
    </row>
    <row r="867" customFormat="false" ht="15.75" hidden="false" customHeight="true" outlineLevel="0" collapsed="false">
      <c r="A867" s="51"/>
      <c r="B867" s="51"/>
      <c r="C867" s="51"/>
      <c r="D867" s="53"/>
      <c r="E867" s="53"/>
      <c r="F867" s="53"/>
      <c r="G867" s="51"/>
      <c r="H867" s="51"/>
      <c r="I867" s="51"/>
    </row>
    <row r="868" customFormat="false" ht="15.75" hidden="false" customHeight="true" outlineLevel="0" collapsed="false">
      <c r="A868" s="51"/>
      <c r="B868" s="51"/>
      <c r="C868" s="51"/>
      <c r="D868" s="53"/>
      <c r="E868" s="53"/>
      <c r="F868" s="53"/>
      <c r="G868" s="51"/>
      <c r="H868" s="51"/>
      <c r="I868" s="51"/>
    </row>
    <row r="869" customFormat="false" ht="15.75" hidden="false" customHeight="true" outlineLevel="0" collapsed="false">
      <c r="A869" s="51"/>
      <c r="B869" s="51"/>
      <c r="C869" s="51"/>
      <c r="D869" s="53"/>
      <c r="E869" s="53"/>
      <c r="F869" s="53"/>
      <c r="G869" s="51"/>
      <c r="H869" s="51"/>
      <c r="I869" s="51"/>
    </row>
    <row r="870" customFormat="false" ht="15.75" hidden="false" customHeight="true" outlineLevel="0" collapsed="false">
      <c r="A870" s="51"/>
      <c r="B870" s="51"/>
      <c r="C870" s="51"/>
      <c r="D870" s="53"/>
      <c r="E870" s="53"/>
      <c r="F870" s="53"/>
      <c r="G870" s="51"/>
      <c r="H870" s="51"/>
      <c r="I870" s="51"/>
    </row>
    <row r="871" customFormat="false" ht="15.75" hidden="false" customHeight="true" outlineLevel="0" collapsed="false">
      <c r="A871" s="51"/>
      <c r="B871" s="51"/>
      <c r="C871" s="51"/>
      <c r="D871" s="53"/>
      <c r="E871" s="53"/>
      <c r="F871" s="53"/>
      <c r="G871" s="51"/>
      <c r="H871" s="51"/>
      <c r="I871" s="51"/>
    </row>
    <row r="872" customFormat="false" ht="15.75" hidden="false" customHeight="true" outlineLevel="0" collapsed="false">
      <c r="A872" s="51"/>
      <c r="B872" s="51"/>
      <c r="C872" s="51"/>
      <c r="D872" s="53"/>
      <c r="E872" s="53"/>
      <c r="F872" s="53"/>
      <c r="G872" s="51"/>
      <c r="H872" s="51"/>
      <c r="I872" s="51"/>
    </row>
    <row r="873" customFormat="false" ht="15.75" hidden="false" customHeight="true" outlineLevel="0" collapsed="false">
      <c r="A873" s="51"/>
      <c r="B873" s="51"/>
      <c r="C873" s="51"/>
      <c r="D873" s="53"/>
      <c r="E873" s="53"/>
      <c r="F873" s="53"/>
      <c r="G873" s="51"/>
      <c r="H873" s="51"/>
      <c r="I873" s="51"/>
    </row>
    <row r="874" customFormat="false" ht="15.75" hidden="false" customHeight="true" outlineLevel="0" collapsed="false">
      <c r="A874" s="51"/>
      <c r="B874" s="51"/>
      <c r="C874" s="51"/>
      <c r="D874" s="53"/>
      <c r="E874" s="53"/>
      <c r="F874" s="53"/>
      <c r="G874" s="51"/>
      <c r="H874" s="51"/>
      <c r="I874" s="51"/>
    </row>
    <row r="875" customFormat="false" ht="15.75" hidden="false" customHeight="true" outlineLevel="0" collapsed="false">
      <c r="A875" s="51"/>
      <c r="B875" s="51"/>
      <c r="C875" s="51"/>
      <c r="D875" s="53"/>
      <c r="E875" s="53"/>
      <c r="F875" s="53"/>
      <c r="G875" s="51"/>
      <c r="H875" s="51"/>
      <c r="I875" s="51"/>
    </row>
    <row r="876" customFormat="false" ht="15.75" hidden="false" customHeight="true" outlineLevel="0" collapsed="false">
      <c r="A876" s="51"/>
      <c r="B876" s="51"/>
      <c r="C876" s="51"/>
      <c r="D876" s="53"/>
      <c r="E876" s="53"/>
      <c r="F876" s="53"/>
      <c r="G876" s="51"/>
      <c r="H876" s="51"/>
      <c r="I876" s="51"/>
    </row>
    <row r="877" customFormat="false" ht="15.75" hidden="false" customHeight="true" outlineLevel="0" collapsed="false">
      <c r="A877" s="51"/>
      <c r="B877" s="51"/>
      <c r="C877" s="51"/>
      <c r="D877" s="53"/>
      <c r="E877" s="53"/>
      <c r="F877" s="53"/>
      <c r="G877" s="51"/>
      <c r="H877" s="51"/>
      <c r="I877" s="51"/>
    </row>
    <row r="878" customFormat="false" ht="15.75" hidden="false" customHeight="true" outlineLevel="0" collapsed="false">
      <c r="A878" s="51"/>
      <c r="B878" s="51"/>
      <c r="C878" s="51"/>
      <c r="D878" s="53"/>
      <c r="E878" s="53"/>
      <c r="F878" s="53"/>
      <c r="G878" s="51"/>
      <c r="H878" s="51"/>
      <c r="I878" s="51"/>
    </row>
    <row r="879" customFormat="false" ht="15.75" hidden="false" customHeight="true" outlineLevel="0" collapsed="false">
      <c r="A879" s="51"/>
      <c r="B879" s="51"/>
      <c r="C879" s="51"/>
      <c r="D879" s="53"/>
      <c r="E879" s="53"/>
      <c r="F879" s="53"/>
      <c r="G879" s="51"/>
      <c r="H879" s="51"/>
      <c r="I879" s="51"/>
    </row>
    <row r="880" customFormat="false" ht="15.75" hidden="false" customHeight="true" outlineLevel="0" collapsed="false">
      <c r="A880" s="51"/>
      <c r="B880" s="51"/>
      <c r="C880" s="51"/>
      <c r="D880" s="53"/>
      <c r="E880" s="53"/>
      <c r="F880" s="53"/>
      <c r="G880" s="51"/>
      <c r="H880" s="51"/>
      <c r="I880" s="51"/>
    </row>
    <row r="881" customFormat="false" ht="15.75" hidden="false" customHeight="true" outlineLevel="0" collapsed="false">
      <c r="A881" s="51"/>
      <c r="B881" s="51"/>
      <c r="C881" s="51"/>
      <c r="D881" s="53"/>
      <c r="E881" s="53"/>
      <c r="F881" s="53"/>
      <c r="G881" s="51"/>
      <c r="H881" s="51"/>
      <c r="I881" s="51"/>
    </row>
    <row r="882" customFormat="false" ht="15.75" hidden="false" customHeight="true" outlineLevel="0" collapsed="false">
      <c r="A882" s="51"/>
      <c r="B882" s="51"/>
      <c r="C882" s="51"/>
      <c r="D882" s="53"/>
      <c r="E882" s="53"/>
      <c r="F882" s="53"/>
      <c r="G882" s="51"/>
      <c r="H882" s="51"/>
      <c r="I882" s="51"/>
    </row>
    <row r="883" customFormat="false" ht="15.75" hidden="false" customHeight="true" outlineLevel="0" collapsed="false">
      <c r="A883" s="51"/>
      <c r="B883" s="51"/>
      <c r="C883" s="51"/>
      <c r="D883" s="53"/>
      <c r="E883" s="53"/>
      <c r="F883" s="53"/>
      <c r="G883" s="51"/>
      <c r="H883" s="51"/>
      <c r="I883" s="51"/>
    </row>
    <row r="884" customFormat="false" ht="15.75" hidden="false" customHeight="true" outlineLevel="0" collapsed="false">
      <c r="A884" s="51"/>
      <c r="B884" s="51"/>
      <c r="C884" s="51"/>
      <c r="D884" s="53"/>
      <c r="E884" s="53"/>
      <c r="F884" s="53"/>
      <c r="G884" s="51"/>
      <c r="H884" s="51"/>
      <c r="I884" s="51"/>
    </row>
    <row r="885" customFormat="false" ht="15.75" hidden="false" customHeight="true" outlineLevel="0" collapsed="false">
      <c r="A885" s="51"/>
      <c r="B885" s="51"/>
      <c r="C885" s="51"/>
      <c r="D885" s="53"/>
      <c r="E885" s="53"/>
      <c r="F885" s="53"/>
      <c r="G885" s="51"/>
      <c r="H885" s="51"/>
      <c r="I885" s="51"/>
    </row>
    <row r="886" customFormat="false" ht="15.75" hidden="false" customHeight="true" outlineLevel="0" collapsed="false">
      <c r="A886" s="51"/>
      <c r="B886" s="51"/>
      <c r="C886" s="51"/>
      <c r="D886" s="53"/>
      <c r="E886" s="53"/>
      <c r="F886" s="53"/>
      <c r="G886" s="51"/>
      <c r="H886" s="51"/>
      <c r="I886" s="51"/>
    </row>
    <row r="887" customFormat="false" ht="15.75" hidden="false" customHeight="true" outlineLevel="0" collapsed="false">
      <c r="A887" s="51"/>
      <c r="B887" s="51"/>
      <c r="C887" s="51"/>
      <c r="D887" s="53"/>
      <c r="E887" s="53"/>
      <c r="F887" s="53"/>
      <c r="G887" s="51"/>
      <c r="H887" s="51"/>
      <c r="I887" s="51"/>
    </row>
    <row r="888" customFormat="false" ht="15.75" hidden="false" customHeight="true" outlineLevel="0" collapsed="false">
      <c r="A888" s="51"/>
      <c r="B888" s="51"/>
      <c r="C888" s="51"/>
      <c r="D888" s="53"/>
      <c r="E888" s="53"/>
      <c r="F888" s="53"/>
      <c r="G888" s="51"/>
      <c r="H888" s="51"/>
      <c r="I888" s="51"/>
    </row>
    <row r="889" customFormat="false" ht="15.75" hidden="false" customHeight="true" outlineLevel="0" collapsed="false">
      <c r="A889" s="51"/>
      <c r="B889" s="51"/>
      <c r="C889" s="51"/>
      <c r="D889" s="53"/>
      <c r="E889" s="53"/>
      <c r="F889" s="53"/>
      <c r="G889" s="51"/>
      <c r="H889" s="51"/>
      <c r="I889" s="51"/>
    </row>
    <row r="890" customFormat="false" ht="15.75" hidden="false" customHeight="true" outlineLevel="0" collapsed="false">
      <c r="A890" s="51"/>
      <c r="B890" s="51"/>
      <c r="C890" s="51"/>
      <c r="D890" s="53"/>
      <c r="E890" s="53"/>
      <c r="F890" s="53"/>
      <c r="G890" s="51"/>
      <c r="H890" s="51"/>
      <c r="I890" s="51"/>
    </row>
    <row r="891" customFormat="false" ht="15.75" hidden="false" customHeight="true" outlineLevel="0" collapsed="false">
      <c r="A891" s="51"/>
      <c r="B891" s="51"/>
      <c r="C891" s="51"/>
      <c r="D891" s="53"/>
      <c r="E891" s="53"/>
      <c r="F891" s="53"/>
      <c r="G891" s="51"/>
      <c r="H891" s="51"/>
      <c r="I891" s="51"/>
    </row>
    <row r="892" customFormat="false" ht="15.75" hidden="false" customHeight="true" outlineLevel="0" collapsed="false">
      <c r="A892" s="51"/>
      <c r="B892" s="51"/>
      <c r="C892" s="51"/>
      <c r="D892" s="53"/>
      <c r="E892" s="53"/>
      <c r="F892" s="53"/>
      <c r="G892" s="51"/>
      <c r="H892" s="51"/>
      <c r="I892" s="51"/>
    </row>
    <row r="893" customFormat="false" ht="15.75" hidden="false" customHeight="true" outlineLevel="0" collapsed="false">
      <c r="A893" s="51"/>
      <c r="B893" s="51"/>
      <c r="C893" s="51"/>
      <c r="D893" s="53"/>
      <c r="E893" s="53"/>
      <c r="F893" s="53"/>
      <c r="G893" s="51"/>
      <c r="H893" s="51"/>
      <c r="I893" s="51"/>
    </row>
    <row r="894" customFormat="false" ht="15.75" hidden="false" customHeight="true" outlineLevel="0" collapsed="false">
      <c r="A894" s="51"/>
      <c r="B894" s="51"/>
      <c r="C894" s="51"/>
      <c r="D894" s="53"/>
      <c r="E894" s="53"/>
      <c r="F894" s="53"/>
      <c r="G894" s="51"/>
      <c r="H894" s="51"/>
      <c r="I894" s="51"/>
    </row>
    <row r="895" customFormat="false" ht="15.75" hidden="false" customHeight="true" outlineLevel="0" collapsed="false">
      <c r="A895" s="51"/>
      <c r="B895" s="51"/>
      <c r="C895" s="51"/>
      <c r="D895" s="53"/>
      <c r="E895" s="53"/>
      <c r="F895" s="53"/>
      <c r="G895" s="51"/>
      <c r="H895" s="51"/>
      <c r="I895" s="51"/>
    </row>
    <row r="896" customFormat="false" ht="15.75" hidden="false" customHeight="true" outlineLevel="0" collapsed="false">
      <c r="A896" s="51"/>
      <c r="B896" s="51"/>
      <c r="C896" s="51"/>
      <c r="D896" s="53"/>
      <c r="E896" s="53"/>
      <c r="F896" s="53"/>
      <c r="G896" s="51"/>
      <c r="H896" s="51"/>
      <c r="I896" s="51"/>
    </row>
    <row r="897" customFormat="false" ht="15.75" hidden="false" customHeight="true" outlineLevel="0" collapsed="false">
      <c r="A897" s="51"/>
      <c r="B897" s="51"/>
      <c r="C897" s="51"/>
      <c r="D897" s="53"/>
      <c r="E897" s="53"/>
      <c r="F897" s="53"/>
      <c r="G897" s="51"/>
      <c r="H897" s="51"/>
      <c r="I897" s="51"/>
    </row>
    <row r="898" customFormat="false" ht="15.75" hidden="false" customHeight="true" outlineLevel="0" collapsed="false">
      <c r="A898" s="51"/>
      <c r="B898" s="51"/>
      <c r="C898" s="51"/>
      <c r="D898" s="53"/>
      <c r="E898" s="53"/>
      <c r="F898" s="53"/>
      <c r="G898" s="51"/>
      <c r="H898" s="51"/>
      <c r="I898" s="51"/>
    </row>
    <row r="899" customFormat="false" ht="15.75" hidden="false" customHeight="true" outlineLevel="0" collapsed="false">
      <c r="A899" s="51"/>
      <c r="B899" s="51"/>
      <c r="C899" s="51"/>
      <c r="D899" s="53"/>
      <c r="E899" s="53"/>
      <c r="F899" s="53"/>
      <c r="G899" s="51"/>
      <c r="H899" s="51"/>
      <c r="I899" s="51"/>
    </row>
    <row r="900" customFormat="false" ht="15.75" hidden="false" customHeight="true" outlineLevel="0" collapsed="false">
      <c r="A900" s="51"/>
      <c r="B900" s="51"/>
      <c r="C900" s="51"/>
      <c r="D900" s="53"/>
      <c r="E900" s="53"/>
      <c r="F900" s="53"/>
      <c r="G900" s="51"/>
      <c r="H900" s="51"/>
      <c r="I900" s="51"/>
    </row>
    <row r="901" customFormat="false" ht="15.75" hidden="false" customHeight="true" outlineLevel="0" collapsed="false">
      <c r="A901" s="51"/>
      <c r="B901" s="51"/>
      <c r="C901" s="51"/>
      <c r="D901" s="53"/>
      <c r="E901" s="53"/>
      <c r="F901" s="53"/>
      <c r="G901" s="51"/>
      <c r="H901" s="51"/>
      <c r="I901" s="51"/>
    </row>
    <row r="902" customFormat="false" ht="15.75" hidden="false" customHeight="true" outlineLevel="0" collapsed="false">
      <c r="A902" s="51"/>
      <c r="B902" s="51"/>
      <c r="C902" s="51"/>
      <c r="D902" s="53"/>
      <c r="E902" s="53"/>
      <c r="F902" s="53"/>
      <c r="G902" s="51"/>
      <c r="H902" s="51"/>
      <c r="I902" s="51"/>
    </row>
    <row r="903" customFormat="false" ht="15.75" hidden="false" customHeight="true" outlineLevel="0" collapsed="false">
      <c r="A903" s="51"/>
      <c r="B903" s="51"/>
      <c r="C903" s="51"/>
      <c r="D903" s="53"/>
      <c r="E903" s="53"/>
      <c r="F903" s="53"/>
      <c r="G903" s="51"/>
      <c r="H903" s="51"/>
      <c r="I903" s="51"/>
    </row>
    <row r="904" customFormat="false" ht="15.75" hidden="false" customHeight="true" outlineLevel="0" collapsed="false">
      <c r="A904" s="51"/>
      <c r="B904" s="51"/>
      <c r="C904" s="51"/>
      <c r="D904" s="53"/>
      <c r="E904" s="53"/>
      <c r="F904" s="53"/>
      <c r="G904" s="51"/>
      <c r="H904" s="51"/>
      <c r="I904" s="51"/>
    </row>
    <row r="905" customFormat="false" ht="15.75" hidden="false" customHeight="true" outlineLevel="0" collapsed="false">
      <c r="A905" s="51"/>
      <c r="B905" s="51"/>
      <c r="C905" s="51"/>
      <c r="D905" s="53"/>
      <c r="E905" s="53"/>
      <c r="F905" s="53"/>
      <c r="G905" s="51"/>
      <c r="H905" s="51"/>
      <c r="I905" s="51"/>
    </row>
    <row r="906" customFormat="false" ht="15.75" hidden="false" customHeight="true" outlineLevel="0" collapsed="false">
      <c r="A906" s="51"/>
      <c r="B906" s="51"/>
      <c r="C906" s="51"/>
      <c r="D906" s="53"/>
      <c r="E906" s="53"/>
      <c r="F906" s="53"/>
      <c r="G906" s="51"/>
      <c r="H906" s="51"/>
      <c r="I906" s="51"/>
    </row>
    <row r="907" customFormat="false" ht="15.75" hidden="false" customHeight="true" outlineLevel="0" collapsed="false">
      <c r="A907" s="51"/>
      <c r="B907" s="51"/>
      <c r="C907" s="51"/>
      <c r="D907" s="53"/>
      <c r="E907" s="53"/>
      <c r="F907" s="53"/>
      <c r="G907" s="51"/>
      <c r="H907" s="51"/>
      <c r="I907" s="51"/>
    </row>
    <row r="908" customFormat="false" ht="15.75" hidden="false" customHeight="true" outlineLevel="0" collapsed="false">
      <c r="A908" s="51"/>
      <c r="B908" s="51"/>
      <c r="C908" s="51"/>
      <c r="D908" s="53"/>
      <c r="E908" s="53"/>
      <c r="F908" s="53"/>
      <c r="G908" s="51"/>
      <c r="H908" s="51"/>
      <c r="I908" s="51"/>
    </row>
    <row r="909" customFormat="false" ht="15.75" hidden="false" customHeight="true" outlineLevel="0" collapsed="false">
      <c r="A909" s="51"/>
      <c r="B909" s="51"/>
      <c r="C909" s="51"/>
      <c r="D909" s="53"/>
      <c r="E909" s="53"/>
      <c r="F909" s="53"/>
      <c r="G909" s="51"/>
      <c r="H909" s="51"/>
      <c r="I909" s="51"/>
    </row>
    <row r="910" customFormat="false" ht="15.75" hidden="false" customHeight="true" outlineLevel="0" collapsed="false">
      <c r="A910" s="51"/>
      <c r="B910" s="51"/>
      <c r="C910" s="51"/>
      <c r="D910" s="53"/>
      <c r="E910" s="53"/>
      <c r="F910" s="53"/>
      <c r="G910" s="51"/>
      <c r="H910" s="51"/>
      <c r="I910" s="51"/>
    </row>
    <row r="911" customFormat="false" ht="15.75" hidden="false" customHeight="true" outlineLevel="0" collapsed="false">
      <c r="A911" s="51"/>
      <c r="B911" s="51"/>
      <c r="C911" s="51"/>
      <c r="D911" s="53"/>
      <c r="E911" s="53"/>
      <c r="F911" s="53"/>
      <c r="G911" s="51"/>
      <c r="H911" s="51"/>
      <c r="I911" s="51"/>
    </row>
    <row r="912" customFormat="false" ht="15.75" hidden="false" customHeight="true" outlineLevel="0" collapsed="false">
      <c r="A912" s="51"/>
      <c r="B912" s="51"/>
      <c r="C912" s="51"/>
      <c r="D912" s="53"/>
      <c r="E912" s="53"/>
      <c r="F912" s="53"/>
      <c r="G912" s="51"/>
      <c r="H912" s="51"/>
      <c r="I912" s="51"/>
    </row>
    <row r="913" customFormat="false" ht="15.75" hidden="false" customHeight="true" outlineLevel="0" collapsed="false">
      <c r="A913" s="51"/>
      <c r="B913" s="51"/>
      <c r="C913" s="51"/>
      <c r="D913" s="53"/>
      <c r="E913" s="53"/>
      <c r="F913" s="53"/>
      <c r="G913" s="51"/>
      <c r="H913" s="51"/>
      <c r="I913" s="51"/>
    </row>
    <row r="914" customFormat="false" ht="15.75" hidden="false" customHeight="true" outlineLevel="0" collapsed="false">
      <c r="A914" s="51"/>
      <c r="B914" s="51"/>
      <c r="C914" s="51"/>
      <c r="D914" s="53"/>
      <c r="E914" s="53"/>
      <c r="F914" s="53"/>
      <c r="G914" s="51"/>
      <c r="H914" s="51"/>
      <c r="I914" s="51"/>
    </row>
    <row r="915" customFormat="false" ht="15.75" hidden="false" customHeight="true" outlineLevel="0" collapsed="false">
      <c r="A915" s="51"/>
      <c r="B915" s="51"/>
      <c r="C915" s="51"/>
      <c r="D915" s="53"/>
      <c r="E915" s="53"/>
      <c r="F915" s="53"/>
      <c r="G915" s="51"/>
      <c r="H915" s="51"/>
      <c r="I915" s="51"/>
    </row>
    <row r="916" customFormat="false" ht="15.75" hidden="false" customHeight="true" outlineLevel="0" collapsed="false">
      <c r="A916" s="51"/>
      <c r="B916" s="51"/>
      <c r="C916" s="51"/>
      <c r="D916" s="53"/>
      <c r="E916" s="53"/>
      <c r="F916" s="53"/>
      <c r="G916" s="51"/>
      <c r="H916" s="51"/>
      <c r="I916" s="51"/>
    </row>
    <row r="917" customFormat="false" ht="15.75" hidden="false" customHeight="true" outlineLevel="0" collapsed="false">
      <c r="A917" s="51"/>
      <c r="B917" s="51"/>
      <c r="C917" s="51"/>
      <c r="D917" s="53"/>
      <c r="E917" s="53"/>
      <c r="F917" s="53"/>
      <c r="G917" s="51"/>
      <c r="H917" s="51"/>
      <c r="I917" s="51"/>
    </row>
    <row r="918" customFormat="false" ht="15.75" hidden="false" customHeight="true" outlineLevel="0" collapsed="false">
      <c r="A918" s="51"/>
      <c r="B918" s="51"/>
      <c r="C918" s="51"/>
      <c r="D918" s="53"/>
      <c r="E918" s="53"/>
      <c r="F918" s="53"/>
      <c r="G918" s="51"/>
      <c r="H918" s="51"/>
      <c r="I918" s="51"/>
    </row>
    <row r="919" customFormat="false" ht="15.75" hidden="false" customHeight="true" outlineLevel="0" collapsed="false">
      <c r="A919" s="51"/>
      <c r="B919" s="51"/>
      <c r="C919" s="51"/>
      <c r="D919" s="53"/>
      <c r="E919" s="53"/>
      <c r="F919" s="53"/>
      <c r="G919" s="51"/>
      <c r="H919" s="51"/>
      <c r="I919" s="51"/>
    </row>
    <row r="920" customFormat="false" ht="15.75" hidden="false" customHeight="true" outlineLevel="0" collapsed="false">
      <c r="A920" s="51"/>
      <c r="B920" s="51"/>
      <c r="C920" s="51"/>
      <c r="D920" s="53"/>
      <c r="E920" s="53"/>
      <c r="F920" s="53"/>
      <c r="G920" s="51"/>
      <c r="H920" s="51"/>
      <c r="I920" s="51"/>
    </row>
    <row r="921" customFormat="false" ht="15.75" hidden="false" customHeight="true" outlineLevel="0" collapsed="false">
      <c r="A921" s="51"/>
      <c r="B921" s="51"/>
      <c r="C921" s="51"/>
      <c r="D921" s="53"/>
      <c r="E921" s="53"/>
      <c r="F921" s="53"/>
      <c r="G921" s="51"/>
      <c r="H921" s="51"/>
      <c r="I921" s="51"/>
    </row>
    <row r="922" customFormat="false" ht="15.75" hidden="false" customHeight="true" outlineLevel="0" collapsed="false">
      <c r="A922" s="51"/>
      <c r="B922" s="51"/>
      <c r="C922" s="51"/>
      <c r="D922" s="53"/>
      <c r="E922" s="53"/>
      <c r="F922" s="53"/>
      <c r="G922" s="51"/>
      <c r="H922" s="51"/>
      <c r="I922" s="51"/>
    </row>
    <row r="923" customFormat="false" ht="15.75" hidden="false" customHeight="true" outlineLevel="0" collapsed="false">
      <c r="A923" s="51"/>
      <c r="B923" s="51"/>
      <c r="C923" s="51"/>
      <c r="D923" s="53"/>
      <c r="E923" s="53"/>
      <c r="F923" s="53"/>
      <c r="G923" s="51"/>
      <c r="H923" s="51"/>
      <c r="I923" s="51"/>
    </row>
    <row r="924" customFormat="false" ht="15.75" hidden="false" customHeight="true" outlineLevel="0" collapsed="false">
      <c r="A924" s="51"/>
      <c r="B924" s="51"/>
      <c r="C924" s="51"/>
      <c r="D924" s="53"/>
      <c r="E924" s="53"/>
      <c r="F924" s="53"/>
      <c r="G924" s="51"/>
      <c r="H924" s="51"/>
      <c r="I924" s="51"/>
    </row>
    <row r="925" customFormat="false" ht="15.75" hidden="false" customHeight="true" outlineLevel="0" collapsed="false">
      <c r="A925" s="51"/>
      <c r="B925" s="51"/>
      <c r="C925" s="51"/>
      <c r="D925" s="53"/>
      <c r="E925" s="53"/>
      <c r="F925" s="53"/>
      <c r="G925" s="51"/>
      <c r="H925" s="51"/>
      <c r="I925" s="51"/>
    </row>
    <row r="926" customFormat="false" ht="15.75" hidden="false" customHeight="true" outlineLevel="0" collapsed="false">
      <c r="A926" s="51"/>
      <c r="B926" s="51"/>
      <c r="C926" s="51"/>
      <c r="D926" s="53"/>
      <c r="E926" s="53"/>
      <c r="F926" s="53"/>
      <c r="G926" s="51"/>
      <c r="H926" s="51"/>
      <c r="I926" s="51"/>
    </row>
    <row r="927" customFormat="false" ht="15.75" hidden="false" customHeight="true" outlineLevel="0" collapsed="false">
      <c r="A927" s="51"/>
      <c r="B927" s="51"/>
      <c r="C927" s="51"/>
      <c r="D927" s="53"/>
      <c r="E927" s="53"/>
      <c r="F927" s="53"/>
      <c r="G927" s="51"/>
      <c r="H927" s="51"/>
      <c r="I927" s="51"/>
    </row>
    <row r="928" customFormat="false" ht="15.75" hidden="false" customHeight="true" outlineLevel="0" collapsed="false">
      <c r="A928" s="51"/>
      <c r="B928" s="51"/>
      <c r="C928" s="51"/>
      <c r="D928" s="53"/>
      <c r="E928" s="53"/>
      <c r="F928" s="53"/>
      <c r="G928" s="51"/>
      <c r="H928" s="51"/>
      <c r="I928" s="51"/>
    </row>
    <row r="929" customFormat="false" ht="15.75" hidden="false" customHeight="true" outlineLevel="0" collapsed="false">
      <c r="A929" s="51"/>
      <c r="B929" s="51"/>
      <c r="C929" s="51"/>
      <c r="D929" s="53"/>
      <c r="E929" s="53"/>
      <c r="F929" s="53"/>
      <c r="G929" s="51"/>
      <c r="H929" s="51"/>
      <c r="I929" s="51"/>
    </row>
    <row r="930" customFormat="false" ht="15.75" hidden="false" customHeight="true" outlineLevel="0" collapsed="false">
      <c r="A930" s="51"/>
      <c r="B930" s="51"/>
      <c r="C930" s="51"/>
      <c r="D930" s="53"/>
      <c r="E930" s="53"/>
      <c r="F930" s="53"/>
      <c r="G930" s="51"/>
      <c r="H930" s="51"/>
      <c r="I930" s="51"/>
    </row>
    <row r="931" customFormat="false" ht="15.75" hidden="false" customHeight="true" outlineLevel="0" collapsed="false">
      <c r="A931" s="51"/>
      <c r="B931" s="51"/>
      <c r="C931" s="51"/>
      <c r="D931" s="53"/>
      <c r="E931" s="53"/>
      <c r="F931" s="53"/>
      <c r="G931" s="51"/>
      <c r="H931" s="51"/>
      <c r="I931" s="51"/>
    </row>
    <row r="932" customFormat="false" ht="15.75" hidden="false" customHeight="true" outlineLevel="0" collapsed="false">
      <c r="A932" s="51"/>
      <c r="B932" s="51"/>
      <c r="C932" s="51"/>
      <c r="D932" s="53"/>
      <c r="E932" s="53"/>
      <c r="F932" s="53"/>
      <c r="G932" s="51"/>
      <c r="H932" s="51"/>
      <c r="I932" s="51"/>
    </row>
    <row r="933" customFormat="false" ht="15.75" hidden="false" customHeight="true" outlineLevel="0" collapsed="false">
      <c r="A933" s="51"/>
      <c r="B933" s="51"/>
      <c r="C933" s="51"/>
      <c r="D933" s="53"/>
      <c r="E933" s="53"/>
      <c r="F933" s="53"/>
      <c r="G933" s="51"/>
      <c r="H933" s="51"/>
      <c r="I933" s="51"/>
    </row>
    <row r="934" customFormat="false" ht="15.75" hidden="false" customHeight="true" outlineLevel="0" collapsed="false">
      <c r="A934" s="51"/>
      <c r="B934" s="51"/>
      <c r="C934" s="51"/>
      <c r="D934" s="53"/>
      <c r="E934" s="53"/>
      <c r="F934" s="53"/>
      <c r="G934" s="51"/>
      <c r="H934" s="51"/>
      <c r="I934" s="51"/>
    </row>
    <row r="935" customFormat="false" ht="15.75" hidden="false" customHeight="true" outlineLevel="0" collapsed="false">
      <c r="A935" s="51"/>
      <c r="B935" s="51"/>
      <c r="C935" s="51"/>
      <c r="D935" s="53"/>
      <c r="E935" s="53"/>
      <c r="F935" s="53"/>
      <c r="G935" s="51"/>
      <c r="H935" s="51"/>
      <c r="I935" s="51"/>
    </row>
    <row r="936" customFormat="false" ht="15.75" hidden="false" customHeight="true" outlineLevel="0" collapsed="false">
      <c r="A936" s="51"/>
      <c r="B936" s="51"/>
      <c r="C936" s="51"/>
      <c r="D936" s="53"/>
      <c r="E936" s="53"/>
      <c r="F936" s="53"/>
      <c r="G936" s="51"/>
      <c r="H936" s="51"/>
      <c r="I936" s="51"/>
    </row>
    <row r="937" customFormat="false" ht="15.75" hidden="false" customHeight="true" outlineLevel="0" collapsed="false">
      <c r="A937" s="51"/>
      <c r="B937" s="51"/>
      <c r="C937" s="51"/>
      <c r="D937" s="53"/>
      <c r="E937" s="53"/>
      <c r="F937" s="53"/>
      <c r="G937" s="51"/>
      <c r="H937" s="51"/>
      <c r="I937" s="51"/>
    </row>
    <row r="938" customFormat="false" ht="15.75" hidden="false" customHeight="true" outlineLevel="0" collapsed="false">
      <c r="A938" s="51"/>
      <c r="B938" s="51"/>
      <c r="C938" s="51"/>
      <c r="D938" s="53"/>
      <c r="E938" s="53"/>
      <c r="F938" s="53"/>
      <c r="G938" s="51"/>
      <c r="H938" s="51"/>
      <c r="I938" s="51"/>
    </row>
    <row r="939" customFormat="false" ht="15.75" hidden="false" customHeight="true" outlineLevel="0" collapsed="false">
      <c r="A939" s="51"/>
      <c r="B939" s="51"/>
      <c r="C939" s="51"/>
      <c r="D939" s="53"/>
      <c r="E939" s="53"/>
      <c r="F939" s="53"/>
      <c r="G939" s="51"/>
      <c r="H939" s="51"/>
      <c r="I939" s="51"/>
    </row>
    <row r="940" customFormat="false" ht="15.75" hidden="false" customHeight="true" outlineLevel="0" collapsed="false">
      <c r="A940" s="51"/>
      <c r="B940" s="51"/>
      <c r="C940" s="51"/>
      <c r="D940" s="53"/>
      <c r="E940" s="53"/>
      <c r="F940" s="53"/>
      <c r="G940" s="51"/>
      <c r="H940" s="51"/>
      <c r="I940" s="51"/>
    </row>
    <row r="941" customFormat="false" ht="15.75" hidden="false" customHeight="true" outlineLevel="0" collapsed="false">
      <c r="A941" s="51"/>
      <c r="B941" s="51"/>
      <c r="C941" s="51"/>
      <c r="D941" s="53"/>
      <c r="E941" s="53"/>
      <c r="F941" s="53"/>
      <c r="G941" s="51"/>
      <c r="H941" s="51"/>
      <c r="I941" s="51"/>
    </row>
    <row r="942" customFormat="false" ht="15.75" hidden="false" customHeight="true" outlineLevel="0" collapsed="false">
      <c r="A942" s="51"/>
      <c r="B942" s="51"/>
      <c r="C942" s="51"/>
      <c r="D942" s="53"/>
      <c r="E942" s="53"/>
      <c r="F942" s="53"/>
      <c r="G942" s="51"/>
      <c r="H942" s="51"/>
      <c r="I942" s="51"/>
    </row>
    <row r="943" customFormat="false" ht="15.75" hidden="false" customHeight="true" outlineLevel="0" collapsed="false">
      <c r="A943" s="51"/>
      <c r="B943" s="51"/>
      <c r="C943" s="51"/>
      <c r="D943" s="53"/>
      <c r="E943" s="53"/>
      <c r="F943" s="53"/>
      <c r="G943" s="51"/>
      <c r="H943" s="51"/>
      <c r="I943" s="51"/>
    </row>
    <row r="944" customFormat="false" ht="15.75" hidden="false" customHeight="true" outlineLevel="0" collapsed="false">
      <c r="A944" s="51"/>
      <c r="B944" s="51"/>
      <c r="C944" s="51"/>
      <c r="D944" s="53"/>
      <c r="E944" s="53"/>
      <c r="F944" s="53"/>
      <c r="G944" s="51"/>
      <c r="H944" s="51"/>
      <c r="I944" s="51"/>
    </row>
    <row r="945" customFormat="false" ht="15.75" hidden="false" customHeight="true" outlineLevel="0" collapsed="false">
      <c r="A945" s="51"/>
      <c r="B945" s="51"/>
      <c r="C945" s="51"/>
      <c r="D945" s="53"/>
      <c r="E945" s="53"/>
      <c r="F945" s="53"/>
      <c r="G945" s="51"/>
      <c r="H945" s="51"/>
      <c r="I945" s="51"/>
    </row>
    <row r="946" customFormat="false" ht="15.75" hidden="false" customHeight="true" outlineLevel="0" collapsed="false">
      <c r="A946" s="51"/>
      <c r="B946" s="51"/>
      <c r="C946" s="51"/>
      <c r="D946" s="53"/>
      <c r="E946" s="53"/>
      <c r="F946" s="53"/>
      <c r="G946" s="51"/>
      <c r="H946" s="51"/>
      <c r="I946" s="51"/>
    </row>
    <row r="947" customFormat="false" ht="15.75" hidden="false" customHeight="true" outlineLevel="0" collapsed="false">
      <c r="A947" s="51"/>
      <c r="B947" s="51"/>
      <c r="C947" s="51"/>
      <c r="D947" s="53"/>
      <c r="E947" s="53"/>
      <c r="F947" s="53"/>
      <c r="G947" s="51"/>
      <c r="H947" s="51"/>
      <c r="I947" s="51"/>
    </row>
    <row r="948" customFormat="false" ht="15.75" hidden="false" customHeight="true" outlineLevel="0" collapsed="false">
      <c r="A948" s="51"/>
      <c r="B948" s="51"/>
      <c r="C948" s="51"/>
      <c r="D948" s="53"/>
      <c r="E948" s="53"/>
      <c r="F948" s="53"/>
      <c r="G948" s="51"/>
      <c r="H948" s="51"/>
      <c r="I948" s="51"/>
    </row>
    <row r="949" customFormat="false" ht="15.75" hidden="false" customHeight="true" outlineLevel="0" collapsed="false">
      <c r="A949" s="51"/>
      <c r="B949" s="51"/>
      <c r="C949" s="51"/>
      <c r="D949" s="53"/>
      <c r="E949" s="53"/>
      <c r="F949" s="53"/>
      <c r="G949" s="51"/>
      <c r="H949" s="51"/>
      <c r="I949" s="51"/>
    </row>
    <row r="950" customFormat="false" ht="15.75" hidden="false" customHeight="true" outlineLevel="0" collapsed="false">
      <c r="A950" s="51"/>
      <c r="B950" s="51"/>
      <c r="C950" s="51"/>
      <c r="D950" s="53"/>
      <c r="E950" s="53"/>
      <c r="F950" s="53"/>
      <c r="G950" s="51"/>
      <c r="H950" s="51"/>
      <c r="I950" s="51"/>
    </row>
    <row r="951" customFormat="false" ht="15.75" hidden="false" customHeight="true" outlineLevel="0" collapsed="false">
      <c r="A951" s="51"/>
      <c r="B951" s="51"/>
      <c r="C951" s="51"/>
      <c r="D951" s="53"/>
      <c r="E951" s="53"/>
      <c r="F951" s="53"/>
      <c r="G951" s="51"/>
      <c r="H951" s="51"/>
      <c r="I951" s="51"/>
    </row>
    <row r="952" customFormat="false" ht="15.75" hidden="false" customHeight="true" outlineLevel="0" collapsed="false">
      <c r="A952" s="51"/>
      <c r="B952" s="51"/>
      <c r="C952" s="51"/>
      <c r="D952" s="53"/>
      <c r="E952" s="53"/>
      <c r="F952" s="53"/>
      <c r="G952" s="51"/>
      <c r="H952" s="51"/>
      <c r="I952" s="51"/>
    </row>
    <row r="953" customFormat="false" ht="15.75" hidden="false" customHeight="true" outlineLevel="0" collapsed="false">
      <c r="A953" s="51"/>
      <c r="B953" s="51"/>
      <c r="C953" s="51"/>
      <c r="D953" s="53"/>
      <c r="E953" s="53"/>
      <c r="F953" s="53"/>
      <c r="G953" s="51"/>
      <c r="H953" s="51"/>
      <c r="I953" s="51"/>
    </row>
    <row r="954" customFormat="false" ht="15.75" hidden="false" customHeight="true" outlineLevel="0" collapsed="false">
      <c r="A954" s="51"/>
      <c r="B954" s="51"/>
      <c r="C954" s="51"/>
      <c r="D954" s="53"/>
      <c r="E954" s="53"/>
      <c r="F954" s="53"/>
      <c r="G954" s="51"/>
      <c r="H954" s="51"/>
      <c r="I954" s="51"/>
    </row>
    <row r="955" customFormat="false" ht="15.75" hidden="false" customHeight="true" outlineLevel="0" collapsed="false">
      <c r="A955" s="51"/>
      <c r="B955" s="51"/>
      <c r="C955" s="51"/>
      <c r="D955" s="53"/>
      <c r="E955" s="53"/>
      <c r="F955" s="53"/>
      <c r="G955" s="51"/>
      <c r="H955" s="51"/>
      <c r="I955" s="51"/>
    </row>
    <row r="956" customFormat="false" ht="15.75" hidden="false" customHeight="true" outlineLevel="0" collapsed="false">
      <c r="A956" s="51"/>
      <c r="B956" s="51"/>
      <c r="C956" s="51"/>
      <c r="D956" s="53"/>
      <c r="E956" s="53"/>
      <c r="F956" s="53"/>
      <c r="G956" s="51"/>
      <c r="H956" s="51"/>
      <c r="I956" s="51"/>
    </row>
    <row r="957" customFormat="false" ht="15.75" hidden="false" customHeight="true" outlineLevel="0" collapsed="false">
      <c r="A957" s="51"/>
      <c r="B957" s="51"/>
      <c r="C957" s="51"/>
      <c r="D957" s="53"/>
      <c r="E957" s="53"/>
      <c r="F957" s="53"/>
      <c r="G957" s="51"/>
      <c r="H957" s="51"/>
      <c r="I957" s="51"/>
    </row>
    <row r="958" customFormat="false" ht="15.75" hidden="false" customHeight="true" outlineLevel="0" collapsed="false">
      <c r="A958" s="51"/>
      <c r="B958" s="51"/>
      <c r="C958" s="51"/>
      <c r="D958" s="53"/>
      <c r="E958" s="53"/>
      <c r="F958" s="53"/>
      <c r="G958" s="51"/>
      <c r="H958" s="51"/>
      <c r="I958" s="51"/>
    </row>
    <row r="959" customFormat="false" ht="15.75" hidden="false" customHeight="true" outlineLevel="0" collapsed="false">
      <c r="A959" s="51"/>
      <c r="B959" s="51"/>
      <c r="C959" s="51"/>
      <c r="D959" s="53"/>
      <c r="E959" s="53"/>
      <c r="F959" s="53"/>
      <c r="G959" s="51"/>
      <c r="H959" s="51"/>
      <c r="I959" s="51"/>
    </row>
    <row r="960" customFormat="false" ht="15.75" hidden="false" customHeight="true" outlineLevel="0" collapsed="false">
      <c r="A960" s="51"/>
      <c r="B960" s="51"/>
      <c r="C960" s="51"/>
      <c r="D960" s="53"/>
      <c r="E960" s="53"/>
      <c r="F960" s="53"/>
      <c r="G960" s="51"/>
      <c r="H960" s="51"/>
      <c r="I960" s="51"/>
    </row>
    <row r="961" customFormat="false" ht="15.75" hidden="false" customHeight="true" outlineLevel="0" collapsed="false">
      <c r="A961" s="51"/>
      <c r="B961" s="51"/>
      <c r="C961" s="51"/>
      <c r="D961" s="53"/>
      <c r="E961" s="53"/>
      <c r="F961" s="53"/>
      <c r="G961" s="51"/>
      <c r="H961" s="51"/>
      <c r="I961" s="51"/>
    </row>
    <row r="962" customFormat="false" ht="15.75" hidden="false" customHeight="true" outlineLevel="0" collapsed="false">
      <c r="A962" s="51"/>
      <c r="B962" s="51"/>
      <c r="C962" s="51"/>
      <c r="D962" s="53"/>
      <c r="E962" s="53"/>
      <c r="F962" s="53"/>
      <c r="G962" s="51"/>
      <c r="H962" s="51"/>
      <c r="I962" s="51"/>
    </row>
    <row r="963" customFormat="false" ht="15.75" hidden="false" customHeight="true" outlineLevel="0" collapsed="false">
      <c r="A963" s="51"/>
      <c r="B963" s="51"/>
      <c r="C963" s="51"/>
      <c r="D963" s="53"/>
      <c r="E963" s="53"/>
      <c r="F963" s="53"/>
      <c r="G963" s="51"/>
      <c r="H963" s="51"/>
      <c r="I963" s="51"/>
    </row>
    <row r="964" customFormat="false" ht="15.75" hidden="false" customHeight="true" outlineLevel="0" collapsed="false">
      <c r="A964" s="51"/>
      <c r="B964" s="51"/>
      <c r="C964" s="51"/>
      <c r="D964" s="53"/>
      <c r="E964" s="53"/>
      <c r="F964" s="53"/>
      <c r="G964" s="51"/>
      <c r="H964" s="51"/>
      <c r="I964" s="51"/>
    </row>
    <row r="965" customFormat="false" ht="15.75" hidden="false" customHeight="true" outlineLevel="0" collapsed="false">
      <c r="A965" s="51"/>
      <c r="B965" s="51"/>
      <c r="C965" s="51"/>
      <c r="D965" s="53"/>
      <c r="E965" s="53"/>
      <c r="F965" s="53"/>
      <c r="G965" s="51"/>
      <c r="H965" s="51"/>
      <c r="I965" s="51"/>
    </row>
    <row r="966" customFormat="false" ht="15.75" hidden="false" customHeight="true" outlineLevel="0" collapsed="false">
      <c r="A966" s="51"/>
      <c r="B966" s="51"/>
      <c r="C966" s="51"/>
      <c r="D966" s="53"/>
      <c r="E966" s="53"/>
      <c r="F966" s="53"/>
      <c r="G966" s="51"/>
      <c r="H966" s="51"/>
      <c r="I966" s="51"/>
    </row>
    <row r="967" customFormat="false" ht="15.75" hidden="false" customHeight="true" outlineLevel="0" collapsed="false">
      <c r="A967" s="51"/>
      <c r="B967" s="51"/>
      <c r="C967" s="51"/>
      <c r="D967" s="53"/>
      <c r="E967" s="53"/>
      <c r="F967" s="53"/>
      <c r="G967" s="51"/>
      <c r="H967" s="51"/>
      <c r="I967" s="51"/>
    </row>
    <row r="968" customFormat="false" ht="15.75" hidden="false" customHeight="true" outlineLevel="0" collapsed="false">
      <c r="A968" s="51"/>
      <c r="B968" s="51"/>
      <c r="C968" s="51"/>
      <c r="D968" s="53"/>
      <c r="E968" s="53"/>
      <c r="F968" s="53"/>
      <c r="G968" s="51"/>
      <c r="H968" s="51"/>
      <c r="I968" s="51"/>
    </row>
    <row r="969" customFormat="false" ht="15.75" hidden="false" customHeight="true" outlineLevel="0" collapsed="false">
      <c r="A969" s="51"/>
      <c r="B969" s="51"/>
      <c r="C969" s="51"/>
      <c r="D969" s="53"/>
      <c r="E969" s="53"/>
      <c r="F969" s="53"/>
      <c r="G969" s="51"/>
      <c r="H969" s="51"/>
      <c r="I969" s="51"/>
    </row>
    <row r="970" customFormat="false" ht="15.75" hidden="false" customHeight="true" outlineLevel="0" collapsed="false">
      <c r="A970" s="51"/>
      <c r="B970" s="51"/>
      <c r="C970" s="51"/>
      <c r="D970" s="53"/>
      <c r="E970" s="53"/>
      <c r="F970" s="53"/>
      <c r="G970" s="51"/>
      <c r="H970" s="51"/>
      <c r="I970" s="51"/>
    </row>
    <row r="971" customFormat="false" ht="15.75" hidden="false" customHeight="true" outlineLevel="0" collapsed="false">
      <c r="A971" s="51"/>
      <c r="B971" s="51"/>
      <c r="C971" s="51"/>
      <c r="D971" s="53"/>
      <c r="E971" s="53"/>
      <c r="F971" s="53"/>
      <c r="G971" s="51"/>
      <c r="H971" s="51"/>
      <c r="I971" s="51"/>
    </row>
    <row r="972" customFormat="false" ht="15.75" hidden="false" customHeight="true" outlineLevel="0" collapsed="false">
      <c r="A972" s="51"/>
      <c r="B972" s="51"/>
      <c r="C972" s="51"/>
      <c r="D972" s="53"/>
      <c r="E972" s="53"/>
      <c r="F972" s="53"/>
      <c r="G972" s="51"/>
      <c r="H972" s="51"/>
      <c r="I972" s="51"/>
    </row>
    <row r="973" customFormat="false" ht="15.75" hidden="false" customHeight="true" outlineLevel="0" collapsed="false">
      <c r="A973" s="51"/>
      <c r="B973" s="51"/>
      <c r="C973" s="51"/>
      <c r="D973" s="53"/>
      <c r="E973" s="53"/>
      <c r="F973" s="53"/>
      <c r="G973" s="51"/>
      <c r="H973" s="51"/>
      <c r="I973" s="51"/>
    </row>
    <row r="974" customFormat="false" ht="15.75" hidden="false" customHeight="true" outlineLevel="0" collapsed="false">
      <c r="A974" s="51"/>
      <c r="B974" s="51"/>
      <c r="C974" s="51"/>
      <c r="D974" s="53"/>
      <c r="E974" s="53"/>
      <c r="F974" s="53"/>
      <c r="G974" s="51"/>
      <c r="H974" s="51"/>
      <c r="I974" s="51"/>
    </row>
    <row r="975" customFormat="false" ht="15.75" hidden="false" customHeight="true" outlineLevel="0" collapsed="false">
      <c r="A975" s="51"/>
      <c r="B975" s="51"/>
      <c r="C975" s="51"/>
      <c r="D975" s="53"/>
      <c r="E975" s="53"/>
      <c r="F975" s="53"/>
      <c r="G975" s="51"/>
      <c r="H975" s="51"/>
      <c r="I975" s="51"/>
    </row>
    <row r="976" customFormat="false" ht="15.75" hidden="false" customHeight="true" outlineLevel="0" collapsed="false">
      <c r="A976" s="51"/>
      <c r="B976" s="51"/>
      <c r="C976" s="51"/>
      <c r="D976" s="53"/>
      <c r="E976" s="53"/>
      <c r="F976" s="53"/>
      <c r="G976" s="51"/>
      <c r="H976" s="51"/>
      <c r="I976" s="51"/>
    </row>
    <row r="977" customFormat="false" ht="15.75" hidden="false" customHeight="true" outlineLevel="0" collapsed="false">
      <c r="A977" s="51"/>
      <c r="B977" s="51"/>
      <c r="C977" s="51"/>
      <c r="D977" s="53"/>
      <c r="E977" s="53"/>
      <c r="F977" s="53"/>
      <c r="G977" s="51"/>
      <c r="H977" s="51"/>
      <c r="I977" s="51"/>
    </row>
    <row r="978" customFormat="false" ht="15.75" hidden="false" customHeight="true" outlineLevel="0" collapsed="false">
      <c r="A978" s="51"/>
      <c r="B978" s="51"/>
      <c r="C978" s="51"/>
      <c r="D978" s="53"/>
      <c r="E978" s="53"/>
      <c r="F978" s="53"/>
      <c r="G978" s="51"/>
      <c r="H978" s="51"/>
      <c r="I978" s="51"/>
    </row>
    <row r="979" customFormat="false" ht="15.75" hidden="false" customHeight="true" outlineLevel="0" collapsed="false">
      <c r="A979" s="51"/>
      <c r="B979" s="51"/>
      <c r="C979" s="51"/>
      <c r="D979" s="53"/>
      <c r="E979" s="53"/>
      <c r="F979" s="53"/>
      <c r="G979" s="51"/>
      <c r="H979" s="51"/>
      <c r="I979" s="51"/>
    </row>
    <row r="980" customFormat="false" ht="15.75" hidden="false" customHeight="true" outlineLevel="0" collapsed="false">
      <c r="A980" s="51"/>
      <c r="B980" s="51"/>
      <c r="C980" s="51"/>
      <c r="D980" s="53"/>
      <c r="E980" s="53"/>
      <c r="F980" s="53"/>
      <c r="G980" s="51"/>
      <c r="H980" s="51"/>
      <c r="I980" s="51"/>
    </row>
    <row r="981" customFormat="false" ht="15.75" hidden="false" customHeight="true" outlineLevel="0" collapsed="false">
      <c r="A981" s="51"/>
      <c r="B981" s="51"/>
      <c r="C981" s="51"/>
      <c r="D981" s="53"/>
      <c r="E981" s="53"/>
      <c r="F981" s="53"/>
      <c r="G981" s="51"/>
      <c r="H981" s="51"/>
      <c r="I981" s="51"/>
    </row>
    <row r="982" customFormat="false" ht="15.75" hidden="false" customHeight="true" outlineLevel="0" collapsed="false">
      <c r="A982" s="51"/>
      <c r="B982" s="51"/>
      <c r="C982" s="51"/>
      <c r="D982" s="53"/>
      <c r="E982" s="53"/>
      <c r="F982" s="53"/>
      <c r="G982" s="51"/>
      <c r="H982" s="51"/>
      <c r="I982" s="51"/>
    </row>
    <row r="983" customFormat="false" ht="15.75" hidden="false" customHeight="true" outlineLevel="0" collapsed="false">
      <c r="A983" s="51"/>
      <c r="B983" s="51"/>
      <c r="C983" s="51"/>
      <c r="D983" s="53"/>
      <c r="E983" s="53"/>
      <c r="F983" s="53"/>
      <c r="G983" s="51"/>
      <c r="H983" s="51"/>
      <c r="I983" s="51"/>
    </row>
    <row r="984" customFormat="false" ht="15.75" hidden="false" customHeight="true" outlineLevel="0" collapsed="false">
      <c r="A984" s="51"/>
      <c r="B984" s="51"/>
      <c r="C984" s="51"/>
      <c r="D984" s="53"/>
      <c r="E984" s="53"/>
      <c r="F984" s="53"/>
      <c r="G984" s="51"/>
      <c r="H984" s="51"/>
      <c r="I984" s="51"/>
    </row>
    <row r="985" customFormat="false" ht="15.75" hidden="false" customHeight="true" outlineLevel="0" collapsed="false">
      <c r="A985" s="51"/>
      <c r="B985" s="51"/>
      <c r="C985" s="51"/>
      <c r="D985" s="53"/>
      <c r="E985" s="53"/>
      <c r="F985" s="53"/>
      <c r="G985" s="51"/>
      <c r="H985" s="51"/>
      <c r="I985" s="51"/>
    </row>
    <row r="986" customFormat="false" ht="15.75" hidden="false" customHeight="true" outlineLevel="0" collapsed="false">
      <c r="A986" s="51"/>
      <c r="B986" s="51"/>
      <c r="C986" s="51"/>
      <c r="D986" s="53"/>
      <c r="E986" s="53"/>
      <c r="F986" s="53"/>
      <c r="G986" s="51"/>
      <c r="H986" s="51"/>
      <c r="I986" s="51"/>
    </row>
    <row r="987" customFormat="false" ht="15.75" hidden="false" customHeight="true" outlineLevel="0" collapsed="false">
      <c r="A987" s="51"/>
      <c r="B987" s="51"/>
      <c r="C987" s="51"/>
      <c r="D987" s="53"/>
      <c r="E987" s="53"/>
      <c r="F987" s="53"/>
      <c r="G987" s="51"/>
      <c r="H987" s="51"/>
      <c r="I987" s="51"/>
    </row>
    <row r="988" customFormat="false" ht="15.75" hidden="false" customHeight="true" outlineLevel="0" collapsed="false">
      <c r="A988" s="51"/>
      <c r="B988" s="51"/>
      <c r="C988" s="51"/>
      <c r="D988" s="53"/>
      <c r="E988" s="53"/>
      <c r="F988" s="53"/>
      <c r="G988" s="51"/>
      <c r="H988" s="51"/>
      <c r="I988" s="51"/>
    </row>
    <row r="989" customFormat="false" ht="15.75" hidden="false" customHeight="true" outlineLevel="0" collapsed="false">
      <c r="A989" s="51"/>
      <c r="B989" s="51"/>
      <c r="C989" s="51"/>
      <c r="D989" s="53"/>
      <c r="E989" s="53"/>
      <c r="F989" s="53"/>
      <c r="G989" s="51"/>
      <c r="H989" s="51"/>
      <c r="I989" s="51"/>
    </row>
    <row r="990" customFormat="false" ht="15.75" hidden="false" customHeight="true" outlineLevel="0" collapsed="false">
      <c r="A990" s="51"/>
      <c r="B990" s="51"/>
      <c r="C990" s="51"/>
      <c r="D990" s="53"/>
      <c r="E990" s="53"/>
      <c r="F990" s="53"/>
      <c r="G990" s="51"/>
      <c r="H990" s="51"/>
      <c r="I990" s="51"/>
    </row>
    <row r="991" customFormat="false" ht="15.75" hidden="false" customHeight="true" outlineLevel="0" collapsed="false">
      <c r="A991" s="51"/>
      <c r="B991" s="51"/>
      <c r="C991" s="51"/>
      <c r="D991" s="53"/>
      <c r="E991" s="53"/>
      <c r="F991" s="53"/>
      <c r="G991" s="51"/>
      <c r="H991" s="51"/>
      <c r="I991" s="51"/>
    </row>
    <row r="992" customFormat="false" ht="15.75" hidden="false" customHeight="true" outlineLevel="0" collapsed="false">
      <c r="A992" s="51"/>
      <c r="B992" s="51"/>
      <c r="C992" s="51"/>
      <c r="D992" s="53"/>
      <c r="E992" s="53"/>
      <c r="F992" s="53"/>
      <c r="G992" s="51"/>
      <c r="H992" s="51"/>
      <c r="I992" s="51"/>
    </row>
    <row r="993" customFormat="false" ht="15.75" hidden="false" customHeight="true" outlineLevel="0" collapsed="false">
      <c r="A993" s="51"/>
      <c r="B993" s="51"/>
      <c r="C993" s="51"/>
      <c r="D993" s="53"/>
      <c r="E993" s="53"/>
      <c r="F993" s="53"/>
      <c r="G993" s="51"/>
      <c r="H993" s="51"/>
      <c r="I993" s="51"/>
    </row>
    <row r="994" customFormat="false" ht="15.75" hidden="false" customHeight="true" outlineLevel="0" collapsed="false">
      <c r="A994" s="51"/>
      <c r="B994" s="51"/>
      <c r="C994" s="51"/>
      <c r="D994" s="53"/>
      <c r="E994" s="53"/>
      <c r="F994" s="53"/>
      <c r="G994" s="51"/>
      <c r="H994" s="51"/>
      <c r="I994" s="51"/>
    </row>
    <row r="995" customFormat="false" ht="15.75" hidden="false" customHeight="true" outlineLevel="0" collapsed="false">
      <c r="A995" s="51"/>
      <c r="B995" s="51"/>
      <c r="C995" s="51"/>
      <c r="D995" s="53"/>
      <c r="E995" s="53"/>
      <c r="F995" s="53"/>
      <c r="G995" s="51"/>
      <c r="H995" s="51"/>
      <c r="I995" s="51"/>
    </row>
    <row r="996" customFormat="false" ht="15.75" hidden="false" customHeight="true" outlineLevel="0" collapsed="false">
      <c r="A996" s="51"/>
      <c r="B996" s="51"/>
      <c r="C996" s="51"/>
      <c r="D996" s="53"/>
      <c r="E996" s="53"/>
      <c r="F996" s="53"/>
      <c r="G996" s="51"/>
      <c r="H996" s="51"/>
      <c r="I996" s="51"/>
    </row>
    <row r="997" customFormat="false" ht="15.75" hidden="false" customHeight="true" outlineLevel="0" collapsed="false">
      <c r="A997" s="51"/>
      <c r="B997" s="51"/>
      <c r="C997" s="51"/>
      <c r="D997" s="53"/>
      <c r="E997" s="53"/>
      <c r="F997" s="53"/>
      <c r="G997" s="51"/>
      <c r="H997" s="51"/>
      <c r="I997" s="51"/>
    </row>
    <row r="998" customFormat="false" ht="15.75" hidden="false" customHeight="true" outlineLevel="0" collapsed="false">
      <c r="A998" s="51"/>
      <c r="B998" s="51"/>
      <c r="C998" s="51"/>
      <c r="D998" s="53"/>
      <c r="E998" s="53"/>
      <c r="F998" s="53"/>
      <c r="G998" s="51"/>
      <c r="H998" s="51"/>
      <c r="I998" s="51"/>
    </row>
    <row r="999" customFormat="false" ht="15.75" hidden="false" customHeight="true" outlineLevel="0" collapsed="false">
      <c r="A999" s="51"/>
      <c r="B999" s="51"/>
      <c r="C999" s="51"/>
      <c r="D999" s="53"/>
      <c r="E999" s="53"/>
      <c r="F999" s="53"/>
      <c r="G999" s="51"/>
      <c r="H999" s="51"/>
      <c r="I999" s="51"/>
    </row>
    <row r="1000" customFormat="false" ht="15.75" hidden="false" customHeight="true" outlineLevel="0" collapsed="false">
      <c r="A1000" s="51"/>
      <c r="B1000" s="51"/>
      <c r="C1000" s="51"/>
      <c r="D1000" s="53"/>
      <c r="E1000" s="53"/>
      <c r="F1000" s="53"/>
      <c r="G1000" s="51"/>
      <c r="H1000" s="51"/>
      <c r="I1000" s="51"/>
    </row>
  </sheetData>
  <autoFilter ref="A1:I31"/>
  <dataValidations count="3">
    <dataValidation allowBlank="true" operator="between" showDropDown="false" showErrorMessage="false" showInputMessage="false" sqref="G2:I1000" type="list">
      <formula1>SourceList</formula1>
      <formula2>0</formula2>
    </dataValidation>
    <dataValidation allowBlank="true" operator="between" showDropDown="false" showErrorMessage="false" showInputMessage="false" sqref="C2:C31"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8.37"/>
    <col collapsed="false" customWidth="true" hidden="false" outlineLevel="0" max="3" min="2" style="0" width="15.88"/>
    <col collapsed="false" customWidth="true" hidden="false" outlineLevel="0" max="4" min="4" style="0" width="23.88"/>
    <col collapsed="false" customWidth="true" hidden="false" outlineLevel="0" max="5" min="5" style="0" width="22.13"/>
    <col collapsed="false" customWidth="true" hidden="false" outlineLevel="0" max="6" min="6" style="0" width="10.76"/>
    <col collapsed="false" customWidth="true" hidden="false" outlineLevel="0" max="7" min="7" style="0" width="23.88"/>
    <col collapsed="false" customWidth="true" hidden="false" outlineLevel="0" max="8" min="8" style="0" width="9.13"/>
    <col collapsed="false" customWidth="true" hidden="false" outlineLevel="0" max="9" min="9" style="0" width="22.13"/>
    <col collapsed="false" customWidth="true" hidden="true" outlineLevel="0" max="10" min="10" style="0" width="22.13"/>
    <col collapsed="false" customWidth="true" hidden="true" outlineLevel="0" max="25" min="11" style="0" width="8.63"/>
  </cols>
  <sheetData>
    <row r="1" customFormat="false" ht="12.75" hidden="false" customHeight="true" outlineLevel="0" collapsed="false">
      <c r="A1" s="54" t="s">
        <v>140</v>
      </c>
      <c r="B1" s="54" t="s">
        <v>141</v>
      </c>
      <c r="C1" s="54" t="s">
        <v>82</v>
      </c>
      <c r="D1" s="55" t="s">
        <v>197</v>
      </c>
      <c r="E1" s="39" t="s">
        <v>110</v>
      </c>
      <c r="G1" s="2"/>
      <c r="H1" s="33"/>
      <c r="I1" s="33"/>
      <c r="J1" s="33"/>
      <c r="K1" s="33"/>
      <c r="L1" s="33"/>
      <c r="M1" s="33"/>
      <c r="N1" s="33"/>
      <c r="O1" s="33"/>
      <c r="P1" s="33"/>
      <c r="Q1" s="33"/>
      <c r="R1" s="33"/>
      <c r="S1" s="33"/>
      <c r="T1" s="33"/>
      <c r="U1" s="33"/>
      <c r="V1" s="33"/>
      <c r="W1" s="33"/>
      <c r="X1" s="33"/>
      <c r="Y1" s="33"/>
    </row>
    <row r="2" customFormat="false" ht="12.75" hidden="false" customHeight="true" outlineLevel="0" collapsed="false">
      <c r="A2" s="56" t="s">
        <v>143</v>
      </c>
      <c r="B2" s="56" t="str">
        <f aca="false" t="array" ref="B2:B2">INDEX(Countries!$D$2:$D$255, MATCH(A2, Countries!$B$2:$B$255, 0))</f>
        <v>USA</v>
      </c>
      <c r="C2" s="56" t="s">
        <v>145</v>
      </c>
      <c r="D2" s="50" t="n">
        <v>49700</v>
      </c>
      <c r="E2" s="51" t="s">
        <v>198</v>
      </c>
      <c r="F2" s="60"/>
      <c r="G2" s="2"/>
    </row>
    <row r="3" customFormat="false" ht="12.75" hidden="false" customHeight="true" outlineLevel="0" collapsed="false">
      <c r="A3" s="56" t="s">
        <v>146</v>
      </c>
      <c r="B3" s="56" t="str">
        <f aca="false" t="array" ref="B3:B3">INDEX(Countries!$D$2:$D$255, MATCH(A3, Countries!$B$2:$B$255, 0))</f>
        <v>IDN</v>
      </c>
      <c r="C3" s="56" t="s">
        <v>145</v>
      </c>
      <c r="D3" s="50" t="n">
        <v>15000</v>
      </c>
      <c r="E3" s="51" t="s">
        <v>199</v>
      </c>
      <c r="F3" s="60"/>
      <c r="G3" s="2"/>
    </row>
    <row r="4" customFormat="false" ht="12.75" hidden="false" customHeight="true" outlineLevel="0" collapsed="false">
      <c r="A4" s="56" t="s">
        <v>147</v>
      </c>
      <c r="B4" s="56" t="str">
        <f aca="false" t="array" ref="B4:B4">INDEX(Countries!$D$2:$D$255, MATCH(A4, Countries!$B$2:$B$255, 0))</f>
        <v>AUS</v>
      </c>
      <c r="C4" s="56" t="s">
        <v>145</v>
      </c>
      <c r="D4" s="50" t="n">
        <v>40200</v>
      </c>
      <c r="E4" s="51" t="s">
        <v>200</v>
      </c>
      <c r="F4" s="60"/>
      <c r="G4" s="2"/>
    </row>
    <row r="5" customFormat="false" ht="12.75" hidden="false" customHeight="true" outlineLevel="0" collapsed="false">
      <c r="A5" s="56" t="s">
        <v>148</v>
      </c>
      <c r="B5" s="56" t="str">
        <f aca="false" t="array" ref="B5:B5">INDEX(Countries!$D$2:$D$255, MATCH(A5, Countries!$B$2:$B$255, 0))</f>
        <v>BHS</v>
      </c>
      <c r="C5" s="56" t="s">
        <v>145</v>
      </c>
      <c r="D5" s="50" t="n">
        <v>33300</v>
      </c>
      <c r="E5" s="51" t="s">
        <v>201</v>
      </c>
      <c r="F5" s="60"/>
    </row>
    <row r="6" customFormat="false" ht="12.75" hidden="false" customHeight="true" outlineLevel="0" collapsed="false">
      <c r="A6" s="56" t="s">
        <v>149</v>
      </c>
      <c r="B6" s="56" t="str">
        <f aca="false" t="array" ref="B6:B6">INDEX(Countries!$D$2:$D$255, MATCH(A6, Countries!$B$2:$B$255, 0))</f>
        <v>KEN</v>
      </c>
      <c r="C6" s="56" t="s">
        <v>145</v>
      </c>
      <c r="D6" s="50" t="n">
        <v>12000</v>
      </c>
      <c r="E6" s="51" t="s">
        <v>202</v>
      </c>
      <c r="F6" s="60"/>
    </row>
    <row r="7" customFormat="false" ht="12.75" hidden="false" customHeight="true" outlineLevel="0" collapsed="false">
      <c r="A7" s="56" t="s">
        <v>150</v>
      </c>
      <c r="B7" s="56" t="str">
        <f aca="false" t="array" ref="B7:B7">INDEX(Countries!$D$2:$D$255, MATCH(A7, Countries!$B$2:$B$255, 0))</f>
        <v>MEX</v>
      </c>
      <c r="C7" s="56" t="s">
        <v>145</v>
      </c>
      <c r="D7" s="50" t="n">
        <v>11900</v>
      </c>
      <c r="E7" s="51" t="s">
        <v>203</v>
      </c>
      <c r="F7" s="60"/>
    </row>
    <row r="8" customFormat="false" ht="12.75" hidden="false" customHeight="true" outlineLevel="0" collapsed="false">
      <c r="A8" s="56" t="s">
        <v>151</v>
      </c>
      <c r="B8" s="56" t="str">
        <f aca="false" t="array" ref="B8:B8">INDEX(Countries!$D$2:$D$255, MATCH(A8, Countries!$B$2:$B$255, 0))</f>
        <v>COL</v>
      </c>
      <c r="C8" s="56" t="s">
        <v>145</v>
      </c>
      <c r="D8" s="50" t="n">
        <v>6500</v>
      </c>
      <c r="E8" s="51" t="s">
        <v>204</v>
      </c>
      <c r="F8" s="60"/>
    </row>
    <row r="9" customFormat="false" ht="12.75" hidden="false" customHeight="true" outlineLevel="0" collapsed="false">
      <c r="A9" s="56" t="s">
        <v>152</v>
      </c>
      <c r="B9" s="56" t="str">
        <f aca="false" t="array" ref="B9:B9">INDEX(Countries!$D$2:$D$255, MATCH(A9, Countries!$B$2:$B$255, 0))</f>
        <v>IND</v>
      </c>
      <c r="C9" s="56" t="s">
        <v>145</v>
      </c>
      <c r="D9" s="50" t="n">
        <v>8400</v>
      </c>
      <c r="E9" s="51" t="s">
        <v>205</v>
      </c>
      <c r="F9" s="60"/>
    </row>
    <row r="10" customFormat="false" ht="12.75" hidden="false" customHeight="true" outlineLevel="0" collapsed="false">
      <c r="A10" s="56" t="s">
        <v>153</v>
      </c>
      <c r="B10" s="56" t="str">
        <f aca="false" t="array" ref="B10:B10">INDEX(Countries!$D$2:$D$255, MATCH(A10, Countries!$B$2:$B$255, 0))</f>
        <v>CHN</v>
      </c>
      <c r="C10" s="56" t="s">
        <v>145</v>
      </c>
      <c r="D10" s="57" t="n">
        <v>19400</v>
      </c>
      <c r="E10" s="51" t="s">
        <v>206</v>
      </c>
      <c r="F10" s="60"/>
    </row>
    <row r="11" customFormat="false" ht="12.75" hidden="false" customHeight="true" outlineLevel="0" collapsed="false">
      <c r="A11" s="56" t="s">
        <v>143</v>
      </c>
      <c r="B11" s="56" t="str">
        <f aca="false" t="array" ref="B11:B11">INDEX(Countries!$D$2:$D$255, MATCH(A11, Countries!$B$2:$B$255, 0))</f>
        <v>USA</v>
      </c>
      <c r="C11" s="56" t="s">
        <v>154</v>
      </c>
      <c r="D11" s="50" t="n">
        <v>49700</v>
      </c>
      <c r="E11" s="51" t="s">
        <v>198</v>
      </c>
      <c r="F11" s="2"/>
      <c r="G11" s="2"/>
      <c r="H11" s="2"/>
      <c r="I11" s="2"/>
      <c r="J11" s="2"/>
      <c r="K11" s="2"/>
      <c r="L11" s="2"/>
      <c r="M11" s="2"/>
      <c r="N11" s="2"/>
      <c r="O11" s="2"/>
      <c r="P11" s="2"/>
      <c r="Q11" s="2"/>
      <c r="R11" s="2"/>
      <c r="S11" s="2"/>
      <c r="T11" s="2"/>
      <c r="U11" s="2"/>
      <c r="V11" s="2"/>
      <c r="W11" s="2"/>
      <c r="X11" s="2"/>
      <c r="Y11" s="2"/>
    </row>
    <row r="12" customFormat="false" ht="12.75" hidden="false" customHeight="true" outlineLevel="0" collapsed="false">
      <c r="A12" s="56" t="s">
        <v>146</v>
      </c>
      <c r="B12" s="56" t="str">
        <f aca="false" t="array" ref="B12:B12">INDEX(Countries!$D$2:$D$255, MATCH(A12, Countries!$B$2:$B$255, 0))</f>
        <v>IDN</v>
      </c>
      <c r="C12" s="56" t="s">
        <v>154</v>
      </c>
      <c r="D12" s="50" t="n">
        <v>15000</v>
      </c>
      <c r="E12" s="51" t="s">
        <v>199</v>
      </c>
      <c r="F12" s="2"/>
      <c r="G12" s="2"/>
      <c r="H12" s="2"/>
      <c r="I12" s="2"/>
      <c r="J12" s="2"/>
      <c r="K12" s="2"/>
      <c r="L12" s="2"/>
      <c r="M12" s="2"/>
      <c r="N12" s="2"/>
      <c r="O12" s="2"/>
      <c r="P12" s="2"/>
      <c r="Q12" s="2"/>
      <c r="R12" s="2"/>
      <c r="S12" s="2"/>
      <c r="T12" s="2"/>
      <c r="U12" s="2"/>
      <c r="V12" s="2"/>
      <c r="W12" s="2"/>
      <c r="X12" s="2"/>
      <c r="Y12" s="2"/>
    </row>
    <row r="13" customFormat="false" ht="12.75" hidden="false" customHeight="true" outlineLevel="0" collapsed="false">
      <c r="A13" s="56" t="s">
        <v>147</v>
      </c>
      <c r="B13" s="56" t="str">
        <f aca="false" t="array" ref="B13:B13">INDEX(Countries!$D$2:$D$255, MATCH(A13, Countries!$B$2:$B$255, 0))</f>
        <v>AUS</v>
      </c>
      <c r="C13" s="56" t="s">
        <v>154</v>
      </c>
      <c r="D13" s="50" t="n">
        <v>40200</v>
      </c>
      <c r="E13" s="51" t="s">
        <v>200</v>
      </c>
      <c r="F13" s="2"/>
      <c r="G13" s="2"/>
      <c r="H13" s="2"/>
      <c r="I13" s="2"/>
      <c r="J13" s="2"/>
      <c r="K13" s="2"/>
      <c r="L13" s="2"/>
      <c r="M13" s="2"/>
      <c r="N13" s="2"/>
      <c r="O13" s="2"/>
      <c r="P13" s="2"/>
      <c r="Q13" s="2"/>
      <c r="R13" s="2"/>
      <c r="S13" s="2"/>
      <c r="T13" s="2"/>
      <c r="U13" s="2"/>
      <c r="V13" s="2"/>
      <c r="W13" s="2"/>
      <c r="X13" s="2"/>
      <c r="Y13" s="2"/>
    </row>
    <row r="14" customFormat="false" ht="12.75" hidden="false" customHeight="true" outlineLevel="0" collapsed="false">
      <c r="A14" s="56" t="s">
        <v>148</v>
      </c>
      <c r="B14" s="56" t="str">
        <f aca="false" t="array" ref="B14:B14">INDEX(Countries!$D$2:$D$255, MATCH(A14, Countries!$B$2:$B$255, 0))</f>
        <v>BHS</v>
      </c>
      <c r="C14" s="56" t="s">
        <v>154</v>
      </c>
      <c r="D14" s="50" t="n">
        <v>33300</v>
      </c>
      <c r="E14" s="51" t="s">
        <v>201</v>
      </c>
      <c r="F14" s="2"/>
      <c r="G14" s="2"/>
      <c r="H14" s="2"/>
      <c r="I14" s="2"/>
      <c r="J14" s="2"/>
      <c r="K14" s="2"/>
      <c r="L14" s="2"/>
      <c r="M14" s="2"/>
      <c r="N14" s="2"/>
      <c r="O14" s="2"/>
      <c r="P14" s="2"/>
      <c r="Q14" s="2"/>
      <c r="R14" s="2"/>
      <c r="S14" s="2"/>
      <c r="T14" s="2"/>
      <c r="U14" s="2"/>
      <c r="V14" s="2"/>
      <c r="W14" s="2"/>
      <c r="X14" s="2"/>
      <c r="Y14" s="2"/>
    </row>
    <row r="15" customFormat="false" ht="12.75" hidden="false" customHeight="true" outlineLevel="0" collapsed="false">
      <c r="A15" s="56" t="s">
        <v>149</v>
      </c>
      <c r="B15" s="56" t="str">
        <f aca="false" t="array" ref="B15:B15">INDEX(Countries!$D$2:$D$255, MATCH(A15, Countries!$B$2:$B$255, 0))</f>
        <v>KEN</v>
      </c>
      <c r="C15" s="56" t="s">
        <v>154</v>
      </c>
      <c r="D15" s="50" t="n">
        <v>12000</v>
      </c>
      <c r="E15" s="51" t="s">
        <v>202</v>
      </c>
      <c r="F15" s="2"/>
      <c r="G15" s="2"/>
      <c r="H15" s="2"/>
      <c r="I15" s="2"/>
      <c r="J15" s="2"/>
      <c r="K15" s="2"/>
      <c r="L15" s="2"/>
      <c r="M15" s="2"/>
      <c r="N15" s="2"/>
      <c r="O15" s="2"/>
      <c r="P15" s="2"/>
      <c r="Q15" s="2"/>
      <c r="R15" s="2"/>
      <c r="S15" s="2"/>
      <c r="T15" s="2"/>
      <c r="U15" s="2"/>
      <c r="V15" s="2"/>
      <c r="W15" s="2"/>
      <c r="X15" s="2"/>
      <c r="Y15" s="2"/>
    </row>
    <row r="16" customFormat="false" ht="12.75" hidden="false" customHeight="true" outlineLevel="0" collapsed="false">
      <c r="A16" s="56" t="s">
        <v>150</v>
      </c>
      <c r="B16" s="56" t="str">
        <f aca="false" t="array" ref="B16:B16">INDEX(Countries!$D$2:$D$255, MATCH(A16, Countries!$B$2:$B$255, 0))</f>
        <v>MEX</v>
      </c>
      <c r="C16" s="56" t="s">
        <v>154</v>
      </c>
      <c r="D16" s="50" t="n">
        <v>11900</v>
      </c>
      <c r="E16" s="51" t="s">
        <v>203</v>
      </c>
      <c r="F16" s="2"/>
      <c r="G16" s="2"/>
      <c r="H16" s="2"/>
      <c r="I16" s="2"/>
      <c r="J16" s="2"/>
      <c r="K16" s="2"/>
      <c r="L16" s="2"/>
      <c r="M16" s="2"/>
      <c r="N16" s="2"/>
      <c r="O16" s="2"/>
      <c r="P16" s="2"/>
      <c r="Q16" s="2"/>
      <c r="R16" s="2"/>
      <c r="S16" s="2"/>
      <c r="T16" s="2"/>
      <c r="U16" s="2"/>
      <c r="V16" s="2"/>
      <c r="W16" s="2"/>
      <c r="X16" s="2"/>
      <c r="Y16" s="2"/>
    </row>
    <row r="17" customFormat="false" ht="12.75" hidden="false" customHeight="true" outlineLevel="0" collapsed="false">
      <c r="A17" s="56" t="s">
        <v>151</v>
      </c>
      <c r="B17" s="56" t="str">
        <f aca="false" t="array" ref="B17:B17">INDEX(Countries!$D$2:$D$255, MATCH(A17, Countries!$B$2:$B$255, 0))</f>
        <v>COL</v>
      </c>
      <c r="C17" s="56" t="s">
        <v>154</v>
      </c>
      <c r="D17" s="50" t="n">
        <v>6500</v>
      </c>
      <c r="E17" s="51" t="s">
        <v>204</v>
      </c>
      <c r="F17" s="2"/>
      <c r="G17" s="2"/>
      <c r="H17" s="2"/>
      <c r="I17" s="2"/>
      <c r="J17" s="2"/>
      <c r="K17" s="2"/>
      <c r="L17" s="2"/>
      <c r="M17" s="2"/>
      <c r="N17" s="2"/>
      <c r="O17" s="2"/>
      <c r="P17" s="2"/>
      <c r="Q17" s="2"/>
      <c r="R17" s="2"/>
      <c r="S17" s="2"/>
      <c r="T17" s="2"/>
      <c r="U17" s="2"/>
      <c r="V17" s="2"/>
      <c r="W17" s="2"/>
      <c r="X17" s="2"/>
      <c r="Y17" s="2"/>
    </row>
    <row r="18" customFormat="false" ht="12.75" hidden="false" customHeight="true" outlineLevel="0" collapsed="false">
      <c r="A18" s="56" t="s">
        <v>152</v>
      </c>
      <c r="B18" s="56" t="str">
        <f aca="false" t="array" ref="B18:B18">INDEX(Countries!$D$2:$D$255, MATCH(A18, Countries!$B$2:$B$255, 0))</f>
        <v>IND</v>
      </c>
      <c r="C18" s="56" t="s">
        <v>154</v>
      </c>
      <c r="D18" s="50" t="n">
        <v>8400</v>
      </c>
      <c r="E18" s="51" t="s">
        <v>205</v>
      </c>
      <c r="F18" s="2"/>
      <c r="G18" s="2"/>
      <c r="H18" s="2"/>
      <c r="I18" s="2"/>
      <c r="J18" s="2"/>
      <c r="K18" s="2"/>
      <c r="L18" s="2"/>
      <c r="M18" s="2"/>
      <c r="N18" s="2"/>
      <c r="O18" s="2"/>
      <c r="P18" s="2"/>
      <c r="Q18" s="2"/>
      <c r="R18" s="2"/>
      <c r="S18" s="2"/>
      <c r="T18" s="2"/>
      <c r="U18" s="2"/>
      <c r="V18" s="2"/>
      <c r="W18" s="2"/>
      <c r="X18" s="2"/>
      <c r="Y18" s="2"/>
    </row>
    <row r="19" customFormat="false" ht="12.75" hidden="false" customHeight="true" outlineLevel="0" collapsed="false">
      <c r="A19" s="56" t="s">
        <v>153</v>
      </c>
      <c r="B19" s="56" t="str">
        <f aca="false" t="array" ref="B19:B19">INDEX(Countries!$D$2:$D$255, MATCH(A19, Countries!$B$2:$B$255, 0))</f>
        <v>CHN</v>
      </c>
      <c r="C19" s="56" t="s">
        <v>154</v>
      </c>
      <c r="D19" s="50" t="n">
        <v>19400</v>
      </c>
      <c r="E19" s="51" t="s">
        <v>206</v>
      </c>
      <c r="F19" s="2"/>
      <c r="G19" s="2"/>
      <c r="H19" s="2"/>
      <c r="I19" s="2"/>
      <c r="J19" s="2"/>
      <c r="K19" s="2"/>
      <c r="L19" s="2"/>
      <c r="M19" s="2"/>
      <c r="N19" s="2"/>
      <c r="O19" s="2"/>
      <c r="P19" s="2"/>
      <c r="Q19" s="2"/>
      <c r="R19" s="2"/>
      <c r="S19" s="2"/>
      <c r="T19" s="2"/>
      <c r="U19" s="2"/>
      <c r="V19" s="2"/>
      <c r="W19" s="2"/>
      <c r="X19" s="2"/>
      <c r="Y19" s="2"/>
    </row>
    <row r="20" customFormat="false" ht="12.75" hidden="false" customHeight="true" outlineLevel="0" collapsed="false">
      <c r="A20" s="56" t="s">
        <v>143</v>
      </c>
      <c r="B20" s="56" t="str">
        <f aca="false" t="array" ref="B20:B20">INDEX(Countries!$D$2:$D$255, MATCH(A20, Countries!$B$2:$B$255, 0))</f>
        <v>USA</v>
      </c>
      <c r="C20" s="56" t="s">
        <v>155</v>
      </c>
      <c r="D20" s="50" t="n">
        <v>49700</v>
      </c>
      <c r="E20" s="51" t="s">
        <v>198</v>
      </c>
      <c r="F20" s="2"/>
      <c r="G20" s="2"/>
      <c r="H20" s="2"/>
      <c r="I20" s="2"/>
      <c r="J20" s="2"/>
      <c r="K20" s="2"/>
      <c r="L20" s="2"/>
      <c r="M20" s="2"/>
      <c r="N20" s="2"/>
      <c r="O20" s="2"/>
      <c r="P20" s="2"/>
      <c r="Q20" s="2"/>
      <c r="R20" s="2"/>
      <c r="S20" s="2"/>
      <c r="T20" s="2"/>
      <c r="U20" s="2"/>
      <c r="V20" s="2"/>
      <c r="W20" s="2"/>
      <c r="X20" s="2"/>
      <c r="Y20" s="2"/>
    </row>
    <row r="21" customFormat="false" ht="12.75" hidden="false" customHeight="true" outlineLevel="0" collapsed="false">
      <c r="A21" s="56" t="s">
        <v>146</v>
      </c>
      <c r="B21" s="56" t="str">
        <f aca="false" t="array" ref="B21:B21">INDEX(Countries!$D$2:$D$255, MATCH(A21, Countries!$B$2:$B$255, 0))</f>
        <v>IDN</v>
      </c>
      <c r="C21" s="56" t="s">
        <v>155</v>
      </c>
      <c r="D21" s="50" t="n">
        <v>15000</v>
      </c>
      <c r="E21" s="51" t="s">
        <v>199</v>
      </c>
      <c r="F21" s="2"/>
      <c r="G21" s="2"/>
      <c r="H21" s="2"/>
      <c r="I21" s="2"/>
      <c r="J21" s="2"/>
      <c r="K21" s="2"/>
      <c r="L21" s="2"/>
      <c r="M21" s="2"/>
      <c r="N21" s="2"/>
      <c r="O21" s="2"/>
      <c r="P21" s="2"/>
      <c r="Q21" s="2"/>
      <c r="R21" s="2"/>
      <c r="S21" s="2"/>
      <c r="T21" s="2"/>
      <c r="U21" s="2"/>
      <c r="V21" s="2"/>
      <c r="W21" s="2"/>
      <c r="X21" s="2"/>
      <c r="Y21" s="2"/>
    </row>
    <row r="22" customFormat="false" ht="12.75" hidden="false" customHeight="true" outlineLevel="0" collapsed="false">
      <c r="A22" s="56" t="s">
        <v>147</v>
      </c>
      <c r="B22" s="56" t="str">
        <f aca="false" t="array" ref="B22:B22">INDEX(Countries!$D$2:$D$255, MATCH(A22, Countries!$B$2:$B$255, 0))</f>
        <v>AUS</v>
      </c>
      <c r="C22" s="56" t="s">
        <v>155</v>
      </c>
      <c r="D22" s="50" t="n">
        <v>40200</v>
      </c>
      <c r="E22" s="51" t="s">
        <v>200</v>
      </c>
      <c r="F22" s="2"/>
      <c r="G22" s="2"/>
      <c r="H22" s="2"/>
      <c r="I22" s="2"/>
      <c r="J22" s="2"/>
      <c r="K22" s="2"/>
      <c r="L22" s="2"/>
      <c r="M22" s="2"/>
      <c r="N22" s="2"/>
      <c r="O22" s="2"/>
      <c r="P22" s="2"/>
      <c r="Q22" s="2"/>
      <c r="R22" s="2"/>
      <c r="S22" s="2"/>
      <c r="T22" s="2"/>
      <c r="U22" s="2"/>
      <c r="V22" s="2"/>
      <c r="W22" s="2"/>
      <c r="X22" s="2"/>
      <c r="Y22" s="2"/>
    </row>
    <row r="23" customFormat="false" ht="12.75" hidden="false" customHeight="true" outlineLevel="0" collapsed="false">
      <c r="A23" s="56" t="s">
        <v>148</v>
      </c>
      <c r="B23" s="56" t="str">
        <f aca="false" t="array" ref="B23:B23">INDEX(Countries!$D$2:$D$255, MATCH(A23, Countries!$B$2:$B$255, 0))</f>
        <v>BHS</v>
      </c>
      <c r="C23" s="56" t="s">
        <v>155</v>
      </c>
      <c r="D23" s="50" t="n">
        <v>33300</v>
      </c>
      <c r="E23" s="51" t="s">
        <v>201</v>
      </c>
      <c r="F23" s="2"/>
      <c r="G23" s="2"/>
      <c r="H23" s="2"/>
      <c r="I23" s="2"/>
      <c r="J23" s="2"/>
      <c r="K23" s="2"/>
      <c r="L23" s="2"/>
      <c r="M23" s="2"/>
      <c r="N23" s="2"/>
      <c r="O23" s="2"/>
      <c r="P23" s="2"/>
      <c r="Q23" s="2"/>
      <c r="R23" s="2"/>
      <c r="S23" s="2"/>
      <c r="T23" s="2"/>
      <c r="U23" s="2"/>
      <c r="V23" s="2"/>
      <c r="W23" s="2"/>
      <c r="X23" s="2"/>
      <c r="Y23" s="2"/>
    </row>
    <row r="24" customFormat="false" ht="12.75" hidden="false" customHeight="true" outlineLevel="0" collapsed="false">
      <c r="A24" s="56" t="s">
        <v>149</v>
      </c>
      <c r="B24" s="56" t="str">
        <f aca="false" t="array" ref="B24:B24">INDEX(Countries!$D$2:$D$255, MATCH(A24, Countries!$B$2:$B$255, 0))</f>
        <v>KEN</v>
      </c>
      <c r="C24" s="56" t="s">
        <v>155</v>
      </c>
      <c r="D24" s="50" t="n">
        <v>12000</v>
      </c>
      <c r="E24" s="51" t="s">
        <v>202</v>
      </c>
      <c r="F24" s="2"/>
      <c r="G24" s="2"/>
      <c r="H24" s="2"/>
      <c r="I24" s="2"/>
      <c r="J24" s="2"/>
      <c r="K24" s="2"/>
      <c r="L24" s="2"/>
      <c r="M24" s="2"/>
      <c r="N24" s="2"/>
      <c r="O24" s="2"/>
      <c r="P24" s="2"/>
      <c r="Q24" s="2"/>
      <c r="R24" s="2"/>
      <c r="S24" s="2"/>
      <c r="T24" s="2"/>
      <c r="U24" s="2"/>
      <c r="V24" s="2"/>
      <c r="W24" s="2"/>
      <c r="X24" s="2"/>
      <c r="Y24" s="2"/>
    </row>
    <row r="25" customFormat="false" ht="12.75" hidden="false" customHeight="true" outlineLevel="0" collapsed="false">
      <c r="A25" s="56" t="s">
        <v>150</v>
      </c>
      <c r="B25" s="56" t="str">
        <f aca="false" t="array" ref="B25:B25">INDEX(Countries!$D$2:$D$255, MATCH(A25, Countries!$B$2:$B$255, 0))</f>
        <v>MEX</v>
      </c>
      <c r="C25" s="56" t="s">
        <v>155</v>
      </c>
      <c r="D25" s="50" t="n">
        <v>11900</v>
      </c>
      <c r="E25" s="51" t="s">
        <v>203</v>
      </c>
      <c r="F25" s="2"/>
      <c r="G25" s="2"/>
      <c r="H25" s="2"/>
      <c r="I25" s="2"/>
      <c r="J25" s="2"/>
      <c r="K25" s="2"/>
      <c r="L25" s="2"/>
      <c r="M25" s="2"/>
      <c r="N25" s="2"/>
      <c r="O25" s="2"/>
      <c r="P25" s="2"/>
      <c r="Q25" s="2"/>
      <c r="R25" s="2"/>
      <c r="S25" s="2"/>
      <c r="T25" s="2"/>
      <c r="U25" s="2"/>
      <c r="V25" s="2"/>
      <c r="W25" s="2"/>
      <c r="X25" s="2"/>
      <c r="Y25" s="2"/>
    </row>
    <row r="26" customFormat="false" ht="12.75" hidden="false" customHeight="true" outlineLevel="0" collapsed="false">
      <c r="A26" s="56" t="s">
        <v>151</v>
      </c>
      <c r="B26" s="56" t="str">
        <f aca="false" t="array" ref="B26:B26">INDEX(Countries!$D$2:$D$255, MATCH(A26, Countries!$B$2:$B$255, 0))</f>
        <v>COL</v>
      </c>
      <c r="C26" s="56" t="s">
        <v>155</v>
      </c>
      <c r="D26" s="50" t="n">
        <v>6500</v>
      </c>
      <c r="E26" s="51" t="s">
        <v>204</v>
      </c>
      <c r="F26" s="2"/>
      <c r="G26" s="2"/>
      <c r="H26" s="2"/>
      <c r="I26" s="2"/>
      <c r="J26" s="2"/>
      <c r="K26" s="2"/>
      <c r="L26" s="2"/>
      <c r="M26" s="2"/>
      <c r="N26" s="2"/>
      <c r="O26" s="2"/>
      <c r="P26" s="2"/>
      <c r="Q26" s="2"/>
      <c r="R26" s="2"/>
      <c r="S26" s="2"/>
      <c r="T26" s="2"/>
      <c r="U26" s="2"/>
      <c r="V26" s="2"/>
      <c r="W26" s="2"/>
      <c r="X26" s="2"/>
      <c r="Y26" s="2"/>
    </row>
    <row r="27" customFormat="false" ht="12.75" hidden="false" customHeight="true" outlineLevel="0" collapsed="false">
      <c r="A27" s="56" t="s">
        <v>152</v>
      </c>
      <c r="B27" s="56" t="str">
        <f aca="false" t="array" ref="B27:B27">INDEX(Countries!$D$2:$D$255, MATCH(A27, Countries!$B$2:$B$255, 0))</f>
        <v>IND</v>
      </c>
      <c r="C27" s="56" t="s">
        <v>155</v>
      </c>
      <c r="D27" s="50" t="n">
        <v>8400</v>
      </c>
      <c r="E27" s="51" t="s">
        <v>205</v>
      </c>
      <c r="F27" s="2"/>
      <c r="G27" s="2"/>
      <c r="H27" s="2"/>
      <c r="I27" s="2"/>
      <c r="J27" s="2"/>
      <c r="K27" s="2"/>
      <c r="L27" s="2"/>
      <c r="M27" s="2"/>
      <c r="N27" s="2"/>
      <c r="O27" s="2"/>
      <c r="P27" s="2"/>
      <c r="Q27" s="2"/>
      <c r="R27" s="2"/>
      <c r="S27" s="2"/>
      <c r="T27" s="2"/>
      <c r="U27" s="2"/>
      <c r="V27" s="2"/>
      <c r="W27" s="2"/>
      <c r="X27" s="2"/>
      <c r="Y27" s="2"/>
    </row>
    <row r="28" customFormat="false" ht="12.75" hidden="false" customHeight="true" outlineLevel="0" collapsed="false">
      <c r="A28" s="56" t="s">
        <v>153</v>
      </c>
      <c r="B28" s="56" t="str">
        <f aca="false" t="array" ref="B28:B28">INDEX(Countries!$D$2:$D$255, MATCH(A28, Countries!$B$2:$B$255, 0))</f>
        <v>CHN</v>
      </c>
      <c r="C28" s="56" t="s">
        <v>155</v>
      </c>
      <c r="D28" s="50" t="n">
        <v>19400</v>
      </c>
      <c r="E28" s="51" t="s">
        <v>206</v>
      </c>
      <c r="F28" s="2"/>
      <c r="G28" s="2"/>
      <c r="H28" s="2"/>
      <c r="I28" s="2"/>
      <c r="J28" s="2"/>
      <c r="K28" s="2"/>
      <c r="L28" s="2"/>
      <c r="M28" s="2"/>
      <c r="N28" s="2"/>
      <c r="O28" s="2"/>
      <c r="P28" s="2"/>
      <c r="Q28" s="2"/>
      <c r="R28" s="2"/>
      <c r="S28" s="2"/>
      <c r="T28" s="2"/>
      <c r="U28" s="2"/>
      <c r="V28" s="2"/>
      <c r="W28" s="2"/>
      <c r="X28" s="2"/>
      <c r="Y28" s="2"/>
    </row>
    <row r="29" customFormat="false" ht="12.75" hidden="false" customHeight="true" outlineLevel="0" collapsed="false">
      <c r="A29" s="51"/>
      <c r="B29" s="51"/>
      <c r="C29" s="56"/>
      <c r="D29" s="50"/>
      <c r="E29" s="51"/>
      <c r="F29" s="2"/>
      <c r="G29" s="2"/>
      <c r="H29" s="2"/>
      <c r="I29" s="2"/>
      <c r="J29" s="2"/>
      <c r="K29" s="2"/>
      <c r="L29" s="2"/>
      <c r="M29" s="2"/>
      <c r="N29" s="2"/>
      <c r="O29" s="2"/>
      <c r="P29" s="2"/>
      <c r="Q29" s="2"/>
      <c r="R29" s="2"/>
      <c r="S29" s="2"/>
      <c r="T29" s="2"/>
      <c r="U29" s="2"/>
      <c r="V29" s="2"/>
      <c r="W29" s="2"/>
      <c r="X29" s="2"/>
      <c r="Y29" s="2"/>
    </row>
    <row r="30" customFormat="false" ht="12.75" hidden="false" customHeight="true" outlineLevel="0" collapsed="false">
      <c r="A30" s="51"/>
      <c r="B30" s="51"/>
      <c r="C30" s="56"/>
      <c r="D30" s="50"/>
      <c r="E30" s="51"/>
      <c r="F30" s="2"/>
      <c r="G30" s="2"/>
      <c r="H30" s="2"/>
      <c r="I30" s="2"/>
      <c r="J30" s="2"/>
      <c r="K30" s="2"/>
      <c r="L30" s="2"/>
      <c r="M30" s="2"/>
      <c r="N30" s="2"/>
      <c r="O30" s="2"/>
      <c r="P30" s="2"/>
      <c r="Q30" s="2"/>
      <c r="R30" s="2"/>
      <c r="S30" s="2"/>
      <c r="T30" s="2"/>
      <c r="U30" s="2"/>
      <c r="V30" s="2"/>
      <c r="W30" s="2"/>
      <c r="X30" s="2"/>
      <c r="Y30" s="2"/>
    </row>
    <row r="31" customFormat="false" ht="12.75" hidden="false" customHeight="true" outlineLevel="0" collapsed="false">
      <c r="A31" s="51"/>
      <c r="B31" s="51"/>
      <c r="C31" s="56"/>
      <c r="D31" s="50"/>
      <c r="E31" s="51"/>
      <c r="F31" s="2"/>
      <c r="G31" s="2"/>
      <c r="H31" s="2"/>
      <c r="I31" s="2"/>
      <c r="J31" s="2"/>
      <c r="K31" s="2"/>
      <c r="L31" s="2"/>
      <c r="M31" s="2"/>
      <c r="N31" s="2"/>
      <c r="O31" s="2"/>
      <c r="P31" s="2"/>
      <c r="Q31" s="2"/>
      <c r="R31" s="2"/>
      <c r="S31" s="2"/>
      <c r="T31" s="2"/>
      <c r="U31" s="2"/>
      <c r="V31" s="2"/>
      <c r="W31" s="2"/>
      <c r="X31" s="2"/>
      <c r="Y31" s="2"/>
    </row>
    <row r="32" customFormat="false" ht="12.75" hidden="false" customHeight="true" outlineLevel="0" collapsed="false">
      <c r="A32" s="51"/>
      <c r="B32" s="51"/>
      <c r="C32" s="56"/>
      <c r="D32" s="50"/>
      <c r="E32" s="51"/>
      <c r="F32" s="2"/>
      <c r="G32" s="2"/>
      <c r="H32" s="2"/>
      <c r="I32" s="2"/>
      <c r="J32" s="2"/>
      <c r="K32" s="2"/>
      <c r="L32" s="2"/>
      <c r="M32" s="2"/>
      <c r="N32" s="2"/>
      <c r="O32" s="2"/>
      <c r="P32" s="2"/>
      <c r="Q32" s="2"/>
      <c r="R32" s="2"/>
      <c r="S32" s="2"/>
      <c r="T32" s="2"/>
      <c r="U32" s="2"/>
      <c r="V32" s="2"/>
      <c r="W32" s="2"/>
      <c r="X32" s="2"/>
      <c r="Y32" s="2"/>
    </row>
    <row r="33" customFormat="false" ht="12.75" hidden="false" customHeight="true" outlineLevel="0" collapsed="false">
      <c r="A33" s="51"/>
      <c r="B33" s="51"/>
      <c r="C33" s="56"/>
      <c r="D33" s="50"/>
      <c r="E33" s="51"/>
      <c r="F33" s="2"/>
      <c r="G33" s="2"/>
      <c r="H33" s="2"/>
      <c r="I33" s="2"/>
      <c r="J33" s="2"/>
      <c r="K33" s="2"/>
      <c r="L33" s="2"/>
      <c r="M33" s="2"/>
      <c r="N33" s="2"/>
      <c r="O33" s="2"/>
      <c r="P33" s="2"/>
      <c r="Q33" s="2"/>
      <c r="R33" s="2"/>
      <c r="S33" s="2"/>
      <c r="T33" s="2"/>
      <c r="U33" s="2"/>
      <c r="V33" s="2"/>
      <c r="W33" s="2"/>
      <c r="X33" s="2"/>
      <c r="Y33" s="2"/>
    </row>
    <row r="34" customFormat="false" ht="12.75" hidden="false" customHeight="true" outlineLevel="0" collapsed="false">
      <c r="A34" s="51"/>
      <c r="B34" s="51"/>
      <c r="C34" s="56"/>
      <c r="D34" s="50"/>
      <c r="E34" s="51"/>
      <c r="F34" s="2"/>
      <c r="G34" s="2"/>
      <c r="H34" s="2"/>
      <c r="I34" s="2"/>
      <c r="J34" s="2"/>
      <c r="K34" s="2"/>
      <c r="L34" s="2"/>
      <c r="M34" s="2"/>
      <c r="N34" s="2"/>
      <c r="O34" s="2"/>
      <c r="P34" s="2"/>
      <c r="Q34" s="2"/>
      <c r="R34" s="2"/>
      <c r="S34" s="2"/>
      <c r="T34" s="2"/>
      <c r="U34" s="2"/>
      <c r="V34" s="2"/>
      <c r="W34" s="2"/>
      <c r="X34" s="2"/>
      <c r="Y34" s="2"/>
    </row>
    <row r="35" customFormat="false" ht="12.75" hidden="false" customHeight="true" outlineLevel="0" collapsed="false">
      <c r="A35" s="51"/>
      <c r="B35" s="51"/>
      <c r="C35" s="56"/>
      <c r="D35" s="50"/>
      <c r="E35" s="51"/>
      <c r="F35" s="2"/>
      <c r="G35" s="2"/>
      <c r="H35" s="2"/>
      <c r="I35" s="2"/>
      <c r="J35" s="2"/>
      <c r="K35" s="2"/>
      <c r="L35" s="2"/>
      <c r="M35" s="2"/>
      <c r="N35" s="2"/>
      <c r="O35" s="2"/>
      <c r="P35" s="2"/>
      <c r="Q35" s="2"/>
      <c r="R35" s="2"/>
      <c r="S35" s="2"/>
      <c r="T35" s="2"/>
      <c r="U35" s="2"/>
      <c r="V35" s="2"/>
      <c r="W35" s="2"/>
      <c r="X35" s="2"/>
      <c r="Y35" s="2"/>
    </row>
    <row r="36" customFormat="false" ht="12.75" hidden="false" customHeight="true" outlineLevel="0" collapsed="false">
      <c r="A36" s="51"/>
      <c r="B36" s="51"/>
      <c r="C36" s="56"/>
      <c r="D36" s="50"/>
      <c r="E36" s="51"/>
      <c r="F36" s="2"/>
      <c r="G36" s="2"/>
      <c r="H36" s="2"/>
      <c r="I36" s="2"/>
      <c r="J36" s="2"/>
      <c r="K36" s="2"/>
      <c r="L36" s="2"/>
      <c r="M36" s="2"/>
      <c r="N36" s="2"/>
      <c r="O36" s="2"/>
      <c r="P36" s="2"/>
      <c r="Q36" s="2"/>
      <c r="R36" s="2"/>
      <c r="S36" s="2"/>
      <c r="T36" s="2"/>
      <c r="U36" s="2"/>
      <c r="V36" s="2"/>
      <c r="W36" s="2"/>
      <c r="X36" s="2"/>
      <c r="Y36" s="2"/>
    </row>
    <row r="37" customFormat="false" ht="12.75" hidden="false" customHeight="true" outlineLevel="0" collapsed="false">
      <c r="A37" s="51"/>
      <c r="B37" s="51"/>
      <c r="C37" s="56"/>
      <c r="D37" s="50"/>
      <c r="E37" s="51"/>
      <c r="F37" s="2"/>
      <c r="G37" s="2"/>
      <c r="H37" s="2"/>
      <c r="I37" s="2"/>
      <c r="J37" s="2"/>
      <c r="K37" s="2"/>
      <c r="L37" s="2"/>
      <c r="M37" s="2"/>
      <c r="N37" s="2"/>
      <c r="O37" s="2"/>
      <c r="P37" s="2"/>
      <c r="Q37" s="2"/>
      <c r="R37" s="2"/>
      <c r="S37" s="2"/>
      <c r="T37" s="2"/>
      <c r="U37" s="2"/>
      <c r="V37" s="2"/>
      <c r="W37" s="2"/>
      <c r="X37" s="2"/>
      <c r="Y37" s="2"/>
    </row>
    <row r="38" customFormat="false" ht="12.75" hidden="false" customHeight="true" outlineLevel="0" collapsed="false">
      <c r="A38" s="51"/>
      <c r="B38" s="51"/>
      <c r="C38" s="56"/>
      <c r="D38" s="50"/>
      <c r="E38" s="51"/>
      <c r="F38" s="2"/>
      <c r="G38" s="2"/>
      <c r="H38" s="2"/>
      <c r="I38" s="2"/>
      <c r="J38" s="2"/>
      <c r="K38" s="2"/>
      <c r="L38" s="2"/>
      <c r="M38" s="2"/>
      <c r="N38" s="2"/>
      <c r="O38" s="2"/>
      <c r="P38" s="2"/>
      <c r="Q38" s="2"/>
      <c r="R38" s="2"/>
      <c r="S38" s="2"/>
      <c r="T38" s="2"/>
      <c r="U38" s="2"/>
      <c r="V38" s="2"/>
      <c r="W38" s="2"/>
      <c r="X38" s="2"/>
      <c r="Y38" s="2"/>
    </row>
    <row r="39" customFormat="false" ht="12.75" hidden="false" customHeight="true" outlineLevel="0" collapsed="false">
      <c r="A39" s="51"/>
      <c r="B39" s="51"/>
      <c r="C39" s="56"/>
      <c r="D39" s="50"/>
      <c r="E39" s="51"/>
      <c r="F39" s="2"/>
      <c r="G39" s="2"/>
      <c r="H39" s="2"/>
      <c r="I39" s="2"/>
      <c r="J39" s="2"/>
      <c r="K39" s="2"/>
      <c r="L39" s="2"/>
      <c r="M39" s="2"/>
      <c r="N39" s="2"/>
      <c r="O39" s="2"/>
      <c r="P39" s="2"/>
      <c r="Q39" s="2"/>
      <c r="R39" s="2"/>
      <c r="S39" s="2"/>
      <c r="T39" s="2"/>
      <c r="U39" s="2"/>
      <c r="V39" s="2"/>
      <c r="W39" s="2"/>
      <c r="X39" s="2"/>
      <c r="Y39" s="2"/>
    </row>
    <row r="40" customFormat="false" ht="12.75" hidden="false" customHeight="true" outlineLevel="0" collapsed="false">
      <c r="A40" s="51"/>
      <c r="B40" s="51"/>
      <c r="C40" s="56"/>
      <c r="D40" s="50"/>
      <c r="E40" s="51"/>
      <c r="F40" s="2"/>
      <c r="G40" s="2"/>
      <c r="H40" s="2"/>
      <c r="I40" s="2"/>
      <c r="J40" s="2"/>
      <c r="K40" s="2"/>
      <c r="L40" s="2"/>
      <c r="M40" s="2"/>
      <c r="N40" s="2"/>
      <c r="O40" s="2"/>
      <c r="P40" s="2"/>
      <c r="Q40" s="2"/>
      <c r="R40" s="2"/>
      <c r="S40" s="2"/>
      <c r="T40" s="2"/>
      <c r="U40" s="2"/>
      <c r="V40" s="2"/>
      <c r="W40" s="2"/>
      <c r="X40" s="2"/>
      <c r="Y40" s="2"/>
    </row>
    <row r="41" customFormat="false" ht="12.75" hidden="false" customHeight="true" outlineLevel="0" collapsed="false">
      <c r="A41" s="51"/>
      <c r="B41" s="51"/>
      <c r="C41" s="56"/>
      <c r="D41" s="50"/>
      <c r="E41" s="51"/>
      <c r="F41" s="2"/>
      <c r="G41" s="2"/>
      <c r="H41" s="2"/>
      <c r="I41" s="2"/>
      <c r="J41" s="2"/>
      <c r="K41" s="2"/>
      <c r="L41" s="2"/>
      <c r="M41" s="2"/>
      <c r="N41" s="2"/>
      <c r="O41" s="2"/>
      <c r="P41" s="2"/>
      <c r="Q41" s="2"/>
      <c r="R41" s="2"/>
      <c r="S41" s="2"/>
      <c r="T41" s="2"/>
      <c r="U41" s="2"/>
      <c r="V41" s="2"/>
      <c r="W41" s="2"/>
      <c r="X41" s="2"/>
      <c r="Y41" s="2"/>
    </row>
    <row r="42" customFormat="false" ht="12.75" hidden="false" customHeight="true" outlineLevel="0" collapsed="false">
      <c r="A42" s="51"/>
      <c r="B42" s="51"/>
      <c r="C42" s="56"/>
      <c r="D42" s="50"/>
      <c r="E42" s="51"/>
      <c r="F42" s="2"/>
      <c r="G42" s="2"/>
      <c r="H42" s="2"/>
      <c r="I42" s="2"/>
      <c r="J42" s="2"/>
      <c r="K42" s="2"/>
      <c r="L42" s="2"/>
      <c r="M42" s="2"/>
      <c r="N42" s="2"/>
      <c r="O42" s="2"/>
      <c r="P42" s="2"/>
      <c r="Q42" s="2"/>
      <c r="R42" s="2"/>
      <c r="S42" s="2"/>
      <c r="T42" s="2"/>
      <c r="U42" s="2"/>
      <c r="V42" s="2"/>
      <c r="W42" s="2"/>
      <c r="X42" s="2"/>
      <c r="Y42" s="2"/>
    </row>
    <row r="43" customFormat="false" ht="12.75" hidden="false" customHeight="true" outlineLevel="0" collapsed="false">
      <c r="A43" s="51"/>
      <c r="B43" s="51"/>
      <c r="C43" s="56"/>
      <c r="D43" s="50"/>
      <c r="E43" s="51"/>
      <c r="F43" s="2"/>
      <c r="G43" s="2"/>
      <c r="H43" s="2"/>
      <c r="I43" s="2"/>
      <c r="J43" s="2"/>
      <c r="K43" s="2"/>
      <c r="L43" s="2"/>
      <c r="M43" s="2"/>
      <c r="N43" s="2"/>
      <c r="O43" s="2"/>
      <c r="P43" s="2"/>
      <c r="Q43" s="2"/>
      <c r="R43" s="2"/>
      <c r="S43" s="2"/>
      <c r="T43" s="2"/>
      <c r="U43" s="2"/>
      <c r="V43" s="2"/>
      <c r="W43" s="2"/>
      <c r="X43" s="2"/>
      <c r="Y43" s="2"/>
    </row>
    <row r="44" customFormat="false" ht="12.75" hidden="false" customHeight="true" outlineLevel="0" collapsed="false">
      <c r="A44" s="51"/>
      <c r="B44" s="51"/>
      <c r="C44" s="56"/>
      <c r="D44" s="50"/>
      <c r="E44" s="51"/>
      <c r="F44" s="2"/>
      <c r="G44" s="2"/>
      <c r="H44" s="2"/>
      <c r="I44" s="2"/>
      <c r="J44" s="2"/>
      <c r="K44" s="2"/>
      <c r="L44" s="2"/>
      <c r="M44" s="2"/>
      <c r="N44" s="2"/>
      <c r="O44" s="2"/>
      <c r="P44" s="2"/>
      <c r="Q44" s="2"/>
      <c r="R44" s="2"/>
      <c r="S44" s="2"/>
      <c r="T44" s="2"/>
      <c r="U44" s="2"/>
      <c r="V44" s="2"/>
      <c r="W44" s="2"/>
      <c r="X44" s="2"/>
      <c r="Y44" s="2"/>
    </row>
    <row r="45" customFormat="false" ht="12.75" hidden="false" customHeight="true" outlineLevel="0" collapsed="false">
      <c r="A45" s="51"/>
      <c r="B45" s="51"/>
      <c r="C45" s="56"/>
      <c r="D45" s="50"/>
      <c r="E45" s="51"/>
      <c r="F45" s="2"/>
      <c r="G45" s="2"/>
      <c r="H45" s="2"/>
      <c r="I45" s="2"/>
      <c r="J45" s="2"/>
      <c r="K45" s="2"/>
      <c r="L45" s="2"/>
      <c r="M45" s="2"/>
      <c r="N45" s="2"/>
      <c r="O45" s="2"/>
      <c r="P45" s="2"/>
      <c r="Q45" s="2"/>
      <c r="R45" s="2"/>
      <c r="S45" s="2"/>
      <c r="T45" s="2"/>
      <c r="U45" s="2"/>
      <c r="V45" s="2"/>
      <c r="W45" s="2"/>
      <c r="X45" s="2"/>
      <c r="Y45" s="2"/>
    </row>
    <row r="46" customFormat="false" ht="12.75" hidden="false" customHeight="true" outlineLevel="0" collapsed="false">
      <c r="A46" s="51"/>
      <c r="B46" s="51"/>
      <c r="C46" s="56"/>
      <c r="D46" s="50"/>
      <c r="E46" s="51"/>
      <c r="F46" s="2"/>
      <c r="G46" s="2"/>
      <c r="H46" s="2"/>
      <c r="I46" s="2"/>
      <c r="J46" s="2"/>
      <c r="K46" s="2"/>
      <c r="L46" s="2"/>
      <c r="M46" s="2"/>
      <c r="N46" s="2"/>
      <c r="O46" s="2"/>
      <c r="P46" s="2"/>
      <c r="Q46" s="2"/>
      <c r="R46" s="2"/>
      <c r="S46" s="2"/>
      <c r="T46" s="2"/>
      <c r="U46" s="2"/>
      <c r="V46" s="2"/>
      <c r="W46" s="2"/>
      <c r="X46" s="2"/>
      <c r="Y46" s="2"/>
    </row>
    <row r="47" customFormat="false" ht="12.75" hidden="false" customHeight="true" outlineLevel="0" collapsed="false">
      <c r="A47" s="51"/>
      <c r="B47" s="51"/>
      <c r="C47" s="56"/>
      <c r="D47" s="50"/>
      <c r="E47" s="51"/>
      <c r="F47" s="2"/>
      <c r="G47" s="2"/>
      <c r="H47" s="2"/>
      <c r="I47" s="2"/>
      <c r="J47" s="2"/>
      <c r="K47" s="2"/>
      <c r="L47" s="2"/>
      <c r="M47" s="2"/>
      <c r="N47" s="2"/>
      <c r="O47" s="2"/>
      <c r="P47" s="2"/>
      <c r="Q47" s="2"/>
      <c r="R47" s="2"/>
      <c r="S47" s="2"/>
      <c r="T47" s="2"/>
      <c r="U47" s="2"/>
      <c r="V47" s="2"/>
      <c r="W47" s="2"/>
      <c r="X47" s="2"/>
      <c r="Y47" s="2"/>
    </row>
    <row r="48" customFormat="false" ht="12.75" hidden="false" customHeight="true" outlineLevel="0" collapsed="false">
      <c r="A48" s="51"/>
      <c r="B48" s="51"/>
      <c r="C48" s="56"/>
      <c r="D48" s="50"/>
      <c r="E48" s="51"/>
      <c r="F48" s="2"/>
      <c r="G48" s="2"/>
      <c r="H48" s="2"/>
      <c r="I48" s="2"/>
      <c r="J48" s="2"/>
      <c r="K48" s="2"/>
      <c r="L48" s="2"/>
      <c r="M48" s="2"/>
      <c r="N48" s="2"/>
      <c r="O48" s="2"/>
      <c r="P48" s="2"/>
      <c r="Q48" s="2"/>
      <c r="R48" s="2"/>
      <c r="S48" s="2"/>
      <c r="T48" s="2"/>
      <c r="U48" s="2"/>
      <c r="V48" s="2"/>
      <c r="W48" s="2"/>
      <c r="X48" s="2"/>
      <c r="Y48" s="2"/>
    </row>
    <row r="49" customFormat="false" ht="12.75" hidden="false" customHeight="true" outlineLevel="0" collapsed="false">
      <c r="A49" s="51"/>
      <c r="B49" s="51"/>
      <c r="C49" s="56"/>
      <c r="D49" s="50"/>
      <c r="E49" s="51"/>
      <c r="F49" s="2"/>
      <c r="G49" s="2"/>
      <c r="H49" s="2"/>
      <c r="I49" s="2"/>
      <c r="J49" s="2"/>
      <c r="K49" s="2"/>
      <c r="L49" s="2"/>
      <c r="M49" s="2"/>
      <c r="N49" s="2"/>
      <c r="O49" s="2"/>
      <c r="P49" s="2"/>
      <c r="Q49" s="2"/>
      <c r="R49" s="2"/>
      <c r="S49" s="2"/>
      <c r="T49" s="2"/>
      <c r="U49" s="2"/>
      <c r="V49" s="2"/>
      <c r="W49" s="2"/>
      <c r="X49" s="2"/>
      <c r="Y49" s="2"/>
    </row>
    <row r="50" customFormat="false" ht="12.75" hidden="false" customHeight="true" outlineLevel="0" collapsed="false">
      <c r="A50" s="51"/>
      <c r="B50" s="51"/>
      <c r="C50" s="56"/>
      <c r="D50" s="50"/>
      <c r="E50" s="51"/>
      <c r="F50" s="2"/>
      <c r="G50" s="2"/>
      <c r="H50" s="2"/>
      <c r="I50" s="2"/>
      <c r="J50" s="2"/>
      <c r="K50" s="2"/>
      <c r="L50" s="2"/>
      <c r="M50" s="2"/>
      <c r="N50" s="2"/>
      <c r="O50" s="2"/>
      <c r="P50" s="2"/>
      <c r="Q50" s="2"/>
      <c r="R50" s="2"/>
      <c r="S50" s="2"/>
      <c r="T50" s="2"/>
      <c r="U50" s="2"/>
      <c r="V50" s="2"/>
      <c r="W50" s="2"/>
      <c r="X50" s="2"/>
      <c r="Y50" s="2"/>
    </row>
    <row r="51" customFormat="false" ht="12.75" hidden="false" customHeight="true" outlineLevel="0" collapsed="false">
      <c r="A51" s="51"/>
      <c r="B51" s="51"/>
      <c r="C51" s="56"/>
      <c r="D51" s="50"/>
      <c r="E51" s="51"/>
      <c r="F51" s="2"/>
      <c r="G51" s="2"/>
      <c r="H51" s="2"/>
      <c r="I51" s="2"/>
      <c r="J51" s="2"/>
      <c r="K51" s="2"/>
      <c r="L51" s="2"/>
      <c r="M51" s="2"/>
      <c r="N51" s="2"/>
      <c r="O51" s="2"/>
      <c r="P51" s="2"/>
      <c r="Q51" s="2"/>
      <c r="R51" s="2"/>
      <c r="S51" s="2"/>
      <c r="T51" s="2"/>
      <c r="U51" s="2"/>
      <c r="V51" s="2"/>
      <c r="W51" s="2"/>
      <c r="X51" s="2"/>
      <c r="Y51" s="2"/>
    </row>
    <row r="52" customFormat="false" ht="12.75" hidden="false" customHeight="true" outlineLevel="0" collapsed="false">
      <c r="A52" s="51"/>
      <c r="B52" s="51"/>
      <c r="C52" s="56"/>
      <c r="D52" s="50"/>
      <c r="E52" s="51"/>
      <c r="F52" s="2"/>
      <c r="G52" s="2"/>
      <c r="H52" s="2"/>
      <c r="I52" s="2"/>
      <c r="J52" s="2"/>
      <c r="K52" s="2"/>
      <c r="L52" s="2"/>
      <c r="M52" s="2"/>
      <c r="N52" s="2"/>
      <c r="O52" s="2"/>
      <c r="P52" s="2"/>
      <c r="Q52" s="2"/>
      <c r="R52" s="2"/>
      <c r="S52" s="2"/>
      <c r="T52" s="2"/>
      <c r="U52" s="2"/>
      <c r="V52" s="2"/>
      <c r="W52" s="2"/>
      <c r="X52" s="2"/>
      <c r="Y52" s="2"/>
    </row>
    <row r="53" customFormat="false" ht="12.75" hidden="false" customHeight="true" outlineLevel="0" collapsed="false">
      <c r="A53" s="51"/>
      <c r="B53" s="51"/>
      <c r="C53" s="56"/>
      <c r="D53" s="50"/>
      <c r="E53" s="51"/>
      <c r="F53" s="2"/>
      <c r="G53" s="2"/>
      <c r="H53" s="2"/>
      <c r="I53" s="2"/>
      <c r="J53" s="2"/>
      <c r="K53" s="2"/>
      <c r="L53" s="2"/>
      <c r="M53" s="2"/>
      <c r="N53" s="2"/>
      <c r="O53" s="2"/>
      <c r="P53" s="2"/>
      <c r="Q53" s="2"/>
      <c r="R53" s="2"/>
      <c r="S53" s="2"/>
      <c r="T53" s="2"/>
      <c r="U53" s="2"/>
      <c r="V53" s="2"/>
      <c r="W53" s="2"/>
      <c r="X53" s="2"/>
      <c r="Y53" s="2"/>
    </row>
    <row r="54" customFormat="false" ht="12.75" hidden="false" customHeight="true" outlineLevel="0" collapsed="false">
      <c r="A54" s="51"/>
      <c r="B54" s="51"/>
      <c r="C54" s="56"/>
      <c r="D54" s="50"/>
      <c r="E54" s="51"/>
      <c r="F54" s="2"/>
      <c r="G54" s="2"/>
      <c r="H54" s="2"/>
      <c r="I54" s="2"/>
      <c r="J54" s="2"/>
      <c r="K54" s="2"/>
      <c r="L54" s="2"/>
      <c r="M54" s="2"/>
      <c r="N54" s="2"/>
      <c r="O54" s="2"/>
      <c r="P54" s="2"/>
      <c r="Q54" s="2"/>
      <c r="R54" s="2"/>
      <c r="S54" s="2"/>
      <c r="T54" s="2"/>
      <c r="U54" s="2"/>
      <c r="V54" s="2"/>
      <c r="W54" s="2"/>
      <c r="X54" s="2"/>
      <c r="Y54" s="2"/>
    </row>
    <row r="55" customFormat="false" ht="12.75" hidden="false" customHeight="true" outlineLevel="0" collapsed="false">
      <c r="A55" s="51"/>
      <c r="B55" s="51"/>
      <c r="C55" s="56"/>
      <c r="D55" s="50"/>
      <c r="E55" s="51"/>
      <c r="F55" s="2"/>
      <c r="G55" s="2"/>
      <c r="H55" s="2"/>
      <c r="I55" s="2"/>
      <c r="J55" s="2"/>
      <c r="K55" s="2"/>
      <c r="L55" s="2"/>
      <c r="M55" s="2"/>
      <c r="N55" s="2"/>
      <c r="O55" s="2"/>
      <c r="P55" s="2"/>
      <c r="Q55" s="2"/>
      <c r="R55" s="2"/>
      <c r="S55" s="2"/>
      <c r="T55" s="2"/>
      <c r="U55" s="2"/>
      <c r="V55" s="2"/>
      <c r="W55" s="2"/>
      <c r="X55" s="2"/>
      <c r="Y55" s="2"/>
    </row>
    <row r="56" customFormat="false" ht="12.75" hidden="false" customHeight="true" outlineLevel="0" collapsed="false">
      <c r="A56" s="51"/>
      <c r="B56" s="51"/>
      <c r="C56" s="56"/>
      <c r="D56" s="50"/>
      <c r="E56" s="51"/>
      <c r="F56" s="2"/>
      <c r="G56" s="2"/>
      <c r="H56" s="2"/>
      <c r="I56" s="2"/>
      <c r="J56" s="2"/>
      <c r="K56" s="2"/>
      <c r="L56" s="2"/>
      <c r="M56" s="2"/>
      <c r="N56" s="2"/>
      <c r="O56" s="2"/>
      <c r="P56" s="2"/>
      <c r="Q56" s="2"/>
      <c r="R56" s="2"/>
      <c r="S56" s="2"/>
      <c r="T56" s="2"/>
      <c r="U56" s="2"/>
      <c r="V56" s="2"/>
      <c r="W56" s="2"/>
      <c r="X56" s="2"/>
      <c r="Y56" s="2"/>
    </row>
    <row r="57" customFormat="false" ht="12.75" hidden="false" customHeight="true" outlineLevel="0" collapsed="false">
      <c r="A57" s="51"/>
      <c r="B57" s="51"/>
      <c r="C57" s="56"/>
      <c r="D57" s="50"/>
      <c r="E57" s="51"/>
      <c r="F57" s="2"/>
      <c r="G57" s="2"/>
      <c r="H57" s="2"/>
      <c r="I57" s="2"/>
      <c r="J57" s="2"/>
      <c r="K57" s="2"/>
      <c r="L57" s="2"/>
      <c r="M57" s="2"/>
      <c r="N57" s="2"/>
      <c r="O57" s="2"/>
      <c r="P57" s="2"/>
      <c r="Q57" s="2"/>
      <c r="R57" s="2"/>
      <c r="S57" s="2"/>
      <c r="T57" s="2"/>
      <c r="U57" s="2"/>
      <c r="V57" s="2"/>
      <c r="W57" s="2"/>
      <c r="X57" s="2"/>
      <c r="Y57" s="2"/>
    </row>
    <row r="58" customFormat="false" ht="12.75" hidden="false" customHeight="true" outlineLevel="0" collapsed="false">
      <c r="A58" s="51"/>
      <c r="B58" s="51"/>
      <c r="C58" s="56"/>
      <c r="D58" s="50"/>
      <c r="E58" s="51"/>
      <c r="F58" s="2"/>
      <c r="G58" s="2"/>
      <c r="H58" s="2"/>
      <c r="I58" s="2"/>
      <c r="J58" s="2"/>
      <c r="K58" s="2"/>
      <c r="L58" s="2"/>
      <c r="M58" s="2"/>
      <c r="N58" s="2"/>
      <c r="O58" s="2"/>
      <c r="P58" s="2"/>
      <c r="Q58" s="2"/>
      <c r="R58" s="2"/>
      <c r="S58" s="2"/>
      <c r="T58" s="2"/>
      <c r="U58" s="2"/>
      <c r="V58" s="2"/>
      <c r="W58" s="2"/>
      <c r="X58" s="2"/>
      <c r="Y58" s="2"/>
    </row>
    <row r="59" customFormat="false" ht="12.75" hidden="false" customHeight="true" outlineLevel="0" collapsed="false">
      <c r="A59" s="51"/>
      <c r="B59" s="51"/>
      <c r="C59" s="56"/>
      <c r="D59" s="50"/>
      <c r="E59" s="51"/>
      <c r="F59" s="2"/>
      <c r="G59" s="2"/>
      <c r="H59" s="2"/>
      <c r="I59" s="2"/>
      <c r="J59" s="2"/>
      <c r="K59" s="2"/>
      <c r="L59" s="2"/>
      <c r="M59" s="2"/>
      <c r="N59" s="2"/>
      <c r="O59" s="2"/>
      <c r="P59" s="2"/>
      <c r="Q59" s="2"/>
      <c r="R59" s="2"/>
      <c r="S59" s="2"/>
      <c r="T59" s="2"/>
      <c r="U59" s="2"/>
      <c r="V59" s="2"/>
      <c r="W59" s="2"/>
      <c r="X59" s="2"/>
      <c r="Y59" s="2"/>
    </row>
    <row r="60" customFormat="false" ht="12.75" hidden="false" customHeight="true" outlineLevel="0" collapsed="false">
      <c r="A60" s="51"/>
      <c r="B60" s="51"/>
      <c r="C60" s="56"/>
      <c r="D60" s="50"/>
      <c r="E60" s="51"/>
      <c r="F60" s="2"/>
      <c r="G60" s="2"/>
      <c r="H60" s="2"/>
      <c r="I60" s="2"/>
      <c r="J60" s="2"/>
      <c r="K60" s="2"/>
      <c r="L60" s="2"/>
      <c r="M60" s="2"/>
      <c r="N60" s="2"/>
      <c r="O60" s="2"/>
      <c r="P60" s="2"/>
      <c r="Q60" s="2"/>
      <c r="R60" s="2"/>
      <c r="S60" s="2"/>
      <c r="T60" s="2"/>
      <c r="U60" s="2"/>
      <c r="V60" s="2"/>
      <c r="W60" s="2"/>
      <c r="X60" s="2"/>
      <c r="Y60" s="2"/>
    </row>
    <row r="61" customFormat="false" ht="12.75" hidden="false" customHeight="true" outlineLevel="0" collapsed="false">
      <c r="A61" s="51"/>
      <c r="B61" s="51"/>
      <c r="C61" s="56"/>
      <c r="D61" s="50"/>
      <c r="E61" s="51"/>
      <c r="F61" s="2"/>
      <c r="G61" s="2"/>
      <c r="H61" s="2"/>
      <c r="I61" s="2"/>
      <c r="J61" s="2"/>
      <c r="K61" s="2"/>
      <c r="L61" s="2"/>
      <c r="M61" s="2"/>
      <c r="N61" s="2"/>
      <c r="O61" s="2"/>
      <c r="P61" s="2"/>
      <c r="Q61" s="2"/>
      <c r="R61" s="2"/>
      <c r="S61" s="2"/>
      <c r="T61" s="2"/>
      <c r="U61" s="2"/>
      <c r="V61" s="2"/>
      <c r="W61" s="2"/>
      <c r="X61" s="2"/>
      <c r="Y61" s="2"/>
    </row>
    <row r="62" customFormat="false" ht="12.75" hidden="false" customHeight="true" outlineLevel="0" collapsed="false">
      <c r="A62" s="51"/>
      <c r="B62" s="51"/>
      <c r="C62" s="56"/>
      <c r="D62" s="50"/>
      <c r="E62" s="51"/>
      <c r="F62" s="2"/>
      <c r="G62" s="2"/>
      <c r="H62" s="2"/>
      <c r="I62" s="2"/>
      <c r="J62" s="2"/>
      <c r="K62" s="2"/>
      <c r="L62" s="2"/>
      <c r="M62" s="2"/>
      <c r="N62" s="2"/>
      <c r="O62" s="2"/>
      <c r="P62" s="2"/>
      <c r="Q62" s="2"/>
      <c r="R62" s="2"/>
      <c r="S62" s="2"/>
      <c r="T62" s="2"/>
      <c r="U62" s="2"/>
      <c r="V62" s="2"/>
      <c r="W62" s="2"/>
      <c r="X62" s="2"/>
      <c r="Y62" s="2"/>
    </row>
    <row r="63" customFormat="false" ht="12.75" hidden="false" customHeight="true" outlineLevel="0" collapsed="false">
      <c r="A63" s="51"/>
      <c r="B63" s="51"/>
      <c r="C63" s="56"/>
      <c r="D63" s="50"/>
      <c r="E63" s="51"/>
      <c r="F63" s="2"/>
      <c r="G63" s="2"/>
      <c r="H63" s="2"/>
      <c r="I63" s="2"/>
      <c r="J63" s="2"/>
      <c r="K63" s="2"/>
      <c r="L63" s="2"/>
      <c r="M63" s="2"/>
      <c r="N63" s="2"/>
      <c r="O63" s="2"/>
      <c r="P63" s="2"/>
      <c r="Q63" s="2"/>
      <c r="R63" s="2"/>
      <c r="S63" s="2"/>
      <c r="T63" s="2"/>
      <c r="U63" s="2"/>
      <c r="V63" s="2"/>
      <c r="W63" s="2"/>
      <c r="X63" s="2"/>
      <c r="Y63" s="2"/>
    </row>
    <row r="64" customFormat="false" ht="12.75" hidden="false" customHeight="true" outlineLevel="0" collapsed="false">
      <c r="A64" s="51"/>
      <c r="B64" s="51"/>
      <c r="C64" s="56"/>
      <c r="D64" s="50"/>
      <c r="E64" s="51"/>
      <c r="F64" s="2"/>
      <c r="G64" s="2"/>
      <c r="H64" s="2"/>
      <c r="I64" s="2"/>
      <c r="J64" s="2"/>
      <c r="K64" s="2"/>
      <c r="L64" s="2"/>
      <c r="M64" s="2"/>
      <c r="N64" s="2"/>
      <c r="O64" s="2"/>
      <c r="P64" s="2"/>
      <c r="Q64" s="2"/>
      <c r="R64" s="2"/>
      <c r="S64" s="2"/>
      <c r="T64" s="2"/>
      <c r="U64" s="2"/>
      <c r="V64" s="2"/>
      <c r="W64" s="2"/>
      <c r="X64" s="2"/>
      <c r="Y64" s="2"/>
    </row>
    <row r="65" customFormat="false" ht="12.75" hidden="false" customHeight="true" outlineLevel="0" collapsed="false">
      <c r="A65" s="51"/>
      <c r="B65" s="51"/>
      <c r="C65" s="56"/>
      <c r="D65" s="50"/>
      <c r="E65" s="51"/>
      <c r="F65" s="2"/>
      <c r="G65" s="2"/>
      <c r="H65" s="2"/>
      <c r="I65" s="2"/>
      <c r="J65" s="2"/>
      <c r="K65" s="2"/>
      <c r="L65" s="2"/>
      <c r="M65" s="2"/>
      <c r="N65" s="2"/>
      <c r="O65" s="2"/>
      <c r="P65" s="2"/>
      <c r="Q65" s="2"/>
      <c r="R65" s="2"/>
      <c r="S65" s="2"/>
      <c r="T65" s="2"/>
      <c r="U65" s="2"/>
      <c r="V65" s="2"/>
      <c r="W65" s="2"/>
      <c r="X65" s="2"/>
      <c r="Y65" s="2"/>
    </row>
    <row r="66" customFormat="false" ht="12.75" hidden="false" customHeight="true" outlineLevel="0" collapsed="false">
      <c r="A66" s="51"/>
      <c r="B66" s="51"/>
      <c r="C66" s="56"/>
      <c r="D66" s="50"/>
      <c r="E66" s="51"/>
      <c r="F66" s="2"/>
      <c r="G66" s="2"/>
      <c r="H66" s="2"/>
      <c r="I66" s="2"/>
      <c r="J66" s="2"/>
      <c r="K66" s="2"/>
      <c r="L66" s="2"/>
      <c r="M66" s="2"/>
      <c r="N66" s="2"/>
      <c r="O66" s="2"/>
      <c r="P66" s="2"/>
      <c r="Q66" s="2"/>
      <c r="R66" s="2"/>
      <c r="S66" s="2"/>
      <c r="T66" s="2"/>
      <c r="U66" s="2"/>
      <c r="V66" s="2"/>
      <c r="W66" s="2"/>
      <c r="X66" s="2"/>
      <c r="Y66" s="2"/>
    </row>
    <row r="67" customFormat="false" ht="12.75" hidden="false" customHeight="true" outlineLevel="0" collapsed="false">
      <c r="A67" s="51"/>
      <c r="B67" s="51"/>
      <c r="C67" s="56"/>
      <c r="D67" s="50"/>
      <c r="E67" s="51"/>
      <c r="F67" s="2"/>
      <c r="G67" s="2"/>
      <c r="H67" s="2"/>
      <c r="I67" s="2"/>
      <c r="J67" s="2"/>
      <c r="K67" s="2"/>
      <c r="L67" s="2"/>
      <c r="M67" s="2"/>
      <c r="N67" s="2"/>
      <c r="O67" s="2"/>
      <c r="P67" s="2"/>
      <c r="Q67" s="2"/>
      <c r="R67" s="2"/>
      <c r="S67" s="2"/>
      <c r="T67" s="2"/>
      <c r="U67" s="2"/>
      <c r="V67" s="2"/>
      <c r="W67" s="2"/>
      <c r="X67" s="2"/>
      <c r="Y67" s="2"/>
    </row>
    <row r="68" customFormat="false" ht="12.75" hidden="false" customHeight="true" outlineLevel="0" collapsed="false">
      <c r="A68" s="51"/>
      <c r="B68" s="51"/>
      <c r="C68" s="56"/>
      <c r="D68" s="50"/>
      <c r="E68" s="51"/>
      <c r="F68" s="2"/>
      <c r="G68" s="2"/>
      <c r="H68" s="2"/>
      <c r="I68" s="2"/>
      <c r="J68" s="2"/>
      <c r="K68" s="2"/>
      <c r="L68" s="2"/>
      <c r="M68" s="2"/>
      <c r="N68" s="2"/>
      <c r="O68" s="2"/>
      <c r="P68" s="2"/>
      <c r="Q68" s="2"/>
      <c r="R68" s="2"/>
      <c r="S68" s="2"/>
      <c r="T68" s="2"/>
      <c r="U68" s="2"/>
      <c r="V68" s="2"/>
      <c r="W68" s="2"/>
      <c r="X68" s="2"/>
      <c r="Y68" s="2"/>
    </row>
    <row r="69" customFormat="false" ht="12.75" hidden="false" customHeight="true" outlineLevel="0" collapsed="false">
      <c r="A69" s="51"/>
      <c r="B69" s="51"/>
      <c r="C69" s="56"/>
      <c r="D69" s="50"/>
      <c r="E69" s="51"/>
      <c r="F69" s="2"/>
      <c r="G69" s="2"/>
      <c r="H69" s="2"/>
      <c r="I69" s="2"/>
      <c r="J69" s="2"/>
      <c r="K69" s="2"/>
      <c r="L69" s="2"/>
      <c r="M69" s="2"/>
      <c r="N69" s="2"/>
      <c r="O69" s="2"/>
      <c r="P69" s="2"/>
      <c r="Q69" s="2"/>
      <c r="R69" s="2"/>
      <c r="S69" s="2"/>
      <c r="T69" s="2"/>
      <c r="U69" s="2"/>
      <c r="V69" s="2"/>
      <c r="W69" s="2"/>
      <c r="X69" s="2"/>
      <c r="Y69" s="2"/>
    </row>
    <row r="70" customFormat="false" ht="12.75" hidden="false" customHeight="true" outlineLevel="0" collapsed="false">
      <c r="A70" s="51"/>
      <c r="B70" s="51"/>
      <c r="C70" s="56"/>
      <c r="D70" s="50"/>
      <c r="E70" s="51"/>
      <c r="F70" s="2"/>
      <c r="G70" s="2"/>
      <c r="H70" s="2"/>
      <c r="I70" s="2"/>
      <c r="J70" s="2"/>
      <c r="K70" s="2"/>
      <c r="L70" s="2"/>
      <c r="M70" s="2"/>
      <c r="N70" s="2"/>
      <c r="O70" s="2"/>
      <c r="P70" s="2"/>
      <c r="Q70" s="2"/>
      <c r="R70" s="2"/>
      <c r="S70" s="2"/>
      <c r="T70" s="2"/>
      <c r="U70" s="2"/>
      <c r="V70" s="2"/>
      <c r="W70" s="2"/>
      <c r="X70" s="2"/>
      <c r="Y70" s="2"/>
    </row>
    <row r="71" customFormat="false" ht="12.75" hidden="false" customHeight="true" outlineLevel="0" collapsed="false">
      <c r="A71" s="51"/>
      <c r="B71" s="51"/>
      <c r="C71" s="56"/>
      <c r="D71" s="50"/>
      <c r="E71" s="51"/>
      <c r="F71" s="2"/>
      <c r="G71" s="2"/>
      <c r="H71" s="2"/>
      <c r="I71" s="2"/>
      <c r="J71" s="2"/>
      <c r="K71" s="2"/>
      <c r="L71" s="2"/>
      <c r="M71" s="2"/>
      <c r="N71" s="2"/>
      <c r="O71" s="2"/>
      <c r="P71" s="2"/>
      <c r="Q71" s="2"/>
      <c r="R71" s="2"/>
      <c r="S71" s="2"/>
      <c r="T71" s="2"/>
      <c r="U71" s="2"/>
      <c r="V71" s="2"/>
      <c r="W71" s="2"/>
      <c r="X71" s="2"/>
      <c r="Y71" s="2"/>
    </row>
    <row r="72" customFormat="false" ht="12.75" hidden="false" customHeight="true" outlineLevel="0" collapsed="false">
      <c r="A72" s="51"/>
      <c r="B72" s="51"/>
      <c r="C72" s="56"/>
      <c r="D72" s="50"/>
      <c r="E72" s="51"/>
      <c r="F72" s="2"/>
      <c r="G72" s="2"/>
      <c r="H72" s="2"/>
      <c r="I72" s="2"/>
      <c r="J72" s="2"/>
      <c r="K72" s="2"/>
      <c r="L72" s="2"/>
      <c r="M72" s="2"/>
      <c r="N72" s="2"/>
      <c r="O72" s="2"/>
      <c r="P72" s="2"/>
      <c r="Q72" s="2"/>
      <c r="R72" s="2"/>
      <c r="S72" s="2"/>
      <c r="T72" s="2"/>
      <c r="U72" s="2"/>
      <c r="V72" s="2"/>
      <c r="W72" s="2"/>
      <c r="X72" s="2"/>
      <c r="Y72" s="2"/>
    </row>
    <row r="73" customFormat="false" ht="12.75" hidden="false" customHeight="true" outlineLevel="0" collapsed="false">
      <c r="A73" s="51"/>
      <c r="B73" s="51"/>
      <c r="C73" s="56"/>
      <c r="D73" s="50"/>
      <c r="E73" s="51"/>
      <c r="F73" s="2"/>
      <c r="G73" s="2"/>
      <c r="H73" s="2"/>
      <c r="I73" s="2"/>
      <c r="J73" s="2"/>
      <c r="K73" s="2"/>
      <c r="L73" s="2"/>
      <c r="M73" s="2"/>
      <c r="N73" s="2"/>
      <c r="O73" s="2"/>
      <c r="P73" s="2"/>
      <c r="Q73" s="2"/>
      <c r="R73" s="2"/>
      <c r="S73" s="2"/>
      <c r="T73" s="2"/>
      <c r="U73" s="2"/>
      <c r="V73" s="2"/>
      <c r="W73" s="2"/>
      <c r="X73" s="2"/>
      <c r="Y73" s="2"/>
    </row>
    <row r="74" customFormat="false" ht="12.75" hidden="false" customHeight="true" outlineLevel="0" collapsed="false">
      <c r="A74" s="51"/>
      <c r="B74" s="51"/>
      <c r="C74" s="56"/>
      <c r="D74" s="50"/>
      <c r="E74" s="51"/>
      <c r="F74" s="2"/>
      <c r="G74" s="2"/>
      <c r="H74" s="2"/>
      <c r="I74" s="2"/>
      <c r="J74" s="2"/>
      <c r="K74" s="2"/>
      <c r="L74" s="2"/>
      <c r="M74" s="2"/>
      <c r="N74" s="2"/>
      <c r="O74" s="2"/>
      <c r="P74" s="2"/>
      <c r="Q74" s="2"/>
      <c r="R74" s="2"/>
      <c r="S74" s="2"/>
      <c r="T74" s="2"/>
      <c r="U74" s="2"/>
      <c r="V74" s="2"/>
      <c r="W74" s="2"/>
      <c r="X74" s="2"/>
      <c r="Y74" s="2"/>
    </row>
    <row r="75" customFormat="false" ht="12.75" hidden="false" customHeight="true" outlineLevel="0" collapsed="false">
      <c r="A75" s="51"/>
      <c r="B75" s="51"/>
      <c r="C75" s="56"/>
      <c r="D75" s="50"/>
      <c r="E75" s="51"/>
      <c r="F75" s="2"/>
      <c r="G75" s="2"/>
      <c r="H75" s="2"/>
      <c r="I75" s="2"/>
      <c r="J75" s="2"/>
      <c r="K75" s="2"/>
      <c r="L75" s="2"/>
      <c r="M75" s="2"/>
      <c r="N75" s="2"/>
      <c r="O75" s="2"/>
      <c r="P75" s="2"/>
      <c r="Q75" s="2"/>
      <c r="R75" s="2"/>
      <c r="S75" s="2"/>
      <c r="T75" s="2"/>
      <c r="U75" s="2"/>
      <c r="V75" s="2"/>
      <c r="W75" s="2"/>
      <c r="X75" s="2"/>
      <c r="Y75" s="2"/>
    </row>
    <row r="76" customFormat="false" ht="12.75" hidden="false" customHeight="true" outlineLevel="0" collapsed="false">
      <c r="A76" s="51"/>
      <c r="B76" s="51"/>
      <c r="C76" s="56"/>
      <c r="D76" s="50"/>
      <c r="E76" s="51"/>
      <c r="F76" s="2"/>
      <c r="G76" s="2"/>
      <c r="H76" s="2"/>
      <c r="I76" s="2"/>
      <c r="J76" s="2"/>
      <c r="K76" s="2"/>
      <c r="L76" s="2"/>
      <c r="M76" s="2"/>
      <c r="N76" s="2"/>
      <c r="O76" s="2"/>
      <c r="P76" s="2"/>
      <c r="Q76" s="2"/>
      <c r="R76" s="2"/>
      <c r="S76" s="2"/>
      <c r="T76" s="2"/>
      <c r="U76" s="2"/>
      <c r="V76" s="2"/>
      <c r="W76" s="2"/>
      <c r="X76" s="2"/>
      <c r="Y76" s="2"/>
    </row>
    <row r="77" customFormat="false" ht="12.75" hidden="false" customHeight="true" outlineLevel="0" collapsed="false">
      <c r="A77" s="51"/>
      <c r="B77" s="51"/>
      <c r="C77" s="56"/>
      <c r="D77" s="50"/>
      <c r="E77" s="51"/>
      <c r="F77" s="2"/>
      <c r="G77" s="2"/>
      <c r="H77" s="2"/>
      <c r="I77" s="2"/>
      <c r="J77" s="2"/>
      <c r="K77" s="2"/>
      <c r="L77" s="2"/>
      <c r="M77" s="2"/>
      <c r="N77" s="2"/>
      <c r="O77" s="2"/>
      <c r="P77" s="2"/>
      <c r="Q77" s="2"/>
      <c r="R77" s="2"/>
      <c r="S77" s="2"/>
      <c r="T77" s="2"/>
      <c r="U77" s="2"/>
      <c r="V77" s="2"/>
      <c r="W77" s="2"/>
      <c r="X77" s="2"/>
      <c r="Y77" s="2"/>
    </row>
    <row r="78" customFormat="false" ht="12.75" hidden="false" customHeight="true" outlineLevel="0" collapsed="false">
      <c r="A78" s="51"/>
      <c r="B78" s="51"/>
      <c r="C78" s="56"/>
      <c r="D78" s="50"/>
      <c r="E78" s="51"/>
      <c r="F78" s="2"/>
      <c r="G78" s="2"/>
      <c r="H78" s="2"/>
      <c r="I78" s="2"/>
      <c r="J78" s="2"/>
      <c r="K78" s="2"/>
      <c r="L78" s="2"/>
      <c r="M78" s="2"/>
      <c r="N78" s="2"/>
      <c r="O78" s="2"/>
      <c r="P78" s="2"/>
      <c r="Q78" s="2"/>
      <c r="R78" s="2"/>
      <c r="S78" s="2"/>
      <c r="T78" s="2"/>
      <c r="U78" s="2"/>
      <c r="V78" s="2"/>
      <c r="W78" s="2"/>
      <c r="X78" s="2"/>
      <c r="Y78" s="2"/>
    </row>
    <row r="79" customFormat="false" ht="12.75" hidden="false" customHeight="true" outlineLevel="0" collapsed="false">
      <c r="A79" s="51"/>
      <c r="B79" s="51"/>
      <c r="C79" s="56"/>
      <c r="D79" s="50"/>
      <c r="E79" s="51"/>
      <c r="F79" s="2"/>
      <c r="G79" s="2"/>
      <c r="H79" s="2"/>
      <c r="I79" s="2"/>
      <c r="J79" s="2"/>
      <c r="K79" s="2"/>
      <c r="L79" s="2"/>
      <c r="M79" s="2"/>
      <c r="N79" s="2"/>
      <c r="O79" s="2"/>
      <c r="P79" s="2"/>
      <c r="Q79" s="2"/>
      <c r="R79" s="2"/>
      <c r="S79" s="2"/>
      <c r="T79" s="2"/>
      <c r="U79" s="2"/>
      <c r="V79" s="2"/>
      <c r="W79" s="2"/>
      <c r="X79" s="2"/>
      <c r="Y79" s="2"/>
    </row>
    <row r="80" customFormat="false" ht="12.75" hidden="false" customHeight="true" outlineLevel="0" collapsed="false">
      <c r="A80" s="51"/>
      <c r="B80" s="51"/>
      <c r="C80" s="56"/>
      <c r="D80" s="50"/>
      <c r="E80" s="51"/>
      <c r="F80" s="2"/>
      <c r="G80" s="2"/>
      <c r="H80" s="2"/>
      <c r="I80" s="2"/>
      <c r="J80" s="2"/>
      <c r="K80" s="2"/>
      <c r="L80" s="2"/>
      <c r="M80" s="2"/>
      <c r="N80" s="2"/>
      <c r="O80" s="2"/>
      <c r="P80" s="2"/>
      <c r="Q80" s="2"/>
      <c r="R80" s="2"/>
      <c r="S80" s="2"/>
      <c r="T80" s="2"/>
      <c r="U80" s="2"/>
      <c r="V80" s="2"/>
      <c r="W80" s="2"/>
      <c r="X80" s="2"/>
      <c r="Y80" s="2"/>
    </row>
    <row r="81" customFormat="false" ht="12.75" hidden="false" customHeight="true" outlineLevel="0" collapsed="false">
      <c r="A81" s="51"/>
      <c r="B81" s="51"/>
      <c r="C81" s="56"/>
      <c r="D81" s="50"/>
      <c r="E81" s="51"/>
      <c r="F81" s="2"/>
      <c r="G81" s="2"/>
      <c r="H81" s="2"/>
      <c r="I81" s="2"/>
      <c r="J81" s="2"/>
      <c r="K81" s="2"/>
      <c r="L81" s="2"/>
      <c r="M81" s="2"/>
      <c r="N81" s="2"/>
      <c r="O81" s="2"/>
      <c r="P81" s="2"/>
      <c r="Q81" s="2"/>
      <c r="R81" s="2"/>
      <c r="S81" s="2"/>
      <c r="T81" s="2"/>
      <c r="U81" s="2"/>
      <c r="V81" s="2"/>
      <c r="W81" s="2"/>
      <c r="X81" s="2"/>
      <c r="Y81" s="2"/>
    </row>
    <row r="82" customFormat="false" ht="12.75" hidden="false" customHeight="true" outlineLevel="0" collapsed="false">
      <c r="A82" s="51"/>
      <c r="B82" s="51"/>
      <c r="C82" s="56"/>
      <c r="D82" s="50"/>
      <c r="E82" s="51"/>
      <c r="F82" s="2"/>
      <c r="G82" s="2"/>
      <c r="H82" s="2"/>
      <c r="I82" s="2"/>
      <c r="J82" s="2"/>
      <c r="K82" s="2"/>
      <c r="L82" s="2"/>
      <c r="M82" s="2"/>
      <c r="N82" s="2"/>
      <c r="O82" s="2"/>
      <c r="P82" s="2"/>
      <c r="Q82" s="2"/>
      <c r="R82" s="2"/>
      <c r="S82" s="2"/>
      <c r="T82" s="2"/>
      <c r="U82" s="2"/>
      <c r="V82" s="2"/>
      <c r="W82" s="2"/>
      <c r="X82" s="2"/>
      <c r="Y82" s="2"/>
    </row>
    <row r="83" customFormat="false" ht="12.75" hidden="false" customHeight="true" outlineLevel="0" collapsed="false">
      <c r="A83" s="51"/>
      <c r="B83" s="51"/>
      <c r="C83" s="56"/>
      <c r="D83" s="50"/>
      <c r="E83" s="51"/>
      <c r="F83" s="2"/>
      <c r="G83" s="2"/>
      <c r="H83" s="2"/>
      <c r="I83" s="2"/>
      <c r="J83" s="2"/>
      <c r="K83" s="2"/>
      <c r="L83" s="2"/>
      <c r="M83" s="2"/>
      <c r="N83" s="2"/>
      <c r="O83" s="2"/>
      <c r="P83" s="2"/>
      <c r="Q83" s="2"/>
      <c r="R83" s="2"/>
      <c r="S83" s="2"/>
      <c r="T83" s="2"/>
      <c r="U83" s="2"/>
      <c r="V83" s="2"/>
      <c r="W83" s="2"/>
      <c r="X83" s="2"/>
      <c r="Y83" s="2"/>
    </row>
    <row r="84" customFormat="false" ht="12.75" hidden="false" customHeight="true" outlineLevel="0" collapsed="false">
      <c r="A84" s="51"/>
      <c r="B84" s="51"/>
      <c r="C84" s="56"/>
      <c r="D84" s="50"/>
      <c r="E84" s="51"/>
      <c r="F84" s="2"/>
      <c r="G84" s="2"/>
      <c r="H84" s="2"/>
      <c r="I84" s="2"/>
      <c r="J84" s="2"/>
      <c r="K84" s="2"/>
      <c r="L84" s="2"/>
      <c r="M84" s="2"/>
      <c r="N84" s="2"/>
      <c r="O84" s="2"/>
      <c r="P84" s="2"/>
      <c r="Q84" s="2"/>
      <c r="R84" s="2"/>
      <c r="S84" s="2"/>
      <c r="T84" s="2"/>
      <c r="U84" s="2"/>
      <c r="V84" s="2"/>
      <c r="W84" s="2"/>
      <c r="X84" s="2"/>
      <c r="Y84" s="2"/>
    </row>
    <row r="85" customFormat="false" ht="12.75" hidden="false" customHeight="true" outlineLevel="0" collapsed="false">
      <c r="A85" s="51"/>
      <c r="B85" s="51"/>
      <c r="C85" s="56"/>
      <c r="D85" s="50"/>
      <c r="E85" s="51"/>
      <c r="F85" s="2"/>
      <c r="G85" s="2"/>
      <c r="H85" s="2"/>
      <c r="I85" s="2"/>
      <c r="J85" s="2"/>
      <c r="K85" s="2"/>
      <c r="L85" s="2"/>
      <c r="M85" s="2"/>
      <c r="N85" s="2"/>
      <c r="O85" s="2"/>
      <c r="P85" s="2"/>
      <c r="Q85" s="2"/>
      <c r="R85" s="2"/>
      <c r="S85" s="2"/>
      <c r="T85" s="2"/>
      <c r="U85" s="2"/>
      <c r="V85" s="2"/>
      <c r="W85" s="2"/>
      <c r="X85" s="2"/>
      <c r="Y85" s="2"/>
    </row>
    <row r="86" customFormat="false" ht="12.75" hidden="false" customHeight="true" outlineLevel="0" collapsed="false">
      <c r="A86" s="51"/>
      <c r="B86" s="51"/>
      <c r="C86" s="56"/>
      <c r="D86" s="50"/>
      <c r="E86" s="51"/>
      <c r="F86" s="2"/>
      <c r="G86" s="2"/>
      <c r="H86" s="2"/>
      <c r="I86" s="2"/>
      <c r="J86" s="2"/>
      <c r="K86" s="2"/>
      <c r="L86" s="2"/>
      <c r="M86" s="2"/>
      <c r="N86" s="2"/>
      <c r="O86" s="2"/>
      <c r="P86" s="2"/>
      <c r="Q86" s="2"/>
      <c r="R86" s="2"/>
      <c r="S86" s="2"/>
      <c r="T86" s="2"/>
      <c r="U86" s="2"/>
      <c r="V86" s="2"/>
      <c r="W86" s="2"/>
      <c r="X86" s="2"/>
      <c r="Y86" s="2"/>
    </row>
    <row r="87" customFormat="false" ht="12.75" hidden="false" customHeight="true" outlineLevel="0" collapsed="false">
      <c r="A87" s="51"/>
      <c r="B87" s="51"/>
      <c r="C87" s="56"/>
      <c r="D87" s="50"/>
      <c r="E87" s="51"/>
      <c r="F87" s="2"/>
      <c r="G87" s="2"/>
      <c r="H87" s="2"/>
      <c r="I87" s="2"/>
      <c r="J87" s="2"/>
      <c r="K87" s="2"/>
      <c r="L87" s="2"/>
      <c r="M87" s="2"/>
      <c r="N87" s="2"/>
      <c r="O87" s="2"/>
      <c r="P87" s="2"/>
      <c r="Q87" s="2"/>
      <c r="R87" s="2"/>
      <c r="S87" s="2"/>
      <c r="T87" s="2"/>
      <c r="U87" s="2"/>
      <c r="V87" s="2"/>
      <c r="W87" s="2"/>
      <c r="X87" s="2"/>
      <c r="Y87" s="2"/>
    </row>
    <row r="88" customFormat="false" ht="12.75" hidden="false" customHeight="true" outlineLevel="0" collapsed="false">
      <c r="A88" s="51"/>
      <c r="B88" s="51"/>
      <c r="C88" s="56"/>
      <c r="D88" s="50"/>
      <c r="E88" s="51"/>
      <c r="F88" s="2"/>
      <c r="G88" s="2"/>
      <c r="H88" s="2"/>
      <c r="I88" s="2"/>
      <c r="J88" s="2"/>
      <c r="K88" s="2"/>
      <c r="L88" s="2"/>
      <c r="M88" s="2"/>
      <c r="N88" s="2"/>
      <c r="O88" s="2"/>
      <c r="P88" s="2"/>
      <c r="Q88" s="2"/>
      <c r="R88" s="2"/>
      <c r="S88" s="2"/>
      <c r="T88" s="2"/>
      <c r="U88" s="2"/>
      <c r="V88" s="2"/>
      <c r="W88" s="2"/>
      <c r="X88" s="2"/>
      <c r="Y88" s="2"/>
    </row>
    <row r="89" customFormat="false" ht="12.75" hidden="false" customHeight="true" outlineLevel="0" collapsed="false">
      <c r="A89" s="51"/>
      <c r="B89" s="51"/>
      <c r="C89" s="56"/>
      <c r="D89" s="50"/>
      <c r="E89" s="51"/>
      <c r="F89" s="2"/>
      <c r="G89" s="2"/>
      <c r="H89" s="2"/>
      <c r="I89" s="2"/>
      <c r="J89" s="2"/>
      <c r="K89" s="2"/>
      <c r="L89" s="2"/>
      <c r="M89" s="2"/>
      <c r="N89" s="2"/>
      <c r="O89" s="2"/>
      <c r="P89" s="2"/>
      <c r="Q89" s="2"/>
      <c r="R89" s="2"/>
      <c r="S89" s="2"/>
      <c r="T89" s="2"/>
      <c r="U89" s="2"/>
      <c r="V89" s="2"/>
      <c r="W89" s="2"/>
      <c r="X89" s="2"/>
      <c r="Y89" s="2"/>
    </row>
    <row r="90" customFormat="false" ht="12.75" hidden="false" customHeight="true" outlineLevel="0" collapsed="false">
      <c r="A90" s="51"/>
      <c r="B90" s="51"/>
      <c r="C90" s="56"/>
      <c r="D90" s="50"/>
      <c r="E90" s="51"/>
      <c r="F90" s="2"/>
      <c r="G90" s="2"/>
      <c r="H90" s="2"/>
      <c r="I90" s="2"/>
      <c r="J90" s="2"/>
      <c r="K90" s="2"/>
      <c r="L90" s="2"/>
      <c r="M90" s="2"/>
      <c r="N90" s="2"/>
      <c r="O90" s="2"/>
      <c r="P90" s="2"/>
      <c r="Q90" s="2"/>
      <c r="R90" s="2"/>
      <c r="S90" s="2"/>
      <c r="T90" s="2"/>
      <c r="U90" s="2"/>
      <c r="V90" s="2"/>
      <c r="W90" s="2"/>
      <c r="X90" s="2"/>
      <c r="Y90" s="2"/>
    </row>
    <row r="91" customFormat="false" ht="12.75" hidden="false" customHeight="true" outlineLevel="0" collapsed="false">
      <c r="A91" s="51"/>
      <c r="B91" s="51"/>
      <c r="C91" s="56"/>
      <c r="D91" s="50"/>
      <c r="E91" s="51"/>
      <c r="F91" s="2"/>
      <c r="G91" s="2"/>
      <c r="H91" s="2"/>
      <c r="I91" s="2"/>
      <c r="J91" s="2"/>
      <c r="K91" s="2"/>
      <c r="L91" s="2"/>
      <c r="M91" s="2"/>
      <c r="N91" s="2"/>
      <c r="O91" s="2"/>
      <c r="P91" s="2"/>
      <c r="Q91" s="2"/>
      <c r="R91" s="2"/>
      <c r="S91" s="2"/>
      <c r="T91" s="2"/>
      <c r="U91" s="2"/>
      <c r="V91" s="2"/>
      <c r="W91" s="2"/>
      <c r="X91" s="2"/>
      <c r="Y91" s="2"/>
    </row>
    <row r="92" customFormat="false" ht="12.75" hidden="false" customHeight="true" outlineLevel="0" collapsed="false">
      <c r="A92" s="51"/>
      <c r="B92" s="51"/>
      <c r="C92" s="56"/>
      <c r="D92" s="50"/>
      <c r="E92" s="51"/>
      <c r="F92" s="2"/>
      <c r="G92" s="2"/>
      <c r="H92" s="2"/>
      <c r="I92" s="2"/>
      <c r="J92" s="2"/>
      <c r="K92" s="2"/>
      <c r="L92" s="2"/>
      <c r="M92" s="2"/>
      <c r="N92" s="2"/>
      <c r="O92" s="2"/>
      <c r="P92" s="2"/>
      <c r="Q92" s="2"/>
      <c r="R92" s="2"/>
      <c r="S92" s="2"/>
      <c r="T92" s="2"/>
      <c r="U92" s="2"/>
      <c r="V92" s="2"/>
      <c r="W92" s="2"/>
      <c r="X92" s="2"/>
      <c r="Y92" s="2"/>
    </row>
    <row r="93" customFormat="false" ht="12.75" hidden="false" customHeight="true" outlineLevel="0" collapsed="false">
      <c r="A93" s="51"/>
      <c r="B93" s="51"/>
      <c r="C93" s="56"/>
      <c r="D93" s="50"/>
      <c r="E93" s="51"/>
      <c r="F93" s="2"/>
      <c r="G93" s="2"/>
      <c r="H93" s="2"/>
      <c r="I93" s="2"/>
      <c r="J93" s="2"/>
      <c r="K93" s="2"/>
      <c r="L93" s="2"/>
      <c r="M93" s="2"/>
      <c r="N93" s="2"/>
      <c r="O93" s="2"/>
      <c r="P93" s="2"/>
      <c r="Q93" s="2"/>
      <c r="R93" s="2"/>
      <c r="S93" s="2"/>
      <c r="T93" s="2"/>
      <c r="U93" s="2"/>
      <c r="V93" s="2"/>
      <c r="W93" s="2"/>
      <c r="X93" s="2"/>
      <c r="Y93" s="2"/>
    </row>
    <row r="94" customFormat="false" ht="12.75" hidden="false" customHeight="true" outlineLevel="0" collapsed="false">
      <c r="A94" s="51"/>
      <c r="B94" s="51"/>
      <c r="C94" s="56"/>
      <c r="D94" s="50"/>
      <c r="E94" s="51"/>
      <c r="F94" s="2"/>
      <c r="G94" s="2"/>
      <c r="H94" s="2"/>
      <c r="I94" s="2"/>
      <c r="J94" s="2"/>
      <c r="K94" s="2"/>
      <c r="L94" s="2"/>
      <c r="M94" s="2"/>
      <c r="N94" s="2"/>
      <c r="O94" s="2"/>
      <c r="P94" s="2"/>
      <c r="Q94" s="2"/>
      <c r="R94" s="2"/>
      <c r="S94" s="2"/>
      <c r="T94" s="2"/>
      <c r="U94" s="2"/>
      <c r="V94" s="2"/>
      <c r="W94" s="2"/>
      <c r="X94" s="2"/>
      <c r="Y94" s="2"/>
    </row>
    <row r="95" customFormat="false" ht="12.75" hidden="false" customHeight="true" outlineLevel="0" collapsed="false">
      <c r="A95" s="51"/>
      <c r="B95" s="51"/>
      <c r="C95" s="56"/>
      <c r="D95" s="50"/>
      <c r="E95" s="51"/>
      <c r="F95" s="2"/>
      <c r="G95" s="2"/>
      <c r="H95" s="2"/>
      <c r="I95" s="2"/>
      <c r="J95" s="2"/>
      <c r="K95" s="2"/>
      <c r="L95" s="2"/>
      <c r="M95" s="2"/>
      <c r="N95" s="2"/>
      <c r="O95" s="2"/>
      <c r="P95" s="2"/>
      <c r="Q95" s="2"/>
      <c r="R95" s="2"/>
      <c r="S95" s="2"/>
      <c r="T95" s="2"/>
      <c r="U95" s="2"/>
      <c r="V95" s="2"/>
      <c r="W95" s="2"/>
      <c r="X95" s="2"/>
      <c r="Y95" s="2"/>
    </row>
    <row r="96" customFormat="false" ht="12.75" hidden="false" customHeight="true" outlineLevel="0" collapsed="false">
      <c r="A96" s="51"/>
      <c r="B96" s="51"/>
      <c r="C96" s="56"/>
      <c r="D96" s="50"/>
      <c r="E96" s="51"/>
      <c r="F96" s="2"/>
      <c r="G96" s="2"/>
      <c r="H96" s="2"/>
      <c r="I96" s="2"/>
      <c r="J96" s="2"/>
      <c r="K96" s="2"/>
      <c r="L96" s="2"/>
      <c r="M96" s="2"/>
      <c r="N96" s="2"/>
      <c r="O96" s="2"/>
      <c r="P96" s="2"/>
      <c r="Q96" s="2"/>
      <c r="R96" s="2"/>
      <c r="S96" s="2"/>
      <c r="T96" s="2"/>
      <c r="U96" s="2"/>
      <c r="V96" s="2"/>
      <c r="W96" s="2"/>
      <c r="X96" s="2"/>
      <c r="Y96" s="2"/>
    </row>
    <row r="97" customFormat="false" ht="12.75" hidden="false" customHeight="true" outlineLevel="0" collapsed="false">
      <c r="A97" s="51"/>
      <c r="B97" s="51"/>
      <c r="C97" s="56"/>
      <c r="D97" s="50"/>
      <c r="E97" s="51"/>
      <c r="F97" s="2"/>
      <c r="G97" s="2"/>
      <c r="H97" s="2"/>
      <c r="I97" s="2"/>
      <c r="J97" s="2"/>
      <c r="K97" s="2"/>
      <c r="L97" s="2"/>
      <c r="M97" s="2"/>
      <c r="N97" s="2"/>
      <c r="O97" s="2"/>
      <c r="P97" s="2"/>
      <c r="Q97" s="2"/>
      <c r="R97" s="2"/>
      <c r="S97" s="2"/>
      <c r="T97" s="2"/>
      <c r="U97" s="2"/>
      <c r="V97" s="2"/>
      <c r="W97" s="2"/>
      <c r="X97" s="2"/>
      <c r="Y97" s="2"/>
    </row>
    <row r="98" customFormat="false" ht="12.75" hidden="false" customHeight="true" outlineLevel="0" collapsed="false">
      <c r="A98" s="51"/>
      <c r="B98" s="51"/>
      <c r="C98" s="56"/>
      <c r="D98" s="50"/>
      <c r="E98" s="51"/>
      <c r="F98" s="2"/>
      <c r="G98" s="2"/>
      <c r="H98" s="2"/>
      <c r="I98" s="2"/>
      <c r="J98" s="2"/>
      <c r="K98" s="2"/>
      <c r="L98" s="2"/>
      <c r="M98" s="2"/>
      <c r="N98" s="2"/>
      <c r="O98" s="2"/>
      <c r="P98" s="2"/>
      <c r="Q98" s="2"/>
      <c r="R98" s="2"/>
      <c r="S98" s="2"/>
      <c r="T98" s="2"/>
      <c r="U98" s="2"/>
      <c r="V98" s="2"/>
      <c r="W98" s="2"/>
      <c r="X98" s="2"/>
      <c r="Y98" s="2"/>
    </row>
    <row r="99" customFormat="false" ht="12.75" hidden="false" customHeight="true" outlineLevel="0" collapsed="false">
      <c r="A99" s="51"/>
      <c r="B99" s="51"/>
      <c r="C99" s="56"/>
      <c r="D99" s="50"/>
      <c r="E99" s="51"/>
      <c r="F99" s="2"/>
      <c r="G99" s="2"/>
      <c r="H99" s="2"/>
      <c r="I99" s="2"/>
      <c r="J99" s="2"/>
      <c r="K99" s="2"/>
      <c r="L99" s="2"/>
      <c r="M99" s="2"/>
      <c r="N99" s="2"/>
      <c r="O99" s="2"/>
      <c r="P99" s="2"/>
      <c r="Q99" s="2"/>
      <c r="R99" s="2"/>
      <c r="S99" s="2"/>
      <c r="T99" s="2"/>
      <c r="U99" s="2"/>
      <c r="V99" s="2"/>
      <c r="W99" s="2"/>
      <c r="X99" s="2"/>
      <c r="Y99" s="2"/>
    </row>
    <row r="100" customFormat="false" ht="12.75" hidden="false" customHeight="true" outlineLevel="0" collapsed="false">
      <c r="A100" s="51"/>
      <c r="B100" s="51"/>
      <c r="C100" s="56"/>
      <c r="D100" s="50"/>
      <c r="E100" s="51"/>
      <c r="F100" s="2"/>
      <c r="G100" s="2"/>
      <c r="H100" s="2"/>
      <c r="I100" s="2"/>
      <c r="J100" s="2"/>
      <c r="K100" s="2"/>
      <c r="L100" s="2"/>
      <c r="M100" s="2"/>
      <c r="N100" s="2"/>
      <c r="O100" s="2"/>
      <c r="P100" s="2"/>
      <c r="Q100" s="2"/>
      <c r="R100" s="2"/>
      <c r="S100" s="2"/>
      <c r="T100" s="2"/>
      <c r="U100" s="2"/>
      <c r="V100" s="2"/>
      <c r="W100" s="2"/>
      <c r="X100" s="2"/>
      <c r="Y100" s="2"/>
    </row>
    <row r="101" customFormat="false" ht="12.75" hidden="false" customHeight="true" outlineLevel="0" collapsed="false">
      <c r="A101" s="51"/>
      <c r="B101" s="51"/>
      <c r="C101" s="56"/>
      <c r="D101" s="50"/>
      <c r="E101" s="51"/>
      <c r="F101" s="2"/>
      <c r="G101" s="2"/>
      <c r="H101" s="2"/>
      <c r="I101" s="2"/>
      <c r="J101" s="2"/>
      <c r="K101" s="2"/>
      <c r="L101" s="2"/>
      <c r="M101" s="2"/>
      <c r="N101" s="2"/>
      <c r="O101" s="2"/>
      <c r="P101" s="2"/>
      <c r="Q101" s="2"/>
      <c r="R101" s="2"/>
      <c r="S101" s="2"/>
      <c r="T101" s="2"/>
      <c r="U101" s="2"/>
      <c r="V101" s="2"/>
      <c r="W101" s="2"/>
      <c r="X101" s="2"/>
      <c r="Y101" s="2"/>
    </row>
    <row r="102" customFormat="false" ht="12.75" hidden="false" customHeight="true" outlineLevel="0" collapsed="false">
      <c r="A102" s="51"/>
      <c r="B102" s="51"/>
      <c r="C102" s="56"/>
      <c r="D102" s="50"/>
      <c r="E102" s="51"/>
      <c r="F102" s="2"/>
      <c r="G102" s="2"/>
      <c r="H102" s="2"/>
      <c r="I102" s="2"/>
      <c r="J102" s="2"/>
      <c r="K102" s="2"/>
      <c r="L102" s="2"/>
      <c r="M102" s="2"/>
      <c r="N102" s="2"/>
      <c r="O102" s="2"/>
      <c r="P102" s="2"/>
      <c r="Q102" s="2"/>
      <c r="R102" s="2"/>
      <c r="S102" s="2"/>
      <c r="T102" s="2"/>
      <c r="U102" s="2"/>
      <c r="V102" s="2"/>
      <c r="W102" s="2"/>
      <c r="X102" s="2"/>
      <c r="Y102" s="2"/>
    </row>
    <row r="103" customFormat="false" ht="12.75" hidden="false" customHeight="true" outlineLevel="0" collapsed="false">
      <c r="A103" s="51"/>
      <c r="B103" s="51"/>
      <c r="C103" s="56"/>
      <c r="D103" s="50"/>
      <c r="E103" s="51"/>
      <c r="F103" s="2"/>
      <c r="G103" s="2"/>
      <c r="H103" s="2"/>
      <c r="I103" s="2"/>
      <c r="J103" s="2"/>
      <c r="K103" s="2"/>
      <c r="L103" s="2"/>
      <c r="M103" s="2"/>
      <c r="N103" s="2"/>
      <c r="O103" s="2"/>
      <c r="P103" s="2"/>
      <c r="Q103" s="2"/>
      <c r="R103" s="2"/>
      <c r="S103" s="2"/>
      <c r="T103" s="2"/>
      <c r="U103" s="2"/>
      <c r="V103" s="2"/>
      <c r="W103" s="2"/>
      <c r="X103" s="2"/>
      <c r="Y103" s="2"/>
    </row>
    <row r="104" customFormat="false" ht="12.75" hidden="false" customHeight="true" outlineLevel="0" collapsed="false">
      <c r="A104" s="51"/>
      <c r="B104" s="51"/>
      <c r="C104" s="56"/>
      <c r="D104" s="50"/>
      <c r="E104" s="51"/>
      <c r="F104" s="2"/>
      <c r="G104" s="2"/>
      <c r="H104" s="2"/>
      <c r="I104" s="2"/>
      <c r="J104" s="2"/>
      <c r="K104" s="2"/>
      <c r="L104" s="2"/>
      <c r="M104" s="2"/>
      <c r="N104" s="2"/>
      <c r="O104" s="2"/>
      <c r="P104" s="2"/>
      <c r="Q104" s="2"/>
      <c r="R104" s="2"/>
      <c r="S104" s="2"/>
      <c r="T104" s="2"/>
      <c r="U104" s="2"/>
      <c r="V104" s="2"/>
      <c r="W104" s="2"/>
      <c r="X104" s="2"/>
      <c r="Y104" s="2"/>
    </row>
    <row r="105" customFormat="false" ht="12.75" hidden="false" customHeight="true" outlineLevel="0" collapsed="false">
      <c r="A105" s="51"/>
      <c r="B105" s="51"/>
      <c r="C105" s="56"/>
      <c r="D105" s="50"/>
      <c r="E105" s="51"/>
      <c r="F105" s="2"/>
      <c r="G105" s="2"/>
      <c r="H105" s="2"/>
      <c r="I105" s="2"/>
      <c r="J105" s="2"/>
      <c r="K105" s="2"/>
      <c r="L105" s="2"/>
      <c r="M105" s="2"/>
      <c r="N105" s="2"/>
      <c r="O105" s="2"/>
      <c r="P105" s="2"/>
      <c r="Q105" s="2"/>
      <c r="R105" s="2"/>
      <c r="S105" s="2"/>
      <c r="T105" s="2"/>
      <c r="U105" s="2"/>
      <c r="V105" s="2"/>
      <c r="W105" s="2"/>
      <c r="X105" s="2"/>
      <c r="Y105" s="2"/>
    </row>
    <row r="106" customFormat="false" ht="12.75" hidden="false" customHeight="true" outlineLevel="0" collapsed="false">
      <c r="A106" s="51"/>
      <c r="B106" s="51"/>
      <c r="C106" s="56"/>
      <c r="D106" s="50"/>
      <c r="E106" s="51"/>
      <c r="F106" s="2"/>
      <c r="G106" s="2"/>
      <c r="H106" s="2"/>
      <c r="I106" s="2"/>
      <c r="J106" s="2"/>
      <c r="K106" s="2"/>
      <c r="L106" s="2"/>
      <c r="M106" s="2"/>
      <c r="N106" s="2"/>
      <c r="O106" s="2"/>
      <c r="P106" s="2"/>
      <c r="Q106" s="2"/>
      <c r="R106" s="2"/>
      <c r="S106" s="2"/>
      <c r="T106" s="2"/>
      <c r="U106" s="2"/>
      <c r="V106" s="2"/>
      <c r="W106" s="2"/>
      <c r="X106" s="2"/>
      <c r="Y106" s="2"/>
    </row>
    <row r="107" customFormat="false" ht="12.75" hidden="false" customHeight="true" outlineLevel="0" collapsed="false">
      <c r="A107" s="51"/>
      <c r="B107" s="51"/>
      <c r="C107" s="56"/>
      <c r="D107" s="50"/>
      <c r="E107" s="51"/>
      <c r="F107" s="2"/>
      <c r="G107" s="2"/>
      <c r="H107" s="2"/>
      <c r="I107" s="2"/>
      <c r="J107" s="2"/>
      <c r="K107" s="2"/>
      <c r="L107" s="2"/>
      <c r="M107" s="2"/>
      <c r="N107" s="2"/>
      <c r="O107" s="2"/>
      <c r="P107" s="2"/>
      <c r="Q107" s="2"/>
      <c r="R107" s="2"/>
      <c r="S107" s="2"/>
      <c r="T107" s="2"/>
      <c r="U107" s="2"/>
      <c r="V107" s="2"/>
      <c r="W107" s="2"/>
      <c r="X107" s="2"/>
      <c r="Y107" s="2"/>
    </row>
    <row r="108" customFormat="false" ht="12.75" hidden="false" customHeight="true" outlineLevel="0" collapsed="false">
      <c r="A108" s="51"/>
      <c r="B108" s="51"/>
      <c r="C108" s="56"/>
      <c r="D108" s="50"/>
      <c r="E108" s="51"/>
      <c r="F108" s="2"/>
      <c r="G108" s="2"/>
      <c r="H108" s="2"/>
      <c r="I108" s="2"/>
      <c r="J108" s="2"/>
      <c r="K108" s="2"/>
      <c r="L108" s="2"/>
      <c r="M108" s="2"/>
      <c r="N108" s="2"/>
      <c r="O108" s="2"/>
      <c r="P108" s="2"/>
      <c r="Q108" s="2"/>
      <c r="R108" s="2"/>
      <c r="S108" s="2"/>
      <c r="T108" s="2"/>
      <c r="U108" s="2"/>
      <c r="V108" s="2"/>
      <c r="W108" s="2"/>
      <c r="X108" s="2"/>
      <c r="Y108" s="2"/>
    </row>
    <row r="109" customFormat="false" ht="12.75" hidden="false" customHeight="true" outlineLevel="0" collapsed="false">
      <c r="A109" s="51"/>
      <c r="B109" s="51"/>
      <c r="C109" s="56"/>
      <c r="D109" s="50"/>
      <c r="E109" s="51"/>
      <c r="F109" s="2"/>
      <c r="G109" s="2"/>
      <c r="H109" s="2"/>
      <c r="I109" s="2"/>
      <c r="J109" s="2"/>
      <c r="K109" s="2"/>
      <c r="L109" s="2"/>
      <c r="M109" s="2"/>
      <c r="N109" s="2"/>
      <c r="O109" s="2"/>
      <c r="P109" s="2"/>
      <c r="Q109" s="2"/>
      <c r="R109" s="2"/>
      <c r="S109" s="2"/>
      <c r="T109" s="2"/>
      <c r="U109" s="2"/>
      <c r="V109" s="2"/>
      <c r="W109" s="2"/>
      <c r="X109" s="2"/>
      <c r="Y109" s="2"/>
    </row>
    <row r="110" customFormat="false" ht="12.75" hidden="false" customHeight="true" outlineLevel="0" collapsed="false">
      <c r="A110" s="51"/>
      <c r="B110" s="51"/>
      <c r="C110" s="56"/>
      <c r="D110" s="50"/>
      <c r="E110" s="51"/>
      <c r="F110" s="2"/>
      <c r="G110" s="2"/>
      <c r="H110" s="2"/>
      <c r="I110" s="2"/>
      <c r="J110" s="2"/>
      <c r="K110" s="2"/>
      <c r="L110" s="2"/>
      <c r="M110" s="2"/>
      <c r="N110" s="2"/>
      <c r="O110" s="2"/>
      <c r="P110" s="2"/>
      <c r="Q110" s="2"/>
      <c r="R110" s="2"/>
      <c r="S110" s="2"/>
      <c r="T110" s="2"/>
      <c r="U110" s="2"/>
      <c r="V110" s="2"/>
      <c r="W110" s="2"/>
      <c r="X110" s="2"/>
      <c r="Y110" s="2"/>
    </row>
    <row r="111" customFormat="false" ht="12.75" hidden="false" customHeight="true" outlineLevel="0" collapsed="false">
      <c r="A111" s="51"/>
      <c r="B111" s="51"/>
      <c r="C111" s="56"/>
      <c r="D111" s="50"/>
      <c r="E111" s="51"/>
      <c r="F111" s="2"/>
      <c r="G111" s="2"/>
      <c r="H111" s="2"/>
      <c r="I111" s="2"/>
      <c r="J111" s="2"/>
      <c r="K111" s="2"/>
      <c r="L111" s="2"/>
      <c r="M111" s="2"/>
      <c r="N111" s="2"/>
      <c r="O111" s="2"/>
      <c r="P111" s="2"/>
      <c r="Q111" s="2"/>
      <c r="R111" s="2"/>
      <c r="S111" s="2"/>
      <c r="T111" s="2"/>
      <c r="U111" s="2"/>
      <c r="V111" s="2"/>
      <c r="W111" s="2"/>
      <c r="X111" s="2"/>
      <c r="Y111" s="2"/>
    </row>
    <row r="112" customFormat="false" ht="12.75" hidden="false" customHeight="true" outlineLevel="0" collapsed="false">
      <c r="A112" s="51"/>
      <c r="B112" s="51"/>
      <c r="C112" s="56"/>
      <c r="D112" s="50"/>
      <c r="E112" s="51"/>
      <c r="F112" s="2"/>
      <c r="G112" s="2"/>
      <c r="H112" s="2"/>
      <c r="I112" s="2"/>
      <c r="J112" s="2"/>
      <c r="K112" s="2"/>
      <c r="L112" s="2"/>
      <c r="M112" s="2"/>
      <c r="N112" s="2"/>
      <c r="O112" s="2"/>
      <c r="P112" s="2"/>
      <c r="Q112" s="2"/>
      <c r="R112" s="2"/>
      <c r="S112" s="2"/>
      <c r="T112" s="2"/>
      <c r="U112" s="2"/>
      <c r="V112" s="2"/>
      <c r="W112" s="2"/>
      <c r="X112" s="2"/>
      <c r="Y112" s="2"/>
    </row>
    <row r="113" customFormat="false" ht="12.75" hidden="false" customHeight="true" outlineLevel="0" collapsed="false">
      <c r="A113" s="51"/>
      <c r="B113" s="51"/>
      <c r="C113" s="56"/>
      <c r="D113" s="50"/>
      <c r="E113" s="51"/>
      <c r="F113" s="2"/>
      <c r="G113" s="2"/>
      <c r="H113" s="2"/>
      <c r="I113" s="2"/>
      <c r="J113" s="2"/>
      <c r="K113" s="2"/>
      <c r="L113" s="2"/>
      <c r="M113" s="2"/>
      <c r="N113" s="2"/>
      <c r="O113" s="2"/>
      <c r="P113" s="2"/>
      <c r="Q113" s="2"/>
      <c r="R113" s="2"/>
      <c r="S113" s="2"/>
      <c r="T113" s="2"/>
      <c r="U113" s="2"/>
      <c r="V113" s="2"/>
      <c r="W113" s="2"/>
      <c r="X113" s="2"/>
      <c r="Y113" s="2"/>
    </row>
    <row r="114" customFormat="false" ht="12.75" hidden="false" customHeight="true" outlineLevel="0" collapsed="false">
      <c r="A114" s="51"/>
      <c r="B114" s="51"/>
      <c r="C114" s="56"/>
      <c r="D114" s="50"/>
      <c r="E114" s="51"/>
      <c r="F114" s="2"/>
      <c r="G114" s="2"/>
      <c r="H114" s="2"/>
      <c r="I114" s="2"/>
      <c r="J114" s="2"/>
      <c r="K114" s="2"/>
      <c r="L114" s="2"/>
      <c r="M114" s="2"/>
      <c r="N114" s="2"/>
      <c r="O114" s="2"/>
      <c r="P114" s="2"/>
      <c r="Q114" s="2"/>
      <c r="R114" s="2"/>
      <c r="S114" s="2"/>
      <c r="T114" s="2"/>
      <c r="U114" s="2"/>
      <c r="V114" s="2"/>
      <c r="W114" s="2"/>
      <c r="X114" s="2"/>
      <c r="Y114" s="2"/>
    </row>
    <row r="115" customFormat="false" ht="12.75" hidden="false" customHeight="true" outlineLevel="0" collapsed="false">
      <c r="A115" s="51"/>
      <c r="B115" s="51"/>
      <c r="C115" s="56"/>
      <c r="D115" s="50"/>
      <c r="E115" s="51"/>
      <c r="F115" s="2"/>
      <c r="G115" s="2"/>
      <c r="H115" s="2"/>
      <c r="I115" s="2"/>
      <c r="J115" s="2"/>
      <c r="K115" s="2"/>
      <c r="L115" s="2"/>
      <c r="M115" s="2"/>
      <c r="N115" s="2"/>
      <c r="O115" s="2"/>
      <c r="P115" s="2"/>
      <c r="Q115" s="2"/>
      <c r="R115" s="2"/>
      <c r="S115" s="2"/>
      <c r="T115" s="2"/>
      <c r="U115" s="2"/>
      <c r="V115" s="2"/>
      <c r="W115" s="2"/>
      <c r="X115" s="2"/>
      <c r="Y115" s="2"/>
    </row>
    <row r="116" customFormat="false" ht="12.75" hidden="false" customHeight="true" outlineLevel="0" collapsed="false">
      <c r="A116" s="51"/>
      <c r="B116" s="51"/>
      <c r="C116" s="56"/>
      <c r="D116" s="50"/>
      <c r="E116" s="51"/>
      <c r="F116" s="2"/>
      <c r="G116" s="2"/>
      <c r="H116" s="2"/>
      <c r="I116" s="2"/>
      <c r="J116" s="2"/>
      <c r="K116" s="2"/>
      <c r="L116" s="2"/>
      <c r="M116" s="2"/>
      <c r="N116" s="2"/>
      <c r="O116" s="2"/>
      <c r="P116" s="2"/>
      <c r="Q116" s="2"/>
      <c r="R116" s="2"/>
      <c r="S116" s="2"/>
      <c r="T116" s="2"/>
      <c r="U116" s="2"/>
      <c r="V116" s="2"/>
      <c r="W116" s="2"/>
      <c r="X116" s="2"/>
      <c r="Y116" s="2"/>
    </row>
    <row r="117" customFormat="false" ht="12.75" hidden="false" customHeight="true" outlineLevel="0" collapsed="false">
      <c r="A117" s="51"/>
      <c r="B117" s="51"/>
      <c r="C117" s="56"/>
      <c r="D117" s="50"/>
      <c r="E117" s="51"/>
      <c r="F117" s="2"/>
      <c r="G117" s="2"/>
      <c r="H117" s="2"/>
      <c r="I117" s="2"/>
      <c r="J117" s="2"/>
      <c r="K117" s="2"/>
      <c r="L117" s="2"/>
      <c r="M117" s="2"/>
      <c r="N117" s="2"/>
      <c r="O117" s="2"/>
      <c r="P117" s="2"/>
      <c r="Q117" s="2"/>
      <c r="R117" s="2"/>
      <c r="S117" s="2"/>
      <c r="T117" s="2"/>
      <c r="U117" s="2"/>
      <c r="V117" s="2"/>
      <c r="W117" s="2"/>
      <c r="X117" s="2"/>
      <c r="Y117" s="2"/>
    </row>
    <row r="118" customFormat="false" ht="12.75" hidden="false" customHeight="true" outlineLevel="0" collapsed="false">
      <c r="A118" s="51"/>
      <c r="B118" s="51"/>
      <c r="C118" s="56"/>
      <c r="D118" s="50"/>
      <c r="E118" s="51"/>
      <c r="F118" s="2"/>
      <c r="G118" s="2"/>
      <c r="H118" s="2"/>
      <c r="I118" s="2"/>
      <c r="J118" s="2"/>
      <c r="K118" s="2"/>
      <c r="L118" s="2"/>
      <c r="M118" s="2"/>
      <c r="N118" s="2"/>
      <c r="O118" s="2"/>
      <c r="P118" s="2"/>
      <c r="Q118" s="2"/>
      <c r="R118" s="2"/>
      <c r="S118" s="2"/>
      <c r="T118" s="2"/>
      <c r="U118" s="2"/>
      <c r="V118" s="2"/>
      <c r="W118" s="2"/>
      <c r="X118" s="2"/>
      <c r="Y118" s="2"/>
    </row>
    <row r="119" customFormat="false" ht="12.75" hidden="false" customHeight="true" outlineLevel="0" collapsed="false">
      <c r="A119" s="51"/>
      <c r="B119" s="51"/>
      <c r="C119" s="56"/>
      <c r="D119" s="50"/>
      <c r="E119" s="51"/>
      <c r="F119" s="2"/>
      <c r="G119" s="2"/>
      <c r="H119" s="2"/>
      <c r="I119" s="2"/>
      <c r="J119" s="2"/>
      <c r="K119" s="2"/>
      <c r="L119" s="2"/>
      <c r="M119" s="2"/>
      <c r="N119" s="2"/>
      <c r="O119" s="2"/>
      <c r="P119" s="2"/>
      <c r="Q119" s="2"/>
      <c r="R119" s="2"/>
      <c r="S119" s="2"/>
      <c r="T119" s="2"/>
      <c r="U119" s="2"/>
      <c r="V119" s="2"/>
      <c r="W119" s="2"/>
      <c r="X119" s="2"/>
      <c r="Y119" s="2"/>
    </row>
    <row r="120" customFormat="false" ht="12.75" hidden="false" customHeight="true" outlineLevel="0" collapsed="false">
      <c r="A120" s="51"/>
      <c r="B120" s="51"/>
      <c r="C120" s="56"/>
      <c r="D120" s="50"/>
      <c r="E120" s="51"/>
      <c r="F120" s="2"/>
      <c r="G120" s="2"/>
      <c r="H120" s="2"/>
      <c r="I120" s="2"/>
      <c r="J120" s="2"/>
      <c r="K120" s="2"/>
      <c r="L120" s="2"/>
      <c r="M120" s="2"/>
      <c r="N120" s="2"/>
      <c r="O120" s="2"/>
      <c r="P120" s="2"/>
      <c r="Q120" s="2"/>
      <c r="R120" s="2"/>
      <c r="S120" s="2"/>
      <c r="T120" s="2"/>
      <c r="U120" s="2"/>
      <c r="V120" s="2"/>
      <c r="W120" s="2"/>
      <c r="X120" s="2"/>
      <c r="Y120" s="2"/>
    </row>
    <row r="121" customFormat="false" ht="12.75" hidden="false" customHeight="true" outlineLevel="0" collapsed="false">
      <c r="A121" s="51"/>
      <c r="B121" s="51"/>
      <c r="C121" s="56"/>
      <c r="D121" s="50"/>
      <c r="E121" s="51"/>
      <c r="F121" s="2"/>
      <c r="G121" s="2"/>
      <c r="H121" s="2"/>
      <c r="I121" s="2"/>
      <c r="J121" s="2"/>
      <c r="K121" s="2"/>
      <c r="L121" s="2"/>
      <c r="M121" s="2"/>
      <c r="N121" s="2"/>
      <c r="O121" s="2"/>
      <c r="P121" s="2"/>
      <c r="Q121" s="2"/>
      <c r="R121" s="2"/>
      <c r="S121" s="2"/>
      <c r="T121" s="2"/>
      <c r="U121" s="2"/>
      <c r="V121" s="2"/>
      <c r="W121" s="2"/>
      <c r="X121" s="2"/>
      <c r="Y121" s="2"/>
    </row>
    <row r="122" customFormat="false" ht="12.75" hidden="false" customHeight="true" outlineLevel="0" collapsed="false">
      <c r="A122" s="51"/>
      <c r="B122" s="51"/>
      <c r="C122" s="56"/>
      <c r="D122" s="50"/>
      <c r="E122" s="51"/>
      <c r="F122" s="2"/>
      <c r="G122" s="2"/>
      <c r="H122" s="2"/>
      <c r="I122" s="2"/>
      <c r="J122" s="2"/>
      <c r="K122" s="2"/>
      <c r="L122" s="2"/>
      <c r="M122" s="2"/>
      <c r="N122" s="2"/>
      <c r="O122" s="2"/>
      <c r="P122" s="2"/>
      <c r="Q122" s="2"/>
      <c r="R122" s="2"/>
      <c r="S122" s="2"/>
      <c r="T122" s="2"/>
      <c r="U122" s="2"/>
      <c r="V122" s="2"/>
      <c r="W122" s="2"/>
      <c r="X122" s="2"/>
      <c r="Y122" s="2"/>
    </row>
    <row r="123" customFormat="false" ht="12.75" hidden="false" customHeight="true" outlineLevel="0" collapsed="false">
      <c r="A123" s="51"/>
      <c r="B123" s="51"/>
      <c r="C123" s="56"/>
      <c r="D123" s="50"/>
      <c r="E123" s="51"/>
      <c r="F123" s="2"/>
      <c r="G123" s="2"/>
      <c r="H123" s="2"/>
      <c r="I123" s="2"/>
      <c r="J123" s="2"/>
      <c r="K123" s="2"/>
      <c r="L123" s="2"/>
      <c r="M123" s="2"/>
      <c r="N123" s="2"/>
      <c r="O123" s="2"/>
      <c r="P123" s="2"/>
      <c r="Q123" s="2"/>
      <c r="R123" s="2"/>
      <c r="S123" s="2"/>
      <c r="T123" s="2"/>
      <c r="U123" s="2"/>
      <c r="V123" s="2"/>
      <c r="W123" s="2"/>
      <c r="X123" s="2"/>
      <c r="Y123" s="2"/>
    </row>
    <row r="124" customFormat="false" ht="12.75" hidden="false" customHeight="true" outlineLevel="0" collapsed="false">
      <c r="A124" s="51"/>
      <c r="B124" s="51"/>
      <c r="C124" s="56"/>
      <c r="D124" s="50"/>
      <c r="E124" s="51"/>
      <c r="F124" s="2"/>
      <c r="G124" s="2"/>
      <c r="H124" s="2"/>
      <c r="I124" s="2"/>
      <c r="J124" s="2"/>
      <c r="K124" s="2"/>
      <c r="L124" s="2"/>
      <c r="M124" s="2"/>
      <c r="N124" s="2"/>
      <c r="O124" s="2"/>
      <c r="P124" s="2"/>
      <c r="Q124" s="2"/>
      <c r="R124" s="2"/>
      <c r="S124" s="2"/>
      <c r="T124" s="2"/>
      <c r="U124" s="2"/>
      <c r="V124" s="2"/>
      <c r="W124" s="2"/>
      <c r="X124" s="2"/>
      <c r="Y124" s="2"/>
    </row>
    <row r="125" customFormat="false" ht="12.75" hidden="false" customHeight="true" outlineLevel="0" collapsed="false">
      <c r="A125" s="51"/>
      <c r="B125" s="51"/>
      <c r="C125" s="56"/>
      <c r="D125" s="50"/>
      <c r="E125" s="51"/>
      <c r="F125" s="2"/>
      <c r="G125" s="2"/>
      <c r="H125" s="2"/>
      <c r="I125" s="2"/>
      <c r="J125" s="2"/>
      <c r="K125" s="2"/>
      <c r="L125" s="2"/>
      <c r="M125" s="2"/>
      <c r="N125" s="2"/>
      <c r="O125" s="2"/>
      <c r="P125" s="2"/>
      <c r="Q125" s="2"/>
      <c r="R125" s="2"/>
      <c r="S125" s="2"/>
      <c r="T125" s="2"/>
      <c r="U125" s="2"/>
      <c r="V125" s="2"/>
      <c r="W125" s="2"/>
      <c r="X125" s="2"/>
      <c r="Y125" s="2"/>
    </row>
    <row r="126" customFormat="false" ht="12.75" hidden="false" customHeight="true" outlineLevel="0" collapsed="false">
      <c r="A126" s="51"/>
      <c r="B126" s="51"/>
      <c r="C126" s="56"/>
      <c r="D126" s="50"/>
      <c r="E126" s="51"/>
      <c r="F126" s="2"/>
      <c r="G126" s="2"/>
      <c r="H126" s="2"/>
      <c r="I126" s="2"/>
      <c r="J126" s="2"/>
      <c r="K126" s="2"/>
      <c r="L126" s="2"/>
      <c r="M126" s="2"/>
      <c r="N126" s="2"/>
      <c r="O126" s="2"/>
      <c r="P126" s="2"/>
      <c r="Q126" s="2"/>
      <c r="R126" s="2"/>
      <c r="S126" s="2"/>
      <c r="T126" s="2"/>
      <c r="U126" s="2"/>
      <c r="V126" s="2"/>
      <c r="W126" s="2"/>
      <c r="X126" s="2"/>
      <c r="Y126" s="2"/>
    </row>
    <row r="127" customFormat="false" ht="12.75" hidden="false" customHeight="true" outlineLevel="0" collapsed="false">
      <c r="A127" s="51"/>
      <c r="B127" s="51"/>
      <c r="C127" s="56"/>
      <c r="D127" s="50"/>
      <c r="E127" s="51"/>
      <c r="F127" s="2"/>
      <c r="G127" s="2"/>
      <c r="H127" s="2"/>
      <c r="I127" s="2"/>
      <c r="J127" s="2"/>
      <c r="K127" s="2"/>
      <c r="L127" s="2"/>
      <c r="M127" s="2"/>
      <c r="N127" s="2"/>
      <c r="O127" s="2"/>
      <c r="P127" s="2"/>
      <c r="Q127" s="2"/>
      <c r="R127" s="2"/>
      <c r="S127" s="2"/>
      <c r="T127" s="2"/>
      <c r="U127" s="2"/>
      <c r="V127" s="2"/>
      <c r="W127" s="2"/>
      <c r="X127" s="2"/>
      <c r="Y127" s="2"/>
    </row>
    <row r="128" customFormat="false" ht="12.75" hidden="false" customHeight="true" outlineLevel="0" collapsed="false">
      <c r="A128" s="51"/>
      <c r="B128" s="51"/>
      <c r="C128" s="56"/>
      <c r="D128" s="50"/>
      <c r="E128" s="51"/>
      <c r="F128" s="2"/>
      <c r="G128" s="2"/>
      <c r="H128" s="2"/>
      <c r="I128" s="2"/>
      <c r="J128" s="2"/>
      <c r="K128" s="2"/>
      <c r="L128" s="2"/>
      <c r="M128" s="2"/>
      <c r="N128" s="2"/>
      <c r="O128" s="2"/>
      <c r="P128" s="2"/>
      <c r="Q128" s="2"/>
      <c r="R128" s="2"/>
      <c r="S128" s="2"/>
      <c r="T128" s="2"/>
      <c r="U128" s="2"/>
      <c r="V128" s="2"/>
      <c r="W128" s="2"/>
      <c r="X128" s="2"/>
      <c r="Y128" s="2"/>
    </row>
    <row r="129" customFormat="false" ht="12.75" hidden="false" customHeight="true" outlineLevel="0" collapsed="false">
      <c r="A129" s="51"/>
      <c r="B129" s="51"/>
      <c r="C129" s="56"/>
      <c r="D129" s="50"/>
      <c r="E129" s="51"/>
      <c r="F129" s="2"/>
      <c r="G129" s="2"/>
      <c r="H129" s="2"/>
      <c r="I129" s="2"/>
      <c r="J129" s="2"/>
      <c r="K129" s="2"/>
      <c r="L129" s="2"/>
      <c r="M129" s="2"/>
      <c r="N129" s="2"/>
      <c r="O129" s="2"/>
      <c r="P129" s="2"/>
      <c r="Q129" s="2"/>
      <c r="R129" s="2"/>
      <c r="S129" s="2"/>
      <c r="T129" s="2"/>
      <c r="U129" s="2"/>
      <c r="V129" s="2"/>
      <c r="W129" s="2"/>
      <c r="X129" s="2"/>
      <c r="Y129" s="2"/>
    </row>
    <row r="130" customFormat="false" ht="12.75" hidden="false" customHeight="true" outlineLevel="0" collapsed="false">
      <c r="A130" s="51"/>
      <c r="B130" s="51"/>
      <c r="C130" s="56"/>
      <c r="D130" s="50"/>
      <c r="E130" s="51"/>
      <c r="F130" s="2"/>
      <c r="G130" s="2"/>
      <c r="H130" s="2"/>
      <c r="I130" s="2"/>
      <c r="J130" s="2"/>
      <c r="K130" s="2"/>
      <c r="L130" s="2"/>
      <c r="M130" s="2"/>
      <c r="N130" s="2"/>
      <c r="O130" s="2"/>
      <c r="P130" s="2"/>
      <c r="Q130" s="2"/>
      <c r="R130" s="2"/>
      <c r="S130" s="2"/>
      <c r="T130" s="2"/>
      <c r="U130" s="2"/>
      <c r="V130" s="2"/>
      <c r="W130" s="2"/>
      <c r="X130" s="2"/>
      <c r="Y130" s="2"/>
    </row>
    <row r="131" customFormat="false" ht="12.75" hidden="false" customHeight="true" outlineLevel="0" collapsed="false">
      <c r="A131" s="51"/>
      <c r="B131" s="51"/>
      <c r="C131" s="56"/>
      <c r="D131" s="50"/>
      <c r="E131" s="51"/>
      <c r="F131" s="2"/>
      <c r="G131" s="2"/>
      <c r="H131" s="2"/>
      <c r="I131" s="2"/>
      <c r="J131" s="2"/>
      <c r="K131" s="2"/>
      <c r="L131" s="2"/>
      <c r="M131" s="2"/>
      <c r="N131" s="2"/>
      <c r="O131" s="2"/>
      <c r="P131" s="2"/>
      <c r="Q131" s="2"/>
      <c r="R131" s="2"/>
      <c r="S131" s="2"/>
      <c r="T131" s="2"/>
      <c r="U131" s="2"/>
      <c r="V131" s="2"/>
      <c r="W131" s="2"/>
      <c r="X131" s="2"/>
      <c r="Y131" s="2"/>
    </row>
    <row r="132" customFormat="false" ht="12.75" hidden="false" customHeight="true" outlineLevel="0" collapsed="false">
      <c r="A132" s="51"/>
      <c r="B132" s="51"/>
      <c r="C132" s="56"/>
      <c r="D132" s="50"/>
      <c r="E132" s="51"/>
      <c r="F132" s="2"/>
      <c r="G132" s="2"/>
      <c r="H132" s="2"/>
      <c r="I132" s="2"/>
      <c r="J132" s="2"/>
      <c r="K132" s="2"/>
      <c r="L132" s="2"/>
      <c r="M132" s="2"/>
      <c r="N132" s="2"/>
      <c r="O132" s="2"/>
      <c r="P132" s="2"/>
      <c r="Q132" s="2"/>
      <c r="R132" s="2"/>
      <c r="S132" s="2"/>
      <c r="T132" s="2"/>
      <c r="U132" s="2"/>
      <c r="V132" s="2"/>
      <c r="W132" s="2"/>
      <c r="X132" s="2"/>
      <c r="Y132" s="2"/>
    </row>
    <row r="133" customFormat="false" ht="12.75" hidden="false" customHeight="true" outlineLevel="0" collapsed="false">
      <c r="A133" s="51"/>
      <c r="B133" s="51"/>
      <c r="C133" s="56"/>
      <c r="D133" s="50"/>
      <c r="E133" s="51"/>
      <c r="F133" s="2"/>
      <c r="G133" s="2"/>
      <c r="H133" s="2"/>
      <c r="I133" s="2"/>
      <c r="J133" s="2"/>
      <c r="K133" s="2"/>
      <c r="L133" s="2"/>
      <c r="M133" s="2"/>
      <c r="N133" s="2"/>
      <c r="O133" s="2"/>
      <c r="P133" s="2"/>
      <c r="Q133" s="2"/>
      <c r="R133" s="2"/>
      <c r="S133" s="2"/>
      <c r="T133" s="2"/>
      <c r="U133" s="2"/>
      <c r="V133" s="2"/>
      <c r="W133" s="2"/>
      <c r="X133" s="2"/>
      <c r="Y133" s="2"/>
    </row>
    <row r="134" customFormat="false" ht="12.75" hidden="false" customHeight="true" outlineLevel="0" collapsed="false">
      <c r="A134" s="51"/>
      <c r="B134" s="51"/>
      <c r="C134" s="56"/>
      <c r="D134" s="50"/>
      <c r="E134" s="51"/>
      <c r="F134" s="2"/>
      <c r="G134" s="2"/>
      <c r="H134" s="2"/>
      <c r="I134" s="2"/>
      <c r="J134" s="2"/>
      <c r="K134" s="2"/>
      <c r="L134" s="2"/>
      <c r="M134" s="2"/>
      <c r="N134" s="2"/>
      <c r="O134" s="2"/>
      <c r="P134" s="2"/>
      <c r="Q134" s="2"/>
      <c r="R134" s="2"/>
      <c r="S134" s="2"/>
      <c r="T134" s="2"/>
      <c r="U134" s="2"/>
      <c r="V134" s="2"/>
      <c r="W134" s="2"/>
      <c r="X134" s="2"/>
      <c r="Y134" s="2"/>
    </row>
    <row r="135" customFormat="false" ht="12.75" hidden="false" customHeight="true" outlineLevel="0" collapsed="false">
      <c r="A135" s="51"/>
      <c r="B135" s="51"/>
      <c r="C135" s="56"/>
      <c r="D135" s="50"/>
      <c r="E135" s="51"/>
      <c r="F135" s="2"/>
      <c r="G135" s="2"/>
      <c r="H135" s="2"/>
      <c r="I135" s="2"/>
      <c r="J135" s="2"/>
      <c r="K135" s="2"/>
      <c r="L135" s="2"/>
      <c r="M135" s="2"/>
      <c r="N135" s="2"/>
      <c r="O135" s="2"/>
      <c r="P135" s="2"/>
      <c r="Q135" s="2"/>
      <c r="R135" s="2"/>
      <c r="S135" s="2"/>
      <c r="T135" s="2"/>
      <c r="U135" s="2"/>
      <c r="V135" s="2"/>
      <c r="W135" s="2"/>
      <c r="X135" s="2"/>
      <c r="Y135" s="2"/>
    </row>
    <row r="136" customFormat="false" ht="12.75" hidden="false" customHeight="true" outlineLevel="0" collapsed="false">
      <c r="A136" s="51"/>
      <c r="B136" s="51"/>
      <c r="C136" s="56"/>
      <c r="D136" s="50"/>
      <c r="E136" s="51"/>
      <c r="F136" s="2"/>
      <c r="G136" s="2"/>
      <c r="H136" s="2"/>
      <c r="I136" s="2"/>
      <c r="J136" s="2"/>
      <c r="K136" s="2"/>
      <c r="L136" s="2"/>
      <c r="M136" s="2"/>
      <c r="N136" s="2"/>
      <c r="O136" s="2"/>
      <c r="P136" s="2"/>
      <c r="Q136" s="2"/>
      <c r="R136" s="2"/>
      <c r="S136" s="2"/>
      <c r="T136" s="2"/>
      <c r="U136" s="2"/>
      <c r="V136" s="2"/>
      <c r="W136" s="2"/>
      <c r="X136" s="2"/>
      <c r="Y136" s="2"/>
    </row>
    <row r="137" customFormat="false" ht="12.75" hidden="false" customHeight="true" outlineLevel="0" collapsed="false">
      <c r="A137" s="51"/>
      <c r="B137" s="51"/>
      <c r="C137" s="56"/>
      <c r="D137" s="50"/>
      <c r="E137" s="51"/>
      <c r="F137" s="2"/>
      <c r="G137" s="2"/>
      <c r="H137" s="2"/>
      <c r="I137" s="2"/>
      <c r="J137" s="2"/>
      <c r="K137" s="2"/>
      <c r="L137" s="2"/>
      <c r="M137" s="2"/>
      <c r="N137" s="2"/>
      <c r="O137" s="2"/>
      <c r="P137" s="2"/>
      <c r="Q137" s="2"/>
      <c r="R137" s="2"/>
      <c r="S137" s="2"/>
      <c r="T137" s="2"/>
      <c r="U137" s="2"/>
      <c r="V137" s="2"/>
      <c r="W137" s="2"/>
      <c r="X137" s="2"/>
      <c r="Y137" s="2"/>
    </row>
    <row r="138" customFormat="false" ht="12.75" hidden="false" customHeight="true" outlineLevel="0" collapsed="false">
      <c r="A138" s="51"/>
      <c r="B138" s="51"/>
      <c r="C138" s="56"/>
      <c r="D138" s="50"/>
      <c r="E138" s="51"/>
      <c r="F138" s="2"/>
      <c r="G138" s="2"/>
      <c r="H138" s="2"/>
      <c r="I138" s="2"/>
      <c r="J138" s="2"/>
      <c r="K138" s="2"/>
      <c r="L138" s="2"/>
      <c r="M138" s="2"/>
      <c r="N138" s="2"/>
      <c r="O138" s="2"/>
      <c r="P138" s="2"/>
      <c r="Q138" s="2"/>
      <c r="R138" s="2"/>
      <c r="S138" s="2"/>
      <c r="T138" s="2"/>
      <c r="U138" s="2"/>
      <c r="V138" s="2"/>
      <c r="W138" s="2"/>
      <c r="X138" s="2"/>
      <c r="Y138" s="2"/>
    </row>
    <row r="139" customFormat="false" ht="12.75" hidden="false" customHeight="true" outlineLevel="0" collapsed="false">
      <c r="A139" s="51"/>
      <c r="B139" s="51"/>
      <c r="C139" s="56"/>
      <c r="D139" s="50"/>
      <c r="E139" s="51"/>
      <c r="F139" s="2"/>
      <c r="G139" s="2"/>
      <c r="H139" s="2"/>
      <c r="I139" s="2"/>
      <c r="J139" s="2"/>
      <c r="K139" s="2"/>
      <c r="L139" s="2"/>
      <c r="M139" s="2"/>
      <c r="N139" s="2"/>
      <c r="O139" s="2"/>
      <c r="P139" s="2"/>
      <c r="Q139" s="2"/>
      <c r="R139" s="2"/>
      <c r="S139" s="2"/>
      <c r="T139" s="2"/>
      <c r="U139" s="2"/>
      <c r="V139" s="2"/>
      <c r="W139" s="2"/>
      <c r="X139" s="2"/>
      <c r="Y139" s="2"/>
    </row>
    <row r="140" customFormat="false" ht="12.75" hidden="false" customHeight="true" outlineLevel="0" collapsed="false">
      <c r="A140" s="51"/>
      <c r="B140" s="51"/>
      <c r="C140" s="56"/>
      <c r="D140" s="50"/>
      <c r="E140" s="51"/>
      <c r="F140" s="2"/>
      <c r="G140" s="2"/>
      <c r="H140" s="2"/>
      <c r="I140" s="2"/>
      <c r="J140" s="2"/>
      <c r="K140" s="2"/>
      <c r="L140" s="2"/>
      <c r="M140" s="2"/>
      <c r="N140" s="2"/>
      <c r="O140" s="2"/>
      <c r="P140" s="2"/>
      <c r="Q140" s="2"/>
      <c r="R140" s="2"/>
      <c r="S140" s="2"/>
      <c r="T140" s="2"/>
      <c r="U140" s="2"/>
      <c r="V140" s="2"/>
      <c r="W140" s="2"/>
      <c r="X140" s="2"/>
      <c r="Y140" s="2"/>
    </row>
    <row r="141" customFormat="false" ht="12.75" hidden="false" customHeight="true" outlineLevel="0" collapsed="false">
      <c r="A141" s="51"/>
      <c r="B141" s="51"/>
      <c r="C141" s="56"/>
      <c r="D141" s="50"/>
      <c r="E141" s="51"/>
      <c r="F141" s="2"/>
      <c r="G141" s="2"/>
      <c r="H141" s="2"/>
      <c r="I141" s="2"/>
      <c r="J141" s="2"/>
      <c r="K141" s="2"/>
      <c r="L141" s="2"/>
      <c r="M141" s="2"/>
      <c r="N141" s="2"/>
      <c r="O141" s="2"/>
      <c r="P141" s="2"/>
      <c r="Q141" s="2"/>
      <c r="R141" s="2"/>
      <c r="S141" s="2"/>
      <c r="T141" s="2"/>
      <c r="U141" s="2"/>
      <c r="V141" s="2"/>
      <c r="W141" s="2"/>
      <c r="X141" s="2"/>
      <c r="Y141" s="2"/>
    </row>
    <row r="142" customFormat="false" ht="12.75" hidden="false" customHeight="true" outlineLevel="0" collapsed="false">
      <c r="A142" s="51"/>
      <c r="B142" s="51"/>
      <c r="C142" s="56"/>
      <c r="D142" s="50"/>
      <c r="E142" s="51"/>
      <c r="F142" s="2"/>
      <c r="G142" s="2"/>
      <c r="H142" s="2"/>
      <c r="I142" s="2"/>
      <c r="J142" s="2"/>
      <c r="K142" s="2"/>
      <c r="L142" s="2"/>
      <c r="M142" s="2"/>
      <c r="N142" s="2"/>
      <c r="O142" s="2"/>
      <c r="P142" s="2"/>
      <c r="Q142" s="2"/>
      <c r="R142" s="2"/>
      <c r="S142" s="2"/>
      <c r="T142" s="2"/>
      <c r="U142" s="2"/>
      <c r="V142" s="2"/>
      <c r="W142" s="2"/>
      <c r="X142" s="2"/>
      <c r="Y142" s="2"/>
    </row>
    <row r="143" customFormat="false" ht="12.75" hidden="false" customHeight="true" outlineLevel="0" collapsed="false">
      <c r="A143" s="51"/>
      <c r="B143" s="51"/>
      <c r="C143" s="56"/>
      <c r="D143" s="50"/>
      <c r="E143" s="51"/>
      <c r="F143" s="2"/>
      <c r="G143" s="2"/>
      <c r="H143" s="2"/>
      <c r="I143" s="2"/>
      <c r="J143" s="2"/>
      <c r="K143" s="2"/>
      <c r="L143" s="2"/>
      <c r="M143" s="2"/>
      <c r="N143" s="2"/>
      <c r="O143" s="2"/>
      <c r="P143" s="2"/>
      <c r="Q143" s="2"/>
      <c r="R143" s="2"/>
      <c r="S143" s="2"/>
      <c r="T143" s="2"/>
      <c r="U143" s="2"/>
      <c r="V143" s="2"/>
      <c r="W143" s="2"/>
      <c r="X143" s="2"/>
      <c r="Y143" s="2"/>
    </row>
    <row r="144" customFormat="false" ht="12.75" hidden="false" customHeight="true" outlineLevel="0" collapsed="false">
      <c r="A144" s="51"/>
      <c r="B144" s="51"/>
      <c r="C144" s="56"/>
      <c r="D144" s="50"/>
      <c r="E144" s="51"/>
      <c r="F144" s="2"/>
      <c r="G144" s="2"/>
      <c r="H144" s="2"/>
      <c r="I144" s="2"/>
      <c r="J144" s="2"/>
      <c r="K144" s="2"/>
      <c r="L144" s="2"/>
      <c r="M144" s="2"/>
      <c r="N144" s="2"/>
      <c r="O144" s="2"/>
      <c r="P144" s="2"/>
      <c r="Q144" s="2"/>
      <c r="R144" s="2"/>
      <c r="S144" s="2"/>
      <c r="T144" s="2"/>
      <c r="U144" s="2"/>
      <c r="V144" s="2"/>
      <c r="W144" s="2"/>
      <c r="X144" s="2"/>
      <c r="Y144" s="2"/>
    </row>
    <row r="145" customFormat="false" ht="12.75" hidden="false" customHeight="true" outlineLevel="0" collapsed="false">
      <c r="A145" s="51"/>
      <c r="B145" s="51"/>
      <c r="C145" s="56"/>
      <c r="D145" s="50"/>
      <c r="E145" s="51"/>
      <c r="F145" s="2"/>
      <c r="G145" s="2"/>
      <c r="H145" s="2"/>
      <c r="I145" s="2"/>
      <c r="J145" s="2"/>
      <c r="K145" s="2"/>
      <c r="L145" s="2"/>
      <c r="M145" s="2"/>
      <c r="N145" s="2"/>
      <c r="O145" s="2"/>
      <c r="P145" s="2"/>
      <c r="Q145" s="2"/>
      <c r="R145" s="2"/>
      <c r="S145" s="2"/>
      <c r="T145" s="2"/>
      <c r="U145" s="2"/>
      <c r="V145" s="2"/>
      <c r="W145" s="2"/>
      <c r="X145" s="2"/>
      <c r="Y145" s="2"/>
    </row>
    <row r="146" customFormat="false" ht="12.75" hidden="false" customHeight="true" outlineLevel="0" collapsed="false">
      <c r="A146" s="51"/>
      <c r="B146" s="51"/>
      <c r="C146" s="56"/>
      <c r="D146" s="50"/>
      <c r="E146" s="51"/>
      <c r="F146" s="2"/>
      <c r="G146" s="2"/>
      <c r="H146" s="2"/>
      <c r="I146" s="2"/>
      <c r="J146" s="2"/>
      <c r="K146" s="2"/>
      <c r="L146" s="2"/>
      <c r="M146" s="2"/>
      <c r="N146" s="2"/>
      <c r="O146" s="2"/>
      <c r="P146" s="2"/>
      <c r="Q146" s="2"/>
      <c r="R146" s="2"/>
      <c r="S146" s="2"/>
      <c r="T146" s="2"/>
      <c r="U146" s="2"/>
      <c r="V146" s="2"/>
      <c r="W146" s="2"/>
      <c r="X146" s="2"/>
      <c r="Y146" s="2"/>
    </row>
    <row r="147" customFormat="false" ht="12.75" hidden="false" customHeight="true" outlineLevel="0" collapsed="false">
      <c r="A147" s="51"/>
      <c r="B147" s="51"/>
      <c r="C147" s="56"/>
      <c r="D147" s="50"/>
      <c r="E147" s="51"/>
      <c r="F147" s="2"/>
      <c r="G147" s="2"/>
      <c r="H147" s="2"/>
      <c r="I147" s="2"/>
      <c r="J147" s="2"/>
      <c r="K147" s="2"/>
      <c r="L147" s="2"/>
      <c r="M147" s="2"/>
      <c r="N147" s="2"/>
      <c r="O147" s="2"/>
      <c r="P147" s="2"/>
      <c r="Q147" s="2"/>
      <c r="R147" s="2"/>
      <c r="S147" s="2"/>
      <c r="T147" s="2"/>
      <c r="U147" s="2"/>
      <c r="V147" s="2"/>
      <c r="W147" s="2"/>
      <c r="X147" s="2"/>
      <c r="Y147" s="2"/>
    </row>
    <row r="148" customFormat="false" ht="12.75" hidden="false" customHeight="true" outlineLevel="0" collapsed="false">
      <c r="A148" s="51"/>
      <c r="B148" s="51"/>
      <c r="C148" s="56"/>
      <c r="D148" s="50"/>
      <c r="E148" s="51"/>
      <c r="F148" s="2"/>
      <c r="G148" s="2"/>
      <c r="H148" s="2"/>
      <c r="I148" s="2"/>
      <c r="J148" s="2"/>
      <c r="K148" s="2"/>
      <c r="L148" s="2"/>
      <c r="M148" s="2"/>
      <c r="N148" s="2"/>
      <c r="O148" s="2"/>
      <c r="P148" s="2"/>
      <c r="Q148" s="2"/>
      <c r="R148" s="2"/>
      <c r="S148" s="2"/>
      <c r="T148" s="2"/>
      <c r="U148" s="2"/>
      <c r="V148" s="2"/>
      <c r="W148" s="2"/>
      <c r="X148" s="2"/>
      <c r="Y148" s="2"/>
    </row>
    <row r="149" customFormat="false" ht="12.75" hidden="false" customHeight="true" outlineLevel="0" collapsed="false">
      <c r="A149" s="51"/>
      <c r="B149" s="51"/>
      <c r="C149" s="56"/>
      <c r="D149" s="50"/>
      <c r="E149" s="51"/>
      <c r="F149" s="2"/>
      <c r="G149" s="2"/>
      <c r="H149" s="2"/>
      <c r="I149" s="2"/>
      <c r="J149" s="2"/>
      <c r="K149" s="2"/>
      <c r="L149" s="2"/>
      <c r="M149" s="2"/>
      <c r="N149" s="2"/>
      <c r="O149" s="2"/>
      <c r="P149" s="2"/>
      <c r="Q149" s="2"/>
      <c r="R149" s="2"/>
      <c r="S149" s="2"/>
      <c r="T149" s="2"/>
      <c r="U149" s="2"/>
      <c r="V149" s="2"/>
      <c r="W149" s="2"/>
      <c r="X149" s="2"/>
      <c r="Y149" s="2"/>
    </row>
    <row r="150" customFormat="false" ht="12.75" hidden="false" customHeight="true" outlineLevel="0" collapsed="false">
      <c r="A150" s="51"/>
      <c r="B150" s="51"/>
      <c r="C150" s="56"/>
      <c r="D150" s="50"/>
      <c r="E150" s="51"/>
      <c r="F150" s="2"/>
      <c r="G150" s="2"/>
      <c r="H150" s="2"/>
      <c r="I150" s="2"/>
      <c r="J150" s="2"/>
      <c r="K150" s="2"/>
      <c r="L150" s="2"/>
      <c r="M150" s="2"/>
      <c r="N150" s="2"/>
      <c r="O150" s="2"/>
      <c r="P150" s="2"/>
      <c r="Q150" s="2"/>
      <c r="R150" s="2"/>
      <c r="S150" s="2"/>
      <c r="T150" s="2"/>
      <c r="U150" s="2"/>
      <c r="V150" s="2"/>
      <c r="W150" s="2"/>
      <c r="X150" s="2"/>
      <c r="Y150" s="2"/>
    </row>
    <row r="151" customFormat="false" ht="12.75" hidden="false" customHeight="true" outlineLevel="0" collapsed="false">
      <c r="A151" s="51"/>
      <c r="B151" s="51"/>
      <c r="C151" s="56"/>
      <c r="D151" s="50"/>
      <c r="E151" s="51"/>
      <c r="F151" s="2"/>
      <c r="G151" s="2"/>
      <c r="H151" s="2"/>
      <c r="I151" s="2"/>
      <c r="J151" s="2"/>
      <c r="K151" s="2"/>
      <c r="L151" s="2"/>
      <c r="M151" s="2"/>
      <c r="N151" s="2"/>
      <c r="O151" s="2"/>
      <c r="P151" s="2"/>
      <c r="Q151" s="2"/>
      <c r="R151" s="2"/>
      <c r="S151" s="2"/>
      <c r="T151" s="2"/>
      <c r="U151" s="2"/>
      <c r="V151" s="2"/>
      <c r="W151" s="2"/>
      <c r="X151" s="2"/>
      <c r="Y151" s="2"/>
    </row>
    <row r="152" customFormat="false" ht="12.75" hidden="false" customHeight="true" outlineLevel="0" collapsed="false">
      <c r="A152" s="51"/>
      <c r="B152" s="51"/>
      <c r="C152" s="56"/>
      <c r="D152" s="50"/>
      <c r="E152" s="51"/>
      <c r="F152" s="2"/>
      <c r="G152" s="2"/>
      <c r="H152" s="2"/>
      <c r="I152" s="2"/>
      <c r="J152" s="2"/>
      <c r="K152" s="2"/>
      <c r="L152" s="2"/>
      <c r="M152" s="2"/>
      <c r="N152" s="2"/>
      <c r="O152" s="2"/>
      <c r="P152" s="2"/>
      <c r="Q152" s="2"/>
      <c r="R152" s="2"/>
      <c r="S152" s="2"/>
      <c r="T152" s="2"/>
      <c r="U152" s="2"/>
      <c r="V152" s="2"/>
      <c r="W152" s="2"/>
      <c r="X152" s="2"/>
      <c r="Y152" s="2"/>
    </row>
    <row r="153" customFormat="false" ht="12.75" hidden="false" customHeight="true" outlineLevel="0" collapsed="false">
      <c r="A153" s="51"/>
      <c r="B153" s="51"/>
      <c r="C153" s="56"/>
      <c r="D153" s="50"/>
      <c r="E153" s="51"/>
      <c r="F153" s="2"/>
      <c r="G153" s="2"/>
      <c r="H153" s="2"/>
      <c r="I153" s="2"/>
      <c r="J153" s="2"/>
      <c r="K153" s="2"/>
      <c r="L153" s="2"/>
      <c r="M153" s="2"/>
      <c r="N153" s="2"/>
      <c r="O153" s="2"/>
      <c r="P153" s="2"/>
      <c r="Q153" s="2"/>
      <c r="R153" s="2"/>
      <c r="S153" s="2"/>
      <c r="T153" s="2"/>
      <c r="U153" s="2"/>
      <c r="V153" s="2"/>
      <c r="W153" s="2"/>
      <c r="X153" s="2"/>
      <c r="Y153" s="2"/>
    </row>
    <row r="154" customFormat="false" ht="12.75" hidden="false" customHeight="true" outlineLevel="0" collapsed="false">
      <c r="A154" s="51"/>
      <c r="B154" s="51"/>
      <c r="C154" s="56"/>
      <c r="D154" s="50"/>
      <c r="E154" s="51"/>
      <c r="F154" s="2"/>
      <c r="G154" s="2"/>
      <c r="H154" s="2"/>
      <c r="I154" s="2"/>
      <c r="J154" s="2"/>
      <c r="K154" s="2"/>
      <c r="L154" s="2"/>
      <c r="M154" s="2"/>
      <c r="N154" s="2"/>
      <c r="O154" s="2"/>
      <c r="P154" s="2"/>
      <c r="Q154" s="2"/>
      <c r="R154" s="2"/>
      <c r="S154" s="2"/>
      <c r="T154" s="2"/>
      <c r="U154" s="2"/>
      <c r="V154" s="2"/>
      <c r="W154" s="2"/>
      <c r="X154" s="2"/>
      <c r="Y154" s="2"/>
    </row>
    <row r="155" customFormat="false" ht="12.75" hidden="false" customHeight="true" outlineLevel="0" collapsed="false">
      <c r="A155" s="51"/>
      <c r="B155" s="51"/>
      <c r="C155" s="56"/>
      <c r="D155" s="50"/>
      <c r="E155" s="51"/>
      <c r="F155" s="2"/>
      <c r="G155" s="2"/>
      <c r="H155" s="2"/>
      <c r="I155" s="2"/>
      <c r="J155" s="2"/>
      <c r="K155" s="2"/>
      <c r="L155" s="2"/>
      <c r="M155" s="2"/>
      <c r="N155" s="2"/>
      <c r="O155" s="2"/>
      <c r="P155" s="2"/>
      <c r="Q155" s="2"/>
      <c r="R155" s="2"/>
      <c r="S155" s="2"/>
      <c r="T155" s="2"/>
      <c r="U155" s="2"/>
      <c r="V155" s="2"/>
      <c r="W155" s="2"/>
      <c r="X155" s="2"/>
      <c r="Y155" s="2"/>
    </row>
    <row r="156" customFormat="false" ht="12.75" hidden="false" customHeight="true" outlineLevel="0" collapsed="false">
      <c r="A156" s="51"/>
      <c r="B156" s="51"/>
      <c r="C156" s="56"/>
      <c r="D156" s="50"/>
      <c r="E156" s="51"/>
      <c r="F156" s="2"/>
      <c r="G156" s="2"/>
      <c r="H156" s="2"/>
      <c r="I156" s="2"/>
      <c r="J156" s="2"/>
      <c r="K156" s="2"/>
      <c r="L156" s="2"/>
      <c r="M156" s="2"/>
      <c r="N156" s="2"/>
      <c r="O156" s="2"/>
      <c r="P156" s="2"/>
      <c r="Q156" s="2"/>
      <c r="R156" s="2"/>
      <c r="S156" s="2"/>
      <c r="T156" s="2"/>
      <c r="U156" s="2"/>
      <c r="V156" s="2"/>
      <c r="W156" s="2"/>
      <c r="X156" s="2"/>
      <c r="Y156" s="2"/>
    </row>
    <row r="157" customFormat="false" ht="12.75" hidden="false" customHeight="true" outlineLevel="0" collapsed="false">
      <c r="A157" s="51"/>
      <c r="B157" s="51"/>
      <c r="C157" s="56"/>
      <c r="D157" s="50"/>
      <c r="E157" s="51"/>
      <c r="F157" s="2"/>
      <c r="G157" s="2"/>
      <c r="H157" s="2"/>
      <c r="I157" s="2"/>
      <c r="J157" s="2"/>
      <c r="K157" s="2"/>
      <c r="L157" s="2"/>
      <c r="M157" s="2"/>
      <c r="N157" s="2"/>
      <c r="O157" s="2"/>
      <c r="P157" s="2"/>
      <c r="Q157" s="2"/>
      <c r="R157" s="2"/>
      <c r="S157" s="2"/>
      <c r="T157" s="2"/>
      <c r="U157" s="2"/>
      <c r="V157" s="2"/>
      <c r="W157" s="2"/>
      <c r="X157" s="2"/>
      <c r="Y157" s="2"/>
    </row>
    <row r="158" customFormat="false" ht="12.75" hidden="false" customHeight="true" outlineLevel="0" collapsed="false">
      <c r="A158" s="51"/>
      <c r="B158" s="51"/>
      <c r="C158" s="56"/>
      <c r="D158" s="50"/>
      <c r="E158" s="51"/>
      <c r="F158" s="2"/>
      <c r="G158" s="2"/>
      <c r="H158" s="2"/>
      <c r="I158" s="2"/>
      <c r="J158" s="2"/>
      <c r="K158" s="2"/>
      <c r="L158" s="2"/>
      <c r="M158" s="2"/>
      <c r="N158" s="2"/>
      <c r="O158" s="2"/>
      <c r="P158" s="2"/>
      <c r="Q158" s="2"/>
      <c r="R158" s="2"/>
      <c r="S158" s="2"/>
      <c r="T158" s="2"/>
      <c r="U158" s="2"/>
      <c r="V158" s="2"/>
      <c r="W158" s="2"/>
      <c r="X158" s="2"/>
      <c r="Y158" s="2"/>
    </row>
    <row r="159" customFormat="false" ht="12.75" hidden="false" customHeight="true" outlineLevel="0" collapsed="false">
      <c r="A159" s="51"/>
      <c r="B159" s="51"/>
      <c r="C159" s="56"/>
      <c r="D159" s="50"/>
      <c r="E159" s="51"/>
      <c r="F159" s="2"/>
      <c r="G159" s="2"/>
      <c r="H159" s="2"/>
      <c r="I159" s="2"/>
      <c r="J159" s="2"/>
      <c r="K159" s="2"/>
      <c r="L159" s="2"/>
      <c r="M159" s="2"/>
      <c r="N159" s="2"/>
      <c r="O159" s="2"/>
      <c r="P159" s="2"/>
      <c r="Q159" s="2"/>
      <c r="R159" s="2"/>
      <c r="S159" s="2"/>
      <c r="T159" s="2"/>
      <c r="U159" s="2"/>
      <c r="V159" s="2"/>
      <c r="W159" s="2"/>
      <c r="X159" s="2"/>
      <c r="Y159" s="2"/>
    </row>
    <row r="160" customFormat="false" ht="12.75" hidden="false" customHeight="true" outlineLevel="0" collapsed="false">
      <c r="A160" s="51"/>
      <c r="B160" s="51"/>
      <c r="C160" s="56"/>
      <c r="D160" s="50"/>
      <c r="E160" s="51"/>
      <c r="F160" s="2"/>
      <c r="G160" s="2"/>
      <c r="H160" s="2"/>
      <c r="I160" s="2"/>
      <c r="J160" s="2"/>
      <c r="K160" s="2"/>
      <c r="L160" s="2"/>
      <c r="M160" s="2"/>
      <c r="N160" s="2"/>
      <c r="O160" s="2"/>
      <c r="P160" s="2"/>
      <c r="Q160" s="2"/>
      <c r="R160" s="2"/>
      <c r="S160" s="2"/>
      <c r="T160" s="2"/>
      <c r="U160" s="2"/>
      <c r="V160" s="2"/>
      <c r="W160" s="2"/>
      <c r="X160" s="2"/>
      <c r="Y160" s="2"/>
    </row>
    <row r="161" customFormat="false" ht="12.75" hidden="false" customHeight="true" outlineLevel="0" collapsed="false">
      <c r="A161" s="51"/>
      <c r="B161" s="51"/>
      <c r="C161" s="56"/>
      <c r="D161" s="50"/>
      <c r="E161" s="51"/>
      <c r="F161" s="2"/>
      <c r="G161" s="2"/>
      <c r="H161" s="2"/>
      <c r="I161" s="2"/>
      <c r="J161" s="2"/>
      <c r="K161" s="2"/>
      <c r="L161" s="2"/>
      <c r="M161" s="2"/>
      <c r="N161" s="2"/>
      <c r="O161" s="2"/>
      <c r="P161" s="2"/>
      <c r="Q161" s="2"/>
      <c r="R161" s="2"/>
      <c r="S161" s="2"/>
      <c r="T161" s="2"/>
      <c r="U161" s="2"/>
      <c r="V161" s="2"/>
      <c r="W161" s="2"/>
      <c r="X161" s="2"/>
      <c r="Y161" s="2"/>
    </row>
    <row r="162" customFormat="false" ht="12.75" hidden="false" customHeight="true" outlineLevel="0" collapsed="false">
      <c r="A162" s="51"/>
      <c r="B162" s="51"/>
      <c r="C162" s="56"/>
      <c r="D162" s="50"/>
      <c r="E162" s="51"/>
      <c r="F162" s="2"/>
      <c r="G162" s="2"/>
      <c r="H162" s="2"/>
      <c r="I162" s="2"/>
      <c r="J162" s="2"/>
      <c r="K162" s="2"/>
      <c r="L162" s="2"/>
      <c r="M162" s="2"/>
      <c r="N162" s="2"/>
      <c r="O162" s="2"/>
      <c r="P162" s="2"/>
      <c r="Q162" s="2"/>
      <c r="R162" s="2"/>
      <c r="S162" s="2"/>
      <c r="T162" s="2"/>
      <c r="U162" s="2"/>
      <c r="V162" s="2"/>
      <c r="W162" s="2"/>
      <c r="X162" s="2"/>
      <c r="Y162" s="2"/>
    </row>
    <row r="163" customFormat="false" ht="12.75" hidden="false" customHeight="true" outlineLevel="0" collapsed="false">
      <c r="A163" s="51"/>
      <c r="B163" s="51"/>
      <c r="C163" s="56"/>
      <c r="D163" s="50"/>
      <c r="E163" s="51"/>
      <c r="F163" s="2"/>
      <c r="G163" s="2"/>
      <c r="H163" s="2"/>
      <c r="I163" s="2"/>
      <c r="J163" s="2"/>
      <c r="K163" s="2"/>
      <c r="L163" s="2"/>
      <c r="M163" s="2"/>
      <c r="N163" s="2"/>
      <c r="O163" s="2"/>
      <c r="P163" s="2"/>
      <c r="Q163" s="2"/>
      <c r="R163" s="2"/>
      <c r="S163" s="2"/>
      <c r="T163" s="2"/>
      <c r="U163" s="2"/>
      <c r="V163" s="2"/>
      <c r="W163" s="2"/>
      <c r="X163" s="2"/>
      <c r="Y163" s="2"/>
    </row>
    <row r="164" customFormat="false" ht="12.75" hidden="false" customHeight="true" outlineLevel="0" collapsed="false">
      <c r="A164" s="51"/>
      <c r="B164" s="51"/>
      <c r="C164" s="56"/>
      <c r="D164" s="50"/>
      <c r="E164" s="51"/>
      <c r="F164" s="2"/>
      <c r="G164" s="2"/>
      <c r="H164" s="2"/>
      <c r="I164" s="2"/>
      <c r="J164" s="2"/>
      <c r="K164" s="2"/>
      <c r="L164" s="2"/>
      <c r="M164" s="2"/>
      <c r="N164" s="2"/>
      <c r="O164" s="2"/>
      <c r="P164" s="2"/>
      <c r="Q164" s="2"/>
      <c r="R164" s="2"/>
      <c r="S164" s="2"/>
      <c r="T164" s="2"/>
      <c r="U164" s="2"/>
      <c r="V164" s="2"/>
      <c r="W164" s="2"/>
      <c r="X164" s="2"/>
      <c r="Y164" s="2"/>
    </row>
    <row r="165" customFormat="false" ht="12.75" hidden="false" customHeight="true" outlineLevel="0" collapsed="false">
      <c r="A165" s="51"/>
      <c r="B165" s="51"/>
      <c r="C165" s="56"/>
      <c r="D165" s="50"/>
      <c r="E165" s="51"/>
      <c r="F165" s="2"/>
      <c r="G165" s="2"/>
      <c r="H165" s="2"/>
      <c r="I165" s="2"/>
      <c r="J165" s="2"/>
      <c r="K165" s="2"/>
      <c r="L165" s="2"/>
      <c r="M165" s="2"/>
      <c r="N165" s="2"/>
      <c r="O165" s="2"/>
      <c r="P165" s="2"/>
      <c r="Q165" s="2"/>
      <c r="R165" s="2"/>
      <c r="S165" s="2"/>
      <c r="T165" s="2"/>
      <c r="U165" s="2"/>
      <c r="V165" s="2"/>
      <c r="W165" s="2"/>
      <c r="X165" s="2"/>
      <c r="Y165" s="2"/>
    </row>
    <row r="166" customFormat="false" ht="12.75" hidden="false" customHeight="true" outlineLevel="0" collapsed="false">
      <c r="A166" s="51"/>
      <c r="B166" s="51"/>
      <c r="C166" s="56"/>
      <c r="D166" s="50"/>
      <c r="E166" s="51"/>
      <c r="F166" s="2"/>
      <c r="G166" s="2"/>
      <c r="H166" s="2"/>
      <c r="I166" s="2"/>
      <c r="J166" s="2"/>
      <c r="K166" s="2"/>
      <c r="L166" s="2"/>
      <c r="M166" s="2"/>
      <c r="N166" s="2"/>
      <c r="O166" s="2"/>
      <c r="P166" s="2"/>
      <c r="Q166" s="2"/>
      <c r="R166" s="2"/>
      <c r="S166" s="2"/>
      <c r="T166" s="2"/>
      <c r="U166" s="2"/>
      <c r="V166" s="2"/>
      <c r="W166" s="2"/>
      <c r="X166" s="2"/>
      <c r="Y166" s="2"/>
    </row>
    <row r="167" customFormat="false" ht="12.75" hidden="false" customHeight="true" outlineLevel="0" collapsed="false">
      <c r="A167" s="51"/>
      <c r="B167" s="51"/>
      <c r="C167" s="56"/>
      <c r="D167" s="50"/>
      <c r="E167" s="51"/>
      <c r="F167" s="2"/>
      <c r="G167" s="2"/>
      <c r="H167" s="2"/>
      <c r="I167" s="2"/>
      <c r="J167" s="2"/>
      <c r="K167" s="2"/>
      <c r="L167" s="2"/>
      <c r="M167" s="2"/>
      <c r="N167" s="2"/>
      <c r="O167" s="2"/>
      <c r="P167" s="2"/>
      <c r="Q167" s="2"/>
      <c r="R167" s="2"/>
      <c r="S167" s="2"/>
      <c r="T167" s="2"/>
      <c r="U167" s="2"/>
      <c r="V167" s="2"/>
      <c r="W167" s="2"/>
      <c r="X167" s="2"/>
      <c r="Y167" s="2"/>
    </row>
    <row r="168" customFormat="false" ht="12.75" hidden="false" customHeight="true" outlineLevel="0" collapsed="false">
      <c r="A168" s="51"/>
      <c r="B168" s="51"/>
      <c r="C168" s="56"/>
      <c r="D168" s="50"/>
      <c r="E168" s="51"/>
      <c r="F168" s="2"/>
      <c r="G168" s="2"/>
      <c r="H168" s="2"/>
      <c r="I168" s="2"/>
      <c r="J168" s="2"/>
      <c r="K168" s="2"/>
      <c r="L168" s="2"/>
      <c r="M168" s="2"/>
      <c r="N168" s="2"/>
      <c r="O168" s="2"/>
      <c r="P168" s="2"/>
      <c r="Q168" s="2"/>
      <c r="R168" s="2"/>
      <c r="S168" s="2"/>
      <c r="T168" s="2"/>
      <c r="U168" s="2"/>
      <c r="V168" s="2"/>
      <c r="W168" s="2"/>
      <c r="X168" s="2"/>
      <c r="Y168" s="2"/>
    </row>
    <row r="169" customFormat="false" ht="12.75" hidden="false" customHeight="true" outlineLevel="0" collapsed="false">
      <c r="A169" s="51"/>
      <c r="B169" s="51"/>
      <c r="C169" s="56"/>
      <c r="D169" s="50"/>
      <c r="E169" s="51"/>
      <c r="F169" s="2"/>
      <c r="G169" s="2"/>
      <c r="H169" s="2"/>
      <c r="I169" s="2"/>
      <c r="J169" s="2"/>
      <c r="K169" s="2"/>
      <c r="L169" s="2"/>
      <c r="M169" s="2"/>
      <c r="N169" s="2"/>
      <c r="O169" s="2"/>
      <c r="P169" s="2"/>
      <c r="Q169" s="2"/>
      <c r="R169" s="2"/>
      <c r="S169" s="2"/>
      <c r="T169" s="2"/>
      <c r="U169" s="2"/>
      <c r="V169" s="2"/>
      <c r="W169" s="2"/>
      <c r="X169" s="2"/>
      <c r="Y169" s="2"/>
    </row>
    <row r="170" customFormat="false" ht="12.75" hidden="false" customHeight="true" outlineLevel="0" collapsed="false">
      <c r="A170" s="51"/>
      <c r="B170" s="51"/>
      <c r="C170" s="56"/>
      <c r="D170" s="50"/>
      <c r="E170" s="51"/>
      <c r="F170" s="2"/>
      <c r="G170" s="2"/>
      <c r="H170" s="2"/>
      <c r="I170" s="2"/>
      <c r="J170" s="2"/>
      <c r="K170" s="2"/>
      <c r="L170" s="2"/>
      <c r="M170" s="2"/>
      <c r="N170" s="2"/>
      <c r="O170" s="2"/>
      <c r="P170" s="2"/>
      <c r="Q170" s="2"/>
      <c r="R170" s="2"/>
      <c r="S170" s="2"/>
      <c r="T170" s="2"/>
      <c r="U170" s="2"/>
      <c r="V170" s="2"/>
      <c r="W170" s="2"/>
      <c r="X170" s="2"/>
      <c r="Y170" s="2"/>
    </row>
    <row r="171" customFormat="false" ht="12.75" hidden="false" customHeight="true" outlineLevel="0" collapsed="false">
      <c r="A171" s="51"/>
      <c r="B171" s="51"/>
      <c r="C171" s="56"/>
      <c r="D171" s="50"/>
      <c r="E171" s="51"/>
      <c r="F171" s="2"/>
      <c r="G171" s="2"/>
      <c r="H171" s="2"/>
      <c r="I171" s="2"/>
      <c r="J171" s="2"/>
      <c r="K171" s="2"/>
      <c r="L171" s="2"/>
      <c r="M171" s="2"/>
      <c r="N171" s="2"/>
      <c r="O171" s="2"/>
      <c r="P171" s="2"/>
      <c r="Q171" s="2"/>
      <c r="R171" s="2"/>
      <c r="S171" s="2"/>
      <c r="T171" s="2"/>
      <c r="U171" s="2"/>
      <c r="V171" s="2"/>
      <c r="W171" s="2"/>
      <c r="X171" s="2"/>
      <c r="Y171" s="2"/>
    </row>
    <row r="172" customFormat="false" ht="12.75" hidden="false" customHeight="true" outlineLevel="0" collapsed="false">
      <c r="A172" s="51"/>
      <c r="B172" s="51"/>
      <c r="C172" s="56"/>
      <c r="D172" s="50"/>
      <c r="E172" s="51"/>
      <c r="F172" s="2"/>
      <c r="G172" s="2"/>
      <c r="H172" s="2"/>
      <c r="I172" s="2"/>
      <c r="J172" s="2"/>
      <c r="K172" s="2"/>
      <c r="L172" s="2"/>
      <c r="M172" s="2"/>
      <c r="N172" s="2"/>
      <c r="O172" s="2"/>
      <c r="P172" s="2"/>
      <c r="Q172" s="2"/>
      <c r="R172" s="2"/>
      <c r="S172" s="2"/>
      <c r="T172" s="2"/>
      <c r="U172" s="2"/>
      <c r="V172" s="2"/>
      <c r="W172" s="2"/>
      <c r="X172" s="2"/>
      <c r="Y172" s="2"/>
    </row>
    <row r="173" customFormat="false" ht="12.75" hidden="false" customHeight="true" outlineLevel="0" collapsed="false">
      <c r="A173" s="51"/>
      <c r="B173" s="51"/>
      <c r="C173" s="56"/>
      <c r="D173" s="50"/>
      <c r="E173" s="51"/>
      <c r="F173" s="2"/>
      <c r="G173" s="2"/>
      <c r="H173" s="2"/>
      <c r="I173" s="2"/>
      <c r="J173" s="2"/>
      <c r="K173" s="2"/>
      <c r="L173" s="2"/>
      <c r="M173" s="2"/>
      <c r="N173" s="2"/>
      <c r="O173" s="2"/>
      <c r="P173" s="2"/>
      <c r="Q173" s="2"/>
      <c r="R173" s="2"/>
      <c r="S173" s="2"/>
      <c r="T173" s="2"/>
      <c r="U173" s="2"/>
      <c r="V173" s="2"/>
      <c r="W173" s="2"/>
      <c r="X173" s="2"/>
      <c r="Y173" s="2"/>
    </row>
    <row r="174" customFormat="false" ht="12.75" hidden="false" customHeight="true" outlineLevel="0" collapsed="false">
      <c r="A174" s="51"/>
      <c r="B174" s="51"/>
      <c r="C174" s="56"/>
      <c r="D174" s="50"/>
      <c r="E174" s="51"/>
      <c r="F174" s="2"/>
      <c r="G174" s="2"/>
      <c r="H174" s="2"/>
      <c r="I174" s="2"/>
      <c r="J174" s="2"/>
      <c r="K174" s="2"/>
      <c r="L174" s="2"/>
      <c r="M174" s="2"/>
      <c r="N174" s="2"/>
      <c r="O174" s="2"/>
      <c r="P174" s="2"/>
      <c r="Q174" s="2"/>
      <c r="R174" s="2"/>
      <c r="S174" s="2"/>
      <c r="T174" s="2"/>
      <c r="U174" s="2"/>
      <c r="V174" s="2"/>
      <c r="W174" s="2"/>
      <c r="X174" s="2"/>
      <c r="Y174" s="2"/>
    </row>
    <row r="175" customFormat="false" ht="12.75" hidden="false" customHeight="true" outlineLevel="0" collapsed="false">
      <c r="A175" s="51"/>
      <c r="B175" s="51"/>
      <c r="C175" s="56"/>
      <c r="D175" s="50"/>
      <c r="E175" s="51"/>
      <c r="F175" s="2"/>
      <c r="G175" s="2"/>
      <c r="H175" s="2"/>
      <c r="I175" s="2"/>
      <c r="J175" s="2"/>
      <c r="K175" s="2"/>
      <c r="L175" s="2"/>
      <c r="M175" s="2"/>
      <c r="N175" s="2"/>
      <c r="O175" s="2"/>
      <c r="P175" s="2"/>
      <c r="Q175" s="2"/>
      <c r="R175" s="2"/>
      <c r="S175" s="2"/>
      <c r="T175" s="2"/>
      <c r="U175" s="2"/>
      <c r="V175" s="2"/>
      <c r="W175" s="2"/>
      <c r="X175" s="2"/>
      <c r="Y175" s="2"/>
    </row>
    <row r="176" customFormat="false" ht="12.75" hidden="false" customHeight="true" outlineLevel="0" collapsed="false">
      <c r="A176" s="51"/>
      <c r="B176" s="51"/>
      <c r="C176" s="56"/>
      <c r="D176" s="50"/>
      <c r="E176" s="51"/>
      <c r="F176" s="2"/>
      <c r="G176" s="2"/>
      <c r="H176" s="2"/>
      <c r="I176" s="2"/>
      <c r="J176" s="2"/>
      <c r="K176" s="2"/>
      <c r="L176" s="2"/>
      <c r="M176" s="2"/>
      <c r="N176" s="2"/>
      <c r="O176" s="2"/>
      <c r="P176" s="2"/>
      <c r="Q176" s="2"/>
      <c r="R176" s="2"/>
      <c r="S176" s="2"/>
      <c r="T176" s="2"/>
      <c r="U176" s="2"/>
      <c r="V176" s="2"/>
      <c r="W176" s="2"/>
      <c r="X176" s="2"/>
      <c r="Y176" s="2"/>
    </row>
    <row r="177" customFormat="false" ht="12.75" hidden="false" customHeight="true" outlineLevel="0" collapsed="false">
      <c r="A177" s="51"/>
      <c r="B177" s="51"/>
      <c r="C177" s="56"/>
      <c r="D177" s="50"/>
      <c r="E177" s="51"/>
      <c r="F177" s="2"/>
      <c r="G177" s="2"/>
      <c r="H177" s="2"/>
      <c r="I177" s="2"/>
      <c r="J177" s="2"/>
      <c r="K177" s="2"/>
      <c r="L177" s="2"/>
      <c r="M177" s="2"/>
      <c r="N177" s="2"/>
      <c r="O177" s="2"/>
      <c r="P177" s="2"/>
      <c r="Q177" s="2"/>
      <c r="R177" s="2"/>
      <c r="S177" s="2"/>
      <c r="T177" s="2"/>
      <c r="U177" s="2"/>
      <c r="V177" s="2"/>
      <c r="W177" s="2"/>
      <c r="X177" s="2"/>
      <c r="Y177" s="2"/>
    </row>
    <row r="178" customFormat="false" ht="12.75" hidden="false" customHeight="true" outlineLevel="0" collapsed="false">
      <c r="A178" s="51"/>
      <c r="B178" s="51"/>
      <c r="C178" s="56"/>
      <c r="D178" s="50"/>
      <c r="E178" s="51"/>
      <c r="F178" s="2"/>
      <c r="G178" s="2"/>
      <c r="H178" s="2"/>
      <c r="I178" s="2"/>
      <c r="J178" s="2"/>
      <c r="K178" s="2"/>
      <c r="L178" s="2"/>
      <c r="M178" s="2"/>
      <c r="N178" s="2"/>
      <c r="O178" s="2"/>
      <c r="P178" s="2"/>
      <c r="Q178" s="2"/>
      <c r="R178" s="2"/>
      <c r="S178" s="2"/>
      <c r="T178" s="2"/>
      <c r="U178" s="2"/>
      <c r="V178" s="2"/>
      <c r="W178" s="2"/>
      <c r="X178" s="2"/>
      <c r="Y178" s="2"/>
    </row>
    <row r="179" customFormat="false" ht="12.75" hidden="false" customHeight="true" outlineLevel="0" collapsed="false">
      <c r="A179" s="51"/>
      <c r="B179" s="51"/>
      <c r="C179" s="56"/>
      <c r="D179" s="50"/>
      <c r="E179" s="51"/>
      <c r="F179" s="2"/>
      <c r="G179" s="2"/>
      <c r="H179" s="2"/>
      <c r="I179" s="2"/>
      <c r="J179" s="2"/>
      <c r="K179" s="2"/>
      <c r="L179" s="2"/>
      <c r="M179" s="2"/>
      <c r="N179" s="2"/>
      <c r="O179" s="2"/>
      <c r="P179" s="2"/>
      <c r="Q179" s="2"/>
      <c r="R179" s="2"/>
      <c r="S179" s="2"/>
      <c r="T179" s="2"/>
      <c r="U179" s="2"/>
      <c r="V179" s="2"/>
      <c r="W179" s="2"/>
      <c r="X179" s="2"/>
      <c r="Y179" s="2"/>
    </row>
    <row r="180" customFormat="false" ht="12.75" hidden="false" customHeight="true" outlineLevel="0" collapsed="false">
      <c r="A180" s="51"/>
      <c r="B180" s="51"/>
      <c r="C180" s="56"/>
      <c r="D180" s="50"/>
      <c r="E180" s="51"/>
      <c r="F180" s="2"/>
      <c r="G180" s="2"/>
      <c r="H180" s="2"/>
      <c r="I180" s="2"/>
      <c r="J180" s="2"/>
      <c r="K180" s="2"/>
      <c r="L180" s="2"/>
      <c r="M180" s="2"/>
      <c r="N180" s="2"/>
      <c r="O180" s="2"/>
      <c r="P180" s="2"/>
      <c r="Q180" s="2"/>
      <c r="R180" s="2"/>
      <c r="S180" s="2"/>
      <c r="T180" s="2"/>
      <c r="U180" s="2"/>
      <c r="V180" s="2"/>
      <c r="W180" s="2"/>
      <c r="X180" s="2"/>
      <c r="Y180" s="2"/>
    </row>
    <row r="181" customFormat="false" ht="12.75" hidden="false" customHeight="true" outlineLevel="0" collapsed="false">
      <c r="A181" s="51"/>
      <c r="B181" s="51"/>
      <c r="C181" s="56"/>
      <c r="D181" s="50"/>
      <c r="E181" s="51"/>
      <c r="F181" s="2"/>
      <c r="G181" s="2"/>
      <c r="H181" s="2"/>
      <c r="I181" s="2"/>
      <c r="J181" s="2"/>
      <c r="K181" s="2"/>
      <c r="L181" s="2"/>
      <c r="M181" s="2"/>
      <c r="N181" s="2"/>
      <c r="O181" s="2"/>
      <c r="P181" s="2"/>
      <c r="Q181" s="2"/>
      <c r="R181" s="2"/>
      <c r="S181" s="2"/>
      <c r="T181" s="2"/>
      <c r="U181" s="2"/>
      <c r="V181" s="2"/>
      <c r="W181" s="2"/>
      <c r="X181" s="2"/>
      <c r="Y181" s="2"/>
    </row>
    <row r="182" customFormat="false" ht="12.75" hidden="false" customHeight="true" outlineLevel="0" collapsed="false">
      <c r="A182" s="51"/>
      <c r="B182" s="51"/>
      <c r="C182" s="56"/>
      <c r="D182" s="50"/>
      <c r="E182" s="51"/>
      <c r="F182" s="2"/>
      <c r="G182" s="2"/>
      <c r="H182" s="2"/>
      <c r="I182" s="2"/>
      <c r="J182" s="2"/>
      <c r="K182" s="2"/>
      <c r="L182" s="2"/>
      <c r="M182" s="2"/>
      <c r="N182" s="2"/>
      <c r="O182" s="2"/>
      <c r="P182" s="2"/>
      <c r="Q182" s="2"/>
      <c r="R182" s="2"/>
      <c r="S182" s="2"/>
      <c r="T182" s="2"/>
      <c r="U182" s="2"/>
      <c r="V182" s="2"/>
      <c r="W182" s="2"/>
      <c r="X182" s="2"/>
      <c r="Y182" s="2"/>
    </row>
    <row r="183" customFormat="false" ht="12.75" hidden="false" customHeight="true" outlineLevel="0" collapsed="false">
      <c r="A183" s="51"/>
      <c r="B183" s="51"/>
      <c r="C183" s="56"/>
      <c r="D183" s="50"/>
      <c r="E183" s="51"/>
      <c r="F183" s="2"/>
      <c r="G183" s="2"/>
      <c r="H183" s="2"/>
      <c r="I183" s="2"/>
      <c r="J183" s="2"/>
      <c r="K183" s="2"/>
      <c r="L183" s="2"/>
      <c r="M183" s="2"/>
      <c r="N183" s="2"/>
      <c r="O183" s="2"/>
      <c r="P183" s="2"/>
      <c r="Q183" s="2"/>
      <c r="R183" s="2"/>
      <c r="S183" s="2"/>
      <c r="T183" s="2"/>
      <c r="U183" s="2"/>
      <c r="V183" s="2"/>
      <c r="W183" s="2"/>
      <c r="X183" s="2"/>
      <c r="Y183" s="2"/>
    </row>
    <row r="184" customFormat="false" ht="12.75" hidden="false" customHeight="true" outlineLevel="0" collapsed="false">
      <c r="A184" s="51"/>
      <c r="B184" s="51"/>
      <c r="C184" s="56"/>
      <c r="D184" s="50"/>
      <c r="E184" s="51"/>
      <c r="F184" s="2"/>
      <c r="G184" s="2"/>
      <c r="H184" s="2"/>
      <c r="I184" s="2"/>
      <c r="J184" s="2"/>
      <c r="K184" s="2"/>
      <c r="L184" s="2"/>
      <c r="M184" s="2"/>
      <c r="N184" s="2"/>
      <c r="O184" s="2"/>
      <c r="P184" s="2"/>
      <c r="Q184" s="2"/>
      <c r="R184" s="2"/>
      <c r="S184" s="2"/>
      <c r="T184" s="2"/>
      <c r="U184" s="2"/>
      <c r="V184" s="2"/>
      <c r="W184" s="2"/>
      <c r="X184" s="2"/>
      <c r="Y184" s="2"/>
    </row>
    <row r="185" customFormat="false" ht="12.75" hidden="false" customHeight="true" outlineLevel="0" collapsed="false">
      <c r="A185" s="51"/>
      <c r="B185" s="51"/>
      <c r="C185" s="56"/>
      <c r="D185" s="50"/>
      <c r="E185" s="51"/>
      <c r="F185" s="2"/>
      <c r="G185" s="2"/>
      <c r="H185" s="2"/>
      <c r="I185" s="2"/>
      <c r="J185" s="2"/>
      <c r="K185" s="2"/>
      <c r="L185" s="2"/>
      <c r="M185" s="2"/>
      <c r="N185" s="2"/>
      <c r="O185" s="2"/>
      <c r="P185" s="2"/>
      <c r="Q185" s="2"/>
      <c r="R185" s="2"/>
      <c r="S185" s="2"/>
      <c r="T185" s="2"/>
      <c r="U185" s="2"/>
      <c r="V185" s="2"/>
      <c r="W185" s="2"/>
      <c r="X185" s="2"/>
      <c r="Y185" s="2"/>
    </row>
    <row r="186" customFormat="false" ht="12.75" hidden="false" customHeight="true" outlineLevel="0" collapsed="false">
      <c r="A186" s="51"/>
      <c r="B186" s="51"/>
      <c r="C186" s="56"/>
      <c r="D186" s="50"/>
      <c r="E186" s="51"/>
      <c r="F186" s="2"/>
      <c r="G186" s="2"/>
      <c r="H186" s="2"/>
      <c r="I186" s="2"/>
      <c r="J186" s="2"/>
      <c r="K186" s="2"/>
      <c r="L186" s="2"/>
      <c r="M186" s="2"/>
      <c r="N186" s="2"/>
      <c r="O186" s="2"/>
      <c r="P186" s="2"/>
      <c r="Q186" s="2"/>
      <c r="R186" s="2"/>
      <c r="S186" s="2"/>
      <c r="T186" s="2"/>
      <c r="U186" s="2"/>
      <c r="V186" s="2"/>
      <c r="W186" s="2"/>
      <c r="X186" s="2"/>
      <c r="Y186" s="2"/>
    </row>
    <row r="187" customFormat="false" ht="12.75" hidden="false" customHeight="true" outlineLevel="0" collapsed="false">
      <c r="A187" s="51"/>
      <c r="B187" s="51"/>
      <c r="C187" s="56"/>
      <c r="D187" s="50"/>
      <c r="E187" s="51"/>
      <c r="F187" s="2"/>
      <c r="G187" s="2"/>
      <c r="H187" s="2"/>
      <c r="I187" s="2"/>
      <c r="J187" s="2"/>
      <c r="K187" s="2"/>
      <c r="L187" s="2"/>
      <c r="M187" s="2"/>
      <c r="N187" s="2"/>
      <c r="O187" s="2"/>
      <c r="P187" s="2"/>
      <c r="Q187" s="2"/>
      <c r="R187" s="2"/>
      <c r="S187" s="2"/>
      <c r="T187" s="2"/>
      <c r="U187" s="2"/>
      <c r="V187" s="2"/>
      <c r="W187" s="2"/>
      <c r="X187" s="2"/>
      <c r="Y187" s="2"/>
    </row>
    <row r="188" customFormat="false" ht="12.75" hidden="false" customHeight="true" outlineLevel="0" collapsed="false">
      <c r="A188" s="51"/>
      <c r="B188" s="51"/>
      <c r="C188" s="56"/>
      <c r="D188" s="50"/>
      <c r="E188" s="51"/>
      <c r="F188" s="2"/>
      <c r="G188" s="2"/>
      <c r="H188" s="2"/>
      <c r="I188" s="2"/>
      <c r="J188" s="2"/>
      <c r="K188" s="2"/>
      <c r="L188" s="2"/>
      <c r="M188" s="2"/>
      <c r="N188" s="2"/>
      <c r="O188" s="2"/>
      <c r="P188" s="2"/>
      <c r="Q188" s="2"/>
      <c r="R188" s="2"/>
      <c r="S188" s="2"/>
      <c r="T188" s="2"/>
      <c r="U188" s="2"/>
      <c r="V188" s="2"/>
      <c r="W188" s="2"/>
      <c r="X188" s="2"/>
      <c r="Y188" s="2"/>
    </row>
    <row r="189" customFormat="false" ht="12.75" hidden="false" customHeight="true" outlineLevel="0" collapsed="false">
      <c r="A189" s="51"/>
      <c r="B189" s="51"/>
      <c r="C189" s="56"/>
      <c r="D189" s="50"/>
      <c r="E189" s="51"/>
      <c r="F189" s="2"/>
      <c r="G189" s="2"/>
      <c r="H189" s="2"/>
      <c r="I189" s="2"/>
      <c r="J189" s="2"/>
      <c r="K189" s="2"/>
      <c r="L189" s="2"/>
      <c r="M189" s="2"/>
      <c r="N189" s="2"/>
      <c r="O189" s="2"/>
      <c r="P189" s="2"/>
      <c r="Q189" s="2"/>
      <c r="R189" s="2"/>
      <c r="S189" s="2"/>
      <c r="T189" s="2"/>
      <c r="U189" s="2"/>
      <c r="V189" s="2"/>
      <c r="W189" s="2"/>
      <c r="X189" s="2"/>
      <c r="Y189" s="2"/>
    </row>
    <row r="190" customFormat="false" ht="12.75" hidden="false" customHeight="true" outlineLevel="0" collapsed="false">
      <c r="A190" s="51"/>
      <c r="B190" s="51"/>
      <c r="C190" s="56"/>
      <c r="D190" s="50"/>
      <c r="E190" s="51"/>
      <c r="F190" s="2"/>
      <c r="G190" s="2"/>
      <c r="H190" s="2"/>
      <c r="I190" s="2"/>
      <c r="J190" s="2"/>
      <c r="K190" s="2"/>
      <c r="L190" s="2"/>
      <c r="M190" s="2"/>
      <c r="N190" s="2"/>
      <c r="O190" s="2"/>
      <c r="P190" s="2"/>
      <c r="Q190" s="2"/>
      <c r="R190" s="2"/>
      <c r="S190" s="2"/>
      <c r="T190" s="2"/>
      <c r="U190" s="2"/>
      <c r="V190" s="2"/>
      <c r="W190" s="2"/>
      <c r="X190" s="2"/>
      <c r="Y190" s="2"/>
    </row>
    <row r="191" customFormat="false" ht="12.75" hidden="false" customHeight="true" outlineLevel="0" collapsed="false">
      <c r="A191" s="51"/>
      <c r="B191" s="51"/>
      <c r="C191" s="56"/>
      <c r="D191" s="50"/>
      <c r="E191" s="51"/>
      <c r="F191" s="2"/>
      <c r="G191" s="2"/>
      <c r="H191" s="2"/>
      <c r="I191" s="2"/>
      <c r="J191" s="2"/>
      <c r="K191" s="2"/>
      <c r="L191" s="2"/>
      <c r="M191" s="2"/>
      <c r="N191" s="2"/>
      <c r="O191" s="2"/>
      <c r="P191" s="2"/>
      <c r="Q191" s="2"/>
      <c r="R191" s="2"/>
      <c r="S191" s="2"/>
      <c r="T191" s="2"/>
      <c r="U191" s="2"/>
      <c r="V191" s="2"/>
      <c r="W191" s="2"/>
      <c r="X191" s="2"/>
      <c r="Y191" s="2"/>
    </row>
    <row r="192" customFormat="false" ht="12.75" hidden="false" customHeight="true" outlineLevel="0" collapsed="false">
      <c r="A192" s="51"/>
      <c r="B192" s="51"/>
      <c r="C192" s="56"/>
      <c r="D192" s="50"/>
      <c r="E192" s="51"/>
      <c r="F192" s="2"/>
      <c r="G192" s="2"/>
      <c r="H192" s="2"/>
      <c r="I192" s="2"/>
      <c r="J192" s="2"/>
      <c r="K192" s="2"/>
      <c r="L192" s="2"/>
      <c r="M192" s="2"/>
      <c r="N192" s="2"/>
      <c r="O192" s="2"/>
      <c r="P192" s="2"/>
      <c r="Q192" s="2"/>
      <c r="R192" s="2"/>
      <c r="S192" s="2"/>
      <c r="T192" s="2"/>
      <c r="U192" s="2"/>
      <c r="V192" s="2"/>
      <c r="W192" s="2"/>
      <c r="X192" s="2"/>
      <c r="Y192" s="2"/>
    </row>
    <row r="193" customFormat="false" ht="12.75" hidden="false" customHeight="true" outlineLevel="0" collapsed="false">
      <c r="A193" s="51"/>
      <c r="B193" s="51"/>
      <c r="C193" s="56"/>
      <c r="D193" s="50"/>
      <c r="E193" s="51"/>
      <c r="F193" s="2"/>
      <c r="G193" s="2"/>
      <c r="H193" s="2"/>
      <c r="I193" s="2"/>
      <c r="J193" s="2"/>
      <c r="K193" s="2"/>
      <c r="L193" s="2"/>
      <c r="M193" s="2"/>
      <c r="N193" s="2"/>
      <c r="O193" s="2"/>
      <c r="P193" s="2"/>
      <c r="Q193" s="2"/>
      <c r="R193" s="2"/>
      <c r="S193" s="2"/>
      <c r="T193" s="2"/>
      <c r="U193" s="2"/>
      <c r="V193" s="2"/>
      <c r="W193" s="2"/>
      <c r="X193" s="2"/>
      <c r="Y193" s="2"/>
    </row>
    <row r="194" customFormat="false" ht="12.75" hidden="false" customHeight="true" outlineLevel="0" collapsed="false">
      <c r="A194" s="51"/>
      <c r="B194" s="51"/>
      <c r="C194" s="56"/>
      <c r="D194" s="50"/>
      <c r="E194" s="51"/>
      <c r="F194" s="2"/>
      <c r="G194" s="2"/>
      <c r="H194" s="2"/>
      <c r="I194" s="2"/>
      <c r="J194" s="2"/>
      <c r="K194" s="2"/>
      <c r="L194" s="2"/>
      <c r="M194" s="2"/>
      <c r="N194" s="2"/>
      <c r="O194" s="2"/>
      <c r="P194" s="2"/>
      <c r="Q194" s="2"/>
      <c r="R194" s="2"/>
      <c r="S194" s="2"/>
      <c r="T194" s="2"/>
      <c r="U194" s="2"/>
      <c r="V194" s="2"/>
      <c r="W194" s="2"/>
      <c r="X194" s="2"/>
      <c r="Y194" s="2"/>
    </row>
    <row r="195" customFormat="false" ht="12.75" hidden="false" customHeight="true" outlineLevel="0" collapsed="false">
      <c r="A195" s="51"/>
      <c r="B195" s="51"/>
      <c r="C195" s="56"/>
      <c r="D195" s="50"/>
      <c r="E195" s="51"/>
      <c r="F195" s="2"/>
      <c r="G195" s="2"/>
      <c r="H195" s="2"/>
      <c r="I195" s="2"/>
      <c r="J195" s="2"/>
      <c r="K195" s="2"/>
      <c r="L195" s="2"/>
      <c r="M195" s="2"/>
      <c r="N195" s="2"/>
      <c r="O195" s="2"/>
      <c r="P195" s="2"/>
      <c r="Q195" s="2"/>
      <c r="R195" s="2"/>
      <c r="S195" s="2"/>
      <c r="T195" s="2"/>
      <c r="U195" s="2"/>
      <c r="V195" s="2"/>
      <c r="W195" s="2"/>
      <c r="X195" s="2"/>
      <c r="Y195" s="2"/>
    </row>
    <row r="196" customFormat="false" ht="12.75" hidden="false" customHeight="true" outlineLevel="0" collapsed="false">
      <c r="A196" s="51"/>
      <c r="B196" s="51"/>
      <c r="C196" s="56"/>
      <c r="D196" s="50"/>
      <c r="E196" s="51"/>
      <c r="F196" s="2"/>
      <c r="G196" s="2"/>
      <c r="H196" s="2"/>
      <c r="I196" s="2"/>
      <c r="J196" s="2"/>
      <c r="K196" s="2"/>
      <c r="L196" s="2"/>
      <c r="M196" s="2"/>
      <c r="N196" s="2"/>
      <c r="O196" s="2"/>
      <c r="P196" s="2"/>
      <c r="Q196" s="2"/>
      <c r="R196" s="2"/>
      <c r="S196" s="2"/>
      <c r="T196" s="2"/>
      <c r="U196" s="2"/>
      <c r="V196" s="2"/>
      <c r="W196" s="2"/>
      <c r="X196" s="2"/>
      <c r="Y196" s="2"/>
    </row>
    <row r="197" customFormat="false" ht="12.75" hidden="false" customHeight="true" outlineLevel="0" collapsed="false">
      <c r="A197" s="51"/>
      <c r="B197" s="51"/>
      <c r="C197" s="56"/>
      <c r="D197" s="50"/>
      <c r="E197" s="51"/>
      <c r="F197" s="2"/>
      <c r="G197" s="2"/>
      <c r="H197" s="2"/>
      <c r="I197" s="2"/>
      <c r="J197" s="2"/>
      <c r="K197" s="2"/>
      <c r="L197" s="2"/>
      <c r="M197" s="2"/>
      <c r="N197" s="2"/>
      <c r="O197" s="2"/>
      <c r="P197" s="2"/>
      <c r="Q197" s="2"/>
      <c r="R197" s="2"/>
      <c r="S197" s="2"/>
      <c r="T197" s="2"/>
      <c r="U197" s="2"/>
      <c r="V197" s="2"/>
      <c r="W197" s="2"/>
      <c r="X197" s="2"/>
      <c r="Y197" s="2"/>
    </row>
    <row r="198" customFormat="false" ht="12.75" hidden="false" customHeight="true" outlineLevel="0" collapsed="false">
      <c r="A198" s="51"/>
      <c r="B198" s="51"/>
      <c r="C198" s="56"/>
      <c r="D198" s="50"/>
      <c r="E198" s="51"/>
      <c r="F198" s="2"/>
      <c r="G198" s="2"/>
      <c r="H198" s="2"/>
      <c r="I198" s="2"/>
      <c r="J198" s="2"/>
      <c r="K198" s="2"/>
      <c r="L198" s="2"/>
      <c r="M198" s="2"/>
      <c r="N198" s="2"/>
      <c r="O198" s="2"/>
      <c r="P198" s="2"/>
      <c r="Q198" s="2"/>
      <c r="R198" s="2"/>
      <c r="S198" s="2"/>
      <c r="T198" s="2"/>
      <c r="U198" s="2"/>
      <c r="V198" s="2"/>
      <c r="W198" s="2"/>
      <c r="X198" s="2"/>
      <c r="Y198" s="2"/>
    </row>
    <row r="199" customFormat="false" ht="12.75" hidden="false" customHeight="true" outlineLevel="0" collapsed="false">
      <c r="A199" s="51"/>
      <c r="B199" s="51"/>
      <c r="C199" s="56"/>
      <c r="D199" s="50"/>
      <c r="E199" s="51"/>
      <c r="F199" s="2"/>
      <c r="G199" s="2"/>
      <c r="H199" s="2"/>
      <c r="I199" s="2"/>
      <c r="J199" s="2"/>
      <c r="K199" s="2"/>
      <c r="L199" s="2"/>
      <c r="M199" s="2"/>
      <c r="N199" s="2"/>
      <c r="O199" s="2"/>
      <c r="P199" s="2"/>
      <c r="Q199" s="2"/>
      <c r="R199" s="2"/>
      <c r="S199" s="2"/>
      <c r="T199" s="2"/>
      <c r="U199" s="2"/>
      <c r="V199" s="2"/>
      <c r="W199" s="2"/>
      <c r="X199" s="2"/>
      <c r="Y199" s="2"/>
    </row>
    <row r="200" customFormat="false" ht="12.75" hidden="false" customHeight="true" outlineLevel="0" collapsed="false">
      <c r="A200" s="51"/>
      <c r="B200" s="51"/>
      <c r="C200" s="56"/>
      <c r="D200" s="50"/>
      <c r="E200" s="51"/>
      <c r="F200" s="2"/>
      <c r="G200" s="2"/>
      <c r="H200" s="2"/>
      <c r="I200" s="2"/>
      <c r="J200" s="2"/>
      <c r="K200" s="2"/>
      <c r="L200" s="2"/>
      <c r="M200" s="2"/>
      <c r="N200" s="2"/>
      <c r="O200" s="2"/>
      <c r="P200" s="2"/>
      <c r="Q200" s="2"/>
      <c r="R200" s="2"/>
      <c r="S200" s="2"/>
      <c r="T200" s="2"/>
      <c r="U200" s="2"/>
      <c r="V200" s="2"/>
      <c r="W200" s="2"/>
      <c r="X200" s="2"/>
      <c r="Y200" s="2"/>
    </row>
    <row r="201" customFormat="false" ht="12.75" hidden="false" customHeight="true" outlineLevel="0" collapsed="false">
      <c r="A201" s="51"/>
      <c r="B201" s="51"/>
      <c r="C201" s="56"/>
      <c r="D201" s="50"/>
      <c r="E201" s="51"/>
      <c r="F201" s="2"/>
      <c r="G201" s="2"/>
      <c r="H201" s="2"/>
      <c r="I201" s="2"/>
      <c r="J201" s="2"/>
      <c r="K201" s="2"/>
      <c r="L201" s="2"/>
      <c r="M201" s="2"/>
      <c r="N201" s="2"/>
      <c r="O201" s="2"/>
      <c r="P201" s="2"/>
      <c r="Q201" s="2"/>
      <c r="R201" s="2"/>
      <c r="S201" s="2"/>
      <c r="T201" s="2"/>
      <c r="U201" s="2"/>
      <c r="V201" s="2"/>
      <c r="W201" s="2"/>
      <c r="X201" s="2"/>
      <c r="Y201" s="2"/>
    </row>
    <row r="202" customFormat="false" ht="12.75" hidden="false" customHeight="true" outlineLevel="0" collapsed="false">
      <c r="A202" s="51"/>
      <c r="B202" s="51"/>
      <c r="C202" s="56"/>
      <c r="D202" s="50"/>
      <c r="E202" s="51"/>
      <c r="F202" s="2"/>
      <c r="G202" s="2"/>
      <c r="H202" s="2"/>
      <c r="I202" s="2"/>
      <c r="J202" s="2"/>
      <c r="K202" s="2"/>
      <c r="L202" s="2"/>
      <c r="M202" s="2"/>
      <c r="N202" s="2"/>
      <c r="O202" s="2"/>
      <c r="P202" s="2"/>
      <c r="Q202" s="2"/>
      <c r="R202" s="2"/>
      <c r="S202" s="2"/>
      <c r="T202" s="2"/>
      <c r="U202" s="2"/>
      <c r="V202" s="2"/>
      <c r="W202" s="2"/>
      <c r="X202" s="2"/>
      <c r="Y202" s="2"/>
    </row>
    <row r="203" customFormat="false" ht="12.75" hidden="false" customHeight="true" outlineLevel="0" collapsed="false">
      <c r="A203" s="51"/>
      <c r="B203" s="51"/>
      <c r="C203" s="56"/>
      <c r="D203" s="50"/>
      <c r="E203" s="51"/>
      <c r="F203" s="2"/>
      <c r="G203" s="2"/>
      <c r="H203" s="2"/>
      <c r="I203" s="2"/>
      <c r="J203" s="2"/>
      <c r="K203" s="2"/>
      <c r="L203" s="2"/>
      <c r="M203" s="2"/>
      <c r="N203" s="2"/>
      <c r="O203" s="2"/>
      <c r="P203" s="2"/>
      <c r="Q203" s="2"/>
      <c r="R203" s="2"/>
      <c r="S203" s="2"/>
      <c r="T203" s="2"/>
      <c r="U203" s="2"/>
      <c r="V203" s="2"/>
      <c r="W203" s="2"/>
      <c r="X203" s="2"/>
      <c r="Y203" s="2"/>
    </row>
    <row r="204" customFormat="false" ht="12.75" hidden="false" customHeight="true" outlineLevel="0" collapsed="false">
      <c r="A204" s="51"/>
      <c r="B204" s="51"/>
      <c r="C204" s="56"/>
      <c r="D204" s="50"/>
      <c r="E204" s="51"/>
      <c r="F204" s="2"/>
      <c r="G204" s="2"/>
      <c r="H204" s="2"/>
      <c r="I204" s="2"/>
      <c r="J204" s="2"/>
      <c r="K204" s="2"/>
      <c r="L204" s="2"/>
      <c r="M204" s="2"/>
      <c r="N204" s="2"/>
      <c r="O204" s="2"/>
      <c r="P204" s="2"/>
      <c r="Q204" s="2"/>
      <c r="R204" s="2"/>
      <c r="S204" s="2"/>
      <c r="T204" s="2"/>
      <c r="U204" s="2"/>
      <c r="V204" s="2"/>
      <c r="W204" s="2"/>
      <c r="X204" s="2"/>
      <c r="Y204" s="2"/>
    </row>
    <row r="205" customFormat="false" ht="12.75" hidden="false" customHeight="true" outlineLevel="0" collapsed="false">
      <c r="A205" s="51"/>
      <c r="B205" s="51"/>
      <c r="C205" s="56"/>
      <c r="D205" s="50"/>
      <c r="E205" s="51"/>
      <c r="F205" s="2"/>
      <c r="G205" s="2"/>
      <c r="H205" s="2"/>
      <c r="I205" s="2"/>
      <c r="J205" s="2"/>
      <c r="K205" s="2"/>
      <c r="L205" s="2"/>
      <c r="M205" s="2"/>
      <c r="N205" s="2"/>
      <c r="O205" s="2"/>
      <c r="P205" s="2"/>
      <c r="Q205" s="2"/>
      <c r="R205" s="2"/>
      <c r="S205" s="2"/>
      <c r="T205" s="2"/>
      <c r="U205" s="2"/>
      <c r="V205" s="2"/>
      <c r="W205" s="2"/>
      <c r="X205" s="2"/>
      <c r="Y205" s="2"/>
    </row>
    <row r="206" customFormat="false" ht="12.75" hidden="false" customHeight="true" outlineLevel="0" collapsed="false">
      <c r="A206" s="51"/>
      <c r="B206" s="51"/>
      <c r="C206" s="56"/>
      <c r="D206" s="50"/>
      <c r="E206" s="51"/>
      <c r="F206" s="2"/>
      <c r="G206" s="2"/>
      <c r="H206" s="2"/>
      <c r="I206" s="2"/>
      <c r="J206" s="2"/>
      <c r="K206" s="2"/>
      <c r="L206" s="2"/>
      <c r="M206" s="2"/>
      <c r="N206" s="2"/>
      <c r="O206" s="2"/>
      <c r="P206" s="2"/>
      <c r="Q206" s="2"/>
      <c r="R206" s="2"/>
      <c r="S206" s="2"/>
      <c r="T206" s="2"/>
      <c r="U206" s="2"/>
      <c r="V206" s="2"/>
      <c r="W206" s="2"/>
      <c r="X206" s="2"/>
      <c r="Y206" s="2"/>
    </row>
    <row r="207" customFormat="false" ht="12.75" hidden="false" customHeight="true" outlineLevel="0" collapsed="false">
      <c r="A207" s="51"/>
      <c r="B207" s="51"/>
      <c r="C207" s="56"/>
      <c r="D207" s="50"/>
      <c r="E207" s="51"/>
      <c r="F207" s="2"/>
      <c r="G207" s="2"/>
      <c r="H207" s="2"/>
      <c r="I207" s="2"/>
      <c r="J207" s="2"/>
      <c r="K207" s="2"/>
      <c r="L207" s="2"/>
      <c r="M207" s="2"/>
      <c r="N207" s="2"/>
      <c r="O207" s="2"/>
      <c r="P207" s="2"/>
      <c r="Q207" s="2"/>
      <c r="R207" s="2"/>
      <c r="S207" s="2"/>
      <c r="T207" s="2"/>
      <c r="U207" s="2"/>
      <c r="V207" s="2"/>
      <c r="W207" s="2"/>
      <c r="X207" s="2"/>
      <c r="Y207" s="2"/>
    </row>
    <row r="208" customFormat="false" ht="12.75" hidden="false" customHeight="true" outlineLevel="0" collapsed="false">
      <c r="A208" s="51"/>
      <c r="B208" s="51"/>
      <c r="C208" s="56"/>
      <c r="D208" s="50"/>
      <c r="E208" s="51"/>
      <c r="F208" s="2"/>
      <c r="G208" s="2"/>
      <c r="H208" s="2"/>
      <c r="I208" s="2"/>
      <c r="J208" s="2"/>
      <c r="K208" s="2"/>
      <c r="L208" s="2"/>
      <c r="M208" s="2"/>
      <c r="N208" s="2"/>
      <c r="O208" s="2"/>
      <c r="P208" s="2"/>
      <c r="Q208" s="2"/>
      <c r="R208" s="2"/>
      <c r="S208" s="2"/>
      <c r="T208" s="2"/>
      <c r="U208" s="2"/>
      <c r="V208" s="2"/>
      <c r="W208" s="2"/>
      <c r="X208" s="2"/>
      <c r="Y208" s="2"/>
    </row>
    <row r="209" customFormat="false" ht="12.75" hidden="false" customHeight="true" outlineLevel="0" collapsed="false">
      <c r="A209" s="51"/>
      <c r="B209" s="51"/>
      <c r="C209" s="56"/>
      <c r="D209" s="50"/>
      <c r="E209" s="51"/>
      <c r="F209" s="2"/>
      <c r="G209" s="2"/>
      <c r="H209" s="2"/>
      <c r="I209" s="2"/>
      <c r="J209" s="2"/>
      <c r="K209" s="2"/>
      <c r="L209" s="2"/>
      <c r="M209" s="2"/>
      <c r="N209" s="2"/>
      <c r="O209" s="2"/>
      <c r="P209" s="2"/>
      <c r="Q209" s="2"/>
      <c r="R209" s="2"/>
      <c r="S209" s="2"/>
      <c r="T209" s="2"/>
      <c r="U209" s="2"/>
      <c r="V209" s="2"/>
      <c r="W209" s="2"/>
      <c r="X209" s="2"/>
      <c r="Y209" s="2"/>
    </row>
    <row r="210" customFormat="false" ht="12.75" hidden="false" customHeight="true" outlineLevel="0" collapsed="false">
      <c r="A210" s="51"/>
      <c r="B210" s="51"/>
      <c r="C210" s="56"/>
      <c r="D210" s="50"/>
      <c r="E210" s="51"/>
      <c r="F210" s="2"/>
      <c r="G210" s="2"/>
      <c r="H210" s="2"/>
      <c r="I210" s="2"/>
      <c r="J210" s="2"/>
      <c r="K210" s="2"/>
      <c r="L210" s="2"/>
      <c r="M210" s="2"/>
      <c r="N210" s="2"/>
      <c r="O210" s="2"/>
      <c r="P210" s="2"/>
      <c r="Q210" s="2"/>
      <c r="R210" s="2"/>
      <c r="S210" s="2"/>
      <c r="T210" s="2"/>
      <c r="U210" s="2"/>
      <c r="V210" s="2"/>
      <c r="W210" s="2"/>
      <c r="X210" s="2"/>
      <c r="Y210" s="2"/>
    </row>
    <row r="211" customFormat="false" ht="12.75" hidden="false" customHeight="true" outlineLevel="0" collapsed="false">
      <c r="A211" s="51"/>
      <c r="B211" s="51"/>
      <c r="C211" s="56"/>
      <c r="D211" s="50"/>
      <c r="E211" s="51"/>
      <c r="F211" s="2"/>
      <c r="G211" s="2"/>
      <c r="H211" s="2"/>
      <c r="I211" s="2"/>
      <c r="J211" s="2"/>
      <c r="K211" s="2"/>
      <c r="L211" s="2"/>
      <c r="M211" s="2"/>
      <c r="N211" s="2"/>
      <c r="O211" s="2"/>
      <c r="P211" s="2"/>
      <c r="Q211" s="2"/>
      <c r="R211" s="2"/>
      <c r="S211" s="2"/>
      <c r="T211" s="2"/>
      <c r="U211" s="2"/>
      <c r="V211" s="2"/>
      <c r="W211" s="2"/>
      <c r="X211" s="2"/>
      <c r="Y211" s="2"/>
    </row>
    <row r="212" customFormat="false" ht="12.75" hidden="false" customHeight="true" outlineLevel="0" collapsed="false">
      <c r="A212" s="51"/>
      <c r="B212" s="51"/>
      <c r="C212" s="56"/>
      <c r="D212" s="50"/>
      <c r="E212" s="51"/>
      <c r="F212" s="2"/>
      <c r="G212" s="2"/>
      <c r="H212" s="2"/>
      <c r="I212" s="2"/>
      <c r="J212" s="2"/>
      <c r="K212" s="2"/>
      <c r="L212" s="2"/>
      <c r="M212" s="2"/>
      <c r="N212" s="2"/>
      <c r="O212" s="2"/>
      <c r="P212" s="2"/>
      <c r="Q212" s="2"/>
      <c r="R212" s="2"/>
      <c r="S212" s="2"/>
      <c r="T212" s="2"/>
      <c r="U212" s="2"/>
      <c r="V212" s="2"/>
      <c r="W212" s="2"/>
      <c r="X212" s="2"/>
      <c r="Y212" s="2"/>
    </row>
    <row r="213" customFormat="false" ht="12.75" hidden="false" customHeight="true" outlineLevel="0" collapsed="false">
      <c r="A213" s="51"/>
      <c r="B213" s="51"/>
      <c r="C213" s="56"/>
      <c r="D213" s="50"/>
      <c r="E213" s="51"/>
      <c r="F213" s="2"/>
      <c r="G213" s="2"/>
      <c r="H213" s="2"/>
      <c r="I213" s="2"/>
      <c r="J213" s="2"/>
      <c r="K213" s="2"/>
      <c r="L213" s="2"/>
      <c r="M213" s="2"/>
      <c r="N213" s="2"/>
      <c r="O213" s="2"/>
      <c r="P213" s="2"/>
      <c r="Q213" s="2"/>
      <c r="R213" s="2"/>
      <c r="S213" s="2"/>
      <c r="T213" s="2"/>
      <c r="U213" s="2"/>
      <c r="V213" s="2"/>
      <c r="W213" s="2"/>
      <c r="X213" s="2"/>
      <c r="Y213" s="2"/>
    </row>
    <row r="214" customFormat="false" ht="12.75" hidden="false" customHeight="true" outlineLevel="0" collapsed="false">
      <c r="A214" s="51"/>
      <c r="B214" s="51"/>
      <c r="C214" s="56"/>
      <c r="D214" s="50"/>
      <c r="E214" s="51"/>
      <c r="F214" s="2"/>
      <c r="G214" s="2"/>
      <c r="H214" s="2"/>
      <c r="I214" s="2"/>
      <c r="J214" s="2"/>
      <c r="K214" s="2"/>
      <c r="L214" s="2"/>
      <c r="M214" s="2"/>
      <c r="N214" s="2"/>
      <c r="O214" s="2"/>
      <c r="P214" s="2"/>
      <c r="Q214" s="2"/>
      <c r="R214" s="2"/>
      <c r="S214" s="2"/>
      <c r="T214" s="2"/>
      <c r="U214" s="2"/>
      <c r="V214" s="2"/>
      <c r="W214" s="2"/>
      <c r="X214" s="2"/>
      <c r="Y214" s="2"/>
    </row>
    <row r="215" customFormat="false" ht="12.75" hidden="false" customHeight="true" outlineLevel="0" collapsed="false">
      <c r="A215" s="51"/>
      <c r="B215" s="51"/>
      <c r="C215" s="56"/>
      <c r="D215" s="50"/>
      <c r="E215" s="51"/>
      <c r="F215" s="2"/>
      <c r="G215" s="2"/>
      <c r="H215" s="2"/>
      <c r="I215" s="2"/>
      <c r="J215" s="2"/>
      <c r="K215" s="2"/>
      <c r="L215" s="2"/>
      <c r="M215" s="2"/>
      <c r="N215" s="2"/>
      <c r="O215" s="2"/>
      <c r="P215" s="2"/>
      <c r="Q215" s="2"/>
      <c r="R215" s="2"/>
      <c r="S215" s="2"/>
      <c r="T215" s="2"/>
      <c r="U215" s="2"/>
      <c r="V215" s="2"/>
      <c r="W215" s="2"/>
      <c r="X215" s="2"/>
      <c r="Y215" s="2"/>
    </row>
    <row r="216" customFormat="false" ht="12.75" hidden="false" customHeight="true" outlineLevel="0" collapsed="false">
      <c r="A216" s="51"/>
      <c r="B216" s="51"/>
      <c r="C216" s="56"/>
      <c r="D216" s="50"/>
      <c r="E216" s="51"/>
      <c r="F216" s="2"/>
      <c r="G216" s="2"/>
      <c r="H216" s="2"/>
      <c r="I216" s="2"/>
      <c r="J216" s="2"/>
      <c r="K216" s="2"/>
      <c r="L216" s="2"/>
      <c r="M216" s="2"/>
      <c r="N216" s="2"/>
      <c r="O216" s="2"/>
      <c r="P216" s="2"/>
      <c r="Q216" s="2"/>
      <c r="R216" s="2"/>
      <c r="S216" s="2"/>
      <c r="T216" s="2"/>
      <c r="U216" s="2"/>
      <c r="V216" s="2"/>
      <c r="W216" s="2"/>
      <c r="X216" s="2"/>
      <c r="Y216" s="2"/>
    </row>
    <row r="217" customFormat="false" ht="12.75" hidden="false" customHeight="true" outlineLevel="0" collapsed="false">
      <c r="A217" s="51"/>
      <c r="B217" s="51"/>
      <c r="C217" s="56"/>
      <c r="D217" s="50"/>
      <c r="E217" s="51"/>
      <c r="F217" s="2"/>
      <c r="G217" s="2"/>
      <c r="H217" s="2"/>
      <c r="I217" s="2"/>
      <c r="J217" s="2"/>
      <c r="K217" s="2"/>
      <c r="L217" s="2"/>
      <c r="M217" s="2"/>
      <c r="N217" s="2"/>
      <c r="O217" s="2"/>
      <c r="P217" s="2"/>
      <c r="Q217" s="2"/>
      <c r="R217" s="2"/>
      <c r="S217" s="2"/>
      <c r="T217" s="2"/>
      <c r="U217" s="2"/>
      <c r="V217" s="2"/>
      <c r="W217" s="2"/>
      <c r="X217" s="2"/>
      <c r="Y217" s="2"/>
    </row>
    <row r="218" customFormat="false" ht="12.75" hidden="false" customHeight="true" outlineLevel="0" collapsed="false">
      <c r="A218" s="51"/>
      <c r="B218" s="51"/>
      <c r="C218" s="56"/>
      <c r="D218" s="50"/>
      <c r="E218" s="51"/>
      <c r="F218" s="2"/>
      <c r="G218" s="2"/>
      <c r="H218" s="2"/>
      <c r="I218" s="2"/>
      <c r="J218" s="2"/>
      <c r="K218" s="2"/>
      <c r="L218" s="2"/>
      <c r="M218" s="2"/>
      <c r="N218" s="2"/>
      <c r="O218" s="2"/>
      <c r="P218" s="2"/>
      <c r="Q218" s="2"/>
      <c r="R218" s="2"/>
      <c r="S218" s="2"/>
      <c r="T218" s="2"/>
      <c r="U218" s="2"/>
      <c r="V218" s="2"/>
      <c r="W218" s="2"/>
      <c r="X218" s="2"/>
      <c r="Y218" s="2"/>
    </row>
    <row r="219" customFormat="false" ht="12.75" hidden="false" customHeight="true" outlineLevel="0" collapsed="false">
      <c r="A219" s="51"/>
      <c r="B219" s="51"/>
      <c r="C219" s="56"/>
      <c r="D219" s="50"/>
      <c r="E219" s="51"/>
      <c r="F219" s="2"/>
      <c r="G219" s="2"/>
      <c r="H219" s="2"/>
      <c r="I219" s="2"/>
      <c r="J219" s="2"/>
      <c r="K219" s="2"/>
      <c r="L219" s="2"/>
      <c r="M219" s="2"/>
      <c r="N219" s="2"/>
      <c r="O219" s="2"/>
      <c r="P219" s="2"/>
      <c r="Q219" s="2"/>
      <c r="R219" s="2"/>
      <c r="S219" s="2"/>
      <c r="T219" s="2"/>
      <c r="U219" s="2"/>
      <c r="V219" s="2"/>
      <c r="W219" s="2"/>
      <c r="X219" s="2"/>
      <c r="Y219" s="2"/>
    </row>
    <row r="220" customFormat="false" ht="12.75" hidden="false" customHeight="true" outlineLevel="0" collapsed="false">
      <c r="A220" s="51"/>
      <c r="B220" s="51"/>
      <c r="C220" s="56"/>
      <c r="D220" s="50"/>
      <c r="E220" s="51"/>
      <c r="F220" s="2"/>
      <c r="G220" s="2"/>
      <c r="H220" s="2"/>
      <c r="I220" s="2"/>
      <c r="J220" s="2"/>
      <c r="K220" s="2"/>
      <c r="L220" s="2"/>
      <c r="M220" s="2"/>
      <c r="N220" s="2"/>
      <c r="O220" s="2"/>
      <c r="P220" s="2"/>
      <c r="Q220" s="2"/>
      <c r="R220" s="2"/>
      <c r="S220" s="2"/>
      <c r="T220" s="2"/>
      <c r="U220" s="2"/>
      <c r="V220" s="2"/>
      <c r="W220" s="2"/>
      <c r="X220" s="2"/>
      <c r="Y220" s="2"/>
    </row>
    <row r="221" customFormat="false" ht="15.75" hidden="false" customHeight="true" outlineLevel="0" collapsed="false">
      <c r="A221" s="51"/>
      <c r="B221" s="51"/>
      <c r="C221" s="56"/>
      <c r="D221" s="50"/>
      <c r="E221" s="51"/>
    </row>
    <row r="222" customFormat="false" ht="15.75" hidden="false" customHeight="true" outlineLevel="0" collapsed="false">
      <c r="A222" s="51"/>
      <c r="B222" s="51"/>
      <c r="C222" s="56"/>
      <c r="D222" s="50"/>
      <c r="E222" s="51"/>
    </row>
    <row r="223" customFormat="false" ht="15.75" hidden="false" customHeight="true" outlineLevel="0" collapsed="false">
      <c r="A223" s="51"/>
      <c r="B223" s="51"/>
      <c r="C223" s="56"/>
      <c r="D223" s="50"/>
      <c r="E223" s="51"/>
    </row>
    <row r="224" customFormat="false" ht="15.75" hidden="false" customHeight="true" outlineLevel="0" collapsed="false">
      <c r="A224" s="51"/>
      <c r="B224" s="51"/>
      <c r="C224" s="56"/>
      <c r="D224" s="50"/>
      <c r="E224" s="51"/>
    </row>
    <row r="225" customFormat="false" ht="15.75" hidden="false" customHeight="true" outlineLevel="0" collapsed="false">
      <c r="A225" s="51"/>
      <c r="B225" s="51"/>
      <c r="C225" s="56"/>
      <c r="D225" s="50"/>
      <c r="E225" s="51"/>
    </row>
    <row r="226" customFormat="false" ht="15.75" hidden="false" customHeight="true" outlineLevel="0" collapsed="false">
      <c r="A226" s="51"/>
      <c r="B226" s="51"/>
      <c r="C226" s="56"/>
      <c r="D226" s="50"/>
      <c r="E226" s="51"/>
    </row>
    <row r="227" customFormat="false" ht="15.75" hidden="false" customHeight="true" outlineLevel="0" collapsed="false">
      <c r="A227" s="51"/>
      <c r="B227" s="51"/>
      <c r="C227" s="56"/>
      <c r="D227" s="50"/>
      <c r="E227" s="51"/>
    </row>
    <row r="228" customFormat="false" ht="15.75" hidden="false" customHeight="true" outlineLevel="0" collapsed="false">
      <c r="A228" s="51"/>
      <c r="B228" s="51"/>
      <c r="C228" s="56"/>
      <c r="D228" s="50"/>
      <c r="E228" s="51"/>
    </row>
    <row r="229" customFormat="false" ht="15.75" hidden="false" customHeight="true" outlineLevel="0" collapsed="false">
      <c r="A229" s="51"/>
      <c r="B229" s="51"/>
      <c r="C229" s="56"/>
      <c r="D229" s="50"/>
      <c r="E229" s="51"/>
    </row>
    <row r="230" customFormat="false" ht="15.75" hidden="false" customHeight="true" outlineLevel="0" collapsed="false">
      <c r="A230" s="51"/>
      <c r="B230" s="51"/>
      <c r="C230" s="56"/>
      <c r="D230" s="50"/>
      <c r="E230" s="51"/>
    </row>
    <row r="231" customFormat="false" ht="15.75" hidden="false" customHeight="true" outlineLevel="0" collapsed="false">
      <c r="A231" s="51"/>
      <c r="B231" s="51"/>
      <c r="C231" s="56"/>
      <c r="D231" s="50"/>
      <c r="E231" s="51"/>
    </row>
    <row r="232" customFormat="false" ht="15.75" hidden="false" customHeight="true" outlineLevel="0" collapsed="false">
      <c r="A232" s="51"/>
      <c r="B232" s="51"/>
      <c r="C232" s="56"/>
      <c r="D232" s="50"/>
      <c r="E232" s="51"/>
    </row>
    <row r="233" customFormat="false" ht="15.75" hidden="false" customHeight="true" outlineLevel="0" collapsed="false">
      <c r="A233" s="51"/>
      <c r="B233" s="51"/>
      <c r="C233" s="56"/>
      <c r="D233" s="50"/>
      <c r="E233" s="51"/>
    </row>
    <row r="234" customFormat="false" ht="15.75" hidden="false" customHeight="true" outlineLevel="0" collapsed="false">
      <c r="A234" s="51"/>
      <c r="B234" s="51"/>
      <c r="C234" s="56"/>
      <c r="D234" s="50"/>
      <c r="E234" s="51"/>
    </row>
    <row r="235" customFormat="false" ht="15.75" hidden="false" customHeight="true" outlineLevel="0" collapsed="false">
      <c r="A235" s="51"/>
      <c r="B235" s="51"/>
      <c r="C235" s="56"/>
      <c r="D235" s="50"/>
      <c r="E235" s="51"/>
    </row>
    <row r="236" customFormat="false" ht="15.75" hidden="false" customHeight="true" outlineLevel="0" collapsed="false">
      <c r="A236" s="51"/>
      <c r="B236" s="51"/>
      <c r="C236" s="56"/>
      <c r="D236" s="50"/>
      <c r="E236" s="51"/>
    </row>
    <row r="237" customFormat="false" ht="15.75" hidden="false" customHeight="true" outlineLevel="0" collapsed="false">
      <c r="A237" s="51"/>
      <c r="B237" s="51"/>
      <c r="C237" s="56"/>
      <c r="D237" s="50"/>
      <c r="E237" s="51"/>
    </row>
    <row r="238" customFormat="false" ht="15.75" hidden="false" customHeight="true" outlineLevel="0" collapsed="false">
      <c r="A238" s="51"/>
      <c r="B238" s="51"/>
      <c r="C238" s="56"/>
      <c r="D238" s="50"/>
      <c r="E238" s="51"/>
    </row>
    <row r="239" customFormat="false" ht="15.75" hidden="false" customHeight="true" outlineLevel="0" collapsed="false">
      <c r="A239" s="51"/>
      <c r="B239" s="51"/>
      <c r="C239" s="56"/>
      <c r="D239" s="50"/>
      <c r="E239" s="51"/>
    </row>
    <row r="240" customFormat="false" ht="15.75" hidden="false" customHeight="true" outlineLevel="0" collapsed="false">
      <c r="A240" s="51"/>
      <c r="B240" s="51"/>
      <c r="C240" s="56"/>
      <c r="D240" s="50"/>
      <c r="E240" s="51"/>
    </row>
    <row r="241" customFormat="false" ht="15.75" hidden="false" customHeight="true" outlineLevel="0" collapsed="false">
      <c r="A241" s="51"/>
      <c r="B241" s="51"/>
      <c r="C241" s="56"/>
      <c r="D241" s="50"/>
      <c r="E241" s="51"/>
    </row>
    <row r="242" customFormat="false" ht="15.75" hidden="false" customHeight="true" outlineLevel="0" collapsed="false">
      <c r="A242" s="51"/>
      <c r="B242" s="51"/>
      <c r="C242" s="56"/>
      <c r="D242" s="50"/>
      <c r="E242" s="51"/>
    </row>
    <row r="243" customFormat="false" ht="15.75" hidden="false" customHeight="true" outlineLevel="0" collapsed="false">
      <c r="A243" s="51"/>
      <c r="B243" s="51"/>
      <c r="C243" s="56"/>
      <c r="D243" s="50"/>
      <c r="E243" s="51"/>
    </row>
    <row r="244" customFormat="false" ht="15.75" hidden="false" customHeight="true" outlineLevel="0" collapsed="false">
      <c r="A244" s="51"/>
      <c r="B244" s="51"/>
      <c r="C244" s="56"/>
      <c r="D244" s="50"/>
      <c r="E244" s="51"/>
    </row>
    <row r="245" customFormat="false" ht="15.75" hidden="false" customHeight="true" outlineLevel="0" collapsed="false">
      <c r="A245" s="51"/>
      <c r="B245" s="51"/>
      <c r="C245" s="56"/>
      <c r="D245" s="50"/>
      <c r="E245" s="51"/>
    </row>
    <row r="246" customFormat="false" ht="15.75" hidden="false" customHeight="true" outlineLevel="0" collapsed="false">
      <c r="A246" s="51"/>
      <c r="B246" s="51"/>
      <c r="C246" s="56"/>
      <c r="D246" s="50"/>
      <c r="E246" s="51"/>
    </row>
    <row r="247" customFormat="false" ht="15.75" hidden="false" customHeight="true" outlineLevel="0" collapsed="false">
      <c r="A247" s="51"/>
      <c r="B247" s="51"/>
      <c r="C247" s="56"/>
      <c r="D247" s="50"/>
      <c r="E247" s="51"/>
    </row>
    <row r="248" customFormat="false" ht="15.75" hidden="false" customHeight="true" outlineLevel="0" collapsed="false">
      <c r="A248" s="51"/>
      <c r="B248" s="51"/>
      <c r="C248" s="56"/>
      <c r="D248" s="50"/>
      <c r="E248" s="51"/>
    </row>
    <row r="249" customFormat="false" ht="15.75" hidden="false" customHeight="true" outlineLevel="0" collapsed="false">
      <c r="A249" s="51"/>
      <c r="B249" s="51"/>
      <c r="C249" s="56"/>
      <c r="D249" s="50"/>
      <c r="E249" s="51"/>
    </row>
    <row r="250" customFormat="false" ht="15.75" hidden="false" customHeight="true" outlineLevel="0" collapsed="false">
      <c r="A250" s="51"/>
      <c r="B250" s="51"/>
      <c r="C250" s="56"/>
      <c r="D250" s="50"/>
      <c r="E250" s="51"/>
    </row>
    <row r="251" customFormat="false" ht="15.75" hidden="false" customHeight="true" outlineLevel="0" collapsed="false">
      <c r="A251" s="51"/>
      <c r="B251" s="51"/>
      <c r="C251" s="56"/>
      <c r="D251" s="50"/>
      <c r="E251" s="51"/>
    </row>
    <row r="252" customFormat="false" ht="15.75" hidden="false" customHeight="true" outlineLevel="0" collapsed="false">
      <c r="A252" s="51"/>
      <c r="B252" s="51"/>
      <c r="C252" s="56"/>
      <c r="D252" s="50"/>
      <c r="E252" s="51"/>
    </row>
    <row r="253" customFormat="false" ht="15.75" hidden="false" customHeight="true" outlineLevel="0" collapsed="false">
      <c r="A253" s="51"/>
      <c r="B253" s="51"/>
      <c r="C253" s="56"/>
      <c r="D253" s="50"/>
      <c r="E253" s="51"/>
    </row>
    <row r="254" customFormat="false" ht="15.75" hidden="false" customHeight="true" outlineLevel="0" collapsed="false">
      <c r="A254" s="51"/>
      <c r="B254" s="51"/>
      <c r="C254" s="56"/>
      <c r="D254" s="50"/>
      <c r="E254" s="51"/>
    </row>
    <row r="255" customFormat="false" ht="15.75" hidden="false" customHeight="true" outlineLevel="0" collapsed="false">
      <c r="A255" s="51"/>
      <c r="B255" s="51"/>
      <c r="C255" s="56"/>
      <c r="D255" s="50"/>
      <c r="E255" s="51"/>
    </row>
    <row r="256" customFormat="false" ht="15.75" hidden="false" customHeight="true" outlineLevel="0" collapsed="false">
      <c r="A256" s="51"/>
      <c r="B256" s="51"/>
      <c r="C256" s="56"/>
      <c r="D256" s="50"/>
      <c r="E256" s="51"/>
    </row>
    <row r="257" customFormat="false" ht="15.75" hidden="false" customHeight="true" outlineLevel="0" collapsed="false">
      <c r="A257" s="51"/>
      <c r="B257" s="51"/>
      <c r="C257" s="56"/>
      <c r="D257" s="50"/>
      <c r="E257" s="51"/>
    </row>
    <row r="258" customFormat="false" ht="15.75" hidden="false" customHeight="true" outlineLevel="0" collapsed="false">
      <c r="A258" s="51"/>
      <c r="B258" s="51"/>
      <c r="C258" s="56"/>
      <c r="D258" s="50"/>
      <c r="E258" s="51"/>
    </row>
    <row r="259" customFormat="false" ht="15.75" hidden="false" customHeight="true" outlineLevel="0" collapsed="false">
      <c r="A259" s="51"/>
      <c r="B259" s="51"/>
      <c r="C259" s="56"/>
      <c r="D259" s="50"/>
      <c r="E259" s="51"/>
    </row>
    <row r="260" customFormat="false" ht="15.75" hidden="false" customHeight="true" outlineLevel="0" collapsed="false">
      <c r="A260" s="51"/>
      <c r="B260" s="51"/>
      <c r="C260" s="56"/>
      <c r="D260" s="50"/>
      <c r="E260" s="51"/>
    </row>
    <row r="261" customFormat="false" ht="15.75" hidden="false" customHeight="true" outlineLevel="0" collapsed="false">
      <c r="A261" s="51"/>
      <c r="B261" s="51"/>
      <c r="C261" s="56"/>
      <c r="D261" s="50"/>
      <c r="E261" s="51"/>
    </row>
    <row r="262" customFormat="false" ht="15.75" hidden="false" customHeight="true" outlineLevel="0" collapsed="false">
      <c r="A262" s="51"/>
      <c r="B262" s="51"/>
      <c r="C262" s="56"/>
      <c r="D262" s="50"/>
      <c r="E262" s="51"/>
    </row>
    <row r="263" customFormat="false" ht="15.75" hidden="false" customHeight="true" outlineLevel="0" collapsed="false">
      <c r="A263" s="51"/>
      <c r="B263" s="51"/>
      <c r="C263" s="56"/>
      <c r="D263" s="50"/>
      <c r="E263" s="51"/>
    </row>
    <row r="264" customFormat="false" ht="15.75" hidden="false" customHeight="true" outlineLevel="0" collapsed="false">
      <c r="A264" s="51"/>
      <c r="B264" s="51"/>
      <c r="C264" s="56"/>
      <c r="D264" s="50"/>
      <c r="E264" s="51"/>
    </row>
    <row r="265" customFormat="false" ht="15.75" hidden="false" customHeight="true" outlineLevel="0" collapsed="false">
      <c r="A265" s="51"/>
      <c r="B265" s="51"/>
      <c r="C265" s="56"/>
      <c r="D265" s="50"/>
      <c r="E265" s="51"/>
    </row>
    <row r="266" customFormat="false" ht="15.75" hidden="false" customHeight="true" outlineLevel="0" collapsed="false">
      <c r="A266" s="51"/>
      <c r="B266" s="51"/>
      <c r="C266" s="56"/>
      <c r="D266" s="50"/>
      <c r="E266" s="51"/>
    </row>
    <row r="267" customFormat="false" ht="15.75" hidden="false" customHeight="true" outlineLevel="0" collapsed="false">
      <c r="A267" s="51"/>
      <c r="B267" s="51"/>
      <c r="C267" s="56"/>
      <c r="D267" s="50"/>
      <c r="E267" s="51"/>
    </row>
    <row r="268" customFormat="false" ht="15.75" hidden="false" customHeight="true" outlineLevel="0" collapsed="false">
      <c r="A268" s="51"/>
      <c r="B268" s="51"/>
      <c r="C268" s="56"/>
      <c r="D268" s="50"/>
      <c r="E268" s="51"/>
    </row>
    <row r="269" customFormat="false" ht="15.75" hidden="false" customHeight="true" outlineLevel="0" collapsed="false">
      <c r="A269" s="51"/>
      <c r="B269" s="51"/>
      <c r="C269" s="56"/>
      <c r="D269" s="50"/>
      <c r="E269" s="51"/>
    </row>
    <row r="270" customFormat="false" ht="15.75" hidden="false" customHeight="true" outlineLevel="0" collapsed="false">
      <c r="A270" s="51"/>
      <c r="B270" s="51"/>
      <c r="C270" s="56"/>
      <c r="D270" s="50"/>
      <c r="E270" s="51"/>
    </row>
    <row r="271" customFormat="false" ht="15.75" hidden="false" customHeight="true" outlineLevel="0" collapsed="false">
      <c r="A271" s="51"/>
      <c r="B271" s="51"/>
      <c r="C271" s="56"/>
      <c r="D271" s="50"/>
      <c r="E271" s="51"/>
    </row>
    <row r="272" customFormat="false" ht="15.75" hidden="false" customHeight="true" outlineLevel="0" collapsed="false">
      <c r="A272" s="51"/>
      <c r="B272" s="51"/>
      <c r="C272" s="56"/>
      <c r="D272" s="50"/>
      <c r="E272" s="51"/>
    </row>
    <row r="273" customFormat="false" ht="15.75" hidden="false" customHeight="true" outlineLevel="0" collapsed="false">
      <c r="A273" s="51"/>
      <c r="B273" s="51"/>
      <c r="C273" s="56"/>
      <c r="D273" s="50"/>
      <c r="E273" s="51"/>
    </row>
    <row r="274" customFormat="false" ht="15.75" hidden="false" customHeight="true" outlineLevel="0" collapsed="false">
      <c r="A274" s="51"/>
      <c r="B274" s="51"/>
      <c r="C274" s="56"/>
      <c r="D274" s="50"/>
      <c r="E274" s="51"/>
    </row>
    <row r="275" customFormat="false" ht="15.75" hidden="false" customHeight="true" outlineLevel="0" collapsed="false">
      <c r="A275" s="51"/>
      <c r="B275" s="51"/>
      <c r="C275" s="56"/>
      <c r="D275" s="50"/>
      <c r="E275" s="51"/>
    </row>
    <row r="276" customFormat="false" ht="15.75" hidden="false" customHeight="true" outlineLevel="0" collapsed="false">
      <c r="A276" s="51"/>
      <c r="B276" s="51"/>
      <c r="C276" s="56"/>
      <c r="D276" s="50"/>
      <c r="E276" s="51"/>
    </row>
    <row r="277" customFormat="false" ht="15.75" hidden="false" customHeight="true" outlineLevel="0" collapsed="false">
      <c r="A277" s="51"/>
      <c r="B277" s="51"/>
      <c r="C277" s="56"/>
      <c r="D277" s="50"/>
      <c r="E277" s="51"/>
    </row>
    <row r="278" customFormat="false" ht="15.75" hidden="false" customHeight="true" outlineLevel="0" collapsed="false">
      <c r="A278" s="51"/>
      <c r="B278" s="51"/>
      <c r="C278" s="56"/>
      <c r="D278" s="50"/>
      <c r="E278" s="51"/>
    </row>
    <row r="279" customFormat="false" ht="15.75" hidden="false" customHeight="true" outlineLevel="0" collapsed="false">
      <c r="A279" s="51"/>
      <c r="B279" s="51"/>
      <c r="C279" s="56"/>
      <c r="D279" s="50"/>
      <c r="E279" s="51"/>
    </row>
    <row r="280" customFormat="false" ht="15.75" hidden="false" customHeight="true" outlineLevel="0" collapsed="false">
      <c r="A280" s="51"/>
      <c r="B280" s="51"/>
      <c r="C280" s="56"/>
      <c r="D280" s="50"/>
      <c r="E280" s="51"/>
    </row>
    <row r="281" customFormat="false" ht="15.75" hidden="false" customHeight="true" outlineLevel="0" collapsed="false">
      <c r="A281" s="51"/>
      <c r="B281" s="51"/>
      <c r="C281" s="56"/>
      <c r="D281" s="50"/>
      <c r="E281" s="51"/>
    </row>
    <row r="282" customFormat="false" ht="15.75" hidden="false" customHeight="true" outlineLevel="0" collapsed="false">
      <c r="A282" s="51"/>
      <c r="B282" s="51"/>
      <c r="C282" s="56"/>
      <c r="D282" s="50"/>
      <c r="E282" s="51"/>
    </row>
    <row r="283" customFormat="false" ht="15.75" hidden="false" customHeight="true" outlineLevel="0" collapsed="false">
      <c r="A283" s="51"/>
      <c r="B283" s="51"/>
      <c r="C283" s="56"/>
      <c r="D283" s="50"/>
      <c r="E283" s="51"/>
    </row>
    <row r="284" customFormat="false" ht="15.75" hidden="false" customHeight="true" outlineLevel="0" collapsed="false">
      <c r="A284" s="51"/>
      <c r="B284" s="51"/>
      <c r="C284" s="56"/>
      <c r="D284" s="50"/>
      <c r="E284" s="51"/>
    </row>
    <row r="285" customFormat="false" ht="15.75" hidden="false" customHeight="true" outlineLevel="0" collapsed="false">
      <c r="A285" s="51"/>
      <c r="B285" s="51"/>
      <c r="C285" s="56"/>
      <c r="D285" s="50"/>
      <c r="E285" s="51"/>
    </row>
    <row r="286" customFormat="false" ht="15.75" hidden="false" customHeight="true" outlineLevel="0" collapsed="false">
      <c r="A286" s="51"/>
      <c r="B286" s="51"/>
      <c r="C286" s="56"/>
      <c r="D286" s="50"/>
      <c r="E286" s="51"/>
    </row>
    <row r="287" customFormat="false" ht="15.75" hidden="false" customHeight="true" outlineLevel="0" collapsed="false">
      <c r="A287" s="51"/>
      <c r="B287" s="51"/>
      <c r="C287" s="56"/>
      <c r="D287" s="50"/>
      <c r="E287" s="51"/>
    </row>
    <row r="288" customFormat="false" ht="15.75" hidden="false" customHeight="true" outlineLevel="0" collapsed="false">
      <c r="A288" s="51"/>
      <c r="B288" s="51"/>
      <c r="C288" s="56"/>
      <c r="D288" s="50"/>
      <c r="E288" s="51"/>
    </row>
    <row r="289" customFormat="false" ht="15.75" hidden="false" customHeight="true" outlineLevel="0" collapsed="false">
      <c r="A289" s="51"/>
      <c r="B289" s="51"/>
      <c r="C289" s="56"/>
      <c r="D289" s="50"/>
      <c r="E289" s="51"/>
    </row>
    <row r="290" customFormat="false" ht="15.75" hidden="false" customHeight="true" outlineLevel="0" collapsed="false">
      <c r="A290" s="51"/>
      <c r="B290" s="51"/>
      <c r="C290" s="56"/>
      <c r="D290" s="50"/>
      <c r="E290" s="51"/>
    </row>
    <row r="291" customFormat="false" ht="15.75" hidden="false" customHeight="true" outlineLevel="0" collapsed="false">
      <c r="A291" s="51"/>
      <c r="B291" s="51"/>
      <c r="C291" s="56"/>
      <c r="D291" s="50"/>
      <c r="E291" s="51"/>
    </row>
    <row r="292" customFormat="false" ht="15.75" hidden="false" customHeight="true" outlineLevel="0" collapsed="false">
      <c r="A292" s="51"/>
      <c r="B292" s="51"/>
      <c r="C292" s="56"/>
      <c r="D292" s="50"/>
      <c r="E292" s="51"/>
    </row>
    <row r="293" customFormat="false" ht="15.75" hidden="false" customHeight="true" outlineLevel="0" collapsed="false">
      <c r="A293" s="51"/>
      <c r="B293" s="51"/>
      <c r="C293" s="56"/>
      <c r="D293" s="50"/>
      <c r="E293" s="51"/>
    </row>
    <row r="294" customFormat="false" ht="15.75" hidden="false" customHeight="true" outlineLevel="0" collapsed="false">
      <c r="A294" s="51"/>
      <c r="B294" s="51"/>
      <c r="C294" s="56"/>
      <c r="D294" s="50"/>
      <c r="E294" s="51"/>
    </row>
    <row r="295" customFormat="false" ht="15.75" hidden="false" customHeight="true" outlineLevel="0" collapsed="false">
      <c r="A295" s="51"/>
      <c r="B295" s="51"/>
      <c r="C295" s="56"/>
      <c r="D295" s="50"/>
      <c r="E295" s="51"/>
    </row>
    <row r="296" customFormat="false" ht="15.75" hidden="false" customHeight="true" outlineLevel="0" collapsed="false">
      <c r="A296" s="51"/>
      <c r="B296" s="51"/>
      <c r="C296" s="56"/>
      <c r="D296" s="50"/>
      <c r="E296" s="51"/>
    </row>
    <row r="297" customFormat="false" ht="15.75" hidden="false" customHeight="true" outlineLevel="0" collapsed="false">
      <c r="A297" s="51"/>
      <c r="B297" s="51"/>
      <c r="C297" s="56"/>
      <c r="D297" s="50"/>
      <c r="E297" s="51"/>
    </row>
    <row r="298" customFormat="false" ht="15.75" hidden="false" customHeight="true" outlineLevel="0" collapsed="false">
      <c r="A298" s="51"/>
      <c r="B298" s="51"/>
      <c r="C298" s="56"/>
      <c r="D298" s="50"/>
      <c r="E298" s="51"/>
    </row>
    <row r="299" customFormat="false" ht="15.75" hidden="false" customHeight="true" outlineLevel="0" collapsed="false">
      <c r="A299" s="51"/>
      <c r="B299" s="51"/>
      <c r="C299" s="56"/>
      <c r="D299" s="50"/>
      <c r="E299" s="51"/>
    </row>
    <row r="300" customFormat="false" ht="15.75" hidden="false" customHeight="true" outlineLevel="0" collapsed="false">
      <c r="A300" s="51"/>
      <c r="B300" s="51"/>
      <c r="C300" s="56"/>
      <c r="D300" s="50"/>
      <c r="E300" s="51"/>
    </row>
    <row r="301" customFormat="false" ht="15.75" hidden="false" customHeight="true" outlineLevel="0" collapsed="false">
      <c r="A301" s="51"/>
      <c r="B301" s="51"/>
      <c r="C301" s="56"/>
      <c r="D301" s="50"/>
      <c r="E301" s="51"/>
    </row>
    <row r="302" customFormat="false" ht="15.75" hidden="false" customHeight="true" outlineLevel="0" collapsed="false">
      <c r="A302" s="51"/>
      <c r="B302" s="51"/>
      <c r="C302" s="56"/>
      <c r="D302" s="50"/>
      <c r="E302" s="51"/>
    </row>
    <row r="303" customFormat="false" ht="15.75" hidden="false" customHeight="true" outlineLevel="0" collapsed="false">
      <c r="A303" s="51"/>
      <c r="B303" s="51"/>
      <c r="C303" s="56"/>
      <c r="D303" s="50"/>
      <c r="E303" s="51"/>
    </row>
    <row r="304" customFormat="false" ht="15.75" hidden="false" customHeight="true" outlineLevel="0" collapsed="false">
      <c r="A304" s="51"/>
      <c r="B304" s="51"/>
      <c r="C304" s="56"/>
      <c r="D304" s="50"/>
      <c r="E304" s="51"/>
    </row>
    <row r="305" customFormat="false" ht="15.75" hidden="false" customHeight="true" outlineLevel="0" collapsed="false">
      <c r="A305" s="51"/>
      <c r="B305" s="51"/>
      <c r="C305" s="56"/>
      <c r="D305" s="50"/>
      <c r="E305" s="51"/>
    </row>
    <row r="306" customFormat="false" ht="15.75" hidden="false" customHeight="true" outlineLevel="0" collapsed="false">
      <c r="A306" s="51"/>
      <c r="B306" s="51"/>
      <c r="C306" s="56"/>
      <c r="D306" s="50"/>
      <c r="E306" s="51"/>
    </row>
    <row r="307" customFormat="false" ht="15.75" hidden="false" customHeight="true" outlineLevel="0" collapsed="false">
      <c r="A307" s="51"/>
      <c r="B307" s="51"/>
      <c r="C307" s="56"/>
      <c r="D307" s="50"/>
      <c r="E307" s="51"/>
    </row>
    <row r="308" customFormat="false" ht="15.75" hidden="false" customHeight="true" outlineLevel="0" collapsed="false">
      <c r="A308" s="51"/>
      <c r="B308" s="51"/>
      <c r="C308" s="56"/>
      <c r="D308" s="50"/>
      <c r="E308" s="51"/>
    </row>
    <row r="309" customFormat="false" ht="15.75" hidden="false" customHeight="true" outlineLevel="0" collapsed="false">
      <c r="A309" s="51"/>
      <c r="B309" s="51"/>
      <c r="C309" s="56"/>
      <c r="D309" s="50"/>
      <c r="E309" s="51"/>
    </row>
    <row r="310" customFormat="false" ht="15.75" hidden="false" customHeight="true" outlineLevel="0" collapsed="false">
      <c r="A310" s="51"/>
      <c r="B310" s="51"/>
      <c r="C310" s="56"/>
      <c r="D310" s="50"/>
      <c r="E310" s="51"/>
    </row>
    <row r="311" customFormat="false" ht="15.75" hidden="false" customHeight="true" outlineLevel="0" collapsed="false">
      <c r="A311" s="51"/>
      <c r="B311" s="51"/>
      <c r="C311" s="56"/>
      <c r="D311" s="50"/>
      <c r="E311" s="51"/>
    </row>
    <row r="312" customFormat="false" ht="15.75" hidden="false" customHeight="true" outlineLevel="0" collapsed="false">
      <c r="A312" s="51"/>
      <c r="B312" s="51"/>
      <c r="C312" s="56"/>
      <c r="D312" s="50"/>
      <c r="E312" s="51"/>
    </row>
    <row r="313" customFormat="false" ht="15.75" hidden="false" customHeight="true" outlineLevel="0" collapsed="false">
      <c r="A313" s="51"/>
      <c r="B313" s="51"/>
      <c r="C313" s="56"/>
      <c r="D313" s="50"/>
      <c r="E313" s="51"/>
    </row>
    <row r="314" customFormat="false" ht="15.75" hidden="false" customHeight="true" outlineLevel="0" collapsed="false">
      <c r="A314" s="51"/>
      <c r="B314" s="51"/>
      <c r="C314" s="56"/>
      <c r="D314" s="50"/>
      <c r="E314" s="51"/>
    </row>
    <row r="315" customFormat="false" ht="15.75" hidden="false" customHeight="true" outlineLevel="0" collapsed="false">
      <c r="A315" s="51"/>
      <c r="B315" s="51"/>
      <c r="C315" s="56"/>
      <c r="D315" s="50"/>
      <c r="E315" s="51"/>
    </row>
    <row r="316" customFormat="false" ht="15.75" hidden="false" customHeight="true" outlineLevel="0" collapsed="false">
      <c r="A316" s="51"/>
      <c r="B316" s="51"/>
      <c r="C316" s="56"/>
      <c r="D316" s="50"/>
      <c r="E316" s="51"/>
    </row>
    <row r="317" customFormat="false" ht="15.75" hidden="false" customHeight="true" outlineLevel="0" collapsed="false">
      <c r="A317" s="51"/>
      <c r="B317" s="51"/>
      <c r="C317" s="56"/>
      <c r="D317" s="50"/>
      <c r="E317" s="51"/>
    </row>
    <row r="318" customFormat="false" ht="15.75" hidden="false" customHeight="true" outlineLevel="0" collapsed="false">
      <c r="A318" s="51"/>
      <c r="B318" s="51"/>
      <c r="C318" s="56"/>
      <c r="D318" s="50"/>
      <c r="E318" s="51"/>
    </row>
    <row r="319" customFormat="false" ht="15.75" hidden="false" customHeight="true" outlineLevel="0" collapsed="false">
      <c r="A319" s="51"/>
      <c r="B319" s="51"/>
      <c r="C319" s="56"/>
      <c r="D319" s="50"/>
      <c r="E319" s="51"/>
    </row>
    <row r="320" customFormat="false" ht="15.75" hidden="false" customHeight="true" outlineLevel="0" collapsed="false">
      <c r="A320" s="51"/>
      <c r="B320" s="51"/>
      <c r="C320" s="56"/>
      <c r="D320" s="50"/>
      <c r="E320" s="51"/>
    </row>
    <row r="321" customFormat="false" ht="15.75" hidden="false" customHeight="true" outlineLevel="0" collapsed="false">
      <c r="A321" s="51"/>
      <c r="B321" s="51"/>
      <c r="C321" s="56"/>
      <c r="D321" s="50"/>
      <c r="E321" s="51"/>
    </row>
    <row r="322" customFormat="false" ht="15.75" hidden="false" customHeight="true" outlineLevel="0" collapsed="false">
      <c r="A322" s="51"/>
      <c r="B322" s="51"/>
      <c r="C322" s="56"/>
      <c r="D322" s="50"/>
      <c r="E322" s="51"/>
    </row>
    <row r="323" customFormat="false" ht="15.75" hidden="false" customHeight="true" outlineLevel="0" collapsed="false">
      <c r="A323" s="51"/>
      <c r="B323" s="51"/>
      <c r="C323" s="56"/>
      <c r="D323" s="50"/>
      <c r="E323" s="51"/>
    </row>
    <row r="324" customFormat="false" ht="15.75" hidden="false" customHeight="true" outlineLevel="0" collapsed="false">
      <c r="A324" s="51"/>
      <c r="B324" s="51"/>
      <c r="C324" s="56"/>
      <c r="D324" s="50"/>
      <c r="E324" s="51"/>
    </row>
    <row r="325" customFormat="false" ht="15.75" hidden="false" customHeight="true" outlineLevel="0" collapsed="false">
      <c r="A325" s="51"/>
      <c r="B325" s="51"/>
      <c r="C325" s="56"/>
      <c r="D325" s="50"/>
      <c r="E325" s="51"/>
    </row>
    <row r="326" customFormat="false" ht="15.75" hidden="false" customHeight="true" outlineLevel="0" collapsed="false">
      <c r="A326" s="51"/>
      <c r="B326" s="51"/>
      <c r="C326" s="56"/>
      <c r="D326" s="50"/>
      <c r="E326" s="51"/>
    </row>
    <row r="327" customFormat="false" ht="15.75" hidden="false" customHeight="true" outlineLevel="0" collapsed="false">
      <c r="A327" s="51"/>
      <c r="B327" s="51"/>
      <c r="C327" s="56"/>
      <c r="D327" s="50"/>
      <c r="E327" s="51"/>
    </row>
    <row r="328" customFormat="false" ht="15.75" hidden="false" customHeight="true" outlineLevel="0" collapsed="false">
      <c r="A328" s="51"/>
      <c r="B328" s="51"/>
      <c r="C328" s="56"/>
      <c r="D328" s="50"/>
      <c r="E328" s="51"/>
    </row>
    <row r="329" customFormat="false" ht="15.75" hidden="false" customHeight="true" outlineLevel="0" collapsed="false">
      <c r="A329" s="51"/>
      <c r="B329" s="51"/>
      <c r="C329" s="56"/>
      <c r="D329" s="50"/>
      <c r="E329" s="51"/>
    </row>
    <row r="330" customFormat="false" ht="15.75" hidden="false" customHeight="true" outlineLevel="0" collapsed="false">
      <c r="A330" s="51"/>
      <c r="B330" s="51"/>
      <c r="C330" s="56"/>
      <c r="D330" s="50"/>
      <c r="E330" s="51"/>
    </row>
    <row r="331" customFormat="false" ht="15.75" hidden="false" customHeight="true" outlineLevel="0" collapsed="false">
      <c r="A331" s="51"/>
      <c r="B331" s="51"/>
      <c r="C331" s="56"/>
      <c r="D331" s="50"/>
      <c r="E331" s="51"/>
    </row>
    <row r="332" customFormat="false" ht="15.75" hidden="false" customHeight="true" outlineLevel="0" collapsed="false">
      <c r="A332" s="51"/>
      <c r="B332" s="51"/>
      <c r="C332" s="56"/>
      <c r="D332" s="50"/>
      <c r="E332" s="51"/>
    </row>
    <row r="333" customFormat="false" ht="15.75" hidden="false" customHeight="true" outlineLevel="0" collapsed="false">
      <c r="A333" s="51"/>
      <c r="B333" s="51"/>
      <c r="C333" s="56"/>
      <c r="D333" s="50"/>
      <c r="E333" s="51"/>
    </row>
    <row r="334" customFormat="false" ht="15.75" hidden="false" customHeight="true" outlineLevel="0" collapsed="false">
      <c r="A334" s="51"/>
      <c r="B334" s="51"/>
      <c r="C334" s="56"/>
      <c r="D334" s="50"/>
      <c r="E334" s="51"/>
    </row>
    <row r="335" customFormat="false" ht="15.75" hidden="false" customHeight="true" outlineLevel="0" collapsed="false">
      <c r="A335" s="51"/>
      <c r="B335" s="51"/>
      <c r="C335" s="56"/>
      <c r="D335" s="50"/>
      <c r="E335" s="51"/>
    </row>
    <row r="336" customFormat="false" ht="15.75" hidden="false" customHeight="true" outlineLevel="0" collapsed="false">
      <c r="A336" s="51"/>
      <c r="B336" s="51"/>
      <c r="C336" s="56"/>
      <c r="D336" s="50"/>
      <c r="E336" s="51"/>
    </row>
    <row r="337" customFormat="false" ht="15.75" hidden="false" customHeight="true" outlineLevel="0" collapsed="false">
      <c r="A337" s="51"/>
      <c r="B337" s="51"/>
      <c r="C337" s="56"/>
      <c r="D337" s="50"/>
      <c r="E337" s="51"/>
    </row>
    <row r="338" customFormat="false" ht="15.75" hidden="false" customHeight="true" outlineLevel="0" collapsed="false">
      <c r="A338" s="51"/>
      <c r="B338" s="51"/>
      <c r="C338" s="56"/>
      <c r="D338" s="50"/>
      <c r="E338" s="51"/>
    </row>
    <row r="339" customFormat="false" ht="15.75" hidden="false" customHeight="true" outlineLevel="0" collapsed="false">
      <c r="A339" s="51"/>
      <c r="B339" s="51"/>
      <c r="C339" s="56"/>
      <c r="D339" s="50"/>
      <c r="E339" s="51"/>
    </row>
    <row r="340" customFormat="false" ht="15.75" hidden="false" customHeight="true" outlineLevel="0" collapsed="false">
      <c r="A340" s="51"/>
      <c r="B340" s="51"/>
      <c r="C340" s="56"/>
      <c r="D340" s="50"/>
      <c r="E340" s="51"/>
    </row>
    <row r="341" customFormat="false" ht="15.75" hidden="false" customHeight="true" outlineLevel="0" collapsed="false">
      <c r="A341" s="51"/>
      <c r="B341" s="51"/>
      <c r="C341" s="56"/>
      <c r="D341" s="50"/>
      <c r="E341" s="51"/>
    </row>
    <row r="342" customFormat="false" ht="15.75" hidden="false" customHeight="true" outlineLevel="0" collapsed="false">
      <c r="A342" s="51"/>
      <c r="B342" s="51"/>
      <c r="C342" s="56"/>
      <c r="D342" s="50"/>
      <c r="E342" s="51"/>
    </row>
    <row r="343" customFormat="false" ht="15.75" hidden="false" customHeight="true" outlineLevel="0" collapsed="false">
      <c r="A343" s="51"/>
      <c r="B343" s="51"/>
      <c r="C343" s="56"/>
      <c r="D343" s="50"/>
      <c r="E343" s="51"/>
    </row>
    <row r="344" customFormat="false" ht="15.75" hidden="false" customHeight="true" outlineLevel="0" collapsed="false">
      <c r="A344" s="51"/>
      <c r="B344" s="51"/>
      <c r="C344" s="56"/>
      <c r="D344" s="50"/>
      <c r="E344" s="51"/>
    </row>
    <row r="345" customFormat="false" ht="15.75" hidden="false" customHeight="true" outlineLevel="0" collapsed="false">
      <c r="A345" s="51"/>
      <c r="B345" s="51"/>
      <c r="C345" s="56"/>
      <c r="D345" s="50"/>
      <c r="E345" s="51"/>
    </row>
    <row r="346" customFormat="false" ht="15.75" hidden="false" customHeight="true" outlineLevel="0" collapsed="false">
      <c r="A346" s="51"/>
      <c r="B346" s="51"/>
      <c r="C346" s="56"/>
      <c r="D346" s="50"/>
      <c r="E346" s="51"/>
    </row>
    <row r="347" customFormat="false" ht="15.75" hidden="false" customHeight="true" outlineLevel="0" collapsed="false">
      <c r="A347" s="51"/>
      <c r="B347" s="51"/>
      <c r="C347" s="56"/>
      <c r="D347" s="50"/>
      <c r="E347" s="51"/>
    </row>
    <row r="348" customFormat="false" ht="15.75" hidden="false" customHeight="true" outlineLevel="0" collapsed="false">
      <c r="A348" s="51"/>
      <c r="B348" s="51"/>
      <c r="C348" s="56"/>
      <c r="D348" s="50"/>
      <c r="E348" s="51"/>
    </row>
    <row r="349" customFormat="false" ht="15.75" hidden="false" customHeight="true" outlineLevel="0" collapsed="false">
      <c r="A349" s="51"/>
      <c r="B349" s="51"/>
      <c r="C349" s="56"/>
      <c r="D349" s="50"/>
      <c r="E349" s="51"/>
    </row>
    <row r="350" customFormat="false" ht="15.75" hidden="false" customHeight="true" outlineLevel="0" collapsed="false">
      <c r="A350" s="51"/>
      <c r="B350" s="51"/>
      <c r="C350" s="56"/>
      <c r="D350" s="50"/>
      <c r="E350" s="51"/>
    </row>
    <row r="351" customFormat="false" ht="15.75" hidden="false" customHeight="true" outlineLevel="0" collapsed="false">
      <c r="A351" s="51"/>
      <c r="B351" s="51"/>
      <c r="C351" s="56"/>
      <c r="D351" s="50"/>
      <c r="E351" s="51"/>
    </row>
    <row r="352" customFormat="false" ht="15.75" hidden="false" customHeight="true" outlineLevel="0" collapsed="false">
      <c r="A352" s="51"/>
      <c r="B352" s="51"/>
      <c r="C352" s="56"/>
      <c r="D352" s="50"/>
      <c r="E352" s="51"/>
    </row>
    <row r="353" customFormat="false" ht="15.75" hidden="false" customHeight="true" outlineLevel="0" collapsed="false">
      <c r="A353" s="51"/>
      <c r="B353" s="51"/>
      <c r="C353" s="56"/>
      <c r="D353" s="50"/>
      <c r="E353" s="51"/>
    </row>
    <row r="354" customFormat="false" ht="15.75" hidden="false" customHeight="true" outlineLevel="0" collapsed="false">
      <c r="A354" s="51"/>
      <c r="B354" s="51"/>
      <c r="C354" s="56"/>
      <c r="D354" s="50"/>
      <c r="E354" s="51"/>
    </row>
    <row r="355" customFormat="false" ht="15.75" hidden="false" customHeight="true" outlineLevel="0" collapsed="false">
      <c r="A355" s="51"/>
      <c r="B355" s="51"/>
      <c r="C355" s="56"/>
      <c r="D355" s="50"/>
      <c r="E355" s="51"/>
    </row>
    <row r="356" customFormat="false" ht="15.75" hidden="false" customHeight="true" outlineLevel="0" collapsed="false">
      <c r="A356" s="51"/>
      <c r="B356" s="51"/>
      <c r="C356" s="56"/>
      <c r="D356" s="50"/>
      <c r="E356" s="51"/>
    </row>
    <row r="357" customFormat="false" ht="15.75" hidden="false" customHeight="true" outlineLevel="0" collapsed="false">
      <c r="A357" s="51"/>
      <c r="B357" s="51"/>
      <c r="C357" s="56"/>
      <c r="D357" s="50"/>
      <c r="E357" s="51"/>
    </row>
    <row r="358" customFormat="false" ht="15.75" hidden="false" customHeight="true" outlineLevel="0" collapsed="false">
      <c r="A358" s="51"/>
      <c r="B358" s="51"/>
      <c r="C358" s="56"/>
      <c r="D358" s="50"/>
      <c r="E358" s="51"/>
    </row>
    <row r="359" customFormat="false" ht="15.75" hidden="false" customHeight="true" outlineLevel="0" collapsed="false">
      <c r="A359" s="51"/>
      <c r="B359" s="51"/>
      <c r="C359" s="56"/>
      <c r="D359" s="50"/>
      <c r="E359" s="51"/>
    </row>
    <row r="360" customFormat="false" ht="15.75" hidden="false" customHeight="true" outlineLevel="0" collapsed="false">
      <c r="A360" s="51"/>
      <c r="B360" s="51"/>
      <c r="C360" s="56"/>
      <c r="D360" s="50"/>
      <c r="E360" s="51"/>
    </row>
    <row r="361" customFormat="false" ht="15.75" hidden="false" customHeight="true" outlineLevel="0" collapsed="false">
      <c r="A361" s="51"/>
      <c r="B361" s="51"/>
      <c r="C361" s="56"/>
      <c r="D361" s="50"/>
      <c r="E361" s="51"/>
    </row>
    <row r="362" customFormat="false" ht="15.75" hidden="false" customHeight="true" outlineLevel="0" collapsed="false">
      <c r="A362" s="51"/>
      <c r="B362" s="51"/>
      <c r="C362" s="56"/>
      <c r="D362" s="50"/>
      <c r="E362" s="51"/>
    </row>
    <row r="363" customFormat="false" ht="15.75" hidden="false" customHeight="true" outlineLevel="0" collapsed="false">
      <c r="A363" s="51"/>
      <c r="B363" s="51"/>
      <c r="C363" s="56"/>
      <c r="D363" s="50"/>
      <c r="E363" s="51"/>
    </row>
    <row r="364" customFormat="false" ht="15.75" hidden="false" customHeight="true" outlineLevel="0" collapsed="false">
      <c r="A364" s="51"/>
      <c r="B364" s="51"/>
      <c r="C364" s="56"/>
      <c r="D364" s="50"/>
      <c r="E364" s="51"/>
    </row>
    <row r="365" customFormat="false" ht="15.75" hidden="false" customHeight="true" outlineLevel="0" collapsed="false">
      <c r="A365" s="51"/>
      <c r="B365" s="51"/>
      <c r="C365" s="56"/>
      <c r="D365" s="50"/>
      <c r="E365" s="51"/>
    </row>
    <row r="366" customFormat="false" ht="15.75" hidden="false" customHeight="true" outlineLevel="0" collapsed="false">
      <c r="A366" s="51"/>
      <c r="B366" s="51"/>
      <c r="C366" s="56"/>
      <c r="D366" s="50"/>
      <c r="E366" s="51"/>
    </row>
    <row r="367" customFormat="false" ht="15.75" hidden="false" customHeight="true" outlineLevel="0" collapsed="false">
      <c r="A367" s="51"/>
      <c r="B367" s="51"/>
      <c r="C367" s="56"/>
      <c r="D367" s="50"/>
      <c r="E367" s="51"/>
    </row>
    <row r="368" customFormat="false" ht="15.75" hidden="false" customHeight="true" outlineLevel="0" collapsed="false">
      <c r="A368" s="51"/>
      <c r="B368" s="51"/>
      <c r="C368" s="56"/>
      <c r="D368" s="50"/>
      <c r="E368" s="51"/>
    </row>
    <row r="369" customFormat="false" ht="15.75" hidden="false" customHeight="true" outlineLevel="0" collapsed="false">
      <c r="A369" s="51"/>
      <c r="B369" s="51"/>
      <c r="C369" s="56"/>
      <c r="D369" s="50"/>
      <c r="E369" s="51"/>
    </row>
    <row r="370" customFormat="false" ht="15.75" hidden="false" customHeight="true" outlineLevel="0" collapsed="false">
      <c r="A370" s="51"/>
      <c r="B370" s="51"/>
      <c r="C370" s="56"/>
      <c r="D370" s="50"/>
      <c r="E370" s="51"/>
    </row>
    <row r="371" customFormat="false" ht="15.75" hidden="false" customHeight="true" outlineLevel="0" collapsed="false">
      <c r="A371" s="51"/>
      <c r="B371" s="51"/>
      <c r="C371" s="56"/>
      <c r="D371" s="50"/>
      <c r="E371" s="51"/>
    </row>
    <row r="372" customFormat="false" ht="15.75" hidden="false" customHeight="true" outlineLevel="0" collapsed="false">
      <c r="A372" s="51"/>
      <c r="B372" s="51"/>
      <c r="C372" s="56"/>
      <c r="D372" s="50"/>
      <c r="E372" s="51"/>
    </row>
    <row r="373" customFormat="false" ht="15.75" hidden="false" customHeight="true" outlineLevel="0" collapsed="false">
      <c r="A373" s="51"/>
      <c r="B373" s="51"/>
      <c r="C373" s="56"/>
      <c r="D373" s="50"/>
      <c r="E373" s="51"/>
    </row>
    <row r="374" customFormat="false" ht="15.75" hidden="false" customHeight="true" outlineLevel="0" collapsed="false">
      <c r="A374" s="51"/>
      <c r="B374" s="51"/>
      <c r="C374" s="56"/>
      <c r="D374" s="50"/>
      <c r="E374" s="51"/>
    </row>
    <row r="375" customFormat="false" ht="15.75" hidden="false" customHeight="true" outlineLevel="0" collapsed="false">
      <c r="A375" s="51"/>
      <c r="B375" s="51"/>
      <c r="C375" s="56"/>
      <c r="D375" s="50"/>
      <c r="E375" s="51"/>
    </row>
    <row r="376" customFormat="false" ht="15.75" hidden="false" customHeight="true" outlineLevel="0" collapsed="false">
      <c r="A376" s="51"/>
      <c r="B376" s="51"/>
      <c r="C376" s="56"/>
      <c r="D376" s="50"/>
      <c r="E376" s="51"/>
    </row>
    <row r="377" customFormat="false" ht="15.75" hidden="false" customHeight="true" outlineLevel="0" collapsed="false">
      <c r="A377" s="51"/>
      <c r="B377" s="51"/>
      <c r="C377" s="56"/>
      <c r="D377" s="50"/>
      <c r="E377" s="51"/>
    </row>
    <row r="378" customFormat="false" ht="15.75" hidden="false" customHeight="true" outlineLevel="0" collapsed="false">
      <c r="A378" s="51"/>
      <c r="B378" s="51"/>
      <c r="C378" s="56"/>
      <c r="D378" s="50"/>
      <c r="E378" s="51"/>
    </row>
    <row r="379" customFormat="false" ht="15.75" hidden="false" customHeight="true" outlineLevel="0" collapsed="false">
      <c r="A379" s="51"/>
      <c r="B379" s="51"/>
      <c r="C379" s="56"/>
      <c r="D379" s="50"/>
      <c r="E379" s="51"/>
    </row>
    <row r="380" customFormat="false" ht="15.75" hidden="false" customHeight="true" outlineLevel="0" collapsed="false">
      <c r="A380" s="51"/>
      <c r="B380" s="51"/>
      <c r="C380" s="56"/>
      <c r="D380" s="50"/>
      <c r="E380" s="51"/>
    </row>
    <row r="381" customFormat="false" ht="15.75" hidden="false" customHeight="true" outlineLevel="0" collapsed="false">
      <c r="A381" s="51"/>
      <c r="B381" s="51"/>
      <c r="C381" s="56"/>
      <c r="D381" s="50"/>
      <c r="E381" s="51"/>
    </row>
    <row r="382" customFormat="false" ht="15.75" hidden="false" customHeight="true" outlineLevel="0" collapsed="false">
      <c r="A382" s="51"/>
      <c r="B382" s="51"/>
      <c r="C382" s="56"/>
      <c r="D382" s="50"/>
      <c r="E382" s="51"/>
    </row>
    <row r="383" customFormat="false" ht="15.75" hidden="false" customHeight="true" outlineLevel="0" collapsed="false">
      <c r="A383" s="51"/>
      <c r="B383" s="51"/>
      <c r="C383" s="56"/>
      <c r="D383" s="50"/>
      <c r="E383" s="51"/>
    </row>
    <row r="384" customFormat="false" ht="15.75" hidden="false" customHeight="true" outlineLevel="0" collapsed="false">
      <c r="A384" s="51"/>
      <c r="B384" s="51"/>
      <c r="C384" s="56"/>
      <c r="D384" s="50"/>
      <c r="E384" s="51"/>
    </row>
    <row r="385" customFormat="false" ht="15.75" hidden="false" customHeight="true" outlineLevel="0" collapsed="false">
      <c r="A385" s="51"/>
      <c r="B385" s="51"/>
      <c r="C385" s="56"/>
      <c r="D385" s="50"/>
      <c r="E385" s="51"/>
    </row>
    <row r="386" customFormat="false" ht="15.75" hidden="false" customHeight="true" outlineLevel="0" collapsed="false">
      <c r="A386" s="51"/>
      <c r="B386" s="51"/>
      <c r="C386" s="56"/>
      <c r="D386" s="50"/>
      <c r="E386" s="51"/>
    </row>
    <row r="387" customFormat="false" ht="15.75" hidden="false" customHeight="true" outlineLevel="0" collapsed="false">
      <c r="A387" s="51"/>
      <c r="B387" s="51"/>
      <c r="C387" s="56"/>
      <c r="D387" s="50"/>
      <c r="E387" s="51"/>
    </row>
    <row r="388" customFormat="false" ht="15.75" hidden="false" customHeight="true" outlineLevel="0" collapsed="false">
      <c r="A388" s="51"/>
      <c r="B388" s="51"/>
      <c r="C388" s="56"/>
      <c r="D388" s="50"/>
      <c r="E388" s="51"/>
    </row>
    <row r="389" customFormat="false" ht="15.75" hidden="false" customHeight="true" outlineLevel="0" collapsed="false">
      <c r="A389" s="51"/>
      <c r="B389" s="51"/>
      <c r="C389" s="56"/>
      <c r="D389" s="50"/>
      <c r="E389" s="51"/>
    </row>
    <row r="390" customFormat="false" ht="15.75" hidden="false" customHeight="true" outlineLevel="0" collapsed="false">
      <c r="A390" s="51"/>
      <c r="B390" s="51"/>
      <c r="C390" s="56"/>
      <c r="D390" s="50"/>
      <c r="E390" s="51"/>
    </row>
    <row r="391" customFormat="false" ht="15.75" hidden="false" customHeight="true" outlineLevel="0" collapsed="false">
      <c r="A391" s="51"/>
      <c r="B391" s="51"/>
      <c r="C391" s="56"/>
      <c r="D391" s="50"/>
      <c r="E391" s="51"/>
    </row>
    <row r="392" customFormat="false" ht="15.75" hidden="false" customHeight="true" outlineLevel="0" collapsed="false">
      <c r="A392" s="51"/>
      <c r="B392" s="51"/>
      <c r="C392" s="56"/>
      <c r="D392" s="50"/>
      <c r="E392" s="51"/>
    </row>
    <row r="393" customFormat="false" ht="15.75" hidden="false" customHeight="true" outlineLevel="0" collapsed="false">
      <c r="A393" s="51"/>
      <c r="B393" s="51"/>
      <c r="C393" s="56"/>
      <c r="D393" s="50"/>
      <c r="E393" s="51"/>
    </row>
    <row r="394" customFormat="false" ht="15.75" hidden="false" customHeight="true" outlineLevel="0" collapsed="false">
      <c r="A394" s="51"/>
      <c r="B394" s="51"/>
      <c r="C394" s="56"/>
      <c r="D394" s="50"/>
      <c r="E394" s="51"/>
    </row>
    <row r="395" customFormat="false" ht="15.75" hidden="false" customHeight="true" outlineLevel="0" collapsed="false">
      <c r="A395" s="51"/>
      <c r="B395" s="51"/>
      <c r="C395" s="56"/>
      <c r="D395" s="50"/>
      <c r="E395" s="51"/>
    </row>
    <row r="396" customFormat="false" ht="15.75" hidden="false" customHeight="true" outlineLevel="0" collapsed="false">
      <c r="A396" s="51"/>
      <c r="B396" s="51"/>
      <c r="C396" s="56"/>
      <c r="D396" s="50"/>
      <c r="E396" s="51"/>
    </row>
    <row r="397" customFormat="false" ht="15.75" hidden="false" customHeight="true" outlineLevel="0" collapsed="false">
      <c r="A397" s="51"/>
      <c r="B397" s="51"/>
      <c r="C397" s="56"/>
      <c r="D397" s="50"/>
      <c r="E397" s="51"/>
    </row>
    <row r="398" customFormat="false" ht="15.75" hidden="false" customHeight="true" outlineLevel="0" collapsed="false">
      <c r="A398" s="51"/>
      <c r="B398" s="51"/>
      <c r="C398" s="56"/>
      <c r="D398" s="50"/>
      <c r="E398" s="51"/>
    </row>
    <row r="399" customFormat="false" ht="15.75" hidden="false" customHeight="true" outlineLevel="0" collapsed="false">
      <c r="A399" s="51"/>
      <c r="B399" s="51"/>
      <c r="C399" s="56"/>
      <c r="D399" s="50"/>
      <c r="E399" s="51"/>
    </row>
    <row r="400" customFormat="false" ht="15.75" hidden="false" customHeight="true" outlineLevel="0" collapsed="false">
      <c r="A400" s="51"/>
      <c r="B400" s="51"/>
      <c r="C400" s="56"/>
      <c r="D400" s="50"/>
      <c r="E400" s="51"/>
    </row>
    <row r="401" customFormat="false" ht="15.75" hidden="false" customHeight="true" outlineLevel="0" collapsed="false">
      <c r="A401" s="51"/>
      <c r="B401" s="51"/>
      <c r="C401" s="56"/>
      <c r="D401" s="50"/>
      <c r="E401" s="51"/>
    </row>
    <row r="402" customFormat="false" ht="15.75" hidden="false" customHeight="true" outlineLevel="0" collapsed="false">
      <c r="A402" s="51"/>
      <c r="B402" s="51"/>
      <c r="C402" s="56"/>
      <c r="D402" s="50"/>
      <c r="E402" s="51"/>
    </row>
    <row r="403" customFormat="false" ht="15.75" hidden="false" customHeight="true" outlineLevel="0" collapsed="false">
      <c r="A403" s="51"/>
      <c r="B403" s="51"/>
      <c r="C403" s="56"/>
      <c r="D403" s="50"/>
      <c r="E403" s="51"/>
    </row>
    <row r="404" customFormat="false" ht="15.75" hidden="false" customHeight="true" outlineLevel="0" collapsed="false">
      <c r="A404" s="51"/>
      <c r="B404" s="51"/>
      <c r="C404" s="56"/>
      <c r="D404" s="50"/>
      <c r="E404" s="51"/>
    </row>
    <row r="405" customFormat="false" ht="15.75" hidden="false" customHeight="true" outlineLevel="0" collapsed="false">
      <c r="A405" s="51"/>
      <c r="B405" s="51"/>
      <c r="C405" s="56"/>
      <c r="D405" s="50"/>
      <c r="E405" s="51"/>
    </row>
    <row r="406" customFormat="false" ht="15.75" hidden="false" customHeight="true" outlineLevel="0" collapsed="false">
      <c r="A406" s="51"/>
      <c r="B406" s="51"/>
      <c r="C406" s="56"/>
      <c r="D406" s="50"/>
      <c r="E406" s="51"/>
    </row>
    <row r="407" customFormat="false" ht="15.75" hidden="false" customHeight="true" outlineLevel="0" collapsed="false">
      <c r="A407" s="51"/>
      <c r="B407" s="51"/>
      <c r="C407" s="56"/>
      <c r="D407" s="50"/>
      <c r="E407" s="51"/>
    </row>
    <row r="408" customFormat="false" ht="15.75" hidden="false" customHeight="true" outlineLevel="0" collapsed="false">
      <c r="A408" s="51"/>
      <c r="B408" s="51"/>
      <c r="C408" s="56"/>
      <c r="D408" s="50"/>
      <c r="E408" s="51"/>
    </row>
    <row r="409" customFormat="false" ht="15.75" hidden="false" customHeight="true" outlineLevel="0" collapsed="false">
      <c r="A409" s="51"/>
      <c r="B409" s="51"/>
      <c r="C409" s="56"/>
      <c r="D409" s="50"/>
      <c r="E409" s="51"/>
    </row>
    <row r="410" customFormat="false" ht="15.75" hidden="false" customHeight="true" outlineLevel="0" collapsed="false">
      <c r="A410" s="51"/>
      <c r="B410" s="51"/>
      <c r="C410" s="56"/>
      <c r="D410" s="50"/>
      <c r="E410" s="51"/>
    </row>
    <row r="411" customFormat="false" ht="15.75" hidden="false" customHeight="true" outlineLevel="0" collapsed="false">
      <c r="A411" s="51"/>
      <c r="B411" s="51"/>
      <c r="C411" s="56"/>
      <c r="D411" s="50"/>
      <c r="E411" s="51"/>
    </row>
    <row r="412" customFormat="false" ht="15.75" hidden="false" customHeight="true" outlineLevel="0" collapsed="false">
      <c r="A412" s="51"/>
      <c r="B412" s="51"/>
      <c r="C412" s="56"/>
      <c r="D412" s="50"/>
      <c r="E412" s="51"/>
    </row>
    <row r="413" customFormat="false" ht="15.75" hidden="false" customHeight="true" outlineLevel="0" collapsed="false">
      <c r="A413" s="51"/>
      <c r="B413" s="51"/>
      <c r="C413" s="56"/>
      <c r="D413" s="50"/>
      <c r="E413" s="51"/>
    </row>
    <row r="414" customFormat="false" ht="15.75" hidden="false" customHeight="true" outlineLevel="0" collapsed="false">
      <c r="A414" s="51"/>
      <c r="B414" s="51"/>
      <c r="C414" s="56"/>
      <c r="D414" s="50"/>
      <c r="E414" s="51"/>
    </row>
    <row r="415" customFormat="false" ht="15.75" hidden="false" customHeight="true" outlineLevel="0" collapsed="false">
      <c r="A415" s="51"/>
      <c r="B415" s="51"/>
      <c r="C415" s="56"/>
      <c r="D415" s="50"/>
      <c r="E415" s="51"/>
    </row>
    <row r="416" customFormat="false" ht="15.75" hidden="false" customHeight="true" outlineLevel="0" collapsed="false">
      <c r="A416" s="51"/>
      <c r="B416" s="51"/>
      <c r="C416" s="56"/>
      <c r="D416" s="50"/>
      <c r="E416" s="51"/>
    </row>
    <row r="417" customFormat="false" ht="15.75" hidden="false" customHeight="true" outlineLevel="0" collapsed="false">
      <c r="A417" s="51"/>
      <c r="B417" s="51"/>
      <c r="C417" s="56"/>
      <c r="D417" s="50"/>
      <c r="E417" s="51"/>
    </row>
    <row r="418" customFormat="false" ht="15.75" hidden="false" customHeight="true" outlineLevel="0" collapsed="false">
      <c r="A418" s="51"/>
      <c r="B418" s="51"/>
      <c r="C418" s="56"/>
      <c r="D418" s="50"/>
      <c r="E418" s="51"/>
    </row>
    <row r="419" customFormat="false" ht="15.75" hidden="false" customHeight="true" outlineLevel="0" collapsed="false">
      <c r="A419" s="51"/>
      <c r="B419" s="51"/>
      <c r="C419" s="56"/>
      <c r="D419" s="50"/>
      <c r="E419" s="51"/>
    </row>
    <row r="420" customFormat="false" ht="15.75" hidden="false" customHeight="true" outlineLevel="0" collapsed="false">
      <c r="A420" s="51"/>
      <c r="B420" s="51"/>
      <c r="C420" s="56"/>
      <c r="D420" s="50"/>
      <c r="E420" s="51"/>
    </row>
    <row r="421" customFormat="false" ht="15.75" hidden="false" customHeight="true" outlineLevel="0" collapsed="false">
      <c r="A421" s="51"/>
      <c r="B421" s="51"/>
      <c r="C421" s="56"/>
      <c r="D421" s="50"/>
      <c r="E421" s="51"/>
    </row>
    <row r="422" customFormat="false" ht="15.75" hidden="false" customHeight="true" outlineLevel="0" collapsed="false">
      <c r="A422" s="51"/>
      <c r="B422" s="51"/>
      <c r="C422" s="56"/>
      <c r="D422" s="50"/>
      <c r="E422" s="51"/>
    </row>
    <row r="423" customFormat="false" ht="15.75" hidden="false" customHeight="true" outlineLevel="0" collapsed="false">
      <c r="A423" s="51"/>
      <c r="B423" s="51"/>
      <c r="C423" s="56"/>
      <c r="D423" s="50"/>
      <c r="E423" s="51"/>
    </row>
    <row r="424" customFormat="false" ht="15.75" hidden="false" customHeight="true" outlineLevel="0" collapsed="false">
      <c r="A424" s="51"/>
      <c r="B424" s="51"/>
      <c r="C424" s="56"/>
      <c r="D424" s="50"/>
      <c r="E424" s="51"/>
    </row>
    <row r="425" customFormat="false" ht="15.75" hidden="false" customHeight="true" outlineLevel="0" collapsed="false">
      <c r="A425" s="51"/>
      <c r="B425" s="51"/>
      <c r="C425" s="56"/>
      <c r="D425" s="50"/>
      <c r="E425" s="51"/>
    </row>
    <row r="426" customFormat="false" ht="15.75" hidden="false" customHeight="true" outlineLevel="0" collapsed="false">
      <c r="A426" s="51"/>
      <c r="B426" s="51"/>
      <c r="C426" s="56"/>
      <c r="D426" s="50"/>
      <c r="E426" s="51"/>
    </row>
    <row r="427" customFormat="false" ht="15.75" hidden="false" customHeight="true" outlineLevel="0" collapsed="false">
      <c r="A427" s="51"/>
      <c r="B427" s="51"/>
      <c r="C427" s="56"/>
      <c r="D427" s="50"/>
      <c r="E427" s="51"/>
    </row>
    <row r="428" customFormat="false" ht="15.75" hidden="false" customHeight="true" outlineLevel="0" collapsed="false">
      <c r="A428" s="51"/>
      <c r="B428" s="51"/>
      <c r="C428" s="56"/>
      <c r="D428" s="50"/>
      <c r="E428" s="51"/>
    </row>
    <row r="429" customFormat="false" ht="15.75" hidden="false" customHeight="true" outlineLevel="0" collapsed="false">
      <c r="A429" s="51"/>
      <c r="B429" s="51"/>
      <c r="C429" s="56"/>
      <c r="D429" s="50"/>
      <c r="E429" s="51"/>
    </row>
    <row r="430" customFormat="false" ht="15.75" hidden="false" customHeight="true" outlineLevel="0" collapsed="false">
      <c r="A430" s="51"/>
      <c r="B430" s="51"/>
      <c r="C430" s="56"/>
      <c r="D430" s="50"/>
      <c r="E430" s="51"/>
    </row>
    <row r="431" customFormat="false" ht="15.75" hidden="false" customHeight="true" outlineLevel="0" collapsed="false">
      <c r="A431" s="51"/>
      <c r="B431" s="51"/>
      <c r="C431" s="56"/>
      <c r="D431" s="50"/>
      <c r="E431" s="51"/>
    </row>
    <row r="432" customFormat="false" ht="15.75" hidden="false" customHeight="true" outlineLevel="0" collapsed="false">
      <c r="A432" s="51"/>
      <c r="B432" s="51"/>
      <c r="C432" s="56"/>
      <c r="D432" s="50"/>
      <c r="E432" s="51"/>
    </row>
    <row r="433" customFormat="false" ht="15.75" hidden="false" customHeight="true" outlineLevel="0" collapsed="false">
      <c r="A433" s="51"/>
      <c r="B433" s="51"/>
      <c r="C433" s="56"/>
      <c r="D433" s="50"/>
      <c r="E433" s="51"/>
    </row>
    <row r="434" customFormat="false" ht="15.75" hidden="false" customHeight="true" outlineLevel="0" collapsed="false">
      <c r="A434" s="51"/>
      <c r="B434" s="51"/>
      <c r="C434" s="56"/>
      <c r="D434" s="50"/>
      <c r="E434" s="51"/>
    </row>
    <row r="435" customFormat="false" ht="15.75" hidden="false" customHeight="true" outlineLevel="0" collapsed="false">
      <c r="A435" s="51"/>
      <c r="B435" s="51"/>
      <c r="C435" s="56"/>
      <c r="D435" s="50"/>
      <c r="E435" s="51"/>
    </row>
    <row r="436" customFormat="false" ht="15.75" hidden="false" customHeight="true" outlineLevel="0" collapsed="false">
      <c r="A436" s="51"/>
      <c r="B436" s="51"/>
      <c r="C436" s="56"/>
      <c r="D436" s="50"/>
      <c r="E436" s="51"/>
    </row>
    <row r="437" customFormat="false" ht="15.75" hidden="false" customHeight="true" outlineLevel="0" collapsed="false">
      <c r="A437" s="51"/>
      <c r="B437" s="51"/>
      <c r="C437" s="56"/>
      <c r="D437" s="50"/>
      <c r="E437" s="51"/>
    </row>
    <row r="438" customFormat="false" ht="15.75" hidden="false" customHeight="true" outlineLevel="0" collapsed="false">
      <c r="A438" s="51"/>
      <c r="B438" s="51"/>
      <c r="C438" s="56"/>
      <c r="D438" s="50"/>
      <c r="E438" s="51"/>
    </row>
    <row r="439" customFormat="false" ht="15.75" hidden="false" customHeight="true" outlineLevel="0" collapsed="false">
      <c r="A439" s="51"/>
      <c r="B439" s="51"/>
      <c r="C439" s="56"/>
      <c r="D439" s="50"/>
      <c r="E439" s="51"/>
    </row>
    <row r="440" customFormat="false" ht="15.75" hidden="false" customHeight="true" outlineLevel="0" collapsed="false">
      <c r="A440" s="51"/>
      <c r="B440" s="51"/>
      <c r="C440" s="56"/>
      <c r="D440" s="50"/>
      <c r="E440" s="51"/>
    </row>
    <row r="441" customFormat="false" ht="15.75" hidden="false" customHeight="true" outlineLevel="0" collapsed="false">
      <c r="A441" s="51"/>
      <c r="B441" s="51"/>
      <c r="C441" s="56"/>
      <c r="D441" s="50"/>
      <c r="E441" s="51"/>
    </row>
    <row r="442" customFormat="false" ht="15.75" hidden="false" customHeight="true" outlineLevel="0" collapsed="false">
      <c r="A442" s="51"/>
      <c r="B442" s="51"/>
      <c r="C442" s="56"/>
      <c r="D442" s="50"/>
      <c r="E442" s="51"/>
    </row>
    <row r="443" customFormat="false" ht="15.75" hidden="false" customHeight="true" outlineLevel="0" collapsed="false">
      <c r="A443" s="51"/>
      <c r="B443" s="51"/>
      <c r="C443" s="56"/>
      <c r="D443" s="50"/>
      <c r="E443" s="51"/>
    </row>
    <row r="444" customFormat="false" ht="15.75" hidden="false" customHeight="true" outlineLevel="0" collapsed="false">
      <c r="A444" s="51"/>
      <c r="B444" s="51"/>
      <c r="C444" s="56"/>
      <c r="D444" s="50"/>
      <c r="E444" s="51"/>
    </row>
    <row r="445" customFormat="false" ht="15.75" hidden="false" customHeight="true" outlineLevel="0" collapsed="false">
      <c r="A445" s="51"/>
      <c r="B445" s="51"/>
      <c r="C445" s="56"/>
      <c r="D445" s="50"/>
      <c r="E445" s="51"/>
    </row>
    <row r="446" customFormat="false" ht="15.75" hidden="false" customHeight="true" outlineLevel="0" collapsed="false">
      <c r="A446" s="51"/>
      <c r="B446" s="51"/>
      <c r="C446" s="56"/>
      <c r="D446" s="50"/>
      <c r="E446" s="51"/>
    </row>
    <row r="447" customFormat="false" ht="15.75" hidden="false" customHeight="true" outlineLevel="0" collapsed="false">
      <c r="A447" s="51"/>
      <c r="B447" s="51"/>
      <c r="C447" s="56"/>
      <c r="D447" s="50"/>
      <c r="E447" s="51"/>
    </row>
    <row r="448" customFormat="false" ht="15.75" hidden="false" customHeight="true" outlineLevel="0" collapsed="false">
      <c r="A448" s="51"/>
      <c r="B448" s="51"/>
      <c r="C448" s="56"/>
      <c r="D448" s="50"/>
      <c r="E448" s="51"/>
    </row>
    <row r="449" customFormat="false" ht="15.75" hidden="false" customHeight="true" outlineLevel="0" collapsed="false">
      <c r="A449" s="51"/>
      <c r="B449" s="51"/>
      <c r="C449" s="56"/>
      <c r="D449" s="50"/>
      <c r="E449" s="51"/>
    </row>
    <row r="450" customFormat="false" ht="15.75" hidden="false" customHeight="true" outlineLevel="0" collapsed="false">
      <c r="A450" s="51"/>
      <c r="B450" s="51"/>
      <c r="C450" s="56"/>
      <c r="D450" s="50"/>
      <c r="E450" s="51"/>
    </row>
    <row r="451" customFormat="false" ht="15.75" hidden="false" customHeight="true" outlineLevel="0" collapsed="false">
      <c r="A451" s="51"/>
      <c r="B451" s="51"/>
      <c r="C451" s="56"/>
      <c r="D451" s="50"/>
      <c r="E451" s="51"/>
    </row>
    <row r="452" customFormat="false" ht="15.75" hidden="false" customHeight="true" outlineLevel="0" collapsed="false">
      <c r="A452" s="51"/>
      <c r="B452" s="51"/>
      <c r="C452" s="56"/>
      <c r="D452" s="50"/>
      <c r="E452" s="51"/>
    </row>
    <row r="453" customFormat="false" ht="15.75" hidden="false" customHeight="true" outlineLevel="0" collapsed="false">
      <c r="A453" s="51"/>
      <c r="B453" s="51"/>
      <c r="C453" s="56"/>
      <c r="D453" s="50"/>
      <c r="E453" s="51"/>
    </row>
    <row r="454" customFormat="false" ht="15.75" hidden="false" customHeight="true" outlineLevel="0" collapsed="false">
      <c r="A454" s="51"/>
      <c r="B454" s="51"/>
      <c r="C454" s="56"/>
      <c r="D454" s="50"/>
      <c r="E454" s="51"/>
    </row>
    <row r="455" customFormat="false" ht="15.75" hidden="false" customHeight="true" outlineLevel="0" collapsed="false">
      <c r="A455" s="51"/>
      <c r="B455" s="51"/>
      <c r="C455" s="56"/>
      <c r="D455" s="50"/>
      <c r="E455" s="51"/>
    </row>
    <row r="456" customFormat="false" ht="15.75" hidden="false" customHeight="true" outlineLevel="0" collapsed="false">
      <c r="A456" s="51"/>
      <c r="B456" s="51"/>
      <c r="C456" s="56"/>
      <c r="D456" s="50"/>
      <c r="E456" s="51"/>
    </row>
    <row r="457" customFormat="false" ht="15.75" hidden="false" customHeight="true" outlineLevel="0" collapsed="false">
      <c r="A457" s="51"/>
      <c r="B457" s="51"/>
      <c r="C457" s="56"/>
      <c r="D457" s="50"/>
      <c r="E457" s="51"/>
    </row>
    <row r="458" customFormat="false" ht="15.75" hidden="false" customHeight="true" outlineLevel="0" collapsed="false">
      <c r="A458" s="51"/>
      <c r="B458" s="51"/>
      <c r="C458" s="56"/>
      <c r="D458" s="50"/>
      <c r="E458" s="51"/>
    </row>
    <row r="459" customFormat="false" ht="15.75" hidden="false" customHeight="true" outlineLevel="0" collapsed="false">
      <c r="A459" s="51"/>
      <c r="B459" s="51"/>
      <c r="C459" s="56"/>
      <c r="D459" s="50"/>
      <c r="E459" s="51"/>
    </row>
    <row r="460" customFormat="false" ht="15.75" hidden="false" customHeight="true" outlineLevel="0" collapsed="false">
      <c r="A460" s="51"/>
      <c r="B460" s="51"/>
      <c r="C460" s="56"/>
      <c r="D460" s="50"/>
      <c r="E460" s="51"/>
    </row>
    <row r="461" customFormat="false" ht="15.75" hidden="false" customHeight="true" outlineLevel="0" collapsed="false">
      <c r="A461" s="51"/>
      <c r="B461" s="51"/>
      <c r="C461" s="56"/>
      <c r="D461" s="50"/>
      <c r="E461" s="51"/>
    </row>
    <row r="462" customFormat="false" ht="15.75" hidden="false" customHeight="true" outlineLevel="0" collapsed="false">
      <c r="A462" s="51"/>
      <c r="B462" s="51"/>
      <c r="C462" s="56"/>
      <c r="D462" s="50"/>
      <c r="E462" s="51"/>
    </row>
    <row r="463" customFormat="false" ht="15.75" hidden="false" customHeight="true" outlineLevel="0" collapsed="false">
      <c r="A463" s="51"/>
      <c r="B463" s="51"/>
      <c r="C463" s="56"/>
      <c r="D463" s="50"/>
      <c r="E463" s="51"/>
    </row>
    <row r="464" customFormat="false" ht="15.75" hidden="false" customHeight="true" outlineLevel="0" collapsed="false">
      <c r="A464" s="51"/>
      <c r="B464" s="51"/>
      <c r="C464" s="56"/>
      <c r="D464" s="50"/>
      <c r="E464" s="51"/>
    </row>
    <row r="465" customFormat="false" ht="15.75" hidden="false" customHeight="true" outlineLevel="0" collapsed="false">
      <c r="A465" s="51"/>
      <c r="B465" s="51"/>
      <c r="C465" s="56"/>
      <c r="D465" s="50"/>
      <c r="E465" s="51"/>
    </row>
    <row r="466" customFormat="false" ht="15.75" hidden="false" customHeight="true" outlineLevel="0" collapsed="false">
      <c r="A466" s="51"/>
      <c r="B466" s="51"/>
      <c r="C466" s="56"/>
      <c r="D466" s="50"/>
      <c r="E466" s="51"/>
    </row>
    <row r="467" customFormat="false" ht="15.75" hidden="false" customHeight="true" outlineLevel="0" collapsed="false">
      <c r="A467" s="51"/>
      <c r="B467" s="51"/>
      <c r="C467" s="56"/>
      <c r="D467" s="50"/>
      <c r="E467" s="51"/>
    </row>
    <row r="468" customFormat="false" ht="15.75" hidden="false" customHeight="true" outlineLevel="0" collapsed="false">
      <c r="A468" s="51"/>
      <c r="B468" s="51"/>
      <c r="C468" s="56"/>
      <c r="D468" s="50"/>
      <c r="E468" s="51"/>
    </row>
    <row r="469" customFormat="false" ht="15.75" hidden="false" customHeight="true" outlineLevel="0" collapsed="false">
      <c r="A469" s="51"/>
      <c r="B469" s="51"/>
      <c r="C469" s="56"/>
      <c r="D469" s="50"/>
      <c r="E469" s="51"/>
    </row>
    <row r="470" customFormat="false" ht="15.75" hidden="false" customHeight="true" outlineLevel="0" collapsed="false">
      <c r="A470" s="51"/>
      <c r="B470" s="51"/>
      <c r="C470" s="56"/>
      <c r="D470" s="50"/>
      <c r="E470" s="51"/>
    </row>
    <row r="471" customFormat="false" ht="15.75" hidden="false" customHeight="true" outlineLevel="0" collapsed="false">
      <c r="A471" s="51"/>
      <c r="B471" s="51"/>
      <c r="C471" s="56"/>
      <c r="D471" s="50"/>
      <c r="E471" s="51"/>
    </row>
    <row r="472" customFormat="false" ht="15.75" hidden="false" customHeight="true" outlineLevel="0" collapsed="false">
      <c r="A472" s="51"/>
      <c r="B472" s="51"/>
      <c r="C472" s="56"/>
      <c r="D472" s="50"/>
      <c r="E472" s="51"/>
    </row>
    <row r="473" customFormat="false" ht="15.75" hidden="false" customHeight="true" outlineLevel="0" collapsed="false">
      <c r="A473" s="51"/>
      <c r="B473" s="51"/>
      <c r="C473" s="56"/>
      <c r="D473" s="50"/>
      <c r="E473" s="51"/>
    </row>
    <row r="474" customFormat="false" ht="15.75" hidden="false" customHeight="true" outlineLevel="0" collapsed="false">
      <c r="A474" s="51"/>
      <c r="B474" s="51"/>
      <c r="C474" s="56"/>
      <c r="D474" s="50"/>
      <c r="E474" s="51"/>
    </row>
    <row r="475" customFormat="false" ht="15.75" hidden="false" customHeight="true" outlineLevel="0" collapsed="false">
      <c r="A475" s="51"/>
      <c r="B475" s="51"/>
      <c r="C475" s="56"/>
      <c r="D475" s="50"/>
      <c r="E475" s="51"/>
    </row>
    <row r="476" customFormat="false" ht="15.75" hidden="false" customHeight="true" outlineLevel="0" collapsed="false">
      <c r="A476" s="51"/>
      <c r="B476" s="51"/>
      <c r="C476" s="56"/>
      <c r="D476" s="50"/>
      <c r="E476" s="51"/>
    </row>
    <row r="477" customFormat="false" ht="15.75" hidden="false" customHeight="true" outlineLevel="0" collapsed="false">
      <c r="A477" s="51"/>
      <c r="B477" s="51"/>
      <c r="C477" s="56"/>
      <c r="D477" s="50"/>
      <c r="E477" s="51"/>
    </row>
    <row r="478" customFormat="false" ht="15.75" hidden="false" customHeight="true" outlineLevel="0" collapsed="false">
      <c r="A478" s="51"/>
      <c r="B478" s="51"/>
      <c r="C478" s="56"/>
      <c r="D478" s="50"/>
      <c r="E478" s="51"/>
    </row>
    <row r="479" customFormat="false" ht="15.75" hidden="false" customHeight="true" outlineLevel="0" collapsed="false">
      <c r="A479" s="51"/>
      <c r="B479" s="51"/>
      <c r="C479" s="56"/>
      <c r="D479" s="50"/>
      <c r="E479" s="51"/>
    </row>
    <row r="480" customFormat="false" ht="15.75" hidden="false" customHeight="true" outlineLevel="0" collapsed="false">
      <c r="A480" s="51"/>
      <c r="B480" s="51"/>
      <c r="C480" s="56"/>
      <c r="D480" s="50"/>
      <c r="E480" s="51"/>
    </row>
    <row r="481" customFormat="false" ht="15.75" hidden="false" customHeight="true" outlineLevel="0" collapsed="false">
      <c r="A481" s="51"/>
      <c r="B481" s="51"/>
      <c r="C481" s="56"/>
      <c r="D481" s="50"/>
      <c r="E481" s="51"/>
    </row>
    <row r="482" customFormat="false" ht="15.75" hidden="false" customHeight="true" outlineLevel="0" collapsed="false">
      <c r="A482" s="51"/>
      <c r="B482" s="51"/>
      <c r="C482" s="56"/>
      <c r="D482" s="50"/>
      <c r="E482" s="51"/>
    </row>
    <row r="483" customFormat="false" ht="15.75" hidden="false" customHeight="true" outlineLevel="0" collapsed="false">
      <c r="A483" s="51"/>
      <c r="B483" s="51"/>
      <c r="C483" s="56"/>
      <c r="D483" s="50"/>
      <c r="E483" s="51"/>
    </row>
    <row r="484" customFormat="false" ht="15.75" hidden="false" customHeight="true" outlineLevel="0" collapsed="false">
      <c r="A484" s="51"/>
      <c r="B484" s="51"/>
      <c r="C484" s="56"/>
      <c r="D484" s="50"/>
      <c r="E484" s="51"/>
    </row>
    <row r="485" customFormat="false" ht="15.75" hidden="false" customHeight="true" outlineLevel="0" collapsed="false">
      <c r="A485" s="51"/>
      <c r="B485" s="51"/>
      <c r="C485" s="56"/>
      <c r="D485" s="50"/>
      <c r="E485" s="51"/>
    </row>
    <row r="486" customFormat="false" ht="15.75" hidden="false" customHeight="true" outlineLevel="0" collapsed="false">
      <c r="A486" s="51"/>
      <c r="B486" s="51"/>
      <c r="C486" s="56"/>
      <c r="D486" s="50"/>
      <c r="E486" s="51"/>
    </row>
    <row r="487" customFormat="false" ht="15.75" hidden="false" customHeight="true" outlineLevel="0" collapsed="false">
      <c r="A487" s="51"/>
      <c r="B487" s="51"/>
      <c r="C487" s="56"/>
      <c r="D487" s="50"/>
      <c r="E487" s="51"/>
    </row>
    <row r="488" customFormat="false" ht="15.75" hidden="false" customHeight="true" outlineLevel="0" collapsed="false">
      <c r="A488" s="51"/>
      <c r="B488" s="51"/>
      <c r="C488" s="56"/>
      <c r="D488" s="50"/>
      <c r="E488" s="51"/>
    </row>
    <row r="489" customFormat="false" ht="15.75" hidden="false" customHeight="true" outlineLevel="0" collapsed="false">
      <c r="A489" s="51"/>
      <c r="B489" s="51"/>
      <c r="C489" s="56"/>
      <c r="D489" s="50"/>
      <c r="E489" s="51"/>
    </row>
    <row r="490" customFormat="false" ht="15.75" hidden="false" customHeight="true" outlineLevel="0" collapsed="false">
      <c r="A490" s="51"/>
      <c r="B490" s="51"/>
      <c r="C490" s="56"/>
      <c r="D490" s="50"/>
      <c r="E490" s="51"/>
    </row>
    <row r="491" customFormat="false" ht="15.75" hidden="false" customHeight="true" outlineLevel="0" collapsed="false">
      <c r="A491" s="51"/>
      <c r="B491" s="51"/>
      <c r="C491" s="56"/>
      <c r="D491" s="50"/>
      <c r="E491" s="51"/>
    </row>
    <row r="492" customFormat="false" ht="15.75" hidden="false" customHeight="true" outlineLevel="0" collapsed="false">
      <c r="A492" s="51"/>
      <c r="B492" s="51"/>
      <c r="C492" s="56"/>
      <c r="D492" s="50"/>
      <c r="E492" s="51"/>
    </row>
    <row r="493" customFormat="false" ht="15.75" hidden="false" customHeight="true" outlineLevel="0" collapsed="false">
      <c r="A493" s="51"/>
      <c r="B493" s="51"/>
      <c r="C493" s="56"/>
      <c r="D493" s="50"/>
      <c r="E493" s="51"/>
    </row>
    <row r="494" customFormat="false" ht="15.75" hidden="false" customHeight="true" outlineLevel="0" collapsed="false">
      <c r="A494" s="51"/>
      <c r="B494" s="51"/>
      <c r="C494" s="56"/>
      <c r="D494" s="50"/>
      <c r="E494" s="51"/>
    </row>
    <row r="495" customFormat="false" ht="15.75" hidden="false" customHeight="true" outlineLevel="0" collapsed="false">
      <c r="A495" s="51"/>
      <c r="B495" s="51"/>
      <c r="C495" s="56"/>
      <c r="D495" s="50"/>
      <c r="E495" s="51"/>
    </row>
    <row r="496" customFormat="false" ht="15.75" hidden="false" customHeight="true" outlineLevel="0" collapsed="false">
      <c r="A496" s="51"/>
      <c r="B496" s="51"/>
      <c r="C496" s="56"/>
      <c r="D496" s="50"/>
      <c r="E496" s="51"/>
    </row>
    <row r="497" customFormat="false" ht="15.75" hidden="false" customHeight="true" outlineLevel="0" collapsed="false">
      <c r="A497" s="51"/>
      <c r="B497" s="51"/>
      <c r="C497" s="56"/>
      <c r="D497" s="50"/>
      <c r="E497" s="51"/>
    </row>
    <row r="498" customFormat="false" ht="15.75" hidden="false" customHeight="true" outlineLevel="0" collapsed="false">
      <c r="A498" s="51"/>
      <c r="B498" s="51"/>
      <c r="C498" s="56"/>
      <c r="D498" s="50"/>
      <c r="E498" s="51"/>
    </row>
    <row r="499" customFormat="false" ht="15.75" hidden="false" customHeight="true" outlineLevel="0" collapsed="false">
      <c r="A499" s="51"/>
      <c r="B499" s="51"/>
      <c r="C499" s="56"/>
      <c r="D499" s="50"/>
      <c r="E499" s="51"/>
    </row>
    <row r="500" customFormat="false" ht="15.75" hidden="false" customHeight="true" outlineLevel="0" collapsed="false">
      <c r="A500" s="51"/>
      <c r="B500" s="51"/>
      <c r="C500" s="56"/>
      <c r="D500" s="50"/>
      <c r="E500" s="51"/>
    </row>
    <row r="501" customFormat="false" ht="15.75" hidden="false" customHeight="true" outlineLevel="0" collapsed="false">
      <c r="A501" s="51"/>
      <c r="B501" s="51"/>
      <c r="C501" s="56"/>
      <c r="D501" s="50"/>
      <c r="E501" s="51"/>
    </row>
    <row r="502" customFormat="false" ht="15.75" hidden="false" customHeight="true" outlineLevel="0" collapsed="false">
      <c r="A502" s="51"/>
      <c r="B502" s="51"/>
      <c r="C502" s="56"/>
      <c r="D502" s="50"/>
      <c r="E502" s="51"/>
    </row>
    <row r="503" customFormat="false" ht="15.75" hidden="false" customHeight="true" outlineLevel="0" collapsed="false">
      <c r="A503" s="51"/>
      <c r="B503" s="51"/>
      <c r="C503" s="56"/>
      <c r="D503" s="50"/>
      <c r="E503" s="51"/>
    </row>
    <row r="504" customFormat="false" ht="15.75" hidden="false" customHeight="true" outlineLevel="0" collapsed="false">
      <c r="A504" s="51"/>
      <c r="B504" s="51"/>
      <c r="C504" s="56"/>
      <c r="D504" s="50"/>
      <c r="E504" s="51"/>
    </row>
    <row r="505" customFormat="false" ht="15.75" hidden="false" customHeight="true" outlineLevel="0" collapsed="false">
      <c r="A505" s="51"/>
      <c r="B505" s="51"/>
      <c r="C505" s="56"/>
      <c r="D505" s="50"/>
      <c r="E505" s="51"/>
    </row>
    <row r="506" customFormat="false" ht="15.75" hidden="false" customHeight="true" outlineLevel="0" collapsed="false">
      <c r="A506" s="51"/>
      <c r="B506" s="51"/>
      <c r="C506" s="56"/>
      <c r="D506" s="50"/>
      <c r="E506" s="51"/>
    </row>
    <row r="507" customFormat="false" ht="15.75" hidden="false" customHeight="true" outlineLevel="0" collapsed="false">
      <c r="A507" s="51"/>
      <c r="B507" s="51"/>
      <c r="C507" s="56"/>
      <c r="D507" s="50"/>
      <c r="E507" s="51"/>
    </row>
    <row r="508" customFormat="false" ht="15.75" hidden="false" customHeight="true" outlineLevel="0" collapsed="false">
      <c r="A508" s="51"/>
      <c r="B508" s="51"/>
      <c r="C508" s="56"/>
      <c r="D508" s="50"/>
      <c r="E508" s="51"/>
    </row>
    <row r="509" customFormat="false" ht="15.75" hidden="false" customHeight="true" outlineLevel="0" collapsed="false">
      <c r="A509" s="51"/>
      <c r="B509" s="51"/>
      <c r="C509" s="56"/>
      <c r="D509" s="50"/>
      <c r="E509" s="51"/>
    </row>
    <row r="510" customFormat="false" ht="15.75" hidden="false" customHeight="true" outlineLevel="0" collapsed="false">
      <c r="A510" s="51"/>
      <c r="B510" s="51"/>
      <c r="C510" s="56"/>
      <c r="D510" s="50"/>
      <c r="E510" s="51"/>
    </row>
    <row r="511" customFormat="false" ht="15.75" hidden="false" customHeight="true" outlineLevel="0" collapsed="false">
      <c r="A511" s="51"/>
      <c r="B511" s="51"/>
      <c r="C511" s="56"/>
      <c r="D511" s="50"/>
      <c r="E511" s="51"/>
    </row>
    <row r="512" customFormat="false" ht="15.75" hidden="false" customHeight="true" outlineLevel="0" collapsed="false">
      <c r="A512" s="51"/>
      <c r="B512" s="51"/>
      <c r="C512" s="56"/>
      <c r="D512" s="50"/>
      <c r="E512" s="51"/>
    </row>
    <row r="513" customFormat="false" ht="15.75" hidden="false" customHeight="true" outlineLevel="0" collapsed="false">
      <c r="A513" s="51"/>
      <c r="B513" s="51"/>
      <c r="C513" s="56"/>
      <c r="D513" s="50"/>
      <c r="E513" s="51"/>
    </row>
    <row r="514" customFormat="false" ht="15.75" hidden="false" customHeight="true" outlineLevel="0" collapsed="false">
      <c r="A514" s="51"/>
      <c r="B514" s="51"/>
      <c r="C514" s="56"/>
      <c r="D514" s="50"/>
      <c r="E514" s="51"/>
    </row>
    <row r="515" customFormat="false" ht="15.75" hidden="false" customHeight="true" outlineLevel="0" collapsed="false">
      <c r="A515" s="51"/>
      <c r="B515" s="51"/>
      <c r="C515" s="56"/>
      <c r="D515" s="50"/>
      <c r="E515" s="51"/>
    </row>
    <row r="516" customFormat="false" ht="15.75" hidden="false" customHeight="true" outlineLevel="0" collapsed="false">
      <c r="A516" s="51"/>
      <c r="B516" s="51"/>
      <c r="C516" s="56"/>
      <c r="D516" s="50"/>
      <c r="E516" s="51"/>
    </row>
    <row r="517" customFormat="false" ht="15.75" hidden="false" customHeight="true" outlineLevel="0" collapsed="false">
      <c r="A517" s="51"/>
      <c r="B517" s="51"/>
      <c r="C517" s="56"/>
      <c r="D517" s="50"/>
      <c r="E517" s="51"/>
    </row>
    <row r="518" customFormat="false" ht="15.75" hidden="false" customHeight="true" outlineLevel="0" collapsed="false">
      <c r="A518" s="51"/>
      <c r="B518" s="51"/>
      <c r="C518" s="56"/>
      <c r="D518" s="50"/>
      <c r="E518" s="51"/>
    </row>
    <row r="519" customFormat="false" ht="15.75" hidden="false" customHeight="true" outlineLevel="0" collapsed="false">
      <c r="A519" s="51"/>
      <c r="B519" s="51"/>
      <c r="C519" s="56"/>
      <c r="D519" s="50"/>
      <c r="E519" s="51"/>
    </row>
    <row r="520" customFormat="false" ht="15.75" hidden="false" customHeight="true" outlineLevel="0" collapsed="false">
      <c r="A520" s="51"/>
      <c r="B520" s="51"/>
      <c r="C520" s="56"/>
      <c r="D520" s="50"/>
      <c r="E520" s="51"/>
    </row>
    <row r="521" customFormat="false" ht="15.75" hidden="false" customHeight="true" outlineLevel="0" collapsed="false">
      <c r="A521" s="51"/>
      <c r="B521" s="51"/>
      <c r="C521" s="56"/>
      <c r="D521" s="50"/>
      <c r="E521" s="51"/>
    </row>
    <row r="522" customFormat="false" ht="15.75" hidden="false" customHeight="true" outlineLevel="0" collapsed="false">
      <c r="A522" s="51"/>
      <c r="B522" s="51"/>
      <c r="C522" s="56"/>
      <c r="D522" s="50"/>
      <c r="E522" s="51"/>
    </row>
    <row r="523" customFormat="false" ht="15.75" hidden="false" customHeight="true" outlineLevel="0" collapsed="false">
      <c r="A523" s="51"/>
      <c r="B523" s="51"/>
      <c r="C523" s="56"/>
      <c r="D523" s="50"/>
      <c r="E523" s="51"/>
    </row>
    <row r="524" customFormat="false" ht="15.75" hidden="false" customHeight="true" outlineLevel="0" collapsed="false">
      <c r="A524" s="51"/>
      <c r="B524" s="51"/>
      <c r="C524" s="56"/>
      <c r="D524" s="50"/>
      <c r="E524" s="51"/>
    </row>
    <row r="525" customFormat="false" ht="15.75" hidden="false" customHeight="true" outlineLevel="0" collapsed="false">
      <c r="A525" s="51"/>
      <c r="B525" s="51"/>
      <c r="C525" s="56"/>
      <c r="D525" s="50"/>
      <c r="E525" s="51"/>
    </row>
    <row r="526" customFormat="false" ht="15.75" hidden="false" customHeight="true" outlineLevel="0" collapsed="false">
      <c r="A526" s="51"/>
      <c r="B526" s="51"/>
      <c r="C526" s="56"/>
      <c r="D526" s="50"/>
      <c r="E526" s="51"/>
    </row>
    <row r="527" customFormat="false" ht="15.75" hidden="false" customHeight="true" outlineLevel="0" collapsed="false">
      <c r="A527" s="51"/>
      <c r="B527" s="51"/>
      <c r="C527" s="56"/>
      <c r="D527" s="50"/>
      <c r="E527" s="51"/>
    </row>
    <row r="528" customFormat="false" ht="15.75" hidden="false" customHeight="true" outlineLevel="0" collapsed="false">
      <c r="A528" s="51"/>
      <c r="B528" s="51"/>
      <c r="C528" s="56"/>
      <c r="D528" s="50"/>
      <c r="E528" s="51"/>
    </row>
    <row r="529" customFormat="false" ht="15.75" hidden="false" customHeight="true" outlineLevel="0" collapsed="false">
      <c r="A529" s="51"/>
      <c r="B529" s="51"/>
      <c r="C529" s="56"/>
      <c r="D529" s="50"/>
      <c r="E529" s="51"/>
    </row>
    <row r="530" customFormat="false" ht="15.75" hidden="false" customHeight="true" outlineLevel="0" collapsed="false">
      <c r="A530" s="51"/>
      <c r="B530" s="51"/>
      <c r="C530" s="56"/>
      <c r="D530" s="50"/>
      <c r="E530" s="51"/>
    </row>
    <row r="531" customFormat="false" ht="15.75" hidden="false" customHeight="true" outlineLevel="0" collapsed="false">
      <c r="A531" s="51"/>
      <c r="B531" s="51"/>
      <c r="C531" s="56"/>
      <c r="D531" s="50"/>
      <c r="E531" s="51"/>
    </row>
    <row r="532" customFormat="false" ht="15.75" hidden="false" customHeight="true" outlineLevel="0" collapsed="false">
      <c r="A532" s="51"/>
      <c r="B532" s="51"/>
      <c r="C532" s="56"/>
      <c r="D532" s="50"/>
      <c r="E532" s="51"/>
    </row>
    <row r="533" customFormat="false" ht="15.75" hidden="false" customHeight="true" outlineLevel="0" collapsed="false">
      <c r="A533" s="51"/>
      <c r="B533" s="51"/>
      <c r="C533" s="56"/>
      <c r="D533" s="50"/>
      <c r="E533" s="51"/>
    </row>
    <row r="534" customFormat="false" ht="15.75" hidden="false" customHeight="true" outlineLevel="0" collapsed="false">
      <c r="A534" s="51"/>
      <c r="B534" s="51"/>
      <c r="C534" s="56"/>
      <c r="D534" s="50"/>
      <c r="E534" s="51"/>
    </row>
    <row r="535" customFormat="false" ht="15.75" hidden="false" customHeight="true" outlineLevel="0" collapsed="false">
      <c r="A535" s="51"/>
      <c r="B535" s="51"/>
      <c r="C535" s="56"/>
      <c r="D535" s="50"/>
      <c r="E535" s="51"/>
    </row>
    <row r="536" customFormat="false" ht="15.75" hidden="false" customHeight="true" outlineLevel="0" collapsed="false">
      <c r="A536" s="51"/>
      <c r="B536" s="51"/>
      <c r="C536" s="56"/>
      <c r="D536" s="50"/>
      <c r="E536" s="51"/>
    </row>
    <row r="537" customFormat="false" ht="15.75" hidden="false" customHeight="true" outlineLevel="0" collapsed="false">
      <c r="A537" s="51"/>
      <c r="B537" s="51"/>
      <c r="C537" s="56"/>
      <c r="D537" s="50"/>
      <c r="E537" s="51"/>
    </row>
    <row r="538" customFormat="false" ht="15.75" hidden="false" customHeight="true" outlineLevel="0" collapsed="false">
      <c r="A538" s="51"/>
      <c r="B538" s="51"/>
      <c r="C538" s="56"/>
      <c r="D538" s="50"/>
      <c r="E538" s="51"/>
    </row>
    <row r="539" customFormat="false" ht="15.75" hidden="false" customHeight="true" outlineLevel="0" collapsed="false">
      <c r="A539" s="51"/>
      <c r="B539" s="51"/>
      <c r="C539" s="56"/>
      <c r="D539" s="50"/>
      <c r="E539" s="51"/>
    </row>
    <row r="540" customFormat="false" ht="15.75" hidden="false" customHeight="true" outlineLevel="0" collapsed="false">
      <c r="A540" s="51"/>
      <c r="B540" s="51"/>
      <c r="C540" s="56"/>
      <c r="D540" s="50"/>
      <c r="E540" s="51"/>
    </row>
    <row r="541" customFormat="false" ht="15.75" hidden="false" customHeight="true" outlineLevel="0" collapsed="false">
      <c r="A541" s="51"/>
      <c r="B541" s="51"/>
      <c r="C541" s="56"/>
      <c r="D541" s="50"/>
      <c r="E541" s="51"/>
    </row>
    <row r="542" customFormat="false" ht="15.75" hidden="false" customHeight="true" outlineLevel="0" collapsed="false">
      <c r="A542" s="51"/>
      <c r="B542" s="51"/>
      <c r="C542" s="56"/>
      <c r="D542" s="50"/>
      <c r="E542" s="51"/>
    </row>
    <row r="543" customFormat="false" ht="15.75" hidden="false" customHeight="true" outlineLevel="0" collapsed="false">
      <c r="A543" s="51"/>
      <c r="B543" s="51"/>
      <c r="C543" s="56"/>
      <c r="D543" s="50"/>
      <c r="E543" s="51"/>
    </row>
    <row r="544" customFormat="false" ht="15.75" hidden="false" customHeight="true" outlineLevel="0" collapsed="false">
      <c r="A544" s="51"/>
      <c r="B544" s="51"/>
      <c r="C544" s="56"/>
      <c r="D544" s="50"/>
      <c r="E544" s="51"/>
    </row>
    <row r="545" customFormat="false" ht="15.75" hidden="false" customHeight="true" outlineLevel="0" collapsed="false">
      <c r="A545" s="51"/>
      <c r="B545" s="51"/>
      <c r="C545" s="56"/>
      <c r="D545" s="50"/>
      <c r="E545" s="51"/>
    </row>
    <row r="546" customFormat="false" ht="15.75" hidden="false" customHeight="true" outlineLevel="0" collapsed="false">
      <c r="A546" s="51"/>
      <c r="B546" s="51"/>
      <c r="C546" s="56"/>
      <c r="D546" s="50"/>
      <c r="E546" s="51"/>
    </row>
    <row r="547" customFormat="false" ht="15.75" hidden="false" customHeight="true" outlineLevel="0" collapsed="false">
      <c r="A547" s="51"/>
      <c r="B547" s="51"/>
      <c r="C547" s="56"/>
      <c r="D547" s="50"/>
      <c r="E547" s="51"/>
    </row>
    <row r="548" customFormat="false" ht="15.75" hidden="false" customHeight="true" outlineLevel="0" collapsed="false">
      <c r="A548" s="51"/>
      <c r="B548" s="51"/>
      <c r="C548" s="56"/>
      <c r="D548" s="50"/>
      <c r="E548" s="51"/>
    </row>
    <row r="549" customFormat="false" ht="15.75" hidden="false" customHeight="true" outlineLevel="0" collapsed="false">
      <c r="A549" s="51"/>
      <c r="B549" s="51"/>
      <c r="C549" s="56"/>
      <c r="D549" s="50"/>
      <c r="E549" s="51"/>
    </row>
    <row r="550" customFormat="false" ht="15.75" hidden="false" customHeight="true" outlineLevel="0" collapsed="false">
      <c r="A550" s="51"/>
      <c r="B550" s="51"/>
      <c r="C550" s="56"/>
      <c r="D550" s="50"/>
      <c r="E550" s="51"/>
    </row>
    <row r="551" customFormat="false" ht="15.75" hidden="false" customHeight="true" outlineLevel="0" collapsed="false">
      <c r="A551" s="51"/>
      <c r="B551" s="51"/>
      <c r="C551" s="56"/>
      <c r="D551" s="50"/>
      <c r="E551" s="51"/>
    </row>
    <row r="552" customFormat="false" ht="15.75" hidden="false" customHeight="true" outlineLevel="0" collapsed="false">
      <c r="A552" s="51"/>
      <c r="B552" s="51"/>
      <c r="C552" s="56"/>
      <c r="D552" s="50"/>
      <c r="E552" s="51"/>
    </row>
    <row r="553" customFormat="false" ht="15.75" hidden="false" customHeight="true" outlineLevel="0" collapsed="false">
      <c r="A553" s="51"/>
      <c r="B553" s="51"/>
      <c r="C553" s="56"/>
      <c r="D553" s="50"/>
      <c r="E553" s="51"/>
    </row>
    <row r="554" customFormat="false" ht="15.75" hidden="false" customHeight="true" outlineLevel="0" collapsed="false">
      <c r="A554" s="51"/>
      <c r="B554" s="51"/>
      <c r="C554" s="56"/>
      <c r="D554" s="50"/>
      <c r="E554" s="51"/>
    </row>
    <row r="555" customFormat="false" ht="15.75" hidden="false" customHeight="true" outlineLevel="0" collapsed="false">
      <c r="A555" s="51"/>
      <c r="B555" s="51"/>
      <c r="C555" s="56"/>
      <c r="D555" s="50"/>
      <c r="E555" s="51"/>
    </row>
    <row r="556" customFormat="false" ht="15.75" hidden="false" customHeight="true" outlineLevel="0" collapsed="false">
      <c r="A556" s="51"/>
      <c r="B556" s="51"/>
      <c r="C556" s="56"/>
      <c r="D556" s="50"/>
      <c r="E556" s="51"/>
    </row>
    <row r="557" customFormat="false" ht="15.75" hidden="false" customHeight="true" outlineLevel="0" collapsed="false">
      <c r="A557" s="51"/>
      <c r="B557" s="51"/>
      <c r="C557" s="56"/>
      <c r="D557" s="50"/>
      <c r="E557" s="51"/>
    </row>
    <row r="558" customFormat="false" ht="15.75" hidden="false" customHeight="true" outlineLevel="0" collapsed="false">
      <c r="A558" s="51"/>
      <c r="B558" s="51"/>
      <c r="C558" s="56"/>
      <c r="D558" s="50"/>
      <c r="E558" s="51"/>
    </row>
    <row r="559" customFormat="false" ht="15.75" hidden="false" customHeight="true" outlineLevel="0" collapsed="false">
      <c r="A559" s="51"/>
      <c r="B559" s="51"/>
      <c r="C559" s="56"/>
      <c r="D559" s="50"/>
      <c r="E559" s="51"/>
    </row>
    <row r="560" customFormat="false" ht="15.75" hidden="false" customHeight="true" outlineLevel="0" collapsed="false">
      <c r="A560" s="51"/>
      <c r="B560" s="51"/>
      <c r="C560" s="56"/>
      <c r="D560" s="50"/>
      <c r="E560" s="51"/>
    </row>
    <row r="561" customFormat="false" ht="15.75" hidden="false" customHeight="true" outlineLevel="0" collapsed="false">
      <c r="A561" s="51"/>
      <c r="B561" s="51"/>
      <c r="C561" s="56"/>
      <c r="D561" s="50"/>
      <c r="E561" s="51"/>
    </row>
    <row r="562" customFormat="false" ht="15.75" hidden="false" customHeight="true" outlineLevel="0" collapsed="false">
      <c r="A562" s="51"/>
      <c r="B562" s="51"/>
      <c r="C562" s="56"/>
      <c r="D562" s="50"/>
      <c r="E562" s="51"/>
    </row>
    <row r="563" customFormat="false" ht="15.75" hidden="false" customHeight="true" outlineLevel="0" collapsed="false">
      <c r="A563" s="51"/>
      <c r="B563" s="51"/>
      <c r="C563" s="56"/>
      <c r="D563" s="50"/>
      <c r="E563" s="51"/>
    </row>
    <row r="564" customFormat="false" ht="15.75" hidden="false" customHeight="true" outlineLevel="0" collapsed="false">
      <c r="A564" s="51"/>
      <c r="B564" s="51"/>
      <c r="C564" s="56"/>
      <c r="D564" s="50"/>
      <c r="E564" s="51"/>
    </row>
    <row r="565" customFormat="false" ht="15.75" hidden="false" customHeight="true" outlineLevel="0" collapsed="false">
      <c r="A565" s="51"/>
      <c r="B565" s="51"/>
      <c r="C565" s="56"/>
      <c r="D565" s="50"/>
      <c r="E565" s="51"/>
    </row>
    <row r="566" customFormat="false" ht="15.75" hidden="false" customHeight="true" outlineLevel="0" collapsed="false">
      <c r="A566" s="51"/>
      <c r="B566" s="51"/>
      <c r="C566" s="56"/>
      <c r="D566" s="50"/>
      <c r="E566" s="51"/>
    </row>
    <row r="567" customFormat="false" ht="15.75" hidden="false" customHeight="true" outlineLevel="0" collapsed="false">
      <c r="A567" s="51"/>
      <c r="B567" s="51"/>
      <c r="C567" s="56"/>
      <c r="D567" s="50"/>
      <c r="E567" s="51"/>
    </row>
    <row r="568" customFormat="false" ht="15.75" hidden="false" customHeight="true" outlineLevel="0" collapsed="false">
      <c r="A568" s="51"/>
      <c r="B568" s="51"/>
      <c r="C568" s="56"/>
      <c r="D568" s="50"/>
      <c r="E568" s="51"/>
    </row>
    <row r="569" customFormat="false" ht="15.75" hidden="false" customHeight="true" outlineLevel="0" collapsed="false">
      <c r="A569" s="51"/>
      <c r="B569" s="51"/>
      <c r="C569" s="56"/>
      <c r="D569" s="50"/>
      <c r="E569" s="51"/>
    </row>
    <row r="570" customFormat="false" ht="15.75" hidden="false" customHeight="true" outlineLevel="0" collapsed="false">
      <c r="A570" s="51"/>
      <c r="B570" s="51"/>
      <c r="C570" s="56"/>
      <c r="D570" s="50"/>
      <c r="E570" s="51"/>
    </row>
    <row r="571" customFormat="false" ht="15.75" hidden="false" customHeight="true" outlineLevel="0" collapsed="false">
      <c r="A571" s="51"/>
      <c r="B571" s="51"/>
      <c r="C571" s="56"/>
      <c r="D571" s="50"/>
      <c r="E571" s="51"/>
    </row>
    <row r="572" customFormat="false" ht="15.75" hidden="false" customHeight="true" outlineLevel="0" collapsed="false">
      <c r="A572" s="51"/>
      <c r="B572" s="51"/>
      <c r="C572" s="56"/>
      <c r="D572" s="50"/>
      <c r="E572" s="51"/>
    </row>
    <row r="573" customFormat="false" ht="15.75" hidden="false" customHeight="true" outlineLevel="0" collapsed="false">
      <c r="A573" s="51"/>
      <c r="B573" s="51"/>
      <c r="C573" s="56"/>
      <c r="D573" s="50"/>
      <c r="E573" s="51"/>
    </row>
    <row r="574" customFormat="false" ht="15.75" hidden="false" customHeight="true" outlineLevel="0" collapsed="false">
      <c r="A574" s="51"/>
      <c r="B574" s="51"/>
      <c r="C574" s="56"/>
      <c r="D574" s="50"/>
      <c r="E574" s="51"/>
    </row>
    <row r="575" customFormat="false" ht="15.75" hidden="false" customHeight="true" outlineLevel="0" collapsed="false">
      <c r="A575" s="51"/>
      <c r="B575" s="51"/>
      <c r="C575" s="56"/>
      <c r="D575" s="50"/>
      <c r="E575" s="51"/>
    </row>
    <row r="576" customFormat="false" ht="15.75" hidden="false" customHeight="true" outlineLevel="0" collapsed="false">
      <c r="A576" s="51"/>
      <c r="B576" s="51"/>
      <c r="C576" s="56"/>
      <c r="D576" s="50"/>
      <c r="E576" s="51"/>
    </row>
    <row r="577" customFormat="false" ht="15.75" hidden="false" customHeight="true" outlineLevel="0" collapsed="false">
      <c r="A577" s="51"/>
      <c r="B577" s="51"/>
      <c r="C577" s="56"/>
      <c r="D577" s="50"/>
      <c r="E577" s="51"/>
    </row>
    <row r="578" customFormat="false" ht="15.75" hidden="false" customHeight="true" outlineLevel="0" collapsed="false">
      <c r="A578" s="51"/>
      <c r="B578" s="51"/>
      <c r="C578" s="56"/>
      <c r="D578" s="50"/>
      <c r="E578" s="51"/>
    </row>
    <row r="579" customFormat="false" ht="15.75" hidden="false" customHeight="true" outlineLevel="0" collapsed="false">
      <c r="A579" s="51"/>
      <c r="B579" s="51"/>
      <c r="C579" s="56"/>
      <c r="D579" s="50"/>
      <c r="E579" s="51"/>
    </row>
    <row r="580" customFormat="false" ht="15.75" hidden="false" customHeight="true" outlineLevel="0" collapsed="false">
      <c r="A580" s="51"/>
      <c r="B580" s="51"/>
      <c r="C580" s="56"/>
      <c r="D580" s="50"/>
      <c r="E580" s="51"/>
    </row>
    <row r="581" customFormat="false" ht="15.75" hidden="false" customHeight="true" outlineLevel="0" collapsed="false">
      <c r="A581" s="51"/>
      <c r="B581" s="51"/>
      <c r="C581" s="56"/>
      <c r="D581" s="50"/>
      <c r="E581" s="51"/>
    </row>
    <row r="582" customFormat="false" ht="15.75" hidden="false" customHeight="true" outlineLevel="0" collapsed="false">
      <c r="A582" s="51"/>
      <c r="B582" s="51"/>
      <c r="C582" s="56"/>
      <c r="D582" s="50"/>
      <c r="E582" s="51"/>
    </row>
    <row r="583" customFormat="false" ht="15.75" hidden="false" customHeight="true" outlineLevel="0" collapsed="false">
      <c r="A583" s="51"/>
      <c r="B583" s="51"/>
      <c r="C583" s="56"/>
      <c r="D583" s="50"/>
      <c r="E583" s="51"/>
    </row>
    <row r="584" customFormat="false" ht="15.75" hidden="false" customHeight="true" outlineLevel="0" collapsed="false">
      <c r="A584" s="51"/>
      <c r="B584" s="51"/>
      <c r="C584" s="56"/>
      <c r="D584" s="50"/>
      <c r="E584" s="51"/>
    </row>
    <row r="585" customFormat="false" ht="15.75" hidden="false" customHeight="true" outlineLevel="0" collapsed="false">
      <c r="A585" s="51"/>
      <c r="B585" s="51"/>
      <c r="C585" s="56"/>
      <c r="D585" s="50"/>
      <c r="E585" s="51"/>
    </row>
    <row r="586" customFormat="false" ht="15.75" hidden="false" customHeight="true" outlineLevel="0" collapsed="false">
      <c r="A586" s="51"/>
      <c r="B586" s="51"/>
      <c r="C586" s="56"/>
      <c r="D586" s="50"/>
      <c r="E586" s="51"/>
    </row>
    <row r="587" customFormat="false" ht="15.75" hidden="false" customHeight="true" outlineLevel="0" collapsed="false">
      <c r="A587" s="51"/>
      <c r="B587" s="51"/>
      <c r="C587" s="56"/>
      <c r="D587" s="50"/>
      <c r="E587" s="51"/>
    </row>
    <row r="588" customFormat="false" ht="15.75" hidden="false" customHeight="true" outlineLevel="0" collapsed="false">
      <c r="A588" s="51"/>
      <c r="B588" s="51"/>
      <c r="C588" s="56"/>
      <c r="D588" s="50"/>
      <c r="E588" s="51"/>
    </row>
    <row r="589" customFormat="false" ht="15.75" hidden="false" customHeight="true" outlineLevel="0" collapsed="false">
      <c r="A589" s="51"/>
      <c r="B589" s="51"/>
      <c r="C589" s="56"/>
      <c r="D589" s="50"/>
      <c r="E589" s="51"/>
    </row>
    <row r="590" customFormat="false" ht="15.75" hidden="false" customHeight="true" outlineLevel="0" collapsed="false">
      <c r="A590" s="51"/>
      <c r="B590" s="51"/>
      <c r="C590" s="56"/>
      <c r="D590" s="50"/>
      <c r="E590" s="51"/>
    </row>
    <row r="591" customFormat="false" ht="15.75" hidden="false" customHeight="true" outlineLevel="0" collapsed="false">
      <c r="A591" s="51"/>
      <c r="B591" s="51"/>
      <c r="C591" s="56"/>
      <c r="D591" s="50"/>
      <c r="E591" s="51"/>
    </row>
    <row r="592" customFormat="false" ht="15.75" hidden="false" customHeight="true" outlineLevel="0" collapsed="false">
      <c r="A592" s="51"/>
      <c r="B592" s="51"/>
      <c r="C592" s="56"/>
      <c r="D592" s="50"/>
      <c r="E592" s="51"/>
    </row>
    <row r="593" customFormat="false" ht="15.75" hidden="false" customHeight="true" outlineLevel="0" collapsed="false">
      <c r="A593" s="51"/>
      <c r="B593" s="51"/>
      <c r="C593" s="56"/>
      <c r="D593" s="50"/>
      <c r="E593" s="51"/>
    </row>
    <row r="594" customFormat="false" ht="15.75" hidden="false" customHeight="true" outlineLevel="0" collapsed="false">
      <c r="A594" s="51"/>
      <c r="B594" s="51"/>
      <c r="C594" s="56"/>
      <c r="D594" s="50"/>
      <c r="E594" s="51"/>
    </row>
    <row r="595" customFormat="false" ht="15.75" hidden="false" customHeight="true" outlineLevel="0" collapsed="false">
      <c r="A595" s="51"/>
      <c r="B595" s="51"/>
      <c r="C595" s="56"/>
      <c r="D595" s="50"/>
      <c r="E595" s="51"/>
    </row>
    <row r="596" customFormat="false" ht="15.75" hidden="false" customHeight="true" outlineLevel="0" collapsed="false">
      <c r="A596" s="51"/>
      <c r="B596" s="51"/>
      <c r="C596" s="56"/>
      <c r="D596" s="50"/>
      <c r="E596" s="51"/>
    </row>
    <row r="597" customFormat="false" ht="15.75" hidden="false" customHeight="true" outlineLevel="0" collapsed="false">
      <c r="A597" s="51"/>
      <c r="B597" s="51"/>
      <c r="C597" s="56"/>
      <c r="D597" s="50"/>
      <c r="E597" s="51"/>
    </row>
    <row r="598" customFormat="false" ht="15.75" hidden="false" customHeight="true" outlineLevel="0" collapsed="false">
      <c r="A598" s="51"/>
      <c r="B598" s="51"/>
      <c r="C598" s="56"/>
      <c r="D598" s="50"/>
      <c r="E598" s="51"/>
    </row>
    <row r="599" customFormat="false" ht="15.75" hidden="false" customHeight="true" outlineLevel="0" collapsed="false">
      <c r="A599" s="51"/>
      <c r="B599" s="51"/>
      <c r="C599" s="56"/>
      <c r="D599" s="50"/>
      <c r="E599" s="51"/>
    </row>
    <row r="600" customFormat="false" ht="15.75" hidden="false" customHeight="true" outlineLevel="0" collapsed="false">
      <c r="A600" s="51"/>
      <c r="B600" s="51"/>
      <c r="C600" s="56"/>
      <c r="D600" s="50"/>
      <c r="E600" s="51"/>
    </row>
    <row r="601" customFormat="false" ht="15.75" hidden="false" customHeight="true" outlineLevel="0" collapsed="false">
      <c r="A601" s="51"/>
      <c r="B601" s="51"/>
      <c r="C601" s="56"/>
      <c r="D601" s="50"/>
      <c r="E601" s="51"/>
    </row>
    <row r="602" customFormat="false" ht="15.75" hidden="false" customHeight="true" outlineLevel="0" collapsed="false">
      <c r="A602" s="51"/>
      <c r="B602" s="51"/>
      <c r="C602" s="56"/>
      <c r="D602" s="50"/>
      <c r="E602" s="51"/>
    </row>
    <row r="603" customFormat="false" ht="15.75" hidden="false" customHeight="true" outlineLevel="0" collapsed="false">
      <c r="A603" s="51"/>
      <c r="B603" s="51"/>
      <c r="C603" s="56"/>
      <c r="D603" s="50"/>
      <c r="E603" s="51"/>
    </row>
    <row r="604" customFormat="false" ht="15.75" hidden="false" customHeight="true" outlineLevel="0" collapsed="false">
      <c r="A604" s="51"/>
      <c r="B604" s="51"/>
      <c r="C604" s="56"/>
      <c r="D604" s="50"/>
      <c r="E604" s="51"/>
    </row>
    <row r="605" customFormat="false" ht="15.75" hidden="false" customHeight="true" outlineLevel="0" collapsed="false">
      <c r="A605" s="51"/>
      <c r="B605" s="51"/>
      <c r="C605" s="56"/>
      <c r="D605" s="50"/>
      <c r="E605" s="51"/>
    </row>
    <row r="606" customFormat="false" ht="15.75" hidden="false" customHeight="true" outlineLevel="0" collapsed="false">
      <c r="A606" s="51"/>
      <c r="B606" s="51"/>
      <c r="C606" s="56"/>
      <c r="D606" s="50"/>
      <c r="E606" s="51"/>
    </row>
    <row r="607" customFormat="false" ht="15.75" hidden="false" customHeight="true" outlineLevel="0" collapsed="false">
      <c r="A607" s="51"/>
      <c r="B607" s="51"/>
      <c r="C607" s="56"/>
      <c r="D607" s="50"/>
      <c r="E607" s="51"/>
    </row>
    <row r="608" customFormat="false" ht="15.75" hidden="false" customHeight="true" outlineLevel="0" collapsed="false">
      <c r="A608" s="51"/>
      <c r="B608" s="51"/>
      <c r="C608" s="56"/>
      <c r="D608" s="50"/>
      <c r="E608" s="51"/>
    </row>
    <row r="609" customFormat="false" ht="15.75" hidden="false" customHeight="true" outlineLevel="0" collapsed="false">
      <c r="A609" s="51"/>
      <c r="B609" s="51"/>
      <c r="C609" s="56"/>
      <c r="D609" s="50"/>
      <c r="E609" s="51"/>
    </row>
    <row r="610" customFormat="false" ht="15.75" hidden="false" customHeight="true" outlineLevel="0" collapsed="false">
      <c r="A610" s="51"/>
      <c r="B610" s="51"/>
      <c r="C610" s="56"/>
      <c r="D610" s="50"/>
      <c r="E610" s="51"/>
    </row>
    <row r="611" customFormat="false" ht="15.75" hidden="false" customHeight="true" outlineLevel="0" collapsed="false">
      <c r="A611" s="51"/>
      <c r="B611" s="51"/>
      <c r="C611" s="56"/>
      <c r="D611" s="50"/>
      <c r="E611" s="51"/>
    </row>
    <row r="612" customFormat="false" ht="15.75" hidden="false" customHeight="true" outlineLevel="0" collapsed="false">
      <c r="A612" s="51"/>
      <c r="B612" s="51"/>
      <c r="C612" s="56"/>
      <c r="D612" s="50"/>
      <c r="E612" s="51"/>
    </row>
    <row r="613" customFormat="false" ht="15.75" hidden="false" customHeight="true" outlineLevel="0" collapsed="false">
      <c r="A613" s="51"/>
      <c r="B613" s="51"/>
      <c r="C613" s="56"/>
      <c r="D613" s="50"/>
      <c r="E613" s="51"/>
    </row>
    <row r="614" customFormat="false" ht="15.75" hidden="false" customHeight="true" outlineLevel="0" collapsed="false">
      <c r="A614" s="51"/>
      <c r="B614" s="51"/>
      <c r="C614" s="56"/>
      <c r="D614" s="50"/>
      <c r="E614" s="51"/>
    </row>
    <row r="615" customFormat="false" ht="15.75" hidden="false" customHeight="true" outlineLevel="0" collapsed="false">
      <c r="A615" s="51"/>
      <c r="B615" s="51"/>
      <c r="C615" s="56"/>
      <c r="D615" s="50"/>
      <c r="E615" s="51"/>
    </row>
    <row r="616" customFormat="false" ht="15.75" hidden="false" customHeight="true" outlineLevel="0" collapsed="false">
      <c r="A616" s="51"/>
      <c r="B616" s="51"/>
      <c r="C616" s="56"/>
      <c r="D616" s="50"/>
      <c r="E616" s="51"/>
    </row>
    <row r="617" customFormat="false" ht="15.75" hidden="false" customHeight="true" outlineLevel="0" collapsed="false">
      <c r="A617" s="51"/>
      <c r="B617" s="51"/>
      <c r="C617" s="56"/>
      <c r="D617" s="50"/>
      <c r="E617" s="51"/>
    </row>
    <row r="618" customFormat="false" ht="15.75" hidden="false" customHeight="true" outlineLevel="0" collapsed="false">
      <c r="A618" s="51"/>
      <c r="B618" s="51"/>
      <c r="C618" s="56"/>
      <c r="D618" s="50"/>
      <c r="E618" s="51"/>
    </row>
    <row r="619" customFormat="false" ht="15.75" hidden="false" customHeight="true" outlineLevel="0" collapsed="false">
      <c r="A619" s="51"/>
      <c r="B619" s="51"/>
      <c r="C619" s="56"/>
      <c r="D619" s="50"/>
      <c r="E619" s="51"/>
    </row>
    <row r="620" customFormat="false" ht="15.75" hidden="false" customHeight="true" outlineLevel="0" collapsed="false">
      <c r="A620" s="51"/>
      <c r="B620" s="51"/>
      <c r="C620" s="56"/>
      <c r="D620" s="50"/>
      <c r="E620" s="51"/>
    </row>
    <row r="621" customFormat="false" ht="15.75" hidden="false" customHeight="true" outlineLevel="0" collapsed="false">
      <c r="A621" s="51"/>
      <c r="B621" s="51"/>
      <c r="C621" s="56"/>
      <c r="D621" s="50"/>
      <c r="E621" s="51"/>
    </row>
    <row r="622" customFormat="false" ht="15.75" hidden="false" customHeight="true" outlineLevel="0" collapsed="false">
      <c r="A622" s="51"/>
      <c r="B622" s="51"/>
      <c r="C622" s="56"/>
      <c r="D622" s="50"/>
      <c r="E622" s="51"/>
    </row>
    <row r="623" customFormat="false" ht="15.75" hidden="false" customHeight="true" outlineLevel="0" collapsed="false">
      <c r="A623" s="51"/>
      <c r="B623" s="51"/>
      <c r="C623" s="56"/>
      <c r="D623" s="50"/>
      <c r="E623" s="51"/>
    </row>
    <row r="624" customFormat="false" ht="15.75" hidden="false" customHeight="true" outlineLevel="0" collapsed="false">
      <c r="A624" s="51"/>
      <c r="B624" s="51"/>
      <c r="C624" s="56"/>
      <c r="D624" s="50"/>
      <c r="E624" s="51"/>
    </row>
    <row r="625" customFormat="false" ht="15.75" hidden="false" customHeight="true" outlineLevel="0" collapsed="false">
      <c r="A625" s="51"/>
      <c r="B625" s="51"/>
      <c r="C625" s="56"/>
      <c r="D625" s="50"/>
      <c r="E625" s="51"/>
    </row>
    <row r="626" customFormat="false" ht="15.75" hidden="false" customHeight="true" outlineLevel="0" collapsed="false">
      <c r="A626" s="51"/>
      <c r="B626" s="51"/>
      <c r="C626" s="56"/>
      <c r="D626" s="50"/>
      <c r="E626" s="51"/>
    </row>
    <row r="627" customFormat="false" ht="15.75" hidden="false" customHeight="true" outlineLevel="0" collapsed="false">
      <c r="A627" s="51"/>
      <c r="B627" s="51"/>
      <c r="C627" s="56"/>
      <c r="D627" s="50"/>
      <c r="E627" s="51"/>
    </row>
    <row r="628" customFormat="false" ht="15.75" hidden="false" customHeight="true" outlineLevel="0" collapsed="false">
      <c r="A628" s="51"/>
      <c r="B628" s="51"/>
      <c r="C628" s="56"/>
      <c r="D628" s="50"/>
      <c r="E628" s="51"/>
    </row>
    <row r="629" customFormat="false" ht="15.75" hidden="false" customHeight="true" outlineLevel="0" collapsed="false">
      <c r="A629" s="51"/>
      <c r="B629" s="51"/>
      <c r="C629" s="56"/>
      <c r="D629" s="50"/>
      <c r="E629" s="51"/>
    </row>
    <row r="630" customFormat="false" ht="15.75" hidden="false" customHeight="true" outlineLevel="0" collapsed="false">
      <c r="A630" s="51"/>
      <c r="B630" s="51"/>
      <c r="C630" s="56"/>
      <c r="D630" s="50"/>
      <c r="E630" s="51"/>
    </row>
    <row r="631" customFormat="false" ht="15.75" hidden="false" customHeight="true" outlineLevel="0" collapsed="false">
      <c r="A631" s="51"/>
      <c r="B631" s="51"/>
      <c r="C631" s="56"/>
      <c r="D631" s="50"/>
      <c r="E631" s="51"/>
    </row>
    <row r="632" customFormat="false" ht="15.75" hidden="false" customHeight="true" outlineLevel="0" collapsed="false">
      <c r="A632" s="51"/>
      <c r="B632" s="51"/>
      <c r="C632" s="56"/>
      <c r="D632" s="50"/>
      <c r="E632" s="51"/>
    </row>
    <row r="633" customFormat="false" ht="15.75" hidden="false" customHeight="true" outlineLevel="0" collapsed="false">
      <c r="A633" s="51"/>
      <c r="B633" s="51"/>
      <c r="C633" s="56"/>
      <c r="D633" s="50"/>
      <c r="E633" s="51"/>
    </row>
    <row r="634" customFormat="false" ht="15.75" hidden="false" customHeight="true" outlineLevel="0" collapsed="false">
      <c r="A634" s="51"/>
      <c r="B634" s="51"/>
      <c r="C634" s="56"/>
      <c r="D634" s="50"/>
      <c r="E634" s="51"/>
    </row>
    <row r="635" customFormat="false" ht="15.75" hidden="false" customHeight="true" outlineLevel="0" collapsed="false">
      <c r="A635" s="51"/>
      <c r="B635" s="51"/>
      <c r="C635" s="56"/>
      <c r="D635" s="50"/>
      <c r="E635" s="51"/>
    </row>
    <row r="636" customFormat="false" ht="15.75" hidden="false" customHeight="true" outlineLevel="0" collapsed="false">
      <c r="A636" s="51"/>
      <c r="B636" s="51"/>
      <c r="C636" s="56"/>
      <c r="D636" s="50"/>
      <c r="E636" s="51"/>
    </row>
    <row r="637" customFormat="false" ht="15.75" hidden="false" customHeight="true" outlineLevel="0" collapsed="false">
      <c r="A637" s="51"/>
      <c r="B637" s="51"/>
      <c r="C637" s="56"/>
      <c r="D637" s="50"/>
      <c r="E637" s="51"/>
    </row>
    <row r="638" customFormat="false" ht="15.75" hidden="false" customHeight="true" outlineLevel="0" collapsed="false">
      <c r="A638" s="51"/>
      <c r="B638" s="51"/>
      <c r="C638" s="56"/>
      <c r="D638" s="50"/>
      <c r="E638" s="51"/>
    </row>
    <row r="639" customFormat="false" ht="15.75" hidden="false" customHeight="true" outlineLevel="0" collapsed="false">
      <c r="A639" s="51"/>
      <c r="B639" s="51"/>
      <c r="C639" s="56"/>
      <c r="D639" s="50"/>
      <c r="E639" s="51"/>
    </row>
    <row r="640" customFormat="false" ht="15.75" hidden="false" customHeight="true" outlineLevel="0" collapsed="false">
      <c r="A640" s="51"/>
      <c r="B640" s="51"/>
      <c r="C640" s="56"/>
      <c r="D640" s="50"/>
      <c r="E640" s="51"/>
    </row>
    <row r="641" customFormat="false" ht="15.75" hidden="false" customHeight="true" outlineLevel="0" collapsed="false">
      <c r="A641" s="51"/>
      <c r="B641" s="51"/>
      <c r="C641" s="56"/>
      <c r="D641" s="50"/>
      <c r="E641" s="51"/>
    </row>
    <row r="642" customFormat="false" ht="15.75" hidden="false" customHeight="true" outlineLevel="0" collapsed="false">
      <c r="A642" s="51"/>
      <c r="B642" s="51"/>
      <c r="C642" s="56"/>
      <c r="D642" s="50"/>
      <c r="E642" s="51"/>
    </row>
    <row r="643" customFormat="false" ht="15.75" hidden="false" customHeight="true" outlineLevel="0" collapsed="false">
      <c r="A643" s="51"/>
      <c r="B643" s="51"/>
      <c r="C643" s="56"/>
      <c r="D643" s="50"/>
      <c r="E643" s="51"/>
    </row>
    <row r="644" customFormat="false" ht="15.75" hidden="false" customHeight="true" outlineLevel="0" collapsed="false">
      <c r="A644" s="51"/>
      <c r="B644" s="51"/>
      <c r="C644" s="56"/>
      <c r="D644" s="50"/>
      <c r="E644" s="51"/>
    </row>
    <row r="645" customFormat="false" ht="15.75" hidden="false" customHeight="true" outlineLevel="0" collapsed="false">
      <c r="A645" s="51"/>
      <c r="B645" s="51"/>
      <c r="C645" s="56"/>
      <c r="D645" s="50"/>
      <c r="E645" s="51"/>
    </row>
    <row r="646" customFormat="false" ht="15.75" hidden="false" customHeight="true" outlineLevel="0" collapsed="false">
      <c r="A646" s="51"/>
      <c r="B646" s="51"/>
      <c r="C646" s="56"/>
      <c r="D646" s="50"/>
      <c r="E646" s="51"/>
    </row>
    <row r="647" customFormat="false" ht="15.75" hidden="false" customHeight="true" outlineLevel="0" collapsed="false">
      <c r="A647" s="51"/>
      <c r="B647" s="51"/>
      <c r="C647" s="56"/>
      <c r="D647" s="50"/>
      <c r="E647" s="51"/>
    </row>
    <row r="648" customFormat="false" ht="15.75" hidden="false" customHeight="true" outlineLevel="0" collapsed="false">
      <c r="A648" s="51"/>
      <c r="B648" s="51"/>
      <c r="C648" s="56"/>
      <c r="D648" s="50"/>
      <c r="E648" s="51"/>
    </row>
    <row r="649" customFormat="false" ht="15.75" hidden="false" customHeight="true" outlineLevel="0" collapsed="false">
      <c r="A649" s="51"/>
      <c r="B649" s="51"/>
      <c r="C649" s="56"/>
      <c r="D649" s="50"/>
      <c r="E649" s="51"/>
    </row>
    <row r="650" customFormat="false" ht="15.75" hidden="false" customHeight="true" outlineLevel="0" collapsed="false">
      <c r="A650" s="51"/>
      <c r="B650" s="51"/>
      <c r="C650" s="56"/>
      <c r="D650" s="50"/>
      <c r="E650" s="51"/>
    </row>
    <row r="651" customFormat="false" ht="15.75" hidden="false" customHeight="true" outlineLevel="0" collapsed="false">
      <c r="A651" s="51"/>
      <c r="B651" s="51"/>
      <c r="C651" s="56"/>
      <c r="D651" s="50"/>
      <c r="E651" s="51"/>
    </row>
    <row r="652" customFormat="false" ht="15.75" hidden="false" customHeight="true" outlineLevel="0" collapsed="false">
      <c r="A652" s="51"/>
      <c r="B652" s="51"/>
      <c r="C652" s="56"/>
      <c r="D652" s="50"/>
      <c r="E652" s="51"/>
    </row>
    <row r="653" customFormat="false" ht="15.75" hidden="false" customHeight="true" outlineLevel="0" collapsed="false">
      <c r="A653" s="51"/>
      <c r="B653" s="51"/>
      <c r="C653" s="56"/>
      <c r="D653" s="50"/>
      <c r="E653" s="51"/>
    </row>
    <row r="654" customFormat="false" ht="15.75" hidden="false" customHeight="true" outlineLevel="0" collapsed="false">
      <c r="A654" s="51"/>
      <c r="B654" s="51"/>
      <c r="C654" s="56"/>
      <c r="D654" s="50"/>
      <c r="E654" s="51"/>
    </row>
    <row r="655" customFormat="false" ht="15.75" hidden="false" customHeight="true" outlineLevel="0" collapsed="false">
      <c r="A655" s="51"/>
      <c r="B655" s="51"/>
      <c r="C655" s="56"/>
      <c r="D655" s="50"/>
      <c r="E655" s="51"/>
    </row>
    <row r="656" customFormat="false" ht="15.75" hidden="false" customHeight="true" outlineLevel="0" collapsed="false">
      <c r="A656" s="51"/>
      <c r="B656" s="51"/>
      <c r="C656" s="56"/>
      <c r="D656" s="50"/>
      <c r="E656" s="51"/>
    </row>
    <row r="657" customFormat="false" ht="15.75" hidden="false" customHeight="true" outlineLevel="0" collapsed="false">
      <c r="A657" s="51"/>
      <c r="B657" s="51"/>
      <c r="C657" s="56"/>
      <c r="D657" s="50"/>
      <c r="E657" s="51"/>
    </row>
    <row r="658" customFormat="false" ht="15.75" hidden="false" customHeight="true" outlineLevel="0" collapsed="false">
      <c r="A658" s="51"/>
      <c r="B658" s="51"/>
      <c r="C658" s="56"/>
      <c r="D658" s="50"/>
      <c r="E658" s="51"/>
    </row>
    <row r="659" customFormat="false" ht="15.75" hidden="false" customHeight="true" outlineLevel="0" collapsed="false">
      <c r="A659" s="51"/>
      <c r="B659" s="51"/>
      <c r="C659" s="56"/>
      <c r="D659" s="50"/>
      <c r="E659" s="51"/>
    </row>
    <row r="660" customFormat="false" ht="15.75" hidden="false" customHeight="true" outlineLevel="0" collapsed="false">
      <c r="A660" s="51"/>
      <c r="B660" s="51"/>
      <c r="C660" s="56"/>
      <c r="D660" s="50"/>
      <c r="E660" s="51"/>
    </row>
    <row r="661" customFormat="false" ht="15.75" hidden="false" customHeight="true" outlineLevel="0" collapsed="false">
      <c r="A661" s="51"/>
      <c r="B661" s="51"/>
      <c r="C661" s="56"/>
      <c r="D661" s="50"/>
      <c r="E661" s="51"/>
    </row>
    <row r="662" customFormat="false" ht="15.75" hidden="false" customHeight="true" outlineLevel="0" collapsed="false">
      <c r="A662" s="51"/>
      <c r="B662" s="51"/>
      <c r="C662" s="56"/>
      <c r="D662" s="50"/>
      <c r="E662" s="51"/>
    </row>
    <row r="663" customFormat="false" ht="15.75" hidden="false" customHeight="true" outlineLevel="0" collapsed="false">
      <c r="A663" s="51"/>
      <c r="B663" s="51"/>
      <c r="C663" s="56"/>
      <c r="D663" s="50"/>
      <c r="E663" s="51"/>
    </row>
    <row r="664" customFormat="false" ht="15.75" hidden="false" customHeight="true" outlineLevel="0" collapsed="false">
      <c r="A664" s="51"/>
      <c r="B664" s="51"/>
      <c r="C664" s="56"/>
      <c r="D664" s="50"/>
      <c r="E664" s="51"/>
    </row>
    <row r="665" customFormat="false" ht="15.75" hidden="false" customHeight="true" outlineLevel="0" collapsed="false">
      <c r="A665" s="51"/>
      <c r="B665" s="51"/>
      <c r="C665" s="56"/>
      <c r="D665" s="50"/>
      <c r="E665" s="51"/>
    </row>
    <row r="666" customFormat="false" ht="15.75" hidden="false" customHeight="true" outlineLevel="0" collapsed="false">
      <c r="A666" s="51"/>
      <c r="B666" s="51"/>
      <c r="C666" s="56"/>
      <c r="D666" s="50"/>
      <c r="E666" s="51"/>
    </row>
    <row r="667" customFormat="false" ht="15.75" hidden="false" customHeight="true" outlineLevel="0" collapsed="false">
      <c r="A667" s="51"/>
      <c r="B667" s="51"/>
      <c r="C667" s="56"/>
      <c r="D667" s="50"/>
      <c r="E667" s="51"/>
    </row>
    <row r="668" customFormat="false" ht="15.75" hidden="false" customHeight="true" outlineLevel="0" collapsed="false">
      <c r="A668" s="51"/>
      <c r="B668" s="51"/>
      <c r="C668" s="56"/>
      <c r="D668" s="50"/>
      <c r="E668" s="51"/>
    </row>
    <row r="669" customFormat="false" ht="15.75" hidden="false" customHeight="true" outlineLevel="0" collapsed="false">
      <c r="A669" s="51"/>
      <c r="B669" s="51"/>
      <c r="C669" s="56"/>
      <c r="D669" s="50"/>
      <c r="E669" s="51"/>
    </row>
    <row r="670" customFormat="false" ht="15.75" hidden="false" customHeight="true" outlineLevel="0" collapsed="false">
      <c r="A670" s="51"/>
      <c r="B670" s="51"/>
      <c r="C670" s="56"/>
      <c r="D670" s="50"/>
      <c r="E670" s="51"/>
    </row>
    <row r="671" customFormat="false" ht="15.75" hidden="false" customHeight="true" outlineLevel="0" collapsed="false">
      <c r="A671" s="51"/>
      <c r="B671" s="51"/>
      <c r="C671" s="56"/>
      <c r="D671" s="50"/>
      <c r="E671" s="51"/>
    </row>
    <row r="672" customFormat="false" ht="15.75" hidden="false" customHeight="true" outlineLevel="0" collapsed="false">
      <c r="A672" s="51"/>
      <c r="B672" s="51"/>
      <c r="C672" s="56"/>
      <c r="D672" s="50"/>
      <c r="E672" s="51"/>
    </row>
    <row r="673" customFormat="false" ht="15.75" hidden="false" customHeight="true" outlineLevel="0" collapsed="false">
      <c r="A673" s="51"/>
      <c r="B673" s="51"/>
      <c r="C673" s="56"/>
      <c r="D673" s="50"/>
      <c r="E673" s="51"/>
    </row>
    <row r="674" customFormat="false" ht="15.75" hidden="false" customHeight="true" outlineLevel="0" collapsed="false">
      <c r="A674" s="51"/>
      <c r="B674" s="51"/>
      <c r="C674" s="56"/>
      <c r="D674" s="50"/>
      <c r="E674" s="51"/>
    </row>
    <row r="675" customFormat="false" ht="15.75" hidden="false" customHeight="true" outlineLevel="0" collapsed="false">
      <c r="A675" s="51"/>
      <c r="B675" s="51"/>
      <c r="C675" s="56"/>
      <c r="D675" s="50"/>
      <c r="E675" s="51"/>
    </row>
    <row r="676" customFormat="false" ht="15.75" hidden="false" customHeight="true" outlineLevel="0" collapsed="false">
      <c r="A676" s="51"/>
      <c r="B676" s="51"/>
      <c r="C676" s="56"/>
      <c r="D676" s="50"/>
      <c r="E676" s="51"/>
    </row>
    <row r="677" customFormat="false" ht="15.75" hidden="false" customHeight="true" outlineLevel="0" collapsed="false">
      <c r="A677" s="51"/>
      <c r="B677" s="51"/>
      <c r="C677" s="56"/>
      <c r="D677" s="50"/>
      <c r="E677" s="51"/>
    </row>
    <row r="678" customFormat="false" ht="15.75" hidden="false" customHeight="true" outlineLevel="0" collapsed="false">
      <c r="A678" s="51"/>
      <c r="B678" s="51"/>
      <c r="C678" s="56"/>
      <c r="D678" s="50"/>
      <c r="E678" s="51"/>
    </row>
    <row r="679" customFormat="false" ht="15.75" hidden="false" customHeight="true" outlineLevel="0" collapsed="false">
      <c r="A679" s="51"/>
      <c r="B679" s="51"/>
      <c r="C679" s="56"/>
      <c r="D679" s="50"/>
      <c r="E679" s="51"/>
    </row>
    <row r="680" customFormat="false" ht="15.75" hidden="false" customHeight="true" outlineLevel="0" collapsed="false">
      <c r="A680" s="51"/>
      <c r="B680" s="51"/>
      <c r="C680" s="56"/>
      <c r="D680" s="50"/>
      <c r="E680" s="51"/>
    </row>
    <row r="681" customFormat="false" ht="15.75" hidden="false" customHeight="true" outlineLevel="0" collapsed="false">
      <c r="A681" s="51"/>
      <c r="B681" s="51"/>
      <c r="C681" s="56"/>
      <c r="D681" s="50"/>
      <c r="E681" s="51"/>
    </row>
    <row r="682" customFormat="false" ht="15.75" hidden="false" customHeight="true" outlineLevel="0" collapsed="false">
      <c r="A682" s="51"/>
      <c r="B682" s="51"/>
      <c r="C682" s="56"/>
      <c r="D682" s="50"/>
      <c r="E682" s="51"/>
    </row>
    <row r="683" customFormat="false" ht="15.75" hidden="false" customHeight="true" outlineLevel="0" collapsed="false">
      <c r="A683" s="51"/>
      <c r="B683" s="51"/>
      <c r="C683" s="56"/>
      <c r="D683" s="50"/>
      <c r="E683" s="51"/>
    </row>
    <row r="684" customFormat="false" ht="15.75" hidden="false" customHeight="true" outlineLevel="0" collapsed="false">
      <c r="A684" s="51"/>
      <c r="B684" s="51"/>
      <c r="C684" s="56"/>
      <c r="D684" s="50"/>
      <c r="E684" s="51"/>
    </row>
    <row r="685" customFormat="false" ht="15.75" hidden="false" customHeight="true" outlineLevel="0" collapsed="false">
      <c r="A685" s="51"/>
      <c r="B685" s="51"/>
      <c r="C685" s="56"/>
      <c r="D685" s="50"/>
      <c r="E685" s="51"/>
    </row>
    <row r="686" customFormat="false" ht="15.75" hidden="false" customHeight="true" outlineLevel="0" collapsed="false">
      <c r="A686" s="51"/>
      <c r="B686" s="51"/>
      <c r="C686" s="56"/>
      <c r="D686" s="50"/>
      <c r="E686" s="51"/>
    </row>
    <row r="687" customFormat="false" ht="15.75" hidden="false" customHeight="true" outlineLevel="0" collapsed="false">
      <c r="A687" s="51"/>
      <c r="B687" s="51"/>
      <c r="C687" s="56"/>
      <c r="D687" s="50"/>
      <c r="E687" s="51"/>
    </row>
    <row r="688" customFormat="false" ht="15.75" hidden="false" customHeight="true" outlineLevel="0" collapsed="false">
      <c r="A688" s="51"/>
      <c r="B688" s="51"/>
      <c r="C688" s="56"/>
      <c r="D688" s="50"/>
      <c r="E688" s="51"/>
    </row>
    <row r="689" customFormat="false" ht="15.75" hidden="false" customHeight="true" outlineLevel="0" collapsed="false">
      <c r="A689" s="51"/>
      <c r="B689" s="51"/>
      <c r="C689" s="56"/>
      <c r="D689" s="50"/>
      <c r="E689" s="51"/>
    </row>
    <row r="690" customFormat="false" ht="15.75" hidden="false" customHeight="true" outlineLevel="0" collapsed="false">
      <c r="A690" s="51"/>
      <c r="B690" s="51"/>
      <c r="C690" s="56"/>
      <c r="D690" s="50"/>
      <c r="E690" s="51"/>
    </row>
    <row r="691" customFormat="false" ht="15.75" hidden="false" customHeight="true" outlineLevel="0" collapsed="false">
      <c r="A691" s="51"/>
      <c r="B691" s="51"/>
      <c r="C691" s="56"/>
      <c r="D691" s="50"/>
      <c r="E691" s="51"/>
    </row>
    <row r="692" customFormat="false" ht="15.75" hidden="false" customHeight="true" outlineLevel="0" collapsed="false">
      <c r="A692" s="51"/>
      <c r="B692" s="51"/>
      <c r="C692" s="56"/>
      <c r="D692" s="50"/>
      <c r="E692" s="51"/>
    </row>
    <row r="693" customFormat="false" ht="15.75" hidden="false" customHeight="true" outlineLevel="0" collapsed="false">
      <c r="A693" s="51"/>
      <c r="B693" s="51"/>
      <c r="C693" s="56"/>
      <c r="D693" s="50"/>
      <c r="E693" s="51"/>
    </row>
    <row r="694" customFormat="false" ht="15.75" hidden="false" customHeight="true" outlineLevel="0" collapsed="false">
      <c r="A694" s="51"/>
      <c r="B694" s="51"/>
      <c r="C694" s="56"/>
      <c r="D694" s="50"/>
      <c r="E694" s="51"/>
    </row>
    <row r="695" customFormat="false" ht="15.75" hidden="false" customHeight="true" outlineLevel="0" collapsed="false">
      <c r="A695" s="51"/>
      <c r="B695" s="51"/>
      <c r="C695" s="56"/>
      <c r="D695" s="50"/>
      <c r="E695" s="51"/>
    </row>
    <row r="696" customFormat="false" ht="15.75" hidden="false" customHeight="true" outlineLevel="0" collapsed="false">
      <c r="A696" s="51"/>
      <c r="B696" s="51"/>
      <c r="C696" s="56"/>
      <c r="D696" s="50"/>
      <c r="E696" s="51"/>
    </row>
    <row r="697" customFormat="false" ht="15.75" hidden="false" customHeight="true" outlineLevel="0" collapsed="false">
      <c r="A697" s="51"/>
      <c r="B697" s="51"/>
      <c r="C697" s="56"/>
      <c r="D697" s="50"/>
      <c r="E697" s="51"/>
    </row>
    <row r="698" customFormat="false" ht="15.75" hidden="false" customHeight="true" outlineLevel="0" collapsed="false">
      <c r="A698" s="51"/>
      <c r="B698" s="51"/>
      <c r="C698" s="56"/>
      <c r="D698" s="50"/>
      <c r="E698" s="51"/>
    </row>
    <row r="699" customFormat="false" ht="15.75" hidden="false" customHeight="true" outlineLevel="0" collapsed="false">
      <c r="A699" s="51"/>
      <c r="B699" s="51"/>
      <c r="C699" s="56"/>
      <c r="D699" s="50"/>
      <c r="E699" s="51"/>
    </row>
    <row r="700" customFormat="false" ht="15.75" hidden="false" customHeight="true" outlineLevel="0" collapsed="false">
      <c r="A700" s="51"/>
      <c r="B700" s="51"/>
      <c r="C700" s="56"/>
      <c r="D700" s="50"/>
      <c r="E700" s="51"/>
    </row>
    <row r="701" customFormat="false" ht="15.75" hidden="false" customHeight="true" outlineLevel="0" collapsed="false">
      <c r="A701" s="51"/>
      <c r="B701" s="51"/>
      <c r="C701" s="56"/>
      <c r="D701" s="50"/>
      <c r="E701" s="51"/>
    </row>
    <row r="702" customFormat="false" ht="15.75" hidden="false" customHeight="true" outlineLevel="0" collapsed="false">
      <c r="A702" s="51"/>
      <c r="B702" s="51"/>
      <c r="C702" s="56"/>
      <c r="D702" s="50"/>
      <c r="E702" s="51"/>
    </row>
    <row r="703" customFormat="false" ht="15.75" hidden="false" customHeight="true" outlineLevel="0" collapsed="false">
      <c r="A703" s="51"/>
      <c r="B703" s="51"/>
      <c r="C703" s="56"/>
      <c r="D703" s="50"/>
      <c r="E703" s="51"/>
    </row>
    <row r="704" customFormat="false" ht="15.75" hidden="false" customHeight="true" outlineLevel="0" collapsed="false">
      <c r="A704" s="51"/>
      <c r="B704" s="51"/>
      <c r="C704" s="56"/>
      <c r="D704" s="50"/>
      <c r="E704" s="51"/>
    </row>
    <row r="705" customFormat="false" ht="15.75" hidden="false" customHeight="true" outlineLevel="0" collapsed="false">
      <c r="A705" s="51"/>
      <c r="B705" s="51"/>
      <c r="C705" s="56"/>
      <c r="D705" s="50"/>
      <c r="E705" s="51"/>
    </row>
    <row r="706" customFormat="false" ht="15.75" hidden="false" customHeight="true" outlineLevel="0" collapsed="false">
      <c r="A706" s="51"/>
      <c r="B706" s="51"/>
      <c r="C706" s="56"/>
      <c r="D706" s="50"/>
      <c r="E706" s="51"/>
    </row>
    <row r="707" customFormat="false" ht="15.75" hidden="false" customHeight="true" outlineLevel="0" collapsed="false">
      <c r="A707" s="51"/>
      <c r="B707" s="51"/>
      <c r="C707" s="56"/>
      <c r="D707" s="50"/>
      <c r="E707" s="51"/>
    </row>
    <row r="708" customFormat="false" ht="15.75" hidden="false" customHeight="true" outlineLevel="0" collapsed="false">
      <c r="A708" s="51"/>
      <c r="B708" s="51"/>
      <c r="C708" s="56"/>
      <c r="D708" s="50"/>
      <c r="E708" s="51"/>
    </row>
    <row r="709" customFormat="false" ht="15.75" hidden="false" customHeight="true" outlineLevel="0" collapsed="false">
      <c r="A709" s="51"/>
      <c r="B709" s="51"/>
      <c r="C709" s="56"/>
      <c r="D709" s="50"/>
      <c r="E709" s="51"/>
    </row>
    <row r="710" customFormat="false" ht="15.75" hidden="false" customHeight="true" outlineLevel="0" collapsed="false">
      <c r="A710" s="51"/>
      <c r="B710" s="51"/>
      <c r="C710" s="56"/>
      <c r="D710" s="50"/>
      <c r="E710" s="51"/>
    </row>
    <row r="711" customFormat="false" ht="15.75" hidden="false" customHeight="true" outlineLevel="0" collapsed="false">
      <c r="A711" s="51"/>
      <c r="B711" s="51"/>
      <c r="C711" s="56"/>
      <c r="D711" s="50"/>
      <c r="E711" s="51"/>
    </row>
    <row r="712" customFormat="false" ht="15.75" hidden="false" customHeight="true" outlineLevel="0" collapsed="false">
      <c r="A712" s="51"/>
      <c r="B712" s="51"/>
      <c r="C712" s="56"/>
      <c r="D712" s="50"/>
      <c r="E712" s="51"/>
    </row>
    <row r="713" customFormat="false" ht="15.75" hidden="false" customHeight="true" outlineLevel="0" collapsed="false">
      <c r="A713" s="51"/>
      <c r="B713" s="51"/>
      <c r="C713" s="56"/>
      <c r="D713" s="50"/>
      <c r="E713" s="51"/>
    </row>
    <row r="714" customFormat="false" ht="15.75" hidden="false" customHeight="true" outlineLevel="0" collapsed="false">
      <c r="A714" s="51"/>
      <c r="B714" s="51"/>
      <c r="C714" s="56"/>
      <c r="D714" s="50"/>
      <c r="E714" s="51"/>
    </row>
    <row r="715" customFormat="false" ht="15.75" hidden="false" customHeight="true" outlineLevel="0" collapsed="false">
      <c r="A715" s="51"/>
      <c r="B715" s="51"/>
      <c r="C715" s="56"/>
      <c r="D715" s="50"/>
      <c r="E715" s="51"/>
    </row>
    <row r="716" customFormat="false" ht="15.75" hidden="false" customHeight="true" outlineLevel="0" collapsed="false">
      <c r="A716" s="51"/>
      <c r="B716" s="51"/>
      <c r="C716" s="56"/>
      <c r="D716" s="50"/>
      <c r="E716" s="51"/>
    </row>
    <row r="717" customFormat="false" ht="15.75" hidden="false" customHeight="true" outlineLevel="0" collapsed="false">
      <c r="A717" s="51"/>
      <c r="B717" s="51"/>
      <c r="C717" s="56"/>
      <c r="D717" s="50"/>
      <c r="E717" s="51"/>
    </row>
    <row r="718" customFormat="false" ht="15.75" hidden="false" customHeight="true" outlineLevel="0" collapsed="false">
      <c r="A718" s="51"/>
      <c r="B718" s="51"/>
      <c r="C718" s="56"/>
      <c r="D718" s="50"/>
      <c r="E718" s="51"/>
    </row>
    <row r="719" customFormat="false" ht="15.75" hidden="false" customHeight="true" outlineLevel="0" collapsed="false">
      <c r="A719" s="51"/>
      <c r="B719" s="51"/>
      <c r="C719" s="56"/>
      <c r="D719" s="50"/>
      <c r="E719" s="51"/>
    </row>
    <row r="720" customFormat="false" ht="15.75" hidden="false" customHeight="true" outlineLevel="0" collapsed="false">
      <c r="A720" s="51"/>
      <c r="B720" s="51"/>
      <c r="C720" s="56"/>
      <c r="D720" s="50"/>
      <c r="E720" s="51"/>
    </row>
    <row r="721" customFormat="false" ht="15.75" hidden="false" customHeight="true" outlineLevel="0" collapsed="false">
      <c r="A721" s="51"/>
      <c r="B721" s="51"/>
      <c r="C721" s="56"/>
      <c r="D721" s="50"/>
      <c r="E721" s="51"/>
    </row>
    <row r="722" customFormat="false" ht="15.75" hidden="false" customHeight="true" outlineLevel="0" collapsed="false">
      <c r="A722" s="51"/>
      <c r="B722" s="51"/>
      <c r="C722" s="56"/>
      <c r="D722" s="50"/>
      <c r="E722" s="51"/>
    </row>
    <row r="723" customFormat="false" ht="15.75" hidden="false" customHeight="true" outlineLevel="0" collapsed="false">
      <c r="A723" s="51"/>
      <c r="B723" s="51"/>
      <c r="C723" s="56"/>
      <c r="D723" s="50"/>
      <c r="E723" s="51"/>
    </row>
    <row r="724" customFormat="false" ht="15.75" hidden="false" customHeight="true" outlineLevel="0" collapsed="false">
      <c r="A724" s="51"/>
      <c r="B724" s="51"/>
      <c r="C724" s="56"/>
      <c r="D724" s="50"/>
      <c r="E724" s="51"/>
    </row>
    <row r="725" customFormat="false" ht="15.75" hidden="false" customHeight="true" outlineLevel="0" collapsed="false">
      <c r="A725" s="51"/>
      <c r="B725" s="51"/>
      <c r="C725" s="56"/>
      <c r="D725" s="50"/>
      <c r="E725" s="51"/>
    </row>
    <row r="726" customFormat="false" ht="15.75" hidden="false" customHeight="true" outlineLevel="0" collapsed="false">
      <c r="A726" s="51"/>
      <c r="B726" s="51"/>
      <c r="C726" s="56"/>
      <c r="D726" s="50"/>
      <c r="E726" s="51"/>
    </row>
    <row r="727" customFormat="false" ht="15.75" hidden="false" customHeight="true" outlineLevel="0" collapsed="false">
      <c r="A727" s="51"/>
      <c r="B727" s="51"/>
      <c r="C727" s="56"/>
      <c r="D727" s="50"/>
      <c r="E727" s="51"/>
    </row>
    <row r="728" customFormat="false" ht="15.75" hidden="false" customHeight="true" outlineLevel="0" collapsed="false">
      <c r="A728" s="51"/>
      <c r="B728" s="51"/>
      <c r="C728" s="56"/>
      <c r="D728" s="50"/>
      <c r="E728" s="51"/>
    </row>
    <row r="729" customFormat="false" ht="15.75" hidden="false" customHeight="true" outlineLevel="0" collapsed="false">
      <c r="A729" s="51"/>
      <c r="B729" s="51"/>
      <c r="C729" s="56"/>
      <c r="D729" s="50"/>
      <c r="E729" s="51"/>
    </row>
    <row r="730" customFormat="false" ht="15.75" hidden="false" customHeight="true" outlineLevel="0" collapsed="false">
      <c r="A730" s="51"/>
      <c r="B730" s="51"/>
      <c r="C730" s="56"/>
      <c r="D730" s="50"/>
      <c r="E730" s="51"/>
    </row>
    <row r="731" customFormat="false" ht="15.75" hidden="false" customHeight="true" outlineLevel="0" collapsed="false">
      <c r="A731" s="51"/>
      <c r="B731" s="51"/>
      <c r="C731" s="56"/>
      <c r="D731" s="50"/>
      <c r="E731" s="51"/>
    </row>
    <row r="732" customFormat="false" ht="15.75" hidden="false" customHeight="true" outlineLevel="0" collapsed="false">
      <c r="A732" s="51"/>
      <c r="B732" s="51"/>
      <c r="C732" s="56"/>
      <c r="D732" s="50"/>
      <c r="E732" s="51"/>
    </row>
    <row r="733" customFormat="false" ht="15.75" hidden="false" customHeight="true" outlineLevel="0" collapsed="false">
      <c r="A733" s="51"/>
      <c r="B733" s="51"/>
      <c r="C733" s="56"/>
      <c r="D733" s="50"/>
      <c r="E733" s="51"/>
    </row>
    <row r="734" customFormat="false" ht="15.75" hidden="false" customHeight="true" outlineLevel="0" collapsed="false">
      <c r="A734" s="51"/>
      <c r="B734" s="51"/>
      <c r="C734" s="56"/>
      <c r="D734" s="50"/>
      <c r="E734" s="51"/>
    </row>
    <row r="735" customFormat="false" ht="15.75" hidden="false" customHeight="true" outlineLevel="0" collapsed="false">
      <c r="A735" s="51"/>
      <c r="B735" s="51"/>
      <c r="C735" s="56"/>
      <c r="D735" s="50"/>
      <c r="E735" s="51"/>
    </row>
    <row r="736" customFormat="false" ht="15.75" hidden="false" customHeight="true" outlineLevel="0" collapsed="false">
      <c r="A736" s="51"/>
      <c r="B736" s="51"/>
      <c r="C736" s="56"/>
      <c r="D736" s="50"/>
      <c r="E736" s="51"/>
    </row>
    <row r="737" customFormat="false" ht="15.75" hidden="false" customHeight="true" outlineLevel="0" collapsed="false">
      <c r="A737" s="51"/>
      <c r="B737" s="51"/>
      <c r="C737" s="56"/>
      <c r="D737" s="50"/>
      <c r="E737" s="51"/>
    </row>
    <row r="738" customFormat="false" ht="15.75" hidden="false" customHeight="true" outlineLevel="0" collapsed="false">
      <c r="A738" s="51"/>
      <c r="B738" s="51"/>
      <c r="C738" s="56"/>
      <c r="D738" s="50"/>
      <c r="E738" s="51"/>
    </row>
    <row r="739" customFormat="false" ht="15.75" hidden="false" customHeight="true" outlineLevel="0" collapsed="false">
      <c r="A739" s="51"/>
      <c r="B739" s="51"/>
      <c r="C739" s="56"/>
      <c r="D739" s="50"/>
      <c r="E739" s="51"/>
    </row>
    <row r="740" customFormat="false" ht="15.75" hidden="false" customHeight="true" outlineLevel="0" collapsed="false">
      <c r="A740" s="51"/>
      <c r="B740" s="51"/>
      <c r="C740" s="56"/>
      <c r="D740" s="50"/>
      <c r="E740" s="51"/>
    </row>
    <row r="741" customFormat="false" ht="15.75" hidden="false" customHeight="true" outlineLevel="0" collapsed="false">
      <c r="A741" s="51"/>
      <c r="B741" s="51"/>
      <c r="C741" s="56"/>
      <c r="D741" s="50"/>
      <c r="E741" s="51"/>
    </row>
    <row r="742" customFormat="false" ht="15.75" hidden="false" customHeight="true" outlineLevel="0" collapsed="false">
      <c r="A742" s="51"/>
      <c r="B742" s="51"/>
      <c r="C742" s="56"/>
      <c r="D742" s="50"/>
      <c r="E742" s="51"/>
    </row>
    <row r="743" customFormat="false" ht="15.75" hidden="false" customHeight="true" outlineLevel="0" collapsed="false">
      <c r="A743" s="51"/>
      <c r="B743" s="51"/>
      <c r="C743" s="56"/>
      <c r="D743" s="50"/>
      <c r="E743" s="51"/>
    </row>
    <row r="744" customFormat="false" ht="15.75" hidden="false" customHeight="true" outlineLevel="0" collapsed="false">
      <c r="A744" s="51"/>
      <c r="B744" s="51"/>
      <c r="C744" s="56"/>
      <c r="D744" s="50"/>
      <c r="E744" s="51"/>
    </row>
    <row r="745" customFormat="false" ht="15.75" hidden="false" customHeight="true" outlineLevel="0" collapsed="false">
      <c r="A745" s="51"/>
      <c r="B745" s="51"/>
      <c r="C745" s="56"/>
      <c r="D745" s="50"/>
      <c r="E745" s="51"/>
    </row>
    <row r="746" customFormat="false" ht="15.75" hidden="false" customHeight="true" outlineLevel="0" collapsed="false">
      <c r="A746" s="51"/>
      <c r="B746" s="51"/>
      <c r="C746" s="56"/>
      <c r="D746" s="50"/>
      <c r="E746" s="51"/>
    </row>
    <row r="747" customFormat="false" ht="15.75" hidden="false" customHeight="true" outlineLevel="0" collapsed="false">
      <c r="A747" s="51"/>
      <c r="B747" s="51"/>
      <c r="C747" s="56"/>
      <c r="D747" s="50"/>
      <c r="E747" s="51"/>
    </row>
    <row r="748" customFormat="false" ht="15.75" hidden="false" customHeight="true" outlineLevel="0" collapsed="false">
      <c r="A748" s="51"/>
      <c r="B748" s="51"/>
      <c r="C748" s="56"/>
      <c r="D748" s="50"/>
      <c r="E748" s="51"/>
    </row>
    <row r="749" customFormat="false" ht="15.75" hidden="false" customHeight="true" outlineLevel="0" collapsed="false">
      <c r="A749" s="51"/>
      <c r="B749" s="51"/>
      <c r="C749" s="56"/>
      <c r="D749" s="50"/>
      <c r="E749" s="51"/>
    </row>
    <row r="750" customFormat="false" ht="15.75" hidden="false" customHeight="true" outlineLevel="0" collapsed="false">
      <c r="A750" s="51"/>
      <c r="B750" s="51"/>
      <c r="C750" s="56"/>
      <c r="D750" s="50"/>
      <c r="E750" s="51"/>
    </row>
    <row r="751" customFormat="false" ht="15.75" hidden="false" customHeight="true" outlineLevel="0" collapsed="false">
      <c r="A751" s="51"/>
      <c r="B751" s="51"/>
      <c r="C751" s="56"/>
      <c r="D751" s="50"/>
      <c r="E751" s="51"/>
    </row>
    <row r="752" customFormat="false" ht="15.75" hidden="false" customHeight="true" outlineLevel="0" collapsed="false">
      <c r="A752" s="51"/>
      <c r="B752" s="51"/>
      <c r="C752" s="56"/>
      <c r="D752" s="50"/>
      <c r="E752" s="51"/>
    </row>
    <row r="753" customFormat="false" ht="15.75" hidden="false" customHeight="true" outlineLevel="0" collapsed="false">
      <c r="A753" s="51"/>
      <c r="B753" s="51"/>
      <c r="C753" s="56"/>
      <c r="D753" s="50"/>
      <c r="E753" s="51"/>
    </row>
    <row r="754" customFormat="false" ht="15.75" hidden="false" customHeight="true" outlineLevel="0" collapsed="false">
      <c r="A754" s="51"/>
      <c r="B754" s="51"/>
      <c r="C754" s="56"/>
      <c r="D754" s="50"/>
      <c r="E754" s="51"/>
    </row>
    <row r="755" customFormat="false" ht="15.75" hidden="false" customHeight="true" outlineLevel="0" collapsed="false">
      <c r="A755" s="51"/>
      <c r="B755" s="51"/>
      <c r="C755" s="56"/>
      <c r="D755" s="50"/>
      <c r="E755" s="51"/>
    </row>
    <row r="756" customFormat="false" ht="15.75" hidden="false" customHeight="true" outlineLevel="0" collapsed="false">
      <c r="A756" s="51"/>
      <c r="B756" s="51"/>
      <c r="C756" s="56"/>
      <c r="D756" s="50"/>
      <c r="E756" s="51"/>
    </row>
    <row r="757" customFormat="false" ht="15.75" hidden="false" customHeight="true" outlineLevel="0" collapsed="false">
      <c r="A757" s="51"/>
      <c r="B757" s="51"/>
      <c r="C757" s="56"/>
      <c r="D757" s="50"/>
      <c r="E757" s="51"/>
    </row>
    <row r="758" customFormat="false" ht="15.75" hidden="false" customHeight="true" outlineLevel="0" collapsed="false">
      <c r="A758" s="51"/>
      <c r="B758" s="51"/>
      <c r="C758" s="56"/>
      <c r="D758" s="50"/>
      <c r="E758" s="51"/>
    </row>
    <row r="759" customFormat="false" ht="15.75" hidden="false" customHeight="true" outlineLevel="0" collapsed="false">
      <c r="A759" s="51"/>
      <c r="B759" s="51"/>
      <c r="C759" s="56"/>
      <c r="D759" s="50"/>
      <c r="E759" s="51"/>
    </row>
    <row r="760" customFormat="false" ht="15.75" hidden="false" customHeight="true" outlineLevel="0" collapsed="false">
      <c r="A760" s="51"/>
      <c r="B760" s="51"/>
      <c r="C760" s="56"/>
      <c r="D760" s="50"/>
      <c r="E760" s="51"/>
    </row>
    <row r="761" customFormat="false" ht="15.75" hidden="false" customHeight="true" outlineLevel="0" collapsed="false">
      <c r="A761" s="51"/>
      <c r="B761" s="51"/>
      <c r="C761" s="56"/>
      <c r="D761" s="50"/>
      <c r="E761" s="51"/>
    </row>
    <row r="762" customFormat="false" ht="15.75" hidden="false" customHeight="true" outlineLevel="0" collapsed="false">
      <c r="A762" s="51"/>
      <c r="B762" s="51"/>
      <c r="C762" s="56"/>
      <c r="D762" s="50"/>
      <c r="E762" s="51"/>
    </row>
    <row r="763" customFormat="false" ht="15.75" hidden="false" customHeight="true" outlineLevel="0" collapsed="false">
      <c r="A763" s="51"/>
      <c r="B763" s="51"/>
      <c r="C763" s="56"/>
      <c r="D763" s="50"/>
      <c r="E763" s="51"/>
    </row>
    <row r="764" customFormat="false" ht="15.75" hidden="false" customHeight="true" outlineLevel="0" collapsed="false">
      <c r="A764" s="51"/>
      <c r="B764" s="51"/>
      <c r="C764" s="56"/>
      <c r="D764" s="50"/>
      <c r="E764" s="51"/>
    </row>
    <row r="765" customFormat="false" ht="15.75" hidden="false" customHeight="true" outlineLevel="0" collapsed="false">
      <c r="A765" s="51"/>
      <c r="B765" s="51"/>
      <c r="C765" s="56"/>
      <c r="D765" s="50"/>
      <c r="E765" s="51"/>
    </row>
    <row r="766" customFormat="false" ht="15.75" hidden="false" customHeight="true" outlineLevel="0" collapsed="false">
      <c r="A766" s="51"/>
      <c r="B766" s="51"/>
      <c r="C766" s="56"/>
      <c r="D766" s="50"/>
      <c r="E766" s="51"/>
    </row>
    <row r="767" customFormat="false" ht="15.75" hidden="false" customHeight="true" outlineLevel="0" collapsed="false">
      <c r="A767" s="51"/>
      <c r="B767" s="51"/>
      <c r="C767" s="56"/>
      <c r="D767" s="50"/>
      <c r="E767" s="51"/>
    </row>
    <row r="768" customFormat="false" ht="15.75" hidden="false" customHeight="true" outlineLevel="0" collapsed="false">
      <c r="A768" s="51"/>
      <c r="B768" s="51"/>
      <c r="C768" s="56"/>
      <c r="D768" s="50"/>
      <c r="E768" s="51"/>
    </row>
    <row r="769" customFormat="false" ht="15.75" hidden="false" customHeight="true" outlineLevel="0" collapsed="false">
      <c r="A769" s="51"/>
      <c r="B769" s="51"/>
      <c r="C769" s="56"/>
      <c r="D769" s="50"/>
      <c r="E769" s="51"/>
    </row>
    <row r="770" customFormat="false" ht="15.75" hidden="false" customHeight="true" outlineLevel="0" collapsed="false">
      <c r="A770" s="51"/>
      <c r="B770" s="51"/>
      <c r="C770" s="56"/>
      <c r="D770" s="50"/>
      <c r="E770" s="51"/>
    </row>
    <row r="771" customFormat="false" ht="15.75" hidden="false" customHeight="true" outlineLevel="0" collapsed="false">
      <c r="A771" s="51"/>
      <c r="B771" s="51"/>
      <c r="C771" s="56"/>
      <c r="D771" s="50"/>
      <c r="E771" s="51"/>
    </row>
    <row r="772" customFormat="false" ht="15.75" hidden="false" customHeight="true" outlineLevel="0" collapsed="false">
      <c r="A772" s="51"/>
      <c r="B772" s="51"/>
      <c r="C772" s="56"/>
      <c r="D772" s="50"/>
      <c r="E772" s="51"/>
    </row>
    <row r="773" customFormat="false" ht="15.75" hidden="false" customHeight="true" outlineLevel="0" collapsed="false">
      <c r="A773" s="51"/>
      <c r="B773" s="51"/>
      <c r="C773" s="56"/>
      <c r="D773" s="50"/>
      <c r="E773" s="51"/>
    </row>
    <row r="774" customFormat="false" ht="15.75" hidden="false" customHeight="true" outlineLevel="0" collapsed="false">
      <c r="A774" s="51"/>
      <c r="B774" s="51"/>
      <c r="C774" s="56"/>
      <c r="D774" s="50"/>
      <c r="E774" s="51"/>
    </row>
    <row r="775" customFormat="false" ht="15.75" hidden="false" customHeight="true" outlineLevel="0" collapsed="false">
      <c r="A775" s="51"/>
      <c r="B775" s="51"/>
      <c r="C775" s="56"/>
      <c r="D775" s="50"/>
      <c r="E775" s="51"/>
    </row>
    <row r="776" customFormat="false" ht="15.75" hidden="false" customHeight="true" outlineLevel="0" collapsed="false">
      <c r="A776" s="51"/>
      <c r="B776" s="51"/>
      <c r="C776" s="56"/>
      <c r="D776" s="50"/>
      <c r="E776" s="51"/>
    </row>
    <row r="777" customFormat="false" ht="15.75" hidden="false" customHeight="true" outlineLevel="0" collapsed="false">
      <c r="A777" s="51"/>
      <c r="B777" s="51"/>
      <c r="C777" s="56"/>
      <c r="D777" s="50"/>
      <c r="E777" s="51"/>
    </row>
    <row r="778" customFormat="false" ht="15.75" hidden="false" customHeight="true" outlineLevel="0" collapsed="false">
      <c r="A778" s="51"/>
      <c r="B778" s="51"/>
      <c r="C778" s="56"/>
      <c r="D778" s="50"/>
      <c r="E778" s="51"/>
    </row>
    <row r="779" customFormat="false" ht="15.75" hidden="false" customHeight="true" outlineLevel="0" collapsed="false">
      <c r="A779" s="51"/>
      <c r="B779" s="51"/>
      <c r="C779" s="56"/>
      <c r="D779" s="50"/>
      <c r="E779" s="51"/>
    </row>
    <row r="780" customFormat="false" ht="15.75" hidden="false" customHeight="true" outlineLevel="0" collapsed="false">
      <c r="A780" s="51"/>
      <c r="B780" s="51"/>
      <c r="C780" s="56"/>
      <c r="D780" s="50"/>
      <c r="E780" s="51"/>
    </row>
    <row r="781" customFormat="false" ht="15.75" hidden="false" customHeight="true" outlineLevel="0" collapsed="false">
      <c r="A781" s="51"/>
      <c r="B781" s="51"/>
      <c r="C781" s="56"/>
      <c r="D781" s="50"/>
      <c r="E781" s="51"/>
    </row>
    <row r="782" customFormat="false" ht="15.75" hidden="false" customHeight="true" outlineLevel="0" collapsed="false">
      <c r="A782" s="51"/>
      <c r="B782" s="51"/>
      <c r="C782" s="56"/>
      <c r="D782" s="50"/>
      <c r="E782" s="51"/>
    </row>
    <row r="783" customFormat="false" ht="15.75" hidden="false" customHeight="true" outlineLevel="0" collapsed="false">
      <c r="A783" s="51"/>
      <c r="B783" s="51"/>
      <c r="C783" s="56"/>
      <c r="D783" s="50"/>
      <c r="E783" s="51"/>
    </row>
    <row r="784" customFormat="false" ht="15.75" hidden="false" customHeight="true" outlineLevel="0" collapsed="false">
      <c r="A784" s="51"/>
      <c r="B784" s="51"/>
      <c r="C784" s="56"/>
      <c r="D784" s="50"/>
      <c r="E784" s="51"/>
    </row>
    <row r="785" customFormat="false" ht="15.75" hidden="false" customHeight="true" outlineLevel="0" collapsed="false">
      <c r="A785" s="51"/>
      <c r="B785" s="51"/>
      <c r="C785" s="56"/>
      <c r="D785" s="50"/>
      <c r="E785" s="51"/>
    </row>
    <row r="786" customFormat="false" ht="15.75" hidden="false" customHeight="true" outlineLevel="0" collapsed="false">
      <c r="A786" s="51"/>
      <c r="B786" s="51"/>
      <c r="C786" s="56"/>
      <c r="D786" s="50"/>
      <c r="E786" s="51"/>
    </row>
    <row r="787" customFormat="false" ht="15.75" hidden="false" customHeight="true" outlineLevel="0" collapsed="false">
      <c r="A787" s="51"/>
      <c r="B787" s="51"/>
      <c r="C787" s="56"/>
      <c r="D787" s="50"/>
      <c r="E787" s="51"/>
    </row>
    <row r="788" customFormat="false" ht="15.75" hidden="false" customHeight="true" outlineLevel="0" collapsed="false">
      <c r="A788" s="51"/>
      <c r="B788" s="51"/>
      <c r="C788" s="56"/>
      <c r="D788" s="50"/>
      <c r="E788" s="51"/>
    </row>
    <row r="789" customFormat="false" ht="15.75" hidden="false" customHeight="true" outlineLevel="0" collapsed="false">
      <c r="A789" s="51"/>
      <c r="B789" s="51"/>
      <c r="C789" s="56"/>
      <c r="D789" s="50"/>
      <c r="E789" s="51"/>
    </row>
    <row r="790" customFormat="false" ht="15.75" hidden="false" customHeight="true" outlineLevel="0" collapsed="false">
      <c r="A790" s="51"/>
      <c r="B790" s="51"/>
      <c r="C790" s="56"/>
      <c r="D790" s="50"/>
      <c r="E790" s="51"/>
    </row>
    <row r="791" customFormat="false" ht="15.75" hidden="false" customHeight="true" outlineLevel="0" collapsed="false">
      <c r="A791" s="51"/>
      <c r="B791" s="51"/>
      <c r="C791" s="56"/>
      <c r="D791" s="50"/>
      <c r="E791" s="51"/>
    </row>
    <row r="792" customFormat="false" ht="15.75" hidden="false" customHeight="true" outlineLevel="0" collapsed="false">
      <c r="A792" s="51"/>
      <c r="B792" s="51"/>
      <c r="C792" s="56"/>
      <c r="D792" s="50"/>
      <c r="E792" s="51"/>
    </row>
    <row r="793" customFormat="false" ht="15.75" hidden="false" customHeight="true" outlineLevel="0" collapsed="false">
      <c r="A793" s="51"/>
      <c r="B793" s="51"/>
      <c r="C793" s="56"/>
      <c r="D793" s="50"/>
      <c r="E793" s="51"/>
    </row>
    <row r="794" customFormat="false" ht="15.75" hidden="false" customHeight="true" outlineLevel="0" collapsed="false">
      <c r="A794" s="51"/>
      <c r="B794" s="51"/>
      <c r="C794" s="56"/>
      <c r="D794" s="50"/>
      <c r="E794" s="51"/>
    </row>
    <row r="795" customFormat="false" ht="15.75" hidden="false" customHeight="true" outlineLevel="0" collapsed="false">
      <c r="A795" s="51"/>
      <c r="B795" s="51"/>
      <c r="C795" s="56"/>
      <c r="D795" s="50"/>
      <c r="E795" s="51"/>
    </row>
    <row r="796" customFormat="false" ht="15.75" hidden="false" customHeight="true" outlineLevel="0" collapsed="false">
      <c r="A796" s="51"/>
      <c r="B796" s="51"/>
      <c r="C796" s="56"/>
      <c r="D796" s="50"/>
      <c r="E796" s="51"/>
    </row>
    <row r="797" customFormat="false" ht="15.75" hidden="false" customHeight="true" outlineLevel="0" collapsed="false">
      <c r="A797" s="51"/>
      <c r="B797" s="51"/>
      <c r="C797" s="56"/>
      <c r="D797" s="50"/>
      <c r="E797" s="51"/>
    </row>
    <row r="798" customFormat="false" ht="15.75" hidden="false" customHeight="true" outlineLevel="0" collapsed="false">
      <c r="A798" s="51"/>
      <c r="B798" s="51"/>
      <c r="C798" s="56"/>
      <c r="D798" s="50"/>
      <c r="E798" s="51"/>
    </row>
    <row r="799" customFormat="false" ht="15.75" hidden="false" customHeight="true" outlineLevel="0" collapsed="false">
      <c r="A799" s="51"/>
      <c r="B799" s="51"/>
      <c r="C799" s="56"/>
      <c r="D799" s="50"/>
      <c r="E799" s="51"/>
    </row>
    <row r="800" customFormat="false" ht="15.75" hidden="false" customHeight="true" outlineLevel="0" collapsed="false">
      <c r="A800" s="51"/>
      <c r="B800" s="51"/>
      <c r="C800" s="56"/>
      <c r="D800" s="50"/>
      <c r="E800" s="51"/>
    </row>
    <row r="801" customFormat="false" ht="15.75" hidden="false" customHeight="true" outlineLevel="0" collapsed="false">
      <c r="A801" s="51"/>
      <c r="B801" s="51"/>
      <c r="C801" s="56"/>
      <c r="D801" s="50"/>
      <c r="E801" s="51"/>
    </row>
    <row r="802" customFormat="false" ht="15.75" hidden="false" customHeight="true" outlineLevel="0" collapsed="false">
      <c r="A802" s="51"/>
      <c r="B802" s="51"/>
      <c r="C802" s="56"/>
      <c r="D802" s="50"/>
      <c r="E802" s="51"/>
    </row>
    <row r="803" customFormat="false" ht="15.75" hidden="false" customHeight="true" outlineLevel="0" collapsed="false">
      <c r="A803" s="51"/>
      <c r="B803" s="51"/>
      <c r="C803" s="56"/>
      <c r="D803" s="50"/>
      <c r="E803" s="51"/>
    </row>
    <row r="804" customFormat="false" ht="15.75" hidden="false" customHeight="true" outlineLevel="0" collapsed="false">
      <c r="A804" s="51"/>
      <c r="B804" s="51"/>
      <c r="C804" s="56"/>
      <c r="D804" s="50"/>
      <c r="E804" s="51"/>
    </row>
    <row r="805" customFormat="false" ht="15.75" hidden="false" customHeight="true" outlineLevel="0" collapsed="false">
      <c r="A805" s="51"/>
      <c r="B805" s="51"/>
      <c r="C805" s="56"/>
      <c r="D805" s="50"/>
      <c r="E805" s="51"/>
    </row>
    <row r="806" customFormat="false" ht="15.75" hidden="false" customHeight="true" outlineLevel="0" collapsed="false">
      <c r="A806" s="51"/>
      <c r="B806" s="51"/>
      <c r="C806" s="56"/>
      <c r="D806" s="50"/>
      <c r="E806" s="51"/>
    </row>
    <row r="807" customFormat="false" ht="15.75" hidden="false" customHeight="true" outlineLevel="0" collapsed="false">
      <c r="A807" s="51"/>
      <c r="B807" s="51"/>
      <c r="C807" s="56"/>
      <c r="D807" s="50"/>
      <c r="E807" s="51"/>
    </row>
    <row r="808" customFormat="false" ht="15.75" hidden="false" customHeight="true" outlineLevel="0" collapsed="false">
      <c r="A808" s="51"/>
      <c r="B808" s="51"/>
      <c r="C808" s="56"/>
      <c r="D808" s="50"/>
      <c r="E808" s="51"/>
    </row>
    <row r="809" customFormat="false" ht="15.75" hidden="false" customHeight="true" outlineLevel="0" collapsed="false">
      <c r="A809" s="51"/>
      <c r="B809" s="51"/>
      <c r="C809" s="56"/>
      <c r="D809" s="50"/>
      <c r="E809" s="51"/>
    </row>
    <row r="810" customFormat="false" ht="15.75" hidden="false" customHeight="true" outlineLevel="0" collapsed="false">
      <c r="A810" s="51"/>
      <c r="B810" s="51"/>
      <c r="C810" s="56"/>
      <c r="D810" s="50"/>
      <c r="E810" s="51"/>
    </row>
    <row r="811" customFormat="false" ht="15.75" hidden="false" customHeight="true" outlineLevel="0" collapsed="false">
      <c r="A811" s="51"/>
      <c r="B811" s="51"/>
      <c r="C811" s="56"/>
      <c r="D811" s="50"/>
      <c r="E811" s="51"/>
    </row>
    <row r="812" customFormat="false" ht="15.75" hidden="false" customHeight="true" outlineLevel="0" collapsed="false">
      <c r="A812" s="51"/>
      <c r="B812" s="51"/>
      <c r="C812" s="56"/>
      <c r="D812" s="50"/>
      <c r="E812" s="51"/>
    </row>
    <row r="813" customFormat="false" ht="15.75" hidden="false" customHeight="true" outlineLevel="0" collapsed="false">
      <c r="A813" s="51"/>
      <c r="B813" s="51"/>
      <c r="C813" s="56"/>
      <c r="D813" s="50"/>
      <c r="E813" s="51"/>
    </row>
    <row r="814" customFormat="false" ht="15.75" hidden="false" customHeight="true" outlineLevel="0" collapsed="false">
      <c r="A814" s="51"/>
      <c r="B814" s="51"/>
      <c r="C814" s="56"/>
      <c r="D814" s="50"/>
      <c r="E814" s="51"/>
    </row>
    <row r="815" customFormat="false" ht="15.75" hidden="false" customHeight="true" outlineLevel="0" collapsed="false">
      <c r="A815" s="51"/>
      <c r="B815" s="51"/>
      <c r="C815" s="56"/>
      <c r="D815" s="50"/>
      <c r="E815" s="51"/>
    </row>
    <row r="816" customFormat="false" ht="15.75" hidden="false" customHeight="true" outlineLevel="0" collapsed="false">
      <c r="A816" s="51"/>
      <c r="B816" s="51"/>
      <c r="C816" s="56"/>
      <c r="D816" s="50"/>
      <c r="E816" s="51"/>
    </row>
    <row r="817" customFormat="false" ht="15.75" hidden="false" customHeight="true" outlineLevel="0" collapsed="false">
      <c r="A817" s="51"/>
      <c r="B817" s="51"/>
      <c r="C817" s="56"/>
      <c r="D817" s="50"/>
      <c r="E817" s="51"/>
    </row>
    <row r="818" customFormat="false" ht="15.75" hidden="false" customHeight="true" outlineLevel="0" collapsed="false">
      <c r="A818" s="51"/>
      <c r="B818" s="51"/>
      <c r="C818" s="56"/>
      <c r="D818" s="50"/>
      <c r="E818" s="51"/>
    </row>
    <row r="819" customFormat="false" ht="15.75" hidden="false" customHeight="true" outlineLevel="0" collapsed="false">
      <c r="A819" s="51"/>
      <c r="B819" s="51"/>
      <c r="C819" s="56"/>
      <c r="D819" s="50"/>
      <c r="E819" s="51"/>
    </row>
    <row r="820" customFormat="false" ht="15.75" hidden="false" customHeight="true" outlineLevel="0" collapsed="false">
      <c r="A820" s="51"/>
      <c r="B820" s="51"/>
      <c r="C820" s="56"/>
      <c r="D820" s="50"/>
      <c r="E820" s="51"/>
    </row>
    <row r="821" customFormat="false" ht="15.75" hidden="false" customHeight="true" outlineLevel="0" collapsed="false">
      <c r="A821" s="51"/>
      <c r="B821" s="51"/>
      <c r="C821" s="56"/>
      <c r="D821" s="50"/>
      <c r="E821" s="51"/>
    </row>
    <row r="822" customFormat="false" ht="15.75" hidden="false" customHeight="true" outlineLevel="0" collapsed="false">
      <c r="A822" s="51"/>
      <c r="B822" s="51"/>
      <c r="C822" s="56"/>
      <c r="D822" s="50"/>
      <c r="E822" s="51"/>
    </row>
    <row r="823" customFormat="false" ht="15.75" hidden="false" customHeight="true" outlineLevel="0" collapsed="false">
      <c r="A823" s="51"/>
      <c r="B823" s="51"/>
      <c r="C823" s="56"/>
      <c r="D823" s="50"/>
      <c r="E823" s="51"/>
    </row>
    <row r="824" customFormat="false" ht="15.75" hidden="false" customHeight="true" outlineLevel="0" collapsed="false">
      <c r="A824" s="51"/>
      <c r="B824" s="51"/>
      <c r="C824" s="56"/>
      <c r="D824" s="50"/>
      <c r="E824" s="51"/>
    </row>
    <row r="825" customFormat="false" ht="15.75" hidden="false" customHeight="true" outlineLevel="0" collapsed="false">
      <c r="A825" s="51"/>
      <c r="B825" s="51"/>
      <c r="C825" s="56"/>
      <c r="D825" s="50"/>
      <c r="E825" s="51"/>
    </row>
    <row r="826" customFormat="false" ht="15.75" hidden="false" customHeight="true" outlineLevel="0" collapsed="false">
      <c r="A826" s="51"/>
      <c r="B826" s="51"/>
      <c r="C826" s="56"/>
      <c r="D826" s="50"/>
      <c r="E826" s="51"/>
    </row>
    <row r="827" customFormat="false" ht="15.75" hidden="false" customHeight="true" outlineLevel="0" collapsed="false">
      <c r="A827" s="51"/>
      <c r="B827" s="51"/>
      <c r="C827" s="56"/>
      <c r="D827" s="50"/>
      <c r="E827" s="51"/>
    </row>
    <row r="828" customFormat="false" ht="15.75" hidden="false" customHeight="true" outlineLevel="0" collapsed="false">
      <c r="A828" s="51"/>
      <c r="B828" s="51"/>
      <c r="C828" s="56"/>
      <c r="D828" s="50"/>
      <c r="E828" s="51"/>
    </row>
    <row r="829" customFormat="false" ht="15.75" hidden="false" customHeight="true" outlineLevel="0" collapsed="false">
      <c r="A829" s="51"/>
      <c r="B829" s="51"/>
      <c r="C829" s="56"/>
      <c r="D829" s="50"/>
      <c r="E829" s="51"/>
    </row>
    <row r="830" customFormat="false" ht="15.75" hidden="false" customHeight="true" outlineLevel="0" collapsed="false">
      <c r="A830" s="51"/>
      <c r="B830" s="51"/>
      <c r="C830" s="56"/>
      <c r="D830" s="50"/>
      <c r="E830" s="51"/>
    </row>
    <row r="831" customFormat="false" ht="15.75" hidden="false" customHeight="true" outlineLevel="0" collapsed="false">
      <c r="A831" s="51"/>
      <c r="B831" s="51"/>
      <c r="C831" s="56"/>
      <c r="D831" s="50"/>
      <c r="E831" s="51"/>
    </row>
    <row r="832" customFormat="false" ht="15.75" hidden="false" customHeight="true" outlineLevel="0" collapsed="false">
      <c r="A832" s="51"/>
      <c r="B832" s="51"/>
      <c r="C832" s="56"/>
      <c r="D832" s="50"/>
      <c r="E832" s="51"/>
    </row>
    <row r="833" customFormat="false" ht="15.75" hidden="false" customHeight="true" outlineLevel="0" collapsed="false">
      <c r="A833" s="51"/>
      <c r="B833" s="51"/>
      <c r="C833" s="56"/>
      <c r="D833" s="50"/>
      <c r="E833" s="51"/>
    </row>
    <row r="834" customFormat="false" ht="15.75" hidden="false" customHeight="true" outlineLevel="0" collapsed="false">
      <c r="A834" s="51"/>
      <c r="B834" s="51"/>
      <c r="C834" s="56"/>
      <c r="D834" s="50"/>
      <c r="E834" s="51"/>
    </row>
    <row r="835" customFormat="false" ht="15.75" hidden="false" customHeight="true" outlineLevel="0" collapsed="false">
      <c r="A835" s="51"/>
      <c r="B835" s="51"/>
      <c r="C835" s="56"/>
      <c r="D835" s="50"/>
      <c r="E835" s="51"/>
    </row>
    <row r="836" customFormat="false" ht="15.75" hidden="false" customHeight="true" outlineLevel="0" collapsed="false">
      <c r="A836" s="51"/>
      <c r="B836" s="51"/>
      <c r="C836" s="56"/>
      <c r="D836" s="50"/>
      <c r="E836" s="51"/>
    </row>
    <row r="837" customFormat="false" ht="15.75" hidden="false" customHeight="true" outlineLevel="0" collapsed="false">
      <c r="A837" s="51"/>
      <c r="B837" s="51"/>
      <c r="C837" s="56"/>
      <c r="D837" s="50"/>
      <c r="E837" s="51"/>
    </row>
    <row r="838" customFormat="false" ht="15.75" hidden="false" customHeight="true" outlineLevel="0" collapsed="false">
      <c r="A838" s="51"/>
      <c r="B838" s="51"/>
      <c r="C838" s="56"/>
      <c r="D838" s="50"/>
      <c r="E838" s="51"/>
    </row>
    <row r="839" customFormat="false" ht="15.75" hidden="false" customHeight="true" outlineLevel="0" collapsed="false">
      <c r="A839" s="51"/>
      <c r="B839" s="51"/>
      <c r="C839" s="56"/>
      <c r="D839" s="50"/>
      <c r="E839" s="51"/>
    </row>
    <row r="840" customFormat="false" ht="15.75" hidden="false" customHeight="true" outlineLevel="0" collapsed="false">
      <c r="A840" s="51"/>
      <c r="B840" s="51"/>
      <c r="C840" s="56"/>
      <c r="D840" s="50"/>
      <c r="E840" s="51"/>
    </row>
    <row r="841" customFormat="false" ht="15.75" hidden="false" customHeight="true" outlineLevel="0" collapsed="false">
      <c r="A841" s="51"/>
      <c r="B841" s="51"/>
      <c r="C841" s="56"/>
      <c r="D841" s="50"/>
      <c r="E841" s="51"/>
    </row>
    <row r="842" customFormat="false" ht="15.75" hidden="false" customHeight="true" outlineLevel="0" collapsed="false">
      <c r="A842" s="51"/>
      <c r="B842" s="51"/>
      <c r="C842" s="56"/>
      <c r="D842" s="50"/>
      <c r="E842" s="51"/>
    </row>
    <row r="843" customFormat="false" ht="15.75" hidden="false" customHeight="true" outlineLevel="0" collapsed="false">
      <c r="A843" s="51"/>
      <c r="B843" s="51"/>
      <c r="C843" s="56"/>
      <c r="D843" s="50"/>
      <c r="E843" s="51"/>
    </row>
    <row r="844" customFormat="false" ht="15.75" hidden="false" customHeight="true" outlineLevel="0" collapsed="false">
      <c r="A844" s="51"/>
      <c r="B844" s="51"/>
      <c r="C844" s="56"/>
      <c r="D844" s="50"/>
      <c r="E844" s="51"/>
    </row>
    <row r="845" customFormat="false" ht="15.75" hidden="false" customHeight="true" outlineLevel="0" collapsed="false">
      <c r="A845" s="51"/>
      <c r="B845" s="51"/>
      <c r="C845" s="56"/>
      <c r="D845" s="50"/>
      <c r="E845" s="51"/>
    </row>
    <row r="846" customFormat="false" ht="15.75" hidden="false" customHeight="true" outlineLevel="0" collapsed="false">
      <c r="A846" s="51"/>
      <c r="B846" s="51"/>
      <c r="C846" s="56"/>
      <c r="D846" s="50"/>
      <c r="E846" s="51"/>
    </row>
    <row r="847" customFormat="false" ht="15.75" hidden="false" customHeight="true" outlineLevel="0" collapsed="false">
      <c r="A847" s="51"/>
      <c r="B847" s="51"/>
      <c r="C847" s="56"/>
      <c r="D847" s="50"/>
      <c r="E847" s="51"/>
    </row>
    <row r="848" customFormat="false" ht="15.75" hidden="false" customHeight="true" outlineLevel="0" collapsed="false">
      <c r="A848" s="51"/>
      <c r="B848" s="51"/>
      <c r="C848" s="56"/>
      <c r="D848" s="50"/>
      <c r="E848" s="51"/>
    </row>
    <row r="849" customFormat="false" ht="15.75" hidden="false" customHeight="true" outlineLevel="0" collapsed="false">
      <c r="A849" s="51"/>
      <c r="B849" s="51"/>
      <c r="C849" s="56"/>
      <c r="D849" s="50"/>
      <c r="E849" s="51"/>
    </row>
    <row r="850" customFormat="false" ht="15.75" hidden="false" customHeight="true" outlineLevel="0" collapsed="false">
      <c r="A850" s="51"/>
      <c r="B850" s="51"/>
      <c r="C850" s="56"/>
      <c r="D850" s="50"/>
      <c r="E850" s="51"/>
    </row>
    <row r="851" customFormat="false" ht="15.75" hidden="false" customHeight="true" outlineLevel="0" collapsed="false">
      <c r="A851" s="51"/>
      <c r="B851" s="51"/>
      <c r="C851" s="56"/>
      <c r="D851" s="50"/>
      <c r="E851" s="51"/>
    </row>
    <row r="852" customFormat="false" ht="15.75" hidden="false" customHeight="true" outlineLevel="0" collapsed="false">
      <c r="A852" s="51"/>
      <c r="B852" s="51"/>
      <c r="C852" s="56"/>
      <c r="D852" s="50"/>
      <c r="E852" s="51"/>
    </row>
    <row r="853" customFormat="false" ht="15.75" hidden="false" customHeight="true" outlineLevel="0" collapsed="false">
      <c r="A853" s="51"/>
      <c r="B853" s="51"/>
      <c r="C853" s="56"/>
      <c r="D853" s="50"/>
      <c r="E853" s="51"/>
    </row>
    <row r="854" customFormat="false" ht="15.75" hidden="false" customHeight="true" outlineLevel="0" collapsed="false">
      <c r="A854" s="51"/>
      <c r="B854" s="51"/>
      <c r="C854" s="56"/>
      <c r="D854" s="50"/>
      <c r="E854" s="51"/>
    </row>
    <row r="855" customFormat="false" ht="15.75" hidden="false" customHeight="true" outlineLevel="0" collapsed="false">
      <c r="A855" s="51"/>
      <c r="B855" s="51"/>
      <c r="C855" s="56"/>
      <c r="D855" s="50"/>
      <c r="E855" s="51"/>
    </row>
    <row r="856" customFormat="false" ht="15.75" hidden="false" customHeight="true" outlineLevel="0" collapsed="false">
      <c r="A856" s="51"/>
      <c r="B856" s="51"/>
      <c r="C856" s="56"/>
      <c r="D856" s="50"/>
      <c r="E856" s="51"/>
    </row>
    <row r="857" customFormat="false" ht="15.75" hidden="false" customHeight="true" outlineLevel="0" collapsed="false">
      <c r="A857" s="51"/>
      <c r="B857" s="51"/>
      <c r="C857" s="56"/>
      <c r="D857" s="50"/>
      <c r="E857" s="51"/>
    </row>
    <row r="858" customFormat="false" ht="15.75" hidden="false" customHeight="true" outlineLevel="0" collapsed="false">
      <c r="A858" s="51"/>
      <c r="B858" s="51"/>
      <c r="C858" s="56"/>
      <c r="D858" s="50"/>
      <c r="E858" s="51"/>
    </row>
    <row r="859" customFormat="false" ht="15.75" hidden="false" customHeight="true" outlineLevel="0" collapsed="false">
      <c r="A859" s="51"/>
      <c r="B859" s="51"/>
      <c r="C859" s="56"/>
      <c r="D859" s="50"/>
      <c r="E859" s="51"/>
    </row>
    <row r="860" customFormat="false" ht="15.75" hidden="false" customHeight="true" outlineLevel="0" collapsed="false">
      <c r="A860" s="51"/>
      <c r="B860" s="51"/>
      <c r="C860" s="56"/>
      <c r="D860" s="50"/>
      <c r="E860" s="51"/>
    </row>
    <row r="861" customFormat="false" ht="15.75" hidden="false" customHeight="true" outlineLevel="0" collapsed="false">
      <c r="A861" s="51"/>
      <c r="B861" s="51"/>
      <c r="C861" s="56"/>
      <c r="D861" s="50"/>
      <c r="E861" s="51"/>
    </row>
    <row r="862" customFormat="false" ht="15.75" hidden="false" customHeight="true" outlineLevel="0" collapsed="false">
      <c r="A862" s="51"/>
      <c r="B862" s="51"/>
      <c r="C862" s="56"/>
      <c r="D862" s="50"/>
      <c r="E862" s="51"/>
    </row>
    <row r="863" customFormat="false" ht="15.75" hidden="false" customHeight="true" outlineLevel="0" collapsed="false">
      <c r="A863" s="51"/>
      <c r="B863" s="51"/>
      <c r="C863" s="56"/>
      <c r="D863" s="50"/>
      <c r="E863" s="51"/>
    </row>
    <row r="864" customFormat="false" ht="15.75" hidden="false" customHeight="true" outlineLevel="0" collapsed="false">
      <c r="A864" s="51"/>
      <c r="B864" s="51"/>
      <c r="C864" s="56"/>
      <c r="D864" s="50"/>
      <c r="E864" s="51"/>
    </row>
    <row r="865" customFormat="false" ht="15.75" hidden="false" customHeight="true" outlineLevel="0" collapsed="false">
      <c r="A865" s="51"/>
      <c r="B865" s="51"/>
      <c r="C865" s="56"/>
      <c r="D865" s="50"/>
      <c r="E865" s="51"/>
    </row>
    <row r="866" customFormat="false" ht="15.75" hidden="false" customHeight="true" outlineLevel="0" collapsed="false">
      <c r="A866" s="51"/>
      <c r="B866" s="51"/>
      <c r="C866" s="56"/>
      <c r="D866" s="50"/>
      <c r="E866" s="51"/>
    </row>
    <row r="867" customFormat="false" ht="15.75" hidden="false" customHeight="true" outlineLevel="0" collapsed="false">
      <c r="A867" s="51"/>
      <c r="B867" s="51"/>
      <c r="C867" s="56"/>
      <c r="D867" s="50"/>
      <c r="E867" s="51"/>
    </row>
    <row r="868" customFormat="false" ht="15.75" hidden="false" customHeight="true" outlineLevel="0" collapsed="false">
      <c r="A868" s="51"/>
      <c r="B868" s="51"/>
      <c r="C868" s="56"/>
      <c r="D868" s="50"/>
      <c r="E868" s="51"/>
    </row>
    <row r="869" customFormat="false" ht="15.75" hidden="false" customHeight="true" outlineLevel="0" collapsed="false">
      <c r="A869" s="51"/>
      <c r="B869" s="51"/>
      <c r="C869" s="56"/>
      <c r="D869" s="50"/>
      <c r="E869" s="51"/>
    </row>
    <row r="870" customFormat="false" ht="15.75" hidden="false" customHeight="true" outlineLevel="0" collapsed="false">
      <c r="A870" s="51"/>
      <c r="B870" s="51"/>
      <c r="C870" s="56"/>
      <c r="D870" s="50"/>
      <c r="E870" s="51"/>
    </row>
    <row r="871" customFormat="false" ht="15.75" hidden="false" customHeight="true" outlineLevel="0" collapsed="false">
      <c r="A871" s="51"/>
      <c r="B871" s="51"/>
      <c r="C871" s="56"/>
      <c r="D871" s="50"/>
      <c r="E871" s="51"/>
    </row>
    <row r="872" customFormat="false" ht="15.75" hidden="false" customHeight="true" outlineLevel="0" collapsed="false">
      <c r="A872" s="51"/>
      <c r="B872" s="51"/>
      <c r="C872" s="56"/>
      <c r="D872" s="50"/>
      <c r="E872" s="51"/>
    </row>
    <row r="873" customFormat="false" ht="15.75" hidden="false" customHeight="true" outlineLevel="0" collapsed="false">
      <c r="A873" s="51"/>
      <c r="B873" s="51"/>
      <c r="C873" s="56"/>
      <c r="D873" s="50"/>
      <c r="E873" s="51"/>
    </row>
    <row r="874" customFormat="false" ht="15.75" hidden="false" customHeight="true" outlineLevel="0" collapsed="false">
      <c r="A874" s="51"/>
      <c r="B874" s="51"/>
      <c r="C874" s="56"/>
      <c r="D874" s="50"/>
      <c r="E874" s="51"/>
    </row>
    <row r="875" customFormat="false" ht="15.75" hidden="false" customHeight="true" outlineLevel="0" collapsed="false">
      <c r="A875" s="51"/>
      <c r="B875" s="51"/>
      <c r="C875" s="56"/>
      <c r="D875" s="50"/>
      <c r="E875" s="51"/>
    </row>
    <row r="876" customFormat="false" ht="15.75" hidden="false" customHeight="true" outlineLevel="0" collapsed="false">
      <c r="A876" s="51"/>
      <c r="B876" s="51"/>
      <c r="C876" s="56"/>
      <c r="D876" s="50"/>
      <c r="E876" s="51"/>
    </row>
    <row r="877" customFormat="false" ht="15.75" hidden="false" customHeight="true" outlineLevel="0" collapsed="false">
      <c r="A877" s="51"/>
      <c r="B877" s="51"/>
      <c r="C877" s="56"/>
      <c r="D877" s="50"/>
      <c r="E877" s="51"/>
    </row>
    <row r="878" customFormat="false" ht="15.75" hidden="false" customHeight="true" outlineLevel="0" collapsed="false">
      <c r="A878" s="51"/>
      <c r="B878" s="51"/>
      <c r="C878" s="56"/>
      <c r="D878" s="50"/>
      <c r="E878" s="51"/>
    </row>
    <row r="879" customFormat="false" ht="15.75" hidden="false" customHeight="true" outlineLevel="0" collapsed="false">
      <c r="A879" s="51"/>
      <c r="B879" s="51"/>
      <c r="C879" s="56"/>
      <c r="D879" s="50"/>
      <c r="E879" s="51"/>
    </row>
    <row r="880" customFormat="false" ht="15.75" hidden="false" customHeight="true" outlineLevel="0" collapsed="false">
      <c r="A880" s="51"/>
      <c r="B880" s="51"/>
      <c r="C880" s="56"/>
      <c r="D880" s="50"/>
      <c r="E880" s="51"/>
    </row>
    <row r="881" customFormat="false" ht="15.75" hidden="false" customHeight="true" outlineLevel="0" collapsed="false">
      <c r="A881" s="51"/>
      <c r="B881" s="51"/>
      <c r="C881" s="56"/>
      <c r="D881" s="50"/>
      <c r="E881" s="51"/>
    </row>
    <row r="882" customFormat="false" ht="15.75" hidden="false" customHeight="true" outlineLevel="0" collapsed="false">
      <c r="A882" s="51"/>
      <c r="B882" s="51"/>
      <c r="C882" s="56"/>
      <c r="D882" s="50"/>
      <c r="E882" s="51"/>
    </row>
    <row r="883" customFormat="false" ht="15.75" hidden="false" customHeight="true" outlineLevel="0" collapsed="false">
      <c r="A883" s="51"/>
      <c r="B883" s="51"/>
      <c r="C883" s="56"/>
      <c r="D883" s="50"/>
      <c r="E883" s="51"/>
    </row>
    <row r="884" customFormat="false" ht="15.75" hidden="false" customHeight="true" outlineLevel="0" collapsed="false">
      <c r="A884" s="51"/>
      <c r="B884" s="51"/>
      <c r="C884" s="56"/>
      <c r="D884" s="50"/>
      <c r="E884" s="51"/>
    </row>
    <row r="885" customFormat="false" ht="15.75" hidden="false" customHeight="true" outlineLevel="0" collapsed="false">
      <c r="A885" s="51"/>
      <c r="B885" s="51"/>
      <c r="C885" s="56"/>
      <c r="D885" s="50"/>
      <c r="E885" s="51"/>
    </row>
    <row r="886" customFormat="false" ht="15.75" hidden="false" customHeight="true" outlineLevel="0" collapsed="false">
      <c r="A886" s="51"/>
      <c r="B886" s="51"/>
      <c r="C886" s="56"/>
      <c r="D886" s="50"/>
      <c r="E886" s="51"/>
    </row>
    <row r="887" customFormat="false" ht="15.75" hidden="false" customHeight="true" outlineLevel="0" collapsed="false">
      <c r="A887" s="51"/>
      <c r="B887" s="51"/>
      <c r="C887" s="56"/>
      <c r="D887" s="50"/>
      <c r="E887" s="51"/>
    </row>
    <row r="888" customFormat="false" ht="15.75" hidden="false" customHeight="true" outlineLevel="0" collapsed="false">
      <c r="A888" s="51"/>
      <c r="B888" s="51"/>
      <c r="C888" s="56"/>
      <c r="D888" s="50"/>
      <c r="E888" s="51"/>
    </row>
    <row r="889" customFormat="false" ht="15.75" hidden="false" customHeight="true" outlineLevel="0" collapsed="false">
      <c r="A889" s="51"/>
      <c r="B889" s="51"/>
      <c r="C889" s="56"/>
      <c r="D889" s="50"/>
      <c r="E889" s="51"/>
    </row>
    <row r="890" customFormat="false" ht="15.75" hidden="false" customHeight="true" outlineLevel="0" collapsed="false">
      <c r="A890" s="51"/>
      <c r="B890" s="51"/>
      <c r="C890" s="56"/>
      <c r="D890" s="50"/>
      <c r="E890" s="51"/>
    </row>
    <row r="891" customFormat="false" ht="15.75" hidden="false" customHeight="true" outlineLevel="0" collapsed="false">
      <c r="A891" s="51"/>
      <c r="B891" s="51"/>
      <c r="C891" s="56"/>
      <c r="D891" s="50"/>
      <c r="E891" s="51"/>
    </row>
    <row r="892" customFormat="false" ht="15.75" hidden="false" customHeight="true" outlineLevel="0" collapsed="false">
      <c r="A892" s="51"/>
      <c r="B892" s="51"/>
      <c r="C892" s="56"/>
      <c r="D892" s="50"/>
      <c r="E892" s="51"/>
    </row>
    <row r="893" customFormat="false" ht="15.75" hidden="false" customHeight="true" outlineLevel="0" collapsed="false">
      <c r="A893" s="51"/>
      <c r="B893" s="51"/>
      <c r="C893" s="56"/>
      <c r="D893" s="50"/>
      <c r="E893" s="51"/>
    </row>
    <row r="894" customFormat="false" ht="15.75" hidden="false" customHeight="true" outlineLevel="0" collapsed="false">
      <c r="A894" s="51"/>
      <c r="B894" s="51"/>
      <c r="C894" s="56"/>
      <c r="D894" s="50"/>
      <c r="E894" s="51"/>
    </row>
    <row r="895" customFormat="false" ht="15.75" hidden="false" customHeight="true" outlineLevel="0" collapsed="false">
      <c r="A895" s="51"/>
      <c r="B895" s="51"/>
      <c r="C895" s="56"/>
      <c r="D895" s="50"/>
      <c r="E895" s="51"/>
    </row>
    <row r="896" customFormat="false" ht="15.75" hidden="false" customHeight="true" outlineLevel="0" collapsed="false">
      <c r="A896" s="51"/>
      <c r="B896" s="51"/>
      <c r="C896" s="56"/>
      <c r="D896" s="50"/>
      <c r="E896" s="51"/>
    </row>
    <row r="897" customFormat="false" ht="15.75" hidden="false" customHeight="true" outlineLevel="0" collapsed="false">
      <c r="A897" s="51"/>
      <c r="B897" s="51"/>
      <c r="C897" s="56"/>
      <c r="D897" s="50"/>
      <c r="E897" s="51"/>
    </row>
    <row r="898" customFormat="false" ht="15.75" hidden="false" customHeight="true" outlineLevel="0" collapsed="false">
      <c r="A898" s="51"/>
      <c r="B898" s="51"/>
      <c r="C898" s="56"/>
      <c r="D898" s="50"/>
      <c r="E898" s="51"/>
    </row>
    <row r="899" customFormat="false" ht="15.75" hidden="false" customHeight="true" outlineLevel="0" collapsed="false">
      <c r="A899" s="51"/>
      <c r="B899" s="51"/>
      <c r="C899" s="56"/>
      <c r="D899" s="50"/>
      <c r="E899" s="51"/>
    </row>
    <row r="900" customFormat="false" ht="15.75" hidden="false" customHeight="true" outlineLevel="0" collapsed="false">
      <c r="A900" s="51"/>
      <c r="B900" s="51"/>
      <c r="C900" s="56"/>
      <c r="D900" s="50"/>
      <c r="E900" s="51"/>
    </row>
    <row r="901" customFormat="false" ht="15.75" hidden="false" customHeight="true" outlineLevel="0" collapsed="false">
      <c r="A901" s="51"/>
      <c r="B901" s="51"/>
      <c r="C901" s="56"/>
      <c r="D901" s="50"/>
      <c r="E901" s="51"/>
    </row>
    <row r="902" customFormat="false" ht="15.75" hidden="false" customHeight="true" outlineLevel="0" collapsed="false">
      <c r="A902" s="51"/>
      <c r="B902" s="51"/>
      <c r="C902" s="56"/>
      <c r="D902" s="50"/>
      <c r="E902" s="51"/>
    </row>
    <row r="903" customFormat="false" ht="15.75" hidden="false" customHeight="true" outlineLevel="0" collapsed="false">
      <c r="A903" s="51"/>
      <c r="B903" s="51"/>
      <c r="C903" s="56"/>
      <c r="D903" s="50"/>
      <c r="E903" s="51"/>
    </row>
    <row r="904" customFormat="false" ht="15.75" hidden="false" customHeight="true" outlineLevel="0" collapsed="false">
      <c r="A904" s="51"/>
      <c r="B904" s="51"/>
      <c r="C904" s="56"/>
      <c r="D904" s="50"/>
      <c r="E904" s="51"/>
    </row>
    <row r="905" customFormat="false" ht="15.75" hidden="false" customHeight="true" outlineLevel="0" collapsed="false">
      <c r="A905" s="51"/>
      <c r="B905" s="51"/>
      <c r="C905" s="56"/>
      <c r="D905" s="50"/>
      <c r="E905" s="51"/>
    </row>
    <row r="906" customFormat="false" ht="15.75" hidden="false" customHeight="true" outlineLevel="0" collapsed="false">
      <c r="A906" s="51"/>
      <c r="B906" s="51"/>
      <c r="C906" s="56"/>
      <c r="D906" s="50"/>
      <c r="E906" s="51"/>
    </row>
    <row r="907" customFormat="false" ht="15.75" hidden="false" customHeight="true" outlineLevel="0" collapsed="false">
      <c r="A907" s="51"/>
      <c r="B907" s="51"/>
      <c r="C907" s="56"/>
      <c r="D907" s="50"/>
      <c r="E907" s="51"/>
    </row>
    <row r="908" customFormat="false" ht="15.75" hidden="false" customHeight="true" outlineLevel="0" collapsed="false">
      <c r="A908" s="51"/>
      <c r="B908" s="51"/>
      <c r="C908" s="56"/>
      <c r="D908" s="50"/>
      <c r="E908" s="51"/>
    </row>
    <row r="909" customFormat="false" ht="15.75" hidden="false" customHeight="true" outlineLevel="0" collapsed="false">
      <c r="A909" s="51"/>
      <c r="B909" s="51"/>
      <c r="C909" s="56"/>
      <c r="D909" s="50"/>
      <c r="E909" s="51"/>
    </row>
    <row r="910" customFormat="false" ht="15.75" hidden="false" customHeight="true" outlineLevel="0" collapsed="false">
      <c r="A910" s="51"/>
      <c r="B910" s="51"/>
      <c r="C910" s="56"/>
      <c r="D910" s="50"/>
      <c r="E910" s="51"/>
    </row>
    <row r="911" customFormat="false" ht="15.75" hidden="false" customHeight="true" outlineLevel="0" collapsed="false">
      <c r="A911" s="51"/>
      <c r="B911" s="51"/>
      <c r="C911" s="56"/>
      <c r="D911" s="50"/>
      <c r="E911" s="51"/>
    </row>
    <row r="912" customFormat="false" ht="15.75" hidden="false" customHeight="true" outlineLevel="0" collapsed="false">
      <c r="A912" s="51"/>
      <c r="B912" s="51"/>
      <c r="C912" s="56"/>
      <c r="D912" s="50"/>
      <c r="E912" s="51"/>
    </row>
    <row r="913" customFormat="false" ht="15.75" hidden="false" customHeight="true" outlineLevel="0" collapsed="false">
      <c r="A913" s="51"/>
      <c r="B913" s="51"/>
      <c r="C913" s="56"/>
      <c r="D913" s="50"/>
      <c r="E913" s="51"/>
    </row>
    <row r="914" customFormat="false" ht="15.75" hidden="false" customHeight="true" outlineLevel="0" collapsed="false">
      <c r="A914" s="51"/>
      <c r="B914" s="51"/>
      <c r="C914" s="56"/>
      <c r="D914" s="50"/>
      <c r="E914" s="51"/>
    </row>
    <row r="915" customFormat="false" ht="15.75" hidden="false" customHeight="true" outlineLevel="0" collapsed="false">
      <c r="A915" s="51"/>
      <c r="B915" s="51"/>
      <c r="C915" s="56"/>
      <c r="D915" s="50"/>
      <c r="E915" s="51"/>
    </row>
    <row r="916" customFormat="false" ht="15.75" hidden="false" customHeight="true" outlineLevel="0" collapsed="false">
      <c r="A916" s="51"/>
      <c r="B916" s="51"/>
      <c r="C916" s="56"/>
      <c r="D916" s="50"/>
      <c r="E916" s="51"/>
    </row>
    <row r="917" customFormat="false" ht="15.75" hidden="false" customHeight="true" outlineLevel="0" collapsed="false">
      <c r="A917" s="51"/>
      <c r="B917" s="51"/>
      <c r="C917" s="56"/>
      <c r="D917" s="50"/>
      <c r="E917" s="51"/>
    </row>
    <row r="918" customFormat="false" ht="15.75" hidden="false" customHeight="true" outlineLevel="0" collapsed="false">
      <c r="A918" s="51"/>
      <c r="B918" s="51"/>
      <c r="C918" s="56"/>
      <c r="D918" s="50"/>
      <c r="E918" s="51"/>
    </row>
    <row r="919" customFormat="false" ht="15.75" hidden="false" customHeight="true" outlineLevel="0" collapsed="false">
      <c r="A919" s="51"/>
      <c r="B919" s="51"/>
      <c r="C919" s="56"/>
      <c r="D919" s="50"/>
      <c r="E919" s="51"/>
    </row>
    <row r="920" customFormat="false" ht="15.75" hidden="false" customHeight="true" outlineLevel="0" collapsed="false">
      <c r="A920" s="51"/>
      <c r="B920" s="51"/>
      <c r="C920" s="56"/>
      <c r="D920" s="50"/>
      <c r="E920" s="51"/>
    </row>
    <row r="921" customFormat="false" ht="15.75" hidden="false" customHeight="true" outlineLevel="0" collapsed="false">
      <c r="A921" s="51"/>
      <c r="B921" s="51"/>
      <c r="C921" s="56"/>
      <c r="D921" s="50"/>
      <c r="E921" s="51"/>
    </row>
    <row r="922" customFormat="false" ht="15.75" hidden="false" customHeight="true" outlineLevel="0" collapsed="false">
      <c r="A922" s="51"/>
      <c r="B922" s="51"/>
      <c r="C922" s="56"/>
      <c r="D922" s="50"/>
      <c r="E922" s="51"/>
    </row>
    <row r="923" customFormat="false" ht="15.75" hidden="false" customHeight="true" outlineLevel="0" collapsed="false">
      <c r="A923" s="51"/>
      <c r="B923" s="51"/>
      <c r="C923" s="56"/>
      <c r="D923" s="50"/>
      <c r="E923" s="51"/>
    </row>
    <row r="924" customFormat="false" ht="15.75" hidden="false" customHeight="true" outlineLevel="0" collapsed="false">
      <c r="A924" s="51"/>
      <c r="B924" s="51"/>
      <c r="C924" s="56"/>
      <c r="D924" s="50"/>
      <c r="E924" s="51"/>
    </row>
    <row r="925" customFormat="false" ht="15.75" hidden="false" customHeight="true" outlineLevel="0" collapsed="false">
      <c r="A925" s="51"/>
      <c r="B925" s="51"/>
      <c r="C925" s="56"/>
      <c r="D925" s="50"/>
      <c r="E925" s="51"/>
    </row>
    <row r="926" customFormat="false" ht="15.75" hidden="false" customHeight="true" outlineLevel="0" collapsed="false">
      <c r="A926" s="51"/>
      <c r="B926" s="51"/>
      <c r="C926" s="56"/>
      <c r="D926" s="50"/>
      <c r="E926" s="51"/>
    </row>
    <row r="927" customFormat="false" ht="15.75" hidden="false" customHeight="true" outlineLevel="0" collapsed="false">
      <c r="A927" s="51"/>
      <c r="B927" s="51"/>
      <c r="C927" s="56"/>
      <c r="D927" s="50"/>
      <c r="E927" s="51"/>
    </row>
    <row r="928" customFormat="false" ht="15.75" hidden="false" customHeight="true" outlineLevel="0" collapsed="false">
      <c r="A928" s="51"/>
      <c r="B928" s="51"/>
      <c r="C928" s="56"/>
      <c r="D928" s="50"/>
      <c r="E928" s="51"/>
    </row>
    <row r="929" customFormat="false" ht="15.75" hidden="false" customHeight="true" outlineLevel="0" collapsed="false">
      <c r="A929" s="51"/>
      <c r="B929" s="51"/>
      <c r="C929" s="56"/>
      <c r="D929" s="50"/>
      <c r="E929" s="51"/>
    </row>
    <row r="930" customFormat="false" ht="15.75" hidden="false" customHeight="true" outlineLevel="0" collapsed="false">
      <c r="A930" s="51"/>
      <c r="B930" s="51"/>
      <c r="C930" s="56"/>
      <c r="D930" s="50"/>
      <c r="E930" s="51"/>
    </row>
    <row r="931" customFormat="false" ht="15.75" hidden="false" customHeight="true" outlineLevel="0" collapsed="false">
      <c r="A931" s="51"/>
      <c r="B931" s="51"/>
      <c r="C931" s="56"/>
      <c r="D931" s="50"/>
      <c r="E931" s="51"/>
    </row>
    <row r="932" customFormat="false" ht="15.75" hidden="false" customHeight="true" outlineLevel="0" collapsed="false">
      <c r="A932" s="51"/>
      <c r="B932" s="51"/>
      <c r="C932" s="56"/>
      <c r="D932" s="50"/>
      <c r="E932" s="51"/>
    </row>
    <row r="933" customFormat="false" ht="15.75" hidden="false" customHeight="true" outlineLevel="0" collapsed="false">
      <c r="A933" s="51"/>
      <c r="B933" s="51"/>
      <c r="C933" s="56"/>
      <c r="D933" s="50"/>
      <c r="E933" s="51"/>
    </row>
    <row r="934" customFormat="false" ht="15.75" hidden="false" customHeight="true" outlineLevel="0" collapsed="false">
      <c r="A934" s="51"/>
      <c r="B934" s="51"/>
      <c r="C934" s="56"/>
      <c r="D934" s="50"/>
      <c r="E934" s="51"/>
    </row>
    <row r="935" customFormat="false" ht="15.75" hidden="false" customHeight="true" outlineLevel="0" collapsed="false">
      <c r="A935" s="51"/>
      <c r="B935" s="51"/>
      <c r="C935" s="56"/>
      <c r="D935" s="50"/>
      <c r="E935" s="51"/>
    </row>
    <row r="936" customFormat="false" ht="15.75" hidden="false" customHeight="true" outlineLevel="0" collapsed="false">
      <c r="A936" s="51"/>
      <c r="B936" s="51"/>
      <c r="C936" s="56"/>
      <c r="D936" s="50"/>
      <c r="E936" s="51"/>
    </row>
    <row r="937" customFormat="false" ht="15.75" hidden="false" customHeight="true" outlineLevel="0" collapsed="false">
      <c r="A937" s="51"/>
      <c r="B937" s="51"/>
      <c r="C937" s="56"/>
      <c r="D937" s="50"/>
      <c r="E937" s="51"/>
    </row>
    <row r="938" customFormat="false" ht="15.75" hidden="false" customHeight="true" outlineLevel="0" collapsed="false">
      <c r="A938" s="51"/>
      <c r="B938" s="51"/>
      <c r="C938" s="56"/>
      <c r="D938" s="50"/>
      <c r="E938" s="51"/>
    </row>
    <row r="939" customFormat="false" ht="15.75" hidden="false" customHeight="true" outlineLevel="0" collapsed="false">
      <c r="A939" s="51"/>
      <c r="B939" s="51"/>
      <c r="C939" s="56"/>
      <c r="D939" s="50"/>
      <c r="E939" s="51"/>
    </row>
    <row r="940" customFormat="false" ht="15.75" hidden="false" customHeight="true" outlineLevel="0" collapsed="false">
      <c r="A940" s="51"/>
      <c r="B940" s="51"/>
      <c r="C940" s="56"/>
      <c r="D940" s="50"/>
      <c r="E940" s="51"/>
    </row>
    <row r="941" customFormat="false" ht="15.75" hidden="false" customHeight="true" outlineLevel="0" collapsed="false">
      <c r="A941" s="51"/>
      <c r="B941" s="51"/>
      <c r="C941" s="56"/>
      <c r="D941" s="50"/>
      <c r="E941" s="51"/>
    </row>
    <row r="942" customFormat="false" ht="15.75" hidden="false" customHeight="true" outlineLevel="0" collapsed="false">
      <c r="A942" s="51"/>
      <c r="B942" s="51"/>
      <c r="C942" s="56"/>
      <c r="D942" s="50"/>
      <c r="E942" s="51"/>
    </row>
    <row r="943" customFormat="false" ht="15.75" hidden="false" customHeight="true" outlineLevel="0" collapsed="false">
      <c r="A943" s="51"/>
      <c r="B943" s="51"/>
      <c r="C943" s="56"/>
      <c r="D943" s="50"/>
      <c r="E943" s="51"/>
    </row>
    <row r="944" customFormat="false" ht="15.75" hidden="false" customHeight="true" outlineLevel="0" collapsed="false">
      <c r="A944" s="51"/>
      <c r="B944" s="51"/>
      <c r="C944" s="56"/>
      <c r="D944" s="50"/>
      <c r="E944" s="51"/>
    </row>
    <row r="945" customFormat="false" ht="15.75" hidden="false" customHeight="true" outlineLevel="0" collapsed="false">
      <c r="A945" s="51"/>
      <c r="B945" s="51"/>
      <c r="C945" s="56"/>
      <c r="D945" s="50"/>
      <c r="E945" s="51"/>
    </row>
    <row r="946" customFormat="false" ht="15.75" hidden="false" customHeight="true" outlineLevel="0" collapsed="false">
      <c r="A946" s="51"/>
      <c r="B946" s="51"/>
      <c r="C946" s="56"/>
      <c r="D946" s="50"/>
      <c r="E946" s="51"/>
    </row>
    <row r="947" customFormat="false" ht="15.75" hidden="false" customHeight="true" outlineLevel="0" collapsed="false">
      <c r="A947" s="51"/>
      <c r="B947" s="51"/>
      <c r="C947" s="56"/>
      <c r="D947" s="50"/>
      <c r="E947" s="51"/>
    </row>
    <row r="948" customFormat="false" ht="15.75" hidden="false" customHeight="true" outlineLevel="0" collapsed="false">
      <c r="A948" s="51"/>
      <c r="B948" s="51"/>
      <c r="C948" s="56"/>
      <c r="D948" s="50"/>
      <c r="E948" s="51"/>
    </row>
    <row r="949" customFormat="false" ht="15.75" hidden="false" customHeight="true" outlineLevel="0" collapsed="false">
      <c r="A949" s="51"/>
      <c r="B949" s="51"/>
      <c r="C949" s="56"/>
      <c r="D949" s="50"/>
      <c r="E949" s="51"/>
    </row>
    <row r="950" customFormat="false" ht="15.75" hidden="false" customHeight="true" outlineLevel="0" collapsed="false">
      <c r="A950" s="51"/>
      <c r="B950" s="51"/>
      <c r="C950" s="56"/>
      <c r="D950" s="50"/>
      <c r="E950" s="51"/>
    </row>
    <row r="951" customFormat="false" ht="15.75" hidden="false" customHeight="true" outlineLevel="0" collapsed="false">
      <c r="A951" s="51"/>
      <c r="B951" s="51"/>
      <c r="C951" s="56"/>
      <c r="D951" s="50"/>
      <c r="E951" s="51"/>
    </row>
    <row r="952" customFormat="false" ht="15.75" hidden="false" customHeight="true" outlineLevel="0" collapsed="false">
      <c r="A952" s="51"/>
      <c r="B952" s="51"/>
      <c r="C952" s="56"/>
      <c r="D952" s="50"/>
      <c r="E952" s="51"/>
    </row>
    <row r="953" customFormat="false" ht="15.75" hidden="false" customHeight="true" outlineLevel="0" collapsed="false">
      <c r="A953" s="51"/>
      <c r="B953" s="51"/>
      <c r="C953" s="56"/>
      <c r="D953" s="50"/>
      <c r="E953" s="51"/>
    </row>
    <row r="954" customFormat="false" ht="15.75" hidden="false" customHeight="true" outlineLevel="0" collapsed="false">
      <c r="A954" s="51"/>
      <c r="B954" s="51"/>
      <c r="C954" s="56"/>
      <c r="D954" s="50"/>
      <c r="E954" s="51"/>
    </row>
    <row r="955" customFormat="false" ht="15.75" hidden="false" customHeight="true" outlineLevel="0" collapsed="false">
      <c r="A955" s="51"/>
      <c r="B955" s="51"/>
      <c r="C955" s="56"/>
      <c r="D955" s="50"/>
      <c r="E955" s="51"/>
    </row>
    <row r="956" customFormat="false" ht="15.75" hidden="false" customHeight="true" outlineLevel="0" collapsed="false">
      <c r="A956" s="51"/>
      <c r="B956" s="51"/>
      <c r="C956" s="56"/>
      <c r="D956" s="50"/>
      <c r="E956" s="51"/>
    </row>
    <row r="957" customFormat="false" ht="15.75" hidden="false" customHeight="true" outlineLevel="0" collapsed="false">
      <c r="A957" s="51"/>
      <c r="B957" s="51"/>
      <c r="C957" s="56"/>
      <c r="D957" s="50"/>
      <c r="E957" s="51"/>
    </row>
    <row r="958" customFormat="false" ht="15.75" hidden="false" customHeight="true" outlineLevel="0" collapsed="false">
      <c r="A958" s="51"/>
      <c r="B958" s="51"/>
      <c r="C958" s="56"/>
      <c r="D958" s="50"/>
      <c r="E958" s="51"/>
    </row>
    <row r="959" customFormat="false" ht="15.75" hidden="false" customHeight="true" outlineLevel="0" collapsed="false">
      <c r="A959" s="51"/>
      <c r="B959" s="51"/>
      <c r="C959" s="56"/>
      <c r="D959" s="50"/>
      <c r="E959" s="51"/>
    </row>
    <row r="960" customFormat="false" ht="15.75" hidden="false" customHeight="true" outlineLevel="0" collapsed="false">
      <c r="A960" s="51"/>
      <c r="B960" s="51"/>
      <c r="C960" s="56"/>
      <c r="D960" s="50"/>
      <c r="E960" s="51"/>
    </row>
    <row r="961" customFormat="false" ht="15.75" hidden="false" customHeight="true" outlineLevel="0" collapsed="false">
      <c r="A961" s="51"/>
      <c r="B961" s="51"/>
      <c r="C961" s="56"/>
      <c r="D961" s="50"/>
      <c r="E961" s="51"/>
    </row>
    <row r="962" customFormat="false" ht="15.75" hidden="false" customHeight="true" outlineLevel="0" collapsed="false">
      <c r="A962" s="51"/>
      <c r="B962" s="51"/>
      <c r="C962" s="56"/>
      <c r="D962" s="50"/>
      <c r="E962" s="51"/>
    </row>
    <row r="963" customFormat="false" ht="15.75" hidden="false" customHeight="true" outlineLevel="0" collapsed="false">
      <c r="A963" s="51"/>
      <c r="B963" s="51"/>
      <c r="C963" s="56"/>
      <c r="D963" s="50"/>
      <c r="E963" s="51"/>
    </row>
    <row r="964" customFormat="false" ht="15.75" hidden="false" customHeight="true" outlineLevel="0" collapsed="false">
      <c r="A964" s="51"/>
      <c r="B964" s="51"/>
      <c r="C964" s="56"/>
      <c r="D964" s="50"/>
      <c r="E964" s="51"/>
    </row>
    <row r="965" customFormat="false" ht="15.75" hidden="false" customHeight="true" outlineLevel="0" collapsed="false">
      <c r="A965" s="51"/>
      <c r="B965" s="51"/>
      <c r="C965" s="56"/>
      <c r="D965" s="50"/>
      <c r="E965" s="51"/>
    </row>
    <row r="966" customFormat="false" ht="15.75" hidden="false" customHeight="true" outlineLevel="0" collapsed="false">
      <c r="A966" s="51"/>
      <c r="B966" s="51"/>
      <c r="C966" s="56"/>
      <c r="D966" s="50"/>
      <c r="E966" s="51"/>
    </row>
    <row r="967" customFormat="false" ht="15.75" hidden="false" customHeight="true" outlineLevel="0" collapsed="false">
      <c r="A967" s="51"/>
      <c r="B967" s="51"/>
      <c r="C967" s="56"/>
      <c r="D967" s="50"/>
      <c r="E967" s="51"/>
    </row>
    <row r="968" customFormat="false" ht="15.75" hidden="false" customHeight="true" outlineLevel="0" collapsed="false">
      <c r="A968" s="51"/>
      <c r="B968" s="51"/>
      <c r="C968" s="56"/>
      <c r="D968" s="50"/>
      <c r="E968" s="51"/>
    </row>
    <row r="969" customFormat="false" ht="15.75" hidden="false" customHeight="true" outlineLevel="0" collapsed="false">
      <c r="A969" s="51"/>
      <c r="B969" s="51"/>
      <c r="C969" s="56"/>
      <c r="D969" s="50"/>
      <c r="E969" s="51"/>
    </row>
    <row r="970" customFormat="false" ht="15.75" hidden="false" customHeight="true" outlineLevel="0" collapsed="false">
      <c r="A970" s="51"/>
      <c r="B970" s="51"/>
      <c r="C970" s="56"/>
      <c r="D970" s="50"/>
      <c r="E970" s="51"/>
    </row>
    <row r="971" customFormat="false" ht="15.75" hidden="false" customHeight="true" outlineLevel="0" collapsed="false">
      <c r="A971" s="51"/>
      <c r="B971" s="51"/>
      <c r="C971" s="56"/>
      <c r="D971" s="50"/>
      <c r="E971" s="51"/>
    </row>
    <row r="972" customFormat="false" ht="15.75" hidden="false" customHeight="true" outlineLevel="0" collapsed="false">
      <c r="A972" s="51"/>
      <c r="B972" s="51"/>
      <c r="C972" s="56"/>
      <c r="D972" s="50"/>
      <c r="E972" s="51"/>
    </row>
    <row r="973" customFormat="false" ht="15.75" hidden="false" customHeight="true" outlineLevel="0" collapsed="false">
      <c r="A973" s="51"/>
      <c r="B973" s="51"/>
      <c r="C973" s="56"/>
      <c r="D973" s="50"/>
      <c r="E973" s="51"/>
    </row>
    <row r="974" customFormat="false" ht="15.75" hidden="false" customHeight="true" outlineLevel="0" collapsed="false">
      <c r="A974" s="51"/>
      <c r="B974" s="51"/>
      <c r="C974" s="56"/>
      <c r="D974" s="50"/>
      <c r="E974" s="51"/>
    </row>
    <row r="975" customFormat="false" ht="15.75" hidden="false" customHeight="true" outlineLevel="0" collapsed="false">
      <c r="A975" s="51"/>
      <c r="B975" s="51"/>
      <c r="C975" s="56"/>
      <c r="D975" s="50"/>
      <c r="E975" s="51"/>
    </row>
    <row r="976" customFormat="false" ht="15.75" hidden="false" customHeight="true" outlineLevel="0" collapsed="false">
      <c r="A976" s="51"/>
      <c r="B976" s="51"/>
      <c r="C976" s="56"/>
      <c r="D976" s="50"/>
      <c r="E976" s="51"/>
    </row>
    <row r="977" customFormat="false" ht="15.75" hidden="false" customHeight="true" outlineLevel="0" collapsed="false">
      <c r="A977" s="51"/>
      <c r="B977" s="51"/>
      <c r="C977" s="56"/>
      <c r="D977" s="50"/>
      <c r="E977" s="51"/>
    </row>
    <row r="978" customFormat="false" ht="15.75" hidden="false" customHeight="true" outlineLevel="0" collapsed="false">
      <c r="A978" s="51"/>
      <c r="B978" s="51"/>
      <c r="C978" s="56"/>
      <c r="D978" s="50"/>
      <c r="E978" s="51"/>
    </row>
    <row r="979" customFormat="false" ht="15.75" hidden="false" customHeight="true" outlineLevel="0" collapsed="false">
      <c r="A979" s="51"/>
      <c r="B979" s="51"/>
      <c r="C979" s="56"/>
      <c r="D979" s="50"/>
      <c r="E979" s="51"/>
    </row>
    <row r="980" customFormat="false" ht="15.75" hidden="false" customHeight="true" outlineLevel="0" collapsed="false">
      <c r="A980" s="51"/>
      <c r="B980" s="51"/>
      <c r="C980" s="56"/>
      <c r="D980" s="50"/>
      <c r="E980" s="51"/>
    </row>
    <row r="981" customFormat="false" ht="15.75" hidden="false" customHeight="true" outlineLevel="0" collapsed="false">
      <c r="A981" s="51"/>
      <c r="B981" s="51"/>
      <c r="C981" s="56"/>
      <c r="D981" s="50"/>
      <c r="E981" s="51"/>
    </row>
    <row r="982" customFormat="false" ht="15.75" hidden="false" customHeight="true" outlineLevel="0" collapsed="false">
      <c r="A982" s="51"/>
      <c r="B982" s="51"/>
      <c r="C982" s="56"/>
      <c r="D982" s="50"/>
      <c r="E982" s="51"/>
    </row>
    <row r="983" customFormat="false" ht="15.75" hidden="false" customHeight="true" outlineLevel="0" collapsed="false">
      <c r="A983" s="51"/>
      <c r="B983" s="51"/>
      <c r="C983" s="56"/>
      <c r="D983" s="50"/>
      <c r="E983" s="51"/>
    </row>
    <row r="984" customFormat="false" ht="15.75" hidden="false" customHeight="true" outlineLevel="0" collapsed="false">
      <c r="A984" s="51"/>
      <c r="B984" s="51"/>
      <c r="C984" s="56"/>
      <c r="D984" s="50"/>
      <c r="E984" s="51"/>
    </row>
    <row r="985" customFormat="false" ht="15.75" hidden="false" customHeight="true" outlineLevel="0" collapsed="false">
      <c r="A985" s="51"/>
      <c r="B985" s="51"/>
      <c r="C985" s="56"/>
      <c r="D985" s="50"/>
      <c r="E985" s="51"/>
    </row>
    <row r="986" customFormat="false" ht="15.75" hidden="false" customHeight="true" outlineLevel="0" collapsed="false">
      <c r="A986" s="51"/>
      <c r="B986" s="51"/>
      <c r="C986" s="56"/>
      <c r="D986" s="50"/>
      <c r="E986" s="51"/>
    </row>
    <row r="987" customFormat="false" ht="15.75" hidden="false" customHeight="true" outlineLevel="0" collapsed="false">
      <c r="A987" s="51"/>
      <c r="B987" s="51"/>
      <c r="C987" s="56"/>
      <c r="D987" s="50"/>
      <c r="E987" s="51"/>
    </row>
    <row r="988" customFormat="false" ht="15.75" hidden="false" customHeight="true" outlineLevel="0" collapsed="false">
      <c r="A988" s="51"/>
      <c r="B988" s="51"/>
      <c r="C988" s="56"/>
      <c r="D988" s="50"/>
      <c r="E988" s="51"/>
    </row>
    <row r="989" customFormat="false" ht="15.75" hidden="false" customHeight="true" outlineLevel="0" collapsed="false">
      <c r="A989" s="51"/>
      <c r="B989" s="51"/>
      <c r="C989" s="56"/>
      <c r="D989" s="50"/>
      <c r="E989" s="51"/>
    </row>
    <row r="990" customFormat="false" ht="15.75" hidden="false" customHeight="true" outlineLevel="0" collapsed="false">
      <c r="A990" s="51"/>
      <c r="B990" s="51"/>
      <c r="C990" s="56"/>
      <c r="D990" s="50"/>
      <c r="E990" s="51"/>
    </row>
    <row r="991" customFormat="false" ht="15.75" hidden="false" customHeight="true" outlineLevel="0" collapsed="false">
      <c r="A991" s="51"/>
      <c r="B991" s="51"/>
      <c r="C991" s="56"/>
      <c r="D991" s="50"/>
      <c r="E991" s="51"/>
    </row>
    <row r="992" customFormat="false" ht="15.75" hidden="false" customHeight="true" outlineLevel="0" collapsed="false">
      <c r="A992" s="51"/>
      <c r="B992" s="51"/>
      <c r="C992" s="56"/>
      <c r="D992" s="50"/>
      <c r="E992" s="51"/>
    </row>
    <row r="993" customFormat="false" ht="15.75" hidden="false" customHeight="true" outlineLevel="0" collapsed="false">
      <c r="A993" s="51"/>
      <c r="B993" s="51"/>
      <c r="C993" s="56"/>
      <c r="D993" s="50"/>
      <c r="E993" s="51"/>
    </row>
    <row r="994" customFormat="false" ht="15.75" hidden="false" customHeight="true" outlineLevel="0" collapsed="false">
      <c r="A994" s="51"/>
      <c r="B994" s="51"/>
      <c r="C994" s="56"/>
      <c r="D994" s="50"/>
      <c r="E994" s="51"/>
    </row>
    <row r="995" customFormat="false" ht="15.75" hidden="false" customHeight="true" outlineLevel="0" collapsed="false">
      <c r="A995" s="51"/>
      <c r="B995" s="51"/>
      <c r="C995" s="56"/>
      <c r="D995" s="50"/>
      <c r="E995" s="51"/>
    </row>
    <row r="996" customFormat="false" ht="15.75" hidden="false" customHeight="true" outlineLevel="0" collapsed="false">
      <c r="A996" s="51"/>
      <c r="B996" s="51"/>
      <c r="C996" s="56"/>
      <c r="D996" s="50"/>
      <c r="E996" s="51"/>
    </row>
    <row r="997" customFormat="false" ht="15.75" hidden="false" customHeight="true" outlineLevel="0" collapsed="false">
      <c r="A997" s="51"/>
      <c r="B997" s="51"/>
      <c r="C997" s="56"/>
      <c r="D997" s="50"/>
      <c r="E997" s="51"/>
    </row>
    <row r="998" customFormat="false" ht="15.75" hidden="false" customHeight="true" outlineLevel="0" collapsed="false">
      <c r="A998" s="51"/>
      <c r="B998" s="51"/>
      <c r="C998" s="56"/>
      <c r="D998" s="50"/>
      <c r="E998" s="51"/>
    </row>
    <row r="999" customFormat="false" ht="15.75" hidden="false" customHeight="true" outlineLevel="0" collapsed="false">
      <c r="A999" s="51"/>
      <c r="B999" s="51"/>
      <c r="C999" s="56"/>
      <c r="D999" s="50"/>
      <c r="E999" s="51"/>
    </row>
    <row r="1000" customFormat="false" ht="15.75" hidden="false" customHeight="true" outlineLevel="0" collapsed="false">
      <c r="A1000" s="51"/>
      <c r="B1000" s="51"/>
      <c r="C1000" s="56"/>
      <c r="D1000" s="50"/>
      <c r="E1000" s="51"/>
    </row>
  </sheetData>
  <autoFilter ref="A1:E28"/>
  <dataValidations count="3">
    <dataValidation allowBlank="true" operator="between" showDropDown="false" showErrorMessage="false" showInputMessage="false" sqref="E2:E1000" type="list">
      <formula1>SourceList</formula1>
      <formula2>0</formula2>
    </dataValidation>
    <dataValidation allowBlank="true" operator="between" showDropDown="false" showErrorMessage="false" showInputMessage="false" sqref="C2:C1000"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4" min="4" style="0" width="29.13"/>
    <col collapsed="false" customWidth="true" hidden="false" outlineLevel="0" max="5" min="5" style="0" width="18.63"/>
    <col collapsed="false" customWidth="true" hidden="false" outlineLevel="0" max="6" min="6" style="0" width="26.38"/>
    <col collapsed="false" customWidth="true" hidden="false" outlineLevel="0" max="7" min="7" style="0" width="20.99"/>
    <col collapsed="false" customWidth="true" hidden="false" outlineLevel="0" max="9" min="8" style="0" width="9.13"/>
    <col collapsed="false" customWidth="true" hidden="false" outlineLevel="0" max="24" min="10" style="0" width="8.63"/>
  </cols>
  <sheetData>
    <row r="1" customFormat="false" ht="12.75" hidden="false" customHeight="true" outlineLevel="0" collapsed="false">
      <c r="A1" s="54" t="s">
        <v>140</v>
      </c>
      <c r="B1" s="54" t="s">
        <v>141</v>
      </c>
      <c r="C1" s="55" t="s">
        <v>43</v>
      </c>
      <c r="D1" s="55" t="s">
        <v>207</v>
      </c>
      <c r="E1" s="39" t="s">
        <v>208</v>
      </c>
      <c r="F1" s="39" t="s">
        <v>209</v>
      </c>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62" t="n">
        <v>0.0833</v>
      </c>
      <c r="D2" s="65" t="n">
        <v>3</v>
      </c>
      <c r="E2" s="51" t="s">
        <v>210</v>
      </c>
      <c r="F2" s="51" t="s">
        <v>210</v>
      </c>
      <c r="G2" s="2"/>
      <c r="H2" s="2"/>
      <c r="I2" s="2"/>
      <c r="J2" s="2"/>
      <c r="K2" s="2"/>
      <c r="L2" s="2"/>
      <c r="M2" s="2"/>
      <c r="N2" s="2"/>
      <c r="O2" s="2"/>
      <c r="P2" s="2"/>
      <c r="Q2" s="2"/>
      <c r="R2" s="2"/>
      <c r="S2" s="2"/>
      <c r="T2" s="2"/>
      <c r="U2" s="2"/>
      <c r="V2" s="2"/>
      <c r="W2" s="2"/>
      <c r="X2" s="2"/>
    </row>
    <row r="3" customFormat="false" ht="12.75" hidden="false" customHeight="true" outlineLevel="0" collapsed="false">
      <c r="A3" s="56" t="s">
        <v>146</v>
      </c>
      <c r="B3" s="56" t="str">
        <f aca="false" t="array" ref="B3:B3">INDEX(Countries!$D$2:$D$255, MATCH(A3, Countries!$B$2:$B$255, 0))</f>
        <v>IDN</v>
      </c>
      <c r="C3" s="62" t="n">
        <v>0.0833</v>
      </c>
      <c r="D3" s="65" t="n">
        <v>3</v>
      </c>
      <c r="E3" s="51" t="s">
        <v>210</v>
      </c>
      <c r="F3" s="51" t="s">
        <v>210</v>
      </c>
      <c r="G3" s="2"/>
      <c r="H3" s="2"/>
      <c r="I3" s="2"/>
      <c r="J3" s="2"/>
      <c r="K3" s="2"/>
      <c r="L3" s="2"/>
      <c r="M3" s="2"/>
      <c r="N3" s="2"/>
      <c r="O3" s="2"/>
      <c r="P3" s="2"/>
      <c r="Q3" s="2"/>
      <c r="R3" s="2"/>
      <c r="S3" s="2"/>
      <c r="T3" s="2"/>
      <c r="U3" s="2"/>
      <c r="V3" s="2"/>
      <c r="W3" s="2"/>
      <c r="X3" s="2"/>
    </row>
    <row r="4" customFormat="false" ht="12.75" hidden="false" customHeight="true" outlineLevel="0" collapsed="false">
      <c r="A4" s="56" t="s">
        <v>147</v>
      </c>
      <c r="B4" s="56" t="str">
        <f aca="false" t="array" ref="B4:B4">INDEX(Countries!$D$2:$D$255, MATCH(A4, Countries!$B$2:$B$255, 0))</f>
        <v>AUS</v>
      </c>
      <c r="C4" s="62" t="n">
        <v>0.0833</v>
      </c>
      <c r="D4" s="65" t="n">
        <v>3</v>
      </c>
      <c r="E4" s="51" t="s">
        <v>210</v>
      </c>
      <c r="F4" s="51" t="s">
        <v>210</v>
      </c>
      <c r="G4" s="2"/>
      <c r="H4" s="2"/>
      <c r="I4" s="2"/>
      <c r="J4" s="2"/>
      <c r="K4" s="2"/>
      <c r="L4" s="2"/>
      <c r="M4" s="2"/>
      <c r="N4" s="2"/>
      <c r="O4" s="2"/>
      <c r="P4" s="2"/>
      <c r="Q4" s="2"/>
      <c r="R4" s="2"/>
      <c r="S4" s="2"/>
      <c r="T4" s="2"/>
      <c r="U4" s="2"/>
      <c r="V4" s="2"/>
      <c r="W4" s="2"/>
      <c r="X4" s="2"/>
    </row>
    <row r="5" customFormat="false" ht="12.75" hidden="false" customHeight="true" outlineLevel="0" collapsed="false">
      <c r="A5" s="56" t="s">
        <v>148</v>
      </c>
      <c r="B5" s="56" t="str">
        <f aca="false" t="array" ref="B5:B5">INDEX(Countries!$D$2:$D$255, MATCH(A5, Countries!$B$2:$B$255, 0))</f>
        <v>BHS</v>
      </c>
      <c r="C5" s="62" t="n">
        <v>0.0833</v>
      </c>
      <c r="D5" s="65" t="n">
        <v>3</v>
      </c>
      <c r="E5" s="51" t="s">
        <v>210</v>
      </c>
      <c r="F5" s="51" t="s">
        <v>210</v>
      </c>
      <c r="G5" s="2"/>
      <c r="H5" s="2"/>
      <c r="I5" s="2"/>
      <c r="J5" s="2"/>
      <c r="K5" s="2"/>
      <c r="L5" s="2"/>
      <c r="M5" s="2"/>
      <c r="N5" s="2"/>
      <c r="O5" s="2"/>
      <c r="P5" s="2"/>
      <c r="Q5" s="2"/>
      <c r="R5" s="2"/>
      <c r="S5" s="2"/>
      <c r="T5" s="2"/>
      <c r="U5" s="2"/>
      <c r="V5" s="2"/>
      <c r="W5" s="2"/>
      <c r="X5" s="2"/>
    </row>
    <row r="6" customFormat="false" ht="12.75" hidden="false" customHeight="true" outlineLevel="0" collapsed="false">
      <c r="A6" s="56" t="s">
        <v>149</v>
      </c>
      <c r="B6" s="56" t="str">
        <f aca="false" t="array" ref="B6:B6">INDEX(Countries!$D$2:$D$255, MATCH(A6, Countries!$B$2:$B$255, 0))</f>
        <v>KEN</v>
      </c>
      <c r="C6" s="62" t="n">
        <v>0.0833</v>
      </c>
      <c r="D6" s="65" t="n">
        <v>3</v>
      </c>
      <c r="E6" s="51" t="s">
        <v>210</v>
      </c>
      <c r="F6" s="51" t="s">
        <v>210</v>
      </c>
      <c r="G6" s="2"/>
      <c r="H6" s="2"/>
      <c r="I6" s="2"/>
      <c r="J6" s="2"/>
      <c r="K6" s="2"/>
      <c r="L6" s="2"/>
      <c r="M6" s="2"/>
      <c r="N6" s="2"/>
      <c r="O6" s="2"/>
      <c r="P6" s="2"/>
      <c r="Q6" s="2"/>
      <c r="R6" s="2"/>
      <c r="S6" s="2"/>
      <c r="T6" s="2"/>
      <c r="U6" s="2"/>
      <c r="V6" s="2"/>
      <c r="W6" s="2"/>
      <c r="X6" s="2"/>
    </row>
    <row r="7" customFormat="false" ht="12.75" hidden="false" customHeight="true" outlineLevel="0" collapsed="false">
      <c r="A7" s="56" t="s">
        <v>150</v>
      </c>
      <c r="B7" s="56" t="str">
        <f aca="false" t="array" ref="B7:B7">INDEX(Countries!$D$2:$D$255, MATCH(A7, Countries!$B$2:$B$255, 0))</f>
        <v>MEX</v>
      </c>
      <c r="C7" s="62" t="n">
        <v>0.0833</v>
      </c>
      <c r="D7" s="65" t="n">
        <v>3</v>
      </c>
      <c r="E7" s="51" t="s">
        <v>210</v>
      </c>
      <c r="F7" s="51" t="s">
        <v>210</v>
      </c>
      <c r="G7" s="2"/>
      <c r="H7" s="2"/>
      <c r="I7" s="2"/>
      <c r="J7" s="2"/>
      <c r="K7" s="2"/>
      <c r="L7" s="2"/>
      <c r="M7" s="2"/>
      <c r="N7" s="2"/>
      <c r="O7" s="2"/>
      <c r="P7" s="2"/>
      <c r="Q7" s="2"/>
      <c r="R7" s="2"/>
      <c r="S7" s="2"/>
      <c r="T7" s="2"/>
      <c r="U7" s="2"/>
      <c r="V7" s="2"/>
      <c r="W7" s="2"/>
      <c r="X7" s="2"/>
    </row>
    <row r="8" customFormat="false" ht="12.75" hidden="false" customHeight="true" outlineLevel="0" collapsed="false">
      <c r="A8" s="56" t="s">
        <v>151</v>
      </c>
      <c r="B8" s="56" t="str">
        <f aca="false" t="array" ref="B8:B8">INDEX(Countries!$D$2:$D$255, MATCH(A8, Countries!$B$2:$B$255, 0))</f>
        <v>COL</v>
      </c>
      <c r="C8" s="62" t="n">
        <v>0.0833</v>
      </c>
      <c r="D8" s="65" t="n">
        <v>3</v>
      </c>
      <c r="E8" s="51" t="s">
        <v>210</v>
      </c>
      <c r="F8" s="51" t="s">
        <v>210</v>
      </c>
      <c r="G8" s="2"/>
      <c r="H8" s="2"/>
      <c r="I8" s="2"/>
      <c r="J8" s="2"/>
      <c r="K8" s="2"/>
      <c r="L8" s="2"/>
      <c r="M8" s="2"/>
      <c r="N8" s="2"/>
      <c r="O8" s="2"/>
      <c r="P8" s="2"/>
      <c r="Q8" s="2"/>
      <c r="R8" s="2"/>
      <c r="S8" s="2"/>
      <c r="T8" s="2"/>
      <c r="U8" s="2"/>
      <c r="V8" s="2"/>
      <c r="W8" s="2"/>
      <c r="X8" s="2"/>
    </row>
    <row r="9" customFormat="false" ht="12.75" hidden="false" customHeight="true" outlineLevel="0" collapsed="false">
      <c r="A9" s="56" t="s">
        <v>152</v>
      </c>
      <c r="B9" s="56" t="str">
        <f aca="false" t="array" ref="B9:B9">INDEX(Countries!$D$2:$D$255, MATCH(A9, Countries!$B$2:$B$255, 0))</f>
        <v>IND</v>
      </c>
      <c r="C9" s="62" t="n">
        <v>0.0833</v>
      </c>
      <c r="D9" s="65" t="n">
        <v>3</v>
      </c>
      <c r="E9" s="51" t="s">
        <v>210</v>
      </c>
      <c r="F9" s="51" t="s">
        <v>210</v>
      </c>
      <c r="G9" s="2"/>
      <c r="H9" s="2"/>
      <c r="I9" s="2"/>
      <c r="J9" s="2"/>
      <c r="K9" s="2"/>
      <c r="L9" s="2"/>
      <c r="M9" s="2"/>
      <c r="N9" s="2"/>
      <c r="O9" s="2"/>
      <c r="P9" s="2"/>
      <c r="Q9" s="2"/>
      <c r="R9" s="2"/>
      <c r="S9" s="2"/>
      <c r="T9" s="2"/>
      <c r="U9" s="2"/>
      <c r="V9" s="2"/>
      <c r="W9" s="2"/>
      <c r="X9" s="2"/>
    </row>
    <row r="10" customFormat="false" ht="12.75" hidden="false" customHeight="true" outlineLevel="0" collapsed="false">
      <c r="A10" s="56" t="s">
        <v>153</v>
      </c>
      <c r="B10" s="56" t="str">
        <f aca="false" t="array" ref="B10:B10">INDEX(Countries!$D$2:$D$255, MATCH(A10, Countries!$B$2:$B$255, 0))</f>
        <v>CHN</v>
      </c>
      <c r="C10" s="66" t="n">
        <v>0.0833</v>
      </c>
      <c r="D10" s="67" t="n">
        <v>3</v>
      </c>
      <c r="E10" s="51" t="s">
        <v>210</v>
      </c>
      <c r="F10" s="51" t="s">
        <v>210</v>
      </c>
      <c r="G10" s="2"/>
      <c r="H10" s="2"/>
      <c r="I10" s="2"/>
      <c r="J10" s="2"/>
      <c r="K10" s="2"/>
      <c r="L10" s="2"/>
      <c r="M10" s="2"/>
      <c r="N10" s="2"/>
      <c r="O10" s="2"/>
      <c r="P10" s="2"/>
      <c r="Q10" s="2"/>
      <c r="R10" s="2"/>
      <c r="S10" s="2"/>
      <c r="T10" s="2"/>
      <c r="U10" s="2"/>
      <c r="V10" s="2"/>
      <c r="W10" s="2"/>
      <c r="X10" s="2"/>
    </row>
    <row r="11" customFormat="false" ht="12.75" hidden="false" customHeight="true" outlineLevel="0" collapsed="false">
      <c r="A11" s="51"/>
      <c r="B11" s="51"/>
      <c r="C11" s="62"/>
      <c r="D11" s="65"/>
      <c r="E11" s="51"/>
      <c r="F11" s="51"/>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62"/>
      <c r="D12" s="65"/>
      <c r="E12" s="51"/>
      <c r="F12" s="51"/>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62"/>
      <c r="D13" s="65"/>
      <c r="E13" s="51"/>
      <c r="F13" s="51"/>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62"/>
      <c r="D14" s="65"/>
      <c r="E14" s="51"/>
      <c r="F14" s="51"/>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62"/>
      <c r="D15" s="65"/>
      <c r="E15" s="51"/>
      <c r="F15" s="51"/>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62"/>
      <c r="D16" s="65"/>
      <c r="E16" s="51"/>
      <c r="F16" s="51"/>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62"/>
      <c r="D17" s="65"/>
      <c r="E17" s="51"/>
      <c r="F17" s="51"/>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62"/>
      <c r="D18" s="65"/>
      <c r="E18" s="51"/>
      <c r="F18" s="51"/>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62"/>
      <c r="D19" s="65"/>
      <c r="E19" s="51"/>
      <c r="F19" s="51"/>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62"/>
      <c r="D20" s="65"/>
      <c r="E20" s="51"/>
      <c r="F20" s="51"/>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62"/>
      <c r="D21" s="65"/>
      <c r="E21" s="51"/>
      <c r="F21" s="51"/>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62"/>
      <c r="D22" s="65"/>
      <c r="E22" s="51"/>
      <c r="F22" s="51"/>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62"/>
      <c r="D23" s="65"/>
      <c r="E23" s="51"/>
      <c r="F23" s="51"/>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62"/>
      <c r="D24" s="65"/>
      <c r="E24" s="51"/>
      <c r="F24" s="51"/>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62"/>
      <c r="D25" s="65"/>
      <c r="E25" s="51"/>
      <c r="F25" s="51"/>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62"/>
      <c r="D26" s="65"/>
      <c r="E26" s="51"/>
      <c r="F26" s="51"/>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62"/>
      <c r="D27" s="65"/>
      <c r="E27" s="51"/>
      <c r="F27" s="51"/>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62"/>
      <c r="D28" s="65"/>
      <c r="E28" s="51"/>
      <c r="F28" s="51"/>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62"/>
      <c r="D29" s="65"/>
      <c r="E29" s="51"/>
      <c r="F29" s="51"/>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62"/>
      <c r="D30" s="65"/>
      <c r="E30" s="51"/>
      <c r="F30" s="51"/>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62"/>
      <c r="D31" s="65"/>
      <c r="E31" s="51"/>
      <c r="F31" s="51"/>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62"/>
      <c r="D32" s="65"/>
      <c r="E32" s="51"/>
      <c r="F32" s="51"/>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62"/>
      <c r="D33" s="65"/>
      <c r="E33" s="51"/>
      <c r="F33" s="51"/>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62"/>
      <c r="D34" s="65"/>
      <c r="E34" s="51"/>
      <c r="F34" s="51"/>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62"/>
      <c r="D35" s="65"/>
      <c r="E35" s="51"/>
      <c r="F35" s="51"/>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62"/>
      <c r="D36" s="65"/>
      <c r="E36" s="51"/>
      <c r="F36" s="51"/>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62"/>
      <c r="D37" s="65"/>
      <c r="E37" s="51"/>
      <c r="F37" s="51"/>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62"/>
      <c r="D38" s="65"/>
      <c r="E38" s="51"/>
      <c r="F38" s="51"/>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62"/>
      <c r="D39" s="65"/>
      <c r="E39" s="51"/>
      <c r="F39" s="51"/>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62"/>
      <c r="D40" s="65"/>
      <c r="E40" s="51"/>
      <c r="F40" s="51"/>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62"/>
      <c r="D41" s="65"/>
      <c r="E41" s="51"/>
      <c r="F41" s="51"/>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62"/>
      <c r="D42" s="65"/>
      <c r="E42" s="51"/>
      <c r="F42" s="51"/>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62"/>
      <c r="D43" s="65"/>
      <c r="E43" s="51"/>
      <c r="F43" s="51"/>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62"/>
      <c r="D44" s="65"/>
      <c r="E44" s="51"/>
      <c r="F44" s="51"/>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62"/>
      <c r="D45" s="65"/>
      <c r="E45" s="51"/>
      <c r="F45" s="51"/>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62"/>
      <c r="D46" s="65"/>
      <c r="E46" s="51"/>
      <c r="F46" s="51"/>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62"/>
      <c r="D47" s="65"/>
      <c r="E47" s="51"/>
      <c r="F47" s="51"/>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62"/>
      <c r="D48" s="65"/>
      <c r="E48" s="51"/>
      <c r="F48" s="51"/>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62"/>
      <c r="D49" s="65"/>
      <c r="E49" s="51"/>
      <c r="F49" s="51"/>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62"/>
      <c r="D50" s="65"/>
      <c r="E50" s="51"/>
      <c r="F50" s="51"/>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62"/>
      <c r="D51" s="65"/>
      <c r="E51" s="51"/>
      <c r="F51" s="51"/>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62"/>
      <c r="D52" s="65"/>
      <c r="E52" s="51"/>
      <c r="F52" s="51"/>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62"/>
      <c r="D53" s="65"/>
      <c r="E53" s="51"/>
      <c r="F53" s="51"/>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62"/>
      <c r="D54" s="65"/>
      <c r="E54" s="51"/>
      <c r="F54" s="51"/>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62"/>
      <c r="D55" s="65"/>
      <c r="E55" s="51"/>
      <c r="F55" s="51"/>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62"/>
      <c r="D56" s="65"/>
      <c r="E56" s="51"/>
      <c r="F56" s="51"/>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62"/>
      <c r="D57" s="65"/>
      <c r="E57" s="51"/>
      <c r="F57" s="51"/>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62"/>
      <c r="D58" s="65"/>
      <c r="E58" s="51"/>
      <c r="F58" s="51"/>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62"/>
      <c r="D59" s="65"/>
      <c r="E59" s="51"/>
      <c r="F59" s="51"/>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62"/>
      <c r="D60" s="65"/>
      <c r="E60" s="51"/>
      <c r="F60" s="51"/>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62"/>
      <c r="D61" s="65"/>
      <c r="E61" s="51"/>
      <c r="F61" s="51"/>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62"/>
      <c r="D62" s="65"/>
      <c r="E62" s="51"/>
      <c r="F62" s="51"/>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62"/>
      <c r="D63" s="65"/>
      <c r="E63" s="51"/>
      <c r="F63" s="51"/>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62"/>
      <c r="D64" s="65"/>
      <c r="E64" s="51"/>
      <c r="F64" s="51"/>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62"/>
      <c r="D65" s="65"/>
      <c r="E65" s="51"/>
      <c r="F65" s="51"/>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62"/>
      <c r="D66" s="65"/>
      <c r="E66" s="51"/>
      <c r="F66" s="51"/>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62"/>
      <c r="D67" s="65"/>
      <c r="E67" s="51"/>
      <c r="F67" s="51"/>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62"/>
      <c r="D68" s="65"/>
      <c r="E68" s="51"/>
      <c r="F68" s="51"/>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62"/>
      <c r="D69" s="65"/>
      <c r="E69" s="51"/>
      <c r="F69" s="51"/>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62"/>
      <c r="D70" s="65"/>
      <c r="E70" s="51"/>
      <c r="F70" s="51"/>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62"/>
      <c r="D71" s="65"/>
      <c r="E71" s="51"/>
      <c r="F71" s="51"/>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62"/>
      <c r="D72" s="65"/>
      <c r="E72" s="51"/>
      <c r="F72" s="51"/>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62"/>
      <c r="D73" s="65"/>
      <c r="E73" s="51"/>
      <c r="F73" s="51"/>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62"/>
      <c r="D74" s="65"/>
      <c r="E74" s="51"/>
      <c r="F74" s="51"/>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62"/>
      <c r="D75" s="65"/>
      <c r="E75" s="51"/>
      <c r="F75" s="51"/>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62"/>
      <c r="D76" s="65"/>
      <c r="E76" s="51"/>
      <c r="F76" s="51"/>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62"/>
      <c r="D77" s="65"/>
      <c r="E77" s="51"/>
      <c r="F77" s="51"/>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62"/>
      <c r="D78" s="65"/>
      <c r="E78" s="51"/>
      <c r="F78" s="51"/>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62"/>
      <c r="D79" s="65"/>
      <c r="E79" s="51"/>
      <c r="F79" s="51"/>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62"/>
      <c r="D80" s="65"/>
      <c r="E80" s="51"/>
      <c r="F80" s="51"/>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62"/>
      <c r="D81" s="65"/>
      <c r="E81" s="51"/>
      <c r="F81" s="51"/>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62"/>
      <c r="D82" s="65"/>
      <c r="E82" s="51"/>
      <c r="F82" s="51"/>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62"/>
      <c r="D83" s="65"/>
      <c r="E83" s="51"/>
      <c r="F83" s="51"/>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62"/>
      <c r="D84" s="65"/>
      <c r="E84" s="51"/>
      <c r="F84" s="51"/>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62"/>
      <c r="D85" s="65"/>
      <c r="E85" s="51"/>
      <c r="F85" s="51"/>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62"/>
      <c r="D86" s="65"/>
      <c r="E86" s="51"/>
      <c r="F86" s="51"/>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62"/>
      <c r="D87" s="65"/>
      <c r="E87" s="51"/>
      <c r="F87" s="51"/>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62"/>
      <c r="D88" s="65"/>
      <c r="E88" s="51"/>
      <c r="F88" s="51"/>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62"/>
      <c r="D89" s="65"/>
      <c r="E89" s="51"/>
      <c r="F89" s="51"/>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62"/>
      <c r="D90" s="65"/>
      <c r="E90" s="51"/>
      <c r="F90" s="51"/>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62"/>
      <c r="D91" s="65"/>
      <c r="E91" s="51"/>
      <c r="F91" s="51"/>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62"/>
      <c r="D92" s="65"/>
      <c r="E92" s="51"/>
      <c r="F92" s="51"/>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62"/>
      <c r="D93" s="65"/>
      <c r="E93" s="51"/>
      <c r="F93" s="51"/>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62"/>
      <c r="D94" s="65"/>
      <c r="E94" s="51"/>
      <c r="F94" s="51"/>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62"/>
      <c r="D95" s="65"/>
      <c r="E95" s="51"/>
      <c r="F95" s="51"/>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62"/>
      <c r="D96" s="65"/>
      <c r="E96" s="51"/>
      <c r="F96" s="51"/>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62"/>
      <c r="D97" s="65"/>
      <c r="E97" s="51"/>
      <c r="F97" s="51"/>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62"/>
      <c r="D98" s="65"/>
      <c r="E98" s="51"/>
      <c r="F98" s="51"/>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62"/>
      <c r="D99" s="65"/>
      <c r="E99" s="51"/>
      <c r="F99" s="51"/>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62"/>
      <c r="D100" s="65"/>
      <c r="E100" s="51"/>
      <c r="F100" s="51"/>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62"/>
      <c r="D101" s="65"/>
      <c r="E101" s="51"/>
      <c r="F101" s="51"/>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62"/>
      <c r="D102" s="65"/>
      <c r="E102" s="51"/>
      <c r="F102" s="51"/>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62"/>
      <c r="D103" s="65"/>
      <c r="E103" s="51"/>
      <c r="F103" s="51"/>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62"/>
      <c r="D104" s="65"/>
      <c r="E104" s="51"/>
      <c r="F104" s="51"/>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62"/>
      <c r="D105" s="65"/>
      <c r="E105" s="51"/>
      <c r="F105" s="51"/>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62"/>
      <c r="D106" s="65"/>
      <c r="E106" s="51"/>
      <c r="F106" s="51"/>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62"/>
      <c r="D107" s="65"/>
      <c r="E107" s="51"/>
      <c r="F107" s="51"/>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62"/>
      <c r="D108" s="65"/>
      <c r="E108" s="51"/>
      <c r="F108" s="51"/>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62"/>
      <c r="D109" s="65"/>
      <c r="E109" s="51"/>
      <c r="F109" s="51"/>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62"/>
      <c r="D110" s="65"/>
      <c r="E110" s="51"/>
      <c r="F110" s="51"/>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62"/>
      <c r="D111" s="65"/>
      <c r="E111" s="51"/>
      <c r="F111" s="51"/>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62"/>
      <c r="D112" s="65"/>
      <c r="E112" s="51"/>
      <c r="F112" s="51"/>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62"/>
      <c r="D113" s="65"/>
      <c r="E113" s="51"/>
      <c r="F113" s="51"/>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62"/>
      <c r="D114" s="65"/>
      <c r="E114" s="51"/>
      <c r="F114" s="51"/>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62"/>
      <c r="D115" s="65"/>
      <c r="E115" s="51"/>
      <c r="F115" s="51"/>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62"/>
      <c r="D116" s="65"/>
      <c r="E116" s="51"/>
      <c r="F116" s="51"/>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62"/>
      <c r="D117" s="65"/>
      <c r="E117" s="51"/>
      <c r="F117" s="51"/>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62"/>
      <c r="D118" s="65"/>
      <c r="E118" s="51"/>
      <c r="F118" s="51"/>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62"/>
      <c r="D119" s="65"/>
      <c r="E119" s="51"/>
      <c r="F119" s="51"/>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62"/>
      <c r="D120" s="65"/>
      <c r="E120" s="51"/>
      <c r="F120" s="51"/>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62"/>
      <c r="D121" s="65"/>
      <c r="E121" s="51"/>
      <c r="F121" s="51"/>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62"/>
      <c r="D122" s="65"/>
      <c r="E122" s="51"/>
      <c r="F122" s="51"/>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62"/>
      <c r="D123" s="65"/>
      <c r="E123" s="51"/>
      <c r="F123" s="51"/>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62"/>
      <c r="D124" s="65"/>
      <c r="E124" s="51"/>
      <c r="F124" s="51"/>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62"/>
      <c r="D125" s="65"/>
      <c r="E125" s="51"/>
      <c r="F125" s="51"/>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62"/>
      <c r="D126" s="65"/>
      <c r="E126" s="51"/>
      <c r="F126" s="51"/>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62"/>
      <c r="D127" s="65"/>
      <c r="E127" s="51"/>
      <c r="F127" s="51"/>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62"/>
      <c r="D128" s="65"/>
      <c r="E128" s="51"/>
      <c r="F128" s="51"/>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62"/>
      <c r="D129" s="65"/>
      <c r="E129" s="51"/>
      <c r="F129" s="51"/>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62"/>
      <c r="D130" s="65"/>
      <c r="E130" s="51"/>
      <c r="F130" s="51"/>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62"/>
      <c r="D131" s="65"/>
      <c r="E131" s="51"/>
      <c r="F131" s="51"/>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62"/>
      <c r="D132" s="65"/>
      <c r="E132" s="51"/>
      <c r="F132" s="51"/>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62"/>
      <c r="D133" s="65"/>
      <c r="E133" s="51"/>
      <c r="F133" s="51"/>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62"/>
      <c r="D134" s="65"/>
      <c r="E134" s="51"/>
      <c r="F134" s="51"/>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62"/>
      <c r="D135" s="65"/>
      <c r="E135" s="51"/>
      <c r="F135" s="51"/>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62"/>
      <c r="D136" s="65"/>
      <c r="E136" s="51"/>
      <c r="F136" s="51"/>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62"/>
      <c r="D137" s="65"/>
      <c r="E137" s="51"/>
      <c r="F137" s="51"/>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62"/>
      <c r="D138" s="65"/>
      <c r="E138" s="51"/>
      <c r="F138" s="51"/>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62"/>
      <c r="D139" s="65"/>
      <c r="E139" s="51"/>
      <c r="F139" s="51"/>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62"/>
      <c r="D140" s="65"/>
      <c r="E140" s="51"/>
      <c r="F140" s="51"/>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62"/>
      <c r="D141" s="65"/>
      <c r="E141" s="51"/>
      <c r="F141" s="51"/>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62"/>
      <c r="D142" s="65"/>
      <c r="E142" s="51"/>
      <c r="F142" s="51"/>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62"/>
      <c r="D143" s="65"/>
      <c r="E143" s="51"/>
      <c r="F143" s="51"/>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62"/>
      <c r="D144" s="65"/>
      <c r="E144" s="51"/>
      <c r="F144" s="51"/>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62"/>
      <c r="D145" s="65"/>
      <c r="E145" s="51"/>
      <c r="F145" s="51"/>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62"/>
      <c r="D146" s="65"/>
      <c r="E146" s="51"/>
      <c r="F146" s="51"/>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62"/>
      <c r="D147" s="65"/>
      <c r="E147" s="51"/>
      <c r="F147" s="51"/>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62"/>
      <c r="D148" s="65"/>
      <c r="E148" s="51"/>
      <c r="F148" s="51"/>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62"/>
      <c r="D149" s="65"/>
      <c r="E149" s="51"/>
      <c r="F149" s="51"/>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62"/>
      <c r="D150" s="65"/>
      <c r="E150" s="51"/>
      <c r="F150" s="51"/>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62"/>
      <c r="D151" s="65"/>
      <c r="E151" s="51"/>
      <c r="F151" s="51"/>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62"/>
      <c r="D152" s="65"/>
      <c r="E152" s="51"/>
      <c r="F152" s="51"/>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62"/>
      <c r="D153" s="65"/>
      <c r="E153" s="51"/>
      <c r="F153" s="51"/>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62"/>
      <c r="D154" s="65"/>
      <c r="E154" s="51"/>
      <c r="F154" s="51"/>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62"/>
      <c r="D155" s="65"/>
      <c r="E155" s="51"/>
      <c r="F155" s="51"/>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62"/>
      <c r="D156" s="65"/>
      <c r="E156" s="51"/>
      <c r="F156" s="51"/>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62"/>
      <c r="D157" s="65"/>
      <c r="E157" s="51"/>
      <c r="F157" s="51"/>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62"/>
      <c r="D158" s="65"/>
      <c r="E158" s="51"/>
      <c r="F158" s="51"/>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62"/>
      <c r="D159" s="65"/>
      <c r="E159" s="51"/>
      <c r="F159" s="51"/>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62"/>
      <c r="D160" s="65"/>
      <c r="E160" s="51"/>
      <c r="F160" s="51"/>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62"/>
      <c r="D161" s="65"/>
      <c r="E161" s="51"/>
      <c r="F161" s="51"/>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62"/>
      <c r="D162" s="65"/>
      <c r="E162" s="51"/>
      <c r="F162" s="51"/>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62"/>
      <c r="D163" s="65"/>
      <c r="E163" s="51"/>
      <c r="F163" s="51"/>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62"/>
      <c r="D164" s="65"/>
      <c r="E164" s="51"/>
      <c r="F164" s="51"/>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62"/>
      <c r="D165" s="65"/>
      <c r="E165" s="51"/>
      <c r="F165" s="51"/>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62"/>
      <c r="D166" s="65"/>
      <c r="E166" s="51"/>
      <c r="F166" s="51"/>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62"/>
      <c r="D167" s="65"/>
      <c r="E167" s="51"/>
      <c r="F167" s="51"/>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62"/>
      <c r="D168" s="65"/>
      <c r="E168" s="51"/>
      <c r="F168" s="51"/>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62"/>
      <c r="D169" s="65"/>
      <c r="E169" s="51"/>
      <c r="F169" s="51"/>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62"/>
      <c r="D170" s="65"/>
      <c r="E170" s="51"/>
      <c r="F170" s="51"/>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62"/>
      <c r="D171" s="65"/>
      <c r="E171" s="51"/>
      <c r="F171" s="51"/>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62"/>
      <c r="D172" s="65"/>
      <c r="E172" s="51"/>
      <c r="F172" s="51"/>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62"/>
      <c r="D173" s="65"/>
      <c r="E173" s="51"/>
      <c r="F173" s="51"/>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62"/>
      <c r="D174" s="65"/>
      <c r="E174" s="51"/>
      <c r="F174" s="51"/>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62"/>
      <c r="D175" s="65"/>
      <c r="E175" s="51"/>
      <c r="F175" s="51"/>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62"/>
      <c r="D176" s="65"/>
      <c r="E176" s="51"/>
      <c r="F176" s="51"/>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62"/>
      <c r="D177" s="65"/>
      <c r="E177" s="51"/>
      <c r="F177" s="51"/>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62"/>
      <c r="D178" s="65"/>
      <c r="E178" s="51"/>
      <c r="F178" s="51"/>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62"/>
      <c r="D179" s="65"/>
      <c r="E179" s="51"/>
      <c r="F179" s="51"/>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62"/>
      <c r="D180" s="65"/>
      <c r="E180" s="51"/>
      <c r="F180" s="51"/>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62"/>
      <c r="D181" s="65"/>
      <c r="E181" s="51"/>
      <c r="F181" s="51"/>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62"/>
      <c r="D182" s="65"/>
      <c r="E182" s="51"/>
      <c r="F182" s="51"/>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62"/>
      <c r="D183" s="65"/>
      <c r="E183" s="51"/>
      <c r="F183" s="51"/>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62"/>
      <c r="D184" s="65"/>
      <c r="E184" s="51"/>
      <c r="F184" s="51"/>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62"/>
      <c r="D185" s="65"/>
      <c r="E185" s="51"/>
      <c r="F185" s="51"/>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62"/>
      <c r="D186" s="65"/>
      <c r="E186" s="51"/>
      <c r="F186" s="51"/>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62"/>
      <c r="D187" s="65"/>
      <c r="E187" s="51"/>
      <c r="F187" s="51"/>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62"/>
      <c r="D188" s="65"/>
      <c r="E188" s="51"/>
      <c r="F188" s="51"/>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62"/>
      <c r="D189" s="65"/>
      <c r="E189" s="51"/>
      <c r="F189" s="51"/>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62"/>
      <c r="D190" s="65"/>
      <c r="E190" s="51"/>
      <c r="F190" s="51"/>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62"/>
      <c r="D191" s="65"/>
      <c r="E191" s="51"/>
      <c r="F191" s="51"/>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62"/>
      <c r="D192" s="65"/>
      <c r="E192" s="51"/>
      <c r="F192" s="51"/>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62"/>
      <c r="D193" s="65"/>
      <c r="E193" s="51"/>
      <c r="F193" s="51"/>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62"/>
      <c r="D194" s="65"/>
      <c r="E194" s="51"/>
      <c r="F194" s="51"/>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62"/>
      <c r="D195" s="65"/>
      <c r="E195" s="51"/>
      <c r="F195" s="51"/>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62"/>
      <c r="D196" s="65"/>
      <c r="E196" s="51"/>
      <c r="F196" s="51"/>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62"/>
      <c r="D197" s="65"/>
      <c r="E197" s="51"/>
      <c r="F197" s="51"/>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62"/>
      <c r="D198" s="65"/>
      <c r="E198" s="51"/>
      <c r="F198" s="51"/>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62"/>
      <c r="D199" s="65"/>
      <c r="E199" s="51"/>
      <c r="F199" s="51"/>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62"/>
      <c r="D200" s="65"/>
      <c r="E200" s="51"/>
      <c r="F200" s="51"/>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62"/>
      <c r="D201" s="65"/>
      <c r="E201" s="51"/>
      <c r="F201" s="51"/>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62"/>
      <c r="D202" s="65"/>
      <c r="E202" s="51"/>
      <c r="F202" s="51"/>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62"/>
      <c r="D203" s="65"/>
      <c r="E203" s="51"/>
      <c r="F203" s="51"/>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62"/>
      <c r="D204" s="65"/>
      <c r="E204" s="51"/>
      <c r="F204" s="51"/>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62"/>
      <c r="D205" s="65"/>
      <c r="E205" s="51"/>
      <c r="F205" s="51"/>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62"/>
      <c r="D206" s="65"/>
      <c r="E206" s="51"/>
      <c r="F206" s="51"/>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62"/>
      <c r="D207" s="65"/>
      <c r="E207" s="51"/>
      <c r="F207" s="51"/>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62"/>
      <c r="D208" s="65"/>
      <c r="E208" s="51"/>
      <c r="F208" s="51"/>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62"/>
      <c r="D209" s="65"/>
      <c r="E209" s="51"/>
      <c r="F209" s="51"/>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62"/>
      <c r="D210" s="65"/>
      <c r="E210" s="51"/>
      <c r="F210" s="51"/>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62"/>
      <c r="D211" s="65"/>
      <c r="E211" s="51"/>
      <c r="F211" s="51"/>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62"/>
      <c r="D212" s="65"/>
      <c r="E212" s="51"/>
      <c r="F212" s="51"/>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62"/>
      <c r="D213" s="65"/>
      <c r="E213" s="51"/>
      <c r="F213" s="51"/>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62"/>
      <c r="D214" s="65"/>
      <c r="E214" s="51"/>
      <c r="F214" s="51"/>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62"/>
      <c r="D215" s="65"/>
      <c r="E215" s="51"/>
      <c r="F215" s="51"/>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62"/>
      <c r="D216" s="65"/>
      <c r="E216" s="51"/>
      <c r="F216" s="51"/>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62"/>
      <c r="D217" s="65"/>
      <c r="E217" s="51"/>
      <c r="F217" s="51"/>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62"/>
      <c r="D218" s="65"/>
      <c r="E218" s="51"/>
      <c r="F218" s="51"/>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62"/>
      <c r="D219" s="65"/>
      <c r="E219" s="51"/>
      <c r="F219" s="51"/>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62"/>
      <c r="D220" s="65"/>
      <c r="E220" s="51"/>
      <c r="F220" s="51"/>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62"/>
      <c r="D221" s="65"/>
      <c r="E221" s="51"/>
      <c r="F221" s="51"/>
    </row>
    <row r="222" customFormat="false" ht="15.75" hidden="false" customHeight="true" outlineLevel="0" collapsed="false">
      <c r="A222" s="51"/>
      <c r="B222" s="51"/>
      <c r="C222" s="62"/>
      <c r="D222" s="65"/>
      <c r="E222" s="51"/>
      <c r="F222" s="51"/>
    </row>
    <row r="223" customFormat="false" ht="15.75" hidden="false" customHeight="true" outlineLevel="0" collapsed="false">
      <c r="A223" s="51"/>
      <c r="B223" s="51"/>
      <c r="C223" s="62"/>
      <c r="D223" s="65"/>
      <c r="E223" s="51"/>
      <c r="F223" s="51"/>
    </row>
    <row r="224" customFormat="false" ht="15.75" hidden="false" customHeight="true" outlineLevel="0" collapsed="false">
      <c r="A224" s="51"/>
      <c r="B224" s="51"/>
      <c r="C224" s="62"/>
      <c r="D224" s="65"/>
      <c r="E224" s="51"/>
      <c r="F224" s="51"/>
    </row>
    <row r="225" customFormat="false" ht="15.75" hidden="false" customHeight="true" outlineLevel="0" collapsed="false">
      <c r="A225" s="51"/>
      <c r="B225" s="51"/>
      <c r="C225" s="62"/>
      <c r="D225" s="65"/>
      <c r="E225" s="51"/>
      <c r="F225" s="51"/>
    </row>
    <row r="226" customFormat="false" ht="15.75" hidden="false" customHeight="true" outlineLevel="0" collapsed="false">
      <c r="A226" s="51"/>
      <c r="B226" s="51"/>
      <c r="C226" s="62"/>
      <c r="D226" s="65"/>
      <c r="E226" s="51"/>
      <c r="F226" s="51"/>
    </row>
    <row r="227" customFormat="false" ht="15.75" hidden="false" customHeight="true" outlineLevel="0" collapsed="false">
      <c r="A227" s="51"/>
      <c r="B227" s="51"/>
      <c r="C227" s="62"/>
      <c r="D227" s="65"/>
      <c r="E227" s="51"/>
      <c r="F227" s="51"/>
    </row>
    <row r="228" customFormat="false" ht="15.75" hidden="false" customHeight="true" outlineLevel="0" collapsed="false">
      <c r="A228" s="51"/>
      <c r="B228" s="51"/>
      <c r="C228" s="62"/>
      <c r="D228" s="65"/>
      <c r="E228" s="51"/>
      <c r="F228" s="51"/>
    </row>
    <row r="229" customFormat="false" ht="15.75" hidden="false" customHeight="true" outlineLevel="0" collapsed="false">
      <c r="A229" s="51"/>
      <c r="B229" s="51"/>
      <c r="C229" s="62"/>
      <c r="D229" s="65"/>
      <c r="E229" s="51"/>
      <c r="F229" s="51"/>
    </row>
    <row r="230" customFormat="false" ht="15.75" hidden="false" customHeight="true" outlineLevel="0" collapsed="false">
      <c r="A230" s="51"/>
      <c r="B230" s="51"/>
      <c r="C230" s="62"/>
      <c r="D230" s="65"/>
      <c r="E230" s="51"/>
      <c r="F230" s="51"/>
    </row>
    <row r="231" customFormat="false" ht="15.75" hidden="false" customHeight="true" outlineLevel="0" collapsed="false">
      <c r="A231" s="51"/>
      <c r="B231" s="51"/>
      <c r="C231" s="62"/>
      <c r="D231" s="65"/>
      <c r="E231" s="51"/>
      <c r="F231" s="51"/>
    </row>
    <row r="232" customFormat="false" ht="15.75" hidden="false" customHeight="true" outlineLevel="0" collapsed="false">
      <c r="A232" s="51"/>
      <c r="B232" s="51"/>
      <c r="C232" s="62"/>
      <c r="D232" s="65"/>
      <c r="E232" s="51"/>
      <c r="F232" s="51"/>
    </row>
    <row r="233" customFormat="false" ht="15.75" hidden="false" customHeight="true" outlineLevel="0" collapsed="false">
      <c r="A233" s="51"/>
      <c r="B233" s="51"/>
      <c r="C233" s="62"/>
      <c r="D233" s="65"/>
      <c r="E233" s="51"/>
      <c r="F233" s="51"/>
    </row>
    <row r="234" customFormat="false" ht="15.75" hidden="false" customHeight="true" outlineLevel="0" collapsed="false">
      <c r="A234" s="51"/>
      <c r="B234" s="51"/>
      <c r="C234" s="62"/>
      <c r="D234" s="65"/>
      <c r="E234" s="51"/>
      <c r="F234" s="51"/>
    </row>
    <row r="235" customFormat="false" ht="15.75" hidden="false" customHeight="true" outlineLevel="0" collapsed="false">
      <c r="A235" s="51"/>
      <c r="B235" s="51"/>
      <c r="C235" s="62"/>
      <c r="D235" s="65"/>
      <c r="E235" s="51"/>
      <c r="F235" s="51"/>
    </row>
    <row r="236" customFormat="false" ht="15.75" hidden="false" customHeight="true" outlineLevel="0" collapsed="false">
      <c r="A236" s="51"/>
      <c r="B236" s="51"/>
      <c r="C236" s="62"/>
      <c r="D236" s="65"/>
      <c r="E236" s="51"/>
      <c r="F236" s="51"/>
    </row>
    <row r="237" customFormat="false" ht="15.75" hidden="false" customHeight="true" outlineLevel="0" collapsed="false">
      <c r="A237" s="51"/>
      <c r="B237" s="51"/>
      <c r="C237" s="62"/>
      <c r="D237" s="65"/>
      <c r="E237" s="51"/>
      <c r="F237" s="51"/>
    </row>
    <row r="238" customFormat="false" ht="15.75" hidden="false" customHeight="true" outlineLevel="0" collapsed="false">
      <c r="A238" s="51"/>
      <c r="B238" s="51"/>
      <c r="C238" s="62"/>
      <c r="D238" s="65"/>
      <c r="E238" s="51"/>
      <c r="F238" s="51"/>
    </row>
    <row r="239" customFormat="false" ht="15.75" hidden="false" customHeight="true" outlineLevel="0" collapsed="false">
      <c r="A239" s="51"/>
      <c r="B239" s="51"/>
      <c r="C239" s="62"/>
      <c r="D239" s="65"/>
      <c r="E239" s="51"/>
      <c r="F239" s="51"/>
    </row>
    <row r="240" customFormat="false" ht="15.75" hidden="false" customHeight="true" outlineLevel="0" collapsed="false">
      <c r="A240" s="51"/>
      <c r="B240" s="51"/>
      <c r="C240" s="62"/>
      <c r="D240" s="65"/>
      <c r="E240" s="51"/>
      <c r="F240" s="51"/>
    </row>
    <row r="241" customFormat="false" ht="15.75" hidden="false" customHeight="true" outlineLevel="0" collapsed="false">
      <c r="A241" s="51"/>
      <c r="B241" s="51"/>
      <c r="C241" s="62"/>
      <c r="D241" s="65"/>
      <c r="E241" s="51"/>
      <c r="F241" s="51"/>
    </row>
    <row r="242" customFormat="false" ht="15.75" hidden="false" customHeight="true" outlineLevel="0" collapsed="false">
      <c r="A242" s="51"/>
      <c r="B242" s="51"/>
      <c r="C242" s="62"/>
      <c r="D242" s="65"/>
      <c r="E242" s="51"/>
      <c r="F242" s="51"/>
    </row>
    <row r="243" customFormat="false" ht="15.75" hidden="false" customHeight="true" outlineLevel="0" collapsed="false">
      <c r="A243" s="51"/>
      <c r="B243" s="51"/>
      <c r="C243" s="62"/>
      <c r="D243" s="65"/>
      <c r="E243" s="51"/>
      <c r="F243" s="51"/>
    </row>
    <row r="244" customFormat="false" ht="15.75" hidden="false" customHeight="true" outlineLevel="0" collapsed="false">
      <c r="A244" s="51"/>
      <c r="B244" s="51"/>
      <c r="C244" s="62"/>
      <c r="D244" s="65"/>
      <c r="E244" s="51"/>
      <c r="F244" s="51"/>
    </row>
    <row r="245" customFormat="false" ht="15.75" hidden="false" customHeight="true" outlineLevel="0" collapsed="false">
      <c r="A245" s="51"/>
      <c r="B245" s="51"/>
      <c r="C245" s="62"/>
      <c r="D245" s="65"/>
      <c r="E245" s="51"/>
      <c r="F245" s="51"/>
    </row>
    <row r="246" customFormat="false" ht="15.75" hidden="false" customHeight="true" outlineLevel="0" collapsed="false">
      <c r="A246" s="51"/>
      <c r="B246" s="51"/>
      <c r="C246" s="62"/>
      <c r="D246" s="65"/>
      <c r="E246" s="51"/>
      <c r="F246" s="51"/>
    </row>
    <row r="247" customFormat="false" ht="15.75" hidden="false" customHeight="true" outlineLevel="0" collapsed="false">
      <c r="A247" s="51"/>
      <c r="B247" s="51"/>
      <c r="C247" s="62"/>
      <c r="D247" s="65"/>
      <c r="E247" s="51"/>
      <c r="F247" s="51"/>
    </row>
    <row r="248" customFormat="false" ht="15.75" hidden="false" customHeight="true" outlineLevel="0" collapsed="false">
      <c r="A248" s="51"/>
      <c r="B248" s="51"/>
      <c r="C248" s="62"/>
      <c r="D248" s="65"/>
      <c r="E248" s="51"/>
      <c r="F248" s="51"/>
    </row>
    <row r="249" customFormat="false" ht="15.75" hidden="false" customHeight="true" outlineLevel="0" collapsed="false">
      <c r="A249" s="51"/>
      <c r="B249" s="51"/>
      <c r="C249" s="62"/>
      <c r="D249" s="65"/>
      <c r="E249" s="51"/>
      <c r="F249" s="51"/>
    </row>
    <row r="250" customFormat="false" ht="15.75" hidden="false" customHeight="true" outlineLevel="0" collapsed="false">
      <c r="A250" s="51"/>
      <c r="B250" s="51"/>
      <c r="C250" s="62"/>
      <c r="D250" s="65"/>
      <c r="E250" s="51"/>
      <c r="F250" s="51"/>
    </row>
    <row r="251" customFormat="false" ht="15.75" hidden="false" customHeight="true" outlineLevel="0" collapsed="false">
      <c r="A251" s="51"/>
      <c r="B251" s="51"/>
      <c r="C251" s="62"/>
      <c r="D251" s="65"/>
      <c r="E251" s="51"/>
      <c r="F251" s="51"/>
    </row>
    <row r="252" customFormat="false" ht="15.75" hidden="false" customHeight="true" outlineLevel="0" collapsed="false">
      <c r="A252" s="51"/>
      <c r="B252" s="51"/>
      <c r="C252" s="62"/>
      <c r="D252" s="65"/>
      <c r="E252" s="51"/>
      <c r="F252" s="51"/>
    </row>
    <row r="253" customFormat="false" ht="15.75" hidden="false" customHeight="true" outlineLevel="0" collapsed="false">
      <c r="A253" s="51"/>
      <c r="B253" s="51"/>
      <c r="C253" s="62"/>
      <c r="D253" s="65"/>
      <c r="E253" s="51"/>
      <c r="F253" s="51"/>
    </row>
    <row r="254" customFormat="false" ht="15.75" hidden="false" customHeight="true" outlineLevel="0" collapsed="false">
      <c r="A254" s="51"/>
      <c r="B254" s="51"/>
      <c r="C254" s="62"/>
      <c r="D254" s="65"/>
      <c r="E254" s="51"/>
      <c r="F254" s="51"/>
    </row>
    <row r="255" customFormat="false" ht="15.75" hidden="false" customHeight="true" outlineLevel="0" collapsed="false">
      <c r="A255" s="51"/>
      <c r="B255" s="51"/>
      <c r="C255" s="62"/>
      <c r="D255" s="65"/>
      <c r="E255" s="51"/>
      <c r="F255" s="51"/>
    </row>
    <row r="256" customFormat="false" ht="15.75" hidden="false" customHeight="true" outlineLevel="0" collapsed="false">
      <c r="A256" s="51"/>
      <c r="B256" s="51"/>
      <c r="C256" s="62"/>
      <c r="D256" s="65"/>
      <c r="E256" s="51"/>
      <c r="F256" s="51"/>
    </row>
    <row r="257" customFormat="false" ht="15.75" hidden="false" customHeight="true" outlineLevel="0" collapsed="false">
      <c r="A257" s="51"/>
      <c r="B257" s="51"/>
      <c r="C257" s="62"/>
      <c r="D257" s="65"/>
      <c r="E257" s="51"/>
      <c r="F257" s="51"/>
    </row>
    <row r="258" customFormat="false" ht="15.75" hidden="false" customHeight="true" outlineLevel="0" collapsed="false">
      <c r="A258" s="51"/>
      <c r="B258" s="51"/>
      <c r="C258" s="62"/>
      <c r="D258" s="65"/>
      <c r="E258" s="51"/>
      <c r="F258" s="51"/>
    </row>
    <row r="259" customFormat="false" ht="15.75" hidden="false" customHeight="true" outlineLevel="0" collapsed="false">
      <c r="A259" s="51"/>
      <c r="B259" s="51"/>
      <c r="C259" s="62"/>
      <c r="D259" s="65"/>
      <c r="E259" s="51"/>
      <c r="F259" s="51"/>
    </row>
    <row r="260" customFormat="false" ht="15.75" hidden="false" customHeight="true" outlineLevel="0" collapsed="false">
      <c r="A260" s="51"/>
      <c r="B260" s="51"/>
      <c r="C260" s="62"/>
      <c r="D260" s="65"/>
      <c r="E260" s="51"/>
      <c r="F260" s="51"/>
    </row>
    <row r="261" customFormat="false" ht="15.75" hidden="false" customHeight="true" outlineLevel="0" collapsed="false">
      <c r="A261" s="51"/>
      <c r="B261" s="51"/>
      <c r="C261" s="62"/>
      <c r="D261" s="65"/>
      <c r="E261" s="51"/>
      <c r="F261" s="51"/>
    </row>
    <row r="262" customFormat="false" ht="15.75" hidden="false" customHeight="true" outlineLevel="0" collapsed="false">
      <c r="A262" s="51"/>
      <c r="B262" s="51"/>
      <c r="C262" s="62"/>
      <c r="D262" s="65"/>
      <c r="E262" s="51"/>
      <c r="F262" s="51"/>
    </row>
    <row r="263" customFormat="false" ht="15.75" hidden="false" customHeight="true" outlineLevel="0" collapsed="false">
      <c r="A263" s="51"/>
      <c r="B263" s="51"/>
      <c r="C263" s="62"/>
      <c r="D263" s="65"/>
      <c r="E263" s="51"/>
      <c r="F263" s="51"/>
    </row>
    <row r="264" customFormat="false" ht="15.75" hidden="false" customHeight="true" outlineLevel="0" collapsed="false">
      <c r="A264" s="51"/>
      <c r="B264" s="51"/>
      <c r="C264" s="62"/>
      <c r="D264" s="65"/>
      <c r="E264" s="51"/>
      <c r="F264" s="51"/>
    </row>
    <row r="265" customFormat="false" ht="15.75" hidden="false" customHeight="true" outlineLevel="0" collapsed="false">
      <c r="A265" s="51"/>
      <c r="B265" s="51"/>
      <c r="C265" s="62"/>
      <c r="D265" s="65"/>
      <c r="E265" s="51"/>
      <c r="F265" s="51"/>
    </row>
    <row r="266" customFormat="false" ht="15.75" hidden="false" customHeight="true" outlineLevel="0" collapsed="false">
      <c r="A266" s="51"/>
      <c r="B266" s="51"/>
      <c r="C266" s="62"/>
      <c r="D266" s="65"/>
      <c r="E266" s="51"/>
      <c r="F266" s="51"/>
    </row>
    <row r="267" customFormat="false" ht="15.75" hidden="false" customHeight="true" outlineLevel="0" collapsed="false">
      <c r="A267" s="51"/>
      <c r="B267" s="51"/>
      <c r="C267" s="62"/>
      <c r="D267" s="65"/>
      <c r="E267" s="51"/>
      <c r="F267" s="51"/>
    </row>
    <row r="268" customFormat="false" ht="15.75" hidden="false" customHeight="true" outlineLevel="0" collapsed="false">
      <c r="A268" s="51"/>
      <c r="B268" s="51"/>
      <c r="C268" s="62"/>
      <c r="D268" s="65"/>
      <c r="E268" s="51"/>
      <c r="F268" s="51"/>
    </row>
    <row r="269" customFormat="false" ht="15.75" hidden="false" customHeight="true" outlineLevel="0" collapsed="false">
      <c r="A269" s="51"/>
      <c r="B269" s="51"/>
      <c r="C269" s="62"/>
      <c r="D269" s="65"/>
      <c r="E269" s="51"/>
      <c r="F269" s="51"/>
    </row>
    <row r="270" customFormat="false" ht="15.75" hidden="false" customHeight="true" outlineLevel="0" collapsed="false">
      <c r="A270" s="51"/>
      <c r="B270" s="51"/>
      <c r="C270" s="62"/>
      <c r="D270" s="65"/>
      <c r="E270" s="51"/>
      <c r="F270" s="51"/>
    </row>
    <row r="271" customFormat="false" ht="15.75" hidden="false" customHeight="true" outlineLevel="0" collapsed="false">
      <c r="A271" s="51"/>
      <c r="B271" s="51"/>
      <c r="C271" s="62"/>
      <c r="D271" s="65"/>
      <c r="E271" s="51"/>
      <c r="F271" s="51"/>
    </row>
    <row r="272" customFormat="false" ht="15.75" hidden="false" customHeight="true" outlineLevel="0" collapsed="false">
      <c r="A272" s="51"/>
      <c r="B272" s="51"/>
      <c r="C272" s="62"/>
      <c r="D272" s="65"/>
      <c r="E272" s="51"/>
      <c r="F272" s="51"/>
    </row>
    <row r="273" customFormat="false" ht="15.75" hidden="false" customHeight="true" outlineLevel="0" collapsed="false">
      <c r="A273" s="51"/>
      <c r="B273" s="51"/>
      <c r="C273" s="62"/>
      <c r="D273" s="65"/>
      <c r="E273" s="51"/>
      <c r="F273" s="51"/>
    </row>
    <row r="274" customFormat="false" ht="15.75" hidden="false" customHeight="true" outlineLevel="0" collapsed="false">
      <c r="A274" s="51"/>
      <c r="B274" s="51"/>
      <c r="C274" s="62"/>
      <c r="D274" s="65"/>
      <c r="E274" s="51"/>
      <c r="F274" s="51"/>
    </row>
    <row r="275" customFormat="false" ht="15.75" hidden="false" customHeight="true" outlineLevel="0" collapsed="false">
      <c r="A275" s="51"/>
      <c r="B275" s="51"/>
      <c r="C275" s="62"/>
      <c r="D275" s="65"/>
      <c r="E275" s="51"/>
      <c r="F275" s="51"/>
    </row>
    <row r="276" customFormat="false" ht="15.75" hidden="false" customHeight="true" outlineLevel="0" collapsed="false">
      <c r="A276" s="51"/>
      <c r="B276" s="51"/>
      <c r="C276" s="62"/>
      <c r="D276" s="65"/>
      <c r="E276" s="51"/>
      <c r="F276" s="51"/>
    </row>
    <row r="277" customFormat="false" ht="15.75" hidden="false" customHeight="true" outlineLevel="0" collapsed="false">
      <c r="A277" s="51"/>
      <c r="B277" s="51"/>
      <c r="C277" s="62"/>
      <c r="D277" s="65"/>
      <c r="E277" s="51"/>
      <c r="F277" s="51"/>
    </row>
    <row r="278" customFormat="false" ht="15.75" hidden="false" customHeight="true" outlineLevel="0" collapsed="false">
      <c r="A278" s="51"/>
      <c r="B278" s="51"/>
      <c r="C278" s="62"/>
      <c r="D278" s="65"/>
      <c r="E278" s="51"/>
      <c r="F278" s="51"/>
    </row>
    <row r="279" customFormat="false" ht="15.75" hidden="false" customHeight="true" outlineLevel="0" collapsed="false">
      <c r="A279" s="51"/>
      <c r="B279" s="51"/>
      <c r="C279" s="62"/>
      <c r="D279" s="65"/>
      <c r="E279" s="51"/>
      <c r="F279" s="51"/>
    </row>
    <row r="280" customFormat="false" ht="15.75" hidden="false" customHeight="true" outlineLevel="0" collapsed="false">
      <c r="A280" s="51"/>
      <c r="B280" s="51"/>
      <c r="C280" s="62"/>
      <c r="D280" s="65"/>
      <c r="E280" s="51"/>
      <c r="F280" s="51"/>
    </row>
    <row r="281" customFormat="false" ht="15.75" hidden="false" customHeight="true" outlineLevel="0" collapsed="false">
      <c r="A281" s="51"/>
      <c r="B281" s="51"/>
      <c r="C281" s="62"/>
      <c r="D281" s="65"/>
      <c r="E281" s="51"/>
      <c r="F281" s="51"/>
    </row>
    <row r="282" customFormat="false" ht="15.75" hidden="false" customHeight="true" outlineLevel="0" collapsed="false">
      <c r="A282" s="51"/>
      <c r="B282" s="51"/>
      <c r="C282" s="62"/>
      <c r="D282" s="65"/>
      <c r="E282" s="51"/>
      <c r="F282" s="51"/>
    </row>
    <row r="283" customFormat="false" ht="15.75" hidden="false" customHeight="true" outlineLevel="0" collapsed="false">
      <c r="A283" s="51"/>
      <c r="B283" s="51"/>
      <c r="C283" s="62"/>
      <c r="D283" s="65"/>
      <c r="E283" s="51"/>
      <c r="F283" s="51"/>
    </row>
    <row r="284" customFormat="false" ht="15.75" hidden="false" customHeight="true" outlineLevel="0" collapsed="false">
      <c r="A284" s="51"/>
      <c r="B284" s="51"/>
      <c r="C284" s="62"/>
      <c r="D284" s="65"/>
      <c r="E284" s="51"/>
      <c r="F284" s="51"/>
    </row>
    <row r="285" customFormat="false" ht="15.75" hidden="false" customHeight="true" outlineLevel="0" collapsed="false">
      <c r="A285" s="51"/>
      <c r="B285" s="51"/>
      <c r="C285" s="62"/>
      <c r="D285" s="65"/>
      <c r="E285" s="51"/>
      <c r="F285" s="51"/>
    </row>
    <row r="286" customFormat="false" ht="15.75" hidden="false" customHeight="true" outlineLevel="0" collapsed="false">
      <c r="A286" s="51"/>
      <c r="B286" s="51"/>
      <c r="C286" s="62"/>
      <c r="D286" s="65"/>
      <c r="E286" s="51"/>
      <c r="F286" s="51"/>
    </row>
    <row r="287" customFormat="false" ht="15.75" hidden="false" customHeight="true" outlineLevel="0" collapsed="false">
      <c r="A287" s="51"/>
      <c r="B287" s="51"/>
      <c r="C287" s="62"/>
      <c r="D287" s="65"/>
      <c r="E287" s="51"/>
      <c r="F287" s="51"/>
    </row>
    <row r="288" customFormat="false" ht="15.75" hidden="false" customHeight="true" outlineLevel="0" collapsed="false">
      <c r="A288" s="51"/>
      <c r="B288" s="51"/>
      <c r="C288" s="62"/>
      <c r="D288" s="65"/>
      <c r="E288" s="51"/>
      <c r="F288" s="51"/>
    </row>
    <row r="289" customFormat="false" ht="15.75" hidden="false" customHeight="true" outlineLevel="0" collapsed="false">
      <c r="A289" s="51"/>
      <c r="B289" s="51"/>
      <c r="C289" s="62"/>
      <c r="D289" s="65"/>
      <c r="E289" s="51"/>
      <c r="F289" s="51"/>
    </row>
    <row r="290" customFormat="false" ht="15.75" hidden="false" customHeight="true" outlineLevel="0" collapsed="false">
      <c r="A290" s="51"/>
      <c r="B290" s="51"/>
      <c r="C290" s="62"/>
      <c r="D290" s="65"/>
      <c r="E290" s="51"/>
      <c r="F290" s="51"/>
    </row>
    <row r="291" customFormat="false" ht="15.75" hidden="false" customHeight="true" outlineLevel="0" collapsed="false">
      <c r="A291" s="51"/>
      <c r="B291" s="51"/>
      <c r="C291" s="62"/>
      <c r="D291" s="65"/>
      <c r="E291" s="51"/>
      <c r="F291" s="51"/>
    </row>
    <row r="292" customFormat="false" ht="15.75" hidden="false" customHeight="true" outlineLevel="0" collapsed="false">
      <c r="A292" s="51"/>
      <c r="B292" s="51"/>
      <c r="C292" s="62"/>
      <c r="D292" s="65"/>
      <c r="E292" s="51"/>
      <c r="F292" s="51"/>
    </row>
    <row r="293" customFormat="false" ht="15.75" hidden="false" customHeight="true" outlineLevel="0" collapsed="false">
      <c r="A293" s="51"/>
      <c r="B293" s="51"/>
      <c r="C293" s="62"/>
      <c r="D293" s="65"/>
      <c r="E293" s="51"/>
      <c r="F293" s="51"/>
    </row>
    <row r="294" customFormat="false" ht="15.75" hidden="false" customHeight="true" outlineLevel="0" collapsed="false">
      <c r="A294" s="51"/>
      <c r="B294" s="51"/>
      <c r="C294" s="62"/>
      <c r="D294" s="65"/>
      <c r="E294" s="51"/>
      <c r="F294" s="51"/>
    </row>
    <row r="295" customFormat="false" ht="15.75" hidden="false" customHeight="true" outlineLevel="0" collapsed="false">
      <c r="A295" s="51"/>
      <c r="B295" s="51"/>
      <c r="C295" s="62"/>
      <c r="D295" s="65"/>
      <c r="E295" s="51"/>
      <c r="F295" s="51"/>
    </row>
    <row r="296" customFormat="false" ht="15.75" hidden="false" customHeight="true" outlineLevel="0" collapsed="false">
      <c r="A296" s="51"/>
      <c r="B296" s="51"/>
      <c r="C296" s="62"/>
      <c r="D296" s="65"/>
      <c r="E296" s="51"/>
      <c r="F296" s="51"/>
    </row>
    <row r="297" customFormat="false" ht="15.75" hidden="false" customHeight="true" outlineLevel="0" collapsed="false">
      <c r="A297" s="51"/>
      <c r="B297" s="51"/>
      <c r="C297" s="62"/>
      <c r="D297" s="65"/>
      <c r="E297" s="51"/>
      <c r="F297" s="51"/>
    </row>
    <row r="298" customFormat="false" ht="15.75" hidden="false" customHeight="true" outlineLevel="0" collapsed="false">
      <c r="A298" s="51"/>
      <c r="B298" s="51"/>
      <c r="C298" s="62"/>
      <c r="D298" s="65"/>
      <c r="E298" s="51"/>
      <c r="F298" s="51"/>
    </row>
    <row r="299" customFormat="false" ht="15.75" hidden="false" customHeight="true" outlineLevel="0" collapsed="false">
      <c r="A299" s="51"/>
      <c r="B299" s="51"/>
      <c r="C299" s="62"/>
      <c r="D299" s="65"/>
      <c r="E299" s="51"/>
      <c r="F299" s="51"/>
    </row>
    <row r="300" customFormat="false" ht="15.75" hidden="false" customHeight="true" outlineLevel="0" collapsed="false">
      <c r="A300" s="51"/>
      <c r="B300" s="51"/>
      <c r="C300" s="62"/>
      <c r="D300" s="65"/>
      <c r="E300" s="51"/>
      <c r="F300" s="51"/>
    </row>
    <row r="301" customFormat="false" ht="15.75" hidden="false" customHeight="true" outlineLevel="0" collapsed="false">
      <c r="A301" s="51"/>
      <c r="B301" s="51"/>
      <c r="C301" s="62"/>
      <c r="D301" s="65"/>
      <c r="E301" s="51"/>
      <c r="F301" s="51"/>
    </row>
    <row r="302" customFormat="false" ht="15.75" hidden="false" customHeight="true" outlineLevel="0" collapsed="false">
      <c r="A302" s="51"/>
      <c r="B302" s="51"/>
      <c r="C302" s="62"/>
      <c r="D302" s="65"/>
      <c r="E302" s="51"/>
      <c r="F302" s="51"/>
    </row>
    <row r="303" customFormat="false" ht="15.75" hidden="false" customHeight="true" outlineLevel="0" collapsed="false">
      <c r="A303" s="51"/>
      <c r="B303" s="51"/>
      <c r="C303" s="62"/>
      <c r="D303" s="65"/>
      <c r="E303" s="51"/>
      <c r="F303" s="51"/>
    </row>
    <row r="304" customFormat="false" ht="15.75" hidden="false" customHeight="true" outlineLevel="0" collapsed="false">
      <c r="A304" s="51"/>
      <c r="B304" s="51"/>
      <c r="C304" s="62"/>
      <c r="D304" s="65"/>
      <c r="E304" s="51"/>
      <c r="F304" s="51"/>
    </row>
    <row r="305" customFormat="false" ht="15.75" hidden="false" customHeight="true" outlineLevel="0" collapsed="false">
      <c r="A305" s="51"/>
      <c r="B305" s="51"/>
      <c r="C305" s="62"/>
      <c r="D305" s="65"/>
      <c r="E305" s="51"/>
      <c r="F305" s="51"/>
    </row>
    <row r="306" customFormat="false" ht="15.75" hidden="false" customHeight="true" outlineLevel="0" collapsed="false">
      <c r="A306" s="51"/>
      <c r="B306" s="51"/>
      <c r="C306" s="62"/>
      <c r="D306" s="65"/>
      <c r="E306" s="51"/>
      <c r="F306" s="51"/>
    </row>
    <row r="307" customFormat="false" ht="15.75" hidden="false" customHeight="true" outlineLevel="0" collapsed="false">
      <c r="A307" s="51"/>
      <c r="B307" s="51"/>
      <c r="C307" s="62"/>
      <c r="D307" s="65"/>
      <c r="E307" s="51"/>
      <c r="F307" s="51"/>
    </row>
    <row r="308" customFormat="false" ht="15.75" hidden="false" customHeight="true" outlineLevel="0" collapsed="false">
      <c r="A308" s="51"/>
      <c r="B308" s="51"/>
      <c r="C308" s="62"/>
      <c r="D308" s="65"/>
      <c r="E308" s="51"/>
      <c r="F308" s="51"/>
    </row>
    <row r="309" customFormat="false" ht="15.75" hidden="false" customHeight="true" outlineLevel="0" collapsed="false">
      <c r="A309" s="51"/>
      <c r="B309" s="51"/>
      <c r="C309" s="62"/>
      <c r="D309" s="65"/>
      <c r="E309" s="51"/>
      <c r="F309" s="51"/>
    </row>
    <row r="310" customFormat="false" ht="15.75" hidden="false" customHeight="true" outlineLevel="0" collapsed="false">
      <c r="A310" s="51"/>
      <c r="B310" s="51"/>
      <c r="C310" s="62"/>
      <c r="D310" s="65"/>
      <c r="E310" s="51"/>
      <c r="F310" s="51"/>
    </row>
    <row r="311" customFormat="false" ht="15.75" hidden="false" customHeight="true" outlineLevel="0" collapsed="false">
      <c r="A311" s="51"/>
      <c r="B311" s="51"/>
      <c r="C311" s="62"/>
      <c r="D311" s="65"/>
      <c r="E311" s="51"/>
      <c r="F311" s="51"/>
    </row>
    <row r="312" customFormat="false" ht="15.75" hidden="false" customHeight="true" outlineLevel="0" collapsed="false">
      <c r="A312" s="51"/>
      <c r="B312" s="51"/>
      <c r="C312" s="62"/>
      <c r="D312" s="65"/>
      <c r="E312" s="51"/>
      <c r="F312" s="51"/>
    </row>
    <row r="313" customFormat="false" ht="15.75" hidden="false" customHeight="true" outlineLevel="0" collapsed="false">
      <c r="A313" s="51"/>
      <c r="B313" s="51"/>
      <c r="C313" s="62"/>
      <c r="D313" s="65"/>
      <c r="E313" s="51"/>
      <c r="F313" s="51"/>
    </row>
    <row r="314" customFormat="false" ht="15.75" hidden="false" customHeight="true" outlineLevel="0" collapsed="false">
      <c r="A314" s="51"/>
      <c r="B314" s="51"/>
      <c r="C314" s="62"/>
      <c r="D314" s="65"/>
      <c r="E314" s="51"/>
      <c r="F314" s="51"/>
    </row>
    <row r="315" customFormat="false" ht="15.75" hidden="false" customHeight="true" outlineLevel="0" collapsed="false">
      <c r="A315" s="51"/>
      <c r="B315" s="51"/>
      <c r="C315" s="62"/>
      <c r="D315" s="65"/>
      <c r="E315" s="51"/>
      <c r="F315" s="51"/>
    </row>
    <row r="316" customFormat="false" ht="15.75" hidden="false" customHeight="true" outlineLevel="0" collapsed="false">
      <c r="A316" s="51"/>
      <c r="B316" s="51"/>
      <c r="C316" s="62"/>
      <c r="D316" s="65"/>
      <c r="E316" s="51"/>
      <c r="F316" s="51"/>
    </row>
    <row r="317" customFormat="false" ht="15.75" hidden="false" customHeight="true" outlineLevel="0" collapsed="false">
      <c r="A317" s="51"/>
      <c r="B317" s="51"/>
      <c r="C317" s="62"/>
      <c r="D317" s="65"/>
      <c r="E317" s="51"/>
      <c r="F317" s="51"/>
    </row>
    <row r="318" customFormat="false" ht="15.75" hidden="false" customHeight="true" outlineLevel="0" collapsed="false">
      <c r="A318" s="51"/>
      <c r="B318" s="51"/>
      <c r="C318" s="62"/>
      <c r="D318" s="65"/>
      <c r="E318" s="51"/>
      <c r="F318" s="51"/>
    </row>
    <row r="319" customFormat="false" ht="15.75" hidden="false" customHeight="true" outlineLevel="0" collapsed="false">
      <c r="A319" s="51"/>
      <c r="B319" s="51"/>
      <c r="C319" s="62"/>
      <c r="D319" s="65"/>
      <c r="E319" s="51"/>
      <c r="F319" s="51"/>
    </row>
    <row r="320" customFormat="false" ht="15.75" hidden="false" customHeight="true" outlineLevel="0" collapsed="false">
      <c r="A320" s="51"/>
      <c r="B320" s="51"/>
      <c r="C320" s="62"/>
      <c r="D320" s="65"/>
      <c r="E320" s="51"/>
      <c r="F320" s="51"/>
    </row>
    <row r="321" customFormat="false" ht="15.75" hidden="false" customHeight="true" outlineLevel="0" collapsed="false">
      <c r="A321" s="51"/>
      <c r="B321" s="51"/>
      <c r="C321" s="62"/>
      <c r="D321" s="65"/>
      <c r="E321" s="51"/>
      <c r="F321" s="51"/>
    </row>
    <row r="322" customFormat="false" ht="15.75" hidden="false" customHeight="true" outlineLevel="0" collapsed="false">
      <c r="A322" s="51"/>
      <c r="B322" s="51"/>
      <c r="C322" s="62"/>
      <c r="D322" s="65"/>
      <c r="E322" s="51"/>
      <c r="F322" s="51"/>
    </row>
    <row r="323" customFormat="false" ht="15.75" hidden="false" customHeight="true" outlineLevel="0" collapsed="false">
      <c r="A323" s="51"/>
      <c r="B323" s="51"/>
      <c r="C323" s="62"/>
      <c r="D323" s="65"/>
      <c r="E323" s="51"/>
      <c r="F323" s="51"/>
    </row>
    <row r="324" customFormat="false" ht="15.75" hidden="false" customHeight="true" outlineLevel="0" collapsed="false">
      <c r="A324" s="51"/>
      <c r="B324" s="51"/>
      <c r="C324" s="62"/>
      <c r="D324" s="65"/>
      <c r="E324" s="51"/>
      <c r="F324" s="51"/>
    </row>
    <row r="325" customFormat="false" ht="15.75" hidden="false" customHeight="true" outlineLevel="0" collapsed="false">
      <c r="A325" s="51"/>
      <c r="B325" s="51"/>
      <c r="C325" s="62"/>
      <c r="D325" s="65"/>
      <c r="E325" s="51"/>
      <c r="F325" s="51"/>
    </row>
    <row r="326" customFormat="false" ht="15.75" hidden="false" customHeight="true" outlineLevel="0" collapsed="false">
      <c r="A326" s="51"/>
      <c r="B326" s="51"/>
      <c r="C326" s="62"/>
      <c r="D326" s="65"/>
      <c r="E326" s="51"/>
      <c r="F326" s="51"/>
    </row>
    <row r="327" customFormat="false" ht="15.75" hidden="false" customHeight="true" outlineLevel="0" collapsed="false">
      <c r="A327" s="51"/>
      <c r="B327" s="51"/>
      <c r="C327" s="62"/>
      <c r="D327" s="65"/>
      <c r="E327" s="51"/>
      <c r="F327" s="51"/>
    </row>
    <row r="328" customFormat="false" ht="15.75" hidden="false" customHeight="true" outlineLevel="0" collapsed="false">
      <c r="A328" s="51"/>
      <c r="B328" s="51"/>
      <c r="C328" s="62"/>
      <c r="D328" s="65"/>
      <c r="E328" s="51"/>
      <c r="F328" s="51"/>
    </row>
    <row r="329" customFormat="false" ht="15.75" hidden="false" customHeight="true" outlineLevel="0" collapsed="false">
      <c r="A329" s="51"/>
      <c r="B329" s="51"/>
      <c r="C329" s="62"/>
      <c r="D329" s="65"/>
      <c r="E329" s="51"/>
      <c r="F329" s="51"/>
    </row>
    <row r="330" customFormat="false" ht="15.75" hidden="false" customHeight="true" outlineLevel="0" collapsed="false">
      <c r="A330" s="51"/>
      <c r="B330" s="51"/>
      <c r="C330" s="62"/>
      <c r="D330" s="65"/>
      <c r="E330" s="51"/>
      <c r="F330" s="51"/>
    </row>
    <row r="331" customFormat="false" ht="15.75" hidden="false" customHeight="true" outlineLevel="0" collapsed="false">
      <c r="A331" s="51"/>
      <c r="B331" s="51"/>
      <c r="C331" s="62"/>
      <c r="D331" s="65"/>
      <c r="E331" s="51"/>
      <c r="F331" s="51"/>
    </row>
    <row r="332" customFormat="false" ht="15.75" hidden="false" customHeight="true" outlineLevel="0" collapsed="false">
      <c r="A332" s="51"/>
      <c r="B332" s="51"/>
      <c r="C332" s="62"/>
      <c r="D332" s="65"/>
      <c r="E332" s="51"/>
      <c r="F332" s="51"/>
    </row>
    <row r="333" customFormat="false" ht="15.75" hidden="false" customHeight="true" outlineLevel="0" collapsed="false">
      <c r="A333" s="51"/>
      <c r="B333" s="51"/>
      <c r="C333" s="62"/>
      <c r="D333" s="65"/>
      <c r="E333" s="51"/>
      <c r="F333" s="51"/>
    </row>
    <row r="334" customFormat="false" ht="15.75" hidden="false" customHeight="true" outlineLevel="0" collapsed="false">
      <c r="A334" s="51"/>
      <c r="B334" s="51"/>
      <c r="C334" s="62"/>
      <c r="D334" s="65"/>
      <c r="E334" s="51"/>
      <c r="F334" s="51"/>
    </row>
    <row r="335" customFormat="false" ht="15.75" hidden="false" customHeight="true" outlineLevel="0" collapsed="false">
      <c r="A335" s="51"/>
      <c r="B335" s="51"/>
      <c r="C335" s="62"/>
      <c r="D335" s="65"/>
      <c r="E335" s="51"/>
      <c r="F335" s="51"/>
    </row>
    <row r="336" customFormat="false" ht="15.75" hidden="false" customHeight="true" outlineLevel="0" collapsed="false">
      <c r="A336" s="51"/>
      <c r="B336" s="51"/>
      <c r="C336" s="62"/>
      <c r="D336" s="65"/>
      <c r="E336" s="51"/>
      <c r="F336" s="51"/>
    </row>
    <row r="337" customFormat="false" ht="15.75" hidden="false" customHeight="true" outlineLevel="0" collapsed="false">
      <c r="A337" s="51"/>
      <c r="B337" s="51"/>
      <c r="C337" s="62"/>
      <c r="D337" s="65"/>
      <c r="E337" s="51"/>
      <c r="F337" s="51"/>
    </row>
    <row r="338" customFormat="false" ht="15.75" hidden="false" customHeight="true" outlineLevel="0" collapsed="false">
      <c r="A338" s="51"/>
      <c r="B338" s="51"/>
      <c r="C338" s="62"/>
      <c r="D338" s="65"/>
      <c r="E338" s="51"/>
      <c r="F338" s="51"/>
    </row>
    <row r="339" customFormat="false" ht="15.75" hidden="false" customHeight="true" outlineLevel="0" collapsed="false">
      <c r="A339" s="51"/>
      <c r="B339" s="51"/>
      <c r="C339" s="62"/>
      <c r="D339" s="65"/>
      <c r="E339" s="51"/>
      <c r="F339" s="51"/>
    </row>
    <row r="340" customFormat="false" ht="15.75" hidden="false" customHeight="true" outlineLevel="0" collapsed="false">
      <c r="A340" s="51"/>
      <c r="B340" s="51"/>
      <c r="C340" s="62"/>
      <c r="D340" s="65"/>
      <c r="E340" s="51"/>
      <c r="F340" s="51"/>
    </row>
    <row r="341" customFormat="false" ht="15.75" hidden="false" customHeight="true" outlineLevel="0" collapsed="false">
      <c r="A341" s="51"/>
      <c r="B341" s="51"/>
      <c r="C341" s="62"/>
      <c r="D341" s="65"/>
      <c r="E341" s="51"/>
      <c r="F341" s="51"/>
    </row>
    <row r="342" customFormat="false" ht="15.75" hidden="false" customHeight="true" outlineLevel="0" collapsed="false">
      <c r="A342" s="51"/>
      <c r="B342" s="51"/>
      <c r="C342" s="62"/>
      <c r="D342" s="65"/>
      <c r="E342" s="51"/>
      <c r="F342" s="51"/>
    </row>
    <row r="343" customFormat="false" ht="15.75" hidden="false" customHeight="true" outlineLevel="0" collapsed="false">
      <c r="A343" s="51"/>
      <c r="B343" s="51"/>
      <c r="C343" s="62"/>
      <c r="D343" s="65"/>
      <c r="E343" s="51"/>
      <c r="F343" s="51"/>
    </row>
    <row r="344" customFormat="false" ht="15.75" hidden="false" customHeight="true" outlineLevel="0" collapsed="false">
      <c r="A344" s="51"/>
      <c r="B344" s="51"/>
      <c r="C344" s="62"/>
      <c r="D344" s="65"/>
      <c r="E344" s="51"/>
      <c r="F344" s="51"/>
    </row>
    <row r="345" customFormat="false" ht="15.75" hidden="false" customHeight="true" outlineLevel="0" collapsed="false">
      <c r="A345" s="51"/>
      <c r="B345" s="51"/>
      <c r="C345" s="62"/>
      <c r="D345" s="65"/>
      <c r="E345" s="51"/>
      <c r="F345" s="51"/>
    </row>
    <row r="346" customFormat="false" ht="15.75" hidden="false" customHeight="true" outlineLevel="0" collapsed="false">
      <c r="A346" s="51"/>
      <c r="B346" s="51"/>
      <c r="C346" s="62"/>
      <c r="D346" s="65"/>
      <c r="E346" s="51"/>
      <c r="F346" s="51"/>
    </row>
    <row r="347" customFormat="false" ht="15.75" hidden="false" customHeight="true" outlineLevel="0" collapsed="false">
      <c r="A347" s="51"/>
      <c r="B347" s="51"/>
      <c r="C347" s="62"/>
      <c r="D347" s="65"/>
      <c r="E347" s="51"/>
      <c r="F347" s="51"/>
    </row>
    <row r="348" customFormat="false" ht="15.75" hidden="false" customHeight="true" outlineLevel="0" collapsed="false">
      <c r="A348" s="51"/>
      <c r="B348" s="51"/>
      <c r="C348" s="62"/>
      <c r="D348" s="65"/>
      <c r="E348" s="51"/>
      <c r="F348" s="51"/>
    </row>
    <row r="349" customFormat="false" ht="15.75" hidden="false" customHeight="true" outlineLevel="0" collapsed="false">
      <c r="A349" s="51"/>
      <c r="B349" s="51"/>
      <c r="C349" s="62"/>
      <c r="D349" s="65"/>
      <c r="E349" s="51"/>
      <c r="F349" s="51"/>
    </row>
    <row r="350" customFormat="false" ht="15.75" hidden="false" customHeight="true" outlineLevel="0" collapsed="false">
      <c r="A350" s="51"/>
      <c r="B350" s="51"/>
      <c r="C350" s="62"/>
      <c r="D350" s="65"/>
      <c r="E350" s="51"/>
      <c r="F350" s="51"/>
    </row>
    <row r="351" customFormat="false" ht="15.75" hidden="false" customHeight="true" outlineLevel="0" collapsed="false">
      <c r="A351" s="51"/>
      <c r="B351" s="51"/>
      <c r="C351" s="62"/>
      <c r="D351" s="65"/>
      <c r="E351" s="51"/>
      <c r="F351" s="51"/>
    </row>
    <row r="352" customFormat="false" ht="15.75" hidden="false" customHeight="true" outlineLevel="0" collapsed="false">
      <c r="A352" s="51"/>
      <c r="B352" s="51"/>
      <c r="C352" s="62"/>
      <c r="D352" s="65"/>
      <c r="E352" s="51"/>
      <c r="F352" s="51"/>
    </row>
    <row r="353" customFormat="false" ht="15.75" hidden="false" customHeight="true" outlineLevel="0" collapsed="false">
      <c r="A353" s="51"/>
      <c r="B353" s="51"/>
      <c r="C353" s="62"/>
      <c r="D353" s="65"/>
      <c r="E353" s="51"/>
      <c r="F353" s="51"/>
    </row>
    <row r="354" customFormat="false" ht="15.75" hidden="false" customHeight="true" outlineLevel="0" collapsed="false">
      <c r="A354" s="51"/>
      <c r="B354" s="51"/>
      <c r="C354" s="62"/>
      <c r="D354" s="65"/>
      <c r="E354" s="51"/>
      <c r="F354" s="51"/>
    </row>
    <row r="355" customFormat="false" ht="15.75" hidden="false" customHeight="true" outlineLevel="0" collapsed="false">
      <c r="A355" s="51"/>
      <c r="B355" s="51"/>
      <c r="C355" s="62"/>
      <c r="D355" s="65"/>
      <c r="E355" s="51"/>
      <c r="F355" s="51"/>
    </row>
    <row r="356" customFormat="false" ht="15.75" hidden="false" customHeight="true" outlineLevel="0" collapsed="false">
      <c r="A356" s="51"/>
      <c r="B356" s="51"/>
      <c r="C356" s="62"/>
      <c r="D356" s="65"/>
      <c r="E356" s="51"/>
      <c r="F356" s="51"/>
    </row>
    <row r="357" customFormat="false" ht="15.75" hidden="false" customHeight="true" outlineLevel="0" collapsed="false">
      <c r="A357" s="51"/>
      <c r="B357" s="51"/>
      <c r="C357" s="62"/>
      <c r="D357" s="65"/>
      <c r="E357" s="51"/>
      <c r="F357" s="51"/>
    </row>
    <row r="358" customFormat="false" ht="15.75" hidden="false" customHeight="true" outlineLevel="0" collapsed="false">
      <c r="A358" s="51"/>
      <c r="B358" s="51"/>
      <c r="C358" s="62"/>
      <c r="D358" s="65"/>
      <c r="E358" s="51"/>
      <c r="F358" s="51"/>
    </row>
    <row r="359" customFormat="false" ht="15.75" hidden="false" customHeight="true" outlineLevel="0" collapsed="false">
      <c r="A359" s="51"/>
      <c r="B359" s="51"/>
      <c r="C359" s="62"/>
      <c r="D359" s="65"/>
      <c r="E359" s="51"/>
      <c r="F359" s="51"/>
    </row>
    <row r="360" customFormat="false" ht="15.75" hidden="false" customHeight="true" outlineLevel="0" collapsed="false">
      <c r="A360" s="51"/>
      <c r="B360" s="51"/>
      <c r="C360" s="62"/>
      <c r="D360" s="65"/>
      <c r="E360" s="51"/>
      <c r="F360" s="51"/>
    </row>
    <row r="361" customFormat="false" ht="15.75" hidden="false" customHeight="true" outlineLevel="0" collapsed="false">
      <c r="A361" s="51"/>
      <c r="B361" s="51"/>
      <c r="C361" s="62"/>
      <c r="D361" s="65"/>
      <c r="E361" s="51"/>
      <c r="F361" s="51"/>
    </row>
    <row r="362" customFormat="false" ht="15.75" hidden="false" customHeight="true" outlineLevel="0" collapsed="false">
      <c r="A362" s="51"/>
      <c r="B362" s="51"/>
      <c r="C362" s="62"/>
      <c r="D362" s="65"/>
      <c r="E362" s="51"/>
      <c r="F362" s="51"/>
    </row>
    <row r="363" customFormat="false" ht="15.75" hidden="false" customHeight="true" outlineLevel="0" collapsed="false">
      <c r="A363" s="51"/>
      <c r="B363" s="51"/>
      <c r="C363" s="62"/>
      <c r="D363" s="65"/>
      <c r="E363" s="51"/>
      <c r="F363" s="51"/>
    </row>
    <row r="364" customFormat="false" ht="15.75" hidden="false" customHeight="true" outlineLevel="0" collapsed="false">
      <c r="A364" s="51"/>
      <c r="B364" s="51"/>
      <c r="C364" s="62"/>
      <c r="D364" s="65"/>
      <c r="E364" s="51"/>
      <c r="F364" s="51"/>
    </row>
    <row r="365" customFormat="false" ht="15.75" hidden="false" customHeight="true" outlineLevel="0" collapsed="false">
      <c r="A365" s="51"/>
      <c r="B365" s="51"/>
      <c r="C365" s="62"/>
      <c r="D365" s="65"/>
      <c r="E365" s="51"/>
      <c r="F365" s="51"/>
    </row>
    <row r="366" customFormat="false" ht="15.75" hidden="false" customHeight="true" outlineLevel="0" collapsed="false">
      <c r="A366" s="51"/>
      <c r="B366" s="51"/>
      <c r="C366" s="62"/>
      <c r="D366" s="65"/>
      <c r="E366" s="51"/>
      <c r="F366" s="51"/>
    </row>
    <row r="367" customFormat="false" ht="15.75" hidden="false" customHeight="true" outlineLevel="0" collapsed="false">
      <c r="A367" s="51"/>
      <c r="B367" s="51"/>
      <c r="C367" s="62"/>
      <c r="D367" s="65"/>
      <c r="E367" s="51"/>
      <c r="F367" s="51"/>
    </row>
    <row r="368" customFormat="false" ht="15.75" hidden="false" customHeight="true" outlineLevel="0" collapsed="false">
      <c r="A368" s="51"/>
      <c r="B368" s="51"/>
      <c r="C368" s="62"/>
      <c r="D368" s="65"/>
      <c r="E368" s="51"/>
      <c r="F368" s="51"/>
    </row>
    <row r="369" customFormat="false" ht="15.75" hidden="false" customHeight="true" outlineLevel="0" collapsed="false">
      <c r="A369" s="51"/>
      <c r="B369" s="51"/>
      <c r="C369" s="62"/>
      <c r="D369" s="65"/>
      <c r="E369" s="51"/>
      <c r="F369" s="51"/>
    </row>
    <row r="370" customFormat="false" ht="15.75" hidden="false" customHeight="true" outlineLevel="0" collapsed="false">
      <c r="A370" s="51"/>
      <c r="B370" s="51"/>
      <c r="C370" s="62"/>
      <c r="D370" s="65"/>
      <c r="E370" s="51"/>
      <c r="F370" s="51"/>
    </row>
    <row r="371" customFormat="false" ht="15.75" hidden="false" customHeight="true" outlineLevel="0" collapsed="false">
      <c r="A371" s="51"/>
      <c r="B371" s="51"/>
      <c r="C371" s="62"/>
      <c r="D371" s="65"/>
      <c r="E371" s="51"/>
      <c r="F371" s="51"/>
    </row>
    <row r="372" customFormat="false" ht="15.75" hidden="false" customHeight="true" outlineLevel="0" collapsed="false">
      <c r="A372" s="51"/>
      <c r="B372" s="51"/>
      <c r="C372" s="62"/>
      <c r="D372" s="65"/>
      <c r="E372" s="51"/>
      <c r="F372" s="51"/>
    </row>
    <row r="373" customFormat="false" ht="15.75" hidden="false" customHeight="true" outlineLevel="0" collapsed="false">
      <c r="A373" s="51"/>
      <c r="B373" s="51"/>
      <c r="C373" s="62"/>
      <c r="D373" s="65"/>
      <c r="E373" s="51"/>
      <c r="F373" s="51"/>
    </row>
    <row r="374" customFormat="false" ht="15.75" hidden="false" customHeight="true" outlineLevel="0" collapsed="false">
      <c r="A374" s="51"/>
      <c r="B374" s="51"/>
      <c r="C374" s="62"/>
      <c r="D374" s="65"/>
      <c r="E374" s="51"/>
      <c r="F374" s="51"/>
    </row>
    <row r="375" customFormat="false" ht="15.75" hidden="false" customHeight="true" outlineLevel="0" collapsed="false">
      <c r="A375" s="51"/>
      <c r="B375" s="51"/>
      <c r="C375" s="62"/>
      <c r="D375" s="65"/>
      <c r="E375" s="51"/>
      <c r="F375" s="51"/>
    </row>
    <row r="376" customFormat="false" ht="15.75" hidden="false" customHeight="true" outlineLevel="0" collapsed="false">
      <c r="A376" s="51"/>
      <c r="B376" s="51"/>
      <c r="C376" s="62"/>
      <c r="D376" s="65"/>
      <c r="E376" s="51"/>
      <c r="F376" s="51"/>
    </row>
    <row r="377" customFormat="false" ht="15.75" hidden="false" customHeight="true" outlineLevel="0" collapsed="false">
      <c r="A377" s="51"/>
      <c r="B377" s="51"/>
      <c r="C377" s="62"/>
      <c r="D377" s="65"/>
      <c r="E377" s="51"/>
      <c r="F377" s="51"/>
    </row>
    <row r="378" customFormat="false" ht="15.75" hidden="false" customHeight="true" outlineLevel="0" collapsed="false">
      <c r="A378" s="51"/>
      <c r="B378" s="51"/>
      <c r="C378" s="62"/>
      <c r="D378" s="65"/>
      <c r="E378" s="51"/>
      <c r="F378" s="51"/>
    </row>
    <row r="379" customFormat="false" ht="15.75" hidden="false" customHeight="true" outlineLevel="0" collapsed="false">
      <c r="A379" s="51"/>
      <c r="B379" s="51"/>
      <c r="C379" s="62"/>
      <c r="D379" s="65"/>
      <c r="E379" s="51"/>
      <c r="F379" s="51"/>
    </row>
    <row r="380" customFormat="false" ht="15.75" hidden="false" customHeight="true" outlineLevel="0" collapsed="false">
      <c r="A380" s="51"/>
      <c r="B380" s="51"/>
      <c r="C380" s="62"/>
      <c r="D380" s="65"/>
      <c r="E380" s="51"/>
      <c r="F380" s="51"/>
    </row>
    <row r="381" customFormat="false" ht="15.75" hidden="false" customHeight="true" outlineLevel="0" collapsed="false">
      <c r="A381" s="51"/>
      <c r="B381" s="51"/>
      <c r="C381" s="62"/>
      <c r="D381" s="65"/>
      <c r="E381" s="51"/>
      <c r="F381" s="51"/>
    </row>
    <row r="382" customFormat="false" ht="15.75" hidden="false" customHeight="true" outlineLevel="0" collapsed="false">
      <c r="A382" s="51"/>
      <c r="B382" s="51"/>
      <c r="C382" s="62"/>
      <c r="D382" s="65"/>
      <c r="E382" s="51"/>
      <c r="F382" s="51"/>
    </row>
    <row r="383" customFormat="false" ht="15.75" hidden="false" customHeight="true" outlineLevel="0" collapsed="false">
      <c r="A383" s="51"/>
      <c r="B383" s="51"/>
      <c r="C383" s="62"/>
      <c r="D383" s="65"/>
      <c r="E383" s="51"/>
      <c r="F383" s="51"/>
    </row>
    <row r="384" customFormat="false" ht="15.75" hidden="false" customHeight="true" outlineLevel="0" collapsed="false">
      <c r="A384" s="51"/>
      <c r="B384" s="51"/>
      <c r="C384" s="62"/>
      <c r="D384" s="65"/>
      <c r="E384" s="51"/>
      <c r="F384" s="51"/>
    </row>
    <row r="385" customFormat="false" ht="15.75" hidden="false" customHeight="true" outlineLevel="0" collapsed="false">
      <c r="A385" s="51"/>
      <c r="B385" s="51"/>
      <c r="C385" s="62"/>
      <c r="D385" s="65"/>
      <c r="E385" s="51"/>
      <c r="F385" s="51"/>
    </row>
    <row r="386" customFormat="false" ht="15.75" hidden="false" customHeight="true" outlineLevel="0" collapsed="false">
      <c r="A386" s="51"/>
      <c r="B386" s="51"/>
      <c r="C386" s="62"/>
      <c r="D386" s="65"/>
      <c r="E386" s="51"/>
      <c r="F386" s="51"/>
    </row>
    <row r="387" customFormat="false" ht="15.75" hidden="false" customHeight="true" outlineLevel="0" collapsed="false">
      <c r="A387" s="51"/>
      <c r="B387" s="51"/>
      <c r="C387" s="62"/>
      <c r="D387" s="65"/>
      <c r="E387" s="51"/>
      <c r="F387" s="51"/>
    </row>
    <row r="388" customFormat="false" ht="15.75" hidden="false" customHeight="true" outlineLevel="0" collapsed="false">
      <c r="A388" s="51"/>
      <c r="B388" s="51"/>
      <c r="C388" s="62"/>
      <c r="D388" s="65"/>
      <c r="E388" s="51"/>
      <c r="F388" s="51"/>
    </row>
    <row r="389" customFormat="false" ht="15.75" hidden="false" customHeight="true" outlineLevel="0" collapsed="false">
      <c r="A389" s="51"/>
      <c r="B389" s="51"/>
      <c r="C389" s="62"/>
      <c r="D389" s="65"/>
      <c r="E389" s="51"/>
      <c r="F389" s="51"/>
    </row>
    <row r="390" customFormat="false" ht="15.75" hidden="false" customHeight="true" outlineLevel="0" collapsed="false">
      <c r="A390" s="51"/>
      <c r="B390" s="51"/>
      <c r="C390" s="62"/>
      <c r="D390" s="65"/>
      <c r="E390" s="51"/>
      <c r="F390" s="51"/>
    </row>
    <row r="391" customFormat="false" ht="15.75" hidden="false" customHeight="true" outlineLevel="0" collapsed="false">
      <c r="A391" s="51"/>
      <c r="B391" s="51"/>
      <c r="C391" s="62"/>
      <c r="D391" s="65"/>
      <c r="E391" s="51"/>
      <c r="F391" s="51"/>
    </row>
    <row r="392" customFormat="false" ht="15.75" hidden="false" customHeight="true" outlineLevel="0" collapsed="false">
      <c r="A392" s="51"/>
      <c r="B392" s="51"/>
      <c r="C392" s="62"/>
      <c r="D392" s="65"/>
      <c r="E392" s="51"/>
      <c r="F392" s="51"/>
    </row>
    <row r="393" customFormat="false" ht="15.75" hidden="false" customHeight="true" outlineLevel="0" collapsed="false">
      <c r="A393" s="51"/>
      <c r="B393" s="51"/>
      <c r="C393" s="62"/>
      <c r="D393" s="65"/>
      <c r="E393" s="51"/>
      <c r="F393" s="51"/>
    </row>
    <row r="394" customFormat="false" ht="15.75" hidden="false" customHeight="true" outlineLevel="0" collapsed="false">
      <c r="A394" s="51"/>
      <c r="B394" s="51"/>
      <c r="C394" s="62"/>
      <c r="D394" s="65"/>
      <c r="E394" s="51"/>
      <c r="F394" s="51"/>
    </row>
    <row r="395" customFormat="false" ht="15.75" hidden="false" customHeight="true" outlineLevel="0" collapsed="false">
      <c r="A395" s="51"/>
      <c r="B395" s="51"/>
      <c r="C395" s="62"/>
      <c r="D395" s="65"/>
      <c r="E395" s="51"/>
      <c r="F395" s="51"/>
    </row>
    <row r="396" customFormat="false" ht="15.75" hidden="false" customHeight="true" outlineLevel="0" collapsed="false">
      <c r="A396" s="51"/>
      <c r="B396" s="51"/>
      <c r="C396" s="62"/>
      <c r="D396" s="65"/>
      <c r="E396" s="51"/>
      <c r="F396" s="51"/>
    </row>
    <row r="397" customFormat="false" ht="15.75" hidden="false" customHeight="true" outlineLevel="0" collapsed="false">
      <c r="A397" s="51"/>
      <c r="B397" s="51"/>
      <c r="C397" s="62"/>
      <c r="D397" s="65"/>
      <c r="E397" s="51"/>
      <c r="F397" s="51"/>
    </row>
    <row r="398" customFormat="false" ht="15.75" hidden="false" customHeight="true" outlineLevel="0" collapsed="false">
      <c r="A398" s="51"/>
      <c r="B398" s="51"/>
      <c r="C398" s="62"/>
      <c r="D398" s="65"/>
      <c r="E398" s="51"/>
      <c r="F398" s="51"/>
    </row>
    <row r="399" customFormat="false" ht="15.75" hidden="false" customHeight="true" outlineLevel="0" collapsed="false">
      <c r="A399" s="51"/>
      <c r="B399" s="51"/>
      <c r="C399" s="62"/>
      <c r="D399" s="65"/>
      <c r="E399" s="51"/>
      <c r="F399" s="51"/>
    </row>
    <row r="400" customFormat="false" ht="15.75" hidden="false" customHeight="true" outlineLevel="0" collapsed="false">
      <c r="A400" s="51"/>
      <c r="B400" s="51"/>
      <c r="C400" s="62"/>
      <c r="D400" s="65"/>
      <c r="E400" s="51"/>
      <c r="F400" s="51"/>
    </row>
    <row r="401" customFormat="false" ht="15.75" hidden="false" customHeight="true" outlineLevel="0" collapsed="false">
      <c r="A401" s="51"/>
      <c r="B401" s="51"/>
      <c r="C401" s="62"/>
      <c r="D401" s="65"/>
      <c r="E401" s="51"/>
      <c r="F401" s="51"/>
    </row>
    <row r="402" customFormat="false" ht="15.75" hidden="false" customHeight="true" outlineLevel="0" collapsed="false">
      <c r="A402" s="51"/>
      <c r="B402" s="51"/>
      <c r="C402" s="62"/>
      <c r="D402" s="65"/>
      <c r="E402" s="51"/>
      <c r="F402" s="51"/>
    </row>
    <row r="403" customFormat="false" ht="15.75" hidden="false" customHeight="true" outlineLevel="0" collapsed="false">
      <c r="A403" s="51"/>
      <c r="B403" s="51"/>
      <c r="C403" s="62"/>
      <c r="D403" s="65"/>
      <c r="E403" s="51"/>
      <c r="F403" s="51"/>
    </row>
    <row r="404" customFormat="false" ht="15.75" hidden="false" customHeight="true" outlineLevel="0" collapsed="false">
      <c r="A404" s="51"/>
      <c r="B404" s="51"/>
      <c r="C404" s="62"/>
      <c r="D404" s="65"/>
      <c r="E404" s="51"/>
      <c r="F404" s="51"/>
    </row>
    <row r="405" customFormat="false" ht="15.75" hidden="false" customHeight="true" outlineLevel="0" collapsed="false">
      <c r="A405" s="51"/>
      <c r="B405" s="51"/>
      <c r="C405" s="62"/>
      <c r="D405" s="65"/>
      <c r="E405" s="51"/>
      <c r="F405" s="51"/>
    </row>
    <row r="406" customFormat="false" ht="15.75" hidden="false" customHeight="true" outlineLevel="0" collapsed="false">
      <c r="A406" s="51"/>
      <c r="B406" s="51"/>
      <c r="C406" s="62"/>
      <c r="D406" s="65"/>
      <c r="E406" s="51"/>
      <c r="F406" s="51"/>
    </row>
    <row r="407" customFormat="false" ht="15.75" hidden="false" customHeight="true" outlineLevel="0" collapsed="false">
      <c r="A407" s="51"/>
      <c r="B407" s="51"/>
      <c r="C407" s="62"/>
      <c r="D407" s="65"/>
      <c r="E407" s="51"/>
      <c r="F407" s="51"/>
    </row>
    <row r="408" customFormat="false" ht="15.75" hidden="false" customHeight="true" outlineLevel="0" collapsed="false">
      <c r="A408" s="51"/>
      <c r="B408" s="51"/>
      <c r="C408" s="62"/>
      <c r="D408" s="65"/>
      <c r="E408" s="51"/>
      <c r="F408" s="51"/>
    </row>
    <row r="409" customFormat="false" ht="15.75" hidden="false" customHeight="true" outlineLevel="0" collapsed="false">
      <c r="A409" s="51"/>
      <c r="B409" s="51"/>
      <c r="C409" s="62"/>
      <c r="D409" s="65"/>
      <c r="E409" s="51"/>
      <c r="F409" s="51"/>
    </row>
    <row r="410" customFormat="false" ht="15.75" hidden="false" customHeight="true" outlineLevel="0" collapsed="false">
      <c r="A410" s="51"/>
      <c r="B410" s="51"/>
      <c r="C410" s="62"/>
      <c r="D410" s="65"/>
      <c r="E410" s="51"/>
      <c r="F410" s="51"/>
    </row>
    <row r="411" customFormat="false" ht="15.75" hidden="false" customHeight="true" outlineLevel="0" collapsed="false">
      <c r="A411" s="51"/>
      <c r="B411" s="51"/>
      <c r="C411" s="62"/>
      <c r="D411" s="65"/>
      <c r="E411" s="51"/>
      <c r="F411" s="51"/>
    </row>
    <row r="412" customFormat="false" ht="15.75" hidden="false" customHeight="true" outlineLevel="0" collapsed="false">
      <c r="A412" s="51"/>
      <c r="B412" s="51"/>
      <c r="C412" s="62"/>
      <c r="D412" s="65"/>
      <c r="E412" s="51"/>
      <c r="F412" s="51"/>
    </row>
    <row r="413" customFormat="false" ht="15.75" hidden="false" customHeight="true" outlineLevel="0" collapsed="false">
      <c r="A413" s="51"/>
      <c r="B413" s="51"/>
      <c r="C413" s="62"/>
      <c r="D413" s="65"/>
      <c r="E413" s="51"/>
      <c r="F413" s="51"/>
    </row>
    <row r="414" customFormat="false" ht="15.75" hidden="false" customHeight="true" outlineLevel="0" collapsed="false">
      <c r="A414" s="51"/>
      <c r="B414" s="51"/>
      <c r="C414" s="62"/>
      <c r="D414" s="65"/>
      <c r="E414" s="51"/>
      <c r="F414" s="51"/>
    </row>
    <row r="415" customFormat="false" ht="15.75" hidden="false" customHeight="true" outlineLevel="0" collapsed="false">
      <c r="A415" s="51"/>
      <c r="B415" s="51"/>
      <c r="C415" s="62"/>
      <c r="D415" s="65"/>
      <c r="E415" s="51"/>
      <c r="F415" s="51"/>
    </row>
    <row r="416" customFormat="false" ht="15.75" hidden="false" customHeight="true" outlineLevel="0" collapsed="false">
      <c r="A416" s="51"/>
      <c r="B416" s="51"/>
      <c r="C416" s="62"/>
      <c r="D416" s="65"/>
      <c r="E416" s="51"/>
      <c r="F416" s="51"/>
    </row>
    <row r="417" customFormat="false" ht="15.75" hidden="false" customHeight="true" outlineLevel="0" collapsed="false">
      <c r="A417" s="51"/>
      <c r="B417" s="51"/>
      <c r="C417" s="62"/>
      <c r="D417" s="65"/>
      <c r="E417" s="51"/>
      <c r="F417" s="51"/>
    </row>
    <row r="418" customFormat="false" ht="15.75" hidden="false" customHeight="true" outlineLevel="0" collapsed="false">
      <c r="A418" s="51"/>
      <c r="B418" s="51"/>
      <c r="C418" s="62"/>
      <c r="D418" s="65"/>
      <c r="E418" s="51"/>
      <c r="F418" s="51"/>
    </row>
    <row r="419" customFormat="false" ht="15.75" hidden="false" customHeight="true" outlineLevel="0" collapsed="false">
      <c r="A419" s="51"/>
      <c r="B419" s="51"/>
      <c r="C419" s="62"/>
      <c r="D419" s="65"/>
      <c r="E419" s="51"/>
      <c r="F419" s="51"/>
    </row>
    <row r="420" customFormat="false" ht="15.75" hidden="false" customHeight="true" outlineLevel="0" collapsed="false">
      <c r="A420" s="51"/>
      <c r="B420" s="51"/>
      <c r="C420" s="62"/>
      <c r="D420" s="65"/>
      <c r="E420" s="51"/>
      <c r="F420" s="51"/>
    </row>
    <row r="421" customFormat="false" ht="15.75" hidden="false" customHeight="true" outlineLevel="0" collapsed="false">
      <c r="A421" s="51"/>
      <c r="B421" s="51"/>
      <c r="C421" s="62"/>
      <c r="D421" s="65"/>
      <c r="E421" s="51"/>
      <c r="F421" s="51"/>
    </row>
    <row r="422" customFormat="false" ht="15.75" hidden="false" customHeight="true" outlineLevel="0" collapsed="false">
      <c r="A422" s="51"/>
      <c r="B422" s="51"/>
      <c r="C422" s="62"/>
      <c r="D422" s="65"/>
      <c r="E422" s="51"/>
      <c r="F422" s="51"/>
    </row>
    <row r="423" customFormat="false" ht="15.75" hidden="false" customHeight="true" outlineLevel="0" collapsed="false">
      <c r="A423" s="51"/>
      <c r="B423" s="51"/>
      <c r="C423" s="62"/>
      <c r="D423" s="65"/>
      <c r="E423" s="51"/>
      <c r="F423" s="51"/>
    </row>
    <row r="424" customFormat="false" ht="15.75" hidden="false" customHeight="true" outlineLevel="0" collapsed="false">
      <c r="A424" s="51"/>
      <c r="B424" s="51"/>
      <c r="C424" s="62"/>
      <c r="D424" s="65"/>
      <c r="E424" s="51"/>
      <c r="F424" s="51"/>
    </row>
    <row r="425" customFormat="false" ht="15.75" hidden="false" customHeight="true" outlineLevel="0" collapsed="false">
      <c r="A425" s="51"/>
      <c r="B425" s="51"/>
      <c r="C425" s="62"/>
      <c r="D425" s="65"/>
      <c r="E425" s="51"/>
      <c r="F425" s="51"/>
    </row>
    <row r="426" customFormat="false" ht="15.75" hidden="false" customHeight="true" outlineLevel="0" collapsed="false">
      <c r="A426" s="51"/>
      <c r="B426" s="51"/>
      <c r="C426" s="62"/>
      <c r="D426" s="65"/>
      <c r="E426" s="51"/>
      <c r="F426" s="51"/>
    </row>
    <row r="427" customFormat="false" ht="15.75" hidden="false" customHeight="true" outlineLevel="0" collapsed="false">
      <c r="A427" s="51"/>
      <c r="B427" s="51"/>
      <c r="C427" s="62"/>
      <c r="D427" s="65"/>
      <c r="E427" s="51"/>
      <c r="F427" s="51"/>
    </row>
    <row r="428" customFormat="false" ht="15.75" hidden="false" customHeight="true" outlineLevel="0" collapsed="false">
      <c r="A428" s="51"/>
      <c r="B428" s="51"/>
      <c r="C428" s="62"/>
      <c r="D428" s="65"/>
      <c r="E428" s="51"/>
      <c r="F428" s="51"/>
    </row>
    <row r="429" customFormat="false" ht="15.75" hidden="false" customHeight="true" outlineLevel="0" collapsed="false">
      <c r="A429" s="51"/>
      <c r="B429" s="51"/>
      <c r="C429" s="62"/>
      <c r="D429" s="65"/>
      <c r="E429" s="51"/>
      <c r="F429" s="51"/>
    </row>
    <row r="430" customFormat="false" ht="15.75" hidden="false" customHeight="true" outlineLevel="0" collapsed="false">
      <c r="A430" s="51"/>
      <c r="B430" s="51"/>
      <c r="C430" s="62"/>
      <c r="D430" s="65"/>
      <c r="E430" s="51"/>
      <c r="F430" s="51"/>
    </row>
    <row r="431" customFormat="false" ht="15.75" hidden="false" customHeight="true" outlineLevel="0" collapsed="false">
      <c r="A431" s="51"/>
      <c r="B431" s="51"/>
      <c r="C431" s="62"/>
      <c r="D431" s="65"/>
      <c r="E431" s="51"/>
      <c r="F431" s="51"/>
    </row>
    <row r="432" customFormat="false" ht="15.75" hidden="false" customHeight="true" outlineLevel="0" collapsed="false">
      <c r="A432" s="51"/>
      <c r="B432" s="51"/>
      <c r="C432" s="62"/>
      <c r="D432" s="65"/>
      <c r="E432" s="51"/>
      <c r="F432" s="51"/>
    </row>
    <row r="433" customFormat="false" ht="15.75" hidden="false" customHeight="true" outlineLevel="0" collapsed="false">
      <c r="A433" s="51"/>
      <c r="B433" s="51"/>
      <c r="C433" s="62"/>
      <c r="D433" s="65"/>
      <c r="E433" s="51"/>
      <c r="F433" s="51"/>
    </row>
    <row r="434" customFormat="false" ht="15.75" hidden="false" customHeight="true" outlineLevel="0" collapsed="false">
      <c r="A434" s="51"/>
      <c r="B434" s="51"/>
      <c r="C434" s="62"/>
      <c r="D434" s="65"/>
      <c r="E434" s="51"/>
      <c r="F434" s="51"/>
    </row>
    <row r="435" customFormat="false" ht="15.75" hidden="false" customHeight="true" outlineLevel="0" collapsed="false">
      <c r="A435" s="51"/>
      <c r="B435" s="51"/>
      <c r="C435" s="62"/>
      <c r="D435" s="65"/>
      <c r="E435" s="51"/>
      <c r="F435" s="51"/>
    </row>
    <row r="436" customFormat="false" ht="15.75" hidden="false" customHeight="true" outlineLevel="0" collapsed="false">
      <c r="A436" s="51"/>
      <c r="B436" s="51"/>
      <c r="C436" s="62"/>
      <c r="D436" s="65"/>
      <c r="E436" s="51"/>
      <c r="F436" s="51"/>
    </row>
    <row r="437" customFormat="false" ht="15.75" hidden="false" customHeight="true" outlineLevel="0" collapsed="false">
      <c r="A437" s="51"/>
      <c r="B437" s="51"/>
      <c r="C437" s="62"/>
      <c r="D437" s="65"/>
      <c r="E437" s="51"/>
      <c r="F437" s="51"/>
    </row>
    <row r="438" customFormat="false" ht="15.75" hidden="false" customHeight="true" outlineLevel="0" collapsed="false">
      <c r="A438" s="51"/>
      <c r="B438" s="51"/>
      <c r="C438" s="62"/>
      <c r="D438" s="65"/>
      <c r="E438" s="51"/>
      <c r="F438" s="51"/>
    </row>
    <row r="439" customFormat="false" ht="15.75" hidden="false" customHeight="true" outlineLevel="0" collapsed="false">
      <c r="A439" s="51"/>
      <c r="B439" s="51"/>
      <c r="C439" s="62"/>
      <c r="D439" s="65"/>
      <c r="E439" s="51"/>
      <c r="F439" s="51"/>
    </row>
    <row r="440" customFormat="false" ht="15.75" hidden="false" customHeight="true" outlineLevel="0" collapsed="false">
      <c r="A440" s="51"/>
      <c r="B440" s="51"/>
      <c r="C440" s="62"/>
      <c r="D440" s="65"/>
      <c r="E440" s="51"/>
      <c r="F440" s="51"/>
    </row>
    <row r="441" customFormat="false" ht="15.75" hidden="false" customHeight="true" outlineLevel="0" collapsed="false">
      <c r="A441" s="51"/>
      <c r="B441" s="51"/>
      <c r="C441" s="62"/>
      <c r="D441" s="65"/>
      <c r="E441" s="51"/>
      <c r="F441" s="51"/>
    </row>
    <row r="442" customFormat="false" ht="15.75" hidden="false" customHeight="true" outlineLevel="0" collapsed="false">
      <c r="A442" s="51"/>
      <c r="B442" s="51"/>
      <c r="C442" s="62"/>
      <c r="D442" s="65"/>
      <c r="E442" s="51"/>
      <c r="F442" s="51"/>
    </row>
    <row r="443" customFormat="false" ht="15.75" hidden="false" customHeight="true" outlineLevel="0" collapsed="false">
      <c r="A443" s="51"/>
      <c r="B443" s="51"/>
      <c r="C443" s="62"/>
      <c r="D443" s="65"/>
      <c r="E443" s="51"/>
      <c r="F443" s="51"/>
    </row>
    <row r="444" customFormat="false" ht="15.75" hidden="false" customHeight="true" outlineLevel="0" collapsed="false">
      <c r="A444" s="51"/>
      <c r="B444" s="51"/>
      <c r="C444" s="62"/>
      <c r="D444" s="65"/>
      <c r="E444" s="51"/>
      <c r="F444" s="51"/>
    </row>
    <row r="445" customFormat="false" ht="15.75" hidden="false" customHeight="true" outlineLevel="0" collapsed="false">
      <c r="A445" s="51"/>
      <c r="B445" s="51"/>
      <c r="C445" s="62"/>
      <c r="D445" s="65"/>
      <c r="E445" s="51"/>
      <c r="F445" s="51"/>
    </row>
    <row r="446" customFormat="false" ht="15.75" hidden="false" customHeight="true" outlineLevel="0" collapsed="false">
      <c r="A446" s="51"/>
      <c r="B446" s="51"/>
      <c r="C446" s="62"/>
      <c r="D446" s="65"/>
      <c r="E446" s="51"/>
      <c r="F446" s="51"/>
    </row>
    <row r="447" customFormat="false" ht="15.75" hidden="false" customHeight="true" outlineLevel="0" collapsed="false">
      <c r="A447" s="51"/>
      <c r="B447" s="51"/>
      <c r="C447" s="62"/>
      <c r="D447" s="65"/>
      <c r="E447" s="51"/>
      <c r="F447" s="51"/>
    </row>
    <row r="448" customFormat="false" ht="15.75" hidden="false" customHeight="true" outlineLevel="0" collapsed="false">
      <c r="A448" s="51"/>
      <c r="B448" s="51"/>
      <c r="C448" s="62"/>
      <c r="D448" s="65"/>
      <c r="E448" s="51"/>
      <c r="F448" s="51"/>
    </row>
    <row r="449" customFormat="false" ht="15.75" hidden="false" customHeight="true" outlineLevel="0" collapsed="false">
      <c r="A449" s="51"/>
      <c r="B449" s="51"/>
      <c r="C449" s="62"/>
      <c r="D449" s="65"/>
      <c r="E449" s="51"/>
      <c r="F449" s="51"/>
    </row>
    <row r="450" customFormat="false" ht="15.75" hidden="false" customHeight="true" outlineLevel="0" collapsed="false">
      <c r="A450" s="51"/>
      <c r="B450" s="51"/>
      <c r="C450" s="62"/>
      <c r="D450" s="65"/>
      <c r="E450" s="51"/>
      <c r="F450" s="51"/>
    </row>
    <row r="451" customFormat="false" ht="15.75" hidden="false" customHeight="true" outlineLevel="0" collapsed="false">
      <c r="A451" s="51"/>
      <c r="B451" s="51"/>
      <c r="C451" s="62"/>
      <c r="D451" s="65"/>
      <c r="E451" s="51"/>
      <c r="F451" s="51"/>
    </row>
    <row r="452" customFormat="false" ht="15.75" hidden="false" customHeight="true" outlineLevel="0" collapsed="false">
      <c r="A452" s="51"/>
      <c r="B452" s="51"/>
      <c r="C452" s="62"/>
      <c r="D452" s="65"/>
      <c r="E452" s="51"/>
      <c r="F452" s="51"/>
    </row>
    <row r="453" customFormat="false" ht="15.75" hidden="false" customHeight="true" outlineLevel="0" collapsed="false">
      <c r="A453" s="51"/>
      <c r="B453" s="51"/>
      <c r="C453" s="62"/>
      <c r="D453" s="65"/>
      <c r="E453" s="51"/>
      <c r="F453" s="51"/>
    </row>
    <row r="454" customFormat="false" ht="15.75" hidden="false" customHeight="true" outlineLevel="0" collapsed="false">
      <c r="A454" s="51"/>
      <c r="B454" s="51"/>
      <c r="C454" s="62"/>
      <c r="D454" s="65"/>
      <c r="E454" s="51"/>
      <c r="F454" s="51"/>
    </row>
    <row r="455" customFormat="false" ht="15.75" hidden="false" customHeight="true" outlineLevel="0" collapsed="false">
      <c r="A455" s="51"/>
      <c r="B455" s="51"/>
      <c r="C455" s="62"/>
      <c r="D455" s="65"/>
      <c r="E455" s="51"/>
      <c r="F455" s="51"/>
    </row>
    <row r="456" customFormat="false" ht="15.75" hidden="false" customHeight="true" outlineLevel="0" collapsed="false">
      <c r="A456" s="51"/>
      <c r="B456" s="51"/>
      <c r="C456" s="62"/>
      <c r="D456" s="65"/>
      <c r="E456" s="51"/>
      <c r="F456" s="51"/>
    </row>
    <row r="457" customFormat="false" ht="15.75" hidden="false" customHeight="true" outlineLevel="0" collapsed="false">
      <c r="A457" s="51"/>
      <c r="B457" s="51"/>
      <c r="C457" s="62"/>
      <c r="D457" s="65"/>
      <c r="E457" s="51"/>
      <c r="F457" s="51"/>
    </row>
    <row r="458" customFormat="false" ht="15.75" hidden="false" customHeight="true" outlineLevel="0" collapsed="false">
      <c r="A458" s="51"/>
      <c r="B458" s="51"/>
      <c r="C458" s="62"/>
      <c r="D458" s="65"/>
      <c r="E458" s="51"/>
      <c r="F458" s="51"/>
    </row>
    <row r="459" customFormat="false" ht="15.75" hidden="false" customHeight="true" outlineLevel="0" collapsed="false">
      <c r="A459" s="51"/>
      <c r="B459" s="51"/>
      <c r="C459" s="62"/>
      <c r="D459" s="65"/>
      <c r="E459" s="51"/>
      <c r="F459" s="51"/>
    </row>
    <row r="460" customFormat="false" ht="15.75" hidden="false" customHeight="true" outlineLevel="0" collapsed="false">
      <c r="A460" s="51"/>
      <c r="B460" s="51"/>
      <c r="C460" s="62"/>
      <c r="D460" s="65"/>
      <c r="E460" s="51"/>
      <c r="F460" s="51"/>
    </row>
    <row r="461" customFormat="false" ht="15.75" hidden="false" customHeight="true" outlineLevel="0" collapsed="false">
      <c r="A461" s="51"/>
      <c r="B461" s="51"/>
      <c r="C461" s="62"/>
      <c r="D461" s="65"/>
      <c r="E461" s="51"/>
      <c r="F461" s="51"/>
    </row>
    <row r="462" customFormat="false" ht="15.75" hidden="false" customHeight="true" outlineLevel="0" collapsed="false">
      <c r="A462" s="51"/>
      <c r="B462" s="51"/>
      <c r="C462" s="62"/>
      <c r="D462" s="65"/>
      <c r="E462" s="51"/>
      <c r="F462" s="51"/>
    </row>
    <row r="463" customFormat="false" ht="15.75" hidden="false" customHeight="true" outlineLevel="0" collapsed="false">
      <c r="A463" s="51"/>
      <c r="B463" s="51"/>
      <c r="C463" s="62"/>
      <c r="D463" s="65"/>
      <c r="E463" s="51"/>
      <c r="F463" s="51"/>
    </row>
    <row r="464" customFormat="false" ht="15.75" hidden="false" customHeight="true" outlineLevel="0" collapsed="false">
      <c r="A464" s="51"/>
      <c r="B464" s="51"/>
      <c r="C464" s="62"/>
      <c r="D464" s="65"/>
      <c r="E464" s="51"/>
      <c r="F464" s="51"/>
    </row>
    <row r="465" customFormat="false" ht="15.75" hidden="false" customHeight="true" outlineLevel="0" collapsed="false">
      <c r="A465" s="51"/>
      <c r="B465" s="51"/>
      <c r="C465" s="62"/>
      <c r="D465" s="65"/>
      <c r="E465" s="51"/>
      <c r="F465" s="51"/>
    </row>
    <row r="466" customFormat="false" ht="15.75" hidden="false" customHeight="true" outlineLevel="0" collapsed="false">
      <c r="A466" s="51"/>
      <c r="B466" s="51"/>
      <c r="C466" s="62"/>
      <c r="D466" s="65"/>
      <c r="E466" s="51"/>
      <c r="F466" s="51"/>
    </row>
    <row r="467" customFormat="false" ht="15.75" hidden="false" customHeight="true" outlineLevel="0" collapsed="false">
      <c r="A467" s="51"/>
      <c r="B467" s="51"/>
      <c r="C467" s="62"/>
      <c r="D467" s="65"/>
      <c r="E467" s="51"/>
      <c r="F467" s="51"/>
    </row>
    <row r="468" customFormat="false" ht="15.75" hidden="false" customHeight="true" outlineLevel="0" collapsed="false">
      <c r="A468" s="51"/>
      <c r="B468" s="51"/>
      <c r="C468" s="62"/>
      <c r="D468" s="65"/>
      <c r="E468" s="51"/>
      <c r="F468" s="51"/>
    </row>
    <row r="469" customFormat="false" ht="15.75" hidden="false" customHeight="true" outlineLevel="0" collapsed="false">
      <c r="A469" s="51"/>
      <c r="B469" s="51"/>
      <c r="C469" s="62"/>
      <c r="D469" s="65"/>
      <c r="E469" s="51"/>
      <c r="F469" s="51"/>
    </row>
    <row r="470" customFormat="false" ht="15.75" hidden="false" customHeight="true" outlineLevel="0" collapsed="false">
      <c r="A470" s="51"/>
      <c r="B470" s="51"/>
      <c r="C470" s="62"/>
      <c r="D470" s="65"/>
      <c r="E470" s="51"/>
      <c r="F470" s="51"/>
    </row>
    <row r="471" customFormat="false" ht="15.75" hidden="false" customHeight="true" outlineLevel="0" collapsed="false">
      <c r="A471" s="51"/>
      <c r="B471" s="51"/>
      <c r="C471" s="62"/>
      <c r="D471" s="65"/>
      <c r="E471" s="51"/>
      <c r="F471" s="51"/>
    </row>
    <row r="472" customFormat="false" ht="15.75" hidden="false" customHeight="true" outlineLevel="0" collapsed="false">
      <c r="A472" s="51"/>
      <c r="B472" s="51"/>
      <c r="C472" s="62"/>
      <c r="D472" s="65"/>
      <c r="E472" s="51"/>
      <c r="F472" s="51"/>
    </row>
    <row r="473" customFormat="false" ht="15.75" hidden="false" customHeight="true" outlineLevel="0" collapsed="false">
      <c r="A473" s="51"/>
      <c r="B473" s="51"/>
      <c r="C473" s="62"/>
      <c r="D473" s="65"/>
      <c r="E473" s="51"/>
      <c r="F473" s="51"/>
    </row>
    <row r="474" customFormat="false" ht="15.75" hidden="false" customHeight="true" outlineLevel="0" collapsed="false">
      <c r="A474" s="51"/>
      <c r="B474" s="51"/>
      <c r="C474" s="62"/>
      <c r="D474" s="65"/>
      <c r="E474" s="51"/>
      <c r="F474" s="51"/>
    </row>
    <row r="475" customFormat="false" ht="15.75" hidden="false" customHeight="true" outlineLevel="0" collapsed="false">
      <c r="A475" s="51"/>
      <c r="B475" s="51"/>
      <c r="C475" s="62"/>
      <c r="D475" s="65"/>
      <c r="E475" s="51"/>
      <c r="F475" s="51"/>
    </row>
    <row r="476" customFormat="false" ht="15.75" hidden="false" customHeight="true" outlineLevel="0" collapsed="false">
      <c r="A476" s="51"/>
      <c r="B476" s="51"/>
      <c r="C476" s="62"/>
      <c r="D476" s="65"/>
      <c r="E476" s="51"/>
      <c r="F476" s="51"/>
    </row>
    <row r="477" customFormat="false" ht="15.75" hidden="false" customHeight="true" outlineLevel="0" collapsed="false">
      <c r="A477" s="51"/>
      <c r="B477" s="51"/>
      <c r="C477" s="62"/>
      <c r="D477" s="65"/>
      <c r="E477" s="51"/>
      <c r="F477" s="51"/>
    </row>
    <row r="478" customFormat="false" ht="15.75" hidden="false" customHeight="true" outlineLevel="0" collapsed="false">
      <c r="A478" s="51"/>
      <c r="B478" s="51"/>
      <c r="C478" s="62"/>
      <c r="D478" s="65"/>
      <c r="E478" s="51"/>
      <c r="F478" s="51"/>
    </row>
    <row r="479" customFormat="false" ht="15.75" hidden="false" customHeight="true" outlineLevel="0" collapsed="false">
      <c r="A479" s="51"/>
      <c r="B479" s="51"/>
      <c r="C479" s="62"/>
      <c r="D479" s="65"/>
      <c r="E479" s="51"/>
      <c r="F479" s="51"/>
    </row>
    <row r="480" customFormat="false" ht="15.75" hidden="false" customHeight="true" outlineLevel="0" collapsed="false">
      <c r="A480" s="51"/>
      <c r="B480" s="51"/>
      <c r="C480" s="62"/>
      <c r="D480" s="65"/>
      <c r="E480" s="51"/>
      <c r="F480" s="51"/>
    </row>
    <row r="481" customFormat="false" ht="15.75" hidden="false" customHeight="true" outlineLevel="0" collapsed="false">
      <c r="A481" s="51"/>
      <c r="B481" s="51"/>
      <c r="C481" s="62"/>
      <c r="D481" s="65"/>
      <c r="E481" s="51"/>
      <c r="F481" s="51"/>
    </row>
    <row r="482" customFormat="false" ht="15.75" hidden="false" customHeight="true" outlineLevel="0" collapsed="false">
      <c r="A482" s="51"/>
      <c r="B482" s="51"/>
      <c r="C482" s="62"/>
      <c r="D482" s="65"/>
      <c r="E482" s="51"/>
      <c r="F482" s="51"/>
    </row>
    <row r="483" customFormat="false" ht="15.75" hidden="false" customHeight="true" outlineLevel="0" collapsed="false">
      <c r="A483" s="51"/>
      <c r="B483" s="51"/>
      <c r="C483" s="62"/>
      <c r="D483" s="65"/>
      <c r="E483" s="51"/>
      <c r="F483" s="51"/>
    </row>
    <row r="484" customFormat="false" ht="15.75" hidden="false" customHeight="true" outlineLevel="0" collapsed="false">
      <c r="A484" s="51"/>
      <c r="B484" s="51"/>
      <c r="C484" s="62"/>
      <c r="D484" s="65"/>
      <c r="E484" s="51"/>
      <c r="F484" s="51"/>
    </row>
    <row r="485" customFormat="false" ht="15.75" hidden="false" customHeight="true" outlineLevel="0" collapsed="false">
      <c r="A485" s="51"/>
      <c r="B485" s="51"/>
      <c r="C485" s="62"/>
      <c r="D485" s="65"/>
      <c r="E485" s="51"/>
      <c r="F485" s="51"/>
    </row>
    <row r="486" customFormat="false" ht="15.75" hidden="false" customHeight="true" outlineLevel="0" collapsed="false">
      <c r="A486" s="51"/>
      <c r="B486" s="51"/>
      <c r="C486" s="62"/>
      <c r="D486" s="65"/>
      <c r="E486" s="51"/>
      <c r="F486" s="51"/>
    </row>
    <row r="487" customFormat="false" ht="15.75" hidden="false" customHeight="true" outlineLevel="0" collapsed="false">
      <c r="A487" s="51"/>
      <c r="B487" s="51"/>
      <c r="C487" s="62"/>
      <c r="D487" s="65"/>
      <c r="E487" s="51"/>
      <c r="F487" s="51"/>
    </row>
    <row r="488" customFormat="false" ht="15.75" hidden="false" customHeight="true" outlineLevel="0" collapsed="false">
      <c r="A488" s="51"/>
      <c r="B488" s="51"/>
      <c r="C488" s="62"/>
      <c r="D488" s="65"/>
      <c r="E488" s="51"/>
      <c r="F488" s="51"/>
    </row>
    <row r="489" customFormat="false" ht="15.75" hidden="false" customHeight="true" outlineLevel="0" collapsed="false">
      <c r="A489" s="51"/>
      <c r="B489" s="51"/>
      <c r="C489" s="62"/>
      <c r="D489" s="65"/>
      <c r="E489" s="51"/>
      <c r="F489" s="51"/>
    </row>
    <row r="490" customFormat="false" ht="15.75" hidden="false" customHeight="true" outlineLevel="0" collapsed="false">
      <c r="A490" s="51"/>
      <c r="B490" s="51"/>
      <c r="C490" s="62"/>
      <c r="D490" s="65"/>
      <c r="E490" s="51"/>
      <c r="F490" s="51"/>
    </row>
    <row r="491" customFormat="false" ht="15.75" hidden="false" customHeight="true" outlineLevel="0" collapsed="false">
      <c r="A491" s="51"/>
      <c r="B491" s="51"/>
      <c r="C491" s="62"/>
      <c r="D491" s="65"/>
      <c r="E491" s="51"/>
      <c r="F491" s="51"/>
    </row>
    <row r="492" customFormat="false" ht="15.75" hidden="false" customHeight="true" outlineLevel="0" collapsed="false">
      <c r="A492" s="51"/>
      <c r="B492" s="51"/>
      <c r="C492" s="62"/>
      <c r="D492" s="65"/>
      <c r="E492" s="51"/>
      <c r="F492" s="51"/>
    </row>
    <row r="493" customFormat="false" ht="15.75" hidden="false" customHeight="true" outlineLevel="0" collapsed="false">
      <c r="A493" s="51"/>
      <c r="B493" s="51"/>
      <c r="C493" s="62"/>
      <c r="D493" s="65"/>
      <c r="E493" s="51"/>
      <c r="F493" s="51"/>
    </row>
    <row r="494" customFormat="false" ht="15.75" hidden="false" customHeight="true" outlineLevel="0" collapsed="false">
      <c r="A494" s="51"/>
      <c r="B494" s="51"/>
      <c r="C494" s="62"/>
      <c r="D494" s="65"/>
      <c r="E494" s="51"/>
      <c r="F494" s="51"/>
    </row>
    <row r="495" customFormat="false" ht="15.75" hidden="false" customHeight="true" outlineLevel="0" collapsed="false">
      <c r="A495" s="51"/>
      <c r="B495" s="51"/>
      <c r="C495" s="62"/>
      <c r="D495" s="65"/>
      <c r="E495" s="51"/>
      <c r="F495" s="51"/>
    </row>
    <row r="496" customFormat="false" ht="15.75" hidden="false" customHeight="true" outlineLevel="0" collapsed="false">
      <c r="A496" s="51"/>
      <c r="B496" s="51"/>
      <c r="C496" s="62"/>
      <c r="D496" s="65"/>
      <c r="E496" s="51"/>
      <c r="F496" s="51"/>
    </row>
    <row r="497" customFormat="false" ht="15.75" hidden="false" customHeight="true" outlineLevel="0" collapsed="false">
      <c r="A497" s="51"/>
      <c r="B497" s="51"/>
      <c r="C497" s="62"/>
      <c r="D497" s="65"/>
      <c r="E497" s="51"/>
      <c r="F497" s="51"/>
    </row>
    <row r="498" customFormat="false" ht="15.75" hidden="false" customHeight="true" outlineLevel="0" collapsed="false">
      <c r="A498" s="51"/>
      <c r="B498" s="51"/>
      <c r="C498" s="62"/>
      <c r="D498" s="65"/>
      <c r="E498" s="51"/>
      <c r="F498" s="51"/>
    </row>
    <row r="499" customFormat="false" ht="15.75" hidden="false" customHeight="true" outlineLevel="0" collapsed="false">
      <c r="A499" s="51"/>
      <c r="B499" s="51"/>
      <c r="C499" s="62"/>
      <c r="D499" s="65"/>
      <c r="E499" s="51"/>
      <c r="F499" s="51"/>
    </row>
    <row r="500" customFormat="false" ht="15.75" hidden="false" customHeight="true" outlineLevel="0" collapsed="false">
      <c r="A500" s="51"/>
      <c r="B500" s="51"/>
      <c r="C500" s="62"/>
      <c r="D500" s="65"/>
      <c r="E500" s="51"/>
      <c r="F500" s="51"/>
    </row>
    <row r="501" customFormat="false" ht="15.75" hidden="false" customHeight="true" outlineLevel="0" collapsed="false">
      <c r="A501" s="51"/>
      <c r="B501" s="51"/>
      <c r="C501" s="62"/>
      <c r="D501" s="65"/>
      <c r="E501" s="51"/>
      <c r="F501" s="51"/>
    </row>
    <row r="502" customFormat="false" ht="15.75" hidden="false" customHeight="true" outlineLevel="0" collapsed="false">
      <c r="A502" s="51"/>
      <c r="B502" s="51"/>
      <c r="C502" s="62"/>
      <c r="D502" s="65"/>
      <c r="E502" s="51"/>
      <c r="F502" s="51"/>
    </row>
    <row r="503" customFormat="false" ht="15.75" hidden="false" customHeight="true" outlineLevel="0" collapsed="false">
      <c r="A503" s="51"/>
      <c r="B503" s="51"/>
      <c r="C503" s="62"/>
      <c r="D503" s="65"/>
      <c r="E503" s="51"/>
      <c r="F503" s="51"/>
    </row>
    <row r="504" customFormat="false" ht="15.75" hidden="false" customHeight="true" outlineLevel="0" collapsed="false">
      <c r="A504" s="51"/>
      <c r="B504" s="51"/>
      <c r="C504" s="62"/>
      <c r="D504" s="65"/>
      <c r="E504" s="51"/>
      <c r="F504" s="51"/>
    </row>
    <row r="505" customFormat="false" ht="15.75" hidden="false" customHeight="true" outlineLevel="0" collapsed="false">
      <c r="A505" s="51"/>
      <c r="B505" s="51"/>
      <c r="C505" s="62"/>
      <c r="D505" s="65"/>
      <c r="E505" s="51"/>
      <c r="F505" s="51"/>
    </row>
    <row r="506" customFormat="false" ht="15.75" hidden="false" customHeight="true" outlineLevel="0" collapsed="false">
      <c r="A506" s="51"/>
      <c r="B506" s="51"/>
      <c r="C506" s="62"/>
      <c r="D506" s="65"/>
      <c r="E506" s="51"/>
      <c r="F506" s="51"/>
    </row>
    <row r="507" customFormat="false" ht="15.75" hidden="false" customHeight="true" outlineLevel="0" collapsed="false">
      <c r="A507" s="51"/>
      <c r="B507" s="51"/>
      <c r="C507" s="62"/>
      <c r="D507" s="65"/>
      <c r="E507" s="51"/>
      <c r="F507" s="51"/>
    </row>
    <row r="508" customFormat="false" ht="15.75" hidden="false" customHeight="true" outlineLevel="0" collapsed="false">
      <c r="A508" s="51"/>
      <c r="B508" s="51"/>
      <c r="C508" s="62"/>
      <c r="D508" s="65"/>
      <c r="E508" s="51"/>
      <c r="F508" s="51"/>
    </row>
    <row r="509" customFormat="false" ht="15.75" hidden="false" customHeight="true" outlineLevel="0" collapsed="false">
      <c r="A509" s="51"/>
      <c r="B509" s="51"/>
      <c r="C509" s="62"/>
      <c r="D509" s="65"/>
      <c r="E509" s="51"/>
      <c r="F509" s="51"/>
    </row>
    <row r="510" customFormat="false" ht="15.75" hidden="false" customHeight="true" outlineLevel="0" collapsed="false">
      <c r="A510" s="51"/>
      <c r="B510" s="51"/>
      <c r="C510" s="62"/>
      <c r="D510" s="65"/>
      <c r="E510" s="51"/>
      <c r="F510" s="51"/>
    </row>
    <row r="511" customFormat="false" ht="15.75" hidden="false" customHeight="true" outlineLevel="0" collapsed="false">
      <c r="A511" s="51"/>
      <c r="B511" s="51"/>
      <c r="C511" s="62"/>
      <c r="D511" s="65"/>
      <c r="E511" s="51"/>
      <c r="F511" s="51"/>
    </row>
    <row r="512" customFormat="false" ht="15.75" hidden="false" customHeight="true" outlineLevel="0" collapsed="false">
      <c r="A512" s="51"/>
      <c r="B512" s="51"/>
      <c r="C512" s="62"/>
      <c r="D512" s="65"/>
      <c r="E512" s="51"/>
      <c r="F512" s="51"/>
    </row>
    <row r="513" customFormat="false" ht="15.75" hidden="false" customHeight="true" outlineLevel="0" collapsed="false">
      <c r="A513" s="51"/>
      <c r="B513" s="51"/>
      <c r="C513" s="62"/>
      <c r="D513" s="65"/>
      <c r="E513" s="51"/>
      <c r="F513" s="51"/>
    </row>
    <row r="514" customFormat="false" ht="15.75" hidden="false" customHeight="true" outlineLevel="0" collapsed="false">
      <c r="A514" s="51"/>
      <c r="B514" s="51"/>
      <c r="C514" s="62"/>
      <c r="D514" s="65"/>
      <c r="E514" s="51"/>
      <c r="F514" s="51"/>
    </row>
    <row r="515" customFormat="false" ht="15.75" hidden="false" customHeight="true" outlineLevel="0" collapsed="false">
      <c r="A515" s="51"/>
      <c r="B515" s="51"/>
      <c r="C515" s="62"/>
      <c r="D515" s="65"/>
      <c r="E515" s="51"/>
      <c r="F515" s="51"/>
    </row>
    <row r="516" customFormat="false" ht="15.75" hidden="false" customHeight="true" outlineLevel="0" collapsed="false">
      <c r="A516" s="51"/>
      <c r="B516" s="51"/>
      <c r="C516" s="62"/>
      <c r="D516" s="65"/>
      <c r="E516" s="51"/>
      <c r="F516" s="51"/>
    </row>
    <row r="517" customFormat="false" ht="15.75" hidden="false" customHeight="true" outlineLevel="0" collapsed="false">
      <c r="A517" s="51"/>
      <c r="B517" s="51"/>
      <c r="C517" s="62"/>
      <c r="D517" s="65"/>
      <c r="E517" s="51"/>
      <c r="F517" s="51"/>
    </row>
    <row r="518" customFormat="false" ht="15.75" hidden="false" customHeight="true" outlineLevel="0" collapsed="false">
      <c r="A518" s="51"/>
      <c r="B518" s="51"/>
      <c r="C518" s="62"/>
      <c r="D518" s="65"/>
      <c r="E518" s="51"/>
      <c r="F518" s="51"/>
    </row>
    <row r="519" customFormat="false" ht="15.75" hidden="false" customHeight="true" outlineLevel="0" collapsed="false">
      <c r="A519" s="51"/>
      <c r="B519" s="51"/>
      <c r="C519" s="62"/>
      <c r="D519" s="65"/>
      <c r="E519" s="51"/>
      <c r="F519" s="51"/>
    </row>
    <row r="520" customFormat="false" ht="15.75" hidden="false" customHeight="true" outlineLevel="0" collapsed="false">
      <c r="A520" s="51"/>
      <c r="B520" s="51"/>
      <c r="C520" s="62"/>
      <c r="D520" s="65"/>
      <c r="E520" s="51"/>
      <c r="F520" s="51"/>
    </row>
    <row r="521" customFormat="false" ht="15.75" hidden="false" customHeight="true" outlineLevel="0" collapsed="false">
      <c r="A521" s="51"/>
      <c r="B521" s="51"/>
      <c r="C521" s="62"/>
      <c r="D521" s="65"/>
      <c r="E521" s="51"/>
      <c r="F521" s="51"/>
    </row>
    <row r="522" customFormat="false" ht="15.75" hidden="false" customHeight="true" outlineLevel="0" collapsed="false">
      <c r="A522" s="51"/>
      <c r="B522" s="51"/>
      <c r="C522" s="62"/>
      <c r="D522" s="65"/>
      <c r="E522" s="51"/>
      <c r="F522" s="51"/>
    </row>
    <row r="523" customFormat="false" ht="15.75" hidden="false" customHeight="true" outlineLevel="0" collapsed="false">
      <c r="A523" s="51"/>
      <c r="B523" s="51"/>
      <c r="C523" s="62"/>
      <c r="D523" s="65"/>
      <c r="E523" s="51"/>
      <c r="F523" s="51"/>
    </row>
    <row r="524" customFormat="false" ht="15.75" hidden="false" customHeight="true" outlineLevel="0" collapsed="false">
      <c r="A524" s="51"/>
      <c r="B524" s="51"/>
      <c r="C524" s="62"/>
      <c r="D524" s="65"/>
      <c r="E524" s="51"/>
      <c r="F524" s="51"/>
    </row>
    <row r="525" customFormat="false" ht="15.75" hidden="false" customHeight="true" outlineLevel="0" collapsed="false">
      <c r="A525" s="51"/>
      <c r="B525" s="51"/>
      <c r="C525" s="62"/>
      <c r="D525" s="65"/>
      <c r="E525" s="51"/>
      <c r="F525" s="51"/>
    </row>
    <row r="526" customFormat="false" ht="15.75" hidden="false" customHeight="true" outlineLevel="0" collapsed="false">
      <c r="A526" s="51"/>
      <c r="B526" s="51"/>
      <c r="C526" s="62"/>
      <c r="D526" s="65"/>
      <c r="E526" s="51"/>
      <c r="F526" s="51"/>
    </row>
    <row r="527" customFormat="false" ht="15.75" hidden="false" customHeight="true" outlineLevel="0" collapsed="false">
      <c r="A527" s="51"/>
      <c r="B527" s="51"/>
      <c r="C527" s="62"/>
      <c r="D527" s="65"/>
      <c r="E527" s="51"/>
      <c r="F527" s="51"/>
    </row>
    <row r="528" customFormat="false" ht="15.75" hidden="false" customHeight="true" outlineLevel="0" collapsed="false">
      <c r="A528" s="51"/>
      <c r="B528" s="51"/>
      <c r="C528" s="62"/>
      <c r="D528" s="65"/>
      <c r="E528" s="51"/>
      <c r="F528" s="51"/>
    </row>
    <row r="529" customFormat="false" ht="15.75" hidden="false" customHeight="true" outlineLevel="0" collapsed="false">
      <c r="A529" s="51"/>
      <c r="B529" s="51"/>
      <c r="C529" s="62"/>
      <c r="D529" s="65"/>
      <c r="E529" s="51"/>
      <c r="F529" s="51"/>
    </row>
    <row r="530" customFormat="false" ht="15.75" hidden="false" customHeight="true" outlineLevel="0" collapsed="false">
      <c r="A530" s="51"/>
      <c r="B530" s="51"/>
      <c r="C530" s="62"/>
      <c r="D530" s="65"/>
      <c r="E530" s="51"/>
      <c r="F530" s="51"/>
    </row>
    <row r="531" customFormat="false" ht="15.75" hidden="false" customHeight="true" outlineLevel="0" collapsed="false">
      <c r="A531" s="51"/>
      <c r="B531" s="51"/>
      <c r="C531" s="62"/>
      <c r="D531" s="65"/>
      <c r="E531" s="51"/>
      <c r="F531" s="51"/>
    </row>
    <row r="532" customFormat="false" ht="15.75" hidden="false" customHeight="true" outlineLevel="0" collapsed="false">
      <c r="A532" s="51"/>
      <c r="B532" s="51"/>
      <c r="C532" s="62"/>
      <c r="D532" s="65"/>
      <c r="E532" s="51"/>
      <c r="F532" s="51"/>
    </row>
    <row r="533" customFormat="false" ht="15.75" hidden="false" customHeight="true" outlineLevel="0" collapsed="false">
      <c r="A533" s="51"/>
      <c r="B533" s="51"/>
      <c r="C533" s="62"/>
      <c r="D533" s="65"/>
      <c r="E533" s="51"/>
      <c r="F533" s="51"/>
    </row>
    <row r="534" customFormat="false" ht="15.75" hidden="false" customHeight="true" outlineLevel="0" collapsed="false">
      <c r="A534" s="51"/>
      <c r="B534" s="51"/>
      <c r="C534" s="62"/>
      <c r="D534" s="65"/>
      <c r="E534" s="51"/>
      <c r="F534" s="51"/>
    </row>
    <row r="535" customFormat="false" ht="15.75" hidden="false" customHeight="true" outlineLevel="0" collapsed="false">
      <c r="A535" s="51"/>
      <c r="B535" s="51"/>
      <c r="C535" s="62"/>
      <c r="D535" s="65"/>
      <c r="E535" s="51"/>
      <c r="F535" s="51"/>
    </row>
    <row r="536" customFormat="false" ht="15.75" hidden="false" customHeight="true" outlineLevel="0" collapsed="false">
      <c r="A536" s="51"/>
      <c r="B536" s="51"/>
      <c r="C536" s="62"/>
      <c r="D536" s="65"/>
      <c r="E536" s="51"/>
      <c r="F536" s="51"/>
    </row>
    <row r="537" customFormat="false" ht="15.75" hidden="false" customHeight="true" outlineLevel="0" collapsed="false">
      <c r="A537" s="51"/>
      <c r="B537" s="51"/>
      <c r="C537" s="62"/>
      <c r="D537" s="65"/>
      <c r="E537" s="51"/>
      <c r="F537" s="51"/>
    </row>
    <row r="538" customFormat="false" ht="15.75" hidden="false" customHeight="true" outlineLevel="0" collapsed="false">
      <c r="A538" s="51"/>
      <c r="B538" s="51"/>
      <c r="C538" s="62"/>
      <c r="D538" s="65"/>
      <c r="E538" s="51"/>
      <c r="F538" s="51"/>
    </row>
    <row r="539" customFormat="false" ht="15.75" hidden="false" customHeight="true" outlineLevel="0" collapsed="false">
      <c r="A539" s="51"/>
      <c r="B539" s="51"/>
      <c r="C539" s="62"/>
      <c r="D539" s="65"/>
      <c r="E539" s="51"/>
      <c r="F539" s="51"/>
    </row>
    <row r="540" customFormat="false" ht="15.75" hidden="false" customHeight="true" outlineLevel="0" collapsed="false">
      <c r="A540" s="51"/>
      <c r="B540" s="51"/>
      <c r="C540" s="62"/>
      <c r="D540" s="65"/>
      <c r="E540" s="51"/>
      <c r="F540" s="51"/>
    </row>
    <row r="541" customFormat="false" ht="15.75" hidden="false" customHeight="true" outlineLevel="0" collapsed="false">
      <c r="A541" s="51"/>
      <c r="B541" s="51"/>
      <c r="C541" s="62"/>
      <c r="D541" s="65"/>
      <c r="E541" s="51"/>
      <c r="F541" s="51"/>
    </row>
    <row r="542" customFormat="false" ht="15.75" hidden="false" customHeight="true" outlineLevel="0" collapsed="false">
      <c r="A542" s="51"/>
      <c r="B542" s="51"/>
      <c r="C542" s="62"/>
      <c r="D542" s="65"/>
      <c r="E542" s="51"/>
      <c r="F542" s="51"/>
    </row>
    <row r="543" customFormat="false" ht="15.75" hidden="false" customHeight="true" outlineLevel="0" collapsed="false">
      <c r="A543" s="51"/>
      <c r="B543" s="51"/>
      <c r="C543" s="62"/>
      <c r="D543" s="65"/>
      <c r="E543" s="51"/>
      <c r="F543" s="51"/>
    </row>
    <row r="544" customFormat="false" ht="15.75" hidden="false" customHeight="true" outlineLevel="0" collapsed="false">
      <c r="A544" s="51"/>
      <c r="B544" s="51"/>
      <c r="C544" s="62"/>
      <c r="D544" s="65"/>
      <c r="E544" s="51"/>
      <c r="F544" s="51"/>
    </row>
    <row r="545" customFormat="false" ht="15.75" hidden="false" customHeight="true" outlineLevel="0" collapsed="false">
      <c r="A545" s="51"/>
      <c r="B545" s="51"/>
      <c r="C545" s="62"/>
      <c r="D545" s="65"/>
      <c r="E545" s="51"/>
      <c r="F545" s="51"/>
    </row>
    <row r="546" customFormat="false" ht="15.75" hidden="false" customHeight="true" outlineLevel="0" collapsed="false">
      <c r="A546" s="51"/>
      <c r="B546" s="51"/>
      <c r="C546" s="62"/>
      <c r="D546" s="65"/>
      <c r="E546" s="51"/>
      <c r="F546" s="51"/>
    </row>
    <row r="547" customFormat="false" ht="15.75" hidden="false" customHeight="true" outlineLevel="0" collapsed="false">
      <c r="A547" s="51"/>
      <c r="B547" s="51"/>
      <c r="C547" s="62"/>
      <c r="D547" s="65"/>
      <c r="E547" s="51"/>
      <c r="F547" s="51"/>
    </row>
    <row r="548" customFormat="false" ht="15.75" hidden="false" customHeight="true" outlineLevel="0" collapsed="false">
      <c r="A548" s="51"/>
      <c r="B548" s="51"/>
      <c r="C548" s="62"/>
      <c r="D548" s="65"/>
      <c r="E548" s="51"/>
      <c r="F548" s="51"/>
    </row>
    <row r="549" customFormat="false" ht="15.75" hidden="false" customHeight="true" outlineLevel="0" collapsed="false">
      <c r="A549" s="51"/>
      <c r="B549" s="51"/>
      <c r="C549" s="62"/>
      <c r="D549" s="65"/>
      <c r="E549" s="51"/>
      <c r="F549" s="51"/>
    </row>
    <row r="550" customFormat="false" ht="15.75" hidden="false" customHeight="true" outlineLevel="0" collapsed="false">
      <c r="A550" s="51"/>
      <c r="B550" s="51"/>
      <c r="C550" s="62"/>
      <c r="D550" s="65"/>
      <c r="E550" s="51"/>
      <c r="F550" s="51"/>
    </row>
    <row r="551" customFormat="false" ht="15.75" hidden="false" customHeight="true" outlineLevel="0" collapsed="false">
      <c r="A551" s="51"/>
      <c r="B551" s="51"/>
      <c r="C551" s="62"/>
      <c r="D551" s="65"/>
      <c r="E551" s="51"/>
      <c r="F551" s="51"/>
    </row>
    <row r="552" customFormat="false" ht="15.75" hidden="false" customHeight="true" outlineLevel="0" collapsed="false">
      <c r="A552" s="51"/>
      <c r="B552" s="51"/>
      <c r="C552" s="62"/>
      <c r="D552" s="65"/>
      <c r="E552" s="51"/>
      <c r="F552" s="51"/>
    </row>
    <row r="553" customFormat="false" ht="15.75" hidden="false" customHeight="true" outlineLevel="0" collapsed="false">
      <c r="A553" s="51"/>
      <c r="B553" s="51"/>
      <c r="C553" s="62"/>
      <c r="D553" s="65"/>
      <c r="E553" s="51"/>
      <c r="F553" s="51"/>
    </row>
    <row r="554" customFormat="false" ht="15.75" hidden="false" customHeight="true" outlineLevel="0" collapsed="false">
      <c r="A554" s="51"/>
      <c r="B554" s="51"/>
      <c r="C554" s="62"/>
      <c r="D554" s="65"/>
      <c r="E554" s="51"/>
      <c r="F554" s="51"/>
    </row>
    <row r="555" customFormat="false" ht="15.75" hidden="false" customHeight="true" outlineLevel="0" collapsed="false">
      <c r="A555" s="51"/>
      <c r="B555" s="51"/>
      <c r="C555" s="62"/>
      <c r="D555" s="65"/>
      <c r="E555" s="51"/>
      <c r="F555" s="51"/>
    </row>
    <row r="556" customFormat="false" ht="15.75" hidden="false" customHeight="true" outlineLevel="0" collapsed="false">
      <c r="A556" s="51"/>
      <c r="B556" s="51"/>
      <c r="C556" s="62"/>
      <c r="D556" s="65"/>
      <c r="E556" s="51"/>
      <c r="F556" s="51"/>
    </row>
    <row r="557" customFormat="false" ht="15.75" hidden="false" customHeight="true" outlineLevel="0" collapsed="false">
      <c r="A557" s="51"/>
      <c r="B557" s="51"/>
      <c r="C557" s="62"/>
      <c r="D557" s="65"/>
      <c r="E557" s="51"/>
      <c r="F557" s="51"/>
    </row>
    <row r="558" customFormat="false" ht="15.75" hidden="false" customHeight="true" outlineLevel="0" collapsed="false">
      <c r="A558" s="51"/>
      <c r="B558" s="51"/>
      <c r="C558" s="62"/>
      <c r="D558" s="65"/>
      <c r="E558" s="51"/>
      <c r="F558" s="51"/>
    </row>
    <row r="559" customFormat="false" ht="15.75" hidden="false" customHeight="true" outlineLevel="0" collapsed="false">
      <c r="A559" s="51"/>
      <c r="B559" s="51"/>
      <c r="C559" s="62"/>
      <c r="D559" s="65"/>
      <c r="E559" s="51"/>
      <c r="F559" s="51"/>
    </row>
    <row r="560" customFormat="false" ht="15.75" hidden="false" customHeight="true" outlineLevel="0" collapsed="false">
      <c r="A560" s="51"/>
      <c r="B560" s="51"/>
      <c r="C560" s="62"/>
      <c r="D560" s="65"/>
      <c r="E560" s="51"/>
      <c r="F560" s="51"/>
    </row>
    <row r="561" customFormat="false" ht="15.75" hidden="false" customHeight="true" outlineLevel="0" collapsed="false">
      <c r="A561" s="51"/>
      <c r="B561" s="51"/>
      <c r="C561" s="62"/>
      <c r="D561" s="65"/>
      <c r="E561" s="51"/>
      <c r="F561" s="51"/>
    </row>
    <row r="562" customFormat="false" ht="15.75" hidden="false" customHeight="true" outlineLevel="0" collapsed="false">
      <c r="A562" s="51"/>
      <c r="B562" s="51"/>
      <c r="C562" s="62"/>
      <c r="D562" s="65"/>
      <c r="E562" s="51"/>
      <c r="F562" s="51"/>
    </row>
    <row r="563" customFormat="false" ht="15.75" hidden="false" customHeight="true" outlineLevel="0" collapsed="false">
      <c r="A563" s="51"/>
      <c r="B563" s="51"/>
      <c r="C563" s="62"/>
      <c r="D563" s="65"/>
      <c r="E563" s="51"/>
      <c r="F563" s="51"/>
    </row>
    <row r="564" customFormat="false" ht="15.75" hidden="false" customHeight="true" outlineLevel="0" collapsed="false">
      <c r="A564" s="51"/>
      <c r="B564" s="51"/>
      <c r="C564" s="62"/>
      <c r="D564" s="65"/>
      <c r="E564" s="51"/>
      <c r="F564" s="51"/>
    </row>
    <row r="565" customFormat="false" ht="15.75" hidden="false" customHeight="true" outlineLevel="0" collapsed="false">
      <c r="A565" s="51"/>
      <c r="B565" s="51"/>
      <c r="C565" s="62"/>
      <c r="D565" s="65"/>
      <c r="E565" s="51"/>
      <c r="F565" s="51"/>
    </row>
    <row r="566" customFormat="false" ht="15.75" hidden="false" customHeight="true" outlineLevel="0" collapsed="false">
      <c r="A566" s="51"/>
      <c r="B566" s="51"/>
      <c r="C566" s="62"/>
      <c r="D566" s="65"/>
      <c r="E566" s="51"/>
      <c r="F566" s="51"/>
    </row>
    <row r="567" customFormat="false" ht="15.75" hidden="false" customHeight="true" outlineLevel="0" collapsed="false">
      <c r="A567" s="51"/>
      <c r="B567" s="51"/>
      <c r="C567" s="62"/>
      <c r="D567" s="65"/>
      <c r="E567" s="51"/>
      <c r="F567" s="51"/>
    </row>
    <row r="568" customFormat="false" ht="15.75" hidden="false" customHeight="true" outlineLevel="0" collapsed="false">
      <c r="A568" s="51"/>
      <c r="B568" s="51"/>
      <c r="C568" s="62"/>
      <c r="D568" s="65"/>
      <c r="E568" s="51"/>
      <c r="F568" s="51"/>
    </row>
    <row r="569" customFormat="false" ht="15.75" hidden="false" customHeight="true" outlineLevel="0" collapsed="false">
      <c r="A569" s="51"/>
      <c r="B569" s="51"/>
      <c r="C569" s="62"/>
      <c r="D569" s="65"/>
      <c r="E569" s="51"/>
      <c r="F569" s="51"/>
    </row>
    <row r="570" customFormat="false" ht="15.75" hidden="false" customHeight="true" outlineLevel="0" collapsed="false">
      <c r="A570" s="51"/>
      <c r="B570" s="51"/>
      <c r="C570" s="62"/>
      <c r="D570" s="65"/>
      <c r="E570" s="51"/>
      <c r="F570" s="51"/>
    </row>
    <row r="571" customFormat="false" ht="15.75" hidden="false" customHeight="true" outlineLevel="0" collapsed="false">
      <c r="A571" s="51"/>
      <c r="B571" s="51"/>
      <c r="C571" s="62"/>
      <c r="D571" s="65"/>
      <c r="E571" s="51"/>
      <c r="F571" s="51"/>
    </row>
    <row r="572" customFormat="false" ht="15.75" hidden="false" customHeight="true" outlineLevel="0" collapsed="false">
      <c r="A572" s="51"/>
      <c r="B572" s="51"/>
      <c r="C572" s="62"/>
      <c r="D572" s="65"/>
      <c r="E572" s="51"/>
      <c r="F572" s="51"/>
    </row>
    <row r="573" customFormat="false" ht="15.75" hidden="false" customHeight="true" outlineLevel="0" collapsed="false">
      <c r="A573" s="51"/>
      <c r="B573" s="51"/>
      <c r="C573" s="62"/>
      <c r="D573" s="65"/>
      <c r="E573" s="51"/>
      <c r="F573" s="51"/>
    </row>
    <row r="574" customFormat="false" ht="15.75" hidden="false" customHeight="true" outlineLevel="0" collapsed="false">
      <c r="A574" s="51"/>
      <c r="B574" s="51"/>
      <c r="C574" s="62"/>
      <c r="D574" s="65"/>
      <c r="E574" s="51"/>
      <c r="F574" s="51"/>
    </row>
    <row r="575" customFormat="false" ht="15.75" hidden="false" customHeight="true" outlineLevel="0" collapsed="false">
      <c r="A575" s="51"/>
      <c r="B575" s="51"/>
      <c r="C575" s="62"/>
      <c r="D575" s="65"/>
      <c r="E575" s="51"/>
      <c r="F575" s="51"/>
    </row>
    <row r="576" customFormat="false" ht="15.75" hidden="false" customHeight="true" outlineLevel="0" collapsed="false">
      <c r="A576" s="51"/>
      <c r="B576" s="51"/>
      <c r="C576" s="62"/>
      <c r="D576" s="65"/>
      <c r="E576" s="51"/>
      <c r="F576" s="51"/>
    </row>
    <row r="577" customFormat="false" ht="15.75" hidden="false" customHeight="true" outlineLevel="0" collapsed="false">
      <c r="A577" s="51"/>
      <c r="B577" s="51"/>
      <c r="C577" s="62"/>
      <c r="D577" s="65"/>
      <c r="E577" s="51"/>
      <c r="F577" s="51"/>
    </row>
    <row r="578" customFormat="false" ht="15.75" hidden="false" customHeight="true" outlineLevel="0" collapsed="false">
      <c r="A578" s="51"/>
      <c r="B578" s="51"/>
      <c r="C578" s="62"/>
      <c r="D578" s="65"/>
      <c r="E578" s="51"/>
      <c r="F578" s="51"/>
    </row>
    <row r="579" customFormat="false" ht="15.75" hidden="false" customHeight="true" outlineLevel="0" collapsed="false">
      <c r="A579" s="51"/>
      <c r="B579" s="51"/>
      <c r="C579" s="62"/>
      <c r="D579" s="65"/>
      <c r="E579" s="51"/>
      <c r="F579" s="51"/>
    </row>
    <row r="580" customFormat="false" ht="15.75" hidden="false" customHeight="true" outlineLevel="0" collapsed="false">
      <c r="A580" s="51"/>
      <c r="B580" s="51"/>
      <c r="C580" s="62"/>
      <c r="D580" s="65"/>
      <c r="E580" s="51"/>
      <c r="F580" s="51"/>
    </row>
    <row r="581" customFormat="false" ht="15.75" hidden="false" customHeight="true" outlineLevel="0" collapsed="false">
      <c r="A581" s="51"/>
      <c r="B581" s="51"/>
      <c r="C581" s="62"/>
      <c r="D581" s="65"/>
      <c r="E581" s="51"/>
      <c r="F581" s="51"/>
    </row>
    <row r="582" customFormat="false" ht="15.75" hidden="false" customHeight="true" outlineLevel="0" collapsed="false">
      <c r="A582" s="51"/>
      <c r="B582" s="51"/>
      <c r="C582" s="62"/>
      <c r="D582" s="65"/>
      <c r="E582" s="51"/>
      <c r="F582" s="51"/>
    </row>
    <row r="583" customFormat="false" ht="15.75" hidden="false" customHeight="true" outlineLevel="0" collapsed="false">
      <c r="A583" s="51"/>
      <c r="B583" s="51"/>
      <c r="C583" s="62"/>
      <c r="D583" s="65"/>
      <c r="E583" s="51"/>
      <c r="F583" s="51"/>
    </row>
    <row r="584" customFormat="false" ht="15.75" hidden="false" customHeight="true" outlineLevel="0" collapsed="false">
      <c r="A584" s="51"/>
      <c r="B584" s="51"/>
      <c r="C584" s="62"/>
      <c r="D584" s="65"/>
      <c r="E584" s="51"/>
      <c r="F584" s="51"/>
    </row>
    <row r="585" customFormat="false" ht="15.75" hidden="false" customHeight="true" outlineLevel="0" collapsed="false">
      <c r="A585" s="51"/>
      <c r="B585" s="51"/>
      <c r="C585" s="62"/>
      <c r="D585" s="65"/>
      <c r="E585" s="51"/>
      <c r="F585" s="51"/>
    </row>
    <row r="586" customFormat="false" ht="15.75" hidden="false" customHeight="true" outlineLevel="0" collapsed="false">
      <c r="A586" s="51"/>
      <c r="B586" s="51"/>
      <c r="C586" s="62"/>
      <c r="D586" s="65"/>
      <c r="E586" s="51"/>
      <c r="F586" s="51"/>
    </row>
    <row r="587" customFormat="false" ht="15.75" hidden="false" customHeight="true" outlineLevel="0" collapsed="false">
      <c r="A587" s="51"/>
      <c r="B587" s="51"/>
      <c r="C587" s="62"/>
      <c r="D587" s="65"/>
      <c r="E587" s="51"/>
      <c r="F587" s="51"/>
    </row>
    <row r="588" customFormat="false" ht="15.75" hidden="false" customHeight="true" outlineLevel="0" collapsed="false">
      <c r="A588" s="51"/>
      <c r="B588" s="51"/>
      <c r="C588" s="62"/>
      <c r="D588" s="65"/>
      <c r="E588" s="51"/>
      <c r="F588" s="51"/>
    </row>
    <row r="589" customFormat="false" ht="15.75" hidden="false" customHeight="true" outlineLevel="0" collapsed="false">
      <c r="A589" s="51"/>
      <c r="B589" s="51"/>
      <c r="C589" s="62"/>
      <c r="D589" s="65"/>
      <c r="E589" s="51"/>
      <c r="F589" s="51"/>
    </row>
    <row r="590" customFormat="false" ht="15.75" hidden="false" customHeight="true" outlineLevel="0" collapsed="false">
      <c r="A590" s="51"/>
      <c r="B590" s="51"/>
      <c r="C590" s="62"/>
      <c r="D590" s="65"/>
      <c r="E590" s="51"/>
      <c r="F590" s="51"/>
    </row>
    <row r="591" customFormat="false" ht="15.75" hidden="false" customHeight="true" outlineLevel="0" collapsed="false">
      <c r="A591" s="51"/>
      <c r="B591" s="51"/>
      <c r="C591" s="62"/>
      <c r="D591" s="65"/>
      <c r="E591" s="51"/>
      <c r="F591" s="51"/>
    </row>
    <row r="592" customFormat="false" ht="15.75" hidden="false" customHeight="true" outlineLevel="0" collapsed="false">
      <c r="A592" s="51"/>
      <c r="B592" s="51"/>
      <c r="C592" s="62"/>
      <c r="D592" s="65"/>
      <c r="E592" s="51"/>
      <c r="F592" s="51"/>
    </row>
    <row r="593" customFormat="false" ht="15.75" hidden="false" customHeight="true" outlineLevel="0" collapsed="false">
      <c r="A593" s="51"/>
      <c r="B593" s="51"/>
      <c r="C593" s="62"/>
      <c r="D593" s="65"/>
      <c r="E593" s="51"/>
      <c r="F593" s="51"/>
    </row>
    <row r="594" customFormat="false" ht="15.75" hidden="false" customHeight="true" outlineLevel="0" collapsed="false">
      <c r="A594" s="51"/>
      <c r="B594" s="51"/>
      <c r="C594" s="62"/>
      <c r="D594" s="65"/>
      <c r="E594" s="51"/>
      <c r="F594" s="51"/>
    </row>
    <row r="595" customFormat="false" ht="15.75" hidden="false" customHeight="true" outlineLevel="0" collapsed="false">
      <c r="A595" s="51"/>
      <c r="B595" s="51"/>
      <c r="C595" s="62"/>
      <c r="D595" s="65"/>
      <c r="E595" s="51"/>
      <c r="F595" s="51"/>
    </row>
    <row r="596" customFormat="false" ht="15.75" hidden="false" customHeight="true" outlineLevel="0" collapsed="false">
      <c r="A596" s="51"/>
      <c r="B596" s="51"/>
      <c r="C596" s="62"/>
      <c r="D596" s="65"/>
      <c r="E596" s="51"/>
      <c r="F596" s="51"/>
    </row>
    <row r="597" customFormat="false" ht="15.75" hidden="false" customHeight="true" outlineLevel="0" collapsed="false">
      <c r="A597" s="51"/>
      <c r="B597" s="51"/>
      <c r="C597" s="62"/>
      <c r="D597" s="65"/>
      <c r="E597" s="51"/>
      <c r="F597" s="51"/>
    </row>
    <row r="598" customFormat="false" ht="15.75" hidden="false" customHeight="true" outlineLevel="0" collapsed="false">
      <c r="A598" s="51"/>
      <c r="B598" s="51"/>
      <c r="C598" s="62"/>
      <c r="D598" s="65"/>
      <c r="E598" s="51"/>
      <c r="F598" s="51"/>
    </row>
    <row r="599" customFormat="false" ht="15.75" hidden="false" customHeight="true" outlineLevel="0" collapsed="false">
      <c r="A599" s="51"/>
      <c r="B599" s="51"/>
      <c r="C599" s="62"/>
      <c r="D599" s="65"/>
      <c r="E599" s="51"/>
      <c r="F599" s="51"/>
    </row>
    <row r="600" customFormat="false" ht="15.75" hidden="false" customHeight="true" outlineLevel="0" collapsed="false">
      <c r="A600" s="51"/>
      <c r="B600" s="51"/>
      <c r="C600" s="62"/>
      <c r="D600" s="65"/>
      <c r="E600" s="51"/>
      <c r="F600" s="51"/>
    </row>
    <row r="601" customFormat="false" ht="15.75" hidden="false" customHeight="true" outlineLevel="0" collapsed="false">
      <c r="A601" s="51"/>
      <c r="B601" s="51"/>
      <c r="C601" s="62"/>
      <c r="D601" s="65"/>
      <c r="E601" s="51"/>
      <c r="F601" s="51"/>
    </row>
    <row r="602" customFormat="false" ht="15.75" hidden="false" customHeight="true" outlineLevel="0" collapsed="false">
      <c r="A602" s="51"/>
      <c r="B602" s="51"/>
      <c r="C602" s="62"/>
      <c r="D602" s="65"/>
      <c r="E602" s="51"/>
      <c r="F602" s="51"/>
    </row>
    <row r="603" customFormat="false" ht="15.75" hidden="false" customHeight="true" outlineLevel="0" collapsed="false">
      <c r="A603" s="51"/>
      <c r="B603" s="51"/>
      <c r="C603" s="62"/>
      <c r="D603" s="65"/>
      <c r="E603" s="51"/>
      <c r="F603" s="51"/>
    </row>
    <row r="604" customFormat="false" ht="15.75" hidden="false" customHeight="true" outlineLevel="0" collapsed="false">
      <c r="A604" s="51"/>
      <c r="B604" s="51"/>
      <c r="C604" s="62"/>
      <c r="D604" s="65"/>
      <c r="E604" s="51"/>
      <c r="F604" s="51"/>
    </row>
    <row r="605" customFormat="false" ht="15.75" hidden="false" customHeight="true" outlineLevel="0" collapsed="false">
      <c r="A605" s="51"/>
      <c r="B605" s="51"/>
      <c r="C605" s="62"/>
      <c r="D605" s="65"/>
      <c r="E605" s="51"/>
      <c r="F605" s="51"/>
    </row>
    <row r="606" customFormat="false" ht="15.75" hidden="false" customHeight="true" outlineLevel="0" collapsed="false">
      <c r="A606" s="51"/>
      <c r="B606" s="51"/>
      <c r="C606" s="62"/>
      <c r="D606" s="65"/>
      <c r="E606" s="51"/>
      <c r="F606" s="51"/>
    </row>
    <row r="607" customFormat="false" ht="15.75" hidden="false" customHeight="true" outlineLevel="0" collapsed="false">
      <c r="A607" s="51"/>
      <c r="B607" s="51"/>
      <c r="C607" s="62"/>
      <c r="D607" s="65"/>
      <c r="E607" s="51"/>
      <c r="F607" s="51"/>
    </row>
    <row r="608" customFormat="false" ht="15.75" hidden="false" customHeight="true" outlineLevel="0" collapsed="false">
      <c r="A608" s="51"/>
      <c r="B608" s="51"/>
      <c r="C608" s="62"/>
      <c r="D608" s="65"/>
      <c r="E608" s="51"/>
      <c r="F608" s="51"/>
    </row>
    <row r="609" customFormat="false" ht="15.75" hidden="false" customHeight="true" outlineLevel="0" collapsed="false">
      <c r="A609" s="51"/>
      <c r="B609" s="51"/>
      <c r="C609" s="62"/>
      <c r="D609" s="65"/>
      <c r="E609" s="51"/>
      <c r="F609" s="51"/>
    </row>
    <row r="610" customFormat="false" ht="15.75" hidden="false" customHeight="true" outlineLevel="0" collapsed="false">
      <c r="A610" s="51"/>
      <c r="B610" s="51"/>
      <c r="C610" s="62"/>
      <c r="D610" s="65"/>
      <c r="E610" s="51"/>
      <c r="F610" s="51"/>
    </row>
    <row r="611" customFormat="false" ht="15.75" hidden="false" customHeight="true" outlineLevel="0" collapsed="false">
      <c r="A611" s="51"/>
      <c r="B611" s="51"/>
      <c r="C611" s="62"/>
      <c r="D611" s="65"/>
      <c r="E611" s="51"/>
      <c r="F611" s="51"/>
    </row>
    <row r="612" customFormat="false" ht="15.75" hidden="false" customHeight="true" outlineLevel="0" collapsed="false">
      <c r="A612" s="51"/>
      <c r="B612" s="51"/>
      <c r="C612" s="62"/>
      <c r="D612" s="65"/>
      <c r="E612" s="51"/>
      <c r="F612" s="51"/>
    </row>
    <row r="613" customFormat="false" ht="15.75" hidden="false" customHeight="true" outlineLevel="0" collapsed="false">
      <c r="A613" s="51"/>
      <c r="B613" s="51"/>
      <c r="C613" s="62"/>
      <c r="D613" s="65"/>
      <c r="E613" s="51"/>
      <c r="F613" s="51"/>
    </row>
    <row r="614" customFormat="false" ht="15.75" hidden="false" customHeight="true" outlineLevel="0" collapsed="false">
      <c r="A614" s="51"/>
      <c r="B614" s="51"/>
      <c r="C614" s="62"/>
      <c r="D614" s="65"/>
      <c r="E614" s="51"/>
      <c r="F614" s="51"/>
    </row>
    <row r="615" customFormat="false" ht="15.75" hidden="false" customHeight="true" outlineLevel="0" collapsed="false">
      <c r="A615" s="51"/>
      <c r="B615" s="51"/>
      <c r="C615" s="62"/>
      <c r="D615" s="65"/>
      <c r="E615" s="51"/>
      <c r="F615" s="51"/>
    </row>
    <row r="616" customFormat="false" ht="15.75" hidden="false" customHeight="true" outlineLevel="0" collapsed="false">
      <c r="A616" s="51"/>
      <c r="B616" s="51"/>
      <c r="C616" s="62"/>
      <c r="D616" s="65"/>
      <c r="E616" s="51"/>
      <c r="F616" s="51"/>
    </row>
    <row r="617" customFormat="false" ht="15.75" hidden="false" customHeight="true" outlineLevel="0" collapsed="false">
      <c r="A617" s="51"/>
      <c r="B617" s="51"/>
      <c r="C617" s="62"/>
      <c r="D617" s="65"/>
      <c r="E617" s="51"/>
      <c r="F617" s="51"/>
    </row>
    <row r="618" customFormat="false" ht="15.75" hidden="false" customHeight="true" outlineLevel="0" collapsed="false">
      <c r="A618" s="51"/>
      <c r="B618" s="51"/>
      <c r="C618" s="62"/>
      <c r="D618" s="65"/>
      <c r="E618" s="51"/>
      <c r="F618" s="51"/>
    </row>
    <row r="619" customFormat="false" ht="15.75" hidden="false" customHeight="true" outlineLevel="0" collapsed="false">
      <c r="A619" s="51"/>
      <c r="B619" s="51"/>
      <c r="C619" s="62"/>
      <c r="D619" s="65"/>
      <c r="E619" s="51"/>
      <c r="F619" s="51"/>
    </row>
    <row r="620" customFormat="false" ht="15.75" hidden="false" customHeight="true" outlineLevel="0" collapsed="false">
      <c r="A620" s="51"/>
      <c r="B620" s="51"/>
      <c r="C620" s="62"/>
      <c r="D620" s="65"/>
      <c r="E620" s="51"/>
      <c r="F620" s="51"/>
    </row>
    <row r="621" customFormat="false" ht="15.75" hidden="false" customHeight="true" outlineLevel="0" collapsed="false">
      <c r="A621" s="51"/>
      <c r="B621" s="51"/>
      <c r="C621" s="62"/>
      <c r="D621" s="65"/>
      <c r="E621" s="51"/>
      <c r="F621" s="51"/>
    </row>
    <row r="622" customFormat="false" ht="15.75" hidden="false" customHeight="true" outlineLevel="0" collapsed="false">
      <c r="A622" s="51"/>
      <c r="B622" s="51"/>
      <c r="C622" s="62"/>
      <c r="D622" s="65"/>
      <c r="E622" s="51"/>
      <c r="F622" s="51"/>
    </row>
    <row r="623" customFormat="false" ht="15.75" hidden="false" customHeight="true" outlineLevel="0" collapsed="false">
      <c r="A623" s="51"/>
      <c r="B623" s="51"/>
      <c r="C623" s="62"/>
      <c r="D623" s="65"/>
      <c r="E623" s="51"/>
      <c r="F623" s="51"/>
    </row>
    <row r="624" customFormat="false" ht="15.75" hidden="false" customHeight="true" outlineLevel="0" collapsed="false">
      <c r="A624" s="51"/>
      <c r="B624" s="51"/>
      <c r="C624" s="62"/>
      <c r="D624" s="65"/>
      <c r="E624" s="51"/>
      <c r="F624" s="51"/>
    </row>
    <row r="625" customFormat="false" ht="15.75" hidden="false" customHeight="true" outlineLevel="0" collapsed="false">
      <c r="A625" s="51"/>
      <c r="B625" s="51"/>
      <c r="C625" s="62"/>
      <c r="D625" s="65"/>
      <c r="E625" s="51"/>
      <c r="F625" s="51"/>
    </row>
    <row r="626" customFormat="false" ht="15.75" hidden="false" customHeight="true" outlineLevel="0" collapsed="false">
      <c r="A626" s="51"/>
      <c r="B626" s="51"/>
      <c r="C626" s="62"/>
      <c r="D626" s="65"/>
      <c r="E626" s="51"/>
      <c r="F626" s="51"/>
    </row>
    <row r="627" customFormat="false" ht="15.75" hidden="false" customHeight="true" outlineLevel="0" collapsed="false">
      <c r="A627" s="51"/>
      <c r="B627" s="51"/>
      <c r="C627" s="62"/>
      <c r="D627" s="65"/>
      <c r="E627" s="51"/>
      <c r="F627" s="51"/>
    </row>
    <row r="628" customFormat="false" ht="15.75" hidden="false" customHeight="true" outlineLevel="0" collapsed="false">
      <c r="A628" s="51"/>
      <c r="B628" s="51"/>
      <c r="C628" s="62"/>
      <c r="D628" s="65"/>
      <c r="E628" s="51"/>
      <c r="F628" s="51"/>
    </row>
    <row r="629" customFormat="false" ht="15.75" hidden="false" customHeight="true" outlineLevel="0" collapsed="false">
      <c r="A629" s="51"/>
      <c r="B629" s="51"/>
      <c r="C629" s="62"/>
      <c r="D629" s="65"/>
      <c r="E629" s="51"/>
      <c r="F629" s="51"/>
    </row>
    <row r="630" customFormat="false" ht="15.75" hidden="false" customHeight="true" outlineLevel="0" collapsed="false">
      <c r="A630" s="51"/>
      <c r="B630" s="51"/>
      <c r="C630" s="62"/>
      <c r="D630" s="65"/>
      <c r="E630" s="51"/>
      <c r="F630" s="51"/>
    </row>
    <row r="631" customFormat="false" ht="15.75" hidden="false" customHeight="true" outlineLevel="0" collapsed="false">
      <c r="A631" s="51"/>
      <c r="B631" s="51"/>
      <c r="C631" s="62"/>
      <c r="D631" s="65"/>
      <c r="E631" s="51"/>
      <c r="F631" s="51"/>
    </row>
    <row r="632" customFormat="false" ht="15.75" hidden="false" customHeight="true" outlineLevel="0" collapsed="false">
      <c r="A632" s="51"/>
      <c r="B632" s="51"/>
      <c r="C632" s="62"/>
      <c r="D632" s="65"/>
      <c r="E632" s="51"/>
      <c r="F632" s="51"/>
    </row>
    <row r="633" customFormat="false" ht="15.75" hidden="false" customHeight="true" outlineLevel="0" collapsed="false">
      <c r="A633" s="51"/>
      <c r="B633" s="51"/>
      <c r="C633" s="62"/>
      <c r="D633" s="65"/>
      <c r="E633" s="51"/>
      <c r="F633" s="51"/>
    </row>
    <row r="634" customFormat="false" ht="15.75" hidden="false" customHeight="true" outlineLevel="0" collapsed="false">
      <c r="A634" s="51"/>
      <c r="B634" s="51"/>
      <c r="C634" s="62"/>
      <c r="D634" s="65"/>
      <c r="E634" s="51"/>
      <c r="F634" s="51"/>
    </row>
    <row r="635" customFormat="false" ht="15.75" hidden="false" customHeight="true" outlineLevel="0" collapsed="false">
      <c r="A635" s="51"/>
      <c r="B635" s="51"/>
      <c r="C635" s="62"/>
      <c r="D635" s="65"/>
      <c r="E635" s="51"/>
      <c r="F635" s="51"/>
    </row>
    <row r="636" customFormat="false" ht="15.75" hidden="false" customHeight="true" outlineLevel="0" collapsed="false">
      <c r="A636" s="51"/>
      <c r="B636" s="51"/>
      <c r="C636" s="62"/>
      <c r="D636" s="65"/>
      <c r="E636" s="51"/>
      <c r="F636" s="51"/>
    </row>
    <row r="637" customFormat="false" ht="15.75" hidden="false" customHeight="true" outlineLevel="0" collapsed="false">
      <c r="A637" s="51"/>
      <c r="B637" s="51"/>
      <c r="C637" s="62"/>
      <c r="D637" s="65"/>
      <c r="E637" s="51"/>
      <c r="F637" s="51"/>
    </row>
    <row r="638" customFormat="false" ht="15.75" hidden="false" customHeight="true" outlineLevel="0" collapsed="false">
      <c r="A638" s="51"/>
      <c r="B638" s="51"/>
      <c r="C638" s="62"/>
      <c r="D638" s="65"/>
      <c r="E638" s="51"/>
      <c r="F638" s="51"/>
    </row>
    <row r="639" customFormat="false" ht="15.75" hidden="false" customHeight="true" outlineLevel="0" collapsed="false">
      <c r="A639" s="51"/>
      <c r="B639" s="51"/>
      <c r="C639" s="62"/>
      <c r="D639" s="65"/>
      <c r="E639" s="51"/>
      <c r="F639" s="51"/>
    </row>
    <row r="640" customFormat="false" ht="15.75" hidden="false" customHeight="true" outlineLevel="0" collapsed="false">
      <c r="A640" s="51"/>
      <c r="B640" s="51"/>
      <c r="C640" s="62"/>
      <c r="D640" s="65"/>
      <c r="E640" s="51"/>
      <c r="F640" s="51"/>
    </row>
    <row r="641" customFormat="false" ht="15.75" hidden="false" customHeight="true" outlineLevel="0" collapsed="false">
      <c r="A641" s="51"/>
      <c r="B641" s="51"/>
      <c r="C641" s="62"/>
      <c r="D641" s="65"/>
      <c r="E641" s="51"/>
      <c r="F641" s="51"/>
    </row>
    <row r="642" customFormat="false" ht="15.75" hidden="false" customHeight="true" outlineLevel="0" collapsed="false">
      <c r="A642" s="51"/>
      <c r="B642" s="51"/>
      <c r="C642" s="62"/>
      <c r="D642" s="65"/>
      <c r="E642" s="51"/>
      <c r="F642" s="51"/>
    </row>
    <row r="643" customFormat="false" ht="15.75" hidden="false" customHeight="true" outlineLevel="0" collapsed="false">
      <c r="A643" s="51"/>
      <c r="B643" s="51"/>
      <c r="C643" s="62"/>
      <c r="D643" s="65"/>
      <c r="E643" s="51"/>
      <c r="F643" s="51"/>
    </row>
    <row r="644" customFormat="false" ht="15.75" hidden="false" customHeight="true" outlineLevel="0" collapsed="false">
      <c r="A644" s="51"/>
      <c r="B644" s="51"/>
      <c r="C644" s="62"/>
      <c r="D644" s="65"/>
      <c r="E644" s="51"/>
      <c r="F644" s="51"/>
    </row>
    <row r="645" customFormat="false" ht="15.75" hidden="false" customHeight="true" outlineLevel="0" collapsed="false">
      <c r="A645" s="51"/>
      <c r="B645" s="51"/>
      <c r="C645" s="62"/>
      <c r="D645" s="65"/>
      <c r="E645" s="51"/>
      <c r="F645" s="51"/>
    </row>
    <row r="646" customFormat="false" ht="15.75" hidden="false" customHeight="true" outlineLevel="0" collapsed="false">
      <c r="A646" s="51"/>
      <c r="B646" s="51"/>
      <c r="C646" s="62"/>
      <c r="D646" s="65"/>
      <c r="E646" s="51"/>
      <c r="F646" s="51"/>
    </row>
    <row r="647" customFormat="false" ht="15.75" hidden="false" customHeight="true" outlineLevel="0" collapsed="false">
      <c r="A647" s="51"/>
      <c r="B647" s="51"/>
      <c r="C647" s="62"/>
      <c r="D647" s="65"/>
      <c r="E647" s="51"/>
      <c r="F647" s="51"/>
    </row>
    <row r="648" customFormat="false" ht="15.75" hidden="false" customHeight="true" outlineLevel="0" collapsed="false">
      <c r="A648" s="51"/>
      <c r="B648" s="51"/>
      <c r="C648" s="62"/>
      <c r="D648" s="65"/>
      <c r="E648" s="51"/>
      <c r="F648" s="51"/>
    </row>
    <row r="649" customFormat="false" ht="15.75" hidden="false" customHeight="true" outlineLevel="0" collapsed="false">
      <c r="A649" s="51"/>
      <c r="B649" s="51"/>
      <c r="C649" s="62"/>
      <c r="D649" s="65"/>
      <c r="E649" s="51"/>
      <c r="F649" s="51"/>
    </row>
    <row r="650" customFormat="false" ht="15.75" hidden="false" customHeight="true" outlineLevel="0" collapsed="false">
      <c r="A650" s="51"/>
      <c r="B650" s="51"/>
      <c r="C650" s="62"/>
      <c r="D650" s="65"/>
      <c r="E650" s="51"/>
      <c r="F650" s="51"/>
    </row>
    <row r="651" customFormat="false" ht="15.75" hidden="false" customHeight="true" outlineLevel="0" collapsed="false">
      <c r="A651" s="51"/>
      <c r="B651" s="51"/>
      <c r="C651" s="62"/>
      <c r="D651" s="65"/>
      <c r="E651" s="51"/>
      <c r="F651" s="51"/>
    </row>
    <row r="652" customFormat="false" ht="15.75" hidden="false" customHeight="true" outlineLevel="0" collapsed="false">
      <c r="A652" s="51"/>
      <c r="B652" s="51"/>
      <c r="C652" s="62"/>
      <c r="D652" s="65"/>
      <c r="E652" s="51"/>
      <c r="F652" s="51"/>
    </row>
    <row r="653" customFormat="false" ht="15.75" hidden="false" customHeight="true" outlineLevel="0" collapsed="false">
      <c r="A653" s="51"/>
      <c r="B653" s="51"/>
      <c r="C653" s="62"/>
      <c r="D653" s="65"/>
      <c r="E653" s="51"/>
      <c r="F653" s="51"/>
    </row>
    <row r="654" customFormat="false" ht="15.75" hidden="false" customHeight="true" outlineLevel="0" collapsed="false">
      <c r="A654" s="51"/>
      <c r="B654" s="51"/>
      <c r="C654" s="62"/>
      <c r="D654" s="65"/>
      <c r="E654" s="51"/>
      <c r="F654" s="51"/>
    </row>
    <row r="655" customFormat="false" ht="15.75" hidden="false" customHeight="true" outlineLevel="0" collapsed="false">
      <c r="A655" s="51"/>
      <c r="B655" s="51"/>
      <c r="C655" s="62"/>
      <c r="D655" s="65"/>
      <c r="E655" s="51"/>
      <c r="F655" s="51"/>
    </row>
    <row r="656" customFormat="false" ht="15.75" hidden="false" customHeight="true" outlineLevel="0" collapsed="false">
      <c r="A656" s="51"/>
      <c r="B656" s="51"/>
      <c r="C656" s="62"/>
      <c r="D656" s="65"/>
      <c r="E656" s="51"/>
      <c r="F656" s="51"/>
    </row>
    <row r="657" customFormat="false" ht="15.75" hidden="false" customHeight="true" outlineLevel="0" collapsed="false">
      <c r="A657" s="51"/>
      <c r="B657" s="51"/>
      <c r="C657" s="62"/>
      <c r="D657" s="65"/>
      <c r="E657" s="51"/>
      <c r="F657" s="51"/>
    </row>
    <row r="658" customFormat="false" ht="15.75" hidden="false" customHeight="true" outlineLevel="0" collapsed="false">
      <c r="A658" s="51"/>
      <c r="B658" s="51"/>
      <c r="C658" s="62"/>
      <c r="D658" s="65"/>
      <c r="E658" s="51"/>
      <c r="F658" s="51"/>
    </row>
    <row r="659" customFormat="false" ht="15.75" hidden="false" customHeight="true" outlineLevel="0" collapsed="false">
      <c r="A659" s="51"/>
      <c r="B659" s="51"/>
      <c r="C659" s="62"/>
      <c r="D659" s="65"/>
      <c r="E659" s="51"/>
      <c r="F659" s="51"/>
    </row>
    <row r="660" customFormat="false" ht="15.75" hidden="false" customHeight="true" outlineLevel="0" collapsed="false">
      <c r="A660" s="51"/>
      <c r="B660" s="51"/>
      <c r="C660" s="62"/>
      <c r="D660" s="65"/>
      <c r="E660" s="51"/>
      <c r="F660" s="51"/>
    </row>
    <row r="661" customFormat="false" ht="15.75" hidden="false" customHeight="true" outlineLevel="0" collapsed="false">
      <c r="A661" s="51"/>
      <c r="B661" s="51"/>
      <c r="C661" s="62"/>
      <c r="D661" s="65"/>
      <c r="E661" s="51"/>
      <c r="F661" s="51"/>
    </row>
    <row r="662" customFormat="false" ht="15.75" hidden="false" customHeight="true" outlineLevel="0" collapsed="false">
      <c r="A662" s="51"/>
      <c r="B662" s="51"/>
      <c r="C662" s="62"/>
      <c r="D662" s="65"/>
      <c r="E662" s="51"/>
      <c r="F662" s="51"/>
    </row>
    <row r="663" customFormat="false" ht="15.75" hidden="false" customHeight="true" outlineLevel="0" collapsed="false">
      <c r="A663" s="51"/>
      <c r="B663" s="51"/>
      <c r="C663" s="62"/>
      <c r="D663" s="65"/>
      <c r="E663" s="51"/>
      <c r="F663" s="51"/>
    </row>
    <row r="664" customFormat="false" ht="15.75" hidden="false" customHeight="true" outlineLevel="0" collapsed="false">
      <c r="A664" s="51"/>
      <c r="B664" s="51"/>
      <c r="C664" s="62"/>
      <c r="D664" s="65"/>
      <c r="E664" s="51"/>
      <c r="F664" s="51"/>
    </row>
    <row r="665" customFormat="false" ht="15.75" hidden="false" customHeight="true" outlineLevel="0" collapsed="false">
      <c r="A665" s="51"/>
      <c r="B665" s="51"/>
      <c r="C665" s="62"/>
      <c r="D665" s="65"/>
      <c r="E665" s="51"/>
      <c r="F665" s="51"/>
    </row>
    <row r="666" customFormat="false" ht="15.75" hidden="false" customHeight="true" outlineLevel="0" collapsed="false">
      <c r="A666" s="51"/>
      <c r="B666" s="51"/>
      <c r="C666" s="62"/>
      <c r="D666" s="65"/>
      <c r="E666" s="51"/>
      <c r="F666" s="51"/>
    </row>
    <row r="667" customFormat="false" ht="15.75" hidden="false" customHeight="true" outlineLevel="0" collapsed="false">
      <c r="A667" s="51"/>
      <c r="B667" s="51"/>
      <c r="C667" s="62"/>
      <c r="D667" s="65"/>
      <c r="E667" s="51"/>
      <c r="F667" s="51"/>
    </row>
    <row r="668" customFormat="false" ht="15.75" hidden="false" customHeight="true" outlineLevel="0" collapsed="false">
      <c r="A668" s="51"/>
      <c r="B668" s="51"/>
      <c r="C668" s="62"/>
      <c r="D668" s="65"/>
      <c r="E668" s="51"/>
      <c r="F668" s="51"/>
    </row>
    <row r="669" customFormat="false" ht="15.75" hidden="false" customHeight="true" outlineLevel="0" collapsed="false">
      <c r="A669" s="51"/>
      <c r="B669" s="51"/>
      <c r="C669" s="62"/>
      <c r="D669" s="65"/>
      <c r="E669" s="51"/>
      <c r="F669" s="51"/>
    </row>
    <row r="670" customFormat="false" ht="15.75" hidden="false" customHeight="true" outlineLevel="0" collapsed="false">
      <c r="A670" s="51"/>
      <c r="B670" s="51"/>
      <c r="C670" s="62"/>
      <c r="D670" s="65"/>
      <c r="E670" s="51"/>
      <c r="F670" s="51"/>
    </row>
    <row r="671" customFormat="false" ht="15.75" hidden="false" customHeight="true" outlineLevel="0" collapsed="false">
      <c r="A671" s="51"/>
      <c r="B671" s="51"/>
      <c r="C671" s="62"/>
      <c r="D671" s="65"/>
      <c r="E671" s="51"/>
      <c r="F671" s="51"/>
    </row>
    <row r="672" customFormat="false" ht="15.75" hidden="false" customHeight="true" outlineLevel="0" collapsed="false">
      <c r="A672" s="51"/>
      <c r="B672" s="51"/>
      <c r="C672" s="62"/>
      <c r="D672" s="65"/>
      <c r="E672" s="51"/>
      <c r="F672" s="51"/>
    </row>
    <row r="673" customFormat="false" ht="15.75" hidden="false" customHeight="true" outlineLevel="0" collapsed="false">
      <c r="A673" s="51"/>
      <c r="B673" s="51"/>
      <c r="C673" s="62"/>
      <c r="D673" s="65"/>
      <c r="E673" s="51"/>
      <c r="F673" s="51"/>
    </row>
    <row r="674" customFormat="false" ht="15.75" hidden="false" customHeight="true" outlineLevel="0" collapsed="false">
      <c r="A674" s="51"/>
      <c r="B674" s="51"/>
      <c r="C674" s="62"/>
      <c r="D674" s="65"/>
      <c r="E674" s="51"/>
      <c r="F674" s="51"/>
    </row>
    <row r="675" customFormat="false" ht="15.75" hidden="false" customHeight="true" outlineLevel="0" collapsed="false">
      <c r="A675" s="51"/>
      <c r="B675" s="51"/>
      <c r="C675" s="62"/>
      <c r="D675" s="65"/>
      <c r="E675" s="51"/>
      <c r="F675" s="51"/>
    </row>
    <row r="676" customFormat="false" ht="15.75" hidden="false" customHeight="true" outlineLevel="0" collapsed="false">
      <c r="A676" s="51"/>
      <c r="B676" s="51"/>
      <c r="C676" s="62"/>
      <c r="D676" s="65"/>
      <c r="E676" s="51"/>
      <c r="F676" s="51"/>
    </row>
    <row r="677" customFormat="false" ht="15.75" hidden="false" customHeight="true" outlineLevel="0" collapsed="false">
      <c r="A677" s="51"/>
      <c r="B677" s="51"/>
      <c r="C677" s="62"/>
      <c r="D677" s="65"/>
      <c r="E677" s="51"/>
      <c r="F677" s="51"/>
    </row>
    <row r="678" customFormat="false" ht="15.75" hidden="false" customHeight="true" outlineLevel="0" collapsed="false">
      <c r="A678" s="51"/>
      <c r="B678" s="51"/>
      <c r="C678" s="62"/>
      <c r="D678" s="65"/>
      <c r="E678" s="51"/>
      <c r="F678" s="51"/>
    </row>
    <row r="679" customFormat="false" ht="15.75" hidden="false" customHeight="true" outlineLevel="0" collapsed="false">
      <c r="A679" s="51"/>
      <c r="B679" s="51"/>
      <c r="C679" s="62"/>
      <c r="D679" s="65"/>
      <c r="E679" s="51"/>
      <c r="F679" s="51"/>
    </row>
    <row r="680" customFormat="false" ht="15.75" hidden="false" customHeight="true" outlineLevel="0" collapsed="false">
      <c r="A680" s="51"/>
      <c r="B680" s="51"/>
      <c r="C680" s="62"/>
      <c r="D680" s="65"/>
      <c r="E680" s="51"/>
      <c r="F680" s="51"/>
    </row>
    <row r="681" customFormat="false" ht="15.75" hidden="false" customHeight="true" outlineLevel="0" collapsed="false">
      <c r="A681" s="51"/>
      <c r="B681" s="51"/>
      <c r="C681" s="62"/>
      <c r="D681" s="65"/>
      <c r="E681" s="51"/>
      <c r="F681" s="51"/>
    </row>
    <row r="682" customFormat="false" ht="15.75" hidden="false" customHeight="true" outlineLevel="0" collapsed="false">
      <c r="A682" s="51"/>
      <c r="B682" s="51"/>
      <c r="C682" s="62"/>
      <c r="D682" s="65"/>
      <c r="E682" s="51"/>
      <c r="F682" s="51"/>
    </row>
    <row r="683" customFormat="false" ht="15.75" hidden="false" customHeight="true" outlineLevel="0" collapsed="false">
      <c r="A683" s="51"/>
      <c r="B683" s="51"/>
      <c r="C683" s="62"/>
      <c r="D683" s="65"/>
      <c r="E683" s="51"/>
      <c r="F683" s="51"/>
    </row>
    <row r="684" customFormat="false" ht="15.75" hidden="false" customHeight="true" outlineLevel="0" collapsed="false">
      <c r="A684" s="51"/>
      <c r="B684" s="51"/>
      <c r="C684" s="62"/>
      <c r="D684" s="65"/>
      <c r="E684" s="51"/>
      <c r="F684" s="51"/>
    </row>
    <row r="685" customFormat="false" ht="15.75" hidden="false" customHeight="true" outlineLevel="0" collapsed="false">
      <c r="A685" s="51"/>
      <c r="B685" s="51"/>
      <c r="C685" s="62"/>
      <c r="D685" s="65"/>
      <c r="E685" s="51"/>
      <c r="F685" s="51"/>
    </row>
    <row r="686" customFormat="false" ht="15.75" hidden="false" customHeight="true" outlineLevel="0" collapsed="false">
      <c r="A686" s="51"/>
      <c r="B686" s="51"/>
      <c r="C686" s="62"/>
      <c r="D686" s="65"/>
      <c r="E686" s="51"/>
      <c r="F686" s="51"/>
    </row>
    <row r="687" customFormat="false" ht="15.75" hidden="false" customHeight="true" outlineLevel="0" collapsed="false">
      <c r="A687" s="51"/>
      <c r="B687" s="51"/>
      <c r="C687" s="62"/>
      <c r="D687" s="65"/>
      <c r="E687" s="51"/>
      <c r="F687" s="51"/>
    </row>
    <row r="688" customFormat="false" ht="15.75" hidden="false" customHeight="true" outlineLevel="0" collapsed="false">
      <c r="A688" s="51"/>
      <c r="B688" s="51"/>
      <c r="C688" s="62"/>
      <c r="D688" s="65"/>
      <c r="E688" s="51"/>
      <c r="F688" s="51"/>
    </row>
    <row r="689" customFormat="false" ht="15.75" hidden="false" customHeight="true" outlineLevel="0" collapsed="false">
      <c r="A689" s="51"/>
      <c r="B689" s="51"/>
      <c r="C689" s="62"/>
      <c r="D689" s="65"/>
      <c r="E689" s="51"/>
      <c r="F689" s="51"/>
    </row>
    <row r="690" customFormat="false" ht="15.75" hidden="false" customHeight="true" outlineLevel="0" collapsed="false">
      <c r="A690" s="51"/>
      <c r="B690" s="51"/>
      <c r="C690" s="62"/>
      <c r="D690" s="65"/>
      <c r="E690" s="51"/>
      <c r="F690" s="51"/>
    </row>
    <row r="691" customFormat="false" ht="15.75" hidden="false" customHeight="true" outlineLevel="0" collapsed="false">
      <c r="A691" s="51"/>
      <c r="B691" s="51"/>
      <c r="C691" s="62"/>
      <c r="D691" s="65"/>
      <c r="E691" s="51"/>
      <c r="F691" s="51"/>
    </row>
    <row r="692" customFormat="false" ht="15.75" hidden="false" customHeight="true" outlineLevel="0" collapsed="false">
      <c r="A692" s="51"/>
      <c r="B692" s="51"/>
      <c r="C692" s="62"/>
      <c r="D692" s="65"/>
      <c r="E692" s="51"/>
      <c r="F692" s="51"/>
    </row>
    <row r="693" customFormat="false" ht="15.75" hidden="false" customHeight="true" outlineLevel="0" collapsed="false">
      <c r="A693" s="51"/>
      <c r="B693" s="51"/>
      <c r="C693" s="62"/>
      <c r="D693" s="65"/>
      <c r="E693" s="51"/>
      <c r="F693" s="51"/>
    </row>
    <row r="694" customFormat="false" ht="15.75" hidden="false" customHeight="true" outlineLevel="0" collapsed="false">
      <c r="A694" s="51"/>
      <c r="B694" s="51"/>
      <c r="C694" s="62"/>
      <c r="D694" s="65"/>
      <c r="E694" s="51"/>
      <c r="F694" s="51"/>
    </row>
    <row r="695" customFormat="false" ht="15.75" hidden="false" customHeight="true" outlineLevel="0" collapsed="false">
      <c r="A695" s="51"/>
      <c r="B695" s="51"/>
      <c r="C695" s="62"/>
      <c r="D695" s="65"/>
      <c r="E695" s="51"/>
      <c r="F695" s="51"/>
    </row>
    <row r="696" customFormat="false" ht="15.75" hidden="false" customHeight="true" outlineLevel="0" collapsed="false">
      <c r="A696" s="51"/>
      <c r="B696" s="51"/>
      <c r="C696" s="62"/>
      <c r="D696" s="65"/>
      <c r="E696" s="51"/>
      <c r="F696" s="51"/>
    </row>
    <row r="697" customFormat="false" ht="15.75" hidden="false" customHeight="true" outlineLevel="0" collapsed="false">
      <c r="A697" s="51"/>
      <c r="B697" s="51"/>
      <c r="C697" s="62"/>
      <c r="D697" s="65"/>
      <c r="E697" s="51"/>
      <c r="F697" s="51"/>
    </row>
    <row r="698" customFormat="false" ht="15.75" hidden="false" customHeight="true" outlineLevel="0" collapsed="false">
      <c r="A698" s="51"/>
      <c r="B698" s="51"/>
      <c r="C698" s="62"/>
      <c r="D698" s="65"/>
      <c r="E698" s="51"/>
      <c r="F698" s="51"/>
    </row>
    <row r="699" customFormat="false" ht="15.75" hidden="false" customHeight="true" outlineLevel="0" collapsed="false">
      <c r="A699" s="51"/>
      <c r="B699" s="51"/>
      <c r="C699" s="62"/>
      <c r="D699" s="65"/>
      <c r="E699" s="51"/>
      <c r="F699" s="51"/>
    </row>
    <row r="700" customFormat="false" ht="15.75" hidden="false" customHeight="true" outlineLevel="0" collapsed="false">
      <c r="A700" s="51"/>
      <c r="B700" s="51"/>
      <c r="C700" s="62"/>
      <c r="D700" s="65"/>
      <c r="E700" s="51"/>
      <c r="F700" s="51"/>
    </row>
    <row r="701" customFormat="false" ht="15.75" hidden="false" customHeight="true" outlineLevel="0" collapsed="false">
      <c r="A701" s="51"/>
      <c r="B701" s="51"/>
      <c r="C701" s="62"/>
      <c r="D701" s="65"/>
      <c r="E701" s="51"/>
      <c r="F701" s="51"/>
    </row>
    <row r="702" customFormat="false" ht="15.75" hidden="false" customHeight="true" outlineLevel="0" collapsed="false">
      <c r="A702" s="51"/>
      <c r="B702" s="51"/>
      <c r="C702" s="62"/>
      <c r="D702" s="65"/>
      <c r="E702" s="51"/>
      <c r="F702" s="51"/>
    </row>
    <row r="703" customFormat="false" ht="15.75" hidden="false" customHeight="true" outlineLevel="0" collapsed="false">
      <c r="A703" s="51"/>
      <c r="B703" s="51"/>
      <c r="C703" s="62"/>
      <c r="D703" s="65"/>
      <c r="E703" s="51"/>
      <c r="F703" s="51"/>
    </row>
    <row r="704" customFormat="false" ht="15.75" hidden="false" customHeight="true" outlineLevel="0" collapsed="false">
      <c r="A704" s="51"/>
      <c r="B704" s="51"/>
      <c r="C704" s="62"/>
      <c r="D704" s="65"/>
      <c r="E704" s="51"/>
      <c r="F704" s="51"/>
    </row>
    <row r="705" customFormat="false" ht="15.75" hidden="false" customHeight="true" outlineLevel="0" collapsed="false">
      <c r="A705" s="51"/>
      <c r="B705" s="51"/>
      <c r="C705" s="62"/>
      <c r="D705" s="65"/>
      <c r="E705" s="51"/>
      <c r="F705" s="51"/>
    </row>
    <row r="706" customFormat="false" ht="15.75" hidden="false" customHeight="true" outlineLevel="0" collapsed="false">
      <c r="A706" s="51"/>
      <c r="B706" s="51"/>
      <c r="C706" s="62"/>
      <c r="D706" s="65"/>
      <c r="E706" s="51"/>
      <c r="F706" s="51"/>
    </row>
    <row r="707" customFormat="false" ht="15.75" hidden="false" customHeight="true" outlineLevel="0" collapsed="false">
      <c r="A707" s="51"/>
      <c r="B707" s="51"/>
      <c r="C707" s="62"/>
      <c r="D707" s="65"/>
      <c r="E707" s="51"/>
      <c r="F707" s="51"/>
    </row>
    <row r="708" customFormat="false" ht="15.75" hidden="false" customHeight="true" outlineLevel="0" collapsed="false">
      <c r="A708" s="51"/>
      <c r="B708" s="51"/>
      <c r="C708" s="62"/>
      <c r="D708" s="65"/>
      <c r="E708" s="51"/>
      <c r="F708" s="51"/>
    </row>
    <row r="709" customFormat="false" ht="15.75" hidden="false" customHeight="true" outlineLevel="0" collapsed="false">
      <c r="A709" s="51"/>
      <c r="B709" s="51"/>
      <c r="C709" s="62"/>
      <c r="D709" s="65"/>
      <c r="E709" s="51"/>
      <c r="F709" s="51"/>
    </row>
    <row r="710" customFormat="false" ht="15.75" hidden="false" customHeight="true" outlineLevel="0" collapsed="false">
      <c r="A710" s="51"/>
      <c r="B710" s="51"/>
      <c r="C710" s="62"/>
      <c r="D710" s="65"/>
      <c r="E710" s="51"/>
      <c r="F710" s="51"/>
    </row>
    <row r="711" customFormat="false" ht="15.75" hidden="false" customHeight="true" outlineLevel="0" collapsed="false">
      <c r="A711" s="51"/>
      <c r="B711" s="51"/>
      <c r="C711" s="62"/>
      <c r="D711" s="65"/>
      <c r="E711" s="51"/>
      <c r="F711" s="51"/>
    </row>
    <row r="712" customFormat="false" ht="15.75" hidden="false" customHeight="true" outlineLevel="0" collapsed="false">
      <c r="A712" s="51"/>
      <c r="B712" s="51"/>
      <c r="C712" s="62"/>
      <c r="D712" s="65"/>
      <c r="E712" s="51"/>
      <c r="F712" s="51"/>
    </row>
    <row r="713" customFormat="false" ht="15.75" hidden="false" customHeight="true" outlineLevel="0" collapsed="false">
      <c r="A713" s="51"/>
      <c r="B713" s="51"/>
      <c r="C713" s="62"/>
      <c r="D713" s="65"/>
      <c r="E713" s="51"/>
      <c r="F713" s="51"/>
    </row>
    <row r="714" customFormat="false" ht="15.75" hidden="false" customHeight="true" outlineLevel="0" collapsed="false">
      <c r="A714" s="51"/>
      <c r="B714" s="51"/>
      <c r="C714" s="62"/>
      <c r="D714" s="65"/>
      <c r="E714" s="51"/>
      <c r="F714" s="51"/>
    </row>
    <row r="715" customFormat="false" ht="15.75" hidden="false" customHeight="true" outlineLevel="0" collapsed="false">
      <c r="A715" s="51"/>
      <c r="B715" s="51"/>
      <c r="C715" s="62"/>
      <c r="D715" s="65"/>
      <c r="E715" s="51"/>
      <c r="F715" s="51"/>
    </row>
    <row r="716" customFormat="false" ht="15.75" hidden="false" customHeight="true" outlineLevel="0" collapsed="false">
      <c r="A716" s="51"/>
      <c r="B716" s="51"/>
      <c r="C716" s="62"/>
      <c r="D716" s="65"/>
      <c r="E716" s="51"/>
      <c r="F716" s="51"/>
    </row>
    <row r="717" customFormat="false" ht="15.75" hidden="false" customHeight="true" outlineLevel="0" collapsed="false">
      <c r="A717" s="51"/>
      <c r="B717" s="51"/>
      <c r="C717" s="62"/>
      <c r="D717" s="65"/>
      <c r="E717" s="51"/>
      <c r="F717" s="51"/>
    </row>
    <row r="718" customFormat="false" ht="15.75" hidden="false" customHeight="true" outlineLevel="0" collapsed="false">
      <c r="A718" s="51"/>
      <c r="B718" s="51"/>
      <c r="C718" s="62"/>
      <c r="D718" s="65"/>
      <c r="E718" s="51"/>
      <c r="F718" s="51"/>
    </row>
    <row r="719" customFormat="false" ht="15.75" hidden="false" customHeight="true" outlineLevel="0" collapsed="false">
      <c r="A719" s="51"/>
      <c r="B719" s="51"/>
      <c r="C719" s="62"/>
      <c r="D719" s="65"/>
      <c r="E719" s="51"/>
      <c r="F719" s="51"/>
    </row>
    <row r="720" customFormat="false" ht="15.75" hidden="false" customHeight="true" outlineLevel="0" collapsed="false">
      <c r="A720" s="51"/>
      <c r="B720" s="51"/>
      <c r="C720" s="62"/>
      <c r="D720" s="65"/>
      <c r="E720" s="51"/>
      <c r="F720" s="51"/>
    </row>
    <row r="721" customFormat="false" ht="15.75" hidden="false" customHeight="true" outlineLevel="0" collapsed="false">
      <c r="A721" s="51"/>
      <c r="B721" s="51"/>
      <c r="C721" s="62"/>
      <c r="D721" s="65"/>
      <c r="E721" s="51"/>
      <c r="F721" s="51"/>
    </row>
    <row r="722" customFormat="false" ht="15.75" hidden="false" customHeight="true" outlineLevel="0" collapsed="false">
      <c r="A722" s="51"/>
      <c r="B722" s="51"/>
      <c r="C722" s="62"/>
      <c r="D722" s="65"/>
      <c r="E722" s="51"/>
      <c r="F722" s="51"/>
    </row>
    <row r="723" customFormat="false" ht="15.75" hidden="false" customHeight="true" outlineLevel="0" collapsed="false">
      <c r="A723" s="51"/>
      <c r="B723" s="51"/>
      <c r="C723" s="62"/>
      <c r="D723" s="65"/>
      <c r="E723" s="51"/>
      <c r="F723" s="51"/>
    </row>
    <row r="724" customFormat="false" ht="15.75" hidden="false" customHeight="true" outlineLevel="0" collapsed="false">
      <c r="A724" s="51"/>
      <c r="B724" s="51"/>
      <c r="C724" s="62"/>
      <c r="D724" s="65"/>
      <c r="E724" s="51"/>
      <c r="F724" s="51"/>
    </row>
    <row r="725" customFormat="false" ht="15.75" hidden="false" customHeight="true" outlineLevel="0" collapsed="false">
      <c r="A725" s="51"/>
      <c r="B725" s="51"/>
      <c r="C725" s="62"/>
      <c r="D725" s="65"/>
      <c r="E725" s="51"/>
      <c r="F725" s="51"/>
    </row>
    <row r="726" customFormat="false" ht="15.75" hidden="false" customHeight="true" outlineLevel="0" collapsed="false">
      <c r="A726" s="51"/>
      <c r="B726" s="51"/>
      <c r="C726" s="62"/>
      <c r="D726" s="65"/>
      <c r="E726" s="51"/>
      <c r="F726" s="51"/>
    </row>
    <row r="727" customFormat="false" ht="15.75" hidden="false" customHeight="true" outlineLevel="0" collapsed="false">
      <c r="A727" s="51"/>
      <c r="B727" s="51"/>
      <c r="C727" s="62"/>
      <c r="D727" s="65"/>
      <c r="E727" s="51"/>
      <c r="F727" s="51"/>
    </row>
    <row r="728" customFormat="false" ht="15.75" hidden="false" customHeight="true" outlineLevel="0" collapsed="false">
      <c r="A728" s="51"/>
      <c r="B728" s="51"/>
      <c r="C728" s="62"/>
      <c r="D728" s="65"/>
      <c r="E728" s="51"/>
      <c r="F728" s="51"/>
    </row>
    <row r="729" customFormat="false" ht="15.75" hidden="false" customHeight="true" outlineLevel="0" collapsed="false">
      <c r="A729" s="51"/>
      <c r="B729" s="51"/>
      <c r="C729" s="62"/>
      <c r="D729" s="65"/>
      <c r="E729" s="51"/>
      <c r="F729" s="51"/>
    </row>
    <row r="730" customFormat="false" ht="15.75" hidden="false" customHeight="true" outlineLevel="0" collapsed="false">
      <c r="A730" s="51"/>
      <c r="B730" s="51"/>
      <c r="C730" s="62"/>
      <c r="D730" s="65"/>
      <c r="E730" s="51"/>
      <c r="F730" s="51"/>
    </row>
    <row r="731" customFormat="false" ht="15.75" hidden="false" customHeight="true" outlineLevel="0" collapsed="false">
      <c r="A731" s="51"/>
      <c r="B731" s="51"/>
      <c r="C731" s="62"/>
      <c r="D731" s="65"/>
      <c r="E731" s="51"/>
      <c r="F731" s="51"/>
    </row>
    <row r="732" customFormat="false" ht="15.75" hidden="false" customHeight="true" outlineLevel="0" collapsed="false">
      <c r="A732" s="51"/>
      <c r="B732" s="51"/>
      <c r="C732" s="62"/>
      <c r="D732" s="65"/>
      <c r="E732" s="51"/>
      <c r="F732" s="51"/>
    </row>
    <row r="733" customFormat="false" ht="15.75" hidden="false" customHeight="true" outlineLevel="0" collapsed="false">
      <c r="A733" s="51"/>
      <c r="B733" s="51"/>
      <c r="C733" s="62"/>
      <c r="D733" s="65"/>
      <c r="E733" s="51"/>
      <c r="F733" s="51"/>
    </row>
    <row r="734" customFormat="false" ht="15.75" hidden="false" customHeight="true" outlineLevel="0" collapsed="false">
      <c r="A734" s="51"/>
      <c r="B734" s="51"/>
      <c r="C734" s="62"/>
      <c r="D734" s="65"/>
      <c r="E734" s="51"/>
      <c r="F734" s="51"/>
    </row>
    <row r="735" customFormat="false" ht="15.75" hidden="false" customHeight="true" outlineLevel="0" collapsed="false">
      <c r="A735" s="51"/>
      <c r="B735" s="51"/>
      <c r="C735" s="62"/>
      <c r="D735" s="65"/>
      <c r="E735" s="51"/>
      <c r="F735" s="51"/>
    </row>
    <row r="736" customFormat="false" ht="15.75" hidden="false" customHeight="true" outlineLevel="0" collapsed="false">
      <c r="A736" s="51"/>
      <c r="B736" s="51"/>
      <c r="C736" s="62"/>
      <c r="D736" s="65"/>
      <c r="E736" s="51"/>
      <c r="F736" s="51"/>
    </row>
    <row r="737" customFormat="false" ht="15.75" hidden="false" customHeight="true" outlineLevel="0" collapsed="false">
      <c r="A737" s="51"/>
      <c r="B737" s="51"/>
      <c r="C737" s="62"/>
      <c r="D737" s="65"/>
      <c r="E737" s="51"/>
      <c r="F737" s="51"/>
    </row>
    <row r="738" customFormat="false" ht="15.75" hidden="false" customHeight="true" outlineLevel="0" collapsed="false">
      <c r="A738" s="51"/>
      <c r="B738" s="51"/>
      <c r="C738" s="62"/>
      <c r="D738" s="65"/>
      <c r="E738" s="51"/>
      <c r="F738" s="51"/>
    </row>
    <row r="739" customFormat="false" ht="15.75" hidden="false" customHeight="true" outlineLevel="0" collapsed="false">
      <c r="A739" s="51"/>
      <c r="B739" s="51"/>
      <c r="C739" s="62"/>
      <c r="D739" s="65"/>
      <c r="E739" s="51"/>
      <c r="F739" s="51"/>
    </row>
    <row r="740" customFormat="false" ht="15.75" hidden="false" customHeight="true" outlineLevel="0" collapsed="false">
      <c r="A740" s="51"/>
      <c r="B740" s="51"/>
      <c r="C740" s="62"/>
      <c r="D740" s="65"/>
      <c r="E740" s="51"/>
      <c r="F740" s="51"/>
    </row>
    <row r="741" customFormat="false" ht="15.75" hidden="false" customHeight="true" outlineLevel="0" collapsed="false">
      <c r="A741" s="51"/>
      <c r="B741" s="51"/>
      <c r="C741" s="62"/>
      <c r="D741" s="65"/>
      <c r="E741" s="51"/>
      <c r="F741" s="51"/>
    </row>
    <row r="742" customFormat="false" ht="15.75" hidden="false" customHeight="true" outlineLevel="0" collapsed="false">
      <c r="A742" s="51"/>
      <c r="B742" s="51"/>
      <c r="C742" s="62"/>
      <c r="D742" s="65"/>
      <c r="E742" s="51"/>
      <c r="F742" s="51"/>
    </row>
    <row r="743" customFormat="false" ht="15.75" hidden="false" customHeight="true" outlineLevel="0" collapsed="false">
      <c r="A743" s="51"/>
      <c r="B743" s="51"/>
      <c r="C743" s="62"/>
      <c r="D743" s="65"/>
      <c r="E743" s="51"/>
      <c r="F743" s="51"/>
    </row>
    <row r="744" customFormat="false" ht="15.75" hidden="false" customHeight="true" outlineLevel="0" collapsed="false">
      <c r="A744" s="51"/>
      <c r="B744" s="51"/>
      <c r="C744" s="62"/>
      <c r="D744" s="65"/>
      <c r="E744" s="51"/>
      <c r="F744" s="51"/>
    </row>
    <row r="745" customFormat="false" ht="15.75" hidden="false" customHeight="true" outlineLevel="0" collapsed="false">
      <c r="A745" s="51"/>
      <c r="B745" s="51"/>
      <c r="C745" s="62"/>
      <c r="D745" s="65"/>
      <c r="E745" s="51"/>
      <c r="F745" s="51"/>
    </row>
    <row r="746" customFormat="false" ht="15.75" hidden="false" customHeight="true" outlineLevel="0" collapsed="false">
      <c r="A746" s="51"/>
      <c r="B746" s="51"/>
      <c r="C746" s="62"/>
      <c r="D746" s="65"/>
      <c r="E746" s="51"/>
      <c r="F746" s="51"/>
    </row>
    <row r="747" customFormat="false" ht="15.75" hidden="false" customHeight="true" outlineLevel="0" collapsed="false">
      <c r="A747" s="51"/>
      <c r="B747" s="51"/>
      <c r="C747" s="62"/>
      <c r="D747" s="65"/>
      <c r="E747" s="51"/>
      <c r="F747" s="51"/>
    </row>
    <row r="748" customFormat="false" ht="15.75" hidden="false" customHeight="true" outlineLevel="0" collapsed="false">
      <c r="A748" s="51"/>
      <c r="B748" s="51"/>
      <c r="C748" s="62"/>
      <c r="D748" s="65"/>
      <c r="E748" s="51"/>
      <c r="F748" s="51"/>
    </row>
    <row r="749" customFormat="false" ht="15.75" hidden="false" customHeight="true" outlineLevel="0" collapsed="false">
      <c r="A749" s="51"/>
      <c r="B749" s="51"/>
      <c r="C749" s="62"/>
      <c r="D749" s="65"/>
      <c r="E749" s="51"/>
      <c r="F749" s="51"/>
    </row>
    <row r="750" customFormat="false" ht="15.75" hidden="false" customHeight="true" outlineLevel="0" collapsed="false">
      <c r="A750" s="51"/>
      <c r="B750" s="51"/>
      <c r="C750" s="62"/>
      <c r="D750" s="65"/>
      <c r="E750" s="51"/>
      <c r="F750" s="51"/>
    </row>
    <row r="751" customFormat="false" ht="15.75" hidden="false" customHeight="true" outlineLevel="0" collapsed="false">
      <c r="A751" s="51"/>
      <c r="B751" s="51"/>
      <c r="C751" s="62"/>
      <c r="D751" s="65"/>
      <c r="E751" s="51"/>
      <c r="F751" s="51"/>
    </row>
    <row r="752" customFormat="false" ht="15.75" hidden="false" customHeight="true" outlineLevel="0" collapsed="false">
      <c r="A752" s="51"/>
      <c r="B752" s="51"/>
      <c r="C752" s="62"/>
      <c r="D752" s="65"/>
      <c r="E752" s="51"/>
      <c r="F752" s="51"/>
    </row>
    <row r="753" customFormat="false" ht="15.75" hidden="false" customHeight="true" outlineLevel="0" collapsed="false">
      <c r="A753" s="51"/>
      <c r="B753" s="51"/>
      <c r="C753" s="62"/>
      <c r="D753" s="65"/>
      <c r="E753" s="51"/>
      <c r="F753" s="51"/>
    </row>
    <row r="754" customFormat="false" ht="15.75" hidden="false" customHeight="true" outlineLevel="0" collapsed="false">
      <c r="A754" s="51"/>
      <c r="B754" s="51"/>
      <c r="C754" s="62"/>
      <c r="D754" s="65"/>
      <c r="E754" s="51"/>
      <c r="F754" s="51"/>
    </row>
    <row r="755" customFormat="false" ht="15.75" hidden="false" customHeight="true" outlineLevel="0" collapsed="false">
      <c r="A755" s="51"/>
      <c r="B755" s="51"/>
      <c r="C755" s="62"/>
      <c r="D755" s="65"/>
      <c r="E755" s="51"/>
      <c r="F755" s="51"/>
    </row>
    <row r="756" customFormat="false" ht="15.75" hidden="false" customHeight="true" outlineLevel="0" collapsed="false">
      <c r="A756" s="51"/>
      <c r="B756" s="51"/>
      <c r="C756" s="62"/>
      <c r="D756" s="65"/>
      <c r="E756" s="51"/>
      <c r="F756" s="51"/>
    </row>
    <row r="757" customFormat="false" ht="15.75" hidden="false" customHeight="true" outlineLevel="0" collapsed="false">
      <c r="A757" s="51"/>
      <c r="B757" s="51"/>
      <c r="C757" s="62"/>
      <c r="D757" s="65"/>
      <c r="E757" s="51"/>
      <c r="F757" s="51"/>
    </row>
    <row r="758" customFormat="false" ht="15.75" hidden="false" customHeight="true" outlineLevel="0" collapsed="false">
      <c r="A758" s="51"/>
      <c r="B758" s="51"/>
      <c r="C758" s="62"/>
      <c r="D758" s="65"/>
      <c r="E758" s="51"/>
      <c r="F758" s="51"/>
    </row>
    <row r="759" customFormat="false" ht="15.75" hidden="false" customHeight="true" outlineLevel="0" collapsed="false">
      <c r="A759" s="51"/>
      <c r="B759" s="51"/>
      <c r="C759" s="62"/>
      <c r="D759" s="65"/>
      <c r="E759" s="51"/>
      <c r="F759" s="51"/>
    </row>
    <row r="760" customFormat="false" ht="15.75" hidden="false" customHeight="true" outlineLevel="0" collapsed="false">
      <c r="A760" s="51"/>
      <c r="B760" s="51"/>
      <c r="C760" s="62"/>
      <c r="D760" s="65"/>
      <c r="E760" s="51"/>
      <c r="F760" s="51"/>
    </row>
    <row r="761" customFormat="false" ht="15.75" hidden="false" customHeight="true" outlineLevel="0" collapsed="false">
      <c r="A761" s="51"/>
      <c r="B761" s="51"/>
      <c r="C761" s="62"/>
      <c r="D761" s="65"/>
      <c r="E761" s="51"/>
      <c r="F761" s="51"/>
    </row>
    <row r="762" customFormat="false" ht="15.75" hidden="false" customHeight="true" outlineLevel="0" collapsed="false">
      <c r="A762" s="51"/>
      <c r="B762" s="51"/>
      <c r="C762" s="62"/>
      <c r="D762" s="65"/>
      <c r="E762" s="51"/>
      <c r="F762" s="51"/>
    </row>
    <row r="763" customFormat="false" ht="15.75" hidden="false" customHeight="true" outlineLevel="0" collapsed="false">
      <c r="A763" s="51"/>
      <c r="B763" s="51"/>
      <c r="C763" s="62"/>
      <c r="D763" s="65"/>
      <c r="E763" s="51"/>
      <c r="F763" s="51"/>
    </row>
    <row r="764" customFormat="false" ht="15.75" hidden="false" customHeight="true" outlineLevel="0" collapsed="false">
      <c r="A764" s="51"/>
      <c r="B764" s="51"/>
      <c r="C764" s="62"/>
      <c r="D764" s="65"/>
      <c r="E764" s="51"/>
      <c r="F764" s="51"/>
    </row>
    <row r="765" customFormat="false" ht="15.75" hidden="false" customHeight="true" outlineLevel="0" collapsed="false">
      <c r="A765" s="51"/>
      <c r="B765" s="51"/>
      <c r="C765" s="62"/>
      <c r="D765" s="65"/>
      <c r="E765" s="51"/>
      <c r="F765" s="51"/>
    </row>
    <row r="766" customFormat="false" ht="15.75" hidden="false" customHeight="true" outlineLevel="0" collapsed="false">
      <c r="A766" s="51"/>
      <c r="B766" s="51"/>
      <c r="C766" s="62"/>
      <c r="D766" s="65"/>
      <c r="E766" s="51"/>
      <c r="F766" s="51"/>
    </row>
    <row r="767" customFormat="false" ht="15.75" hidden="false" customHeight="true" outlineLevel="0" collapsed="false">
      <c r="A767" s="51"/>
      <c r="B767" s="51"/>
      <c r="C767" s="62"/>
      <c r="D767" s="65"/>
      <c r="E767" s="51"/>
      <c r="F767" s="51"/>
    </row>
    <row r="768" customFormat="false" ht="15.75" hidden="false" customHeight="true" outlineLevel="0" collapsed="false">
      <c r="A768" s="51"/>
      <c r="B768" s="51"/>
      <c r="C768" s="62"/>
      <c r="D768" s="65"/>
      <c r="E768" s="51"/>
      <c r="F768" s="51"/>
    </row>
    <row r="769" customFormat="false" ht="15.75" hidden="false" customHeight="true" outlineLevel="0" collapsed="false">
      <c r="A769" s="51"/>
      <c r="B769" s="51"/>
      <c r="C769" s="62"/>
      <c r="D769" s="65"/>
      <c r="E769" s="51"/>
      <c r="F769" s="51"/>
    </row>
    <row r="770" customFormat="false" ht="15.75" hidden="false" customHeight="true" outlineLevel="0" collapsed="false">
      <c r="A770" s="51"/>
      <c r="B770" s="51"/>
      <c r="C770" s="62"/>
      <c r="D770" s="65"/>
      <c r="E770" s="51"/>
      <c r="F770" s="51"/>
    </row>
    <row r="771" customFormat="false" ht="15.75" hidden="false" customHeight="true" outlineLevel="0" collapsed="false">
      <c r="A771" s="51"/>
      <c r="B771" s="51"/>
      <c r="C771" s="62"/>
      <c r="D771" s="65"/>
      <c r="E771" s="51"/>
      <c r="F771" s="51"/>
    </row>
    <row r="772" customFormat="false" ht="15.75" hidden="false" customHeight="true" outlineLevel="0" collapsed="false">
      <c r="A772" s="51"/>
      <c r="B772" s="51"/>
      <c r="C772" s="62"/>
      <c r="D772" s="65"/>
      <c r="E772" s="51"/>
      <c r="F772" s="51"/>
    </row>
    <row r="773" customFormat="false" ht="15.75" hidden="false" customHeight="true" outlineLevel="0" collapsed="false">
      <c r="A773" s="51"/>
      <c r="B773" s="51"/>
      <c r="C773" s="62"/>
      <c r="D773" s="65"/>
      <c r="E773" s="51"/>
      <c r="F773" s="51"/>
    </row>
    <row r="774" customFormat="false" ht="15.75" hidden="false" customHeight="true" outlineLevel="0" collapsed="false">
      <c r="A774" s="51"/>
      <c r="B774" s="51"/>
      <c r="C774" s="62"/>
      <c r="D774" s="65"/>
      <c r="E774" s="51"/>
      <c r="F774" s="51"/>
    </row>
    <row r="775" customFormat="false" ht="15.75" hidden="false" customHeight="true" outlineLevel="0" collapsed="false">
      <c r="A775" s="51"/>
      <c r="B775" s="51"/>
      <c r="C775" s="62"/>
      <c r="D775" s="65"/>
      <c r="E775" s="51"/>
      <c r="F775" s="51"/>
    </row>
    <row r="776" customFormat="false" ht="15.75" hidden="false" customHeight="true" outlineLevel="0" collapsed="false">
      <c r="A776" s="51"/>
      <c r="B776" s="51"/>
      <c r="C776" s="62"/>
      <c r="D776" s="65"/>
      <c r="E776" s="51"/>
      <c r="F776" s="51"/>
    </row>
    <row r="777" customFormat="false" ht="15.75" hidden="false" customHeight="true" outlineLevel="0" collapsed="false">
      <c r="A777" s="51"/>
      <c r="B777" s="51"/>
      <c r="C777" s="62"/>
      <c r="D777" s="65"/>
      <c r="E777" s="51"/>
      <c r="F777" s="51"/>
    </row>
    <row r="778" customFormat="false" ht="15.75" hidden="false" customHeight="true" outlineLevel="0" collapsed="false">
      <c r="A778" s="51"/>
      <c r="B778" s="51"/>
      <c r="C778" s="62"/>
      <c r="D778" s="65"/>
      <c r="E778" s="51"/>
      <c r="F778" s="51"/>
    </row>
    <row r="779" customFormat="false" ht="15.75" hidden="false" customHeight="true" outlineLevel="0" collapsed="false">
      <c r="A779" s="51"/>
      <c r="B779" s="51"/>
      <c r="C779" s="62"/>
      <c r="D779" s="65"/>
      <c r="E779" s="51"/>
      <c r="F779" s="51"/>
    </row>
    <row r="780" customFormat="false" ht="15.75" hidden="false" customHeight="true" outlineLevel="0" collapsed="false">
      <c r="A780" s="51"/>
      <c r="B780" s="51"/>
      <c r="C780" s="62"/>
      <c r="D780" s="65"/>
      <c r="E780" s="51"/>
      <c r="F780" s="51"/>
    </row>
    <row r="781" customFormat="false" ht="15.75" hidden="false" customHeight="true" outlineLevel="0" collapsed="false">
      <c r="A781" s="51"/>
      <c r="B781" s="51"/>
      <c r="C781" s="62"/>
      <c r="D781" s="65"/>
      <c r="E781" s="51"/>
      <c r="F781" s="51"/>
    </row>
    <row r="782" customFormat="false" ht="15.75" hidden="false" customHeight="true" outlineLevel="0" collapsed="false">
      <c r="A782" s="51"/>
      <c r="B782" s="51"/>
      <c r="C782" s="62"/>
      <c r="D782" s="65"/>
      <c r="E782" s="51"/>
      <c r="F782" s="51"/>
    </row>
    <row r="783" customFormat="false" ht="15.75" hidden="false" customHeight="true" outlineLevel="0" collapsed="false">
      <c r="A783" s="51"/>
      <c r="B783" s="51"/>
      <c r="C783" s="62"/>
      <c r="D783" s="65"/>
      <c r="E783" s="51"/>
      <c r="F783" s="51"/>
    </row>
    <row r="784" customFormat="false" ht="15.75" hidden="false" customHeight="true" outlineLevel="0" collapsed="false">
      <c r="A784" s="51"/>
      <c r="B784" s="51"/>
      <c r="C784" s="62"/>
      <c r="D784" s="65"/>
      <c r="E784" s="51"/>
      <c r="F784" s="51"/>
    </row>
    <row r="785" customFormat="false" ht="15.75" hidden="false" customHeight="true" outlineLevel="0" collapsed="false">
      <c r="A785" s="51"/>
      <c r="B785" s="51"/>
      <c r="C785" s="62"/>
      <c r="D785" s="65"/>
      <c r="E785" s="51"/>
      <c r="F785" s="51"/>
    </row>
    <row r="786" customFormat="false" ht="15.75" hidden="false" customHeight="true" outlineLevel="0" collapsed="false">
      <c r="A786" s="51"/>
      <c r="B786" s="51"/>
      <c r="C786" s="62"/>
      <c r="D786" s="65"/>
      <c r="E786" s="51"/>
      <c r="F786" s="51"/>
    </row>
    <row r="787" customFormat="false" ht="15.75" hidden="false" customHeight="true" outlineLevel="0" collapsed="false">
      <c r="A787" s="51"/>
      <c r="B787" s="51"/>
      <c r="C787" s="62"/>
      <c r="D787" s="65"/>
      <c r="E787" s="51"/>
      <c r="F787" s="51"/>
    </row>
    <row r="788" customFormat="false" ht="15.75" hidden="false" customHeight="true" outlineLevel="0" collapsed="false">
      <c r="A788" s="51"/>
      <c r="B788" s="51"/>
      <c r="C788" s="62"/>
      <c r="D788" s="65"/>
      <c r="E788" s="51"/>
      <c r="F788" s="51"/>
    </row>
    <row r="789" customFormat="false" ht="15.75" hidden="false" customHeight="true" outlineLevel="0" collapsed="false">
      <c r="A789" s="51"/>
      <c r="B789" s="51"/>
      <c r="C789" s="62"/>
      <c r="D789" s="65"/>
      <c r="E789" s="51"/>
      <c r="F789" s="51"/>
    </row>
    <row r="790" customFormat="false" ht="15.75" hidden="false" customHeight="true" outlineLevel="0" collapsed="false">
      <c r="A790" s="51"/>
      <c r="B790" s="51"/>
      <c r="C790" s="62"/>
      <c r="D790" s="65"/>
      <c r="E790" s="51"/>
      <c r="F790" s="51"/>
    </row>
    <row r="791" customFormat="false" ht="15.75" hidden="false" customHeight="true" outlineLevel="0" collapsed="false">
      <c r="A791" s="51"/>
      <c r="B791" s="51"/>
      <c r="C791" s="62"/>
      <c r="D791" s="65"/>
      <c r="E791" s="51"/>
      <c r="F791" s="51"/>
    </row>
    <row r="792" customFormat="false" ht="15.75" hidden="false" customHeight="true" outlineLevel="0" collapsed="false">
      <c r="A792" s="51"/>
      <c r="B792" s="51"/>
      <c r="C792" s="62"/>
      <c r="D792" s="65"/>
      <c r="E792" s="51"/>
      <c r="F792" s="51"/>
    </row>
    <row r="793" customFormat="false" ht="15.75" hidden="false" customHeight="true" outlineLevel="0" collapsed="false">
      <c r="A793" s="51"/>
      <c r="B793" s="51"/>
      <c r="C793" s="62"/>
      <c r="D793" s="65"/>
      <c r="E793" s="51"/>
      <c r="F793" s="51"/>
    </row>
    <row r="794" customFormat="false" ht="15.75" hidden="false" customHeight="true" outlineLevel="0" collapsed="false">
      <c r="A794" s="51"/>
      <c r="B794" s="51"/>
      <c r="C794" s="62"/>
      <c r="D794" s="65"/>
      <c r="E794" s="51"/>
      <c r="F794" s="51"/>
    </row>
    <row r="795" customFormat="false" ht="15.75" hidden="false" customHeight="true" outlineLevel="0" collapsed="false">
      <c r="A795" s="51"/>
      <c r="B795" s="51"/>
      <c r="C795" s="62"/>
      <c r="D795" s="65"/>
      <c r="E795" s="51"/>
      <c r="F795" s="51"/>
    </row>
    <row r="796" customFormat="false" ht="15.75" hidden="false" customHeight="true" outlineLevel="0" collapsed="false">
      <c r="A796" s="51"/>
      <c r="B796" s="51"/>
      <c r="C796" s="62"/>
      <c r="D796" s="65"/>
      <c r="E796" s="51"/>
      <c r="F796" s="51"/>
    </row>
    <row r="797" customFormat="false" ht="15.75" hidden="false" customHeight="true" outlineLevel="0" collapsed="false">
      <c r="A797" s="51"/>
      <c r="B797" s="51"/>
      <c r="C797" s="62"/>
      <c r="D797" s="65"/>
      <c r="E797" s="51"/>
      <c r="F797" s="51"/>
    </row>
    <row r="798" customFormat="false" ht="15.75" hidden="false" customHeight="true" outlineLevel="0" collapsed="false">
      <c r="A798" s="51"/>
      <c r="B798" s="51"/>
      <c r="C798" s="62"/>
      <c r="D798" s="65"/>
      <c r="E798" s="51"/>
      <c r="F798" s="51"/>
    </row>
    <row r="799" customFormat="false" ht="15.75" hidden="false" customHeight="true" outlineLevel="0" collapsed="false">
      <c r="A799" s="51"/>
      <c r="B799" s="51"/>
      <c r="C799" s="62"/>
      <c r="D799" s="65"/>
      <c r="E799" s="51"/>
      <c r="F799" s="51"/>
    </row>
    <row r="800" customFormat="false" ht="15.75" hidden="false" customHeight="true" outlineLevel="0" collapsed="false">
      <c r="A800" s="51"/>
      <c r="B800" s="51"/>
      <c r="C800" s="62"/>
      <c r="D800" s="65"/>
      <c r="E800" s="51"/>
      <c r="F800" s="51"/>
    </row>
    <row r="801" customFormat="false" ht="15.75" hidden="false" customHeight="true" outlineLevel="0" collapsed="false">
      <c r="A801" s="51"/>
      <c r="B801" s="51"/>
      <c r="C801" s="62"/>
      <c r="D801" s="65"/>
      <c r="E801" s="51"/>
      <c r="F801" s="51"/>
    </row>
    <row r="802" customFormat="false" ht="15.75" hidden="false" customHeight="true" outlineLevel="0" collapsed="false">
      <c r="A802" s="51"/>
      <c r="B802" s="51"/>
      <c r="C802" s="62"/>
      <c r="D802" s="65"/>
      <c r="E802" s="51"/>
      <c r="F802" s="51"/>
    </row>
    <row r="803" customFormat="false" ht="15.75" hidden="false" customHeight="true" outlineLevel="0" collapsed="false">
      <c r="A803" s="51"/>
      <c r="B803" s="51"/>
      <c r="C803" s="62"/>
      <c r="D803" s="65"/>
      <c r="E803" s="51"/>
      <c r="F803" s="51"/>
    </row>
    <row r="804" customFormat="false" ht="15.75" hidden="false" customHeight="true" outlineLevel="0" collapsed="false">
      <c r="A804" s="51"/>
      <c r="B804" s="51"/>
      <c r="C804" s="62"/>
      <c r="D804" s="65"/>
      <c r="E804" s="51"/>
      <c r="F804" s="51"/>
    </row>
    <row r="805" customFormat="false" ht="15.75" hidden="false" customHeight="true" outlineLevel="0" collapsed="false">
      <c r="A805" s="51"/>
      <c r="B805" s="51"/>
      <c r="C805" s="62"/>
      <c r="D805" s="65"/>
      <c r="E805" s="51"/>
      <c r="F805" s="51"/>
    </row>
    <row r="806" customFormat="false" ht="15.75" hidden="false" customHeight="true" outlineLevel="0" collapsed="false">
      <c r="A806" s="51"/>
      <c r="B806" s="51"/>
      <c r="C806" s="62"/>
      <c r="D806" s="65"/>
      <c r="E806" s="51"/>
      <c r="F806" s="51"/>
    </row>
    <row r="807" customFormat="false" ht="15.75" hidden="false" customHeight="true" outlineLevel="0" collapsed="false">
      <c r="A807" s="51"/>
      <c r="B807" s="51"/>
      <c r="C807" s="62"/>
      <c r="D807" s="65"/>
      <c r="E807" s="51"/>
      <c r="F807" s="51"/>
    </row>
    <row r="808" customFormat="false" ht="15.75" hidden="false" customHeight="true" outlineLevel="0" collapsed="false">
      <c r="A808" s="51"/>
      <c r="B808" s="51"/>
      <c r="C808" s="62"/>
      <c r="D808" s="65"/>
      <c r="E808" s="51"/>
      <c r="F808" s="51"/>
    </row>
    <row r="809" customFormat="false" ht="15.75" hidden="false" customHeight="true" outlineLevel="0" collapsed="false">
      <c r="A809" s="51"/>
      <c r="B809" s="51"/>
      <c r="C809" s="62"/>
      <c r="D809" s="65"/>
      <c r="E809" s="51"/>
      <c r="F809" s="51"/>
    </row>
    <row r="810" customFormat="false" ht="15.75" hidden="false" customHeight="true" outlineLevel="0" collapsed="false">
      <c r="A810" s="51"/>
      <c r="B810" s="51"/>
      <c r="C810" s="62"/>
      <c r="D810" s="65"/>
      <c r="E810" s="51"/>
      <c r="F810" s="51"/>
    </row>
    <row r="811" customFormat="false" ht="15.75" hidden="false" customHeight="true" outlineLevel="0" collapsed="false">
      <c r="A811" s="51"/>
      <c r="B811" s="51"/>
      <c r="C811" s="62"/>
      <c r="D811" s="65"/>
      <c r="E811" s="51"/>
      <c r="F811" s="51"/>
    </row>
    <row r="812" customFormat="false" ht="15.75" hidden="false" customHeight="true" outlineLevel="0" collapsed="false">
      <c r="A812" s="51"/>
      <c r="B812" s="51"/>
      <c r="C812" s="62"/>
      <c r="D812" s="65"/>
      <c r="E812" s="51"/>
      <c r="F812" s="51"/>
    </row>
    <row r="813" customFormat="false" ht="15.75" hidden="false" customHeight="true" outlineLevel="0" collapsed="false">
      <c r="A813" s="51"/>
      <c r="B813" s="51"/>
      <c r="C813" s="62"/>
      <c r="D813" s="65"/>
      <c r="E813" s="51"/>
      <c r="F813" s="51"/>
    </row>
    <row r="814" customFormat="false" ht="15.75" hidden="false" customHeight="true" outlineLevel="0" collapsed="false">
      <c r="A814" s="51"/>
      <c r="B814" s="51"/>
      <c r="C814" s="62"/>
      <c r="D814" s="65"/>
      <c r="E814" s="51"/>
      <c r="F814" s="51"/>
    </row>
    <row r="815" customFormat="false" ht="15.75" hidden="false" customHeight="true" outlineLevel="0" collapsed="false">
      <c r="A815" s="51"/>
      <c r="B815" s="51"/>
      <c r="C815" s="62"/>
      <c r="D815" s="65"/>
      <c r="E815" s="51"/>
      <c r="F815" s="51"/>
    </row>
    <row r="816" customFormat="false" ht="15.75" hidden="false" customHeight="true" outlineLevel="0" collapsed="false">
      <c r="A816" s="51"/>
      <c r="B816" s="51"/>
      <c r="C816" s="62"/>
      <c r="D816" s="65"/>
      <c r="E816" s="51"/>
      <c r="F816" s="51"/>
    </row>
    <row r="817" customFormat="false" ht="15.75" hidden="false" customHeight="true" outlineLevel="0" collapsed="false">
      <c r="A817" s="51"/>
      <c r="B817" s="51"/>
      <c r="C817" s="62"/>
      <c r="D817" s="65"/>
      <c r="E817" s="51"/>
      <c r="F817" s="51"/>
    </row>
    <row r="818" customFormat="false" ht="15.75" hidden="false" customHeight="true" outlineLevel="0" collapsed="false">
      <c r="A818" s="51"/>
      <c r="B818" s="51"/>
      <c r="C818" s="62"/>
      <c r="D818" s="65"/>
      <c r="E818" s="51"/>
      <c r="F818" s="51"/>
    </row>
    <row r="819" customFormat="false" ht="15.75" hidden="false" customHeight="true" outlineLevel="0" collapsed="false">
      <c r="A819" s="51"/>
      <c r="B819" s="51"/>
      <c r="C819" s="62"/>
      <c r="D819" s="65"/>
      <c r="E819" s="51"/>
      <c r="F819" s="51"/>
    </row>
    <row r="820" customFormat="false" ht="15.75" hidden="false" customHeight="true" outlineLevel="0" collapsed="false">
      <c r="A820" s="51"/>
      <c r="B820" s="51"/>
      <c r="C820" s="62"/>
      <c r="D820" s="65"/>
      <c r="E820" s="51"/>
      <c r="F820" s="51"/>
    </row>
    <row r="821" customFormat="false" ht="15.75" hidden="false" customHeight="true" outlineLevel="0" collapsed="false">
      <c r="A821" s="51"/>
      <c r="B821" s="51"/>
      <c r="C821" s="62"/>
      <c r="D821" s="65"/>
      <c r="E821" s="51"/>
      <c r="F821" s="51"/>
    </row>
    <row r="822" customFormat="false" ht="15.75" hidden="false" customHeight="true" outlineLevel="0" collapsed="false">
      <c r="A822" s="51"/>
      <c r="B822" s="51"/>
      <c r="C822" s="62"/>
      <c r="D822" s="65"/>
      <c r="E822" s="51"/>
      <c r="F822" s="51"/>
    </row>
    <row r="823" customFormat="false" ht="15.75" hidden="false" customHeight="true" outlineLevel="0" collapsed="false">
      <c r="A823" s="51"/>
      <c r="B823" s="51"/>
      <c r="C823" s="62"/>
      <c r="D823" s="65"/>
      <c r="E823" s="51"/>
      <c r="F823" s="51"/>
    </row>
    <row r="824" customFormat="false" ht="15.75" hidden="false" customHeight="true" outlineLevel="0" collapsed="false">
      <c r="A824" s="51"/>
      <c r="B824" s="51"/>
      <c r="C824" s="62"/>
      <c r="D824" s="65"/>
      <c r="E824" s="51"/>
      <c r="F824" s="51"/>
    </row>
    <row r="825" customFormat="false" ht="15.75" hidden="false" customHeight="true" outlineLevel="0" collapsed="false">
      <c r="A825" s="51"/>
      <c r="B825" s="51"/>
      <c r="C825" s="62"/>
      <c r="D825" s="65"/>
      <c r="E825" s="51"/>
      <c r="F825" s="51"/>
    </row>
    <row r="826" customFormat="false" ht="15.75" hidden="false" customHeight="true" outlineLevel="0" collapsed="false">
      <c r="A826" s="51"/>
      <c r="B826" s="51"/>
      <c r="C826" s="62"/>
      <c r="D826" s="65"/>
      <c r="E826" s="51"/>
      <c r="F826" s="51"/>
    </row>
    <row r="827" customFormat="false" ht="15.75" hidden="false" customHeight="true" outlineLevel="0" collapsed="false">
      <c r="A827" s="51"/>
      <c r="B827" s="51"/>
      <c r="C827" s="62"/>
      <c r="D827" s="65"/>
      <c r="E827" s="51"/>
      <c r="F827" s="51"/>
    </row>
    <row r="828" customFormat="false" ht="15.75" hidden="false" customHeight="true" outlineLevel="0" collapsed="false">
      <c r="A828" s="51"/>
      <c r="B828" s="51"/>
      <c r="C828" s="62"/>
      <c r="D828" s="65"/>
      <c r="E828" s="51"/>
      <c r="F828" s="51"/>
    </row>
    <row r="829" customFormat="false" ht="15.75" hidden="false" customHeight="true" outlineLevel="0" collapsed="false">
      <c r="A829" s="51"/>
      <c r="B829" s="51"/>
      <c r="C829" s="62"/>
      <c r="D829" s="65"/>
      <c r="E829" s="51"/>
      <c r="F829" s="51"/>
    </row>
    <row r="830" customFormat="false" ht="15.75" hidden="false" customHeight="true" outlineLevel="0" collapsed="false">
      <c r="A830" s="51"/>
      <c r="B830" s="51"/>
      <c r="C830" s="62"/>
      <c r="D830" s="65"/>
      <c r="E830" s="51"/>
      <c r="F830" s="51"/>
    </row>
    <row r="831" customFormat="false" ht="15.75" hidden="false" customHeight="true" outlineLevel="0" collapsed="false">
      <c r="A831" s="51"/>
      <c r="B831" s="51"/>
      <c r="C831" s="62"/>
      <c r="D831" s="65"/>
      <c r="E831" s="51"/>
      <c r="F831" s="51"/>
    </row>
    <row r="832" customFormat="false" ht="15.75" hidden="false" customHeight="true" outlineLevel="0" collapsed="false">
      <c r="A832" s="51"/>
      <c r="B832" s="51"/>
      <c r="C832" s="62"/>
      <c r="D832" s="65"/>
      <c r="E832" s="51"/>
      <c r="F832" s="51"/>
    </row>
    <row r="833" customFormat="false" ht="15.75" hidden="false" customHeight="true" outlineLevel="0" collapsed="false">
      <c r="A833" s="51"/>
      <c r="B833" s="51"/>
      <c r="C833" s="62"/>
      <c r="D833" s="65"/>
      <c r="E833" s="51"/>
      <c r="F833" s="51"/>
    </row>
    <row r="834" customFormat="false" ht="15.75" hidden="false" customHeight="true" outlineLevel="0" collapsed="false">
      <c r="A834" s="51"/>
      <c r="B834" s="51"/>
      <c r="C834" s="62"/>
      <c r="D834" s="65"/>
      <c r="E834" s="51"/>
      <c r="F834" s="51"/>
    </row>
    <row r="835" customFormat="false" ht="15.75" hidden="false" customHeight="true" outlineLevel="0" collapsed="false">
      <c r="A835" s="51"/>
      <c r="B835" s="51"/>
      <c r="C835" s="62"/>
      <c r="D835" s="65"/>
      <c r="E835" s="51"/>
      <c r="F835" s="51"/>
    </row>
    <row r="836" customFormat="false" ht="15.75" hidden="false" customHeight="true" outlineLevel="0" collapsed="false">
      <c r="A836" s="51"/>
      <c r="B836" s="51"/>
      <c r="C836" s="62"/>
      <c r="D836" s="65"/>
      <c r="E836" s="51"/>
      <c r="F836" s="51"/>
    </row>
    <row r="837" customFormat="false" ht="15.75" hidden="false" customHeight="true" outlineLevel="0" collapsed="false">
      <c r="A837" s="51"/>
      <c r="B837" s="51"/>
      <c r="C837" s="62"/>
      <c r="D837" s="65"/>
      <c r="E837" s="51"/>
      <c r="F837" s="51"/>
    </row>
    <row r="838" customFormat="false" ht="15.75" hidden="false" customHeight="true" outlineLevel="0" collapsed="false">
      <c r="A838" s="51"/>
      <c r="B838" s="51"/>
      <c r="C838" s="62"/>
      <c r="D838" s="65"/>
      <c r="E838" s="51"/>
      <c r="F838" s="51"/>
    </row>
    <row r="839" customFormat="false" ht="15.75" hidden="false" customHeight="true" outlineLevel="0" collapsed="false">
      <c r="A839" s="51"/>
      <c r="B839" s="51"/>
      <c r="C839" s="62"/>
      <c r="D839" s="65"/>
      <c r="E839" s="51"/>
      <c r="F839" s="51"/>
    </row>
    <row r="840" customFormat="false" ht="15.75" hidden="false" customHeight="true" outlineLevel="0" collapsed="false">
      <c r="A840" s="51"/>
      <c r="B840" s="51"/>
      <c r="C840" s="62"/>
      <c r="D840" s="65"/>
      <c r="E840" s="51"/>
      <c r="F840" s="51"/>
    </row>
    <row r="841" customFormat="false" ht="15.75" hidden="false" customHeight="true" outlineLevel="0" collapsed="false">
      <c r="A841" s="51"/>
      <c r="B841" s="51"/>
      <c r="C841" s="62"/>
      <c r="D841" s="65"/>
      <c r="E841" s="51"/>
      <c r="F841" s="51"/>
    </row>
    <row r="842" customFormat="false" ht="15.75" hidden="false" customHeight="true" outlineLevel="0" collapsed="false">
      <c r="A842" s="51"/>
      <c r="B842" s="51"/>
      <c r="C842" s="62"/>
      <c r="D842" s="65"/>
      <c r="E842" s="51"/>
      <c r="F842" s="51"/>
    </row>
    <row r="843" customFormat="false" ht="15.75" hidden="false" customHeight="true" outlineLevel="0" collapsed="false">
      <c r="A843" s="51"/>
      <c r="B843" s="51"/>
      <c r="C843" s="62"/>
      <c r="D843" s="65"/>
      <c r="E843" s="51"/>
      <c r="F843" s="51"/>
    </row>
    <row r="844" customFormat="false" ht="15.75" hidden="false" customHeight="true" outlineLevel="0" collapsed="false">
      <c r="A844" s="51"/>
      <c r="B844" s="51"/>
      <c r="C844" s="62"/>
      <c r="D844" s="65"/>
      <c r="E844" s="51"/>
      <c r="F844" s="51"/>
    </row>
    <row r="845" customFormat="false" ht="15.75" hidden="false" customHeight="true" outlineLevel="0" collapsed="false">
      <c r="A845" s="51"/>
      <c r="B845" s="51"/>
      <c r="C845" s="62"/>
      <c r="D845" s="65"/>
      <c r="E845" s="51"/>
      <c r="F845" s="51"/>
    </row>
    <row r="846" customFormat="false" ht="15.75" hidden="false" customHeight="true" outlineLevel="0" collapsed="false">
      <c r="A846" s="51"/>
      <c r="B846" s="51"/>
      <c r="C846" s="62"/>
      <c r="D846" s="65"/>
      <c r="E846" s="51"/>
      <c r="F846" s="51"/>
    </row>
    <row r="847" customFormat="false" ht="15.75" hidden="false" customHeight="true" outlineLevel="0" collapsed="false">
      <c r="A847" s="51"/>
      <c r="B847" s="51"/>
      <c r="C847" s="62"/>
      <c r="D847" s="65"/>
      <c r="E847" s="51"/>
      <c r="F847" s="51"/>
    </row>
    <row r="848" customFormat="false" ht="15.75" hidden="false" customHeight="true" outlineLevel="0" collapsed="false">
      <c r="A848" s="51"/>
      <c r="B848" s="51"/>
      <c r="C848" s="62"/>
      <c r="D848" s="65"/>
      <c r="E848" s="51"/>
      <c r="F848" s="51"/>
    </row>
    <row r="849" customFormat="false" ht="15.75" hidden="false" customHeight="true" outlineLevel="0" collapsed="false">
      <c r="A849" s="51"/>
      <c r="B849" s="51"/>
      <c r="C849" s="62"/>
      <c r="D849" s="65"/>
      <c r="E849" s="51"/>
      <c r="F849" s="51"/>
    </row>
    <row r="850" customFormat="false" ht="15.75" hidden="false" customHeight="true" outlineLevel="0" collapsed="false">
      <c r="A850" s="51"/>
      <c r="B850" s="51"/>
      <c r="C850" s="62"/>
      <c r="D850" s="65"/>
      <c r="E850" s="51"/>
      <c r="F850" s="51"/>
    </row>
    <row r="851" customFormat="false" ht="15.75" hidden="false" customHeight="true" outlineLevel="0" collapsed="false">
      <c r="A851" s="51"/>
      <c r="B851" s="51"/>
      <c r="C851" s="62"/>
      <c r="D851" s="65"/>
      <c r="E851" s="51"/>
      <c r="F851" s="51"/>
    </row>
    <row r="852" customFormat="false" ht="15.75" hidden="false" customHeight="true" outlineLevel="0" collapsed="false">
      <c r="A852" s="51"/>
      <c r="B852" s="51"/>
      <c r="C852" s="62"/>
      <c r="D852" s="65"/>
      <c r="E852" s="51"/>
      <c r="F852" s="51"/>
    </row>
    <row r="853" customFormat="false" ht="15.75" hidden="false" customHeight="true" outlineLevel="0" collapsed="false">
      <c r="A853" s="51"/>
      <c r="B853" s="51"/>
      <c r="C853" s="62"/>
      <c r="D853" s="65"/>
      <c r="E853" s="51"/>
      <c r="F853" s="51"/>
    </row>
    <row r="854" customFormat="false" ht="15.75" hidden="false" customHeight="true" outlineLevel="0" collapsed="false">
      <c r="A854" s="51"/>
      <c r="B854" s="51"/>
      <c r="C854" s="62"/>
      <c r="D854" s="65"/>
      <c r="E854" s="51"/>
      <c r="F854" s="51"/>
    </row>
    <row r="855" customFormat="false" ht="15.75" hidden="false" customHeight="true" outlineLevel="0" collapsed="false">
      <c r="A855" s="51"/>
      <c r="B855" s="51"/>
      <c r="C855" s="62"/>
      <c r="D855" s="65"/>
      <c r="E855" s="51"/>
      <c r="F855" s="51"/>
    </row>
    <row r="856" customFormat="false" ht="15.75" hidden="false" customHeight="true" outlineLevel="0" collapsed="false">
      <c r="A856" s="51"/>
      <c r="B856" s="51"/>
      <c r="C856" s="62"/>
      <c r="D856" s="65"/>
      <c r="E856" s="51"/>
      <c r="F856" s="51"/>
    </row>
    <row r="857" customFormat="false" ht="15.75" hidden="false" customHeight="true" outlineLevel="0" collapsed="false">
      <c r="A857" s="51"/>
      <c r="B857" s="51"/>
      <c r="C857" s="62"/>
      <c r="D857" s="65"/>
      <c r="E857" s="51"/>
      <c r="F857" s="51"/>
    </row>
    <row r="858" customFormat="false" ht="15.75" hidden="false" customHeight="true" outlineLevel="0" collapsed="false">
      <c r="A858" s="51"/>
      <c r="B858" s="51"/>
      <c r="C858" s="62"/>
      <c r="D858" s="65"/>
      <c r="E858" s="51"/>
      <c r="F858" s="51"/>
    </row>
    <row r="859" customFormat="false" ht="15.75" hidden="false" customHeight="true" outlineLevel="0" collapsed="false">
      <c r="A859" s="51"/>
      <c r="B859" s="51"/>
      <c r="C859" s="62"/>
      <c r="D859" s="65"/>
      <c r="E859" s="51"/>
      <c r="F859" s="51"/>
    </row>
    <row r="860" customFormat="false" ht="15.75" hidden="false" customHeight="true" outlineLevel="0" collapsed="false">
      <c r="A860" s="51"/>
      <c r="B860" s="51"/>
      <c r="C860" s="62"/>
      <c r="D860" s="65"/>
      <c r="E860" s="51"/>
      <c r="F860" s="51"/>
    </row>
    <row r="861" customFormat="false" ht="15.75" hidden="false" customHeight="true" outlineLevel="0" collapsed="false">
      <c r="A861" s="51"/>
      <c r="B861" s="51"/>
      <c r="C861" s="62"/>
      <c r="D861" s="65"/>
      <c r="E861" s="51"/>
      <c r="F861" s="51"/>
    </row>
    <row r="862" customFormat="false" ht="15.75" hidden="false" customHeight="true" outlineLevel="0" collapsed="false">
      <c r="A862" s="51"/>
      <c r="B862" s="51"/>
      <c r="C862" s="62"/>
      <c r="D862" s="65"/>
      <c r="E862" s="51"/>
      <c r="F862" s="51"/>
    </row>
    <row r="863" customFormat="false" ht="15.75" hidden="false" customHeight="true" outlineLevel="0" collapsed="false">
      <c r="A863" s="51"/>
      <c r="B863" s="51"/>
      <c r="C863" s="62"/>
      <c r="D863" s="65"/>
      <c r="E863" s="51"/>
      <c r="F863" s="51"/>
    </row>
    <row r="864" customFormat="false" ht="15.75" hidden="false" customHeight="true" outlineLevel="0" collapsed="false">
      <c r="A864" s="51"/>
      <c r="B864" s="51"/>
      <c r="C864" s="62"/>
      <c r="D864" s="65"/>
      <c r="E864" s="51"/>
      <c r="F864" s="51"/>
    </row>
    <row r="865" customFormat="false" ht="15.75" hidden="false" customHeight="true" outlineLevel="0" collapsed="false">
      <c r="A865" s="51"/>
      <c r="B865" s="51"/>
      <c r="C865" s="62"/>
      <c r="D865" s="65"/>
      <c r="E865" s="51"/>
      <c r="F865" s="51"/>
    </row>
    <row r="866" customFormat="false" ht="15.75" hidden="false" customHeight="true" outlineLevel="0" collapsed="false">
      <c r="A866" s="51"/>
      <c r="B866" s="51"/>
      <c r="C866" s="62"/>
      <c r="D866" s="65"/>
      <c r="E866" s="51"/>
      <c r="F866" s="51"/>
    </row>
    <row r="867" customFormat="false" ht="15.75" hidden="false" customHeight="true" outlineLevel="0" collapsed="false">
      <c r="A867" s="51"/>
      <c r="B867" s="51"/>
      <c r="C867" s="62"/>
      <c r="D867" s="65"/>
      <c r="E867" s="51"/>
      <c r="F867" s="51"/>
    </row>
    <row r="868" customFormat="false" ht="15.75" hidden="false" customHeight="true" outlineLevel="0" collapsed="false">
      <c r="A868" s="51"/>
      <c r="B868" s="51"/>
      <c r="C868" s="62"/>
      <c r="D868" s="65"/>
      <c r="E868" s="51"/>
      <c r="F868" s="51"/>
    </row>
    <row r="869" customFormat="false" ht="15.75" hidden="false" customHeight="true" outlineLevel="0" collapsed="false">
      <c r="A869" s="51"/>
      <c r="B869" s="51"/>
      <c r="C869" s="62"/>
      <c r="D869" s="65"/>
      <c r="E869" s="51"/>
      <c r="F869" s="51"/>
    </row>
    <row r="870" customFormat="false" ht="15.75" hidden="false" customHeight="true" outlineLevel="0" collapsed="false">
      <c r="A870" s="51"/>
      <c r="B870" s="51"/>
      <c r="C870" s="62"/>
      <c r="D870" s="65"/>
      <c r="E870" s="51"/>
      <c r="F870" s="51"/>
    </row>
    <row r="871" customFormat="false" ht="15.75" hidden="false" customHeight="true" outlineLevel="0" collapsed="false">
      <c r="A871" s="51"/>
      <c r="B871" s="51"/>
      <c r="C871" s="62"/>
      <c r="D871" s="65"/>
      <c r="E871" s="51"/>
      <c r="F871" s="51"/>
    </row>
    <row r="872" customFormat="false" ht="15.75" hidden="false" customHeight="true" outlineLevel="0" collapsed="false">
      <c r="A872" s="51"/>
      <c r="B872" s="51"/>
      <c r="C872" s="62"/>
      <c r="D872" s="65"/>
      <c r="E872" s="51"/>
      <c r="F872" s="51"/>
    </row>
    <row r="873" customFormat="false" ht="15.75" hidden="false" customHeight="true" outlineLevel="0" collapsed="false">
      <c r="A873" s="51"/>
      <c r="B873" s="51"/>
      <c r="C873" s="62"/>
      <c r="D873" s="65"/>
      <c r="E873" s="51"/>
      <c r="F873" s="51"/>
    </row>
    <row r="874" customFormat="false" ht="15.75" hidden="false" customHeight="true" outlineLevel="0" collapsed="false">
      <c r="A874" s="51"/>
      <c r="B874" s="51"/>
      <c r="C874" s="62"/>
      <c r="D874" s="65"/>
      <c r="E874" s="51"/>
      <c r="F874" s="51"/>
    </row>
    <row r="875" customFormat="false" ht="15.75" hidden="false" customHeight="true" outlineLevel="0" collapsed="false">
      <c r="A875" s="51"/>
      <c r="B875" s="51"/>
      <c r="C875" s="62"/>
      <c r="D875" s="65"/>
      <c r="E875" s="51"/>
      <c r="F875" s="51"/>
    </row>
    <row r="876" customFormat="false" ht="15.75" hidden="false" customHeight="true" outlineLevel="0" collapsed="false">
      <c r="A876" s="51"/>
      <c r="B876" s="51"/>
      <c r="C876" s="62"/>
      <c r="D876" s="65"/>
      <c r="E876" s="51"/>
      <c r="F876" s="51"/>
    </row>
    <row r="877" customFormat="false" ht="15.75" hidden="false" customHeight="true" outlineLevel="0" collapsed="false">
      <c r="A877" s="51"/>
      <c r="B877" s="51"/>
      <c r="C877" s="62"/>
      <c r="D877" s="65"/>
      <c r="E877" s="51"/>
      <c r="F877" s="51"/>
    </row>
    <row r="878" customFormat="false" ht="15.75" hidden="false" customHeight="true" outlineLevel="0" collapsed="false">
      <c r="A878" s="51"/>
      <c r="B878" s="51"/>
      <c r="C878" s="62"/>
      <c r="D878" s="65"/>
      <c r="E878" s="51"/>
      <c r="F878" s="51"/>
    </row>
    <row r="879" customFormat="false" ht="15.75" hidden="false" customHeight="true" outlineLevel="0" collapsed="false">
      <c r="A879" s="51"/>
      <c r="B879" s="51"/>
      <c r="C879" s="62"/>
      <c r="D879" s="65"/>
      <c r="E879" s="51"/>
      <c r="F879" s="51"/>
    </row>
    <row r="880" customFormat="false" ht="15.75" hidden="false" customHeight="true" outlineLevel="0" collapsed="false">
      <c r="A880" s="51"/>
      <c r="B880" s="51"/>
      <c r="C880" s="62"/>
      <c r="D880" s="65"/>
      <c r="E880" s="51"/>
      <c r="F880" s="51"/>
    </row>
    <row r="881" customFormat="false" ht="15.75" hidden="false" customHeight="true" outlineLevel="0" collapsed="false">
      <c r="A881" s="51"/>
      <c r="B881" s="51"/>
      <c r="C881" s="62"/>
      <c r="D881" s="65"/>
      <c r="E881" s="51"/>
      <c r="F881" s="51"/>
    </row>
    <row r="882" customFormat="false" ht="15.75" hidden="false" customHeight="true" outlineLevel="0" collapsed="false">
      <c r="A882" s="51"/>
      <c r="B882" s="51"/>
      <c r="C882" s="62"/>
      <c r="D882" s="65"/>
      <c r="E882" s="51"/>
      <c r="F882" s="51"/>
    </row>
    <row r="883" customFormat="false" ht="15.75" hidden="false" customHeight="true" outlineLevel="0" collapsed="false">
      <c r="A883" s="51"/>
      <c r="B883" s="51"/>
      <c r="C883" s="62"/>
      <c r="D883" s="65"/>
      <c r="E883" s="51"/>
      <c r="F883" s="51"/>
    </row>
    <row r="884" customFormat="false" ht="15.75" hidden="false" customHeight="true" outlineLevel="0" collapsed="false">
      <c r="A884" s="51"/>
      <c r="B884" s="51"/>
      <c r="C884" s="62"/>
      <c r="D884" s="65"/>
      <c r="E884" s="51"/>
      <c r="F884" s="51"/>
    </row>
    <row r="885" customFormat="false" ht="15.75" hidden="false" customHeight="true" outlineLevel="0" collapsed="false">
      <c r="A885" s="51"/>
      <c r="B885" s="51"/>
      <c r="C885" s="62"/>
      <c r="D885" s="65"/>
      <c r="E885" s="51"/>
      <c r="F885" s="51"/>
    </row>
    <row r="886" customFormat="false" ht="15.75" hidden="false" customHeight="true" outlineLevel="0" collapsed="false">
      <c r="A886" s="51"/>
      <c r="B886" s="51"/>
      <c r="C886" s="62"/>
      <c r="D886" s="65"/>
      <c r="E886" s="51"/>
      <c r="F886" s="51"/>
    </row>
    <row r="887" customFormat="false" ht="15.75" hidden="false" customHeight="true" outlineLevel="0" collapsed="false">
      <c r="A887" s="51"/>
      <c r="B887" s="51"/>
      <c r="C887" s="62"/>
      <c r="D887" s="65"/>
      <c r="E887" s="51"/>
      <c r="F887" s="51"/>
    </row>
    <row r="888" customFormat="false" ht="15.75" hidden="false" customHeight="true" outlineLevel="0" collapsed="false">
      <c r="A888" s="51"/>
      <c r="B888" s="51"/>
      <c r="C888" s="62"/>
      <c r="D888" s="65"/>
      <c r="E888" s="51"/>
      <c r="F888" s="51"/>
    </row>
    <row r="889" customFormat="false" ht="15.75" hidden="false" customHeight="true" outlineLevel="0" collapsed="false">
      <c r="A889" s="51"/>
      <c r="B889" s="51"/>
      <c r="C889" s="62"/>
      <c r="D889" s="65"/>
      <c r="E889" s="51"/>
      <c r="F889" s="51"/>
    </row>
    <row r="890" customFormat="false" ht="15.75" hidden="false" customHeight="true" outlineLevel="0" collapsed="false">
      <c r="A890" s="51"/>
      <c r="B890" s="51"/>
      <c r="C890" s="62"/>
      <c r="D890" s="65"/>
      <c r="E890" s="51"/>
      <c r="F890" s="51"/>
    </row>
    <row r="891" customFormat="false" ht="15.75" hidden="false" customHeight="true" outlineLevel="0" collapsed="false">
      <c r="A891" s="51"/>
      <c r="B891" s="51"/>
      <c r="C891" s="62"/>
      <c r="D891" s="65"/>
      <c r="E891" s="51"/>
      <c r="F891" s="51"/>
    </row>
    <row r="892" customFormat="false" ht="15.75" hidden="false" customHeight="true" outlineLevel="0" collapsed="false">
      <c r="A892" s="51"/>
      <c r="B892" s="51"/>
      <c r="C892" s="62"/>
      <c r="D892" s="65"/>
      <c r="E892" s="51"/>
      <c r="F892" s="51"/>
    </row>
    <row r="893" customFormat="false" ht="15.75" hidden="false" customHeight="true" outlineLevel="0" collapsed="false">
      <c r="A893" s="51"/>
      <c r="B893" s="51"/>
      <c r="C893" s="62"/>
      <c r="D893" s="65"/>
      <c r="E893" s="51"/>
      <c r="F893" s="51"/>
    </row>
    <row r="894" customFormat="false" ht="15.75" hidden="false" customHeight="true" outlineLevel="0" collapsed="false">
      <c r="A894" s="51"/>
      <c r="B894" s="51"/>
      <c r="C894" s="62"/>
      <c r="D894" s="65"/>
      <c r="E894" s="51"/>
      <c r="F894" s="51"/>
    </row>
    <row r="895" customFormat="false" ht="15.75" hidden="false" customHeight="true" outlineLevel="0" collapsed="false">
      <c r="A895" s="51"/>
      <c r="B895" s="51"/>
      <c r="C895" s="62"/>
      <c r="D895" s="65"/>
      <c r="E895" s="51"/>
      <c r="F895" s="51"/>
    </row>
    <row r="896" customFormat="false" ht="15.75" hidden="false" customHeight="true" outlineLevel="0" collapsed="false">
      <c r="A896" s="51"/>
      <c r="B896" s="51"/>
      <c r="C896" s="62"/>
      <c r="D896" s="65"/>
      <c r="E896" s="51"/>
      <c r="F896" s="51"/>
    </row>
    <row r="897" customFormat="false" ht="15.75" hidden="false" customHeight="true" outlineLevel="0" collapsed="false">
      <c r="A897" s="51"/>
      <c r="B897" s="51"/>
      <c r="C897" s="62"/>
      <c r="D897" s="65"/>
      <c r="E897" s="51"/>
      <c r="F897" s="51"/>
    </row>
    <row r="898" customFormat="false" ht="15.75" hidden="false" customHeight="true" outlineLevel="0" collapsed="false">
      <c r="A898" s="51"/>
      <c r="B898" s="51"/>
      <c r="C898" s="62"/>
      <c r="D898" s="65"/>
      <c r="E898" s="51"/>
      <c r="F898" s="51"/>
    </row>
    <row r="899" customFormat="false" ht="15.75" hidden="false" customHeight="true" outlineLevel="0" collapsed="false">
      <c r="A899" s="51"/>
      <c r="B899" s="51"/>
      <c r="C899" s="62"/>
      <c r="D899" s="65"/>
      <c r="E899" s="51"/>
      <c r="F899" s="51"/>
    </row>
    <row r="900" customFormat="false" ht="15.75" hidden="false" customHeight="true" outlineLevel="0" collapsed="false">
      <c r="A900" s="51"/>
      <c r="B900" s="51"/>
      <c r="C900" s="62"/>
      <c r="D900" s="65"/>
      <c r="E900" s="51"/>
      <c r="F900" s="51"/>
    </row>
    <row r="901" customFormat="false" ht="15.75" hidden="false" customHeight="true" outlineLevel="0" collapsed="false">
      <c r="A901" s="51"/>
      <c r="B901" s="51"/>
      <c r="C901" s="62"/>
      <c r="D901" s="65"/>
      <c r="E901" s="51"/>
      <c r="F901" s="51"/>
    </row>
    <row r="902" customFormat="false" ht="15.75" hidden="false" customHeight="true" outlineLevel="0" collapsed="false">
      <c r="A902" s="51"/>
      <c r="B902" s="51"/>
      <c r="C902" s="62"/>
      <c r="D902" s="65"/>
      <c r="E902" s="51"/>
      <c r="F902" s="51"/>
    </row>
    <row r="903" customFormat="false" ht="15.75" hidden="false" customHeight="true" outlineLevel="0" collapsed="false">
      <c r="A903" s="51"/>
      <c r="B903" s="51"/>
      <c r="C903" s="62"/>
      <c r="D903" s="65"/>
      <c r="E903" s="51"/>
      <c r="F903" s="51"/>
    </row>
    <row r="904" customFormat="false" ht="15.75" hidden="false" customHeight="true" outlineLevel="0" collapsed="false">
      <c r="A904" s="51"/>
      <c r="B904" s="51"/>
      <c r="C904" s="62"/>
      <c r="D904" s="65"/>
      <c r="E904" s="51"/>
      <c r="F904" s="51"/>
    </row>
    <row r="905" customFormat="false" ht="15.75" hidden="false" customHeight="true" outlineLevel="0" collapsed="false">
      <c r="A905" s="51"/>
      <c r="B905" s="51"/>
      <c r="C905" s="62"/>
      <c r="D905" s="65"/>
      <c r="E905" s="51"/>
      <c r="F905" s="51"/>
    </row>
    <row r="906" customFormat="false" ht="15.75" hidden="false" customHeight="true" outlineLevel="0" collapsed="false">
      <c r="A906" s="51"/>
      <c r="B906" s="51"/>
      <c r="C906" s="62"/>
      <c r="D906" s="65"/>
      <c r="E906" s="51"/>
      <c r="F906" s="51"/>
    </row>
    <row r="907" customFormat="false" ht="15.75" hidden="false" customHeight="true" outlineLevel="0" collapsed="false">
      <c r="A907" s="51"/>
      <c r="B907" s="51"/>
      <c r="C907" s="62"/>
      <c r="D907" s="65"/>
      <c r="E907" s="51"/>
      <c r="F907" s="51"/>
    </row>
    <row r="908" customFormat="false" ht="15.75" hidden="false" customHeight="true" outlineLevel="0" collapsed="false">
      <c r="A908" s="51"/>
      <c r="B908" s="51"/>
      <c r="C908" s="62"/>
      <c r="D908" s="65"/>
      <c r="E908" s="51"/>
      <c r="F908" s="51"/>
    </row>
    <row r="909" customFormat="false" ht="15.75" hidden="false" customHeight="true" outlineLevel="0" collapsed="false">
      <c r="A909" s="51"/>
      <c r="B909" s="51"/>
      <c r="C909" s="62"/>
      <c r="D909" s="65"/>
      <c r="E909" s="51"/>
      <c r="F909" s="51"/>
    </row>
    <row r="910" customFormat="false" ht="15.75" hidden="false" customHeight="true" outlineLevel="0" collapsed="false">
      <c r="A910" s="51"/>
      <c r="B910" s="51"/>
      <c r="C910" s="62"/>
      <c r="D910" s="65"/>
      <c r="E910" s="51"/>
      <c r="F910" s="51"/>
    </row>
    <row r="911" customFormat="false" ht="15.75" hidden="false" customHeight="true" outlineLevel="0" collapsed="false">
      <c r="A911" s="51"/>
      <c r="B911" s="51"/>
      <c r="C911" s="62"/>
      <c r="D911" s="65"/>
      <c r="E911" s="51"/>
      <c r="F911" s="51"/>
    </row>
    <row r="912" customFormat="false" ht="15.75" hidden="false" customHeight="true" outlineLevel="0" collapsed="false">
      <c r="A912" s="51"/>
      <c r="B912" s="51"/>
      <c r="C912" s="62"/>
      <c r="D912" s="65"/>
      <c r="E912" s="51"/>
      <c r="F912" s="51"/>
    </row>
    <row r="913" customFormat="false" ht="15.75" hidden="false" customHeight="true" outlineLevel="0" collapsed="false">
      <c r="A913" s="51"/>
      <c r="B913" s="51"/>
      <c r="C913" s="62"/>
      <c r="D913" s="65"/>
      <c r="E913" s="51"/>
      <c r="F913" s="51"/>
    </row>
    <row r="914" customFormat="false" ht="15.75" hidden="false" customHeight="true" outlineLevel="0" collapsed="false">
      <c r="A914" s="51"/>
      <c r="B914" s="51"/>
      <c r="C914" s="62"/>
      <c r="D914" s="65"/>
      <c r="E914" s="51"/>
      <c r="F914" s="51"/>
    </row>
    <row r="915" customFormat="false" ht="15.75" hidden="false" customHeight="true" outlineLevel="0" collapsed="false">
      <c r="A915" s="51"/>
      <c r="B915" s="51"/>
      <c r="C915" s="62"/>
      <c r="D915" s="65"/>
      <c r="E915" s="51"/>
      <c r="F915" s="51"/>
    </row>
    <row r="916" customFormat="false" ht="15.75" hidden="false" customHeight="true" outlineLevel="0" collapsed="false">
      <c r="A916" s="51"/>
      <c r="B916" s="51"/>
      <c r="C916" s="62"/>
      <c r="D916" s="65"/>
      <c r="E916" s="51"/>
      <c r="F916" s="51"/>
    </row>
    <row r="917" customFormat="false" ht="15.75" hidden="false" customHeight="true" outlineLevel="0" collapsed="false">
      <c r="A917" s="51"/>
      <c r="B917" s="51"/>
      <c r="C917" s="62"/>
      <c r="D917" s="65"/>
      <c r="E917" s="51"/>
      <c r="F917" s="51"/>
    </row>
    <row r="918" customFormat="false" ht="15.75" hidden="false" customHeight="true" outlineLevel="0" collapsed="false">
      <c r="A918" s="51"/>
      <c r="B918" s="51"/>
      <c r="C918" s="62"/>
      <c r="D918" s="65"/>
      <c r="E918" s="51"/>
      <c r="F918" s="51"/>
    </row>
    <row r="919" customFormat="false" ht="15.75" hidden="false" customHeight="true" outlineLevel="0" collapsed="false">
      <c r="A919" s="51"/>
      <c r="B919" s="51"/>
      <c r="C919" s="62"/>
      <c r="D919" s="65"/>
      <c r="E919" s="51"/>
      <c r="F919" s="51"/>
    </row>
    <row r="920" customFormat="false" ht="15.75" hidden="false" customHeight="true" outlineLevel="0" collapsed="false">
      <c r="A920" s="51"/>
      <c r="B920" s="51"/>
      <c r="C920" s="62"/>
      <c r="D920" s="65"/>
      <c r="E920" s="51"/>
      <c r="F920" s="51"/>
    </row>
    <row r="921" customFormat="false" ht="15.75" hidden="false" customHeight="true" outlineLevel="0" collapsed="false">
      <c r="A921" s="51"/>
      <c r="B921" s="51"/>
      <c r="C921" s="62"/>
      <c r="D921" s="65"/>
      <c r="E921" s="51"/>
      <c r="F921" s="51"/>
    </row>
    <row r="922" customFormat="false" ht="15.75" hidden="false" customHeight="true" outlineLevel="0" collapsed="false">
      <c r="A922" s="51"/>
      <c r="B922" s="51"/>
      <c r="C922" s="62"/>
      <c r="D922" s="65"/>
      <c r="E922" s="51"/>
      <c r="F922" s="51"/>
    </row>
    <row r="923" customFormat="false" ht="15.75" hidden="false" customHeight="true" outlineLevel="0" collapsed="false">
      <c r="A923" s="51"/>
      <c r="B923" s="51"/>
      <c r="C923" s="62"/>
      <c r="D923" s="65"/>
      <c r="E923" s="51"/>
      <c r="F923" s="51"/>
    </row>
    <row r="924" customFormat="false" ht="15.75" hidden="false" customHeight="true" outlineLevel="0" collapsed="false">
      <c r="A924" s="51"/>
      <c r="B924" s="51"/>
      <c r="C924" s="62"/>
      <c r="D924" s="65"/>
      <c r="E924" s="51"/>
      <c r="F924" s="51"/>
    </row>
    <row r="925" customFormat="false" ht="15.75" hidden="false" customHeight="true" outlineLevel="0" collapsed="false">
      <c r="A925" s="51"/>
      <c r="B925" s="51"/>
      <c r="C925" s="62"/>
      <c r="D925" s="65"/>
      <c r="E925" s="51"/>
      <c r="F925" s="51"/>
    </row>
    <row r="926" customFormat="false" ht="15.75" hidden="false" customHeight="true" outlineLevel="0" collapsed="false">
      <c r="A926" s="51"/>
      <c r="B926" s="51"/>
      <c r="C926" s="62"/>
      <c r="D926" s="65"/>
      <c r="E926" s="51"/>
      <c r="F926" s="51"/>
    </row>
    <row r="927" customFormat="false" ht="15.75" hidden="false" customHeight="true" outlineLevel="0" collapsed="false">
      <c r="A927" s="51"/>
      <c r="B927" s="51"/>
      <c r="C927" s="62"/>
      <c r="D927" s="65"/>
      <c r="E927" s="51"/>
      <c r="F927" s="51"/>
    </row>
    <row r="928" customFormat="false" ht="15.75" hidden="false" customHeight="true" outlineLevel="0" collapsed="false">
      <c r="A928" s="51"/>
      <c r="B928" s="51"/>
      <c r="C928" s="62"/>
      <c r="D928" s="65"/>
      <c r="E928" s="51"/>
      <c r="F928" s="51"/>
    </row>
    <row r="929" customFormat="false" ht="15.75" hidden="false" customHeight="true" outlineLevel="0" collapsed="false">
      <c r="A929" s="51"/>
      <c r="B929" s="51"/>
      <c r="C929" s="62"/>
      <c r="D929" s="65"/>
      <c r="E929" s="51"/>
      <c r="F929" s="51"/>
    </row>
    <row r="930" customFormat="false" ht="15.75" hidden="false" customHeight="true" outlineLevel="0" collapsed="false">
      <c r="A930" s="51"/>
      <c r="B930" s="51"/>
      <c r="C930" s="62"/>
      <c r="D930" s="65"/>
      <c r="E930" s="51"/>
      <c r="F930" s="51"/>
    </row>
    <row r="931" customFormat="false" ht="15.75" hidden="false" customHeight="true" outlineLevel="0" collapsed="false">
      <c r="A931" s="51"/>
      <c r="B931" s="51"/>
      <c r="C931" s="62"/>
      <c r="D931" s="65"/>
      <c r="E931" s="51"/>
      <c r="F931" s="51"/>
    </row>
    <row r="932" customFormat="false" ht="15.75" hidden="false" customHeight="true" outlineLevel="0" collapsed="false">
      <c r="A932" s="51"/>
      <c r="B932" s="51"/>
      <c r="C932" s="62"/>
      <c r="D932" s="65"/>
      <c r="E932" s="51"/>
      <c r="F932" s="51"/>
    </row>
    <row r="933" customFormat="false" ht="15.75" hidden="false" customHeight="true" outlineLevel="0" collapsed="false">
      <c r="A933" s="51"/>
      <c r="B933" s="51"/>
      <c r="C933" s="62"/>
      <c r="D933" s="65"/>
      <c r="E933" s="51"/>
      <c r="F933" s="51"/>
    </row>
    <row r="934" customFormat="false" ht="15.75" hidden="false" customHeight="true" outlineLevel="0" collapsed="false">
      <c r="A934" s="51"/>
      <c r="B934" s="51"/>
      <c r="C934" s="62"/>
      <c r="D934" s="65"/>
      <c r="E934" s="51"/>
      <c r="F934" s="51"/>
    </row>
    <row r="935" customFormat="false" ht="15.75" hidden="false" customHeight="true" outlineLevel="0" collapsed="false">
      <c r="A935" s="51"/>
      <c r="B935" s="51"/>
      <c r="C935" s="62"/>
      <c r="D935" s="65"/>
      <c r="E935" s="51"/>
      <c r="F935" s="51"/>
    </row>
    <row r="936" customFormat="false" ht="15.75" hidden="false" customHeight="true" outlineLevel="0" collapsed="false">
      <c r="A936" s="51"/>
      <c r="B936" s="51"/>
      <c r="C936" s="62"/>
      <c r="D936" s="65"/>
      <c r="E936" s="51"/>
      <c r="F936" s="51"/>
    </row>
    <row r="937" customFormat="false" ht="15.75" hidden="false" customHeight="true" outlineLevel="0" collapsed="false">
      <c r="A937" s="51"/>
      <c r="B937" s="51"/>
      <c r="C937" s="62"/>
      <c r="D937" s="65"/>
      <c r="E937" s="51"/>
      <c r="F937" s="51"/>
    </row>
    <row r="938" customFormat="false" ht="15.75" hidden="false" customHeight="true" outlineLevel="0" collapsed="false">
      <c r="A938" s="51"/>
      <c r="B938" s="51"/>
      <c r="C938" s="62"/>
      <c r="D938" s="65"/>
      <c r="E938" s="51"/>
      <c r="F938" s="51"/>
    </row>
    <row r="939" customFormat="false" ht="15.75" hidden="false" customHeight="true" outlineLevel="0" collapsed="false">
      <c r="A939" s="51"/>
      <c r="B939" s="51"/>
      <c r="C939" s="62"/>
      <c r="D939" s="65"/>
      <c r="E939" s="51"/>
      <c r="F939" s="51"/>
    </row>
    <row r="940" customFormat="false" ht="15.75" hidden="false" customHeight="true" outlineLevel="0" collapsed="false">
      <c r="A940" s="51"/>
      <c r="B940" s="51"/>
      <c r="C940" s="62"/>
      <c r="D940" s="65"/>
      <c r="E940" s="51"/>
      <c r="F940" s="51"/>
    </row>
    <row r="941" customFormat="false" ht="15.75" hidden="false" customHeight="true" outlineLevel="0" collapsed="false">
      <c r="A941" s="51"/>
      <c r="B941" s="51"/>
      <c r="C941" s="62"/>
      <c r="D941" s="65"/>
      <c r="E941" s="51"/>
      <c r="F941" s="51"/>
    </row>
    <row r="942" customFormat="false" ht="15.75" hidden="false" customHeight="true" outlineLevel="0" collapsed="false">
      <c r="A942" s="51"/>
      <c r="B942" s="51"/>
      <c r="C942" s="62"/>
      <c r="D942" s="65"/>
      <c r="E942" s="51"/>
      <c r="F942" s="51"/>
    </row>
    <row r="943" customFormat="false" ht="15.75" hidden="false" customHeight="true" outlineLevel="0" collapsed="false">
      <c r="A943" s="51"/>
      <c r="B943" s="51"/>
      <c r="C943" s="62"/>
      <c r="D943" s="65"/>
      <c r="E943" s="51"/>
      <c r="F943" s="51"/>
    </row>
    <row r="944" customFormat="false" ht="15.75" hidden="false" customHeight="true" outlineLevel="0" collapsed="false">
      <c r="A944" s="51"/>
      <c r="B944" s="51"/>
      <c r="C944" s="62"/>
      <c r="D944" s="65"/>
      <c r="E944" s="51"/>
      <c r="F944" s="51"/>
    </row>
    <row r="945" customFormat="false" ht="15.75" hidden="false" customHeight="true" outlineLevel="0" collapsed="false">
      <c r="A945" s="51"/>
      <c r="B945" s="51"/>
      <c r="C945" s="62"/>
      <c r="D945" s="65"/>
      <c r="E945" s="51"/>
      <c r="F945" s="51"/>
    </row>
    <row r="946" customFormat="false" ht="15.75" hidden="false" customHeight="true" outlineLevel="0" collapsed="false">
      <c r="A946" s="51"/>
      <c r="B946" s="51"/>
      <c r="C946" s="62"/>
      <c r="D946" s="65"/>
      <c r="E946" s="51"/>
      <c r="F946" s="51"/>
    </row>
    <row r="947" customFormat="false" ht="15.75" hidden="false" customHeight="true" outlineLevel="0" collapsed="false">
      <c r="A947" s="51"/>
      <c r="B947" s="51"/>
      <c r="C947" s="62"/>
      <c r="D947" s="65"/>
      <c r="E947" s="51"/>
      <c r="F947" s="51"/>
    </row>
    <row r="948" customFormat="false" ht="15.75" hidden="false" customHeight="true" outlineLevel="0" collapsed="false">
      <c r="A948" s="51"/>
      <c r="B948" s="51"/>
      <c r="C948" s="62"/>
      <c r="D948" s="65"/>
      <c r="E948" s="51"/>
      <c r="F948" s="51"/>
    </row>
    <row r="949" customFormat="false" ht="15.75" hidden="false" customHeight="true" outlineLevel="0" collapsed="false">
      <c r="A949" s="51"/>
      <c r="B949" s="51"/>
      <c r="C949" s="62"/>
      <c r="D949" s="65"/>
      <c r="E949" s="51"/>
      <c r="F949" s="51"/>
    </row>
    <row r="950" customFormat="false" ht="15.75" hidden="false" customHeight="true" outlineLevel="0" collapsed="false">
      <c r="A950" s="51"/>
      <c r="B950" s="51"/>
      <c r="C950" s="62"/>
      <c r="D950" s="65"/>
      <c r="E950" s="51"/>
      <c r="F950" s="51"/>
    </row>
    <row r="951" customFormat="false" ht="15.75" hidden="false" customHeight="true" outlineLevel="0" collapsed="false">
      <c r="A951" s="51"/>
      <c r="B951" s="51"/>
      <c r="C951" s="62"/>
      <c r="D951" s="65"/>
      <c r="E951" s="51"/>
      <c r="F951" s="51"/>
    </row>
    <row r="952" customFormat="false" ht="15.75" hidden="false" customHeight="true" outlineLevel="0" collapsed="false">
      <c r="A952" s="51"/>
      <c r="B952" s="51"/>
      <c r="C952" s="62"/>
      <c r="D952" s="65"/>
      <c r="E952" s="51"/>
      <c r="F952" s="51"/>
    </row>
    <row r="953" customFormat="false" ht="15.75" hidden="false" customHeight="true" outlineLevel="0" collapsed="false">
      <c r="A953" s="51"/>
      <c r="B953" s="51"/>
      <c r="C953" s="62"/>
      <c r="D953" s="65"/>
      <c r="E953" s="51"/>
      <c r="F953" s="51"/>
    </row>
    <row r="954" customFormat="false" ht="15.75" hidden="false" customHeight="true" outlineLevel="0" collapsed="false">
      <c r="A954" s="51"/>
      <c r="B954" s="51"/>
      <c r="C954" s="62"/>
      <c r="D954" s="65"/>
      <c r="E954" s="51"/>
      <c r="F954" s="51"/>
    </row>
    <row r="955" customFormat="false" ht="15.75" hidden="false" customHeight="true" outlineLevel="0" collapsed="false">
      <c r="A955" s="51"/>
      <c r="B955" s="51"/>
      <c r="C955" s="62"/>
      <c r="D955" s="65"/>
      <c r="E955" s="51"/>
      <c r="F955" s="51"/>
    </row>
    <row r="956" customFormat="false" ht="15.75" hidden="false" customHeight="true" outlineLevel="0" collapsed="false">
      <c r="A956" s="51"/>
      <c r="B956" s="51"/>
      <c r="C956" s="62"/>
      <c r="D956" s="65"/>
      <c r="E956" s="51"/>
      <c r="F956" s="51"/>
    </row>
    <row r="957" customFormat="false" ht="15.75" hidden="false" customHeight="true" outlineLevel="0" collapsed="false">
      <c r="A957" s="51"/>
      <c r="B957" s="51"/>
      <c r="C957" s="62"/>
      <c r="D957" s="65"/>
      <c r="E957" s="51"/>
      <c r="F957" s="51"/>
    </row>
    <row r="958" customFormat="false" ht="15.75" hidden="false" customHeight="true" outlineLevel="0" collapsed="false">
      <c r="A958" s="51"/>
      <c r="B958" s="51"/>
      <c r="C958" s="62"/>
      <c r="D958" s="65"/>
      <c r="E958" s="51"/>
      <c r="F958" s="51"/>
    </row>
    <row r="959" customFormat="false" ht="15.75" hidden="false" customHeight="true" outlineLevel="0" collapsed="false">
      <c r="A959" s="51"/>
      <c r="B959" s="51"/>
      <c r="C959" s="62"/>
      <c r="D959" s="65"/>
      <c r="E959" s="51"/>
      <c r="F959" s="51"/>
    </row>
    <row r="960" customFormat="false" ht="15.75" hidden="false" customHeight="true" outlineLevel="0" collapsed="false">
      <c r="A960" s="51"/>
      <c r="B960" s="51"/>
      <c r="C960" s="62"/>
      <c r="D960" s="65"/>
      <c r="E960" s="51"/>
      <c r="F960" s="51"/>
    </row>
    <row r="961" customFormat="false" ht="15.75" hidden="false" customHeight="true" outlineLevel="0" collapsed="false">
      <c r="A961" s="51"/>
      <c r="B961" s="51"/>
      <c r="C961" s="62"/>
      <c r="D961" s="65"/>
      <c r="E961" s="51"/>
      <c r="F961" s="51"/>
    </row>
    <row r="962" customFormat="false" ht="15.75" hidden="false" customHeight="true" outlineLevel="0" collapsed="false">
      <c r="A962" s="51"/>
      <c r="B962" s="51"/>
      <c r="C962" s="62"/>
      <c r="D962" s="65"/>
      <c r="E962" s="51"/>
      <c r="F962" s="51"/>
    </row>
    <row r="963" customFormat="false" ht="15.75" hidden="false" customHeight="true" outlineLevel="0" collapsed="false">
      <c r="A963" s="51"/>
      <c r="B963" s="51"/>
      <c r="C963" s="62"/>
      <c r="D963" s="65"/>
      <c r="E963" s="51"/>
      <c r="F963" s="51"/>
    </row>
    <row r="964" customFormat="false" ht="15.75" hidden="false" customHeight="true" outlineLevel="0" collapsed="false">
      <c r="A964" s="51"/>
      <c r="B964" s="51"/>
      <c r="C964" s="62"/>
      <c r="D964" s="65"/>
      <c r="E964" s="51"/>
      <c r="F964" s="51"/>
    </row>
    <row r="965" customFormat="false" ht="15.75" hidden="false" customHeight="true" outlineLevel="0" collapsed="false">
      <c r="A965" s="51"/>
      <c r="B965" s="51"/>
      <c r="C965" s="62"/>
      <c r="D965" s="65"/>
      <c r="E965" s="51"/>
      <c r="F965" s="51"/>
    </row>
    <row r="966" customFormat="false" ht="15.75" hidden="false" customHeight="true" outlineLevel="0" collapsed="false">
      <c r="A966" s="51"/>
      <c r="B966" s="51"/>
      <c r="C966" s="62"/>
      <c r="D966" s="65"/>
      <c r="E966" s="51"/>
      <c r="F966" s="51"/>
    </row>
    <row r="967" customFormat="false" ht="15.75" hidden="false" customHeight="true" outlineLevel="0" collapsed="false">
      <c r="A967" s="51"/>
      <c r="B967" s="51"/>
      <c r="C967" s="62"/>
      <c r="D967" s="65"/>
      <c r="E967" s="51"/>
      <c r="F967" s="51"/>
    </row>
    <row r="968" customFormat="false" ht="15.75" hidden="false" customHeight="true" outlineLevel="0" collapsed="false">
      <c r="A968" s="51"/>
      <c r="B968" s="51"/>
      <c r="C968" s="62"/>
      <c r="D968" s="65"/>
      <c r="E968" s="51"/>
      <c r="F968" s="51"/>
    </row>
    <row r="969" customFormat="false" ht="15.75" hidden="false" customHeight="true" outlineLevel="0" collapsed="false">
      <c r="A969" s="51"/>
      <c r="B969" s="51"/>
      <c r="C969" s="62"/>
      <c r="D969" s="65"/>
      <c r="E969" s="51"/>
      <c r="F969" s="51"/>
    </row>
    <row r="970" customFormat="false" ht="15.75" hidden="false" customHeight="true" outlineLevel="0" collapsed="false">
      <c r="A970" s="51"/>
      <c r="B970" s="51"/>
      <c r="C970" s="62"/>
      <c r="D970" s="65"/>
      <c r="E970" s="51"/>
      <c r="F970" s="51"/>
    </row>
    <row r="971" customFormat="false" ht="15.75" hidden="false" customHeight="true" outlineLevel="0" collapsed="false">
      <c r="A971" s="51"/>
      <c r="B971" s="51"/>
      <c r="C971" s="62"/>
      <c r="D971" s="65"/>
      <c r="E971" s="51"/>
      <c r="F971" s="51"/>
    </row>
    <row r="972" customFormat="false" ht="15.75" hidden="false" customHeight="true" outlineLevel="0" collapsed="false">
      <c r="A972" s="51"/>
      <c r="B972" s="51"/>
      <c r="C972" s="62"/>
      <c r="D972" s="65"/>
      <c r="E972" s="51"/>
      <c r="F972" s="51"/>
    </row>
    <row r="973" customFormat="false" ht="15.75" hidden="false" customHeight="true" outlineLevel="0" collapsed="false">
      <c r="A973" s="51"/>
      <c r="B973" s="51"/>
      <c r="C973" s="62"/>
      <c r="D973" s="65"/>
      <c r="E973" s="51"/>
      <c r="F973" s="51"/>
    </row>
    <row r="974" customFormat="false" ht="15.75" hidden="false" customHeight="true" outlineLevel="0" collapsed="false">
      <c r="A974" s="51"/>
      <c r="B974" s="51"/>
      <c r="C974" s="62"/>
      <c r="D974" s="65"/>
      <c r="E974" s="51"/>
      <c r="F974" s="51"/>
    </row>
    <row r="975" customFormat="false" ht="15.75" hidden="false" customHeight="true" outlineLevel="0" collapsed="false">
      <c r="A975" s="51"/>
      <c r="B975" s="51"/>
      <c r="C975" s="62"/>
      <c r="D975" s="65"/>
      <c r="E975" s="51"/>
      <c r="F975" s="51"/>
    </row>
    <row r="976" customFormat="false" ht="15.75" hidden="false" customHeight="true" outlineLevel="0" collapsed="false">
      <c r="A976" s="51"/>
      <c r="B976" s="51"/>
      <c r="C976" s="62"/>
      <c r="D976" s="65"/>
      <c r="E976" s="51"/>
      <c r="F976" s="51"/>
    </row>
    <row r="977" customFormat="false" ht="15.75" hidden="false" customHeight="true" outlineLevel="0" collapsed="false">
      <c r="A977" s="51"/>
      <c r="B977" s="51"/>
      <c r="C977" s="62"/>
      <c r="D977" s="65"/>
      <c r="E977" s="51"/>
      <c r="F977" s="51"/>
    </row>
    <row r="978" customFormat="false" ht="15.75" hidden="false" customHeight="true" outlineLevel="0" collapsed="false">
      <c r="A978" s="51"/>
      <c r="B978" s="51"/>
      <c r="C978" s="62"/>
      <c r="D978" s="65"/>
      <c r="E978" s="51"/>
      <c r="F978" s="51"/>
    </row>
    <row r="979" customFormat="false" ht="15.75" hidden="false" customHeight="true" outlineLevel="0" collapsed="false">
      <c r="A979" s="51"/>
      <c r="B979" s="51"/>
      <c r="C979" s="62"/>
      <c r="D979" s="65"/>
      <c r="E979" s="51"/>
      <c r="F979" s="51"/>
    </row>
    <row r="980" customFormat="false" ht="15.75" hidden="false" customHeight="true" outlineLevel="0" collapsed="false">
      <c r="A980" s="51"/>
      <c r="B980" s="51"/>
      <c r="C980" s="62"/>
      <c r="D980" s="65"/>
      <c r="E980" s="51"/>
      <c r="F980" s="51"/>
    </row>
    <row r="981" customFormat="false" ht="15.75" hidden="false" customHeight="true" outlineLevel="0" collapsed="false">
      <c r="A981" s="51"/>
      <c r="B981" s="51"/>
      <c r="C981" s="62"/>
      <c r="D981" s="65"/>
      <c r="E981" s="51"/>
      <c r="F981" s="51"/>
    </row>
    <row r="982" customFormat="false" ht="15.75" hidden="false" customHeight="true" outlineLevel="0" collapsed="false">
      <c r="A982" s="51"/>
      <c r="B982" s="51"/>
      <c r="C982" s="62"/>
      <c r="D982" s="65"/>
      <c r="E982" s="51"/>
      <c r="F982" s="51"/>
    </row>
    <row r="983" customFormat="false" ht="15.75" hidden="false" customHeight="true" outlineLevel="0" collapsed="false">
      <c r="A983" s="51"/>
      <c r="B983" s="51"/>
      <c r="C983" s="62"/>
      <c r="D983" s="65"/>
      <c r="E983" s="51"/>
      <c r="F983" s="51"/>
    </row>
    <row r="984" customFormat="false" ht="15.75" hidden="false" customHeight="true" outlineLevel="0" collapsed="false">
      <c r="A984" s="51"/>
      <c r="B984" s="51"/>
      <c r="C984" s="62"/>
      <c r="D984" s="65"/>
      <c r="E984" s="51"/>
      <c r="F984" s="51"/>
    </row>
    <row r="985" customFormat="false" ht="15.75" hidden="false" customHeight="true" outlineLevel="0" collapsed="false">
      <c r="A985" s="51"/>
      <c r="B985" s="51"/>
      <c r="C985" s="62"/>
      <c r="D985" s="65"/>
      <c r="E985" s="51"/>
      <c r="F985" s="51"/>
    </row>
    <row r="986" customFormat="false" ht="15.75" hidden="false" customHeight="true" outlineLevel="0" collapsed="false">
      <c r="A986" s="51"/>
      <c r="B986" s="51"/>
      <c r="C986" s="62"/>
      <c r="D986" s="65"/>
      <c r="E986" s="51"/>
      <c r="F986" s="51"/>
    </row>
    <row r="987" customFormat="false" ht="15.75" hidden="false" customHeight="true" outlineLevel="0" collapsed="false">
      <c r="A987" s="51"/>
      <c r="B987" s="51"/>
      <c r="C987" s="62"/>
      <c r="D987" s="65"/>
      <c r="E987" s="51"/>
      <c r="F987" s="51"/>
    </row>
    <row r="988" customFormat="false" ht="15.75" hidden="false" customHeight="true" outlineLevel="0" collapsed="false">
      <c r="A988" s="51"/>
      <c r="B988" s="51"/>
      <c r="C988" s="62"/>
      <c r="D988" s="65"/>
      <c r="E988" s="51"/>
      <c r="F988" s="51"/>
    </row>
    <row r="989" customFormat="false" ht="15.75" hidden="false" customHeight="true" outlineLevel="0" collapsed="false">
      <c r="A989" s="51"/>
      <c r="B989" s="51"/>
      <c r="C989" s="62"/>
      <c r="D989" s="65"/>
      <c r="E989" s="51"/>
      <c r="F989" s="51"/>
    </row>
    <row r="990" customFormat="false" ht="15.75" hidden="false" customHeight="true" outlineLevel="0" collapsed="false">
      <c r="A990" s="51"/>
      <c r="B990" s="51"/>
      <c r="C990" s="62"/>
      <c r="D990" s="65"/>
      <c r="E990" s="51"/>
      <c r="F990" s="51"/>
    </row>
    <row r="991" customFormat="false" ht="15.75" hidden="false" customHeight="true" outlineLevel="0" collapsed="false">
      <c r="A991" s="51"/>
      <c r="B991" s="51"/>
      <c r="C991" s="62"/>
      <c r="D991" s="65"/>
      <c r="E991" s="51"/>
      <c r="F991" s="51"/>
    </row>
    <row r="992" customFormat="false" ht="15.75" hidden="false" customHeight="true" outlineLevel="0" collapsed="false">
      <c r="A992" s="51"/>
      <c r="B992" s="51"/>
      <c r="C992" s="62"/>
      <c r="D992" s="65"/>
      <c r="E992" s="51"/>
      <c r="F992" s="51"/>
    </row>
    <row r="993" customFormat="false" ht="15.75" hidden="false" customHeight="true" outlineLevel="0" collapsed="false">
      <c r="A993" s="51"/>
      <c r="B993" s="51"/>
      <c r="C993" s="62"/>
      <c r="D993" s="65"/>
      <c r="E993" s="51"/>
      <c r="F993" s="51"/>
    </row>
    <row r="994" customFormat="false" ht="15.75" hidden="false" customHeight="true" outlineLevel="0" collapsed="false">
      <c r="A994" s="51"/>
      <c r="B994" s="51"/>
      <c r="C994" s="62"/>
      <c r="D994" s="65"/>
      <c r="E994" s="51"/>
      <c r="F994" s="51"/>
    </row>
    <row r="995" customFormat="false" ht="15.75" hidden="false" customHeight="true" outlineLevel="0" collapsed="false">
      <c r="A995" s="51"/>
      <c r="B995" s="51"/>
      <c r="C995" s="62"/>
      <c r="D995" s="65"/>
      <c r="E995" s="51"/>
      <c r="F995" s="51"/>
    </row>
    <row r="996" customFormat="false" ht="15.75" hidden="false" customHeight="true" outlineLevel="0" collapsed="false">
      <c r="A996" s="51"/>
      <c r="B996" s="51"/>
      <c r="C996" s="62"/>
      <c r="D996" s="65"/>
      <c r="E996" s="51"/>
      <c r="F996" s="51"/>
    </row>
    <row r="997" customFormat="false" ht="15.75" hidden="false" customHeight="true" outlineLevel="0" collapsed="false">
      <c r="A997" s="51"/>
      <c r="B997" s="51"/>
      <c r="C997" s="62"/>
      <c r="D997" s="65"/>
      <c r="E997" s="51"/>
      <c r="F997" s="51"/>
    </row>
    <row r="998" customFormat="false" ht="15.75" hidden="false" customHeight="true" outlineLevel="0" collapsed="false">
      <c r="A998" s="51"/>
      <c r="B998" s="51"/>
      <c r="C998" s="62"/>
      <c r="D998" s="65"/>
      <c r="E998" s="51"/>
      <c r="F998" s="51"/>
    </row>
    <row r="999" customFormat="false" ht="15.75" hidden="false" customHeight="true" outlineLevel="0" collapsed="false">
      <c r="A999" s="51"/>
      <c r="B999" s="51"/>
      <c r="C999" s="62"/>
      <c r="D999" s="65"/>
      <c r="E999" s="51"/>
      <c r="F999" s="51"/>
    </row>
    <row r="1000" customFormat="false" ht="15.75" hidden="false" customHeight="true" outlineLevel="0" collapsed="false">
      <c r="A1000" s="51"/>
      <c r="B1000" s="51"/>
      <c r="C1000" s="62"/>
      <c r="D1000" s="65"/>
      <c r="E1000" s="51"/>
      <c r="F1000" s="51"/>
    </row>
  </sheetData>
  <autoFilter ref="A1:F10"/>
  <dataValidations count="2">
    <dataValidation allowBlank="true" operator="between" showDropDown="false" showErrorMessage="false" showInputMessage="false" sqref="E2:F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4" min="4" style="0" width="30.75"/>
    <col collapsed="false" customWidth="true" hidden="false" outlineLevel="0" max="5" min="5" style="0" width="26"/>
    <col collapsed="false" customWidth="true" hidden="false" outlineLevel="0" max="6" min="6" style="0" width="41.87"/>
    <col collapsed="false" customWidth="true" hidden="false" outlineLevel="0" max="9" min="7" style="0" width="9.13"/>
    <col collapsed="false" customWidth="true" hidden="false" outlineLevel="0" max="23" min="10" style="0" width="8.63"/>
    <col collapsed="false" customWidth="true" hidden="false" outlineLevel="0" max="24" min="24" style="0" width="12.75"/>
  </cols>
  <sheetData>
    <row r="1" customFormat="false" ht="12.75" hidden="false" customHeight="true" outlineLevel="0" collapsed="false">
      <c r="A1" s="54" t="s">
        <v>140</v>
      </c>
      <c r="B1" s="54" t="s">
        <v>141</v>
      </c>
      <c r="C1" s="55" t="s">
        <v>44</v>
      </c>
      <c r="D1" s="39" t="s">
        <v>110</v>
      </c>
      <c r="E1" s="33"/>
      <c r="F1" s="33"/>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68" t="n">
        <v>0.2</v>
      </c>
      <c r="D2" s="51" t="s">
        <v>211</v>
      </c>
    </row>
    <row r="3" customFormat="false" ht="12.75" hidden="false" customHeight="true" outlineLevel="0" collapsed="false">
      <c r="A3" s="56" t="s">
        <v>146</v>
      </c>
      <c r="B3" s="56" t="str">
        <f aca="false" t="array" ref="B3:B3">INDEX(Countries!$D$2:$D$255, MATCH(A3, Countries!$B$2:$B$255, 0))</f>
        <v>IDN</v>
      </c>
      <c r="C3" s="68" t="n">
        <v>0.2</v>
      </c>
      <c r="D3" s="51" t="s">
        <v>211</v>
      </c>
    </row>
    <row r="4" customFormat="false" ht="12.75" hidden="false" customHeight="true" outlineLevel="0" collapsed="false">
      <c r="A4" s="56" t="s">
        <v>147</v>
      </c>
      <c r="B4" s="56" t="str">
        <f aca="false" t="array" ref="B4:B4">INDEX(Countries!$D$2:$D$255, MATCH(A4, Countries!$B$2:$B$255, 0))</f>
        <v>AUS</v>
      </c>
      <c r="C4" s="68" t="n">
        <v>0.2</v>
      </c>
      <c r="D4" s="51" t="s">
        <v>211</v>
      </c>
    </row>
    <row r="5" customFormat="false" ht="12.75" hidden="false" customHeight="true" outlineLevel="0" collapsed="false">
      <c r="A5" s="56" t="s">
        <v>148</v>
      </c>
      <c r="B5" s="56" t="str">
        <f aca="false" t="array" ref="B5:B5">INDEX(Countries!$D$2:$D$255, MATCH(A5, Countries!$B$2:$B$255, 0))</f>
        <v>BHS</v>
      </c>
      <c r="C5" s="68" t="n">
        <v>0.2</v>
      </c>
      <c r="D5" s="51" t="s">
        <v>211</v>
      </c>
    </row>
    <row r="6" customFormat="false" ht="12.75" hidden="false" customHeight="true" outlineLevel="0" collapsed="false">
      <c r="A6" s="56" t="s">
        <v>149</v>
      </c>
      <c r="B6" s="56" t="str">
        <f aca="false" t="array" ref="B6:B6">INDEX(Countries!$D$2:$D$255, MATCH(A6, Countries!$B$2:$B$255, 0))</f>
        <v>KEN</v>
      </c>
      <c r="C6" s="68" t="n">
        <v>0.2</v>
      </c>
      <c r="D6" s="51" t="s">
        <v>211</v>
      </c>
    </row>
    <row r="7" customFormat="false" ht="12.75" hidden="false" customHeight="true" outlineLevel="0" collapsed="false">
      <c r="A7" s="56" t="s">
        <v>150</v>
      </c>
      <c r="B7" s="56" t="str">
        <f aca="false" t="array" ref="B7:B7">INDEX(Countries!$D$2:$D$255, MATCH(A7, Countries!$B$2:$B$255, 0))</f>
        <v>MEX</v>
      </c>
      <c r="C7" s="68" t="n">
        <v>0.2</v>
      </c>
      <c r="D7" s="51" t="s">
        <v>211</v>
      </c>
    </row>
    <row r="8" customFormat="false" ht="12.75" hidden="false" customHeight="true" outlineLevel="0" collapsed="false">
      <c r="A8" s="56" t="s">
        <v>151</v>
      </c>
      <c r="B8" s="56" t="str">
        <f aca="false" t="array" ref="B8:B8">INDEX(Countries!$D$2:$D$255, MATCH(A8, Countries!$B$2:$B$255, 0))</f>
        <v>COL</v>
      </c>
      <c r="C8" s="68" t="n">
        <v>0.2</v>
      </c>
      <c r="D8" s="51" t="s">
        <v>211</v>
      </c>
    </row>
    <row r="9" customFormat="false" ht="12.75" hidden="false" customHeight="true" outlineLevel="0" collapsed="false">
      <c r="A9" s="56" t="s">
        <v>152</v>
      </c>
      <c r="B9" s="56" t="str">
        <f aca="false" t="array" ref="B9:B9">INDEX(Countries!$D$2:$D$255, MATCH(A9, Countries!$B$2:$B$255, 0))</f>
        <v>IND</v>
      </c>
      <c r="C9" s="68" t="n">
        <v>0.2</v>
      </c>
      <c r="D9" s="51" t="s">
        <v>211</v>
      </c>
    </row>
    <row r="10" customFormat="false" ht="12.75" hidden="false" customHeight="true" outlineLevel="0" collapsed="false">
      <c r="A10" s="56" t="s">
        <v>153</v>
      </c>
      <c r="B10" s="56" t="str">
        <f aca="false" t="array" ref="B10:B10">INDEX(Countries!$D$2:$D$255, MATCH(A10, Countries!$B$2:$B$255, 0))</f>
        <v>CHN</v>
      </c>
      <c r="C10" s="68" t="n">
        <v>0.2</v>
      </c>
      <c r="D10" s="51" t="s">
        <v>211</v>
      </c>
    </row>
    <row r="11" customFormat="false" ht="12.75" hidden="false" customHeight="true" outlineLevel="0" collapsed="false">
      <c r="A11" s="51"/>
      <c r="B11" s="51"/>
      <c r="C11" s="68"/>
      <c r="D11" s="51"/>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68"/>
      <c r="D12" s="51"/>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68"/>
      <c r="D13" s="51"/>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68"/>
      <c r="D14" s="51"/>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68"/>
      <c r="D15" s="51"/>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68"/>
      <c r="D16" s="51"/>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68"/>
      <c r="D17" s="51"/>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68"/>
      <c r="D18" s="51"/>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68"/>
      <c r="D19" s="51"/>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68"/>
      <c r="D20" s="51"/>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68"/>
      <c r="D21" s="51"/>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68"/>
      <c r="D22" s="51"/>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68"/>
      <c r="D23" s="51"/>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68"/>
      <c r="D24" s="51"/>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68"/>
      <c r="D25" s="51"/>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68"/>
      <c r="D26" s="51"/>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68"/>
      <c r="D27" s="51"/>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68"/>
      <c r="D28" s="51"/>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68"/>
      <c r="D29" s="51"/>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68"/>
      <c r="D30" s="51"/>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68"/>
      <c r="D31" s="51"/>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68"/>
      <c r="D32" s="51"/>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68"/>
      <c r="D33" s="51"/>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68"/>
      <c r="D34" s="51"/>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68"/>
      <c r="D35" s="51"/>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68"/>
      <c r="D36" s="51"/>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68"/>
      <c r="D37" s="51"/>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68"/>
      <c r="D38" s="51"/>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68"/>
      <c r="D39" s="51"/>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68"/>
      <c r="D40" s="51"/>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68"/>
      <c r="D41" s="51"/>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68"/>
      <c r="D42" s="51"/>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68"/>
      <c r="D43" s="51"/>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68"/>
      <c r="D44" s="51"/>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68"/>
      <c r="D45" s="51"/>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68"/>
      <c r="D46" s="51"/>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68"/>
      <c r="D47" s="51"/>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68"/>
      <c r="D48" s="51"/>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68"/>
      <c r="D49" s="51"/>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68"/>
      <c r="D50" s="51"/>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68"/>
      <c r="D51" s="51"/>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68"/>
      <c r="D52" s="51"/>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68"/>
      <c r="D53" s="51"/>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68"/>
      <c r="D54" s="51"/>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68"/>
      <c r="D55" s="51"/>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68"/>
      <c r="D56" s="51"/>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68"/>
      <c r="D57" s="51"/>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68"/>
      <c r="D58" s="51"/>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68"/>
      <c r="D59" s="51"/>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68"/>
      <c r="D60" s="51"/>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68"/>
      <c r="D61" s="51"/>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68"/>
      <c r="D62" s="51"/>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68"/>
      <c r="D63" s="51"/>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68"/>
      <c r="D64" s="51"/>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68"/>
      <c r="D65" s="51"/>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68"/>
      <c r="D66" s="51"/>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68"/>
      <c r="D67" s="51"/>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68"/>
      <c r="D68" s="51"/>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68"/>
      <c r="D69" s="51"/>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68"/>
      <c r="D70" s="51"/>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68"/>
      <c r="D71" s="51"/>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68"/>
      <c r="D72" s="51"/>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68"/>
      <c r="D73" s="51"/>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68"/>
      <c r="D74" s="51"/>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68"/>
      <c r="D75" s="51"/>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68"/>
      <c r="D76" s="51"/>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68"/>
      <c r="D77" s="51"/>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68"/>
      <c r="D78" s="51"/>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68"/>
      <c r="D79" s="51"/>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68"/>
      <c r="D80" s="51"/>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68"/>
      <c r="D81" s="51"/>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68"/>
      <c r="D82" s="51"/>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68"/>
      <c r="D83" s="51"/>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68"/>
      <c r="D84" s="51"/>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68"/>
      <c r="D85" s="51"/>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68"/>
      <c r="D86" s="51"/>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68"/>
      <c r="D87" s="51"/>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68"/>
      <c r="D88" s="51"/>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68"/>
      <c r="D89" s="51"/>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68"/>
      <c r="D90" s="51"/>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68"/>
      <c r="D91" s="51"/>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68"/>
      <c r="D92" s="51"/>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68"/>
      <c r="D93" s="51"/>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68"/>
      <c r="D94" s="51"/>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68"/>
      <c r="D95" s="51"/>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68"/>
      <c r="D96" s="51"/>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68"/>
      <c r="D97" s="51"/>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68"/>
      <c r="D98" s="51"/>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68"/>
      <c r="D99" s="51"/>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68"/>
      <c r="D100" s="51"/>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68"/>
      <c r="D101" s="51"/>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68"/>
      <c r="D102" s="51"/>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68"/>
      <c r="D103" s="51"/>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68"/>
      <c r="D104" s="51"/>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68"/>
      <c r="D105" s="51"/>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68"/>
      <c r="D106" s="51"/>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68"/>
      <c r="D107" s="51"/>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68"/>
      <c r="D108" s="51"/>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68"/>
      <c r="D109" s="51"/>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68"/>
      <c r="D110" s="51"/>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68"/>
      <c r="D111" s="51"/>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68"/>
      <c r="D112" s="51"/>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68"/>
      <c r="D113" s="51"/>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68"/>
      <c r="D114" s="51"/>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68"/>
      <c r="D115" s="51"/>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68"/>
      <c r="D116" s="51"/>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68"/>
      <c r="D117" s="51"/>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68"/>
      <c r="D118" s="51"/>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68"/>
      <c r="D119" s="51"/>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68"/>
      <c r="D120" s="51"/>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68"/>
      <c r="D121" s="51"/>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68"/>
      <c r="D122" s="51"/>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68"/>
      <c r="D123" s="51"/>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68"/>
      <c r="D124" s="51"/>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68"/>
      <c r="D125" s="51"/>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68"/>
      <c r="D126" s="51"/>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68"/>
      <c r="D127" s="51"/>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68"/>
      <c r="D128" s="51"/>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68"/>
      <c r="D129" s="51"/>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68"/>
      <c r="D130" s="51"/>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68"/>
      <c r="D131" s="51"/>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68"/>
      <c r="D132" s="51"/>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68"/>
      <c r="D133" s="51"/>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68"/>
      <c r="D134" s="51"/>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68"/>
      <c r="D135" s="51"/>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68"/>
      <c r="D136" s="51"/>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68"/>
      <c r="D137" s="51"/>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68"/>
      <c r="D138" s="51"/>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68"/>
      <c r="D139" s="51"/>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68"/>
      <c r="D140" s="51"/>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68"/>
      <c r="D141" s="51"/>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68"/>
      <c r="D142" s="51"/>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68"/>
      <c r="D143" s="51"/>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68"/>
      <c r="D144" s="51"/>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68"/>
      <c r="D145" s="51"/>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68"/>
      <c r="D146" s="51"/>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68"/>
      <c r="D147" s="51"/>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68"/>
      <c r="D148" s="51"/>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68"/>
      <c r="D149" s="51"/>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68"/>
      <c r="D150" s="51"/>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68"/>
      <c r="D151" s="51"/>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68"/>
      <c r="D152" s="51"/>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68"/>
      <c r="D153" s="51"/>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68"/>
      <c r="D154" s="51"/>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68"/>
      <c r="D155" s="51"/>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68"/>
      <c r="D156" s="51"/>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68"/>
      <c r="D157" s="51"/>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68"/>
      <c r="D158" s="51"/>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68"/>
      <c r="D159" s="51"/>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68"/>
      <c r="D160" s="51"/>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68"/>
      <c r="D161" s="51"/>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68"/>
      <c r="D162" s="51"/>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68"/>
      <c r="D163" s="51"/>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68"/>
      <c r="D164" s="51"/>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68"/>
      <c r="D165" s="51"/>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68"/>
      <c r="D166" s="51"/>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68"/>
      <c r="D167" s="51"/>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68"/>
      <c r="D168" s="51"/>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68"/>
      <c r="D169" s="51"/>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68"/>
      <c r="D170" s="51"/>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68"/>
      <c r="D171" s="51"/>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68"/>
      <c r="D172" s="51"/>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68"/>
      <c r="D173" s="51"/>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68"/>
      <c r="D174" s="51"/>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68"/>
      <c r="D175" s="51"/>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68"/>
      <c r="D176" s="51"/>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68"/>
      <c r="D177" s="51"/>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68"/>
      <c r="D178" s="51"/>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68"/>
      <c r="D179" s="51"/>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68"/>
      <c r="D180" s="51"/>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68"/>
      <c r="D181" s="51"/>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68"/>
      <c r="D182" s="51"/>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68"/>
      <c r="D183" s="51"/>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68"/>
      <c r="D184" s="51"/>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68"/>
      <c r="D185" s="51"/>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68"/>
      <c r="D186" s="51"/>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68"/>
      <c r="D187" s="51"/>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68"/>
      <c r="D188" s="51"/>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68"/>
      <c r="D189" s="51"/>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68"/>
      <c r="D190" s="51"/>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68"/>
      <c r="D191" s="51"/>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68"/>
      <c r="D192" s="51"/>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68"/>
      <c r="D193" s="51"/>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68"/>
      <c r="D194" s="51"/>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68"/>
      <c r="D195" s="51"/>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68"/>
      <c r="D196" s="51"/>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68"/>
      <c r="D197" s="51"/>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68"/>
      <c r="D198" s="51"/>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68"/>
      <c r="D199" s="51"/>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68"/>
      <c r="D200" s="51"/>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68"/>
      <c r="D201" s="51"/>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68"/>
      <c r="D202" s="51"/>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68"/>
      <c r="D203" s="51"/>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68"/>
      <c r="D204" s="51"/>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68"/>
      <c r="D205" s="51"/>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68"/>
      <c r="D206" s="51"/>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68"/>
      <c r="D207" s="51"/>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68"/>
      <c r="D208" s="51"/>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68"/>
      <c r="D209" s="51"/>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68"/>
      <c r="D210" s="51"/>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68"/>
      <c r="D211" s="51"/>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68"/>
      <c r="D212" s="51"/>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68"/>
      <c r="D213" s="51"/>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68"/>
      <c r="D214" s="51"/>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68"/>
      <c r="D215" s="51"/>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68"/>
      <c r="D216" s="51"/>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68"/>
      <c r="D217" s="51"/>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68"/>
      <c r="D218" s="51"/>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68"/>
      <c r="D219" s="51"/>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68"/>
      <c r="D220" s="51"/>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68"/>
      <c r="D221" s="51"/>
    </row>
    <row r="222" customFormat="false" ht="15.75" hidden="false" customHeight="true" outlineLevel="0" collapsed="false">
      <c r="A222" s="51"/>
      <c r="B222" s="51"/>
      <c r="C222" s="68"/>
      <c r="D222" s="51"/>
    </row>
    <row r="223" customFormat="false" ht="15.75" hidden="false" customHeight="true" outlineLevel="0" collapsed="false">
      <c r="A223" s="51"/>
      <c r="B223" s="51"/>
      <c r="C223" s="68"/>
      <c r="D223" s="51"/>
    </row>
    <row r="224" customFormat="false" ht="15.75" hidden="false" customHeight="true" outlineLevel="0" collapsed="false">
      <c r="A224" s="51"/>
      <c r="B224" s="51"/>
      <c r="C224" s="68"/>
      <c r="D224" s="51"/>
    </row>
    <row r="225" customFormat="false" ht="15.75" hidden="false" customHeight="true" outlineLevel="0" collapsed="false">
      <c r="A225" s="51"/>
      <c r="B225" s="51"/>
      <c r="C225" s="68"/>
      <c r="D225" s="51"/>
    </row>
    <row r="226" customFormat="false" ht="15.75" hidden="false" customHeight="true" outlineLevel="0" collapsed="false">
      <c r="A226" s="51"/>
      <c r="B226" s="51"/>
      <c r="C226" s="68"/>
      <c r="D226" s="51"/>
    </row>
    <row r="227" customFormat="false" ht="15.75" hidden="false" customHeight="true" outlineLevel="0" collapsed="false">
      <c r="A227" s="51"/>
      <c r="B227" s="51"/>
      <c r="C227" s="68"/>
      <c r="D227" s="51"/>
    </row>
    <row r="228" customFormat="false" ht="15.75" hidden="false" customHeight="true" outlineLevel="0" collapsed="false">
      <c r="A228" s="51"/>
      <c r="B228" s="51"/>
      <c r="C228" s="68"/>
      <c r="D228" s="51"/>
    </row>
    <row r="229" customFormat="false" ht="15.75" hidden="false" customHeight="true" outlineLevel="0" collapsed="false">
      <c r="A229" s="51"/>
      <c r="B229" s="51"/>
      <c r="C229" s="68"/>
      <c r="D229" s="51"/>
    </row>
    <row r="230" customFormat="false" ht="15.75" hidden="false" customHeight="true" outlineLevel="0" collapsed="false">
      <c r="A230" s="51"/>
      <c r="B230" s="51"/>
      <c r="C230" s="68"/>
      <c r="D230" s="51"/>
    </row>
    <row r="231" customFormat="false" ht="15.75" hidden="false" customHeight="true" outlineLevel="0" collapsed="false">
      <c r="A231" s="51"/>
      <c r="B231" s="51"/>
      <c r="C231" s="68"/>
      <c r="D231" s="51"/>
    </row>
    <row r="232" customFormat="false" ht="15.75" hidden="false" customHeight="true" outlineLevel="0" collapsed="false">
      <c r="A232" s="51"/>
      <c r="B232" s="51"/>
      <c r="C232" s="68"/>
      <c r="D232" s="51"/>
    </row>
    <row r="233" customFormat="false" ht="15.75" hidden="false" customHeight="true" outlineLevel="0" collapsed="false">
      <c r="A233" s="51"/>
      <c r="B233" s="51"/>
      <c r="C233" s="68"/>
      <c r="D233" s="51"/>
    </row>
    <row r="234" customFormat="false" ht="15.75" hidden="false" customHeight="true" outlineLevel="0" collapsed="false">
      <c r="A234" s="51"/>
      <c r="B234" s="51"/>
      <c r="C234" s="68"/>
      <c r="D234" s="51"/>
    </row>
    <row r="235" customFormat="false" ht="15.75" hidden="false" customHeight="true" outlineLevel="0" collapsed="false">
      <c r="A235" s="51"/>
      <c r="B235" s="51"/>
      <c r="C235" s="68"/>
      <c r="D235" s="51"/>
    </row>
    <row r="236" customFormat="false" ht="15.75" hidden="false" customHeight="true" outlineLevel="0" collapsed="false">
      <c r="A236" s="51"/>
      <c r="B236" s="51"/>
      <c r="C236" s="68"/>
      <c r="D236" s="51"/>
    </row>
    <row r="237" customFormat="false" ht="15.75" hidden="false" customHeight="true" outlineLevel="0" collapsed="false">
      <c r="A237" s="51"/>
      <c r="B237" s="51"/>
      <c r="C237" s="68"/>
      <c r="D237" s="51"/>
    </row>
    <row r="238" customFormat="false" ht="15.75" hidden="false" customHeight="true" outlineLevel="0" collapsed="false">
      <c r="A238" s="51"/>
      <c r="B238" s="51"/>
      <c r="C238" s="68"/>
      <c r="D238" s="51"/>
    </row>
    <row r="239" customFormat="false" ht="15.75" hidden="false" customHeight="true" outlineLevel="0" collapsed="false">
      <c r="A239" s="51"/>
      <c r="B239" s="51"/>
      <c r="C239" s="68"/>
      <c r="D239" s="51"/>
    </row>
    <row r="240" customFormat="false" ht="15.75" hidden="false" customHeight="true" outlineLevel="0" collapsed="false">
      <c r="A240" s="51"/>
      <c r="B240" s="51"/>
      <c r="C240" s="68"/>
      <c r="D240" s="51"/>
    </row>
    <row r="241" customFormat="false" ht="15.75" hidden="false" customHeight="true" outlineLevel="0" collapsed="false">
      <c r="A241" s="51"/>
      <c r="B241" s="51"/>
      <c r="C241" s="68"/>
      <c r="D241" s="51"/>
    </row>
    <row r="242" customFormat="false" ht="15.75" hidden="false" customHeight="true" outlineLevel="0" collapsed="false">
      <c r="A242" s="51"/>
      <c r="B242" s="51"/>
      <c r="C242" s="68"/>
      <c r="D242" s="51"/>
    </row>
    <row r="243" customFormat="false" ht="15.75" hidden="false" customHeight="true" outlineLevel="0" collapsed="false">
      <c r="A243" s="51"/>
      <c r="B243" s="51"/>
      <c r="C243" s="68"/>
      <c r="D243" s="51"/>
    </row>
    <row r="244" customFormat="false" ht="15.75" hidden="false" customHeight="true" outlineLevel="0" collapsed="false">
      <c r="A244" s="51"/>
      <c r="B244" s="51"/>
      <c r="C244" s="68"/>
      <c r="D244" s="51"/>
    </row>
    <row r="245" customFormat="false" ht="15.75" hidden="false" customHeight="true" outlineLevel="0" collapsed="false">
      <c r="A245" s="51"/>
      <c r="B245" s="51"/>
      <c r="C245" s="68"/>
      <c r="D245" s="51"/>
    </row>
    <row r="246" customFormat="false" ht="15.75" hidden="false" customHeight="true" outlineLevel="0" collapsed="false">
      <c r="A246" s="51"/>
      <c r="B246" s="51"/>
      <c r="C246" s="68"/>
      <c r="D246" s="51"/>
    </row>
    <row r="247" customFormat="false" ht="15.75" hidden="false" customHeight="true" outlineLevel="0" collapsed="false">
      <c r="A247" s="51"/>
      <c r="B247" s="51"/>
      <c r="C247" s="68"/>
      <c r="D247" s="51"/>
    </row>
    <row r="248" customFormat="false" ht="15.75" hidden="false" customHeight="true" outlineLevel="0" collapsed="false">
      <c r="A248" s="51"/>
      <c r="B248" s="51"/>
      <c r="C248" s="68"/>
      <c r="D248" s="51"/>
    </row>
    <row r="249" customFormat="false" ht="15.75" hidden="false" customHeight="true" outlineLevel="0" collapsed="false">
      <c r="A249" s="51"/>
      <c r="B249" s="51"/>
      <c r="C249" s="68"/>
      <c r="D249" s="51"/>
    </row>
    <row r="250" customFormat="false" ht="15.75" hidden="false" customHeight="true" outlineLevel="0" collapsed="false">
      <c r="A250" s="51"/>
      <c r="B250" s="51"/>
      <c r="C250" s="68"/>
      <c r="D250" s="51"/>
    </row>
    <row r="251" customFormat="false" ht="15.75" hidden="false" customHeight="true" outlineLevel="0" collapsed="false">
      <c r="A251" s="51"/>
      <c r="B251" s="51"/>
      <c r="C251" s="68"/>
      <c r="D251" s="51"/>
    </row>
    <row r="252" customFormat="false" ht="15.75" hidden="false" customHeight="true" outlineLevel="0" collapsed="false">
      <c r="A252" s="51"/>
      <c r="B252" s="51"/>
      <c r="C252" s="68"/>
      <c r="D252" s="51"/>
    </row>
    <row r="253" customFormat="false" ht="15.75" hidden="false" customHeight="true" outlineLevel="0" collapsed="false">
      <c r="A253" s="51"/>
      <c r="B253" s="51"/>
      <c r="C253" s="68"/>
      <c r="D253" s="51"/>
    </row>
    <row r="254" customFormat="false" ht="15.75" hidden="false" customHeight="true" outlineLevel="0" collapsed="false">
      <c r="A254" s="51"/>
      <c r="B254" s="51"/>
      <c r="C254" s="68"/>
      <c r="D254" s="51"/>
    </row>
    <row r="255" customFormat="false" ht="15.75" hidden="false" customHeight="true" outlineLevel="0" collapsed="false">
      <c r="A255" s="51"/>
      <c r="B255" s="51"/>
      <c r="C255" s="68"/>
      <c r="D255" s="51"/>
    </row>
    <row r="256" customFormat="false" ht="15.75" hidden="false" customHeight="true" outlineLevel="0" collapsed="false">
      <c r="A256" s="51"/>
      <c r="B256" s="51"/>
      <c r="C256" s="68"/>
      <c r="D256" s="51"/>
    </row>
    <row r="257" customFormat="false" ht="15.75" hidden="false" customHeight="true" outlineLevel="0" collapsed="false">
      <c r="A257" s="51"/>
      <c r="B257" s="51"/>
      <c r="C257" s="68"/>
      <c r="D257" s="51"/>
    </row>
    <row r="258" customFormat="false" ht="15.75" hidden="false" customHeight="true" outlineLevel="0" collapsed="false">
      <c r="A258" s="51"/>
      <c r="B258" s="51"/>
      <c r="C258" s="68"/>
      <c r="D258" s="51"/>
    </row>
    <row r="259" customFormat="false" ht="15.75" hidden="false" customHeight="true" outlineLevel="0" collapsed="false">
      <c r="A259" s="51"/>
      <c r="B259" s="51"/>
      <c r="C259" s="68"/>
      <c r="D259" s="51"/>
    </row>
    <row r="260" customFormat="false" ht="15.75" hidden="false" customHeight="true" outlineLevel="0" collapsed="false">
      <c r="A260" s="51"/>
      <c r="B260" s="51"/>
      <c r="C260" s="68"/>
      <c r="D260" s="51"/>
    </row>
    <row r="261" customFormat="false" ht="15.75" hidden="false" customHeight="true" outlineLevel="0" collapsed="false">
      <c r="A261" s="51"/>
      <c r="B261" s="51"/>
      <c r="C261" s="68"/>
      <c r="D261" s="51"/>
    </row>
    <row r="262" customFormat="false" ht="15.75" hidden="false" customHeight="true" outlineLevel="0" collapsed="false">
      <c r="A262" s="51"/>
      <c r="B262" s="51"/>
      <c r="C262" s="68"/>
      <c r="D262" s="51"/>
    </row>
    <row r="263" customFormat="false" ht="15.75" hidden="false" customHeight="true" outlineLevel="0" collapsed="false">
      <c r="A263" s="51"/>
      <c r="B263" s="51"/>
      <c r="C263" s="68"/>
      <c r="D263" s="51"/>
    </row>
    <row r="264" customFormat="false" ht="15.75" hidden="false" customHeight="true" outlineLevel="0" collapsed="false">
      <c r="A264" s="51"/>
      <c r="B264" s="51"/>
      <c r="C264" s="68"/>
      <c r="D264" s="51"/>
    </row>
    <row r="265" customFormat="false" ht="15.75" hidden="false" customHeight="true" outlineLevel="0" collapsed="false">
      <c r="A265" s="51"/>
      <c r="B265" s="51"/>
      <c r="C265" s="68"/>
      <c r="D265" s="51"/>
    </row>
    <row r="266" customFormat="false" ht="15.75" hidden="false" customHeight="true" outlineLevel="0" collapsed="false">
      <c r="A266" s="51"/>
      <c r="B266" s="51"/>
      <c r="C266" s="68"/>
      <c r="D266" s="51"/>
    </row>
    <row r="267" customFormat="false" ht="15.75" hidden="false" customHeight="true" outlineLevel="0" collapsed="false">
      <c r="A267" s="51"/>
      <c r="B267" s="51"/>
      <c r="C267" s="68"/>
      <c r="D267" s="51"/>
    </row>
    <row r="268" customFormat="false" ht="15.75" hidden="false" customHeight="true" outlineLevel="0" collapsed="false">
      <c r="A268" s="51"/>
      <c r="B268" s="51"/>
      <c r="C268" s="68"/>
      <c r="D268" s="51"/>
    </row>
    <row r="269" customFormat="false" ht="15.75" hidden="false" customHeight="true" outlineLevel="0" collapsed="false">
      <c r="A269" s="51"/>
      <c r="B269" s="51"/>
      <c r="C269" s="68"/>
      <c r="D269" s="51"/>
    </row>
    <row r="270" customFormat="false" ht="15.75" hidden="false" customHeight="true" outlineLevel="0" collapsed="false">
      <c r="A270" s="51"/>
      <c r="B270" s="51"/>
      <c r="C270" s="68"/>
      <c r="D270" s="51"/>
    </row>
    <row r="271" customFormat="false" ht="15.75" hidden="false" customHeight="true" outlineLevel="0" collapsed="false">
      <c r="A271" s="51"/>
      <c r="B271" s="51"/>
      <c r="C271" s="68"/>
      <c r="D271" s="51"/>
    </row>
    <row r="272" customFormat="false" ht="15.75" hidden="false" customHeight="true" outlineLevel="0" collapsed="false">
      <c r="A272" s="51"/>
      <c r="B272" s="51"/>
      <c r="C272" s="68"/>
      <c r="D272" s="51"/>
    </row>
    <row r="273" customFormat="false" ht="15.75" hidden="false" customHeight="true" outlineLevel="0" collapsed="false">
      <c r="A273" s="51"/>
      <c r="B273" s="51"/>
      <c r="C273" s="68"/>
      <c r="D273" s="51"/>
    </row>
    <row r="274" customFormat="false" ht="15.75" hidden="false" customHeight="true" outlineLevel="0" collapsed="false">
      <c r="A274" s="51"/>
      <c r="B274" s="51"/>
      <c r="C274" s="68"/>
      <c r="D274" s="51"/>
    </row>
    <row r="275" customFormat="false" ht="15.75" hidden="false" customHeight="true" outlineLevel="0" collapsed="false">
      <c r="A275" s="51"/>
      <c r="B275" s="51"/>
      <c r="C275" s="68"/>
      <c r="D275" s="51"/>
    </row>
    <row r="276" customFormat="false" ht="15.75" hidden="false" customHeight="true" outlineLevel="0" collapsed="false">
      <c r="A276" s="51"/>
      <c r="B276" s="51"/>
      <c r="C276" s="68"/>
      <c r="D276" s="51"/>
    </row>
    <row r="277" customFormat="false" ht="15.75" hidden="false" customHeight="true" outlineLevel="0" collapsed="false">
      <c r="A277" s="51"/>
      <c r="B277" s="51"/>
      <c r="C277" s="68"/>
      <c r="D277" s="51"/>
    </row>
    <row r="278" customFormat="false" ht="15.75" hidden="false" customHeight="true" outlineLevel="0" collapsed="false">
      <c r="A278" s="51"/>
      <c r="B278" s="51"/>
      <c r="C278" s="68"/>
      <c r="D278" s="51"/>
    </row>
    <row r="279" customFormat="false" ht="15.75" hidden="false" customHeight="true" outlineLevel="0" collapsed="false">
      <c r="A279" s="51"/>
      <c r="B279" s="51"/>
      <c r="C279" s="68"/>
      <c r="D279" s="51"/>
    </row>
    <row r="280" customFormat="false" ht="15.75" hidden="false" customHeight="true" outlineLevel="0" collapsed="false">
      <c r="A280" s="51"/>
      <c r="B280" s="51"/>
      <c r="C280" s="68"/>
      <c r="D280" s="51"/>
    </row>
    <row r="281" customFormat="false" ht="15.75" hidden="false" customHeight="true" outlineLevel="0" collapsed="false">
      <c r="A281" s="51"/>
      <c r="B281" s="51"/>
      <c r="C281" s="68"/>
      <c r="D281" s="51"/>
    </row>
    <row r="282" customFormat="false" ht="15.75" hidden="false" customHeight="true" outlineLevel="0" collapsed="false">
      <c r="A282" s="51"/>
      <c r="B282" s="51"/>
      <c r="C282" s="68"/>
      <c r="D282" s="51"/>
    </row>
    <row r="283" customFormat="false" ht="15.75" hidden="false" customHeight="true" outlineLevel="0" collapsed="false">
      <c r="A283" s="51"/>
      <c r="B283" s="51"/>
      <c r="C283" s="68"/>
      <c r="D283" s="51"/>
    </row>
    <row r="284" customFormat="false" ht="15.75" hidden="false" customHeight="true" outlineLevel="0" collapsed="false">
      <c r="A284" s="51"/>
      <c r="B284" s="51"/>
      <c r="C284" s="68"/>
      <c r="D284" s="51"/>
    </row>
    <row r="285" customFormat="false" ht="15.75" hidden="false" customHeight="true" outlineLevel="0" collapsed="false">
      <c r="A285" s="51"/>
      <c r="B285" s="51"/>
      <c r="C285" s="68"/>
      <c r="D285" s="51"/>
    </row>
    <row r="286" customFormat="false" ht="15.75" hidden="false" customHeight="true" outlineLevel="0" collapsed="false">
      <c r="A286" s="51"/>
      <c r="B286" s="51"/>
      <c r="C286" s="68"/>
      <c r="D286" s="51"/>
    </row>
    <row r="287" customFormat="false" ht="15.75" hidden="false" customHeight="true" outlineLevel="0" collapsed="false">
      <c r="A287" s="51"/>
      <c r="B287" s="51"/>
      <c r="C287" s="68"/>
      <c r="D287" s="51"/>
    </row>
    <row r="288" customFormat="false" ht="15.75" hidden="false" customHeight="true" outlineLevel="0" collapsed="false">
      <c r="A288" s="51"/>
      <c r="B288" s="51"/>
      <c r="C288" s="68"/>
      <c r="D288" s="51"/>
    </row>
    <row r="289" customFormat="false" ht="15.75" hidden="false" customHeight="true" outlineLevel="0" collapsed="false">
      <c r="A289" s="51"/>
      <c r="B289" s="51"/>
      <c r="C289" s="68"/>
      <c r="D289" s="51"/>
    </row>
    <row r="290" customFormat="false" ht="15.75" hidden="false" customHeight="true" outlineLevel="0" collapsed="false">
      <c r="A290" s="51"/>
      <c r="B290" s="51"/>
      <c r="C290" s="68"/>
      <c r="D290" s="51"/>
    </row>
    <row r="291" customFormat="false" ht="15.75" hidden="false" customHeight="true" outlineLevel="0" collapsed="false">
      <c r="A291" s="51"/>
      <c r="B291" s="51"/>
      <c r="C291" s="68"/>
      <c r="D291" s="51"/>
    </row>
    <row r="292" customFormat="false" ht="15.75" hidden="false" customHeight="true" outlineLevel="0" collapsed="false">
      <c r="A292" s="51"/>
      <c r="B292" s="51"/>
      <c r="C292" s="68"/>
      <c r="D292" s="51"/>
    </row>
    <row r="293" customFormat="false" ht="15.75" hidden="false" customHeight="true" outlineLevel="0" collapsed="false">
      <c r="A293" s="51"/>
      <c r="B293" s="51"/>
      <c r="C293" s="68"/>
      <c r="D293" s="51"/>
    </row>
    <row r="294" customFormat="false" ht="15.75" hidden="false" customHeight="true" outlineLevel="0" collapsed="false">
      <c r="A294" s="51"/>
      <c r="B294" s="51"/>
      <c r="C294" s="68"/>
      <c r="D294" s="51"/>
    </row>
    <row r="295" customFormat="false" ht="15.75" hidden="false" customHeight="true" outlineLevel="0" collapsed="false">
      <c r="A295" s="51"/>
      <c r="B295" s="51"/>
      <c r="C295" s="68"/>
      <c r="D295" s="51"/>
    </row>
    <row r="296" customFormat="false" ht="15.75" hidden="false" customHeight="true" outlineLevel="0" collapsed="false">
      <c r="A296" s="51"/>
      <c r="B296" s="51"/>
      <c r="C296" s="68"/>
      <c r="D296" s="51"/>
    </row>
    <row r="297" customFormat="false" ht="15.75" hidden="false" customHeight="true" outlineLevel="0" collapsed="false">
      <c r="A297" s="51"/>
      <c r="B297" s="51"/>
      <c r="C297" s="68"/>
      <c r="D297" s="51"/>
    </row>
    <row r="298" customFormat="false" ht="15.75" hidden="false" customHeight="true" outlineLevel="0" collapsed="false">
      <c r="A298" s="51"/>
      <c r="B298" s="51"/>
      <c r="C298" s="68"/>
      <c r="D298" s="51"/>
    </row>
    <row r="299" customFormat="false" ht="15.75" hidden="false" customHeight="true" outlineLevel="0" collapsed="false">
      <c r="A299" s="51"/>
      <c r="B299" s="51"/>
      <c r="C299" s="68"/>
      <c r="D299" s="51"/>
    </row>
    <row r="300" customFormat="false" ht="15.75" hidden="false" customHeight="true" outlineLevel="0" collapsed="false">
      <c r="A300" s="51"/>
      <c r="B300" s="51"/>
      <c r="C300" s="68"/>
      <c r="D300" s="51"/>
    </row>
    <row r="301" customFormat="false" ht="15.75" hidden="false" customHeight="true" outlineLevel="0" collapsed="false">
      <c r="A301" s="51"/>
      <c r="B301" s="51"/>
      <c r="C301" s="68"/>
      <c r="D301" s="51"/>
    </row>
    <row r="302" customFormat="false" ht="15.75" hidden="false" customHeight="true" outlineLevel="0" collapsed="false">
      <c r="A302" s="51"/>
      <c r="B302" s="51"/>
      <c r="C302" s="68"/>
      <c r="D302" s="51"/>
    </row>
    <row r="303" customFormat="false" ht="15.75" hidden="false" customHeight="true" outlineLevel="0" collapsed="false">
      <c r="A303" s="51"/>
      <c r="B303" s="51"/>
      <c r="C303" s="68"/>
      <c r="D303" s="51"/>
    </row>
    <row r="304" customFormat="false" ht="15.75" hidden="false" customHeight="true" outlineLevel="0" collapsed="false">
      <c r="A304" s="51"/>
      <c r="B304" s="51"/>
      <c r="C304" s="68"/>
      <c r="D304" s="51"/>
    </row>
    <row r="305" customFormat="false" ht="15.75" hidden="false" customHeight="true" outlineLevel="0" collapsed="false">
      <c r="A305" s="51"/>
      <c r="B305" s="51"/>
      <c r="C305" s="68"/>
      <c r="D305" s="51"/>
    </row>
    <row r="306" customFormat="false" ht="15.75" hidden="false" customHeight="true" outlineLevel="0" collapsed="false">
      <c r="A306" s="51"/>
      <c r="B306" s="51"/>
      <c r="C306" s="68"/>
      <c r="D306" s="51"/>
    </row>
    <row r="307" customFormat="false" ht="15.75" hidden="false" customHeight="true" outlineLevel="0" collapsed="false">
      <c r="A307" s="51"/>
      <c r="B307" s="51"/>
      <c r="C307" s="68"/>
      <c r="D307" s="51"/>
    </row>
    <row r="308" customFormat="false" ht="15.75" hidden="false" customHeight="true" outlineLevel="0" collapsed="false">
      <c r="A308" s="51"/>
      <c r="B308" s="51"/>
      <c r="C308" s="68"/>
      <c r="D308" s="51"/>
    </row>
    <row r="309" customFormat="false" ht="15.75" hidden="false" customHeight="true" outlineLevel="0" collapsed="false">
      <c r="A309" s="51"/>
      <c r="B309" s="51"/>
      <c r="C309" s="68"/>
      <c r="D309" s="51"/>
    </row>
    <row r="310" customFormat="false" ht="15.75" hidden="false" customHeight="true" outlineLevel="0" collapsed="false">
      <c r="A310" s="51"/>
      <c r="B310" s="51"/>
      <c r="C310" s="68"/>
      <c r="D310" s="51"/>
    </row>
    <row r="311" customFormat="false" ht="15.75" hidden="false" customHeight="true" outlineLevel="0" collapsed="false">
      <c r="A311" s="51"/>
      <c r="B311" s="51"/>
      <c r="C311" s="68"/>
      <c r="D311" s="51"/>
    </row>
    <row r="312" customFormat="false" ht="15.75" hidden="false" customHeight="true" outlineLevel="0" collapsed="false">
      <c r="A312" s="51"/>
      <c r="B312" s="51"/>
      <c r="C312" s="68"/>
      <c r="D312" s="51"/>
    </row>
    <row r="313" customFormat="false" ht="15.75" hidden="false" customHeight="true" outlineLevel="0" collapsed="false">
      <c r="A313" s="51"/>
      <c r="B313" s="51"/>
      <c r="C313" s="68"/>
      <c r="D313" s="51"/>
    </row>
    <row r="314" customFormat="false" ht="15.75" hidden="false" customHeight="true" outlineLevel="0" collapsed="false">
      <c r="A314" s="51"/>
      <c r="B314" s="51"/>
      <c r="C314" s="68"/>
      <c r="D314" s="51"/>
    </row>
    <row r="315" customFormat="false" ht="15.75" hidden="false" customHeight="true" outlineLevel="0" collapsed="false">
      <c r="A315" s="51"/>
      <c r="B315" s="51"/>
      <c r="C315" s="68"/>
      <c r="D315" s="51"/>
    </row>
    <row r="316" customFormat="false" ht="15.75" hidden="false" customHeight="true" outlineLevel="0" collapsed="false">
      <c r="A316" s="51"/>
      <c r="B316" s="51"/>
      <c r="C316" s="68"/>
      <c r="D316" s="51"/>
    </row>
    <row r="317" customFormat="false" ht="15.75" hidden="false" customHeight="true" outlineLevel="0" collapsed="false">
      <c r="A317" s="51"/>
      <c r="B317" s="51"/>
      <c r="C317" s="68"/>
      <c r="D317" s="51"/>
    </row>
    <row r="318" customFormat="false" ht="15.75" hidden="false" customHeight="true" outlineLevel="0" collapsed="false">
      <c r="A318" s="51"/>
      <c r="B318" s="51"/>
      <c r="C318" s="68"/>
      <c r="D318" s="51"/>
    </row>
    <row r="319" customFormat="false" ht="15.75" hidden="false" customHeight="true" outlineLevel="0" collapsed="false">
      <c r="A319" s="51"/>
      <c r="B319" s="51"/>
      <c r="C319" s="68"/>
      <c r="D319" s="51"/>
    </row>
    <row r="320" customFormat="false" ht="15.75" hidden="false" customHeight="true" outlineLevel="0" collapsed="false">
      <c r="A320" s="51"/>
      <c r="B320" s="51"/>
      <c r="C320" s="68"/>
      <c r="D320" s="51"/>
    </row>
    <row r="321" customFormat="false" ht="15.75" hidden="false" customHeight="true" outlineLevel="0" collapsed="false">
      <c r="A321" s="51"/>
      <c r="B321" s="51"/>
      <c r="C321" s="68"/>
      <c r="D321" s="51"/>
    </row>
    <row r="322" customFormat="false" ht="15.75" hidden="false" customHeight="true" outlineLevel="0" collapsed="false">
      <c r="A322" s="51"/>
      <c r="B322" s="51"/>
      <c r="C322" s="68"/>
      <c r="D322" s="51"/>
    </row>
    <row r="323" customFormat="false" ht="15.75" hidden="false" customHeight="true" outlineLevel="0" collapsed="false">
      <c r="A323" s="51"/>
      <c r="B323" s="51"/>
      <c r="C323" s="68"/>
      <c r="D323" s="51"/>
    </row>
    <row r="324" customFormat="false" ht="15.75" hidden="false" customHeight="true" outlineLevel="0" collapsed="false">
      <c r="A324" s="51"/>
      <c r="B324" s="51"/>
      <c r="C324" s="68"/>
      <c r="D324" s="51"/>
    </row>
    <row r="325" customFormat="false" ht="15.75" hidden="false" customHeight="true" outlineLevel="0" collapsed="false">
      <c r="A325" s="51"/>
      <c r="B325" s="51"/>
      <c r="C325" s="68"/>
      <c r="D325" s="51"/>
    </row>
    <row r="326" customFormat="false" ht="15.75" hidden="false" customHeight="true" outlineLevel="0" collapsed="false">
      <c r="A326" s="51"/>
      <c r="B326" s="51"/>
      <c r="C326" s="68"/>
      <c r="D326" s="51"/>
    </row>
    <row r="327" customFormat="false" ht="15.75" hidden="false" customHeight="true" outlineLevel="0" collapsed="false">
      <c r="A327" s="51"/>
      <c r="B327" s="51"/>
      <c r="C327" s="68"/>
      <c r="D327" s="51"/>
    </row>
    <row r="328" customFormat="false" ht="15.75" hidden="false" customHeight="true" outlineLevel="0" collapsed="false">
      <c r="A328" s="51"/>
      <c r="B328" s="51"/>
      <c r="C328" s="68"/>
      <c r="D328" s="51"/>
    </row>
    <row r="329" customFormat="false" ht="15.75" hidden="false" customHeight="true" outlineLevel="0" collapsed="false">
      <c r="A329" s="51"/>
      <c r="B329" s="51"/>
      <c r="C329" s="68"/>
      <c r="D329" s="51"/>
    </row>
    <row r="330" customFormat="false" ht="15.75" hidden="false" customHeight="true" outlineLevel="0" collapsed="false">
      <c r="A330" s="51"/>
      <c r="B330" s="51"/>
      <c r="C330" s="68"/>
      <c r="D330" s="51"/>
    </row>
    <row r="331" customFormat="false" ht="15.75" hidden="false" customHeight="true" outlineLevel="0" collapsed="false">
      <c r="A331" s="51"/>
      <c r="B331" s="51"/>
      <c r="C331" s="68"/>
      <c r="D331" s="51"/>
    </row>
    <row r="332" customFormat="false" ht="15.75" hidden="false" customHeight="true" outlineLevel="0" collapsed="false">
      <c r="A332" s="51"/>
      <c r="B332" s="51"/>
      <c r="C332" s="68"/>
      <c r="D332" s="51"/>
    </row>
    <row r="333" customFormat="false" ht="15.75" hidden="false" customHeight="true" outlineLevel="0" collapsed="false">
      <c r="A333" s="51"/>
      <c r="B333" s="51"/>
      <c r="C333" s="68"/>
      <c r="D333" s="51"/>
    </row>
    <row r="334" customFormat="false" ht="15.75" hidden="false" customHeight="true" outlineLevel="0" collapsed="false">
      <c r="A334" s="51"/>
      <c r="B334" s="51"/>
      <c r="C334" s="68"/>
      <c r="D334" s="51"/>
    </row>
    <row r="335" customFormat="false" ht="15.75" hidden="false" customHeight="true" outlineLevel="0" collapsed="false">
      <c r="A335" s="51"/>
      <c r="B335" s="51"/>
      <c r="C335" s="68"/>
      <c r="D335" s="51"/>
    </row>
    <row r="336" customFormat="false" ht="15.75" hidden="false" customHeight="true" outlineLevel="0" collapsed="false">
      <c r="A336" s="51"/>
      <c r="B336" s="51"/>
      <c r="C336" s="68"/>
      <c r="D336" s="51"/>
    </row>
    <row r="337" customFormat="false" ht="15.75" hidden="false" customHeight="true" outlineLevel="0" collapsed="false">
      <c r="A337" s="51"/>
      <c r="B337" s="51"/>
      <c r="C337" s="68"/>
      <c r="D337" s="51"/>
    </row>
    <row r="338" customFormat="false" ht="15.75" hidden="false" customHeight="true" outlineLevel="0" collapsed="false">
      <c r="A338" s="51"/>
      <c r="B338" s="51"/>
      <c r="C338" s="68"/>
      <c r="D338" s="51"/>
    </row>
    <row r="339" customFormat="false" ht="15.75" hidden="false" customHeight="true" outlineLevel="0" collapsed="false">
      <c r="A339" s="51"/>
      <c r="B339" s="51"/>
      <c r="C339" s="68"/>
      <c r="D339" s="51"/>
    </row>
    <row r="340" customFormat="false" ht="15.75" hidden="false" customHeight="true" outlineLevel="0" collapsed="false">
      <c r="A340" s="51"/>
      <c r="B340" s="51"/>
      <c r="C340" s="68"/>
      <c r="D340" s="51"/>
    </row>
    <row r="341" customFormat="false" ht="15.75" hidden="false" customHeight="true" outlineLevel="0" collapsed="false">
      <c r="A341" s="51"/>
      <c r="B341" s="51"/>
      <c r="C341" s="68"/>
      <c r="D341" s="51"/>
    </row>
    <row r="342" customFormat="false" ht="15.75" hidden="false" customHeight="true" outlineLevel="0" collapsed="false">
      <c r="A342" s="51"/>
      <c r="B342" s="51"/>
      <c r="C342" s="68"/>
      <c r="D342" s="51"/>
    </row>
    <row r="343" customFormat="false" ht="15.75" hidden="false" customHeight="true" outlineLevel="0" collapsed="false">
      <c r="A343" s="51"/>
      <c r="B343" s="51"/>
      <c r="C343" s="68"/>
      <c r="D343" s="51"/>
    </row>
    <row r="344" customFormat="false" ht="15.75" hidden="false" customHeight="true" outlineLevel="0" collapsed="false">
      <c r="A344" s="51"/>
      <c r="B344" s="51"/>
      <c r="C344" s="68"/>
      <c r="D344" s="51"/>
    </row>
    <row r="345" customFormat="false" ht="15.75" hidden="false" customHeight="true" outlineLevel="0" collapsed="false">
      <c r="A345" s="51"/>
      <c r="B345" s="51"/>
      <c r="C345" s="68"/>
      <c r="D345" s="51"/>
    </row>
    <row r="346" customFormat="false" ht="15.75" hidden="false" customHeight="true" outlineLevel="0" collapsed="false">
      <c r="A346" s="51"/>
      <c r="B346" s="51"/>
      <c r="C346" s="68"/>
      <c r="D346" s="51"/>
    </row>
    <row r="347" customFormat="false" ht="15.75" hidden="false" customHeight="true" outlineLevel="0" collapsed="false">
      <c r="A347" s="51"/>
      <c r="B347" s="51"/>
      <c r="C347" s="68"/>
      <c r="D347" s="51"/>
    </row>
    <row r="348" customFormat="false" ht="15.75" hidden="false" customHeight="true" outlineLevel="0" collapsed="false">
      <c r="A348" s="51"/>
      <c r="B348" s="51"/>
      <c r="C348" s="68"/>
      <c r="D348" s="51"/>
    </row>
    <row r="349" customFormat="false" ht="15.75" hidden="false" customHeight="true" outlineLevel="0" collapsed="false">
      <c r="A349" s="51"/>
      <c r="B349" s="51"/>
      <c r="C349" s="68"/>
      <c r="D349" s="51"/>
    </row>
    <row r="350" customFormat="false" ht="15.75" hidden="false" customHeight="true" outlineLevel="0" collapsed="false">
      <c r="A350" s="51"/>
      <c r="B350" s="51"/>
      <c r="C350" s="68"/>
      <c r="D350" s="51"/>
    </row>
    <row r="351" customFormat="false" ht="15.75" hidden="false" customHeight="true" outlineLevel="0" collapsed="false">
      <c r="A351" s="51"/>
      <c r="B351" s="51"/>
      <c r="C351" s="68"/>
      <c r="D351" s="51"/>
    </row>
    <row r="352" customFormat="false" ht="15.75" hidden="false" customHeight="true" outlineLevel="0" collapsed="false">
      <c r="A352" s="51"/>
      <c r="B352" s="51"/>
      <c r="C352" s="68"/>
      <c r="D352" s="51"/>
    </row>
    <row r="353" customFormat="false" ht="15.75" hidden="false" customHeight="true" outlineLevel="0" collapsed="false">
      <c r="A353" s="51"/>
      <c r="B353" s="51"/>
      <c r="C353" s="68"/>
      <c r="D353" s="51"/>
    </row>
    <row r="354" customFormat="false" ht="15.75" hidden="false" customHeight="true" outlineLevel="0" collapsed="false">
      <c r="A354" s="51"/>
      <c r="B354" s="51"/>
      <c r="C354" s="68"/>
      <c r="D354" s="51"/>
    </row>
    <row r="355" customFormat="false" ht="15.75" hidden="false" customHeight="true" outlineLevel="0" collapsed="false">
      <c r="A355" s="51"/>
      <c r="B355" s="51"/>
      <c r="C355" s="68"/>
      <c r="D355" s="51"/>
    </row>
    <row r="356" customFormat="false" ht="15.75" hidden="false" customHeight="true" outlineLevel="0" collapsed="false">
      <c r="A356" s="51"/>
      <c r="B356" s="51"/>
      <c r="C356" s="68"/>
      <c r="D356" s="51"/>
    </row>
    <row r="357" customFormat="false" ht="15.75" hidden="false" customHeight="true" outlineLevel="0" collapsed="false">
      <c r="A357" s="51"/>
      <c r="B357" s="51"/>
      <c r="C357" s="68"/>
      <c r="D357" s="51"/>
    </row>
    <row r="358" customFormat="false" ht="15.75" hidden="false" customHeight="true" outlineLevel="0" collapsed="false">
      <c r="A358" s="51"/>
      <c r="B358" s="51"/>
      <c r="C358" s="68"/>
      <c r="D358" s="51"/>
    </row>
    <row r="359" customFormat="false" ht="15.75" hidden="false" customHeight="true" outlineLevel="0" collapsed="false">
      <c r="A359" s="51"/>
      <c r="B359" s="51"/>
      <c r="C359" s="68"/>
      <c r="D359" s="51"/>
    </row>
    <row r="360" customFormat="false" ht="15.75" hidden="false" customHeight="true" outlineLevel="0" collapsed="false">
      <c r="A360" s="51"/>
      <c r="B360" s="51"/>
      <c r="C360" s="68"/>
      <c r="D360" s="51"/>
    </row>
    <row r="361" customFormat="false" ht="15.75" hidden="false" customHeight="true" outlineLevel="0" collapsed="false">
      <c r="A361" s="51"/>
      <c r="B361" s="51"/>
      <c r="C361" s="68"/>
      <c r="D361" s="51"/>
    </row>
    <row r="362" customFormat="false" ht="15.75" hidden="false" customHeight="true" outlineLevel="0" collapsed="false">
      <c r="A362" s="51"/>
      <c r="B362" s="51"/>
      <c r="C362" s="68"/>
      <c r="D362" s="51"/>
    </row>
    <row r="363" customFormat="false" ht="15.75" hidden="false" customHeight="true" outlineLevel="0" collapsed="false">
      <c r="A363" s="51"/>
      <c r="B363" s="51"/>
      <c r="C363" s="68"/>
      <c r="D363" s="51"/>
    </row>
    <row r="364" customFormat="false" ht="15.75" hidden="false" customHeight="true" outlineLevel="0" collapsed="false">
      <c r="A364" s="51"/>
      <c r="B364" s="51"/>
      <c r="C364" s="68"/>
      <c r="D364" s="51"/>
    </row>
    <row r="365" customFormat="false" ht="15.75" hidden="false" customHeight="true" outlineLevel="0" collapsed="false">
      <c r="A365" s="51"/>
      <c r="B365" s="51"/>
      <c r="C365" s="68"/>
      <c r="D365" s="51"/>
    </row>
    <row r="366" customFormat="false" ht="15.75" hidden="false" customHeight="true" outlineLevel="0" collapsed="false">
      <c r="A366" s="51"/>
      <c r="B366" s="51"/>
      <c r="C366" s="68"/>
      <c r="D366" s="51"/>
    </row>
    <row r="367" customFormat="false" ht="15.75" hidden="false" customHeight="true" outlineLevel="0" collapsed="false">
      <c r="A367" s="51"/>
      <c r="B367" s="51"/>
      <c r="C367" s="68"/>
      <c r="D367" s="51"/>
    </row>
    <row r="368" customFormat="false" ht="15.75" hidden="false" customHeight="true" outlineLevel="0" collapsed="false">
      <c r="A368" s="51"/>
      <c r="B368" s="51"/>
      <c r="C368" s="68"/>
      <c r="D368" s="51"/>
    </row>
    <row r="369" customFormat="false" ht="15.75" hidden="false" customHeight="true" outlineLevel="0" collapsed="false">
      <c r="A369" s="51"/>
      <c r="B369" s="51"/>
      <c r="C369" s="68"/>
      <c r="D369" s="51"/>
    </row>
    <row r="370" customFormat="false" ht="15.75" hidden="false" customHeight="true" outlineLevel="0" collapsed="false">
      <c r="A370" s="51"/>
      <c r="B370" s="51"/>
      <c r="C370" s="68"/>
      <c r="D370" s="51"/>
    </row>
    <row r="371" customFormat="false" ht="15.75" hidden="false" customHeight="true" outlineLevel="0" collapsed="false">
      <c r="A371" s="51"/>
      <c r="B371" s="51"/>
      <c r="C371" s="68"/>
      <c r="D371" s="51"/>
    </row>
    <row r="372" customFormat="false" ht="15.75" hidden="false" customHeight="true" outlineLevel="0" collapsed="false">
      <c r="A372" s="51"/>
      <c r="B372" s="51"/>
      <c r="C372" s="68"/>
      <c r="D372" s="51"/>
    </row>
    <row r="373" customFormat="false" ht="15.75" hidden="false" customHeight="true" outlineLevel="0" collapsed="false">
      <c r="A373" s="51"/>
      <c r="B373" s="51"/>
      <c r="C373" s="68"/>
      <c r="D373" s="51"/>
    </row>
    <row r="374" customFormat="false" ht="15.75" hidden="false" customHeight="true" outlineLevel="0" collapsed="false">
      <c r="A374" s="51"/>
      <c r="B374" s="51"/>
      <c r="C374" s="68"/>
      <c r="D374" s="51"/>
    </row>
    <row r="375" customFormat="false" ht="15.75" hidden="false" customHeight="true" outlineLevel="0" collapsed="false">
      <c r="A375" s="51"/>
      <c r="B375" s="51"/>
      <c r="C375" s="68"/>
      <c r="D375" s="51"/>
    </row>
    <row r="376" customFormat="false" ht="15.75" hidden="false" customHeight="true" outlineLevel="0" collapsed="false">
      <c r="A376" s="51"/>
      <c r="B376" s="51"/>
      <c r="C376" s="68"/>
      <c r="D376" s="51"/>
    </row>
    <row r="377" customFormat="false" ht="15.75" hidden="false" customHeight="true" outlineLevel="0" collapsed="false">
      <c r="A377" s="51"/>
      <c r="B377" s="51"/>
      <c r="C377" s="68"/>
      <c r="D377" s="51"/>
    </row>
    <row r="378" customFormat="false" ht="15.75" hidden="false" customHeight="true" outlineLevel="0" collapsed="false">
      <c r="A378" s="51"/>
      <c r="B378" s="51"/>
      <c r="C378" s="68"/>
      <c r="D378" s="51"/>
    </row>
    <row r="379" customFormat="false" ht="15.75" hidden="false" customHeight="true" outlineLevel="0" collapsed="false">
      <c r="A379" s="51"/>
      <c r="B379" s="51"/>
      <c r="C379" s="68"/>
      <c r="D379" s="51"/>
    </row>
    <row r="380" customFormat="false" ht="15.75" hidden="false" customHeight="true" outlineLevel="0" collapsed="false">
      <c r="A380" s="51"/>
      <c r="B380" s="51"/>
      <c r="C380" s="68"/>
      <c r="D380" s="51"/>
    </row>
    <row r="381" customFormat="false" ht="15.75" hidden="false" customHeight="true" outlineLevel="0" collapsed="false">
      <c r="A381" s="51"/>
      <c r="B381" s="51"/>
      <c r="C381" s="68"/>
      <c r="D381" s="51"/>
    </row>
    <row r="382" customFormat="false" ht="15.75" hidden="false" customHeight="true" outlineLevel="0" collapsed="false">
      <c r="A382" s="51"/>
      <c r="B382" s="51"/>
      <c r="C382" s="68"/>
      <c r="D382" s="51"/>
    </row>
    <row r="383" customFormat="false" ht="15.75" hidden="false" customHeight="true" outlineLevel="0" collapsed="false">
      <c r="A383" s="51"/>
      <c r="B383" s="51"/>
      <c r="C383" s="68"/>
      <c r="D383" s="51"/>
    </row>
    <row r="384" customFormat="false" ht="15.75" hidden="false" customHeight="true" outlineLevel="0" collapsed="false">
      <c r="A384" s="51"/>
      <c r="B384" s="51"/>
      <c r="C384" s="68"/>
      <c r="D384" s="51"/>
    </row>
    <row r="385" customFormat="false" ht="15.75" hidden="false" customHeight="true" outlineLevel="0" collapsed="false">
      <c r="A385" s="51"/>
      <c r="B385" s="51"/>
      <c r="C385" s="68"/>
      <c r="D385" s="51"/>
    </row>
    <row r="386" customFormat="false" ht="15.75" hidden="false" customHeight="true" outlineLevel="0" collapsed="false">
      <c r="A386" s="51"/>
      <c r="B386" s="51"/>
      <c r="C386" s="68"/>
      <c r="D386" s="51"/>
    </row>
    <row r="387" customFormat="false" ht="15.75" hidden="false" customHeight="true" outlineLevel="0" collapsed="false">
      <c r="A387" s="51"/>
      <c r="B387" s="51"/>
      <c r="C387" s="68"/>
      <c r="D387" s="51"/>
    </row>
    <row r="388" customFormat="false" ht="15.75" hidden="false" customHeight="true" outlineLevel="0" collapsed="false">
      <c r="A388" s="51"/>
      <c r="B388" s="51"/>
      <c r="C388" s="68"/>
      <c r="D388" s="51"/>
    </row>
    <row r="389" customFormat="false" ht="15.75" hidden="false" customHeight="true" outlineLevel="0" collapsed="false">
      <c r="A389" s="51"/>
      <c r="B389" s="51"/>
      <c r="C389" s="68"/>
      <c r="D389" s="51"/>
    </row>
    <row r="390" customFormat="false" ht="15.75" hidden="false" customHeight="true" outlineLevel="0" collapsed="false">
      <c r="A390" s="51"/>
      <c r="B390" s="51"/>
      <c r="C390" s="68"/>
      <c r="D390" s="51"/>
    </row>
    <row r="391" customFormat="false" ht="15.75" hidden="false" customHeight="true" outlineLevel="0" collapsed="false">
      <c r="A391" s="51"/>
      <c r="B391" s="51"/>
      <c r="C391" s="68"/>
      <c r="D391" s="51"/>
    </row>
    <row r="392" customFormat="false" ht="15.75" hidden="false" customHeight="true" outlineLevel="0" collapsed="false">
      <c r="A392" s="51"/>
      <c r="B392" s="51"/>
      <c r="C392" s="68"/>
      <c r="D392" s="51"/>
    </row>
    <row r="393" customFormat="false" ht="15.75" hidden="false" customHeight="true" outlineLevel="0" collapsed="false">
      <c r="A393" s="51"/>
      <c r="B393" s="51"/>
      <c r="C393" s="68"/>
      <c r="D393" s="51"/>
    </row>
    <row r="394" customFormat="false" ht="15.75" hidden="false" customHeight="true" outlineLevel="0" collapsed="false">
      <c r="A394" s="51"/>
      <c r="B394" s="51"/>
      <c r="C394" s="68"/>
      <c r="D394" s="51"/>
    </row>
    <row r="395" customFormat="false" ht="15.75" hidden="false" customHeight="true" outlineLevel="0" collapsed="false">
      <c r="A395" s="51"/>
      <c r="B395" s="51"/>
      <c r="C395" s="68"/>
      <c r="D395" s="51"/>
    </row>
    <row r="396" customFormat="false" ht="15.75" hidden="false" customHeight="true" outlineLevel="0" collapsed="false">
      <c r="A396" s="51"/>
      <c r="B396" s="51"/>
      <c r="C396" s="68"/>
      <c r="D396" s="51"/>
    </row>
    <row r="397" customFormat="false" ht="15.75" hidden="false" customHeight="true" outlineLevel="0" collapsed="false">
      <c r="A397" s="51"/>
      <c r="B397" s="51"/>
      <c r="C397" s="68"/>
      <c r="D397" s="51"/>
    </row>
    <row r="398" customFormat="false" ht="15.75" hidden="false" customHeight="true" outlineLevel="0" collapsed="false">
      <c r="A398" s="51"/>
      <c r="B398" s="51"/>
      <c r="C398" s="68"/>
      <c r="D398" s="51"/>
    </row>
    <row r="399" customFormat="false" ht="15.75" hidden="false" customHeight="true" outlineLevel="0" collapsed="false">
      <c r="A399" s="51"/>
      <c r="B399" s="51"/>
      <c r="C399" s="68"/>
      <c r="D399" s="51"/>
    </row>
    <row r="400" customFormat="false" ht="15.75" hidden="false" customHeight="true" outlineLevel="0" collapsed="false">
      <c r="A400" s="51"/>
      <c r="B400" s="51"/>
      <c r="C400" s="68"/>
      <c r="D400" s="51"/>
    </row>
    <row r="401" customFormat="false" ht="15.75" hidden="false" customHeight="true" outlineLevel="0" collapsed="false">
      <c r="A401" s="51"/>
      <c r="B401" s="51"/>
      <c r="C401" s="68"/>
      <c r="D401" s="51"/>
    </row>
    <row r="402" customFormat="false" ht="15.75" hidden="false" customHeight="true" outlineLevel="0" collapsed="false">
      <c r="A402" s="51"/>
      <c r="B402" s="51"/>
      <c r="C402" s="68"/>
      <c r="D402" s="51"/>
    </row>
    <row r="403" customFormat="false" ht="15.75" hidden="false" customHeight="true" outlineLevel="0" collapsed="false">
      <c r="A403" s="51"/>
      <c r="B403" s="51"/>
      <c r="C403" s="68"/>
      <c r="D403" s="51"/>
    </row>
    <row r="404" customFormat="false" ht="15.75" hidden="false" customHeight="true" outlineLevel="0" collapsed="false">
      <c r="A404" s="51"/>
      <c r="B404" s="51"/>
      <c r="C404" s="68"/>
      <c r="D404" s="51"/>
    </row>
    <row r="405" customFormat="false" ht="15.75" hidden="false" customHeight="true" outlineLevel="0" collapsed="false">
      <c r="A405" s="51"/>
      <c r="B405" s="51"/>
      <c r="C405" s="68"/>
      <c r="D405" s="51"/>
    </row>
    <row r="406" customFormat="false" ht="15.75" hidden="false" customHeight="true" outlineLevel="0" collapsed="false">
      <c r="A406" s="51"/>
      <c r="B406" s="51"/>
      <c r="C406" s="68"/>
      <c r="D406" s="51"/>
    </row>
    <row r="407" customFormat="false" ht="15.75" hidden="false" customHeight="true" outlineLevel="0" collapsed="false">
      <c r="A407" s="51"/>
      <c r="B407" s="51"/>
      <c r="C407" s="68"/>
      <c r="D407" s="51"/>
    </row>
    <row r="408" customFormat="false" ht="15.75" hidden="false" customHeight="true" outlineLevel="0" collapsed="false">
      <c r="A408" s="51"/>
      <c r="B408" s="51"/>
      <c r="C408" s="68"/>
      <c r="D408" s="51"/>
    </row>
    <row r="409" customFormat="false" ht="15.75" hidden="false" customHeight="true" outlineLevel="0" collapsed="false">
      <c r="A409" s="51"/>
      <c r="B409" s="51"/>
      <c r="C409" s="68"/>
      <c r="D409" s="51"/>
    </row>
    <row r="410" customFormat="false" ht="15.75" hidden="false" customHeight="true" outlineLevel="0" collapsed="false">
      <c r="A410" s="51"/>
      <c r="B410" s="51"/>
      <c r="C410" s="68"/>
      <c r="D410" s="51"/>
    </row>
    <row r="411" customFormat="false" ht="15.75" hidden="false" customHeight="true" outlineLevel="0" collapsed="false">
      <c r="A411" s="51"/>
      <c r="B411" s="51"/>
      <c r="C411" s="68"/>
      <c r="D411" s="51"/>
    </row>
    <row r="412" customFormat="false" ht="15.75" hidden="false" customHeight="true" outlineLevel="0" collapsed="false">
      <c r="A412" s="51"/>
      <c r="B412" s="51"/>
      <c r="C412" s="68"/>
      <c r="D412" s="51"/>
    </row>
    <row r="413" customFormat="false" ht="15.75" hidden="false" customHeight="true" outlineLevel="0" collapsed="false">
      <c r="A413" s="51"/>
      <c r="B413" s="51"/>
      <c r="C413" s="68"/>
      <c r="D413" s="51"/>
    </row>
    <row r="414" customFormat="false" ht="15.75" hidden="false" customHeight="true" outlineLevel="0" collapsed="false">
      <c r="A414" s="51"/>
      <c r="B414" s="51"/>
      <c r="C414" s="68"/>
      <c r="D414" s="51"/>
    </row>
    <row r="415" customFormat="false" ht="15.75" hidden="false" customHeight="true" outlineLevel="0" collapsed="false">
      <c r="A415" s="51"/>
      <c r="B415" s="51"/>
      <c r="C415" s="68"/>
      <c r="D415" s="51"/>
    </row>
    <row r="416" customFormat="false" ht="15.75" hidden="false" customHeight="true" outlineLevel="0" collapsed="false">
      <c r="A416" s="51"/>
      <c r="B416" s="51"/>
      <c r="C416" s="68"/>
      <c r="D416" s="51"/>
    </row>
    <row r="417" customFormat="false" ht="15.75" hidden="false" customHeight="true" outlineLevel="0" collapsed="false">
      <c r="A417" s="51"/>
      <c r="B417" s="51"/>
      <c r="C417" s="68"/>
      <c r="D417" s="51"/>
    </row>
    <row r="418" customFormat="false" ht="15.75" hidden="false" customHeight="true" outlineLevel="0" collapsed="false">
      <c r="A418" s="51"/>
      <c r="B418" s="51"/>
      <c r="C418" s="68"/>
      <c r="D418" s="51"/>
    </row>
    <row r="419" customFormat="false" ht="15.75" hidden="false" customHeight="true" outlineLevel="0" collapsed="false">
      <c r="A419" s="51"/>
      <c r="B419" s="51"/>
      <c r="C419" s="68"/>
      <c r="D419" s="51"/>
    </row>
    <row r="420" customFormat="false" ht="15.75" hidden="false" customHeight="true" outlineLevel="0" collapsed="false">
      <c r="A420" s="51"/>
      <c r="B420" s="51"/>
      <c r="C420" s="68"/>
      <c r="D420" s="51"/>
    </row>
    <row r="421" customFormat="false" ht="15.75" hidden="false" customHeight="true" outlineLevel="0" collapsed="false">
      <c r="A421" s="51"/>
      <c r="B421" s="51"/>
      <c r="C421" s="68"/>
      <c r="D421" s="51"/>
    </row>
    <row r="422" customFormat="false" ht="15.75" hidden="false" customHeight="true" outlineLevel="0" collapsed="false">
      <c r="A422" s="51"/>
      <c r="B422" s="51"/>
      <c r="C422" s="68"/>
      <c r="D422" s="51"/>
    </row>
    <row r="423" customFormat="false" ht="15.75" hidden="false" customHeight="true" outlineLevel="0" collapsed="false">
      <c r="A423" s="51"/>
      <c r="B423" s="51"/>
      <c r="C423" s="68"/>
      <c r="D423" s="51"/>
    </row>
    <row r="424" customFormat="false" ht="15.75" hidden="false" customHeight="true" outlineLevel="0" collapsed="false">
      <c r="A424" s="51"/>
      <c r="B424" s="51"/>
      <c r="C424" s="68"/>
      <c r="D424" s="51"/>
    </row>
    <row r="425" customFormat="false" ht="15.75" hidden="false" customHeight="true" outlineLevel="0" collapsed="false">
      <c r="A425" s="51"/>
      <c r="B425" s="51"/>
      <c r="C425" s="68"/>
      <c r="D425" s="51"/>
    </row>
    <row r="426" customFormat="false" ht="15.75" hidden="false" customHeight="true" outlineLevel="0" collapsed="false">
      <c r="A426" s="51"/>
      <c r="B426" s="51"/>
      <c r="C426" s="68"/>
      <c r="D426" s="51"/>
    </row>
    <row r="427" customFormat="false" ht="15.75" hidden="false" customHeight="true" outlineLevel="0" collapsed="false">
      <c r="A427" s="51"/>
      <c r="B427" s="51"/>
      <c r="C427" s="68"/>
      <c r="D427" s="51"/>
    </row>
    <row r="428" customFormat="false" ht="15.75" hidden="false" customHeight="true" outlineLevel="0" collapsed="false">
      <c r="A428" s="51"/>
      <c r="B428" s="51"/>
      <c r="C428" s="68"/>
      <c r="D428" s="51"/>
    </row>
    <row r="429" customFormat="false" ht="15.75" hidden="false" customHeight="true" outlineLevel="0" collapsed="false">
      <c r="A429" s="51"/>
      <c r="B429" s="51"/>
      <c r="C429" s="68"/>
      <c r="D429" s="51"/>
    </row>
    <row r="430" customFormat="false" ht="15.75" hidden="false" customHeight="true" outlineLevel="0" collapsed="false">
      <c r="A430" s="51"/>
      <c r="B430" s="51"/>
      <c r="C430" s="68"/>
      <c r="D430" s="51"/>
    </row>
    <row r="431" customFormat="false" ht="15.75" hidden="false" customHeight="true" outlineLevel="0" collapsed="false">
      <c r="A431" s="51"/>
      <c r="B431" s="51"/>
      <c r="C431" s="68"/>
      <c r="D431" s="51"/>
    </row>
    <row r="432" customFormat="false" ht="15.75" hidden="false" customHeight="true" outlineLevel="0" collapsed="false">
      <c r="A432" s="51"/>
      <c r="B432" s="51"/>
      <c r="C432" s="68"/>
      <c r="D432" s="51"/>
    </row>
    <row r="433" customFormat="false" ht="15.75" hidden="false" customHeight="true" outlineLevel="0" collapsed="false">
      <c r="A433" s="51"/>
      <c r="B433" s="51"/>
      <c r="C433" s="68"/>
      <c r="D433" s="51"/>
    </row>
    <row r="434" customFormat="false" ht="15.75" hidden="false" customHeight="true" outlineLevel="0" collapsed="false">
      <c r="A434" s="51"/>
      <c r="B434" s="51"/>
      <c r="C434" s="68"/>
      <c r="D434" s="51"/>
    </row>
    <row r="435" customFormat="false" ht="15.75" hidden="false" customHeight="true" outlineLevel="0" collapsed="false">
      <c r="A435" s="51"/>
      <c r="B435" s="51"/>
      <c r="C435" s="68"/>
      <c r="D435" s="51"/>
    </row>
    <row r="436" customFormat="false" ht="15.75" hidden="false" customHeight="true" outlineLevel="0" collapsed="false">
      <c r="A436" s="51"/>
      <c r="B436" s="51"/>
      <c r="C436" s="68"/>
      <c r="D436" s="51"/>
    </row>
    <row r="437" customFormat="false" ht="15.75" hidden="false" customHeight="true" outlineLevel="0" collapsed="false">
      <c r="A437" s="51"/>
      <c r="B437" s="51"/>
      <c r="C437" s="68"/>
      <c r="D437" s="51"/>
    </row>
    <row r="438" customFormat="false" ht="15.75" hidden="false" customHeight="true" outlineLevel="0" collapsed="false">
      <c r="A438" s="51"/>
      <c r="B438" s="51"/>
      <c r="C438" s="68"/>
      <c r="D438" s="51"/>
    </row>
    <row r="439" customFormat="false" ht="15.75" hidden="false" customHeight="true" outlineLevel="0" collapsed="false">
      <c r="A439" s="51"/>
      <c r="B439" s="51"/>
      <c r="C439" s="68"/>
      <c r="D439" s="51"/>
    </row>
    <row r="440" customFormat="false" ht="15.75" hidden="false" customHeight="true" outlineLevel="0" collapsed="false">
      <c r="A440" s="51"/>
      <c r="B440" s="51"/>
      <c r="C440" s="68"/>
      <c r="D440" s="51"/>
    </row>
    <row r="441" customFormat="false" ht="15.75" hidden="false" customHeight="true" outlineLevel="0" collapsed="false">
      <c r="A441" s="51"/>
      <c r="B441" s="51"/>
      <c r="C441" s="68"/>
      <c r="D441" s="51"/>
    </row>
    <row r="442" customFormat="false" ht="15.75" hidden="false" customHeight="true" outlineLevel="0" collapsed="false">
      <c r="A442" s="51"/>
      <c r="B442" s="51"/>
      <c r="C442" s="68"/>
      <c r="D442" s="51"/>
    </row>
    <row r="443" customFormat="false" ht="15.75" hidden="false" customHeight="true" outlineLevel="0" collapsed="false">
      <c r="A443" s="51"/>
      <c r="B443" s="51"/>
      <c r="C443" s="68"/>
      <c r="D443" s="51"/>
    </row>
    <row r="444" customFormat="false" ht="15.75" hidden="false" customHeight="true" outlineLevel="0" collapsed="false">
      <c r="A444" s="51"/>
      <c r="B444" s="51"/>
      <c r="C444" s="68"/>
      <c r="D444" s="51"/>
    </row>
    <row r="445" customFormat="false" ht="15.75" hidden="false" customHeight="true" outlineLevel="0" collapsed="false">
      <c r="A445" s="51"/>
      <c r="B445" s="51"/>
      <c r="C445" s="68"/>
      <c r="D445" s="51"/>
    </row>
    <row r="446" customFormat="false" ht="15.75" hidden="false" customHeight="true" outlineLevel="0" collapsed="false">
      <c r="A446" s="51"/>
      <c r="B446" s="51"/>
      <c r="C446" s="68"/>
      <c r="D446" s="51"/>
    </row>
    <row r="447" customFormat="false" ht="15.75" hidden="false" customHeight="true" outlineLevel="0" collapsed="false">
      <c r="A447" s="51"/>
      <c r="B447" s="51"/>
      <c r="C447" s="68"/>
      <c r="D447" s="51"/>
    </row>
    <row r="448" customFormat="false" ht="15.75" hidden="false" customHeight="true" outlineLevel="0" collapsed="false">
      <c r="A448" s="51"/>
      <c r="B448" s="51"/>
      <c r="C448" s="68"/>
      <c r="D448" s="51"/>
    </row>
    <row r="449" customFormat="false" ht="15.75" hidden="false" customHeight="true" outlineLevel="0" collapsed="false">
      <c r="A449" s="51"/>
      <c r="B449" s="51"/>
      <c r="C449" s="68"/>
      <c r="D449" s="51"/>
    </row>
    <row r="450" customFormat="false" ht="15.75" hidden="false" customHeight="true" outlineLevel="0" collapsed="false">
      <c r="A450" s="51"/>
      <c r="B450" s="51"/>
      <c r="C450" s="68"/>
      <c r="D450" s="51"/>
    </row>
    <row r="451" customFormat="false" ht="15.75" hidden="false" customHeight="true" outlineLevel="0" collapsed="false">
      <c r="A451" s="51"/>
      <c r="B451" s="51"/>
      <c r="C451" s="68"/>
      <c r="D451" s="51"/>
    </row>
    <row r="452" customFormat="false" ht="15.75" hidden="false" customHeight="true" outlineLevel="0" collapsed="false">
      <c r="A452" s="51"/>
      <c r="B452" s="51"/>
      <c r="C452" s="68"/>
      <c r="D452" s="51"/>
    </row>
    <row r="453" customFormat="false" ht="15.75" hidden="false" customHeight="true" outlineLevel="0" collapsed="false">
      <c r="A453" s="51"/>
      <c r="B453" s="51"/>
      <c r="C453" s="68"/>
      <c r="D453" s="51"/>
    </row>
    <row r="454" customFormat="false" ht="15.75" hidden="false" customHeight="true" outlineLevel="0" collapsed="false">
      <c r="A454" s="51"/>
      <c r="B454" s="51"/>
      <c r="C454" s="68"/>
      <c r="D454" s="51"/>
    </row>
    <row r="455" customFormat="false" ht="15.75" hidden="false" customHeight="true" outlineLevel="0" collapsed="false">
      <c r="A455" s="51"/>
      <c r="B455" s="51"/>
      <c r="C455" s="68"/>
      <c r="D455" s="51"/>
    </row>
    <row r="456" customFormat="false" ht="15.75" hidden="false" customHeight="true" outlineLevel="0" collapsed="false">
      <c r="A456" s="51"/>
      <c r="B456" s="51"/>
      <c r="C456" s="68"/>
      <c r="D456" s="51"/>
    </row>
    <row r="457" customFormat="false" ht="15.75" hidden="false" customHeight="true" outlineLevel="0" collapsed="false">
      <c r="A457" s="51"/>
      <c r="B457" s="51"/>
      <c r="C457" s="68"/>
      <c r="D457" s="51"/>
    </row>
    <row r="458" customFormat="false" ht="15.75" hidden="false" customHeight="true" outlineLevel="0" collapsed="false">
      <c r="A458" s="51"/>
      <c r="B458" s="51"/>
      <c r="C458" s="68"/>
      <c r="D458" s="51"/>
    </row>
    <row r="459" customFormat="false" ht="15.75" hidden="false" customHeight="true" outlineLevel="0" collapsed="false">
      <c r="A459" s="51"/>
      <c r="B459" s="51"/>
      <c r="C459" s="68"/>
      <c r="D459" s="51"/>
    </row>
    <row r="460" customFormat="false" ht="15.75" hidden="false" customHeight="true" outlineLevel="0" collapsed="false">
      <c r="A460" s="51"/>
      <c r="B460" s="51"/>
      <c r="C460" s="68"/>
      <c r="D460" s="51"/>
    </row>
    <row r="461" customFormat="false" ht="15.75" hidden="false" customHeight="true" outlineLevel="0" collapsed="false">
      <c r="A461" s="51"/>
      <c r="B461" s="51"/>
      <c r="C461" s="68"/>
      <c r="D461" s="51"/>
    </row>
    <row r="462" customFormat="false" ht="15.75" hidden="false" customHeight="true" outlineLevel="0" collapsed="false">
      <c r="A462" s="51"/>
      <c r="B462" s="51"/>
      <c r="C462" s="68"/>
      <c r="D462" s="51"/>
    </row>
    <row r="463" customFormat="false" ht="15.75" hidden="false" customHeight="true" outlineLevel="0" collapsed="false">
      <c r="A463" s="51"/>
      <c r="B463" s="51"/>
      <c r="C463" s="68"/>
      <c r="D463" s="51"/>
    </row>
    <row r="464" customFormat="false" ht="15.75" hidden="false" customHeight="true" outlineLevel="0" collapsed="false">
      <c r="A464" s="51"/>
      <c r="B464" s="51"/>
      <c r="C464" s="68"/>
      <c r="D464" s="51"/>
    </row>
    <row r="465" customFormat="false" ht="15.75" hidden="false" customHeight="true" outlineLevel="0" collapsed="false">
      <c r="A465" s="51"/>
      <c r="B465" s="51"/>
      <c r="C465" s="68"/>
      <c r="D465" s="51"/>
    </row>
    <row r="466" customFormat="false" ht="15.75" hidden="false" customHeight="true" outlineLevel="0" collapsed="false">
      <c r="A466" s="51"/>
      <c r="B466" s="51"/>
      <c r="C466" s="68"/>
      <c r="D466" s="51"/>
    </row>
    <row r="467" customFormat="false" ht="15.75" hidden="false" customHeight="true" outlineLevel="0" collapsed="false">
      <c r="A467" s="51"/>
      <c r="B467" s="51"/>
      <c r="C467" s="68"/>
      <c r="D467" s="51"/>
    </row>
    <row r="468" customFormat="false" ht="15.75" hidden="false" customHeight="true" outlineLevel="0" collapsed="false">
      <c r="A468" s="51"/>
      <c r="B468" s="51"/>
      <c r="C468" s="68"/>
      <c r="D468" s="51"/>
    </row>
    <row r="469" customFormat="false" ht="15.75" hidden="false" customHeight="true" outlineLevel="0" collapsed="false">
      <c r="A469" s="51"/>
      <c r="B469" s="51"/>
      <c r="C469" s="68"/>
      <c r="D469" s="51"/>
    </row>
    <row r="470" customFormat="false" ht="15.75" hidden="false" customHeight="true" outlineLevel="0" collapsed="false">
      <c r="A470" s="51"/>
      <c r="B470" s="51"/>
      <c r="C470" s="68"/>
      <c r="D470" s="51"/>
    </row>
    <row r="471" customFormat="false" ht="15.75" hidden="false" customHeight="true" outlineLevel="0" collapsed="false">
      <c r="A471" s="51"/>
      <c r="B471" s="51"/>
      <c r="C471" s="68"/>
      <c r="D471" s="51"/>
    </row>
    <row r="472" customFormat="false" ht="15.75" hidden="false" customHeight="true" outlineLevel="0" collapsed="false">
      <c r="A472" s="51"/>
      <c r="B472" s="51"/>
      <c r="C472" s="68"/>
      <c r="D472" s="51"/>
    </row>
    <row r="473" customFormat="false" ht="15.75" hidden="false" customHeight="true" outlineLevel="0" collapsed="false">
      <c r="A473" s="51"/>
      <c r="B473" s="51"/>
      <c r="C473" s="68"/>
      <c r="D473" s="51"/>
    </row>
    <row r="474" customFormat="false" ht="15.75" hidden="false" customHeight="true" outlineLevel="0" collapsed="false">
      <c r="A474" s="51"/>
      <c r="B474" s="51"/>
      <c r="C474" s="68"/>
      <c r="D474" s="51"/>
    </row>
    <row r="475" customFormat="false" ht="15.75" hidden="false" customHeight="true" outlineLevel="0" collapsed="false">
      <c r="A475" s="51"/>
      <c r="B475" s="51"/>
      <c r="C475" s="68"/>
      <c r="D475" s="51"/>
    </row>
    <row r="476" customFormat="false" ht="15.75" hidden="false" customHeight="true" outlineLevel="0" collapsed="false">
      <c r="A476" s="51"/>
      <c r="B476" s="51"/>
      <c r="C476" s="68"/>
      <c r="D476" s="51"/>
    </row>
    <row r="477" customFormat="false" ht="15.75" hidden="false" customHeight="true" outlineLevel="0" collapsed="false">
      <c r="A477" s="51"/>
      <c r="B477" s="51"/>
      <c r="C477" s="68"/>
      <c r="D477" s="51"/>
    </row>
    <row r="478" customFormat="false" ht="15.75" hidden="false" customHeight="true" outlineLevel="0" collapsed="false">
      <c r="A478" s="51"/>
      <c r="B478" s="51"/>
      <c r="C478" s="68"/>
      <c r="D478" s="51"/>
    </row>
    <row r="479" customFormat="false" ht="15.75" hidden="false" customHeight="true" outlineLevel="0" collapsed="false">
      <c r="A479" s="51"/>
      <c r="B479" s="51"/>
      <c r="C479" s="68"/>
      <c r="D479" s="51"/>
    </row>
    <row r="480" customFormat="false" ht="15.75" hidden="false" customHeight="true" outlineLevel="0" collapsed="false">
      <c r="A480" s="51"/>
      <c r="B480" s="51"/>
      <c r="C480" s="68"/>
      <c r="D480" s="51"/>
    </row>
    <row r="481" customFormat="false" ht="15.75" hidden="false" customHeight="true" outlineLevel="0" collapsed="false">
      <c r="A481" s="51"/>
      <c r="B481" s="51"/>
      <c r="C481" s="68"/>
      <c r="D481" s="51"/>
    </row>
    <row r="482" customFormat="false" ht="15.75" hidden="false" customHeight="true" outlineLevel="0" collapsed="false">
      <c r="A482" s="51"/>
      <c r="B482" s="51"/>
      <c r="C482" s="68"/>
      <c r="D482" s="51"/>
    </row>
    <row r="483" customFormat="false" ht="15.75" hidden="false" customHeight="true" outlineLevel="0" collapsed="false">
      <c r="A483" s="51"/>
      <c r="B483" s="51"/>
      <c r="C483" s="68"/>
      <c r="D483" s="51"/>
    </row>
    <row r="484" customFormat="false" ht="15.75" hidden="false" customHeight="true" outlineLevel="0" collapsed="false">
      <c r="A484" s="51"/>
      <c r="B484" s="51"/>
      <c r="C484" s="68"/>
      <c r="D484" s="51"/>
    </row>
    <row r="485" customFormat="false" ht="15.75" hidden="false" customHeight="true" outlineLevel="0" collapsed="false">
      <c r="A485" s="51"/>
      <c r="B485" s="51"/>
      <c r="C485" s="68"/>
      <c r="D485" s="51"/>
    </row>
    <row r="486" customFormat="false" ht="15.75" hidden="false" customHeight="true" outlineLevel="0" collapsed="false">
      <c r="A486" s="51"/>
      <c r="B486" s="51"/>
      <c r="C486" s="68"/>
      <c r="D486" s="51"/>
    </row>
    <row r="487" customFormat="false" ht="15.75" hidden="false" customHeight="true" outlineLevel="0" collapsed="false">
      <c r="A487" s="51"/>
      <c r="B487" s="51"/>
      <c r="C487" s="68"/>
      <c r="D487" s="51"/>
    </row>
    <row r="488" customFormat="false" ht="15.75" hidden="false" customHeight="true" outlineLevel="0" collapsed="false">
      <c r="A488" s="51"/>
      <c r="B488" s="51"/>
      <c r="C488" s="68"/>
      <c r="D488" s="51"/>
    </row>
    <row r="489" customFormat="false" ht="15.75" hidden="false" customHeight="true" outlineLevel="0" collapsed="false">
      <c r="A489" s="51"/>
      <c r="B489" s="51"/>
      <c r="C489" s="68"/>
      <c r="D489" s="51"/>
    </row>
    <row r="490" customFormat="false" ht="15.75" hidden="false" customHeight="true" outlineLevel="0" collapsed="false">
      <c r="A490" s="51"/>
      <c r="B490" s="51"/>
      <c r="C490" s="68"/>
      <c r="D490" s="51"/>
    </row>
    <row r="491" customFormat="false" ht="15.75" hidden="false" customHeight="true" outlineLevel="0" collapsed="false">
      <c r="A491" s="51"/>
      <c r="B491" s="51"/>
      <c r="C491" s="68"/>
      <c r="D491" s="51"/>
    </row>
    <row r="492" customFormat="false" ht="15.75" hidden="false" customHeight="true" outlineLevel="0" collapsed="false">
      <c r="A492" s="51"/>
      <c r="B492" s="51"/>
      <c r="C492" s="68"/>
      <c r="D492" s="51"/>
    </row>
    <row r="493" customFormat="false" ht="15.75" hidden="false" customHeight="true" outlineLevel="0" collapsed="false">
      <c r="A493" s="51"/>
      <c r="B493" s="51"/>
      <c r="C493" s="68"/>
      <c r="D493" s="51"/>
    </row>
    <row r="494" customFormat="false" ht="15.75" hidden="false" customHeight="true" outlineLevel="0" collapsed="false">
      <c r="A494" s="51"/>
      <c r="B494" s="51"/>
      <c r="C494" s="68"/>
      <c r="D494" s="51"/>
    </row>
    <row r="495" customFormat="false" ht="15.75" hidden="false" customHeight="true" outlineLevel="0" collapsed="false">
      <c r="A495" s="51"/>
      <c r="B495" s="51"/>
      <c r="C495" s="68"/>
      <c r="D495" s="51"/>
    </row>
    <row r="496" customFormat="false" ht="15.75" hidden="false" customHeight="true" outlineLevel="0" collapsed="false">
      <c r="A496" s="51"/>
      <c r="B496" s="51"/>
      <c r="C496" s="68"/>
      <c r="D496" s="51"/>
    </row>
    <row r="497" customFormat="false" ht="15.75" hidden="false" customHeight="true" outlineLevel="0" collapsed="false">
      <c r="A497" s="51"/>
      <c r="B497" s="51"/>
      <c r="C497" s="68"/>
      <c r="D497" s="51"/>
    </row>
    <row r="498" customFormat="false" ht="15.75" hidden="false" customHeight="true" outlineLevel="0" collapsed="false">
      <c r="A498" s="51"/>
      <c r="B498" s="51"/>
      <c r="C498" s="68"/>
      <c r="D498" s="51"/>
    </row>
    <row r="499" customFormat="false" ht="15.75" hidden="false" customHeight="true" outlineLevel="0" collapsed="false">
      <c r="A499" s="51"/>
      <c r="B499" s="51"/>
      <c r="C499" s="68"/>
      <c r="D499" s="51"/>
    </row>
    <row r="500" customFormat="false" ht="15.75" hidden="false" customHeight="true" outlineLevel="0" collapsed="false">
      <c r="A500" s="51"/>
      <c r="B500" s="51"/>
      <c r="C500" s="68"/>
      <c r="D500" s="51"/>
    </row>
    <row r="501" customFormat="false" ht="15.75" hidden="false" customHeight="true" outlineLevel="0" collapsed="false">
      <c r="A501" s="51"/>
      <c r="B501" s="51"/>
      <c r="C501" s="68"/>
      <c r="D501" s="51"/>
    </row>
    <row r="502" customFormat="false" ht="15.75" hidden="false" customHeight="true" outlineLevel="0" collapsed="false">
      <c r="A502" s="51"/>
      <c r="B502" s="51"/>
      <c r="C502" s="68"/>
      <c r="D502" s="51"/>
    </row>
    <row r="503" customFormat="false" ht="15.75" hidden="false" customHeight="true" outlineLevel="0" collapsed="false">
      <c r="A503" s="51"/>
      <c r="B503" s="51"/>
      <c r="C503" s="68"/>
      <c r="D503" s="51"/>
    </row>
    <row r="504" customFormat="false" ht="15.75" hidden="false" customHeight="true" outlineLevel="0" collapsed="false">
      <c r="A504" s="51"/>
      <c r="B504" s="51"/>
      <c r="C504" s="68"/>
      <c r="D504" s="51"/>
    </row>
    <row r="505" customFormat="false" ht="15.75" hidden="false" customHeight="true" outlineLevel="0" collapsed="false">
      <c r="A505" s="51"/>
      <c r="B505" s="51"/>
      <c r="C505" s="68"/>
      <c r="D505" s="51"/>
    </row>
    <row r="506" customFormat="false" ht="15.75" hidden="false" customHeight="true" outlineLevel="0" collapsed="false">
      <c r="A506" s="51"/>
      <c r="B506" s="51"/>
      <c r="C506" s="68"/>
      <c r="D506" s="51"/>
    </row>
    <row r="507" customFormat="false" ht="15.75" hidden="false" customHeight="true" outlineLevel="0" collapsed="false">
      <c r="A507" s="51"/>
      <c r="B507" s="51"/>
      <c r="C507" s="68"/>
      <c r="D507" s="51"/>
    </row>
    <row r="508" customFormat="false" ht="15.75" hidden="false" customHeight="true" outlineLevel="0" collapsed="false">
      <c r="A508" s="51"/>
      <c r="B508" s="51"/>
      <c r="C508" s="68"/>
      <c r="D508" s="51"/>
    </row>
    <row r="509" customFormat="false" ht="15.75" hidden="false" customHeight="true" outlineLevel="0" collapsed="false">
      <c r="A509" s="51"/>
      <c r="B509" s="51"/>
      <c r="C509" s="68"/>
      <c r="D509" s="51"/>
    </row>
    <row r="510" customFormat="false" ht="15.75" hidden="false" customHeight="true" outlineLevel="0" collapsed="false">
      <c r="A510" s="51"/>
      <c r="B510" s="51"/>
      <c r="C510" s="68"/>
      <c r="D510" s="51"/>
    </row>
    <row r="511" customFormat="false" ht="15.75" hidden="false" customHeight="true" outlineLevel="0" collapsed="false">
      <c r="A511" s="51"/>
      <c r="B511" s="51"/>
      <c r="C511" s="68"/>
      <c r="D511" s="51"/>
    </row>
    <row r="512" customFormat="false" ht="15.75" hidden="false" customHeight="true" outlineLevel="0" collapsed="false">
      <c r="A512" s="51"/>
      <c r="B512" s="51"/>
      <c r="C512" s="68"/>
      <c r="D512" s="51"/>
    </row>
    <row r="513" customFormat="false" ht="15.75" hidden="false" customHeight="true" outlineLevel="0" collapsed="false">
      <c r="A513" s="51"/>
      <c r="B513" s="51"/>
      <c r="C513" s="68"/>
      <c r="D513" s="51"/>
    </row>
    <row r="514" customFormat="false" ht="15.75" hidden="false" customHeight="true" outlineLevel="0" collapsed="false">
      <c r="A514" s="51"/>
      <c r="B514" s="51"/>
      <c r="C514" s="68"/>
      <c r="D514" s="51"/>
    </row>
    <row r="515" customFormat="false" ht="15.75" hidden="false" customHeight="true" outlineLevel="0" collapsed="false">
      <c r="A515" s="51"/>
      <c r="B515" s="51"/>
      <c r="C515" s="68"/>
      <c r="D515" s="51"/>
    </row>
    <row r="516" customFormat="false" ht="15.75" hidden="false" customHeight="true" outlineLevel="0" collapsed="false">
      <c r="A516" s="51"/>
      <c r="B516" s="51"/>
      <c r="C516" s="68"/>
      <c r="D516" s="51"/>
    </row>
    <row r="517" customFormat="false" ht="15.75" hidden="false" customHeight="true" outlineLevel="0" collapsed="false">
      <c r="A517" s="51"/>
      <c r="B517" s="51"/>
      <c r="C517" s="68"/>
      <c r="D517" s="51"/>
    </row>
    <row r="518" customFormat="false" ht="15.75" hidden="false" customHeight="true" outlineLevel="0" collapsed="false">
      <c r="A518" s="51"/>
      <c r="B518" s="51"/>
      <c r="C518" s="68"/>
      <c r="D518" s="51"/>
    </row>
    <row r="519" customFormat="false" ht="15.75" hidden="false" customHeight="true" outlineLevel="0" collapsed="false">
      <c r="A519" s="51"/>
      <c r="B519" s="51"/>
      <c r="C519" s="68"/>
      <c r="D519" s="51"/>
    </row>
    <row r="520" customFormat="false" ht="15.75" hidden="false" customHeight="true" outlineLevel="0" collapsed="false">
      <c r="A520" s="51"/>
      <c r="B520" s="51"/>
      <c r="C520" s="68"/>
      <c r="D520" s="51"/>
    </row>
    <row r="521" customFormat="false" ht="15.75" hidden="false" customHeight="true" outlineLevel="0" collapsed="false">
      <c r="A521" s="51"/>
      <c r="B521" s="51"/>
      <c r="C521" s="68"/>
      <c r="D521" s="51"/>
    </row>
    <row r="522" customFormat="false" ht="15.75" hidden="false" customHeight="true" outlineLevel="0" collapsed="false">
      <c r="A522" s="51"/>
      <c r="B522" s="51"/>
      <c r="C522" s="68"/>
      <c r="D522" s="51"/>
    </row>
    <row r="523" customFormat="false" ht="15.75" hidden="false" customHeight="true" outlineLevel="0" collapsed="false">
      <c r="A523" s="51"/>
      <c r="B523" s="51"/>
      <c r="C523" s="68"/>
      <c r="D523" s="51"/>
    </row>
    <row r="524" customFormat="false" ht="15.75" hidden="false" customHeight="true" outlineLevel="0" collapsed="false">
      <c r="A524" s="51"/>
      <c r="B524" s="51"/>
      <c r="C524" s="68"/>
      <c r="D524" s="51"/>
    </row>
    <row r="525" customFormat="false" ht="15.75" hidden="false" customHeight="true" outlineLevel="0" collapsed="false">
      <c r="A525" s="51"/>
      <c r="B525" s="51"/>
      <c r="C525" s="68"/>
      <c r="D525" s="51"/>
    </row>
    <row r="526" customFormat="false" ht="15.75" hidden="false" customHeight="true" outlineLevel="0" collapsed="false">
      <c r="A526" s="51"/>
      <c r="B526" s="51"/>
      <c r="C526" s="68"/>
      <c r="D526" s="51"/>
    </row>
    <row r="527" customFormat="false" ht="15.75" hidden="false" customHeight="true" outlineLevel="0" collapsed="false">
      <c r="A527" s="51"/>
      <c r="B527" s="51"/>
      <c r="C527" s="68"/>
      <c r="D527" s="51"/>
    </row>
    <row r="528" customFormat="false" ht="15.75" hidden="false" customHeight="true" outlineLevel="0" collapsed="false">
      <c r="A528" s="51"/>
      <c r="B528" s="51"/>
      <c r="C528" s="68"/>
      <c r="D528" s="51"/>
    </row>
    <row r="529" customFormat="false" ht="15.75" hidden="false" customHeight="true" outlineLevel="0" collapsed="false">
      <c r="A529" s="51"/>
      <c r="B529" s="51"/>
      <c r="C529" s="68"/>
      <c r="D529" s="51"/>
    </row>
    <row r="530" customFormat="false" ht="15.75" hidden="false" customHeight="true" outlineLevel="0" collapsed="false">
      <c r="A530" s="51"/>
      <c r="B530" s="51"/>
      <c r="C530" s="68"/>
      <c r="D530" s="51"/>
    </row>
    <row r="531" customFormat="false" ht="15.75" hidden="false" customHeight="true" outlineLevel="0" collapsed="false">
      <c r="A531" s="51"/>
      <c r="B531" s="51"/>
      <c r="C531" s="68"/>
      <c r="D531" s="51"/>
    </row>
    <row r="532" customFormat="false" ht="15.75" hidden="false" customHeight="true" outlineLevel="0" collapsed="false">
      <c r="A532" s="51"/>
      <c r="B532" s="51"/>
      <c r="C532" s="68"/>
      <c r="D532" s="51"/>
    </row>
    <row r="533" customFormat="false" ht="15.75" hidden="false" customHeight="true" outlineLevel="0" collapsed="false">
      <c r="A533" s="51"/>
      <c r="B533" s="51"/>
      <c r="C533" s="68"/>
      <c r="D533" s="51"/>
    </row>
    <row r="534" customFormat="false" ht="15.75" hidden="false" customHeight="true" outlineLevel="0" collapsed="false">
      <c r="A534" s="51"/>
      <c r="B534" s="51"/>
      <c r="C534" s="68"/>
      <c r="D534" s="51"/>
    </row>
    <row r="535" customFormat="false" ht="15.75" hidden="false" customHeight="true" outlineLevel="0" collapsed="false">
      <c r="A535" s="51"/>
      <c r="B535" s="51"/>
      <c r="C535" s="68"/>
      <c r="D535" s="51"/>
    </row>
    <row r="536" customFormat="false" ht="15.75" hidden="false" customHeight="true" outlineLevel="0" collapsed="false">
      <c r="A536" s="51"/>
      <c r="B536" s="51"/>
      <c r="C536" s="68"/>
      <c r="D536" s="51"/>
    </row>
    <row r="537" customFormat="false" ht="15.75" hidden="false" customHeight="true" outlineLevel="0" collapsed="false">
      <c r="A537" s="51"/>
      <c r="B537" s="51"/>
      <c r="C537" s="68"/>
      <c r="D537" s="51"/>
    </row>
    <row r="538" customFormat="false" ht="15.75" hidden="false" customHeight="true" outlineLevel="0" collapsed="false">
      <c r="A538" s="51"/>
      <c r="B538" s="51"/>
      <c r="C538" s="68"/>
      <c r="D538" s="51"/>
    </row>
    <row r="539" customFormat="false" ht="15.75" hidden="false" customHeight="true" outlineLevel="0" collapsed="false">
      <c r="A539" s="51"/>
      <c r="B539" s="51"/>
      <c r="C539" s="68"/>
      <c r="D539" s="51"/>
    </row>
    <row r="540" customFormat="false" ht="15.75" hidden="false" customHeight="true" outlineLevel="0" collapsed="false">
      <c r="A540" s="51"/>
      <c r="B540" s="51"/>
      <c r="C540" s="68"/>
      <c r="D540" s="51"/>
    </row>
    <row r="541" customFormat="false" ht="15.75" hidden="false" customHeight="true" outlineLevel="0" collapsed="false">
      <c r="A541" s="51"/>
      <c r="B541" s="51"/>
      <c r="C541" s="68"/>
      <c r="D541" s="51"/>
    </row>
    <row r="542" customFormat="false" ht="15.75" hidden="false" customHeight="true" outlineLevel="0" collapsed="false">
      <c r="A542" s="51"/>
      <c r="B542" s="51"/>
      <c r="C542" s="68"/>
      <c r="D542" s="51"/>
    </row>
    <row r="543" customFormat="false" ht="15.75" hidden="false" customHeight="true" outlineLevel="0" collapsed="false">
      <c r="A543" s="51"/>
      <c r="B543" s="51"/>
      <c r="C543" s="68"/>
      <c r="D543" s="51"/>
    </row>
    <row r="544" customFormat="false" ht="15.75" hidden="false" customHeight="true" outlineLevel="0" collapsed="false">
      <c r="A544" s="51"/>
      <c r="B544" s="51"/>
      <c r="C544" s="68"/>
      <c r="D544" s="51"/>
    </row>
    <row r="545" customFormat="false" ht="15.75" hidden="false" customHeight="true" outlineLevel="0" collapsed="false">
      <c r="A545" s="51"/>
      <c r="B545" s="51"/>
      <c r="C545" s="68"/>
      <c r="D545" s="51"/>
    </row>
    <row r="546" customFormat="false" ht="15.75" hidden="false" customHeight="true" outlineLevel="0" collapsed="false">
      <c r="A546" s="51"/>
      <c r="B546" s="51"/>
      <c r="C546" s="68"/>
      <c r="D546" s="51"/>
    </row>
    <row r="547" customFormat="false" ht="15.75" hidden="false" customHeight="true" outlineLevel="0" collapsed="false">
      <c r="A547" s="51"/>
      <c r="B547" s="51"/>
      <c r="C547" s="68"/>
      <c r="D547" s="51"/>
    </row>
    <row r="548" customFormat="false" ht="15.75" hidden="false" customHeight="true" outlineLevel="0" collapsed="false">
      <c r="A548" s="51"/>
      <c r="B548" s="51"/>
      <c r="C548" s="68"/>
      <c r="D548" s="51"/>
    </row>
    <row r="549" customFormat="false" ht="15.75" hidden="false" customHeight="true" outlineLevel="0" collapsed="false">
      <c r="A549" s="51"/>
      <c r="B549" s="51"/>
      <c r="C549" s="68"/>
      <c r="D549" s="51"/>
    </row>
    <row r="550" customFormat="false" ht="15.75" hidden="false" customHeight="true" outlineLevel="0" collapsed="false">
      <c r="A550" s="51"/>
      <c r="B550" s="51"/>
      <c r="C550" s="68"/>
      <c r="D550" s="51"/>
    </row>
    <row r="551" customFormat="false" ht="15.75" hidden="false" customHeight="true" outlineLevel="0" collapsed="false">
      <c r="A551" s="51"/>
      <c r="B551" s="51"/>
      <c r="C551" s="68"/>
      <c r="D551" s="51"/>
    </row>
    <row r="552" customFormat="false" ht="15.75" hidden="false" customHeight="true" outlineLevel="0" collapsed="false">
      <c r="A552" s="51"/>
      <c r="B552" s="51"/>
      <c r="C552" s="68"/>
      <c r="D552" s="51"/>
    </row>
    <row r="553" customFormat="false" ht="15.75" hidden="false" customHeight="true" outlineLevel="0" collapsed="false">
      <c r="A553" s="51"/>
      <c r="B553" s="51"/>
      <c r="C553" s="68"/>
      <c r="D553" s="51"/>
    </row>
    <row r="554" customFormat="false" ht="15.75" hidden="false" customHeight="true" outlineLevel="0" collapsed="false">
      <c r="A554" s="51"/>
      <c r="B554" s="51"/>
      <c r="C554" s="68"/>
      <c r="D554" s="51"/>
    </row>
    <row r="555" customFormat="false" ht="15.75" hidden="false" customHeight="true" outlineLevel="0" collapsed="false">
      <c r="A555" s="51"/>
      <c r="B555" s="51"/>
      <c r="C555" s="68"/>
      <c r="D555" s="51"/>
    </row>
    <row r="556" customFormat="false" ht="15.75" hidden="false" customHeight="true" outlineLevel="0" collapsed="false">
      <c r="A556" s="51"/>
      <c r="B556" s="51"/>
      <c r="C556" s="68"/>
      <c r="D556" s="51"/>
    </row>
    <row r="557" customFormat="false" ht="15.75" hidden="false" customHeight="true" outlineLevel="0" collapsed="false">
      <c r="A557" s="51"/>
      <c r="B557" s="51"/>
      <c r="C557" s="68"/>
      <c r="D557" s="51"/>
    </row>
    <row r="558" customFormat="false" ht="15.75" hidden="false" customHeight="true" outlineLevel="0" collapsed="false">
      <c r="A558" s="51"/>
      <c r="B558" s="51"/>
      <c r="C558" s="68"/>
      <c r="D558" s="51"/>
    </row>
    <row r="559" customFormat="false" ht="15.75" hidden="false" customHeight="true" outlineLevel="0" collapsed="false">
      <c r="A559" s="51"/>
      <c r="B559" s="51"/>
      <c r="C559" s="68"/>
      <c r="D559" s="51"/>
    </row>
    <row r="560" customFormat="false" ht="15.75" hidden="false" customHeight="true" outlineLevel="0" collapsed="false">
      <c r="A560" s="51"/>
      <c r="B560" s="51"/>
      <c r="C560" s="68"/>
      <c r="D560" s="51"/>
    </row>
    <row r="561" customFormat="false" ht="15.75" hidden="false" customHeight="true" outlineLevel="0" collapsed="false">
      <c r="A561" s="51"/>
      <c r="B561" s="51"/>
      <c r="C561" s="68"/>
      <c r="D561" s="51"/>
    </row>
    <row r="562" customFormat="false" ht="15.75" hidden="false" customHeight="true" outlineLevel="0" collapsed="false">
      <c r="A562" s="51"/>
      <c r="B562" s="51"/>
      <c r="C562" s="68"/>
      <c r="D562" s="51"/>
    </row>
    <row r="563" customFormat="false" ht="15.75" hidden="false" customHeight="true" outlineLevel="0" collapsed="false">
      <c r="A563" s="51"/>
      <c r="B563" s="51"/>
      <c r="C563" s="68"/>
      <c r="D563" s="51"/>
    </row>
    <row r="564" customFormat="false" ht="15.75" hidden="false" customHeight="true" outlineLevel="0" collapsed="false">
      <c r="A564" s="51"/>
      <c r="B564" s="51"/>
      <c r="C564" s="68"/>
      <c r="D564" s="51"/>
    </row>
    <row r="565" customFormat="false" ht="15.75" hidden="false" customHeight="true" outlineLevel="0" collapsed="false">
      <c r="A565" s="51"/>
      <c r="B565" s="51"/>
      <c r="C565" s="68"/>
      <c r="D565" s="51"/>
    </row>
    <row r="566" customFormat="false" ht="15.75" hidden="false" customHeight="true" outlineLevel="0" collapsed="false">
      <c r="A566" s="51"/>
      <c r="B566" s="51"/>
      <c r="C566" s="68"/>
      <c r="D566" s="51"/>
    </row>
    <row r="567" customFormat="false" ht="15.75" hidden="false" customHeight="true" outlineLevel="0" collapsed="false">
      <c r="A567" s="51"/>
      <c r="B567" s="51"/>
      <c r="C567" s="68"/>
      <c r="D567" s="51"/>
    </row>
    <row r="568" customFormat="false" ht="15.75" hidden="false" customHeight="true" outlineLevel="0" collapsed="false">
      <c r="A568" s="51"/>
      <c r="B568" s="51"/>
      <c r="C568" s="68"/>
      <c r="D568" s="51"/>
    </row>
    <row r="569" customFormat="false" ht="15.75" hidden="false" customHeight="true" outlineLevel="0" collapsed="false">
      <c r="A569" s="51"/>
      <c r="B569" s="51"/>
      <c r="C569" s="68"/>
      <c r="D569" s="51"/>
    </row>
    <row r="570" customFormat="false" ht="15.75" hidden="false" customHeight="true" outlineLevel="0" collapsed="false">
      <c r="A570" s="51"/>
      <c r="B570" s="51"/>
      <c r="C570" s="68"/>
      <c r="D570" s="51"/>
    </row>
    <row r="571" customFormat="false" ht="15.75" hidden="false" customHeight="true" outlineLevel="0" collapsed="false">
      <c r="A571" s="51"/>
      <c r="B571" s="51"/>
      <c r="C571" s="68"/>
      <c r="D571" s="51"/>
    </row>
    <row r="572" customFormat="false" ht="15.75" hidden="false" customHeight="true" outlineLevel="0" collapsed="false">
      <c r="A572" s="51"/>
      <c r="B572" s="51"/>
      <c r="C572" s="68"/>
      <c r="D572" s="51"/>
    </row>
    <row r="573" customFormat="false" ht="15.75" hidden="false" customHeight="true" outlineLevel="0" collapsed="false">
      <c r="A573" s="51"/>
      <c r="B573" s="51"/>
      <c r="C573" s="68"/>
      <c r="D573" s="51"/>
    </row>
    <row r="574" customFormat="false" ht="15.75" hidden="false" customHeight="true" outlineLevel="0" collapsed="false">
      <c r="A574" s="51"/>
      <c r="B574" s="51"/>
      <c r="C574" s="68"/>
      <c r="D574" s="51"/>
    </row>
    <row r="575" customFormat="false" ht="15.75" hidden="false" customHeight="true" outlineLevel="0" collapsed="false">
      <c r="A575" s="51"/>
      <c r="B575" s="51"/>
      <c r="C575" s="68"/>
      <c r="D575" s="51"/>
    </row>
    <row r="576" customFormat="false" ht="15.75" hidden="false" customHeight="true" outlineLevel="0" collapsed="false">
      <c r="A576" s="51"/>
      <c r="B576" s="51"/>
      <c r="C576" s="68"/>
      <c r="D576" s="51"/>
    </row>
    <row r="577" customFormat="false" ht="15.75" hidden="false" customHeight="true" outlineLevel="0" collapsed="false">
      <c r="A577" s="51"/>
      <c r="B577" s="51"/>
      <c r="C577" s="68"/>
      <c r="D577" s="51"/>
    </row>
    <row r="578" customFormat="false" ht="15.75" hidden="false" customHeight="true" outlineLevel="0" collapsed="false">
      <c r="A578" s="51"/>
      <c r="B578" s="51"/>
      <c r="C578" s="68"/>
      <c r="D578" s="51"/>
    </row>
    <row r="579" customFormat="false" ht="15.75" hidden="false" customHeight="true" outlineLevel="0" collapsed="false">
      <c r="A579" s="51"/>
      <c r="B579" s="51"/>
      <c r="C579" s="68"/>
      <c r="D579" s="51"/>
    </row>
    <row r="580" customFormat="false" ht="15.75" hidden="false" customHeight="true" outlineLevel="0" collapsed="false">
      <c r="A580" s="51"/>
      <c r="B580" s="51"/>
      <c r="C580" s="68"/>
      <c r="D580" s="51"/>
    </row>
    <row r="581" customFormat="false" ht="15.75" hidden="false" customHeight="true" outlineLevel="0" collapsed="false">
      <c r="A581" s="51"/>
      <c r="B581" s="51"/>
      <c r="C581" s="68"/>
      <c r="D581" s="51"/>
    </row>
    <row r="582" customFormat="false" ht="15.75" hidden="false" customHeight="true" outlineLevel="0" collapsed="false">
      <c r="A582" s="51"/>
      <c r="B582" s="51"/>
      <c r="C582" s="68"/>
      <c r="D582" s="51"/>
    </row>
    <row r="583" customFormat="false" ht="15.75" hidden="false" customHeight="true" outlineLevel="0" collapsed="false">
      <c r="A583" s="51"/>
      <c r="B583" s="51"/>
      <c r="C583" s="68"/>
      <c r="D583" s="51"/>
    </row>
    <row r="584" customFormat="false" ht="15.75" hidden="false" customHeight="true" outlineLevel="0" collapsed="false">
      <c r="A584" s="51"/>
      <c r="B584" s="51"/>
      <c r="C584" s="68"/>
      <c r="D584" s="51"/>
    </row>
    <row r="585" customFormat="false" ht="15.75" hidden="false" customHeight="true" outlineLevel="0" collapsed="false">
      <c r="A585" s="51"/>
      <c r="B585" s="51"/>
      <c r="C585" s="68"/>
      <c r="D585" s="51"/>
    </row>
    <row r="586" customFormat="false" ht="15.75" hidden="false" customHeight="true" outlineLevel="0" collapsed="false">
      <c r="A586" s="51"/>
      <c r="B586" s="51"/>
      <c r="C586" s="68"/>
      <c r="D586" s="51"/>
    </row>
    <row r="587" customFormat="false" ht="15.75" hidden="false" customHeight="true" outlineLevel="0" collapsed="false">
      <c r="A587" s="51"/>
      <c r="B587" s="51"/>
      <c r="C587" s="68"/>
      <c r="D587" s="51"/>
    </row>
    <row r="588" customFormat="false" ht="15.75" hidden="false" customHeight="true" outlineLevel="0" collapsed="false">
      <c r="A588" s="51"/>
      <c r="B588" s="51"/>
      <c r="C588" s="68"/>
      <c r="D588" s="51"/>
    </row>
    <row r="589" customFormat="false" ht="15.75" hidden="false" customHeight="true" outlineLevel="0" collapsed="false">
      <c r="A589" s="51"/>
      <c r="B589" s="51"/>
      <c r="C589" s="68"/>
      <c r="D589" s="51"/>
    </row>
    <row r="590" customFormat="false" ht="15.75" hidden="false" customHeight="true" outlineLevel="0" collapsed="false">
      <c r="A590" s="51"/>
      <c r="B590" s="51"/>
      <c r="C590" s="68"/>
      <c r="D590" s="51"/>
    </row>
    <row r="591" customFormat="false" ht="15.75" hidden="false" customHeight="true" outlineLevel="0" collapsed="false">
      <c r="A591" s="51"/>
      <c r="B591" s="51"/>
      <c r="C591" s="68"/>
      <c r="D591" s="51"/>
    </row>
    <row r="592" customFormat="false" ht="15.75" hidden="false" customHeight="true" outlineLevel="0" collapsed="false">
      <c r="A592" s="51"/>
      <c r="B592" s="51"/>
      <c r="C592" s="68"/>
      <c r="D592" s="51"/>
    </row>
    <row r="593" customFormat="false" ht="15.75" hidden="false" customHeight="true" outlineLevel="0" collapsed="false">
      <c r="A593" s="51"/>
      <c r="B593" s="51"/>
      <c r="C593" s="68"/>
      <c r="D593" s="51"/>
    </row>
    <row r="594" customFormat="false" ht="15.75" hidden="false" customHeight="true" outlineLevel="0" collapsed="false">
      <c r="A594" s="51"/>
      <c r="B594" s="51"/>
      <c r="C594" s="68"/>
      <c r="D594" s="51"/>
    </row>
    <row r="595" customFormat="false" ht="15.75" hidden="false" customHeight="true" outlineLevel="0" collapsed="false">
      <c r="A595" s="51"/>
      <c r="B595" s="51"/>
      <c r="C595" s="68"/>
      <c r="D595" s="51"/>
    </row>
    <row r="596" customFormat="false" ht="15.75" hidden="false" customHeight="true" outlineLevel="0" collapsed="false">
      <c r="A596" s="51"/>
      <c r="B596" s="51"/>
      <c r="C596" s="68"/>
      <c r="D596" s="51"/>
    </row>
    <row r="597" customFormat="false" ht="15.75" hidden="false" customHeight="true" outlineLevel="0" collapsed="false">
      <c r="A597" s="51"/>
      <c r="B597" s="51"/>
      <c r="C597" s="68"/>
      <c r="D597" s="51"/>
    </row>
    <row r="598" customFormat="false" ht="15.75" hidden="false" customHeight="true" outlineLevel="0" collapsed="false">
      <c r="A598" s="51"/>
      <c r="B598" s="51"/>
      <c r="C598" s="68"/>
      <c r="D598" s="51"/>
    </row>
    <row r="599" customFormat="false" ht="15.75" hidden="false" customHeight="true" outlineLevel="0" collapsed="false">
      <c r="A599" s="51"/>
      <c r="B599" s="51"/>
      <c r="C599" s="68"/>
      <c r="D599" s="51"/>
    </row>
    <row r="600" customFormat="false" ht="15.75" hidden="false" customHeight="true" outlineLevel="0" collapsed="false">
      <c r="A600" s="51"/>
      <c r="B600" s="51"/>
      <c r="C600" s="68"/>
      <c r="D600" s="51"/>
    </row>
    <row r="601" customFormat="false" ht="15.75" hidden="false" customHeight="true" outlineLevel="0" collapsed="false">
      <c r="A601" s="51"/>
      <c r="B601" s="51"/>
      <c r="C601" s="68"/>
      <c r="D601" s="51"/>
    </row>
    <row r="602" customFormat="false" ht="15.75" hidden="false" customHeight="true" outlineLevel="0" collapsed="false">
      <c r="A602" s="51"/>
      <c r="B602" s="51"/>
      <c r="C602" s="68"/>
      <c r="D602" s="51"/>
    </row>
    <row r="603" customFormat="false" ht="15.75" hidden="false" customHeight="true" outlineLevel="0" collapsed="false">
      <c r="A603" s="51"/>
      <c r="B603" s="51"/>
      <c r="C603" s="68"/>
      <c r="D603" s="51"/>
    </row>
    <row r="604" customFormat="false" ht="15.75" hidden="false" customHeight="true" outlineLevel="0" collapsed="false">
      <c r="A604" s="51"/>
      <c r="B604" s="51"/>
      <c r="C604" s="68"/>
      <c r="D604" s="51"/>
    </row>
    <row r="605" customFormat="false" ht="15.75" hidden="false" customHeight="true" outlineLevel="0" collapsed="false">
      <c r="A605" s="51"/>
      <c r="B605" s="51"/>
      <c r="C605" s="68"/>
      <c r="D605" s="51"/>
    </row>
    <row r="606" customFormat="false" ht="15.75" hidden="false" customHeight="true" outlineLevel="0" collapsed="false">
      <c r="A606" s="51"/>
      <c r="B606" s="51"/>
      <c r="C606" s="68"/>
      <c r="D606" s="51"/>
    </row>
    <row r="607" customFormat="false" ht="15.75" hidden="false" customHeight="true" outlineLevel="0" collapsed="false">
      <c r="A607" s="51"/>
      <c r="B607" s="51"/>
      <c r="C607" s="68"/>
      <c r="D607" s="51"/>
    </row>
    <row r="608" customFormat="false" ht="15.75" hidden="false" customHeight="true" outlineLevel="0" collapsed="false">
      <c r="A608" s="51"/>
      <c r="B608" s="51"/>
      <c r="C608" s="68"/>
      <c r="D608" s="51"/>
    </row>
    <row r="609" customFormat="false" ht="15.75" hidden="false" customHeight="true" outlineLevel="0" collapsed="false">
      <c r="A609" s="51"/>
      <c r="B609" s="51"/>
      <c r="C609" s="68"/>
      <c r="D609" s="51"/>
    </row>
    <row r="610" customFormat="false" ht="15.75" hidden="false" customHeight="true" outlineLevel="0" collapsed="false">
      <c r="A610" s="51"/>
      <c r="B610" s="51"/>
      <c r="C610" s="68"/>
      <c r="D610" s="51"/>
    </row>
    <row r="611" customFormat="false" ht="15.75" hidden="false" customHeight="true" outlineLevel="0" collapsed="false">
      <c r="A611" s="51"/>
      <c r="B611" s="51"/>
      <c r="C611" s="68"/>
      <c r="D611" s="51"/>
    </row>
    <row r="612" customFormat="false" ht="15.75" hidden="false" customHeight="true" outlineLevel="0" collapsed="false">
      <c r="A612" s="51"/>
      <c r="B612" s="51"/>
      <c r="C612" s="68"/>
      <c r="D612" s="51"/>
    </row>
    <row r="613" customFormat="false" ht="15.75" hidden="false" customHeight="true" outlineLevel="0" collapsed="false">
      <c r="A613" s="51"/>
      <c r="B613" s="51"/>
      <c r="C613" s="68"/>
      <c r="D613" s="51"/>
    </row>
    <row r="614" customFormat="false" ht="15.75" hidden="false" customHeight="true" outlineLevel="0" collapsed="false">
      <c r="A614" s="51"/>
      <c r="B614" s="51"/>
      <c r="C614" s="68"/>
      <c r="D614" s="51"/>
    </row>
    <row r="615" customFormat="false" ht="15.75" hidden="false" customHeight="true" outlineLevel="0" collapsed="false">
      <c r="A615" s="51"/>
      <c r="B615" s="51"/>
      <c r="C615" s="68"/>
      <c r="D615" s="51"/>
    </row>
    <row r="616" customFormat="false" ht="15.75" hidden="false" customHeight="true" outlineLevel="0" collapsed="false">
      <c r="A616" s="51"/>
      <c r="B616" s="51"/>
      <c r="C616" s="68"/>
      <c r="D616" s="51"/>
    </row>
    <row r="617" customFormat="false" ht="15.75" hidden="false" customHeight="true" outlineLevel="0" collapsed="false">
      <c r="A617" s="51"/>
      <c r="B617" s="51"/>
      <c r="C617" s="68"/>
      <c r="D617" s="51"/>
    </row>
    <row r="618" customFormat="false" ht="15.75" hidden="false" customHeight="true" outlineLevel="0" collapsed="false">
      <c r="A618" s="51"/>
      <c r="B618" s="51"/>
      <c r="C618" s="68"/>
      <c r="D618" s="51"/>
    </row>
    <row r="619" customFormat="false" ht="15.75" hidden="false" customHeight="true" outlineLevel="0" collapsed="false">
      <c r="A619" s="51"/>
      <c r="B619" s="51"/>
      <c r="C619" s="68"/>
      <c r="D619" s="51"/>
    </row>
    <row r="620" customFormat="false" ht="15.75" hidden="false" customHeight="true" outlineLevel="0" collapsed="false">
      <c r="A620" s="51"/>
      <c r="B620" s="51"/>
      <c r="C620" s="68"/>
      <c r="D620" s="51"/>
    </row>
    <row r="621" customFormat="false" ht="15.75" hidden="false" customHeight="true" outlineLevel="0" collapsed="false">
      <c r="A621" s="51"/>
      <c r="B621" s="51"/>
      <c r="C621" s="68"/>
      <c r="D621" s="51"/>
    </row>
    <row r="622" customFormat="false" ht="15.75" hidden="false" customHeight="true" outlineLevel="0" collapsed="false">
      <c r="A622" s="51"/>
      <c r="B622" s="51"/>
      <c r="C622" s="68"/>
      <c r="D622" s="51"/>
    </row>
    <row r="623" customFormat="false" ht="15.75" hidden="false" customHeight="true" outlineLevel="0" collapsed="false">
      <c r="A623" s="51"/>
      <c r="B623" s="51"/>
      <c r="C623" s="68"/>
      <c r="D623" s="51"/>
    </row>
    <row r="624" customFormat="false" ht="15.75" hidden="false" customHeight="true" outlineLevel="0" collapsed="false">
      <c r="A624" s="51"/>
      <c r="B624" s="51"/>
      <c r="C624" s="68"/>
      <c r="D624" s="51"/>
    </row>
    <row r="625" customFormat="false" ht="15.75" hidden="false" customHeight="true" outlineLevel="0" collapsed="false">
      <c r="A625" s="51"/>
      <c r="B625" s="51"/>
      <c r="C625" s="68"/>
      <c r="D625" s="51"/>
    </row>
    <row r="626" customFormat="false" ht="15.75" hidden="false" customHeight="true" outlineLevel="0" collapsed="false">
      <c r="A626" s="51"/>
      <c r="B626" s="51"/>
      <c r="C626" s="68"/>
      <c r="D626" s="51"/>
    </row>
    <row r="627" customFormat="false" ht="15.75" hidden="false" customHeight="true" outlineLevel="0" collapsed="false">
      <c r="A627" s="51"/>
      <c r="B627" s="51"/>
      <c r="C627" s="68"/>
      <c r="D627" s="51"/>
    </row>
    <row r="628" customFormat="false" ht="15.75" hidden="false" customHeight="true" outlineLevel="0" collapsed="false">
      <c r="A628" s="51"/>
      <c r="B628" s="51"/>
      <c r="C628" s="68"/>
      <c r="D628" s="51"/>
    </row>
    <row r="629" customFormat="false" ht="15.75" hidden="false" customHeight="true" outlineLevel="0" collapsed="false">
      <c r="A629" s="51"/>
      <c r="B629" s="51"/>
      <c r="C629" s="68"/>
      <c r="D629" s="51"/>
    </row>
    <row r="630" customFormat="false" ht="15.75" hidden="false" customHeight="true" outlineLevel="0" collapsed="false">
      <c r="A630" s="51"/>
      <c r="B630" s="51"/>
      <c r="C630" s="68"/>
      <c r="D630" s="51"/>
    </row>
    <row r="631" customFormat="false" ht="15.75" hidden="false" customHeight="true" outlineLevel="0" collapsed="false">
      <c r="A631" s="51"/>
      <c r="B631" s="51"/>
      <c r="C631" s="68"/>
      <c r="D631" s="51"/>
    </row>
    <row r="632" customFormat="false" ht="15.75" hidden="false" customHeight="true" outlineLevel="0" collapsed="false">
      <c r="A632" s="51"/>
      <c r="B632" s="51"/>
      <c r="C632" s="68"/>
      <c r="D632" s="51"/>
    </row>
    <row r="633" customFormat="false" ht="15.75" hidden="false" customHeight="true" outlineLevel="0" collapsed="false">
      <c r="A633" s="51"/>
      <c r="B633" s="51"/>
      <c r="C633" s="68"/>
      <c r="D633" s="51"/>
    </row>
    <row r="634" customFormat="false" ht="15.75" hidden="false" customHeight="true" outlineLevel="0" collapsed="false">
      <c r="A634" s="51"/>
      <c r="B634" s="51"/>
      <c r="C634" s="68"/>
      <c r="D634" s="51"/>
    </row>
    <row r="635" customFormat="false" ht="15.75" hidden="false" customHeight="true" outlineLevel="0" collapsed="false">
      <c r="A635" s="51"/>
      <c r="B635" s="51"/>
      <c r="C635" s="68"/>
      <c r="D635" s="51"/>
    </row>
    <row r="636" customFormat="false" ht="15.75" hidden="false" customHeight="true" outlineLevel="0" collapsed="false">
      <c r="A636" s="51"/>
      <c r="B636" s="51"/>
      <c r="C636" s="68"/>
      <c r="D636" s="51"/>
    </row>
    <row r="637" customFormat="false" ht="15.75" hidden="false" customHeight="true" outlineLevel="0" collapsed="false">
      <c r="A637" s="51"/>
      <c r="B637" s="51"/>
      <c r="C637" s="68"/>
      <c r="D637" s="51"/>
    </row>
    <row r="638" customFormat="false" ht="15.75" hidden="false" customHeight="true" outlineLevel="0" collapsed="false">
      <c r="A638" s="51"/>
      <c r="B638" s="51"/>
      <c r="C638" s="68"/>
      <c r="D638" s="51"/>
    </row>
    <row r="639" customFormat="false" ht="15.75" hidden="false" customHeight="true" outlineLevel="0" collapsed="false">
      <c r="A639" s="51"/>
      <c r="B639" s="51"/>
      <c r="C639" s="68"/>
      <c r="D639" s="51"/>
    </row>
    <row r="640" customFormat="false" ht="15.75" hidden="false" customHeight="true" outlineLevel="0" collapsed="false">
      <c r="A640" s="51"/>
      <c r="B640" s="51"/>
      <c r="C640" s="68"/>
      <c r="D640" s="51"/>
    </row>
    <row r="641" customFormat="false" ht="15.75" hidden="false" customHeight="true" outlineLevel="0" collapsed="false">
      <c r="A641" s="51"/>
      <c r="B641" s="51"/>
      <c r="C641" s="68"/>
      <c r="D641" s="51"/>
    </row>
    <row r="642" customFormat="false" ht="15.75" hidden="false" customHeight="true" outlineLevel="0" collapsed="false">
      <c r="A642" s="51"/>
      <c r="B642" s="51"/>
      <c r="C642" s="68"/>
      <c r="D642" s="51"/>
    </row>
    <row r="643" customFormat="false" ht="15.75" hidden="false" customHeight="true" outlineLevel="0" collapsed="false">
      <c r="A643" s="51"/>
      <c r="B643" s="51"/>
      <c r="C643" s="68"/>
      <c r="D643" s="51"/>
    </row>
    <row r="644" customFormat="false" ht="15.75" hidden="false" customHeight="true" outlineLevel="0" collapsed="false">
      <c r="A644" s="51"/>
      <c r="B644" s="51"/>
      <c r="C644" s="68"/>
      <c r="D644" s="51"/>
    </row>
    <row r="645" customFormat="false" ht="15.75" hidden="false" customHeight="true" outlineLevel="0" collapsed="false">
      <c r="A645" s="51"/>
      <c r="B645" s="51"/>
      <c r="C645" s="68"/>
      <c r="D645" s="51"/>
    </row>
    <row r="646" customFormat="false" ht="15.75" hidden="false" customHeight="true" outlineLevel="0" collapsed="false">
      <c r="A646" s="51"/>
      <c r="B646" s="51"/>
      <c r="C646" s="68"/>
      <c r="D646" s="51"/>
    </row>
    <row r="647" customFormat="false" ht="15.75" hidden="false" customHeight="true" outlineLevel="0" collapsed="false">
      <c r="A647" s="51"/>
      <c r="B647" s="51"/>
      <c r="C647" s="68"/>
      <c r="D647" s="51"/>
    </row>
    <row r="648" customFormat="false" ht="15.75" hidden="false" customHeight="true" outlineLevel="0" collapsed="false">
      <c r="A648" s="51"/>
      <c r="B648" s="51"/>
      <c r="C648" s="68"/>
      <c r="D648" s="51"/>
    </row>
    <row r="649" customFormat="false" ht="15.75" hidden="false" customHeight="true" outlineLevel="0" collapsed="false">
      <c r="A649" s="51"/>
      <c r="B649" s="51"/>
      <c r="C649" s="68"/>
      <c r="D649" s="51"/>
    </row>
    <row r="650" customFormat="false" ht="15.75" hidden="false" customHeight="true" outlineLevel="0" collapsed="false">
      <c r="A650" s="51"/>
      <c r="B650" s="51"/>
      <c r="C650" s="68"/>
      <c r="D650" s="51"/>
    </row>
    <row r="651" customFormat="false" ht="15.75" hidden="false" customHeight="true" outlineLevel="0" collapsed="false">
      <c r="A651" s="51"/>
      <c r="B651" s="51"/>
      <c r="C651" s="68"/>
      <c r="D651" s="51"/>
    </row>
    <row r="652" customFormat="false" ht="15.75" hidden="false" customHeight="true" outlineLevel="0" collapsed="false">
      <c r="A652" s="51"/>
      <c r="B652" s="51"/>
      <c r="C652" s="68"/>
      <c r="D652" s="51"/>
    </row>
    <row r="653" customFormat="false" ht="15.75" hidden="false" customHeight="true" outlineLevel="0" collapsed="false">
      <c r="A653" s="51"/>
      <c r="B653" s="51"/>
      <c r="C653" s="68"/>
      <c r="D653" s="51"/>
    </row>
    <row r="654" customFormat="false" ht="15.75" hidden="false" customHeight="true" outlineLevel="0" collapsed="false">
      <c r="A654" s="51"/>
      <c r="B654" s="51"/>
      <c r="C654" s="68"/>
      <c r="D654" s="51"/>
    </row>
    <row r="655" customFormat="false" ht="15.75" hidden="false" customHeight="true" outlineLevel="0" collapsed="false">
      <c r="A655" s="51"/>
      <c r="B655" s="51"/>
      <c r="C655" s="68"/>
      <c r="D655" s="51"/>
    </row>
    <row r="656" customFormat="false" ht="15.75" hidden="false" customHeight="true" outlineLevel="0" collapsed="false">
      <c r="A656" s="51"/>
      <c r="B656" s="51"/>
      <c r="C656" s="68"/>
      <c r="D656" s="51"/>
    </row>
    <row r="657" customFormat="false" ht="15.75" hidden="false" customHeight="true" outlineLevel="0" collapsed="false">
      <c r="A657" s="51"/>
      <c r="B657" s="51"/>
      <c r="C657" s="68"/>
      <c r="D657" s="51"/>
    </row>
    <row r="658" customFormat="false" ht="15.75" hidden="false" customHeight="true" outlineLevel="0" collapsed="false">
      <c r="A658" s="51"/>
      <c r="B658" s="51"/>
      <c r="C658" s="68"/>
      <c r="D658" s="51"/>
    </row>
    <row r="659" customFormat="false" ht="15.75" hidden="false" customHeight="true" outlineLevel="0" collapsed="false">
      <c r="A659" s="51"/>
      <c r="B659" s="51"/>
      <c r="C659" s="68"/>
      <c r="D659" s="51"/>
    </row>
    <row r="660" customFormat="false" ht="15.75" hidden="false" customHeight="true" outlineLevel="0" collapsed="false">
      <c r="A660" s="51"/>
      <c r="B660" s="51"/>
      <c r="C660" s="68"/>
      <c r="D660" s="51"/>
    </row>
    <row r="661" customFormat="false" ht="15.75" hidden="false" customHeight="true" outlineLevel="0" collapsed="false">
      <c r="A661" s="51"/>
      <c r="B661" s="51"/>
      <c r="C661" s="68"/>
      <c r="D661" s="51"/>
    </row>
    <row r="662" customFormat="false" ht="15.75" hidden="false" customHeight="true" outlineLevel="0" collapsed="false">
      <c r="A662" s="51"/>
      <c r="B662" s="51"/>
      <c r="C662" s="68"/>
      <c r="D662" s="51"/>
    </row>
    <row r="663" customFormat="false" ht="15.75" hidden="false" customHeight="true" outlineLevel="0" collapsed="false">
      <c r="A663" s="51"/>
      <c r="B663" s="51"/>
      <c r="C663" s="68"/>
      <c r="D663" s="51"/>
    </row>
    <row r="664" customFormat="false" ht="15.75" hidden="false" customHeight="true" outlineLevel="0" collapsed="false">
      <c r="A664" s="51"/>
      <c r="B664" s="51"/>
      <c r="C664" s="68"/>
      <c r="D664" s="51"/>
    </row>
    <row r="665" customFormat="false" ht="15.75" hidden="false" customHeight="true" outlineLevel="0" collapsed="false">
      <c r="A665" s="51"/>
      <c r="B665" s="51"/>
      <c r="C665" s="68"/>
      <c r="D665" s="51"/>
    </row>
    <row r="666" customFormat="false" ht="15.75" hidden="false" customHeight="true" outlineLevel="0" collapsed="false">
      <c r="A666" s="51"/>
      <c r="B666" s="51"/>
      <c r="C666" s="68"/>
      <c r="D666" s="51"/>
    </row>
    <row r="667" customFormat="false" ht="15.75" hidden="false" customHeight="true" outlineLevel="0" collapsed="false">
      <c r="A667" s="51"/>
      <c r="B667" s="51"/>
      <c r="C667" s="68"/>
      <c r="D667" s="51"/>
    </row>
    <row r="668" customFormat="false" ht="15.75" hidden="false" customHeight="true" outlineLevel="0" collapsed="false">
      <c r="A668" s="51"/>
      <c r="B668" s="51"/>
      <c r="C668" s="68"/>
      <c r="D668" s="51"/>
    </row>
    <row r="669" customFormat="false" ht="15.75" hidden="false" customHeight="true" outlineLevel="0" collapsed="false">
      <c r="A669" s="51"/>
      <c r="B669" s="51"/>
      <c r="C669" s="68"/>
      <c r="D669" s="51"/>
    </row>
    <row r="670" customFormat="false" ht="15.75" hidden="false" customHeight="true" outlineLevel="0" collapsed="false">
      <c r="A670" s="51"/>
      <c r="B670" s="51"/>
      <c r="C670" s="68"/>
      <c r="D670" s="51"/>
    </row>
    <row r="671" customFormat="false" ht="15.75" hidden="false" customHeight="true" outlineLevel="0" collapsed="false">
      <c r="A671" s="51"/>
      <c r="B671" s="51"/>
      <c r="C671" s="68"/>
      <c r="D671" s="51"/>
    </row>
    <row r="672" customFormat="false" ht="15.75" hidden="false" customHeight="true" outlineLevel="0" collapsed="false">
      <c r="A672" s="51"/>
      <c r="B672" s="51"/>
      <c r="C672" s="68"/>
      <c r="D672" s="51"/>
    </row>
    <row r="673" customFormat="false" ht="15.75" hidden="false" customHeight="true" outlineLevel="0" collapsed="false">
      <c r="A673" s="51"/>
      <c r="B673" s="51"/>
      <c r="C673" s="68"/>
      <c r="D673" s="51"/>
    </row>
    <row r="674" customFormat="false" ht="15.75" hidden="false" customHeight="true" outlineLevel="0" collapsed="false">
      <c r="A674" s="51"/>
      <c r="B674" s="51"/>
      <c r="C674" s="68"/>
      <c r="D674" s="51"/>
    </row>
    <row r="675" customFormat="false" ht="15.75" hidden="false" customHeight="true" outlineLevel="0" collapsed="false">
      <c r="A675" s="51"/>
      <c r="B675" s="51"/>
      <c r="C675" s="68"/>
      <c r="D675" s="51"/>
    </row>
    <row r="676" customFormat="false" ht="15.75" hidden="false" customHeight="true" outlineLevel="0" collapsed="false">
      <c r="A676" s="51"/>
      <c r="B676" s="51"/>
      <c r="C676" s="68"/>
      <c r="D676" s="51"/>
    </row>
    <row r="677" customFormat="false" ht="15.75" hidden="false" customHeight="true" outlineLevel="0" collapsed="false">
      <c r="A677" s="51"/>
      <c r="B677" s="51"/>
      <c r="C677" s="68"/>
      <c r="D677" s="51"/>
    </row>
    <row r="678" customFormat="false" ht="15.75" hidden="false" customHeight="true" outlineLevel="0" collapsed="false">
      <c r="A678" s="51"/>
      <c r="B678" s="51"/>
      <c r="C678" s="68"/>
      <c r="D678" s="51"/>
    </row>
    <row r="679" customFormat="false" ht="15.75" hidden="false" customHeight="true" outlineLevel="0" collapsed="false">
      <c r="A679" s="51"/>
      <c r="B679" s="51"/>
      <c r="C679" s="68"/>
      <c r="D679" s="51"/>
    </row>
    <row r="680" customFormat="false" ht="15.75" hidden="false" customHeight="true" outlineLevel="0" collapsed="false">
      <c r="A680" s="51"/>
      <c r="B680" s="51"/>
      <c r="C680" s="68"/>
      <c r="D680" s="51"/>
    </row>
    <row r="681" customFormat="false" ht="15.75" hidden="false" customHeight="true" outlineLevel="0" collapsed="false">
      <c r="A681" s="51"/>
      <c r="B681" s="51"/>
      <c r="C681" s="68"/>
      <c r="D681" s="51"/>
    </row>
    <row r="682" customFormat="false" ht="15.75" hidden="false" customHeight="true" outlineLevel="0" collapsed="false">
      <c r="A682" s="51"/>
      <c r="B682" s="51"/>
      <c r="C682" s="68"/>
      <c r="D682" s="51"/>
    </row>
    <row r="683" customFormat="false" ht="15.75" hidden="false" customHeight="true" outlineLevel="0" collapsed="false">
      <c r="A683" s="51"/>
      <c r="B683" s="51"/>
      <c r="C683" s="68"/>
      <c r="D683" s="51"/>
    </row>
    <row r="684" customFormat="false" ht="15.75" hidden="false" customHeight="true" outlineLevel="0" collapsed="false">
      <c r="A684" s="51"/>
      <c r="B684" s="51"/>
      <c r="C684" s="68"/>
      <c r="D684" s="51"/>
    </row>
    <row r="685" customFormat="false" ht="15.75" hidden="false" customHeight="true" outlineLevel="0" collapsed="false">
      <c r="A685" s="51"/>
      <c r="B685" s="51"/>
      <c r="C685" s="68"/>
      <c r="D685" s="51"/>
    </row>
    <row r="686" customFormat="false" ht="15.75" hidden="false" customHeight="true" outlineLevel="0" collapsed="false">
      <c r="A686" s="51"/>
      <c r="B686" s="51"/>
      <c r="C686" s="68"/>
      <c r="D686" s="51"/>
    </row>
    <row r="687" customFormat="false" ht="15.75" hidden="false" customHeight="true" outlineLevel="0" collapsed="false">
      <c r="A687" s="51"/>
      <c r="B687" s="51"/>
      <c r="C687" s="68"/>
      <c r="D687" s="51"/>
    </row>
    <row r="688" customFormat="false" ht="15.75" hidden="false" customHeight="true" outlineLevel="0" collapsed="false">
      <c r="A688" s="51"/>
      <c r="B688" s="51"/>
      <c r="C688" s="68"/>
      <c r="D688" s="51"/>
    </row>
    <row r="689" customFormat="false" ht="15.75" hidden="false" customHeight="true" outlineLevel="0" collapsed="false">
      <c r="A689" s="51"/>
      <c r="B689" s="51"/>
      <c r="C689" s="68"/>
      <c r="D689" s="51"/>
    </row>
    <row r="690" customFormat="false" ht="15.75" hidden="false" customHeight="true" outlineLevel="0" collapsed="false">
      <c r="A690" s="51"/>
      <c r="B690" s="51"/>
      <c r="C690" s="68"/>
      <c r="D690" s="51"/>
    </row>
    <row r="691" customFormat="false" ht="15.75" hidden="false" customHeight="true" outlineLevel="0" collapsed="false">
      <c r="A691" s="51"/>
      <c r="B691" s="51"/>
      <c r="C691" s="68"/>
      <c r="D691" s="51"/>
    </row>
    <row r="692" customFormat="false" ht="15.75" hidden="false" customHeight="true" outlineLevel="0" collapsed="false">
      <c r="A692" s="51"/>
      <c r="B692" s="51"/>
      <c r="C692" s="68"/>
      <c r="D692" s="51"/>
    </row>
    <row r="693" customFormat="false" ht="15.75" hidden="false" customHeight="true" outlineLevel="0" collapsed="false">
      <c r="A693" s="51"/>
      <c r="B693" s="51"/>
      <c r="C693" s="68"/>
      <c r="D693" s="51"/>
    </row>
    <row r="694" customFormat="false" ht="15.75" hidden="false" customHeight="true" outlineLevel="0" collapsed="false">
      <c r="A694" s="51"/>
      <c r="B694" s="51"/>
      <c r="C694" s="68"/>
      <c r="D694" s="51"/>
    </row>
    <row r="695" customFormat="false" ht="15.75" hidden="false" customHeight="true" outlineLevel="0" collapsed="false">
      <c r="A695" s="51"/>
      <c r="B695" s="51"/>
      <c r="C695" s="68"/>
      <c r="D695" s="51"/>
    </row>
    <row r="696" customFormat="false" ht="15.75" hidden="false" customHeight="true" outlineLevel="0" collapsed="false">
      <c r="A696" s="51"/>
      <c r="B696" s="51"/>
      <c r="C696" s="68"/>
      <c r="D696" s="51"/>
    </row>
    <row r="697" customFormat="false" ht="15.75" hidden="false" customHeight="true" outlineLevel="0" collapsed="false">
      <c r="A697" s="51"/>
      <c r="B697" s="51"/>
      <c r="C697" s="68"/>
      <c r="D697" s="51"/>
    </row>
    <row r="698" customFormat="false" ht="15.75" hidden="false" customHeight="true" outlineLevel="0" collapsed="false">
      <c r="A698" s="51"/>
      <c r="B698" s="51"/>
      <c r="C698" s="68"/>
      <c r="D698" s="51"/>
    </row>
    <row r="699" customFormat="false" ht="15.75" hidden="false" customHeight="true" outlineLevel="0" collapsed="false">
      <c r="A699" s="51"/>
      <c r="B699" s="51"/>
      <c r="C699" s="68"/>
      <c r="D699" s="51"/>
    </row>
    <row r="700" customFormat="false" ht="15.75" hidden="false" customHeight="true" outlineLevel="0" collapsed="false">
      <c r="A700" s="51"/>
      <c r="B700" s="51"/>
      <c r="C700" s="68"/>
      <c r="D700" s="51"/>
    </row>
    <row r="701" customFormat="false" ht="15.75" hidden="false" customHeight="true" outlineLevel="0" collapsed="false">
      <c r="A701" s="51"/>
      <c r="B701" s="51"/>
      <c r="C701" s="68"/>
      <c r="D701" s="51"/>
    </row>
    <row r="702" customFormat="false" ht="15.75" hidden="false" customHeight="true" outlineLevel="0" collapsed="false">
      <c r="A702" s="51"/>
      <c r="B702" s="51"/>
      <c r="C702" s="68"/>
      <c r="D702" s="51"/>
    </row>
    <row r="703" customFormat="false" ht="15.75" hidden="false" customHeight="true" outlineLevel="0" collapsed="false">
      <c r="A703" s="51"/>
      <c r="B703" s="51"/>
      <c r="C703" s="68"/>
      <c r="D703" s="51"/>
    </row>
    <row r="704" customFormat="false" ht="15.75" hidden="false" customHeight="true" outlineLevel="0" collapsed="false">
      <c r="A704" s="51"/>
      <c r="B704" s="51"/>
      <c r="C704" s="68"/>
      <c r="D704" s="51"/>
    </row>
    <row r="705" customFormat="false" ht="15.75" hidden="false" customHeight="true" outlineLevel="0" collapsed="false">
      <c r="A705" s="51"/>
      <c r="B705" s="51"/>
      <c r="C705" s="68"/>
      <c r="D705" s="51"/>
    </row>
    <row r="706" customFormat="false" ht="15.75" hidden="false" customHeight="true" outlineLevel="0" collapsed="false">
      <c r="A706" s="51"/>
      <c r="B706" s="51"/>
      <c r="C706" s="68"/>
      <c r="D706" s="51"/>
    </row>
    <row r="707" customFormat="false" ht="15.75" hidden="false" customHeight="true" outlineLevel="0" collapsed="false">
      <c r="A707" s="51"/>
      <c r="B707" s="51"/>
      <c r="C707" s="68"/>
      <c r="D707" s="51"/>
    </row>
    <row r="708" customFormat="false" ht="15.75" hidden="false" customHeight="true" outlineLevel="0" collapsed="false">
      <c r="A708" s="51"/>
      <c r="B708" s="51"/>
      <c r="C708" s="68"/>
      <c r="D708" s="51"/>
    </row>
    <row r="709" customFormat="false" ht="15.75" hidden="false" customHeight="true" outlineLevel="0" collapsed="false">
      <c r="A709" s="51"/>
      <c r="B709" s="51"/>
      <c r="C709" s="68"/>
      <c r="D709" s="51"/>
    </row>
    <row r="710" customFormat="false" ht="15.75" hidden="false" customHeight="true" outlineLevel="0" collapsed="false">
      <c r="A710" s="51"/>
      <c r="B710" s="51"/>
      <c r="C710" s="68"/>
      <c r="D710" s="51"/>
    </row>
    <row r="711" customFormat="false" ht="15.75" hidden="false" customHeight="true" outlineLevel="0" collapsed="false">
      <c r="A711" s="51"/>
      <c r="B711" s="51"/>
      <c r="C711" s="68"/>
      <c r="D711" s="51"/>
    </row>
    <row r="712" customFormat="false" ht="15.75" hidden="false" customHeight="true" outlineLevel="0" collapsed="false">
      <c r="A712" s="51"/>
      <c r="B712" s="51"/>
      <c r="C712" s="68"/>
      <c r="D712" s="51"/>
    </row>
    <row r="713" customFormat="false" ht="15.75" hidden="false" customHeight="true" outlineLevel="0" collapsed="false">
      <c r="A713" s="51"/>
      <c r="B713" s="51"/>
      <c r="C713" s="68"/>
      <c r="D713" s="51"/>
    </row>
    <row r="714" customFormat="false" ht="15.75" hidden="false" customHeight="true" outlineLevel="0" collapsed="false">
      <c r="A714" s="51"/>
      <c r="B714" s="51"/>
      <c r="C714" s="68"/>
      <c r="D714" s="51"/>
    </row>
    <row r="715" customFormat="false" ht="15.75" hidden="false" customHeight="true" outlineLevel="0" collapsed="false">
      <c r="A715" s="51"/>
      <c r="B715" s="51"/>
      <c r="C715" s="68"/>
      <c r="D715" s="51"/>
    </row>
    <row r="716" customFormat="false" ht="15.75" hidden="false" customHeight="true" outlineLevel="0" collapsed="false">
      <c r="A716" s="51"/>
      <c r="B716" s="51"/>
      <c r="C716" s="68"/>
      <c r="D716" s="51"/>
    </row>
    <row r="717" customFormat="false" ht="15.75" hidden="false" customHeight="true" outlineLevel="0" collapsed="false">
      <c r="A717" s="51"/>
      <c r="B717" s="51"/>
      <c r="C717" s="68"/>
      <c r="D717" s="51"/>
    </row>
    <row r="718" customFormat="false" ht="15.75" hidden="false" customHeight="true" outlineLevel="0" collapsed="false">
      <c r="A718" s="51"/>
      <c r="B718" s="51"/>
      <c r="C718" s="68"/>
      <c r="D718" s="51"/>
    </row>
    <row r="719" customFormat="false" ht="15.75" hidden="false" customHeight="true" outlineLevel="0" collapsed="false">
      <c r="A719" s="51"/>
      <c r="B719" s="51"/>
      <c r="C719" s="68"/>
      <c r="D719" s="51"/>
    </row>
    <row r="720" customFormat="false" ht="15.75" hidden="false" customHeight="true" outlineLevel="0" collapsed="false">
      <c r="A720" s="51"/>
      <c r="B720" s="51"/>
      <c r="C720" s="68"/>
      <c r="D720" s="51"/>
    </row>
    <row r="721" customFormat="false" ht="15.75" hidden="false" customHeight="true" outlineLevel="0" collapsed="false">
      <c r="A721" s="51"/>
      <c r="B721" s="51"/>
      <c r="C721" s="68"/>
      <c r="D721" s="51"/>
    </row>
    <row r="722" customFormat="false" ht="15.75" hidden="false" customHeight="true" outlineLevel="0" collapsed="false">
      <c r="A722" s="51"/>
      <c r="B722" s="51"/>
      <c r="C722" s="68"/>
      <c r="D722" s="51"/>
    </row>
    <row r="723" customFormat="false" ht="15.75" hidden="false" customHeight="true" outlineLevel="0" collapsed="false">
      <c r="A723" s="51"/>
      <c r="B723" s="51"/>
      <c r="C723" s="68"/>
      <c r="D723" s="51"/>
    </row>
    <row r="724" customFormat="false" ht="15.75" hidden="false" customHeight="true" outlineLevel="0" collapsed="false">
      <c r="A724" s="51"/>
      <c r="B724" s="51"/>
      <c r="C724" s="68"/>
      <c r="D724" s="51"/>
    </row>
    <row r="725" customFormat="false" ht="15.75" hidden="false" customHeight="true" outlineLevel="0" collapsed="false">
      <c r="A725" s="51"/>
      <c r="B725" s="51"/>
      <c r="C725" s="68"/>
      <c r="D725" s="51"/>
    </row>
    <row r="726" customFormat="false" ht="15.75" hidden="false" customHeight="true" outlineLevel="0" collapsed="false">
      <c r="A726" s="51"/>
      <c r="B726" s="51"/>
      <c r="C726" s="68"/>
      <c r="D726" s="51"/>
    </row>
    <row r="727" customFormat="false" ht="15.75" hidden="false" customHeight="true" outlineLevel="0" collapsed="false">
      <c r="A727" s="51"/>
      <c r="B727" s="51"/>
      <c r="C727" s="68"/>
      <c r="D727" s="51"/>
    </row>
    <row r="728" customFormat="false" ht="15.75" hidden="false" customHeight="true" outlineLevel="0" collapsed="false">
      <c r="A728" s="51"/>
      <c r="B728" s="51"/>
      <c r="C728" s="68"/>
      <c r="D728" s="51"/>
    </row>
    <row r="729" customFormat="false" ht="15.75" hidden="false" customHeight="true" outlineLevel="0" collapsed="false">
      <c r="A729" s="51"/>
      <c r="B729" s="51"/>
      <c r="C729" s="68"/>
      <c r="D729" s="51"/>
    </row>
    <row r="730" customFormat="false" ht="15.75" hidden="false" customHeight="true" outlineLevel="0" collapsed="false">
      <c r="A730" s="51"/>
      <c r="B730" s="51"/>
      <c r="C730" s="68"/>
      <c r="D730" s="51"/>
    </row>
    <row r="731" customFormat="false" ht="15.75" hidden="false" customHeight="true" outlineLevel="0" collapsed="false">
      <c r="A731" s="51"/>
      <c r="B731" s="51"/>
      <c r="C731" s="68"/>
      <c r="D731" s="51"/>
    </row>
    <row r="732" customFormat="false" ht="15.75" hidden="false" customHeight="true" outlineLevel="0" collapsed="false">
      <c r="A732" s="51"/>
      <c r="B732" s="51"/>
      <c r="C732" s="68"/>
      <c r="D732" s="51"/>
    </row>
    <row r="733" customFormat="false" ht="15.75" hidden="false" customHeight="true" outlineLevel="0" collapsed="false">
      <c r="A733" s="51"/>
      <c r="B733" s="51"/>
      <c r="C733" s="68"/>
      <c r="D733" s="51"/>
    </row>
    <row r="734" customFormat="false" ht="15.75" hidden="false" customHeight="true" outlineLevel="0" collapsed="false">
      <c r="A734" s="51"/>
      <c r="B734" s="51"/>
      <c r="C734" s="68"/>
      <c r="D734" s="51"/>
    </row>
    <row r="735" customFormat="false" ht="15.75" hidden="false" customHeight="true" outlineLevel="0" collapsed="false">
      <c r="A735" s="51"/>
      <c r="B735" s="51"/>
      <c r="C735" s="68"/>
      <c r="D735" s="51"/>
    </row>
    <row r="736" customFormat="false" ht="15.75" hidden="false" customHeight="true" outlineLevel="0" collapsed="false">
      <c r="A736" s="51"/>
      <c r="B736" s="51"/>
      <c r="C736" s="68"/>
      <c r="D736" s="51"/>
    </row>
    <row r="737" customFormat="false" ht="15.75" hidden="false" customHeight="true" outlineLevel="0" collapsed="false">
      <c r="A737" s="51"/>
      <c r="B737" s="51"/>
      <c r="C737" s="68"/>
      <c r="D737" s="51"/>
    </row>
    <row r="738" customFormat="false" ht="15.75" hidden="false" customHeight="true" outlineLevel="0" collapsed="false">
      <c r="A738" s="51"/>
      <c r="B738" s="51"/>
      <c r="C738" s="68"/>
      <c r="D738" s="51"/>
    </row>
    <row r="739" customFormat="false" ht="15.75" hidden="false" customHeight="true" outlineLevel="0" collapsed="false">
      <c r="A739" s="51"/>
      <c r="B739" s="51"/>
      <c r="C739" s="68"/>
      <c r="D739" s="51"/>
    </row>
    <row r="740" customFormat="false" ht="15.75" hidden="false" customHeight="true" outlineLevel="0" collapsed="false">
      <c r="A740" s="51"/>
      <c r="B740" s="51"/>
      <c r="C740" s="68"/>
      <c r="D740" s="51"/>
    </row>
    <row r="741" customFormat="false" ht="15.75" hidden="false" customHeight="true" outlineLevel="0" collapsed="false">
      <c r="A741" s="51"/>
      <c r="B741" s="51"/>
      <c r="C741" s="68"/>
      <c r="D741" s="51"/>
    </row>
    <row r="742" customFormat="false" ht="15.75" hidden="false" customHeight="true" outlineLevel="0" collapsed="false">
      <c r="A742" s="51"/>
      <c r="B742" s="51"/>
      <c r="C742" s="68"/>
      <c r="D742" s="51"/>
    </row>
    <row r="743" customFormat="false" ht="15.75" hidden="false" customHeight="true" outlineLevel="0" collapsed="false">
      <c r="A743" s="51"/>
      <c r="B743" s="51"/>
      <c r="C743" s="68"/>
      <c r="D743" s="51"/>
    </row>
    <row r="744" customFormat="false" ht="15.75" hidden="false" customHeight="true" outlineLevel="0" collapsed="false">
      <c r="A744" s="51"/>
      <c r="B744" s="51"/>
      <c r="C744" s="68"/>
      <c r="D744" s="51"/>
    </row>
    <row r="745" customFormat="false" ht="15.75" hidden="false" customHeight="true" outlineLevel="0" collapsed="false">
      <c r="A745" s="51"/>
      <c r="B745" s="51"/>
      <c r="C745" s="68"/>
      <c r="D745" s="51"/>
    </row>
    <row r="746" customFormat="false" ht="15.75" hidden="false" customHeight="true" outlineLevel="0" collapsed="false">
      <c r="A746" s="51"/>
      <c r="B746" s="51"/>
      <c r="C746" s="68"/>
      <c r="D746" s="51"/>
    </row>
    <row r="747" customFormat="false" ht="15.75" hidden="false" customHeight="true" outlineLevel="0" collapsed="false">
      <c r="A747" s="51"/>
      <c r="B747" s="51"/>
      <c r="C747" s="68"/>
      <c r="D747" s="51"/>
    </row>
    <row r="748" customFormat="false" ht="15.75" hidden="false" customHeight="true" outlineLevel="0" collapsed="false">
      <c r="A748" s="51"/>
      <c r="B748" s="51"/>
      <c r="C748" s="68"/>
      <c r="D748" s="51"/>
    </row>
    <row r="749" customFormat="false" ht="15.75" hidden="false" customHeight="true" outlineLevel="0" collapsed="false">
      <c r="A749" s="51"/>
      <c r="B749" s="51"/>
      <c r="C749" s="68"/>
      <c r="D749" s="51"/>
    </row>
    <row r="750" customFormat="false" ht="15.75" hidden="false" customHeight="true" outlineLevel="0" collapsed="false">
      <c r="A750" s="51"/>
      <c r="B750" s="51"/>
      <c r="C750" s="68"/>
      <c r="D750" s="51"/>
    </row>
    <row r="751" customFormat="false" ht="15.75" hidden="false" customHeight="true" outlineLevel="0" collapsed="false">
      <c r="A751" s="51"/>
      <c r="B751" s="51"/>
      <c r="C751" s="68"/>
      <c r="D751" s="51"/>
    </row>
    <row r="752" customFormat="false" ht="15.75" hidden="false" customHeight="true" outlineLevel="0" collapsed="false">
      <c r="A752" s="51"/>
      <c r="B752" s="51"/>
      <c r="C752" s="68"/>
      <c r="D752" s="51"/>
    </row>
    <row r="753" customFormat="false" ht="15.75" hidden="false" customHeight="true" outlineLevel="0" collapsed="false">
      <c r="A753" s="51"/>
      <c r="B753" s="51"/>
      <c r="C753" s="68"/>
      <c r="D753" s="51"/>
    </row>
    <row r="754" customFormat="false" ht="15.75" hidden="false" customHeight="true" outlineLevel="0" collapsed="false">
      <c r="A754" s="51"/>
      <c r="B754" s="51"/>
      <c r="C754" s="68"/>
      <c r="D754" s="51"/>
    </row>
    <row r="755" customFormat="false" ht="15.75" hidden="false" customHeight="true" outlineLevel="0" collapsed="false">
      <c r="A755" s="51"/>
      <c r="B755" s="51"/>
      <c r="C755" s="68"/>
      <c r="D755" s="51"/>
    </row>
    <row r="756" customFormat="false" ht="15.75" hidden="false" customHeight="true" outlineLevel="0" collapsed="false">
      <c r="A756" s="51"/>
      <c r="B756" s="51"/>
      <c r="C756" s="68"/>
      <c r="D756" s="51"/>
    </row>
    <row r="757" customFormat="false" ht="15.75" hidden="false" customHeight="true" outlineLevel="0" collapsed="false">
      <c r="A757" s="51"/>
      <c r="B757" s="51"/>
      <c r="C757" s="68"/>
      <c r="D757" s="51"/>
    </row>
    <row r="758" customFormat="false" ht="15.75" hidden="false" customHeight="true" outlineLevel="0" collapsed="false">
      <c r="A758" s="51"/>
      <c r="B758" s="51"/>
      <c r="C758" s="68"/>
      <c r="D758" s="51"/>
    </row>
    <row r="759" customFormat="false" ht="15.75" hidden="false" customHeight="true" outlineLevel="0" collapsed="false">
      <c r="A759" s="51"/>
      <c r="B759" s="51"/>
      <c r="C759" s="68"/>
      <c r="D759" s="51"/>
    </row>
    <row r="760" customFormat="false" ht="15.75" hidden="false" customHeight="true" outlineLevel="0" collapsed="false">
      <c r="A760" s="51"/>
      <c r="B760" s="51"/>
      <c r="C760" s="68"/>
      <c r="D760" s="51"/>
    </row>
    <row r="761" customFormat="false" ht="15.75" hidden="false" customHeight="true" outlineLevel="0" collapsed="false">
      <c r="A761" s="51"/>
      <c r="B761" s="51"/>
      <c r="C761" s="68"/>
      <c r="D761" s="51"/>
    </row>
    <row r="762" customFormat="false" ht="15.75" hidden="false" customHeight="true" outlineLevel="0" collapsed="false">
      <c r="A762" s="51"/>
      <c r="B762" s="51"/>
      <c r="C762" s="68"/>
      <c r="D762" s="51"/>
    </row>
    <row r="763" customFormat="false" ht="15.75" hidden="false" customHeight="true" outlineLevel="0" collapsed="false">
      <c r="A763" s="51"/>
      <c r="B763" s="51"/>
      <c r="C763" s="68"/>
      <c r="D763" s="51"/>
    </row>
    <row r="764" customFormat="false" ht="15.75" hidden="false" customHeight="true" outlineLevel="0" collapsed="false">
      <c r="A764" s="51"/>
      <c r="B764" s="51"/>
      <c r="C764" s="68"/>
      <c r="D764" s="51"/>
    </row>
    <row r="765" customFormat="false" ht="15.75" hidden="false" customHeight="true" outlineLevel="0" collapsed="false">
      <c r="A765" s="51"/>
      <c r="B765" s="51"/>
      <c r="C765" s="68"/>
      <c r="D765" s="51"/>
    </row>
    <row r="766" customFormat="false" ht="15.75" hidden="false" customHeight="true" outlineLevel="0" collapsed="false">
      <c r="A766" s="51"/>
      <c r="B766" s="51"/>
      <c r="C766" s="68"/>
      <c r="D766" s="51"/>
    </row>
    <row r="767" customFormat="false" ht="15.75" hidden="false" customHeight="true" outlineLevel="0" collapsed="false">
      <c r="A767" s="51"/>
      <c r="B767" s="51"/>
      <c r="C767" s="68"/>
      <c r="D767" s="51"/>
    </row>
    <row r="768" customFormat="false" ht="15.75" hidden="false" customHeight="true" outlineLevel="0" collapsed="false">
      <c r="A768" s="51"/>
      <c r="B768" s="51"/>
      <c r="C768" s="68"/>
      <c r="D768" s="51"/>
    </row>
    <row r="769" customFormat="false" ht="15.75" hidden="false" customHeight="true" outlineLevel="0" collapsed="false">
      <c r="A769" s="51"/>
      <c r="B769" s="51"/>
      <c r="C769" s="68"/>
      <c r="D769" s="51"/>
    </row>
    <row r="770" customFormat="false" ht="15.75" hidden="false" customHeight="true" outlineLevel="0" collapsed="false">
      <c r="A770" s="51"/>
      <c r="B770" s="51"/>
      <c r="C770" s="68"/>
      <c r="D770" s="51"/>
    </row>
    <row r="771" customFormat="false" ht="15.75" hidden="false" customHeight="true" outlineLevel="0" collapsed="false">
      <c r="A771" s="51"/>
      <c r="B771" s="51"/>
      <c r="C771" s="68"/>
      <c r="D771" s="51"/>
    </row>
    <row r="772" customFormat="false" ht="15.75" hidden="false" customHeight="true" outlineLevel="0" collapsed="false">
      <c r="A772" s="51"/>
      <c r="B772" s="51"/>
      <c r="C772" s="68"/>
      <c r="D772" s="51"/>
    </row>
    <row r="773" customFormat="false" ht="15.75" hidden="false" customHeight="true" outlineLevel="0" collapsed="false">
      <c r="A773" s="51"/>
      <c r="B773" s="51"/>
      <c r="C773" s="68"/>
      <c r="D773" s="51"/>
    </row>
    <row r="774" customFormat="false" ht="15.75" hidden="false" customHeight="true" outlineLevel="0" collapsed="false">
      <c r="A774" s="51"/>
      <c r="B774" s="51"/>
      <c r="C774" s="68"/>
      <c r="D774" s="51"/>
    </row>
    <row r="775" customFormat="false" ht="15.75" hidden="false" customHeight="true" outlineLevel="0" collapsed="false">
      <c r="A775" s="51"/>
      <c r="B775" s="51"/>
      <c r="C775" s="68"/>
      <c r="D775" s="51"/>
    </row>
    <row r="776" customFormat="false" ht="15.75" hidden="false" customHeight="true" outlineLevel="0" collapsed="false">
      <c r="A776" s="51"/>
      <c r="B776" s="51"/>
      <c r="C776" s="68"/>
      <c r="D776" s="51"/>
    </row>
    <row r="777" customFormat="false" ht="15.75" hidden="false" customHeight="true" outlineLevel="0" collapsed="false">
      <c r="A777" s="51"/>
      <c r="B777" s="51"/>
      <c r="C777" s="68"/>
      <c r="D777" s="51"/>
    </row>
    <row r="778" customFormat="false" ht="15.75" hidden="false" customHeight="true" outlineLevel="0" collapsed="false">
      <c r="A778" s="51"/>
      <c r="B778" s="51"/>
      <c r="C778" s="68"/>
      <c r="D778" s="51"/>
    </row>
    <row r="779" customFormat="false" ht="15.75" hidden="false" customHeight="true" outlineLevel="0" collapsed="false">
      <c r="A779" s="51"/>
      <c r="B779" s="51"/>
      <c r="C779" s="68"/>
      <c r="D779" s="51"/>
    </row>
    <row r="780" customFormat="false" ht="15.75" hidden="false" customHeight="true" outlineLevel="0" collapsed="false">
      <c r="A780" s="51"/>
      <c r="B780" s="51"/>
      <c r="C780" s="68"/>
      <c r="D780" s="51"/>
    </row>
    <row r="781" customFormat="false" ht="15.75" hidden="false" customHeight="true" outlineLevel="0" collapsed="false">
      <c r="A781" s="51"/>
      <c r="B781" s="51"/>
      <c r="C781" s="68"/>
      <c r="D781" s="51"/>
    </row>
    <row r="782" customFormat="false" ht="15.75" hidden="false" customHeight="true" outlineLevel="0" collapsed="false">
      <c r="A782" s="51"/>
      <c r="B782" s="51"/>
      <c r="C782" s="68"/>
      <c r="D782" s="51"/>
    </row>
    <row r="783" customFormat="false" ht="15.75" hidden="false" customHeight="true" outlineLevel="0" collapsed="false">
      <c r="A783" s="51"/>
      <c r="B783" s="51"/>
      <c r="C783" s="68"/>
      <c r="D783" s="51"/>
    </row>
    <row r="784" customFormat="false" ht="15.75" hidden="false" customHeight="true" outlineLevel="0" collapsed="false">
      <c r="A784" s="51"/>
      <c r="B784" s="51"/>
      <c r="C784" s="68"/>
      <c r="D784" s="51"/>
    </row>
    <row r="785" customFormat="false" ht="15.75" hidden="false" customHeight="true" outlineLevel="0" collapsed="false">
      <c r="A785" s="51"/>
      <c r="B785" s="51"/>
      <c r="C785" s="68"/>
      <c r="D785" s="51"/>
    </row>
    <row r="786" customFormat="false" ht="15.75" hidden="false" customHeight="true" outlineLevel="0" collapsed="false">
      <c r="A786" s="51"/>
      <c r="B786" s="51"/>
      <c r="C786" s="68"/>
      <c r="D786" s="51"/>
    </row>
    <row r="787" customFormat="false" ht="15.75" hidden="false" customHeight="true" outlineLevel="0" collapsed="false">
      <c r="A787" s="51"/>
      <c r="B787" s="51"/>
      <c r="C787" s="68"/>
      <c r="D787" s="51"/>
    </row>
    <row r="788" customFormat="false" ht="15.75" hidden="false" customHeight="true" outlineLevel="0" collapsed="false">
      <c r="A788" s="51"/>
      <c r="B788" s="51"/>
      <c r="C788" s="68"/>
      <c r="D788" s="51"/>
    </row>
    <row r="789" customFormat="false" ht="15.75" hidden="false" customHeight="true" outlineLevel="0" collapsed="false">
      <c r="A789" s="51"/>
      <c r="B789" s="51"/>
      <c r="C789" s="68"/>
      <c r="D789" s="51"/>
    </row>
    <row r="790" customFormat="false" ht="15.75" hidden="false" customHeight="true" outlineLevel="0" collapsed="false">
      <c r="A790" s="51"/>
      <c r="B790" s="51"/>
      <c r="C790" s="68"/>
      <c r="D790" s="51"/>
    </row>
    <row r="791" customFormat="false" ht="15.75" hidden="false" customHeight="true" outlineLevel="0" collapsed="false">
      <c r="A791" s="51"/>
      <c r="B791" s="51"/>
      <c r="C791" s="68"/>
      <c r="D791" s="51"/>
    </row>
    <row r="792" customFormat="false" ht="15.75" hidden="false" customHeight="true" outlineLevel="0" collapsed="false">
      <c r="A792" s="51"/>
      <c r="B792" s="51"/>
      <c r="C792" s="68"/>
      <c r="D792" s="51"/>
    </row>
    <row r="793" customFormat="false" ht="15.75" hidden="false" customHeight="true" outlineLevel="0" collapsed="false">
      <c r="A793" s="51"/>
      <c r="B793" s="51"/>
      <c r="C793" s="68"/>
      <c r="D793" s="51"/>
    </row>
    <row r="794" customFormat="false" ht="15.75" hidden="false" customHeight="true" outlineLevel="0" collapsed="false">
      <c r="A794" s="51"/>
      <c r="B794" s="51"/>
      <c r="C794" s="68"/>
      <c r="D794" s="51"/>
    </row>
    <row r="795" customFormat="false" ht="15.75" hidden="false" customHeight="true" outlineLevel="0" collapsed="false">
      <c r="A795" s="51"/>
      <c r="B795" s="51"/>
      <c r="C795" s="68"/>
      <c r="D795" s="51"/>
    </row>
    <row r="796" customFormat="false" ht="15.75" hidden="false" customHeight="true" outlineLevel="0" collapsed="false">
      <c r="A796" s="51"/>
      <c r="B796" s="51"/>
      <c r="C796" s="68"/>
      <c r="D796" s="51"/>
    </row>
    <row r="797" customFormat="false" ht="15.75" hidden="false" customHeight="true" outlineLevel="0" collapsed="false">
      <c r="A797" s="51"/>
      <c r="B797" s="51"/>
      <c r="C797" s="68"/>
      <c r="D797" s="51"/>
    </row>
    <row r="798" customFormat="false" ht="15.75" hidden="false" customHeight="true" outlineLevel="0" collapsed="false">
      <c r="A798" s="51"/>
      <c r="B798" s="51"/>
      <c r="C798" s="68"/>
      <c r="D798" s="51"/>
    </row>
    <row r="799" customFormat="false" ht="15.75" hidden="false" customHeight="true" outlineLevel="0" collapsed="false">
      <c r="A799" s="51"/>
      <c r="B799" s="51"/>
      <c r="C799" s="68"/>
      <c r="D799" s="51"/>
    </row>
    <row r="800" customFormat="false" ht="15.75" hidden="false" customHeight="true" outlineLevel="0" collapsed="false">
      <c r="A800" s="51"/>
      <c r="B800" s="51"/>
      <c r="C800" s="68"/>
      <c r="D800" s="51"/>
    </row>
    <row r="801" customFormat="false" ht="15.75" hidden="false" customHeight="true" outlineLevel="0" collapsed="false">
      <c r="A801" s="51"/>
      <c r="B801" s="51"/>
      <c r="C801" s="68"/>
      <c r="D801" s="51"/>
    </row>
    <row r="802" customFormat="false" ht="15.75" hidden="false" customHeight="true" outlineLevel="0" collapsed="false">
      <c r="A802" s="51"/>
      <c r="B802" s="51"/>
      <c r="C802" s="68"/>
      <c r="D802" s="51"/>
    </row>
    <row r="803" customFormat="false" ht="15.75" hidden="false" customHeight="true" outlineLevel="0" collapsed="false">
      <c r="A803" s="51"/>
      <c r="B803" s="51"/>
      <c r="C803" s="68"/>
      <c r="D803" s="51"/>
    </row>
    <row r="804" customFormat="false" ht="15.75" hidden="false" customHeight="true" outlineLevel="0" collapsed="false">
      <c r="A804" s="51"/>
      <c r="B804" s="51"/>
      <c r="C804" s="68"/>
      <c r="D804" s="51"/>
    </row>
    <row r="805" customFormat="false" ht="15.75" hidden="false" customHeight="true" outlineLevel="0" collapsed="false">
      <c r="A805" s="51"/>
      <c r="B805" s="51"/>
      <c r="C805" s="68"/>
      <c r="D805" s="51"/>
    </row>
    <row r="806" customFormat="false" ht="15.75" hidden="false" customHeight="true" outlineLevel="0" collapsed="false">
      <c r="A806" s="51"/>
      <c r="B806" s="51"/>
      <c r="C806" s="68"/>
      <c r="D806" s="51"/>
    </row>
    <row r="807" customFormat="false" ht="15.75" hidden="false" customHeight="true" outlineLevel="0" collapsed="false">
      <c r="A807" s="51"/>
      <c r="B807" s="51"/>
      <c r="C807" s="68"/>
      <c r="D807" s="51"/>
    </row>
    <row r="808" customFormat="false" ht="15.75" hidden="false" customHeight="true" outlineLevel="0" collapsed="false">
      <c r="A808" s="51"/>
      <c r="B808" s="51"/>
      <c r="C808" s="68"/>
      <c r="D808" s="51"/>
    </row>
    <row r="809" customFormat="false" ht="15.75" hidden="false" customHeight="true" outlineLevel="0" collapsed="false">
      <c r="A809" s="51"/>
      <c r="B809" s="51"/>
      <c r="C809" s="68"/>
      <c r="D809" s="51"/>
    </row>
    <row r="810" customFormat="false" ht="15.75" hidden="false" customHeight="true" outlineLevel="0" collapsed="false">
      <c r="A810" s="51"/>
      <c r="B810" s="51"/>
      <c r="C810" s="68"/>
      <c r="D810" s="51"/>
    </row>
    <row r="811" customFormat="false" ht="15.75" hidden="false" customHeight="true" outlineLevel="0" collapsed="false">
      <c r="A811" s="51"/>
      <c r="B811" s="51"/>
      <c r="C811" s="68"/>
      <c r="D811" s="51"/>
    </row>
    <row r="812" customFormat="false" ht="15.75" hidden="false" customHeight="true" outlineLevel="0" collapsed="false">
      <c r="A812" s="51"/>
      <c r="B812" s="51"/>
      <c r="C812" s="68"/>
      <c r="D812" s="51"/>
    </row>
    <row r="813" customFormat="false" ht="15.75" hidden="false" customHeight="true" outlineLevel="0" collapsed="false">
      <c r="A813" s="51"/>
      <c r="B813" s="51"/>
      <c r="C813" s="68"/>
      <c r="D813" s="51"/>
    </row>
    <row r="814" customFormat="false" ht="15.75" hidden="false" customHeight="true" outlineLevel="0" collapsed="false">
      <c r="A814" s="51"/>
      <c r="B814" s="51"/>
      <c r="C814" s="68"/>
      <c r="D814" s="51"/>
    </row>
    <row r="815" customFormat="false" ht="15.75" hidden="false" customHeight="true" outlineLevel="0" collapsed="false">
      <c r="A815" s="51"/>
      <c r="B815" s="51"/>
      <c r="C815" s="68"/>
      <c r="D815" s="51"/>
    </row>
    <row r="816" customFormat="false" ht="15.75" hidden="false" customHeight="true" outlineLevel="0" collapsed="false">
      <c r="A816" s="51"/>
      <c r="B816" s="51"/>
      <c r="C816" s="68"/>
      <c r="D816" s="51"/>
    </row>
    <row r="817" customFormat="false" ht="15.75" hidden="false" customHeight="true" outlineLevel="0" collapsed="false">
      <c r="A817" s="51"/>
      <c r="B817" s="51"/>
      <c r="C817" s="68"/>
      <c r="D817" s="51"/>
    </row>
    <row r="818" customFormat="false" ht="15.75" hidden="false" customHeight="true" outlineLevel="0" collapsed="false">
      <c r="A818" s="51"/>
      <c r="B818" s="51"/>
      <c r="C818" s="68"/>
      <c r="D818" s="51"/>
    </row>
    <row r="819" customFormat="false" ht="15.75" hidden="false" customHeight="true" outlineLevel="0" collapsed="false">
      <c r="A819" s="51"/>
      <c r="B819" s="51"/>
      <c r="C819" s="68"/>
      <c r="D819" s="51"/>
    </row>
    <row r="820" customFormat="false" ht="15.75" hidden="false" customHeight="true" outlineLevel="0" collapsed="false">
      <c r="A820" s="51"/>
      <c r="B820" s="51"/>
      <c r="C820" s="68"/>
      <c r="D820" s="51"/>
    </row>
    <row r="821" customFormat="false" ht="15.75" hidden="false" customHeight="true" outlineLevel="0" collapsed="false">
      <c r="A821" s="51"/>
      <c r="B821" s="51"/>
      <c r="C821" s="68"/>
      <c r="D821" s="51"/>
    </row>
    <row r="822" customFormat="false" ht="15.75" hidden="false" customHeight="true" outlineLevel="0" collapsed="false">
      <c r="A822" s="51"/>
      <c r="B822" s="51"/>
      <c r="C822" s="68"/>
      <c r="D822" s="51"/>
    </row>
    <row r="823" customFormat="false" ht="15.75" hidden="false" customHeight="true" outlineLevel="0" collapsed="false">
      <c r="A823" s="51"/>
      <c r="B823" s="51"/>
      <c r="C823" s="68"/>
      <c r="D823" s="51"/>
    </row>
    <row r="824" customFormat="false" ht="15.75" hidden="false" customHeight="true" outlineLevel="0" collapsed="false">
      <c r="A824" s="51"/>
      <c r="B824" s="51"/>
      <c r="C824" s="68"/>
      <c r="D824" s="51"/>
    </row>
    <row r="825" customFormat="false" ht="15.75" hidden="false" customHeight="true" outlineLevel="0" collapsed="false">
      <c r="A825" s="51"/>
      <c r="B825" s="51"/>
      <c r="C825" s="68"/>
      <c r="D825" s="51"/>
    </row>
    <row r="826" customFormat="false" ht="15.75" hidden="false" customHeight="true" outlineLevel="0" collapsed="false">
      <c r="A826" s="51"/>
      <c r="B826" s="51"/>
      <c r="C826" s="68"/>
      <c r="D826" s="51"/>
    </row>
    <row r="827" customFormat="false" ht="15.75" hidden="false" customHeight="true" outlineLevel="0" collapsed="false">
      <c r="A827" s="51"/>
      <c r="B827" s="51"/>
      <c r="C827" s="68"/>
      <c r="D827" s="51"/>
    </row>
    <row r="828" customFormat="false" ht="15.75" hidden="false" customHeight="true" outlineLevel="0" collapsed="false">
      <c r="A828" s="51"/>
      <c r="B828" s="51"/>
      <c r="C828" s="68"/>
      <c r="D828" s="51"/>
    </row>
    <row r="829" customFormat="false" ht="15.75" hidden="false" customHeight="true" outlineLevel="0" collapsed="false">
      <c r="A829" s="51"/>
      <c r="B829" s="51"/>
      <c r="C829" s="68"/>
      <c r="D829" s="51"/>
    </row>
    <row r="830" customFormat="false" ht="15.75" hidden="false" customHeight="true" outlineLevel="0" collapsed="false">
      <c r="A830" s="51"/>
      <c r="B830" s="51"/>
      <c r="C830" s="68"/>
      <c r="D830" s="51"/>
    </row>
    <row r="831" customFormat="false" ht="15.75" hidden="false" customHeight="true" outlineLevel="0" collapsed="false">
      <c r="A831" s="51"/>
      <c r="B831" s="51"/>
      <c r="C831" s="68"/>
      <c r="D831" s="51"/>
    </row>
    <row r="832" customFormat="false" ht="15.75" hidden="false" customHeight="true" outlineLevel="0" collapsed="false">
      <c r="A832" s="51"/>
      <c r="B832" s="51"/>
      <c r="C832" s="68"/>
      <c r="D832" s="51"/>
    </row>
    <row r="833" customFormat="false" ht="15.75" hidden="false" customHeight="true" outlineLevel="0" collapsed="false">
      <c r="A833" s="51"/>
      <c r="B833" s="51"/>
      <c r="C833" s="68"/>
      <c r="D833" s="51"/>
    </row>
    <row r="834" customFormat="false" ht="15.75" hidden="false" customHeight="true" outlineLevel="0" collapsed="false">
      <c r="A834" s="51"/>
      <c r="B834" s="51"/>
      <c r="C834" s="68"/>
      <c r="D834" s="51"/>
    </row>
    <row r="835" customFormat="false" ht="15.75" hidden="false" customHeight="true" outlineLevel="0" collapsed="false">
      <c r="A835" s="51"/>
      <c r="B835" s="51"/>
      <c r="C835" s="68"/>
      <c r="D835" s="51"/>
    </row>
    <row r="836" customFormat="false" ht="15.75" hidden="false" customHeight="true" outlineLevel="0" collapsed="false">
      <c r="A836" s="51"/>
      <c r="B836" s="51"/>
      <c r="C836" s="68"/>
      <c r="D836" s="51"/>
    </row>
    <row r="837" customFormat="false" ht="15.75" hidden="false" customHeight="true" outlineLevel="0" collapsed="false">
      <c r="A837" s="51"/>
      <c r="B837" s="51"/>
      <c r="C837" s="68"/>
      <c r="D837" s="51"/>
    </row>
    <row r="838" customFormat="false" ht="15.75" hidden="false" customHeight="true" outlineLevel="0" collapsed="false">
      <c r="A838" s="51"/>
      <c r="B838" s="51"/>
      <c r="C838" s="68"/>
      <c r="D838" s="51"/>
    </row>
    <row r="839" customFormat="false" ht="15.75" hidden="false" customHeight="true" outlineLevel="0" collapsed="false">
      <c r="A839" s="51"/>
      <c r="B839" s="51"/>
      <c r="C839" s="68"/>
      <c r="D839" s="51"/>
    </row>
    <row r="840" customFormat="false" ht="15.75" hidden="false" customHeight="true" outlineLevel="0" collapsed="false">
      <c r="A840" s="51"/>
      <c r="B840" s="51"/>
      <c r="C840" s="68"/>
      <c r="D840" s="51"/>
    </row>
    <row r="841" customFormat="false" ht="15.75" hidden="false" customHeight="true" outlineLevel="0" collapsed="false">
      <c r="A841" s="51"/>
      <c r="B841" s="51"/>
      <c r="C841" s="68"/>
      <c r="D841" s="51"/>
    </row>
    <row r="842" customFormat="false" ht="15.75" hidden="false" customHeight="true" outlineLevel="0" collapsed="false">
      <c r="A842" s="51"/>
      <c r="B842" s="51"/>
      <c r="C842" s="68"/>
      <c r="D842" s="51"/>
    </row>
    <row r="843" customFormat="false" ht="15.75" hidden="false" customHeight="true" outlineLevel="0" collapsed="false">
      <c r="A843" s="51"/>
      <c r="B843" s="51"/>
      <c r="C843" s="68"/>
      <c r="D843" s="51"/>
    </row>
    <row r="844" customFormat="false" ht="15.75" hidden="false" customHeight="true" outlineLevel="0" collapsed="false">
      <c r="A844" s="51"/>
      <c r="B844" s="51"/>
      <c r="C844" s="68"/>
      <c r="D844" s="51"/>
    </row>
    <row r="845" customFormat="false" ht="15.75" hidden="false" customHeight="true" outlineLevel="0" collapsed="false">
      <c r="A845" s="51"/>
      <c r="B845" s="51"/>
      <c r="C845" s="68"/>
      <c r="D845" s="51"/>
    </row>
    <row r="846" customFormat="false" ht="15.75" hidden="false" customHeight="true" outlineLevel="0" collapsed="false">
      <c r="A846" s="51"/>
      <c r="B846" s="51"/>
      <c r="C846" s="68"/>
      <c r="D846" s="51"/>
    </row>
    <row r="847" customFormat="false" ht="15.75" hidden="false" customHeight="true" outlineLevel="0" collapsed="false">
      <c r="A847" s="51"/>
      <c r="B847" s="51"/>
      <c r="C847" s="68"/>
      <c r="D847" s="51"/>
    </row>
    <row r="848" customFormat="false" ht="15.75" hidden="false" customHeight="true" outlineLevel="0" collapsed="false">
      <c r="A848" s="51"/>
      <c r="B848" s="51"/>
      <c r="C848" s="68"/>
      <c r="D848" s="51"/>
    </row>
    <row r="849" customFormat="false" ht="15.75" hidden="false" customHeight="true" outlineLevel="0" collapsed="false">
      <c r="A849" s="51"/>
      <c r="B849" s="51"/>
      <c r="C849" s="68"/>
      <c r="D849" s="51"/>
    </row>
    <row r="850" customFormat="false" ht="15.75" hidden="false" customHeight="true" outlineLevel="0" collapsed="false">
      <c r="A850" s="51"/>
      <c r="B850" s="51"/>
      <c r="C850" s="68"/>
      <c r="D850" s="51"/>
    </row>
    <row r="851" customFormat="false" ht="15.75" hidden="false" customHeight="true" outlineLevel="0" collapsed="false">
      <c r="A851" s="51"/>
      <c r="B851" s="51"/>
      <c r="C851" s="68"/>
      <c r="D851" s="51"/>
    </row>
    <row r="852" customFormat="false" ht="15.75" hidden="false" customHeight="true" outlineLevel="0" collapsed="false">
      <c r="A852" s="51"/>
      <c r="B852" s="51"/>
      <c r="C852" s="68"/>
      <c r="D852" s="51"/>
    </row>
    <row r="853" customFormat="false" ht="15.75" hidden="false" customHeight="true" outlineLevel="0" collapsed="false">
      <c r="A853" s="51"/>
      <c r="B853" s="51"/>
      <c r="C853" s="68"/>
      <c r="D853" s="51"/>
    </row>
    <row r="854" customFormat="false" ht="15.75" hidden="false" customHeight="true" outlineLevel="0" collapsed="false">
      <c r="A854" s="51"/>
      <c r="B854" s="51"/>
      <c r="C854" s="68"/>
      <c r="D854" s="51"/>
    </row>
    <row r="855" customFormat="false" ht="15.75" hidden="false" customHeight="true" outlineLevel="0" collapsed="false">
      <c r="A855" s="51"/>
      <c r="B855" s="51"/>
      <c r="C855" s="68"/>
      <c r="D855" s="51"/>
    </row>
    <row r="856" customFormat="false" ht="15.75" hidden="false" customHeight="true" outlineLevel="0" collapsed="false">
      <c r="A856" s="51"/>
      <c r="B856" s="51"/>
      <c r="C856" s="68"/>
      <c r="D856" s="51"/>
    </row>
    <row r="857" customFormat="false" ht="15.75" hidden="false" customHeight="true" outlineLevel="0" collapsed="false">
      <c r="A857" s="51"/>
      <c r="B857" s="51"/>
      <c r="C857" s="68"/>
      <c r="D857" s="51"/>
    </row>
    <row r="858" customFormat="false" ht="15.75" hidden="false" customHeight="true" outlineLevel="0" collapsed="false">
      <c r="A858" s="51"/>
      <c r="B858" s="51"/>
      <c r="C858" s="68"/>
      <c r="D858" s="51"/>
    </row>
    <row r="859" customFormat="false" ht="15.75" hidden="false" customHeight="true" outlineLevel="0" collapsed="false">
      <c r="A859" s="51"/>
      <c r="B859" s="51"/>
      <c r="C859" s="68"/>
      <c r="D859" s="51"/>
    </row>
    <row r="860" customFormat="false" ht="15.75" hidden="false" customHeight="true" outlineLevel="0" collapsed="false">
      <c r="A860" s="51"/>
      <c r="B860" s="51"/>
      <c r="C860" s="68"/>
      <c r="D860" s="51"/>
    </row>
    <row r="861" customFormat="false" ht="15.75" hidden="false" customHeight="true" outlineLevel="0" collapsed="false">
      <c r="A861" s="51"/>
      <c r="B861" s="51"/>
      <c r="C861" s="68"/>
      <c r="D861" s="51"/>
    </row>
    <row r="862" customFormat="false" ht="15.75" hidden="false" customHeight="true" outlineLevel="0" collapsed="false">
      <c r="A862" s="51"/>
      <c r="B862" s="51"/>
      <c r="C862" s="68"/>
      <c r="D862" s="51"/>
    </row>
    <row r="863" customFormat="false" ht="15.75" hidden="false" customHeight="true" outlineLevel="0" collapsed="false">
      <c r="A863" s="51"/>
      <c r="B863" s="51"/>
      <c r="C863" s="68"/>
      <c r="D863" s="51"/>
    </row>
    <row r="864" customFormat="false" ht="15.75" hidden="false" customHeight="true" outlineLevel="0" collapsed="false">
      <c r="A864" s="51"/>
      <c r="B864" s="51"/>
      <c r="C864" s="68"/>
      <c r="D864" s="51"/>
    </row>
    <row r="865" customFormat="false" ht="15.75" hidden="false" customHeight="true" outlineLevel="0" collapsed="false">
      <c r="A865" s="51"/>
      <c r="B865" s="51"/>
      <c r="C865" s="68"/>
      <c r="D865" s="51"/>
    </row>
    <row r="866" customFormat="false" ht="15.75" hidden="false" customHeight="true" outlineLevel="0" collapsed="false">
      <c r="A866" s="51"/>
      <c r="B866" s="51"/>
      <c r="C866" s="68"/>
      <c r="D866" s="51"/>
    </row>
    <row r="867" customFormat="false" ht="15.75" hidden="false" customHeight="true" outlineLevel="0" collapsed="false">
      <c r="A867" s="51"/>
      <c r="B867" s="51"/>
      <c r="C867" s="68"/>
      <c r="D867" s="51"/>
    </row>
    <row r="868" customFormat="false" ht="15.75" hidden="false" customHeight="true" outlineLevel="0" collapsed="false">
      <c r="A868" s="51"/>
      <c r="B868" s="51"/>
      <c r="C868" s="68"/>
      <c r="D868" s="51"/>
    </row>
    <row r="869" customFormat="false" ht="15.75" hidden="false" customHeight="true" outlineLevel="0" collapsed="false">
      <c r="A869" s="51"/>
      <c r="B869" s="51"/>
      <c r="C869" s="68"/>
      <c r="D869" s="51"/>
    </row>
    <row r="870" customFormat="false" ht="15.75" hidden="false" customHeight="true" outlineLevel="0" collapsed="false">
      <c r="A870" s="51"/>
      <c r="B870" s="51"/>
      <c r="C870" s="68"/>
      <c r="D870" s="51"/>
    </row>
    <row r="871" customFormat="false" ht="15.75" hidden="false" customHeight="true" outlineLevel="0" collapsed="false">
      <c r="A871" s="51"/>
      <c r="B871" s="51"/>
      <c r="C871" s="68"/>
      <c r="D871" s="51"/>
    </row>
    <row r="872" customFormat="false" ht="15.75" hidden="false" customHeight="true" outlineLevel="0" collapsed="false">
      <c r="A872" s="51"/>
      <c r="B872" s="51"/>
      <c r="C872" s="68"/>
      <c r="D872" s="51"/>
    </row>
    <row r="873" customFormat="false" ht="15.75" hidden="false" customHeight="true" outlineLevel="0" collapsed="false">
      <c r="A873" s="51"/>
      <c r="B873" s="51"/>
      <c r="C873" s="68"/>
      <c r="D873" s="51"/>
    </row>
    <row r="874" customFormat="false" ht="15.75" hidden="false" customHeight="true" outlineLevel="0" collapsed="false">
      <c r="A874" s="51"/>
      <c r="B874" s="51"/>
      <c r="C874" s="68"/>
      <c r="D874" s="51"/>
    </row>
    <row r="875" customFormat="false" ht="15.75" hidden="false" customHeight="true" outlineLevel="0" collapsed="false">
      <c r="A875" s="51"/>
      <c r="B875" s="51"/>
      <c r="C875" s="68"/>
      <c r="D875" s="51"/>
    </row>
    <row r="876" customFormat="false" ht="15.75" hidden="false" customHeight="true" outlineLevel="0" collapsed="false">
      <c r="A876" s="51"/>
      <c r="B876" s="51"/>
      <c r="C876" s="68"/>
      <c r="D876" s="51"/>
    </row>
    <row r="877" customFormat="false" ht="15.75" hidden="false" customHeight="true" outlineLevel="0" collapsed="false">
      <c r="A877" s="51"/>
      <c r="B877" s="51"/>
      <c r="C877" s="68"/>
      <c r="D877" s="51"/>
    </row>
    <row r="878" customFormat="false" ht="15.75" hidden="false" customHeight="true" outlineLevel="0" collapsed="false">
      <c r="A878" s="51"/>
      <c r="B878" s="51"/>
      <c r="C878" s="68"/>
      <c r="D878" s="51"/>
    </row>
    <row r="879" customFormat="false" ht="15.75" hidden="false" customHeight="true" outlineLevel="0" collapsed="false">
      <c r="A879" s="51"/>
      <c r="B879" s="51"/>
      <c r="C879" s="68"/>
      <c r="D879" s="51"/>
    </row>
    <row r="880" customFormat="false" ht="15.75" hidden="false" customHeight="true" outlineLevel="0" collapsed="false">
      <c r="A880" s="51"/>
      <c r="B880" s="51"/>
      <c r="C880" s="68"/>
      <c r="D880" s="51"/>
    </row>
    <row r="881" customFormat="false" ht="15.75" hidden="false" customHeight="true" outlineLevel="0" collapsed="false">
      <c r="A881" s="51"/>
      <c r="B881" s="51"/>
      <c r="C881" s="68"/>
      <c r="D881" s="51"/>
    </row>
    <row r="882" customFormat="false" ht="15.75" hidden="false" customHeight="true" outlineLevel="0" collapsed="false">
      <c r="A882" s="51"/>
      <c r="B882" s="51"/>
      <c r="C882" s="68"/>
      <c r="D882" s="51"/>
    </row>
    <row r="883" customFormat="false" ht="15.75" hidden="false" customHeight="true" outlineLevel="0" collapsed="false">
      <c r="A883" s="51"/>
      <c r="B883" s="51"/>
      <c r="C883" s="68"/>
      <c r="D883" s="51"/>
    </row>
    <row r="884" customFormat="false" ht="15.75" hidden="false" customHeight="true" outlineLevel="0" collapsed="false">
      <c r="A884" s="51"/>
      <c r="B884" s="51"/>
      <c r="C884" s="68"/>
      <c r="D884" s="51"/>
    </row>
    <row r="885" customFormat="false" ht="15.75" hidden="false" customHeight="true" outlineLevel="0" collapsed="false">
      <c r="A885" s="51"/>
      <c r="B885" s="51"/>
      <c r="C885" s="68"/>
      <c r="D885" s="51"/>
    </row>
    <row r="886" customFormat="false" ht="15.75" hidden="false" customHeight="true" outlineLevel="0" collapsed="false">
      <c r="A886" s="51"/>
      <c r="B886" s="51"/>
      <c r="C886" s="68"/>
      <c r="D886" s="51"/>
    </row>
    <row r="887" customFormat="false" ht="15.75" hidden="false" customHeight="true" outlineLevel="0" collapsed="false">
      <c r="A887" s="51"/>
      <c r="B887" s="51"/>
      <c r="C887" s="68"/>
      <c r="D887" s="51"/>
    </row>
    <row r="888" customFormat="false" ht="15.75" hidden="false" customHeight="true" outlineLevel="0" collapsed="false">
      <c r="A888" s="51"/>
      <c r="B888" s="51"/>
      <c r="C888" s="68"/>
      <c r="D888" s="51"/>
    </row>
    <row r="889" customFormat="false" ht="15.75" hidden="false" customHeight="true" outlineLevel="0" collapsed="false">
      <c r="A889" s="51"/>
      <c r="B889" s="51"/>
      <c r="C889" s="68"/>
      <c r="D889" s="51"/>
    </row>
    <row r="890" customFormat="false" ht="15.75" hidden="false" customHeight="true" outlineLevel="0" collapsed="false">
      <c r="A890" s="51"/>
      <c r="B890" s="51"/>
      <c r="C890" s="68"/>
      <c r="D890" s="51"/>
    </row>
    <row r="891" customFormat="false" ht="15.75" hidden="false" customHeight="true" outlineLevel="0" collapsed="false">
      <c r="A891" s="51"/>
      <c r="B891" s="51"/>
      <c r="C891" s="68"/>
      <c r="D891" s="51"/>
    </row>
    <row r="892" customFormat="false" ht="15.75" hidden="false" customHeight="true" outlineLevel="0" collapsed="false">
      <c r="A892" s="51"/>
      <c r="B892" s="51"/>
      <c r="C892" s="68"/>
      <c r="D892" s="51"/>
    </row>
    <row r="893" customFormat="false" ht="15.75" hidden="false" customHeight="true" outlineLevel="0" collapsed="false">
      <c r="A893" s="51"/>
      <c r="B893" s="51"/>
      <c r="C893" s="68"/>
      <c r="D893" s="51"/>
    </row>
    <row r="894" customFormat="false" ht="15.75" hidden="false" customHeight="true" outlineLevel="0" collapsed="false">
      <c r="A894" s="51"/>
      <c r="B894" s="51"/>
      <c r="C894" s="68"/>
      <c r="D894" s="51"/>
    </row>
    <row r="895" customFormat="false" ht="15.75" hidden="false" customHeight="true" outlineLevel="0" collapsed="false">
      <c r="A895" s="51"/>
      <c r="B895" s="51"/>
      <c r="C895" s="68"/>
      <c r="D895" s="51"/>
    </row>
    <row r="896" customFormat="false" ht="15.75" hidden="false" customHeight="true" outlineLevel="0" collapsed="false">
      <c r="A896" s="51"/>
      <c r="B896" s="51"/>
      <c r="C896" s="68"/>
      <c r="D896" s="51"/>
    </row>
    <row r="897" customFormat="false" ht="15.75" hidden="false" customHeight="true" outlineLevel="0" collapsed="false">
      <c r="A897" s="51"/>
      <c r="B897" s="51"/>
      <c r="C897" s="68"/>
      <c r="D897" s="51"/>
    </row>
    <row r="898" customFormat="false" ht="15.75" hidden="false" customHeight="true" outlineLevel="0" collapsed="false">
      <c r="A898" s="51"/>
      <c r="B898" s="51"/>
      <c r="C898" s="68"/>
      <c r="D898" s="51"/>
    </row>
    <row r="899" customFormat="false" ht="15.75" hidden="false" customHeight="true" outlineLevel="0" collapsed="false">
      <c r="A899" s="51"/>
      <c r="B899" s="51"/>
      <c r="C899" s="68"/>
      <c r="D899" s="51"/>
    </row>
    <row r="900" customFormat="false" ht="15.75" hidden="false" customHeight="true" outlineLevel="0" collapsed="false">
      <c r="A900" s="51"/>
      <c r="B900" s="51"/>
      <c r="C900" s="68"/>
      <c r="D900" s="51"/>
    </row>
    <row r="901" customFormat="false" ht="15.75" hidden="false" customHeight="true" outlineLevel="0" collapsed="false">
      <c r="A901" s="51"/>
      <c r="B901" s="51"/>
      <c r="C901" s="68"/>
      <c r="D901" s="51"/>
    </row>
    <row r="902" customFormat="false" ht="15.75" hidden="false" customHeight="true" outlineLevel="0" collapsed="false">
      <c r="A902" s="51"/>
      <c r="B902" s="51"/>
      <c r="C902" s="68"/>
      <c r="D902" s="51"/>
    </row>
    <row r="903" customFormat="false" ht="15.75" hidden="false" customHeight="true" outlineLevel="0" collapsed="false">
      <c r="A903" s="51"/>
      <c r="B903" s="51"/>
      <c r="C903" s="68"/>
      <c r="D903" s="51"/>
    </row>
    <row r="904" customFormat="false" ht="15.75" hidden="false" customHeight="true" outlineLevel="0" collapsed="false">
      <c r="A904" s="51"/>
      <c r="B904" s="51"/>
      <c r="C904" s="68"/>
      <c r="D904" s="51"/>
    </row>
    <row r="905" customFormat="false" ht="15.75" hidden="false" customHeight="true" outlineLevel="0" collapsed="false">
      <c r="A905" s="51"/>
      <c r="B905" s="51"/>
      <c r="C905" s="68"/>
      <c r="D905" s="51"/>
    </row>
    <row r="906" customFormat="false" ht="15.75" hidden="false" customHeight="true" outlineLevel="0" collapsed="false">
      <c r="A906" s="51"/>
      <c r="B906" s="51"/>
      <c r="C906" s="68"/>
      <c r="D906" s="51"/>
    </row>
    <row r="907" customFormat="false" ht="15.75" hidden="false" customHeight="true" outlineLevel="0" collapsed="false">
      <c r="A907" s="51"/>
      <c r="B907" s="51"/>
      <c r="C907" s="68"/>
      <c r="D907" s="51"/>
    </row>
    <row r="908" customFormat="false" ht="15.75" hidden="false" customHeight="true" outlineLevel="0" collapsed="false">
      <c r="A908" s="51"/>
      <c r="B908" s="51"/>
      <c r="C908" s="68"/>
      <c r="D908" s="51"/>
    </row>
    <row r="909" customFormat="false" ht="15.75" hidden="false" customHeight="true" outlineLevel="0" collapsed="false">
      <c r="A909" s="51"/>
      <c r="B909" s="51"/>
      <c r="C909" s="68"/>
      <c r="D909" s="51"/>
    </row>
    <row r="910" customFormat="false" ht="15.75" hidden="false" customHeight="true" outlineLevel="0" collapsed="false">
      <c r="A910" s="51"/>
      <c r="B910" s="51"/>
      <c r="C910" s="68"/>
      <c r="D910" s="51"/>
    </row>
    <row r="911" customFormat="false" ht="15.75" hidden="false" customHeight="true" outlineLevel="0" collapsed="false">
      <c r="A911" s="51"/>
      <c r="B911" s="51"/>
      <c r="C911" s="68"/>
      <c r="D911" s="51"/>
    </row>
    <row r="912" customFormat="false" ht="15.75" hidden="false" customHeight="true" outlineLevel="0" collapsed="false">
      <c r="A912" s="51"/>
      <c r="B912" s="51"/>
      <c r="C912" s="68"/>
      <c r="D912" s="51"/>
    </row>
    <row r="913" customFormat="false" ht="15.75" hidden="false" customHeight="true" outlineLevel="0" collapsed="false">
      <c r="A913" s="51"/>
      <c r="B913" s="51"/>
      <c r="C913" s="68"/>
      <c r="D913" s="51"/>
    </row>
    <row r="914" customFormat="false" ht="15.75" hidden="false" customHeight="true" outlineLevel="0" collapsed="false">
      <c r="A914" s="51"/>
      <c r="B914" s="51"/>
      <c r="C914" s="68"/>
      <c r="D914" s="51"/>
    </row>
    <row r="915" customFormat="false" ht="15.75" hidden="false" customHeight="true" outlineLevel="0" collapsed="false">
      <c r="A915" s="51"/>
      <c r="B915" s="51"/>
      <c r="C915" s="68"/>
      <c r="D915" s="51"/>
    </row>
    <row r="916" customFormat="false" ht="15.75" hidden="false" customHeight="true" outlineLevel="0" collapsed="false">
      <c r="A916" s="51"/>
      <c r="B916" s="51"/>
      <c r="C916" s="68"/>
      <c r="D916" s="51"/>
    </row>
    <row r="917" customFormat="false" ht="15.75" hidden="false" customHeight="true" outlineLevel="0" collapsed="false">
      <c r="A917" s="51"/>
      <c r="B917" s="51"/>
      <c r="C917" s="68"/>
      <c r="D917" s="51"/>
    </row>
    <row r="918" customFormat="false" ht="15.75" hidden="false" customHeight="true" outlineLevel="0" collapsed="false">
      <c r="A918" s="51"/>
      <c r="B918" s="51"/>
      <c r="C918" s="68"/>
      <c r="D918" s="51"/>
    </row>
    <row r="919" customFormat="false" ht="15.75" hidden="false" customHeight="true" outlineLevel="0" collapsed="false">
      <c r="A919" s="51"/>
      <c r="B919" s="51"/>
      <c r="C919" s="68"/>
      <c r="D919" s="51"/>
    </row>
    <row r="920" customFormat="false" ht="15.75" hidden="false" customHeight="true" outlineLevel="0" collapsed="false">
      <c r="A920" s="51"/>
      <c r="B920" s="51"/>
      <c r="C920" s="68"/>
      <c r="D920" s="51"/>
    </row>
    <row r="921" customFormat="false" ht="15.75" hidden="false" customHeight="true" outlineLevel="0" collapsed="false">
      <c r="A921" s="51"/>
      <c r="B921" s="51"/>
      <c r="C921" s="68"/>
      <c r="D921" s="51"/>
    </row>
    <row r="922" customFormat="false" ht="15.75" hidden="false" customHeight="true" outlineLevel="0" collapsed="false">
      <c r="A922" s="51"/>
      <c r="B922" s="51"/>
      <c r="C922" s="68"/>
      <c r="D922" s="51"/>
    </row>
    <row r="923" customFormat="false" ht="15.75" hidden="false" customHeight="true" outlineLevel="0" collapsed="false">
      <c r="A923" s="51"/>
      <c r="B923" s="51"/>
      <c r="C923" s="68"/>
      <c r="D923" s="51"/>
    </row>
    <row r="924" customFormat="false" ht="15.75" hidden="false" customHeight="true" outlineLevel="0" collapsed="false">
      <c r="A924" s="51"/>
      <c r="B924" s="51"/>
      <c r="C924" s="68"/>
      <c r="D924" s="51"/>
    </row>
    <row r="925" customFormat="false" ht="15.75" hidden="false" customHeight="true" outlineLevel="0" collapsed="false">
      <c r="A925" s="51"/>
      <c r="B925" s="51"/>
      <c r="C925" s="68"/>
      <c r="D925" s="51"/>
    </row>
    <row r="926" customFormat="false" ht="15.75" hidden="false" customHeight="true" outlineLevel="0" collapsed="false">
      <c r="A926" s="51"/>
      <c r="B926" s="51"/>
      <c r="C926" s="68"/>
      <c r="D926" s="51"/>
    </row>
    <row r="927" customFormat="false" ht="15.75" hidden="false" customHeight="true" outlineLevel="0" collapsed="false">
      <c r="A927" s="51"/>
      <c r="B927" s="51"/>
      <c r="C927" s="68"/>
      <c r="D927" s="51"/>
    </row>
    <row r="928" customFormat="false" ht="15.75" hidden="false" customHeight="true" outlineLevel="0" collapsed="false">
      <c r="A928" s="51"/>
      <c r="B928" s="51"/>
      <c r="C928" s="68"/>
      <c r="D928" s="51"/>
    </row>
    <row r="929" customFormat="false" ht="15.75" hidden="false" customHeight="true" outlineLevel="0" collapsed="false">
      <c r="A929" s="51"/>
      <c r="B929" s="51"/>
      <c r="C929" s="68"/>
      <c r="D929" s="51"/>
    </row>
    <row r="930" customFormat="false" ht="15.75" hidden="false" customHeight="true" outlineLevel="0" collapsed="false">
      <c r="A930" s="51"/>
      <c r="B930" s="51"/>
      <c r="C930" s="68"/>
      <c r="D930" s="51"/>
    </row>
    <row r="931" customFormat="false" ht="15.75" hidden="false" customHeight="true" outlineLevel="0" collapsed="false">
      <c r="A931" s="51"/>
      <c r="B931" s="51"/>
      <c r="C931" s="68"/>
      <c r="D931" s="51"/>
    </row>
    <row r="932" customFormat="false" ht="15.75" hidden="false" customHeight="true" outlineLevel="0" collapsed="false">
      <c r="A932" s="51"/>
      <c r="B932" s="51"/>
      <c r="C932" s="68"/>
      <c r="D932" s="51"/>
    </row>
    <row r="933" customFormat="false" ht="15.75" hidden="false" customHeight="true" outlineLevel="0" collapsed="false">
      <c r="A933" s="51"/>
      <c r="B933" s="51"/>
      <c r="C933" s="68"/>
      <c r="D933" s="51"/>
    </row>
    <row r="934" customFormat="false" ht="15.75" hidden="false" customHeight="true" outlineLevel="0" collapsed="false">
      <c r="A934" s="51"/>
      <c r="B934" s="51"/>
      <c r="C934" s="68"/>
      <c r="D934" s="51"/>
    </row>
    <row r="935" customFormat="false" ht="15.75" hidden="false" customHeight="true" outlineLevel="0" collapsed="false">
      <c r="A935" s="51"/>
      <c r="B935" s="51"/>
      <c r="C935" s="68"/>
      <c r="D935" s="51"/>
    </row>
    <row r="936" customFormat="false" ht="15.75" hidden="false" customHeight="true" outlineLevel="0" collapsed="false">
      <c r="A936" s="51"/>
      <c r="B936" s="51"/>
      <c r="C936" s="68"/>
      <c r="D936" s="51"/>
    </row>
    <row r="937" customFormat="false" ht="15.75" hidden="false" customHeight="true" outlineLevel="0" collapsed="false">
      <c r="A937" s="51"/>
      <c r="B937" s="51"/>
      <c r="C937" s="68"/>
      <c r="D937" s="51"/>
    </row>
    <row r="938" customFormat="false" ht="15.75" hidden="false" customHeight="true" outlineLevel="0" collapsed="false">
      <c r="A938" s="51"/>
      <c r="B938" s="51"/>
      <c r="C938" s="68"/>
      <c r="D938" s="51"/>
    </row>
    <row r="939" customFormat="false" ht="15.75" hidden="false" customHeight="true" outlineLevel="0" collapsed="false">
      <c r="A939" s="51"/>
      <c r="B939" s="51"/>
      <c r="C939" s="68"/>
      <c r="D939" s="51"/>
    </row>
    <row r="940" customFormat="false" ht="15.75" hidden="false" customHeight="true" outlineLevel="0" collapsed="false">
      <c r="A940" s="51"/>
      <c r="B940" s="51"/>
      <c r="C940" s="68"/>
      <c r="D940" s="51"/>
    </row>
    <row r="941" customFormat="false" ht="15.75" hidden="false" customHeight="true" outlineLevel="0" collapsed="false">
      <c r="A941" s="51"/>
      <c r="B941" s="51"/>
      <c r="C941" s="68"/>
      <c r="D941" s="51"/>
    </row>
    <row r="942" customFormat="false" ht="15.75" hidden="false" customHeight="true" outlineLevel="0" collapsed="false">
      <c r="A942" s="51"/>
      <c r="B942" s="51"/>
      <c r="C942" s="68"/>
      <c r="D942" s="51"/>
    </row>
    <row r="943" customFormat="false" ht="15.75" hidden="false" customHeight="true" outlineLevel="0" collapsed="false">
      <c r="A943" s="51"/>
      <c r="B943" s="51"/>
      <c r="C943" s="68"/>
      <c r="D943" s="51"/>
    </row>
    <row r="944" customFormat="false" ht="15.75" hidden="false" customHeight="true" outlineLevel="0" collapsed="false">
      <c r="A944" s="51"/>
      <c r="B944" s="51"/>
      <c r="C944" s="68"/>
      <c r="D944" s="51"/>
    </row>
    <row r="945" customFormat="false" ht="15.75" hidden="false" customHeight="true" outlineLevel="0" collapsed="false">
      <c r="A945" s="51"/>
      <c r="B945" s="51"/>
      <c r="C945" s="68"/>
      <c r="D945" s="51"/>
    </row>
    <row r="946" customFormat="false" ht="15.75" hidden="false" customHeight="true" outlineLevel="0" collapsed="false">
      <c r="A946" s="51"/>
      <c r="B946" s="51"/>
      <c r="C946" s="68"/>
      <c r="D946" s="51"/>
    </row>
    <row r="947" customFormat="false" ht="15.75" hidden="false" customHeight="true" outlineLevel="0" collapsed="false">
      <c r="A947" s="51"/>
      <c r="B947" s="51"/>
      <c r="C947" s="68"/>
      <c r="D947" s="51"/>
    </row>
    <row r="948" customFormat="false" ht="15.75" hidden="false" customHeight="true" outlineLevel="0" collapsed="false">
      <c r="A948" s="51"/>
      <c r="B948" s="51"/>
      <c r="C948" s="68"/>
      <c r="D948" s="51"/>
    </row>
    <row r="949" customFormat="false" ht="15.75" hidden="false" customHeight="true" outlineLevel="0" collapsed="false">
      <c r="A949" s="51"/>
      <c r="B949" s="51"/>
      <c r="C949" s="68"/>
      <c r="D949" s="51"/>
    </row>
    <row r="950" customFormat="false" ht="15.75" hidden="false" customHeight="true" outlineLevel="0" collapsed="false">
      <c r="A950" s="51"/>
      <c r="B950" s="51"/>
      <c r="C950" s="68"/>
      <c r="D950" s="51"/>
    </row>
    <row r="951" customFormat="false" ht="15.75" hidden="false" customHeight="true" outlineLevel="0" collapsed="false">
      <c r="A951" s="51"/>
      <c r="B951" s="51"/>
      <c r="C951" s="68"/>
      <c r="D951" s="51"/>
    </row>
    <row r="952" customFormat="false" ht="15.75" hidden="false" customHeight="true" outlineLevel="0" collapsed="false">
      <c r="A952" s="51"/>
      <c r="B952" s="51"/>
      <c r="C952" s="68"/>
      <c r="D952" s="51"/>
    </row>
    <row r="953" customFormat="false" ht="15.75" hidden="false" customHeight="true" outlineLevel="0" collapsed="false">
      <c r="A953" s="51"/>
      <c r="B953" s="51"/>
      <c r="C953" s="68"/>
      <c r="D953" s="51"/>
    </row>
    <row r="954" customFormat="false" ht="15.75" hidden="false" customHeight="true" outlineLevel="0" collapsed="false">
      <c r="A954" s="51"/>
      <c r="B954" s="51"/>
      <c r="C954" s="68"/>
      <c r="D954" s="51"/>
    </row>
    <row r="955" customFormat="false" ht="15.75" hidden="false" customHeight="true" outlineLevel="0" collapsed="false">
      <c r="A955" s="51"/>
      <c r="B955" s="51"/>
      <c r="C955" s="68"/>
      <c r="D955" s="51"/>
    </row>
    <row r="956" customFormat="false" ht="15.75" hidden="false" customHeight="true" outlineLevel="0" collapsed="false">
      <c r="A956" s="51"/>
      <c r="B956" s="51"/>
      <c r="C956" s="68"/>
      <c r="D956" s="51"/>
    </row>
    <row r="957" customFormat="false" ht="15.75" hidden="false" customHeight="true" outlineLevel="0" collapsed="false">
      <c r="A957" s="51"/>
      <c r="B957" s="51"/>
      <c r="C957" s="68"/>
      <c r="D957" s="51"/>
    </row>
    <row r="958" customFormat="false" ht="15.75" hidden="false" customHeight="true" outlineLevel="0" collapsed="false">
      <c r="A958" s="51"/>
      <c r="B958" s="51"/>
      <c r="C958" s="68"/>
      <c r="D958" s="51"/>
    </row>
    <row r="959" customFormat="false" ht="15.75" hidden="false" customHeight="true" outlineLevel="0" collapsed="false">
      <c r="A959" s="51"/>
      <c r="B959" s="51"/>
      <c r="C959" s="68"/>
      <c r="D959" s="51"/>
    </row>
    <row r="960" customFormat="false" ht="15.75" hidden="false" customHeight="true" outlineLevel="0" collapsed="false">
      <c r="A960" s="51"/>
      <c r="B960" s="51"/>
      <c r="C960" s="68"/>
      <c r="D960" s="51"/>
    </row>
    <row r="961" customFormat="false" ht="15.75" hidden="false" customHeight="true" outlineLevel="0" collapsed="false">
      <c r="A961" s="51"/>
      <c r="B961" s="51"/>
      <c r="C961" s="68"/>
      <c r="D961" s="51"/>
    </row>
    <row r="962" customFormat="false" ht="15.75" hidden="false" customHeight="true" outlineLevel="0" collapsed="false">
      <c r="A962" s="51"/>
      <c r="B962" s="51"/>
      <c r="C962" s="68"/>
      <c r="D962" s="51"/>
    </row>
    <row r="963" customFormat="false" ht="15.75" hidden="false" customHeight="true" outlineLevel="0" collapsed="false">
      <c r="A963" s="51"/>
      <c r="B963" s="51"/>
      <c r="C963" s="68"/>
      <c r="D963" s="51"/>
    </row>
    <row r="964" customFormat="false" ht="15.75" hidden="false" customHeight="true" outlineLevel="0" collapsed="false">
      <c r="A964" s="51"/>
      <c r="B964" s="51"/>
      <c r="C964" s="68"/>
      <c r="D964" s="51"/>
    </row>
    <row r="965" customFormat="false" ht="15.75" hidden="false" customHeight="true" outlineLevel="0" collapsed="false">
      <c r="A965" s="51"/>
      <c r="B965" s="51"/>
      <c r="C965" s="68"/>
      <c r="D965" s="51"/>
    </row>
    <row r="966" customFormat="false" ht="15.75" hidden="false" customHeight="true" outlineLevel="0" collapsed="false">
      <c r="A966" s="51"/>
      <c r="B966" s="51"/>
      <c r="C966" s="68"/>
      <c r="D966" s="51"/>
    </row>
    <row r="967" customFormat="false" ht="15.75" hidden="false" customHeight="true" outlineLevel="0" collapsed="false">
      <c r="A967" s="51"/>
      <c r="B967" s="51"/>
      <c r="C967" s="68"/>
      <c r="D967" s="51"/>
    </row>
    <row r="968" customFormat="false" ht="15.75" hidden="false" customHeight="true" outlineLevel="0" collapsed="false">
      <c r="A968" s="51"/>
      <c r="B968" s="51"/>
      <c r="C968" s="68"/>
      <c r="D968" s="51"/>
    </row>
    <row r="969" customFormat="false" ht="15.75" hidden="false" customHeight="true" outlineLevel="0" collapsed="false">
      <c r="A969" s="51"/>
      <c r="B969" s="51"/>
      <c r="C969" s="68"/>
      <c r="D969" s="51"/>
    </row>
    <row r="970" customFormat="false" ht="15.75" hidden="false" customHeight="true" outlineLevel="0" collapsed="false">
      <c r="A970" s="51"/>
      <c r="B970" s="51"/>
      <c r="C970" s="68"/>
      <c r="D970" s="51"/>
    </row>
    <row r="971" customFormat="false" ht="15.75" hidden="false" customHeight="true" outlineLevel="0" collapsed="false">
      <c r="A971" s="51"/>
      <c r="B971" s="51"/>
      <c r="C971" s="68"/>
      <c r="D971" s="51"/>
    </row>
    <row r="972" customFormat="false" ht="15.75" hidden="false" customHeight="true" outlineLevel="0" collapsed="false">
      <c r="A972" s="51"/>
      <c r="B972" s="51"/>
      <c r="C972" s="68"/>
      <c r="D972" s="51"/>
    </row>
    <row r="973" customFormat="false" ht="15.75" hidden="false" customHeight="true" outlineLevel="0" collapsed="false">
      <c r="A973" s="51"/>
      <c r="B973" s="51"/>
      <c r="C973" s="68"/>
      <c r="D973" s="51"/>
    </row>
    <row r="974" customFormat="false" ht="15.75" hidden="false" customHeight="true" outlineLevel="0" collapsed="false">
      <c r="A974" s="51"/>
      <c r="B974" s="51"/>
      <c r="C974" s="68"/>
      <c r="D974" s="51"/>
    </row>
    <row r="975" customFormat="false" ht="15.75" hidden="false" customHeight="true" outlineLevel="0" collapsed="false">
      <c r="A975" s="51"/>
      <c r="B975" s="51"/>
      <c r="C975" s="68"/>
      <c r="D975" s="51"/>
    </row>
    <row r="976" customFormat="false" ht="15.75" hidden="false" customHeight="true" outlineLevel="0" collapsed="false">
      <c r="A976" s="51"/>
      <c r="B976" s="51"/>
      <c r="C976" s="68"/>
      <c r="D976" s="51"/>
    </row>
    <row r="977" customFormat="false" ht="15.75" hidden="false" customHeight="true" outlineLevel="0" collapsed="false">
      <c r="A977" s="51"/>
      <c r="B977" s="51"/>
      <c r="C977" s="68"/>
      <c r="D977" s="51"/>
    </row>
    <row r="978" customFormat="false" ht="15.75" hidden="false" customHeight="true" outlineLevel="0" collapsed="false">
      <c r="A978" s="51"/>
      <c r="B978" s="51"/>
      <c r="C978" s="68"/>
      <c r="D978" s="51"/>
    </row>
    <row r="979" customFormat="false" ht="15.75" hidden="false" customHeight="true" outlineLevel="0" collapsed="false">
      <c r="A979" s="51"/>
      <c r="B979" s="51"/>
      <c r="C979" s="68"/>
      <c r="D979" s="51"/>
    </row>
    <row r="980" customFormat="false" ht="15.75" hidden="false" customHeight="true" outlineLevel="0" collapsed="false">
      <c r="A980" s="51"/>
      <c r="B980" s="51"/>
      <c r="C980" s="68"/>
      <c r="D980" s="51"/>
    </row>
    <row r="981" customFormat="false" ht="15.75" hidden="false" customHeight="true" outlineLevel="0" collapsed="false">
      <c r="A981" s="51"/>
      <c r="B981" s="51"/>
      <c r="C981" s="68"/>
      <c r="D981" s="51"/>
    </row>
    <row r="982" customFormat="false" ht="15.75" hidden="false" customHeight="true" outlineLevel="0" collapsed="false">
      <c r="A982" s="51"/>
      <c r="B982" s="51"/>
      <c r="C982" s="68"/>
      <c r="D982" s="51"/>
    </row>
    <row r="983" customFormat="false" ht="15.75" hidden="false" customHeight="true" outlineLevel="0" collapsed="false">
      <c r="A983" s="51"/>
      <c r="B983" s="51"/>
      <c r="C983" s="68"/>
      <c r="D983" s="51"/>
    </row>
    <row r="984" customFormat="false" ht="15.75" hidden="false" customHeight="true" outlineLevel="0" collapsed="false">
      <c r="A984" s="51"/>
      <c r="B984" s="51"/>
      <c r="C984" s="68"/>
      <c r="D984" s="51"/>
    </row>
    <row r="985" customFormat="false" ht="15.75" hidden="false" customHeight="true" outlineLevel="0" collapsed="false">
      <c r="A985" s="51"/>
      <c r="B985" s="51"/>
      <c r="C985" s="68"/>
      <c r="D985" s="51"/>
    </row>
    <row r="986" customFormat="false" ht="15.75" hidden="false" customHeight="true" outlineLevel="0" collapsed="false">
      <c r="A986" s="51"/>
      <c r="B986" s="51"/>
      <c r="C986" s="68"/>
      <c r="D986" s="51"/>
    </row>
    <row r="987" customFormat="false" ht="15.75" hidden="false" customHeight="true" outlineLevel="0" collapsed="false">
      <c r="A987" s="51"/>
      <c r="B987" s="51"/>
      <c r="C987" s="68"/>
      <c r="D987" s="51"/>
    </row>
    <row r="988" customFormat="false" ht="15.75" hidden="false" customHeight="true" outlineLevel="0" collapsed="false">
      <c r="A988" s="51"/>
      <c r="B988" s="51"/>
      <c r="C988" s="68"/>
      <c r="D988" s="51"/>
    </row>
    <row r="989" customFormat="false" ht="15.75" hidden="false" customHeight="true" outlineLevel="0" collapsed="false">
      <c r="A989" s="51"/>
      <c r="B989" s="51"/>
      <c r="C989" s="68"/>
      <c r="D989" s="51"/>
    </row>
    <row r="990" customFormat="false" ht="15.75" hidden="false" customHeight="true" outlineLevel="0" collapsed="false">
      <c r="A990" s="51"/>
      <c r="B990" s="51"/>
      <c r="C990" s="68"/>
      <c r="D990" s="51"/>
    </row>
    <row r="991" customFormat="false" ht="15.75" hidden="false" customHeight="true" outlineLevel="0" collapsed="false">
      <c r="A991" s="51"/>
      <c r="B991" s="51"/>
      <c r="C991" s="68"/>
      <c r="D991" s="51"/>
    </row>
    <row r="992" customFormat="false" ht="15.75" hidden="false" customHeight="true" outlineLevel="0" collapsed="false">
      <c r="A992" s="51"/>
      <c r="B992" s="51"/>
      <c r="C992" s="68"/>
      <c r="D992" s="51"/>
    </row>
    <row r="993" customFormat="false" ht="15.75" hidden="false" customHeight="true" outlineLevel="0" collapsed="false">
      <c r="A993" s="51"/>
      <c r="B993" s="51"/>
      <c r="C993" s="68"/>
      <c r="D993" s="51"/>
    </row>
    <row r="994" customFormat="false" ht="15.75" hidden="false" customHeight="true" outlineLevel="0" collapsed="false">
      <c r="A994" s="51"/>
      <c r="B994" s="51"/>
      <c r="C994" s="68"/>
      <c r="D994" s="51"/>
    </row>
    <row r="995" customFormat="false" ht="15.75" hidden="false" customHeight="true" outlineLevel="0" collapsed="false">
      <c r="A995" s="51"/>
      <c r="B995" s="51"/>
      <c r="C995" s="68"/>
      <c r="D995" s="51"/>
    </row>
    <row r="996" customFormat="false" ht="15.75" hidden="false" customHeight="true" outlineLevel="0" collapsed="false">
      <c r="A996" s="51"/>
      <c r="B996" s="51"/>
      <c r="C996" s="68"/>
      <c r="D996" s="51"/>
    </row>
    <row r="997" customFormat="false" ht="15.75" hidden="false" customHeight="true" outlineLevel="0" collapsed="false">
      <c r="A997" s="51"/>
      <c r="B997" s="51"/>
      <c r="C997" s="68"/>
      <c r="D997" s="51"/>
    </row>
    <row r="998" customFormat="false" ht="15.75" hidden="false" customHeight="true" outlineLevel="0" collapsed="false">
      <c r="A998" s="51"/>
      <c r="B998" s="51"/>
      <c r="C998" s="68"/>
      <c r="D998" s="51"/>
    </row>
    <row r="999" customFormat="false" ht="15.75" hidden="false" customHeight="true" outlineLevel="0" collapsed="false">
      <c r="A999" s="51"/>
      <c r="B999" s="51"/>
      <c r="C999" s="68"/>
      <c r="D999" s="51"/>
    </row>
    <row r="1000" customFormat="false" ht="15.75" hidden="false" customHeight="true" outlineLevel="0" collapsed="false">
      <c r="A1000" s="51"/>
      <c r="B1000" s="51"/>
      <c r="C1000" s="68"/>
      <c r="D1000" s="51"/>
    </row>
  </sheetData>
  <autoFilter ref="A1:D100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31.01"/>
    <col collapsed="false" customWidth="true" hidden="false" outlineLevel="0" max="4" min="4" style="0" width="30.75"/>
    <col collapsed="false" customWidth="true" hidden="false" outlineLevel="0" max="5" min="5" style="0" width="26"/>
    <col collapsed="false" customWidth="true" hidden="false" outlineLevel="0" max="6" min="6" style="0" width="42.63"/>
    <col collapsed="false" customWidth="true" hidden="false" outlineLevel="0" max="9" min="7" style="0" width="9.13"/>
    <col collapsed="false" customWidth="true" hidden="false" outlineLevel="0" max="23" min="10" style="0" width="8.63"/>
    <col collapsed="false" customWidth="true" hidden="false" outlineLevel="0" max="24" min="24" style="0" width="12.75"/>
  </cols>
  <sheetData>
    <row r="1" customFormat="false" ht="12.75" hidden="false" customHeight="true" outlineLevel="0" collapsed="false">
      <c r="A1" s="54" t="s">
        <v>140</v>
      </c>
      <c r="B1" s="54" t="s">
        <v>141</v>
      </c>
      <c r="C1" s="39" t="s">
        <v>212</v>
      </c>
      <c r="D1" s="39" t="s">
        <v>110</v>
      </c>
      <c r="E1" s="33"/>
      <c r="F1" s="33"/>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62" t="n">
        <v>0.05</v>
      </c>
      <c r="D2" s="51" t="s">
        <v>213</v>
      </c>
    </row>
    <row r="3" customFormat="false" ht="12.75" hidden="false" customHeight="true" outlineLevel="0" collapsed="false">
      <c r="A3" s="56" t="s">
        <v>146</v>
      </c>
      <c r="B3" s="56" t="str">
        <f aca="false" t="array" ref="B3:B3">INDEX(Countries!$D$2:$D$255, MATCH(A3, Countries!$B$2:$B$255, 0))</f>
        <v>IDN</v>
      </c>
      <c r="C3" s="62" t="n">
        <v>0.5</v>
      </c>
      <c r="D3" s="51" t="s">
        <v>214</v>
      </c>
    </row>
    <row r="4" customFormat="false" ht="12.75" hidden="false" customHeight="true" outlineLevel="0" collapsed="false">
      <c r="A4" s="56" t="s">
        <v>147</v>
      </c>
      <c r="B4" s="56" t="str">
        <f aca="false" t="array" ref="B4:B4">INDEX(Countries!$D$2:$D$255, MATCH(A4, Countries!$B$2:$B$255, 0))</f>
        <v>AUS</v>
      </c>
      <c r="C4" s="62" t="n">
        <v>0.05</v>
      </c>
      <c r="D4" s="51" t="s">
        <v>213</v>
      </c>
    </row>
    <row r="5" customFormat="false" ht="12.75" hidden="false" customHeight="true" outlineLevel="0" collapsed="false">
      <c r="A5" s="56" t="s">
        <v>148</v>
      </c>
      <c r="B5" s="56" t="str">
        <f aca="false" t="array" ref="B5:B5">INDEX(Countries!$D$2:$D$255, MATCH(A5, Countries!$B$2:$B$255, 0))</f>
        <v>BHS</v>
      </c>
      <c r="C5" s="62" t="n">
        <v>0.85</v>
      </c>
      <c r="D5" s="51" t="s">
        <v>215</v>
      </c>
    </row>
    <row r="6" customFormat="false" ht="12.75" hidden="false" customHeight="true" outlineLevel="0" collapsed="false">
      <c r="A6" s="56" t="s">
        <v>149</v>
      </c>
      <c r="B6" s="56" t="str">
        <f aca="false" t="array" ref="B6:B6">INDEX(Countries!$D$2:$D$255, MATCH(A6, Countries!$B$2:$B$255, 0))</f>
        <v>KEN</v>
      </c>
      <c r="C6" s="62" t="n">
        <v>0.5</v>
      </c>
      <c r="D6" s="51" t="s">
        <v>214</v>
      </c>
    </row>
    <row r="7" customFormat="false" ht="12.75" hidden="false" customHeight="true" outlineLevel="0" collapsed="false">
      <c r="A7" s="56" t="s">
        <v>150</v>
      </c>
      <c r="B7" s="56" t="str">
        <f aca="false" t="array" ref="B7:B7">INDEX(Countries!$D$2:$D$255, MATCH(A7, Countries!$B$2:$B$255, 0))</f>
        <v>MEX</v>
      </c>
      <c r="C7" s="62" t="n">
        <v>0.5</v>
      </c>
      <c r="D7" s="51" t="s">
        <v>214</v>
      </c>
    </row>
    <row r="8" customFormat="false" ht="12.75" hidden="false" customHeight="true" outlineLevel="0" collapsed="false">
      <c r="A8" s="56" t="s">
        <v>151</v>
      </c>
      <c r="B8" s="56" t="str">
        <f aca="false" t="array" ref="B8:B8">INDEX(Countries!$D$2:$D$255, MATCH(A8, Countries!$B$2:$B$255, 0))</f>
        <v>COL</v>
      </c>
      <c r="C8" s="62" t="n">
        <v>0.5</v>
      </c>
      <c r="D8" s="51" t="s">
        <v>214</v>
      </c>
    </row>
    <row r="9" customFormat="false" ht="12.75" hidden="false" customHeight="true" outlineLevel="0" collapsed="false">
      <c r="A9" s="56" t="s">
        <v>152</v>
      </c>
      <c r="B9" s="56" t="str">
        <f aca="false" t="array" ref="B9:B9">INDEX(Countries!$D$2:$D$255, MATCH(A9, Countries!$B$2:$B$255, 0))</f>
        <v>IND</v>
      </c>
      <c r="C9" s="62" t="n">
        <v>0.5</v>
      </c>
      <c r="D9" s="51" t="s">
        <v>214</v>
      </c>
    </row>
    <row r="10" customFormat="false" ht="12.75" hidden="false" customHeight="true" outlineLevel="0" collapsed="false">
      <c r="A10" s="56" t="s">
        <v>153</v>
      </c>
      <c r="B10" s="56" t="str">
        <f aca="false" t="array" ref="B10:B10">INDEX(Countries!$D$2:$D$255, MATCH(A10, Countries!$B$2:$B$255, 0))</f>
        <v>CHN</v>
      </c>
      <c r="C10" s="66" t="n">
        <v>0.5</v>
      </c>
      <c r="D10" s="51" t="s">
        <v>214</v>
      </c>
    </row>
    <row r="11" customFormat="false" ht="12.75" hidden="false" customHeight="true" outlineLevel="0" collapsed="false">
      <c r="A11" s="51"/>
      <c r="B11" s="51"/>
      <c r="C11" s="62"/>
      <c r="D11" s="51"/>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62"/>
      <c r="D12" s="51"/>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62"/>
      <c r="D13" s="51"/>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62"/>
      <c r="D14" s="51"/>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62"/>
      <c r="D15" s="51"/>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62"/>
      <c r="D16" s="51"/>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62"/>
      <c r="D17" s="51"/>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62"/>
      <c r="D18" s="51"/>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62"/>
      <c r="D19" s="51"/>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62"/>
      <c r="D20" s="51"/>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62"/>
      <c r="D21" s="51"/>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62"/>
      <c r="D22" s="51"/>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62"/>
      <c r="D23" s="51"/>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62"/>
      <c r="D24" s="51"/>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62"/>
      <c r="D25" s="51"/>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62"/>
      <c r="D26" s="51"/>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62"/>
      <c r="D27" s="51"/>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62"/>
      <c r="D28" s="51"/>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62"/>
      <c r="D29" s="51"/>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62"/>
      <c r="D30" s="51"/>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62"/>
      <c r="D31" s="51"/>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62"/>
      <c r="D32" s="51"/>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62"/>
      <c r="D33" s="51"/>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62"/>
      <c r="D34" s="51"/>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62"/>
      <c r="D35" s="51"/>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62"/>
      <c r="D36" s="51"/>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62"/>
      <c r="D37" s="51"/>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62"/>
      <c r="D38" s="51"/>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62"/>
      <c r="D39" s="51"/>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62"/>
      <c r="D40" s="51"/>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62"/>
      <c r="D41" s="51"/>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62"/>
      <c r="D42" s="51"/>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62"/>
      <c r="D43" s="51"/>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62"/>
      <c r="D44" s="51"/>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62"/>
      <c r="D45" s="51"/>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62"/>
      <c r="D46" s="51"/>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62"/>
      <c r="D47" s="51"/>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62"/>
      <c r="D48" s="51"/>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62"/>
      <c r="D49" s="51"/>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62"/>
      <c r="D50" s="51"/>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62"/>
      <c r="D51" s="51"/>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62"/>
      <c r="D52" s="51"/>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62"/>
      <c r="D53" s="51"/>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62"/>
      <c r="D54" s="51"/>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62"/>
      <c r="D55" s="51"/>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62"/>
      <c r="D56" s="51"/>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62"/>
      <c r="D57" s="51"/>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62"/>
      <c r="D58" s="51"/>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62"/>
      <c r="D59" s="51"/>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62"/>
      <c r="D60" s="51"/>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62"/>
      <c r="D61" s="51"/>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62"/>
      <c r="D62" s="51"/>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62"/>
      <c r="D63" s="51"/>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62"/>
      <c r="D64" s="51"/>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62"/>
      <c r="D65" s="51"/>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62"/>
      <c r="D66" s="51"/>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62"/>
      <c r="D67" s="51"/>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62"/>
      <c r="D68" s="51"/>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62"/>
      <c r="D69" s="51"/>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62"/>
      <c r="D70" s="51"/>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62"/>
      <c r="D71" s="51"/>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62"/>
      <c r="D72" s="51"/>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62"/>
      <c r="D73" s="51"/>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62"/>
      <c r="D74" s="51"/>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62"/>
      <c r="D75" s="51"/>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62"/>
      <c r="D76" s="51"/>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62"/>
      <c r="D77" s="51"/>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62"/>
      <c r="D78" s="51"/>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62"/>
      <c r="D79" s="51"/>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62"/>
      <c r="D80" s="51"/>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62"/>
      <c r="D81" s="51"/>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62"/>
      <c r="D82" s="51"/>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62"/>
      <c r="D83" s="51"/>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62"/>
      <c r="D84" s="51"/>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62"/>
      <c r="D85" s="51"/>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62"/>
      <c r="D86" s="51"/>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62"/>
      <c r="D87" s="51"/>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62"/>
      <c r="D88" s="51"/>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62"/>
      <c r="D89" s="51"/>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62"/>
      <c r="D90" s="51"/>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62"/>
      <c r="D91" s="51"/>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62"/>
      <c r="D92" s="51"/>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62"/>
      <c r="D93" s="51"/>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62"/>
      <c r="D94" s="51"/>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62"/>
      <c r="D95" s="51"/>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62"/>
      <c r="D96" s="51"/>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62"/>
      <c r="D97" s="51"/>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62"/>
      <c r="D98" s="51"/>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62"/>
      <c r="D99" s="51"/>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62"/>
      <c r="D100" s="51"/>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62"/>
      <c r="D101" s="51"/>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62"/>
      <c r="D102" s="51"/>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62"/>
      <c r="D103" s="51"/>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62"/>
      <c r="D104" s="51"/>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62"/>
      <c r="D105" s="51"/>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62"/>
      <c r="D106" s="51"/>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62"/>
      <c r="D107" s="51"/>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62"/>
      <c r="D108" s="51"/>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62"/>
      <c r="D109" s="51"/>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62"/>
      <c r="D110" s="51"/>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62"/>
      <c r="D111" s="51"/>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62"/>
      <c r="D112" s="51"/>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62"/>
      <c r="D113" s="51"/>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62"/>
      <c r="D114" s="51"/>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62"/>
      <c r="D115" s="51"/>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62"/>
      <c r="D116" s="51"/>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62"/>
      <c r="D117" s="51"/>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62"/>
      <c r="D118" s="51"/>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62"/>
      <c r="D119" s="51"/>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62"/>
      <c r="D120" s="51"/>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62"/>
      <c r="D121" s="51"/>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62"/>
      <c r="D122" s="51"/>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62"/>
      <c r="D123" s="51"/>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62"/>
      <c r="D124" s="51"/>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62"/>
      <c r="D125" s="51"/>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62"/>
      <c r="D126" s="51"/>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62"/>
      <c r="D127" s="51"/>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62"/>
      <c r="D128" s="51"/>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62"/>
      <c r="D129" s="51"/>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62"/>
      <c r="D130" s="51"/>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62"/>
      <c r="D131" s="51"/>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62"/>
      <c r="D132" s="51"/>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62"/>
      <c r="D133" s="51"/>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62"/>
      <c r="D134" s="51"/>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62"/>
      <c r="D135" s="51"/>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62"/>
      <c r="D136" s="51"/>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62"/>
      <c r="D137" s="51"/>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62"/>
      <c r="D138" s="51"/>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62"/>
      <c r="D139" s="51"/>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62"/>
      <c r="D140" s="51"/>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62"/>
      <c r="D141" s="51"/>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62"/>
      <c r="D142" s="51"/>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62"/>
      <c r="D143" s="51"/>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62"/>
      <c r="D144" s="51"/>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62"/>
      <c r="D145" s="51"/>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62"/>
      <c r="D146" s="51"/>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62"/>
      <c r="D147" s="51"/>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62"/>
      <c r="D148" s="51"/>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62"/>
      <c r="D149" s="51"/>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62"/>
      <c r="D150" s="51"/>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62"/>
      <c r="D151" s="51"/>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62"/>
      <c r="D152" s="51"/>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62"/>
      <c r="D153" s="51"/>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62"/>
      <c r="D154" s="51"/>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62"/>
      <c r="D155" s="51"/>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62"/>
      <c r="D156" s="51"/>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62"/>
      <c r="D157" s="51"/>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62"/>
      <c r="D158" s="51"/>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62"/>
      <c r="D159" s="51"/>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62"/>
      <c r="D160" s="51"/>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62"/>
      <c r="D161" s="51"/>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62"/>
      <c r="D162" s="51"/>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62"/>
      <c r="D163" s="51"/>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62"/>
      <c r="D164" s="51"/>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62"/>
      <c r="D165" s="51"/>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62"/>
      <c r="D166" s="51"/>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62"/>
      <c r="D167" s="51"/>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62"/>
      <c r="D168" s="51"/>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62"/>
      <c r="D169" s="51"/>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62"/>
      <c r="D170" s="51"/>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62"/>
      <c r="D171" s="51"/>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62"/>
      <c r="D172" s="51"/>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62"/>
      <c r="D173" s="51"/>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62"/>
      <c r="D174" s="51"/>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62"/>
      <c r="D175" s="51"/>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62"/>
      <c r="D176" s="51"/>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62"/>
      <c r="D177" s="51"/>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62"/>
      <c r="D178" s="51"/>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62"/>
      <c r="D179" s="51"/>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62"/>
      <c r="D180" s="51"/>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62"/>
      <c r="D181" s="51"/>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62"/>
      <c r="D182" s="51"/>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62"/>
      <c r="D183" s="51"/>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62"/>
      <c r="D184" s="51"/>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62"/>
      <c r="D185" s="51"/>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62"/>
      <c r="D186" s="51"/>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62"/>
      <c r="D187" s="51"/>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62"/>
      <c r="D188" s="51"/>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62"/>
      <c r="D189" s="51"/>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62"/>
      <c r="D190" s="51"/>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62"/>
      <c r="D191" s="51"/>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62"/>
      <c r="D192" s="51"/>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62"/>
      <c r="D193" s="51"/>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62"/>
      <c r="D194" s="51"/>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62"/>
      <c r="D195" s="51"/>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62"/>
      <c r="D196" s="51"/>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62"/>
      <c r="D197" s="51"/>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62"/>
      <c r="D198" s="51"/>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62"/>
      <c r="D199" s="51"/>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62"/>
      <c r="D200" s="51"/>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62"/>
      <c r="D201" s="51"/>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62"/>
      <c r="D202" s="51"/>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62"/>
      <c r="D203" s="51"/>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62"/>
      <c r="D204" s="51"/>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62"/>
      <c r="D205" s="51"/>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62"/>
      <c r="D206" s="51"/>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62"/>
      <c r="D207" s="51"/>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62"/>
      <c r="D208" s="51"/>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62"/>
      <c r="D209" s="51"/>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62"/>
      <c r="D210" s="51"/>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62"/>
      <c r="D211" s="51"/>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62"/>
      <c r="D212" s="51"/>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62"/>
      <c r="D213" s="51"/>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62"/>
      <c r="D214" s="51"/>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62"/>
      <c r="D215" s="51"/>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62"/>
      <c r="D216" s="51"/>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62"/>
      <c r="D217" s="51"/>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62"/>
      <c r="D218" s="51"/>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62"/>
      <c r="D219" s="51"/>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62"/>
      <c r="D220" s="51"/>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62"/>
      <c r="D221" s="51"/>
    </row>
    <row r="222" customFormat="false" ht="15.75" hidden="false" customHeight="true" outlineLevel="0" collapsed="false">
      <c r="A222" s="51"/>
      <c r="B222" s="51"/>
      <c r="C222" s="62"/>
      <c r="D222" s="51"/>
    </row>
    <row r="223" customFormat="false" ht="15.75" hidden="false" customHeight="true" outlineLevel="0" collapsed="false">
      <c r="A223" s="51"/>
      <c r="B223" s="51"/>
      <c r="C223" s="62"/>
      <c r="D223" s="51"/>
    </row>
    <row r="224" customFormat="false" ht="15.75" hidden="false" customHeight="true" outlineLevel="0" collapsed="false">
      <c r="A224" s="51"/>
      <c r="B224" s="51"/>
      <c r="C224" s="62"/>
      <c r="D224" s="51"/>
    </row>
    <row r="225" customFormat="false" ht="15.75" hidden="false" customHeight="true" outlineLevel="0" collapsed="false">
      <c r="A225" s="51"/>
      <c r="B225" s="51"/>
      <c r="C225" s="62"/>
      <c r="D225" s="51"/>
    </row>
    <row r="226" customFormat="false" ht="15.75" hidden="false" customHeight="true" outlineLevel="0" collapsed="false">
      <c r="A226" s="51"/>
      <c r="B226" s="51"/>
      <c r="C226" s="62"/>
      <c r="D226" s="51"/>
    </row>
    <row r="227" customFormat="false" ht="15.75" hidden="false" customHeight="true" outlineLevel="0" collapsed="false">
      <c r="A227" s="51"/>
      <c r="B227" s="51"/>
      <c r="C227" s="62"/>
      <c r="D227" s="51"/>
    </row>
    <row r="228" customFormat="false" ht="15.75" hidden="false" customHeight="true" outlineLevel="0" collapsed="false">
      <c r="A228" s="51"/>
      <c r="B228" s="51"/>
      <c r="C228" s="62"/>
      <c r="D228" s="51"/>
    </row>
    <row r="229" customFormat="false" ht="15.75" hidden="false" customHeight="true" outlineLevel="0" collapsed="false">
      <c r="A229" s="51"/>
      <c r="B229" s="51"/>
      <c r="C229" s="62"/>
      <c r="D229" s="51"/>
    </row>
    <row r="230" customFormat="false" ht="15.75" hidden="false" customHeight="true" outlineLevel="0" collapsed="false">
      <c r="A230" s="51"/>
      <c r="B230" s="51"/>
      <c r="C230" s="62"/>
      <c r="D230" s="51"/>
    </row>
    <row r="231" customFormat="false" ht="15.75" hidden="false" customHeight="true" outlineLevel="0" collapsed="false">
      <c r="A231" s="51"/>
      <c r="B231" s="51"/>
      <c r="C231" s="62"/>
      <c r="D231" s="51"/>
    </row>
    <row r="232" customFormat="false" ht="15.75" hidden="false" customHeight="true" outlineLevel="0" collapsed="false">
      <c r="A232" s="51"/>
      <c r="B232" s="51"/>
      <c r="C232" s="62"/>
      <c r="D232" s="51"/>
    </row>
    <row r="233" customFormat="false" ht="15.75" hidden="false" customHeight="true" outlineLevel="0" collapsed="false">
      <c r="A233" s="51"/>
      <c r="B233" s="51"/>
      <c r="C233" s="62"/>
      <c r="D233" s="51"/>
    </row>
    <row r="234" customFormat="false" ht="15.75" hidden="false" customHeight="true" outlineLevel="0" collapsed="false">
      <c r="A234" s="51"/>
      <c r="B234" s="51"/>
      <c r="C234" s="62"/>
      <c r="D234" s="51"/>
    </row>
    <row r="235" customFormat="false" ht="15.75" hidden="false" customHeight="true" outlineLevel="0" collapsed="false">
      <c r="A235" s="51"/>
      <c r="B235" s="51"/>
      <c r="C235" s="62"/>
      <c r="D235" s="51"/>
    </row>
    <row r="236" customFormat="false" ht="15.75" hidden="false" customHeight="true" outlineLevel="0" collapsed="false">
      <c r="A236" s="51"/>
      <c r="B236" s="51"/>
      <c r="C236" s="62"/>
      <c r="D236" s="51"/>
    </row>
    <row r="237" customFormat="false" ht="15.75" hidden="false" customHeight="true" outlineLevel="0" collapsed="false">
      <c r="A237" s="51"/>
      <c r="B237" s="51"/>
      <c r="C237" s="62"/>
      <c r="D237" s="51"/>
    </row>
    <row r="238" customFormat="false" ht="15.75" hidden="false" customHeight="true" outlineLevel="0" collapsed="false">
      <c r="A238" s="51"/>
      <c r="B238" s="51"/>
      <c r="C238" s="62"/>
      <c r="D238" s="51"/>
    </row>
    <row r="239" customFormat="false" ht="15.75" hidden="false" customHeight="true" outlineLevel="0" collapsed="false">
      <c r="A239" s="51"/>
      <c r="B239" s="51"/>
      <c r="C239" s="62"/>
      <c r="D239" s="51"/>
    </row>
    <row r="240" customFormat="false" ht="15.75" hidden="false" customHeight="true" outlineLevel="0" collapsed="false">
      <c r="A240" s="51"/>
      <c r="B240" s="51"/>
      <c r="C240" s="62"/>
      <c r="D240" s="51"/>
    </row>
    <row r="241" customFormat="false" ht="15.75" hidden="false" customHeight="true" outlineLevel="0" collapsed="false">
      <c r="A241" s="51"/>
      <c r="B241" s="51"/>
      <c r="C241" s="62"/>
      <c r="D241" s="51"/>
    </row>
    <row r="242" customFormat="false" ht="15.75" hidden="false" customHeight="true" outlineLevel="0" collapsed="false">
      <c r="A242" s="51"/>
      <c r="B242" s="51"/>
      <c r="C242" s="62"/>
      <c r="D242" s="51"/>
    </row>
    <row r="243" customFormat="false" ht="15.75" hidden="false" customHeight="true" outlineLevel="0" collapsed="false">
      <c r="A243" s="51"/>
      <c r="B243" s="51"/>
      <c r="C243" s="62"/>
      <c r="D243" s="51"/>
    </row>
    <row r="244" customFormat="false" ht="15.75" hidden="false" customHeight="true" outlineLevel="0" collapsed="false">
      <c r="A244" s="51"/>
      <c r="B244" s="51"/>
      <c r="C244" s="62"/>
      <c r="D244" s="51"/>
    </row>
    <row r="245" customFormat="false" ht="15.75" hidden="false" customHeight="true" outlineLevel="0" collapsed="false">
      <c r="A245" s="51"/>
      <c r="B245" s="51"/>
      <c r="C245" s="62"/>
      <c r="D245" s="51"/>
    </row>
    <row r="246" customFormat="false" ht="15.75" hidden="false" customHeight="true" outlineLevel="0" collapsed="false">
      <c r="A246" s="51"/>
      <c r="B246" s="51"/>
      <c r="C246" s="62"/>
      <c r="D246" s="51"/>
    </row>
    <row r="247" customFormat="false" ht="15.75" hidden="false" customHeight="true" outlineLevel="0" collapsed="false">
      <c r="A247" s="51"/>
      <c r="B247" s="51"/>
      <c r="C247" s="62"/>
      <c r="D247" s="51"/>
    </row>
    <row r="248" customFormat="false" ht="15.75" hidden="false" customHeight="true" outlineLevel="0" collapsed="false">
      <c r="A248" s="51"/>
      <c r="B248" s="51"/>
      <c r="C248" s="62"/>
      <c r="D248" s="51"/>
    </row>
    <row r="249" customFormat="false" ht="15.75" hidden="false" customHeight="true" outlineLevel="0" collapsed="false">
      <c r="A249" s="51"/>
      <c r="B249" s="51"/>
      <c r="C249" s="62"/>
      <c r="D249" s="51"/>
    </row>
    <row r="250" customFormat="false" ht="15.75" hidden="false" customHeight="true" outlineLevel="0" collapsed="false">
      <c r="A250" s="51"/>
      <c r="B250" s="51"/>
      <c r="C250" s="62"/>
      <c r="D250" s="51"/>
    </row>
    <row r="251" customFormat="false" ht="15.75" hidden="false" customHeight="true" outlineLevel="0" collapsed="false">
      <c r="A251" s="51"/>
      <c r="B251" s="51"/>
      <c r="C251" s="62"/>
      <c r="D251" s="51"/>
    </row>
    <row r="252" customFormat="false" ht="15.75" hidden="false" customHeight="true" outlineLevel="0" collapsed="false">
      <c r="A252" s="51"/>
      <c r="B252" s="51"/>
      <c r="C252" s="62"/>
      <c r="D252" s="51"/>
    </row>
    <row r="253" customFormat="false" ht="15.75" hidden="false" customHeight="true" outlineLevel="0" collapsed="false">
      <c r="A253" s="51"/>
      <c r="B253" s="51"/>
      <c r="C253" s="62"/>
      <c r="D253" s="51"/>
    </row>
    <row r="254" customFormat="false" ht="15.75" hidden="false" customHeight="true" outlineLevel="0" collapsed="false">
      <c r="A254" s="51"/>
      <c r="B254" s="51"/>
      <c r="C254" s="62"/>
      <c r="D254" s="51"/>
    </row>
    <row r="255" customFormat="false" ht="15.75" hidden="false" customHeight="true" outlineLevel="0" collapsed="false">
      <c r="A255" s="51"/>
      <c r="B255" s="51"/>
      <c r="C255" s="62"/>
      <c r="D255" s="51"/>
    </row>
    <row r="256" customFormat="false" ht="15.75" hidden="false" customHeight="true" outlineLevel="0" collapsed="false">
      <c r="A256" s="51"/>
      <c r="B256" s="51"/>
      <c r="C256" s="62"/>
      <c r="D256" s="51"/>
    </row>
    <row r="257" customFormat="false" ht="15.75" hidden="false" customHeight="true" outlineLevel="0" collapsed="false">
      <c r="A257" s="51"/>
      <c r="B257" s="51"/>
      <c r="C257" s="62"/>
      <c r="D257" s="51"/>
    </row>
    <row r="258" customFormat="false" ht="15.75" hidden="false" customHeight="true" outlineLevel="0" collapsed="false">
      <c r="A258" s="51"/>
      <c r="B258" s="51"/>
      <c r="C258" s="62"/>
      <c r="D258" s="51"/>
    </row>
    <row r="259" customFormat="false" ht="15.75" hidden="false" customHeight="true" outlineLevel="0" collapsed="false">
      <c r="A259" s="51"/>
      <c r="B259" s="51"/>
      <c r="C259" s="62"/>
      <c r="D259" s="51"/>
    </row>
    <row r="260" customFormat="false" ht="15.75" hidden="false" customHeight="true" outlineLevel="0" collapsed="false">
      <c r="A260" s="51"/>
      <c r="B260" s="51"/>
      <c r="C260" s="62"/>
      <c r="D260" s="51"/>
    </row>
    <row r="261" customFormat="false" ht="15.75" hidden="false" customHeight="true" outlineLevel="0" collapsed="false">
      <c r="A261" s="51"/>
      <c r="B261" s="51"/>
      <c r="C261" s="62"/>
      <c r="D261" s="51"/>
    </row>
    <row r="262" customFormat="false" ht="15.75" hidden="false" customHeight="true" outlineLevel="0" collapsed="false">
      <c r="A262" s="51"/>
      <c r="B262" s="51"/>
      <c r="C262" s="62"/>
      <c r="D262" s="51"/>
    </row>
    <row r="263" customFormat="false" ht="15.75" hidden="false" customHeight="true" outlineLevel="0" collapsed="false">
      <c r="A263" s="51"/>
      <c r="B263" s="51"/>
      <c r="C263" s="62"/>
      <c r="D263" s="51"/>
    </row>
    <row r="264" customFormat="false" ht="15.75" hidden="false" customHeight="true" outlineLevel="0" collapsed="false">
      <c r="A264" s="51"/>
      <c r="B264" s="51"/>
      <c r="C264" s="62"/>
      <c r="D264" s="51"/>
    </row>
    <row r="265" customFormat="false" ht="15.75" hidden="false" customHeight="true" outlineLevel="0" collapsed="false">
      <c r="A265" s="51"/>
      <c r="B265" s="51"/>
      <c r="C265" s="62"/>
      <c r="D265" s="51"/>
    </row>
    <row r="266" customFormat="false" ht="15.75" hidden="false" customHeight="true" outlineLevel="0" collapsed="false">
      <c r="A266" s="51"/>
      <c r="B266" s="51"/>
      <c r="C266" s="62"/>
      <c r="D266" s="51"/>
    </row>
    <row r="267" customFormat="false" ht="15.75" hidden="false" customHeight="true" outlineLevel="0" collapsed="false">
      <c r="A267" s="51"/>
      <c r="B267" s="51"/>
      <c r="C267" s="62"/>
      <c r="D267" s="51"/>
    </row>
    <row r="268" customFormat="false" ht="15.75" hidden="false" customHeight="true" outlineLevel="0" collapsed="false">
      <c r="A268" s="51"/>
      <c r="B268" s="51"/>
      <c r="C268" s="62"/>
      <c r="D268" s="51"/>
    </row>
    <row r="269" customFormat="false" ht="15.75" hidden="false" customHeight="true" outlineLevel="0" collapsed="false">
      <c r="A269" s="51"/>
      <c r="B269" s="51"/>
      <c r="C269" s="62"/>
      <c r="D269" s="51"/>
    </row>
    <row r="270" customFormat="false" ht="15.75" hidden="false" customHeight="true" outlineLevel="0" collapsed="false">
      <c r="A270" s="51"/>
      <c r="B270" s="51"/>
      <c r="C270" s="62"/>
      <c r="D270" s="51"/>
    </row>
    <row r="271" customFormat="false" ht="15.75" hidden="false" customHeight="true" outlineLevel="0" collapsed="false">
      <c r="A271" s="51"/>
      <c r="B271" s="51"/>
      <c r="C271" s="62"/>
      <c r="D271" s="51"/>
    </row>
    <row r="272" customFormat="false" ht="15.75" hidden="false" customHeight="true" outlineLevel="0" collapsed="false">
      <c r="A272" s="51"/>
      <c r="B272" s="51"/>
      <c r="C272" s="62"/>
      <c r="D272" s="51"/>
    </row>
    <row r="273" customFormat="false" ht="15.75" hidden="false" customHeight="true" outlineLevel="0" collapsed="false">
      <c r="A273" s="51"/>
      <c r="B273" s="51"/>
      <c r="C273" s="62"/>
      <c r="D273" s="51"/>
    </row>
    <row r="274" customFormat="false" ht="15.75" hidden="false" customHeight="true" outlineLevel="0" collapsed="false">
      <c r="A274" s="51"/>
      <c r="B274" s="51"/>
      <c r="C274" s="62"/>
      <c r="D274" s="51"/>
    </row>
    <row r="275" customFormat="false" ht="15.75" hidden="false" customHeight="true" outlineLevel="0" collapsed="false">
      <c r="A275" s="51"/>
      <c r="B275" s="51"/>
      <c r="C275" s="62"/>
      <c r="D275" s="51"/>
    </row>
    <row r="276" customFormat="false" ht="15.75" hidden="false" customHeight="true" outlineLevel="0" collapsed="false">
      <c r="A276" s="51"/>
      <c r="B276" s="51"/>
      <c r="C276" s="62"/>
      <c r="D276" s="51"/>
    </row>
    <row r="277" customFormat="false" ht="15.75" hidden="false" customHeight="true" outlineLevel="0" collapsed="false">
      <c r="A277" s="51"/>
      <c r="B277" s="51"/>
      <c r="C277" s="62"/>
      <c r="D277" s="51"/>
    </row>
    <row r="278" customFormat="false" ht="15.75" hidden="false" customHeight="true" outlineLevel="0" collapsed="false">
      <c r="A278" s="51"/>
      <c r="B278" s="51"/>
      <c r="C278" s="62"/>
      <c r="D278" s="51"/>
    </row>
    <row r="279" customFormat="false" ht="15.75" hidden="false" customHeight="true" outlineLevel="0" collapsed="false">
      <c r="A279" s="51"/>
      <c r="B279" s="51"/>
      <c r="C279" s="62"/>
      <c r="D279" s="51"/>
    </row>
    <row r="280" customFormat="false" ht="15.75" hidden="false" customHeight="true" outlineLevel="0" collapsed="false">
      <c r="A280" s="51"/>
      <c r="B280" s="51"/>
      <c r="C280" s="62"/>
      <c r="D280" s="51"/>
    </row>
    <row r="281" customFormat="false" ht="15.75" hidden="false" customHeight="true" outlineLevel="0" collapsed="false">
      <c r="A281" s="51"/>
      <c r="B281" s="51"/>
      <c r="C281" s="62"/>
      <c r="D281" s="51"/>
    </row>
    <row r="282" customFormat="false" ht="15.75" hidden="false" customHeight="true" outlineLevel="0" collapsed="false">
      <c r="A282" s="51"/>
      <c r="B282" s="51"/>
      <c r="C282" s="62"/>
      <c r="D282" s="51"/>
    </row>
    <row r="283" customFormat="false" ht="15.75" hidden="false" customHeight="true" outlineLevel="0" collapsed="false">
      <c r="A283" s="51"/>
      <c r="B283" s="51"/>
      <c r="C283" s="62"/>
      <c r="D283" s="51"/>
    </row>
    <row r="284" customFormat="false" ht="15.75" hidden="false" customHeight="true" outlineLevel="0" collapsed="false">
      <c r="A284" s="51"/>
      <c r="B284" s="51"/>
      <c r="C284" s="62"/>
      <c r="D284" s="51"/>
    </row>
    <row r="285" customFormat="false" ht="15.75" hidden="false" customHeight="true" outlineLevel="0" collapsed="false">
      <c r="A285" s="51"/>
      <c r="B285" s="51"/>
      <c r="C285" s="62"/>
      <c r="D285" s="51"/>
    </row>
    <row r="286" customFormat="false" ht="15.75" hidden="false" customHeight="true" outlineLevel="0" collapsed="false">
      <c r="A286" s="51"/>
      <c r="B286" s="51"/>
      <c r="C286" s="62"/>
      <c r="D286" s="51"/>
    </row>
    <row r="287" customFormat="false" ht="15.75" hidden="false" customHeight="true" outlineLevel="0" collapsed="false">
      <c r="A287" s="51"/>
      <c r="B287" s="51"/>
      <c r="C287" s="62"/>
      <c r="D287" s="51"/>
    </row>
    <row r="288" customFormat="false" ht="15.75" hidden="false" customHeight="true" outlineLevel="0" collapsed="false">
      <c r="A288" s="51"/>
      <c r="B288" s="51"/>
      <c r="C288" s="62"/>
      <c r="D288" s="51"/>
    </row>
    <row r="289" customFormat="false" ht="15.75" hidden="false" customHeight="true" outlineLevel="0" collapsed="false">
      <c r="A289" s="51"/>
      <c r="B289" s="51"/>
      <c r="C289" s="62"/>
      <c r="D289" s="51"/>
    </row>
    <row r="290" customFormat="false" ht="15.75" hidden="false" customHeight="true" outlineLevel="0" collapsed="false">
      <c r="A290" s="51"/>
      <c r="B290" s="51"/>
      <c r="C290" s="62"/>
      <c r="D290" s="51"/>
    </row>
    <row r="291" customFormat="false" ht="15.75" hidden="false" customHeight="true" outlineLevel="0" collapsed="false">
      <c r="A291" s="51"/>
      <c r="B291" s="51"/>
      <c r="C291" s="62"/>
      <c r="D291" s="51"/>
    </row>
    <row r="292" customFormat="false" ht="15.75" hidden="false" customHeight="true" outlineLevel="0" collapsed="false">
      <c r="A292" s="51"/>
      <c r="B292" s="51"/>
      <c r="C292" s="62"/>
      <c r="D292" s="51"/>
    </row>
    <row r="293" customFormat="false" ht="15.75" hidden="false" customHeight="true" outlineLevel="0" collapsed="false">
      <c r="A293" s="51"/>
      <c r="B293" s="51"/>
      <c r="C293" s="62"/>
      <c r="D293" s="51"/>
    </row>
    <row r="294" customFormat="false" ht="15.75" hidden="false" customHeight="true" outlineLevel="0" collapsed="false">
      <c r="A294" s="51"/>
      <c r="B294" s="51"/>
      <c r="C294" s="62"/>
      <c r="D294" s="51"/>
    </row>
    <row r="295" customFormat="false" ht="15.75" hidden="false" customHeight="true" outlineLevel="0" collapsed="false">
      <c r="A295" s="51"/>
      <c r="B295" s="51"/>
      <c r="C295" s="62"/>
      <c r="D295" s="51"/>
    </row>
    <row r="296" customFormat="false" ht="15.75" hidden="false" customHeight="true" outlineLevel="0" collapsed="false">
      <c r="A296" s="51"/>
      <c r="B296" s="51"/>
      <c r="C296" s="62"/>
      <c r="D296" s="51"/>
    </row>
    <row r="297" customFormat="false" ht="15.75" hidden="false" customHeight="true" outlineLevel="0" collapsed="false">
      <c r="A297" s="51"/>
      <c r="B297" s="51"/>
      <c r="C297" s="62"/>
      <c r="D297" s="51"/>
    </row>
    <row r="298" customFormat="false" ht="15.75" hidden="false" customHeight="true" outlineLevel="0" collapsed="false">
      <c r="A298" s="51"/>
      <c r="B298" s="51"/>
      <c r="C298" s="62"/>
      <c r="D298" s="51"/>
    </row>
    <row r="299" customFormat="false" ht="15.75" hidden="false" customHeight="true" outlineLevel="0" collapsed="false">
      <c r="A299" s="51"/>
      <c r="B299" s="51"/>
      <c r="C299" s="62"/>
      <c r="D299" s="51"/>
    </row>
    <row r="300" customFormat="false" ht="15.75" hidden="false" customHeight="true" outlineLevel="0" collapsed="false">
      <c r="A300" s="51"/>
      <c r="B300" s="51"/>
      <c r="C300" s="62"/>
      <c r="D300" s="51"/>
    </row>
    <row r="301" customFormat="false" ht="15.75" hidden="false" customHeight="true" outlineLevel="0" collapsed="false">
      <c r="A301" s="51"/>
      <c r="B301" s="51"/>
      <c r="C301" s="62"/>
      <c r="D301" s="51"/>
    </row>
    <row r="302" customFormat="false" ht="15.75" hidden="false" customHeight="true" outlineLevel="0" collapsed="false">
      <c r="A302" s="51"/>
      <c r="B302" s="51"/>
      <c r="C302" s="62"/>
      <c r="D302" s="51"/>
    </row>
    <row r="303" customFormat="false" ht="15.75" hidden="false" customHeight="true" outlineLevel="0" collapsed="false">
      <c r="A303" s="51"/>
      <c r="B303" s="51"/>
      <c r="C303" s="62"/>
      <c r="D303" s="51"/>
    </row>
    <row r="304" customFormat="false" ht="15.75" hidden="false" customHeight="true" outlineLevel="0" collapsed="false">
      <c r="A304" s="51"/>
      <c r="B304" s="51"/>
      <c r="C304" s="62"/>
      <c r="D304" s="51"/>
    </row>
    <row r="305" customFormat="false" ht="15.75" hidden="false" customHeight="true" outlineLevel="0" collapsed="false">
      <c r="A305" s="51"/>
      <c r="B305" s="51"/>
      <c r="C305" s="62"/>
      <c r="D305" s="51"/>
    </row>
    <row r="306" customFormat="false" ht="15.75" hidden="false" customHeight="true" outlineLevel="0" collapsed="false">
      <c r="A306" s="51"/>
      <c r="B306" s="51"/>
      <c r="C306" s="62"/>
      <c r="D306" s="51"/>
    </row>
    <row r="307" customFormat="false" ht="15.75" hidden="false" customHeight="true" outlineLevel="0" collapsed="false">
      <c r="A307" s="51"/>
      <c r="B307" s="51"/>
      <c r="C307" s="62"/>
      <c r="D307" s="51"/>
    </row>
    <row r="308" customFormat="false" ht="15.75" hidden="false" customHeight="true" outlineLevel="0" collapsed="false">
      <c r="A308" s="51"/>
      <c r="B308" s="51"/>
      <c r="C308" s="62"/>
      <c r="D308" s="51"/>
    </row>
    <row r="309" customFormat="false" ht="15.75" hidden="false" customHeight="true" outlineLevel="0" collapsed="false">
      <c r="A309" s="51"/>
      <c r="B309" s="51"/>
      <c r="C309" s="62"/>
      <c r="D309" s="51"/>
    </row>
    <row r="310" customFormat="false" ht="15.75" hidden="false" customHeight="true" outlineLevel="0" collapsed="false">
      <c r="A310" s="51"/>
      <c r="B310" s="51"/>
      <c r="C310" s="62"/>
      <c r="D310" s="51"/>
    </row>
    <row r="311" customFormat="false" ht="15.75" hidden="false" customHeight="true" outlineLevel="0" collapsed="false">
      <c r="A311" s="51"/>
      <c r="B311" s="51"/>
      <c r="C311" s="62"/>
      <c r="D311" s="51"/>
    </row>
    <row r="312" customFormat="false" ht="15.75" hidden="false" customHeight="true" outlineLevel="0" collapsed="false">
      <c r="A312" s="51"/>
      <c r="B312" s="51"/>
      <c r="C312" s="62"/>
      <c r="D312" s="51"/>
    </row>
    <row r="313" customFormat="false" ht="15.75" hidden="false" customHeight="true" outlineLevel="0" collapsed="false">
      <c r="A313" s="51"/>
      <c r="B313" s="51"/>
      <c r="C313" s="62"/>
      <c r="D313" s="51"/>
    </row>
    <row r="314" customFormat="false" ht="15.75" hidden="false" customHeight="true" outlineLevel="0" collapsed="false">
      <c r="A314" s="51"/>
      <c r="B314" s="51"/>
      <c r="C314" s="62"/>
      <c r="D314" s="51"/>
    </row>
    <row r="315" customFormat="false" ht="15.75" hidden="false" customHeight="true" outlineLevel="0" collapsed="false">
      <c r="A315" s="51"/>
      <c r="B315" s="51"/>
      <c r="C315" s="62"/>
      <c r="D315" s="51"/>
    </row>
    <row r="316" customFormat="false" ht="15.75" hidden="false" customHeight="true" outlineLevel="0" collapsed="false">
      <c r="A316" s="51"/>
      <c r="B316" s="51"/>
      <c r="C316" s="62"/>
      <c r="D316" s="51"/>
    </row>
    <row r="317" customFormat="false" ht="15.75" hidden="false" customHeight="true" outlineLevel="0" collapsed="false">
      <c r="A317" s="51"/>
      <c r="B317" s="51"/>
      <c r="C317" s="62"/>
      <c r="D317" s="51"/>
    </row>
    <row r="318" customFormat="false" ht="15.75" hidden="false" customHeight="true" outlineLevel="0" collapsed="false">
      <c r="A318" s="51"/>
      <c r="B318" s="51"/>
      <c r="C318" s="62"/>
      <c r="D318" s="51"/>
    </row>
    <row r="319" customFormat="false" ht="15.75" hidden="false" customHeight="true" outlineLevel="0" collapsed="false">
      <c r="A319" s="51"/>
      <c r="B319" s="51"/>
      <c r="C319" s="62"/>
      <c r="D319" s="51"/>
    </row>
    <row r="320" customFormat="false" ht="15.75" hidden="false" customHeight="true" outlineLevel="0" collapsed="false">
      <c r="A320" s="51"/>
      <c r="B320" s="51"/>
      <c r="C320" s="62"/>
      <c r="D320" s="51"/>
    </row>
    <row r="321" customFormat="false" ht="15.75" hidden="false" customHeight="true" outlineLevel="0" collapsed="false">
      <c r="A321" s="51"/>
      <c r="B321" s="51"/>
      <c r="C321" s="62"/>
      <c r="D321" s="51"/>
    </row>
    <row r="322" customFormat="false" ht="15.75" hidden="false" customHeight="true" outlineLevel="0" collapsed="false">
      <c r="A322" s="51"/>
      <c r="B322" s="51"/>
      <c r="C322" s="62"/>
      <c r="D322" s="51"/>
    </row>
    <row r="323" customFormat="false" ht="15.75" hidden="false" customHeight="true" outlineLevel="0" collapsed="false">
      <c r="A323" s="51"/>
      <c r="B323" s="51"/>
      <c r="C323" s="62"/>
      <c r="D323" s="51"/>
    </row>
    <row r="324" customFormat="false" ht="15.75" hidden="false" customHeight="true" outlineLevel="0" collapsed="false">
      <c r="A324" s="51"/>
      <c r="B324" s="51"/>
      <c r="C324" s="62"/>
      <c r="D324" s="51"/>
    </row>
    <row r="325" customFormat="false" ht="15.75" hidden="false" customHeight="true" outlineLevel="0" collapsed="false">
      <c r="A325" s="51"/>
      <c r="B325" s="51"/>
      <c r="C325" s="62"/>
      <c r="D325" s="51"/>
    </row>
    <row r="326" customFormat="false" ht="15.75" hidden="false" customHeight="true" outlineLevel="0" collapsed="false">
      <c r="A326" s="51"/>
      <c r="B326" s="51"/>
      <c r="C326" s="62"/>
      <c r="D326" s="51"/>
    </row>
    <row r="327" customFormat="false" ht="15.75" hidden="false" customHeight="true" outlineLevel="0" collapsed="false">
      <c r="A327" s="51"/>
      <c r="B327" s="51"/>
      <c r="C327" s="62"/>
      <c r="D327" s="51"/>
    </row>
    <row r="328" customFormat="false" ht="15.75" hidden="false" customHeight="true" outlineLevel="0" collapsed="false">
      <c r="A328" s="51"/>
      <c r="B328" s="51"/>
      <c r="C328" s="62"/>
      <c r="D328" s="51"/>
    </row>
    <row r="329" customFormat="false" ht="15.75" hidden="false" customHeight="true" outlineLevel="0" collapsed="false">
      <c r="A329" s="51"/>
      <c r="B329" s="51"/>
      <c r="C329" s="62"/>
      <c r="D329" s="51"/>
    </row>
    <row r="330" customFormat="false" ht="15.75" hidden="false" customHeight="true" outlineLevel="0" collapsed="false">
      <c r="A330" s="51"/>
      <c r="B330" s="51"/>
      <c r="C330" s="62"/>
      <c r="D330" s="51"/>
    </row>
    <row r="331" customFormat="false" ht="15.75" hidden="false" customHeight="true" outlineLevel="0" collapsed="false">
      <c r="A331" s="51"/>
      <c r="B331" s="51"/>
      <c r="C331" s="62"/>
      <c r="D331" s="51"/>
    </row>
    <row r="332" customFormat="false" ht="15.75" hidden="false" customHeight="true" outlineLevel="0" collapsed="false">
      <c r="A332" s="51"/>
      <c r="B332" s="51"/>
      <c r="C332" s="62"/>
      <c r="D332" s="51"/>
    </row>
    <row r="333" customFormat="false" ht="15.75" hidden="false" customHeight="true" outlineLevel="0" collapsed="false">
      <c r="A333" s="51"/>
      <c r="B333" s="51"/>
      <c r="C333" s="62"/>
      <c r="D333" s="51"/>
    </row>
    <row r="334" customFormat="false" ht="15.75" hidden="false" customHeight="true" outlineLevel="0" collapsed="false">
      <c r="A334" s="51"/>
      <c r="B334" s="51"/>
      <c r="C334" s="62"/>
      <c r="D334" s="51"/>
    </row>
    <row r="335" customFormat="false" ht="15.75" hidden="false" customHeight="true" outlineLevel="0" collapsed="false">
      <c r="A335" s="51"/>
      <c r="B335" s="51"/>
      <c r="C335" s="62"/>
      <c r="D335" s="51"/>
    </row>
    <row r="336" customFormat="false" ht="15.75" hidden="false" customHeight="true" outlineLevel="0" collapsed="false">
      <c r="A336" s="51"/>
      <c r="B336" s="51"/>
      <c r="C336" s="62"/>
      <c r="D336" s="51"/>
    </row>
    <row r="337" customFormat="false" ht="15.75" hidden="false" customHeight="true" outlineLevel="0" collapsed="false">
      <c r="A337" s="51"/>
      <c r="B337" s="51"/>
      <c r="C337" s="62"/>
      <c r="D337" s="51"/>
    </row>
    <row r="338" customFormat="false" ht="15.75" hidden="false" customHeight="true" outlineLevel="0" collapsed="false">
      <c r="A338" s="51"/>
      <c r="B338" s="51"/>
      <c r="C338" s="62"/>
      <c r="D338" s="51"/>
    </row>
    <row r="339" customFormat="false" ht="15.75" hidden="false" customHeight="true" outlineLevel="0" collapsed="false">
      <c r="A339" s="51"/>
      <c r="B339" s="51"/>
      <c r="C339" s="62"/>
      <c r="D339" s="51"/>
    </row>
    <row r="340" customFormat="false" ht="15.75" hidden="false" customHeight="true" outlineLevel="0" collapsed="false">
      <c r="A340" s="51"/>
      <c r="B340" s="51"/>
      <c r="C340" s="62"/>
      <c r="D340" s="51"/>
    </row>
    <row r="341" customFormat="false" ht="15.75" hidden="false" customHeight="true" outlineLevel="0" collapsed="false">
      <c r="A341" s="51"/>
      <c r="B341" s="51"/>
      <c r="C341" s="62"/>
      <c r="D341" s="51"/>
    </row>
    <row r="342" customFormat="false" ht="15.75" hidden="false" customHeight="true" outlineLevel="0" collapsed="false">
      <c r="A342" s="51"/>
      <c r="B342" s="51"/>
      <c r="C342" s="62"/>
      <c r="D342" s="51"/>
    </row>
    <row r="343" customFormat="false" ht="15.75" hidden="false" customHeight="true" outlineLevel="0" collapsed="false">
      <c r="A343" s="51"/>
      <c r="B343" s="51"/>
      <c r="C343" s="62"/>
      <c r="D343" s="51"/>
    </row>
    <row r="344" customFormat="false" ht="15.75" hidden="false" customHeight="true" outlineLevel="0" collapsed="false">
      <c r="A344" s="51"/>
      <c r="B344" s="51"/>
      <c r="C344" s="62"/>
      <c r="D344" s="51"/>
    </row>
    <row r="345" customFormat="false" ht="15.75" hidden="false" customHeight="true" outlineLevel="0" collapsed="false">
      <c r="A345" s="51"/>
      <c r="B345" s="51"/>
      <c r="C345" s="62"/>
      <c r="D345" s="51"/>
    </row>
    <row r="346" customFormat="false" ht="15.75" hidden="false" customHeight="true" outlineLevel="0" collapsed="false">
      <c r="A346" s="51"/>
      <c r="B346" s="51"/>
      <c r="C346" s="62"/>
      <c r="D346" s="51"/>
    </row>
    <row r="347" customFormat="false" ht="15.75" hidden="false" customHeight="true" outlineLevel="0" collapsed="false">
      <c r="A347" s="51"/>
      <c r="B347" s="51"/>
      <c r="C347" s="62"/>
      <c r="D347" s="51"/>
    </row>
    <row r="348" customFormat="false" ht="15.75" hidden="false" customHeight="true" outlineLevel="0" collapsed="false">
      <c r="A348" s="51"/>
      <c r="B348" s="51"/>
      <c r="C348" s="62"/>
      <c r="D348" s="51"/>
    </row>
    <row r="349" customFormat="false" ht="15.75" hidden="false" customHeight="true" outlineLevel="0" collapsed="false">
      <c r="A349" s="51"/>
      <c r="B349" s="51"/>
      <c r="C349" s="62"/>
      <c r="D349" s="51"/>
    </row>
    <row r="350" customFormat="false" ht="15.75" hidden="false" customHeight="true" outlineLevel="0" collapsed="false">
      <c r="A350" s="51"/>
      <c r="B350" s="51"/>
      <c r="C350" s="62"/>
      <c r="D350" s="51"/>
    </row>
    <row r="351" customFormat="false" ht="15.75" hidden="false" customHeight="true" outlineLevel="0" collapsed="false">
      <c r="A351" s="51"/>
      <c r="B351" s="51"/>
      <c r="C351" s="62"/>
      <c r="D351" s="51"/>
    </row>
    <row r="352" customFormat="false" ht="15.75" hidden="false" customHeight="true" outlineLevel="0" collapsed="false">
      <c r="A352" s="51"/>
      <c r="B352" s="51"/>
      <c r="C352" s="62"/>
      <c r="D352" s="51"/>
    </row>
    <row r="353" customFormat="false" ht="15.75" hidden="false" customHeight="true" outlineLevel="0" collapsed="false">
      <c r="A353" s="51"/>
      <c r="B353" s="51"/>
      <c r="C353" s="62"/>
      <c r="D353" s="51"/>
    </row>
    <row r="354" customFormat="false" ht="15.75" hidden="false" customHeight="true" outlineLevel="0" collapsed="false">
      <c r="A354" s="51"/>
      <c r="B354" s="51"/>
      <c r="C354" s="62"/>
      <c r="D354" s="51"/>
    </row>
    <row r="355" customFormat="false" ht="15.75" hidden="false" customHeight="true" outlineLevel="0" collapsed="false">
      <c r="A355" s="51"/>
      <c r="B355" s="51"/>
      <c r="C355" s="62"/>
      <c r="D355" s="51"/>
    </row>
    <row r="356" customFormat="false" ht="15.75" hidden="false" customHeight="true" outlineLevel="0" collapsed="false">
      <c r="A356" s="51"/>
      <c r="B356" s="51"/>
      <c r="C356" s="62"/>
      <c r="D356" s="51"/>
    </row>
    <row r="357" customFormat="false" ht="15.75" hidden="false" customHeight="true" outlineLevel="0" collapsed="false">
      <c r="A357" s="51"/>
      <c r="B357" s="51"/>
      <c r="C357" s="62"/>
      <c r="D357" s="51"/>
    </row>
    <row r="358" customFormat="false" ht="15.75" hidden="false" customHeight="true" outlineLevel="0" collapsed="false">
      <c r="A358" s="51"/>
      <c r="B358" s="51"/>
      <c r="C358" s="62"/>
      <c r="D358" s="51"/>
    </row>
    <row r="359" customFormat="false" ht="15.75" hidden="false" customHeight="true" outlineLevel="0" collapsed="false">
      <c r="A359" s="51"/>
      <c r="B359" s="51"/>
      <c r="C359" s="62"/>
      <c r="D359" s="51"/>
    </row>
    <row r="360" customFormat="false" ht="15.75" hidden="false" customHeight="true" outlineLevel="0" collapsed="false">
      <c r="A360" s="51"/>
      <c r="B360" s="51"/>
      <c r="C360" s="62"/>
      <c r="D360" s="51"/>
    </row>
    <row r="361" customFormat="false" ht="15.75" hidden="false" customHeight="true" outlineLevel="0" collapsed="false">
      <c r="A361" s="51"/>
      <c r="B361" s="51"/>
      <c r="C361" s="62"/>
      <c r="D361" s="51"/>
    </row>
    <row r="362" customFormat="false" ht="15.75" hidden="false" customHeight="true" outlineLevel="0" collapsed="false">
      <c r="A362" s="51"/>
      <c r="B362" s="51"/>
      <c r="C362" s="62"/>
      <c r="D362" s="51"/>
    </row>
    <row r="363" customFormat="false" ht="15.75" hidden="false" customHeight="true" outlineLevel="0" collapsed="false">
      <c r="A363" s="51"/>
      <c r="B363" s="51"/>
      <c r="C363" s="62"/>
      <c r="D363" s="51"/>
    </row>
    <row r="364" customFormat="false" ht="15.75" hidden="false" customHeight="true" outlineLevel="0" collapsed="false">
      <c r="A364" s="51"/>
      <c r="B364" s="51"/>
      <c r="C364" s="62"/>
      <c r="D364" s="51"/>
    </row>
    <row r="365" customFormat="false" ht="15.75" hidden="false" customHeight="true" outlineLevel="0" collapsed="false">
      <c r="A365" s="51"/>
      <c r="B365" s="51"/>
      <c r="C365" s="62"/>
      <c r="D365" s="51"/>
    </row>
    <row r="366" customFormat="false" ht="15.75" hidden="false" customHeight="true" outlineLevel="0" collapsed="false">
      <c r="A366" s="51"/>
      <c r="B366" s="51"/>
      <c r="C366" s="62"/>
      <c r="D366" s="51"/>
    </row>
    <row r="367" customFormat="false" ht="15.75" hidden="false" customHeight="true" outlineLevel="0" collapsed="false">
      <c r="A367" s="51"/>
      <c r="B367" s="51"/>
      <c r="C367" s="62"/>
      <c r="D367" s="51"/>
    </row>
    <row r="368" customFormat="false" ht="15.75" hidden="false" customHeight="true" outlineLevel="0" collapsed="false">
      <c r="A368" s="51"/>
      <c r="B368" s="51"/>
      <c r="C368" s="62"/>
      <c r="D368" s="51"/>
    </row>
    <row r="369" customFormat="false" ht="15.75" hidden="false" customHeight="true" outlineLevel="0" collapsed="false">
      <c r="A369" s="51"/>
      <c r="B369" s="51"/>
      <c r="C369" s="62"/>
      <c r="D369" s="51"/>
    </row>
    <row r="370" customFormat="false" ht="15.75" hidden="false" customHeight="true" outlineLevel="0" collapsed="false">
      <c r="A370" s="51"/>
      <c r="B370" s="51"/>
      <c r="C370" s="62"/>
      <c r="D370" s="51"/>
    </row>
    <row r="371" customFormat="false" ht="15.75" hidden="false" customHeight="true" outlineLevel="0" collapsed="false">
      <c r="A371" s="51"/>
      <c r="B371" s="51"/>
      <c r="C371" s="62"/>
      <c r="D371" s="51"/>
    </row>
    <row r="372" customFormat="false" ht="15.75" hidden="false" customHeight="true" outlineLevel="0" collapsed="false">
      <c r="A372" s="51"/>
      <c r="B372" s="51"/>
      <c r="C372" s="62"/>
      <c r="D372" s="51"/>
    </row>
    <row r="373" customFormat="false" ht="15.75" hidden="false" customHeight="true" outlineLevel="0" collapsed="false">
      <c r="A373" s="51"/>
      <c r="B373" s="51"/>
      <c r="C373" s="62"/>
      <c r="D373" s="51"/>
    </row>
    <row r="374" customFormat="false" ht="15.75" hidden="false" customHeight="true" outlineLevel="0" collapsed="false">
      <c r="A374" s="51"/>
      <c r="B374" s="51"/>
      <c r="C374" s="62"/>
      <c r="D374" s="51"/>
    </row>
    <row r="375" customFormat="false" ht="15.75" hidden="false" customHeight="true" outlineLevel="0" collapsed="false">
      <c r="A375" s="51"/>
      <c r="B375" s="51"/>
      <c r="C375" s="62"/>
      <c r="D375" s="51"/>
    </row>
    <row r="376" customFormat="false" ht="15.75" hidden="false" customHeight="true" outlineLevel="0" collapsed="false">
      <c r="A376" s="51"/>
      <c r="B376" s="51"/>
      <c r="C376" s="62"/>
      <c r="D376" s="51"/>
    </row>
    <row r="377" customFormat="false" ht="15.75" hidden="false" customHeight="true" outlineLevel="0" collapsed="false">
      <c r="A377" s="51"/>
      <c r="B377" s="51"/>
      <c r="C377" s="62"/>
      <c r="D377" s="51"/>
    </row>
    <row r="378" customFormat="false" ht="15.75" hidden="false" customHeight="true" outlineLevel="0" collapsed="false">
      <c r="A378" s="51"/>
      <c r="B378" s="51"/>
      <c r="C378" s="62"/>
      <c r="D378" s="51"/>
    </row>
    <row r="379" customFormat="false" ht="15.75" hidden="false" customHeight="true" outlineLevel="0" collapsed="false">
      <c r="A379" s="51"/>
      <c r="B379" s="51"/>
      <c r="C379" s="62"/>
      <c r="D379" s="51"/>
    </row>
    <row r="380" customFormat="false" ht="15.75" hidden="false" customHeight="true" outlineLevel="0" collapsed="false">
      <c r="A380" s="51"/>
      <c r="B380" s="51"/>
      <c r="C380" s="62"/>
      <c r="D380" s="51"/>
    </row>
    <row r="381" customFormat="false" ht="15.75" hidden="false" customHeight="true" outlineLevel="0" collapsed="false">
      <c r="A381" s="51"/>
      <c r="B381" s="51"/>
      <c r="C381" s="62"/>
      <c r="D381" s="51"/>
    </row>
    <row r="382" customFormat="false" ht="15.75" hidden="false" customHeight="true" outlineLevel="0" collapsed="false">
      <c r="A382" s="51"/>
      <c r="B382" s="51"/>
      <c r="C382" s="62"/>
      <c r="D382" s="51"/>
    </row>
    <row r="383" customFormat="false" ht="15.75" hidden="false" customHeight="true" outlineLevel="0" collapsed="false">
      <c r="A383" s="51"/>
      <c r="B383" s="51"/>
      <c r="C383" s="62"/>
      <c r="D383" s="51"/>
    </row>
    <row r="384" customFormat="false" ht="15.75" hidden="false" customHeight="true" outlineLevel="0" collapsed="false">
      <c r="A384" s="51"/>
      <c r="B384" s="51"/>
      <c r="C384" s="62"/>
      <c r="D384" s="51"/>
    </row>
    <row r="385" customFormat="false" ht="15.75" hidden="false" customHeight="true" outlineLevel="0" collapsed="false">
      <c r="A385" s="51"/>
      <c r="B385" s="51"/>
      <c r="C385" s="62"/>
      <c r="D385" s="51"/>
    </row>
    <row r="386" customFormat="false" ht="15.75" hidden="false" customHeight="true" outlineLevel="0" collapsed="false">
      <c r="A386" s="51"/>
      <c r="B386" s="51"/>
      <c r="C386" s="62"/>
      <c r="D386" s="51"/>
    </row>
    <row r="387" customFormat="false" ht="15.75" hidden="false" customHeight="true" outlineLevel="0" collapsed="false">
      <c r="A387" s="51"/>
      <c r="B387" s="51"/>
      <c r="C387" s="62"/>
      <c r="D387" s="51"/>
    </row>
    <row r="388" customFormat="false" ht="15.75" hidden="false" customHeight="true" outlineLevel="0" collapsed="false">
      <c r="A388" s="51"/>
      <c r="B388" s="51"/>
      <c r="C388" s="62"/>
      <c r="D388" s="51"/>
    </row>
    <row r="389" customFormat="false" ht="15.75" hidden="false" customHeight="true" outlineLevel="0" collapsed="false">
      <c r="A389" s="51"/>
      <c r="B389" s="51"/>
      <c r="C389" s="62"/>
      <c r="D389" s="51"/>
    </row>
    <row r="390" customFormat="false" ht="15.75" hidden="false" customHeight="true" outlineLevel="0" collapsed="false">
      <c r="A390" s="51"/>
      <c r="B390" s="51"/>
      <c r="C390" s="62"/>
      <c r="D390" s="51"/>
    </row>
    <row r="391" customFormat="false" ht="15.75" hidden="false" customHeight="true" outlineLevel="0" collapsed="false">
      <c r="A391" s="51"/>
      <c r="B391" s="51"/>
      <c r="C391" s="62"/>
      <c r="D391" s="51"/>
    </row>
    <row r="392" customFormat="false" ht="15.75" hidden="false" customHeight="true" outlineLevel="0" collapsed="false">
      <c r="A392" s="51"/>
      <c r="B392" s="51"/>
      <c r="C392" s="62"/>
      <c r="D392" s="51"/>
    </row>
    <row r="393" customFormat="false" ht="15.75" hidden="false" customHeight="true" outlineLevel="0" collapsed="false">
      <c r="A393" s="51"/>
      <c r="B393" s="51"/>
      <c r="C393" s="62"/>
      <c r="D393" s="51"/>
    </row>
    <row r="394" customFormat="false" ht="15.75" hidden="false" customHeight="true" outlineLevel="0" collapsed="false">
      <c r="A394" s="51"/>
      <c r="B394" s="51"/>
      <c r="C394" s="62"/>
      <c r="D394" s="51"/>
    </row>
    <row r="395" customFormat="false" ht="15.75" hidden="false" customHeight="true" outlineLevel="0" collapsed="false">
      <c r="A395" s="51"/>
      <c r="B395" s="51"/>
      <c r="C395" s="62"/>
      <c r="D395" s="51"/>
    </row>
    <row r="396" customFormat="false" ht="15.75" hidden="false" customHeight="true" outlineLevel="0" collapsed="false">
      <c r="A396" s="51"/>
      <c r="B396" s="51"/>
      <c r="C396" s="62"/>
      <c r="D396" s="51"/>
    </row>
    <row r="397" customFormat="false" ht="15.75" hidden="false" customHeight="true" outlineLevel="0" collapsed="false">
      <c r="A397" s="51"/>
      <c r="B397" s="51"/>
      <c r="C397" s="62"/>
      <c r="D397" s="51"/>
    </row>
    <row r="398" customFormat="false" ht="15.75" hidden="false" customHeight="true" outlineLevel="0" collapsed="false">
      <c r="A398" s="51"/>
      <c r="B398" s="51"/>
      <c r="C398" s="62"/>
      <c r="D398" s="51"/>
    </row>
    <row r="399" customFormat="false" ht="15.75" hidden="false" customHeight="true" outlineLevel="0" collapsed="false">
      <c r="A399" s="51"/>
      <c r="B399" s="51"/>
      <c r="C399" s="62"/>
      <c r="D399" s="51"/>
    </row>
    <row r="400" customFormat="false" ht="15.75" hidden="false" customHeight="true" outlineLevel="0" collapsed="false">
      <c r="A400" s="51"/>
      <c r="B400" s="51"/>
      <c r="C400" s="62"/>
      <c r="D400" s="51"/>
    </row>
    <row r="401" customFormat="false" ht="15.75" hidden="false" customHeight="true" outlineLevel="0" collapsed="false">
      <c r="A401" s="51"/>
      <c r="B401" s="51"/>
      <c r="C401" s="62"/>
      <c r="D401" s="51"/>
    </row>
    <row r="402" customFormat="false" ht="15.75" hidden="false" customHeight="true" outlineLevel="0" collapsed="false">
      <c r="A402" s="51"/>
      <c r="B402" s="51"/>
      <c r="C402" s="62"/>
      <c r="D402" s="51"/>
    </row>
    <row r="403" customFormat="false" ht="15.75" hidden="false" customHeight="true" outlineLevel="0" collapsed="false">
      <c r="A403" s="51"/>
      <c r="B403" s="51"/>
      <c r="C403" s="62"/>
      <c r="D403" s="51"/>
    </row>
    <row r="404" customFormat="false" ht="15.75" hidden="false" customHeight="true" outlineLevel="0" collapsed="false">
      <c r="A404" s="51"/>
      <c r="B404" s="51"/>
      <c r="C404" s="62"/>
      <c r="D404" s="51"/>
    </row>
    <row r="405" customFormat="false" ht="15.75" hidden="false" customHeight="true" outlineLevel="0" collapsed="false">
      <c r="A405" s="51"/>
      <c r="B405" s="51"/>
      <c r="C405" s="62"/>
      <c r="D405" s="51"/>
    </row>
    <row r="406" customFormat="false" ht="15.75" hidden="false" customHeight="true" outlineLevel="0" collapsed="false">
      <c r="A406" s="51"/>
      <c r="B406" s="51"/>
      <c r="C406" s="62"/>
      <c r="D406" s="51"/>
    </row>
    <row r="407" customFormat="false" ht="15.75" hidden="false" customHeight="true" outlineLevel="0" collapsed="false">
      <c r="A407" s="51"/>
      <c r="B407" s="51"/>
      <c r="C407" s="62"/>
      <c r="D407" s="51"/>
    </row>
    <row r="408" customFormat="false" ht="15.75" hidden="false" customHeight="true" outlineLevel="0" collapsed="false">
      <c r="A408" s="51"/>
      <c r="B408" s="51"/>
      <c r="C408" s="62"/>
      <c r="D408" s="51"/>
    </row>
    <row r="409" customFormat="false" ht="15.75" hidden="false" customHeight="true" outlineLevel="0" collapsed="false">
      <c r="A409" s="51"/>
      <c r="B409" s="51"/>
      <c r="C409" s="62"/>
      <c r="D409" s="51"/>
    </row>
    <row r="410" customFormat="false" ht="15.75" hidden="false" customHeight="true" outlineLevel="0" collapsed="false">
      <c r="A410" s="51"/>
      <c r="B410" s="51"/>
      <c r="C410" s="62"/>
      <c r="D410" s="51"/>
    </row>
    <row r="411" customFormat="false" ht="15.75" hidden="false" customHeight="true" outlineLevel="0" collapsed="false">
      <c r="A411" s="51"/>
      <c r="B411" s="51"/>
      <c r="C411" s="62"/>
      <c r="D411" s="51"/>
    </row>
    <row r="412" customFormat="false" ht="15.75" hidden="false" customHeight="true" outlineLevel="0" collapsed="false">
      <c r="A412" s="51"/>
      <c r="B412" s="51"/>
      <c r="C412" s="62"/>
      <c r="D412" s="51"/>
    </row>
    <row r="413" customFormat="false" ht="15.75" hidden="false" customHeight="true" outlineLevel="0" collapsed="false">
      <c r="A413" s="51"/>
      <c r="B413" s="51"/>
      <c r="C413" s="62"/>
      <c r="D413" s="51"/>
    </row>
    <row r="414" customFormat="false" ht="15.75" hidden="false" customHeight="true" outlineLevel="0" collapsed="false">
      <c r="A414" s="51"/>
      <c r="B414" s="51"/>
      <c r="C414" s="62"/>
      <c r="D414" s="51"/>
    </row>
    <row r="415" customFormat="false" ht="15.75" hidden="false" customHeight="true" outlineLevel="0" collapsed="false">
      <c r="A415" s="51"/>
      <c r="B415" s="51"/>
      <c r="C415" s="62"/>
      <c r="D415" s="51"/>
    </row>
    <row r="416" customFormat="false" ht="15.75" hidden="false" customHeight="true" outlineLevel="0" collapsed="false">
      <c r="A416" s="51"/>
      <c r="B416" s="51"/>
      <c r="C416" s="62"/>
      <c r="D416" s="51"/>
    </row>
    <row r="417" customFormat="false" ht="15.75" hidden="false" customHeight="true" outlineLevel="0" collapsed="false">
      <c r="A417" s="51"/>
      <c r="B417" s="51"/>
      <c r="C417" s="62"/>
      <c r="D417" s="51"/>
    </row>
    <row r="418" customFormat="false" ht="15.75" hidden="false" customHeight="true" outlineLevel="0" collapsed="false">
      <c r="A418" s="51"/>
      <c r="B418" s="51"/>
      <c r="C418" s="62"/>
      <c r="D418" s="51"/>
    </row>
    <row r="419" customFormat="false" ht="15.75" hidden="false" customHeight="true" outlineLevel="0" collapsed="false">
      <c r="A419" s="51"/>
      <c r="B419" s="51"/>
      <c r="C419" s="62"/>
      <c r="D419" s="51"/>
    </row>
    <row r="420" customFormat="false" ht="15.75" hidden="false" customHeight="true" outlineLevel="0" collapsed="false">
      <c r="A420" s="51"/>
      <c r="B420" s="51"/>
      <c r="C420" s="62"/>
      <c r="D420" s="51"/>
    </row>
    <row r="421" customFormat="false" ht="15.75" hidden="false" customHeight="true" outlineLevel="0" collapsed="false">
      <c r="A421" s="51"/>
      <c r="B421" s="51"/>
      <c r="C421" s="62"/>
      <c r="D421" s="51"/>
    </row>
    <row r="422" customFormat="false" ht="15.75" hidden="false" customHeight="true" outlineLevel="0" collapsed="false">
      <c r="A422" s="51"/>
      <c r="B422" s="51"/>
      <c r="C422" s="62"/>
      <c r="D422" s="51"/>
    </row>
    <row r="423" customFormat="false" ht="15.75" hidden="false" customHeight="true" outlineLevel="0" collapsed="false">
      <c r="A423" s="51"/>
      <c r="B423" s="51"/>
      <c r="C423" s="62"/>
      <c r="D423" s="51"/>
    </row>
    <row r="424" customFormat="false" ht="15.75" hidden="false" customHeight="true" outlineLevel="0" collapsed="false">
      <c r="A424" s="51"/>
      <c r="B424" s="51"/>
      <c r="C424" s="62"/>
      <c r="D424" s="51"/>
    </row>
    <row r="425" customFormat="false" ht="15.75" hidden="false" customHeight="true" outlineLevel="0" collapsed="false">
      <c r="A425" s="51"/>
      <c r="B425" s="51"/>
      <c r="C425" s="62"/>
      <c r="D425" s="51"/>
    </row>
    <row r="426" customFormat="false" ht="15.75" hidden="false" customHeight="true" outlineLevel="0" collapsed="false">
      <c r="A426" s="51"/>
      <c r="B426" s="51"/>
      <c r="C426" s="62"/>
      <c r="D426" s="51"/>
    </row>
    <row r="427" customFormat="false" ht="15.75" hidden="false" customHeight="true" outlineLevel="0" collapsed="false">
      <c r="A427" s="51"/>
      <c r="B427" s="51"/>
      <c r="C427" s="62"/>
      <c r="D427" s="51"/>
    </row>
    <row r="428" customFormat="false" ht="15.75" hidden="false" customHeight="true" outlineLevel="0" collapsed="false">
      <c r="A428" s="51"/>
      <c r="B428" s="51"/>
      <c r="C428" s="62"/>
      <c r="D428" s="51"/>
    </row>
    <row r="429" customFormat="false" ht="15.75" hidden="false" customHeight="true" outlineLevel="0" collapsed="false">
      <c r="A429" s="51"/>
      <c r="B429" s="51"/>
      <c r="C429" s="62"/>
      <c r="D429" s="51"/>
    </row>
    <row r="430" customFormat="false" ht="15.75" hidden="false" customHeight="true" outlineLevel="0" collapsed="false">
      <c r="A430" s="51"/>
      <c r="B430" s="51"/>
      <c r="C430" s="62"/>
      <c r="D430" s="51"/>
    </row>
    <row r="431" customFormat="false" ht="15.75" hidden="false" customHeight="true" outlineLevel="0" collapsed="false">
      <c r="A431" s="51"/>
      <c r="B431" s="51"/>
      <c r="C431" s="62"/>
      <c r="D431" s="51"/>
    </row>
    <row r="432" customFormat="false" ht="15.75" hidden="false" customHeight="true" outlineLevel="0" collapsed="false">
      <c r="A432" s="51"/>
      <c r="B432" s="51"/>
      <c r="C432" s="62"/>
      <c r="D432" s="51"/>
    </row>
    <row r="433" customFormat="false" ht="15.75" hidden="false" customHeight="true" outlineLevel="0" collapsed="false">
      <c r="A433" s="51"/>
      <c r="B433" s="51"/>
      <c r="C433" s="62"/>
      <c r="D433" s="51"/>
    </row>
    <row r="434" customFormat="false" ht="15.75" hidden="false" customHeight="true" outlineLevel="0" collapsed="false">
      <c r="A434" s="51"/>
      <c r="B434" s="51"/>
      <c r="C434" s="62"/>
      <c r="D434" s="51"/>
    </row>
    <row r="435" customFormat="false" ht="15.75" hidden="false" customHeight="true" outlineLevel="0" collapsed="false">
      <c r="A435" s="51"/>
      <c r="B435" s="51"/>
      <c r="C435" s="62"/>
      <c r="D435" s="51"/>
    </row>
    <row r="436" customFormat="false" ht="15.75" hidden="false" customHeight="true" outlineLevel="0" collapsed="false">
      <c r="A436" s="51"/>
      <c r="B436" s="51"/>
      <c r="C436" s="62"/>
      <c r="D436" s="51"/>
    </row>
    <row r="437" customFormat="false" ht="15.75" hidden="false" customHeight="true" outlineLevel="0" collapsed="false">
      <c r="A437" s="51"/>
      <c r="B437" s="51"/>
      <c r="C437" s="62"/>
      <c r="D437" s="51"/>
    </row>
    <row r="438" customFormat="false" ht="15.75" hidden="false" customHeight="true" outlineLevel="0" collapsed="false">
      <c r="A438" s="51"/>
      <c r="B438" s="51"/>
      <c r="C438" s="62"/>
      <c r="D438" s="51"/>
    </row>
    <row r="439" customFormat="false" ht="15.75" hidden="false" customHeight="true" outlineLevel="0" collapsed="false">
      <c r="A439" s="51"/>
      <c r="B439" s="51"/>
      <c r="C439" s="62"/>
      <c r="D439" s="51"/>
    </row>
    <row r="440" customFormat="false" ht="15.75" hidden="false" customHeight="true" outlineLevel="0" collapsed="false">
      <c r="A440" s="51"/>
      <c r="B440" s="51"/>
      <c r="C440" s="62"/>
      <c r="D440" s="51"/>
    </row>
    <row r="441" customFormat="false" ht="15.75" hidden="false" customHeight="true" outlineLevel="0" collapsed="false">
      <c r="A441" s="51"/>
      <c r="B441" s="51"/>
      <c r="C441" s="62"/>
      <c r="D441" s="51"/>
    </row>
    <row r="442" customFormat="false" ht="15.75" hidden="false" customHeight="true" outlineLevel="0" collapsed="false">
      <c r="A442" s="51"/>
      <c r="B442" s="51"/>
      <c r="C442" s="62"/>
      <c r="D442" s="51"/>
    </row>
    <row r="443" customFormat="false" ht="15.75" hidden="false" customHeight="true" outlineLevel="0" collapsed="false">
      <c r="A443" s="51"/>
      <c r="B443" s="51"/>
      <c r="C443" s="62"/>
      <c r="D443" s="51"/>
    </row>
    <row r="444" customFormat="false" ht="15.75" hidden="false" customHeight="true" outlineLevel="0" collapsed="false">
      <c r="A444" s="51"/>
      <c r="B444" s="51"/>
      <c r="C444" s="62"/>
      <c r="D444" s="51"/>
    </row>
    <row r="445" customFormat="false" ht="15.75" hidden="false" customHeight="true" outlineLevel="0" collapsed="false">
      <c r="A445" s="51"/>
      <c r="B445" s="51"/>
      <c r="C445" s="62"/>
      <c r="D445" s="51"/>
    </row>
    <row r="446" customFormat="false" ht="15.75" hidden="false" customHeight="true" outlineLevel="0" collapsed="false">
      <c r="A446" s="51"/>
      <c r="B446" s="51"/>
      <c r="C446" s="62"/>
      <c r="D446" s="51"/>
    </row>
    <row r="447" customFormat="false" ht="15.75" hidden="false" customHeight="true" outlineLevel="0" collapsed="false">
      <c r="A447" s="51"/>
      <c r="B447" s="51"/>
      <c r="C447" s="62"/>
      <c r="D447" s="51"/>
    </row>
    <row r="448" customFormat="false" ht="15.75" hidden="false" customHeight="true" outlineLevel="0" collapsed="false">
      <c r="A448" s="51"/>
      <c r="B448" s="51"/>
      <c r="C448" s="62"/>
      <c r="D448" s="51"/>
    </row>
    <row r="449" customFormat="false" ht="15.75" hidden="false" customHeight="true" outlineLevel="0" collapsed="false">
      <c r="A449" s="51"/>
      <c r="B449" s="51"/>
      <c r="C449" s="62"/>
      <c r="D449" s="51"/>
    </row>
    <row r="450" customFormat="false" ht="15.75" hidden="false" customHeight="true" outlineLevel="0" collapsed="false">
      <c r="A450" s="51"/>
      <c r="B450" s="51"/>
      <c r="C450" s="62"/>
      <c r="D450" s="51"/>
    </row>
    <row r="451" customFormat="false" ht="15.75" hidden="false" customHeight="true" outlineLevel="0" collapsed="false">
      <c r="A451" s="51"/>
      <c r="B451" s="51"/>
      <c r="C451" s="62"/>
      <c r="D451" s="51"/>
    </row>
    <row r="452" customFormat="false" ht="15.75" hidden="false" customHeight="true" outlineLevel="0" collapsed="false">
      <c r="A452" s="51"/>
      <c r="B452" s="51"/>
      <c r="C452" s="62"/>
      <c r="D452" s="51"/>
    </row>
    <row r="453" customFormat="false" ht="15.75" hidden="false" customHeight="true" outlineLevel="0" collapsed="false">
      <c r="A453" s="51"/>
      <c r="B453" s="51"/>
      <c r="C453" s="62"/>
      <c r="D453" s="51"/>
    </row>
    <row r="454" customFormat="false" ht="15.75" hidden="false" customHeight="true" outlineLevel="0" collapsed="false">
      <c r="A454" s="51"/>
      <c r="B454" s="51"/>
      <c r="C454" s="62"/>
      <c r="D454" s="51"/>
    </row>
    <row r="455" customFormat="false" ht="15.75" hidden="false" customHeight="true" outlineLevel="0" collapsed="false">
      <c r="A455" s="51"/>
      <c r="B455" s="51"/>
      <c r="C455" s="62"/>
      <c r="D455" s="51"/>
    </row>
    <row r="456" customFormat="false" ht="15.75" hidden="false" customHeight="true" outlineLevel="0" collapsed="false">
      <c r="A456" s="51"/>
      <c r="B456" s="51"/>
      <c r="C456" s="62"/>
      <c r="D456" s="51"/>
    </row>
    <row r="457" customFormat="false" ht="15.75" hidden="false" customHeight="true" outlineLevel="0" collapsed="false">
      <c r="A457" s="51"/>
      <c r="B457" s="51"/>
      <c r="C457" s="62"/>
      <c r="D457" s="51"/>
    </row>
    <row r="458" customFormat="false" ht="15.75" hidden="false" customHeight="true" outlineLevel="0" collapsed="false">
      <c r="A458" s="51"/>
      <c r="B458" s="51"/>
      <c r="C458" s="62"/>
      <c r="D458" s="51"/>
    </row>
    <row r="459" customFormat="false" ht="15.75" hidden="false" customHeight="true" outlineLevel="0" collapsed="false">
      <c r="A459" s="51"/>
      <c r="B459" s="51"/>
      <c r="C459" s="62"/>
      <c r="D459" s="51"/>
    </row>
    <row r="460" customFormat="false" ht="15.75" hidden="false" customHeight="true" outlineLevel="0" collapsed="false">
      <c r="A460" s="51"/>
      <c r="B460" s="51"/>
      <c r="C460" s="62"/>
      <c r="D460" s="51"/>
    </row>
    <row r="461" customFormat="false" ht="15.75" hidden="false" customHeight="true" outlineLevel="0" collapsed="false">
      <c r="A461" s="51"/>
      <c r="B461" s="51"/>
      <c r="C461" s="62"/>
      <c r="D461" s="51"/>
    </row>
    <row r="462" customFormat="false" ht="15.75" hidden="false" customHeight="true" outlineLevel="0" collapsed="false">
      <c r="A462" s="51"/>
      <c r="B462" s="51"/>
      <c r="C462" s="62"/>
      <c r="D462" s="51"/>
    </row>
    <row r="463" customFormat="false" ht="15.75" hidden="false" customHeight="true" outlineLevel="0" collapsed="false">
      <c r="A463" s="51"/>
      <c r="B463" s="51"/>
      <c r="C463" s="62"/>
      <c r="D463" s="51"/>
    </row>
    <row r="464" customFormat="false" ht="15.75" hidden="false" customHeight="true" outlineLevel="0" collapsed="false">
      <c r="A464" s="51"/>
      <c r="B464" s="51"/>
      <c r="C464" s="62"/>
      <c r="D464" s="51"/>
    </row>
    <row r="465" customFormat="false" ht="15.75" hidden="false" customHeight="true" outlineLevel="0" collapsed="false">
      <c r="A465" s="51"/>
      <c r="B465" s="51"/>
      <c r="C465" s="62"/>
      <c r="D465" s="51"/>
    </row>
    <row r="466" customFormat="false" ht="15.75" hidden="false" customHeight="true" outlineLevel="0" collapsed="false">
      <c r="A466" s="51"/>
      <c r="B466" s="51"/>
      <c r="C466" s="62"/>
      <c r="D466" s="51"/>
    </row>
    <row r="467" customFormat="false" ht="15.75" hidden="false" customHeight="true" outlineLevel="0" collapsed="false">
      <c r="A467" s="51"/>
      <c r="B467" s="51"/>
      <c r="C467" s="62"/>
      <c r="D467" s="51"/>
    </row>
    <row r="468" customFormat="false" ht="15.75" hidden="false" customHeight="true" outlineLevel="0" collapsed="false">
      <c r="A468" s="51"/>
      <c r="B468" s="51"/>
      <c r="C468" s="62"/>
      <c r="D468" s="51"/>
    </row>
    <row r="469" customFormat="false" ht="15.75" hidden="false" customHeight="true" outlineLevel="0" collapsed="false">
      <c r="A469" s="51"/>
      <c r="B469" s="51"/>
      <c r="C469" s="62"/>
      <c r="D469" s="51"/>
    </row>
    <row r="470" customFormat="false" ht="15.75" hidden="false" customHeight="true" outlineLevel="0" collapsed="false">
      <c r="A470" s="51"/>
      <c r="B470" s="51"/>
      <c r="C470" s="62"/>
      <c r="D470" s="51"/>
    </row>
    <row r="471" customFormat="false" ht="15.75" hidden="false" customHeight="true" outlineLevel="0" collapsed="false">
      <c r="A471" s="51"/>
      <c r="B471" s="51"/>
      <c r="C471" s="62"/>
      <c r="D471" s="51"/>
    </row>
    <row r="472" customFormat="false" ht="15.75" hidden="false" customHeight="true" outlineLevel="0" collapsed="false">
      <c r="A472" s="51"/>
      <c r="B472" s="51"/>
      <c r="C472" s="62"/>
      <c r="D472" s="51"/>
    </row>
    <row r="473" customFormat="false" ht="15.75" hidden="false" customHeight="true" outlineLevel="0" collapsed="false">
      <c r="A473" s="51"/>
      <c r="B473" s="51"/>
      <c r="C473" s="62"/>
      <c r="D473" s="51"/>
    </row>
    <row r="474" customFormat="false" ht="15.75" hidden="false" customHeight="true" outlineLevel="0" collapsed="false">
      <c r="A474" s="51"/>
      <c r="B474" s="51"/>
      <c r="C474" s="62"/>
      <c r="D474" s="51"/>
    </row>
    <row r="475" customFormat="false" ht="15.75" hidden="false" customHeight="true" outlineLevel="0" collapsed="false">
      <c r="A475" s="51"/>
      <c r="B475" s="51"/>
      <c r="C475" s="62"/>
      <c r="D475" s="51"/>
    </row>
    <row r="476" customFormat="false" ht="15.75" hidden="false" customHeight="true" outlineLevel="0" collapsed="false">
      <c r="A476" s="51"/>
      <c r="B476" s="51"/>
      <c r="C476" s="62"/>
      <c r="D476" s="51"/>
    </row>
    <row r="477" customFormat="false" ht="15.75" hidden="false" customHeight="true" outlineLevel="0" collapsed="false">
      <c r="A477" s="51"/>
      <c r="B477" s="51"/>
      <c r="C477" s="62"/>
      <c r="D477" s="51"/>
    </row>
    <row r="478" customFormat="false" ht="15.75" hidden="false" customHeight="true" outlineLevel="0" collapsed="false">
      <c r="A478" s="51"/>
      <c r="B478" s="51"/>
      <c r="C478" s="62"/>
      <c r="D478" s="51"/>
    </row>
    <row r="479" customFormat="false" ht="15.75" hidden="false" customHeight="true" outlineLevel="0" collapsed="false">
      <c r="A479" s="51"/>
      <c r="B479" s="51"/>
      <c r="C479" s="62"/>
      <c r="D479" s="51"/>
    </row>
    <row r="480" customFormat="false" ht="15.75" hidden="false" customHeight="true" outlineLevel="0" collapsed="false">
      <c r="A480" s="51"/>
      <c r="B480" s="51"/>
      <c r="C480" s="62"/>
      <c r="D480" s="51"/>
    </row>
    <row r="481" customFormat="false" ht="15.75" hidden="false" customHeight="true" outlineLevel="0" collapsed="false">
      <c r="A481" s="51"/>
      <c r="B481" s="51"/>
      <c r="C481" s="62"/>
      <c r="D481" s="51"/>
    </row>
    <row r="482" customFormat="false" ht="15.75" hidden="false" customHeight="true" outlineLevel="0" collapsed="false">
      <c r="A482" s="51"/>
      <c r="B482" s="51"/>
      <c r="C482" s="62"/>
      <c r="D482" s="51"/>
    </row>
    <row r="483" customFormat="false" ht="15.75" hidden="false" customHeight="true" outlineLevel="0" collapsed="false">
      <c r="A483" s="51"/>
      <c r="B483" s="51"/>
      <c r="C483" s="62"/>
      <c r="D483" s="51"/>
    </row>
    <row r="484" customFormat="false" ht="15.75" hidden="false" customHeight="true" outlineLevel="0" collapsed="false">
      <c r="A484" s="51"/>
      <c r="B484" s="51"/>
      <c r="C484" s="62"/>
      <c r="D484" s="51"/>
    </row>
    <row r="485" customFormat="false" ht="15.75" hidden="false" customHeight="true" outlineLevel="0" collapsed="false">
      <c r="A485" s="51"/>
      <c r="B485" s="51"/>
      <c r="C485" s="62"/>
      <c r="D485" s="51"/>
    </row>
    <row r="486" customFormat="false" ht="15.75" hidden="false" customHeight="true" outlineLevel="0" collapsed="false">
      <c r="A486" s="51"/>
      <c r="B486" s="51"/>
      <c r="C486" s="62"/>
      <c r="D486" s="51"/>
    </row>
    <row r="487" customFormat="false" ht="15.75" hidden="false" customHeight="true" outlineLevel="0" collapsed="false">
      <c r="A487" s="51"/>
      <c r="B487" s="51"/>
      <c r="C487" s="62"/>
      <c r="D487" s="51"/>
    </row>
    <row r="488" customFormat="false" ht="15.75" hidden="false" customHeight="true" outlineLevel="0" collapsed="false">
      <c r="A488" s="51"/>
      <c r="B488" s="51"/>
      <c r="C488" s="62"/>
      <c r="D488" s="51"/>
    </row>
    <row r="489" customFormat="false" ht="15.75" hidden="false" customHeight="true" outlineLevel="0" collapsed="false">
      <c r="A489" s="51"/>
      <c r="B489" s="51"/>
      <c r="C489" s="62"/>
      <c r="D489" s="51"/>
    </row>
    <row r="490" customFormat="false" ht="15.75" hidden="false" customHeight="true" outlineLevel="0" collapsed="false">
      <c r="A490" s="51"/>
      <c r="B490" s="51"/>
      <c r="C490" s="62"/>
      <c r="D490" s="51"/>
    </row>
    <row r="491" customFormat="false" ht="15.75" hidden="false" customHeight="true" outlineLevel="0" collapsed="false">
      <c r="A491" s="51"/>
      <c r="B491" s="51"/>
      <c r="C491" s="62"/>
      <c r="D491" s="51"/>
    </row>
    <row r="492" customFormat="false" ht="15.75" hidden="false" customHeight="true" outlineLevel="0" collapsed="false">
      <c r="A492" s="51"/>
      <c r="B492" s="51"/>
      <c r="C492" s="62"/>
      <c r="D492" s="51"/>
    </row>
    <row r="493" customFormat="false" ht="15.75" hidden="false" customHeight="true" outlineLevel="0" collapsed="false">
      <c r="A493" s="51"/>
      <c r="B493" s="51"/>
      <c r="C493" s="62"/>
      <c r="D493" s="51"/>
    </row>
    <row r="494" customFormat="false" ht="15.75" hidden="false" customHeight="true" outlineLevel="0" collapsed="false">
      <c r="A494" s="51"/>
      <c r="B494" s="51"/>
      <c r="C494" s="62"/>
      <c r="D494" s="51"/>
    </row>
    <row r="495" customFormat="false" ht="15.75" hidden="false" customHeight="true" outlineLevel="0" collapsed="false">
      <c r="A495" s="51"/>
      <c r="B495" s="51"/>
      <c r="C495" s="62"/>
      <c r="D495" s="51"/>
    </row>
    <row r="496" customFormat="false" ht="15.75" hidden="false" customHeight="true" outlineLevel="0" collapsed="false">
      <c r="A496" s="51"/>
      <c r="B496" s="51"/>
      <c r="C496" s="62"/>
      <c r="D496" s="51"/>
    </row>
    <row r="497" customFormat="false" ht="15.75" hidden="false" customHeight="true" outlineLevel="0" collapsed="false">
      <c r="A497" s="51"/>
      <c r="B497" s="51"/>
      <c r="C497" s="62"/>
      <c r="D497" s="51"/>
    </row>
    <row r="498" customFormat="false" ht="15.75" hidden="false" customHeight="true" outlineLevel="0" collapsed="false">
      <c r="A498" s="51"/>
      <c r="B498" s="51"/>
      <c r="C498" s="62"/>
      <c r="D498" s="51"/>
    </row>
    <row r="499" customFormat="false" ht="15.75" hidden="false" customHeight="true" outlineLevel="0" collapsed="false">
      <c r="A499" s="51"/>
      <c r="B499" s="51"/>
      <c r="C499" s="62"/>
      <c r="D499" s="51"/>
    </row>
    <row r="500" customFormat="false" ht="15.75" hidden="false" customHeight="true" outlineLevel="0" collapsed="false">
      <c r="A500" s="51"/>
      <c r="B500" s="51"/>
      <c r="C500" s="62"/>
      <c r="D500" s="51"/>
    </row>
    <row r="501" customFormat="false" ht="15.75" hidden="false" customHeight="true" outlineLevel="0" collapsed="false">
      <c r="A501" s="51"/>
      <c r="B501" s="51"/>
      <c r="C501" s="62"/>
      <c r="D501" s="51"/>
    </row>
    <row r="502" customFormat="false" ht="15.75" hidden="false" customHeight="true" outlineLevel="0" collapsed="false">
      <c r="A502" s="51"/>
      <c r="B502" s="51"/>
      <c r="C502" s="62"/>
      <c r="D502" s="51"/>
    </row>
    <row r="503" customFormat="false" ht="15.75" hidden="false" customHeight="true" outlineLevel="0" collapsed="false">
      <c r="A503" s="51"/>
      <c r="B503" s="51"/>
      <c r="C503" s="62"/>
      <c r="D503" s="51"/>
    </row>
    <row r="504" customFormat="false" ht="15.75" hidden="false" customHeight="true" outlineLevel="0" collapsed="false">
      <c r="A504" s="51"/>
      <c r="B504" s="51"/>
      <c r="C504" s="62"/>
      <c r="D504" s="51"/>
    </row>
    <row r="505" customFormat="false" ht="15.75" hidden="false" customHeight="true" outlineLevel="0" collapsed="false">
      <c r="A505" s="51"/>
      <c r="B505" s="51"/>
      <c r="C505" s="62"/>
      <c r="D505" s="51"/>
    </row>
    <row r="506" customFormat="false" ht="15.75" hidden="false" customHeight="true" outlineLevel="0" collapsed="false">
      <c r="A506" s="51"/>
      <c r="B506" s="51"/>
      <c r="C506" s="62"/>
      <c r="D506" s="51"/>
    </row>
    <row r="507" customFormat="false" ht="15.75" hidden="false" customHeight="true" outlineLevel="0" collapsed="false">
      <c r="A507" s="51"/>
      <c r="B507" s="51"/>
      <c r="C507" s="62"/>
      <c r="D507" s="51"/>
    </row>
    <row r="508" customFormat="false" ht="15.75" hidden="false" customHeight="true" outlineLevel="0" collapsed="false">
      <c r="A508" s="51"/>
      <c r="B508" s="51"/>
      <c r="C508" s="62"/>
      <c r="D508" s="51"/>
    </row>
    <row r="509" customFormat="false" ht="15.75" hidden="false" customHeight="true" outlineLevel="0" collapsed="false">
      <c r="A509" s="51"/>
      <c r="B509" s="51"/>
      <c r="C509" s="62"/>
      <c r="D509" s="51"/>
    </row>
    <row r="510" customFormat="false" ht="15.75" hidden="false" customHeight="true" outlineLevel="0" collapsed="false">
      <c r="A510" s="51"/>
      <c r="B510" s="51"/>
      <c r="C510" s="62"/>
      <c r="D510" s="51"/>
    </row>
    <row r="511" customFormat="false" ht="15.75" hidden="false" customHeight="true" outlineLevel="0" collapsed="false">
      <c r="A511" s="51"/>
      <c r="B511" s="51"/>
      <c r="C511" s="62"/>
      <c r="D511" s="51"/>
    </row>
    <row r="512" customFormat="false" ht="15.75" hidden="false" customHeight="true" outlineLevel="0" collapsed="false">
      <c r="A512" s="51"/>
      <c r="B512" s="51"/>
      <c r="C512" s="62"/>
      <c r="D512" s="51"/>
    </row>
    <row r="513" customFormat="false" ht="15.75" hidden="false" customHeight="true" outlineLevel="0" collapsed="false">
      <c r="A513" s="51"/>
      <c r="B513" s="51"/>
      <c r="C513" s="62"/>
      <c r="D513" s="51"/>
    </row>
    <row r="514" customFormat="false" ht="15.75" hidden="false" customHeight="true" outlineLevel="0" collapsed="false">
      <c r="A514" s="51"/>
      <c r="B514" s="51"/>
      <c r="C514" s="62"/>
      <c r="D514" s="51"/>
    </row>
    <row r="515" customFormat="false" ht="15.75" hidden="false" customHeight="true" outlineLevel="0" collapsed="false">
      <c r="A515" s="51"/>
      <c r="B515" s="51"/>
      <c r="C515" s="62"/>
      <c r="D515" s="51"/>
    </row>
    <row r="516" customFormat="false" ht="15.75" hidden="false" customHeight="true" outlineLevel="0" collapsed="false">
      <c r="A516" s="51"/>
      <c r="B516" s="51"/>
      <c r="C516" s="62"/>
      <c r="D516" s="51"/>
    </row>
    <row r="517" customFormat="false" ht="15.75" hidden="false" customHeight="true" outlineLevel="0" collapsed="false">
      <c r="A517" s="51"/>
      <c r="B517" s="51"/>
      <c r="C517" s="62"/>
      <c r="D517" s="51"/>
    </row>
    <row r="518" customFormat="false" ht="15.75" hidden="false" customHeight="true" outlineLevel="0" collapsed="false">
      <c r="A518" s="51"/>
      <c r="B518" s="51"/>
      <c r="C518" s="62"/>
      <c r="D518" s="51"/>
    </row>
    <row r="519" customFormat="false" ht="15.75" hidden="false" customHeight="true" outlineLevel="0" collapsed="false">
      <c r="A519" s="51"/>
      <c r="B519" s="51"/>
      <c r="C519" s="62"/>
      <c r="D519" s="51"/>
    </row>
    <row r="520" customFormat="false" ht="15.75" hidden="false" customHeight="true" outlineLevel="0" collapsed="false">
      <c r="A520" s="51"/>
      <c r="B520" s="51"/>
      <c r="C520" s="62"/>
      <c r="D520" s="51"/>
    </row>
    <row r="521" customFormat="false" ht="15.75" hidden="false" customHeight="true" outlineLevel="0" collapsed="false">
      <c r="A521" s="51"/>
      <c r="B521" s="51"/>
      <c r="C521" s="62"/>
      <c r="D521" s="51"/>
    </row>
    <row r="522" customFormat="false" ht="15.75" hidden="false" customHeight="true" outlineLevel="0" collapsed="false">
      <c r="A522" s="51"/>
      <c r="B522" s="51"/>
      <c r="C522" s="62"/>
      <c r="D522" s="51"/>
    </row>
    <row r="523" customFormat="false" ht="15.75" hidden="false" customHeight="true" outlineLevel="0" collapsed="false">
      <c r="A523" s="51"/>
      <c r="B523" s="51"/>
      <c r="C523" s="62"/>
      <c r="D523" s="51"/>
    </row>
    <row r="524" customFormat="false" ht="15.75" hidden="false" customHeight="true" outlineLevel="0" collapsed="false">
      <c r="A524" s="51"/>
      <c r="B524" s="51"/>
      <c r="C524" s="62"/>
      <c r="D524" s="51"/>
    </row>
    <row r="525" customFormat="false" ht="15.75" hidden="false" customHeight="true" outlineLevel="0" collapsed="false">
      <c r="A525" s="51"/>
      <c r="B525" s="51"/>
      <c r="C525" s="62"/>
      <c r="D525" s="51"/>
    </row>
    <row r="526" customFormat="false" ht="15.75" hidden="false" customHeight="true" outlineLevel="0" collapsed="false">
      <c r="A526" s="51"/>
      <c r="B526" s="51"/>
      <c r="C526" s="62"/>
      <c r="D526" s="51"/>
    </row>
    <row r="527" customFormat="false" ht="15.75" hidden="false" customHeight="true" outlineLevel="0" collapsed="false">
      <c r="A527" s="51"/>
      <c r="B527" s="51"/>
      <c r="C527" s="62"/>
      <c r="D527" s="51"/>
    </row>
    <row r="528" customFormat="false" ht="15.75" hidden="false" customHeight="true" outlineLevel="0" collapsed="false">
      <c r="A528" s="51"/>
      <c r="B528" s="51"/>
      <c r="C528" s="62"/>
      <c r="D528" s="51"/>
    </row>
    <row r="529" customFormat="false" ht="15.75" hidden="false" customHeight="true" outlineLevel="0" collapsed="false">
      <c r="A529" s="51"/>
      <c r="B529" s="51"/>
      <c r="C529" s="62"/>
      <c r="D529" s="51"/>
    </row>
    <row r="530" customFormat="false" ht="15.75" hidden="false" customHeight="true" outlineLevel="0" collapsed="false">
      <c r="A530" s="51"/>
      <c r="B530" s="51"/>
      <c r="C530" s="62"/>
      <c r="D530" s="51"/>
    </row>
    <row r="531" customFormat="false" ht="15.75" hidden="false" customHeight="true" outlineLevel="0" collapsed="false">
      <c r="A531" s="51"/>
      <c r="B531" s="51"/>
      <c r="C531" s="62"/>
      <c r="D531" s="51"/>
    </row>
    <row r="532" customFormat="false" ht="15.75" hidden="false" customHeight="true" outlineLevel="0" collapsed="false">
      <c r="A532" s="51"/>
      <c r="B532" s="51"/>
      <c r="C532" s="62"/>
      <c r="D532" s="51"/>
    </row>
    <row r="533" customFormat="false" ht="15.75" hidden="false" customHeight="true" outlineLevel="0" collapsed="false">
      <c r="A533" s="51"/>
      <c r="B533" s="51"/>
      <c r="C533" s="62"/>
      <c r="D533" s="51"/>
    </row>
    <row r="534" customFormat="false" ht="15.75" hidden="false" customHeight="true" outlineLevel="0" collapsed="false">
      <c r="A534" s="51"/>
      <c r="B534" s="51"/>
      <c r="C534" s="62"/>
      <c r="D534" s="51"/>
    </row>
    <row r="535" customFormat="false" ht="15.75" hidden="false" customHeight="true" outlineLevel="0" collapsed="false">
      <c r="A535" s="51"/>
      <c r="B535" s="51"/>
      <c r="C535" s="62"/>
      <c r="D535" s="51"/>
    </row>
    <row r="536" customFormat="false" ht="15.75" hidden="false" customHeight="true" outlineLevel="0" collapsed="false">
      <c r="A536" s="51"/>
      <c r="B536" s="51"/>
      <c r="C536" s="62"/>
      <c r="D536" s="51"/>
    </row>
    <row r="537" customFormat="false" ht="15.75" hidden="false" customHeight="true" outlineLevel="0" collapsed="false">
      <c r="A537" s="51"/>
      <c r="B537" s="51"/>
      <c r="C537" s="62"/>
      <c r="D537" s="51"/>
    </row>
    <row r="538" customFormat="false" ht="15.75" hidden="false" customHeight="true" outlineLevel="0" collapsed="false">
      <c r="A538" s="51"/>
      <c r="B538" s="51"/>
      <c r="C538" s="62"/>
      <c r="D538" s="51"/>
    </row>
    <row r="539" customFormat="false" ht="15.75" hidden="false" customHeight="true" outlineLevel="0" collapsed="false">
      <c r="A539" s="51"/>
      <c r="B539" s="51"/>
      <c r="C539" s="62"/>
      <c r="D539" s="51"/>
    </row>
    <row r="540" customFormat="false" ht="15.75" hidden="false" customHeight="true" outlineLevel="0" collapsed="false">
      <c r="A540" s="51"/>
      <c r="B540" s="51"/>
      <c r="C540" s="62"/>
      <c r="D540" s="51"/>
    </row>
    <row r="541" customFormat="false" ht="15.75" hidden="false" customHeight="true" outlineLevel="0" collapsed="false">
      <c r="A541" s="51"/>
      <c r="B541" s="51"/>
      <c r="C541" s="62"/>
      <c r="D541" s="51"/>
    </row>
    <row r="542" customFormat="false" ht="15.75" hidden="false" customHeight="true" outlineLevel="0" collapsed="false">
      <c r="A542" s="51"/>
      <c r="B542" s="51"/>
      <c r="C542" s="62"/>
      <c r="D542" s="51"/>
    </row>
    <row r="543" customFormat="false" ht="15.75" hidden="false" customHeight="true" outlineLevel="0" collapsed="false">
      <c r="A543" s="51"/>
      <c r="B543" s="51"/>
      <c r="C543" s="62"/>
      <c r="D543" s="51"/>
    </row>
    <row r="544" customFormat="false" ht="15.75" hidden="false" customHeight="true" outlineLevel="0" collapsed="false">
      <c r="A544" s="51"/>
      <c r="B544" s="51"/>
      <c r="C544" s="62"/>
      <c r="D544" s="51"/>
    </row>
    <row r="545" customFormat="false" ht="15.75" hidden="false" customHeight="true" outlineLevel="0" collapsed="false">
      <c r="A545" s="51"/>
      <c r="B545" s="51"/>
      <c r="C545" s="62"/>
      <c r="D545" s="51"/>
    </row>
    <row r="546" customFormat="false" ht="15.75" hidden="false" customHeight="true" outlineLevel="0" collapsed="false">
      <c r="A546" s="51"/>
      <c r="B546" s="51"/>
      <c r="C546" s="62"/>
      <c r="D546" s="51"/>
    </row>
    <row r="547" customFormat="false" ht="15.75" hidden="false" customHeight="true" outlineLevel="0" collapsed="false">
      <c r="A547" s="51"/>
      <c r="B547" s="51"/>
      <c r="C547" s="62"/>
      <c r="D547" s="51"/>
    </row>
    <row r="548" customFormat="false" ht="15.75" hidden="false" customHeight="true" outlineLevel="0" collapsed="false">
      <c r="A548" s="51"/>
      <c r="B548" s="51"/>
      <c r="C548" s="62"/>
      <c r="D548" s="51"/>
    </row>
    <row r="549" customFormat="false" ht="15.75" hidden="false" customHeight="true" outlineLevel="0" collapsed="false">
      <c r="A549" s="51"/>
      <c r="B549" s="51"/>
      <c r="C549" s="62"/>
      <c r="D549" s="51"/>
    </row>
    <row r="550" customFormat="false" ht="15.75" hidden="false" customHeight="true" outlineLevel="0" collapsed="false">
      <c r="A550" s="51"/>
      <c r="B550" s="51"/>
      <c r="C550" s="62"/>
      <c r="D550" s="51"/>
    </row>
    <row r="551" customFormat="false" ht="15.75" hidden="false" customHeight="true" outlineLevel="0" collapsed="false">
      <c r="A551" s="51"/>
      <c r="B551" s="51"/>
      <c r="C551" s="62"/>
      <c r="D551" s="51"/>
    </row>
    <row r="552" customFormat="false" ht="15.75" hidden="false" customHeight="true" outlineLevel="0" collapsed="false">
      <c r="A552" s="51"/>
      <c r="B552" s="51"/>
      <c r="C552" s="62"/>
      <c r="D552" s="51"/>
    </row>
    <row r="553" customFormat="false" ht="15.75" hidden="false" customHeight="true" outlineLevel="0" collapsed="false">
      <c r="A553" s="51"/>
      <c r="B553" s="51"/>
      <c r="C553" s="62"/>
      <c r="D553" s="51"/>
    </row>
    <row r="554" customFormat="false" ht="15.75" hidden="false" customHeight="true" outlineLevel="0" collapsed="false">
      <c r="A554" s="51"/>
      <c r="B554" s="51"/>
      <c r="C554" s="62"/>
      <c r="D554" s="51"/>
    </row>
    <row r="555" customFormat="false" ht="15.75" hidden="false" customHeight="true" outlineLevel="0" collapsed="false">
      <c r="A555" s="51"/>
      <c r="B555" s="51"/>
      <c r="C555" s="62"/>
      <c r="D555" s="51"/>
    </row>
    <row r="556" customFormat="false" ht="15.75" hidden="false" customHeight="true" outlineLevel="0" collapsed="false">
      <c r="A556" s="51"/>
      <c r="B556" s="51"/>
      <c r="C556" s="62"/>
      <c r="D556" s="51"/>
    </row>
    <row r="557" customFormat="false" ht="15.75" hidden="false" customHeight="true" outlineLevel="0" collapsed="false">
      <c r="A557" s="51"/>
      <c r="B557" s="51"/>
      <c r="C557" s="62"/>
      <c r="D557" s="51"/>
    </row>
    <row r="558" customFormat="false" ht="15.75" hidden="false" customHeight="true" outlineLevel="0" collapsed="false">
      <c r="A558" s="51"/>
      <c r="B558" s="51"/>
      <c r="C558" s="62"/>
      <c r="D558" s="51"/>
    </row>
    <row r="559" customFormat="false" ht="15.75" hidden="false" customHeight="true" outlineLevel="0" collapsed="false">
      <c r="A559" s="51"/>
      <c r="B559" s="51"/>
      <c r="C559" s="62"/>
      <c r="D559" s="51"/>
    </row>
    <row r="560" customFormat="false" ht="15.75" hidden="false" customHeight="true" outlineLevel="0" collapsed="false">
      <c r="A560" s="51"/>
      <c r="B560" s="51"/>
      <c r="C560" s="62"/>
      <c r="D560" s="51"/>
    </row>
    <row r="561" customFormat="false" ht="15.75" hidden="false" customHeight="true" outlineLevel="0" collapsed="false">
      <c r="A561" s="51"/>
      <c r="B561" s="51"/>
      <c r="C561" s="62"/>
      <c r="D561" s="51"/>
    </row>
    <row r="562" customFormat="false" ht="15.75" hidden="false" customHeight="true" outlineLevel="0" collapsed="false">
      <c r="A562" s="51"/>
      <c r="B562" s="51"/>
      <c r="C562" s="62"/>
      <c r="D562" s="51"/>
    </row>
    <row r="563" customFormat="false" ht="15.75" hidden="false" customHeight="true" outlineLevel="0" collapsed="false">
      <c r="A563" s="51"/>
      <c r="B563" s="51"/>
      <c r="C563" s="62"/>
      <c r="D563" s="51"/>
    </row>
    <row r="564" customFormat="false" ht="15.75" hidden="false" customHeight="true" outlineLevel="0" collapsed="false">
      <c r="A564" s="51"/>
      <c r="B564" s="51"/>
      <c r="C564" s="62"/>
      <c r="D564" s="51"/>
    </row>
    <row r="565" customFormat="false" ht="15.75" hidden="false" customHeight="true" outlineLevel="0" collapsed="false">
      <c r="A565" s="51"/>
      <c r="B565" s="51"/>
      <c r="C565" s="62"/>
      <c r="D565" s="51"/>
    </row>
    <row r="566" customFormat="false" ht="15.75" hidden="false" customHeight="true" outlineLevel="0" collapsed="false">
      <c r="A566" s="51"/>
      <c r="B566" s="51"/>
      <c r="C566" s="62"/>
      <c r="D566" s="51"/>
    </row>
    <row r="567" customFormat="false" ht="15.75" hidden="false" customHeight="true" outlineLevel="0" collapsed="false">
      <c r="A567" s="51"/>
      <c r="B567" s="51"/>
      <c r="C567" s="62"/>
      <c r="D567" s="51"/>
    </row>
    <row r="568" customFormat="false" ht="15.75" hidden="false" customHeight="true" outlineLevel="0" collapsed="false">
      <c r="A568" s="51"/>
      <c r="B568" s="51"/>
      <c r="C568" s="62"/>
      <c r="D568" s="51"/>
    </row>
    <row r="569" customFormat="false" ht="15.75" hidden="false" customHeight="true" outlineLevel="0" collapsed="false">
      <c r="A569" s="51"/>
      <c r="B569" s="51"/>
      <c r="C569" s="62"/>
      <c r="D569" s="51"/>
    </row>
    <row r="570" customFormat="false" ht="15.75" hidden="false" customHeight="true" outlineLevel="0" collapsed="false">
      <c r="A570" s="51"/>
      <c r="B570" s="51"/>
      <c r="C570" s="62"/>
      <c r="D570" s="51"/>
    </row>
    <row r="571" customFormat="false" ht="15.75" hidden="false" customHeight="true" outlineLevel="0" collapsed="false">
      <c r="A571" s="51"/>
      <c r="B571" s="51"/>
      <c r="C571" s="62"/>
      <c r="D571" s="51"/>
    </row>
    <row r="572" customFormat="false" ht="15.75" hidden="false" customHeight="true" outlineLevel="0" collapsed="false">
      <c r="A572" s="51"/>
      <c r="B572" s="51"/>
      <c r="C572" s="62"/>
      <c r="D572" s="51"/>
    </row>
    <row r="573" customFormat="false" ht="15.75" hidden="false" customHeight="true" outlineLevel="0" collapsed="false">
      <c r="A573" s="51"/>
      <c r="B573" s="51"/>
      <c r="C573" s="62"/>
      <c r="D573" s="51"/>
    </row>
    <row r="574" customFormat="false" ht="15.75" hidden="false" customHeight="true" outlineLevel="0" collapsed="false">
      <c r="A574" s="51"/>
      <c r="B574" s="51"/>
      <c r="C574" s="62"/>
      <c r="D574" s="51"/>
    </row>
    <row r="575" customFormat="false" ht="15.75" hidden="false" customHeight="true" outlineLevel="0" collapsed="false">
      <c r="A575" s="51"/>
      <c r="B575" s="51"/>
      <c r="C575" s="62"/>
      <c r="D575" s="51"/>
    </row>
    <row r="576" customFormat="false" ht="15.75" hidden="false" customHeight="true" outlineLevel="0" collapsed="false">
      <c r="A576" s="51"/>
      <c r="B576" s="51"/>
      <c r="C576" s="62"/>
      <c r="D576" s="51"/>
    </row>
    <row r="577" customFormat="false" ht="15.75" hidden="false" customHeight="true" outlineLevel="0" collapsed="false">
      <c r="A577" s="51"/>
      <c r="B577" s="51"/>
      <c r="C577" s="62"/>
      <c r="D577" s="51"/>
    </row>
    <row r="578" customFormat="false" ht="15.75" hidden="false" customHeight="true" outlineLevel="0" collapsed="false">
      <c r="A578" s="51"/>
      <c r="B578" s="51"/>
      <c r="C578" s="62"/>
      <c r="D578" s="51"/>
    </row>
    <row r="579" customFormat="false" ht="15.75" hidden="false" customHeight="true" outlineLevel="0" collapsed="false">
      <c r="A579" s="51"/>
      <c r="B579" s="51"/>
      <c r="C579" s="62"/>
      <c r="D579" s="51"/>
    </row>
    <row r="580" customFormat="false" ht="15.75" hidden="false" customHeight="true" outlineLevel="0" collapsed="false">
      <c r="A580" s="51"/>
      <c r="B580" s="51"/>
      <c r="C580" s="62"/>
      <c r="D580" s="51"/>
    </row>
    <row r="581" customFormat="false" ht="15.75" hidden="false" customHeight="true" outlineLevel="0" collapsed="false">
      <c r="A581" s="51"/>
      <c r="B581" s="51"/>
      <c r="C581" s="62"/>
      <c r="D581" s="51"/>
    </row>
    <row r="582" customFormat="false" ht="15.75" hidden="false" customHeight="true" outlineLevel="0" collapsed="false">
      <c r="A582" s="51"/>
      <c r="B582" s="51"/>
      <c r="C582" s="62"/>
      <c r="D582" s="51"/>
    </row>
    <row r="583" customFormat="false" ht="15.75" hidden="false" customHeight="true" outlineLevel="0" collapsed="false">
      <c r="A583" s="51"/>
      <c r="B583" s="51"/>
      <c r="C583" s="62"/>
      <c r="D583" s="51"/>
    </row>
    <row r="584" customFormat="false" ht="15.75" hidden="false" customHeight="true" outlineLevel="0" collapsed="false">
      <c r="A584" s="51"/>
      <c r="B584" s="51"/>
      <c r="C584" s="62"/>
      <c r="D584" s="51"/>
    </row>
    <row r="585" customFormat="false" ht="15.75" hidden="false" customHeight="true" outlineLevel="0" collapsed="false">
      <c r="A585" s="51"/>
      <c r="B585" s="51"/>
      <c r="C585" s="62"/>
      <c r="D585" s="51"/>
    </row>
    <row r="586" customFormat="false" ht="15.75" hidden="false" customHeight="true" outlineLevel="0" collapsed="false">
      <c r="A586" s="51"/>
      <c r="B586" s="51"/>
      <c r="C586" s="62"/>
      <c r="D586" s="51"/>
    </row>
    <row r="587" customFormat="false" ht="15.75" hidden="false" customHeight="true" outlineLevel="0" collapsed="false">
      <c r="A587" s="51"/>
      <c r="B587" s="51"/>
      <c r="C587" s="62"/>
      <c r="D587" s="51"/>
    </row>
    <row r="588" customFormat="false" ht="15.75" hidden="false" customHeight="true" outlineLevel="0" collapsed="false">
      <c r="A588" s="51"/>
      <c r="B588" s="51"/>
      <c r="C588" s="62"/>
      <c r="D588" s="51"/>
    </row>
    <row r="589" customFormat="false" ht="15.75" hidden="false" customHeight="true" outlineLevel="0" collapsed="false">
      <c r="A589" s="51"/>
      <c r="B589" s="51"/>
      <c r="C589" s="62"/>
      <c r="D589" s="51"/>
    </row>
    <row r="590" customFormat="false" ht="15.75" hidden="false" customHeight="true" outlineLevel="0" collapsed="false">
      <c r="A590" s="51"/>
      <c r="B590" s="51"/>
      <c r="C590" s="62"/>
      <c r="D590" s="51"/>
    </row>
    <row r="591" customFormat="false" ht="15.75" hidden="false" customHeight="true" outlineLevel="0" collapsed="false">
      <c r="A591" s="51"/>
      <c r="B591" s="51"/>
      <c r="C591" s="62"/>
      <c r="D591" s="51"/>
    </row>
    <row r="592" customFormat="false" ht="15.75" hidden="false" customHeight="true" outlineLevel="0" collapsed="false">
      <c r="A592" s="51"/>
      <c r="B592" s="51"/>
      <c r="C592" s="62"/>
      <c r="D592" s="51"/>
    </row>
    <row r="593" customFormat="false" ht="15.75" hidden="false" customHeight="true" outlineLevel="0" collapsed="false">
      <c r="A593" s="51"/>
      <c r="B593" s="51"/>
      <c r="C593" s="62"/>
      <c r="D593" s="51"/>
    </row>
    <row r="594" customFormat="false" ht="15.75" hidden="false" customHeight="true" outlineLevel="0" collapsed="false">
      <c r="A594" s="51"/>
      <c r="B594" s="51"/>
      <c r="C594" s="62"/>
      <c r="D594" s="51"/>
    </row>
    <row r="595" customFormat="false" ht="15.75" hidden="false" customHeight="true" outlineLevel="0" collapsed="false">
      <c r="A595" s="51"/>
      <c r="B595" s="51"/>
      <c r="C595" s="62"/>
      <c r="D595" s="51"/>
    </row>
    <row r="596" customFormat="false" ht="15.75" hidden="false" customHeight="true" outlineLevel="0" collapsed="false">
      <c r="A596" s="51"/>
      <c r="B596" s="51"/>
      <c r="C596" s="62"/>
      <c r="D596" s="51"/>
    </row>
    <row r="597" customFormat="false" ht="15.75" hidden="false" customHeight="true" outlineLevel="0" collapsed="false">
      <c r="A597" s="51"/>
      <c r="B597" s="51"/>
      <c r="C597" s="62"/>
      <c r="D597" s="51"/>
    </row>
    <row r="598" customFormat="false" ht="15.75" hidden="false" customHeight="true" outlineLevel="0" collapsed="false">
      <c r="A598" s="51"/>
      <c r="B598" s="51"/>
      <c r="C598" s="62"/>
      <c r="D598" s="51"/>
    </row>
    <row r="599" customFormat="false" ht="15.75" hidden="false" customHeight="true" outlineLevel="0" collapsed="false">
      <c r="A599" s="51"/>
      <c r="B599" s="51"/>
      <c r="C599" s="62"/>
      <c r="D599" s="51"/>
    </row>
    <row r="600" customFormat="false" ht="15.75" hidden="false" customHeight="true" outlineLevel="0" collapsed="false">
      <c r="A600" s="51"/>
      <c r="B600" s="51"/>
      <c r="C600" s="62"/>
      <c r="D600" s="51"/>
    </row>
    <row r="601" customFormat="false" ht="15.75" hidden="false" customHeight="true" outlineLevel="0" collapsed="false">
      <c r="A601" s="51"/>
      <c r="B601" s="51"/>
      <c r="C601" s="62"/>
      <c r="D601" s="51"/>
    </row>
    <row r="602" customFormat="false" ht="15.75" hidden="false" customHeight="true" outlineLevel="0" collapsed="false">
      <c r="A602" s="51"/>
      <c r="B602" s="51"/>
      <c r="C602" s="62"/>
      <c r="D602" s="51"/>
    </row>
    <row r="603" customFormat="false" ht="15.75" hidden="false" customHeight="true" outlineLevel="0" collapsed="false">
      <c r="A603" s="51"/>
      <c r="B603" s="51"/>
      <c r="C603" s="62"/>
      <c r="D603" s="51"/>
    </row>
    <row r="604" customFormat="false" ht="15.75" hidden="false" customHeight="true" outlineLevel="0" collapsed="false">
      <c r="A604" s="51"/>
      <c r="B604" s="51"/>
      <c r="C604" s="62"/>
      <c r="D604" s="51"/>
    </row>
    <row r="605" customFormat="false" ht="15.75" hidden="false" customHeight="true" outlineLevel="0" collapsed="false">
      <c r="A605" s="51"/>
      <c r="B605" s="51"/>
      <c r="C605" s="62"/>
      <c r="D605" s="51"/>
    </row>
    <row r="606" customFormat="false" ht="15.75" hidden="false" customHeight="true" outlineLevel="0" collapsed="false">
      <c r="A606" s="51"/>
      <c r="B606" s="51"/>
      <c r="C606" s="62"/>
      <c r="D606" s="51"/>
    </row>
    <row r="607" customFormat="false" ht="15.75" hidden="false" customHeight="true" outlineLevel="0" collapsed="false">
      <c r="A607" s="51"/>
      <c r="B607" s="51"/>
      <c r="C607" s="62"/>
      <c r="D607" s="51"/>
    </row>
    <row r="608" customFormat="false" ht="15.75" hidden="false" customHeight="true" outlineLevel="0" collapsed="false">
      <c r="A608" s="51"/>
      <c r="B608" s="51"/>
      <c r="C608" s="62"/>
      <c r="D608" s="51"/>
    </row>
    <row r="609" customFormat="false" ht="15.75" hidden="false" customHeight="true" outlineLevel="0" collapsed="false">
      <c r="A609" s="51"/>
      <c r="B609" s="51"/>
      <c r="C609" s="62"/>
      <c r="D609" s="51"/>
    </row>
    <row r="610" customFormat="false" ht="15.75" hidden="false" customHeight="true" outlineLevel="0" collapsed="false">
      <c r="A610" s="51"/>
      <c r="B610" s="51"/>
      <c r="C610" s="62"/>
      <c r="D610" s="51"/>
    </row>
    <row r="611" customFormat="false" ht="15.75" hidden="false" customHeight="true" outlineLevel="0" collapsed="false">
      <c r="A611" s="51"/>
      <c r="B611" s="51"/>
      <c r="C611" s="62"/>
      <c r="D611" s="51"/>
    </row>
    <row r="612" customFormat="false" ht="15.75" hidden="false" customHeight="true" outlineLevel="0" collapsed="false">
      <c r="A612" s="51"/>
      <c r="B612" s="51"/>
      <c r="C612" s="62"/>
      <c r="D612" s="51"/>
    </row>
    <row r="613" customFormat="false" ht="15.75" hidden="false" customHeight="true" outlineLevel="0" collapsed="false">
      <c r="A613" s="51"/>
      <c r="B613" s="51"/>
      <c r="C613" s="62"/>
      <c r="D613" s="51"/>
    </row>
    <row r="614" customFormat="false" ht="15.75" hidden="false" customHeight="true" outlineLevel="0" collapsed="false">
      <c r="A614" s="51"/>
      <c r="B614" s="51"/>
      <c r="C614" s="62"/>
      <c r="D614" s="51"/>
    </row>
    <row r="615" customFormat="false" ht="15.75" hidden="false" customHeight="true" outlineLevel="0" collapsed="false">
      <c r="A615" s="51"/>
      <c r="B615" s="51"/>
      <c r="C615" s="62"/>
      <c r="D615" s="51"/>
    </row>
    <row r="616" customFormat="false" ht="15.75" hidden="false" customHeight="true" outlineLevel="0" collapsed="false">
      <c r="A616" s="51"/>
      <c r="B616" s="51"/>
      <c r="C616" s="62"/>
      <c r="D616" s="51"/>
    </row>
    <row r="617" customFormat="false" ht="15.75" hidden="false" customHeight="true" outlineLevel="0" collapsed="false">
      <c r="A617" s="51"/>
      <c r="B617" s="51"/>
      <c r="C617" s="62"/>
      <c r="D617" s="51"/>
    </row>
    <row r="618" customFormat="false" ht="15.75" hidden="false" customHeight="true" outlineLevel="0" collapsed="false">
      <c r="A618" s="51"/>
      <c r="B618" s="51"/>
      <c r="C618" s="62"/>
      <c r="D618" s="51"/>
    </row>
    <row r="619" customFormat="false" ht="15.75" hidden="false" customHeight="true" outlineLevel="0" collapsed="false">
      <c r="A619" s="51"/>
      <c r="B619" s="51"/>
      <c r="C619" s="62"/>
      <c r="D619" s="51"/>
    </row>
    <row r="620" customFormat="false" ht="15.75" hidden="false" customHeight="true" outlineLevel="0" collapsed="false">
      <c r="A620" s="51"/>
      <c r="B620" s="51"/>
      <c r="C620" s="62"/>
      <c r="D620" s="51"/>
    </row>
    <row r="621" customFormat="false" ht="15.75" hidden="false" customHeight="true" outlineLevel="0" collapsed="false">
      <c r="A621" s="51"/>
      <c r="B621" s="51"/>
      <c r="C621" s="62"/>
      <c r="D621" s="51"/>
    </row>
    <row r="622" customFormat="false" ht="15.75" hidden="false" customHeight="true" outlineLevel="0" collapsed="false">
      <c r="A622" s="51"/>
      <c r="B622" s="51"/>
      <c r="C622" s="62"/>
      <c r="D622" s="51"/>
    </row>
    <row r="623" customFormat="false" ht="15.75" hidden="false" customHeight="true" outlineLevel="0" collapsed="false">
      <c r="A623" s="51"/>
      <c r="B623" s="51"/>
      <c r="C623" s="62"/>
      <c r="D623" s="51"/>
    </row>
    <row r="624" customFormat="false" ht="15.75" hidden="false" customHeight="true" outlineLevel="0" collapsed="false">
      <c r="A624" s="51"/>
      <c r="B624" s="51"/>
      <c r="C624" s="62"/>
      <c r="D624" s="51"/>
    </row>
    <row r="625" customFormat="false" ht="15.75" hidden="false" customHeight="true" outlineLevel="0" collapsed="false">
      <c r="A625" s="51"/>
      <c r="B625" s="51"/>
      <c r="C625" s="62"/>
      <c r="D625" s="51"/>
    </row>
    <row r="626" customFormat="false" ht="15.75" hidden="false" customHeight="true" outlineLevel="0" collapsed="false">
      <c r="A626" s="51"/>
      <c r="B626" s="51"/>
      <c r="C626" s="62"/>
      <c r="D626" s="51"/>
    </row>
    <row r="627" customFormat="false" ht="15.75" hidden="false" customHeight="true" outlineLevel="0" collapsed="false">
      <c r="A627" s="51"/>
      <c r="B627" s="51"/>
      <c r="C627" s="62"/>
      <c r="D627" s="51"/>
    </row>
    <row r="628" customFormat="false" ht="15.75" hidden="false" customHeight="true" outlineLevel="0" collapsed="false">
      <c r="A628" s="51"/>
      <c r="B628" s="51"/>
      <c r="C628" s="62"/>
      <c r="D628" s="51"/>
    </row>
    <row r="629" customFormat="false" ht="15.75" hidden="false" customHeight="true" outlineLevel="0" collapsed="false">
      <c r="A629" s="51"/>
      <c r="B629" s="51"/>
      <c r="C629" s="62"/>
      <c r="D629" s="51"/>
    </row>
    <row r="630" customFormat="false" ht="15.75" hidden="false" customHeight="true" outlineLevel="0" collapsed="false">
      <c r="A630" s="51"/>
      <c r="B630" s="51"/>
      <c r="C630" s="62"/>
      <c r="D630" s="51"/>
    </row>
    <row r="631" customFormat="false" ht="15.75" hidden="false" customHeight="true" outlineLevel="0" collapsed="false">
      <c r="A631" s="51"/>
      <c r="B631" s="51"/>
      <c r="C631" s="62"/>
      <c r="D631" s="51"/>
    </row>
    <row r="632" customFormat="false" ht="15.75" hidden="false" customHeight="true" outlineLevel="0" collapsed="false">
      <c r="A632" s="51"/>
      <c r="B632" s="51"/>
      <c r="C632" s="62"/>
      <c r="D632" s="51"/>
    </row>
    <row r="633" customFormat="false" ht="15.75" hidden="false" customHeight="true" outlineLevel="0" collapsed="false">
      <c r="A633" s="51"/>
      <c r="B633" s="51"/>
      <c r="C633" s="62"/>
      <c r="D633" s="51"/>
    </row>
    <row r="634" customFormat="false" ht="15.75" hidden="false" customHeight="true" outlineLevel="0" collapsed="false">
      <c r="A634" s="51"/>
      <c r="B634" s="51"/>
      <c r="C634" s="62"/>
      <c r="D634" s="51"/>
    </row>
    <row r="635" customFormat="false" ht="15.75" hidden="false" customHeight="true" outlineLevel="0" collapsed="false">
      <c r="A635" s="51"/>
      <c r="B635" s="51"/>
      <c r="C635" s="62"/>
      <c r="D635" s="51"/>
    </row>
    <row r="636" customFormat="false" ht="15.75" hidden="false" customHeight="true" outlineLevel="0" collapsed="false">
      <c r="A636" s="51"/>
      <c r="B636" s="51"/>
      <c r="C636" s="62"/>
      <c r="D636" s="51"/>
    </row>
    <row r="637" customFormat="false" ht="15.75" hidden="false" customHeight="true" outlineLevel="0" collapsed="false">
      <c r="A637" s="51"/>
      <c r="B637" s="51"/>
      <c r="C637" s="62"/>
      <c r="D637" s="51"/>
    </row>
    <row r="638" customFormat="false" ht="15.75" hidden="false" customHeight="true" outlineLevel="0" collapsed="false">
      <c r="A638" s="51"/>
      <c r="B638" s="51"/>
      <c r="C638" s="62"/>
      <c r="D638" s="51"/>
    </row>
    <row r="639" customFormat="false" ht="15.75" hidden="false" customHeight="true" outlineLevel="0" collapsed="false">
      <c r="A639" s="51"/>
      <c r="B639" s="51"/>
      <c r="C639" s="62"/>
      <c r="D639" s="51"/>
    </row>
    <row r="640" customFormat="false" ht="15.75" hidden="false" customHeight="true" outlineLevel="0" collapsed="false">
      <c r="A640" s="51"/>
      <c r="B640" s="51"/>
      <c r="C640" s="62"/>
      <c r="D640" s="51"/>
    </row>
    <row r="641" customFormat="false" ht="15.75" hidden="false" customHeight="true" outlineLevel="0" collapsed="false">
      <c r="A641" s="51"/>
      <c r="B641" s="51"/>
      <c r="C641" s="62"/>
      <c r="D641" s="51"/>
    </row>
    <row r="642" customFormat="false" ht="15.75" hidden="false" customHeight="true" outlineLevel="0" collapsed="false">
      <c r="A642" s="51"/>
      <c r="B642" s="51"/>
      <c r="C642" s="62"/>
      <c r="D642" s="51"/>
    </row>
    <row r="643" customFormat="false" ht="15.75" hidden="false" customHeight="true" outlineLevel="0" collapsed="false">
      <c r="A643" s="51"/>
      <c r="B643" s="51"/>
      <c r="C643" s="62"/>
      <c r="D643" s="51"/>
    </row>
    <row r="644" customFormat="false" ht="15.75" hidden="false" customHeight="true" outlineLevel="0" collapsed="false">
      <c r="A644" s="51"/>
      <c r="B644" s="51"/>
      <c r="C644" s="62"/>
      <c r="D644" s="51"/>
    </row>
    <row r="645" customFormat="false" ht="15.75" hidden="false" customHeight="true" outlineLevel="0" collapsed="false">
      <c r="A645" s="51"/>
      <c r="B645" s="51"/>
      <c r="C645" s="62"/>
      <c r="D645" s="51"/>
    </row>
    <row r="646" customFormat="false" ht="15.75" hidden="false" customHeight="true" outlineLevel="0" collapsed="false">
      <c r="A646" s="51"/>
      <c r="B646" s="51"/>
      <c r="C646" s="62"/>
      <c r="D646" s="51"/>
    </row>
    <row r="647" customFormat="false" ht="15.75" hidden="false" customHeight="true" outlineLevel="0" collapsed="false">
      <c r="A647" s="51"/>
      <c r="B647" s="51"/>
      <c r="C647" s="62"/>
      <c r="D647" s="51"/>
    </row>
    <row r="648" customFormat="false" ht="15.75" hidden="false" customHeight="true" outlineLevel="0" collapsed="false">
      <c r="A648" s="51"/>
      <c r="B648" s="51"/>
      <c r="C648" s="62"/>
      <c r="D648" s="51"/>
    </row>
    <row r="649" customFormat="false" ht="15.75" hidden="false" customHeight="true" outlineLevel="0" collapsed="false">
      <c r="A649" s="51"/>
      <c r="B649" s="51"/>
      <c r="C649" s="62"/>
      <c r="D649" s="51"/>
    </row>
    <row r="650" customFormat="false" ht="15.75" hidden="false" customHeight="true" outlineLevel="0" collapsed="false">
      <c r="A650" s="51"/>
      <c r="B650" s="51"/>
      <c r="C650" s="62"/>
      <c r="D650" s="51"/>
    </row>
    <row r="651" customFormat="false" ht="15.75" hidden="false" customHeight="true" outlineLevel="0" collapsed="false">
      <c r="A651" s="51"/>
      <c r="B651" s="51"/>
      <c r="C651" s="62"/>
      <c r="D651" s="51"/>
    </row>
    <row r="652" customFormat="false" ht="15.75" hidden="false" customHeight="true" outlineLevel="0" collapsed="false">
      <c r="A652" s="51"/>
      <c r="B652" s="51"/>
      <c r="C652" s="62"/>
      <c r="D652" s="51"/>
    </row>
    <row r="653" customFormat="false" ht="15.75" hidden="false" customHeight="true" outlineLevel="0" collapsed="false">
      <c r="A653" s="51"/>
      <c r="B653" s="51"/>
      <c r="C653" s="62"/>
      <c r="D653" s="51"/>
    </row>
    <row r="654" customFormat="false" ht="15.75" hidden="false" customHeight="true" outlineLevel="0" collapsed="false">
      <c r="A654" s="51"/>
      <c r="B654" s="51"/>
      <c r="C654" s="62"/>
      <c r="D654" s="51"/>
    </row>
    <row r="655" customFormat="false" ht="15.75" hidden="false" customHeight="true" outlineLevel="0" collapsed="false">
      <c r="A655" s="51"/>
      <c r="B655" s="51"/>
      <c r="C655" s="62"/>
      <c r="D655" s="51"/>
    </row>
    <row r="656" customFormat="false" ht="15.75" hidden="false" customHeight="true" outlineLevel="0" collapsed="false">
      <c r="A656" s="51"/>
      <c r="B656" s="51"/>
      <c r="C656" s="62"/>
      <c r="D656" s="51"/>
    </row>
    <row r="657" customFormat="false" ht="15.75" hidden="false" customHeight="true" outlineLevel="0" collapsed="false">
      <c r="A657" s="51"/>
      <c r="B657" s="51"/>
      <c r="C657" s="62"/>
      <c r="D657" s="51"/>
    </row>
    <row r="658" customFormat="false" ht="15.75" hidden="false" customHeight="true" outlineLevel="0" collapsed="false">
      <c r="A658" s="51"/>
      <c r="B658" s="51"/>
      <c r="C658" s="62"/>
      <c r="D658" s="51"/>
    </row>
    <row r="659" customFormat="false" ht="15.75" hidden="false" customHeight="true" outlineLevel="0" collapsed="false">
      <c r="A659" s="51"/>
      <c r="B659" s="51"/>
      <c r="C659" s="62"/>
      <c r="D659" s="51"/>
    </row>
    <row r="660" customFormat="false" ht="15.75" hidden="false" customHeight="true" outlineLevel="0" collapsed="false">
      <c r="A660" s="51"/>
      <c r="B660" s="51"/>
      <c r="C660" s="62"/>
      <c r="D660" s="51"/>
    </row>
    <row r="661" customFormat="false" ht="15.75" hidden="false" customHeight="true" outlineLevel="0" collapsed="false">
      <c r="A661" s="51"/>
      <c r="B661" s="51"/>
      <c r="C661" s="62"/>
      <c r="D661" s="51"/>
    </row>
    <row r="662" customFormat="false" ht="15.75" hidden="false" customHeight="true" outlineLevel="0" collapsed="false">
      <c r="A662" s="51"/>
      <c r="B662" s="51"/>
      <c r="C662" s="62"/>
      <c r="D662" s="51"/>
    </row>
    <row r="663" customFormat="false" ht="15.75" hidden="false" customHeight="true" outlineLevel="0" collapsed="false">
      <c r="A663" s="51"/>
      <c r="B663" s="51"/>
      <c r="C663" s="62"/>
      <c r="D663" s="51"/>
    </row>
    <row r="664" customFormat="false" ht="15.75" hidden="false" customHeight="true" outlineLevel="0" collapsed="false">
      <c r="A664" s="51"/>
      <c r="B664" s="51"/>
      <c r="C664" s="62"/>
      <c r="D664" s="51"/>
    </row>
    <row r="665" customFormat="false" ht="15.75" hidden="false" customHeight="true" outlineLevel="0" collapsed="false">
      <c r="A665" s="51"/>
      <c r="B665" s="51"/>
      <c r="C665" s="62"/>
      <c r="D665" s="51"/>
    </row>
    <row r="666" customFormat="false" ht="15.75" hidden="false" customHeight="true" outlineLevel="0" collapsed="false">
      <c r="A666" s="51"/>
      <c r="B666" s="51"/>
      <c r="C666" s="62"/>
      <c r="D666" s="51"/>
    </row>
    <row r="667" customFormat="false" ht="15.75" hidden="false" customHeight="true" outlineLevel="0" collapsed="false">
      <c r="A667" s="51"/>
      <c r="B667" s="51"/>
      <c r="C667" s="62"/>
      <c r="D667" s="51"/>
    </row>
    <row r="668" customFormat="false" ht="15.75" hidden="false" customHeight="true" outlineLevel="0" collapsed="false">
      <c r="A668" s="51"/>
      <c r="B668" s="51"/>
      <c r="C668" s="62"/>
      <c r="D668" s="51"/>
    </row>
    <row r="669" customFormat="false" ht="15.75" hidden="false" customHeight="true" outlineLevel="0" collapsed="false">
      <c r="A669" s="51"/>
      <c r="B669" s="51"/>
      <c r="C669" s="62"/>
      <c r="D669" s="51"/>
    </row>
    <row r="670" customFormat="false" ht="15.75" hidden="false" customHeight="true" outlineLevel="0" collapsed="false">
      <c r="A670" s="51"/>
      <c r="B670" s="51"/>
      <c r="C670" s="62"/>
      <c r="D670" s="51"/>
    </row>
    <row r="671" customFormat="false" ht="15.75" hidden="false" customHeight="true" outlineLevel="0" collapsed="false">
      <c r="A671" s="51"/>
      <c r="B671" s="51"/>
      <c r="C671" s="62"/>
      <c r="D671" s="51"/>
    </row>
    <row r="672" customFormat="false" ht="15.75" hidden="false" customHeight="true" outlineLevel="0" collapsed="false">
      <c r="A672" s="51"/>
      <c r="B672" s="51"/>
      <c r="C672" s="62"/>
      <c r="D672" s="51"/>
    </row>
    <row r="673" customFormat="false" ht="15.75" hidden="false" customHeight="true" outlineLevel="0" collapsed="false">
      <c r="A673" s="51"/>
      <c r="B673" s="51"/>
      <c r="C673" s="62"/>
      <c r="D673" s="51"/>
    </row>
    <row r="674" customFormat="false" ht="15.75" hidden="false" customHeight="true" outlineLevel="0" collapsed="false">
      <c r="A674" s="51"/>
      <c r="B674" s="51"/>
      <c r="C674" s="62"/>
      <c r="D674" s="51"/>
    </row>
    <row r="675" customFormat="false" ht="15.75" hidden="false" customHeight="true" outlineLevel="0" collapsed="false">
      <c r="A675" s="51"/>
      <c r="B675" s="51"/>
      <c r="C675" s="62"/>
      <c r="D675" s="51"/>
    </row>
    <row r="676" customFormat="false" ht="15.75" hidden="false" customHeight="true" outlineLevel="0" collapsed="false">
      <c r="A676" s="51"/>
      <c r="B676" s="51"/>
      <c r="C676" s="62"/>
      <c r="D676" s="51"/>
    </row>
    <row r="677" customFormat="false" ht="15.75" hidden="false" customHeight="true" outlineLevel="0" collapsed="false">
      <c r="A677" s="51"/>
      <c r="B677" s="51"/>
      <c r="C677" s="62"/>
      <c r="D677" s="51"/>
    </row>
    <row r="678" customFormat="false" ht="15.75" hidden="false" customHeight="true" outlineLevel="0" collapsed="false">
      <c r="A678" s="51"/>
      <c r="B678" s="51"/>
      <c r="C678" s="62"/>
      <c r="D678" s="51"/>
    </row>
    <row r="679" customFormat="false" ht="15.75" hidden="false" customHeight="true" outlineLevel="0" collapsed="false">
      <c r="A679" s="51"/>
      <c r="B679" s="51"/>
      <c r="C679" s="62"/>
      <c r="D679" s="51"/>
    </row>
    <row r="680" customFormat="false" ht="15.75" hidden="false" customHeight="true" outlineLevel="0" collapsed="false">
      <c r="A680" s="51"/>
      <c r="B680" s="51"/>
      <c r="C680" s="62"/>
      <c r="D680" s="51"/>
    </row>
    <row r="681" customFormat="false" ht="15.75" hidden="false" customHeight="true" outlineLevel="0" collapsed="false">
      <c r="A681" s="51"/>
      <c r="B681" s="51"/>
      <c r="C681" s="62"/>
      <c r="D681" s="51"/>
    </row>
    <row r="682" customFormat="false" ht="15.75" hidden="false" customHeight="true" outlineLevel="0" collapsed="false">
      <c r="A682" s="51"/>
      <c r="B682" s="51"/>
      <c r="C682" s="62"/>
      <c r="D682" s="51"/>
    </row>
    <row r="683" customFormat="false" ht="15.75" hidden="false" customHeight="true" outlineLevel="0" collapsed="false">
      <c r="A683" s="51"/>
      <c r="B683" s="51"/>
      <c r="C683" s="62"/>
      <c r="D683" s="51"/>
    </row>
    <row r="684" customFormat="false" ht="15.75" hidden="false" customHeight="true" outlineLevel="0" collapsed="false">
      <c r="A684" s="51"/>
      <c r="B684" s="51"/>
      <c r="C684" s="62"/>
      <c r="D684" s="51"/>
    </row>
    <row r="685" customFormat="false" ht="15.75" hidden="false" customHeight="true" outlineLevel="0" collapsed="false">
      <c r="A685" s="51"/>
      <c r="B685" s="51"/>
      <c r="C685" s="62"/>
      <c r="D685" s="51"/>
    </row>
    <row r="686" customFormat="false" ht="15.75" hidden="false" customHeight="true" outlineLevel="0" collapsed="false">
      <c r="A686" s="51"/>
      <c r="B686" s="51"/>
      <c r="C686" s="62"/>
      <c r="D686" s="51"/>
    </row>
    <row r="687" customFormat="false" ht="15.75" hidden="false" customHeight="true" outlineLevel="0" collapsed="false">
      <c r="A687" s="51"/>
      <c r="B687" s="51"/>
      <c r="C687" s="62"/>
      <c r="D687" s="51"/>
    </row>
    <row r="688" customFormat="false" ht="15.75" hidden="false" customHeight="true" outlineLevel="0" collapsed="false">
      <c r="A688" s="51"/>
      <c r="B688" s="51"/>
      <c r="C688" s="62"/>
      <c r="D688" s="51"/>
    </row>
    <row r="689" customFormat="false" ht="15.75" hidden="false" customHeight="true" outlineLevel="0" collapsed="false">
      <c r="A689" s="51"/>
      <c r="B689" s="51"/>
      <c r="C689" s="62"/>
      <c r="D689" s="51"/>
    </row>
    <row r="690" customFormat="false" ht="15.75" hidden="false" customHeight="true" outlineLevel="0" collapsed="false">
      <c r="A690" s="51"/>
      <c r="B690" s="51"/>
      <c r="C690" s="62"/>
      <c r="D690" s="51"/>
    </row>
    <row r="691" customFormat="false" ht="15.75" hidden="false" customHeight="true" outlineLevel="0" collapsed="false">
      <c r="A691" s="51"/>
      <c r="B691" s="51"/>
      <c r="C691" s="62"/>
      <c r="D691" s="51"/>
    </row>
    <row r="692" customFormat="false" ht="15.75" hidden="false" customHeight="true" outlineLevel="0" collapsed="false">
      <c r="A692" s="51"/>
      <c r="B692" s="51"/>
      <c r="C692" s="62"/>
      <c r="D692" s="51"/>
    </row>
    <row r="693" customFormat="false" ht="15.75" hidden="false" customHeight="true" outlineLevel="0" collapsed="false">
      <c r="A693" s="51"/>
      <c r="B693" s="51"/>
      <c r="C693" s="62"/>
      <c r="D693" s="51"/>
    </row>
    <row r="694" customFormat="false" ht="15.75" hidden="false" customHeight="true" outlineLevel="0" collapsed="false">
      <c r="A694" s="51"/>
      <c r="B694" s="51"/>
      <c r="C694" s="62"/>
      <c r="D694" s="51"/>
    </row>
    <row r="695" customFormat="false" ht="15.75" hidden="false" customHeight="true" outlineLevel="0" collapsed="false">
      <c r="A695" s="51"/>
      <c r="B695" s="51"/>
      <c r="C695" s="62"/>
      <c r="D695" s="51"/>
    </row>
    <row r="696" customFormat="false" ht="15.75" hidden="false" customHeight="true" outlineLevel="0" collapsed="false">
      <c r="A696" s="51"/>
      <c r="B696" s="51"/>
      <c r="C696" s="62"/>
      <c r="D696" s="51"/>
    </row>
    <row r="697" customFormat="false" ht="15.75" hidden="false" customHeight="true" outlineLevel="0" collapsed="false">
      <c r="A697" s="51"/>
      <c r="B697" s="51"/>
      <c r="C697" s="62"/>
      <c r="D697" s="51"/>
    </row>
    <row r="698" customFormat="false" ht="15.75" hidden="false" customHeight="true" outlineLevel="0" collapsed="false">
      <c r="A698" s="51"/>
      <c r="B698" s="51"/>
      <c r="C698" s="62"/>
      <c r="D698" s="51"/>
    </row>
    <row r="699" customFormat="false" ht="15.75" hidden="false" customHeight="true" outlineLevel="0" collapsed="false">
      <c r="A699" s="51"/>
      <c r="B699" s="51"/>
      <c r="C699" s="62"/>
      <c r="D699" s="51"/>
    </row>
    <row r="700" customFormat="false" ht="15.75" hidden="false" customHeight="true" outlineLevel="0" collapsed="false">
      <c r="A700" s="51"/>
      <c r="B700" s="51"/>
      <c r="C700" s="62"/>
      <c r="D700" s="51"/>
    </row>
    <row r="701" customFormat="false" ht="15.75" hidden="false" customHeight="true" outlineLevel="0" collapsed="false">
      <c r="A701" s="51"/>
      <c r="B701" s="51"/>
      <c r="C701" s="62"/>
      <c r="D701" s="51"/>
    </row>
    <row r="702" customFormat="false" ht="15.75" hidden="false" customHeight="true" outlineLevel="0" collapsed="false">
      <c r="A702" s="51"/>
      <c r="B702" s="51"/>
      <c r="C702" s="62"/>
      <c r="D702" s="51"/>
    </row>
    <row r="703" customFormat="false" ht="15.75" hidden="false" customHeight="true" outlineLevel="0" collapsed="false">
      <c r="A703" s="51"/>
      <c r="B703" s="51"/>
      <c r="C703" s="62"/>
      <c r="D703" s="51"/>
    </row>
    <row r="704" customFormat="false" ht="15.75" hidden="false" customHeight="true" outlineLevel="0" collapsed="false">
      <c r="A704" s="51"/>
      <c r="B704" s="51"/>
      <c r="C704" s="62"/>
      <c r="D704" s="51"/>
    </row>
    <row r="705" customFormat="false" ht="15.75" hidden="false" customHeight="true" outlineLevel="0" collapsed="false">
      <c r="A705" s="51"/>
      <c r="B705" s="51"/>
      <c r="C705" s="62"/>
      <c r="D705" s="51"/>
    </row>
    <row r="706" customFormat="false" ht="15.75" hidden="false" customHeight="true" outlineLevel="0" collapsed="false">
      <c r="A706" s="51"/>
      <c r="B706" s="51"/>
      <c r="C706" s="62"/>
      <c r="D706" s="51"/>
    </row>
    <row r="707" customFormat="false" ht="15.75" hidden="false" customHeight="true" outlineLevel="0" collapsed="false">
      <c r="A707" s="51"/>
      <c r="B707" s="51"/>
      <c r="C707" s="62"/>
      <c r="D707" s="51"/>
    </row>
    <row r="708" customFormat="false" ht="15.75" hidden="false" customHeight="true" outlineLevel="0" collapsed="false">
      <c r="A708" s="51"/>
      <c r="B708" s="51"/>
      <c r="C708" s="62"/>
      <c r="D708" s="51"/>
    </row>
    <row r="709" customFormat="false" ht="15.75" hidden="false" customHeight="true" outlineLevel="0" collapsed="false">
      <c r="A709" s="51"/>
      <c r="B709" s="51"/>
      <c r="C709" s="62"/>
      <c r="D709" s="51"/>
    </row>
    <row r="710" customFormat="false" ht="15.75" hidden="false" customHeight="true" outlineLevel="0" collapsed="false">
      <c r="A710" s="51"/>
      <c r="B710" s="51"/>
      <c r="C710" s="62"/>
      <c r="D710" s="51"/>
    </row>
    <row r="711" customFormat="false" ht="15.75" hidden="false" customHeight="true" outlineLevel="0" collapsed="false">
      <c r="A711" s="51"/>
      <c r="B711" s="51"/>
      <c r="C711" s="62"/>
      <c r="D711" s="51"/>
    </row>
    <row r="712" customFormat="false" ht="15.75" hidden="false" customHeight="true" outlineLevel="0" collapsed="false">
      <c r="A712" s="51"/>
      <c r="B712" s="51"/>
      <c r="C712" s="62"/>
      <c r="D712" s="51"/>
    </row>
    <row r="713" customFormat="false" ht="15.75" hidden="false" customHeight="true" outlineLevel="0" collapsed="false">
      <c r="A713" s="51"/>
      <c r="B713" s="51"/>
      <c r="C713" s="62"/>
      <c r="D713" s="51"/>
    </row>
    <row r="714" customFormat="false" ht="15.75" hidden="false" customHeight="true" outlineLevel="0" collapsed="false">
      <c r="A714" s="51"/>
      <c r="B714" s="51"/>
      <c r="C714" s="62"/>
      <c r="D714" s="51"/>
    </row>
    <row r="715" customFormat="false" ht="15.75" hidden="false" customHeight="true" outlineLevel="0" collapsed="false">
      <c r="A715" s="51"/>
      <c r="B715" s="51"/>
      <c r="C715" s="62"/>
      <c r="D715" s="51"/>
    </row>
    <row r="716" customFormat="false" ht="15.75" hidden="false" customHeight="true" outlineLevel="0" collapsed="false">
      <c r="A716" s="51"/>
      <c r="B716" s="51"/>
      <c r="C716" s="62"/>
      <c r="D716" s="51"/>
    </row>
    <row r="717" customFormat="false" ht="15.75" hidden="false" customHeight="true" outlineLevel="0" collapsed="false">
      <c r="A717" s="51"/>
      <c r="B717" s="51"/>
      <c r="C717" s="62"/>
      <c r="D717" s="51"/>
    </row>
    <row r="718" customFormat="false" ht="15.75" hidden="false" customHeight="true" outlineLevel="0" collapsed="false">
      <c r="A718" s="51"/>
      <c r="B718" s="51"/>
      <c r="C718" s="62"/>
      <c r="D718" s="51"/>
    </row>
    <row r="719" customFormat="false" ht="15.75" hidden="false" customHeight="true" outlineLevel="0" collapsed="false">
      <c r="A719" s="51"/>
      <c r="B719" s="51"/>
      <c r="C719" s="62"/>
      <c r="D719" s="51"/>
    </row>
    <row r="720" customFormat="false" ht="15.75" hidden="false" customHeight="true" outlineLevel="0" collapsed="false">
      <c r="A720" s="51"/>
      <c r="B720" s="51"/>
      <c r="C720" s="62"/>
      <c r="D720" s="51"/>
    </row>
    <row r="721" customFormat="false" ht="15.75" hidden="false" customHeight="true" outlineLevel="0" collapsed="false">
      <c r="A721" s="51"/>
      <c r="B721" s="51"/>
      <c r="C721" s="62"/>
      <c r="D721" s="51"/>
    </row>
    <row r="722" customFormat="false" ht="15.75" hidden="false" customHeight="true" outlineLevel="0" collapsed="false">
      <c r="A722" s="51"/>
      <c r="B722" s="51"/>
      <c r="C722" s="62"/>
      <c r="D722" s="51"/>
    </row>
    <row r="723" customFormat="false" ht="15.75" hidden="false" customHeight="true" outlineLevel="0" collapsed="false">
      <c r="A723" s="51"/>
      <c r="B723" s="51"/>
      <c r="C723" s="62"/>
      <c r="D723" s="51"/>
    </row>
    <row r="724" customFormat="false" ht="15.75" hidden="false" customHeight="true" outlineLevel="0" collapsed="false">
      <c r="A724" s="51"/>
      <c r="B724" s="51"/>
      <c r="C724" s="62"/>
      <c r="D724" s="51"/>
    </row>
    <row r="725" customFormat="false" ht="15.75" hidden="false" customHeight="true" outlineLevel="0" collapsed="false">
      <c r="A725" s="51"/>
      <c r="B725" s="51"/>
      <c r="C725" s="62"/>
      <c r="D725" s="51"/>
    </row>
    <row r="726" customFormat="false" ht="15.75" hidden="false" customHeight="true" outlineLevel="0" collapsed="false">
      <c r="A726" s="51"/>
      <c r="B726" s="51"/>
      <c r="C726" s="62"/>
      <c r="D726" s="51"/>
    </row>
    <row r="727" customFormat="false" ht="15.75" hidden="false" customHeight="true" outlineLevel="0" collapsed="false">
      <c r="A727" s="51"/>
      <c r="B727" s="51"/>
      <c r="C727" s="62"/>
      <c r="D727" s="51"/>
    </row>
    <row r="728" customFormat="false" ht="15.75" hidden="false" customHeight="true" outlineLevel="0" collapsed="false">
      <c r="A728" s="51"/>
      <c r="B728" s="51"/>
      <c r="C728" s="62"/>
      <c r="D728" s="51"/>
    </row>
    <row r="729" customFormat="false" ht="15.75" hidden="false" customHeight="true" outlineLevel="0" collapsed="false">
      <c r="A729" s="51"/>
      <c r="B729" s="51"/>
      <c r="C729" s="62"/>
      <c r="D729" s="51"/>
    </row>
    <row r="730" customFormat="false" ht="15.75" hidden="false" customHeight="true" outlineLevel="0" collapsed="false">
      <c r="A730" s="51"/>
      <c r="B730" s="51"/>
      <c r="C730" s="62"/>
      <c r="D730" s="51"/>
    </row>
    <row r="731" customFormat="false" ht="15.75" hidden="false" customHeight="true" outlineLevel="0" collapsed="false">
      <c r="A731" s="51"/>
      <c r="B731" s="51"/>
      <c r="C731" s="62"/>
      <c r="D731" s="51"/>
    </row>
    <row r="732" customFormat="false" ht="15.75" hidden="false" customHeight="true" outlineLevel="0" collapsed="false">
      <c r="A732" s="51"/>
      <c r="B732" s="51"/>
      <c r="C732" s="62"/>
      <c r="D732" s="51"/>
    </row>
    <row r="733" customFormat="false" ht="15.75" hidden="false" customHeight="true" outlineLevel="0" collapsed="false">
      <c r="A733" s="51"/>
      <c r="B733" s="51"/>
      <c r="C733" s="62"/>
      <c r="D733" s="51"/>
    </row>
    <row r="734" customFormat="false" ht="15.75" hidden="false" customHeight="true" outlineLevel="0" collapsed="false">
      <c r="A734" s="51"/>
      <c r="B734" s="51"/>
      <c r="C734" s="62"/>
      <c r="D734" s="51"/>
    </row>
    <row r="735" customFormat="false" ht="15.75" hidden="false" customHeight="true" outlineLevel="0" collapsed="false">
      <c r="A735" s="51"/>
      <c r="B735" s="51"/>
      <c r="C735" s="62"/>
      <c r="D735" s="51"/>
    </row>
    <row r="736" customFormat="false" ht="15.75" hidden="false" customHeight="true" outlineLevel="0" collapsed="false">
      <c r="A736" s="51"/>
      <c r="B736" s="51"/>
      <c r="C736" s="62"/>
      <c r="D736" s="51"/>
    </row>
    <row r="737" customFormat="false" ht="15.75" hidden="false" customHeight="true" outlineLevel="0" collapsed="false">
      <c r="A737" s="51"/>
      <c r="B737" s="51"/>
      <c r="C737" s="62"/>
      <c r="D737" s="51"/>
    </row>
    <row r="738" customFormat="false" ht="15.75" hidden="false" customHeight="true" outlineLevel="0" collapsed="false">
      <c r="A738" s="51"/>
      <c r="B738" s="51"/>
      <c r="C738" s="62"/>
      <c r="D738" s="51"/>
    </row>
    <row r="739" customFormat="false" ht="15.75" hidden="false" customHeight="true" outlineLevel="0" collapsed="false">
      <c r="A739" s="51"/>
      <c r="B739" s="51"/>
      <c r="C739" s="62"/>
      <c r="D739" s="51"/>
    </row>
    <row r="740" customFormat="false" ht="15.75" hidden="false" customHeight="true" outlineLevel="0" collapsed="false">
      <c r="A740" s="51"/>
      <c r="B740" s="51"/>
      <c r="C740" s="62"/>
      <c r="D740" s="51"/>
    </row>
    <row r="741" customFormat="false" ht="15.75" hidden="false" customHeight="true" outlineLevel="0" collapsed="false">
      <c r="A741" s="51"/>
      <c r="B741" s="51"/>
      <c r="C741" s="62"/>
      <c r="D741" s="51"/>
    </row>
    <row r="742" customFormat="false" ht="15.75" hidden="false" customHeight="true" outlineLevel="0" collapsed="false">
      <c r="A742" s="51"/>
      <c r="B742" s="51"/>
      <c r="C742" s="62"/>
      <c r="D742" s="51"/>
    </row>
    <row r="743" customFormat="false" ht="15.75" hidden="false" customHeight="true" outlineLevel="0" collapsed="false">
      <c r="A743" s="51"/>
      <c r="B743" s="51"/>
      <c r="C743" s="62"/>
      <c r="D743" s="51"/>
    </row>
    <row r="744" customFormat="false" ht="15.75" hidden="false" customHeight="true" outlineLevel="0" collapsed="false">
      <c r="A744" s="51"/>
      <c r="B744" s="51"/>
      <c r="C744" s="62"/>
      <c r="D744" s="51"/>
    </row>
    <row r="745" customFormat="false" ht="15.75" hidden="false" customHeight="true" outlineLevel="0" collapsed="false">
      <c r="A745" s="51"/>
      <c r="B745" s="51"/>
      <c r="C745" s="62"/>
      <c r="D745" s="51"/>
    </row>
    <row r="746" customFormat="false" ht="15.75" hidden="false" customHeight="true" outlineLevel="0" collapsed="false">
      <c r="A746" s="51"/>
      <c r="B746" s="51"/>
      <c r="C746" s="62"/>
      <c r="D746" s="51"/>
    </row>
    <row r="747" customFormat="false" ht="15.75" hidden="false" customHeight="true" outlineLevel="0" collapsed="false">
      <c r="A747" s="51"/>
      <c r="B747" s="51"/>
      <c r="C747" s="62"/>
      <c r="D747" s="51"/>
    </row>
    <row r="748" customFormat="false" ht="15.75" hidden="false" customHeight="true" outlineLevel="0" collapsed="false">
      <c r="A748" s="51"/>
      <c r="B748" s="51"/>
      <c r="C748" s="62"/>
      <c r="D748" s="51"/>
    </row>
    <row r="749" customFormat="false" ht="15.75" hidden="false" customHeight="true" outlineLevel="0" collapsed="false">
      <c r="A749" s="51"/>
      <c r="B749" s="51"/>
      <c r="C749" s="62"/>
      <c r="D749" s="51"/>
    </row>
    <row r="750" customFormat="false" ht="15.75" hidden="false" customHeight="true" outlineLevel="0" collapsed="false">
      <c r="A750" s="51"/>
      <c r="B750" s="51"/>
      <c r="C750" s="62"/>
      <c r="D750" s="51"/>
    </row>
    <row r="751" customFormat="false" ht="15.75" hidden="false" customHeight="true" outlineLevel="0" collapsed="false">
      <c r="A751" s="51"/>
      <c r="B751" s="51"/>
      <c r="C751" s="62"/>
      <c r="D751" s="51"/>
    </row>
    <row r="752" customFormat="false" ht="15.75" hidden="false" customHeight="true" outlineLevel="0" collapsed="false">
      <c r="A752" s="51"/>
      <c r="B752" s="51"/>
      <c r="C752" s="62"/>
      <c r="D752" s="51"/>
    </row>
    <row r="753" customFormat="false" ht="15.75" hidden="false" customHeight="true" outlineLevel="0" collapsed="false">
      <c r="A753" s="51"/>
      <c r="B753" s="51"/>
      <c r="C753" s="62"/>
      <c r="D753" s="51"/>
    </row>
    <row r="754" customFormat="false" ht="15.75" hidden="false" customHeight="true" outlineLevel="0" collapsed="false">
      <c r="A754" s="51"/>
      <c r="B754" s="51"/>
      <c r="C754" s="62"/>
      <c r="D754" s="51"/>
    </row>
    <row r="755" customFormat="false" ht="15.75" hidden="false" customHeight="true" outlineLevel="0" collapsed="false">
      <c r="A755" s="51"/>
      <c r="B755" s="51"/>
      <c r="C755" s="62"/>
      <c r="D755" s="51"/>
    </row>
    <row r="756" customFormat="false" ht="15.75" hidden="false" customHeight="true" outlineLevel="0" collapsed="false">
      <c r="A756" s="51"/>
      <c r="B756" s="51"/>
      <c r="C756" s="62"/>
      <c r="D756" s="51"/>
    </row>
    <row r="757" customFormat="false" ht="15.75" hidden="false" customHeight="true" outlineLevel="0" collapsed="false">
      <c r="A757" s="51"/>
      <c r="B757" s="51"/>
      <c r="C757" s="62"/>
      <c r="D757" s="51"/>
    </row>
    <row r="758" customFormat="false" ht="15.75" hidden="false" customHeight="true" outlineLevel="0" collapsed="false">
      <c r="A758" s="51"/>
      <c r="B758" s="51"/>
      <c r="C758" s="62"/>
      <c r="D758" s="51"/>
    </row>
    <row r="759" customFormat="false" ht="15.75" hidden="false" customHeight="true" outlineLevel="0" collapsed="false">
      <c r="A759" s="51"/>
      <c r="B759" s="51"/>
      <c r="C759" s="62"/>
      <c r="D759" s="51"/>
    </row>
    <row r="760" customFormat="false" ht="15.75" hidden="false" customHeight="true" outlineLevel="0" collapsed="false">
      <c r="A760" s="51"/>
      <c r="B760" s="51"/>
      <c r="C760" s="62"/>
      <c r="D760" s="51"/>
    </row>
    <row r="761" customFormat="false" ht="15.75" hidden="false" customHeight="true" outlineLevel="0" collapsed="false">
      <c r="A761" s="51"/>
      <c r="B761" s="51"/>
      <c r="C761" s="62"/>
      <c r="D761" s="51"/>
    </row>
    <row r="762" customFormat="false" ht="15.75" hidden="false" customHeight="true" outlineLevel="0" collapsed="false">
      <c r="A762" s="51"/>
      <c r="B762" s="51"/>
      <c r="C762" s="62"/>
      <c r="D762" s="51"/>
    </row>
    <row r="763" customFormat="false" ht="15.75" hidden="false" customHeight="true" outlineLevel="0" collapsed="false">
      <c r="A763" s="51"/>
      <c r="B763" s="51"/>
      <c r="C763" s="62"/>
      <c r="D763" s="51"/>
    </row>
    <row r="764" customFormat="false" ht="15.75" hidden="false" customHeight="true" outlineLevel="0" collapsed="false">
      <c r="A764" s="51"/>
      <c r="B764" s="51"/>
      <c r="C764" s="62"/>
      <c r="D764" s="51"/>
    </row>
    <row r="765" customFormat="false" ht="15.75" hidden="false" customHeight="true" outlineLevel="0" collapsed="false">
      <c r="A765" s="51"/>
      <c r="B765" s="51"/>
      <c r="C765" s="62"/>
      <c r="D765" s="51"/>
    </row>
    <row r="766" customFormat="false" ht="15.75" hidden="false" customHeight="true" outlineLevel="0" collapsed="false">
      <c r="A766" s="51"/>
      <c r="B766" s="51"/>
      <c r="C766" s="62"/>
      <c r="D766" s="51"/>
    </row>
    <row r="767" customFormat="false" ht="15.75" hidden="false" customHeight="true" outlineLevel="0" collapsed="false">
      <c r="A767" s="51"/>
      <c r="B767" s="51"/>
      <c r="C767" s="62"/>
      <c r="D767" s="51"/>
    </row>
    <row r="768" customFormat="false" ht="15.75" hidden="false" customHeight="true" outlineLevel="0" collapsed="false">
      <c r="A768" s="51"/>
      <c r="B768" s="51"/>
      <c r="C768" s="62"/>
      <c r="D768" s="51"/>
    </row>
    <row r="769" customFormat="false" ht="15.75" hidden="false" customHeight="true" outlineLevel="0" collapsed="false">
      <c r="A769" s="51"/>
      <c r="B769" s="51"/>
      <c r="C769" s="62"/>
      <c r="D769" s="51"/>
    </row>
    <row r="770" customFormat="false" ht="15.75" hidden="false" customHeight="true" outlineLevel="0" collapsed="false">
      <c r="A770" s="51"/>
      <c r="B770" s="51"/>
      <c r="C770" s="62"/>
      <c r="D770" s="51"/>
    </row>
    <row r="771" customFormat="false" ht="15.75" hidden="false" customHeight="true" outlineLevel="0" collapsed="false">
      <c r="A771" s="51"/>
      <c r="B771" s="51"/>
      <c r="C771" s="62"/>
      <c r="D771" s="51"/>
    </row>
    <row r="772" customFormat="false" ht="15.75" hidden="false" customHeight="true" outlineLevel="0" collapsed="false">
      <c r="A772" s="51"/>
      <c r="B772" s="51"/>
      <c r="C772" s="62"/>
      <c r="D772" s="51"/>
    </row>
    <row r="773" customFormat="false" ht="15.75" hidden="false" customHeight="true" outlineLevel="0" collapsed="false">
      <c r="A773" s="51"/>
      <c r="B773" s="51"/>
      <c r="C773" s="62"/>
      <c r="D773" s="51"/>
    </row>
    <row r="774" customFormat="false" ht="15.75" hidden="false" customHeight="true" outlineLevel="0" collapsed="false">
      <c r="A774" s="51"/>
      <c r="B774" s="51"/>
      <c r="C774" s="62"/>
      <c r="D774" s="51"/>
    </row>
    <row r="775" customFormat="false" ht="15.75" hidden="false" customHeight="true" outlineLevel="0" collapsed="false">
      <c r="A775" s="51"/>
      <c r="B775" s="51"/>
      <c r="C775" s="62"/>
      <c r="D775" s="51"/>
    </row>
    <row r="776" customFormat="false" ht="15.75" hidden="false" customHeight="true" outlineLevel="0" collapsed="false">
      <c r="A776" s="51"/>
      <c r="B776" s="51"/>
      <c r="C776" s="62"/>
      <c r="D776" s="51"/>
    </row>
    <row r="777" customFormat="false" ht="15.75" hidden="false" customHeight="true" outlineLevel="0" collapsed="false">
      <c r="A777" s="51"/>
      <c r="B777" s="51"/>
      <c r="C777" s="62"/>
      <c r="D777" s="51"/>
    </row>
    <row r="778" customFormat="false" ht="15.75" hidden="false" customHeight="true" outlineLevel="0" collapsed="false">
      <c r="A778" s="51"/>
      <c r="B778" s="51"/>
      <c r="C778" s="62"/>
      <c r="D778" s="51"/>
    </row>
    <row r="779" customFormat="false" ht="15.75" hidden="false" customHeight="true" outlineLevel="0" collapsed="false">
      <c r="A779" s="51"/>
      <c r="B779" s="51"/>
      <c r="C779" s="62"/>
      <c r="D779" s="51"/>
    </row>
    <row r="780" customFormat="false" ht="15.75" hidden="false" customHeight="true" outlineLevel="0" collapsed="false">
      <c r="A780" s="51"/>
      <c r="B780" s="51"/>
      <c r="C780" s="62"/>
      <c r="D780" s="51"/>
    </row>
    <row r="781" customFormat="false" ht="15.75" hidden="false" customHeight="true" outlineLevel="0" collapsed="false">
      <c r="A781" s="51"/>
      <c r="B781" s="51"/>
      <c r="C781" s="62"/>
      <c r="D781" s="51"/>
    </row>
    <row r="782" customFormat="false" ht="15.75" hidden="false" customHeight="true" outlineLevel="0" collapsed="false">
      <c r="A782" s="51"/>
      <c r="B782" s="51"/>
      <c r="C782" s="62"/>
      <c r="D782" s="51"/>
    </row>
    <row r="783" customFormat="false" ht="15.75" hidden="false" customHeight="true" outlineLevel="0" collapsed="false">
      <c r="A783" s="51"/>
      <c r="B783" s="51"/>
      <c r="C783" s="62"/>
      <c r="D783" s="51"/>
    </row>
    <row r="784" customFormat="false" ht="15.75" hidden="false" customHeight="true" outlineLevel="0" collapsed="false">
      <c r="A784" s="51"/>
      <c r="B784" s="51"/>
      <c r="C784" s="62"/>
      <c r="D784" s="51"/>
    </row>
    <row r="785" customFormat="false" ht="15.75" hidden="false" customHeight="true" outlineLevel="0" collapsed="false">
      <c r="A785" s="51"/>
      <c r="B785" s="51"/>
      <c r="C785" s="62"/>
      <c r="D785" s="51"/>
    </row>
    <row r="786" customFormat="false" ht="15.75" hidden="false" customHeight="true" outlineLevel="0" collapsed="false">
      <c r="A786" s="51"/>
      <c r="B786" s="51"/>
      <c r="C786" s="62"/>
      <c r="D786" s="51"/>
    </row>
    <row r="787" customFormat="false" ht="15.75" hidden="false" customHeight="true" outlineLevel="0" collapsed="false">
      <c r="A787" s="51"/>
      <c r="B787" s="51"/>
      <c r="C787" s="62"/>
      <c r="D787" s="51"/>
    </row>
    <row r="788" customFormat="false" ht="15.75" hidden="false" customHeight="true" outlineLevel="0" collapsed="false">
      <c r="A788" s="51"/>
      <c r="B788" s="51"/>
      <c r="C788" s="62"/>
      <c r="D788" s="51"/>
    </row>
    <row r="789" customFormat="false" ht="15.75" hidden="false" customHeight="true" outlineLevel="0" collapsed="false">
      <c r="A789" s="51"/>
      <c r="B789" s="51"/>
      <c r="C789" s="62"/>
      <c r="D789" s="51"/>
    </row>
    <row r="790" customFormat="false" ht="15.75" hidden="false" customHeight="true" outlineLevel="0" collapsed="false">
      <c r="A790" s="51"/>
      <c r="B790" s="51"/>
      <c r="C790" s="62"/>
      <c r="D790" s="51"/>
    </row>
    <row r="791" customFormat="false" ht="15.75" hidden="false" customHeight="true" outlineLevel="0" collapsed="false">
      <c r="A791" s="51"/>
      <c r="B791" s="51"/>
      <c r="C791" s="62"/>
      <c r="D791" s="51"/>
    </row>
    <row r="792" customFormat="false" ht="15.75" hidden="false" customHeight="true" outlineLevel="0" collapsed="false">
      <c r="A792" s="51"/>
      <c r="B792" s="51"/>
      <c r="C792" s="62"/>
      <c r="D792" s="51"/>
    </row>
    <row r="793" customFormat="false" ht="15.75" hidden="false" customHeight="true" outlineLevel="0" collapsed="false">
      <c r="A793" s="51"/>
      <c r="B793" s="51"/>
      <c r="C793" s="62"/>
      <c r="D793" s="51"/>
    </row>
    <row r="794" customFormat="false" ht="15.75" hidden="false" customHeight="true" outlineLevel="0" collapsed="false">
      <c r="A794" s="51"/>
      <c r="B794" s="51"/>
      <c r="C794" s="62"/>
      <c r="D794" s="51"/>
    </row>
    <row r="795" customFormat="false" ht="15.75" hidden="false" customHeight="true" outlineLevel="0" collapsed="false">
      <c r="A795" s="51"/>
      <c r="B795" s="51"/>
      <c r="C795" s="62"/>
      <c r="D795" s="51"/>
    </row>
    <row r="796" customFormat="false" ht="15.75" hidden="false" customHeight="true" outlineLevel="0" collapsed="false">
      <c r="A796" s="51"/>
      <c r="B796" s="51"/>
      <c r="C796" s="62"/>
      <c r="D796" s="51"/>
    </row>
    <row r="797" customFormat="false" ht="15.75" hidden="false" customHeight="true" outlineLevel="0" collapsed="false">
      <c r="A797" s="51"/>
      <c r="B797" s="51"/>
      <c r="C797" s="62"/>
      <c r="D797" s="51"/>
    </row>
    <row r="798" customFormat="false" ht="15.75" hidden="false" customHeight="true" outlineLevel="0" collapsed="false">
      <c r="A798" s="51"/>
      <c r="B798" s="51"/>
      <c r="C798" s="62"/>
      <c r="D798" s="51"/>
    </row>
    <row r="799" customFormat="false" ht="15.75" hidden="false" customHeight="true" outlineLevel="0" collapsed="false">
      <c r="A799" s="51"/>
      <c r="B799" s="51"/>
      <c r="C799" s="62"/>
      <c r="D799" s="51"/>
    </row>
    <row r="800" customFormat="false" ht="15.75" hidden="false" customHeight="true" outlineLevel="0" collapsed="false">
      <c r="A800" s="51"/>
      <c r="B800" s="51"/>
      <c r="C800" s="62"/>
      <c r="D800" s="51"/>
    </row>
    <row r="801" customFormat="false" ht="15.75" hidden="false" customHeight="true" outlineLevel="0" collapsed="false">
      <c r="A801" s="51"/>
      <c r="B801" s="51"/>
      <c r="C801" s="62"/>
      <c r="D801" s="51"/>
    </row>
    <row r="802" customFormat="false" ht="15.75" hidden="false" customHeight="true" outlineLevel="0" collapsed="false">
      <c r="A802" s="51"/>
      <c r="B802" s="51"/>
      <c r="C802" s="62"/>
      <c r="D802" s="51"/>
    </row>
    <row r="803" customFormat="false" ht="15.75" hidden="false" customHeight="true" outlineLevel="0" collapsed="false">
      <c r="A803" s="51"/>
      <c r="B803" s="51"/>
      <c r="C803" s="62"/>
      <c r="D803" s="51"/>
    </row>
    <row r="804" customFormat="false" ht="15.75" hidden="false" customHeight="true" outlineLevel="0" collapsed="false">
      <c r="A804" s="51"/>
      <c r="B804" s="51"/>
      <c r="C804" s="62"/>
      <c r="D804" s="51"/>
    </row>
    <row r="805" customFormat="false" ht="15.75" hidden="false" customHeight="true" outlineLevel="0" collapsed="false">
      <c r="A805" s="51"/>
      <c r="B805" s="51"/>
      <c r="C805" s="62"/>
      <c r="D805" s="51"/>
    </row>
    <row r="806" customFormat="false" ht="15.75" hidden="false" customHeight="true" outlineLevel="0" collapsed="false">
      <c r="A806" s="51"/>
      <c r="B806" s="51"/>
      <c r="C806" s="62"/>
      <c r="D806" s="51"/>
    </row>
    <row r="807" customFormat="false" ht="15.75" hidden="false" customHeight="true" outlineLevel="0" collapsed="false">
      <c r="A807" s="51"/>
      <c r="B807" s="51"/>
      <c r="C807" s="62"/>
      <c r="D807" s="51"/>
    </row>
    <row r="808" customFormat="false" ht="15.75" hidden="false" customHeight="true" outlineLevel="0" collapsed="false">
      <c r="A808" s="51"/>
      <c r="B808" s="51"/>
      <c r="C808" s="62"/>
      <c r="D808" s="51"/>
    </row>
    <row r="809" customFormat="false" ht="15.75" hidden="false" customHeight="true" outlineLevel="0" collapsed="false">
      <c r="A809" s="51"/>
      <c r="B809" s="51"/>
      <c r="C809" s="62"/>
      <c r="D809" s="51"/>
    </row>
    <row r="810" customFormat="false" ht="15.75" hidden="false" customHeight="true" outlineLevel="0" collapsed="false">
      <c r="A810" s="51"/>
      <c r="B810" s="51"/>
      <c r="C810" s="62"/>
      <c r="D810" s="51"/>
    </row>
    <row r="811" customFormat="false" ht="15.75" hidden="false" customHeight="true" outlineLevel="0" collapsed="false">
      <c r="A811" s="51"/>
      <c r="B811" s="51"/>
      <c r="C811" s="62"/>
      <c r="D811" s="51"/>
    </row>
    <row r="812" customFormat="false" ht="15.75" hidden="false" customHeight="true" outlineLevel="0" collapsed="false">
      <c r="A812" s="51"/>
      <c r="B812" s="51"/>
      <c r="C812" s="62"/>
      <c r="D812" s="51"/>
    </row>
    <row r="813" customFormat="false" ht="15.75" hidden="false" customHeight="true" outlineLevel="0" collapsed="false">
      <c r="A813" s="51"/>
      <c r="B813" s="51"/>
      <c r="C813" s="62"/>
      <c r="D813" s="51"/>
    </row>
    <row r="814" customFormat="false" ht="15.75" hidden="false" customHeight="true" outlineLevel="0" collapsed="false">
      <c r="A814" s="51"/>
      <c r="B814" s="51"/>
      <c r="C814" s="62"/>
      <c r="D814" s="51"/>
    </row>
    <row r="815" customFormat="false" ht="15.75" hidden="false" customHeight="true" outlineLevel="0" collapsed="false">
      <c r="A815" s="51"/>
      <c r="B815" s="51"/>
      <c r="C815" s="62"/>
      <c r="D815" s="51"/>
    </row>
    <row r="816" customFormat="false" ht="15.75" hidden="false" customHeight="true" outlineLevel="0" collapsed="false">
      <c r="A816" s="51"/>
      <c r="B816" s="51"/>
      <c r="C816" s="62"/>
      <c r="D816" s="51"/>
    </row>
    <row r="817" customFormat="false" ht="15.75" hidden="false" customHeight="true" outlineLevel="0" collapsed="false">
      <c r="A817" s="51"/>
      <c r="B817" s="51"/>
      <c r="C817" s="62"/>
      <c r="D817" s="51"/>
    </row>
    <row r="818" customFormat="false" ht="15.75" hidden="false" customHeight="true" outlineLevel="0" collapsed="false">
      <c r="A818" s="51"/>
      <c r="B818" s="51"/>
      <c r="C818" s="62"/>
      <c r="D818" s="51"/>
    </row>
    <row r="819" customFormat="false" ht="15.75" hidden="false" customHeight="true" outlineLevel="0" collapsed="false">
      <c r="A819" s="51"/>
      <c r="B819" s="51"/>
      <c r="C819" s="62"/>
      <c r="D819" s="51"/>
    </row>
    <row r="820" customFormat="false" ht="15.75" hidden="false" customHeight="true" outlineLevel="0" collapsed="false">
      <c r="A820" s="51"/>
      <c r="B820" s="51"/>
      <c r="C820" s="62"/>
      <c r="D820" s="51"/>
    </row>
    <row r="821" customFormat="false" ht="15.75" hidden="false" customHeight="true" outlineLevel="0" collapsed="false">
      <c r="A821" s="51"/>
      <c r="B821" s="51"/>
      <c r="C821" s="62"/>
      <c r="D821" s="51"/>
    </row>
    <row r="822" customFormat="false" ht="15.75" hidden="false" customHeight="true" outlineLevel="0" collapsed="false">
      <c r="A822" s="51"/>
      <c r="B822" s="51"/>
      <c r="C822" s="62"/>
      <c r="D822" s="51"/>
    </row>
    <row r="823" customFormat="false" ht="15.75" hidden="false" customHeight="true" outlineLevel="0" collapsed="false">
      <c r="A823" s="51"/>
      <c r="B823" s="51"/>
      <c r="C823" s="62"/>
      <c r="D823" s="51"/>
    </row>
    <row r="824" customFormat="false" ht="15.75" hidden="false" customHeight="true" outlineLevel="0" collapsed="false">
      <c r="A824" s="51"/>
      <c r="B824" s="51"/>
      <c r="C824" s="62"/>
      <c r="D824" s="51"/>
    </row>
    <row r="825" customFormat="false" ht="15.75" hidden="false" customHeight="true" outlineLevel="0" collapsed="false">
      <c r="A825" s="51"/>
      <c r="B825" s="51"/>
      <c r="C825" s="62"/>
      <c r="D825" s="51"/>
    </row>
    <row r="826" customFormat="false" ht="15.75" hidden="false" customHeight="true" outlineLevel="0" collapsed="false">
      <c r="A826" s="51"/>
      <c r="B826" s="51"/>
      <c r="C826" s="62"/>
      <c r="D826" s="51"/>
    </row>
    <row r="827" customFormat="false" ht="15.75" hidden="false" customHeight="true" outlineLevel="0" collapsed="false">
      <c r="A827" s="51"/>
      <c r="B827" s="51"/>
      <c r="C827" s="62"/>
      <c r="D827" s="51"/>
    </row>
    <row r="828" customFormat="false" ht="15.75" hidden="false" customHeight="true" outlineLevel="0" collapsed="false">
      <c r="A828" s="51"/>
      <c r="B828" s="51"/>
      <c r="C828" s="62"/>
      <c r="D828" s="51"/>
    </row>
    <row r="829" customFormat="false" ht="15.75" hidden="false" customHeight="true" outlineLevel="0" collapsed="false">
      <c r="A829" s="51"/>
      <c r="B829" s="51"/>
      <c r="C829" s="62"/>
      <c r="D829" s="51"/>
    </row>
    <row r="830" customFormat="false" ht="15.75" hidden="false" customHeight="true" outlineLevel="0" collapsed="false">
      <c r="A830" s="51"/>
      <c r="B830" s="51"/>
      <c r="C830" s="62"/>
      <c r="D830" s="51"/>
    </row>
    <row r="831" customFormat="false" ht="15.75" hidden="false" customHeight="true" outlineLevel="0" collapsed="false">
      <c r="A831" s="51"/>
      <c r="B831" s="51"/>
      <c r="C831" s="62"/>
      <c r="D831" s="51"/>
    </row>
    <row r="832" customFormat="false" ht="15.75" hidden="false" customHeight="true" outlineLevel="0" collapsed="false">
      <c r="A832" s="51"/>
      <c r="B832" s="51"/>
      <c r="C832" s="62"/>
      <c r="D832" s="51"/>
    </row>
    <row r="833" customFormat="false" ht="15.75" hidden="false" customHeight="true" outlineLevel="0" collapsed="false">
      <c r="A833" s="51"/>
      <c r="B833" s="51"/>
      <c r="C833" s="62"/>
      <c r="D833" s="51"/>
    </row>
    <row r="834" customFormat="false" ht="15.75" hidden="false" customHeight="true" outlineLevel="0" collapsed="false">
      <c r="A834" s="51"/>
      <c r="B834" s="51"/>
      <c r="C834" s="62"/>
      <c r="D834" s="51"/>
    </row>
    <row r="835" customFormat="false" ht="15.75" hidden="false" customHeight="true" outlineLevel="0" collapsed="false">
      <c r="A835" s="51"/>
      <c r="B835" s="51"/>
      <c r="C835" s="62"/>
      <c r="D835" s="51"/>
    </row>
    <row r="836" customFormat="false" ht="15.75" hidden="false" customHeight="true" outlineLevel="0" collapsed="false">
      <c r="A836" s="51"/>
      <c r="B836" s="51"/>
      <c r="C836" s="62"/>
      <c r="D836" s="51"/>
    </row>
    <row r="837" customFormat="false" ht="15.75" hidden="false" customHeight="true" outlineLevel="0" collapsed="false">
      <c r="A837" s="51"/>
      <c r="B837" s="51"/>
      <c r="C837" s="62"/>
      <c r="D837" s="51"/>
    </row>
    <row r="838" customFormat="false" ht="15.75" hidden="false" customHeight="true" outlineLevel="0" collapsed="false">
      <c r="A838" s="51"/>
      <c r="B838" s="51"/>
      <c r="C838" s="62"/>
      <c r="D838" s="51"/>
    </row>
    <row r="839" customFormat="false" ht="15.75" hidden="false" customHeight="true" outlineLevel="0" collapsed="false">
      <c r="A839" s="51"/>
      <c r="B839" s="51"/>
      <c r="C839" s="62"/>
      <c r="D839" s="51"/>
    </row>
    <row r="840" customFormat="false" ht="15.75" hidden="false" customHeight="true" outlineLevel="0" collapsed="false">
      <c r="A840" s="51"/>
      <c r="B840" s="51"/>
      <c r="C840" s="62"/>
      <c r="D840" s="51"/>
    </row>
    <row r="841" customFormat="false" ht="15.75" hidden="false" customHeight="true" outlineLevel="0" collapsed="false">
      <c r="A841" s="51"/>
      <c r="B841" s="51"/>
      <c r="C841" s="62"/>
      <c r="D841" s="51"/>
    </row>
    <row r="842" customFormat="false" ht="15.75" hidden="false" customHeight="true" outlineLevel="0" collapsed="false">
      <c r="A842" s="51"/>
      <c r="B842" s="51"/>
      <c r="C842" s="62"/>
      <c r="D842" s="51"/>
    </row>
    <row r="843" customFormat="false" ht="15.75" hidden="false" customHeight="true" outlineLevel="0" collapsed="false">
      <c r="A843" s="51"/>
      <c r="B843" s="51"/>
      <c r="C843" s="62"/>
      <c r="D843" s="51"/>
    </row>
    <row r="844" customFormat="false" ht="15.75" hidden="false" customHeight="true" outlineLevel="0" collapsed="false">
      <c r="A844" s="51"/>
      <c r="B844" s="51"/>
      <c r="C844" s="62"/>
      <c r="D844" s="51"/>
    </row>
    <row r="845" customFormat="false" ht="15.75" hidden="false" customHeight="true" outlineLevel="0" collapsed="false">
      <c r="A845" s="51"/>
      <c r="B845" s="51"/>
      <c r="C845" s="62"/>
      <c r="D845" s="51"/>
    </row>
    <row r="846" customFormat="false" ht="15.75" hidden="false" customHeight="true" outlineLevel="0" collapsed="false">
      <c r="A846" s="51"/>
      <c r="B846" s="51"/>
      <c r="C846" s="62"/>
      <c r="D846" s="51"/>
    </row>
    <row r="847" customFormat="false" ht="15.75" hidden="false" customHeight="true" outlineLevel="0" collapsed="false">
      <c r="A847" s="51"/>
      <c r="B847" s="51"/>
      <c r="C847" s="62"/>
      <c r="D847" s="51"/>
    </row>
    <row r="848" customFormat="false" ht="15.75" hidden="false" customHeight="true" outlineLevel="0" collapsed="false">
      <c r="A848" s="51"/>
      <c r="B848" s="51"/>
      <c r="C848" s="62"/>
      <c r="D848" s="51"/>
    </row>
    <row r="849" customFormat="false" ht="15.75" hidden="false" customHeight="true" outlineLevel="0" collapsed="false">
      <c r="A849" s="51"/>
      <c r="B849" s="51"/>
      <c r="C849" s="62"/>
      <c r="D849" s="51"/>
    </row>
    <row r="850" customFormat="false" ht="15.75" hidden="false" customHeight="true" outlineLevel="0" collapsed="false">
      <c r="A850" s="51"/>
      <c r="B850" s="51"/>
      <c r="C850" s="62"/>
      <c r="D850" s="51"/>
    </row>
    <row r="851" customFormat="false" ht="15.75" hidden="false" customHeight="true" outlineLevel="0" collapsed="false">
      <c r="A851" s="51"/>
      <c r="B851" s="51"/>
      <c r="C851" s="62"/>
      <c r="D851" s="51"/>
    </row>
    <row r="852" customFormat="false" ht="15.75" hidden="false" customHeight="true" outlineLevel="0" collapsed="false">
      <c r="A852" s="51"/>
      <c r="B852" s="51"/>
      <c r="C852" s="62"/>
      <c r="D852" s="51"/>
    </row>
    <row r="853" customFormat="false" ht="15.75" hidden="false" customHeight="true" outlineLevel="0" collapsed="false">
      <c r="A853" s="51"/>
      <c r="B853" s="51"/>
      <c r="C853" s="62"/>
      <c r="D853" s="51"/>
    </row>
    <row r="854" customFormat="false" ht="15.75" hidden="false" customHeight="true" outlineLevel="0" collapsed="false">
      <c r="A854" s="51"/>
      <c r="B854" s="51"/>
      <c r="C854" s="62"/>
      <c r="D854" s="51"/>
    </row>
    <row r="855" customFormat="false" ht="15.75" hidden="false" customHeight="true" outlineLevel="0" collapsed="false">
      <c r="A855" s="51"/>
      <c r="B855" s="51"/>
      <c r="C855" s="62"/>
      <c r="D855" s="51"/>
    </row>
    <row r="856" customFormat="false" ht="15.75" hidden="false" customHeight="true" outlineLevel="0" collapsed="false">
      <c r="A856" s="51"/>
      <c r="B856" s="51"/>
      <c r="C856" s="62"/>
      <c r="D856" s="51"/>
    </row>
    <row r="857" customFormat="false" ht="15.75" hidden="false" customHeight="true" outlineLevel="0" collapsed="false">
      <c r="A857" s="51"/>
      <c r="B857" s="51"/>
      <c r="C857" s="62"/>
      <c r="D857" s="51"/>
    </row>
    <row r="858" customFormat="false" ht="15.75" hidden="false" customHeight="true" outlineLevel="0" collapsed="false">
      <c r="A858" s="51"/>
      <c r="B858" s="51"/>
      <c r="C858" s="62"/>
      <c r="D858" s="51"/>
    </row>
    <row r="859" customFormat="false" ht="15.75" hidden="false" customHeight="true" outlineLevel="0" collapsed="false">
      <c r="A859" s="51"/>
      <c r="B859" s="51"/>
      <c r="C859" s="62"/>
      <c r="D859" s="51"/>
    </row>
    <row r="860" customFormat="false" ht="15.75" hidden="false" customHeight="true" outlineLevel="0" collapsed="false">
      <c r="A860" s="51"/>
      <c r="B860" s="51"/>
      <c r="C860" s="62"/>
      <c r="D860" s="51"/>
    </row>
    <row r="861" customFormat="false" ht="15.75" hidden="false" customHeight="true" outlineLevel="0" collapsed="false">
      <c r="A861" s="51"/>
      <c r="B861" s="51"/>
      <c r="C861" s="62"/>
      <c r="D861" s="51"/>
    </row>
    <row r="862" customFormat="false" ht="15.75" hidden="false" customHeight="true" outlineLevel="0" collapsed="false">
      <c r="A862" s="51"/>
      <c r="B862" s="51"/>
      <c r="C862" s="62"/>
      <c r="D862" s="51"/>
    </row>
    <row r="863" customFormat="false" ht="15.75" hidden="false" customHeight="true" outlineLevel="0" collapsed="false">
      <c r="A863" s="51"/>
      <c r="B863" s="51"/>
      <c r="C863" s="62"/>
      <c r="D863" s="51"/>
    </row>
    <row r="864" customFormat="false" ht="15.75" hidden="false" customHeight="true" outlineLevel="0" collapsed="false">
      <c r="A864" s="51"/>
      <c r="B864" s="51"/>
      <c r="C864" s="62"/>
      <c r="D864" s="51"/>
    </row>
    <row r="865" customFormat="false" ht="15.75" hidden="false" customHeight="true" outlineLevel="0" collapsed="false">
      <c r="A865" s="51"/>
      <c r="B865" s="51"/>
      <c r="C865" s="62"/>
      <c r="D865" s="51"/>
    </row>
    <row r="866" customFormat="false" ht="15.75" hidden="false" customHeight="true" outlineLevel="0" collapsed="false">
      <c r="A866" s="51"/>
      <c r="B866" s="51"/>
      <c r="C866" s="62"/>
      <c r="D866" s="51"/>
    </row>
    <row r="867" customFormat="false" ht="15.75" hidden="false" customHeight="true" outlineLevel="0" collapsed="false">
      <c r="A867" s="51"/>
      <c r="B867" s="51"/>
      <c r="C867" s="62"/>
      <c r="D867" s="51"/>
    </row>
    <row r="868" customFormat="false" ht="15.75" hidden="false" customHeight="true" outlineLevel="0" collapsed="false">
      <c r="A868" s="51"/>
      <c r="B868" s="51"/>
      <c r="C868" s="62"/>
      <c r="D868" s="51"/>
    </row>
    <row r="869" customFormat="false" ht="15.75" hidden="false" customHeight="true" outlineLevel="0" collapsed="false">
      <c r="A869" s="51"/>
      <c r="B869" s="51"/>
      <c r="C869" s="62"/>
      <c r="D869" s="51"/>
    </row>
    <row r="870" customFormat="false" ht="15.75" hidden="false" customHeight="true" outlineLevel="0" collapsed="false">
      <c r="A870" s="51"/>
      <c r="B870" s="51"/>
      <c r="C870" s="62"/>
      <c r="D870" s="51"/>
    </row>
    <row r="871" customFormat="false" ht="15.75" hidden="false" customHeight="true" outlineLevel="0" collapsed="false">
      <c r="A871" s="51"/>
      <c r="B871" s="51"/>
      <c r="C871" s="62"/>
      <c r="D871" s="51"/>
    </row>
    <row r="872" customFormat="false" ht="15.75" hidden="false" customHeight="true" outlineLevel="0" collapsed="false">
      <c r="A872" s="51"/>
      <c r="B872" s="51"/>
      <c r="C872" s="62"/>
      <c r="D872" s="51"/>
    </row>
    <row r="873" customFormat="false" ht="15.75" hidden="false" customHeight="true" outlineLevel="0" collapsed="false">
      <c r="A873" s="51"/>
      <c r="B873" s="51"/>
      <c r="C873" s="62"/>
      <c r="D873" s="51"/>
    </row>
    <row r="874" customFormat="false" ht="15.75" hidden="false" customHeight="true" outlineLevel="0" collapsed="false">
      <c r="A874" s="51"/>
      <c r="B874" s="51"/>
      <c r="C874" s="62"/>
      <c r="D874" s="51"/>
    </row>
    <row r="875" customFormat="false" ht="15.75" hidden="false" customHeight="true" outlineLevel="0" collapsed="false">
      <c r="A875" s="51"/>
      <c r="B875" s="51"/>
      <c r="C875" s="62"/>
      <c r="D875" s="51"/>
    </row>
    <row r="876" customFormat="false" ht="15.75" hidden="false" customHeight="true" outlineLevel="0" collapsed="false">
      <c r="A876" s="51"/>
      <c r="B876" s="51"/>
      <c r="C876" s="62"/>
      <c r="D876" s="51"/>
    </row>
    <row r="877" customFormat="false" ht="15.75" hidden="false" customHeight="true" outlineLevel="0" collapsed="false">
      <c r="A877" s="51"/>
      <c r="B877" s="51"/>
      <c r="C877" s="62"/>
      <c r="D877" s="51"/>
    </row>
    <row r="878" customFormat="false" ht="15.75" hidden="false" customHeight="true" outlineLevel="0" collapsed="false">
      <c r="A878" s="51"/>
      <c r="B878" s="51"/>
      <c r="C878" s="62"/>
      <c r="D878" s="51"/>
    </row>
    <row r="879" customFormat="false" ht="15.75" hidden="false" customHeight="true" outlineLevel="0" collapsed="false">
      <c r="A879" s="51"/>
      <c r="B879" s="51"/>
      <c r="C879" s="62"/>
      <c r="D879" s="51"/>
    </row>
    <row r="880" customFormat="false" ht="15.75" hidden="false" customHeight="true" outlineLevel="0" collapsed="false">
      <c r="A880" s="51"/>
      <c r="B880" s="51"/>
      <c r="C880" s="62"/>
      <c r="D880" s="51"/>
    </row>
    <row r="881" customFormat="false" ht="15.75" hidden="false" customHeight="true" outlineLevel="0" collapsed="false">
      <c r="A881" s="51"/>
      <c r="B881" s="51"/>
      <c r="C881" s="62"/>
      <c r="D881" s="51"/>
    </row>
    <row r="882" customFormat="false" ht="15.75" hidden="false" customHeight="true" outlineLevel="0" collapsed="false">
      <c r="A882" s="51"/>
      <c r="B882" s="51"/>
      <c r="C882" s="62"/>
      <c r="D882" s="51"/>
    </row>
    <row r="883" customFormat="false" ht="15.75" hidden="false" customHeight="true" outlineLevel="0" collapsed="false">
      <c r="A883" s="51"/>
      <c r="B883" s="51"/>
      <c r="C883" s="62"/>
      <c r="D883" s="51"/>
    </row>
    <row r="884" customFormat="false" ht="15.75" hidden="false" customHeight="true" outlineLevel="0" collapsed="false">
      <c r="A884" s="51"/>
      <c r="B884" s="51"/>
      <c r="C884" s="62"/>
      <c r="D884" s="51"/>
    </row>
    <row r="885" customFormat="false" ht="15.75" hidden="false" customHeight="true" outlineLevel="0" collapsed="false">
      <c r="A885" s="51"/>
      <c r="B885" s="51"/>
      <c r="C885" s="62"/>
      <c r="D885" s="51"/>
    </row>
    <row r="886" customFormat="false" ht="15.75" hidden="false" customHeight="true" outlineLevel="0" collapsed="false">
      <c r="A886" s="51"/>
      <c r="B886" s="51"/>
      <c r="C886" s="62"/>
      <c r="D886" s="51"/>
    </row>
    <row r="887" customFormat="false" ht="15.75" hidden="false" customHeight="true" outlineLevel="0" collapsed="false">
      <c r="A887" s="51"/>
      <c r="B887" s="51"/>
      <c r="C887" s="62"/>
      <c r="D887" s="51"/>
    </row>
    <row r="888" customFormat="false" ht="15.75" hidden="false" customHeight="true" outlineLevel="0" collapsed="false">
      <c r="A888" s="51"/>
      <c r="B888" s="51"/>
      <c r="C888" s="62"/>
      <c r="D888" s="51"/>
    </row>
    <row r="889" customFormat="false" ht="15.75" hidden="false" customHeight="true" outlineLevel="0" collapsed="false">
      <c r="A889" s="51"/>
      <c r="B889" s="51"/>
      <c r="C889" s="62"/>
      <c r="D889" s="51"/>
    </row>
    <row r="890" customFormat="false" ht="15.75" hidden="false" customHeight="true" outlineLevel="0" collapsed="false">
      <c r="A890" s="51"/>
      <c r="B890" s="51"/>
      <c r="C890" s="62"/>
      <c r="D890" s="51"/>
    </row>
    <row r="891" customFormat="false" ht="15.75" hidden="false" customHeight="true" outlineLevel="0" collapsed="false">
      <c r="A891" s="51"/>
      <c r="B891" s="51"/>
      <c r="C891" s="62"/>
      <c r="D891" s="51"/>
    </row>
    <row r="892" customFormat="false" ht="15.75" hidden="false" customHeight="true" outlineLevel="0" collapsed="false">
      <c r="A892" s="51"/>
      <c r="B892" s="51"/>
      <c r="C892" s="62"/>
      <c r="D892" s="51"/>
    </row>
    <row r="893" customFormat="false" ht="15.75" hidden="false" customHeight="true" outlineLevel="0" collapsed="false">
      <c r="A893" s="51"/>
      <c r="B893" s="51"/>
      <c r="C893" s="62"/>
      <c r="D893" s="51"/>
    </row>
    <row r="894" customFormat="false" ht="15.75" hidden="false" customHeight="true" outlineLevel="0" collapsed="false">
      <c r="A894" s="51"/>
      <c r="B894" s="51"/>
      <c r="C894" s="62"/>
      <c r="D894" s="51"/>
    </row>
    <row r="895" customFormat="false" ht="15.75" hidden="false" customHeight="true" outlineLevel="0" collapsed="false">
      <c r="A895" s="51"/>
      <c r="B895" s="51"/>
      <c r="C895" s="62"/>
      <c r="D895" s="51"/>
    </row>
    <row r="896" customFormat="false" ht="15.75" hidden="false" customHeight="true" outlineLevel="0" collapsed="false">
      <c r="A896" s="51"/>
      <c r="B896" s="51"/>
      <c r="C896" s="62"/>
      <c r="D896" s="51"/>
    </row>
    <row r="897" customFormat="false" ht="15.75" hidden="false" customHeight="true" outlineLevel="0" collapsed="false">
      <c r="A897" s="51"/>
      <c r="B897" s="51"/>
      <c r="C897" s="62"/>
      <c r="D897" s="51"/>
    </row>
    <row r="898" customFormat="false" ht="15.75" hidden="false" customHeight="true" outlineLevel="0" collapsed="false">
      <c r="A898" s="51"/>
      <c r="B898" s="51"/>
      <c r="C898" s="62"/>
      <c r="D898" s="51"/>
    </row>
    <row r="899" customFormat="false" ht="15.75" hidden="false" customHeight="true" outlineLevel="0" collapsed="false">
      <c r="A899" s="51"/>
      <c r="B899" s="51"/>
      <c r="C899" s="62"/>
      <c r="D899" s="51"/>
    </row>
    <row r="900" customFormat="false" ht="15.75" hidden="false" customHeight="true" outlineLevel="0" collapsed="false">
      <c r="A900" s="51"/>
      <c r="B900" s="51"/>
      <c r="C900" s="62"/>
      <c r="D900" s="51"/>
    </row>
    <row r="901" customFormat="false" ht="15.75" hidden="false" customHeight="true" outlineLevel="0" collapsed="false">
      <c r="A901" s="51"/>
      <c r="B901" s="51"/>
      <c r="C901" s="62"/>
      <c r="D901" s="51"/>
    </row>
    <row r="902" customFormat="false" ht="15.75" hidden="false" customHeight="true" outlineLevel="0" collapsed="false">
      <c r="A902" s="51"/>
      <c r="B902" s="51"/>
      <c r="C902" s="62"/>
      <c r="D902" s="51"/>
    </row>
    <row r="903" customFormat="false" ht="15.75" hidden="false" customHeight="true" outlineLevel="0" collapsed="false">
      <c r="A903" s="51"/>
      <c r="B903" s="51"/>
      <c r="C903" s="62"/>
      <c r="D903" s="51"/>
    </row>
    <row r="904" customFormat="false" ht="15.75" hidden="false" customHeight="true" outlineLevel="0" collapsed="false">
      <c r="A904" s="51"/>
      <c r="B904" s="51"/>
      <c r="C904" s="62"/>
      <c r="D904" s="51"/>
    </row>
    <row r="905" customFormat="false" ht="15.75" hidden="false" customHeight="true" outlineLevel="0" collapsed="false">
      <c r="A905" s="51"/>
      <c r="B905" s="51"/>
      <c r="C905" s="62"/>
      <c r="D905" s="51"/>
    </row>
    <row r="906" customFormat="false" ht="15.75" hidden="false" customHeight="true" outlineLevel="0" collapsed="false">
      <c r="A906" s="51"/>
      <c r="B906" s="51"/>
      <c r="C906" s="62"/>
      <c r="D906" s="51"/>
    </row>
    <row r="907" customFormat="false" ht="15.75" hidden="false" customHeight="true" outlineLevel="0" collapsed="false">
      <c r="A907" s="51"/>
      <c r="B907" s="51"/>
      <c r="C907" s="62"/>
      <c r="D907" s="51"/>
    </row>
    <row r="908" customFormat="false" ht="15.75" hidden="false" customHeight="true" outlineLevel="0" collapsed="false">
      <c r="A908" s="51"/>
      <c r="B908" s="51"/>
      <c r="C908" s="62"/>
      <c r="D908" s="51"/>
    </row>
    <row r="909" customFormat="false" ht="15.75" hidden="false" customHeight="true" outlineLevel="0" collapsed="false">
      <c r="A909" s="51"/>
      <c r="B909" s="51"/>
      <c r="C909" s="62"/>
      <c r="D909" s="51"/>
    </row>
    <row r="910" customFormat="false" ht="15.75" hidden="false" customHeight="true" outlineLevel="0" collapsed="false">
      <c r="A910" s="51"/>
      <c r="B910" s="51"/>
      <c r="C910" s="62"/>
      <c r="D910" s="51"/>
    </row>
    <row r="911" customFormat="false" ht="15.75" hidden="false" customHeight="true" outlineLevel="0" collapsed="false">
      <c r="A911" s="51"/>
      <c r="B911" s="51"/>
      <c r="C911" s="62"/>
      <c r="D911" s="51"/>
    </row>
    <row r="912" customFormat="false" ht="15.75" hidden="false" customHeight="true" outlineLevel="0" collapsed="false">
      <c r="A912" s="51"/>
      <c r="B912" s="51"/>
      <c r="C912" s="62"/>
      <c r="D912" s="51"/>
    </row>
    <row r="913" customFormat="false" ht="15.75" hidden="false" customHeight="true" outlineLevel="0" collapsed="false">
      <c r="A913" s="51"/>
      <c r="B913" s="51"/>
      <c r="C913" s="62"/>
      <c r="D913" s="51"/>
    </row>
    <row r="914" customFormat="false" ht="15.75" hidden="false" customHeight="true" outlineLevel="0" collapsed="false">
      <c r="A914" s="51"/>
      <c r="B914" s="51"/>
      <c r="C914" s="62"/>
      <c r="D914" s="51"/>
    </row>
    <row r="915" customFormat="false" ht="15.75" hidden="false" customHeight="true" outlineLevel="0" collapsed="false">
      <c r="A915" s="51"/>
      <c r="B915" s="51"/>
      <c r="C915" s="62"/>
      <c r="D915" s="51"/>
    </row>
    <row r="916" customFormat="false" ht="15.75" hidden="false" customHeight="true" outlineLevel="0" collapsed="false">
      <c r="A916" s="51"/>
      <c r="B916" s="51"/>
      <c r="C916" s="62"/>
      <c r="D916" s="51"/>
    </row>
    <row r="917" customFormat="false" ht="15.75" hidden="false" customHeight="true" outlineLevel="0" collapsed="false">
      <c r="A917" s="51"/>
      <c r="B917" s="51"/>
      <c r="C917" s="62"/>
      <c r="D917" s="51"/>
    </row>
    <row r="918" customFormat="false" ht="15.75" hidden="false" customHeight="true" outlineLevel="0" collapsed="false">
      <c r="A918" s="51"/>
      <c r="B918" s="51"/>
      <c r="C918" s="62"/>
      <c r="D918" s="51"/>
    </row>
    <row r="919" customFormat="false" ht="15.75" hidden="false" customHeight="true" outlineLevel="0" collapsed="false">
      <c r="A919" s="51"/>
      <c r="B919" s="51"/>
      <c r="C919" s="62"/>
      <c r="D919" s="51"/>
    </row>
    <row r="920" customFormat="false" ht="15.75" hidden="false" customHeight="true" outlineLevel="0" collapsed="false">
      <c r="A920" s="51"/>
      <c r="B920" s="51"/>
      <c r="C920" s="62"/>
      <c r="D920" s="51"/>
    </row>
    <row r="921" customFormat="false" ht="15.75" hidden="false" customHeight="true" outlineLevel="0" collapsed="false">
      <c r="A921" s="51"/>
      <c r="B921" s="51"/>
      <c r="C921" s="62"/>
      <c r="D921" s="51"/>
    </row>
    <row r="922" customFormat="false" ht="15.75" hidden="false" customHeight="true" outlineLevel="0" collapsed="false">
      <c r="A922" s="51"/>
      <c r="B922" s="51"/>
      <c r="C922" s="62"/>
      <c r="D922" s="51"/>
    </row>
    <row r="923" customFormat="false" ht="15.75" hidden="false" customHeight="true" outlineLevel="0" collapsed="false">
      <c r="A923" s="51"/>
      <c r="B923" s="51"/>
      <c r="C923" s="62"/>
      <c r="D923" s="51"/>
    </row>
    <row r="924" customFormat="false" ht="15.75" hidden="false" customHeight="true" outlineLevel="0" collapsed="false">
      <c r="A924" s="51"/>
      <c r="B924" s="51"/>
      <c r="C924" s="62"/>
      <c r="D924" s="51"/>
    </row>
    <row r="925" customFormat="false" ht="15.75" hidden="false" customHeight="true" outlineLevel="0" collapsed="false">
      <c r="A925" s="51"/>
      <c r="B925" s="51"/>
      <c r="C925" s="62"/>
      <c r="D925" s="51"/>
    </row>
    <row r="926" customFormat="false" ht="15.75" hidden="false" customHeight="true" outlineLevel="0" collapsed="false">
      <c r="A926" s="51"/>
      <c r="B926" s="51"/>
      <c r="C926" s="62"/>
      <c r="D926" s="51"/>
    </row>
    <row r="927" customFormat="false" ht="15.75" hidden="false" customHeight="true" outlineLevel="0" collapsed="false">
      <c r="A927" s="51"/>
      <c r="B927" s="51"/>
      <c r="C927" s="62"/>
      <c r="D927" s="51"/>
    </row>
    <row r="928" customFormat="false" ht="15.75" hidden="false" customHeight="true" outlineLevel="0" collapsed="false">
      <c r="A928" s="51"/>
      <c r="B928" s="51"/>
      <c r="C928" s="62"/>
      <c r="D928" s="51"/>
    </row>
    <row r="929" customFormat="false" ht="15.75" hidden="false" customHeight="true" outlineLevel="0" collapsed="false">
      <c r="A929" s="51"/>
      <c r="B929" s="51"/>
      <c r="C929" s="62"/>
      <c r="D929" s="51"/>
    </row>
    <row r="930" customFormat="false" ht="15.75" hidden="false" customHeight="true" outlineLevel="0" collapsed="false">
      <c r="A930" s="51"/>
      <c r="B930" s="51"/>
      <c r="C930" s="62"/>
      <c r="D930" s="51"/>
    </row>
    <row r="931" customFormat="false" ht="15.75" hidden="false" customHeight="true" outlineLevel="0" collapsed="false">
      <c r="A931" s="51"/>
      <c r="B931" s="51"/>
      <c r="C931" s="62"/>
      <c r="D931" s="51"/>
    </row>
    <row r="932" customFormat="false" ht="15.75" hidden="false" customHeight="true" outlineLevel="0" collapsed="false">
      <c r="A932" s="51"/>
      <c r="B932" s="51"/>
      <c r="C932" s="62"/>
      <c r="D932" s="51"/>
    </row>
    <row r="933" customFormat="false" ht="15.75" hidden="false" customHeight="true" outlineLevel="0" collapsed="false">
      <c r="A933" s="51"/>
      <c r="B933" s="51"/>
      <c r="C933" s="62"/>
      <c r="D933" s="51"/>
    </row>
    <row r="934" customFormat="false" ht="15.75" hidden="false" customHeight="true" outlineLevel="0" collapsed="false">
      <c r="A934" s="51"/>
      <c r="B934" s="51"/>
      <c r="C934" s="62"/>
      <c r="D934" s="51"/>
    </row>
    <row r="935" customFormat="false" ht="15.75" hidden="false" customHeight="true" outlineLevel="0" collapsed="false">
      <c r="A935" s="51"/>
      <c r="B935" s="51"/>
      <c r="C935" s="62"/>
      <c r="D935" s="51"/>
    </row>
    <row r="936" customFormat="false" ht="15.75" hidden="false" customHeight="true" outlineLevel="0" collapsed="false">
      <c r="A936" s="51"/>
      <c r="B936" s="51"/>
      <c r="C936" s="62"/>
      <c r="D936" s="51"/>
    </row>
    <row r="937" customFormat="false" ht="15.75" hidden="false" customHeight="true" outlineLevel="0" collapsed="false">
      <c r="A937" s="51"/>
      <c r="B937" s="51"/>
      <c r="C937" s="62"/>
      <c r="D937" s="51"/>
    </row>
    <row r="938" customFormat="false" ht="15.75" hidden="false" customHeight="true" outlineLevel="0" collapsed="false">
      <c r="A938" s="51"/>
      <c r="B938" s="51"/>
      <c r="C938" s="62"/>
      <c r="D938" s="51"/>
    </row>
    <row r="939" customFormat="false" ht="15.75" hidden="false" customHeight="true" outlineLevel="0" collapsed="false">
      <c r="A939" s="51"/>
      <c r="B939" s="51"/>
      <c r="C939" s="62"/>
      <c r="D939" s="51"/>
    </row>
    <row r="940" customFormat="false" ht="15.75" hidden="false" customHeight="true" outlineLevel="0" collapsed="false">
      <c r="A940" s="51"/>
      <c r="B940" s="51"/>
      <c r="C940" s="62"/>
      <c r="D940" s="51"/>
    </row>
    <row r="941" customFormat="false" ht="15.75" hidden="false" customHeight="true" outlineLevel="0" collapsed="false">
      <c r="A941" s="51"/>
      <c r="B941" s="51"/>
      <c r="C941" s="62"/>
      <c r="D941" s="51"/>
    </row>
    <row r="942" customFormat="false" ht="15.75" hidden="false" customHeight="true" outlineLevel="0" collapsed="false">
      <c r="A942" s="51"/>
      <c r="B942" s="51"/>
      <c r="C942" s="62"/>
      <c r="D942" s="51"/>
    </row>
    <row r="943" customFormat="false" ht="15.75" hidden="false" customHeight="true" outlineLevel="0" collapsed="false">
      <c r="A943" s="51"/>
      <c r="B943" s="51"/>
      <c r="C943" s="62"/>
      <c r="D943" s="51"/>
    </row>
    <row r="944" customFormat="false" ht="15.75" hidden="false" customHeight="true" outlineLevel="0" collapsed="false">
      <c r="A944" s="51"/>
      <c r="B944" s="51"/>
      <c r="C944" s="62"/>
      <c r="D944" s="51"/>
    </row>
    <row r="945" customFormat="false" ht="15.75" hidden="false" customHeight="true" outlineLevel="0" collapsed="false">
      <c r="A945" s="51"/>
      <c r="B945" s="51"/>
      <c r="C945" s="62"/>
      <c r="D945" s="51"/>
    </row>
    <row r="946" customFormat="false" ht="15.75" hidden="false" customHeight="true" outlineLevel="0" collapsed="false">
      <c r="A946" s="51"/>
      <c r="B946" s="51"/>
      <c r="C946" s="62"/>
      <c r="D946" s="51"/>
    </row>
    <row r="947" customFormat="false" ht="15.75" hidden="false" customHeight="true" outlineLevel="0" collapsed="false">
      <c r="A947" s="51"/>
      <c r="B947" s="51"/>
      <c r="C947" s="62"/>
      <c r="D947" s="51"/>
    </row>
    <row r="948" customFormat="false" ht="15.75" hidden="false" customHeight="true" outlineLevel="0" collapsed="false">
      <c r="A948" s="51"/>
      <c r="B948" s="51"/>
      <c r="C948" s="62"/>
      <c r="D948" s="51"/>
    </row>
    <row r="949" customFormat="false" ht="15.75" hidden="false" customHeight="true" outlineLevel="0" collapsed="false">
      <c r="A949" s="51"/>
      <c r="B949" s="51"/>
      <c r="C949" s="62"/>
      <c r="D949" s="51"/>
    </row>
    <row r="950" customFormat="false" ht="15.75" hidden="false" customHeight="true" outlineLevel="0" collapsed="false">
      <c r="A950" s="51"/>
      <c r="B950" s="51"/>
      <c r="C950" s="62"/>
      <c r="D950" s="51"/>
    </row>
    <row r="951" customFormat="false" ht="15.75" hidden="false" customHeight="true" outlineLevel="0" collapsed="false">
      <c r="A951" s="51"/>
      <c r="B951" s="51"/>
      <c r="C951" s="62"/>
      <c r="D951" s="51"/>
    </row>
    <row r="952" customFormat="false" ht="15.75" hidden="false" customHeight="true" outlineLevel="0" collapsed="false">
      <c r="A952" s="51"/>
      <c r="B952" s="51"/>
      <c r="C952" s="62"/>
      <c r="D952" s="51"/>
    </row>
    <row r="953" customFormat="false" ht="15.75" hidden="false" customHeight="true" outlineLevel="0" collapsed="false">
      <c r="A953" s="51"/>
      <c r="B953" s="51"/>
      <c r="C953" s="62"/>
      <c r="D953" s="51"/>
    </row>
    <row r="954" customFormat="false" ht="15.75" hidden="false" customHeight="true" outlineLevel="0" collapsed="false">
      <c r="A954" s="51"/>
      <c r="B954" s="51"/>
      <c r="C954" s="62"/>
      <c r="D954" s="51"/>
    </row>
    <row r="955" customFormat="false" ht="15.75" hidden="false" customHeight="true" outlineLevel="0" collapsed="false">
      <c r="A955" s="51"/>
      <c r="B955" s="51"/>
      <c r="C955" s="62"/>
      <c r="D955" s="51"/>
    </row>
    <row r="956" customFormat="false" ht="15.75" hidden="false" customHeight="true" outlineLevel="0" collapsed="false">
      <c r="A956" s="51"/>
      <c r="B956" s="51"/>
      <c r="C956" s="62"/>
      <c r="D956" s="51"/>
    </row>
    <row r="957" customFormat="false" ht="15.75" hidden="false" customHeight="true" outlineLevel="0" collapsed="false">
      <c r="A957" s="51"/>
      <c r="B957" s="51"/>
      <c r="C957" s="62"/>
      <c r="D957" s="51"/>
    </row>
    <row r="958" customFormat="false" ht="15.75" hidden="false" customHeight="true" outlineLevel="0" collapsed="false">
      <c r="A958" s="51"/>
      <c r="B958" s="51"/>
      <c r="C958" s="62"/>
      <c r="D958" s="51"/>
    </row>
    <row r="959" customFormat="false" ht="15.75" hidden="false" customHeight="true" outlineLevel="0" collapsed="false">
      <c r="A959" s="51"/>
      <c r="B959" s="51"/>
      <c r="C959" s="62"/>
      <c r="D959" s="51"/>
    </row>
    <row r="960" customFormat="false" ht="15.75" hidden="false" customHeight="true" outlineLevel="0" collapsed="false">
      <c r="A960" s="51"/>
      <c r="B960" s="51"/>
      <c r="C960" s="62"/>
      <c r="D960" s="51"/>
    </row>
    <row r="961" customFormat="false" ht="15.75" hidden="false" customHeight="true" outlineLevel="0" collapsed="false">
      <c r="A961" s="51"/>
      <c r="B961" s="51"/>
      <c r="C961" s="62"/>
      <c r="D961" s="51"/>
    </row>
    <row r="962" customFormat="false" ht="15.75" hidden="false" customHeight="true" outlineLevel="0" collapsed="false">
      <c r="A962" s="51"/>
      <c r="B962" s="51"/>
      <c r="C962" s="62"/>
      <c r="D962" s="51"/>
    </row>
    <row r="963" customFormat="false" ht="15.75" hidden="false" customHeight="true" outlineLevel="0" collapsed="false">
      <c r="A963" s="51"/>
      <c r="B963" s="51"/>
      <c r="C963" s="62"/>
      <c r="D963" s="51"/>
    </row>
    <row r="964" customFormat="false" ht="15.75" hidden="false" customHeight="true" outlineLevel="0" collapsed="false">
      <c r="A964" s="51"/>
      <c r="B964" s="51"/>
      <c r="C964" s="62"/>
      <c r="D964" s="51"/>
    </row>
    <row r="965" customFormat="false" ht="15.75" hidden="false" customHeight="true" outlineLevel="0" collapsed="false">
      <c r="A965" s="51"/>
      <c r="B965" s="51"/>
      <c r="C965" s="62"/>
      <c r="D965" s="51"/>
    </row>
    <row r="966" customFormat="false" ht="15.75" hidden="false" customHeight="true" outlineLevel="0" collapsed="false">
      <c r="A966" s="51"/>
      <c r="B966" s="51"/>
      <c r="C966" s="62"/>
      <c r="D966" s="51"/>
    </row>
    <row r="967" customFormat="false" ht="15.75" hidden="false" customHeight="true" outlineLevel="0" collapsed="false">
      <c r="A967" s="51"/>
      <c r="B967" s="51"/>
      <c r="C967" s="62"/>
      <c r="D967" s="51"/>
    </row>
    <row r="968" customFormat="false" ht="15.75" hidden="false" customHeight="true" outlineLevel="0" collapsed="false">
      <c r="A968" s="51"/>
      <c r="B968" s="51"/>
      <c r="C968" s="62"/>
      <c r="D968" s="51"/>
    </row>
    <row r="969" customFormat="false" ht="15.75" hidden="false" customHeight="true" outlineLevel="0" collapsed="false">
      <c r="A969" s="51"/>
      <c r="B969" s="51"/>
      <c r="C969" s="62"/>
      <c r="D969" s="51"/>
    </row>
    <row r="970" customFormat="false" ht="15.75" hidden="false" customHeight="true" outlineLevel="0" collapsed="false">
      <c r="A970" s="51"/>
      <c r="B970" s="51"/>
      <c r="C970" s="62"/>
      <c r="D970" s="51"/>
    </row>
    <row r="971" customFormat="false" ht="15.75" hidden="false" customHeight="true" outlineLevel="0" collapsed="false">
      <c r="A971" s="51"/>
      <c r="B971" s="51"/>
      <c r="C971" s="62"/>
      <c r="D971" s="51"/>
    </row>
    <row r="972" customFormat="false" ht="15.75" hidden="false" customHeight="true" outlineLevel="0" collapsed="false">
      <c r="A972" s="51"/>
      <c r="B972" s="51"/>
      <c r="C972" s="62"/>
      <c r="D972" s="51"/>
    </row>
    <row r="973" customFormat="false" ht="15.75" hidden="false" customHeight="true" outlineLevel="0" collapsed="false">
      <c r="A973" s="51"/>
      <c r="B973" s="51"/>
      <c r="C973" s="62"/>
      <c r="D973" s="51"/>
    </row>
    <row r="974" customFormat="false" ht="15.75" hidden="false" customHeight="true" outlineLevel="0" collapsed="false">
      <c r="A974" s="51"/>
      <c r="B974" s="51"/>
      <c r="C974" s="62"/>
      <c r="D974" s="51"/>
    </row>
    <row r="975" customFormat="false" ht="15.75" hidden="false" customHeight="true" outlineLevel="0" collapsed="false">
      <c r="A975" s="51"/>
      <c r="B975" s="51"/>
      <c r="C975" s="62"/>
      <c r="D975" s="51"/>
    </row>
    <row r="976" customFormat="false" ht="15.75" hidden="false" customHeight="true" outlineLevel="0" collapsed="false">
      <c r="A976" s="51"/>
      <c r="B976" s="51"/>
      <c r="C976" s="62"/>
      <c r="D976" s="51"/>
    </row>
    <row r="977" customFormat="false" ht="15.75" hidden="false" customHeight="true" outlineLevel="0" collapsed="false">
      <c r="A977" s="51"/>
      <c r="B977" s="51"/>
      <c r="C977" s="62"/>
      <c r="D977" s="51"/>
    </row>
    <row r="978" customFormat="false" ht="15.75" hidden="false" customHeight="true" outlineLevel="0" collapsed="false">
      <c r="A978" s="51"/>
      <c r="B978" s="51"/>
      <c r="C978" s="62"/>
      <c r="D978" s="51"/>
    </row>
    <row r="979" customFormat="false" ht="15.75" hidden="false" customHeight="true" outlineLevel="0" collapsed="false">
      <c r="A979" s="51"/>
      <c r="B979" s="51"/>
      <c r="C979" s="62"/>
      <c r="D979" s="51"/>
    </row>
    <row r="980" customFormat="false" ht="15.75" hidden="false" customHeight="true" outlineLevel="0" collapsed="false">
      <c r="A980" s="51"/>
      <c r="B980" s="51"/>
      <c r="C980" s="62"/>
      <c r="D980" s="51"/>
    </row>
    <row r="981" customFormat="false" ht="15.75" hidden="false" customHeight="true" outlineLevel="0" collapsed="false">
      <c r="A981" s="51"/>
      <c r="B981" s="51"/>
      <c r="C981" s="62"/>
      <c r="D981" s="51"/>
    </row>
    <row r="982" customFormat="false" ht="15.75" hidden="false" customHeight="true" outlineLevel="0" collapsed="false">
      <c r="A982" s="51"/>
      <c r="B982" s="51"/>
      <c r="C982" s="62"/>
      <c r="D982" s="51"/>
    </row>
    <row r="983" customFormat="false" ht="15.75" hidden="false" customHeight="true" outlineLevel="0" collapsed="false">
      <c r="A983" s="51"/>
      <c r="B983" s="51"/>
      <c r="C983" s="62"/>
      <c r="D983" s="51"/>
    </row>
    <row r="984" customFormat="false" ht="15.75" hidden="false" customHeight="true" outlineLevel="0" collapsed="false">
      <c r="A984" s="51"/>
      <c r="B984" s="51"/>
      <c r="C984" s="62"/>
      <c r="D984" s="51"/>
    </row>
    <row r="985" customFormat="false" ht="15.75" hidden="false" customHeight="true" outlineLevel="0" collapsed="false">
      <c r="A985" s="51"/>
      <c r="B985" s="51"/>
      <c r="C985" s="62"/>
      <c r="D985" s="51"/>
    </row>
    <row r="986" customFormat="false" ht="15.75" hidden="false" customHeight="true" outlineLevel="0" collapsed="false">
      <c r="A986" s="51"/>
      <c r="B986" s="51"/>
      <c r="C986" s="62"/>
      <c r="D986" s="51"/>
    </row>
    <row r="987" customFormat="false" ht="15.75" hidden="false" customHeight="true" outlineLevel="0" collapsed="false">
      <c r="A987" s="51"/>
      <c r="B987" s="51"/>
      <c r="C987" s="62"/>
      <c r="D987" s="51"/>
    </row>
    <row r="988" customFormat="false" ht="15.75" hidden="false" customHeight="true" outlineLevel="0" collapsed="false">
      <c r="A988" s="51"/>
      <c r="B988" s="51"/>
      <c r="C988" s="62"/>
      <c r="D988" s="51"/>
    </row>
    <row r="989" customFormat="false" ht="15.75" hidden="false" customHeight="true" outlineLevel="0" collapsed="false">
      <c r="A989" s="51"/>
      <c r="B989" s="51"/>
      <c r="C989" s="62"/>
      <c r="D989" s="51"/>
    </row>
    <row r="990" customFormat="false" ht="15.75" hidden="false" customHeight="true" outlineLevel="0" collapsed="false">
      <c r="A990" s="51"/>
      <c r="B990" s="51"/>
      <c r="C990" s="62"/>
      <c r="D990" s="51"/>
    </row>
    <row r="991" customFormat="false" ht="15.75" hidden="false" customHeight="true" outlineLevel="0" collapsed="false">
      <c r="A991" s="51"/>
      <c r="B991" s="51"/>
      <c r="C991" s="62"/>
      <c r="D991" s="51"/>
    </row>
    <row r="992" customFormat="false" ht="15.75" hidden="false" customHeight="true" outlineLevel="0" collapsed="false">
      <c r="A992" s="51"/>
      <c r="B992" s="51"/>
      <c r="C992" s="62"/>
      <c r="D992" s="51"/>
    </row>
    <row r="993" customFormat="false" ht="15.75" hidden="false" customHeight="true" outlineLevel="0" collapsed="false">
      <c r="A993" s="51"/>
      <c r="B993" s="51"/>
      <c r="C993" s="62"/>
      <c r="D993" s="51"/>
    </row>
    <row r="994" customFormat="false" ht="15.75" hidden="false" customHeight="true" outlineLevel="0" collapsed="false">
      <c r="A994" s="51"/>
      <c r="B994" s="51"/>
      <c r="C994" s="62"/>
      <c r="D994" s="51"/>
    </row>
    <row r="995" customFormat="false" ht="15.75" hidden="false" customHeight="true" outlineLevel="0" collapsed="false">
      <c r="A995" s="51"/>
      <c r="B995" s="51"/>
      <c r="C995" s="62"/>
      <c r="D995" s="51"/>
    </row>
    <row r="996" customFormat="false" ht="15.75" hidden="false" customHeight="true" outlineLevel="0" collapsed="false">
      <c r="A996" s="51"/>
      <c r="B996" s="51"/>
      <c r="C996" s="62"/>
      <c r="D996" s="51"/>
    </row>
    <row r="997" customFormat="false" ht="15.75" hidden="false" customHeight="true" outlineLevel="0" collapsed="false">
      <c r="A997" s="51"/>
      <c r="B997" s="51"/>
      <c r="C997" s="62"/>
      <c r="D997" s="51"/>
    </row>
    <row r="998" customFormat="false" ht="15.75" hidden="false" customHeight="true" outlineLevel="0" collapsed="false">
      <c r="A998" s="51"/>
      <c r="B998" s="51"/>
      <c r="C998" s="62"/>
      <c r="D998" s="51"/>
    </row>
    <row r="999" customFormat="false" ht="15.75" hidden="false" customHeight="true" outlineLevel="0" collapsed="false">
      <c r="A999" s="51"/>
      <c r="B999" s="51"/>
      <c r="C999" s="62"/>
      <c r="D999" s="51"/>
    </row>
    <row r="1000" customFormat="false" ht="15.75" hidden="false" customHeight="true" outlineLevel="0" collapsed="false">
      <c r="A1000" s="51"/>
      <c r="B1000" s="51"/>
      <c r="C1000" s="62"/>
      <c r="D1000" s="51"/>
    </row>
  </sheetData>
  <autoFilter ref="A1:D1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5" min="4" style="0" width="26.74"/>
    <col collapsed="false" customWidth="true" hidden="false" outlineLevel="0" max="6" min="6" style="0" width="22.01"/>
    <col collapsed="false" customWidth="true" hidden="false" outlineLevel="0" max="7" min="7" style="0" width="34"/>
    <col collapsed="false" customWidth="true" hidden="false" outlineLevel="0" max="8" min="8" style="0" width="7.63"/>
    <col collapsed="false" customWidth="true" hidden="false" outlineLevel="0" max="9" min="9" style="0" width="14.01"/>
    <col collapsed="false" customWidth="true" hidden="false" outlineLevel="0" max="10" min="10" style="0" width="9.13"/>
    <col collapsed="false" customWidth="true" hidden="false" outlineLevel="0" max="23" min="11" style="0" width="8.63"/>
    <col collapsed="false" customWidth="true" hidden="false" outlineLevel="0" max="24" min="24" style="0" width="12.75"/>
  </cols>
  <sheetData>
    <row r="1" customFormat="false" ht="12.75" hidden="false" customHeight="true" outlineLevel="0" collapsed="false">
      <c r="A1" s="54" t="s">
        <v>140</v>
      </c>
      <c r="B1" s="54" t="s">
        <v>141</v>
      </c>
      <c r="C1" s="39" t="s">
        <v>216</v>
      </c>
      <c r="D1" s="39" t="s">
        <v>110</v>
      </c>
      <c r="E1" s="2"/>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50" t="n">
        <v>40000</v>
      </c>
      <c r="D2" s="69" t="s">
        <v>217</v>
      </c>
      <c r="E2" s="2"/>
      <c r="G2" s="2"/>
      <c r="H2" s="2"/>
      <c r="I2" s="2"/>
      <c r="J2" s="2"/>
      <c r="K2" s="2"/>
      <c r="L2" s="2"/>
      <c r="M2" s="2"/>
      <c r="N2" s="2"/>
      <c r="O2" s="2"/>
      <c r="P2" s="2"/>
      <c r="Q2" s="2"/>
      <c r="R2" s="2"/>
      <c r="S2" s="2"/>
      <c r="T2" s="2"/>
      <c r="U2" s="2"/>
      <c r="V2" s="2"/>
      <c r="W2" s="2"/>
      <c r="X2" s="2"/>
    </row>
    <row r="3" customFormat="false" ht="12.75" hidden="false" customHeight="true" outlineLevel="0" collapsed="false">
      <c r="A3" s="56" t="s">
        <v>146</v>
      </c>
      <c r="B3" s="56" t="str">
        <f aca="false" t="array" ref="B3:B3">INDEX(Countries!$D$2:$D$255, MATCH(A3, Countries!$B$2:$B$255, 0))</f>
        <v>IDN</v>
      </c>
      <c r="C3" s="50" t="n">
        <v>40000</v>
      </c>
      <c r="D3" s="69" t="s">
        <v>217</v>
      </c>
      <c r="E3" s="2"/>
      <c r="G3" s="2"/>
      <c r="H3" s="2"/>
      <c r="I3" s="2"/>
      <c r="J3" s="2"/>
      <c r="K3" s="2"/>
      <c r="L3" s="2"/>
      <c r="M3" s="2"/>
      <c r="N3" s="2"/>
      <c r="O3" s="2"/>
      <c r="P3" s="2"/>
      <c r="Q3" s="2"/>
      <c r="R3" s="2"/>
      <c r="S3" s="2"/>
      <c r="T3" s="2"/>
      <c r="U3" s="2"/>
      <c r="V3" s="2"/>
      <c r="W3" s="2"/>
      <c r="X3" s="2"/>
    </row>
    <row r="4" customFormat="false" ht="12.75" hidden="false" customHeight="true" outlineLevel="0" collapsed="false">
      <c r="A4" s="56" t="s">
        <v>147</v>
      </c>
      <c r="B4" s="56" t="str">
        <f aca="false" t="array" ref="B4:B4">INDEX(Countries!$D$2:$D$255, MATCH(A4, Countries!$B$2:$B$255, 0))</f>
        <v>AUS</v>
      </c>
      <c r="C4" s="50" t="n">
        <v>40000</v>
      </c>
      <c r="D4" s="69" t="s">
        <v>217</v>
      </c>
      <c r="E4" s="2"/>
      <c r="G4" s="2"/>
      <c r="H4" s="2"/>
      <c r="I4" s="2"/>
      <c r="J4" s="2"/>
      <c r="K4" s="2"/>
      <c r="L4" s="2"/>
      <c r="M4" s="2"/>
      <c r="N4" s="2"/>
      <c r="O4" s="2"/>
      <c r="P4" s="2"/>
      <c r="Q4" s="2"/>
      <c r="R4" s="2"/>
      <c r="S4" s="2"/>
      <c r="T4" s="2"/>
      <c r="U4" s="2"/>
      <c r="V4" s="2"/>
      <c r="W4" s="2"/>
      <c r="X4" s="2"/>
    </row>
    <row r="5" customFormat="false" ht="12.75" hidden="false" customHeight="true" outlineLevel="0" collapsed="false">
      <c r="A5" s="56" t="s">
        <v>148</v>
      </c>
      <c r="B5" s="56" t="str">
        <f aca="false" t="array" ref="B5:B5">INDEX(Countries!$D$2:$D$255, MATCH(A5, Countries!$B$2:$B$255, 0))</f>
        <v>BHS</v>
      </c>
      <c r="C5" s="50" t="n">
        <v>40000</v>
      </c>
      <c r="D5" s="69" t="s">
        <v>217</v>
      </c>
      <c r="E5" s="2"/>
      <c r="G5" s="2"/>
      <c r="H5" s="2"/>
      <c r="I5" s="2"/>
      <c r="J5" s="2"/>
      <c r="K5" s="2"/>
      <c r="L5" s="2"/>
      <c r="M5" s="2"/>
      <c r="N5" s="2"/>
      <c r="O5" s="2"/>
      <c r="P5" s="2"/>
      <c r="Q5" s="2"/>
      <c r="R5" s="2"/>
      <c r="S5" s="2"/>
      <c r="T5" s="2"/>
      <c r="U5" s="2"/>
      <c r="V5" s="2"/>
      <c r="W5" s="2"/>
      <c r="X5" s="2"/>
    </row>
    <row r="6" customFormat="false" ht="12.75" hidden="false" customHeight="true" outlineLevel="0" collapsed="false">
      <c r="A6" s="56" t="s">
        <v>149</v>
      </c>
      <c r="B6" s="56" t="str">
        <f aca="false" t="array" ref="B6:B6">INDEX(Countries!$D$2:$D$255, MATCH(A6, Countries!$B$2:$B$255, 0))</f>
        <v>KEN</v>
      </c>
      <c r="C6" s="50" t="n">
        <v>40000</v>
      </c>
      <c r="D6" s="69" t="s">
        <v>217</v>
      </c>
      <c r="E6" s="2"/>
      <c r="G6" s="2"/>
      <c r="H6" s="2"/>
      <c r="I6" s="2"/>
      <c r="J6" s="2"/>
      <c r="K6" s="2"/>
      <c r="L6" s="2"/>
      <c r="M6" s="2"/>
      <c r="N6" s="2"/>
      <c r="O6" s="2"/>
      <c r="P6" s="2"/>
      <c r="Q6" s="2"/>
      <c r="R6" s="2"/>
      <c r="S6" s="2"/>
      <c r="T6" s="2"/>
      <c r="U6" s="2"/>
      <c r="V6" s="2"/>
      <c r="W6" s="2"/>
      <c r="X6" s="2"/>
    </row>
    <row r="7" customFormat="false" ht="12.75" hidden="false" customHeight="true" outlineLevel="0" collapsed="false">
      <c r="A7" s="56" t="s">
        <v>150</v>
      </c>
      <c r="B7" s="56" t="str">
        <f aca="false" t="array" ref="B7:B7">INDEX(Countries!$D$2:$D$255, MATCH(A7, Countries!$B$2:$B$255, 0))</f>
        <v>MEX</v>
      </c>
      <c r="C7" s="50" t="n">
        <v>40000</v>
      </c>
      <c r="D7" s="69" t="s">
        <v>217</v>
      </c>
      <c r="E7" s="2"/>
      <c r="G7" s="2"/>
      <c r="H7" s="2"/>
      <c r="I7" s="2"/>
      <c r="J7" s="2"/>
      <c r="K7" s="2"/>
      <c r="L7" s="2"/>
      <c r="M7" s="2"/>
      <c r="N7" s="2"/>
      <c r="O7" s="2"/>
      <c r="P7" s="2"/>
      <c r="Q7" s="2"/>
      <c r="R7" s="2"/>
      <c r="S7" s="2"/>
      <c r="T7" s="2"/>
      <c r="U7" s="2"/>
      <c r="V7" s="2"/>
      <c r="W7" s="2"/>
      <c r="X7" s="2"/>
    </row>
    <row r="8" customFormat="false" ht="12.75" hidden="false" customHeight="true" outlineLevel="0" collapsed="false">
      <c r="A8" s="56" t="s">
        <v>151</v>
      </c>
      <c r="B8" s="56" t="str">
        <f aca="false" t="array" ref="B8:B8">INDEX(Countries!$D$2:$D$255, MATCH(A8, Countries!$B$2:$B$255, 0))</f>
        <v>COL</v>
      </c>
      <c r="C8" s="50" t="n">
        <v>40000</v>
      </c>
      <c r="D8" s="69" t="s">
        <v>217</v>
      </c>
      <c r="E8" s="2"/>
      <c r="G8" s="2"/>
      <c r="H8" s="2"/>
      <c r="I8" s="2"/>
      <c r="J8" s="2"/>
      <c r="K8" s="2"/>
      <c r="L8" s="2"/>
      <c r="M8" s="2"/>
      <c r="N8" s="2"/>
      <c r="O8" s="2"/>
      <c r="P8" s="2"/>
      <c r="Q8" s="2"/>
      <c r="R8" s="2"/>
      <c r="S8" s="2"/>
      <c r="T8" s="2"/>
      <c r="U8" s="2"/>
      <c r="V8" s="2"/>
      <c r="W8" s="2"/>
      <c r="X8" s="2"/>
    </row>
    <row r="9" customFormat="false" ht="12.75" hidden="false" customHeight="true" outlineLevel="0" collapsed="false">
      <c r="A9" s="56" t="s">
        <v>152</v>
      </c>
      <c r="B9" s="56" t="str">
        <f aca="false" t="array" ref="B9:B9">INDEX(Countries!$D$2:$D$255, MATCH(A9, Countries!$B$2:$B$255, 0))</f>
        <v>IND</v>
      </c>
      <c r="C9" s="50" t="n">
        <v>40000</v>
      </c>
      <c r="D9" s="69" t="s">
        <v>217</v>
      </c>
      <c r="E9" s="2"/>
      <c r="G9" s="2"/>
      <c r="H9" s="2"/>
      <c r="I9" s="2"/>
      <c r="J9" s="2"/>
      <c r="K9" s="2"/>
      <c r="L9" s="2"/>
      <c r="M9" s="2"/>
      <c r="N9" s="2"/>
      <c r="O9" s="2"/>
      <c r="P9" s="2"/>
      <c r="Q9" s="2"/>
      <c r="R9" s="2"/>
      <c r="S9" s="2"/>
      <c r="T9" s="2"/>
      <c r="U9" s="2"/>
      <c r="V9" s="2"/>
      <c r="W9" s="2"/>
      <c r="X9" s="2"/>
    </row>
    <row r="10" customFormat="false" ht="12.75" hidden="false" customHeight="true" outlineLevel="0" collapsed="false">
      <c r="A10" s="56" t="s">
        <v>153</v>
      </c>
      <c r="B10" s="56" t="str">
        <f aca="false" t="array" ref="B10:B10">INDEX(Countries!$D$2:$D$255, MATCH(A10, Countries!$B$2:$B$255, 0))</f>
        <v>CHN</v>
      </c>
      <c r="C10" s="50" t="n">
        <v>40000</v>
      </c>
      <c r="D10" s="69" t="s">
        <v>217</v>
      </c>
      <c r="E10" s="2"/>
      <c r="G10" s="2"/>
      <c r="H10" s="2"/>
      <c r="I10" s="2"/>
      <c r="J10" s="2"/>
      <c r="K10" s="2"/>
      <c r="L10" s="2"/>
      <c r="M10" s="2"/>
      <c r="N10" s="2"/>
      <c r="O10" s="2"/>
      <c r="P10" s="2"/>
      <c r="Q10" s="2"/>
      <c r="R10" s="2"/>
      <c r="S10" s="2"/>
      <c r="T10" s="2"/>
      <c r="U10" s="2"/>
      <c r="V10" s="2"/>
      <c r="W10" s="2"/>
      <c r="X10" s="2"/>
    </row>
    <row r="11" customFormat="false" ht="12.75" hidden="false" customHeight="true" outlineLevel="0" collapsed="false">
      <c r="A11" s="51"/>
      <c r="B11" s="51"/>
      <c r="C11" s="50"/>
      <c r="D11" s="51"/>
      <c r="E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50"/>
      <c r="D12" s="51"/>
      <c r="E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50"/>
      <c r="D13" s="51"/>
      <c r="E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50"/>
      <c r="D14" s="51"/>
      <c r="E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50"/>
      <c r="D15" s="51"/>
      <c r="E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50"/>
      <c r="D16" s="51"/>
      <c r="E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50"/>
      <c r="D17" s="51"/>
      <c r="E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50"/>
      <c r="D18" s="51"/>
      <c r="E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50"/>
      <c r="D19" s="51"/>
      <c r="E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50"/>
      <c r="D20" s="51"/>
      <c r="E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50"/>
      <c r="D21" s="51"/>
      <c r="E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50"/>
      <c r="D22" s="51"/>
      <c r="E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50"/>
      <c r="D23" s="51"/>
      <c r="E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50"/>
      <c r="D24" s="51"/>
      <c r="E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50"/>
      <c r="D25" s="51"/>
      <c r="E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50"/>
      <c r="D26" s="51"/>
      <c r="E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50"/>
      <c r="D27" s="51"/>
      <c r="E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50"/>
      <c r="D28" s="51"/>
      <c r="E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50"/>
      <c r="D29" s="51"/>
      <c r="E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50"/>
      <c r="D30" s="51"/>
      <c r="E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50"/>
      <c r="D31" s="51"/>
      <c r="E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50"/>
      <c r="D32" s="51"/>
      <c r="E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50"/>
      <c r="D33" s="51"/>
      <c r="E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50"/>
      <c r="D34" s="51"/>
      <c r="E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50"/>
      <c r="D35" s="51"/>
      <c r="E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50"/>
      <c r="D36" s="51"/>
      <c r="E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50"/>
      <c r="D37" s="51"/>
      <c r="E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50"/>
      <c r="D38" s="51"/>
      <c r="E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50"/>
      <c r="D39" s="51"/>
      <c r="E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50"/>
      <c r="D40" s="51"/>
      <c r="E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50"/>
      <c r="D41" s="51"/>
      <c r="E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50"/>
      <c r="D42" s="51"/>
      <c r="E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50"/>
      <c r="D43" s="51"/>
      <c r="E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50"/>
      <c r="D44" s="51"/>
      <c r="E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50"/>
      <c r="D45" s="51"/>
      <c r="E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50"/>
      <c r="D46" s="51"/>
      <c r="E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50"/>
      <c r="D47" s="51"/>
      <c r="E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50"/>
      <c r="D48" s="51"/>
      <c r="E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50"/>
      <c r="D49" s="51"/>
      <c r="E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50"/>
      <c r="D50" s="51"/>
      <c r="E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50"/>
      <c r="D51" s="51"/>
      <c r="E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50"/>
      <c r="D52" s="51"/>
      <c r="E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50"/>
      <c r="D53" s="51"/>
      <c r="E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50"/>
      <c r="D54" s="51"/>
      <c r="E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50"/>
      <c r="D55" s="51"/>
      <c r="E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50"/>
      <c r="D56" s="51"/>
      <c r="E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50"/>
      <c r="D57" s="51"/>
      <c r="E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50"/>
      <c r="D58" s="51"/>
      <c r="E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50"/>
      <c r="D59" s="51"/>
      <c r="E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50"/>
      <c r="D60" s="51"/>
      <c r="E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50"/>
      <c r="D61" s="51"/>
      <c r="E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50"/>
      <c r="D62" s="51"/>
      <c r="E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50"/>
      <c r="D63" s="51"/>
      <c r="E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50"/>
      <c r="D64" s="51"/>
      <c r="E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50"/>
      <c r="D65" s="51"/>
      <c r="E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50"/>
      <c r="D66" s="51"/>
      <c r="E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50"/>
      <c r="D67" s="51"/>
      <c r="E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50"/>
      <c r="D68" s="51"/>
      <c r="E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50"/>
      <c r="D69" s="51"/>
      <c r="E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50"/>
      <c r="D70" s="51"/>
      <c r="E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50"/>
      <c r="D71" s="51"/>
      <c r="E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50"/>
      <c r="D72" s="51"/>
      <c r="E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50"/>
      <c r="D73" s="51"/>
      <c r="E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50"/>
      <c r="D74" s="51"/>
      <c r="E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50"/>
      <c r="D75" s="51"/>
      <c r="E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50"/>
      <c r="D76" s="51"/>
      <c r="E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50"/>
      <c r="D77" s="51"/>
      <c r="E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50"/>
      <c r="D78" s="51"/>
      <c r="E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50"/>
      <c r="D79" s="51"/>
      <c r="E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50"/>
      <c r="D80" s="51"/>
      <c r="E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50"/>
      <c r="D81" s="51"/>
      <c r="E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50"/>
      <c r="D82" s="51"/>
      <c r="E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50"/>
      <c r="D83" s="51"/>
      <c r="E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50"/>
      <c r="D84" s="51"/>
      <c r="E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50"/>
      <c r="D85" s="51"/>
      <c r="E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50"/>
      <c r="D86" s="51"/>
      <c r="E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50"/>
      <c r="D87" s="51"/>
      <c r="E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50"/>
      <c r="D88" s="51"/>
      <c r="E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50"/>
      <c r="D89" s="51"/>
      <c r="E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50"/>
      <c r="D90" s="51"/>
      <c r="E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50"/>
      <c r="D91" s="51"/>
      <c r="E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50"/>
      <c r="D92" s="51"/>
      <c r="E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50"/>
      <c r="D93" s="51"/>
      <c r="E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50"/>
      <c r="D94" s="51"/>
      <c r="E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50"/>
      <c r="D95" s="51"/>
      <c r="E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50"/>
      <c r="D96" s="51"/>
      <c r="E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50"/>
      <c r="D97" s="51"/>
      <c r="E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50"/>
      <c r="D98" s="51"/>
      <c r="E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50"/>
      <c r="D99" s="51"/>
      <c r="E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50"/>
      <c r="D100" s="51"/>
      <c r="E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50"/>
      <c r="D101" s="51"/>
      <c r="E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50"/>
      <c r="D102" s="51"/>
      <c r="E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50"/>
      <c r="D103" s="51"/>
      <c r="E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50"/>
      <c r="D104" s="51"/>
      <c r="E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50"/>
      <c r="D105" s="51"/>
      <c r="E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50"/>
      <c r="D106" s="51"/>
      <c r="E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50"/>
      <c r="D107" s="51"/>
      <c r="E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50"/>
      <c r="D108" s="51"/>
      <c r="E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50"/>
      <c r="D109" s="51"/>
      <c r="E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50"/>
      <c r="D110" s="51"/>
      <c r="E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50"/>
      <c r="D111" s="51"/>
      <c r="E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50"/>
      <c r="D112" s="51"/>
      <c r="E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50"/>
      <c r="D113" s="51"/>
      <c r="E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50"/>
      <c r="D114" s="51"/>
      <c r="E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50"/>
      <c r="D115" s="51"/>
      <c r="E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50"/>
      <c r="D116" s="51"/>
      <c r="E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50"/>
      <c r="D117" s="51"/>
      <c r="E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50"/>
      <c r="D118" s="51"/>
      <c r="E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50"/>
      <c r="D119" s="51"/>
      <c r="E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50"/>
      <c r="D120" s="51"/>
      <c r="E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50"/>
      <c r="D121" s="51"/>
      <c r="E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50"/>
      <c r="D122" s="51"/>
      <c r="E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50"/>
      <c r="D123" s="51"/>
      <c r="E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50"/>
      <c r="D124" s="51"/>
      <c r="E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50"/>
      <c r="D125" s="51"/>
      <c r="E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50"/>
      <c r="D126" s="51"/>
      <c r="E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50"/>
      <c r="D127" s="51"/>
      <c r="E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50"/>
      <c r="D128" s="51"/>
      <c r="E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50"/>
      <c r="D129" s="51"/>
      <c r="E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50"/>
      <c r="D130" s="51"/>
      <c r="E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50"/>
      <c r="D131" s="51"/>
      <c r="E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50"/>
      <c r="D132" s="51"/>
      <c r="E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50"/>
      <c r="D133" s="51"/>
      <c r="E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50"/>
      <c r="D134" s="51"/>
      <c r="E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50"/>
      <c r="D135" s="51"/>
      <c r="E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50"/>
      <c r="D136" s="51"/>
      <c r="E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50"/>
      <c r="D137" s="51"/>
      <c r="E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50"/>
      <c r="D138" s="51"/>
      <c r="E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50"/>
      <c r="D139" s="51"/>
      <c r="E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50"/>
      <c r="D140" s="51"/>
      <c r="E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50"/>
      <c r="D141" s="51"/>
      <c r="E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50"/>
      <c r="D142" s="51"/>
      <c r="E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50"/>
      <c r="D143" s="51"/>
      <c r="E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50"/>
      <c r="D144" s="51"/>
      <c r="E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50"/>
      <c r="D145" s="51"/>
      <c r="E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50"/>
      <c r="D146" s="51"/>
      <c r="E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50"/>
      <c r="D147" s="51"/>
      <c r="E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50"/>
      <c r="D148" s="51"/>
      <c r="E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50"/>
      <c r="D149" s="51"/>
      <c r="E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50"/>
      <c r="D150" s="51"/>
      <c r="E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50"/>
      <c r="D151" s="51"/>
      <c r="E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50"/>
      <c r="D152" s="51"/>
      <c r="E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50"/>
      <c r="D153" s="51"/>
      <c r="E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50"/>
      <c r="D154" s="51"/>
      <c r="E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50"/>
      <c r="D155" s="51"/>
      <c r="E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50"/>
      <c r="D156" s="51"/>
      <c r="E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50"/>
      <c r="D157" s="51"/>
      <c r="E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50"/>
      <c r="D158" s="51"/>
      <c r="E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50"/>
      <c r="D159" s="51"/>
      <c r="E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50"/>
      <c r="D160" s="51"/>
      <c r="E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50"/>
      <c r="D161" s="51"/>
      <c r="E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50"/>
      <c r="D162" s="51"/>
      <c r="E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50"/>
      <c r="D163" s="51"/>
      <c r="E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50"/>
      <c r="D164" s="51"/>
      <c r="E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50"/>
      <c r="D165" s="51"/>
      <c r="E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50"/>
      <c r="D166" s="51"/>
      <c r="E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50"/>
      <c r="D167" s="51"/>
      <c r="E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50"/>
      <c r="D168" s="51"/>
      <c r="E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50"/>
      <c r="D169" s="51"/>
      <c r="E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50"/>
      <c r="D170" s="51"/>
      <c r="E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50"/>
      <c r="D171" s="51"/>
      <c r="E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50"/>
      <c r="D172" s="51"/>
      <c r="E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50"/>
      <c r="D173" s="51"/>
      <c r="E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50"/>
      <c r="D174" s="51"/>
      <c r="E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50"/>
      <c r="D175" s="51"/>
      <c r="E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50"/>
      <c r="D176" s="51"/>
      <c r="E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50"/>
      <c r="D177" s="51"/>
      <c r="E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50"/>
      <c r="D178" s="51"/>
      <c r="E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50"/>
      <c r="D179" s="51"/>
      <c r="E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50"/>
      <c r="D180" s="51"/>
      <c r="E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50"/>
      <c r="D181" s="51"/>
      <c r="E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50"/>
      <c r="D182" s="51"/>
      <c r="E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50"/>
      <c r="D183" s="51"/>
      <c r="E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50"/>
      <c r="D184" s="51"/>
      <c r="E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50"/>
      <c r="D185" s="51"/>
      <c r="E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50"/>
      <c r="D186" s="51"/>
      <c r="E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50"/>
      <c r="D187" s="51"/>
      <c r="E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50"/>
      <c r="D188" s="51"/>
      <c r="E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50"/>
      <c r="D189" s="51"/>
      <c r="E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50"/>
      <c r="D190" s="51"/>
      <c r="E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50"/>
      <c r="D191" s="51"/>
      <c r="E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50"/>
      <c r="D192" s="51"/>
      <c r="E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50"/>
      <c r="D193" s="51"/>
      <c r="E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50"/>
      <c r="D194" s="51"/>
      <c r="E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50"/>
      <c r="D195" s="51"/>
      <c r="E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50"/>
      <c r="D196" s="51"/>
      <c r="E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50"/>
      <c r="D197" s="51"/>
      <c r="E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50"/>
      <c r="D198" s="51"/>
      <c r="E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50"/>
      <c r="D199" s="51"/>
      <c r="E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50"/>
      <c r="D200" s="51"/>
      <c r="E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50"/>
      <c r="D201" s="51"/>
      <c r="E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50"/>
      <c r="D202" s="51"/>
      <c r="E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50"/>
      <c r="D203" s="51"/>
      <c r="E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50"/>
      <c r="D204" s="51"/>
      <c r="E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50"/>
      <c r="D205" s="51"/>
      <c r="E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50"/>
      <c r="D206" s="51"/>
      <c r="E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50"/>
      <c r="D207" s="51"/>
      <c r="E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50"/>
      <c r="D208" s="51"/>
      <c r="E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50"/>
      <c r="D209" s="51"/>
      <c r="E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50"/>
      <c r="D210" s="51"/>
      <c r="E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50"/>
      <c r="D211" s="51"/>
      <c r="E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50"/>
      <c r="D212" s="51"/>
      <c r="E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50"/>
      <c r="D213" s="51"/>
      <c r="E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50"/>
      <c r="D214" s="51"/>
      <c r="E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50"/>
      <c r="D215" s="51"/>
      <c r="E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50"/>
      <c r="D216" s="51"/>
      <c r="E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50"/>
      <c r="D217" s="51"/>
      <c r="E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50"/>
      <c r="D218" s="51"/>
      <c r="E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50"/>
      <c r="D219" s="51"/>
      <c r="E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50"/>
      <c r="D220" s="51"/>
      <c r="E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50"/>
      <c r="D221" s="51"/>
    </row>
    <row r="222" customFormat="false" ht="15.75" hidden="false" customHeight="true" outlineLevel="0" collapsed="false">
      <c r="A222" s="51"/>
      <c r="B222" s="51"/>
      <c r="C222" s="50"/>
      <c r="D222" s="51"/>
    </row>
    <row r="223" customFormat="false" ht="15.75" hidden="false" customHeight="true" outlineLevel="0" collapsed="false">
      <c r="A223" s="51"/>
      <c r="B223" s="51"/>
      <c r="C223" s="50"/>
      <c r="D223" s="51"/>
    </row>
    <row r="224" customFormat="false" ht="15.75" hidden="false" customHeight="true" outlineLevel="0" collapsed="false">
      <c r="A224" s="51"/>
      <c r="B224" s="51"/>
      <c r="C224" s="50"/>
      <c r="D224" s="51"/>
    </row>
    <row r="225" customFormat="false" ht="15.75" hidden="false" customHeight="true" outlineLevel="0" collapsed="false">
      <c r="A225" s="51"/>
      <c r="B225" s="51"/>
      <c r="C225" s="50"/>
      <c r="D225" s="51"/>
    </row>
    <row r="226" customFormat="false" ht="15.75" hidden="false" customHeight="true" outlineLevel="0" collapsed="false">
      <c r="A226" s="51"/>
      <c r="B226" s="51"/>
      <c r="C226" s="50"/>
      <c r="D226" s="51"/>
    </row>
    <row r="227" customFormat="false" ht="15.75" hidden="false" customHeight="true" outlineLevel="0" collapsed="false">
      <c r="A227" s="51"/>
      <c r="B227" s="51"/>
      <c r="C227" s="50"/>
      <c r="D227" s="51"/>
    </row>
    <row r="228" customFormat="false" ht="15.75" hidden="false" customHeight="true" outlineLevel="0" collapsed="false">
      <c r="A228" s="51"/>
      <c r="B228" s="51"/>
      <c r="C228" s="50"/>
      <c r="D228" s="51"/>
    </row>
    <row r="229" customFormat="false" ht="15.75" hidden="false" customHeight="true" outlineLevel="0" collapsed="false">
      <c r="A229" s="51"/>
      <c r="B229" s="51"/>
      <c r="C229" s="50"/>
      <c r="D229" s="51"/>
    </row>
    <row r="230" customFormat="false" ht="15.75" hidden="false" customHeight="true" outlineLevel="0" collapsed="false">
      <c r="A230" s="51"/>
      <c r="B230" s="51"/>
      <c r="C230" s="50"/>
      <c r="D230" s="51"/>
    </row>
    <row r="231" customFormat="false" ht="15.75" hidden="false" customHeight="true" outlineLevel="0" collapsed="false">
      <c r="A231" s="51"/>
      <c r="B231" s="51"/>
      <c r="C231" s="50"/>
      <c r="D231" s="51"/>
    </row>
    <row r="232" customFormat="false" ht="15.75" hidden="false" customHeight="true" outlineLevel="0" collapsed="false">
      <c r="A232" s="51"/>
      <c r="B232" s="51"/>
      <c r="C232" s="50"/>
      <c r="D232" s="51"/>
    </row>
    <row r="233" customFormat="false" ht="15.75" hidden="false" customHeight="true" outlineLevel="0" collapsed="false">
      <c r="A233" s="51"/>
      <c r="B233" s="51"/>
      <c r="C233" s="50"/>
      <c r="D233" s="51"/>
    </row>
    <row r="234" customFormat="false" ht="15.75" hidden="false" customHeight="true" outlineLevel="0" collapsed="false">
      <c r="A234" s="51"/>
      <c r="B234" s="51"/>
      <c r="C234" s="50"/>
      <c r="D234" s="51"/>
    </row>
    <row r="235" customFormat="false" ht="15.75" hidden="false" customHeight="true" outlineLevel="0" collapsed="false">
      <c r="A235" s="51"/>
      <c r="B235" s="51"/>
      <c r="C235" s="50"/>
      <c r="D235" s="51"/>
    </row>
    <row r="236" customFormat="false" ht="15.75" hidden="false" customHeight="true" outlineLevel="0" collapsed="false">
      <c r="A236" s="51"/>
      <c r="B236" s="51"/>
      <c r="C236" s="50"/>
      <c r="D236" s="51"/>
    </row>
    <row r="237" customFormat="false" ht="15.75" hidden="false" customHeight="true" outlineLevel="0" collapsed="false">
      <c r="A237" s="51"/>
      <c r="B237" s="51"/>
      <c r="C237" s="50"/>
      <c r="D237" s="51"/>
    </row>
    <row r="238" customFormat="false" ht="15.75" hidden="false" customHeight="true" outlineLevel="0" collapsed="false">
      <c r="A238" s="51"/>
      <c r="B238" s="51"/>
      <c r="C238" s="50"/>
      <c r="D238" s="51"/>
    </row>
    <row r="239" customFormat="false" ht="15.75" hidden="false" customHeight="true" outlineLevel="0" collapsed="false">
      <c r="A239" s="51"/>
      <c r="B239" s="51"/>
      <c r="C239" s="50"/>
      <c r="D239" s="51"/>
    </row>
    <row r="240" customFormat="false" ht="15.75" hidden="false" customHeight="true" outlineLevel="0" collapsed="false">
      <c r="A240" s="51"/>
      <c r="B240" s="51"/>
      <c r="C240" s="50"/>
      <c r="D240" s="51"/>
    </row>
    <row r="241" customFormat="false" ht="15.75" hidden="false" customHeight="true" outlineLevel="0" collapsed="false">
      <c r="A241" s="51"/>
      <c r="B241" s="51"/>
      <c r="C241" s="50"/>
      <c r="D241" s="51"/>
    </row>
    <row r="242" customFormat="false" ht="15.75" hidden="false" customHeight="true" outlineLevel="0" collapsed="false">
      <c r="A242" s="51"/>
      <c r="B242" s="51"/>
      <c r="C242" s="50"/>
      <c r="D242" s="51"/>
    </row>
    <row r="243" customFormat="false" ht="15.75" hidden="false" customHeight="true" outlineLevel="0" collapsed="false">
      <c r="A243" s="51"/>
      <c r="B243" s="51"/>
      <c r="C243" s="50"/>
      <c r="D243" s="51"/>
    </row>
    <row r="244" customFormat="false" ht="15.75" hidden="false" customHeight="true" outlineLevel="0" collapsed="false">
      <c r="A244" s="51"/>
      <c r="B244" s="51"/>
      <c r="C244" s="50"/>
      <c r="D244" s="51"/>
    </row>
    <row r="245" customFormat="false" ht="15.75" hidden="false" customHeight="true" outlineLevel="0" collapsed="false">
      <c r="A245" s="51"/>
      <c r="B245" s="51"/>
      <c r="C245" s="50"/>
      <c r="D245" s="51"/>
    </row>
    <row r="246" customFormat="false" ht="15.75" hidden="false" customHeight="true" outlineLevel="0" collapsed="false">
      <c r="A246" s="51"/>
      <c r="B246" s="51"/>
      <c r="C246" s="50"/>
      <c r="D246" s="51"/>
    </row>
    <row r="247" customFormat="false" ht="15.75" hidden="false" customHeight="true" outlineLevel="0" collapsed="false">
      <c r="A247" s="51"/>
      <c r="B247" s="51"/>
      <c r="C247" s="50"/>
      <c r="D247" s="51"/>
    </row>
    <row r="248" customFormat="false" ht="15.75" hidden="false" customHeight="true" outlineLevel="0" collapsed="false">
      <c r="A248" s="51"/>
      <c r="B248" s="51"/>
      <c r="C248" s="50"/>
      <c r="D248" s="51"/>
    </row>
    <row r="249" customFormat="false" ht="15.75" hidden="false" customHeight="true" outlineLevel="0" collapsed="false">
      <c r="A249" s="51"/>
      <c r="B249" s="51"/>
      <c r="C249" s="50"/>
      <c r="D249" s="51"/>
    </row>
    <row r="250" customFormat="false" ht="15.75" hidden="false" customHeight="true" outlineLevel="0" collapsed="false">
      <c r="A250" s="51"/>
      <c r="B250" s="51"/>
      <c r="C250" s="50"/>
      <c r="D250" s="51"/>
    </row>
    <row r="251" customFormat="false" ht="15.75" hidden="false" customHeight="true" outlineLevel="0" collapsed="false">
      <c r="A251" s="51"/>
      <c r="B251" s="51"/>
      <c r="C251" s="50"/>
      <c r="D251" s="51"/>
    </row>
    <row r="252" customFormat="false" ht="15.75" hidden="false" customHeight="true" outlineLevel="0" collapsed="false">
      <c r="A252" s="51"/>
      <c r="B252" s="51"/>
      <c r="C252" s="50"/>
      <c r="D252" s="51"/>
    </row>
    <row r="253" customFormat="false" ht="15.75" hidden="false" customHeight="true" outlineLevel="0" collapsed="false">
      <c r="A253" s="51"/>
      <c r="B253" s="51"/>
      <c r="C253" s="50"/>
      <c r="D253" s="51"/>
    </row>
    <row r="254" customFormat="false" ht="15.75" hidden="false" customHeight="true" outlineLevel="0" collapsed="false">
      <c r="A254" s="51"/>
      <c r="B254" s="51"/>
      <c r="C254" s="50"/>
      <c r="D254" s="51"/>
    </row>
    <row r="255" customFormat="false" ht="15.75" hidden="false" customHeight="true" outlineLevel="0" collapsed="false">
      <c r="A255" s="51"/>
      <c r="B255" s="51"/>
      <c r="C255" s="50"/>
      <c r="D255" s="51"/>
    </row>
    <row r="256" customFormat="false" ht="15.75" hidden="false" customHeight="true" outlineLevel="0" collapsed="false">
      <c r="A256" s="51"/>
      <c r="B256" s="51"/>
      <c r="C256" s="50"/>
      <c r="D256" s="51"/>
    </row>
    <row r="257" customFormat="false" ht="15.75" hidden="false" customHeight="true" outlineLevel="0" collapsed="false">
      <c r="A257" s="51"/>
      <c r="B257" s="51"/>
      <c r="C257" s="50"/>
      <c r="D257" s="51"/>
    </row>
    <row r="258" customFormat="false" ht="15.75" hidden="false" customHeight="true" outlineLevel="0" collapsed="false">
      <c r="A258" s="51"/>
      <c r="B258" s="51"/>
      <c r="C258" s="50"/>
      <c r="D258" s="51"/>
    </row>
    <row r="259" customFormat="false" ht="15.75" hidden="false" customHeight="true" outlineLevel="0" collapsed="false">
      <c r="A259" s="51"/>
      <c r="B259" s="51"/>
      <c r="C259" s="50"/>
      <c r="D259" s="51"/>
    </row>
    <row r="260" customFormat="false" ht="15.75" hidden="false" customHeight="true" outlineLevel="0" collapsed="false">
      <c r="A260" s="51"/>
      <c r="B260" s="51"/>
      <c r="C260" s="50"/>
      <c r="D260" s="51"/>
    </row>
    <row r="261" customFormat="false" ht="15.75" hidden="false" customHeight="true" outlineLevel="0" collapsed="false">
      <c r="A261" s="51"/>
      <c r="B261" s="51"/>
      <c r="C261" s="50"/>
      <c r="D261" s="51"/>
    </row>
    <row r="262" customFormat="false" ht="15.75" hidden="false" customHeight="true" outlineLevel="0" collapsed="false">
      <c r="A262" s="51"/>
      <c r="B262" s="51"/>
      <c r="C262" s="50"/>
      <c r="D262" s="51"/>
    </row>
    <row r="263" customFormat="false" ht="15.75" hidden="false" customHeight="true" outlineLevel="0" collapsed="false">
      <c r="A263" s="51"/>
      <c r="B263" s="51"/>
      <c r="C263" s="50"/>
      <c r="D263" s="51"/>
    </row>
    <row r="264" customFormat="false" ht="15.75" hidden="false" customHeight="true" outlineLevel="0" collapsed="false">
      <c r="A264" s="51"/>
      <c r="B264" s="51"/>
      <c r="C264" s="50"/>
      <c r="D264" s="51"/>
    </row>
    <row r="265" customFormat="false" ht="15.75" hidden="false" customHeight="true" outlineLevel="0" collapsed="false">
      <c r="A265" s="51"/>
      <c r="B265" s="51"/>
      <c r="C265" s="50"/>
      <c r="D265" s="51"/>
    </row>
    <row r="266" customFormat="false" ht="15.75" hidden="false" customHeight="true" outlineLevel="0" collapsed="false">
      <c r="A266" s="51"/>
      <c r="B266" s="51"/>
      <c r="C266" s="50"/>
      <c r="D266" s="51"/>
    </row>
    <row r="267" customFormat="false" ht="15.75" hidden="false" customHeight="true" outlineLevel="0" collapsed="false">
      <c r="A267" s="51"/>
      <c r="B267" s="51"/>
      <c r="C267" s="50"/>
      <c r="D267" s="51"/>
    </row>
    <row r="268" customFormat="false" ht="15.75" hidden="false" customHeight="true" outlineLevel="0" collapsed="false">
      <c r="A268" s="51"/>
      <c r="B268" s="51"/>
      <c r="C268" s="50"/>
      <c r="D268" s="51"/>
    </row>
    <row r="269" customFormat="false" ht="15.75" hidden="false" customHeight="true" outlineLevel="0" collapsed="false">
      <c r="A269" s="51"/>
      <c r="B269" s="51"/>
      <c r="C269" s="50"/>
      <c r="D269" s="51"/>
    </row>
    <row r="270" customFormat="false" ht="15.75" hidden="false" customHeight="true" outlineLevel="0" collapsed="false">
      <c r="A270" s="51"/>
      <c r="B270" s="51"/>
      <c r="C270" s="50"/>
      <c r="D270" s="51"/>
    </row>
    <row r="271" customFormat="false" ht="15.75" hidden="false" customHeight="true" outlineLevel="0" collapsed="false">
      <c r="A271" s="51"/>
      <c r="B271" s="51"/>
      <c r="C271" s="50"/>
      <c r="D271" s="51"/>
    </row>
    <row r="272" customFormat="false" ht="15.75" hidden="false" customHeight="true" outlineLevel="0" collapsed="false">
      <c r="A272" s="51"/>
      <c r="B272" s="51"/>
      <c r="C272" s="50"/>
      <c r="D272" s="51"/>
    </row>
    <row r="273" customFormat="false" ht="15.75" hidden="false" customHeight="true" outlineLevel="0" collapsed="false">
      <c r="A273" s="51"/>
      <c r="B273" s="51"/>
      <c r="C273" s="50"/>
      <c r="D273" s="51"/>
    </row>
    <row r="274" customFormat="false" ht="15.75" hidden="false" customHeight="true" outlineLevel="0" collapsed="false">
      <c r="A274" s="51"/>
      <c r="B274" s="51"/>
      <c r="C274" s="50"/>
      <c r="D274" s="51"/>
    </row>
    <row r="275" customFormat="false" ht="15.75" hidden="false" customHeight="true" outlineLevel="0" collapsed="false">
      <c r="A275" s="51"/>
      <c r="B275" s="51"/>
      <c r="C275" s="50"/>
      <c r="D275" s="51"/>
    </row>
    <row r="276" customFormat="false" ht="15.75" hidden="false" customHeight="true" outlineLevel="0" collapsed="false">
      <c r="A276" s="51"/>
      <c r="B276" s="51"/>
      <c r="C276" s="50"/>
      <c r="D276" s="51"/>
    </row>
    <row r="277" customFormat="false" ht="15.75" hidden="false" customHeight="true" outlineLevel="0" collapsed="false">
      <c r="A277" s="51"/>
      <c r="B277" s="51"/>
      <c r="C277" s="50"/>
      <c r="D277" s="51"/>
    </row>
    <row r="278" customFormat="false" ht="15.75" hidden="false" customHeight="true" outlineLevel="0" collapsed="false">
      <c r="A278" s="51"/>
      <c r="B278" s="51"/>
      <c r="C278" s="50"/>
      <c r="D278" s="51"/>
    </row>
    <row r="279" customFormat="false" ht="15.75" hidden="false" customHeight="true" outlineLevel="0" collapsed="false">
      <c r="A279" s="51"/>
      <c r="B279" s="51"/>
      <c r="C279" s="50"/>
      <c r="D279" s="51"/>
    </row>
    <row r="280" customFormat="false" ht="15.75" hidden="false" customHeight="true" outlineLevel="0" collapsed="false">
      <c r="A280" s="51"/>
      <c r="B280" s="51"/>
      <c r="C280" s="50"/>
      <c r="D280" s="51"/>
    </row>
    <row r="281" customFormat="false" ht="15.75" hidden="false" customHeight="true" outlineLevel="0" collapsed="false">
      <c r="A281" s="51"/>
      <c r="B281" s="51"/>
      <c r="C281" s="50"/>
      <c r="D281" s="51"/>
    </row>
    <row r="282" customFormat="false" ht="15.75" hidden="false" customHeight="true" outlineLevel="0" collapsed="false">
      <c r="A282" s="51"/>
      <c r="B282" s="51"/>
      <c r="C282" s="50"/>
      <c r="D282" s="51"/>
    </row>
    <row r="283" customFormat="false" ht="15.75" hidden="false" customHeight="true" outlineLevel="0" collapsed="false">
      <c r="A283" s="51"/>
      <c r="B283" s="51"/>
      <c r="C283" s="50"/>
      <c r="D283" s="51"/>
    </row>
    <row r="284" customFormat="false" ht="15.75" hidden="false" customHeight="true" outlineLevel="0" collapsed="false">
      <c r="A284" s="51"/>
      <c r="B284" s="51"/>
      <c r="C284" s="50"/>
      <c r="D284" s="51"/>
    </row>
    <row r="285" customFormat="false" ht="15.75" hidden="false" customHeight="true" outlineLevel="0" collapsed="false">
      <c r="A285" s="51"/>
      <c r="B285" s="51"/>
      <c r="C285" s="50"/>
      <c r="D285" s="51"/>
    </row>
    <row r="286" customFormat="false" ht="15.75" hidden="false" customHeight="true" outlineLevel="0" collapsed="false">
      <c r="A286" s="51"/>
      <c r="B286" s="51"/>
      <c r="C286" s="50"/>
      <c r="D286" s="51"/>
    </row>
    <row r="287" customFormat="false" ht="15.75" hidden="false" customHeight="true" outlineLevel="0" collapsed="false">
      <c r="A287" s="51"/>
      <c r="B287" s="51"/>
      <c r="C287" s="50"/>
      <c r="D287" s="51"/>
    </row>
    <row r="288" customFormat="false" ht="15.75" hidden="false" customHeight="true" outlineLevel="0" collapsed="false">
      <c r="A288" s="51"/>
      <c r="B288" s="51"/>
      <c r="C288" s="50"/>
      <c r="D288" s="51"/>
    </row>
    <row r="289" customFormat="false" ht="15.75" hidden="false" customHeight="true" outlineLevel="0" collapsed="false">
      <c r="A289" s="51"/>
      <c r="B289" s="51"/>
      <c r="C289" s="50"/>
      <c r="D289" s="51"/>
    </row>
    <row r="290" customFormat="false" ht="15.75" hidden="false" customHeight="true" outlineLevel="0" collapsed="false">
      <c r="A290" s="51"/>
      <c r="B290" s="51"/>
      <c r="C290" s="50"/>
      <c r="D290" s="51"/>
    </row>
    <row r="291" customFormat="false" ht="15.75" hidden="false" customHeight="true" outlineLevel="0" collapsed="false">
      <c r="A291" s="51"/>
      <c r="B291" s="51"/>
      <c r="C291" s="50"/>
      <c r="D291" s="51"/>
    </row>
    <row r="292" customFormat="false" ht="15.75" hidden="false" customHeight="true" outlineLevel="0" collapsed="false">
      <c r="A292" s="51"/>
      <c r="B292" s="51"/>
      <c r="C292" s="50"/>
      <c r="D292" s="51"/>
    </row>
    <row r="293" customFormat="false" ht="15.75" hidden="false" customHeight="true" outlineLevel="0" collapsed="false">
      <c r="A293" s="51"/>
      <c r="B293" s="51"/>
      <c r="C293" s="50"/>
      <c r="D293" s="51"/>
    </row>
    <row r="294" customFormat="false" ht="15.75" hidden="false" customHeight="true" outlineLevel="0" collapsed="false">
      <c r="A294" s="51"/>
      <c r="B294" s="51"/>
      <c r="C294" s="50"/>
      <c r="D294" s="51"/>
    </row>
    <row r="295" customFormat="false" ht="15.75" hidden="false" customHeight="true" outlineLevel="0" collapsed="false">
      <c r="A295" s="51"/>
      <c r="B295" s="51"/>
      <c r="C295" s="50"/>
      <c r="D295" s="51"/>
    </row>
    <row r="296" customFormat="false" ht="15.75" hidden="false" customHeight="true" outlineLevel="0" collapsed="false">
      <c r="A296" s="51"/>
      <c r="B296" s="51"/>
      <c r="C296" s="50"/>
      <c r="D296" s="51"/>
    </row>
    <row r="297" customFormat="false" ht="15.75" hidden="false" customHeight="true" outlineLevel="0" collapsed="false">
      <c r="A297" s="51"/>
      <c r="B297" s="51"/>
      <c r="C297" s="50"/>
      <c r="D297" s="51"/>
    </row>
    <row r="298" customFormat="false" ht="15.75" hidden="false" customHeight="true" outlineLevel="0" collapsed="false">
      <c r="A298" s="51"/>
      <c r="B298" s="51"/>
      <c r="C298" s="50"/>
      <c r="D298" s="51"/>
    </row>
    <row r="299" customFormat="false" ht="15.75" hidden="false" customHeight="true" outlineLevel="0" collapsed="false">
      <c r="A299" s="51"/>
      <c r="B299" s="51"/>
      <c r="C299" s="50"/>
      <c r="D299" s="51"/>
    </row>
    <row r="300" customFormat="false" ht="15.75" hidden="false" customHeight="true" outlineLevel="0" collapsed="false">
      <c r="A300" s="51"/>
      <c r="B300" s="51"/>
      <c r="C300" s="50"/>
      <c r="D300" s="51"/>
    </row>
    <row r="301" customFormat="false" ht="15.75" hidden="false" customHeight="true" outlineLevel="0" collapsed="false">
      <c r="A301" s="51"/>
      <c r="B301" s="51"/>
      <c r="C301" s="50"/>
      <c r="D301" s="51"/>
    </row>
    <row r="302" customFormat="false" ht="15.75" hidden="false" customHeight="true" outlineLevel="0" collapsed="false">
      <c r="A302" s="51"/>
      <c r="B302" s="51"/>
      <c r="C302" s="50"/>
      <c r="D302" s="51"/>
    </row>
    <row r="303" customFormat="false" ht="15.75" hidden="false" customHeight="true" outlineLevel="0" collapsed="false">
      <c r="A303" s="51"/>
      <c r="B303" s="51"/>
      <c r="C303" s="50"/>
      <c r="D303" s="51"/>
    </row>
    <row r="304" customFormat="false" ht="15.75" hidden="false" customHeight="true" outlineLevel="0" collapsed="false">
      <c r="A304" s="51"/>
      <c r="B304" s="51"/>
      <c r="C304" s="50"/>
      <c r="D304" s="51"/>
    </row>
    <row r="305" customFormat="false" ht="15.75" hidden="false" customHeight="true" outlineLevel="0" collapsed="false">
      <c r="A305" s="51"/>
      <c r="B305" s="51"/>
      <c r="C305" s="50"/>
      <c r="D305" s="51"/>
    </row>
    <row r="306" customFormat="false" ht="15.75" hidden="false" customHeight="true" outlineLevel="0" collapsed="false">
      <c r="A306" s="51"/>
      <c r="B306" s="51"/>
      <c r="C306" s="50"/>
      <c r="D306" s="51"/>
    </row>
    <row r="307" customFormat="false" ht="15.75" hidden="false" customHeight="true" outlineLevel="0" collapsed="false">
      <c r="A307" s="51"/>
      <c r="B307" s="51"/>
      <c r="C307" s="50"/>
      <c r="D307" s="51"/>
    </row>
    <row r="308" customFormat="false" ht="15.75" hidden="false" customHeight="true" outlineLevel="0" collapsed="false">
      <c r="A308" s="51"/>
      <c r="B308" s="51"/>
      <c r="C308" s="50"/>
      <c r="D308" s="51"/>
    </row>
    <row r="309" customFormat="false" ht="15.75" hidden="false" customHeight="true" outlineLevel="0" collapsed="false">
      <c r="A309" s="51"/>
      <c r="B309" s="51"/>
      <c r="C309" s="50"/>
      <c r="D309" s="51"/>
    </row>
    <row r="310" customFormat="false" ht="15.75" hidden="false" customHeight="true" outlineLevel="0" collapsed="false">
      <c r="A310" s="51"/>
      <c r="B310" s="51"/>
      <c r="C310" s="50"/>
      <c r="D310" s="51"/>
    </row>
    <row r="311" customFormat="false" ht="15.75" hidden="false" customHeight="true" outlineLevel="0" collapsed="false">
      <c r="A311" s="51"/>
      <c r="B311" s="51"/>
      <c r="C311" s="50"/>
      <c r="D311" s="51"/>
    </row>
    <row r="312" customFormat="false" ht="15.75" hidden="false" customHeight="true" outlineLevel="0" collapsed="false">
      <c r="A312" s="51"/>
      <c r="B312" s="51"/>
      <c r="C312" s="50"/>
      <c r="D312" s="51"/>
    </row>
    <row r="313" customFormat="false" ht="15.75" hidden="false" customHeight="true" outlineLevel="0" collapsed="false">
      <c r="A313" s="51"/>
      <c r="B313" s="51"/>
      <c r="C313" s="50"/>
      <c r="D313" s="51"/>
    </row>
    <row r="314" customFormat="false" ht="15.75" hidden="false" customHeight="true" outlineLevel="0" collapsed="false">
      <c r="A314" s="51"/>
      <c r="B314" s="51"/>
      <c r="C314" s="50"/>
      <c r="D314" s="51"/>
    </row>
    <row r="315" customFormat="false" ht="15.75" hidden="false" customHeight="true" outlineLevel="0" collapsed="false">
      <c r="A315" s="51"/>
      <c r="B315" s="51"/>
      <c r="C315" s="50"/>
      <c r="D315" s="51"/>
    </row>
    <row r="316" customFormat="false" ht="15.75" hidden="false" customHeight="true" outlineLevel="0" collapsed="false">
      <c r="A316" s="51"/>
      <c r="B316" s="51"/>
      <c r="C316" s="50"/>
      <c r="D316" s="51"/>
    </row>
    <row r="317" customFormat="false" ht="15.75" hidden="false" customHeight="true" outlineLevel="0" collapsed="false">
      <c r="A317" s="51"/>
      <c r="B317" s="51"/>
      <c r="C317" s="50"/>
      <c r="D317" s="51"/>
    </row>
    <row r="318" customFormat="false" ht="15.75" hidden="false" customHeight="true" outlineLevel="0" collapsed="false">
      <c r="A318" s="51"/>
      <c r="B318" s="51"/>
      <c r="C318" s="50"/>
      <c r="D318" s="51"/>
    </row>
    <row r="319" customFormat="false" ht="15.75" hidden="false" customHeight="true" outlineLevel="0" collapsed="false">
      <c r="A319" s="51"/>
      <c r="B319" s="51"/>
      <c r="C319" s="50"/>
      <c r="D319" s="51"/>
    </row>
    <row r="320" customFormat="false" ht="15.75" hidden="false" customHeight="true" outlineLevel="0" collapsed="false">
      <c r="A320" s="51"/>
      <c r="B320" s="51"/>
      <c r="C320" s="50"/>
      <c r="D320" s="51"/>
    </row>
    <row r="321" customFormat="false" ht="15.75" hidden="false" customHeight="true" outlineLevel="0" collapsed="false">
      <c r="A321" s="51"/>
      <c r="B321" s="51"/>
      <c r="C321" s="50"/>
      <c r="D321" s="51"/>
    </row>
    <row r="322" customFormat="false" ht="15.75" hidden="false" customHeight="true" outlineLevel="0" collapsed="false">
      <c r="A322" s="51"/>
      <c r="B322" s="51"/>
      <c r="C322" s="50"/>
      <c r="D322" s="51"/>
    </row>
    <row r="323" customFormat="false" ht="15.75" hidden="false" customHeight="true" outlineLevel="0" collapsed="false">
      <c r="A323" s="51"/>
      <c r="B323" s="51"/>
      <c r="C323" s="50"/>
      <c r="D323" s="51"/>
    </row>
    <row r="324" customFormat="false" ht="15.75" hidden="false" customHeight="true" outlineLevel="0" collapsed="false">
      <c r="A324" s="51"/>
      <c r="B324" s="51"/>
      <c r="C324" s="50"/>
      <c r="D324" s="51"/>
    </row>
    <row r="325" customFormat="false" ht="15.75" hidden="false" customHeight="true" outlineLevel="0" collapsed="false">
      <c r="A325" s="51"/>
      <c r="B325" s="51"/>
      <c r="C325" s="50"/>
      <c r="D325" s="51"/>
    </row>
    <row r="326" customFormat="false" ht="15.75" hidden="false" customHeight="true" outlineLevel="0" collapsed="false">
      <c r="A326" s="51"/>
      <c r="B326" s="51"/>
      <c r="C326" s="50"/>
      <c r="D326" s="51"/>
    </row>
    <row r="327" customFormat="false" ht="15.75" hidden="false" customHeight="true" outlineLevel="0" collapsed="false">
      <c r="A327" s="51"/>
      <c r="B327" s="51"/>
      <c r="C327" s="50"/>
      <c r="D327" s="51"/>
    </row>
    <row r="328" customFormat="false" ht="15.75" hidden="false" customHeight="true" outlineLevel="0" collapsed="false">
      <c r="A328" s="51"/>
      <c r="B328" s="51"/>
      <c r="C328" s="50"/>
      <c r="D328" s="51"/>
    </row>
    <row r="329" customFormat="false" ht="15.75" hidden="false" customHeight="true" outlineLevel="0" collapsed="false">
      <c r="A329" s="51"/>
      <c r="B329" s="51"/>
      <c r="C329" s="50"/>
      <c r="D329" s="51"/>
    </row>
    <row r="330" customFormat="false" ht="15.75" hidden="false" customHeight="true" outlineLevel="0" collapsed="false">
      <c r="A330" s="51"/>
      <c r="B330" s="51"/>
      <c r="C330" s="50"/>
      <c r="D330" s="51"/>
    </row>
    <row r="331" customFormat="false" ht="15.75" hidden="false" customHeight="true" outlineLevel="0" collapsed="false">
      <c r="A331" s="51"/>
      <c r="B331" s="51"/>
      <c r="C331" s="50"/>
      <c r="D331" s="51"/>
    </row>
    <row r="332" customFormat="false" ht="15.75" hidden="false" customHeight="true" outlineLevel="0" collapsed="false">
      <c r="A332" s="51"/>
      <c r="B332" s="51"/>
      <c r="C332" s="50"/>
      <c r="D332" s="51"/>
    </row>
    <row r="333" customFormat="false" ht="15.75" hidden="false" customHeight="true" outlineLevel="0" collapsed="false">
      <c r="A333" s="51"/>
      <c r="B333" s="51"/>
      <c r="C333" s="50"/>
      <c r="D333" s="51"/>
    </row>
    <row r="334" customFormat="false" ht="15.75" hidden="false" customHeight="true" outlineLevel="0" collapsed="false">
      <c r="A334" s="51"/>
      <c r="B334" s="51"/>
      <c r="C334" s="50"/>
      <c r="D334" s="51"/>
    </row>
    <row r="335" customFormat="false" ht="15.75" hidden="false" customHeight="true" outlineLevel="0" collapsed="false">
      <c r="A335" s="51"/>
      <c r="B335" s="51"/>
      <c r="C335" s="50"/>
      <c r="D335" s="51"/>
    </row>
    <row r="336" customFormat="false" ht="15.75" hidden="false" customHeight="true" outlineLevel="0" collapsed="false">
      <c r="A336" s="51"/>
      <c r="B336" s="51"/>
      <c r="C336" s="50"/>
      <c r="D336" s="51"/>
    </row>
    <row r="337" customFormat="false" ht="15.75" hidden="false" customHeight="true" outlineLevel="0" collapsed="false">
      <c r="A337" s="51"/>
      <c r="B337" s="51"/>
      <c r="C337" s="50"/>
      <c r="D337" s="51"/>
    </row>
    <row r="338" customFormat="false" ht="15.75" hidden="false" customHeight="true" outlineLevel="0" collapsed="false">
      <c r="A338" s="51"/>
      <c r="B338" s="51"/>
      <c r="C338" s="50"/>
      <c r="D338" s="51"/>
    </row>
    <row r="339" customFormat="false" ht="15.75" hidden="false" customHeight="true" outlineLevel="0" collapsed="false">
      <c r="A339" s="51"/>
      <c r="B339" s="51"/>
      <c r="C339" s="50"/>
      <c r="D339" s="51"/>
    </row>
    <row r="340" customFormat="false" ht="15.75" hidden="false" customHeight="true" outlineLevel="0" collapsed="false">
      <c r="A340" s="51"/>
      <c r="B340" s="51"/>
      <c r="C340" s="50"/>
      <c r="D340" s="51"/>
    </row>
    <row r="341" customFormat="false" ht="15.75" hidden="false" customHeight="true" outlineLevel="0" collapsed="false">
      <c r="A341" s="51"/>
      <c r="B341" s="51"/>
      <c r="C341" s="50"/>
      <c r="D341" s="51"/>
    </row>
    <row r="342" customFormat="false" ht="15.75" hidden="false" customHeight="true" outlineLevel="0" collapsed="false">
      <c r="A342" s="51"/>
      <c r="B342" s="51"/>
      <c r="C342" s="50"/>
      <c r="D342" s="51"/>
    </row>
    <row r="343" customFormat="false" ht="15.75" hidden="false" customHeight="true" outlineLevel="0" collapsed="false">
      <c r="A343" s="51"/>
      <c r="B343" s="51"/>
      <c r="C343" s="50"/>
      <c r="D343" s="51"/>
    </row>
    <row r="344" customFormat="false" ht="15.75" hidden="false" customHeight="true" outlineLevel="0" collapsed="false">
      <c r="A344" s="51"/>
      <c r="B344" s="51"/>
      <c r="C344" s="50"/>
      <c r="D344" s="51"/>
    </row>
    <row r="345" customFormat="false" ht="15.75" hidden="false" customHeight="true" outlineLevel="0" collapsed="false">
      <c r="A345" s="51"/>
      <c r="B345" s="51"/>
      <c r="C345" s="50"/>
      <c r="D345" s="51"/>
    </row>
    <row r="346" customFormat="false" ht="15.75" hidden="false" customHeight="true" outlineLevel="0" collapsed="false">
      <c r="A346" s="51"/>
      <c r="B346" s="51"/>
      <c r="C346" s="50"/>
      <c r="D346" s="51"/>
    </row>
    <row r="347" customFormat="false" ht="15.75" hidden="false" customHeight="true" outlineLevel="0" collapsed="false">
      <c r="A347" s="51"/>
      <c r="B347" s="51"/>
      <c r="C347" s="50"/>
      <c r="D347" s="51"/>
    </row>
    <row r="348" customFormat="false" ht="15.75" hidden="false" customHeight="true" outlineLevel="0" collapsed="false">
      <c r="A348" s="51"/>
      <c r="B348" s="51"/>
      <c r="C348" s="50"/>
      <c r="D348" s="51"/>
    </row>
    <row r="349" customFormat="false" ht="15.75" hidden="false" customHeight="true" outlineLevel="0" collapsed="false">
      <c r="A349" s="51"/>
      <c r="B349" s="51"/>
      <c r="C349" s="50"/>
      <c r="D349" s="51"/>
    </row>
    <row r="350" customFormat="false" ht="15.75" hidden="false" customHeight="true" outlineLevel="0" collapsed="false">
      <c r="A350" s="51"/>
      <c r="B350" s="51"/>
      <c r="C350" s="50"/>
      <c r="D350" s="51"/>
    </row>
    <row r="351" customFormat="false" ht="15.75" hidden="false" customHeight="true" outlineLevel="0" collapsed="false">
      <c r="A351" s="51"/>
      <c r="B351" s="51"/>
      <c r="C351" s="50"/>
      <c r="D351" s="51"/>
    </row>
    <row r="352" customFormat="false" ht="15.75" hidden="false" customHeight="true" outlineLevel="0" collapsed="false">
      <c r="A352" s="51"/>
      <c r="B352" s="51"/>
      <c r="C352" s="50"/>
      <c r="D352" s="51"/>
    </row>
    <row r="353" customFormat="false" ht="15.75" hidden="false" customHeight="true" outlineLevel="0" collapsed="false">
      <c r="A353" s="51"/>
      <c r="B353" s="51"/>
      <c r="C353" s="50"/>
      <c r="D353" s="51"/>
    </row>
    <row r="354" customFormat="false" ht="15.75" hidden="false" customHeight="true" outlineLevel="0" collapsed="false">
      <c r="A354" s="51"/>
      <c r="B354" s="51"/>
      <c r="C354" s="50"/>
      <c r="D354" s="51"/>
    </row>
    <row r="355" customFormat="false" ht="15.75" hidden="false" customHeight="true" outlineLevel="0" collapsed="false">
      <c r="A355" s="51"/>
      <c r="B355" s="51"/>
      <c r="C355" s="50"/>
      <c r="D355" s="51"/>
    </row>
    <row r="356" customFormat="false" ht="15.75" hidden="false" customHeight="true" outlineLevel="0" collapsed="false">
      <c r="A356" s="51"/>
      <c r="B356" s="51"/>
      <c r="C356" s="50"/>
      <c r="D356" s="51"/>
    </row>
    <row r="357" customFormat="false" ht="15.75" hidden="false" customHeight="true" outlineLevel="0" collapsed="false">
      <c r="A357" s="51"/>
      <c r="B357" s="51"/>
      <c r="C357" s="50"/>
      <c r="D357" s="51"/>
    </row>
    <row r="358" customFormat="false" ht="15.75" hidden="false" customHeight="true" outlineLevel="0" collapsed="false">
      <c r="A358" s="51"/>
      <c r="B358" s="51"/>
      <c r="C358" s="50"/>
      <c r="D358" s="51"/>
    </row>
    <row r="359" customFormat="false" ht="15.75" hidden="false" customHeight="true" outlineLevel="0" collapsed="false">
      <c r="A359" s="51"/>
      <c r="B359" s="51"/>
      <c r="C359" s="50"/>
      <c r="D359" s="51"/>
    </row>
    <row r="360" customFormat="false" ht="15.75" hidden="false" customHeight="true" outlineLevel="0" collapsed="false">
      <c r="A360" s="51"/>
      <c r="B360" s="51"/>
      <c r="C360" s="50"/>
      <c r="D360" s="51"/>
    </row>
    <row r="361" customFormat="false" ht="15.75" hidden="false" customHeight="true" outlineLevel="0" collapsed="false">
      <c r="A361" s="51"/>
      <c r="B361" s="51"/>
      <c r="C361" s="50"/>
      <c r="D361" s="51"/>
    </row>
    <row r="362" customFormat="false" ht="15.75" hidden="false" customHeight="true" outlineLevel="0" collapsed="false">
      <c r="A362" s="51"/>
      <c r="B362" s="51"/>
      <c r="C362" s="50"/>
      <c r="D362" s="51"/>
    </row>
    <row r="363" customFormat="false" ht="15.75" hidden="false" customHeight="true" outlineLevel="0" collapsed="false">
      <c r="A363" s="51"/>
      <c r="B363" s="51"/>
      <c r="C363" s="50"/>
      <c r="D363" s="51"/>
    </row>
    <row r="364" customFormat="false" ht="15.75" hidden="false" customHeight="true" outlineLevel="0" collapsed="false">
      <c r="A364" s="51"/>
      <c r="B364" s="51"/>
      <c r="C364" s="50"/>
      <c r="D364" s="51"/>
    </row>
    <row r="365" customFormat="false" ht="15.75" hidden="false" customHeight="true" outlineLevel="0" collapsed="false">
      <c r="A365" s="51"/>
      <c r="B365" s="51"/>
      <c r="C365" s="50"/>
      <c r="D365" s="51"/>
    </row>
    <row r="366" customFormat="false" ht="15.75" hidden="false" customHeight="true" outlineLevel="0" collapsed="false">
      <c r="A366" s="51"/>
      <c r="B366" s="51"/>
      <c r="C366" s="50"/>
      <c r="D366" s="51"/>
    </row>
    <row r="367" customFormat="false" ht="15.75" hidden="false" customHeight="true" outlineLevel="0" collapsed="false">
      <c r="A367" s="51"/>
      <c r="B367" s="51"/>
      <c r="C367" s="50"/>
      <c r="D367" s="51"/>
    </row>
    <row r="368" customFormat="false" ht="15.75" hidden="false" customHeight="true" outlineLevel="0" collapsed="false">
      <c r="A368" s="51"/>
      <c r="B368" s="51"/>
      <c r="C368" s="50"/>
      <c r="D368" s="51"/>
    </row>
    <row r="369" customFormat="false" ht="15.75" hidden="false" customHeight="true" outlineLevel="0" collapsed="false">
      <c r="A369" s="51"/>
      <c r="B369" s="51"/>
      <c r="C369" s="50"/>
      <c r="D369" s="51"/>
    </row>
    <row r="370" customFormat="false" ht="15.75" hidden="false" customHeight="true" outlineLevel="0" collapsed="false">
      <c r="A370" s="51"/>
      <c r="B370" s="51"/>
      <c r="C370" s="50"/>
      <c r="D370" s="51"/>
    </row>
    <row r="371" customFormat="false" ht="15.75" hidden="false" customHeight="true" outlineLevel="0" collapsed="false">
      <c r="A371" s="51"/>
      <c r="B371" s="51"/>
      <c r="C371" s="50"/>
      <c r="D371" s="51"/>
    </row>
    <row r="372" customFormat="false" ht="15.75" hidden="false" customHeight="true" outlineLevel="0" collapsed="false">
      <c r="A372" s="51"/>
      <c r="B372" s="51"/>
      <c r="C372" s="50"/>
      <c r="D372" s="51"/>
    </row>
    <row r="373" customFormat="false" ht="15.75" hidden="false" customHeight="true" outlineLevel="0" collapsed="false">
      <c r="A373" s="51"/>
      <c r="B373" s="51"/>
      <c r="C373" s="50"/>
      <c r="D373" s="51"/>
    </row>
    <row r="374" customFormat="false" ht="15.75" hidden="false" customHeight="true" outlineLevel="0" collapsed="false">
      <c r="A374" s="51"/>
      <c r="B374" s="51"/>
      <c r="C374" s="50"/>
      <c r="D374" s="51"/>
    </row>
    <row r="375" customFormat="false" ht="15.75" hidden="false" customHeight="true" outlineLevel="0" collapsed="false">
      <c r="A375" s="51"/>
      <c r="B375" s="51"/>
      <c r="C375" s="50"/>
      <c r="D375" s="51"/>
    </row>
    <row r="376" customFormat="false" ht="15.75" hidden="false" customHeight="true" outlineLevel="0" collapsed="false">
      <c r="A376" s="51"/>
      <c r="B376" s="51"/>
      <c r="C376" s="50"/>
      <c r="D376" s="51"/>
    </row>
    <row r="377" customFormat="false" ht="15.75" hidden="false" customHeight="true" outlineLevel="0" collapsed="false">
      <c r="A377" s="51"/>
      <c r="B377" s="51"/>
      <c r="C377" s="50"/>
      <c r="D377" s="51"/>
    </row>
    <row r="378" customFormat="false" ht="15.75" hidden="false" customHeight="true" outlineLevel="0" collapsed="false">
      <c r="A378" s="51"/>
      <c r="B378" s="51"/>
      <c r="C378" s="50"/>
      <c r="D378" s="51"/>
    </row>
    <row r="379" customFormat="false" ht="15.75" hidden="false" customHeight="true" outlineLevel="0" collapsed="false">
      <c r="A379" s="51"/>
      <c r="B379" s="51"/>
      <c r="C379" s="50"/>
      <c r="D379" s="51"/>
    </row>
    <row r="380" customFormat="false" ht="15.75" hidden="false" customHeight="true" outlineLevel="0" collapsed="false">
      <c r="A380" s="51"/>
      <c r="B380" s="51"/>
      <c r="C380" s="50"/>
      <c r="D380" s="51"/>
    </row>
    <row r="381" customFormat="false" ht="15.75" hidden="false" customHeight="true" outlineLevel="0" collapsed="false">
      <c r="A381" s="51"/>
      <c r="B381" s="51"/>
      <c r="C381" s="50"/>
      <c r="D381" s="51"/>
    </row>
    <row r="382" customFormat="false" ht="15.75" hidden="false" customHeight="true" outlineLevel="0" collapsed="false">
      <c r="A382" s="51"/>
      <c r="B382" s="51"/>
      <c r="C382" s="50"/>
      <c r="D382" s="51"/>
    </row>
    <row r="383" customFormat="false" ht="15.75" hidden="false" customHeight="true" outlineLevel="0" collapsed="false">
      <c r="A383" s="51"/>
      <c r="B383" s="51"/>
      <c r="C383" s="50"/>
      <c r="D383" s="51"/>
    </row>
    <row r="384" customFormat="false" ht="15.75" hidden="false" customHeight="true" outlineLevel="0" collapsed="false">
      <c r="A384" s="51"/>
      <c r="B384" s="51"/>
      <c r="C384" s="50"/>
      <c r="D384" s="51"/>
    </row>
    <row r="385" customFormat="false" ht="15.75" hidden="false" customHeight="true" outlineLevel="0" collapsed="false">
      <c r="A385" s="51"/>
      <c r="B385" s="51"/>
      <c r="C385" s="50"/>
      <c r="D385" s="51"/>
    </row>
    <row r="386" customFormat="false" ht="15.75" hidden="false" customHeight="true" outlineLevel="0" collapsed="false">
      <c r="A386" s="51"/>
      <c r="B386" s="51"/>
      <c r="C386" s="50"/>
      <c r="D386" s="51"/>
    </row>
    <row r="387" customFormat="false" ht="15.75" hidden="false" customHeight="true" outlineLevel="0" collapsed="false">
      <c r="A387" s="51"/>
      <c r="B387" s="51"/>
      <c r="C387" s="50"/>
      <c r="D387" s="51"/>
    </row>
    <row r="388" customFormat="false" ht="15.75" hidden="false" customHeight="true" outlineLevel="0" collapsed="false">
      <c r="A388" s="51"/>
      <c r="B388" s="51"/>
      <c r="C388" s="50"/>
      <c r="D388" s="51"/>
    </row>
    <row r="389" customFormat="false" ht="15.75" hidden="false" customHeight="true" outlineLevel="0" collapsed="false">
      <c r="A389" s="51"/>
      <c r="B389" s="51"/>
      <c r="C389" s="50"/>
      <c r="D389" s="51"/>
    </row>
    <row r="390" customFormat="false" ht="15.75" hidden="false" customHeight="true" outlineLevel="0" collapsed="false">
      <c r="A390" s="51"/>
      <c r="B390" s="51"/>
      <c r="C390" s="50"/>
      <c r="D390" s="51"/>
    </row>
    <row r="391" customFormat="false" ht="15.75" hidden="false" customHeight="true" outlineLevel="0" collapsed="false">
      <c r="A391" s="51"/>
      <c r="B391" s="51"/>
      <c r="C391" s="50"/>
      <c r="D391" s="51"/>
    </row>
    <row r="392" customFormat="false" ht="15.75" hidden="false" customHeight="true" outlineLevel="0" collapsed="false">
      <c r="A392" s="51"/>
      <c r="B392" s="51"/>
      <c r="C392" s="50"/>
      <c r="D392" s="51"/>
    </row>
    <row r="393" customFormat="false" ht="15.75" hidden="false" customHeight="true" outlineLevel="0" collapsed="false">
      <c r="A393" s="51"/>
      <c r="B393" s="51"/>
      <c r="C393" s="50"/>
      <c r="D393" s="51"/>
    </row>
    <row r="394" customFormat="false" ht="15.75" hidden="false" customHeight="true" outlineLevel="0" collapsed="false">
      <c r="A394" s="51"/>
      <c r="B394" s="51"/>
      <c r="C394" s="50"/>
      <c r="D394" s="51"/>
    </row>
    <row r="395" customFormat="false" ht="15.75" hidden="false" customHeight="true" outlineLevel="0" collapsed="false">
      <c r="A395" s="51"/>
      <c r="B395" s="51"/>
      <c r="C395" s="50"/>
      <c r="D395" s="51"/>
    </row>
    <row r="396" customFormat="false" ht="15.75" hidden="false" customHeight="true" outlineLevel="0" collapsed="false">
      <c r="A396" s="51"/>
      <c r="B396" s="51"/>
      <c r="C396" s="50"/>
      <c r="D396" s="51"/>
    </row>
    <row r="397" customFormat="false" ht="15.75" hidden="false" customHeight="true" outlineLevel="0" collapsed="false">
      <c r="A397" s="51"/>
      <c r="B397" s="51"/>
      <c r="C397" s="50"/>
      <c r="D397" s="51"/>
    </row>
    <row r="398" customFormat="false" ht="15.75" hidden="false" customHeight="true" outlineLevel="0" collapsed="false">
      <c r="A398" s="51"/>
      <c r="B398" s="51"/>
      <c r="C398" s="50"/>
      <c r="D398" s="51"/>
    </row>
    <row r="399" customFormat="false" ht="15.75" hidden="false" customHeight="true" outlineLevel="0" collapsed="false">
      <c r="A399" s="51"/>
      <c r="B399" s="51"/>
      <c r="C399" s="50"/>
      <c r="D399" s="51"/>
    </row>
    <row r="400" customFormat="false" ht="15.75" hidden="false" customHeight="true" outlineLevel="0" collapsed="false">
      <c r="A400" s="51"/>
      <c r="B400" s="51"/>
      <c r="C400" s="50"/>
      <c r="D400" s="51"/>
    </row>
    <row r="401" customFormat="false" ht="15.75" hidden="false" customHeight="true" outlineLevel="0" collapsed="false">
      <c r="A401" s="51"/>
      <c r="B401" s="51"/>
      <c r="C401" s="50"/>
      <c r="D401" s="51"/>
    </row>
    <row r="402" customFormat="false" ht="15.75" hidden="false" customHeight="true" outlineLevel="0" collapsed="false">
      <c r="A402" s="51"/>
      <c r="B402" s="51"/>
      <c r="C402" s="50"/>
      <c r="D402" s="51"/>
    </row>
    <row r="403" customFormat="false" ht="15.75" hidden="false" customHeight="true" outlineLevel="0" collapsed="false">
      <c r="A403" s="51"/>
      <c r="B403" s="51"/>
      <c r="C403" s="50"/>
      <c r="D403" s="51"/>
    </row>
    <row r="404" customFormat="false" ht="15.75" hidden="false" customHeight="true" outlineLevel="0" collapsed="false">
      <c r="A404" s="51"/>
      <c r="B404" s="51"/>
      <c r="C404" s="50"/>
      <c r="D404" s="51"/>
    </row>
    <row r="405" customFormat="false" ht="15.75" hidden="false" customHeight="true" outlineLevel="0" collapsed="false">
      <c r="A405" s="51"/>
      <c r="B405" s="51"/>
      <c r="C405" s="50"/>
      <c r="D405" s="51"/>
    </row>
    <row r="406" customFormat="false" ht="15.75" hidden="false" customHeight="true" outlineLevel="0" collapsed="false">
      <c r="A406" s="51"/>
      <c r="B406" s="51"/>
      <c r="C406" s="50"/>
      <c r="D406" s="51"/>
    </row>
    <row r="407" customFormat="false" ht="15.75" hidden="false" customHeight="true" outlineLevel="0" collapsed="false">
      <c r="A407" s="51"/>
      <c r="B407" s="51"/>
      <c r="C407" s="50"/>
      <c r="D407" s="51"/>
    </row>
    <row r="408" customFormat="false" ht="15.75" hidden="false" customHeight="true" outlineLevel="0" collapsed="false">
      <c r="A408" s="51"/>
      <c r="B408" s="51"/>
      <c r="C408" s="50"/>
      <c r="D408" s="51"/>
    </row>
    <row r="409" customFormat="false" ht="15.75" hidden="false" customHeight="true" outlineLevel="0" collapsed="false">
      <c r="A409" s="51"/>
      <c r="B409" s="51"/>
      <c r="C409" s="50"/>
      <c r="D409" s="51"/>
    </row>
    <row r="410" customFormat="false" ht="15.75" hidden="false" customHeight="true" outlineLevel="0" collapsed="false">
      <c r="A410" s="51"/>
      <c r="B410" s="51"/>
      <c r="C410" s="50"/>
      <c r="D410" s="51"/>
    </row>
    <row r="411" customFormat="false" ht="15.75" hidden="false" customHeight="true" outlineLevel="0" collapsed="false">
      <c r="A411" s="51"/>
      <c r="B411" s="51"/>
      <c r="C411" s="50"/>
      <c r="D411" s="51"/>
    </row>
    <row r="412" customFormat="false" ht="15.75" hidden="false" customHeight="true" outlineLevel="0" collapsed="false">
      <c r="A412" s="51"/>
      <c r="B412" s="51"/>
      <c r="C412" s="50"/>
      <c r="D412" s="51"/>
    </row>
    <row r="413" customFormat="false" ht="15.75" hidden="false" customHeight="true" outlineLevel="0" collapsed="false">
      <c r="A413" s="51"/>
      <c r="B413" s="51"/>
      <c r="C413" s="50"/>
      <c r="D413" s="51"/>
    </row>
    <row r="414" customFormat="false" ht="15.75" hidden="false" customHeight="true" outlineLevel="0" collapsed="false">
      <c r="A414" s="51"/>
      <c r="B414" s="51"/>
      <c r="C414" s="50"/>
      <c r="D414" s="51"/>
    </row>
    <row r="415" customFormat="false" ht="15.75" hidden="false" customHeight="true" outlineLevel="0" collapsed="false">
      <c r="A415" s="51"/>
      <c r="B415" s="51"/>
      <c r="C415" s="50"/>
      <c r="D415" s="51"/>
    </row>
    <row r="416" customFormat="false" ht="15.75" hidden="false" customHeight="true" outlineLevel="0" collapsed="false">
      <c r="A416" s="51"/>
      <c r="B416" s="51"/>
      <c r="C416" s="50"/>
      <c r="D416" s="51"/>
    </row>
    <row r="417" customFormat="false" ht="15.75" hidden="false" customHeight="true" outlineLevel="0" collapsed="false">
      <c r="A417" s="51"/>
      <c r="B417" s="51"/>
      <c r="C417" s="50"/>
      <c r="D417" s="51"/>
    </row>
    <row r="418" customFormat="false" ht="15.75" hidden="false" customHeight="true" outlineLevel="0" collapsed="false">
      <c r="A418" s="51"/>
      <c r="B418" s="51"/>
      <c r="C418" s="50"/>
      <c r="D418" s="51"/>
    </row>
    <row r="419" customFormat="false" ht="15.75" hidden="false" customHeight="true" outlineLevel="0" collapsed="false">
      <c r="A419" s="51"/>
      <c r="B419" s="51"/>
      <c r="C419" s="50"/>
      <c r="D419" s="51"/>
    </row>
    <row r="420" customFormat="false" ht="15.75" hidden="false" customHeight="true" outlineLevel="0" collapsed="false">
      <c r="A420" s="51"/>
      <c r="B420" s="51"/>
      <c r="C420" s="50"/>
      <c r="D420" s="51"/>
    </row>
    <row r="421" customFormat="false" ht="15.75" hidden="false" customHeight="true" outlineLevel="0" collapsed="false">
      <c r="A421" s="51"/>
      <c r="B421" s="51"/>
      <c r="C421" s="50"/>
      <c r="D421" s="51"/>
    </row>
    <row r="422" customFormat="false" ht="15.75" hidden="false" customHeight="true" outlineLevel="0" collapsed="false">
      <c r="A422" s="51"/>
      <c r="B422" s="51"/>
      <c r="C422" s="50"/>
      <c r="D422" s="51"/>
    </row>
    <row r="423" customFormat="false" ht="15.75" hidden="false" customHeight="true" outlineLevel="0" collapsed="false">
      <c r="A423" s="51"/>
      <c r="B423" s="51"/>
      <c r="C423" s="50"/>
      <c r="D423" s="51"/>
    </row>
    <row r="424" customFormat="false" ht="15.75" hidden="false" customHeight="true" outlineLevel="0" collapsed="false">
      <c r="A424" s="51"/>
      <c r="B424" s="51"/>
      <c r="C424" s="50"/>
      <c r="D424" s="51"/>
    </row>
    <row r="425" customFormat="false" ht="15.75" hidden="false" customHeight="true" outlineLevel="0" collapsed="false">
      <c r="A425" s="51"/>
      <c r="B425" s="51"/>
      <c r="C425" s="50"/>
      <c r="D425" s="51"/>
    </row>
    <row r="426" customFormat="false" ht="15.75" hidden="false" customHeight="true" outlineLevel="0" collapsed="false">
      <c r="A426" s="51"/>
      <c r="B426" s="51"/>
      <c r="C426" s="50"/>
      <c r="D426" s="51"/>
    </row>
    <row r="427" customFormat="false" ht="15.75" hidden="false" customHeight="true" outlineLevel="0" collapsed="false">
      <c r="A427" s="51"/>
      <c r="B427" s="51"/>
      <c r="C427" s="50"/>
      <c r="D427" s="51"/>
    </row>
    <row r="428" customFormat="false" ht="15.75" hidden="false" customHeight="true" outlineLevel="0" collapsed="false">
      <c r="A428" s="51"/>
      <c r="B428" s="51"/>
      <c r="C428" s="50"/>
      <c r="D428" s="51"/>
    </row>
    <row r="429" customFormat="false" ht="15.75" hidden="false" customHeight="true" outlineLevel="0" collapsed="false">
      <c r="A429" s="51"/>
      <c r="B429" s="51"/>
      <c r="C429" s="50"/>
      <c r="D429" s="51"/>
    </row>
    <row r="430" customFormat="false" ht="15.75" hidden="false" customHeight="true" outlineLevel="0" collapsed="false">
      <c r="A430" s="51"/>
      <c r="B430" s="51"/>
      <c r="C430" s="50"/>
      <c r="D430" s="51"/>
    </row>
    <row r="431" customFormat="false" ht="15.75" hidden="false" customHeight="true" outlineLevel="0" collapsed="false">
      <c r="A431" s="51"/>
      <c r="B431" s="51"/>
      <c r="C431" s="50"/>
      <c r="D431" s="51"/>
    </row>
    <row r="432" customFormat="false" ht="15.75" hidden="false" customHeight="true" outlineLevel="0" collapsed="false">
      <c r="A432" s="51"/>
      <c r="B432" s="51"/>
      <c r="C432" s="50"/>
      <c r="D432" s="51"/>
    </row>
    <row r="433" customFormat="false" ht="15.75" hidden="false" customHeight="true" outlineLevel="0" collapsed="false">
      <c r="A433" s="51"/>
      <c r="B433" s="51"/>
      <c r="C433" s="50"/>
      <c r="D433" s="51"/>
    </row>
    <row r="434" customFormat="false" ht="15.75" hidden="false" customHeight="true" outlineLevel="0" collapsed="false">
      <c r="A434" s="51"/>
      <c r="B434" s="51"/>
      <c r="C434" s="50"/>
      <c r="D434" s="51"/>
    </row>
    <row r="435" customFormat="false" ht="15.75" hidden="false" customHeight="true" outlineLevel="0" collapsed="false">
      <c r="A435" s="51"/>
      <c r="B435" s="51"/>
      <c r="C435" s="50"/>
      <c r="D435" s="51"/>
    </row>
    <row r="436" customFormat="false" ht="15.75" hidden="false" customHeight="true" outlineLevel="0" collapsed="false">
      <c r="A436" s="51"/>
      <c r="B436" s="51"/>
      <c r="C436" s="50"/>
      <c r="D436" s="51"/>
    </row>
    <row r="437" customFormat="false" ht="15.75" hidden="false" customHeight="true" outlineLevel="0" collapsed="false">
      <c r="A437" s="51"/>
      <c r="B437" s="51"/>
      <c r="C437" s="50"/>
      <c r="D437" s="51"/>
    </row>
    <row r="438" customFormat="false" ht="15.75" hidden="false" customHeight="true" outlineLevel="0" collapsed="false">
      <c r="A438" s="51"/>
      <c r="B438" s="51"/>
      <c r="C438" s="50"/>
      <c r="D438" s="51"/>
    </row>
    <row r="439" customFormat="false" ht="15.75" hidden="false" customHeight="true" outlineLevel="0" collapsed="false">
      <c r="A439" s="51"/>
      <c r="B439" s="51"/>
      <c r="C439" s="50"/>
      <c r="D439" s="51"/>
    </row>
    <row r="440" customFormat="false" ht="15.75" hidden="false" customHeight="true" outlineLevel="0" collapsed="false">
      <c r="A440" s="51"/>
      <c r="B440" s="51"/>
      <c r="C440" s="50"/>
      <c r="D440" s="51"/>
    </row>
    <row r="441" customFormat="false" ht="15.75" hidden="false" customHeight="true" outlineLevel="0" collapsed="false">
      <c r="A441" s="51"/>
      <c r="B441" s="51"/>
      <c r="C441" s="50"/>
      <c r="D441" s="51"/>
    </row>
    <row r="442" customFormat="false" ht="15.75" hidden="false" customHeight="true" outlineLevel="0" collapsed="false">
      <c r="A442" s="51"/>
      <c r="B442" s="51"/>
      <c r="C442" s="50"/>
      <c r="D442" s="51"/>
    </row>
    <row r="443" customFormat="false" ht="15.75" hidden="false" customHeight="true" outlineLevel="0" collapsed="false">
      <c r="A443" s="51"/>
      <c r="B443" s="51"/>
      <c r="C443" s="50"/>
      <c r="D443" s="51"/>
    </row>
    <row r="444" customFormat="false" ht="15.75" hidden="false" customHeight="true" outlineLevel="0" collapsed="false">
      <c r="A444" s="51"/>
      <c r="B444" s="51"/>
      <c r="C444" s="50"/>
      <c r="D444" s="51"/>
    </row>
    <row r="445" customFormat="false" ht="15.75" hidden="false" customHeight="true" outlineLevel="0" collapsed="false">
      <c r="A445" s="51"/>
      <c r="B445" s="51"/>
      <c r="C445" s="50"/>
      <c r="D445" s="51"/>
    </row>
    <row r="446" customFormat="false" ht="15.75" hidden="false" customHeight="true" outlineLevel="0" collapsed="false">
      <c r="A446" s="51"/>
      <c r="B446" s="51"/>
      <c r="C446" s="50"/>
      <c r="D446" s="51"/>
    </row>
    <row r="447" customFormat="false" ht="15.75" hidden="false" customHeight="true" outlineLevel="0" collapsed="false">
      <c r="A447" s="51"/>
      <c r="B447" s="51"/>
      <c r="C447" s="50"/>
      <c r="D447" s="51"/>
    </row>
    <row r="448" customFormat="false" ht="15.75" hidden="false" customHeight="true" outlineLevel="0" collapsed="false">
      <c r="A448" s="51"/>
      <c r="B448" s="51"/>
      <c r="C448" s="50"/>
      <c r="D448" s="51"/>
    </row>
    <row r="449" customFormat="false" ht="15.75" hidden="false" customHeight="true" outlineLevel="0" collapsed="false">
      <c r="A449" s="51"/>
      <c r="B449" s="51"/>
      <c r="C449" s="50"/>
      <c r="D449" s="51"/>
    </row>
    <row r="450" customFormat="false" ht="15.75" hidden="false" customHeight="true" outlineLevel="0" collapsed="false">
      <c r="A450" s="51"/>
      <c r="B450" s="51"/>
      <c r="C450" s="50"/>
      <c r="D450" s="51"/>
    </row>
    <row r="451" customFormat="false" ht="15.75" hidden="false" customHeight="true" outlineLevel="0" collapsed="false">
      <c r="A451" s="51"/>
      <c r="B451" s="51"/>
      <c r="C451" s="50"/>
      <c r="D451" s="51"/>
    </row>
    <row r="452" customFormat="false" ht="15.75" hidden="false" customHeight="true" outlineLevel="0" collapsed="false">
      <c r="A452" s="51"/>
      <c r="B452" s="51"/>
      <c r="C452" s="50"/>
      <c r="D452" s="51"/>
    </row>
    <row r="453" customFormat="false" ht="15.75" hidden="false" customHeight="true" outlineLevel="0" collapsed="false">
      <c r="A453" s="51"/>
      <c r="B453" s="51"/>
      <c r="C453" s="50"/>
      <c r="D453" s="51"/>
    </row>
    <row r="454" customFormat="false" ht="15.75" hidden="false" customHeight="true" outlineLevel="0" collapsed="false">
      <c r="A454" s="51"/>
      <c r="B454" s="51"/>
      <c r="C454" s="50"/>
      <c r="D454" s="51"/>
    </row>
    <row r="455" customFormat="false" ht="15.75" hidden="false" customHeight="true" outlineLevel="0" collapsed="false">
      <c r="A455" s="51"/>
      <c r="B455" s="51"/>
      <c r="C455" s="50"/>
      <c r="D455" s="51"/>
    </row>
    <row r="456" customFormat="false" ht="15.75" hidden="false" customHeight="true" outlineLevel="0" collapsed="false">
      <c r="A456" s="51"/>
      <c r="B456" s="51"/>
      <c r="C456" s="50"/>
      <c r="D456" s="51"/>
    </row>
    <row r="457" customFormat="false" ht="15.75" hidden="false" customHeight="true" outlineLevel="0" collapsed="false">
      <c r="A457" s="51"/>
      <c r="B457" s="51"/>
      <c r="C457" s="50"/>
      <c r="D457" s="51"/>
    </row>
    <row r="458" customFormat="false" ht="15.75" hidden="false" customHeight="true" outlineLevel="0" collapsed="false">
      <c r="A458" s="51"/>
      <c r="B458" s="51"/>
      <c r="C458" s="50"/>
      <c r="D458" s="51"/>
    </row>
    <row r="459" customFormat="false" ht="15.75" hidden="false" customHeight="true" outlineLevel="0" collapsed="false">
      <c r="A459" s="51"/>
      <c r="B459" s="51"/>
      <c r="C459" s="50"/>
      <c r="D459" s="51"/>
    </row>
    <row r="460" customFormat="false" ht="15.75" hidden="false" customHeight="true" outlineLevel="0" collapsed="false">
      <c r="A460" s="51"/>
      <c r="B460" s="51"/>
      <c r="C460" s="50"/>
      <c r="D460" s="51"/>
    </row>
    <row r="461" customFormat="false" ht="15.75" hidden="false" customHeight="true" outlineLevel="0" collapsed="false">
      <c r="A461" s="51"/>
      <c r="B461" s="51"/>
      <c r="C461" s="50"/>
      <c r="D461" s="51"/>
    </row>
    <row r="462" customFormat="false" ht="15.75" hidden="false" customHeight="true" outlineLevel="0" collapsed="false">
      <c r="A462" s="51"/>
      <c r="B462" s="51"/>
      <c r="C462" s="50"/>
      <c r="D462" s="51"/>
    </row>
    <row r="463" customFormat="false" ht="15.75" hidden="false" customHeight="true" outlineLevel="0" collapsed="false">
      <c r="A463" s="51"/>
      <c r="B463" s="51"/>
      <c r="C463" s="50"/>
      <c r="D463" s="51"/>
    </row>
    <row r="464" customFormat="false" ht="15.75" hidden="false" customHeight="true" outlineLevel="0" collapsed="false">
      <c r="A464" s="51"/>
      <c r="B464" s="51"/>
      <c r="C464" s="50"/>
      <c r="D464" s="51"/>
    </row>
    <row r="465" customFormat="false" ht="15.75" hidden="false" customHeight="true" outlineLevel="0" collapsed="false">
      <c r="A465" s="51"/>
      <c r="B465" s="51"/>
      <c r="C465" s="50"/>
      <c r="D465" s="51"/>
    </row>
    <row r="466" customFormat="false" ht="15.75" hidden="false" customHeight="true" outlineLevel="0" collapsed="false">
      <c r="A466" s="51"/>
      <c r="B466" s="51"/>
      <c r="C466" s="50"/>
      <c r="D466" s="51"/>
    </row>
    <row r="467" customFormat="false" ht="15.75" hidden="false" customHeight="true" outlineLevel="0" collapsed="false">
      <c r="A467" s="51"/>
      <c r="B467" s="51"/>
      <c r="C467" s="50"/>
      <c r="D467" s="51"/>
    </row>
    <row r="468" customFormat="false" ht="15.75" hidden="false" customHeight="true" outlineLevel="0" collapsed="false">
      <c r="A468" s="51"/>
      <c r="B468" s="51"/>
      <c r="C468" s="50"/>
      <c r="D468" s="51"/>
    </row>
    <row r="469" customFormat="false" ht="15.75" hidden="false" customHeight="true" outlineLevel="0" collapsed="false">
      <c r="A469" s="51"/>
      <c r="B469" s="51"/>
      <c r="C469" s="50"/>
      <c r="D469" s="51"/>
    </row>
    <row r="470" customFormat="false" ht="15.75" hidden="false" customHeight="true" outlineLevel="0" collapsed="false">
      <c r="A470" s="51"/>
      <c r="B470" s="51"/>
      <c r="C470" s="50"/>
      <c r="D470" s="51"/>
    </row>
    <row r="471" customFormat="false" ht="15.75" hidden="false" customHeight="true" outlineLevel="0" collapsed="false">
      <c r="A471" s="51"/>
      <c r="B471" s="51"/>
      <c r="C471" s="50"/>
      <c r="D471" s="51"/>
    </row>
    <row r="472" customFormat="false" ht="15.75" hidden="false" customHeight="true" outlineLevel="0" collapsed="false">
      <c r="A472" s="51"/>
      <c r="B472" s="51"/>
      <c r="C472" s="50"/>
      <c r="D472" s="51"/>
    </row>
    <row r="473" customFormat="false" ht="15.75" hidden="false" customHeight="true" outlineLevel="0" collapsed="false">
      <c r="A473" s="51"/>
      <c r="B473" s="51"/>
      <c r="C473" s="50"/>
      <c r="D473" s="51"/>
    </row>
    <row r="474" customFormat="false" ht="15.75" hidden="false" customHeight="true" outlineLevel="0" collapsed="false">
      <c r="A474" s="51"/>
      <c r="B474" s="51"/>
      <c r="C474" s="50"/>
      <c r="D474" s="51"/>
    </row>
    <row r="475" customFormat="false" ht="15.75" hidden="false" customHeight="true" outlineLevel="0" collapsed="false">
      <c r="A475" s="51"/>
      <c r="B475" s="51"/>
      <c r="C475" s="50"/>
      <c r="D475" s="51"/>
    </row>
    <row r="476" customFormat="false" ht="15.75" hidden="false" customHeight="true" outlineLevel="0" collapsed="false">
      <c r="A476" s="51"/>
      <c r="B476" s="51"/>
      <c r="C476" s="50"/>
      <c r="D476" s="51"/>
    </row>
    <row r="477" customFormat="false" ht="15.75" hidden="false" customHeight="true" outlineLevel="0" collapsed="false">
      <c r="A477" s="51"/>
      <c r="B477" s="51"/>
      <c r="C477" s="50"/>
      <c r="D477" s="51"/>
    </row>
    <row r="478" customFormat="false" ht="15.75" hidden="false" customHeight="true" outlineLevel="0" collapsed="false">
      <c r="A478" s="51"/>
      <c r="B478" s="51"/>
      <c r="C478" s="50"/>
      <c r="D478" s="51"/>
    </row>
    <row r="479" customFormat="false" ht="15.75" hidden="false" customHeight="true" outlineLevel="0" collapsed="false">
      <c r="A479" s="51"/>
      <c r="B479" s="51"/>
      <c r="C479" s="50"/>
      <c r="D479" s="51"/>
    </row>
    <row r="480" customFormat="false" ht="15.75" hidden="false" customHeight="true" outlineLevel="0" collapsed="false">
      <c r="A480" s="51"/>
      <c r="B480" s="51"/>
      <c r="C480" s="50"/>
      <c r="D480" s="51"/>
    </row>
    <row r="481" customFormat="false" ht="15.75" hidden="false" customHeight="true" outlineLevel="0" collapsed="false">
      <c r="A481" s="51"/>
      <c r="B481" s="51"/>
      <c r="C481" s="50"/>
      <c r="D481" s="51"/>
    </row>
    <row r="482" customFormat="false" ht="15.75" hidden="false" customHeight="true" outlineLevel="0" collapsed="false">
      <c r="A482" s="51"/>
      <c r="B482" s="51"/>
      <c r="C482" s="50"/>
      <c r="D482" s="51"/>
    </row>
    <row r="483" customFormat="false" ht="15.75" hidden="false" customHeight="true" outlineLevel="0" collapsed="false">
      <c r="A483" s="51"/>
      <c r="B483" s="51"/>
      <c r="C483" s="50"/>
      <c r="D483" s="51"/>
    </row>
    <row r="484" customFormat="false" ht="15.75" hidden="false" customHeight="true" outlineLevel="0" collapsed="false">
      <c r="A484" s="51"/>
      <c r="B484" s="51"/>
      <c r="C484" s="50"/>
      <c r="D484" s="51"/>
    </row>
    <row r="485" customFormat="false" ht="15.75" hidden="false" customHeight="true" outlineLevel="0" collapsed="false">
      <c r="A485" s="51"/>
      <c r="B485" s="51"/>
      <c r="C485" s="50"/>
      <c r="D485" s="51"/>
    </row>
    <row r="486" customFormat="false" ht="15.75" hidden="false" customHeight="true" outlineLevel="0" collapsed="false">
      <c r="A486" s="51"/>
      <c r="B486" s="51"/>
      <c r="C486" s="50"/>
      <c r="D486" s="51"/>
    </row>
    <row r="487" customFormat="false" ht="15.75" hidden="false" customHeight="true" outlineLevel="0" collapsed="false">
      <c r="A487" s="51"/>
      <c r="B487" s="51"/>
      <c r="C487" s="50"/>
      <c r="D487" s="51"/>
    </row>
    <row r="488" customFormat="false" ht="15.75" hidden="false" customHeight="true" outlineLevel="0" collapsed="false">
      <c r="A488" s="51"/>
      <c r="B488" s="51"/>
      <c r="C488" s="50"/>
      <c r="D488" s="51"/>
    </row>
    <row r="489" customFormat="false" ht="15.75" hidden="false" customHeight="true" outlineLevel="0" collapsed="false">
      <c r="A489" s="51"/>
      <c r="B489" s="51"/>
      <c r="C489" s="50"/>
      <c r="D489" s="51"/>
    </row>
    <row r="490" customFormat="false" ht="15.75" hidden="false" customHeight="true" outlineLevel="0" collapsed="false">
      <c r="A490" s="51"/>
      <c r="B490" s="51"/>
      <c r="C490" s="50"/>
      <c r="D490" s="51"/>
    </row>
    <row r="491" customFormat="false" ht="15.75" hidden="false" customHeight="true" outlineLevel="0" collapsed="false">
      <c r="A491" s="51"/>
      <c r="B491" s="51"/>
      <c r="C491" s="50"/>
      <c r="D491" s="51"/>
    </row>
    <row r="492" customFormat="false" ht="15.75" hidden="false" customHeight="true" outlineLevel="0" collapsed="false">
      <c r="A492" s="51"/>
      <c r="B492" s="51"/>
      <c r="C492" s="50"/>
      <c r="D492" s="51"/>
    </row>
    <row r="493" customFormat="false" ht="15.75" hidden="false" customHeight="true" outlineLevel="0" collapsed="false">
      <c r="A493" s="51"/>
      <c r="B493" s="51"/>
      <c r="C493" s="50"/>
      <c r="D493" s="51"/>
    </row>
    <row r="494" customFormat="false" ht="15.75" hidden="false" customHeight="true" outlineLevel="0" collapsed="false">
      <c r="A494" s="51"/>
      <c r="B494" s="51"/>
      <c r="C494" s="50"/>
      <c r="D494" s="51"/>
    </row>
    <row r="495" customFormat="false" ht="15.75" hidden="false" customHeight="true" outlineLevel="0" collapsed="false">
      <c r="A495" s="51"/>
      <c r="B495" s="51"/>
      <c r="C495" s="50"/>
      <c r="D495" s="51"/>
    </row>
    <row r="496" customFormat="false" ht="15.75" hidden="false" customHeight="true" outlineLevel="0" collapsed="false">
      <c r="A496" s="51"/>
      <c r="B496" s="51"/>
      <c r="C496" s="50"/>
      <c r="D496" s="51"/>
    </row>
    <row r="497" customFormat="false" ht="15.75" hidden="false" customHeight="true" outlineLevel="0" collapsed="false">
      <c r="A497" s="51"/>
      <c r="B497" s="51"/>
      <c r="C497" s="50"/>
      <c r="D497" s="51"/>
    </row>
    <row r="498" customFormat="false" ht="15.75" hidden="false" customHeight="true" outlineLevel="0" collapsed="false">
      <c r="A498" s="51"/>
      <c r="B498" s="51"/>
      <c r="C498" s="50"/>
      <c r="D498" s="51"/>
    </row>
    <row r="499" customFormat="false" ht="15.75" hidden="false" customHeight="true" outlineLevel="0" collapsed="false">
      <c r="A499" s="51"/>
      <c r="B499" s="51"/>
      <c r="C499" s="50"/>
      <c r="D499" s="51"/>
    </row>
    <row r="500" customFormat="false" ht="15.75" hidden="false" customHeight="true" outlineLevel="0" collapsed="false">
      <c r="A500" s="51"/>
      <c r="B500" s="51"/>
      <c r="C500" s="50"/>
      <c r="D500" s="51"/>
    </row>
    <row r="501" customFormat="false" ht="15.75" hidden="false" customHeight="true" outlineLevel="0" collapsed="false">
      <c r="A501" s="51"/>
      <c r="B501" s="51"/>
      <c r="C501" s="50"/>
      <c r="D501" s="51"/>
    </row>
    <row r="502" customFormat="false" ht="15.75" hidden="false" customHeight="true" outlineLevel="0" collapsed="false">
      <c r="A502" s="51"/>
      <c r="B502" s="51"/>
      <c r="C502" s="50"/>
      <c r="D502" s="51"/>
    </row>
    <row r="503" customFormat="false" ht="15.75" hidden="false" customHeight="true" outlineLevel="0" collapsed="false">
      <c r="A503" s="51"/>
      <c r="B503" s="51"/>
      <c r="C503" s="50"/>
      <c r="D503" s="51"/>
    </row>
    <row r="504" customFormat="false" ht="15.75" hidden="false" customHeight="true" outlineLevel="0" collapsed="false">
      <c r="A504" s="51"/>
      <c r="B504" s="51"/>
      <c r="C504" s="50"/>
      <c r="D504" s="51"/>
    </row>
    <row r="505" customFormat="false" ht="15.75" hidden="false" customHeight="true" outlineLevel="0" collapsed="false">
      <c r="A505" s="51"/>
      <c r="B505" s="51"/>
      <c r="C505" s="50"/>
      <c r="D505" s="51"/>
    </row>
    <row r="506" customFormat="false" ht="15.75" hidden="false" customHeight="true" outlineLevel="0" collapsed="false">
      <c r="A506" s="51"/>
      <c r="B506" s="51"/>
      <c r="C506" s="50"/>
      <c r="D506" s="51"/>
    </row>
    <row r="507" customFormat="false" ht="15.75" hidden="false" customHeight="true" outlineLevel="0" collapsed="false">
      <c r="A507" s="51"/>
      <c r="B507" s="51"/>
      <c r="C507" s="50"/>
      <c r="D507" s="51"/>
    </row>
    <row r="508" customFormat="false" ht="15.75" hidden="false" customHeight="true" outlineLevel="0" collapsed="false">
      <c r="A508" s="51"/>
      <c r="B508" s="51"/>
      <c r="C508" s="50"/>
      <c r="D508" s="51"/>
    </row>
    <row r="509" customFormat="false" ht="15.75" hidden="false" customHeight="true" outlineLevel="0" collapsed="false">
      <c r="A509" s="51"/>
      <c r="B509" s="51"/>
      <c r="C509" s="50"/>
      <c r="D509" s="51"/>
    </row>
    <row r="510" customFormat="false" ht="15.75" hidden="false" customHeight="true" outlineLevel="0" collapsed="false">
      <c r="A510" s="51"/>
      <c r="B510" s="51"/>
      <c r="C510" s="50"/>
      <c r="D510" s="51"/>
    </row>
    <row r="511" customFormat="false" ht="15.75" hidden="false" customHeight="true" outlineLevel="0" collapsed="false">
      <c r="A511" s="51"/>
      <c r="B511" s="51"/>
      <c r="C511" s="50"/>
      <c r="D511" s="51"/>
    </row>
    <row r="512" customFormat="false" ht="15.75" hidden="false" customHeight="true" outlineLevel="0" collapsed="false">
      <c r="A512" s="51"/>
      <c r="B512" s="51"/>
      <c r="C512" s="50"/>
      <c r="D512" s="51"/>
    </row>
    <row r="513" customFormat="false" ht="15.75" hidden="false" customHeight="true" outlineLevel="0" collapsed="false">
      <c r="A513" s="51"/>
      <c r="B513" s="51"/>
      <c r="C513" s="50"/>
      <c r="D513" s="51"/>
    </row>
    <row r="514" customFormat="false" ht="15.75" hidden="false" customHeight="true" outlineLevel="0" collapsed="false">
      <c r="A514" s="51"/>
      <c r="B514" s="51"/>
      <c r="C514" s="50"/>
      <c r="D514" s="51"/>
    </row>
    <row r="515" customFormat="false" ht="15.75" hidden="false" customHeight="true" outlineLevel="0" collapsed="false">
      <c r="A515" s="51"/>
      <c r="B515" s="51"/>
      <c r="C515" s="50"/>
      <c r="D515" s="51"/>
    </row>
    <row r="516" customFormat="false" ht="15.75" hidden="false" customHeight="true" outlineLevel="0" collapsed="false">
      <c r="A516" s="51"/>
      <c r="B516" s="51"/>
      <c r="C516" s="50"/>
      <c r="D516" s="51"/>
    </row>
    <row r="517" customFormat="false" ht="15.75" hidden="false" customHeight="true" outlineLevel="0" collapsed="false">
      <c r="A517" s="51"/>
      <c r="B517" s="51"/>
      <c r="C517" s="50"/>
      <c r="D517" s="51"/>
    </row>
    <row r="518" customFormat="false" ht="15.75" hidden="false" customHeight="true" outlineLevel="0" collapsed="false">
      <c r="A518" s="51"/>
      <c r="B518" s="51"/>
      <c r="C518" s="50"/>
      <c r="D518" s="51"/>
    </row>
    <row r="519" customFormat="false" ht="15.75" hidden="false" customHeight="true" outlineLevel="0" collapsed="false">
      <c r="A519" s="51"/>
      <c r="B519" s="51"/>
      <c r="C519" s="50"/>
      <c r="D519" s="51"/>
    </row>
    <row r="520" customFormat="false" ht="15.75" hidden="false" customHeight="true" outlineLevel="0" collapsed="false">
      <c r="A520" s="51"/>
      <c r="B520" s="51"/>
      <c r="C520" s="50"/>
      <c r="D520" s="51"/>
    </row>
    <row r="521" customFormat="false" ht="15.75" hidden="false" customHeight="true" outlineLevel="0" collapsed="false">
      <c r="A521" s="51"/>
      <c r="B521" s="51"/>
      <c r="C521" s="50"/>
      <c r="D521" s="51"/>
    </row>
    <row r="522" customFormat="false" ht="15.75" hidden="false" customHeight="true" outlineLevel="0" collapsed="false">
      <c r="A522" s="51"/>
      <c r="B522" s="51"/>
      <c r="C522" s="50"/>
      <c r="D522" s="51"/>
    </row>
    <row r="523" customFormat="false" ht="15.75" hidden="false" customHeight="true" outlineLevel="0" collapsed="false">
      <c r="A523" s="51"/>
      <c r="B523" s="51"/>
      <c r="C523" s="50"/>
      <c r="D523" s="51"/>
    </row>
    <row r="524" customFormat="false" ht="15.75" hidden="false" customHeight="true" outlineLevel="0" collapsed="false">
      <c r="A524" s="51"/>
      <c r="B524" s="51"/>
      <c r="C524" s="50"/>
      <c r="D524" s="51"/>
    </row>
    <row r="525" customFormat="false" ht="15.75" hidden="false" customHeight="true" outlineLevel="0" collapsed="false">
      <c r="A525" s="51"/>
      <c r="B525" s="51"/>
      <c r="C525" s="50"/>
      <c r="D525" s="51"/>
    </row>
    <row r="526" customFormat="false" ht="15.75" hidden="false" customHeight="true" outlineLevel="0" collapsed="false">
      <c r="A526" s="51"/>
      <c r="B526" s="51"/>
      <c r="C526" s="50"/>
      <c r="D526" s="51"/>
    </row>
    <row r="527" customFormat="false" ht="15.75" hidden="false" customHeight="true" outlineLevel="0" collapsed="false">
      <c r="A527" s="51"/>
      <c r="B527" s="51"/>
      <c r="C527" s="50"/>
      <c r="D527" s="51"/>
    </row>
    <row r="528" customFormat="false" ht="15.75" hidden="false" customHeight="true" outlineLevel="0" collapsed="false">
      <c r="A528" s="51"/>
      <c r="B528" s="51"/>
      <c r="C528" s="50"/>
      <c r="D528" s="51"/>
    </row>
    <row r="529" customFormat="false" ht="15.75" hidden="false" customHeight="true" outlineLevel="0" collapsed="false">
      <c r="A529" s="51"/>
      <c r="B529" s="51"/>
      <c r="C529" s="50"/>
      <c r="D529" s="51"/>
    </row>
    <row r="530" customFormat="false" ht="15.75" hidden="false" customHeight="true" outlineLevel="0" collapsed="false">
      <c r="A530" s="51"/>
      <c r="B530" s="51"/>
      <c r="C530" s="50"/>
      <c r="D530" s="51"/>
    </row>
    <row r="531" customFormat="false" ht="15.75" hidden="false" customHeight="true" outlineLevel="0" collapsed="false">
      <c r="A531" s="51"/>
      <c r="B531" s="51"/>
      <c r="C531" s="50"/>
      <c r="D531" s="51"/>
    </row>
    <row r="532" customFormat="false" ht="15.75" hidden="false" customHeight="true" outlineLevel="0" collapsed="false">
      <c r="A532" s="51"/>
      <c r="B532" s="51"/>
      <c r="C532" s="50"/>
      <c r="D532" s="51"/>
    </row>
    <row r="533" customFormat="false" ht="15.75" hidden="false" customHeight="true" outlineLevel="0" collapsed="false">
      <c r="A533" s="51"/>
      <c r="B533" s="51"/>
      <c r="C533" s="50"/>
      <c r="D533" s="51"/>
    </row>
    <row r="534" customFormat="false" ht="15.75" hidden="false" customHeight="true" outlineLevel="0" collapsed="false">
      <c r="A534" s="51"/>
      <c r="B534" s="51"/>
      <c r="C534" s="50"/>
      <c r="D534" s="51"/>
    </row>
    <row r="535" customFormat="false" ht="15.75" hidden="false" customHeight="true" outlineLevel="0" collapsed="false">
      <c r="A535" s="51"/>
      <c r="B535" s="51"/>
      <c r="C535" s="50"/>
      <c r="D535" s="51"/>
    </row>
    <row r="536" customFormat="false" ht="15.75" hidden="false" customHeight="true" outlineLevel="0" collapsed="false">
      <c r="A536" s="51"/>
      <c r="B536" s="51"/>
      <c r="C536" s="50"/>
      <c r="D536" s="51"/>
    </row>
    <row r="537" customFormat="false" ht="15.75" hidden="false" customHeight="true" outlineLevel="0" collapsed="false">
      <c r="A537" s="51"/>
      <c r="B537" s="51"/>
      <c r="C537" s="50"/>
      <c r="D537" s="51"/>
    </row>
    <row r="538" customFormat="false" ht="15.75" hidden="false" customHeight="true" outlineLevel="0" collapsed="false">
      <c r="A538" s="51"/>
      <c r="B538" s="51"/>
      <c r="C538" s="50"/>
      <c r="D538" s="51"/>
    </row>
    <row r="539" customFormat="false" ht="15.75" hidden="false" customHeight="true" outlineLevel="0" collapsed="false">
      <c r="A539" s="51"/>
      <c r="B539" s="51"/>
      <c r="C539" s="50"/>
      <c r="D539" s="51"/>
    </row>
    <row r="540" customFormat="false" ht="15.75" hidden="false" customHeight="true" outlineLevel="0" collapsed="false">
      <c r="A540" s="51"/>
      <c r="B540" s="51"/>
      <c r="C540" s="50"/>
      <c r="D540" s="51"/>
    </row>
    <row r="541" customFormat="false" ht="15.75" hidden="false" customHeight="true" outlineLevel="0" collapsed="false">
      <c r="A541" s="51"/>
      <c r="B541" s="51"/>
      <c r="C541" s="50"/>
      <c r="D541" s="51"/>
    </row>
    <row r="542" customFormat="false" ht="15.75" hidden="false" customHeight="true" outlineLevel="0" collapsed="false">
      <c r="A542" s="51"/>
      <c r="B542" s="51"/>
      <c r="C542" s="50"/>
      <c r="D542" s="51"/>
    </row>
    <row r="543" customFormat="false" ht="15.75" hidden="false" customHeight="true" outlineLevel="0" collapsed="false">
      <c r="A543" s="51"/>
      <c r="B543" s="51"/>
      <c r="C543" s="50"/>
      <c r="D543" s="51"/>
    </row>
    <row r="544" customFormat="false" ht="15.75" hidden="false" customHeight="true" outlineLevel="0" collapsed="false">
      <c r="A544" s="51"/>
      <c r="B544" s="51"/>
      <c r="C544" s="50"/>
      <c r="D544" s="51"/>
    </row>
    <row r="545" customFormat="false" ht="15.75" hidden="false" customHeight="true" outlineLevel="0" collapsed="false">
      <c r="A545" s="51"/>
      <c r="B545" s="51"/>
      <c r="C545" s="50"/>
      <c r="D545" s="51"/>
    </row>
    <row r="546" customFormat="false" ht="15.75" hidden="false" customHeight="true" outlineLevel="0" collapsed="false">
      <c r="A546" s="51"/>
      <c r="B546" s="51"/>
      <c r="C546" s="50"/>
      <c r="D546" s="51"/>
    </row>
    <row r="547" customFormat="false" ht="15.75" hidden="false" customHeight="true" outlineLevel="0" collapsed="false">
      <c r="A547" s="51"/>
      <c r="B547" s="51"/>
      <c r="C547" s="50"/>
      <c r="D547" s="51"/>
    </row>
    <row r="548" customFormat="false" ht="15.75" hidden="false" customHeight="true" outlineLevel="0" collapsed="false">
      <c r="A548" s="51"/>
      <c r="B548" s="51"/>
      <c r="C548" s="50"/>
      <c r="D548" s="51"/>
    </row>
    <row r="549" customFormat="false" ht="15.75" hidden="false" customHeight="true" outlineLevel="0" collapsed="false">
      <c r="A549" s="51"/>
      <c r="B549" s="51"/>
      <c r="C549" s="50"/>
      <c r="D549" s="51"/>
    </row>
    <row r="550" customFormat="false" ht="15.75" hidden="false" customHeight="true" outlineLevel="0" collapsed="false">
      <c r="A550" s="51"/>
      <c r="B550" s="51"/>
      <c r="C550" s="50"/>
      <c r="D550" s="51"/>
    </row>
    <row r="551" customFormat="false" ht="15.75" hidden="false" customHeight="true" outlineLevel="0" collapsed="false">
      <c r="A551" s="51"/>
      <c r="B551" s="51"/>
      <c r="C551" s="50"/>
      <c r="D551" s="51"/>
    </row>
    <row r="552" customFormat="false" ht="15.75" hidden="false" customHeight="true" outlineLevel="0" collapsed="false">
      <c r="A552" s="51"/>
      <c r="B552" s="51"/>
      <c r="C552" s="50"/>
      <c r="D552" s="51"/>
    </row>
    <row r="553" customFormat="false" ht="15.75" hidden="false" customHeight="true" outlineLevel="0" collapsed="false">
      <c r="A553" s="51"/>
      <c r="B553" s="51"/>
      <c r="C553" s="50"/>
      <c r="D553" s="51"/>
    </row>
    <row r="554" customFormat="false" ht="15.75" hidden="false" customHeight="true" outlineLevel="0" collapsed="false">
      <c r="A554" s="51"/>
      <c r="B554" s="51"/>
      <c r="C554" s="50"/>
      <c r="D554" s="51"/>
    </row>
    <row r="555" customFormat="false" ht="15.75" hidden="false" customHeight="true" outlineLevel="0" collapsed="false">
      <c r="A555" s="51"/>
      <c r="B555" s="51"/>
      <c r="C555" s="50"/>
      <c r="D555" s="51"/>
    </row>
    <row r="556" customFormat="false" ht="15.75" hidden="false" customHeight="true" outlineLevel="0" collapsed="false">
      <c r="A556" s="51"/>
      <c r="B556" s="51"/>
      <c r="C556" s="50"/>
      <c r="D556" s="51"/>
    </row>
    <row r="557" customFormat="false" ht="15.75" hidden="false" customHeight="true" outlineLevel="0" collapsed="false">
      <c r="A557" s="51"/>
      <c r="B557" s="51"/>
      <c r="C557" s="50"/>
      <c r="D557" s="51"/>
    </row>
    <row r="558" customFormat="false" ht="15.75" hidden="false" customHeight="true" outlineLevel="0" collapsed="false">
      <c r="A558" s="51"/>
      <c r="B558" s="51"/>
      <c r="C558" s="50"/>
      <c r="D558" s="51"/>
    </row>
    <row r="559" customFormat="false" ht="15.75" hidden="false" customHeight="true" outlineLevel="0" collapsed="false">
      <c r="A559" s="51"/>
      <c r="B559" s="51"/>
      <c r="C559" s="50"/>
      <c r="D559" s="51"/>
    </row>
    <row r="560" customFormat="false" ht="15.75" hidden="false" customHeight="true" outlineLevel="0" collapsed="false">
      <c r="A560" s="51"/>
      <c r="B560" s="51"/>
      <c r="C560" s="50"/>
      <c r="D560" s="51"/>
    </row>
    <row r="561" customFormat="false" ht="15.75" hidden="false" customHeight="true" outlineLevel="0" collapsed="false">
      <c r="A561" s="51"/>
      <c r="B561" s="51"/>
      <c r="C561" s="50"/>
      <c r="D561" s="51"/>
    </row>
    <row r="562" customFormat="false" ht="15.75" hidden="false" customHeight="true" outlineLevel="0" collapsed="false">
      <c r="A562" s="51"/>
      <c r="B562" s="51"/>
      <c r="C562" s="50"/>
      <c r="D562" s="51"/>
    </row>
    <row r="563" customFormat="false" ht="15.75" hidden="false" customHeight="true" outlineLevel="0" collapsed="false">
      <c r="A563" s="51"/>
      <c r="B563" s="51"/>
      <c r="C563" s="50"/>
      <c r="D563" s="51"/>
    </row>
    <row r="564" customFormat="false" ht="15.75" hidden="false" customHeight="true" outlineLevel="0" collapsed="false">
      <c r="A564" s="51"/>
      <c r="B564" s="51"/>
      <c r="C564" s="50"/>
      <c r="D564" s="51"/>
    </row>
    <row r="565" customFormat="false" ht="15.75" hidden="false" customHeight="true" outlineLevel="0" collapsed="false">
      <c r="A565" s="51"/>
      <c r="B565" s="51"/>
      <c r="C565" s="50"/>
      <c r="D565" s="51"/>
    </row>
    <row r="566" customFormat="false" ht="15.75" hidden="false" customHeight="true" outlineLevel="0" collapsed="false">
      <c r="A566" s="51"/>
      <c r="B566" s="51"/>
      <c r="C566" s="50"/>
      <c r="D566" s="51"/>
    </row>
    <row r="567" customFormat="false" ht="15.75" hidden="false" customHeight="true" outlineLevel="0" collapsed="false">
      <c r="A567" s="51"/>
      <c r="B567" s="51"/>
      <c r="C567" s="50"/>
      <c r="D567" s="51"/>
    </row>
    <row r="568" customFormat="false" ht="15.75" hidden="false" customHeight="true" outlineLevel="0" collapsed="false">
      <c r="A568" s="51"/>
      <c r="B568" s="51"/>
      <c r="C568" s="50"/>
      <c r="D568" s="51"/>
    </row>
    <row r="569" customFormat="false" ht="15.75" hidden="false" customHeight="true" outlineLevel="0" collapsed="false">
      <c r="A569" s="51"/>
      <c r="B569" s="51"/>
      <c r="C569" s="50"/>
      <c r="D569" s="51"/>
    </row>
    <row r="570" customFormat="false" ht="15.75" hidden="false" customHeight="true" outlineLevel="0" collapsed="false">
      <c r="A570" s="51"/>
      <c r="B570" s="51"/>
      <c r="C570" s="50"/>
      <c r="D570" s="51"/>
    </row>
    <row r="571" customFormat="false" ht="15.75" hidden="false" customHeight="true" outlineLevel="0" collapsed="false">
      <c r="A571" s="51"/>
      <c r="B571" s="51"/>
      <c r="C571" s="50"/>
      <c r="D571" s="51"/>
    </row>
    <row r="572" customFormat="false" ht="15.75" hidden="false" customHeight="true" outlineLevel="0" collapsed="false">
      <c r="A572" s="51"/>
      <c r="B572" s="51"/>
      <c r="C572" s="50"/>
      <c r="D572" s="51"/>
    </row>
    <row r="573" customFormat="false" ht="15.75" hidden="false" customHeight="true" outlineLevel="0" collapsed="false">
      <c r="A573" s="51"/>
      <c r="B573" s="51"/>
      <c r="C573" s="50"/>
      <c r="D573" s="51"/>
    </row>
    <row r="574" customFormat="false" ht="15.75" hidden="false" customHeight="true" outlineLevel="0" collapsed="false">
      <c r="A574" s="51"/>
      <c r="B574" s="51"/>
      <c r="C574" s="50"/>
      <c r="D574" s="51"/>
    </row>
    <row r="575" customFormat="false" ht="15.75" hidden="false" customHeight="true" outlineLevel="0" collapsed="false">
      <c r="A575" s="51"/>
      <c r="B575" s="51"/>
      <c r="C575" s="50"/>
      <c r="D575" s="51"/>
    </row>
    <row r="576" customFormat="false" ht="15.75" hidden="false" customHeight="true" outlineLevel="0" collapsed="false">
      <c r="A576" s="51"/>
      <c r="B576" s="51"/>
      <c r="C576" s="50"/>
      <c r="D576" s="51"/>
    </row>
    <row r="577" customFormat="false" ht="15.75" hidden="false" customHeight="true" outlineLevel="0" collapsed="false">
      <c r="A577" s="51"/>
      <c r="B577" s="51"/>
      <c r="C577" s="50"/>
      <c r="D577" s="51"/>
    </row>
    <row r="578" customFormat="false" ht="15.75" hidden="false" customHeight="true" outlineLevel="0" collapsed="false">
      <c r="A578" s="51"/>
      <c r="B578" s="51"/>
      <c r="C578" s="50"/>
      <c r="D578" s="51"/>
    </row>
    <row r="579" customFormat="false" ht="15.75" hidden="false" customHeight="true" outlineLevel="0" collapsed="false">
      <c r="A579" s="51"/>
      <c r="B579" s="51"/>
      <c r="C579" s="50"/>
      <c r="D579" s="51"/>
    </row>
    <row r="580" customFormat="false" ht="15.75" hidden="false" customHeight="true" outlineLevel="0" collapsed="false">
      <c r="A580" s="51"/>
      <c r="B580" s="51"/>
      <c r="C580" s="50"/>
      <c r="D580" s="51"/>
    </row>
    <row r="581" customFormat="false" ht="15.75" hidden="false" customHeight="true" outlineLevel="0" collapsed="false">
      <c r="A581" s="51"/>
      <c r="B581" s="51"/>
      <c r="C581" s="50"/>
      <c r="D581" s="51"/>
    </row>
    <row r="582" customFormat="false" ht="15.75" hidden="false" customHeight="true" outlineLevel="0" collapsed="false">
      <c r="A582" s="51"/>
      <c r="B582" s="51"/>
      <c r="C582" s="50"/>
      <c r="D582" s="51"/>
    </row>
    <row r="583" customFormat="false" ht="15.75" hidden="false" customHeight="true" outlineLevel="0" collapsed="false">
      <c r="A583" s="51"/>
      <c r="B583" s="51"/>
      <c r="C583" s="50"/>
      <c r="D583" s="51"/>
    </row>
    <row r="584" customFormat="false" ht="15.75" hidden="false" customHeight="true" outlineLevel="0" collapsed="false">
      <c r="A584" s="51"/>
      <c r="B584" s="51"/>
      <c r="C584" s="50"/>
      <c r="D584" s="51"/>
    </row>
    <row r="585" customFormat="false" ht="15.75" hidden="false" customHeight="true" outlineLevel="0" collapsed="false">
      <c r="A585" s="51"/>
      <c r="B585" s="51"/>
      <c r="C585" s="50"/>
      <c r="D585" s="51"/>
    </row>
    <row r="586" customFormat="false" ht="15.75" hidden="false" customHeight="true" outlineLevel="0" collapsed="false">
      <c r="A586" s="51"/>
      <c r="B586" s="51"/>
      <c r="C586" s="50"/>
      <c r="D586" s="51"/>
    </row>
    <row r="587" customFormat="false" ht="15.75" hidden="false" customHeight="true" outlineLevel="0" collapsed="false">
      <c r="A587" s="51"/>
      <c r="B587" s="51"/>
      <c r="C587" s="50"/>
      <c r="D587" s="51"/>
    </row>
    <row r="588" customFormat="false" ht="15.75" hidden="false" customHeight="true" outlineLevel="0" collapsed="false">
      <c r="A588" s="51"/>
      <c r="B588" s="51"/>
      <c r="C588" s="50"/>
      <c r="D588" s="51"/>
    </row>
    <row r="589" customFormat="false" ht="15.75" hidden="false" customHeight="true" outlineLevel="0" collapsed="false">
      <c r="A589" s="51"/>
      <c r="B589" s="51"/>
      <c r="C589" s="50"/>
      <c r="D589" s="51"/>
    </row>
    <row r="590" customFormat="false" ht="15.75" hidden="false" customHeight="true" outlineLevel="0" collapsed="false">
      <c r="A590" s="51"/>
      <c r="B590" s="51"/>
      <c r="C590" s="50"/>
      <c r="D590" s="51"/>
    </row>
    <row r="591" customFormat="false" ht="15.75" hidden="false" customHeight="true" outlineLevel="0" collapsed="false">
      <c r="A591" s="51"/>
      <c r="B591" s="51"/>
      <c r="C591" s="50"/>
      <c r="D591" s="51"/>
    </row>
    <row r="592" customFormat="false" ht="15.75" hidden="false" customHeight="true" outlineLevel="0" collapsed="false">
      <c r="A592" s="51"/>
      <c r="B592" s="51"/>
      <c r="C592" s="50"/>
      <c r="D592" s="51"/>
    </row>
    <row r="593" customFormat="false" ht="15.75" hidden="false" customHeight="true" outlineLevel="0" collapsed="false">
      <c r="A593" s="51"/>
      <c r="B593" s="51"/>
      <c r="C593" s="50"/>
      <c r="D593" s="51"/>
    </row>
    <row r="594" customFormat="false" ht="15.75" hidden="false" customHeight="true" outlineLevel="0" collapsed="false">
      <c r="A594" s="51"/>
      <c r="B594" s="51"/>
      <c r="C594" s="50"/>
      <c r="D594" s="51"/>
    </row>
    <row r="595" customFormat="false" ht="15.75" hidden="false" customHeight="true" outlineLevel="0" collapsed="false">
      <c r="A595" s="51"/>
      <c r="B595" s="51"/>
      <c r="C595" s="50"/>
      <c r="D595" s="51"/>
    </row>
    <row r="596" customFormat="false" ht="15.75" hidden="false" customHeight="true" outlineLevel="0" collapsed="false">
      <c r="A596" s="51"/>
      <c r="B596" s="51"/>
      <c r="C596" s="50"/>
      <c r="D596" s="51"/>
    </row>
    <row r="597" customFormat="false" ht="15.75" hidden="false" customHeight="true" outlineLevel="0" collapsed="false">
      <c r="A597" s="51"/>
      <c r="B597" s="51"/>
      <c r="C597" s="50"/>
      <c r="D597" s="51"/>
    </row>
    <row r="598" customFormat="false" ht="15.75" hidden="false" customHeight="true" outlineLevel="0" collapsed="false">
      <c r="A598" s="51"/>
      <c r="B598" s="51"/>
      <c r="C598" s="50"/>
      <c r="D598" s="51"/>
    </row>
    <row r="599" customFormat="false" ht="15.75" hidden="false" customHeight="true" outlineLevel="0" collapsed="false">
      <c r="A599" s="51"/>
      <c r="B599" s="51"/>
      <c r="C599" s="50"/>
      <c r="D599" s="51"/>
    </row>
    <row r="600" customFormat="false" ht="15.75" hidden="false" customHeight="true" outlineLevel="0" collapsed="false">
      <c r="A600" s="51"/>
      <c r="B600" s="51"/>
      <c r="C600" s="50"/>
      <c r="D600" s="51"/>
    </row>
    <row r="601" customFormat="false" ht="15.75" hidden="false" customHeight="true" outlineLevel="0" collapsed="false">
      <c r="A601" s="51"/>
      <c r="B601" s="51"/>
      <c r="C601" s="50"/>
      <c r="D601" s="51"/>
    </row>
    <row r="602" customFormat="false" ht="15.75" hidden="false" customHeight="true" outlineLevel="0" collapsed="false">
      <c r="A602" s="51"/>
      <c r="B602" s="51"/>
      <c r="C602" s="50"/>
      <c r="D602" s="51"/>
    </row>
    <row r="603" customFormat="false" ht="15.75" hidden="false" customHeight="true" outlineLevel="0" collapsed="false">
      <c r="A603" s="51"/>
      <c r="B603" s="51"/>
      <c r="C603" s="50"/>
      <c r="D603" s="51"/>
    </row>
    <row r="604" customFormat="false" ht="15.75" hidden="false" customHeight="true" outlineLevel="0" collapsed="false">
      <c r="A604" s="51"/>
      <c r="B604" s="51"/>
      <c r="C604" s="50"/>
      <c r="D604" s="51"/>
    </row>
    <row r="605" customFormat="false" ht="15.75" hidden="false" customHeight="true" outlineLevel="0" collapsed="false">
      <c r="A605" s="51"/>
      <c r="B605" s="51"/>
      <c r="C605" s="50"/>
      <c r="D605" s="51"/>
    </row>
    <row r="606" customFormat="false" ht="15.75" hidden="false" customHeight="true" outlineLevel="0" collapsed="false">
      <c r="A606" s="51"/>
      <c r="B606" s="51"/>
      <c r="C606" s="50"/>
      <c r="D606" s="51"/>
    </row>
    <row r="607" customFormat="false" ht="15.75" hidden="false" customHeight="true" outlineLevel="0" collapsed="false">
      <c r="A607" s="51"/>
      <c r="B607" s="51"/>
      <c r="C607" s="50"/>
      <c r="D607" s="51"/>
    </row>
    <row r="608" customFormat="false" ht="15.75" hidden="false" customHeight="true" outlineLevel="0" collapsed="false">
      <c r="A608" s="51"/>
      <c r="B608" s="51"/>
      <c r="C608" s="50"/>
      <c r="D608" s="51"/>
    </row>
    <row r="609" customFormat="false" ht="15.75" hidden="false" customHeight="true" outlineLevel="0" collapsed="false">
      <c r="A609" s="51"/>
      <c r="B609" s="51"/>
      <c r="C609" s="50"/>
      <c r="D609" s="51"/>
    </row>
    <row r="610" customFormat="false" ht="15.75" hidden="false" customHeight="true" outlineLevel="0" collapsed="false">
      <c r="A610" s="51"/>
      <c r="B610" s="51"/>
      <c r="C610" s="50"/>
      <c r="D610" s="51"/>
    </row>
    <row r="611" customFormat="false" ht="15.75" hidden="false" customHeight="true" outlineLevel="0" collapsed="false">
      <c r="A611" s="51"/>
      <c r="B611" s="51"/>
      <c r="C611" s="50"/>
      <c r="D611" s="51"/>
    </row>
    <row r="612" customFormat="false" ht="15.75" hidden="false" customHeight="true" outlineLevel="0" collapsed="false">
      <c r="A612" s="51"/>
      <c r="B612" s="51"/>
      <c r="C612" s="50"/>
      <c r="D612" s="51"/>
    </row>
    <row r="613" customFormat="false" ht="15.75" hidden="false" customHeight="true" outlineLevel="0" collapsed="false">
      <c r="A613" s="51"/>
      <c r="B613" s="51"/>
      <c r="C613" s="50"/>
      <c r="D613" s="51"/>
    </row>
    <row r="614" customFormat="false" ht="15.75" hidden="false" customHeight="true" outlineLevel="0" collapsed="false">
      <c r="A614" s="51"/>
      <c r="B614" s="51"/>
      <c r="C614" s="50"/>
      <c r="D614" s="51"/>
    </row>
    <row r="615" customFormat="false" ht="15.75" hidden="false" customHeight="true" outlineLevel="0" collapsed="false">
      <c r="A615" s="51"/>
      <c r="B615" s="51"/>
      <c r="C615" s="50"/>
      <c r="D615" s="51"/>
    </row>
    <row r="616" customFormat="false" ht="15.75" hidden="false" customHeight="true" outlineLevel="0" collapsed="false">
      <c r="A616" s="51"/>
      <c r="B616" s="51"/>
      <c r="C616" s="50"/>
      <c r="D616" s="51"/>
    </row>
    <row r="617" customFormat="false" ht="15.75" hidden="false" customHeight="true" outlineLevel="0" collapsed="false">
      <c r="A617" s="51"/>
      <c r="B617" s="51"/>
      <c r="C617" s="50"/>
      <c r="D617" s="51"/>
    </row>
    <row r="618" customFormat="false" ht="15.75" hidden="false" customHeight="true" outlineLevel="0" collapsed="false">
      <c r="A618" s="51"/>
      <c r="B618" s="51"/>
      <c r="C618" s="50"/>
      <c r="D618" s="51"/>
    </row>
    <row r="619" customFormat="false" ht="15.75" hidden="false" customHeight="true" outlineLevel="0" collapsed="false">
      <c r="A619" s="51"/>
      <c r="B619" s="51"/>
      <c r="C619" s="50"/>
      <c r="D619" s="51"/>
    </row>
    <row r="620" customFormat="false" ht="15.75" hidden="false" customHeight="true" outlineLevel="0" collapsed="false">
      <c r="A620" s="51"/>
      <c r="B620" s="51"/>
      <c r="C620" s="50"/>
      <c r="D620" s="51"/>
    </row>
    <row r="621" customFormat="false" ht="15.75" hidden="false" customHeight="true" outlineLevel="0" collapsed="false">
      <c r="A621" s="51"/>
      <c r="B621" s="51"/>
      <c r="C621" s="50"/>
      <c r="D621" s="51"/>
    </row>
    <row r="622" customFormat="false" ht="15.75" hidden="false" customHeight="true" outlineLevel="0" collapsed="false">
      <c r="A622" s="51"/>
      <c r="B622" s="51"/>
      <c r="C622" s="50"/>
      <c r="D622" s="51"/>
    </row>
    <row r="623" customFormat="false" ht="15.75" hidden="false" customHeight="true" outlineLevel="0" collapsed="false">
      <c r="A623" s="51"/>
      <c r="B623" s="51"/>
      <c r="C623" s="50"/>
      <c r="D623" s="51"/>
    </row>
    <row r="624" customFormat="false" ht="15.75" hidden="false" customHeight="true" outlineLevel="0" collapsed="false">
      <c r="A624" s="51"/>
      <c r="B624" s="51"/>
      <c r="C624" s="50"/>
      <c r="D624" s="51"/>
    </row>
    <row r="625" customFormat="false" ht="15.75" hidden="false" customHeight="true" outlineLevel="0" collapsed="false">
      <c r="A625" s="51"/>
      <c r="B625" s="51"/>
      <c r="C625" s="50"/>
      <c r="D625" s="51"/>
    </row>
    <row r="626" customFormat="false" ht="15.75" hidden="false" customHeight="true" outlineLevel="0" collapsed="false">
      <c r="A626" s="51"/>
      <c r="B626" s="51"/>
      <c r="C626" s="50"/>
      <c r="D626" s="51"/>
    </row>
    <row r="627" customFormat="false" ht="15.75" hidden="false" customHeight="true" outlineLevel="0" collapsed="false">
      <c r="A627" s="51"/>
      <c r="B627" s="51"/>
      <c r="C627" s="50"/>
      <c r="D627" s="51"/>
    </row>
    <row r="628" customFormat="false" ht="15.75" hidden="false" customHeight="true" outlineLevel="0" collapsed="false">
      <c r="A628" s="51"/>
      <c r="B628" s="51"/>
      <c r="C628" s="50"/>
      <c r="D628" s="51"/>
    </row>
    <row r="629" customFormat="false" ht="15.75" hidden="false" customHeight="true" outlineLevel="0" collapsed="false">
      <c r="A629" s="51"/>
      <c r="B629" s="51"/>
      <c r="C629" s="50"/>
      <c r="D629" s="51"/>
    </row>
    <row r="630" customFormat="false" ht="15.75" hidden="false" customHeight="true" outlineLevel="0" collapsed="false">
      <c r="A630" s="51"/>
      <c r="B630" s="51"/>
      <c r="C630" s="50"/>
      <c r="D630" s="51"/>
    </row>
    <row r="631" customFormat="false" ht="15.75" hidden="false" customHeight="true" outlineLevel="0" collapsed="false">
      <c r="A631" s="51"/>
      <c r="B631" s="51"/>
      <c r="C631" s="50"/>
      <c r="D631" s="51"/>
    </row>
    <row r="632" customFormat="false" ht="15.75" hidden="false" customHeight="true" outlineLevel="0" collapsed="false">
      <c r="A632" s="51"/>
      <c r="B632" s="51"/>
      <c r="C632" s="50"/>
      <c r="D632" s="51"/>
    </row>
    <row r="633" customFormat="false" ht="15.75" hidden="false" customHeight="true" outlineLevel="0" collapsed="false">
      <c r="A633" s="51"/>
      <c r="B633" s="51"/>
      <c r="C633" s="50"/>
      <c r="D633" s="51"/>
    </row>
    <row r="634" customFormat="false" ht="15.75" hidden="false" customHeight="true" outlineLevel="0" collapsed="false">
      <c r="A634" s="51"/>
      <c r="B634" s="51"/>
      <c r="C634" s="50"/>
      <c r="D634" s="51"/>
    </row>
    <row r="635" customFormat="false" ht="15.75" hidden="false" customHeight="true" outlineLevel="0" collapsed="false">
      <c r="A635" s="51"/>
      <c r="B635" s="51"/>
      <c r="C635" s="50"/>
      <c r="D635" s="51"/>
    </row>
    <row r="636" customFormat="false" ht="15.75" hidden="false" customHeight="true" outlineLevel="0" collapsed="false">
      <c r="A636" s="51"/>
      <c r="B636" s="51"/>
      <c r="C636" s="50"/>
      <c r="D636" s="51"/>
    </row>
    <row r="637" customFormat="false" ht="15.75" hidden="false" customHeight="true" outlineLevel="0" collapsed="false">
      <c r="A637" s="51"/>
      <c r="B637" s="51"/>
      <c r="C637" s="50"/>
      <c r="D637" s="51"/>
    </row>
    <row r="638" customFormat="false" ht="15.75" hidden="false" customHeight="true" outlineLevel="0" collapsed="false">
      <c r="A638" s="51"/>
      <c r="B638" s="51"/>
      <c r="C638" s="50"/>
      <c r="D638" s="51"/>
    </row>
    <row r="639" customFormat="false" ht="15.75" hidden="false" customHeight="true" outlineLevel="0" collapsed="false">
      <c r="A639" s="51"/>
      <c r="B639" s="51"/>
      <c r="C639" s="50"/>
      <c r="D639" s="51"/>
    </row>
    <row r="640" customFormat="false" ht="15.75" hidden="false" customHeight="true" outlineLevel="0" collapsed="false">
      <c r="A640" s="51"/>
      <c r="B640" s="51"/>
      <c r="C640" s="50"/>
      <c r="D640" s="51"/>
    </row>
    <row r="641" customFormat="false" ht="15.75" hidden="false" customHeight="true" outlineLevel="0" collapsed="false">
      <c r="A641" s="51"/>
      <c r="B641" s="51"/>
      <c r="C641" s="50"/>
      <c r="D641" s="51"/>
    </row>
    <row r="642" customFormat="false" ht="15.75" hidden="false" customHeight="true" outlineLevel="0" collapsed="false">
      <c r="A642" s="51"/>
      <c r="B642" s="51"/>
      <c r="C642" s="50"/>
      <c r="D642" s="51"/>
    </row>
    <row r="643" customFormat="false" ht="15.75" hidden="false" customHeight="true" outlineLevel="0" collapsed="false">
      <c r="A643" s="51"/>
      <c r="B643" s="51"/>
      <c r="C643" s="50"/>
      <c r="D643" s="51"/>
    </row>
    <row r="644" customFormat="false" ht="15.75" hidden="false" customHeight="true" outlineLevel="0" collapsed="false">
      <c r="A644" s="51"/>
      <c r="B644" s="51"/>
      <c r="C644" s="50"/>
      <c r="D644" s="51"/>
    </row>
    <row r="645" customFormat="false" ht="15.75" hidden="false" customHeight="true" outlineLevel="0" collapsed="false">
      <c r="A645" s="51"/>
      <c r="B645" s="51"/>
      <c r="C645" s="50"/>
      <c r="D645" s="51"/>
    </row>
    <row r="646" customFormat="false" ht="15.75" hidden="false" customHeight="true" outlineLevel="0" collapsed="false">
      <c r="A646" s="51"/>
      <c r="B646" s="51"/>
      <c r="C646" s="50"/>
      <c r="D646" s="51"/>
    </row>
    <row r="647" customFormat="false" ht="15.75" hidden="false" customHeight="true" outlineLevel="0" collapsed="false">
      <c r="A647" s="51"/>
      <c r="B647" s="51"/>
      <c r="C647" s="50"/>
      <c r="D647" s="51"/>
    </row>
    <row r="648" customFormat="false" ht="15.75" hidden="false" customHeight="true" outlineLevel="0" collapsed="false">
      <c r="A648" s="51"/>
      <c r="B648" s="51"/>
      <c r="C648" s="50"/>
      <c r="D648" s="51"/>
    </row>
    <row r="649" customFormat="false" ht="15.75" hidden="false" customHeight="true" outlineLevel="0" collapsed="false">
      <c r="A649" s="51"/>
      <c r="B649" s="51"/>
      <c r="C649" s="50"/>
      <c r="D649" s="51"/>
    </row>
    <row r="650" customFormat="false" ht="15.75" hidden="false" customHeight="true" outlineLevel="0" collapsed="false">
      <c r="A650" s="51"/>
      <c r="B650" s="51"/>
      <c r="C650" s="50"/>
      <c r="D650" s="51"/>
    </row>
    <row r="651" customFormat="false" ht="15.75" hidden="false" customHeight="true" outlineLevel="0" collapsed="false">
      <c r="A651" s="51"/>
      <c r="B651" s="51"/>
      <c r="C651" s="50"/>
      <c r="D651" s="51"/>
    </row>
    <row r="652" customFormat="false" ht="15.75" hidden="false" customHeight="true" outlineLevel="0" collapsed="false">
      <c r="A652" s="51"/>
      <c r="B652" s="51"/>
      <c r="C652" s="50"/>
      <c r="D652" s="51"/>
    </row>
    <row r="653" customFormat="false" ht="15.75" hidden="false" customHeight="true" outlineLevel="0" collapsed="false">
      <c r="A653" s="51"/>
      <c r="B653" s="51"/>
      <c r="C653" s="50"/>
      <c r="D653" s="51"/>
    </row>
    <row r="654" customFormat="false" ht="15.75" hidden="false" customHeight="true" outlineLevel="0" collapsed="false">
      <c r="A654" s="51"/>
      <c r="B654" s="51"/>
      <c r="C654" s="50"/>
      <c r="D654" s="51"/>
    </row>
    <row r="655" customFormat="false" ht="15.75" hidden="false" customHeight="true" outlineLevel="0" collapsed="false">
      <c r="A655" s="51"/>
      <c r="B655" s="51"/>
      <c r="C655" s="50"/>
      <c r="D655" s="51"/>
    </row>
    <row r="656" customFormat="false" ht="15.75" hidden="false" customHeight="true" outlineLevel="0" collapsed="false">
      <c r="A656" s="51"/>
      <c r="B656" s="51"/>
      <c r="C656" s="50"/>
      <c r="D656" s="51"/>
    </row>
    <row r="657" customFormat="false" ht="15.75" hidden="false" customHeight="true" outlineLevel="0" collapsed="false">
      <c r="A657" s="51"/>
      <c r="B657" s="51"/>
      <c r="C657" s="50"/>
      <c r="D657" s="51"/>
    </row>
    <row r="658" customFormat="false" ht="15.75" hidden="false" customHeight="true" outlineLevel="0" collapsed="false">
      <c r="A658" s="51"/>
      <c r="B658" s="51"/>
      <c r="C658" s="50"/>
      <c r="D658" s="51"/>
    </row>
    <row r="659" customFormat="false" ht="15.75" hidden="false" customHeight="true" outlineLevel="0" collapsed="false">
      <c r="A659" s="51"/>
      <c r="B659" s="51"/>
      <c r="C659" s="50"/>
      <c r="D659" s="51"/>
    </row>
    <row r="660" customFormat="false" ht="15.75" hidden="false" customHeight="true" outlineLevel="0" collapsed="false">
      <c r="A660" s="51"/>
      <c r="B660" s="51"/>
      <c r="C660" s="50"/>
      <c r="D660" s="51"/>
    </row>
    <row r="661" customFormat="false" ht="15.75" hidden="false" customHeight="true" outlineLevel="0" collapsed="false">
      <c r="A661" s="51"/>
      <c r="B661" s="51"/>
      <c r="C661" s="50"/>
      <c r="D661" s="51"/>
    </row>
    <row r="662" customFormat="false" ht="15.75" hidden="false" customHeight="true" outlineLevel="0" collapsed="false">
      <c r="A662" s="51"/>
      <c r="B662" s="51"/>
      <c r="C662" s="50"/>
      <c r="D662" s="51"/>
    </row>
    <row r="663" customFormat="false" ht="15.75" hidden="false" customHeight="true" outlineLevel="0" collapsed="false">
      <c r="A663" s="51"/>
      <c r="B663" s="51"/>
      <c r="C663" s="50"/>
      <c r="D663" s="51"/>
    </row>
    <row r="664" customFormat="false" ht="15.75" hidden="false" customHeight="true" outlineLevel="0" collapsed="false">
      <c r="A664" s="51"/>
      <c r="B664" s="51"/>
      <c r="C664" s="50"/>
      <c r="D664" s="51"/>
    </row>
    <row r="665" customFormat="false" ht="15.75" hidden="false" customHeight="true" outlineLevel="0" collapsed="false">
      <c r="A665" s="51"/>
      <c r="B665" s="51"/>
      <c r="C665" s="50"/>
      <c r="D665" s="51"/>
    </row>
    <row r="666" customFormat="false" ht="15.75" hidden="false" customHeight="true" outlineLevel="0" collapsed="false">
      <c r="A666" s="51"/>
      <c r="B666" s="51"/>
      <c r="C666" s="50"/>
      <c r="D666" s="51"/>
    </row>
    <row r="667" customFormat="false" ht="15.75" hidden="false" customHeight="true" outlineLevel="0" collapsed="false">
      <c r="A667" s="51"/>
      <c r="B667" s="51"/>
      <c r="C667" s="50"/>
      <c r="D667" s="51"/>
    </row>
    <row r="668" customFormat="false" ht="15.75" hidden="false" customHeight="true" outlineLevel="0" collapsed="false">
      <c r="A668" s="51"/>
      <c r="B668" s="51"/>
      <c r="C668" s="50"/>
      <c r="D668" s="51"/>
    </row>
    <row r="669" customFormat="false" ht="15.75" hidden="false" customHeight="true" outlineLevel="0" collapsed="false">
      <c r="A669" s="51"/>
      <c r="B669" s="51"/>
      <c r="C669" s="50"/>
      <c r="D669" s="51"/>
    </row>
    <row r="670" customFormat="false" ht="15.75" hidden="false" customHeight="true" outlineLevel="0" collapsed="false">
      <c r="A670" s="51"/>
      <c r="B670" s="51"/>
      <c r="C670" s="50"/>
      <c r="D670" s="51"/>
    </row>
    <row r="671" customFormat="false" ht="15.75" hidden="false" customHeight="true" outlineLevel="0" collapsed="false">
      <c r="A671" s="51"/>
      <c r="B671" s="51"/>
      <c r="C671" s="50"/>
      <c r="D671" s="51"/>
    </row>
    <row r="672" customFormat="false" ht="15.75" hidden="false" customHeight="true" outlineLevel="0" collapsed="false">
      <c r="A672" s="51"/>
      <c r="B672" s="51"/>
      <c r="C672" s="50"/>
      <c r="D672" s="51"/>
    </row>
    <row r="673" customFormat="false" ht="15.75" hidden="false" customHeight="true" outlineLevel="0" collapsed="false">
      <c r="A673" s="51"/>
      <c r="B673" s="51"/>
      <c r="C673" s="50"/>
      <c r="D673" s="51"/>
    </row>
    <row r="674" customFormat="false" ht="15.75" hidden="false" customHeight="true" outlineLevel="0" collapsed="false">
      <c r="A674" s="51"/>
      <c r="B674" s="51"/>
      <c r="C674" s="50"/>
      <c r="D674" s="51"/>
    </row>
    <row r="675" customFormat="false" ht="15.75" hidden="false" customHeight="true" outlineLevel="0" collapsed="false">
      <c r="A675" s="51"/>
      <c r="B675" s="51"/>
      <c r="C675" s="50"/>
      <c r="D675" s="51"/>
    </row>
    <row r="676" customFormat="false" ht="15.75" hidden="false" customHeight="true" outlineLevel="0" collapsed="false">
      <c r="A676" s="51"/>
      <c r="B676" s="51"/>
      <c r="C676" s="50"/>
      <c r="D676" s="51"/>
    </row>
    <row r="677" customFormat="false" ht="15.75" hidden="false" customHeight="true" outlineLevel="0" collapsed="false">
      <c r="A677" s="51"/>
      <c r="B677" s="51"/>
      <c r="C677" s="50"/>
      <c r="D677" s="51"/>
    </row>
    <row r="678" customFormat="false" ht="15.75" hidden="false" customHeight="true" outlineLevel="0" collapsed="false">
      <c r="A678" s="51"/>
      <c r="B678" s="51"/>
      <c r="C678" s="50"/>
      <c r="D678" s="51"/>
    </row>
    <row r="679" customFormat="false" ht="15.75" hidden="false" customHeight="true" outlineLevel="0" collapsed="false">
      <c r="A679" s="51"/>
      <c r="B679" s="51"/>
      <c r="C679" s="50"/>
      <c r="D679" s="51"/>
    </row>
    <row r="680" customFormat="false" ht="15.75" hidden="false" customHeight="true" outlineLevel="0" collapsed="false">
      <c r="A680" s="51"/>
      <c r="B680" s="51"/>
      <c r="C680" s="50"/>
      <c r="D680" s="51"/>
    </row>
    <row r="681" customFormat="false" ht="15.75" hidden="false" customHeight="true" outlineLevel="0" collapsed="false">
      <c r="A681" s="51"/>
      <c r="B681" s="51"/>
      <c r="C681" s="50"/>
      <c r="D681" s="51"/>
    </row>
    <row r="682" customFormat="false" ht="15.75" hidden="false" customHeight="true" outlineLevel="0" collapsed="false">
      <c r="A682" s="51"/>
      <c r="B682" s="51"/>
      <c r="C682" s="50"/>
      <c r="D682" s="51"/>
    </row>
    <row r="683" customFormat="false" ht="15.75" hidden="false" customHeight="true" outlineLevel="0" collapsed="false">
      <c r="A683" s="51"/>
      <c r="B683" s="51"/>
      <c r="C683" s="50"/>
      <c r="D683" s="51"/>
    </row>
    <row r="684" customFormat="false" ht="15.75" hidden="false" customHeight="true" outlineLevel="0" collapsed="false">
      <c r="A684" s="51"/>
      <c r="B684" s="51"/>
      <c r="C684" s="50"/>
      <c r="D684" s="51"/>
    </row>
    <row r="685" customFormat="false" ht="15.75" hidden="false" customHeight="true" outlineLevel="0" collapsed="false">
      <c r="A685" s="51"/>
      <c r="B685" s="51"/>
      <c r="C685" s="50"/>
      <c r="D685" s="51"/>
    </row>
    <row r="686" customFormat="false" ht="15.75" hidden="false" customHeight="true" outlineLevel="0" collapsed="false">
      <c r="A686" s="51"/>
      <c r="B686" s="51"/>
      <c r="C686" s="50"/>
      <c r="D686" s="51"/>
    </row>
    <row r="687" customFormat="false" ht="15.75" hidden="false" customHeight="true" outlineLevel="0" collapsed="false">
      <c r="A687" s="51"/>
      <c r="B687" s="51"/>
      <c r="C687" s="50"/>
      <c r="D687" s="51"/>
    </row>
    <row r="688" customFormat="false" ht="15.75" hidden="false" customHeight="true" outlineLevel="0" collapsed="false">
      <c r="A688" s="51"/>
      <c r="B688" s="51"/>
      <c r="C688" s="50"/>
      <c r="D688" s="51"/>
    </row>
    <row r="689" customFormat="false" ht="15.75" hidden="false" customHeight="true" outlineLevel="0" collapsed="false">
      <c r="A689" s="51"/>
      <c r="B689" s="51"/>
      <c r="C689" s="50"/>
      <c r="D689" s="51"/>
    </row>
    <row r="690" customFormat="false" ht="15.75" hidden="false" customHeight="true" outlineLevel="0" collapsed="false">
      <c r="A690" s="51"/>
      <c r="B690" s="51"/>
      <c r="C690" s="50"/>
      <c r="D690" s="51"/>
    </row>
    <row r="691" customFormat="false" ht="15.75" hidden="false" customHeight="true" outlineLevel="0" collapsed="false">
      <c r="A691" s="51"/>
      <c r="B691" s="51"/>
      <c r="C691" s="50"/>
      <c r="D691" s="51"/>
    </row>
    <row r="692" customFormat="false" ht="15.75" hidden="false" customHeight="true" outlineLevel="0" collapsed="false">
      <c r="A692" s="51"/>
      <c r="B692" s="51"/>
      <c r="C692" s="50"/>
      <c r="D692" s="51"/>
    </row>
    <row r="693" customFormat="false" ht="15.75" hidden="false" customHeight="true" outlineLevel="0" collapsed="false">
      <c r="A693" s="51"/>
      <c r="B693" s="51"/>
      <c r="C693" s="50"/>
      <c r="D693" s="51"/>
    </row>
    <row r="694" customFormat="false" ht="15.75" hidden="false" customHeight="true" outlineLevel="0" collapsed="false">
      <c r="A694" s="51"/>
      <c r="B694" s="51"/>
      <c r="C694" s="50"/>
      <c r="D694" s="51"/>
    </row>
    <row r="695" customFormat="false" ht="15.75" hidden="false" customHeight="true" outlineLevel="0" collapsed="false">
      <c r="A695" s="51"/>
      <c r="B695" s="51"/>
      <c r="C695" s="50"/>
      <c r="D695" s="51"/>
    </row>
    <row r="696" customFormat="false" ht="15.75" hidden="false" customHeight="true" outlineLevel="0" collapsed="false">
      <c r="A696" s="51"/>
      <c r="B696" s="51"/>
      <c r="C696" s="50"/>
      <c r="D696" s="51"/>
    </row>
    <row r="697" customFormat="false" ht="15.75" hidden="false" customHeight="true" outlineLevel="0" collapsed="false">
      <c r="A697" s="51"/>
      <c r="B697" s="51"/>
      <c r="C697" s="50"/>
      <c r="D697" s="51"/>
    </row>
    <row r="698" customFormat="false" ht="15.75" hidden="false" customHeight="true" outlineLevel="0" collapsed="false">
      <c r="A698" s="51"/>
      <c r="B698" s="51"/>
      <c r="C698" s="50"/>
      <c r="D698" s="51"/>
    </row>
    <row r="699" customFormat="false" ht="15.75" hidden="false" customHeight="true" outlineLevel="0" collapsed="false">
      <c r="A699" s="51"/>
      <c r="B699" s="51"/>
      <c r="C699" s="50"/>
      <c r="D699" s="51"/>
    </row>
    <row r="700" customFormat="false" ht="15.75" hidden="false" customHeight="true" outlineLevel="0" collapsed="false">
      <c r="A700" s="51"/>
      <c r="B700" s="51"/>
      <c r="C700" s="50"/>
      <c r="D700" s="51"/>
    </row>
    <row r="701" customFormat="false" ht="15.75" hidden="false" customHeight="true" outlineLevel="0" collapsed="false">
      <c r="A701" s="51"/>
      <c r="B701" s="51"/>
      <c r="C701" s="50"/>
      <c r="D701" s="51"/>
    </row>
    <row r="702" customFormat="false" ht="15.75" hidden="false" customHeight="true" outlineLevel="0" collapsed="false">
      <c r="A702" s="51"/>
      <c r="B702" s="51"/>
      <c r="C702" s="50"/>
      <c r="D702" s="51"/>
    </row>
    <row r="703" customFormat="false" ht="15.75" hidden="false" customHeight="true" outlineLevel="0" collapsed="false">
      <c r="A703" s="51"/>
      <c r="B703" s="51"/>
      <c r="C703" s="50"/>
      <c r="D703" s="51"/>
    </row>
    <row r="704" customFormat="false" ht="15.75" hidden="false" customHeight="true" outlineLevel="0" collapsed="false">
      <c r="A704" s="51"/>
      <c r="B704" s="51"/>
      <c r="C704" s="50"/>
      <c r="D704" s="51"/>
    </row>
    <row r="705" customFormat="false" ht="15.75" hidden="false" customHeight="true" outlineLevel="0" collapsed="false">
      <c r="A705" s="51"/>
      <c r="B705" s="51"/>
      <c r="C705" s="50"/>
      <c r="D705" s="51"/>
    </row>
    <row r="706" customFormat="false" ht="15.75" hidden="false" customHeight="true" outlineLevel="0" collapsed="false">
      <c r="A706" s="51"/>
      <c r="B706" s="51"/>
      <c r="C706" s="50"/>
      <c r="D706" s="51"/>
    </row>
    <row r="707" customFormat="false" ht="15.75" hidden="false" customHeight="true" outlineLevel="0" collapsed="false">
      <c r="A707" s="51"/>
      <c r="B707" s="51"/>
      <c r="C707" s="50"/>
      <c r="D707" s="51"/>
    </row>
    <row r="708" customFormat="false" ht="15.75" hidden="false" customHeight="true" outlineLevel="0" collapsed="false">
      <c r="A708" s="51"/>
      <c r="B708" s="51"/>
      <c r="C708" s="50"/>
      <c r="D708" s="51"/>
    </row>
    <row r="709" customFormat="false" ht="15.75" hidden="false" customHeight="true" outlineLevel="0" collapsed="false">
      <c r="A709" s="51"/>
      <c r="B709" s="51"/>
      <c r="C709" s="50"/>
      <c r="D709" s="51"/>
    </row>
    <row r="710" customFormat="false" ht="15.75" hidden="false" customHeight="true" outlineLevel="0" collapsed="false">
      <c r="A710" s="51"/>
      <c r="B710" s="51"/>
      <c r="C710" s="50"/>
      <c r="D710" s="51"/>
    </row>
    <row r="711" customFormat="false" ht="15.75" hidden="false" customHeight="true" outlineLevel="0" collapsed="false">
      <c r="A711" s="51"/>
      <c r="B711" s="51"/>
      <c r="C711" s="50"/>
      <c r="D711" s="51"/>
    </row>
    <row r="712" customFormat="false" ht="15.75" hidden="false" customHeight="true" outlineLevel="0" collapsed="false">
      <c r="A712" s="51"/>
      <c r="B712" s="51"/>
      <c r="C712" s="50"/>
      <c r="D712" s="51"/>
    </row>
    <row r="713" customFormat="false" ht="15.75" hidden="false" customHeight="true" outlineLevel="0" collapsed="false">
      <c r="A713" s="51"/>
      <c r="B713" s="51"/>
      <c r="C713" s="50"/>
      <c r="D713" s="51"/>
    </row>
    <row r="714" customFormat="false" ht="15.75" hidden="false" customHeight="true" outlineLevel="0" collapsed="false">
      <c r="A714" s="51"/>
      <c r="B714" s="51"/>
      <c r="C714" s="50"/>
      <c r="D714" s="51"/>
    </row>
    <row r="715" customFormat="false" ht="15.75" hidden="false" customHeight="true" outlineLevel="0" collapsed="false">
      <c r="A715" s="51"/>
      <c r="B715" s="51"/>
      <c r="C715" s="50"/>
      <c r="D715" s="51"/>
    </row>
    <row r="716" customFormat="false" ht="15.75" hidden="false" customHeight="true" outlineLevel="0" collapsed="false">
      <c r="A716" s="51"/>
      <c r="B716" s="51"/>
      <c r="C716" s="50"/>
      <c r="D716" s="51"/>
    </row>
    <row r="717" customFormat="false" ht="15.75" hidden="false" customHeight="true" outlineLevel="0" collapsed="false">
      <c r="A717" s="51"/>
      <c r="B717" s="51"/>
      <c r="C717" s="50"/>
      <c r="D717" s="51"/>
    </row>
    <row r="718" customFormat="false" ht="15.75" hidden="false" customHeight="true" outlineLevel="0" collapsed="false">
      <c r="A718" s="51"/>
      <c r="B718" s="51"/>
      <c r="C718" s="50"/>
      <c r="D718" s="51"/>
    </row>
    <row r="719" customFormat="false" ht="15.75" hidden="false" customHeight="true" outlineLevel="0" collapsed="false">
      <c r="A719" s="51"/>
      <c r="B719" s="51"/>
      <c r="C719" s="50"/>
      <c r="D719" s="51"/>
    </row>
    <row r="720" customFormat="false" ht="15.75" hidden="false" customHeight="true" outlineLevel="0" collapsed="false">
      <c r="A720" s="51"/>
      <c r="B720" s="51"/>
      <c r="C720" s="50"/>
      <c r="D720" s="51"/>
    </row>
    <row r="721" customFormat="false" ht="15.75" hidden="false" customHeight="true" outlineLevel="0" collapsed="false">
      <c r="A721" s="51"/>
      <c r="B721" s="51"/>
      <c r="C721" s="50"/>
      <c r="D721" s="51"/>
    </row>
    <row r="722" customFormat="false" ht="15.75" hidden="false" customHeight="true" outlineLevel="0" collapsed="false">
      <c r="A722" s="51"/>
      <c r="B722" s="51"/>
      <c r="C722" s="50"/>
      <c r="D722" s="51"/>
    </row>
    <row r="723" customFormat="false" ht="15.75" hidden="false" customHeight="true" outlineLevel="0" collapsed="false">
      <c r="A723" s="51"/>
      <c r="B723" s="51"/>
      <c r="C723" s="50"/>
      <c r="D723" s="51"/>
    </row>
    <row r="724" customFormat="false" ht="15.75" hidden="false" customHeight="true" outlineLevel="0" collapsed="false">
      <c r="A724" s="51"/>
      <c r="B724" s="51"/>
      <c r="C724" s="50"/>
      <c r="D724" s="51"/>
    </row>
    <row r="725" customFormat="false" ht="15.75" hidden="false" customHeight="true" outlineLevel="0" collapsed="false">
      <c r="A725" s="51"/>
      <c r="B725" s="51"/>
      <c r="C725" s="50"/>
      <c r="D725" s="51"/>
    </row>
    <row r="726" customFormat="false" ht="15.75" hidden="false" customHeight="true" outlineLevel="0" collapsed="false">
      <c r="A726" s="51"/>
      <c r="B726" s="51"/>
      <c r="C726" s="50"/>
      <c r="D726" s="51"/>
    </row>
    <row r="727" customFormat="false" ht="15.75" hidden="false" customHeight="true" outlineLevel="0" collapsed="false">
      <c r="A727" s="51"/>
      <c r="B727" s="51"/>
      <c r="C727" s="50"/>
      <c r="D727" s="51"/>
    </row>
    <row r="728" customFormat="false" ht="15.75" hidden="false" customHeight="true" outlineLevel="0" collapsed="false">
      <c r="A728" s="51"/>
      <c r="B728" s="51"/>
      <c r="C728" s="50"/>
      <c r="D728" s="51"/>
    </row>
    <row r="729" customFormat="false" ht="15.75" hidden="false" customHeight="true" outlineLevel="0" collapsed="false">
      <c r="A729" s="51"/>
      <c r="B729" s="51"/>
      <c r="C729" s="50"/>
      <c r="D729" s="51"/>
    </row>
    <row r="730" customFormat="false" ht="15.75" hidden="false" customHeight="true" outlineLevel="0" collapsed="false">
      <c r="A730" s="51"/>
      <c r="B730" s="51"/>
      <c r="C730" s="50"/>
      <c r="D730" s="51"/>
    </row>
    <row r="731" customFormat="false" ht="15.75" hidden="false" customHeight="true" outlineLevel="0" collapsed="false">
      <c r="A731" s="51"/>
      <c r="B731" s="51"/>
      <c r="C731" s="50"/>
      <c r="D731" s="51"/>
    </row>
    <row r="732" customFormat="false" ht="15.75" hidden="false" customHeight="true" outlineLevel="0" collapsed="false">
      <c r="A732" s="51"/>
      <c r="B732" s="51"/>
      <c r="C732" s="50"/>
      <c r="D732" s="51"/>
    </row>
    <row r="733" customFormat="false" ht="15.75" hidden="false" customHeight="true" outlineLevel="0" collapsed="false">
      <c r="A733" s="51"/>
      <c r="B733" s="51"/>
      <c r="C733" s="50"/>
      <c r="D733" s="51"/>
    </row>
    <row r="734" customFormat="false" ht="15.75" hidden="false" customHeight="true" outlineLevel="0" collapsed="false">
      <c r="A734" s="51"/>
      <c r="B734" s="51"/>
      <c r="C734" s="50"/>
      <c r="D734" s="51"/>
    </row>
    <row r="735" customFormat="false" ht="15.75" hidden="false" customHeight="true" outlineLevel="0" collapsed="false">
      <c r="A735" s="51"/>
      <c r="B735" s="51"/>
      <c r="C735" s="50"/>
      <c r="D735" s="51"/>
    </row>
    <row r="736" customFormat="false" ht="15.75" hidden="false" customHeight="true" outlineLevel="0" collapsed="false">
      <c r="A736" s="51"/>
      <c r="B736" s="51"/>
      <c r="C736" s="50"/>
      <c r="D736" s="51"/>
    </row>
    <row r="737" customFormat="false" ht="15.75" hidden="false" customHeight="true" outlineLevel="0" collapsed="false">
      <c r="A737" s="51"/>
      <c r="B737" s="51"/>
      <c r="C737" s="50"/>
      <c r="D737" s="51"/>
    </row>
    <row r="738" customFormat="false" ht="15.75" hidden="false" customHeight="true" outlineLevel="0" collapsed="false">
      <c r="A738" s="51"/>
      <c r="B738" s="51"/>
      <c r="C738" s="50"/>
      <c r="D738" s="51"/>
    </row>
    <row r="739" customFormat="false" ht="15.75" hidden="false" customHeight="true" outlineLevel="0" collapsed="false">
      <c r="A739" s="51"/>
      <c r="B739" s="51"/>
      <c r="C739" s="50"/>
      <c r="D739" s="51"/>
    </row>
    <row r="740" customFormat="false" ht="15.75" hidden="false" customHeight="true" outlineLevel="0" collapsed="false">
      <c r="A740" s="51"/>
      <c r="B740" s="51"/>
      <c r="C740" s="50"/>
      <c r="D740" s="51"/>
    </row>
    <row r="741" customFormat="false" ht="15.75" hidden="false" customHeight="true" outlineLevel="0" collapsed="false">
      <c r="A741" s="51"/>
      <c r="B741" s="51"/>
      <c r="C741" s="50"/>
      <c r="D741" s="51"/>
    </row>
    <row r="742" customFormat="false" ht="15.75" hidden="false" customHeight="true" outlineLevel="0" collapsed="false">
      <c r="A742" s="51"/>
      <c r="B742" s="51"/>
      <c r="C742" s="50"/>
      <c r="D742" s="51"/>
    </row>
    <row r="743" customFormat="false" ht="15.75" hidden="false" customHeight="true" outlineLevel="0" collapsed="false">
      <c r="A743" s="51"/>
      <c r="B743" s="51"/>
      <c r="C743" s="50"/>
      <c r="D743" s="51"/>
    </row>
    <row r="744" customFormat="false" ht="15.75" hidden="false" customHeight="true" outlineLevel="0" collapsed="false">
      <c r="A744" s="51"/>
      <c r="B744" s="51"/>
      <c r="C744" s="50"/>
      <c r="D744" s="51"/>
    </row>
    <row r="745" customFormat="false" ht="15.75" hidden="false" customHeight="true" outlineLevel="0" collapsed="false">
      <c r="A745" s="51"/>
      <c r="B745" s="51"/>
      <c r="C745" s="50"/>
      <c r="D745" s="51"/>
    </row>
    <row r="746" customFormat="false" ht="15.75" hidden="false" customHeight="true" outlineLevel="0" collapsed="false">
      <c r="A746" s="51"/>
      <c r="B746" s="51"/>
      <c r="C746" s="50"/>
      <c r="D746" s="51"/>
    </row>
    <row r="747" customFormat="false" ht="15.75" hidden="false" customHeight="true" outlineLevel="0" collapsed="false">
      <c r="A747" s="51"/>
      <c r="B747" s="51"/>
      <c r="C747" s="50"/>
      <c r="D747" s="51"/>
    </row>
    <row r="748" customFormat="false" ht="15.75" hidden="false" customHeight="true" outlineLevel="0" collapsed="false">
      <c r="A748" s="51"/>
      <c r="B748" s="51"/>
      <c r="C748" s="50"/>
      <c r="D748" s="51"/>
    </row>
    <row r="749" customFormat="false" ht="15.75" hidden="false" customHeight="true" outlineLevel="0" collapsed="false">
      <c r="A749" s="51"/>
      <c r="B749" s="51"/>
      <c r="C749" s="50"/>
      <c r="D749" s="51"/>
    </row>
    <row r="750" customFormat="false" ht="15.75" hidden="false" customHeight="true" outlineLevel="0" collapsed="false">
      <c r="A750" s="51"/>
      <c r="B750" s="51"/>
      <c r="C750" s="50"/>
      <c r="D750" s="51"/>
    </row>
    <row r="751" customFormat="false" ht="15.75" hidden="false" customHeight="true" outlineLevel="0" collapsed="false">
      <c r="A751" s="51"/>
      <c r="B751" s="51"/>
      <c r="C751" s="50"/>
      <c r="D751" s="51"/>
    </row>
    <row r="752" customFormat="false" ht="15.75" hidden="false" customHeight="true" outlineLevel="0" collapsed="false">
      <c r="A752" s="51"/>
      <c r="B752" s="51"/>
      <c r="C752" s="50"/>
      <c r="D752" s="51"/>
    </row>
    <row r="753" customFormat="false" ht="15.75" hidden="false" customHeight="true" outlineLevel="0" collapsed="false">
      <c r="A753" s="51"/>
      <c r="B753" s="51"/>
      <c r="C753" s="50"/>
      <c r="D753" s="51"/>
    </row>
    <row r="754" customFormat="false" ht="15.75" hidden="false" customHeight="true" outlineLevel="0" collapsed="false">
      <c r="A754" s="51"/>
      <c r="B754" s="51"/>
      <c r="C754" s="50"/>
      <c r="D754" s="51"/>
    </row>
    <row r="755" customFormat="false" ht="15.75" hidden="false" customHeight="true" outlineLevel="0" collapsed="false">
      <c r="A755" s="51"/>
      <c r="B755" s="51"/>
      <c r="C755" s="50"/>
      <c r="D755" s="51"/>
    </row>
    <row r="756" customFormat="false" ht="15.75" hidden="false" customHeight="true" outlineLevel="0" collapsed="false">
      <c r="A756" s="51"/>
      <c r="B756" s="51"/>
      <c r="C756" s="50"/>
      <c r="D756" s="51"/>
    </row>
    <row r="757" customFormat="false" ht="15.75" hidden="false" customHeight="true" outlineLevel="0" collapsed="false">
      <c r="A757" s="51"/>
      <c r="B757" s="51"/>
      <c r="C757" s="50"/>
      <c r="D757" s="51"/>
    </row>
    <row r="758" customFormat="false" ht="15.75" hidden="false" customHeight="true" outlineLevel="0" collapsed="false">
      <c r="A758" s="51"/>
      <c r="B758" s="51"/>
      <c r="C758" s="50"/>
      <c r="D758" s="51"/>
    </row>
    <row r="759" customFormat="false" ht="15.75" hidden="false" customHeight="true" outlineLevel="0" collapsed="false">
      <c r="A759" s="51"/>
      <c r="B759" s="51"/>
      <c r="C759" s="50"/>
      <c r="D759" s="51"/>
    </row>
    <row r="760" customFormat="false" ht="15.75" hidden="false" customHeight="true" outlineLevel="0" collapsed="false">
      <c r="A760" s="51"/>
      <c r="B760" s="51"/>
      <c r="C760" s="50"/>
      <c r="D760" s="51"/>
    </row>
    <row r="761" customFormat="false" ht="15.75" hidden="false" customHeight="true" outlineLevel="0" collapsed="false">
      <c r="A761" s="51"/>
      <c r="B761" s="51"/>
      <c r="C761" s="50"/>
      <c r="D761" s="51"/>
    </row>
    <row r="762" customFormat="false" ht="15.75" hidden="false" customHeight="true" outlineLevel="0" collapsed="false">
      <c r="A762" s="51"/>
      <c r="B762" s="51"/>
      <c r="C762" s="50"/>
      <c r="D762" s="51"/>
    </row>
    <row r="763" customFormat="false" ht="15.75" hidden="false" customHeight="true" outlineLevel="0" collapsed="false">
      <c r="A763" s="51"/>
      <c r="B763" s="51"/>
      <c r="C763" s="50"/>
      <c r="D763" s="51"/>
    </row>
    <row r="764" customFormat="false" ht="15.75" hidden="false" customHeight="true" outlineLevel="0" collapsed="false">
      <c r="A764" s="51"/>
      <c r="B764" s="51"/>
      <c r="C764" s="50"/>
      <c r="D764" s="51"/>
    </row>
    <row r="765" customFormat="false" ht="15.75" hidden="false" customHeight="true" outlineLevel="0" collapsed="false">
      <c r="A765" s="51"/>
      <c r="B765" s="51"/>
      <c r="C765" s="50"/>
      <c r="D765" s="51"/>
    </row>
    <row r="766" customFormat="false" ht="15.75" hidden="false" customHeight="true" outlineLevel="0" collapsed="false">
      <c r="A766" s="51"/>
      <c r="B766" s="51"/>
      <c r="C766" s="50"/>
      <c r="D766" s="51"/>
    </row>
    <row r="767" customFormat="false" ht="15.75" hidden="false" customHeight="true" outlineLevel="0" collapsed="false">
      <c r="A767" s="51"/>
      <c r="B767" s="51"/>
      <c r="C767" s="50"/>
      <c r="D767" s="51"/>
    </row>
    <row r="768" customFormat="false" ht="15.75" hidden="false" customHeight="true" outlineLevel="0" collapsed="false">
      <c r="A768" s="51"/>
      <c r="B768" s="51"/>
      <c r="C768" s="50"/>
      <c r="D768" s="51"/>
    </row>
    <row r="769" customFormat="false" ht="15.75" hidden="false" customHeight="true" outlineLevel="0" collapsed="false">
      <c r="A769" s="51"/>
      <c r="B769" s="51"/>
      <c r="C769" s="50"/>
      <c r="D769" s="51"/>
    </row>
    <row r="770" customFormat="false" ht="15.75" hidden="false" customHeight="true" outlineLevel="0" collapsed="false">
      <c r="A770" s="51"/>
      <c r="B770" s="51"/>
      <c r="C770" s="50"/>
      <c r="D770" s="51"/>
    </row>
    <row r="771" customFormat="false" ht="15.75" hidden="false" customHeight="true" outlineLevel="0" collapsed="false">
      <c r="A771" s="51"/>
      <c r="B771" s="51"/>
      <c r="C771" s="50"/>
      <c r="D771" s="51"/>
    </row>
    <row r="772" customFormat="false" ht="15.75" hidden="false" customHeight="true" outlineLevel="0" collapsed="false">
      <c r="A772" s="51"/>
      <c r="B772" s="51"/>
      <c r="C772" s="50"/>
      <c r="D772" s="51"/>
    </row>
    <row r="773" customFormat="false" ht="15.75" hidden="false" customHeight="true" outlineLevel="0" collapsed="false">
      <c r="A773" s="51"/>
      <c r="B773" s="51"/>
      <c r="C773" s="50"/>
      <c r="D773" s="51"/>
    </row>
    <row r="774" customFormat="false" ht="15.75" hidden="false" customHeight="true" outlineLevel="0" collapsed="false">
      <c r="A774" s="51"/>
      <c r="B774" s="51"/>
      <c r="C774" s="50"/>
      <c r="D774" s="51"/>
    </row>
    <row r="775" customFormat="false" ht="15.75" hidden="false" customHeight="true" outlineLevel="0" collapsed="false">
      <c r="A775" s="51"/>
      <c r="B775" s="51"/>
      <c r="C775" s="50"/>
      <c r="D775" s="51"/>
    </row>
    <row r="776" customFormat="false" ht="15.75" hidden="false" customHeight="true" outlineLevel="0" collapsed="false">
      <c r="A776" s="51"/>
      <c r="B776" s="51"/>
      <c r="C776" s="50"/>
      <c r="D776" s="51"/>
    </row>
    <row r="777" customFormat="false" ht="15.75" hidden="false" customHeight="true" outlineLevel="0" collapsed="false">
      <c r="A777" s="51"/>
      <c r="B777" s="51"/>
      <c r="C777" s="50"/>
      <c r="D777" s="51"/>
    </row>
    <row r="778" customFormat="false" ht="15.75" hidden="false" customHeight="true" outlineLevel="0" collapsed="false">
      <c r="A778" s="51"/>
      <c r="B778" s="51"/>
      <c r="C778" s="50"/>
      <c r="D778" s="51"/>
    </row>
    <row r="779" customFormat="false" ht="15.75" hidden="false" customHeight="true" outlineLevel="0" collapsed="false">
      <c r="A779" s="51"/>
      <c r="B779" s="51"/>
      <c r="C779" s="50"/>
      <c r="D779" s="51"/>
    </row>
    <row r="780" customFormat="false" ht="15.75" hidden="false" customHeight="true" outlineLevel="0" collapsed="false">
      <c r="A780" s="51"/>
      <c r="B780" s="51"/>
      <c r="C780" s="50"/>
      <c r="D780" s="51"/>
    </row>
    <row r="781" customFormat="false" ht="15.75" hidden="false" customHeight="true" outlineLevel="0" collapsed="false">
      <c r="A781" s="51"/>
      <c r="B781" s="51"/>
      <c r="C781" s="50"/>
      <c r="D781" s="51"/>
    </row>
    <row r="782" customFormat="false" ht="15.75" hidden="false" customHeight="true" outlineLevel="0" collapsed="false">
      <c r="A782" s="51"/>
      <c r="B782" s="51"/>
      <c r="C782" s="50"/>
      <c r="D782" s="51"/>
    </row>
    <row r="783" customFormat="false" ht="15.75" hidden="false" customHeight="true" outlineLevel="0" collapsed="false">
      <c r="A783" s="51"/>
      <c r="B783" s="51"/>
      <c r="C783" s="50"/>
      <c r="D783" s="51"/>
    </row>
    <row r="784" customFormat="false" ht="15.75" hidden="false" customHeight="true" outlineLevel="0" collapsed="false">
      <c r="A784" s="51"/>
      <c r="B784" s="51"/>
      <c r="C784" s="50"/>
      <c r="D784" s="51"/>
    </row>
    <row r="785" customFormat="false" ht="15.75" hidden="false" customHeight="true" outlineLevel="0" collapsed="false">
      <c r="A785" s="51"/>
      <c r="B785" s="51"/>
      <c r="C785" s="50"/>
      <c r="D785" s="51"/>
    </row>
    <row r="786" customFormat="false" ht="15.75" hidden="false" customHeight="true" outlineLevel="0" collapsed="false">
      <c r="A786" s="51"/>
      <c r="B786" s="51"/>
      <c r="C786" s="50"/>
      <c r="D786" s="51"/>
    </row>
    <row r="787" customFormat="false" ht="15.75" hidden="false" customHeight="true" outlineLevel="0" collapsed="false">
      <c r="A787" s="51"/>
      <c r="B787" s="51"/>
      <c r="C787" s="50"/>
      <c r="D787" s="51"/>
    </row>
    <row r="788" customFormat="false" ht="15.75" hidden="false" customHeight="true" outlineLevel="0" collapsed="false">
      <c r="A788" s="51"/>
      <c r="B788" s="51"/>
      <c r="C788" s="50"/>
      <c r="D788" s="51"/>
    </row>
    <row r="789" customFormat="false" ht="15.75" hidden="false" customHeight="true" outlineLevel="0" collapsed="false">
      <c r="A789" s="51"/>
      <c r="B789" s="51"/>
      <c r="C789" s="50"/>
      <c r="D789" s="51"/>
    </row>
    <row r="790" customFormat="false" ht="15.75" hidden="false" customHeight="true" outlineLevel="0" collapsed="false">
      <c r="A790" s="51"/>
      <c r="B790" s="51"/>
      <c r="C790" s="50"/>
      <c r="D790" s="51"/>
    </row>
    <row r="791" customFormat="false" ht="15.75" hidden="false" customHeight="true" outlineLevel="0" collapsed="false">
      <c r="A791" s="51"/>
      <c r="B791" s="51"/>
      <c r="C791" s="50"/>
      <c r="D791" s="51"/>
    </row>
    <row r="792" customFormat="false" ht="15.75" hidden="false" customHeight="true" outlineLevel="0" collapsed="false">
      <c r="A792" s="51"/>
      <c r="B792" s="51"/>
      <c r="C792" s="50"/>
      <c r="D792" s="51"/>
    </row>
    <row r="793" customFormat="false" ht="15.75" hidden="false" customHeight="true" outlineLevel="0" collapsed="false">
      <c r="A793" s="51"/>
      <c r="B793" s="51"/>
      <c r="C793" s="50"/>
      <c r="D793" s="51"/>
    </row>
    <row r="794" customFormat="false" ht="15.75" hidden="false" customHeight="true" outlineLevel="0" collapsed="false">
      <c r="A794" s="51"/>
      <c r="B794" s="51"/>
      <c r="C794" s="50"/>
      <c r="D794" s="51"/>
    </row>
    <row r="795" customFormat="false" ht="15.75" hidden="false" customHeight="true" outlineLevel="0" collapsed="false">
      <c r="A795" s="51"/>
      <c r="B795" s="51"/>
      <c r="C795" s="50"/>
      <c r="D795" s="51"/>
    </row>
    <row r="796" customFormat="false" ht="15.75" hidden="false" customHeight="true" outlineLevel="0" collapsed="false">
      <c r="A796" s="51"/>
      <c r="B796" s="51"/>
      <c r="C796" s="50"/>
      <c r="D796" s="51"/>
    </row>
    <row r="797" customFormat="false" ht="15.75" hidden="false" customHeight="true" outlineLevel="0" collapsed="false">
      <c r="A797" s="51"/>
      <c r="B797" s="51"/>
      <c r="C797" s="50"/>
      <c r="D797" s="51"/>
    </row>
    <row r="798" customFormat="false" ht="15.75" hidden="false" customHeight="true" outlineLevel="0" collapsed="false">
      <c r="A798" s="51"/>
      <c r="B798" s="51"/>
      <c r="C798" s="50"/>
      <c r="D798" s="51"/>
    </row>
    <row r="799" customFormat="false" ht="15.75" hidden="false" customHeight="true" outlineLevel="0" collapsed="false">
      <c r="A799" s="51"/>
      <c r="B799" s="51"/>
      <c r="C799" s="50"/>
      <c r="D799" s="51"/>
    </row>
    <row r="800" customFormat="false" ht="15.75" hidden="false" customHeight="true" outlineLevel="0" collapsed="false">
      <c r="A800" s="51"/>
      <c r="B800" s="51"/>
      <c r="C800" s="50"/>
      <c r="D800" s="51"/>
    </row>
    <row r="801" customFormat="false" ht="15.75" hidden="false" customHeight="true" outlineLevel="0" collapsed="false">
      <c r="A801" s="51"/>
      <c r="B801" s="51"/>
      <c r="C801" s="50"/>
      <c r="D801" s="51"/>
    </row>
    <row r="802" customFormat="false" ht="15.75" hidden="false" customHeight="true" outlineLevel="0" collapsed="false">
      <c r="A802" s="51"/>
      <c r="B802" s="51"/>
      <c r="C802" s="50"/>
      <c r="D802" s="51"/>
    </row>
    <row r="803" customFormat="false" ht="15.75" hidden="false" customHeight="true" outlineLevel="0" collapsed="false">
      <c r="A803" s="51"/>
      <c r="B803" s="51"/>
      <c r="C803" s="50"/>
      <c r="D803" s="51"/>
    </row>
    <row r="804" customFormat="false" ht="15.75" hidden="false" customHeight="true" outlineLevel="0" collapsed="false">
      <c r="A804" s="51"/>
      <c r="B804" s="51"/>
      <c r="C804" s="50"/>
      <c r="D804" s="51"/>
    </row>
    <row r="805" customFormat="false" ht="15.75" hidden="false" customHeight="true" outlineLevel="0" collapsed="false">
      <c r="A805" s="51"/>
      <c r="B805" s="51"/>
      <c r="C805" s="50"/>
      <c r="D805" s="51"/>
    </row>
    <row r="806" customFormat="false" ht="15.75" hidden="false" customHeight="true" outlineLevel="0" collapsed="false">
      <c r="A806" s="51"/>
      <c r="B806" s="51"/>
      <c r="C806" s="50"/>
      <c r="D806" s="51"/>
    </row>
    <row r="807" customFormat="false" ht="15.75" hidden="false" customHeight="true" outlineLevel="0" collapsed="false">
      <c r="A807" s="51"/>
      <c r="B807" s="51"/>
      <c r="C807" s="50"/>
      <c r="D807" s="51"/>
    </row>
    <row r="808" customFormat="false" ht="15.75" hidden="false" customHeight="true" outlineLevel="0" collapsed="false">
      <c r="A808" s="51"/>
      <c r="B808" s="51"/>
      <c r="C808" s="50"/>
      <c r="D808" s="51"/>
    </row>
    <row r="809" customFormat="false" ht="15.75" hidden="false" customHeight="true" outlineLevel="0" collapsed="false">
      <c r="A809" s="51"/>
      <c r="B809" s="51"/>
      <c r="C809" s="50"/>
      <c r="D809" s="51"/>
    </row>
    <row r="810" customFormat="false" ht="15.75" hidden="false" customHeight="true" outlineLevel="0" collapsed="false">
      <c r="A810" s="51"/>
      <c r="B810" s="51"/>
      <c r="C810" s="50"/>
      <c r="D810" s="51"/>
    </row>
    <row r="811" customFormat="false" ht="15.75" hidden="false" customHeight="true" outlineLevel="0" collapsed="false">
      <c r="A811" s="51"/>
      <c r="B811" s="51"/>
      <c r="C811" s="50"/>
      <c r="D811" s="51"/>
    </row>
    <row r="812" customFormat="false" ht="15.75" hidden="false" customHeight="true" outlineLevel="0" collapsed="false">
      <c r="A812" s="51"/>
      <c r="B812" s="51"/>
      <c r="C812" s="50"/>
      <c r="D812" s="51"/>
    </row>
    <row r="813" customFormat="false" ht="15.75" hidden="false" customHeight="true" outlineLevel="0" collapsed="false">
      <c r="A813" s="51"/>
      <c r="B813" s="51"/>
      <c r="C813" s="50"/>
      <c r="D813" s="51"/>
    </row>
    <row r="814" customFormat="false" ht="15.75" hidden="false" customHeight="true" outlineLevel="0" collapsed="false">
      <c r="A814" s="51"/>
      <c r="B814" s="51"/>
      <c r="C814" s="50"/>
      <c r="D814" s="51"/>
    </row>
    <row r="815" customFormat="false" ht="15.75" hidden="false" customHeight="true" outlineLevel="0" collapsed="false">
      <c r="A815" s="51"/>
      <c r="B815" s="51"/>
      <c r="C815" s="50"/>
      <c r="D815" s="51"/>
    </row>
    <row r="816" customFormat="false" ht="15.75" hidden="false" customHeight="true" outlineLevel="0" collapsed="false">
      <c r="A816" s="51"/>
      <c r="B816" s="51"/>
      <c r="C816" s="50"/>
      <c r="D816" s="51"/>
    </row>
    <row r="817" customFormat="false" ht="15.75" hidden="false" customHeight="true" outlineLevel="0" collapsed="false">
      <c r="A817" s="51"/>
      <c r="B817" s="51"/>
      <c r="C817" s="50"/>
      <c r="D817" s="51"/>
    </row>
    <row r="818" customFormat="false" ht="15.75" hidden="false" customHeight="true" outlineLevel="0" collapsed="false">
      <c r="A818" s="51"/>
      <c r="B818" s="51"/>
      <c r="C818" s="50"/>
      <c r="D818" s="51"/>
    </row>
    <row r="819" customFormat="false" ht="15.75" hidden="false" customHeight="true" outlineLevel="0" collapsed="false">
      <c r="A819" s="51"/>
      <c r="B819" s="51"/>
      <c r="C819" s="50"/>
      <c r="D819" s="51"/>
    </row>
    <row r="820" customFormat="false" ht="15.75" hidden="false" customHeight="true" outlineLevel="0" collapsed="false">
      <c r="A820" s="51"/>
      <c r="B820" s="51"/>
      <c r="C820" s="50"/>
      <c r="D820" s="51"/>
    </row>
    <row r="821" customFormat="false" ht="15.75" hidden="false" customHeight="true" outlineLevel="0" collapsed="false">
      <c r="A821" s="51"/>
      <c r="B821" s="51"/>
      <c r="C821" s="50"/>
      <c r="D821" s="51"/>
    </row>
    <row r="822" customFormat="false" ht="15.75" hidden="false" customHeight="true" outlineLevel="0" collapsed="false">
      <c r="A822" s="51"/>
      <c r="B822" s="51"/>
      <c r="C822" s="50"/>
      <c r="D822" s="51"/>
    </row>
    <row r="823" customFormat="false" ht="15.75" hidden="false" customHeight="true" outlineLevel="0" collapsed="false">
      <c r="A823" s="51"/>
      <c r="B823" s="51"/>
      <c r="C823" s="50"/>
      <c r="D823" s="51"/>
    </row>
    <row r="824" customFormat="false" ht="15.75" hidden="false" customHeight="true" outlineLevel="0" collapsed="false">
      <c r="A824" s="51"/>
      <c r="B824" s="51"/>
      <c r="C824" s="50"/>
      <c r="D824" s="51"/>
    </row>
    <row r="825" customFormat="false" ht="15.75" hidden="false" customHeight="true" outlineLevel="0" collapsed="false">
      <c r="A825" s="51"/>
      <c r="B825" s="51"/>
      <c r="C825" s="50"/>
      <c r="D825" s="51"/>
    </row>
    <row r="826" customFormat="false" ht="15.75" hidden="false" customHeight="true" outlineLevel="0" collapsed="false">
      <c r="A826" s="51"/>
      <c r="B826" s="51"/>
      <c r="C826" s="50"/>
      <c r="D826" s="51"/>
    </row>
    <row r="827" customFormat="false" ht="15.75" hidden="false" customHeight="true" outlineLevel="0" collapsed="false">
      <c r="A827" s="51"/>
      <c r="B827" s="51"/>
      <c r="C827" s="50"/>
      <c r="D827" s="51"/>
    </row>
    <row r="828" customFormat="false" ht="15.75" hidden="false" customHeight="true" outlineLevel="0" collapsed="false">
      <c r="A828" s="51"/>
      <c r="B828" s="51"/>
      <c r="C828" s="50"/>
      <c r="D828" s="51"/>
    </row>
    <row r="829" customFormat="false" ht="15.75" hidden="false" customHeight="true" outlineLevel="0" collapsed="false">
      <c r="A829" s="51"/>
      <c r="B829" s="51"/>
      <c r="C829" s="50"/>
      <c r="D829" s="51"/>
    </row>
    <row r="830" customFormat="false" ht="15.75" hidden="false" customHeight="true" outlineLevel="0" collapsed="false">
      <c r="A830" s="51"/>
      <c r="B830" s="51"/>
      <c r="C830" s="50"/>
      <c r="D830" s="51"/>
    </row>
    <row r="831" customFormat="false" ht="15.75" hidden="false" customHeight="true" outlineLevel="0" collapsed="false">
      <c r="A831" s="51"/>
      <c r="B831" s="51"/>
      <c r="C831" s="50"/>
      <c r="D831" s="51"/>
    </row>
    <row r="832" customFormat="false" ht="15.75" hidden="false" customHeight="true" outlineLevel="0" collapsed="false">
      <c r="A832" s="51"/>
      <c r="B832" s="51"/>
      <c r="C832" s="50"/>
      <c r="D832" s="51"/>
    </row>
    <row r="833" customFormat="false" ht="15.75" hidden="false" customHeight="true" outlineLevel="0" collapsed="false">
      <c r="A833" s="51"/>
      <c r="B833" s="51"/>
      <c r="C833" s="50"/>
      <c r="D833" s="51"/>
    </row>
    <row r="834" customFormat="false" ht="15.75" hidden="false" customHeight="true" outlineLevel="0" collapsed="false">
      <c r="A834" s="51"/>
      <c r="B834" s="51"/>
      <c r="C834" s="50"/>
      <c r="D834" s="51"/>
    </row>
    <row r="835" customFormat="false" ht="15.75" hidden="false" customHeight="true" outlineLevel="0" collapsed="false">
      <c r="A835" s="51"/>
      <c r="B835" s="51"/>
      <c r="C835" s="50"/>
      <c r="D835" s="51"/>
    </row>
    <row r="836" customFormat="false" ht="15.75" hidden="false" customHeight="true" outlineLevel="0" collapsed="false">
      <c r="A836" s="51"/>
      <c r="B836" s="51"/>
      <c r="C836" s="50"/>
      <c r="D836" s="51"/>
    </row>
    <row r="837" customFormat="false" ht="15.75" hidden="false" customHeight="true" outlineLevel="0" collapsed="false">
      <c r="A837" s="51"/>
      <c r="B837" s="51"/>
      <c r="C837" s="50"/>
      <c r="D837" s="51"/>
    </row>
    <row r="838" customFormat="false" ht="15.75" hidden="false" customHeight="true" outlineLevel="0" collapsed="false">
      <c r="A838" s="51"/>
      <c r="B838" s="51"/>
      <c r="C838" s="50"/>
      <c r="D838" s="51"/>
    </row>
    <row r="839" customFormat="false" ht="15.75" hidden="false" customHeight="true" outlineLevel="0" collapsed="false">
      <c r="A839" s="51"/>
      <c r="B839" s="51"/>
      <c r="C839" s="50"/>
      <c r="D839" s="51"/>
    </row>
    <row r="840" customFormat="false" ht="15.75" hidden="false" customHeight="true" outlineLevel="0" collapsed="false">
      <c r="A840" s="51"/>
      <c r="B840" s="51"/>
      <c r="C840" s="50"/>
      <c r="D840" s="51"/>
    </row>
    <row r="841" customFormat="false" ht="15.75" hidden="false" customHeight="true" outlineLevel="0" collapsed="false">
      <c r="A841" s="51"/>
      <c r="B841" s="51"/>
      <c r="C841" s="50"/>
      <c r="D841" s="51"/>
    </row>
    <row r="842" customFormat="false" ht="15.75" hidden="false" customHeight="true" outlineLevel="0" collapsed="false">
      <c r="A842" s="51"/>
      <c r="B842" s="51"/>
      <c r="C842" s="50"/>
      <c r="D842" s="51"/>
    </row>
    <row r="843" customFormat="false" ht="15.75" hidden="false" customHeight="true" outlineLevel="0" collapsed="false">
      <c r="A843" s="51"/>
      <c r="B843" s="51"/>
      <c r="C843" s="50"/>
      <c r="D843" s="51"/>
    </row>
    <row r="844" customFormat="false" ht="15.75" hidden="false" customHeight="true" outlineLevel="0" collapsed="false">
      <c r="A844" s="51"/>
      <c r="B844" s="51"/>
      <c r="C844" s="50"/>
      <c r="D844" s="51"/>
    </row>
    <row r="845" customFormat="false" ht="15.75" hidden="false" customHeight="true" outlineLevel="0" collapsed="false">
      <c r="A845" s="51"/>
      <c r="B845" s="51"/>
      <c r="C845" s="50"/>
      <c r="D845" s="51"/>
    </row>
    <row r="846" customFormat="false" ht="15.75" hidden="false" customHeight="true" outlineLevel="0" collapsed="false">
      <c r="A846" s="51"/>
      <c r="B846" s="51"/>
      <c r="C846" s="50"/>
      <c r="D846" s="51"/>
    </row>
    <row r="847" customFormat="false" ht="15.75" hidden="false" customHeight="true" outlineLevel="0" collapsed="false">
      <c r="A847" s="51"/>
      <c r="B847" s="51"/>
      <c r="C847" s="50"/>
      <c r="D847" s="51"/>
    </row>
    <row r="848" customFormat="false" ht="15.75" hidden="false" customHeight="true" outlineLevel="0" collapsed="false">
      <c r="A848" s="51"/>
      <c r="B848" s="51"/>
      <c r="C848" s="50"/>
      <c r="D848" s="51"/>
    </row>
    <row r="849" customFormat="false" ht="15.75" hidden="false" customHeight="true" outlineLevel="0" collapsed="false">
      <c r="A849" s="51"/>
      <c r="B849" s="51"/>
      <c r="C849" s="50"/>
      <c r="D849" s="51"/>
    </row>
    <row r="850" customFormat="false" ht="15.75" hidden="false" customHeight="true" outlineLevel="0" collapsed="false">
      <c r="A850" s="51"/>
      <c r="B850" s="51"/>
      <c r="C850" s="50"/>
      <c r="D850" s="51"/>
    </row>
    <row r="851" customFormat="false" ht="15.75" hidden="false" customHeight="true" outlineLevel="0" collapsed="false">
      <c r="A851" s="51"/>
      <c r="B851" s="51"/>
      <c r="C851" s="50"/>
      <c r="D851" s="51"/>
    </row>
    <row r="852" customFormat="false" ht="15.75" hidden="false" customHeight="true" outlineLevel="0" collapsed="false">
      <c r="A852" s="51"/>
      <c r="B852" s="51"/>
      <c r="C852" s="50"/>
      <c r="D852" s="51"/>
    </row>
    <row r="853" customFormat="false" ht="15.75" hidden="false" customHeight="true" outlineLevel="0" collapsed="false">
      <c r="A853" s="51"/>
      <c r="B853" s="51"/>
      <c r="C853" s="50"/>
      <c r="D853" s="51"/>
    </row>
    <row r="854" customFormat="false" ht="15.75" hidden="false" customHeight="true" outlineLevel="0" collapsed="false">
      <c r="A854" s="51"/>
      <c r="B854" s="51"/>
      <c r="C854" s="50"/>
      <c r="D854" s="51"/>
    </row>
    <row r="855" customFormat="false" ht="15.75" hidden="false" customHeight="true" outlineLevel="0" collapsed="false">
      <c r="A855" s="51"/>
      <c r="B855" s="51"/>
      <c r="C855" s="50"/>
      <c r="D855" s="51"/>
    </row>
    <row r="856" customFormat="false" ht="15.75" hidden="false" customHeight="true" outlineLevel="0" collapsed="false">
      <c r="A856" s="51"/>
      <c r="B856" s="51"/>
      <c r="C856" s="50"/>
      <c r="D856" s="51"/>
    </row>
    <row r="857" customFormat="false" ht="15.75" hidden="false" customHeight="true" outlineLevel="0" collapsed="false">
      <c r="A857" s="51"/>
      <c r="B857" s="51"/>
      <c r="C857" s="50"/>
      <c r="D857" s="51"/>
    </row>
    <row r="858" customFormat="false" ht="15.75" hidden="false" customHeight="true" outlineLevel="0" collapsed="false">
      <c r="A858" s="51"/>
      <c r="B858" s="51"/>
      <c r="C858" s="50"/>
      <c r="D858" s="51"/>
    </row>
    <row r="859" customFormat="false" ht="15.75" hidden="false" customHeight="true" outlineLevel="0" collapsed="false">
      <c r="A859" s="51"/>
      <c r="B859" s="51"/>
      <c r="C859" s="50"/>
      <c r="D859" s="51"/>
    </row>
    <row r="860" customFormat="false" ht="15.75" hidden="false" customHeight="true" outlineLevel="0" collapsed="false">
      <c r="A860" s="51"/>
      <c r="B860" s="51"/>
      <c r="C860" s="50"/>
      <c r="D860" s="51"/>
    </row>
    <row r="861" customFormat="false" ht="15.75" hidden="false" customHeight="true" outlineLevel="0" collapsed="false">
      <c r="A861" s="51"/>
      <c r="B861" s="51"/>
      <c r="C861" s="50"/>
      <c r="D861" s="51"/>
    </row>
    <row r="862" customFormat="false" ht="15.75" hidden="false" customHeight="true" outlineLevel="0" collapsed="false">
      <c r="A862" s="51"/>
      <c r="B862" s="51"/>
      <c r="C862" s="50"/>
      <c r="D862" s="51"/>
    </row>
    <row r="863" customFormat="false" ht="15.75" hidden="false" customHeight="true" outlineLevel="0" collapsed="false">
      <c r="A863" s="51"/>
      <c r="B863" s="51"/>
      <c r="C863" s="50"/>
      <c r="D863" s="51"/>
    </row>
    <row r="864" customFormat="false" ht="15.75" hidden="false" customHeight="true" outlineLevel="0" collapsed="false">
      <c r="A864" s="51"/>
      <c r="B864" s="51"/>
      <c r="C864" s="50"/>
      <c r="D864" s="51"/>
    </row>
    <row r="865" customFormat="false" ht="15.75" hidden="false" customHeight="true" outlineLevel="0" collapsed="false">
      <c r="A865" s="51"/>
      <c r="B865" s="51"/>
      <c r="C865" s="50"/>
      <c r="D865" s="51"/>
    </row>
    <row r="866" customFormat="false" ht="15.75" hidden="false" customHeight="true" outlineLevel="0" collapsed="false">
      <c r="A866" s="51"/>
      <c r="B866" s="51"/>
      <c r="C866" s="50"/>
      <c r="D866" s="51"/>
    </row>
    <row r="867" customFormat="false" ht="15.75" hidden="false" customHeight="true" outlineLevel="0" collapsed="false">
      <c r="A867" s="51"/>
      <c r="B867" s="51"/>
      <c r="C867" s="50"/>
      <c r="D867" s="51"/>
    </row>
    <row r="868" customFormat="false" ht="15.75" hidden="false" customHeight="true" outlineLevel="0" collapsed="false">
      <c r="A868" s="51"/>
      <c r="B868" s="51"/>
      <c r="C868" s="50"/>
      <c r="D868" s="51"/>
    </row>
    <row r="869" customFormat="false" ht="15.75" hidden="false" customHeight="true" outlineLevel="0" collapsed="false">
      <c r="A869" s="51"/>
      <c r="B869" s="51"/>
      <c r="C869" s="50"/>
      <c r="D869" s="51"/>
    </row>
    <row r="870" customFormat="false" ht="15.75" hidden="false" customHeight="true" outlineLevel="0" collapsed="false">
      <c r="A870" s="51"/>
      <c r="B870" s="51"/>
      <c r="C870" s="50"/>
      <c r="D870" s="51"/>
    </row>
    <row r="871" customFormat="false" ht="15.75" hidden="false" customHeight="true" outlineLevel="0" collapsed="false">
      <c r="A871" s="51"/>
      <c r="B871" s="51"/>
      <c r="C871" s="50"/>
      <c r="D871" s="51"/>
    </row>
    <row r="872" customFormat="false" ht="15.75" hidden="false" customHeight="true" outlineLevel="0" collapsed="false">
      <c r="A872" s="51"/>
      <c r="B872" s="51"/>
      <c r="C872" s="50"/>
      <c r="D872" s="51"/>
    </row>
    <row r="873" customFormat="false" ht="15.75" hidden="false" customHeight="true" outlineLevel="0" collapsed="false">
      <c r="A873" s="51"/>
      <c r="B873" s="51"/>
      <c r="C873" s="50"/>
      <c r="D873" s="51"/>
    </row>
    <row r="874" customFormat="false" ht="15.75" hidden="false" customHeight="true" outlineLevel="0" collapsed="false">
      <c r="A874" s="51"/>
      <c r="B874" s="51"/>
      <c r="C874" s="50"/>
      <c r="D874" s="51"/>
    </row>
    <row r="875" customFormat="false" ht="15.75" hidden="false" customHeight="true" outlineLevel="0" collapsed="false">
      <c r="A875" s="51"/>
      <c r="B875" s="51"/>
      <c r="C875" s="50"/>
      <c r="D875" s="51"/>
    </row>
    <row r="876" customFormat="false" ht="15.75" hidden="false" customHeight="true" outlineLevel="0" collapsed="false">
      <c r="A876" s="51"/>
      <c r="B876" s="51"/>
      <c r="C876" s="50"/>
      <c r="D876" s="51"/>
    </row>
    <row r="877" customFormat="false" ht="15.75" hidden="false" customHeight="true" outlineLevel="0" collapsed="false">
      <c r="A877" s="51"/>
      <c r="B877" s="51"/>
      <c r="C877" s="50"/>
      <c r="D877" s="51"/>
    </row>
    <row r="878" customFormat="false" ht="15.75" hidden="false" customHeight="true" outlineLevel="0" collapsed="false">
      <c r="A878" s="51"/>
      <c r="B878" s="51"/>
      <c r="C878" s="50"/>
      <c r="D878" s="51"/>
    </row>
    <row r="879" customFormat="false" ht="15.75" hidden="false" customHeight="true" outlineLevel="0" collapsed="false">
      <c r="A879" s="51"/>
      <c r="B879" s="51"/>
      <c r="C879" s="50"/>
      <c r="D879" s="51"/>
    </row>
    <row r="880" customFormat="false" ht="15.75" hidden="false" customHeight="true" outlineLevel="0" collapsed="false">
      <c r="A880" s="51"/>
      <c r="B880" s="51"/>
      <c r="C880" s="50"/>
      <c r="D880" s="51"/>
    </row>
    <row r="881" customFormat="false" ht="15.75" hidden="false" customHeight="true" outlineLevel="0" collapsed="false">
      <c r="A881" s="51"/>
      <c r="B881" s="51"/>
      <c r="C881" s="50"/>
      <c r="D881" s="51"/>
    </row>
    <row r="882" customFormat="false" ht="15.75" hidden="false" customHeight="true" outlineLevel="0" collapsed="false">
      <c r="A882" s="51"/>
      <c r="B882" s="51"/>
      <c r="C882" s="50"/>
      <c r="D882" s="51"/>
    </row>
    <row r="883" customFormat="false" ht="15.75" hidden="false" customHeight="true" outlineLevel="0" collapsed="false">
      <c r="A883" s="51"/>
      <c r="B883" s="51"/>
      <c r="C883" s="50"/>
      <c r="D883" s="51"/>
    </row>
    <row r="884" customFormat="false" ht="15.75" hidden="false" customHeight="true" outlineLevel="0" collapsed="false">
      <c r="A884" s="51"/>
      <c r="B884" s="51"/>
      <c r="C884" s="50"/>
      <c r="D884" s="51"/>
    </row>
    <row r="885" customFormat="false" ht="15.75" hidden="false" customHeight="true" outlineLevel="0" collapsed="false">
      <c r="A885" s="51"/>
      <c r="B885" s="51"/>
      <c r="C885" s="50"/>
      <c r="D885" s="51"/>
    </row>
    <row r="886" customFormat="false" ht="15.75" hidden="false" customHeight="true" outlineLevel="0" collapsed="false">
      <c r="A886" s="51"/>
      <c r="B886" s="51"/>
      <c r="C886" s="50"/>
      <c r="D886" s="51"/>
    </row>
    <row r="887" customFormat="false" ht="15.75" hidden="false" customHeight="true" outlineLevel="0" collapsed="false">
      <c r="A887" s="51"/>
      <c r="B887" s="51"/>
      <c r="C887" s="50"/>
      <c r="D887" s="51"/>
    </row>
    <row r="888" customFormat="false" ht="15.75" hidden="false" customHeight="true" outlineLevel="0" collapsed="false">
      <c r="A888" s="51"/>
      <c r="B888" s="51"/>
      <c r="C888" s="50"/>
      <c r="D888" s="51"/>
    </row>
    <row r="889" customFormat="false" ht="15.75" hidden="false" customHeight="true" outlineLevel="0" collapsed="false">
      <c r="A889" s="51"/>
      <c r="B889" s="51"/>
      <c r="C889" s="50"/>
      <c r="D889" s="51"/>
    </row>
    <row r="890" customFormat="false" ht="15.75" hidden="false" customHeight="true" outlineLevel="0" collapsed="false">
      <c r="A890" s="51"/>
      <c r="B890" s="51"/>
      <c r="C890" s="50"/>
      <c r="D890" s="51"/>
    </row>
    <row r="891" customFormat="false" ht="15.75" hidden="false" customHeight="true" outlineLevel="0" collapsed="false">
      <c r="A891" s="51"/>
      <c r="B891" s="51"/>
      <c r="C891" s="50"/>
      <c r="D891" s="51"/>
    </row>
    <row r="892" customFormat="false" ht="15.75" hidden="false" customHeight="true" outlineLevel="0" collapsed="false">
      <c r="A892" s="51"/>
      <c r="B892" s="51"/>
      <c r="C892" s="50"/>
      <c r="D892" s="51"/>
    </row>
    <row r="893" customFormat="false" ht="15.75" hidden="false" customHeight="true" outlineLevel="0" collapsed="false">
      <c r="A893" s="51"/>
      <c r="B893" s="51"/>
      <c r="C893" s="50"/>
      <c r="D893" s="51"/>
    </row>
    <row r="894" customFormat="false" ht="15.75" hidden="false" customHeight="true" outlineLevel="0" collapsed="false">
      <c r="A894" s="51"/>
      <c r="B894" s="51"/>
      <c r="C894" s="50"/>
      <c r="D894" s="51"/>
    </row>
    <row r="895" customFormat="false" ht="15.75" hidden="false" customHeight="true" outlineLevel="0" collapsed="false">
      <c r="A895" s="51"/>
      <c r="B895" s="51"/>
      <c r="C895" s="50"/>
      <c r="D895" s="51"/>
    </row>
    <row r="896" customFormat="false" ht="15.75" hidden="false" customHeight="true" outlineLevel="0" collapsed="false">
      <c r="A896" s="51"/>
      <c r="B896" s="51"/>
      <c r="C896" s="50"/>
      <c r="D896" s="51"/>
    </row>
    <row r="897" customFormat="false" ht="15.75" hidden="false" customHeight="true" outlineLevel="0" collapsed="false">
      <c r="A897" s="51"/>
      <c r="B897" s="51"/>
      <c r="C897" s="50"/>
      <c r="D897" s="51"/>
    </row>
    <row r="898" customFormat="false" ht="15.75" hidden="false" customHeight="true" outlineLevel="0" collapsed="false">
      <c r="A898" s="51"/>
      <c r="B898" s="51"/>
      <c r="C898" s="50"/>
      <c r="D898" s="51"/>
    </row>
    <row r="899" customFormat="false" ht="15.75" hidden="false" customHeight="true" outlineLevel="0" collapsed="false">
      <c r="A899" s="51"/>
      <c r="B899" s="51"/>
      <c r="C899" s="50"/>
      <c r="D899" s="51"/>
    </row>
    <row r="900" customFormat="false" ht="15.75" hidden="false" customHeight="true" outlineLevel="0" collapsed="false">
      <c r="A900" s="51"/>
      <c r="B900" s="51"/>
      <c r="C900" s="50"/>
      <c r="D900" s="51"/>
    </row>
    <row r="901" customFormat="false" ht="15.75" hidden="false" customHeight="true" outlineLevel="0" collapsed="false">
      <c r="A901" s="51"/>
      <c r="B901" s="51"/>
      <c r="C901" s="50"/>
      <c r="D901" s="51"/>
    </row>
    <row r="902" customFormat="false" ht="15.75" hidden="false" customHeight="true" outlineLevel="0" collapsed="false">
      <c r="A902" s="51"/>
      <c r="B902" s="51"/>
      <c r="C902" s="50"/>
      <c r="D902" s="51"/>
    </row>
    <row r="903" customFormat="false" ht="15.75" hidden="false" customHeight="true" outlineLevel="0" collapsed="false">
      <c r="A903" s="51"/>
      <c r="B903" s="51"/>
      <c r="C903" s="50"/>
      <c r="D903" s="51"/>
    </row>
    <row r="904" customFormat="false" ht="15.75" hidden="false" customHeight="true" outlineLevel="0" collapsed="false">
      <c r="A904" s="51"/>
      <c r="B904" s="51"/>
      <c r="C904" s="50"/>
      <c r="D904" s="51"/>
    </row>
    <row r="905" customFormat="false" ht="15.75" hidden="false" customHeight="true" outlineLevel="0" collapsed="false">
      <c r="A905" s="51"/>
      <c r="B905" s="51"/>
      <c r="C905" s="50"/>
      <c r="D905" s="51"/>
    </row>
    <row r="906" customFormat="false" ht="15.75" hidden="false" customHeight="true" outlineLevel="0" collapsed="false">
      <c r="A906" s="51"/>
      <c r="B906" s="51"/>
      <c r="C906" s="50"/>
      <c r="D906" s="51"/>
    </row>
    <row r="907" customFormat="false" ht="15.75" hidden="false" customHeight="true" outlineLevel="0" collapsed="false">
      <c r="A907" s="51"/>
      <c r="B907" s="51"/>
      <c r="C907" s="50"/>
      <c r="D907" s="51"/>
    </row>
    <row r="908" customFormat="false" ht="15.75" hidden="false" customHeight="true" outlineLevel="0" collapsed="false">
      <c r="A908" s="51"/>
      <c r="B908" s="51"/>
      <c r="C908" s="50"/>
      <c r="D908" s="51"/>
    </row>
    <row r="909" customFormat="false" ht="15.75" hidden="false" customHeight="true" outlineLevel="0" collapsed="false">
      <c r="A909" s="51"/>
      <c r="B909" s="51"/>
      <c r="C909" s="50"/>
      <c r="D909" s="51"/>
    </row>
    <row r="910" customFormat="false" ht="15.75" hidden="false" customHeight="true" outlineLevel="0" collapsed="false">
      <c r="A910" s="51"/>
      <c r="B910" s="51"/>
      <c r="C910" s="50"/>
      <c r="D910" s="51"/>
    </row>
    <row r="911" customFormat="false" ht="15.75" hidden="false" customHeight="true" outlineLevel="0" collapsed="false">
      <c r="A911" s="51"/>
      <c r="B911" s="51"/>
      <c r="C911" s="50"/>
      <c r="D911" s="51"/>
    </row>
    <row r="912" customFormat="false" ht="15.75" hidden="false" customHeight="true" outlineLevel="0" collapsed="false">
      <c r="A912" s="51"/>
      <c r="B912" s="51"/>
      <c r="C912" s="50"/>
      <c r="D912" s="51"/>
    </row>
    <row r="913" customFormat="false" ht="15.75" hidden="false" customHeight="true" outlineLevel="0" collapsed="false">
      <c r="A913" s="51"/>
      <c r="B913" s="51"/>
      <c r="C913" s="50"/>
      <c r="D913" s="51"/>
    </row>
    <row r="914" customFormat="false" ht="15.75" hidden="false" customHeight="true" outlineLevel="0" collapsed="false">
      <c r="A914" s="51"/>
      <c r="B914" s="51"/>
      <c r="C914" s="50"/>
      <c r="D914" s="51"/>
    </row>
    <row r="915" customFormat="false" ht="15.75" hidden="false" customHeight="true" outlineLevel="0" collapsed="false">
      <c r="A915" s="51"/>
      <c r="B915" s="51"/>
      <c r="C915" s="50"/>
      <c r="D915" s="51"/>
    </row>
    <row r="916" customFormat="false" ht="15.75" hidden="false" customHeight="true" outlineLevel="0" collapsed="false">
      <c r="A916" s="51"/>
      <c r="B916" s="51"/>
      <c r="C916" s="50"/>
      <c r="D916" s="51"/>
    </row>
    <row r="917" customFormat="false" ht="15.75" hidden="false" customHeight="true" outlineLevel="0" collapsed="false">
      <c r="A917" s="51"/>
      <c r="B917" s="51"/>
      <c r="C917" s="50"/>
      <c r="D917" s="51"/>
    </row>
    <row r="918" customFormat="false" ht="15.75" hidden="false" customHeight="true" outlineLevel="0" collapsed="false">
      <c r="A918" s="51"/>
      <c r="B918" s="51"/>
      <c r="C918" s="50"/>
      <c r="D918" s="51"/>
    </row>
    <row r="919" customFormat="false" ht="15.75" hidden="false" customHeight="true" outlineLevel="0" collapsed="false">
      <c r="A919" s="51"/>
      <c r="B919" s="51"/>
      <c r="C919" s="50"/>
      <c r="D919" s="51"/>
    </row>
    <row r="920" customFormat="false" ht="15.75" hidden="false" customHeight="true" outlineLevel="0" collapsed="false">
      <c r="A920" s="51"/>
      <c r="B920" s="51"/>
      <c r="C920" s="50"/>
      <c r="D920" s="51"/>
    </row>
    <row r="921" customFormat="false" ht="15.75" hidden="false" customHeight="true" outlineLevel="0" collapsed="false">
      <c r="A921" s="51"/>
      <c r="B921" s="51"/>
      <c r="C921" s="50"/>
      <c r="D921" s="51"/>
    </row>
    <row r="922" customFormat="false" ht="15.75" hidden="false" customHeight="true" outlineLevel="0" collapsed="false">
      <c r="A922" s="51"/>
      <c r="B922" s="51"/>
      <c r="C922" s="50"/>
      <c r="D922" s="51"/>
    </row>
    <row r="923" customFormat="false" ht="15.75" hidden="false" customHeight="true" outlineLevel="0" collapsed="false">
      <c r="A923" s="51"/>
      <c r="B923" s="51"/>
      <c r="C923" s="50"/>
      <c r="D923" s="51"/>
    </row>
    <row r="924" customFormat="false" ht="15.75" hidden="false" customHeight="true" outlineLevel="0" collapsed="false">
      <c r="A924" s="51"/>
      <c r="B924" s="51"/>
      <c r="C924" s="50"/>
      <c r="D924" s="51"/>
    </row>
    <row r="925" customFormat="false" ht="15.75" hidden="false" customHeight="true" outlineLevel="0" collapsed="false">
      <c r="A925" s="51"/>
      <c r="B925" s="51"/>
      <c r="C925" s="50"/>
      <c r="D925" s="51"/>
    </row>
    <row r="926" customFormat="false" ht="15.75" hidden="false" customHeight="true" outlineLevel="0" collapsed="false">
      <c r="A926" s="51"/>
      <c r="B926" s="51"/>
      <c r="C926" s="50"/>
      <c r="D926" s="51"/>
    </row>
    <row r="927" customFormat="false" ht="15.75" hidden="false" customHeight="true" outlineLevel="0" collapsed="false">
      <c r="A927" s="51"/>
      <c r="B927" s="51"/>
      <c r="C927" s="50"/>
      <c r="D927" s="51"/>
    </row>
    <row r="928" customFormat="false" ht="15.75" hidden="false" customHeight="true" outlineLevel="0" collapsed="false">
      <c r="A928" s="51"/>
      <c r="B928" s="51"/>
      <c r="C928" s="50"/>
      <c r="D928" s="51"/>
    </row>
    <row r="929" customFormat="false" ht="15.75" hidden="false" customHeight="true" outlineLevel="0" collapsed="false">
      <c r="A929" s="51"/>
      <c r="B929" s="51"/>
      <c r="C929" s="50"/>
      <c r="D929" s="51"/>
    </row>
    <row r="930" customFormat="false" ht="15.75" hidden="false" customHeight="true" outlineLevel="0" collapsed="false">
      <c r="A930" s="51"/>
      <c r="B930" s="51"/>
      <c r="C930" s="50"/>
      <c r="D930" s="51"/>
    </row>
    <row r="931" customFormat="false" ht="15.75" hidden="false" customHeight="true" outlineLevel="0" collapsed="false">
      <c r="A931" s="51"/>
      <c r="B931" s="51"/>
      <c r="C931" s="50"/>
      <c r="D931" s="51"/>
    </row>
    <row r="932" customFormat="false" ht="15.75" hidden="false" customHeight="true" outlineLevel="0" collapsed="false">
      <c r="A932" s="51"/>
      <c r="B932" s="51"/>
      <c r="C932" s="50"/>
      <c r="D932" s="51"/>
    </row>
    <row r="933" customFormat="false" ht="15.75" hidden="false" customHeight="true" outlineLevel="0" collapsed="false">
      <c r="A933" s="51"/>
      <c r="B933" s="51"/>
      <c r="C933" s="50"/>
      <c r="D933" s="51"/>
    </row>
    <row r="934" customFormat="false" ht="15.75" hidden="false" customHeight="true" outlineLevel="0" collapsed="false">
      <c r="A934" s="51"/>
      <c r="B934" s="51"/>
      <c r="C934" s="50"/>
      <c r="D934" s="51"/>
    </row>
    <row r="935" customFormat="false" ht="15.75" hidden="false" customHeight="true" outlineLevel="0" collapsed="false">
      <c r="A935" s="51"/>
      <c r="B935" s="51"/>
      <c r="C935" s="50"/>
      <c r="D935" s="51"/>
    </row>
    <row r="936" customFormat="false" ht="15.75" hidden="false" customHeight="true" outlineLevel="0" collapsed="false">
      <c r="A936" s="51"/>
      <c r="B936" s="51"/>
      <c r="C936" s="50"/>
      <c r="D936" s="51"/>
    </row>
    <row r="937" customFormat="false" ht="15.75" hidden="false" customHeight="true" outlineLevel="0" collapsed="false">
      <c r="A937" s="51"/>
      <c r="B937" s="51"/>
      <c r="C937" s="50"/>
      <c r="D937" s="51"/>
    </row>
    <row r="938" customFormat="false" ht="15.75" hidden="false" customHeight="true" outlineLevel="0" collapsed="false">
      <c r="A938" s="51"/>
      <c r="B938" s="51"/>
      <c r="C938" s="50"/>
      <c r="D938" s="51"/>
    </row>
    <row r="939" customFormat="false" ht="15.75" hidden="false" customHeight="true" outlineLevel="0" collapsed="false">
      <c r="A939" s="51"/>
      <c r="B939" s="51"/>
      <c r="C939" s="50"/>
      <c r="D939" s="51"/>
    </row>
    <row r="940" customFormat="false" ht="15.75" hidden="false" customHeight="true" outlineLevel="0" collapsed="false">
      <c r="A940" s="51"/>
      <c r="B940" s="51"/>
      <c r="C940" s="50"/>
      <c r="D940" s="51"/>
    </row>
    <row r="941" customFormat="false" ht="15.75" hidden="false" customHeight="true" outlineLevel="0" collapsed="false">
      <c r="A941" s="51"/>
      <c r="B941" s="51"/>
      <c r="C941" s="50"/>
      <c r="D941" s="51"/>
    </row>
    <row r="942" customFormat="false" ht="15.75" hidden="false" customHeight="true" outlineLevel="0" collapsed="false">
      <c r="A942" s="51"/>
      <c r="B942" s="51"/>
      <c r="C942" s="50"/>
      <c r="D942" s="51"/>
    </row>
    <row r="943" customFormat="false" ht="15.75" hidden="false" customHeight="true" outlineLevel="0" collapsed="false">
      <c r="A943" s="51"/>
      <c r="B943" s="51"/>
      <c r="C943" s="50"/>
      <c r="D943" s="51"/>
    </row>
    <row r="944" customFormat="false" ht="15.75" hidden="false" customHeight="true" outlineLevel="0" collapsed="false">
      <c r="A944" s="51"/>
      <c r="B944" s="51"/>
      <c r="C944" s="50"/>
      <c r="D944" s="51"/>
    </row>
    <row r="945" customFormat="false" ht="15.75" hidden="false" customHeight="true" outlineLevel="0" collapsed="false">
      <c r="A945" s="51"/>
      <c r="B945" s="51"/>
      <c r="C945" s="50"/>
      <c r="D945" s="51"/>
    </row>
    <row r="946" customFormat="false" ht="15.75" hidden="false" customHeight="true" outlineLevel="0" collapsed="false">
      <c r="A946" s="51"/>
      <c r="B946" s="51"/>
      <c r="C946" s="50"/>
      <c r="D946" s="51"/>
    </row>
    <row r="947" customFormat="false" ht="15.75" hidden="false" customHeight="true" outlineLevel="0" collapsed="false">
      <c r="A947" s="51"/>
      <c r="B947" s="51"/>
      <c r="C947" s="50"/>
      <c r="D947" s="51"/>
    </row>
    <row r="948" customFormat="false" ht="15.75" hidden="false" customHeight="true" outlineLevel="0" collapsed="false">
      <c r="A948" s="51"/>
      <c r="B948" s="51"/>
      <c r="C948" s="50"/>
      <c r="D948" s="51"/>
    </row>
    <row r="949" customFormat="false" ht="15.75" hidden="false" customHeight="true" outlineLevel="0" collapsed="false">
      <c r="A949" s="51"/>
      <c r="B949" s="51"/>
      <c r="C949" s="50"/>
      <c r="D949" s="51"/>
    </row>
    <row r="950" customFormat="false" ht="15.75" hidden="false" customHeight="true" outlineLevel="0" collapsed="false">
      <c r="A950" s="51"/>
      <c r="B950" s="51"/>
      <c r="C950" s="50"/>
      <c r="D950" s="51"/>
    </row>
    <row r="951" customFormat="false" ht="15.75" hidden="false" customHeight="true" outlineLevel="0" collapsed="false">
      <c r="A951" s="51"/>
      <c r="B951" s="51"/>
      <c r="C951" s="50"/>
      <c r="D951" s="51"/>
    </row>
    <row r="952" customFormat="false" ht="15.75" hidden="false" customHeight="true" outlineLevel="0" collapsed="false">
      <c r="A952" s="51"/>
      <c r="B952" s="51"/>
      <c r="C952" s="50"/>
      <c r="D952" s="51"/>
    </row>
    <row r="953" customFormat="false" ht="15.75" hidden="false" customHeight="true" outlineLevel="0" collapsed="false">
      <c r="A953" s="51"/>
      <c r="B953" s="51"/>
      <c r="C953" s="50"/>
      <c r="D953" s="51"/>
    </row>
    <row r="954" customFormat="false" ht="15.75" hidden="false" customHeight="true" outlineLevel="0" collapsed="false">
      <c r="A954" s="51"/>
      <c r="B954" s="51"/>
      <c r="C954" s="50"/>
      <c r="D954" s="51"/>
    </row>
    <row r="955" customFormat="false" ht="15.75" hidden="false" customHeight="true" outlineLevel="0" collapsed="false">
      <c r="A955" s="51"/>
      <c r="B955" s="51"/>
      <c r="C955" s="50"/>
      <c r="D955" s="51"/>
    </row>
    <row r="956" customFormat="false" ht="15.75" hidden="false" customHeight="true" outlineLevel="0" collapsed="false">
      <c r="A956" s="51"/>
      <c r="B956" s="51"/>
      <c r="C956" s="50"/>
      <c r="D956" s="51"/>
    </row>
    <row r="957" customFormat="false" ht="15.75" hidden="false" customHeight="true" outlineLevel="0" collapsed="false">
      <c r="A957" s="51"/>
      <c r="B957" s="51"/>
      <c r="C957" s="50"/>
      <c r="D957" s="51"/>
    </row>
    <row r="958" customFormat="false" ht="15.75" hidden="false" customHeight="true" outlineLevel="0" collapsed="false">
      <c r="A958" s="51"/>
      <c r="B958" s="51"/>
      <c r="C958" s="50"/>
      <c r="D958" s="51"/>
    </row>
    <row r="959" customFormat="false" ht="15.75" hidden="false" customHeight="true" outlineLevel="0" collapsed="false">
      <c r="A959" s="51"/>
      <c r="B959" s="51"/>
      <c r="C959" s="50"/>
      <c r="D959" s="51"/>
    </row>
    <row r="960" customFormat="false" ht="15.75" hidden="false" customHeight="true" outlineLevel="0" collapsed="false">
      <c r="A960" s="51"/>
      <c r="B960" s="51"/>
      <c r="C960" s="50"/>
      <c r="D960" s="51"/>
    </row>
    <row r="961" customFormat="false" ht="15.75" hidden="false" customHeight="true" outlineLevel="0" collapsed="false">
      <c r="A961" s="51"/>
      <c r="B961" s="51"/>
      <c r="C961" s="50"/>
      <c r="D961" s="51"/>
    </row>
    <row r="962" customFormat="false" ht="15.75" hidden="false" customHeight="true" outlineLevel="0" collapsed="false">
      <c r="A962" s="51"/>
      <c r="B962" s="51"/>
      <c r="C962" s="50"/>
      <c r="D962" s="51"/>
    </row>
    <row r="963" customFormat="false" ht="15.75" hidden="false" customHeight="true" outlineLevel="0" collapsed="false">
      <c r="A963" s="51"/>
      <c r="B963" s="51"/>
      <c r="C963" s="50"/>
      <c r="D963" s="51"/>
    </row>
    <row r="964" customFormat="false" ht="15.75" hidden="false" customHeight="true" outlineLevel="0" collapsed="false">
      <c r="A964" s="51"/>
      <c r="B964" s="51"/>
      <c r="C964" s="50"/>
      <c r="D964" s="51"/>
    </row>
    <row r="965" customFormat="false" ht="15.75" hidden="false" customHeight="true" outlineLevel="0" collapsed="false">
      <c r="A965" s="51"/>
      <c r="B965" s="51"/>
      <c r="C965" s="50"/>
      <c r="D965" s="51"/>
    </row>
    <row r="966" customFormat="false" ht="15.75" hidden="false" customHeight="true" outlineLevel="0" collapsed="false">
      <c r="A966" s="51"/>
      <c r="B966" s="51"/>
      <c r="C966" s="50"/>
      <c r="D966" s="51"/>
    </row>
    <row r="967" customFormat="false" ht="15.75" hidden="false" customHeight="true" outlineLevel="0" collapsed="false">
      <c r="A967" s="51"/>
      <c r="B967" s="51"/>
      <c r="C967" s="50"/>
      <c r="D967" s="51"/>
    </row>
    <row r="968" customFormat="false" ht="15.75" hidden="false" customHeight="true" outlineLevel="0" collapsed="false">
      <c r="A968" s="51"/>
      <c r="B968" s="51"/>
      <c r="C968" s="50"/>
      <c r="D968" s="51"/>
    </row>
    <row r="969" customFormat="false" ht="15.75" hidden="false" customHeight="true" outlineLevel="0" collapsed="false">
      <c r="A969" s="51"/>
      <c r="B969" s="51"/>
      <c r="C969" s="50"/>
      <c r="D969" s="51"/>
    </row>
    <row r="970" customFormat="false" ht="15.75" hidden="false" customHeight="true" outlineLevel="0" collapsed="false">
      <c r="A970" s="51"/>
      <c r="B970" s="51"/>
      <c r="C970" s="50"/>
      <c r="D970" s="51"/>
    </row>
    <row r="971" customFormat="false" ht="15.75" hidden="false" customHeight="true" outlineLevel="0" collapsed="false">
      <c r="A971" s="51"/>
      <c r="B971" s="51"/>
      <c r="C971" s="50"/>
      <c r="D971" s="51"/>
    </row>
    <row r="972" customFormat="false" ht="15.75" hidden="false" customHeight="true" outlineLevel="0" collapsed="false">
      <c r="A972" s="51"/>
      <c r="B972" s="51"/>
      <c r="C972" s="50"/>
      <c r="D972" s="51"/>
    </row>
    <row r="973" customFormat="false" ht="15.75" hidden="false" customHeight="true" outlineLevel="0" collapsed="false">
      <c r="A973" s="51"/>
      <c r="B973" s="51"/>
      <c r="C973" s="50"/>
      <c r="D973" s="51"/>
    </row>
    <row r="974" customFormat="false" ht="15.75" hidden="false" customHeight="true" outlineLevel="0" collapsed="false">
      <c r="A974" s="51"/>
      <c r="B974" s="51"/>
      <c r="C974" s="50"/>
      <c r="D974" s="51"/>
    </row>
    <row r="975" customFormat="false" ht="15.75" hidden="false" customHeight="true" outlineLevel="0" collapsed="false">
      <c r="A975" s="51"/>
      <c r="B975" s="51"/>
      <c r="C975" s="50"/>
      <c r="D975" s="51"/>
    </row>
    <row r="976" customFormat="false" ht="15.75" hidden="false" customHeight="true" outlineLevel="0" collapsed="false">
      <c r="A976" s="51"/>
      <c r="B976" s="51"/>
      <c r="C976" s="50"/>
      <c r="D976" s="51"/>
    </row>
    <row r="977" customFormat="false" ht="15.75" hidden="false" customHeight="true" outlineLevel="0" collapsed="false">
      <c r="A977" s="51"/>
      <c r="B977" s="51"/>
      <c r="C977" s="50"/>
      <c r="D977" s="51"/>
    </row>
    <row r="978" customFormat="false" ht="15.75" hidden="false" customHeight="true" outlineLevel="0" collapsed="false">
      <c r="A978" s="51"/>
      <c r="B978" s="51"/>
      <c r="C978" s="50"/>
      <c r="D978" s="51"/>
    </row>
    <row r="979" customFormat="false" ht="15.75" hidden="false" customHeight="true" outlineLevel="0" collapsed="false">
      <c r="A979" s="51"/>
      <c r="B979" s="51"/>
      <c r="C979" s="50"/>
      <c r="D979" s="51"/>
    </row>
    <row r="980" customFormat="false" ht="15.75" hidden="false" customHeight="true" outlineLevel="0" collapsed="false">
      <c r="A980" s="51"/>
      <c r="B980" s="51"/>
      <c r="C980" s="50"/>
      <c r="D980" s="51"/>
    </row>
    <row r="981" customFormat="false" ht="15.75" hidden="false" customHeight="true" outlineLevel="0" collapsed="false">
      <c r="A981" s="51"/>
      <c r="B981" s="51"/>
      <c r="C981" s="50"/>
      <c r="D981" s="51"/>
    </row>
    <row r="982" customFormat="false" ht="15.75" hidden="false" customHeight="true" outlineLevel="0" collapsed="false">
      <c r="A982" s="51"/>
      <c r="B982" s="51"/>
      <c r="C982" s="50"/>
      <c r="D982" s="51"/>
    </row>
    <row r="983" customFormat="false" ht="15.75" hidden="false" customHeight="true" outlineLevel="0" collapsed="false">
      <c r="A983" s="51"/>
      <c r="B983" s="51"/>
      <c r="C983" s="50"/>
      <c r="D983" s="51"/>
    </row>
    <row r="984" customFormat="false" ht="15.75" hidden="false" customHeight="true" outlineLevel="0" collapsed="false">
      <c r="A984" s="51"/>
      <c r="B984" s="51"/>
      <c r="C984" s="50"/>
      <c r="D984" s="51"/>
    </row>
    <row r="985" customFormat="false" ht="15.75" hidden="false" customHeight="true" outlineLevel="0" collapsed="false">
      <c r="A985" s="51"/>
      <c r="B985" s="51"/>
      <c r="C985" s="50"/>
      <c r="D985" s="51"/>
    </row>
    <row r="986" customFormat="false" ht="15.75" hidden="false" customHeight="true" outlineLevel="0" collapsed="false">
      <c r="A986" s="51"/>
      <c r="B986" s="51"/>
      <c r="C986" s="50"/>
      <c r="D986" s="51"/>
    </row>
    <row r="987" customFormat="false" ht="15.75" hidden="false" customHeight="true" outlineLevel="0" collapsed="false">
      <c r="A987" s="51"/>
      <c r="B987" s="51"/>
      <c r="C987" s="50"/>
      <c r="D987" s="51"/>
    </row>
    <row r="988" customFormat="false" ht="15.75" hidden="false" customHeight="true" outlineLevel="0" collapsed="false">
      <c r="A988" s="51"/>
      <c r="B988" s="51"/>
      <c r="C988" s="50"/>
      <c r="D988" s="51"/>
    </row>
    <row r="989" customFormat="false" ht="15.75" hidden="false" customHeight="true" outlineLevel="0" collapsed="false">
      <c r="A989" s="51"/>
      <c r="B989" s="51"/>
      <c r="C989" s="50"/>
      <c r="D989" s="51"/>
    </row>
    <row r="990" customFormat="false" ht="15.75" hidden="false" customHeight="true" outlineLevel="0" collapsed="false">
      <c r="A990" s="51"/>
      <c r="B990" s="51"/>
      <c r="C990" s="50"/>
      <c r="D990" s="51"/>
    </row>
    <row r="991" customFormat="false" ht="15.75" hidden="false" customHeight="true" outlineLevel="0" collapsed="false">
      <c r="A991" s="51"/>
      <c r="B991" s="51"/>
      <c r="C991" s="50"/>
      <c r="D991" s="51"/>
    </row>
    <row r="992" customFormat="false" ht="15.75" hidden="false" customHeight="true" outlineLevel="0" collapsed="false">
      <c r="A992" s="51"/>
      <c r="B992" s="51"/>
      <c r="C992" s="50"/>
      <c r="D992" s="51"/>
    </row>
    <row r="993" customFormat="false" ht="15.75" hidden="false" customHeight="true" outlineLevel="0" collapsed="false">
      <c r="A993" s="51"/>
      <c r="B993" s="51"/>
      <c r="C993" s="50"/>
      <c r="D993" s="51"/>
    </row>
    <row r="994" customFormat="false" ht="15.75" hidden="false" customHeight="true" outlineLevel="0" collapsed="false">
      <c r="A994" s="51"/>
      <c r="B994" s="51"/>
      <c r="C994" s="50"/>
      <c r="D994" s="51"/>
    </row>
    <row r="995" customFormat="false" ht="15.75" hidden="false" customHeight="true" outlineLevel="0" collapsed="false">
      <c r="A995" s="51"/>
      <c r="B995" s="51"/>
      <c r="C995" s="50"/>
      <c r="D995" s="51"/>
    </row>
    <row r="996" customFormat="false" ht="15.75" hidden="false" customHeight="true" outlineLevel="0" collapsed="false">
      <c r="A996" s="51"/>
      <c r="B996" s="51"/>
      <c r="C996" s="50"/>
      <c r="D996" s="51"/>
    </row>
    <row r="997" customFormat="false" ht="15.75" hidden="false" customHeight="true" outlineLevel="0" collapsed="false">
      <c r="A997" s="51"/>
      <c r="B997" s="51"/>
      <c r="C997" s="50"/>
      <c r="D997" s="51"/>
    </row>
    <row r="998" customFormat="false" ht="15.75" hidden="false" customHeight="true" outlineLevel="0" collapsed="false">
      <c r="A998" s="51"/>
      <c r="B998" s="51"/>
      <c r="C998" s="50"/>
      <c r="D998" s="51"/>
    </row>
    <row r="999" customFormat="false" ht="15.75" hidden="false" customHeight="true" outlineLevel="0" collapsed="false">
      <c r="A999" s="51"/>
      <c r="B999" s="51"/>
      <c r="C999" s="50"/>
      <c r="D999" s="51"/>
    </row>
    <row r="1000" customFormat="false" ht="15.75" hidden="false" customHeight="true" outlineLevel="0" collapsed="false">
      <c r="A1000" s="51"/>
      <c r="B1000" s="51"/>
      <c r="C1000" s="50"/>
      <c r="D1000" s="51"/>
    </row>
  </sheetData>
  <autoFilter ref="A1:D1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3.88"/>
    <col collapsed="false" customWidth="true" hidden="false" outlineLevel="0" max="4" min="4" style="0" width="22.13"/>
    <col collapsed="false" customWidth="true" hidden="false" outlineLevel="0" max="5" min="5" style="0" width="16.26"/>
    <col collapsed="false" customWidth="true" hidden="false" outlineLevel="0" max="6" min="6" style="0" width="46.63"/>
    <col collapsed="false" customWidth="true" hidden="false" outlineLevel="0" max="9" min="7" style="0" width="9.13"/>
    <col collapsed="false" customWidth="true" hidden="false" outlineLevel="0" max="23" min="10" style="0" width="8.63"/>
    <col collapsed="false" customWidth="true" hidden="false" outlineLevel="0" max="24" min="24" style="0" width="12.75"/>
  </cols>
  <sheetData>
    <row r="1" customFormat="false" ht="12.75" hidden="false" customHeight="true" outlineLevel="0" collapsed="false">
      <c r="A1" s="54" t="s">
        <v>140</v>
      </c>
      <c r="B1" s="54" t="s">
        <v>141</v>
      </c>
      <c r="C1" s="39" t="s">
        <v>218</v>
      </c>
      <c r="D1" s="39" t="s">
        <v>110</v>
      </c>
      <c r="G1" s="33"/>
      <c r="H1" s="33"/>
      <c r="I1" s="33"/>
      <c r="J1" s="33"/>
      <c r="K1" s="33"/>
      <c r="L1" s="33"/>
      <c r="M1" s="33"/>
      <c r="N1" s="33"/>
      <c r="O1" s="33"/>
      <c r="P1" s="33"/>
      <c r="Q1" s="33"/>
      <c r="R1" s="33"/>
      <c r="S1" s="33"/>
      <c r="T1" s="33"/>
      <c r="U1" s="33"/>
      <c r="V1" s="33"/>
      <c r="W1" s="33"/>
      <c r="X1" s="33"/>
    </row>
    <row r="2" customFormat="false" ht="12.75" hidden="false" customHeight="true" outlineLevel="0" collapsed="false">
      <c r="A2" s="56" t="s">
        <v>143</v>
      </c>
      <c r="B2" s="56" t="str">
        <f aca="false" t="array" ref="B2:B2">INDEX(Countries!$D$2:$D$255, MATCH(A2, Countries!$B$2:$B$255, 0))</f>
        <v>USA</v>
      </c>
      <c r="C2" s="50" t="n">
        <v>100000</v>
      </c>
      <c r="D2" s="51" t="s">
        <v>219</v>
      </c>
    </row>
    <row r="3" customFormat="false" ht="12.75" hidden="false" customHeight="true" outlineLevel="0" collapsed="false">
      <c r="A3" s="56" t="s">
        <v>146</v>
      </c>
      <c r="B3" s="56" t="str">
        <f aca="false" t="array" ref="B3:B3">INDEX(Countries!$D$2:$D$255, MATCH(A3, Countries!$B$2:$B$255, 0))</f>
        <v>IDN</v>
      </c>
      <c r="C3" s="50" t="n">
        <v>75000</v>
      </c>
      <c r="D3" s="51" t="s">
        <v>220</v>
      </c>
    </row>
    <row r="4" customFormat="false" ht="12.75" hidden="false" customHeight="true" outlineLevel="0" collapsed="false">
      <c r="A4" s="56" t="s">
        <v>147</v>
      </c>
      <c r="B4" s="56" t="str">
        <f aca="false" t="array" ref="B4:B4">INDEX(Countries!$D$2:$D$255, MATCH(A4, Countries!$B$2:$B$255, 0))</f>
        <v>AUS</v>
      </c>
      <c r="C4" s="50" t="n">
        <v>100000</v>
      </c>
      <c r="D4" s="51" t="s">
        <v>219</v>
      </c>
    </row>
    <row r="5" customFormat="false" ht="12.75" hidden="false" customHeight="true" outlineLevel="0" collapsed="false">
      <c r="A5" s="56" t="s">
        <v>148</v>
      </c>
      <c r="B5" s="56" t="str">
        <f aca="false" t="array" ref="B5:B5">INDEX(Countries!$D$2:$D$255, MATCH(A5, Countries!$B$2:$B$255, 0))</f>
        <v>BHS</v>
      </c>
      <c r="C5" s="50" t="n">
        <v>100000</v>
      </c>
      <c r="D5" s="51" t="s">
        <v>169</v>
      </c>
    </row>
    <row r="6" customFormat="false" ht="12.75" hidden="false" customHeight="true" outlineLevel="0" collapsed="false">
      <c r="A6" s="56" t="s">
        <v>149</v>
      </c>
      <c r="B6" s="56" t="str">
        <f aca="false" t="array" ref="B6:B6">INDEX(Countries!$D$2:$D$255, MATCH(A6, Countries!$B$2:$B$255, 0))</f>
        <v>KEN</v>
      </c>
      <c r="C6" s="50" t="n">
        <v>75000</v>
      </c>
      <c r="D6" s="51" t="s">
        <v>220</v>
      </c>
    </row>
    <row r="7" customFormat="false" ht="12.75" hidden="false" customHeight="true" outlineLevel="0" collapsed="false">
      <c r="A7" s="56" t="s">
        <v>150</v>
      </c>
      <c r="B7" s="56" t="str">
        <f aca="false" t="array" ref="B7:B7">INDEX(Countries!$D$2:$D$255, MATCH(A7, Countries!$B$2:$B$255, 0))</f>
        <v>MEX</v>
      </c>
      <c r="C7" s="50" t="n">
        <v>75000</v>
      </c>
      <c r="D7" s="51" t="s">
        <v>220</v>
      </c>
    </row>
    <row r="8" customFormat="false" ht="12.75" hidden="false" customHeight="true" outlineLevel="0" collapsed="false">
      <c r="A8" s="56" t="s">
        <v>151</v>
      </c>
      <c r="B8" s="56" t="str">
        <f aca="false" t="array" ref="B8:B8">INDEX(Countries!$D$2:$D$255, MATCH(A8, Countries!$B$2:$B$255, 0))</f>
        <v>COL</v>
      </c>
      <c r="C8" s="50" t="n">
        <v>75000</v>
      </c>
      <c r="D8" s="51" t="s">
        <v>220</v>
      </c>
    </row>
    <row r="9" customFormat="false" ht="12.75" hidden="false" customHeight="true" outlineLevel="0" collapsed="false">
      <c r="A9" s="56" t="s">
        <v>152</v>
      </c>
      <c r="B9" s="56" t="str">
        <f aca="false" t="array" ref="B9:B9">INDEX(Countries!$D$2:$D$255, MATCH(A9, Countries!$B$2:$B$255, 0))</f>
        <v>IND</v>
      </c>
      <c r="C9" s="50" t="n">
        <v>75000</v>
      </c>
      <c r="D9" s="51" t="s">
        <v>220</v>
      </c>
    </row>
    <row r="10" customFormat="false" ht="12.75" hidden="false" customHeight="true" outlineLevel="0" collapsed="false">
      <c r="A10" s="56" t="s">
        <v>153</v>
      </c>
      <c r="B10" s="56" t="str">
        <f aca="false" t="array" ref="B10:B10">INDEX(Countries!$D$2:$D$255, MATCH(A10, Countries!$B$2:$B$255, 0))</f>
        <v>CHN</v>
      </c>
      <c r="C10" s="57" t="n">
        <v>75000</v>
      </c>
      <c r="D10" s="51" t="s">
        <v>220</v>
      </c>
    </row>
    <row r="11" customFormat="false" ht="12.75" hidden="false" customHeight="true" outlineLevel="0" collapsed="false">
      <c r="A11" s="51"/>
      <c r="B11" s="51"/>
      <c r="C11" s="50"/>
      <c r="D11" s="69"/>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51"/>
      <c r="B12" s="51"/>
      <c r="C12" s="50"/>
      <c r="D12" s="69"/>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51"/>
      <c r="B13" s="51"/>
      <c r="C13" s="50"/>
      <c r="D13" s="69"/>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51"/>
      <c r="B14" s="51"/>
      <c r="C14" s="50"/>
      <c r="D14" s="69"/>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51"/>
      <c r="B15" s="51"/>
      <c r="C15" s="50"/>
      <c r="D15" s="69"/>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51"/>
      <c r="B16" s="51"/>
      <c r="C16" s="50"/>
      <c r="D16" s="69"/>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51"/>
      <c r="B17" s="51"/>
      <c r="C17" s="50"/>
      <c r="D17" s="69"/>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51"/>
      <c r="B18" s="51"/>
      <c r="C18" s="50"/>
      <c r="D18" s="69"/>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51"/>
      <c r="B19" s="51"/>
      <c r="C19" s="50"/>
      <c r="D19" s="69"/>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51"/>
      <c r="B20" s="51"/>
      <c r="C20" s="50"/>
      <c r="D20" s="69"/>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51"/>
      <c r="B21" s="51"/>
      <c r="C21" s="50"/>
      <c r="D21" s="69"/>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51"/>
      <c r="B22" s="51"/>
      <c r="C22" s="50"/>
      <c r="D22" s="69"/>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51"/>
      <c r="B23" s="51"/>
      <c r="C23" s="50"/>
      <c r="D23" s="69"/>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51"/>
      <c r="B24" s="51"/>
      <c r="C24" s="50"/>
      <c r="D24" s="69"/>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51"/>
      <c r="B25" s="51"/>
      <c r="C25" s="50"/>
      <c r="D25" s="69"/>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51"/>
      <c r="B26" s="51"/>
      <c r="C26" s="50"/>
      <c r="D26" s="69"/>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51"/>
      <c r="B27" s="51"/>
      <c r="C27" s="50"/>
      <c r="D27" s="69"/>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51"/>
      <c r="B28" s="51"/>
      <c r="C28" s="50"/>
      <c r="D28" s="69"/>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51"/>
      <c r="B29" s="51"/>
      <c r="C29" s="50"/>
      <c r="D29" s="69"/>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51"/>
      <c r="B30" s="51"/>
      <c r="C30" s="50"/>
      <c r="D30" s="69"/>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51"/>
      <c r="B31" s="51"/>
      <c r="C31" s="50"/>
      <c r="D31" s="69"/>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51"/>
      <c r="B32" s="51"/>
      <c r="C32" s="50"/>
      <c r="D32" s="69"/>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51"/>
      <c r="B33" s="51"/>
      <c r="C33" s="50"/>
      <c r="D33" s="69"/>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51"/>
      <c r="B34" s="51"/>
      <c r="C34" s="50"/>
      <c r="D34" s="69"/>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51"/>
      <c r="B35" s="51"/>
      <c r="C35" s="50"/>
      <c r="D35" s="69"/>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51"/>
      <c r="B36" s="51"/>
      <c r="C36" s="50"/>
      <c r="D36" s="69"/>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51"/>
      <c r="B37" s="51"/>
      <c r="C37" s="50"/>
      <c r="D37" s="69"/>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51"/>
      <c r="B38" s="51"/>
      <c r="C38" s="50"/>
      <c r="D38" s="69"/>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51"/>
      <c r="B39" s="51"/>
      <c r="C39" s="50"/>
      <c r="D39" s="69"/>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51"/>
      <c r="B40" s="51"/>
      <c r="C40" s="50"/>
      <c r="D40" s="69"/>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51"/>
      <c r="B41" s="51"/>
      <c r="C41" s="50"/>
      <c r="D41" s="69"/>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51"/>
      <c r="B42" s="51"/>
      <c r="C42" s="50"/>
      <c r="D42" s="69"/>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51"/>
      <c r="B43" s="51"/>
      <c r="C43" s="50"/>
      <c r="D43" s="69"/>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51"/>
      <c r="B44" s="51"/>
      <c r="C44" s="50"/>
      <c r="D44" s="69"/>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51"/>
      <c r="B45" s="51"/>
      <c r="C45" s="50"/>
      <c r="D45" s="69"/>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51"/>
      <c r="B46" s="51"/>
      <c r="C46" s="50"/>
      <c r="D46" s="69"/>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51"/>
      <c r="B47" s="51"/>
      <c r="C47" s="50"/>
      <c r="D47" s="69"/>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51"/>
      <c r="B48" s="51"/>
      <c r="C48" s="50"/>
      <c r="D48" s="69"/>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51"/>
      <c r="B49" s="51"/>
      <c r="C49" s="50"/>
      <c r="D49" s="69"/>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51"/>
      <c r="B50" s="51"/>
      <c r="C50" s="50"/>
      <c r="D50" s="69"/>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51"/>
      <c r="B51" s="51"/>
      <c r="C51" s="50"/>
      <c r="D51" s="69"/>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51"/>
      <c r="B52" s="51"/>
      <c r="C52" s="50"/>
      <c r="D52" s="69"/>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51"/>
      <c r="B53" s="51"/>
      <c r="C53" s="50"/>
      <c r="D53" s="69"/>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51"/>
      <c r="B54" s="51"/>
      <c r="C54" s="50"/>
      <c r="D54" s="69"/>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51"/>
      <c r="B55" s="51"/>
      <c r="C55" s="50"/>
      <c r="D55" s="69"/>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51"/>
      <c r="B56" s="51"/>
      <c r="C56" s="50"/>
      <c r="D56" s="69"/>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51"/>
      <c r="B57" s="51"/>
      <c r="C57" s="50"/>
      <c r="D57" s="69"/>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51"/>
      <c r="B58" s="51"/>
      <c r="C58" s="50"/>
      <c r="D58" s="69"/>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51"/>
      <c r="B59" s="51"/>
      <c r="C59" s="50"/>
      <c r="D59" s="69"/>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51"/>
      <c r="B60" s="51"/>
      <c r="C60" s="50"/>
      <c r="D60" s="69"/>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51"/>
      <c r="B61" s="51"/>
      <c r="C61" s="50"/>
      <c r="D61" s="69"/>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51"/>
      <c r="B62" s="51"/>
      <c r="C62" s="50"/>
      <c r="D62" s="69"/>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51"/>
      <c r="B63" s="51"/>
      <c r="C63" s="50"/>
      <c r="D63" s="69"/>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51"/>
      <c r="B64" s="51"/>
      <c r="C64" s="50"/>
      <c r="D64" s="69"/>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51"/>
      <c r="B65" s="51"/>
      <c r="C65" s="50"/>
      <c r="D65" s="69"/>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51"/>
      <c r="B66" s="51"/>
      <c r="C66" s="50"/>
      <c r="D66" s="69"/>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51"/>
      <c r="B67" s="51"/>
      <c r="C67" s="50"/>
      <c r="D67" s="69"/>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51"/>
      <c r="B68" s="51"/>
      <c r="C68" s="50"/>
      <c r="D68" s="69"/>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51"/>
      <c r="B69" s="51"/>
      <c r="C69" s="50"/>
      <c r="D69" s="69"/>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51"/>
      <c r="B70" s="51"/>
      <c r="C70" s="50"/>
      <c r="D70" s="69"/>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51"/>
      <c r="B71" s="51"/>
      <c r="C71" s="50"/>
      <c r="D71" s="69"/>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51"/>
      <c r="B72" s="51"/>
      <c r="C72" s="50"/>
      <c r="D72" s="69"/>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51"/>
      <c r="B73" s="51"/>
      <c r="C73" s="50"/>
      <c r="D73" s="69"/>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51"/>
      <c r="B74" s="51"/>
      <c r="C74" s="50"/>
      <c r="D74" s="69"/>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51"/>
      <c r="B75" s="51"/>
      <c r="C75" s="50"/>
      <c r="D75" s="69"/>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51"/>
      <c r="B76" s="51"/>
      <c r="C76" s="50"/>
      <c r="D76" s="69"/>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51"/>
      <c r="B77" s="51"/>
      <c r="C77" s="50"/>
      <c r="D77" s="69"/>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51"/>
      <c r="B78" s="51"/>
      <c r="C78" s="50"/>
      <c r="D78" s="69"/>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51"/>
      <c r="B79" s="51"/>
      <c r="C79" s="50"/>
      <c r="D79" s="69"/>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51"/>
      <c r="B80" s="51"/>
      <c r="C80" s="50"/>
      <c r="D80" s="69"/>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51"/>
      <c r="B81" s="51"/>
      <c r="C81" s="50"/>
      <c r="D81" s="69"/>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51"/>
      <c r="B82" s="51"/>
      <c r="C82" s="50"/>
      <c r="D82" s="69"/>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51"/>
      <c r="B83" s="51"/>
      <c r="C83" s="50"/>
      <c r="D83" s="69"/>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51"/>
      <c r="B84" s="51"/>
      <c r="C84" s="50"/>
      <c r="D84" s="69"/>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51"/>
      <c r="B85" s="51"/>
      <c r="C85" s="50"/>
      <c r="D85" s="69"/>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51"/>
      <c r="B86" s="51"/>
      <c r="C86" s="50"/>
      <c r="D86" s="69"/>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51"/>
      <c r="B87" s="51"/>
      <c r="C87" s="50"/>
      <c r="D87" s="69"/>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51"/>
      <c r="B88" s="51"/>
      <c r="C88" s="50"/>
      <c r="D88" s="69"/>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51"/>
      <c r="B89" s="51"/>
      <c r="C89" s="50"/>
      <c r="D89" s="69"/>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51"/>
      <c r="B90" s="51"/>
      <c r="C90" s="50"/>
      <c r="D90" s="69"/>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51"/>
      <c r="B91" s="51"/>
      <c r="C91" s="50"/>
      <c r="D91" s="69"/>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51"/>
      <c r="B92" s="51"/>
      <c r="C92" s="50"/>
      <c r="D92" s="69"/>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51"/>
      <c r="B93" s="51"/>
      <c r="C93" s="50"/>
      <c r="D93" s="69"/>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51"/>
      <c r="B94" s="51"/>
      <c r="C94" s="50"/>
      <c r="D94" s="69"/>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51"/>
      <c r="B95" s="51"/>
      <c r="C95" s="50"/>
      <c r="D95" s="69"/>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51"/>
      <c r="B96" s="51"/>
      <c r="C96" s="50"/>
      <c r="D96" s="69"/>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51"/>
      <c r="B97" s="51"/>
      <c r="C97" s="50"/>
      <c r="D97" s="69"/>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51"/>
      <c r="B98" s="51"/>
      <c r="C98" s="50"/>
      <c r="D98" s="69"/>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51"/>
      <c r="B99" s="51"/>
      <c r="C99" s="50"/>
      <c r="D99" s="69"/>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51"/>
      <c r="B100" s="51"/>
      <c r="C100" s="50"/>
      <c r="D100" s="69"/>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51"/>
      <c r="B101" s="51"/>
      <c r="C101" s="50"/>
      <c r="D101" s="69"/>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51"/>
      <c r="B102" s="51"/>
      <c r="C102" s="50"/>
      <c r="D102" s="69"/>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51"/>
      <c r="B103" s="51"/>
      <c r="C103" s="50"/>
      <c r="D103" s="69"/>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51"/>
      <c r="B104" s="51"/>
      <c r="C104" s="50"/>
      <c r="D104" s="69"/>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51"/>
      <c r="B105" s="51"/>
      <c r="C105" s="50"/>
      <c r="D105" s="69"/>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51"/>
      <c r="B106" s="51"/>
      <c r="C106" s="50"/>
      <c r="D106" s="69"/>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51"/>
      <c r="B107" s="51"/>
      <c r="C107" s="50"/>
      <c r="D107" s="69"/>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51"/>
      <c r="B108" s="51"/>
      <c r="C108" s="50"/>
      <c r="D108" s="69"/>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51"/>
      <c r="B109" s="51"/>
      <c r="C109" s="50"/>
      <c r="D109" s="69"/>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51"/>
      <c r="B110" s="51"/>
      <c r="C110" s="50"/>
      <c r="D110" s="69"/>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51"/>
      <c r="B111" s="51"/>
      <c r="C111" s="50"/>
      <c r="D111" s="69"/>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51"/>
      <c r="B112" s="51"/>
      <c r="C112" s="50"/>
      <c r="D112" s="69"/>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51"/>
      <c r="B113" s="51"/>
      <c r="C113" s="50"/>
      <c r="D113" s="69"/>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51"/>
      <c r="B114" s="51"/>
      <c r="C114" s="50"/>
      <c r="D114" s="69"/>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51"/>
      <c r="B115" s="51"/>
      <c r="C115" s="50"/>
      <c r="D115" s="69"/>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51"/>
      <c r="B116" s="51"/>
      <c r="C116" s="50"/>
      <c r="D116" s="69"/>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51"/>
      <c r="B117" s="51"/>
      <c r="C117" s="50"/>
      <c r="D117" s="69"/>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51"/>
      <c r="B118" s="51"/>
      <c r="C118" s="50"/>
      <c r="D118" s="69"/>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51"/>
      <c r="B119" s="51"/>
      <c r="C119" s="50"/>
      <c r="D119" s="69"/>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51"/>
      <c r="B120" s="51"/>
      <c r="C120" s="50"/>
      <c r="D120" s="69"/>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51"/>
      <c r="B121" s="51"/>
      <c r="C121" s="50"/>
      <c r="D121" s="69"/>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51"/>
      <c r="B122" s="51"/>
      <c r="C122" s="50"/>
      <c r="D122" s="69"/>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51"/>
      <c r="B123" s="51"/>
      <c r="C123" s="50"/>
      <c r="D123" s="69"/>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51"/>
      <c r="B124" s="51"/>
      <c r="C124" s="50"/>
      <c r="D124" s="69"/>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51"/>
      <c r="B125" s="51"/>
      <c r="C125" s="50"/>
      <c r="D125" s="69"/>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51"/>
      <c r="B126" s="51"/>
      <c r="C126" s="50"/>
      <c r="D126" s="69"/>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51"/>
      <c r="B127" s="51"/>
      <c r="C127" s="50"/>
      <c r="D127" s="69"/>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51"/>
      <c r="B128" s="51"/>
      <c r="C128" s="50"/>
      <c r="D128" s="69"/>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51"/>
      <c r="B129" s="51"/>
      <c r="C129" s="50"/>
      <c r="D129" s="69"/>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51"/>
      <c r="B130" s="51"/>
      <c r="C130" s="50"/>
      <c r="D130" s="69"/>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51"/>
      <c r="B131" s="51"/>
      <c r="C131" s="50"/>
      <c r="D131" s="69"/>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51"/>
      <c r="B132" s="51"/>
      <c r="C132" s="50"/>
      <c r="D132" s="69"/>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51"/>
      <c r="B133" s="51"/>
      <c r="C133" s="50"/>
      <c r="D133" s="69"/>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51"/>
      <c r="B134" s="51"/>
      <c r="C134" s="50"/>
      <c r="D134" s="69"/>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51"/>
      <c r="B135" s="51"/>
      <c r="C135" s="50"/>
      <c r="D135" s="69"/>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51"/>
      <c r="B136" s="51"/>
      <c r="C136" s="50"/>
      <c r="D136" s="69"/>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51"/>
      <c r="B137" s="51"/>
      <c r="C137" s="50"/>
      <c r="D137" s="69"/>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51"/>
      <c r="B138" s="51"/>
      <c r="C138" s="50"/>
      <c r="D138" s="69"/>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51"/>
      <c r="B139" s="51"/>
      <c r="C139" s="50"/>
      <c r="D139" s="69"/>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51"/>
      <c r="B140" s="51"/>
      <c r="C140" s="50"/>
      <c r="D140" s="69"/>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51"/>
      <c r="B141" s="51"/>
      <c r="C141" s="50"/>
      <c r="D141" s="69"/>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51"/>
      <c r="B142" s="51"/>
      <c r="C142" s="50"/>
      <c r="D142" s="69"/>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51"/>
      <c r="B143" s="51"/>
      <c r="C143" s="50"/>
      <c r="D143" s="69"/>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51"/>
      <c r="B144" s="51"/>
      <c r="C144" s="50"/>
      <c r="D144" s="69"/>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51"/>
      <c r="B145" s="51"/>
      <c r="C145" s="50"/>
      <c r="D145" s="69"/>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51"/>
      <c r="B146" s="51"/>
      <c r="C146" s="50"/>
      <c r="D146" s="69"/>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51"/>
      <c r="B147" s="51"/>
      <c r="C147" s="50"/>
      <c r="D147" s="69"/>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51"/>
      <c r="B148" s="51"/>
      <c r="C148" s="50"/>
      <c r="D148" s="69"/>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51"/>
      <c r="B149" s="51"/>
      <c r="C149" s="50"/>
      <c r="D149" s="69"/>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51"/>
      <c r="B150" s="51"/>
      <c r="C150" s="50"/>
      <c r="D150" s="69"/>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51"/>
      <c r="B151" s="51"/>
      <c r="C151" s="50"/>
      <c r="D151" s="69"/>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51"/>
      <c r="B152" s="51"/>
      <c r="C152" s="50"/>
      <c r="D152" s="69"/>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51"/>
      <c r="B153" s="51"/>
      <c r="C153" s="50"/>
      <c r="D153" s="69"/>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51"/>
      <c r="B154" s="51"/>
      <c r="C154" s="50"/>
      <c r="D154" s="69"/>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51"/>
      <c r="B155" s="51"/>
      <c r="C155" s="50"/>
      <c r="D155" s="69"/>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51"/>
      <c r="B156" s="51"/>
      <c r="C156" s="50"/>
      <c r="D156" s="69"/>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51"/>
      <c r="B157" s="51"/>
      <c r="C157" s="50"/>
      <c r="D157" s="69"/>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51"/>
      <c r="B158" s="51"/>
      <c r="C158" s="50"/>
      <c r="D158" s="69"/>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51"/>
      <c r="B159" s="51"/>
      <c r="C159" s="50"/>
      <c r="D159" s="69"/>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51"/>
      <c r="B160" s="51"/>
      <c r="C160" s="50"/>
      <c r="D160" s="69"/>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51"/>
      <c r="B161" s="51"/>
      <c r="C161" s="50"/>
      <c r="D161" s="69"/>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51"/>
      <c r="B162" s="51"/>
      <c r="C162" s="50"/>
      <c r="D162" s="69"/>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51"/>
      <c r="B163" s="51"/>
      <c r="C163" s="50"/>
      <c r="D163" s="69"/>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51"/>
      <c r="B164" s="51"/>
      <c r="C164" s="50"/>
      <c r="D164" s="69"/>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51"/>
      <c r="B165" s="51"/>
      <c r="C165" s="50"/>
      <c r="D165" s="69"/>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51"/>
      <c r="B166" s="51"/>
      <c r="C166" s="50"/>
      <c r="D166" s="69"/>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51"/>
      <c r="B167" s="51"/>
      <c r="C167" s="50"/>
      <c r="D167" s="69"/>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51"/>
      <c r="B168" s="51"/>
      <c r="C168" s="50"/>
      <c r="D168" s="69"/>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51"/>
      <c r="B169" s="51"/>
      <c r="C169" s="50"/>
      <c r="D169" s="69"/>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51"/>
      <c r="B170" s="51"/>
      <c r="C170" s="50"/>
      <c r="D170" s="69"/>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51"/>
      <c r="B171" s="51"/>
      <c r="C171" s="50"/>
      <c r="D171" s="69"/>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51"/>
      <c r="B172" s="51"/>
      <c r="C172" s="50"/>
      <c r="D172" s="69"/>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51"/>
      <c r="B173" s="51"/>
      <c r="C173" s="50"/>
      <c r="D173" s="69"/>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51"/>
      <c r="B174" s="51"/>
      <c r="C174" s="50"/>
      <c r="D174" s="69"/>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51"/>
      <c r="B175" s="51"/>
      <c r="C175" s="50"/>
      <c r="D175" s="69"/>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51"/>
      <c r="B176" s="51"/>
      <c r="C176" s="50"/>
      <c r="D176" s="69"/>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51"/>
      <c r="B177" s="51"/>
      <c r="C177" s="50"/>
      <c r="D177" s="69"/>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51"/>
      <c r="B178" s="51"/>
      <c r="C178" s="50"/>
      <c r="D178" s="69"/>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51"/>
      <c r="B179" s="51"/>
      <c r="C179" s="50"/>
      <c r="D179" s="69"/>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51"/>
      <c r="B180" s="51"/>
      <c r="C180" s="50"/>
      <c r="D180" s="69"/>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51"/>
      <c r="B181" s="51"/>
      <c r="C181" s="50"/>
      <c r="D181" s="69"/>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51"/>
      <c r="B182" s="51"/>
      <c r="C182" s="50"/>
      <c r="D182" s="69"/>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51"/>
      <c r="B183" s="51"/>
      <c r="C183" s="50"/>
      <c r="D183" s="69"/>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51"/>
      <c r="B184" s="51"/>
      <c r="C184" s="50"/>
      <c r="D184" s="69"/>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51"/>
      <c r="B185" s="51"/>
      <c r="C185" s="50"/>
      <c r="D185" s="69"/>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51"/>
      <c r="B186" s="51"/>
      <c r="C186" s="50"/>
      <c r="D186" s="69"/>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51"/>
      <c r="B187" s="51"/>
      <c r="C187" s="50"/>
      <c r="D187" s="69"/>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51"/>
      <c r="B188" s="51"/>
      <c r="C188" s="50"/>
      <c r="D188" s="69"/>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51"/>
      <c r="B189" s="51"/>
      <c r="C189" s="50"/>
      <c r="D189" s="69"/>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51"/>
      <c r="B190" s="51"/>
      <c r="C190" s="50"/>
      <c r="D190" s="69"/>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51"/>
      <c r="B191" s="51"/>
      <c r="C191" s="50"/>
      <c r="D191" s="69"/>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51"/>
      <c r="B192" s="51"/>
      <c r="C192" s="50"/>
      <c r="D192" s="69"/>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51"/>
      <c r="B193" s="51"/>
      <c r="C193" s="50"/>
      <c r="D193" s="69"/>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51"/>
      <c r="B194" s="51"/>
      <c r="C194" s="50"/>
      <c r="D194" s="69"/>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51"/>
      <c r="B195" s="51"/>
      <c r="C195" s="50"/>
      <c r="D195" s="69"/>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51"/>
      <c r="B196" s="51"/>
      <c r="C196" s="50"/>
      <c r="D196" s="69"/>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51"/>
      <c r="B197" s="51"/>
      <c r="C197" s="50"/>
      <c r="D197" s="69"/>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51"/>
      <c r="B198" s="51"/>
      <c r="C198" s="50"/>
      <c r="D198" s="69"/>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51"/>
      <c r="B199" s="51"/>
      <c r="C199" s="50"/>
      <c r="D199" s="69"/>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51"/>
      <c r="B200" s="51"/>
      <c r="C200" s="50"/>
      <c r="D200" s="69"/>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51"/>
      <c r="B201" s="51"/>
      <c r="C201" s="50"/>
      <c r="D201" s="69"/>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51"/>
      <c r="B202" s="51"/>
      <c r="C202" s="50"/>
      <c r="D202" s="69"/>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51"/>
      <c r="B203" s="51"/>
      <c r="C203" s="50"/>
      <c r="D203" s="69"/>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51"/>
      <c r="B204" s="51"/>
      <c r="C204" s="50"/>
      <c r="D204" s="69"/>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51"/>
      <c r="B205" s="51"/>
      <c r="C205" s="50"/>
      <c r="D205" s="69"/>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51"/>
      <c r="B206" s="51"/>
      <c r="C206" s="50"/>
      <c r="D206" s="69"/>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51"/>
      <c r="B207" s="51"/>
      <c r="C207" s="50"/>
      <c r="D207" s="69"/>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51"/>
      <c r="B208" s="51"/>
      <c r="C208" s="50"/>
      <c r="D208" s="69"/>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51"/>
      <c r="B209" s="51"/>
      <c r="C209" s="50"/>
      <c r="D209" s="69"/>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51"/>
      <c r="B210" s="51"/>
      <c r="C210" s="50"/>
      <c r="D210" s="69"/>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51"/>
      <c r="B211" s="51"/>
      <c r="C211" s="50"/>
      <c r="D211" s="69"/>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51"/>
      <c r="B212" s="51"/>
      <c r="C212" s="50"/>
      <c r="D212" s="69"/>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51"/>
      <c r="B213" s="51"/>
      <c r="C213" s="50"/>
      <c r="D213" s="69"/>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51"/>
      <c r="B214" s="51"/>
      <c r="C214" s="50"/>
      <c r="D214" s="69"/>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51"/>
      <c r="B215" s="51"/>
      <c r="C215" s="50"/>
      <c r="D215" s="69"/>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51"/>
      <c r="B216" s="51"/>
      <c r="C216" s="50"/>
      <c r="D216" s="69"/>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51"/>
      <c r="B217" s="51"/>
      <c r="C217" s="50"/>
      <c r="D217" s="69"/>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51"/>
      <c r="B218" s="51"/>
      <c r="C218" s="50"/>
      <c r="D218" s="69"/>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51"/>
      <c r="B219" s="51"/>
      <c r="C219" s="50"/>
      <c r="D219" s="69"/>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51"/>
      <c r="B220" s="51"/>
      <c r="C220" s="50"/>
      <c r="D220" s="69"/>
      <c r="F220" s="2"/>
      <c r="G220" s="2"/>
      <c r="H220" s="2"/>
      <c r="I220" s="2"/>
      <c r="J220" s="2"/>
      <c r="K220" s="2"/>
      <c r="L220" s="2"/>
      <c r="M220" s="2"/>
      <c r="N220" s="2"/>
      <c r="O220" s="2"/>
      <c r="P220" s="2"/>
      <c r="Q220" s="2"/>
      <c r="R220" s="2"/>
      <c r="S220" s="2"/>
      <c r="T220" s="2"/>
      <c r="U220" s="2"/>
      <c r="V220" s="2"/>
      <c r="W220" s="2"/>
      <c r="X220" s="2"/>
    </row>
    <row r="221" customFormat="false" ht="15.75" hidden="false" customHeight="true" outlineLevel="0" collapsed="false">
      <c r="A221" s="51"/>
      <c r="B221" s="51"/>
      <c r="C221" s="50"/>
      <c r="D221" s="69"/>
    </row>
    <row r="222" customFormat="false" ht="15.75" hidden="false" customHeight="true" outlineLevel="0" collapsed="false">
      <c r="A222" s="51"/>
      <c r="B222" s="51"/>
      <c r="C222" s="50"/>
      <c r="D222" s="69"/>
    </row>
    <row r="223" customFormat="false" ht="15.75" hidden="false" customHeight="true" outlineLevel="0" collapsed="false">
      <c r="A223" s="51"/>
      <c r="B223" s="51"/>
      <c r="C223" s="50"/>
      <c r="D223" s="69"/>
    </row>
    <row r="224" customFormat="false" ht="15.75" hidden="false" customHeight="true" outlineLevel="0" collapsed="false">
      <c r="A224" s="51"/>
      <c r="B224" s="51"/>
      <c r="C224" s="50"/>
      <c r="D224" s="69"/>
    </row>
    <row r="225" customFormat="false" ht="15.75" hidden="false" customHeight="true" outlineLevel="0" collapsed="false">
      <c r="A225" s="51"/>
      <c r="B225" s="51"/>
      <c r="C225" s="50"/>
      <c r="D225" s="69"/>
    </row>
    <row r="226" customFormat="false" ht="15.75" hidden="false" customHeight="true" outlineLevel="0" collapsed="false">
      <c r="A226" s="51"/>
      <c r="B226" s="51"/>
      <c r="C226" s="50"/>
      <c r="D226" s="69"/>
    </row>
    <row r="227" customFormat="false" ht="15.75" hidden="false" customHeight="true" outlineLevel="0" collapsed="false">
      <c r="A227" s="51"/>
      <c r="B227" s="51"/>
      <c r="C227" s="50"/>
      <c r="D227" s="69"/>
    </row>
    <row r="228" customFormat="false" ht="15.75" hidden="false" customHeight="true" outlineLevel="0" collapsed="false">
      <c r="A228" s="51"/>
      <c r="B228" s="51"/>
      <c r="C228" s="50"/>
      <c r="D228" s="69"/>
    </row>
    <row r="229" customFormat="false" ht="15.75" hidden="false" customHeight="true" outlineLevel="0" collapsed="false">
      <c r="A229" s="51"/>
      <c r="B229" s="51"/>
      <c r="C229" s="50"/>
      <c r="D229" s="69"/>
    </row>
    <row r="230" customFormat="false" ht="15.75" hidden="false" customHeight="true" outlineLevel="0" collapsed="false">
      <c r="A230" s="51"/>
      <c r="B230" s="51"/>
      <c r="C230" s="50"/>
      <c r="D230" s="69"/>
    </row>
    <row r="231" customFormat="false" ht="15.75" hidden="false" customHeight="true" outlineLevel="0" collapsed="false">
      <c r="A231" s="51"/>
      <c r="B231" s="51"/>
      <c r="C231" s="50"/>
      <c r="D231" s="69"/>
    </row>
    <row r="232" customFormat="false" ht="15.75" hidden="false" customHeight="true" outlineLevel="0" collapsed="false">
      <c r="A232" s="51"/>
      <c r="B232" s="51"/>
      <c r="C232" s="50"/>
      <c r="D232" s="69"/>
    </row>
    <row r="233" customFormat="false" ht="15.75" hidden="false" customHeight="true" outlineLevel="0" collapsed="false">
      <c r="A233" s="51"/>
      <c r="B233" s="51"/>
      <c r="C233" s="50"/>
      <c r="D233" s="69"/>
    </row>
    <row r="234" customFormat="false" ht="15.75" hidden="false" customHeight="true" outlineLevel="0" collapsed="false">
      <c r="A234" s="51"/>
      <c r="B234" s="51"/>
      <c r="C234" s="50"/>
      <c r="D234" s="69"/>
    </row>
    <row r="235" customFormat="false" ht="15.75" hidden="false" customHeight="true" outlineLevel="0" collapsed="false">
      <c r="A235" s="51"/>
      <c r="B235" s="51"/>
      <c r="C235" s="50"/>
      <c r="D235" s="69"/>
    </row>
    <row r="236" customFormat="false" ht="15.75" hidden="false" customHeight="true" outlineLevel="0" collapsed="false">
      <c r="A236" s="51"/>
      <c r="B236" s="51"/>
      <c r="C236" s="50"/>
      <c r="D236" s="69"/>
    </row>
    <row r="237" customFormat="false" ht="15.75" hidden="false" customHeight="true" outlineLevel="0" collapsed="false">
      <c r="A237" s="51"/>
      <c r="B237" s="51"/>
      <c r="C237" s="50"/>
      <c r="D237" s="69"/>
    </row>
    <row r="238" customFormat="false" ht="15.75" hidden="false" customHeight="true" outlineLevel="0" collapsed="false">
      <c r="A238" s="51"/>
      <c r="B238" s="51"/>
      <c r="C238" s="50"/>
      <c r="D238" s="69"/>
    </row>
    <row r="239" customFormat="false" ht="15.75" hidden="false" customHeight="true" outlineLevel="0" collapsed="false">
      <c r="A239" s="51"/>
      <c r="B239" s="51"/>
      <c r="C239" s="50"/>
      <c r="D239" s="69"/>
    </row>
    <row r="240" customFormat="false" ht="15.75" hidden="false" customHeight="true" outlineLevel="0" collapsed="false">
      <c r="A240" s="51"/>
      <c r="B240" s="51"/>
      <c r="C240" s="50"/>
      <c r="D240" s="69"/>
    </row>
    <row r="241" customFormat="false" ht="15.75" hidden="false" customHeight="true" outlineLevel="0" collapsed="false">
      <c r="A241" s="51"/>
      <c r="B241" s="51"/>
      <c r="C241" s="50"/>
      <c r="D241" s="69"/>
    </row>
    <row r="242" customFormat="false" ht="15.75" hidden="false" customHeight="true" outlineLevel="0" collapsed="false">
      <c r="A242" s="51"/>
      <c r="B242" s="51"/>
      <c r="C242" s="50"/>
      <c r="D242" s="69"/>
    </row>
    <row r="243" customFormat="false" ht="15.75" hidden="false" customHeight="true" outlineLevel="0" collapsed="false">
      <c r="A243" s="51"/>
      <c r="B243" s="51"/>
      <c r="C243" s="50"/>
      <c r="D243" s="69"/>
    </row>
    <row r="244" customFormat="false" ht="15.75" hidden="false" customHeight="true" outlineLevel="0" collapsed="false">
      <c r="A244" s="51"/>
      <c r="B244" s="51"/>
      <c r="C244" s="50"/>
      <c r="D244" s="69"/>
    </row>
    <row r="245" customFormat="false" ht="15.75" hidden="false" customHeight="true" outlineLevel="0" collapsed="false">
      <c r="A245" s="51"/>
      <c r="B245" s="51"/>
      <c r="C245" s="50"/>
      <c r="D245" s="69"/>
    </row>
    <row r="246" customFormat="false" ht="15.75" hidden="false" customHeight="true" outlineLevel="0" collapsed="false">
      <c r="A246" s="51"/>
      <c r="B246" s="51"/>
      <c r="C246" s="50"/>
      <c r="D246" s="69"/>
    </row>
    <row r="247" customFormat="false" ht="15.75" hidden="false" customHeight="true" outlineLevel="0" collapsed="false">
      <c r="A247" s="51"/>
      <c r="B247" s="51"/>
      <c r="C247" s="50"/>
      <c r="D247" s="69"/>
    </row>
    <row r="248" customFormat="false" ht="15.75" hidden="false" customHeight="true" outlineLevel="0" collapsed="false">
      <c r="A248" s="51"/>
      <c r="B248" s="51"/>
      <c r="C248" s="50"/>
      <c r="D248" s="69"/>
    </row>
    <row r="249" customFormat="false" ht="15.75" hidden="false" customHeight="true" outlineLevel="0" collapsed="false">
      <c r="A249" s="51"/>
      <c r="B249" s="51"/>
      <c r="C249" s="50"/>
      <c r="D249" s="69"/>
    </row>
    <row r="250" customFormat="false" ht="15.75" hidden="false" customHeight="true" outlineLevel="0" collapsed="false">
      <c r="A250" s="51"/>
      <c r="B250" s="51"/>
      <c r="C250" s="50"/>
      <c r="D250" s="69"/>
    </row>
    <row r="251" customFormat="false" ht="15.75" hidden="false" customHeight="true" outlineLevel="0" collapsed="false">
      <c r="A251" s="51"/>
      <c r="B251" s="51"/>
      <c r="C251" s="50"/>
      <c r="D251" s="69"/>
    </row>
    <row r="252" customFormat="false" ht="15.75" hidden="false" customHeight="true" outlineLevel="0" collapsed="false">
      <c r="A252" s="51"/>
      <c r="B252" s="51"/>
      <c r="C252" s="50"/>
      <c r="D252" s="69"/>
    </row>
    <row r="253" customFormat="false" ht="15.75" hidden="false" customHeight="true" outlineLevel="0" collapsed="false">
      <c r="A253" s="51"/>
      <c r="B253" s="51"/>
      <c r="C253" s="50"/>
      <c r="D253" s="69"/>
    </row>
    <row r="254" customFormat="false" ht="15.75" hidden="false" customHeight="true" outlineLevel="0" collapsed="false">
      <c r="A254" s="51"/>
      <c r="B254" s="51"/>
      <c r="C254" s="50"/>
      <c r="D254" s="69"/>
    </row>
    <row r="255" customFormat="false" ht="15.75" hidden="false" customHeight="true" outlineLevel="0" collapsed="false">
      <c r="A255" s="51"/>
      <c r="B255" s="51"/>
      <c r="C255" s="50"/>
      <c r="D255" s="69"/>
    </row>
    <row r="256" customFormat="false" ht="15.75" hidden="false" customHeight="true" outlineLevel="0" collapsed="false">
      <c r="A256" s="51"/>
      <c r="B256" s="51"/>
      <c r="C256" s="50"/>
      <c r="D256" s="69"/>
    </row>
    <row r="257" customFormat="false" ht="15.75" hidden="false" customHeight="true" outlineLevel="0" collapsed="false">
      <c r="A257" s="51"/>
      <c r="B257" s="51"/>
      <c r="C257" s="50"/>
      <c r="D257" s="69"/>
    </row>
    <row r="258" customFormat="false" ht="15.75" hidden="false" customHeight="true" outlineLevel="0" collapsed="false">
      <c r="A258" s="51"/>
      <c r="B258" s="51"/>
      <c r="C258" s="50"/>
      <c r="D258" s="69"/>
    </row>
    <row r="259" customFormat="false" ht="15.75" hidden="false" customHeight="true" outlineLevel="0" collapsed="false">
      <c r="A259" s="51"/>
      <c r="B259" s="51"/>
      <c r="C259" s="50"/>
      <c r="D259" s="69"/>
    </row>
    <row r="260" customFormat="false" ht="15.75" hidden="false" customHeight="true" outlineLevel="0" collapsed="false">
      <c r="A260" s="51"/>
      <c r="B260" s="51"/>
      <c r="C260" s="50"/>
      <c r="D260" s="69"/>
    </row>
    <row r="261" customFormat="false" ht="15.75" hidden="false" customHeight="true" outlineLevel="0" collapsed="false">
      <c r="A261" s="51"/>
      <c r="B261" s="51"/>
      <c r="C261" s="50"/>
      <c r="D261" s="69"/>
    </row>
    <row r="262" customFormat="false" ht="15.75" hidden="false" customHeight="true" outlineLevel="0" collapsed="false">
      <c r="A262" s="51"/>
      <c r="B262" s="51"/>
      <c r="C262" s="50"/>
      <c r="D262" s="69"/>
    </row>
    <row r="263" customFormat="false" ht="15.75" hidden="false" customHeight="true" outlineLevel="0" collapsed="false">
      <c r="A263" s="51"/>
      <c r="B263" s="51"/>
      <c r="C263" s="50"/>
      <c r="D263" s="69"/>
    </row>
    <row r="264" customFormat="false" ht="15.75" hidden="false" customHeight="true" outlineLevel="0" collapsed="false">
      <c r="A264" s="51"/>
      <c r="B264" s="51"/>
      <c r="C264" s="50"/>
      <c r="D264" s="69"/>
    </row>
    <row r="265" customFormat="false" ht="15.75" hidden="false" customHeight="true" outlineLevel="0" collapsed="false">
      <c r="A265" s="51"/>
      <c r="B265" s="51"/>
      <c r="C265" s="50"/>
      <c r="D265" s="69"/>
    </row>
    <row r="266" customFormat="false" ht="15.75" hidden="false" customHeight="true" outlineLevel="0" collapsed="false">
      <c r="A266" s="51"/>
      <c r="B266" s="51"/>
      <c r="C266" s="50"/>
      <c r="D266" s="69"/>
    </row>
    <row r="267" customFormat="false" ht="15.75" hidden="false" customHeight="true" outlineLevel="0" collapsed="false">
      <c r="A267" s="51"/>
      <c r="B267" s="51"/>
      <c r="C267" s="50"/>
      <c r="D267" s="69"/>
    </row>
    <row r="268" customFormat="false" ht="15.75" hidden="false" customHeight="true" outlineLevel="0" collapsed="false">
      <c r="A268" s="51"/>
      <c r="B268" s="51"/>
      <c r="C268" s="50"/>
      <c r="D268" s="69"/>
    </row>
    <row r="269" customFormat="false" ht="15.75" hidden="false" customHeight="true" outlineLevel="0" collapsed="false">
      <c r="A269" s="51"/>
      <c r="B269" s="51"/>
      <c r="C269" s="50"/>
      <c r="D269" s="69"/>
    </row>
    <row r="270" customFormat="false" ht="15.75" hidden="false" customHeight="true" outlineLevel="0" collapsed="false">
      <c r="A270" s="51"/>
      <c r="B270" s="51"/>
      <c r="C270" s="50"/>
      <c r="D270" s="69"/>
    </row>
    <row r="271" customFormat="false" ht="15.75" hidden="false" customHeight="true" outlineLevel="0" collapsed="false">
      <c r="A271" s="51"/>
      <c r="B271" s="51"/>
      <c r="C271" s="50"/>
      <c r="D271" s="69"/>
    </row>
    <row r="272" customFormat="false" ht="15.75" hidden="false" customHeight="true" outlineLevel="0" collapsed="false">
      <c r="A272" s="51"/>
      <c r="B272" s="51"/>
      <c r="C272" s="50"/>
      <c r="D272" s="69"/>
    </row>
    <row r="273" customFormat="false" ht="15.75" hidden="false" customHeight="true" outlineLevel="0" collapsed="false">
      <c r="A273" s="51"/>
      <c r="B273" s="51"/>
      <c r="C273" s="50"/>
      <c r="D273" s="69"/>
    </row>
    <row r="274" customFormat="false" ht="15.75" hidden="false" customHeight="true" outlineLevel="0" collapsed="false">
      <c r="A274" s="51"/>
      <c r="B274" s="51"/>
      <c r="C274" s="50"/>
      <c r="D274" s="69"/>
    </row>
    <row r="275" customFormat="false" ht="15.75" hidden="false" customHeight="true" outlineLevel="0" collapsed="false">
      <c r="A275" s="51"/>
      <c r="B275" s="51"/>
      <c r="C275" s="50"/>
      <c r="D275" s="69"/>
    </row>
    <row r="276" customFormat="false" ht="15.75" hidden="false" customHeight="true" outlineLevel="0" collapsed="false">
      <c r="A276" s="51"/>
      <c r="B276" s="51"/>
      <c r="C276" s="50"/>
      <c r="D276" s="69"/>
    </row>
    <row r="277" customFormat="false" ht="15.75" hidden="false" customHeight="true" outlineLevel="0" collapsed="false">
      <c r="A277" s="51"/>
      <c r="B277" s="51"/>
      <c r="C277" s="50"/>
      <c r="D277" s="69"/>
    </row>
    <row r="278" customFormat="false" ht="15.75" hidden="false" customHeight="true" outlineLevel="0" collapsed="false">
      <c r="A278" s="51"/>
      <c r="B278" s="51"/>
      <c r="C278" s="50"/>
      <c r="D278" s="69"/>
    </row>
    <row r="279" customFormat="false" ht="15.75" hidden="false" customHeight="true" outlineLevel="0" collapsed="false">
      <c r="A279" s="51"/>
      <c r="B279" s="51"/>
      <c r="C279" s="50"/>
      <c r="D279" s="69"/>
    </row>
    <row r="280" customFormat="false" ht="15.75" hidden="false" customHeight="true" outlineLevel="0" collapsed="false">
      <c r="A280" s="51"/>
      <c r="B280" s="51"/>
      <c r="C280" s="50"/>
      <c r="D280" s="69"/>
    </row>
    <row r="281" customFormat="false" ht="15.75" hidden="false" customHeight="true" outlineLevel="0" collapsed="false">
      <c r="A281" s="51"/>
      <c r="B281" s="51"/>
      <c r="C281" s="50"/>
      <c r="D281" s="69"/>
    </row>
    <row r="282" customFormat="false" ht="15.75" hidden="false" customHeight="true" outlineLevel="0" collapsed="false">
      <c r="A282" s="51"/>
      <c r="B282" s="51"/>
      <c r="C282" s="50"/>
      <c r="D282" s="69"/>
    </row>
    <row r="283" customFormat="false" ht="15.75" hidden="false" customHeight="true" outlineLevel="0" collapsed="false">
      <c r="A283" s="51"/>
      <c r="B283" s="51"/>
      <c r="C283" s="50"/>
      <c r="D283" s="69"/>
    </row>
    <row r="284" customFormat="false" ht="15.75" hidden="false" customHeight="true" outlineLevel="0" collapsed="false">
      <c r="A284" s="51"/>
      <c r="B284" s="51"/>
      <c r="C284" s="50"/>
      <c r="D284" s="69"/>
    </row>
    <row r="285" customFormat="false" ht="15.75" hidden="false" customHeight="true" outlineLevel="0" collapsed="false">
      <c r="A285" s="51"/>
      <c r="B285" s="51"/>
      <c r="C285" s="50"/>
      <c r="D285" s="69"/>
    </row>
    <row r="286" customFormat="false" ht="15.75" hidden="false" customHeight="true" outlineLevel="0" collapsed="false">
      <c r="A286" s="51"/>
      <c r="B286" s="51"/>
      <c r="C286" s="50"/>
      <c r="D286" s="69"/>
    </row>
    <row r="287" customFormat="false" ht="15.75" hidden="false" customHeight="true" outlineLevel="0" collapsed="false">
      <c r="A287" s="51"/>
      <c r="B287" s="51"/>
      <c r="C287" s="50"/>
      <c r="D287" s="69"/>
    </row>
    <row r="288" customFormat="false" ht="15.75" hidden="false" customHeight="true" outlineLevel="0" collapsed="false">
      <c r="A288" s="51"/>
      <c r="B288" s="51"/>
      <c r="C288" s="50"/>
      <c r="D288" s="69"/>
    </row>
    <row r="289" customFormat="false" ht="15.75" hidden="false" customHeight="true" outlineLevel="0" collapsed="false">
      <c r="A289" s="51"/>
      <c r="B289" s="51"/>
      <c r="C289" s="50"/>
      <c r="D289" s="69"/>
    </row>
    <row r="290" customFormat="false" ht="15.75" hidden="false" customHeight="true" outlineLevel="0" collapsed="false">
      <c r="A290" s="51"/>
      <c r="B290" s="51"/>
      <c r="C290" s="50"/>
      <c r="D290" s="69"/>
    </row>
    <row r="291" customFormat="false" ht="15.75" hidden="false" customHeight="true" outlineLevel="0" collapsed="false">
      <c r="A291" s="51"/>
      <c r="B291" s="51"/>
      <c r="C291" s="50"/>
      <c r="D291" s="69"/>
    </row>
    <row r="292" customFormat="false" ht="15.75" hidden="false" customHeight="true" outlineLevel="0" collapsed="false">
      <c r="A292" s="51"/>
      <c r="B292" s="51"/>
      <c r="C292" s="50"/>
      <c r="D292" s="69"/>
    </row>
    <row r="293" customFormat="false" ht="15.75" hidden="false" customHeight="true" outlineLevel="0" collapsed="false">
      <c r="A293" s="51"/>
      <c r="B293" s="51"/>
      <c r="C293" s="50"/>
      <c r="D293" s="69"/>
    </row>
    <row r="294" customFormat="false" ht="15.75" hidden="false" customHeight="true" outlineLevel="0" collapsed="false">
      <c r="A294" s="51"/>
      <c r="B294" s="51"/>
      <c r="C294" s="50"/>
      <c r="D294" s="69"/>
    </row>
    <row r="295" customFormat="false" ht="15.75" hidden="false" customHeight="true" outlineLevel="0" collapsed="false">
      <c r="A295" s="51"/>
      <c r="B295" s="51"/>
      <c r="C295" s="50"/>
      <c r="D295" s="69"/>
    </row>
    <row r="296" customFormat="false" ht="15.75" hidden="false" customHeight="true" outlineLevel="0" collapsed="false">
      <c r="A296" s="51"/>
      <c r="B296" s="51"/>
      <c r="C296" s="50"/>
      <c r="D296" s="69"/>
    </row>
    <row r="297" customFormat="false" ht="15.75" hidden="false" customHeight="true" outlineLevel="0" collapsed="false">
      <c r="A297" s="51"/>
      <c r="B297" s="51"/>
      <c r="C297" s="50"/>
      <c r="D297" s="69"/>
    </row>
    <row r="298" customFormat="false" ht="15.75" hidden="false" customHeight="true" outlineLevel="0" collapsed="false">
      <c r="A298" s="51"/>
      <c r="B298" s="51"/>
      <c r="C298" s="50"/>
      <c r="D298" s="69"/>
    </row>
    <row r="299" customFormat="false" ht="15.75" hidden="false" customHeight="true" outlineLevel="0" collapsed="false">
      <c r="A299" s="51"/>
      <c r="B299" s="51"/>
      <c r="C299" s="50"/>
      <c r="D299" s="69"/>
    </row>
    <row r="300" customFormat="false" ht="15.75" hidden="false" customHeight="true" outlineLevel="0" collapsed="false">
      <c r="A300" s="51"/>
      <c r="B300" s="51"/>
      <c r="C300" s="50"/>
      <c r="D300" s="69"/>
    </row>
    <row r="301" customFormat="false" ht="15.75" hidden="false" customHeight="true" outlineLevel="0" collapsed="false">
      <c r="A301" s="51"/>
      <c r="B301" s="51"/>
      <c r="C301" s="50"/>
      <c r="D301" s="69"/>
    </row>
    <row r="302" customFormat="false" ht="15.75" hidden="false" customHeight="true" outlineLevel="0" collapsed="false">
      <c r="A302" s="51"/>
      <c r="B302" s="51"/>
      <c r="C302" s="50"/>
      <c r="D302" s="69"/>
    </row>
    <row r="303" customFormat="false" ht="15.75" hidden="false" customHeight="true" outlineLevel="0" collapsed="false">
      <c r="A303" s="51"/>
      <c r="B303" s="51"/>
      <c r="C303" s="50"/>
      <c r="D303" s="69"/>
    </row>
    <row r="304" customFormat="false" ht="15.75" hidden="false" customHeight="true" outlineLevel="0" collapsed="false">
      <c r="A304" s="51"/>
      <c r="B304" s="51"/>
      <c r="C304" s="50"/>
      <c r="D304" s="69"/>
    </row>
    <row r="305" customFormat="false" ht="15.75" hidden="false" customHeight="true" outlineLevel="0" collapsed="false">
      <c r="A305" s="51"/>
      <c r="B305" s="51"/>
      <c r="C305" s="50"/>
      <c r="D305" s="69"/>
    </row>
    <row r="306" customFormat="false" ht="15.75" hidden="false" customHeight="true" outlineLevel="0" collapsed="false">
      <c r="A306" s="51"/>
      <c r="B306" s="51"/>
      <c r="C306" s="50"/>
      <c r="D306" s="69"/>
    </row>
    <row r="307" customFormat="false" ht="15.75" hidden="false" customHeight="true" outlineLevel="0" collapsed="false">
      <c r="A307" s="51"/>
      <c r="B307" s="51"/>
      <c r="C307" s="50"/>
      <c r="D307" s="69"/>
    </row>
    <row r="308" customFormat="false" ht="15.75" hidden="false" customHeight="true" outlineLevel="0" collapsed="false">
      <c r="A308" s="51"/>
      <c r="B308" s="51"/>
      <c r="C308" s="50"/>
      <c r="D308" s="69"/>
    </row>
    <row r="309" customFormat="false" ht="15.75" hidden="false" customHeight="true" outlineLevel="0" collapsed="false">
      <c r="A309" s="51"/>
      <c r="B309" s="51"/>
      <c r="C309" s="50"/>
      <c r="D309" s="69"/>
    </row>
    <row r="310" customFormat="false" ht="15.75" hidden="false" customHeight="true" outlineLevel="0" collapsed="false">
      <c r="A310" s="51"/>
      <c r="B310" s="51"/>
      <c r="C310" s="50"/>
      <c r="D310" s="69"/>
    </row>
    <row r="311" customFormat="false" ht="15.75" hidden="false" customHeight="true" outlineLevel="0" collapsed="false">
      <c r="A311" s="51"/>
      <c r="B311" s="51"/>
      <c r="C311" s="50"/>
      <c r="D311" s="69"/>
    </row>
    <row r="312" customFormat="false" ht="15.75" hidden="false" customHeight="true" outlineLevel="0" collapsed="false">
      <c r="A312" s="51"/>
      <c r="B312" s="51"/>
      <c r="C312" s="50"/>
      <c r="D312" s="69"/>
    </row>
    <row r="313" customFormat="false" ht="15.75" hidden="false" customHeight="true" outlineLevel="0" collapsed="false">
      <c r="A313" s="51"/>
      <c r="B313" s="51"/>
      <c r="C313" s="50"/>
      <c r="D313" s="69"/>
    </row>
    <row r="314" customFormat="false" ht="15.75" hidden="false" customHeight="true" outlineLevel="0" collapsed="false">
      <c r="A314" s="51"/>
      <c r="B314" s="51"/>
      <c r="C314" s="50"/>
      <c r="D314" s="69"/>
    </row>
    <row r="315" customFormat="false" ht="15.75" hidden="false" customHeight="true" outlineLevel="0" collapsed="false">
      <c r="A315" s="51"/>
      <c r="B315" s="51"/>
      <c r="C315" s="50"/>
      <c r="D315" s="69"/>
    </row>
    <row r="316" customFormat="false" ht="15.75" hidden="false" customHeight="true" outlineLevel="0" collapsed="false">
      <c r="A316" s="51"/>
      <c r="B316" s="51"/>
      <c r="C316" s="50"/>
      <c r="D316" s="69"/>
    </row>
    <row r="317" customFormat="false" ht="15.75" hidden="false" customHeight="true" outlineLevel="0" collapsed="false">
      <c r="A317" s="51"/>
      <c r="B317" s="51"/>
      <c r="C317" s="50"/>
      <c r="D317" s="69"/>
    </row>
    <row r="318" customFormat="false" ht="15.75" hidden="false" customHeight="true" outlineLevel="0" collapsed="false">
      <c r="A318" s="51"/>
      <c r="B318" s="51"/>
      <c r="C318" s="50"/>
      <c r="D318" s="69"/>
    </row>
    <row r="319" customFormat="false" ht="15.75" hidden="false" customHeight="true" outlineLevel="0" collapsed="false">
      <c r="A319" s="51"/>
      <c r="B319" s="51"/>
      <c r="C319" s="50"/>
      <c r="D319" s="69"/>
    </row>
    <row r="320" customFormat="false" ht="15.75" hidden="false" customHeight="true" outlineLevel="0" collapsed="false">
      <c r="A320" s="51"/>
      <c r="B320" s="51"/>
      <c r="C320" s="50"/>
      <c r="D320" s="69"/>
    </row>
    <row r="321" customFormat="false" ht="15.75" hidden="false" customHeight="true" outlineLevel="0" collapsed="false">
      <c r="A321" s="51"/>
      <c r="B321" s="51"/>
      <c r="C321" s="50"/>
      <c r="D321" s="69"/>
    </row>
    <row r="322" customFormat="false" ht="15.75" hidden="false" customHeight="true" outlineLevel="0" collapsed="false">
      <c r="A322" s="51"/>
      <c r="B322" s="51"/>
      <c r="C322" s="50"/>
      <c r="D322" s="69"/>
    </row>
    <row r="323" customFormat="false" ht="15.75" hidden="false" customHeight="true" outlineLevel="0" collapsed="false">
      <c r="A323" s="51"/>
      <c r="B323" s="51"/>
      <c r="C323" s="50"/>
      <c r="D323" s="69"/>
    </row>
    <row r="324" customFormat="false" ht="15.75" hidden="false" customHeight="true" outlineLevel="0" collapsed="false">
      <c r="A324" s="51"/>
      <c r="B324" s="51"/>
      <c r="C324" s="50"/>
      <c r="D324" s="69"/>
    </row>
    <row r="325" customFormat="false" ht="15.75" hidden="false" customHeight="true" outlineLevel="0" collapsed="false">
      <c r="A325" s="51"/>
      <c r="B325" s="51"/>
      <c r="C325" s="50"/>
      <c r="D325" s="69"/>
    </row>
    <row r="326" customFormat="false" ht="15.75" hidden="false" customHeight="true" outlineLevel="0" collapsed="false">
      <c r="A326" s="51"/>
      <c r="B326" s="51"/>
      <c r="C326" s="50"/>
      <c r="D326" s="69"/>
    </row>
    <row r="327" customFormat="false" ht="15.75" hidden="false" customHeight="true" outlineLevel="0" collapsed="false">
      <c r="A327" s="51"/>
      <c r="B327" s="51"/>
      <c r="C327" s="50"/>
      <c r="D327" s="69"/>
    </row>
    <row r="328" customFormat="false" ht="15.75" hidden="false" customHeight="true" outlineLevel="0" collapsed="false">
      <c r="A328" s="51"/>
      <c r="B328" s="51"/>
      <c r="C328" s="50"/>
      <c r="D328" s="69"/>
    </row>
    <row r="329" customFormat="false" ht="15.75" hidden="false" customHeight="true" outlineLevel="0" collapsed="false">
      <c r="A329" s="51"/>
      <c r="B329" s="51"/>
      <c r="C329" s="50"/>
      <c r="D329" s="69"/>
    </row>
    <row r="330" customFormat="false" ht="15.75" hidden="false" customHeight="true" outlineLevel="0" collapsed="false">
      <c r="A330" s="51"/>
      <c r="B330" s="51"/>
      <c r="C330" s="50"/>
      <c r="D330" s="69"/>
    </row>
    <row r="331" customFormat="false" ht="15.75" hidden="false" customHeight="true" outlineLevel="0" collapsed="false">
      <c r="A331" s="51"/>
      <c r="B331" s="51"/>
      <c r="C331" s="50"/>
      <c r="D331" s="69"/>
    </row>
    <row r="332" customFormat="false" ht="15.75" hidden="false" customHeight="true" outlineLevel="0" collapsed="false">
      <c r="A332" s="51"/>
      <c r="B332" s="51"/>
      <c r="C332" s="50"/>
      <c r="D332" s="69"/>
    </row>
    <row r="333" customFormat="false" ht="15.75" hidden="false" customHeight="true" outlineLevel="0" collapsed="false">
      <c r="A333" s="51"/>
      <c r="B333" s="51"/>
      <c r="C333" s="50"/>
      <c r="D333" s="69"/>
    </row>
    <row r="334" customFormat="false" ht="15.75" hidden="false" customHeight="true" outlineLevel="0" collapsed="false">
      <c r="A334" s="51"/>
      <c r="B334" s="51"/>
      <c r="C334" s="50"/>
      <c r="D334" s="69"/>
    </row>
    <row r="335" customFormat="false" ht="15.75" hidden="false" customHeight="true" outlineLevel="0" collapsed="false">
      <c r="A335" s="51"/>
      <c r="B335" s="51"/>
      <c r="C335" s="50"/>
      <c r="D335" s="69"/>
    </row>
    <row r="336" customFormat="false" ht="15.75" hidden="false" customHeight="true" outlineLevel="0" collapsed="false">
      <c r="A336" s="51"/>
      <c r="B336" s="51"/>
      <c r="C336" s="50"/>
      <c r="D336" s="69"/>
    </row>
    <row r="337" customFormat="false" ht="15.75" hidden="false" customHeight="true" outlineLevel="0" collapsed="false">
      <c r="A337" s="51"/>
      <c r="B337" s="51"/>
      <c r="C337" s="50"/>
      <c r="D337" s="69"/>
    </row>
    <row r="338" customFormat="false" ht="15.75" hidden="false" customHeight="true" outlineLevel="0" collapsed="false">
      <c r="A338" s="51"/>
      <c r="B338" s="51"/>
      <c r="C338" s="50"/>
      <c r="D338" s="69"/>
    </row>
    <row r="339" customFormat="false" ht="15.75" hidden="false" customHeight="true" outlineLevel="0" collapsed="false">
      <c r="A339" s="51"/>
      <c r="B339" s="51"/>
      <c r="C339" s="50"/>
      <c r="D339" s="69"/>
    </row>
    <row r="340" customFormat="false" ht="15.75" hidden="false" customHeight="true" outlineLevel="0" collapsed="false">
      <c r="A340" s="51"/>
      <c r="B340" s="51"/>
      <c r="C340" s="50"/>
      <c r="D340" s="69"/>
    </row>
    <row r="341" customFormat="false" ht="15.75" hidden="false" customHeight="true" outlineLevel="0" collapsed="false">
      <c r="A341" s="51"/>
      <c r="B341" s="51"/>
      <c r="C341" s="50"/>
      <c r="D341" s="69"/>
    </row>
    <row r="342" customFormat="false" ht="15.75" hidden="false" customHeight="true" outlineLevel="0" collapsed="false">
      <c r="A342" s="51"/>
      <c r="B342" s="51"/>
      <c r="C342" s="50"/>
      <c r="D342" s="69"/>
    </row>
    <row r="343" customFormat="false" ht="15.75" hidden="false" customHeight="true" outlineLevel="0" collapsed="false">
      <c r="A343" s="51"/>
      <c r="B343" s="51"/>
      <c r="C343" s="50"/>
      <c r="D343" s="69"/>
    </row>
    <row r="344" customFormat="false" ht="15.75" hidden="false" customHeight="true" outlineLevel="0" collapsed="false">
      <c r="A344" s="51"/>
      <c r="B344" s="51"/>
      <c r="C344" s="50"/>
      <c r="D344" s="69"/>
    </row>
    <row r="345" customFormat="false" ht="15.75" hidden="false" customHeight="true" outlineLevel="0" collapsed="false">
      <c r="A345" s="51"/>
      <c r="B345" s="51"/>
      <c r="C345" s="50"/>
      <c r="D345" s="69"/>
    </row>
    <row r="346" customFormat="false" ht="15.75" hidden="false" customHeight="true" outlineLevel="0" collapsed="false">
      <c r="A346" s="51"/>
      <c r="B346" s="51"/>
      <c r="C346" s="50"/>
      <c r="D346" s="69"/>
    </row>
    <row r="347" customFormat="false" ht="15.75" hidden="false" customHeight="true" outlineLevel="0" collapsed="false">
      <c r="A347" s="51"/>
      <c r="B347" s="51"/>
      <c r="C347" s="50"/>
      <c r="D347" s="69"/>
    </row>
    <row r="348" customFormat="false" ht="15.75" hidden="false" customHeight="true" outlineLevel="0" collapsed="false">
      <c r="A348" s="51"/>
      <c r="B348" s="51"/>
      <c r="C348" s="50"/>
      <c r="D348" s="69"/>
    </row>
    <row r="349" customFormat="false" ht="15.75" hidden="false" customHeight="true" outlineLevel="0" collapsed="false">
      <c r="A349" s="51"/>
      <c r="B349" s="51"/>
      <c r="C349" s="50"/>
      <c r="D349" s="69"/>
    </row>
    <row r="350" customFormat="false" ht="15.75" hidden="false" customHeight="true" outlineLevel="0" collapsed="false">
      <c r="A350" s="51"/>
      <c r="B350" s="51"/>
      <c r="C350" s="50"/>
      <c r="D350" s="69"/>
    </row>
    <row r="351" customFormat="false" ht="15.75" hidden="false" customHeight="true" outlineLevel="0" collapsed="false">
      <c r="A351" s="51"/>
      <c r="B351" s="51"/>
      <c r="C351" s="50"/>
      <c r="D351" s="69"/>
    </row>
    <row r="352" customFormat="false" ht="15.75" hidden="false" customHeight="true" outlineLevel="0" collapsed="false">
      <c r="A352" s="51"/>
      <c r="B352" s="51"/>
      <c r="C352" s="50"/>
      <c r="D352" s="69"/>
    </row>
    <row r="353" customFormat="false" ht="15.75" hidden="false" customHeight="true" outlineLevel="0" collapsed="false">
      <c r="A353" s="51"/>
      <c r="B353" s="51"/>
      <c r="C353" s="50"/>
      <c r="D353" s="69"/>
    </row>
    <row r="354" customFormat="false" ht="15.75" hidden="false" customHeight="true" outlineLevel="0" collapsed="false">
      <c r="A354" s="51"/>
      <c r="B354" s="51"/>
      <c r="C354" s="50"/>
      <c r="D354" s="69"/>
    </row>
    <row r="355" customFormat="false" ht="15.75" hidden="false" customHeight="true" outlineLevel="0" collapsed="false">
      <c r="A355" s="51"/>
      <c r="B355" s="51"/>
      <c r="C355" s="50"/>
      <c r="D355" s="69"/>
    </row>
    <row r="356" customFormat="false" ht="15.75" hidden="false" customHeight="true" outlineLevel="0" collapsed="false">
      <c r="A356" s="51"/>
      <c r="B356" s="51"/>
      <c r="C356" s="50"/>
      <c r="D356" s="69"/>
    </row>
    <row r="357" customFormat="false" ht="15.75" hidden="false" customHeight="true" outlineLevel="0" collapsed="false">
      <c r="A357" s="51"/>
      <c r="B357" s="51"/>
      <c r="C357" s="50"/>
      <c r="D357" s="69"/>
    </row>
    <row r="358" customFormat="false" ht="15.75" hidden="false" customHeight="true" outlineLevel="0" collapsed="false">
      <c r="A358" s="51"/>
      <c r="B358" s="51"/>
      <c r="C358" s="50"/>
      <c r="D358" s="69"/>
    </row>
    <row r="359" customFormat="false" ht="15.75" hidden="false" customHeight="true" outlineLevel="0" collapsed="false">
      <c r="A359" s="51"/>
      <c r="B359" s="51"/>
      <c r="C359" s="50"/>
      <c r="D359" s="69"/>
    </row>
    <row r="360" customFormat="false" ht="15.75" hidden="false" customHeight="true" outlineLevel="0" collapsed="false">
      <c r="A360" s="51"/>
      <c r="B360" s="51"/>
      <c r="C360" s="50"/>
      <c r="D360" s="69"/>
    </row>
    <row r="361" customFormat="false" ht="15.75" hidden="false" customHeight="true" outlineLevel="0" collapsed="false">
      <c r="A361" s="51"/>
      <c r="B361" s="51"/>
      <c r="C361" s="50"/>
      <c r="D361" s="69"/>
    </row>
    <row r="362" customFormat="false" ht="15.75" hidden="false" customHeight="true" outlineLevel="0" collapsed="false">
      <c r="A362" s="51"/>
      <c r="B362" s="51"/>
      <c r="C362" s="50"/>
      <c r="D362" s="69"/>
    </row>
    <row r="363" customFormat="false" ht="15.75" hidden="false" customHeight="true" outlineLevel="0" collapsed="false">
      <c r="A363" s="51"/>
      <c r="B363" s="51"/>
      <c r="C363" s="50"/>
      <c r="D363" s="69"/>
    </row>
    <row r="364" customFormat="false" ht="15.75" hidden="false" customHeight="true" outlineLevel="0" collapsed="false">
      <c r="A364" s="51"/>
      <c r="B364" s="51"/>
      <c r="C364" s="50"/>
      <c r="D364" s="69"/>
    </row>
    <row r="365" customFormat="false" ht="15.75" hidden="false" customHeight="true" outlineLevel="0" collapsed="false">
      <c r="A365" s="51"/>
      <c r="B365" s="51"/>
      <c r="C365" s="50"/>
      <c r="D365" s="69"/>
    </row>
    <row r="366" customFormat="false" ht="15.75" hidden="false" customHeight="true" outlineLevel="0" collapsed="false">
      <c r="A366" s="51"/>
      <c r="B366" s="51"/>
      <c r="C366" s="50"/>
      <c r="D366" s="69"/>
    </row>
    <row r="367" customFormat="false" ht="15.75" hidden="false" customHeight="true" outlineLevel="0" collapsed="false">
      <c r="A367" s="51"/>
      <c r="B367" s="51"/>
      <c r="C367" s="50"/>
      <c r="D367" s="69"/>
    </row>
    <row r="368" customFormat="false" ht="15.75" hidden="false" customHeight="true" outlineLevel="0" collapsed="false">
      <c r="A368" s="51"/>
      <c r="B368" s="51"/>
      <c r="C368" s="50"/>
      <c r="D368" s="69"/>
    </row>
    <row r="369" customFormat="false" ht="15.75" hidden="false" customHeight="true" outlineLevel="0" collapsed="false">
      <c r="A369" s="51"/>
      <c r="B369" s="51"/>
      <c r="C369" s="50"/>
      <c r="D369" s="69"/>
    </row>
    <row r="370" customFormat="false" ht="15.75" hidden="false" customHeight="true" outlineLevel="0" collapsed="false">
      <c r="A370" s="51"/>
      <c r="B370" s="51"/>
      <c r="C370" s="50"/>
      <c r="D370" s="69"/>
    </row>
    <row r="371" customFormat="false" ht="15.75" hidden="false" customHeight="true" outlineLevel="0" collapsed="false">
      <c r="A371" s="51"/>
      <c r="B371" s="51"/>
      <c r="C371" s="50"/>
      <c r="D371" s="69"/>
    </row>
    <row r="372" customFormat="false" ht="15.75" hidden="false" customHeight="true" outlineLevel="0" collapsed="false">
      <c r="A372" s="51"/>
      <c r="B372" s="51"/>
      <c r="C372" s="50"/>
      <c r="D372" s="69"/>
    </row>
    <row r="373" customFormat="false" ht="15.75" hidden="false" customHeight="true" outlineLevel="0" collapsed="false">
      <c r="A373" s="51"/>
      <c r="B373" s="51"/>
      <c r="C373" s="50"/>
      <c r="D373" s="69"/>
    </row>
    <row r="374" customFormat="false" ht="15.75" hidden="false" customHeight="true" outlineLevel="0" collapsed="false">
      <c r="A374" s="51"/>
      <c r="B374" s="51"/>
      <c r="C374" s="50"/>
      <c r="D374" s="69"/>
    </row>
    <row r="375" customFormat="false" ht="15.75" hidden="false" customHeight="true" outlineLevel="0" collapsed="false">
      <c r="A375" s="51"/>
      <c r="B375" s="51"/>
      <c r="C375" s="50"/>
      <c r="D375" s="69"/>
    </row>
    <row r="376" customFormat="false" ht="15.75" hidden="false" customHeight="true" outlineLevel="0" collapsed="false">
      <c r="A376" s="51"/>
      <c r="B376" s="51"/>
      <c r="C376" s="50"/>
      <c r="D376" s="69"/>
    </row>
    <row r="377" customFormat="false" ht="15.75" hidden="false" customHeight="true" outlineLevel="0" collapsed="false">
      <c r="A377" s="51"/>
      <c r="B377" s="51"/>
      <c r="C377" s="50"/>
      <c r="D377" s="69"/>
    </row>
    <row r="378" customFormat="false" ht="15.75" hidden="false" customHeight="true" outlineLevel="0" collapsed="false">
      <c r="A378" s="51"/>
      <c r="B378" s="51"/>
      <c r="C378" s="50"/>
      <c r="D378" s="69"/>
    </row>
    <row r="379" customFormat="false" ht="15.75" hidden="false" customHeight="true" outlineLevel="0" collapsed="false">
      <c r="A379" s="51"/>
      <c r="B379" s="51"/>
      <c r="C379" s="50"/>
      <c r="D379" s="69"/>
    </row>
    <row r="380" customFormat="false" ht="15.75" hidden="false" customHeight="true" outlineLevel="0" collapsed="false">
      <c r="A380" s="51"/>
      <c r="B380" s="51"/>
      <c r="C380" s="50"/>
      <c r="D380" s="69"/>
    </row>
    <row r="381" customFormat="false" ht="15.75" hidden="false" customHeight="true" outlineLevel="0" collapsed="false">
      <c r="A381" s="51"/>
      <c r="B381" s="51"/>
      <c r="C381" s="50"/>
      <c r="D381" s="69"/>
    </row>
    <row r="382" customFormat="false" ht="15.75" hidden="false" customHeight="true" outlineLevel="0" collapsed="false">
      <c r="A382" s="51"/>
      <c r="B382" s="51"/>
      <c r="C382" s="50"/>
      <c r="D382" s="69"/>
    </row>
    <row r="383" customFormat="false" ht="15.75" hidden="false" customHeight="true" outlineLevel="0" collapsed="false">
      <c r="A383" s="51"/>
      <c r="B383" s="51"/>
      <c r="C383" s="50"/>
      <c r="D383" s="69"/>
    </row>
    <row r="384" customFormat="false" ht="15.75" hidden="false" customHeight="true" outlineLevel="0" collapsed="false">
      <c r="A384" s="51"/>
      <c r="B384" s="51"/>
      <c r="C384" s="50"/>
      <c r="D384" s="69"/>
    </row>
    <row r="385" customFormat="false" ht="15.75" hidden="false" customHeight="true" outlineLevel="0" collapsed="false">
      <c r="A385" s="51"/>
      <c r="B385" s="51"/>
      <c r="C385" s="50"/>
      <c r="D385" s="69"/>
    </row>
    <row r="386" customFormat="false" ht="15.75" hidden="false" customHeight="true" outlineLevel="0" collapsed="false">
      <c r="A386" s="51"/>
      <c r="B386" s="51"/>
      <c r="C386" s="50"/>
      <c r="D386" s="69"/>
    </row>
    <row r="387" customFormat="false" ht="15.75" hidden="false" customHeight="true" outlineLevel="0" collapsed="false">
      <c r="A387" s="51"/>
      <c r="B387" s="51"/>
      <c r="C387" s="50"/>
      <c r="D387" s="69"/>
    </row>
    <row r="388" customFormat="false" ht="15.75" hidden="false" customHeight="true" outlineLevel="0" collapsed="false">
      <c r="A388" s="51"/>
      <c r="B388" s="51"/>
      <c r="C388" s="50"/>
      <c r="D388" s="69"/>
    </row>
    <row r="389" customFormat="false" ht="15.75" hidden="false" customHeight="true" outlineLevel="0" collapsed="false">
      <c r="A389" s="51"/>
      <c r="B389" s="51"/>
      <c r="C389" s="50"/>
      <c r="D389" s="69"/>
    </row>
    <row r="390" customFormat="false" ht="15.75" hidden="false" customHeight="true" outlineLevel="0" collapsed="false">
      <c r="A390" s="51"/>
      <c r="B390" s="51"/>
      <c r="C390" s="50"/>
      <c r="D390" s="69"/>
    </row>
    <row r="391" customFormat="false" ht="15.75" hidden="false" customHeight="true" outlineLevel="0" collapsed="false">
      <c r="A391" s="51"/>
      <c r="B391" s="51"/>
      <c r="C391" s="50"/>
      <c r="D391" s="69"/>
    </row>
    <row r="392" customFormat="false" ht="15.75" hidden="false" customHeight="true" outlineLevel="0" collapsed="false">
      <c r="A392" s="51"/>
      <c r="B392" s="51"/>
      <c r="C392" s="50"/>
      <c r="D392" s="69"/>
    </row>
    <row r="393" customFormat="false" ht="15.75" hidden="false" customHeight="true" outlineLevel="0" collapsed="false">
      <c r="A393" s="51"/>
      <c r="B393" s="51"/>
      <c r="C393" s="50"/>
      <c r="D393" s="69"/>
    </row>
    <row r="394" customFormat="false" ht="15.75" hidden="false" customHeight="true" outlineLevel="0" collapsed="false">
      <c r="A394" s="51"/>
      <c r="B394" s="51"/>
      <c r="C394" s="50"/>
      <c r="D394" s="69"/>
    </row>
    <row r="395" customFormat="false" ht="15.75" hidden="false" customHeight="true" outlineLevel="0" collapsed="false">
      <c r="A395" s="51"/>
      <c r="B395" s="51"/>
      <c r="C395" s="50"/>
      <c r="D395" s="69"/>
    </row>
    <row r="396" customFormat="false" ht="15.75" hidden="false" customHeight="true" outlineLevel="0" collapsed="false">
      <c r="A396" s="51"/>
      <c r="B396" s="51"/>
      <c r="C396" s="50"/>
      <c r="D396" s="69"/>
    </row>
    <row r="397" customFormat="false" ht="15.75" hidden="false" customHeight="true" outlineLevel="0" collapsed="false">
      <c r="A397" s="51"/>
      <c r="B397" s="51"/>
      <c r="C397" s="50"/>
      <c r="D397" s="69"/>
    </row>
    <row r="398" customFormat="false" ht="15.75" hidden="false" customHeight="true" outlineLevel="0" collapsed="false">
      <c r="A398" s="51"/>
      <c r="B398" s="51"/>
      <c r="C398" s="50"/>
      <c r="D398" s="69"/>
    </row>
    <row r="399" customFormat="false" ht="15.75" hidden="false" customHeight="true" outlineLevel="0" collapsed="false">
      <c r="A399" s="51"/>
      <c r="B399" s="51"/>
      <c r="C399" s="50"/>
      <c r="D399" s="69"/>
    </row>
    <row r="400" customFormat="false" ht="15.75" hidden="false" customHeight="true" outlineLevel="0" collapsed="false">
      <c r="A400" s="51"/>
      <c r="B400" s="51"/>
      <c r="C400" s="50"/>
      <c r="D400" s="69"/>
    </row>
    <row r="401" customFormat="false" ht="15.75" hidden="false" customHeight="true" outlineLevel="0" collapsed="false">
      <c r="A401" s="51"/>
      <c r="B401" s="51"/>
      <c r="C401" s="50"/>
      <c r="D401" s="69"/>
    </row>
    <row r="402" customFormat="false" ht="15.75" hidden="false" customHeight="true" outlineLevel="0" collapsed="false">
      <c r="A402" s="51"/>
      <c r="B402" s="51"/>
      <c r="C402" s="50"/>
      <c r="D402" s="69"/>
    </row>
    <row r="403" customFormat="false" ht="15.75" hidden="false" customHeight="true" outlineLevel="0" collapsed="false">
      <c r="A403" s="51"/>
      <c r="B403" s="51"/>
      <c r="C403" s="50"/>
      <c r="D403" s="69"/>
    </row>
    <row r="404" customFormat="false" ht="15.75" hidden="false" customHeight="true" outlineLevel="0" collapsed="false">
      <c r="A404" s="51"/>
      <c r="B404" s="51"/>
      <c r="C404" s="50"/>
      <c r="D404" s="69"/>
    </row>
    <row r="405" customFormat="false" ht="15.75" hidden="false" customHeight="true" outlineLevel="0" collapsed="false">
      <c r="A405" s="51"/>
      <c r="B405" s="51"/>
      <c r="C405" s="50"/>
      <c r="D405" s="69"/>
    </row>
    <row r="406" customFormat="false" ht="15.75" hidden="false" customHeight="true" outlineLevel="0" collapsed="false">
      <c r="A406" s="51"/>
      <c r="B406" s="51"/>
      <c r="C406" s="50"/>
      <c r="D406" s="69"/>
    </row>
    <row r="407" customFormat="false" ht="15.75" hidden="false" customHeight="true" outlineLevel="0" collapsed="false">
      <c r="A407" s="51"/>
      <c r="B407" s="51"/>
      <c r="C407" s="50"/>
      <c r="D407" s="69"/>
    </row>
    <row r="408" customFormat="false" ht="15.75" hidden="false" customHeight="true" outlineLevel="0" collapsed="false">
      <c r="A408" s="51"/>
      <c r="B408" s="51"/>
      <c r="C408" s="50"/>
      <c r="D408" s="69"/>
    </row>
    <row r="409" customFormat="false" ht="15.75" hidden="false" customHeight="true" outlineLevel="0" collapsed="false">
      <c r="A409" s="51"/>
      <c r="B409" s="51"/>
      <c r="C409" s="50"/>
      <c r="D409" s="69"/>
    </row>
    <row r="410" customFormat="false" ht="15.75" hidden="false" customHeight="true" outlineLevel="0" collapsed="false">
      <c r="A410" s="51"/>
      <c r="B410" s="51"/>
      <c r="C410" s="50"/>
      <c r="D410" s="69"/>
    </row>
    <row r="411" customFormat="false" ht="15.75" hidden="false" customHeight="true" outlineLevel="0" collapsed="false">
      <c r="A411" s="51"/>
      <c r="B411" s="51"/>
      <c r="C411" s="50"/>
      <c r="D411" s="69"/>
    </row>
    <row r="412" customFormat="false" ht="15.75" hidden="false" customHeight="true" outlineLevel="0" collapsed="false">
      <c r="A412" s="51"/>
      <c r="B412" s="51"/>
      <c r="C412" s="50"/>
      <c r="D412" s="69"/>
    </row>
    <row r="413" customFormat="false" ht="15.75" hidden="false" customHeight="true" outlineLevel="0" collapsed="false">
      <c r="A413" s="51"/>
      <c r="B413" s="51"/>
      <c r="C413" s="50"/>
      <c r="D413" s="69"/>
    </row>
    <row r="414" customFormat="false" ht="15.75" hidden="false" customHeight="true" outlineLevel="0" collapsed="false">
      <c r="A414" s="51"/>
      <c r="B414" s="51"/>
      <c r="C414" s="50"/>
      <c r="D414" s="69"/>
    </row>
    <row r="415" customFormat="false" ht="15.75" hidden="false" customHeight="true" outlineLevel="0" collapsed="false">
      <c r="A415" s="51"/>
      <c r="B415" s="51"/>
      <c r="C415" s="50"/>
      <c r="D415" s="69"/>
    </row>
    <row r="416" customFormat="false" ht="15.75" hidden="false" customHeight="true" outlineLevel="0" collapsed="false">
      <c r="A416" s="51"/>
      <c r="B416" s="51"/>
      <c r="C416" s="50"/>
      <c r="D416" s="69"/>
    </row>
    <row r="417" customFormat="false" ht="15.75" hidden="false" customHeight="true" outlineLevel="0" collapsed="false">
      <c r="A417" s="51"/>
      <c r="B417" s="51"/>
      <c r="C417" s="50"/>
      <c r="D417" s="69"/>
    </row>
    <row r="418" customFormat="false" ht="15.75" hidden="false" customHeight="true" outlineLevel="0" collapsed="false">
      <c r="A418" s="51"/>
      <c r="B418" s="51"/>
      <c r="C418" s="50"/>
      <c r="D418" s="69"/>
    </row>
    <row r="419" customFormat="false" ht="15.75" hidden="false" customHeight="true" outlineLevel="0" collapsed="false">
      <c r="A419" s="51"/>
      <c r="B419" s="51"/>
      <c r="C419" s="50"/>
      <c r="D419" s="69"/>
    </row>
    <row r="420" customFormat="false" ht="15.75" hidden="false" customHeight="true" outlineLevel="0" collapsed="false">
      <c r="A420" s="51"/>
      <c r="B420" s="51"/>
      <c r="C420" s="50"/>
      <c r="D420" s="69"/>
    </row>
    <row r="421" customFormat="false" ht="15.75" hidden="false" customHeight="true" outlineLevel="0" collapsed="false">
      <c r="A421" s="51"/>
      <c r="B421" s="51"/>
      <c r="C421" s="50"/>
      <c r="D421" s="69"/>
    </row>
    <row r="422" customFormat="false" ht="15.75" hidden="false" customHeight="true" outlineLevel="0" collapsed="false">
      <c r="A422" s="51"/>
      <c r="B422" s="51"/>
      <c r="C422" s="50"/>
      <c r="D422" s="69"/>
    </row>
    <row r="423" customFormat="false" ht="15.75" hidden="false" customHeight="true" outlineLevel="0" collapsed="false">
      <c r="A423" s="51"/>
      <c r="B423" s="51"/>
      <c r="C423" s="50"/>
      <c r="D423" s="69"/>
    </row>
    <row r="424" customFormat="false" ht="15.75" hidden="false" customHeight="true" outlineLevel="0" collapsed="false">
      <c r="A424" s="51"/>
      <c r="B424" s="51"/>
      <c r="C424" s="50"/>
      <c r="D424" s="69"/>
    </row>
    <row r="425" customFormat="false" ht="15.75" hidden="false" customHeight="true" outlineLevel="0" collapsed="false">
      <c r="A425" s="51"/>
      <c r="B425" s="51"/>
      <c r="C425" s="50"/>
      <c r="D425" s="69"/>
    </row>
    <row r="426" customFormat="false" ht="15.75" hidden="false" customHeight="true" outlineLevel="0" collapsed="false">
      <c r="A426" s="51"/>
      <c r="B426" s="51"/>
      <c r="C426" s="50"/>
      <c r="D426" s="69"/>
    </row>
    <row r="427" customFormat="false" ht="15.75" hidden="false" customHeight="true" outlineLevel="0" collapsed="false">
      <c r="A427" s="51"/>
      <c r="B427" s="51"/>
      <c r="C427" s="50"/>
      <c r="D427" s="69"/>
    </row>
    <row r="428" customFormat="false" ht="15.75" hidden="false" customHeight="true" outlineLevel="0" collapsed="false">
      <c r="A428" s="51"/>
      <c r="B428" s="51"/>
      <c r="C428" s="50"/>
      <c r="D428" s="69"/>
    </row>
    <row r="429" customFormat="false" ht="15.75" hidden="false" customHeight="true" outlineLevel="0" collapsed="false">
      <c r="A429" s="51"/>
      <c r="B429" s="51"/>
      <c r="C429" s="50"/>
      <c r="D429" s="69"/>
    </row>
    <row r="430" customFormat="false" ht="15.75" hidden="false" customHeight="true" outlineLevel="0" collapsed="false">
      <c r="A430" s="51"/>
      <c r="B430" s="51"/>
      <c r="C430" s="50"/>
      <c r="D430" s="69"/>
    </row>
    <row r="431" customFormat="false" ht="15.75" hidden="false" customHeight="true" outlineLevel="0" collapsed="false">
      <c r="A431" s="51"/>
      <c r="B431" s="51"/>
      <c r="C431" s="50"/>
      <c r="D431" s="69"/>
    </row>
    <row r="432" customFormat="false" ht="15.75" hidden="false" customHeight="true" outlineLevel="0" collapsed="false">
      <c r="A432" s="51"/>
      <c r="B432" s="51"/>
      <c r="C432" s="50"/>
      <c r="D432" s="69"/>
    </row>
    <row r="433" customFormat="false" ht="15.75" hidden="false" customHeight="true" outlineLevel="0" collapsed="false">
      <c r="A433" s="51"/>
      <c r="B433" s="51"/>
      <c r="C433" s="50"/>
      <c r="D433" s="69"/>
    </row>
    <row r="434" customFormat="false" ht="15.75" hidden="false" customHeight="true" outlineLevel="0" collapsed="false">
      <c r="A434" s="51"/>
      <c r="B434" s="51"/>
      <c r="C434" s="50"/>
      <c r="D434" s="69"/>
    </row>
    <row r="435" customFormat="false" ht="15.75" hidden="false" customHeight="true" outlineLevel="0" collapsed="false">
      <c r="A435" s="51"/>
      <c r="B435" s="51"/>
      <c r="C435" s="50"/>
      <c r="D435" s="69"/>
    </row>
    <row r="436" customFormat="false" ht="15.75" hidden="false" customHeight="true" outlineLevel="0" collapsed="false">
      <c r="A436" s="51"/>
      <c r="B436" s="51"/>
      <c r="C436" s="50"/>
      <c r="D436" s="69"/>
    </row>
    <row r="437" customFormat="false" ht="15.75" hidden="false" customHeight="true" outlineLevel="0" collapsed="false">
      <c r="A437" s="51"/>
      <c r="B437" s="51"/>
      <c r="C437" s="50"/>
      <c r="D437" s="69"/>
    </row>
    <row r="438" customFormat="false" ht="15.75" hidden="false" customHeight="true" outlineLevel="0" collapsed="false">
      <c r="A438" s="51"/>
      <c r="B438" s="51"/>
      <c r="C438" s="50"/>
      <c r="D438" s="69"/>
    </row>
    <row r="439" customFormat="false" ht="15.75" hidden="false" customHeight="true" outlineLevel="0" collapsed="false">
      <c r="A439" s="51"/>
      <c r="B439" s="51"/>
      <c r="C439" s="50"/>
      <c r="D439" s="69"/>
    </row>
    <row r="440" customFormat="false" ht="15.75" hidden="false" customHeight="true" outlineLevel="0" collapsed="false">
      <c r="A440" s="51"/>
      <c r="B440" s="51"/>
      <c r="C440" s="50"/>
      <c r="D440" s="69"/>
    </row>
    <row r="441" customFormat="false" ht="15.75" hidden="false" customHeight="true" outlineLevel="0" collapsed="false">
      <c r="A441" s="51"/>
      <c r="B441" s="51"/>
      <c r="C441" s="50"/>
      <c r="D441" s="69"/>
    </row>
    <row r="442" customFormat="false" ht="15.75" hidden="false" customHeight="true" outlineLevel="0" collapsed="false">
      <c r="A442" s="51"/>
      <c r="B442" s="51"/>
      <c r="C442" s="50"/>
      <c r="D442" s="69"/>
    </row>
    <row r="443" customFormat="false" ht="15.75" hidden="false" customHeight="true" outlineLevel="0" collapsed="false">
      <c r="A443" s="51"/>
      <c r="B443" s="51"/>
      <c r="C443" s="50"/>
      <c r="D443" s="69"/>
    </row>
    <row r="444" customFormat="false" ht="15.75" hidden="false" customHeight="true" outlineLevel="0" collapsed="false">
      <c r="A444" s="51"/>
      <c r="B444" s="51"/>
      <c r="C444" s="50"/>
      <c r="D444" s="69"/>
    </row>
    <row r="445" customFormat="false" ht="15.75" hidden="false" customHeight="true" outlineLevel="0" collapsed="false">
      <c r="A445" s="51"/>
      <c r="B445" s="51"/>
      <c r="C445" s="50"/>
      <c r="D445" s="69"/>
    </row>
    <row r="446" customFormat="false" ht="15.75" hidden="false" customHeight="true" outlineLevel="0" collapsed="false">
      <c r="A446" s="51"/>
      <c r="B446" s="51"/>
      <c r="C446" s="50"/>
      <c r="D446" s="69"/>
    </row>
    <row r="447" customFormat="false" ht="15.75" hidden="false" customHeight="true" outlineLevel="0" collapsed="false">
      <c r="A447" s="51"/>
      <c r="B447" s="51"/>
      <c r="C447" s="50"/>
      <c r="D447" s="69"/>
    </row>
    <row r="448" customFormat="false" ht="15.75" hidden="false" customHeight="true" outlineLevel="0" collapsed="false">
      <c r="A448" s="51"/>
      <c r="B448" s="51"/>
      <c r="C448" s="50"/>
      <c r="D448" s="69"/>
    </row>
    <row r="449" customFormat="false" ht="15.75" hidden="false" customHeight="true" outlineLevel="0" collapsed="false">
      <c r="A449" s="51"/>
      <c r="B449" s="51"/>
      <c r="C449" s="50"/>
      <c r="D449" s="69"/>
    </row>
    <row r="450" customFormat="false" ht="15.75" hidden="false" customHeight="true" outlineLevel="0" collapsed="false">
      <c r="A450" s="51"/>
      <c r="B450" s="51"/>
      <c r="C450" s="50"/>
      <c r="D450" s="69"/>
    </row>
    <row r="451" customFormat="false" ht="15.75" hidden="false" customHeight="true" outlineLevel="0" collapsed="false">
      <c r="A451" s="51"/>
      <c r="B451" s="51"/>
      <c r="C451" s="50"/>
      <c r="D451" s="69"/>
    </row>
    <row r="452" customFormat="false" ht="15.75" hidden="false" customHeight="true" outlineLevel="0" collapsed="false">
      <c r="A452" s="51"/>
      <c r="B452" s="51"/>
      <c r="C452" s="50"/>
      <c r="D452" s="69"/>
    </row>
    <row r="453" customFormat="false" ht="15.75" hidden="false" customHeight="true" outlineLevel="0" collapsed="false">
      <c r="A453" s="51"/>
      <c r="B453" s="51"/>
      <c r="C453" s="50"/>
      <c r="D453" s="69"/>
    </row>
    <row r="454" customFormat="false" ht="15.75" hidden="false" customHeight="true" outlineLevel="0" collapsed="false">
      <c r="A454" s="51"/>
      <c r="B454" s="51"/>
      <c r="C454" s="50"/>
      <c r="D454" s="69"/>
    </row>
    <row r="455" customFormat="false" ht="15.75" hidden="false" customHeight="true" outlineLevel="0" collapsed="false">
      <c r="A455" s="51"/>
      <c r="B455" s="51"/>
      <c r="C455" s="50"/>
      <c r="D455" s="69"/>
    </row>
    <row r="456" customFormat="false" ht="15.75" hidden="false" customHeight="true" outlineLevel="0" collapsed="false">
      <c r="A456" s="51"/>
      <c r="B456" s="51"/>
      <c r="C456" s="50"/>
      <c r="D456" s="69"/>
    </row>
    <row r="457" customFormat="false" ht="15.75" hidden="false" customHeight="true" outlineLevel="0" collapsed="false">
      <c r="A457" s="51"/>
      <c r="B457" s="51"/>
      <c r="C457" s="50"/>
      <c r="D457" s="69"/>
    </row>
    <row r="458" customFormat="false" ht="15.75" hidden="false" customHeight="true" outlineLevel="0" collapsed="false">
      <c r="A458" s="51"/>
      <c r="B458" s="51"/>
      <c r="C458" s="50"/>
      <c r="D458" s="69"/>
    </row>
    <row r="459" customFormat="false" ht="15.75" hidden="false" customHeight="true" outlineLevel="0" collapsed="false">
      <c r="A459" s="51"/>
      <c r="B459" s="51"/>
      <c r="C459" s="50"/>
      <c r="D459" s="69"/>
    </row>
    <row r="460" customFormat="false" ht="15.75" hidden="false" customHeight="true" outlineLevel="0" collapsed="false">
      <c r="A460" s="51"/>
      <c r="B460" s="51"/>
      <c r="C460" s="50"/>
      <c r="D460" s="69"/>
    </row>
    <row r="461" customFormat="false" ht="15.75" hidden="false" customHeight="true" outlineLevel="0" collapsed="false">
      <c r="A461" s="51"/>
      <c r="B461" s="51"/>
      <c r="C461" s="50"/>
      <c r="D461" s="69"/>
    </row>
    <row r="462" customFormat="false" ht="15.75" hidden="false" customHeight="true" outlineLevel="0" collapsed="false">
      <c r="A462" s="51"/>
      <c r="B462" s="51"/>
      <c r="C462" s="50"/>
      <c r="D462" s="69"/>
    </row>
    <row r="463" customFormat="false" ht="15.75" hidden="false" customHeight="true" outlineLevel="0" collapsed="false">
      <c r="A463" s="51"/>
      <c r="B463" s="51"/>
      <c r="C463" s="50"/>
      <c r="D463" s="69"/>
    </row>
    <row r="464" customFormat="false" ht="15.75" hidden="false" customHeight="true" outlineLevel="0" collapsed="false">
      <c r="A464" s="51"/>
      <c r="B464" s="51"/>
      <c r="C464" s="50"/>
      <c r="D464" s="69"/>
    </row>
    <row r="465" customFormat="false" ht="15.75" hidden="false" customHeight="true" outlineLevel="0" collapsed="false">
      <c r="A465" s="51"/>
      <c r="B465" s="51"/>
      <c r="C465" s="50"/>
      <c r="D465" s="69"/>
    </row>
    <row r="466" customFormat="false" ht="15.75" hidden="false" customHeight="true" outlineLevel="0" collapsed="false">
      <c r="A466" s="51"/>
      <c r="B466" s="51"/>
      <c r="C466" s="50"/>
      <c r="D466" s="69"/>
    </row>
    <row r="467" customFormat="false" ht="15.75" hidden="false" customHeight="true" outlineLevel="0" collapsed="false">
      <c r="A467" s="51"/>
      <c r="B467" s="51"/>
      <c r="C467" s="50"/>
      <c r="D467" s="69"/>
    </row>
    <row r="468" customFormat="false" ht="15.75" hidden="false" customHeight="true" outlineLevel="0" collapsed="false">
      <c r="A468" s="51"/>
      <c r="B468" s="51"/>
      <c r="C468" s="50"/>
      <c r="D468" s="69"/>
    </row>
    <row r="469" customFormat="false" ht="15.75" hidden="false" customHeight="true" outlineLevel="0" collapsed="false">
      <c r="A469" s="51"/>
      <c r="B469" s="51"/>
      <c r="C469" s="50"/>
      <c r="D469" s="69"/>
    </row>
    <row r="470" customFormat="false" ht="15.75" hidden="false" customHeight="true" outlineLevel="0" collapsed="false">
      <c r="A470" s="51"/>
      <c r="B470" s="51"/>
      <c r="C470" s="50"/>
      <c r="D470" s="69"/>
    </row>
    <row r="471" customFormat="false" ht="15.75" hidden="false" customHeight="true" outlineLevel="0" collapsed="false">
      <c r="A471" s="51"/>
      <c r="B471" s="51"/>
      <c r="C471" s="50"/>
      <c r="D471" s="69"/>
    </row>
    <row r="472" customFormat="false" ht="15.75" hidden="false" customHeight="true" outlineLevel="0" collapsed="false">
      <c r="A472" s="51"/>
      <c r="B472" s="51"/>
      <c r="C472" s="50"/>
      <c r="D472" s="69"/>
    </row>
    <row r="473" customFormat="false" ht="15.75" hidden="false" customHeight="true" outlineLevel="0" collapsed="false">
      <c r="A473" s="51"/>
      <c r="B473" s="51"/>
      <c r="C473" s="50"/>
      <c r="D473" s="69"/>
    </row>
    <row r="474" customFormat="false" ht="15.75" hidden="false" customHeight="true" outlineLevel="0" collapsed="false">
      <c r="A474" s="51"/>
      <c r="B474" s="51"/>
      <c r="C474" s="50"/>
      <c r="D474" s="69"/>
    </row>
    <row r="475" customFormat="false" ht="15.75" hidden="false" customHeight="true" outlineLevel="0" collapsed="false">
      <c r="A475" s="51"/>
      <c r="B475" s="51"/>
      <c r="C475" s="50"/>
      <c r="D475" s="69"/>
    </row>
    <row r="476" customFormat="false" ht="15.75" hidden="false" customHeight="true" outlineLevel="0" collapsed="false">
      <c r="A476" s="51"/>
      <c r="B476" s="51"/>
      <c r="C476" s="50"/>
      <c r="D476" s="69"/>
    </row>
    <row r="477" customFormat="false" ht="15.75" hidden="false" customHeight="true" outlineLevel="0" collapsed="false">
      <c r="A477" s="51"/>
      <c r="B477" s="51"/>
      <c r="C477" s="50"/>
      <c r="D477" s="69"/>
    </row>
    <row r="478" customFormat="false" ht="15.75" hidden="false" customHeight="true" outlineLevel="0" collapsed="false">
      <c r="A478" s="51"/>
      <c r="B478" s="51"/>
      <c r="C478" s="50"/>
      <c r="D478" s="69"/>
    </row>
    <row r="479" customFormat="false" ht="15.75" hidden="false" customHeight="true" outlineLevel="0" collapsed="false">
      <c r="A479" s="51"/>
      <c r="B479" s="51"/>
      <c r="C479" s="50"/>
      <c r="D479" s="69"/>
    </row>
    <row r="480" customFormat="false" ht="15.75" hidden="false" customHeight="true" outlineLevel="0" collapsed="false">
      <c r="A480" s="51"/>
      <c r="B480" s="51"/>
      <c r="C480" s="50"/>
      <c r="D480" s="69"/>
    </row>
    <row r="481" customFormat="false" ht="15.75" hidden="false" customHeight="true" outlineLevel="0" collapsed="false">
      <c r="A481" s="51"/>
      <c r="B481" s="51"/>
      <c r="C481" s="50"/>
      <c r="D481" s="69"/>
    </row>
    <row r="482" customFormat="false" ht="15.75" hidden="false" customHeight="true" outlineLevel="0" collapsed="false">
      <c r="A482" s="51"/>
      <c r="B482" s="51"/>
      <c r="C482" s="50"/>
      <c r="D482" s="69"/>
    </row>
    <row r="483" customFormat="false" ht="15.75" hidden="false" customHeight="true" outlineLevel="0" collapsed="false">
      <c r="A483" s="51"/>
      <c r="B483" s="51"/>
      <c r="C483" s="50"/>
      <c r="D483" s="69"/>
    </row>
    <row r="484" customFormat="false" ht="15.75" hidden="false" customHeight="true" outlineLevel="0" collapsed="false">
      <c r="A484" s="51"/>
      <c r="B484" s="51"/>
      <c r="C484" s="50"/>
      <c r="D484" s="69"/>
    </row>
    <row r="485" customFormat="false" ht="15.75" hidden="false" customHeight="true" outlineLevel="0" collapsed="false">
      <c r="A485" s="51"/>
      <c r="B485" s="51"/>
      <c r="C485" s="50"/>
      <c r="D485" s="69"/>
    </row>
    <row r="486" customFormat="false" ht="15.75" hidden="false" customHeight="true" outlineLevel="0" collapsed="false">
      <c r="A486" s="51"/>
      <c r="B486" s="51"/>
      <c r="C486" s="50"/>
      <c r="D486" s="69"/>
    </row>
    <row r="487" customFormat="false" ht="15.75" hidden="false" customHeight="true" outlineLevel="0" collapsed="false">
      <c r="A487" s="51"/>
      <c r="B487" s="51"/>
      <c r="C487" s="50"/>
      <c r="D487" s="69"/>
    </row>
    <row r="488" customFormat="false" ht="15.75" hidden="false" customHeight="true" outlineLevel="0" collapsed="false">
      <c r="A488" s="51"/>
      <c r="B488" s="51"/>
      <c r="C488" s="50"/>
      <c r="D488" s="69"/>
    </row>
    <row r="489" customFormat="false" ht="15.75" hidden="false" customHeight="true" outlineLevel="0" collapsed="false">
      <c r="A489" s="51"/>
      <c r="B489" s="51"/>
      <c r="C489" s="50"/>
      <c r="D489" s="69"/>
    </row>
    <row r="490" customFormat="false" ht="15.75" hidden="false" customHeight="true" outlineLevel="0" collapsed="false">
      <c r="A490" s="51"/>
      <c r="B490" s="51"/>
      <c r="C490" s="50"/>
      <c r="D490" s="69"/>
    </row>
    <row r="491" customFormat="false" ht="15.75" hidden="false" customHeight="true" outlineLevel="0" collapsed="false">
      <c r="A491" s="51"/>
      <c r="B491" s="51"/>
      <c r="C491" s="50"/>
      <c r="D491" s="69"/>
    </row>
    <row r="492" customFormat="false" ht="15.75" hidden="false" customHeight="true" outlineLevel="0" collapsed="false">
      <c r="A492" s="51"/>
      <c r="B492" s="51"/>
      <c r="C492" s="50"/>
      <c r="D492" s="69"/>
    </row>
    <row r="493" customFormat="false" ht="15.75" hidden="false" customHeight="true" outlineLevel="0" collapsed="false">
      <c r="A493" s="51"/>
      <c r="B493" s="51"/>
      <c r="C493" s="50"/>
      <c r="D493" s="69"/>
    </row>
    <row r="494" customFormat="false" ht="15.75" hidden="false" customHeight="true" outlineLevel="0" collapsed="false">
      <c r="A494" s="51"/>
      <c r="B494" s="51"/>
      <c r="C494" s="50"/>
      <c r="D494" s="69"/>
    </row>
    <row r="495" customFormat="false" ht="15.75" hidden="false" customHeight="true" outlineLevel="0" collapsed="false">
      <c r="A495" s="51"/>
      <c r="B495" s="51"/>
      <c r="C495" s="50"/>
      <c r="D495" s="69"/>
    </row>
    <row r="496" customFormat="false" ht="15.75" hidden="false" customHeight="true" outlineLevel="0" collapsed="false">
      <c r="A496" s="51"/>
      <c r="B496" s="51"/>
      <c r="C496" s="50"/>
      <c r="D496" s="69"/>
    </row>
    <row r="497" customFormat="false" ht="15.75" hidden="false" customHeight="true" outlineLevel="0" collapsed="false">
      <c r="A497" s="51"/>
      <c r="B497" s="51"/>
      <c r="C497" s="50"/>
      <c r="D497" s="69"/>
    </row>
    <row r="498" customFormat="false" ht="15.75" hidden="false" customHeight="true" outlineLevel="0" collapsed="false">
      <c r="A498" s="51"/>
      <c r="B498" s="51"/>
      <c r="C498" s="50"/>
      <c r="D498" s="69"/>
    </row>
    <row r="499" customFormat="false" ht="15.75" hidden="false" customHeight="true" outlineLevel="0" collapsed="false">
      <c r="A499" s="51"/>
      <c r="B499" s="51"/>
      <c r="C499" s="50"/>
      <c r="D499" s="69"/>
    </row>
    <row r="500" customFormat="false" ht="15.75" hidden="false" customHeight="true" outlineLevel="0" collapsed="false">
      <c r="A500" s="51"/>
      <c r="B500" s="51"/>
      <c r="C500" s="50"/>
      <c r="D500" s="69"/>
    </row>
    <row r="501" customFormat="false" ht="15.75" hidden="false" customHeight="true" outlineLevel="0" collapsed="false">
      <c r="A501" s="51"/>
      <c r="B501" s="51"/>
      <c r="C501" s="50"/>
      <c r="D501" s="69"/>
    </row>
    <row r="502" customFormat="false" ht="15.75" hidden="false" customHeight="true" outlineLevel="0" collapsed="false">
      <c r="A502" s="51"/>
      <c r="B502" s="51"/>
      <c r="C502" s="50"/>
      <c r="D502" s="69"/>
    </row>
    <row r="503" customFormat="false" ht="15.75" hidden="false" customHeight="true" outlineLevel="0" collapsed="false">
      <c r="A503" s="51"/>
      <c r="B503" s="51"/>
      <c r="C503" s="50"/>
      <c r="D503" s="69"/>
    </row>
    <row r="504" customFormat="false" ht="15.75" hidden="false" customHeight="true" outlineLevel="0" collapsed="false">
      <c r="A504" s="51"/>
      <c r="B504" s="51"/>
      <c r="C504" s="50"/>
      <c r="D504" s="69"/>
    </row>
    <row r="505" customFormat="false" ht="15.75" hidden="false" customHeight="true" outlineLevel="0" collapsed="false">
      <c r="A505" s="51"/>
      <c r="B505" s="51"/>
      <c r="C505" s="50"/>
      <c r="D505" s="69"/>
    </row>
    <row r="506" customFormat="false" ht="15.75" hidden="false" customHeight="true" outlineLevel="0" collapsed="false">
      <c r="A506" s="51"/>
      <c r="B506" s="51"/>
      <c r="C506" s="50"/>
      <c r="D506" s="69"/>
    </row>
    <row r="507" customFormat="false" ht="15.75" hidden="false" customHeight="true" outlineLevel="0" collapsed="false">
      <c r="A507" s="51"/>
      <c r="B507" s="51"/>
      <c r="C507" s="50"/>
      <c r="D507" s="69"/>
    </row>
    <row r="508" customFormat="false" ht="15.75" hidden="false" customHeight="true" outlineLevel="0" collapsed="false">
      <c r="A508" s="51"/>
      <c r="B508" s="51"/>
      <c r="C508" s="50"/>
      <c r="D508" s="69"/>
    </row>
    <row r="509" customFormat="false" ht="15.75" hidden="false" customHeight="true" outlineLevel="0" collapsed="false">
      <c r="A509" s="51"/>
      <c r="B509" s="51"/>
      <c r="C509" s="50"/>
      <c r="D509" s="69"/>
    </row>
    <row r="510" customFormat="false" ht="15.75" hidden="false" customHeight="true" outlineLevel="0" collapsed="false">
      <c r="A510" s="51"/>
      <c r="B510" s="51"/>
      <c r="C510" s="50"/>
      <c r="D510" s="69"/>
    </row>
    <row r="511" customFormat="false" ht="15.75" hidden="false" customHeight="true" outlineLevel="0" collapsed="false">
      <c r="A511" s="51"/>
      <c r="B511" s="51"/>
      <c r="C511" s="50"/>
      <c r="D511" s="69"/>
    </row>
    <row r="512" customFormat="false" ht="15.75" hidden="false" customHeight="true" outlineLevel="0" collapsed="false">
      <c r="A512" s="51"/>
      <c r="B512" s="51"/>
      <c r="C512" s="50"/>
      <c r="D512" s="69"/>
    </row>
    <row r="513" customFormat="false" ht="15.75" hidden="false" customHeight="true" outlineLevel="0" collapsed="false">
      <c r="A513" s="51"/>
      <c r="B513" s="51"/>
      <c r="C513" s="50"/>
      <c r="D513" s="69"/>
    </row>
    <row r="514" customFormat="false" ht="15.75" hidden="false" customHeight="true" outlineLevel="0" collapsed="false">
      <c r="A514" s="51"/>
      <c r="B514" s="51"/>
      <c r="C514" s="50"/>
      <c r="D514" s="69"/>
    </row>
    <row r="515" customFormat="false" ht="15.75" hidden="false" customHeight="true" outlineLevel="0" collapsed="false">
      <c r="A515" s="51"/>
      <c r="B515" s="51"/>
      <c r="C515" s="50"/>
      <c r="D515" s="69"/>
    </row>
    <row r="516" customFormat="false" ht="15.75" hidden="false" customHeight="true" outlineLevel="0" collapsed="false">
      <c r="A516" s="51"/>
      <c r="B516" s="51"/>
      <c r="C516" s="50"/>
      <c r="D516" s="69"/>
    </row>
    <row r="517" customFormat="false" ht="15.75" hidden="false" customHeight="true" outlineLevel="0" collapsed="false">
      <c r="A517" s="51"/>
      <c r="B517" s="51"/>
      <c r="C517" s="50"/>
      <c r="D517" s="69"/>
    </row>
    <row r="518" customFormat="false" ht="15.75" hidden="false" customHeight="true" outlineLevel="0" collapsed="false">
      <c r="A518" s="51"/>
      <c r="B518" s="51"/>
      <c r="C518" s="50"/>
      <c r="D518" s="69"/>
    </row>
    <row r="519" customFormat="false" ht="15.75" hidden="false" customHeight="true" outlineLevel="0" collapsed="false">
      <c r="A519" s="51"/>
      <c r="B519" s="51"/>
      <c r="C519" s="50"/>
      <c r="D519" s="69"/>
    </row>
    <row r="520" customFormat="false" ht="15.75" hidden="false" customHeight="true" outlineLevel="0" collapsed="false">
      <c r="A520" s="51"/>
      <c r="B520" s="51"/>
      <c r="C520" s="50"/>
      <c r="D520" s="69"/>
    </row>
    <row r="521" customFormat="false" ht="15.75" hidden="false" customHeight="true" outlineLevel="0" collapsed="false">
      <c r="A521" s="51"/>
      <c r="B521" s="51"/>
      <c r="C521" s="50"/>
      <c r="D521" s="69"/>
    </row>
    <row r="522" customFormat="false" ht="15.75" hidden="false" customHeight="true" outlineLevel="0" collapsed="false">
      <c r="A522" s="51"/>
      <c r="B522" s="51"/>
      <c r="C522" s="50"/>
      <c r="D522" s="69"/>
    </row>
    <row r="523" customFormat="false" ht="15.75" hidden="false" customHeight="true" outlineLevel="0" collapsed="false">
      <c r="A523" s="51"/>
      <c r="B523" s="51"/>
      <c r="C523" s="50"/>
      <c r="D523" s="69"/>
    </row>
    <row r="524" customFormat="false" ht="15.75" hidden="false" customHeight="true" outlineLevel="0" collapsed="false">
      <c r="A524" s="51"/>
      <c r="B524" s="51"/>
      <c r="C524" s="50"/>
      <c r="D524" s="69"/>
    </row>
    <row r="525" customFormat="false" ht="15.75" hidden="false" customHeight="true" outlineLevel="0" collapsed="false">
      <c r="A525" s="51"/>
      <c r="B525" s="51"/>
      <c r="C525" s="50"/>
      <c r="D525" s="69"/>
    </row>
    <row r="526" customFormat="false" ht="15.75" hidden="false" customHeight="true" outlineLevel="0" collapsed="false">
      <c r="A526" s="51"/>
      <c r="B526" s="51"/>
      <c r="C526" s="50"/>
      <c r="D526" s="69"/>
    </row>
    <row r="527" customFormat="false" ht="15.75" hidden="false" customHeight="true" outlineLevel="0" collapsed="false">
      <c r="A527" s="51"/>
      <c r="B527" s="51"/>
      <c r="C527" s="50"/>
      <c r="D527" s="69"/>
    </row>
    <row r="528" customFormat="false" ht="15.75" hidden="false" customHeight="true" outlineLevel="0" collapsed="false">
      <c r="A528" s="51"/>
      <c r="B528" s="51"/>
      <c r="C528" s="50"/>
      <c r="D528" s="69"/>
    </row>
    <row r="529" customFormat="false" ht="15.75" hidden="false" customHeight="true" outlineLevel="0" collapsed="false">
      <c r="A529" s="51"/>
      <c r="B529" s="51"/>
      <c r="C529" s="50"/>
      <c r="D529" s="69"/>
    </row>
    <row r="530" customFormat="false" ht="15.75" hidden="false" customHeight="true" outlineLevel="0" collapsed="false">
      <c r="A530" s="51"/>
      <c r="B530" s="51"/>
      <c r="C530" s="50"/>
      <c r="D530" s="69"/>
    </row>
    <row r="531" customFormat="false" ht="15.75" hidden="false" customHeight="true" outlineLevel="0" collapsed="false">
      <c r="A531" s="51"/>
      <c r="B531" s="51"/>
      <c r="C531" s="50"/>
      <c r="D531" s="69"/>
    </row>
    <row r="532" customFormat="false" ht="15.75" hidden="false" customHeight="true" outlineLevel="0" collapsed="false">
      <c r="A532" s="51"/>
      <c r="B532" s="51"/>
      <c r="C532" s="50"/>
      <c r="D532" s="69"/>
    </row>
    <row r="533" customFormat="false" ht="15.75" hidden="false" customHeight="true" outlineLevel="0" collapsed="false">
      <c r="A533" s="51"/>
      <c r="B533" s="51"/>
      <c r="C533" s="50"/>
      <c r="D533" s="69"/>
    </row>
    <row r="534" customFormat="false" ht="15.75" hidden="false" customHeight="true" outlineLevel="0" collapsed="false">
      <c r="A534" s="51"/>
      <c r="B534" s="51"/>
      <c r="C534" s="50"/>
      <c r="D534" s="69"/>
    </row>
    <row r="535" customFormat="false" ht="15.75" hidden="false" customHeight="true" outlineLevel="0" collapsed="false">
      <c r="A535" s="51"/>
      <c r="B535" s="51"/>
      <c r="C535" s="50"/>
      <c r="D535" s="69"/>
    </row>
    <row r="536" customFormat="false" ht="15.75" hidden="false" customHeight="true" outlineLevel="0" collapsed="false">
      <c r="A536" s="51"/>
      <c r="B536" s="51"/>
      <c r="C536" s="50"/>
      <c r="D536" s="69"/>
    </row>
    <row r="537" customFormat="false" ht="15.75" hidden="false" customHeight="true" outlineLevel="0" collapsed="false">
      <c r="A537" s="51"/>
      <c r="B537" s="51"/>
      <c r="C537" s="50"/>
      <c r="D537" s="69"/>
    </row>
    <row r="538" customFormat="false" ht="15.75" hidden="false" customHeight="true" outlineLevel="0" collapsed="false">
      <c r="A538" s="51"/>
      <c r="B538" s="51"/>
      <c r="C538" s="50"/>
      <c r="D538" s="69"/>
    </row>
    <row r="539" customFormat="false" ht="15.75" hidden="false" customHeight="true" outlineLevel="0" collapsed="false">
      <c r="A539" s="51"/>
      <c r="B539" s="51"/>
      <c r="C539" s="50"/>
      <c r="D539" s="69"/>
    </row>
    <row r="540" customFormat="false" ht="15.75" hidden="false" customHeight="true" outlineLevel="0" collapsed="false">
      <c r="A540" s="51"/>
      <c r="B540" s="51"/>
      <c r="C540" s="50"/>
      <c r="D540" s="69"/>
    </row>
    <row r="541" customFormat="false" ht="15.75" hidden="false" customHeight="true" outlineLevel="0" collapsed="false">
      <c r="A541" s="51"/>
      <c r="B541" s="51"/>
      <c r="C541" s="50"/>
      <c r="D541" s="69"/>
    </row>
    <row r="542" customFormat="false" ht="15.75" hidden="false" customHeight="true" outlineLevel="0" collapsed="false">
      <c r="A542" s="51"/>
      <c r="B542" s="51"/>
      <c r="C542" s="50"/>
      <c r="D542" s="69"/>
    </row>
    <row r="543" customFormat="false" ht="15.75" hidden="false" customHeight="true" outlineLevel="0" collapsed="false">
      <c r="A543" s="51"/>
      <c r="B543" s="51"/>
      <c r="C543" s="50"/>
      <c r="D543" s="69"/>
    </row>
    <row r="544" customFormat="false" ht="15.75" hidden="false" customHeight="true" outlineLevel="0" collapsed="false">
      <c r="A544" s="51"/>
      <c r="B544" s="51"/>
      <c r="C544" s="50"/>
      <c r="D544" s="69"/>
    </row>
    <row r="545" customFormat="false" ht="15.75" hidden="false" customHeight="true" outlineLevel="0" collapsed="false">
      <c r="A545" s="51"/>
      <c r="B545" s="51"/>
      <c r="C545" s="50"/>
      <c r="D545" s="69"/>
    </row>
    <row r="546" customFormat="false" ht="15.75" hidden="false" customHeight="true" outlineLevel="0" collapsed="false">
      <c r="A546" s="51"/>
      <c r="B546" s="51"/>
      <c r="C546" s="50"/>
      <c r="D546" s="69"/>
    </row>
    <row r="547" customFormat="false" ht="15.75" hidden="false" customHeight="true" outlineLevel="0" collapsed="false">
      <c r="A547" s="51"/>
      <c r="B547" s="51"/>
      <c r="C547" s="50"/>
      <c r="D547" s="69"/>
    </row>
    <row r="548" customFormat="false" ht="15.75" hidden="false" customHeight="true" outlineLevel="0" collapsed="false">
      <c r="A548" s="51"/>
      <c r="B548" s="51"/>
      <c r="C548" s="50"/>
      <c r="D548" s="69"/>
    </row>
    <row r="549" customFormat="false" ht="15.75" hidden="false" customHeight="true" outlineLevel="0" collapsed="false">
      <c r="A549" s="51"/>
      <c r="B549" s="51"/>
      <c r="C549" s="50"/>
      <c r="D549" s="69"/>
    </row>
    <row r="550" customFormat="false" ht="15.75" hidden="false" customHeight="true" outlineLevel="0" collapsed="false">
      <c r="A550" s="51"/>
      <c r="B550" s="51"/>
      <c r="C550" s="50"/>
      <c r="D550" s="69"/>
    </row>
    <row r="551" customFormat="false" ht="15.75" hidden="false" customHeight="true" outlineLevel="0" collapsed="false">
      <c r="A551" s="51"/>
      <c r="B551" s="51"/>
      <c r="C551" s="50"/>
      <c r="D551" s="69"/>
    </row>
    <row r="552" customFormat="false" ht="15.75" hidden="false" customHeight="true" outlineLevel="0" collapsed="false">
      <c r="A552" s="51"/>
      <c r="B552" s="51"/>
      <c r="C552" s="50"/>
      <c r="D552" s="69"/>
    </row>
    <row r="553" customFormat="false" ht="15.75" hidden="false" customHeight="true" outlineLevel="0" collapsed="false">
      <c r="A553" s="51"/>
      <c r="B553" s="51"/>
      <c r="C553" s="50"/>
      <c r="D553" s="69"/>
    </row>
    <row r="554" customFormat="false" ht="15.75" hidden="false" customHeight="true" outlineLevel="0" collapsed="false">
      <c r="A554" s="51"/>
      <c r="B554" s="51"/>
      <c r="C554" s="50"/>
      <c r="D554" s="69"/>
    </row>
    <row r="555" customFormat="false" ht="15.75" hidden="false" customHeight="true" outlineLevel="0" collapsed="false">
      <c r="A555" s="51"/>
      <c r="B555" s="51"/>
      <c r="C555" s="50"/>
      <c r="D555" s="69"/>
    </row>
    <row r="556" customFormat="false" ht="15.75" hidden="false" customHeight="true" outlineLevel="0" collapsed="false">
      <c r="A556" s="51"/>
      <c r="B556" s="51"/>
      <c r="C556" s="50"/>
      <c r="D556" s="69"/>
    </row>
    <row r="557" customFormat="false" ht="15.75" hidden="false" customHeight="true" outlineLevel="0" collapsed="false">
      <c r="A557" s="51"/>
      <c r="B557" s="51"/>
      <c r="C557" s="50"/>
      <c r="D557" s="69"/>
    </row>
    <row r="558" customFormat="false" ht="15.75" hidden="false" customHeight="true" outlineLevel="0" collapsed="false">
      <c r="A558" s="51"/>
      <c r="B558" s="51"/>
      <c r="C558" s="50"/>
      <c r="D558" s="69"/>
    </row>
    <row r="559" customFormat="false" ht="15.75" hidden="false" customHeight="true" outlineLevel="0" collapsed="false">
      <c r="A559" s="51"/>
      <c r="B559" s="51"/>
      <c r="C559" s="50"/>
      <c r="D559" s="69"/>
    </row>
    <row r="560" customFormat="false" ht="15.75" hidden="false" customHeight="true" outlineLevel="0" collapsed="false">
      <c r="A560" s="51"/>
      <c r="B560" s="51"/>
      <c r="C560" s="50"/>
      <c r="D560" s="69"/>
    </row>
    <row r="561" customFormat="false" ht="15.75" hidden="false" customHeight="true" outlineLevel="0" collapsed="false">
      <c r="A561" s="51"/>
      <c r="B561" s="51"/>
      <c r="C561" s="50"/>
      <c r="D561" s="69"/>
    </row>
    <row r="562" customFormat="false" ht="15.75" hidden="false" customHeight="true" outlineLevel="0" collapsed="false">
      <c r="A562" s="51"/>
      <c r="B562" s="51"/>
      <c r="C562" s="50"/>
      <c r="D562" s="69"/>
    </row>
    <row r="563" customFormat="false" ht="15.75" hidden="false" customHeight="true" outlineLevel="0" collapsed="false">
      <c r="A563" s="51"/>
      <c r="B563" s="51"/>
      <c r="C563" s="50"/>
      <c r="D563" s="69"/>
    </row>
    <row r="564" customFormat="false" ht="15.75" hidden="false" customHeight="true" outlineLevel="0" collapsed="false">
      <c r="A564" s="51"/>
      <c r="B564" s="51"/>
      <c r="C564" s="50"/>
      <c r="D564" s="69"/>
    </row>
    <row r="565" customFormat="false" ht="15.75" hidden="false" customHeight="true" outlineLevel="0" collapsed="false">
      <c r="A565" s="51"/>
      <c r="B565" s="51"/>
      <c r="C565" s="50"/>
      <c r="D565" s="69"/>
    </row>
    <row r="566" customFormat="false" ht="15.75" hidden="false" customHeight="true" outlineLevel="0" collapsed="false">
      <c r="A566" s="51"/>
      <c r="B566" s="51"/>
      <c r="C566" s="50"/>
      <c r="D566" s="69"/>
    </row>
    <row r="567" customFormat="false" ht="15.75" hidden="false" customHeight="true" outlineLevel="0" collapsed="false">
      <c r="A567" s="51"/>
      <c r="B567" s="51"/>
      <c r="C567" s="50"/>
      <c r="D567" s="69"/>
    </row>
    <row r="568" customFormat="false" ht="15.75" hidden="false" customHeight="true" outlineLevel="0" collapsed="false">
      <c r="A568" s="51"/>
      <c r="B568" s="51"/>
      <c r="C568" s="50"/>
      <c r="D568" s="69"/>
    </row>
    <row r="569" customFormat="false" ht="15.75" hidden="false" customHeight="true" outlineLevel="0" collapsed="false">
      <c r="A569" s="51"/>
      <c r="B569" s="51"/>
      <c r="C569" s="50"/>
      <c r="D569" s="69"/>
    </row>
    <row r="570" customFormat="false" ht="15.75" hidden="false" customHeight="true" outlineLevel="0" collapsed="false">
      <c r="A570" s="51"/>
      <c r="B570" s="51"/>
      <c r="C570" s="50"/>
      <c r="D570" s="69"/>
    </row>
    <row r="571" customFormat="false" ht="15.75" hidden="false" customHeight="true" outlineLevel="0" collapsed="false">
      <c r="A571" s="51"/>
      <c r="B571" s="51"/>
      <c r="C571" s="50"/>
      <c r="D571" s="69"/>
    </row>
    <row r="572" customFormat="false" ht="15.75" hidden="false" customHeight="true" outlineLevel="0" collapsed="false">
      <c r="A572" s="51"/>
      <c r="B572" s="51"/>
      <c r="C572" s="50"/>
      <c r="D572" s="69"/>
    </row>
    <row r="573" customFormat="false" ht="15.75" hidden="false" customHeight="true" outlineLevel="0" collapsed="false">
      <c r="A573" s="51"/>
      <c r="B573" s="51"/>
      <c r="C573" s="50"/>
      <c r="D573" s="69"/>
    </row>
    <row r="574" customFormat="false" ht="15.75" hidden="false" customHeight="true" outlineLevel="0" collapsed="false">
      <c r="A574" s="51"/>
      <c r="B574" s="51"/>
      <c r="C574" s="50"/>
      <c r="D574" s="69"/>
    </row>
    <row r="575" customFormat="false" ht="15.75" hidden="false" customHeight="true" outlineLevel="0" collapsed="false">
      <c r="A575" s="51"/>
      <c r="B575" s="51"/>
      <c r="C575" s="50"/>
      <c r="D575" s="69"/>
    </row>
    <row r="576" customFormat="false" ht="15.75" hidden="false" customHeight="true" outlineLevel="0" collapsed="false">
      <c r="A576" s="51"/>
      <c r="B576" s="51"/>
      <c r="C576" s="50"/>
      <c r="D576" s="69"/>
    </row>
    <row r="577" customFormat="false" ht="15.75" hidden="false" customHeight="true" outlineLevel="0" collapsed="false">
      <c r="A577" s="51"/>
      <c r="B577" s="51"/>
      <c r="C577" s="50"/>
      <c r="D577" s="69"/>
    </row>
    <row r="578" customFormat="false" ht="15.75" hidden="false" customHeight="true" outlineLevel="0" collapsed="false">
      <c r="A578" s="51"/>
      <c r="B578" s="51"/>
      <c r="C578" s="50"/>
      <c r="D578" s="69"/>
    </row>
    <row r="579" customFormat="false" ht="15.75" hidden="false" customHeight="true" outlineLevel="0" collapsed="false">
      <c r="A579" s="51"/>
      <c r="B579" s="51"/>
      <c r="C579" s="50"/>
      <c r="D579" s="69"/>
    </row>
    <row r="580" customFormat="false" ht="15.75" hidden="false" customHeight="true" outlineLevel="0" collapsed="false">
      <c r="A580" s="51"/>
      <c r="B580" s="51"/>
      <c r="C580" s="50"/>
      <c r="D580" s="69"/>
    </row>
    <row r="581" customFormat="false" ht="15.75" hidden="false" customHeight="true" outlineLevel="0" collapsed="false">
      <c r="A581" s="51"/>
      <c r="B581" s="51"/>
      <c r="C581" s="50"/>
      <c r="D581" s="69"/>
    </row>
    <row r="582" customFormat="false" ht="15.75" hidden="false" customHeight="true" outlineLevel="0" collapsed="false">
      <c r="A582" s="51"/>
      <c r="B582" s="51"/>
      <c r="C582" s="50"/>
      <c r="D582" s="69"/>
    </row>
    <row r="583" customFormat="false" ht="15.75" hidden="false" customHeight="true" outlineLevel="0" collapsed="false">
      <c r="A583" s="51"/>
      <c r="B583" s="51"/>
      <c r="C583" s="50"/>
      <c r="D583" s="69"/>
    </row>
    <row r="584" customFormat="false" ht="15.75" hidden="false" customHeight="true" outlineLevel="0" collapsed="false">
      <c r="A584" s="51"/>
      <c r="B584" s="51"/>
      <c r="C584" s="50"/>
      <c r="D584" s="69"/>
    </row>
    <row r="585" customFormat="false" ht="15.75" hidden="false" customHeight="true" outlineLevel="0" collapsed="false">
      <c r="A585" s="51"/>
      <c r="B585" s="51"/>
      <c r="C585" s="50"/>
      <c r="D585" s="69"/>
    </row>
    <row r="586" customFormat="false" ht="15.75" hidden="false" customHeight="true" outlineLevel="0" collapsed="false">
      <c r="A586" s="51"/>
      <c r="B586" s="51"/>
      <c r="C586" s="50"/>
      <c r="D586" s="69"/>
    </row>
    <row r="587" customFormat="false" ht="15.75" hidden="false" customHeight="true" outlineLevel="0" collapsed="false">
      <c r="A587" s="51"/>
      <c r="B587" s="51"/>
      <c r="C587" s="50"/>
      <c r="D587" s="69"/>
    </row>
    <row r="588" customFormat="false" ht="15.75" hidden="false" customHeight="true" outlineLevel="0" collapsed="false">
      <c r="A588" s="51"/>
      <c r="B588" s="51"/>
      <c r="C588" s="50"/>
      <c r="D588" s="69"/>
    </row>
    <row r="589" customFormat="false" ht="15.75" hidden="false" customHeight="true" outlineLevel="0" collapsed="false">
      <c r="A589" s="51"/>
      <c r="B589" s="51"/>
      <c r="C589" s="50"/>
      <c r="D589" s="69"/>
    </row>
    <row r="590" customFormat="false" ht="15.75" hidden="false" customHeight="true" outlineLevel="0" collapsed="false">
      <c r="A590" s="51"/>
      <c r="B590" s="51"/>
      <c r="C590" s="50"/>
      <c r="D590" s="69"/>
    </row>
    <row r="591" customFormat="false" ht="15.75" hidden="false" customHeight="true" outlineLevel="0" collapsed="false">
      <c r="A591" s="51"/>
      <c r="B591" s="51"/>
      <c r="C591" s="50"/>
      <c r="D591" s="69"/>
    </row>
    <row r="592" customFormat="false" ht="15.75" hidden="false" customHeight="true" outlineLevel="0" collapsed="false">
      <c r="A592" s="51"/>
      <c r="B592" s="51"/>
      <c r="C592" s="50"/>
      <c r="D592" s="69"/>
    </row>
    <row r="593" customFormat="false" ht="15.75" hidden="false" customHeight="true" outlineLevel="0" collapsed="false">
      <c r="A593" s="51"/>
      <c r="B593" s="51"/>
      <c r="C593" s="50"/>
      <c r="D593" s="69"/>
    </row>
    <row r="594" customFormat="false" ht="15.75" hidden="false" customHeight="true" outlineLevel="0" collapsed="false">
      <c r="A594" s="51"/>
      <c r="B594" s="51"/>
      <c r="C594" s="50"/>
      <c r="D594" s="69"/>
    </row>
    <row r="595" customFormat="false" ht="15.75" hidden="false" customHeight="true" outlineLevel="0" collapsed="false">
      <c r="A595" s="51"/>
      <c r="B595" s="51"/>
      <c r="C595" s="50"/>
      <c r="D595" s="69"/>
    </row>
    <row r="596" customFormat="false" ht="15.75" hidden="false" customHeight="true" outlineLevel="0" collapsed="false">
      <c r="A596" s="51"/>
      <c r="B596" s="51"/>
      <c r="C596" s="50"/>
      <c r="D596" s="69"/>
    </row>
    <row r="597" customFormat="false" ht="15.75" hidden="false" customHeight="true" outlineLevel="0" collapsed="false">
      <c r="A597" s="51"/>
      <c r="B597" s="51"/>
      <c r="C597" s="50"/>
      <c r="D597" s="69"/>
    </row>
    <row r="598" customFormat="false" ht="15.75" hidden="false" customHeight="true" outlineLevel="0" collapsed="false">
      <c r="A598" s="51"/>
      <c r="B598" s="51"/>
      <c r="C598" s="50"/>
      <c r="D598" s="69"/>
    </row>
    <row r="599" customFormat="false" ht="15.75" hidden="false" customHeight="true" outlineLevel="0" collapsed="false">
      <c r="A599" s="51"/>
      <c r="B599" s="51"/>
      <c r="C599" s="50"/>
      <c r="D599" s="69"/>
    </row>
    <row r="600" customFormat="false" ht="15.75" hidden="false" customHeight="true" outlineLevel="0" collapsed="false">
      <c r="A600" s="51"/>
      <c r="B600" s="51"/>
      <c r="C600" s="50"/>
      <c r="D600" s="69"/>
    </row>
    <row r="601" customFormat="false" ht="15.75" hidden="false" customHeight="true" outlineLevel="0" collapsed="false">
      <c r="A601" s="51"/>
      <c r="B601" s="51"/>
      <c r="C601" s="50"/>
      <c r="D601" s="69"/>
    </row>
    <row r="602" customFormat="false" ht="15.75" hidden="false" customHeight="true" outlineLevel="0" collapsed="false">
      <c r="A602" s="51"/>
      <c r="B602" s="51"/>
      <c r="C602" s="50"/>
      <c r="D602" s="69"/>
    </row>
    <row r="603" customFormat="false" ht="15.75" hidden="false" customHeight="true" outlineLevel="0" collapsed="false">
      <c r="A603" s="51"/>
      <c r="B603" s="51"/>
      <c r="C603" s="50"/>
      <c r="D603" s="69"/>
    </row>
    <row r="604" customFormat="false" ht="15.75" hidden="false" customHeight="true" outlineLevel="0" collapsed="false">
      <c r="A604" s="51"/>
      <c r="B604" s="51"/>
      <c r="C604" s="50"/>
      <c r="D604" s="69"/>
    </row>
    <row r="605" customFormat="false" ht="15.75" hidden="false" customHeight="true" outlineLevel="0" collapsed="false">
      <c r="A605" s="51"/>
      <c r="B605" s="51"/>
      <c r="C605" s="50"/>
      <c r="D605" s="69"/>
    </row>
    <row r="606" customFormat="false" ht="15.75" hidden="false" customHeight="true" outlineLevel="0" collapsed="false">
      <c r="A606" s="51"/>
      <c r="B606" s="51"/>
      <c r="C606" s="50"/>
      <c r="D606" s="69"/>
    </row>
    <row r="607" customFormat="false" ht="15.75" hidden="false" customHeight="true" outlineLevel="0" collapsed="false">
      <c r="A607" s="51"/>
      <c r="B607" s="51"/>
      <c r="C607" s="50"/>
      <c r="D607" s="69"/>
    </row>
    <row r="608" customFormat="false" ht="15.75" hidden="false" customHeight="true" outlineLevel="0" collapsed="false">
      <c r="A608" s="51"/>
      <c r="B608" s="51"/>
      <c r="C608" s="50"/>
      <c r="D608" s="69"/>
    </row>
    <row r="609" customFormat="false" ht="15.75" hidden="false" customHeight="true" outlineLevel="0" collapsed="false">
      <c r="A609" s="51"/>
      <c r="B609" s="51"/>
      <c r="C609" s="50"/>
      <c r="D609" s="69"/>
    </row>
    <row r="610" customFormat="false" ht="15.75" hidden="false" customHeight="true" outlineLevel="0" collapsed="false">
      <c r="A610" s="51"/>
      <c r="B610" s="51"/>
      <c r="C610" s="50"/>
      <c r="D610" s="69"/>
    </row>
    <row r="611" customFormat="false" ht="15.75" hidden="false" customHeight="true" outlineLevel="0" collapsed="false">
      <c r="A611" s="51"/>
      <c r="B611" s="51"/>
      <c r="C611" s="50"/>
      <c r="D611" s="69"/>
    </row>
    <row r="612" customFormat="false" ht="15.75" hidden="false" customHeight="true" outlineLevel="0" collapsed="false">
      <c r="A612" s="51"/>
      <c r="B612" s="51"/>
      <c r="C612" s="50"/>
      <c r="D612" s="69"/>
    </row>
    <row r="613" customFormat="false" ht="15.75" hidden="false" customHeight="true" outlineLevel="0" collapsed="false">
      <c r="A613" s="51"/>
      <c r="B613" s="51"/>
      <c r="C613" s="50"/>
      <c r="D613" s="69"/>
    </row>
    <row r="614" customFormat="false" ht="15.75" hidden="false" customHeight="true" outlineLevel="0" collapsed="false">
      <c r="A614" s="51"/>
      <c r="B614" s="51"/>
      <c r="C614" s="50"/>
      <c r="D614" s="69"/>
    </row>
    <row r="615" customFormat="false" ht="15.75" hidden="false" customHeight="true" outlineLevel="0" collapsed="false">
      <c r="A615" s="51"/>
      <c r="B615" s="51"/>
      <c r="C615" s="50"/>
      <c r="D615" s="69"/>
    </row>
    <row r="616" customFormat="false" ht="15.75" hidden="false" customHeight="true" outlineLevel="0" collapsed="false">
      <c r="A616" s="51"/>
      <c r="B616" s="51"/>
      <c r="C616" s="50"/>
      <c r="D616" s="69"/>
    </row>
    <row r="617" customFormat="false" ht="15.75" hidden="false" customHeight="true" outlineLevel="0" collapsed="false">
      <c r="A617" s="51"/>
      <c r="B617" s="51"/>
      <c r="C617" s="50"/>
      <c r="D617" s="69"/>
    </row>
    <row r="618" customFormat="false" ht="15.75" hidden="false" customHeight="true" outlineLevel="0" collapsed="false">
      <c r="A618" s="51"/>
      <c r="B618" s="51"/>
      <c r="C618" s="50"/>
      <c r="D618" s="69"/>
    </row>
    <row r="619" customFormat="false" ht="15.75" hidden="false" customHeight="true" outlineLevel="0" collapsed="false">
      <c r="A619" s="51"/>
      <c r="B619" s="51"/>
      <c r="C619" s="50"/>
      <c r="D619" s="69"/>
    </row>
    <row r="620" customFormat="false" ht="15.75" hidden="false" customHeight="true" outlineLevel="0" collapsed="false">
      <c r="A620" s="51"/>
      <c r="B620" s="51"/>
      <c r="C620" s="50"/>
      <c r="D620" s="69"/>
    </row>
    <row r="621" customFormat="false" ht="15.75" hidden="false" customHeight="true" outlineLevel="0" collapsed="false">
      <c r="A621" s="51"/>
      <c r="B621" s="51"/>
      <c r="C621" s="50"/>
      <c r="D621" s="69"/>
    </row>
    <row r="622" customFormat="false" ht="15.75" hidden="false" customHeight="true" outlineLevel="0" collapsed="false">
      <c r="A622" s="51"/>
      <c r="B622" s="51"/>
      <c r="C622" s="50"/>
      <c r="D622" s="69"/>
    </row>
    <row r="623" customFormat="false" ht="15.75" hidden="false" customHeight="true" outlineLevel="0" collapsed="false">
      <c r="A623" s="51"/>
      <c r="B623" s="51"/>
      <c r="C623" s="50"/>
      <c r="D623" s="69"/>
    </row>
    <row r="624" customFormat="false" ht="15.75" hidden="false" customHeight="true" outlineLevel="0" collapsed="false">
      <c r="A624" s="51"/>
      <c r="B624" s="51"/>
      <c r="C624" s="50"/>
      <c r="D624" s="69"/>
    </row>
    <row r="625" customFormat="false" ht="15.75" hidden="false" customHeight="true" outlineLevel="0" collapsed="false">
      <c r="A625" s="51"/>
      <c r="B625" s="51"/>
      <c r="C625" s="50"/>
      <c r="D625" s="69"/>
    </row>
    <row r="626" customFormat="false" ht="15.75" hidden="false" customHeight="true" outlineLevel="0" collapsed="false">
      <c r="A626" s="51"/>
      <c r="B626" s="51"/>
      <c r="C626" s="50"/>
      <c r="D626" s="69"/>
    </row>
    <row r="627" customFormat="false" ht="15.75" hidden="false" customHeight="true" outlineLevel="0" collapsed="false">
      <c r="A627" s="51"/>
      <c r="B627" s="51"/>
      <c r="C627" s="50"/>
      <c r="D627" s="69"/>
    </row>
    <row r="628" customFormat="false" ht="15.75" hidden="false" customHeight="true" outlineLevel="0" collapsed="false">
      <c r="A628" s="51"/>
      <c r="B628" s="51"/>
      <c r="C628" s="50"/>
      <c r="D628" s="69"/>
    </row>
    <row r="629" customFormat="false" ht="15.75" hidden="false" customHeight="true" outlineLevel="0" collapsed="false">
      <c r="A629" s="51"/>
      <c r="B629" s="51"/>
      <c r="C629" s="50"/>
      <c r="D629" s="69"/>
    </row>
    <row r="630" customFormat="false" ht="15.75" hidden="false" customHeight="true" outlineLevel="0" collapsed="false">
      <c r="A630" s="51"/>
      <c r="B630" s="51"/>
      <c r="C630" s="50"/>
      <c r="D630" s="69"/>
    </row>
    <row r="631" customFormat="false" ht="15.75" hidden="false" customHeight="true" outlineLevel="0" collapsed="false">
      <c r="A631" s="51"/>
      <c r="B631" s="51"/>
      <c r="C631" s="50"/>
      <c r="D631" s="69"/>
    </row>
    <row r="632" customFormat="false" ht="15.75" hidden="false" customHeight="true" outlineLevel="0" collapsed="false">
      <c r="A632" s="51"/>
      <c r="B632" s="51"/>
      <c r="C632" s="50"/>
      <c r="D632" s="69"/>
    </row>
    <row r="633" customFormat="false" ht="15.75" hidden="false" customHeight="true" outlineLevel="0" collapsed="false">
      <c r="A633" s="51"/>
      <c r="B633" s="51"/>
      <c r="C633" s="50"/>
      <c r="D633" s="69"/>
    </row>
    <row r="634" customFormat="false" ht="15.75" hidden="false" customHeight="true" outlineLevel="0" collapsed="false">
      <c r="A634" s="51"/>
      <c r="B634" s="51"/>
      <c r="C634" s="50"/>
      <c r="D634" s="69"/>
    </row>
    <row r="635" customFormat="false" ht="15.75" hidden="false" customHeight="true" outlineLevel="0" collapsed="false">
      <c r="A635" s="51"/>
      <c r="B635" s="51"/>
      <c r="C635" s="50"/>
      <c r="D635" s="69"/>
    </row>
    <row r="636" customFormat="false" ht="15.75" hidden="false" customHeight="true" outlineLevel="0" collapsed="false">
      <c r="A636" s="51"/>
      <c r="B636" s="51"/>
      <c r="C636" s="50"/>
      <c r="D636" s="69"/>
    </row>
    <row r="637" customFormat="false" ht="15.75" hidden="false" customHeight="true" outlineLevel="0" collapsed="false">
      <c r="A637" s="51"/>
      <c r="B637" s="51"/>
      <c r="C637" s="50"/>
      <c r="D637" s="69"/>
    </row>
    <row r="638" customFormat="false" ht="15.75" hidden="false" customHeight="true" outlineLevel="0" collapsed="false">
      <c r="A638" s="51"/>
      <c r="B638" s="51"/>
      <c r="C638" s="50"/>
      <c r="D638" s="69"/>
    </row>
    <row r="639" customFormat="false" ht="15.75" hidden="false" customHeight="true" outlineLevel="0" collapsed="false">
      <c r="A639" s="51"/>
      <c r="B639" s="51"/>
      <c r="C639" s="50"/>
      <c r="D639" s="69"/>
    </row>
    <row r="640" customFormat="false" ht="15.75" hidden="false" customHeight="true" outlineLevel="0" collapsed="false">
      <c r="A640" s="51"/>
      <c r="B640" s="51"/>
      <c r="C640" s="50"/>
      <c r="D640" s="69"/>
    </row>
    <row r="641" customFormat="false" ht="15.75" hidden="false" customHeight="true" outlineLevel="0" collapsed="false">
      <c r="A641" s="51"/>
      <c r="B641" s="51"/>
      <c r="C641" s="50"/>
      <c r="D641" s="69"/>
    </row>
    <row r="642" customFormat="false" ht="15.75" hidden="false" customHeight="true" outlineLevel="0" collapsed="false">
      <c r="A642" s="51"/>
      <c r="B642" s="51"/>
      <c r="C642" s="50"/>
      <c r="D642" s="69"/>
    </row>
    <row r="643" customFormat="false" ht="15.75" hidden="false" customHeight="true" outlineLevel="0" collapsed="false">
      <c r="A643" s="51"/>
      <c r="B643" s="51"/>
      <c r="C643" s="50"/>
      <c r="D643" s="69"/>
    </row>
    <row r="644" customFormat="false" ht="15.75" hidden="false" customHeight="true" outlineLevel="0" collapsed="false">
      <c r="A644" s="51"/>
      <c r="B644" s="51"/>
      <c r="C644" s="50"/>
      <c r="D644" s="69"/>
    </row>
    <row r="645" customFormat="false" ht="15.75" hidden="false" customHeight="true" outlineLevel="0" collapsed="false">
      <c r="A645" s="51"/>
      <c r="B645" s="51"/>
      <c r="C645" s="50"/>
      <c r="D645" s="69"/>
    </row>
    <row r="646" customFormat="false" ht="15.75" hidden="false" customHeight="true" outlineLevel="0" collapsed="false">
      <c r="A646" s="51"/>
      <c r="B646" s="51"/>
      <c r="C646" s="50"/>
      <c r="D646" s="69"/>
    </row>
    <row r="647" customFormat="false" ht="15.75" hidden="false" customHeight="true" outlineLevel="0" collapsed="false">
      <c r="A647" s="51"/>
      <c r="B647" s="51"/>
      <c r="C647" s="50"/>
      <c r="D647" s="69"/>
    </row>
    <row r="648" customFormat="false" ht="15.75" hidden="false" customHeight="true" outlineLevel="0" collapsed="false">
      <c r="A648" s="51"/>
      <c r="B648" s="51"/>
      <c r="C648" s="50"/>
      <c r="D648" s="69"/>
    </row>
    <row r="649" customFormat="false" ht="15.75" hidden="false" customHeight="true" outlineLevel="0" collapsed="false">
      <c r="A649" s="51"/>
      <c r="B649" s="51"/>
      <c r="C649" s="50"/>
      <c r="D649" s="69"/>
    </row>
    <row r="650" customFormat="false" ht="15.75" hidden="false" customHeight="true" outlineLevel="0" collapsed="false">
      <c r="A650" s="51"/>
      <c r="B650" s="51"/>
      <c r="C650" s="50"/>
      <c r="D650" s="69"/>
    </row>
    <row r="651" customFormat="false" ht="15.75" hidden="false" customHeight="true" outlineLevel="0" collapsed="false">
      <c r="A651" s="51"/>
      <c r="B651" s="51"/>
      <c r="C651" s="50"/>
      <c r="D651" s="69"/>
    </row>
    <row r="652" customFormat="false" ht="15.75" hidden="false" customHeight="true" outlineLevel="0" collapsed="false">
      <c r="A652" s="51"/>
      <c r="B652" s="51"/>
      <c r="C652" s="50"/>
      <c r="D652" s="69"/>
    </row>
    <row r="653" customFormat="false" ht="15.75" hidden="false" customHeight="true" outlineLevel="0" collapsed="false">
      <c r="A653" s="51"/>
      <c r="B653" s="51"/>
      <c r="C653" s="50"/>
      <c r="D653" s="69"/>
    </row>
    <row r="654" customFormat="false" ht="15.75" hidden="false" customHeight="true" outlineLevel="0" collapsed="false">
      <c r="A654" s="51"/>
      <c r="B654" s="51"/>
      <c r="C654" s="50"/>
      <c r="D654" s="69"/>
    </row>
    <row r="655" customFormat="false" ht="15.75" hidden="false" customHeight="true" outlineLevel="0" collapsed="false">
      <c r="A655" s="51"/>
      <c r="B655" s="51"/>
      <c r="C655" s="50"/>
      <c r="D655" s="69"/>
    </row>
    <row r="656" customFormat="false" ht="15.75" hidden="false" customHeight="true" outlineLevel="0" collapsed="false">
      <c r="A656" s="51"/>
      <c r="B656" s="51"/>
      <c r="C656" s="50"/>
      <c r="D656" s="69"/>
    </row>
    <row r="657" customFormat="false" ht="15.75" hidden="false" customHeight="true" outlineLevel="0" collapsed="false">
      <c r="A657" s="51"/>
      <c r="B657" s="51"/>
      <c r="C657" s="50"/>
      <c r="D657" s="69"/>
    </row>
    <row r="658" customFormat="false" ht="15.75" hidden="false" customHeight="true" outlineLevel="0" collapsed="false">
      <c r="A658" s="51"/>
      <c r="B658" s="51"/>
      <c r="C658" s="50"/>
      <c r="D658" s="69"/>
    </row>
    <row r="659" customFormat="false" ht="15.75" hidden="false" customHeight="true" outlineLevel="0" collapsed="false">
      <c r="A659" s="51"/>
      <c r="B659" s="51"/>
      <c r="C659" s="50"/>
      <c r="D659" s="69"/>
    </row>
    <row r="660" customFormat="false" ht="15.75" hidden="false" customHeight="true" outlineLevel="0" collapsed="false">
      <c r="A660" s="51"/>
      <c r="B660" s="51"/>
      <c r="C660" s="50"/>
      <c r="D660" s="69"/>
    </row>
    <row r="661" customFormat="false" ht="15.75" hidden="false" customHeight="true" outlineLevel="0" collapsed="false">
      <c r="A661" s="51"/>
      <c r="B661" s="51"/>
      <c r="C661" s="50"/>
      <c r="D661" s="69"/>
    </row>
    <row r="662" customFormat="false" ht="15.75" hidden="false" customHeight="true" outlineLevel="0" collapsed="false">
      <c r="A662" s="51"/>
      <c r="B662" s="51"/>
      <c r="C662" s="50"/>
      <c r="D662" s="69"/>
    </row>
    <row r="663" customFormat="false" ht="15.75" hidden="false" customHeight="true" outlineLevel="0" collapsed="false">
      <c r="A663" s="51"/>
      <c r="B663" s="51"/>
      <c r="C663" s="50"/>
      <c r="D663" s="69"/>
    </row>
    <row r="664" customFormat="false" ht="15.75" hidden="false" customHeight="true" outlineLevel="0" collapsed="false">
      <c r="A664" s="51"/>
      <c r="B664" s="51"/>
      <c r="C664" s="50"/>
      <c r="D664" s="69"/>
    </row>
    <row r="665" customFormat="false" ht="15.75" hidden="false" customHeight="true" outlineLevel="0" collapsed="false">
      <c r="A665" s="51"/>
      <c r="B665" s="51"/>
      <c r="C665" s="50"/>
      <c r="D665" s="69"/>
    </row>
    <row r="666" customFormat="false" ht="15.75" hidden="false" customHeight="true" outlineLevel="0" collapsed="false">
      <c r="A666" s="51"/>
      <c r="B666" s="51"/>
      <c r="C666" s="50"/>
      <c r="D666" s="69"/>
    </row>
    <row r="667" customFormat="false" ht="15.75" hidden="false" customHeight="true" outlineLevel="0" collapsed="false">
      <c r="A667" s="51"/>
      <c r="B667" s="51"/>
      <c r="C667" s="50"/>
      <c r="D667" s="69"/>
    </row>
    <row r="668" customFormat="false" ht="15.75" hidden="false" customHeight="true" outlineLevel="0" collapsed="false">
      <c r="A668" s="51"/>
      <c r="B668" s="51"/>
      <c r="C668" s="50"/>
      <c r="D668" s="69"/>
    </row>
    <row r="669" customFormat="false" ht="15.75" hidden="false" customHeight="true" outlineLevel="0" collapsed="false">
      <c r="A669" s="51"/>
      <c r="B669" s="51"/>
      <c r="C669" s="50"/>
      <c r="D669" s="69"/>
    </row>
    <row r="670" customFormat="false" ht="15.75" hidden="false" customHeight="true" outlineLevel="0" collapsed="false">
      <c r="A670" s="51"/>
      <c r="B670" s="51"/>
      <c r="C670" s="50"/>
      <c r="D670" s="69"/>
    </row>
    <row r="671" customFormat="false" ht="15.75" hidden="false" customHeight="true" outlineLevel="0" collapsed="false">
      <c r="A671" s="51"/>
      <c r="B671" s="51"/>
      <c r="C671" s="50"/>
      <c r="D671" s="69"/>
    </row>
    <row r="672" customFormat="false" ht="15.75" hidden="false" customHeight="true" outlineLevel="0" collapsed="false">
      <c r="A672" s="51"/>
      <c r="B672" s="51"/>
      <c r="C672" s="50"/>
      <c r="D672" s="69"/>
    </row>
    <row r="673" customFormat="false" ht="15.75" hidden="false" customHeight="true" outlineLevel="0" collapsed="false">
      <c r="A673" s="51"/>
      <c r="B673" s="51"/>
      <c r="C673" s="50"/>
      <c r="D673" s="69"/>
    </row>
    <row r="674" customFormat="false" ht="15.75" hidden="false" customHeight="true" outlineLevel="0" collapsed="false">
      <c r="A674" s="51"/>
      <c r="B674" s="51"/>
      <c r="C674" s="50"/>
      <c r="D674" s="69"/>
    </row>
    <row r="675" customFormat="false" ht="15.75" hidden="false" customHeight="true" outlineLevel="0" collapsed="false">
      <c r="A675" s="51"/>
      <c r="B675" s="51"/>
      <c r="C675" s="50"/>
      <c r="D675" s="69"/>
    </row>
    <row r="676" customFormat="false" ht="15.75" hidden="false" customHeight="true" outlineLevel="0" collapsed="false">
      <c r="A676" s="51"/>
      <c r="B676" s="51"/>
      <c r="C676" s="50"/>
      <c r="D676" s="69"/>
    </row>
    <row r="677" customFormat="false" ht="15.75" hidden="false" customHeight="true" outlineLevel="0" collapsed="false">
      <c r="A677" s="51"/>
      <c r="B677" s="51"/>
      <c r="C677" s="50"/>
      <c r="D677" s="69"/>
    </row>
    <row r="678" customFormat="false" ht="15.75" hidden="false" customHeight="true" outlineLevel="0" collapsed="false">
      <c r="A678" s="51"/>
      <c r="B678" s="51"/>
      <c r="C678" s="50"/>
      <c r="D678" s="69"/>
    </row>
    <row r="679" customFormat="false" ht="15.75" hidden="false" customHeight="true" outlineLevel="0" collapsed="false">
      <c r="A679" s="51"/>
      <c r="B679" s="51"/>
      <c r="C679" s="50"/>
      <c r="D679" s="69"/>
    </row>
    <row r="680" customFormat="false" ht="15.75" hidden="false" customHeight="true" outlineLevel="0" collapsed="false">
      <c r="A680" s="51"/>
      <c r="B680" s="51"/>
      <c r="C680" s="50"/>
      <c r="D680" s="69"/>
    </row>
    <row r="681" customFormat="false" ht="15.75" hidden="false" customHeight="true" outlineLevel="0" collapsed="false">
      <c r="A681" s="51"/>
      <c r="B681" s="51"/>
      <c r="C681" s="50"/>
      <c r="D681" s="69"/>
    </row>
    <row r="682" customFormat="false" ht="15.75" hidden="false" customHeight="true" outlineLevel="0" collapsed="false">
      <c r="A682" s="51"/>
      <c r="B682" s="51"/>
      <c r="C682" s="50"/>
      <c r="D682" s="69"/>
    </row>
    <row r="683" customFormat="false" ht="15.75" hidden="false" customHeight="true" outlineLevel="0" collapsed="false">
      <c r="A683" s="51"/>
      <c r="B683" s="51"/>
      <c r="C683" s="50"/>
      <c r="D683" s="69"/>
    </row>
    <row r="684" customFormat="false" ht="15.75" hidden="false" customHeight="true" outlineLevel="0" collapsed="false">
      <c r="A684" s="51"/>
      <c r="B684" s="51"/>
      <c r="C684" s="50"/>
      <c r="D684" s="69"/>
    </row>
    <row r="685" customFormat="false" ht="15.75" hidden="false" customHeight="true" outlineLevel="0" collapsed="false">
      <c r="A685" s="51"/>
      <c r="B685" s="51"/>
      <c r="C685" s="50"/>
      <c r="D685" s="69"/>
    </row>
    <row r="686" customFormat="false" ht="15.75" hidden="false" customHeight="true" outlineLevel="0" collapsed="false">
      <c r="A686" s="51"/>
      <c r="B686" s="51"/>
      <c r="C686" s="50"/>
      <c r="D686" s="69"/>
    </row>
    <row r="687" customFormat="false" ht="15.75" hidden="false" customHeight="true" outlineLevel="0" collapsed="false">
      <c r="A687" s="51"/>
      <c r="B687" s="51"/>
      <c r="C687" s="50"/>
      <c r="D687" s="69"/>
    </row>
    <row r="688" customFormat="false" ht="15.75" hidden="false" customHeight="true" outlineLevel="0" collapsed="false">
      <c r="A688" s="51"/>
      <c r="B688" s="51"/>
      <c r="C688" s="50"/>
      <c r="D688" s="69"/>
    </row>
    <row r="689" customFormat="false" ht="15.75" hidden="false" customHeight="true" outlineLevel="0" collapsed="false">
      <c r="A689" s="51"/>
      <c r="B689" s="51"/>
      <c r="C689" s="50"/>
      <c r="D689" s="69"/>
    </row>
    <row r="690" customFormat="false" ht="15.75" hidden="false" customHeight="true" outlineLevel="0" collapsed="false">
      <c r="A690" s="51"/>
      <c r="B690" s="51"/>
      <c r="C690" s="50"/>
      <c r="D690" s="69"/>
    </row>
    <row r="691" customFormat="false" ht="15.75" hidden="false" customHeight="true" outlineLevel="0" collapsed="false">
      <c r="A691" s="51"/>
      <c r="B691" s="51"/>
      <c r="C691" s="50"/>
      <c r="D691" s="69"/>
    </row>
    <row r="692" customFormat="false" ht="15.75" hidden="false" customHeight="true" outlineLevel="0" collapsed="false">
      <c r="A692" s="51"/>
      <c r="B692" s="51"/>
      <c r="C692" s="50"/>
      <c r="D692" s="69"/>
    </row>
    <row r="693" customFormat="false" ht="15.75" hidden="false" customHeight="true" outlineLevel="0" collapsed="false">
      <c r="A693" s="51"/>
      <c r="B693" s="51"/>
      <c r="C693" s="50"/>
      <c r="D693" s="69"/>
    </row>
    <row r="694" customFormat="false" ht="15.75" hidden="false" customHeight="true" outlineLevel="0" collapsed="false">
      <c r="A694" s="51"/>
      <c r="B694" s="51"/>
      <c r="C694" s="50"/>
      <c r="D694" s="69"/>
    </row>
    <row r="695" customFormat="false" ht="15.75" hidden="false" customHeight="true" outlineLevel="0" collapsed="false">
      <c r="A695" s="51"/>
      <c r="B695" s="51"/>
      <c r="C695" s="50"/>
      <c r="D695" s="69"/>
    </row>
    <row r="696" customFormat="false" ht="15.75" hidden="false" customHeight="true" outlineLevel="0" collapsed="false">
      <c r="A696" s="51"/>
      <c r="B696" s="51"/>
      <c r="C696" s="50"/>
      <c r="D696" s="69"/>
    </row>
    <row r="697" customFormat="false" ht="15.75" hidden="false" customHeight="true" outlineLevel="0" collapsed="false">
      <c r="A697" s="51"/>
      <c r="B697" s="51"/>
      <c r="C697" s="50"/>
      <c r="D697" s="69"/>
    </row>
    <row r="698" customFormat="false" ht="15.75" hidden="false" customHeight="true" outlineLevel="0" collapsed="false">
      <c r="A698" s="51"/>
      <c r="B698" s="51"/>
      <c r="C698" s="50"/>
      <c r="D698" s="69"/>
    </row>
    <row r="699" customFormat="false" ht="15.75" hidden="false" customHeight="true" outlineLevel="0" collapsed="false">
      <c r="A699" s="51"/>
      <c r="B699" s="51"/>
      <c r="C699" s="50"/>
      <c r="D699" s="69"/>
    </row>
    <row r="700" customFormat="false" ht="15.75" hidden="false" customHeight="true" outlineLevel="0" collapsed="false">
      <c r="A700" s="51"/>
      <c r="B700" s="51"/>
      <c r="C700" s="50"/>
      <c r="D700" s="69"/>
    </row>
    <row r="701" customFormat="false" ht="15.75" hidden="false" customHeight="true" outlineLevel="0" collapsed="false">
      <c r="A701" s="51"/>
      <c r="B701" s="51"/>
      <c r="C701" s="50"/>
      <c r="D701" s="69"/>
    </row>
    <row r="702" customFormat="false" ht="15.75" hidden="false" customHeight="true" outlineLevel="0" collapsed="false">
      <c r="A702" s="51"/>
      <c r="B702" s="51"/>
      <c r="C702" s="50"/>
      <c r="D702" s="69"/>
    </row>
    <row r="703" customFormat="false" ht="15.75" hidden="false" customHeight="true" outlineLevel="0" collapsed="false">
      <c r="A703" s="51"/>
      <c r="B703" s="51"/>
      <c r="C703" s="50"/>
      <c r="D703" s="69"/>
    </row>
    <row r="704" customFormat="false" ht="15.75" hidden="false" customHeight="true" outlineLevel="0" collapsed="false">
      <c r="A704" s="51"/>
      <c r="B704" s="51"/>
      <c r="C704" s="50"/>
      <c r="D704" s="69"/>
    </row>
    <row r="705" customFormat="false" ht="15.75" hidden="false" customHeight="true" outlineLevel="0" collapsed="false">
      <c r="A705" s="51"/>
      <c r="B705" s="51"/>
      <c r="C705" s="50"/>
      <c r="D705" s="69"/>
    </row>
    <row r="706" customFormat="false" ht="15.75" hidden="false" customHeight="true" outlineLevel="0" collapsed="false">
      <c r="A706" s="51"/>
      <c r="B706" s="51"/>
      <c r="C706" s="50"/>
      <c r="D706" s="69"/>
    </row>
    <row r="707" customFormat="false" ht="15.75" hidden="false" customHeight="true" outlineLevel="0" collapsed="false">
      <c r="A707" s="51"/>
      <c r="B707" s="51"/>
      <c r="C707" s="50"/>
      <c r="D707" s="69"/>
    </row>
    <row r="708" customFormat="false" ht="15.75" hidden="false" customHeight="true" outlineLevel="0" collapsed="false">
      <c r="A708" s="51"/>
      <c r="B708" s="51"/>
      <c r="C708" s="50"/>
      <c r="D708" s="69"/>
    </row>
    <row r="709" customFormat="false" ht="15.75" hidden="false" customHeight="true" outlineLevel="0" collapsed="false">
      <c r="A709" s="51"/>
      <c r="B709" s="51"/>
      <c r="C709" s="50"/>
      <c r="D709" s="69"/>
    </row>
    <row r="710" customFormat="false" ht="15.75" hidden="false" customHeight="true" outlineLevel="0" collapsed="false">
      <c r="A710" s="51"/>
      <c r="B710" s="51"/>
      <c r="C710" s="50"/>
      <c r="D710" s="69"/>
    </row>
    <row r="711" customFormat="false" ht="15.75" hidden="false" customHeight="true" outlineLevel="0" collapsed="false">
      <c r="A711" s="51"/>
      <c r="B711" s="51"/>
      <c r="C711" s="50"/>
      <c r="D711" s="69"/>
    </row>
    <row r="712" customFormat="false" ht="15.75" hidden="false" customHeight="true" outlineLevel="0" collapsed="false">
      <c r="A712" s="51"/>
      <c r="B712" s="51"/>
      <c r="C712" s="50"/>
      <c r="D712" s="69"/>
    </row>
    <row r="713" customFormat="false" ht="15.75" hidden="false" customHeight="true" outlineLevel="0" collapsed="false">
      <c r="A713" s="51"/>
      <c r="B713" s="51"/>
      <c r="C713" s="50"/>
      <c r="D713" s="69"/>
    </row>
    <row r="714" customFormat="false" ht="15.75" hidden="false" customHeight="true" outlineLevel="0" collapsed="false">
      <c r="A714" s="51"/>
      <c r="B714" s="51"/>
      <c r="C714" s="50"/>
      <c r="D714" s="69"/>
    </row>
    <row r="715" customFormat="false" ht="15.75" hidden="false" customHeight="true" outlineLevel="0" collapsed="false">
      <c r="A715" s="51"/>
      <c r="B715" s="51"/>
      <c r="C715" s="50"/>
      <c r="D715" s="69"/>
    </row>
    <row r="716" customFormat="false" ht="15.75" hidden="false" customHeight="true" outlineLevel="0" collapsed="false">
      <c r="A716" s="51"/>
      <c r="B716" s="51"/>
      <c r="C716" s="50"/>
      <c r="D716" s="69"/>
    </row>
    <row r="717" customFormat="false" ht="15.75" hidden="false" customHeight="true" outlineLevel="0" collapsed="false">
      <c r="A717" s="51"/>
      <c r="B717" s="51"/>
      <c r="C717" s="50"/>
      <c r="D717" s="69"/>
    </row>
    <row r="718" customFormat="false" ht="15.75" hidden="false" customHeight="true" outlineLevel="0" collapsed="false">
      <c r="A718" s="51"/>
      <c r="B718" s="51"/>
      <c r="C718" s="50"/>
      <c r="D718" s="69"/>
    </row>
    <row r="719" customFormat="false" ht="15.75" hidden="false" customHeight="true" outlineLevel="0" collapsed="false">
      <c r="A719" s="51"/>
      <c r="B719" s="51"/>
      <c r="C719" s="50"/>
      <c r="D719" s="69"/>
    </row>
    <row r="720" customFormat="false" ht="15.75" hidden="false" customHeight="true" outlineLevel="0" collapsed="false">
      <c r="A720" s="51"/>
      <c r="B720" s="51"/>
      <c r="C720" s="50"/>
      <c r="D720" s="69"/>
    </row>
    <row r="721" customFormat="false" ht="15.75" hidden="false" customHeight="true" outlineLevel="0" collapsed="false">
      <c r="A721" s="51"/>
      <c r="B721" s="51"/>
      <c r="C721" s="50"/>
      <c r="D721" s="69"/>
    </row>
    <row r="722" customFormat="false" ht="15.75" hidden="false" customHeight="true" outlineLevel="0" collapsed="false">
      <c r="A722" s="51"/>
      <c r="B722" s="51"/>
      <c r="C722" s="50"/>
      <c r="D722" s="69"/>
    </row>
    <row r="723" customFormat="false" ht="15.75" hidden="false" customHeight="true" outlineLevel="0" collapsed="false">
      <c r="A723" s="51"/>
      <c r="B723" s="51"/>
      <c r="C723" s="50"/>
      <c r="D723" s="69"/>
    </row>
    <row r="724" customFormat="false" ht="15.75" hidden="false" customHeight="true" outlineLevel="0" collapsed="false">
      <c r="A724" s="51"/>
      <c r="B724" s="51"/>
      <c r="C724" s="50"/>
      <c r="D724" s="69"/>
    </row>
    <row r="725" customFormat="false" ht="15.75" hidden="false" customHeight="true" outlineLevel="0" collapsed="false">
      <c r="A725" s="51"/>
      <c r="B725" s="51"/>
      <c r="C725" s="50"/>
      <c r="D725" s="69"/>
    </row>
    <row r="726" customFormat="false" ht="15.75" hidden="false" customHeight="true" outlineLevel="0" collapsed="false">
      <c r="A726" s="51"/>
      <c r="B726" s="51"/>
      <c r="C726" s="50"/>
      <c r="D726" s="69"/>
    </row>
    <row r="727" customFormat="false" ht="15.75" hidden="false" customHeight="true" outlineLevel="0" collapsed="false">
      <c r="A727" s="51"/>
      <c r="B727" s="51"/>
      <c r="C727" s="50"/>
      <c r="D727" s="69"/>
    </row>
    <row r="728" customFormat="false" ht="15.75" hidden="false" customHeight="true" outlineLevel="0" collapsed="false">
      <c r="A728" s="51"/>
      <c r="B728" s="51"/>
      <c r="C728" s="50"/>
      <c r="D728" s="69"/>
    </row>
    <row r="729" customFormat="false" ht="15.75" hidden="false" customHeight="true" outlineLevel="0" collapsed="false">
      <c r="A729" s="51"/>
      <c r="B729" s="51"/>
      <c r="C729" s="50"/>
      <c r="D729" s="69"/>
    </row>
    <row r="730" customFormat="false" ht="15.75" hidden="false" customHeight="true" outlineLevel="0" collapsed="false">
      <c r="A730" s="51"/>
      <c r="B730" s="51"/>
      <c r="C730" s="50"/>
      <c r="D730" s="69"/>
    </row>
    <row r="731" customFormat="false" ht="15.75" hidden="false" customHeight="true" outlineLevel="0" collapsed="false">
      <c r="A731" s="51"/>
      <c r="B731" s="51"/>
      <c r="C731" s="50"/>
      <c r="D731" s="69"/>
    </row>
    <row r="732" customFormat="false" ht="15.75" hidden="false" customHeight="true" outlineLevel="0" collapsed="false">
      <c r="A732" s="51"/>
      <c r="B732" s="51"/>
      <c r="C732" s="50"/>
      <c r="D732" s="69"/>
    </row>
    <row r="733" customFormat="false" ht="15.75" hidden="false" customHeight="true" outlineLevel="0" collapsed="false">
      <c r="A733" s="51"/>
      <c r="B733" s="51"/>
      <c r="C733" s="50"/>
      <c r="D733" s="69"/>
    </row>
    <row r="734" customFormat="false" ht="15.75" hidden="false" customHeight="true" outlineLevel="0" collapsed="false">
      <c r="A734" s="51"/>
      <c r="B734" s="51"/>
      <c r="C734" s="50"/>
      <c r="D734" s="69"/>
    </row>
    <row r="735" customFormat="false" ht="15.75" hidden="false" customHeight="true" outlineLevel="0" collapsed="false">
      <c r="A735" s="51"/>
      <c r="B735" s="51"/>
      <c r="C735" s="50"/>
      <c r="D735" s="69"/>
    </row>
    <row r="736" customFormat="false" ht="15.75" hidden="false" customHeight="true" outlineLevel="0" collapsed="false">
      <c r="A736" s="51"/>
      <c r="B736" s="51"/>
      <c r="C736" s="50"/>
      <c r="D736" s="69"/>
    </row>
    <row r="737" customFormat="false" ht="15.75" hidden="false" customHeight="true" outlineLevel="0" collapsed="false">
      <c r="A737" s="51"/>
      <c r="B737" s="51"/>
      <c r="C737" s="50"/>
      <c r="D737" s="69"/>
    </row>
    <row r="738" customFormat="false" ht="15.75" hidden="false" customHeight="true" outlineLevel="0" collapsed="false">
      <c r="A738" s="51"/>
      <c r="B738" s="51"/>
      <c r="C738" s="50"/>
      <c r="D738" s="69"/>
    </row>
    <row r="739" customFormat="false" ht="15.75" hidden="false" customHeight="true" outlineLevel="0" collapsed="false">
      <c r="A739" s="51"/>
      <c r="B739" s="51"/>
      <c r="C739" s="50"/>
      <c r="D739" s="69"/>
    </row>
    <row r="740" customFormat="false" ht="15.75" hidden="false" customHeight="true" outlineLevel="0" collapsed="false">
      <c r="A740" s="51"/>
      <c r="B740" s="51"/>
      <c r="C740" s="50"/>
      <c r="D740" s="69"/>
    </row>
    <row r="741" customFormat="false" ht="15.75" hidden="false" customHeight="true" outlineLevel="0" collapsed="false">
      <c r="A741" s="51"/>
      <c r="B741" s="51"/>
      <c r="C741" s="50"/>
      <c r="D741" s="69"/>
    </row>
    <row r="742" customFormat="false" ht="15.75" hidden="false" customHeight="true" outlineLevel="0" collapsed="false">
      <c r="A742" s="51"/>
      <c r="B742" s="51"/>
      <c r="C742" s="50"/>
      <c r="D742" s="69"/>
    </row>
    <row r="743" customFormat="false" ht="15.75" hidden="false" customHeight="true" outlineLevel="0" collapsed="false">
      <c r="A743" s="51"/>
      <c r="B743" s="51"/>
      <c r="C743" s="50"/>
      <c r="D743" s="69"/>
    </row>
    <row r="744" customFormat="false" ht="15.75" hidden="false" customHeight="true" outlineLevel="0" collapsed="false">
      <c r="A744" s="51"/>
      <c r="B744" s="51"/>
      <c r="C744" s="50"/>
      <c r="D744" s="69"/>
    </row>
    <row r="745" customFormat="false" ht="15.75" hidden="false" customHeight="true" outlineLevel="0" collapsed="false">
      <c r="A745" s="51"/>
      <c r="B745" s="51"/>
      <c r="C745" s="50"/>
      <c r="D745" s="69"/>
    </row>
    <row r="746" customFormat="false" ht="15.75" hidden="false" customHeight="true" outlineLevel="0" collapsed="false">
      <c r="A746" s="51"/>
      <c r="B746" s="51"/>
      <c r="C746" s="50"/>
      <c r="D746" s="69"/>
    </row>
    <row r="747" customFormat="false" ht="15.75" hidden="false" customHeight="true" outlineLevel="0" collapsed="false">
      <c r="A747" s="51"/>
      <c r="B747" s="51"/>
      <c r="C747" s="50"/>
      <c r="D747" s="69"/>
    </row>
    <row r="748" customFormat="false" ht="15.75" hidden="false" customHeight="true" outlineLevel="0" collapsed="false">
      <c r="A748" s="51"/>
      <c r="B748" s="51"/>
      <c r="C748" s="50"/>
      <c r="D748" s="69"/>
    </row>
    <row r="749" customFormat="false" ht="15.75" hidden="false" customHeight="true" outlineLevel="0" collapsed="false">
      <c r="A749" s="51"/>
      <c r="B749" s="51"/>
      <c r="C749" s="50"/>
      <c r="D749" s="69"/>
    </row>
    <row r="750" customFormat="false" ht="15.75" hidden="false" customHeight="true" outlineLevel="0" collapsed="false">
      <c r="A750" s="51"/>
      <c r="B750" s="51"/>
      <c r="C750" s="50"/>
      <c r="D750" s="69"/>
    </row>
    <row r="751" customFormat="false" ht="15.75" hidden="false" customHeight="true" outlineLevel="0" collapsed="false">
      <c r="A751" s="51"/>
      <c r="B751" s="51"/>
      <c r="C751" s="50"/>
      <c r="D751" s="69"/>
    </row>
    <row r="752" customFormat="false" ht="15.75" hidden="false" customHeight="true" outlineLevel="0" collapsed="false">
      <c r="A752" s="51"/>
      <c r="B752" s="51"/>
      <c r="C752" s="50"/>
      <c r="D752" s="69"/>
    </row>
    <row r="753" customFormat="false" ht="15.75" hidden="false" customHeight="true" outlineLevel="0" collapsed="false">
      <c r="A753" s="51"/>
      <c r="B753" s="51"/>
      <c r="C753" s="50"/>
      <c r="D753" s="69"/>
    </row>
    <row r="754" customFormat="false" ht="15.75" hidden="false" customHeight="true" outlineLevel="0" collapsed="false">
      <c r="A754" s="51"/>
      <c r="B754" s="51"/>
      <c r="C754" s="50"/>
      <c r="D754" s="69"/>
    </row>
    <row r="755" customFormat="false" ht="15.75" hidden="false" customHeight="true" outlineLevel="0" collapsed="false">
      <c r="A755" s="51"/>
      <c r="B755" s="51"/>
      <c r="C755" s="50"/>
      <c r="D755" s="69"/>
    </row>
    <row r="756" customFormat="false" ht="15.75" hidden="false" customHeight="true" outlineLevel="0" collapsed="false">
      <c r="A756" s="51"/>
      <c r="B756" s="51"/>
      <c r="C756" s="50"/>
      <c r="D756" s="69"/>
    </row>
    <row r="757" customFormat="false" ht="15.75" hidden="false" customHeight="true" outlineLevel="0" collapsed="false">
      <c r="A757" s="51"/>
      <c r="B757" s="51"/>
      <c r="C757" s="50"/>
      <c r="D757" s="69"/>
    </row>
    <row r="758" customFormat="false" ht="15.75" hidden="false" customHeight="true" outlineLevel="0" collapsed="false">
      <c r="A758" s="51"/>
      <c r="B758" s="51"/>
      <c r="C758" s="50"/>
      <c r="D758" s="69"/>
    </row>
    <row r="759" customFormat="false" ht="15.75" hidden="false" customHeight="true" outlineLevel="0" collapsed="false">
      <c r="A759" s="51"/>
      <c r="B759" s="51"/>
      <c r="C759" s="50"/>
      <c r="D759" s="69"/>
    </row>
    <row r="760" customFormat="false" ht="15.75" hidden="false" customHeight="true" outlineLevel="0" collapsed="false">
      <c r="A760" s="51"/>
      <c r="B760" s="51"/>
      <c r="C760" s="50"/>
      <c r="D760" s="69"/>
    </row>
    <row r="761" customFormat="false" ht="15.75" hidden="false" customHeight="true" outlineLevel="0" collapsed="false">
      <c r="A761" s="51"/>
      <c r="B761" s="51"/>
      <c r="C761" s="50"/>
      <c r="D761" s="69"/>
    </row>
    <row r="762" customFormat="false" ht="15.75" hidden="false" customHeight="true" outlineLevel="0" collapsed="false">
      <c r="A762" s="51"/>
      <c r="B762" s="51"/>
      <c r="C762" s="50"/>
      <c r="D762" s="69"/>
    </row>
    <row r="763" customFormat="false" ht="15.75" hidden="false" customHeight="true" outlineLevel="0" collapsed="false">
      <c r="A763" s="51"/>
      <c r="B763" s="51"/>
      <c r="C763" s="50"/>
      <c r="D763" s="69"/>
    </row>
    <row r="764" customFormat="false" ht="15.75" hidden="false" customHeight="true" outlineLevel="0" collapsed="false">
      <c r="A764" s="51"/>
      <c r="B764" s="51"/>
      <c r="C764" s="50"/>
      <c r="D764" s="69"/>
    </row>
    <row r="765" customFormat="false" ht="15.75" hidden="false" customHeight="true" outlineLevel="0" collapsed="false">
      <c r="A765" s="51"/>
      <c r="B765" s="51"/>
      <c r="C765" s="50"/>
      <c r="D765" s="69"/>
    </row>
    <row r="766" customFormat="false" ht="15.75" hidden="false" customHeight="true" outlineLevel="0" collapsed="false">
      <c r="A766" s="51"/>
      <c r="B766" s="51"/>
      <c r="C766" s="50"/>
      <c r="D766" s="69"/>
    </row>
    <row r="767" customFormat="false" ht="15.75" hidden="false" customHeight="true" outlineLevel="0" collapsed="false">
      <c r="A767" s="51"/>
      <c r="B767" s="51"/>
      <c r="C767" s="50"/>
      <c r="D767" s="69"/>
    </row>
    <row r="768" customFormat="false" ht="15.75" hidden="false" customHeight="true" outlineLevel="0" collapsed="false">
      <c r="A768" s="51"/>
      <c r="B768" s="51"/>
      <c r="C768" s="50"/>
      <c r="D768" s="69"/>
    </row>
    <row r="769" customFormat="false" ht="15.75" hidden="false" customHeight="true" outlineLevel="0" collapsed="false">
      <c r="A769" s="51"/>
      <c r="B769" s="51"/>
      <c r="C769" s="50"/>
      <c r="D769" s="69"/>
    </row>
    <row r="770" customFormat="false" ht="15.75" hidden="false" customHeight="true" outlineLevel="0" collapsed="false">
      <c r="A770" s="51"/>
      <c r="B770" s="51"/>
      <c r="C770" s="50"/>
      <c r="D770" s="69"/>
    </row>
    <row r="771" customFormat="false" ht="15.75" hidden="false" customHeight="true" outlineLevel="0" collapsed="false">
      <c r="A771" s="51"/>
      <c r="B771" s="51"/>
      <c r="C771" s="50"/>
      <c r="D771" s="69"/>
    </row>
    <row r="772" customFormat="false" ht="15.75" hidden="false" customHeight="true" outlineLevel="0" collapsed="false">
      <c r="A772" s="51"/>
      <c r="B772" s="51"/>
      <c r="C772" s="50"/>
      <c r="D772" s="69"/>
    </row>
    <row r="773" customFormat="false" ht="15.75" hidden="false" customHeight="true" outlineLevel="0" collapsed="false">
      <c r="A773" s="51"/>
      <c r="B773" s="51"/>
      <c r="C773" s="50"/>
      <c r="D773" s="69"/>
    </row>
    <row r="774" customFormat="false" ht="15.75" hidden="false" customHeight="true" outlineLevel="0" collapsed="false">
      <c r="A774" s="51"/>
      <c r="B774" s="51"/>
      <c r="C774" s="50"/>
      <c r="D774" s="69"/>
    </row>
    <row r="775" customFormat="false" ht="15.75" hidden="false" customHeight="true" outlineLevel="0" collapsed="false">
      <c r="A775" s="51"/>
      <c r="B775" s="51"/>
      <c r="C775" s="50"/>
      <c r="D775" s="69"/>
    </row>
    <row r="776" customFormat="false" ht="15.75" hidden="false" customHeight="true" outlineLevel="0" collapsed="false">
      <c r="A776" s="51"/>
      <c r="B776" s="51"/>
      <c r="C776" s="50"/>
      <c r="D776" s="69"/>
    </row>
    <row r="777" customFormat="false" ht="15.75" hidden="false" customHeight="true" outlineLevel="0" collapsed="false">
      <c r="A777" s="51"/>
      <c r="B777" s="51"/>
      <c r="C777" s="50"/>
      <c r="D777" s="69"/>
    </row>
    <row r="778" customFormat="false" ht="15.75" hidden="false" customHeight="true" outlineLevel="0" collapsed="false">
      <c r="A778" s="51"/>
      <c r="B778" s="51"/>
      <c r="C778" s="50"/>
      <c r="D778" s="69"/>
    </row>
    <row r="779" customFormat="false" ht="15.75" hidden="false" customHeight="true" outlineLevel="0" collapsed="false">
      <c r="A779" s="51"/>
      <c r="B779" s="51"/>
      <c r="C779" s="50"/>
      <c r="D779" s="69"/>
    </row>
    <row r="780" customFormat="false" ht="15.75" hidden="false" customHeight="true" outlineLevel="0" collapsed="false">
      <c r="A780" s="51"/>
      <c r="B780" s="51"/>
      <c r="C780" s="50"/>
      <c r="D780" s="69"/>
    </row>
    <row r="781" customFormat="false" ht="15.75" hidden="false" customHeight="true" outlineLevel="0" collapsed="false">
      <c r="A781" s="51"/>
      <c r="B781" s="51"/>
      <c r="C781" s="50"/>
      <c r="D781" s="69"/>
    </row>
    <row r="782" customFormat="false" ht="15.75" hidden="false" customHeight="true" outlineLevel="0" collapsed="false">
      <c r="A782" s="51"/>
      <c r="B782" s="51"/>
      <c r="C782" s="50"/>
      <c r="D782" s="69"/>
    </row>
    <row r="783" customFormat="false" ht="15.75" hidden="false" customHeight="true" outlineLevel="0" collapsed="false">
      <c r="A783" s="51"/>
      <c r="B783" s="51"/>
      <c r="C783" s="50"/>
      <c r="D783" s="69"/>
    </row>
    <row r="784" customFormat="false" ht="15.75" hidden="false" customHeight="true" outlineLevel="0" collapsed="false">
      <c r="A784" s="51"/>
      <c r="B784" s="51"/>
      <c r="C784" s="50"/>
      <c r="D784" s="69"/>
    </row>
    <row r="785" customFormat="false" ht="15.75" hidden="false" customHeight="true" outlineLevel="0" collapsed="false">
      <c r="A785" s="51"/>
      <c r="B785" s="51"/>
      <c r="C785" s="50"/>
      <c r="D785" s="69"/>
    </row>
    <row r="786" customFormat="false" ht="15.75" hidden="false" customHeight="true" outlineLevel="0" collapsed="false">
      <c r="A786" s="51"/>
      <c r="B786" s="51"/>
      <c r="C786" s="50"/>
      <c r="D786" s="69"/>
    </row>
    <row r="787" customFormat="false" ht="15.75" hidden="false" customHeight="true" outlineLevel="0" collapsed="false">
      <c r="A787" s="51"/>
      <c r="B787" s="51"/>
      <c r="C787" s="50"/>
      <c r="D787" s="69"/>
    </row>
    <row r="788" customFormat="false" ht="15.75" hidden="false" customHeight="true" outlineLevel="0" collapsed="false">
      <c r="A788" s="51"/>
      <c r="B788" s="51"/>
      <c r="C788" s="50"/>
      <c r="D788" s="69"/>
    </row>
    <row r="789" customFormat="false" ht="15.75" hidden="false" customHeight="true" outlineLevel="0" collapsed="false">
      <c r="A789" s="51"/>
      <c r="B789" s="51"/>
      <c r="C789" s="50"/>
      <c r="D789" s="69"/>
    </row>
    <row r="790" customFormat="false" ht="15.75" hidden="false" customHeight="true" outlineLevel="0" collapsed="false">
      <c r="A790" s="51"/>
      <c r="B790" s="51"/>
      <c r="C790" s="50"/>
      <c r="D790" s="69"/>
    </row>
    <row r="791" customFormat="false" ht="15.75" hidden="false" customHeight="true" outlineLevel="0" collapsed="false">
      <c r="A791" s="51"/>
      <c r="B791" s="51"/>
      <c r="C791" s="50"/>
      <c r="D791" s="69"/>
    </row>
    <row r="792" customFormat="false" ht="15.75" hidden="false" customHeight="true" outlineLevel="0" collapsed="false">
      <c r="A792" s="51"/>
      <c r="B792" s="51"/>
      <c r="C792" s="50"/>
      <c r="D792" s="69"/>
    </row>
    <row r="793" customFormat="false" ht="15.75" hidden="false" customHeight="true" outlineLevel="0" collapsed="false">
      <c r="A793" s="51"/>
      <c r="B793" s="51"/>
      <c r="C793" s="50"/>
      <c r="D793" s="69"/>
    </row>
    <row r="794" customFormat="false" ht="15.75" hidden="false" customHeight="true" outlineLevel="0" collapsed="false">
      <c r="A794" s="51"/>
      <c r="B794" s="51"/>
      <c r="C794" s="50"/>
      <c r="D794" s="69"/>
    </row>
    <row r="795" customFormat="false" ht="15.75" hidden="false" customHeight="true" outlineLevel="0" collapsed="false">
      <c r="A795" s="51"/>
      <c r="B795" s="51"/>
      <c r="C795" s="50"/>
      <c r="D795" s="69"/>
    </row>
    <row r="796" customFormat="false" ht="15.75" hidden="false" customHeight="true" outlineLevel="0" collapsed="false">
      <c r="A796" s="51"/>
      <c r="B796" s="51"/>
      <c r="C796" s="50"/>
      <c r="D796" s="69"/>
    </row>
    <row r="797" customFormat="false" ht="15.75" hidden="false" customHeight="true" outlineLevel="0" collapsed="false">
      <c r="A797" s="51"/>
      <c r="B797" s="51"/>
      <c r="C797" s="50"/>
      <c r="D797" s="69"/>
    </row>
    <row r="798" customFormat="false" ht="15.75" hidden="false" customHeight="true" outlineLevel="0" collapsed="false">
      <c r="A798" s="51"/>
      <c r="B798" s="51"/>
      <c r="C798" s="50"/>
      <c r="D798" s="69"/>
    </row>
    <row r="799" customFormat="false" ht="15.75" hidden="false" customHeight="true" outlineLevel="0" collapsed="false">
      <c r="A799" s="51"/>
      <c r="B799" s="51"/>
      <c r="C799" s="50"/>
      <c r="D799" s="69"/>
    </row>
    <row r="800" customFormat="false" ht="15.75" hidden="false" customHeight="true" outlineLevel="0" collapsed="false">
      <c r="A800" s="51"/>
      <c r="B800" s="51"/>
      <c r="C800" s="50"/>
      <c r="D800" s="69"/>
    </row>
    <row r="801" customFormat="false" ht="15.75" hidden="false" customHeight="true" outlineLevel="0" collapsed="false">
      <c r="A801" s="51"/>
      <c r="B801" s="51"/>
      <c r="C801" s="50"/>
      <c r="D801" s="69"/>
    </row>
    <row r="802" customFormat="false" ht="15.75" hidden="false" customHeight="true" outlineLevel="0" collapsed="false">
      <c r="A802" s="51"/>
      <c r="B802" s="51"/>
      <c r="C802" s="50"/>
      <c r="D802" s="69"/>
    </row>
    <row r="803" customFormat="false" ht="15.75" hidden="false" customHeight="true" outlineLevel="0" collapsed="false">
      <c r="A803" s="51"/>
      <c r="B803" s="51"/>
      <c r="C803" s="50"/>
      <c r="D803" s="69"/>
    </row>
    <row r="804" customFormat="false" ht="15.75" hidden="false" customHeight="true" outlineLevel="0" collapsed="false">
      <c r="A804" s="51"/>
      <c r="B804" s="51"/>
      <c r="C804" s="50"/>
      <c r="D804" s="69"/>
    </row>
    <row r="805" customFormat="false" ht="15.75" hidden="false" customHeight="true" outlineLevel="0" collapsed="false">
      <c r="A805" s="51"/>
      <c r="B805" s="51"/>
      <c r="C805" s="50"/>
      <c r="D805" s="69"/>
    </row>
    <row r="806" customFormat="false" ht="15.75" hidden="false" customHeight="true" outlineLevel="0" collapsed="false">
      <c r="A806" s="51"/>
      <c r="B806" s="51"/>
      <c r="C806" s="50"/>
      <c r="D806" s="69"/>
    </row>
    <row r="807" customFormat="false" ht="15.75" hidden="false" customHeight="true" outlineLevel="0" collapsed="false">
      <c r="A807" s="51"/>
      <c r="B807" s="51"/>
      <c r="C807" s="50"/>
      <c r="D807" s="69"/>
    </row>
    <row r="808" customFormat="false" ht="15.75" hidden="false" customHeight="true" outlineLevel="0" collapsed="false">
      <c r="A808" s="51"/>
      <c r="B808" s="51"/>
      <c r="C808" s="50"/>
      <c r="D808" s="69"/>
    </row>
    <row r="809" customFormat="false" ht="15.75" hidden="false" customHeight="true" outlineLevel="0" collapsed="false">
      <c r="A809" s="51"/>
      <c r="B809" s="51"/>
      <c r="C809" s="50"/>
      <c r="D809" s="69"/>
    </row>
    <row r="810" customFormat="false" ht="15.75" hidden="false" customHeight="true" outlineLevel="0" collapsed="false">
      <c r="A810" s="51"/>
      <c r="B810" s="51"/>
      <c r="C810" s="50"/>
      <c r="D810" s="69"/>
    </row>
    <row r="811" customFormat="false" ht="15.75" hidden="false" customHeight="true" outlineLevel="0" collapsed="false">
      <c r="A811" s="51"/>
      <c r="B811" s="51"/>
      <c r="C811" s="50"/>
      <c r="D811" s="69"/>
    </row>
    <row r="812" customFormat="false" ht="15.75" hidden="false" customHeight="true" outlineLevel="0" collapsed="false">
      <c r="A812" s="51"/>
      <c r="B812" s="51"/>
      <c r="C812" s="50"/>
      <c r="D812" s="69"/>
    </row>
    <row r="813" customFormat="false" ht="15.75" hidden="false" customHeight="true" outlineLevel="0" collapsed="false">
      <c r="A813" s="51"/>
      <c r="B813" s="51"/>
      <c r="C813" s="50"/>
      <c r="D813" s="69"/>
    </row>
    <row r="814" customFormat="false" ht="15.75" hidden="false" customHeight="true" outlineLevel="0" collapsed="false">
      <c r="A814" s="51"/>
      <c r="B814" s="51"/>
      <c r="C814" s="50"/>
      <c r="D814" s="69"/>
    </row>
    <row r="815" customFormat="false" ht="15.75" hidden="false" customHeight="true" outlineLevel="0" collapsed="false">
      <c r="A815" s="51"/>
      <c r="B815" s="51"/>
      <c r="C815" s="50"/>
      <c r="D815" s="69"/>
    </row>
    <row r="816" customFormat="false" ht="15.75" hidden="false" customHeight="true" outlineLevel="0" collapsed="false">
      <c r="A816" s="51"/>
      <c r="B816" s="51"/>
      <c r="C816" s="50"/>
      <c r="D816" s="69"/>
    </row>
    <row r="817" customFormat="false" ht="15.75" hidden="false" customHeight="true" outlineLevel="0" collapsed="false">
      <c r="A817" s="51"/>
      <c r="B817" s="51"/>
      <c r="C817" s="50"/>
      <c r="D817" s="69"/>
    </row>
    <row r="818" customFormat="false" ht="15.75" hidden="false" customHeight="true" outlineLevel="0" collapsed="false">
      <c r="A818" s="51"/>
      <c r="B818" s="51"/>
      <c r="C818" s="50"/>
      <c r="D818" s="69"/>
    </row>
    <row r="819" customFormat="false" ht="15.75" hidden="false" customHeight="true" outlineLevel="0" collapsed="false">
      <c r="A819" s="51"/>
      <c r="B819" s="51"/>
      <c r="C819" s="50"/>
      <c r="D819" s="69"/>
    </row>
    <row r="820" customFormat="false" ht="15.75" hidden="false" customHeight="true" outlineLevel="0" collapsed="false">
      <c r="A820" s="51"/>
      <c r="B820" s="51"/>
      <c r="C820" s="50"/>
      <c r="D820" s="69"/>
    </row>
    <row r="821" customFormat="false" ht="15.75" hidden="false" customHeight="true" outlineLevel="0" collapsed="false">
      <c r="A821" s="51"/>
      <c r="B821" s="51"/>
      <c r="C821" s="50"/>
      <c r="D821" s="69"/>
    </row>
    <row r="822" customFormat="false" ht="15.75" hidden="false" customHeight="true" outlineLevel="0" collapsed="false">
      <c r="A822" s="51"/>
      <c r="B822" s="51"/>
      <c r="C822" s="50"/>
      <c r="D822" s="69"/>
    </row>
    <row r="823" customFormat="false" ht="15.75" hidden="false" customHeight="true" outlineLevel="0" collapsed="false">
      <c r="A823" s="51"/>
      <c r="B823" s="51"/>
      <c r="C823" s="50"/>
      <c r="D823" s="69"/>
    </row>
    <row r="824" customFormat="false" ht="15.75" hidden="false" customHeight="true" outlineLevel="0" collapsed="false">
      <c r="A824" s="51"/>
      <c r="B824" s="51"/>
      <c r="C824" s="50"/>
      <c r="D824" s="69"/>
    </row>
    <row r="825" customFormat="false" ht="15.75" hidden="false" customHeight="true" outlineLevel="0" collapsed="false">
      <c r="A825" s="51"/>
      <c r="B825" s="51"/>
      <c r="C825" s="50"/>
      <c r="D825" s="69"/>
    </row>
    <row r="826" customFormat="false" ht="15.75" hidden="false" customHeight="true" outlineLevel="0" collapsed="false">
      <c r="A826" s="51"/>
      <c r="B826" s="51"/>
      <c r="C826" s="50"/>
      <c r="D826" s="69"/>
    </row>
    <row r="827" customFormat="false" ht="15.75" hidden="false" customHeight="true" outlineLevel="0" collapsed="false">
      <c r="A827" s="51"/>
      <c r="B827" s="51"/>
      <c r="C827" s="50"/>
      <c r="D827" s="69"/>
    </row>
    <row r="828" customFormat="false" ht="15.75" hidden="false" customHeight="true" outlineLevel="0" collapsed="false">
      <c r="A828" s="51"/>
      <c r="B828" s="51"/>
      <c r="C828" s="50"/>
      <c r="D828" s="69"/>
    </row>
    <row r="829" customFormat="false" ht="15.75" hidden="false" customHeight="true" outlineLevel="0" collapsed="false">
      <c r="A829" s="51"/>
      <c r="B829" s="51"/>
      <c r="C829" s="50"/>
      <c r="D829" s="69"/>
    </row>
    <row r="830" customFormat="false" ht="15.75" hidden="false" customHeight="true" outlineLevel="0" collapsed="false">
      <c r="A830" s="51"/>
      <c r="B830" s="51"/>
      <c r="C830" s="50"/>
      <c r="D830" s="69"/>
    </row>
    <row r="831" customFormat="false" ht="15.75" hidden="false" customHeight="true" outlineLevel="0" collapsed="false">
      <c r="A831" s="51"/>
      <c r="B831" s="51"/>
      <c r="C831" s="50"/>
      <c r="D831" s="69"/>
    </row>
    <row r="832" customFormat="false" ht="15.75" hidden="false" customHeight="true" outlineLevel="0" collapsed="false">
      <c r="A832" s="51"/>
      <c r="B832" s="51"/>
      <c r="C832" s="50"/>
      <c r="D832" s="69"/>
    </row>
    <row r="833" customFormat="false" ht="15.75" hidden="false" customHeight="true" outlineLevel="0" collapsed="false">
      <c r="A833" s="51"/>
      <c r="B833" s="51"/>
      <c r="C833" s="50"/>
      <c r="D833" s="69"/>
    </row>
    <row r="834" customFormat="false" ht="15.75" hidden="false" customHeight="true" outlineLevel="0" collapsed="false">
      <c r="A834" s="51"/>
      <c r="B834" s="51"/>
      <c r="C834" s="50"/>
      <c r="D834" s="69"/>
    </row>
    <row r="835" customFormat="false" ht="15.75" hidden="false" customHeight="true" outlineLevel="0" collapsed="false">
      <c r="A835" s="51"/>
      <c r="B835" s="51"/>
      <c r="C835" s="50"/>
      <c r="D835" s="69"/>
    </row>
    <row r="836" customFormat="false" ht="15.75" hidden="false" customHeight="true" outlineLevel="0" collapsed="false">
      <c r="A836" s="51"/>
      <c r="B836" s="51"/>
      <c r="C836" s="50"/>
      <c r="D836" s="69"/>
    </row>
    <row r="837" customFormat="false" ht="15.75" hidden="false" customHeight="true" outlineLevel="0" collapsed="false">
      <c r="A837" s="51"/>
      <c r="B837" s="51"/>
      <c r="C837" s="50"/>
      <c r="D837" s="69"/>
    </row>
    <row r="838" customFormat="false" ht="15.75" hidden="false" customHeight="true" outlineLevel="0" collapsed="false">
      <c r="A838" s="51"/>
      <c r="B838" s="51"/>
      <c r="C838" s="50"/>
      <c r="D838" s="69"/>
    </row>
    <row r="839" customFormat="false" ht="15.75" hidden="false" customHeight="true" outlineLevel="0" collapsed="false">
      <c r="A839" s="51"/>
      <c r="B839" s="51"/>
      <c r="C839" s="50"/>
      <c r="D839" s="69"/>
    </row>
    <row r="840" customFormat="false" ht="15.75" hidden="false" customHeight="true" outlineLevel="0" collapsed="false">
      <c r="A840" s="51"/>
      <c r="B840" s="51"/>
      <c r="C840" s="50"/>
      <c r="D840" s="69"/>
    </row>
    <row r="841" customFormat="false" ht="15.75" hidden="false" customHeight="true" outlineLevel="0" collapsed="false">
      <c r="A841" s="51"/>
      <c r="B841" s="51"/>
      <c r="C841" s="50"/>
      <c r="D841" s="69"/>
    </row>
    <row r="842" customFormat="false" ht="15.75" hidden="false" customHeight="true" outlineLevel="0" collapsed="false">
      <c r="A842" s="51"/>
      <c r="B842" s="51"/>
      <c r="C842" s="50"/>
      <c r="D842" s="69"/>
    </row>
    <row r="843" customFormat="false" ht="15.75" hidden="false" customHeight="true" outlineLevel="0" collapsed="false">
      <c r="A843" s="51"/>
      <c r="B843" s="51"/>
      <c r="C843" s="50"/>
      <c r="D843" s="69"/>
    </row>
    <row r="844" customFormat="false" ht="15.75" hidden="false" customHeight="true" outlineLevel="0" collapsed="false">
      <c r="A844" s="51"/>
      <c r="B844" s="51"/>
      <c r="C844" s="50"/>
      <c r="D844" s="69"/>
    </row>
    <row r="845" customFormat="false" ht="15.75" hidden="false" customHeight="true" outlineLevel="0" collapsed="false">
      <c r="A845" s="51"/>
      <c r="B845" s="51"/>
      <c r="C845" s="50"/>
      <c r="D845" s="69"/>
    </row>
    <row r="846" customFormat="false" ht="15.75" hidden="false" customHeight="true" outlineLevel="0" collapsed="false">
      <c r="A846" s="51"/>
      <c r="B846" s="51"/>
      <c r="C846" s="50"/>
      <c r="D846" s="69"/>
    </row>
    <row r="847" customFormat="false" ht="15.75" hidden="false" customHeight="true" outlineLevel="0" collapsed="false">
      <c r="A847" s="51"/>
      <c r="B847" s="51"/>
      <c r="C847" s="50"/>
      <c r="D847" s="69"/>
    </row>
    <row r="848" customFormat="false" ht="15.75" hidden="false" customHeight="true" outlineLevel="0" collapsed="false">
      <c r="A848" s="51"/>
      <c r="B848" s="51"/>
      <c r="C848" s="50"/>
      <c r="D848" s="69"/>
    </row>
    <row r="849" customFormat="false" ht="15.75" hidden="false" customHeight="true" outlineLevel="0" collapsed="false">
      <c r="A849" s="51"/>
      <c r="B849" s="51"/>
      <c r="C849" s="50"/>
      <c r="D849" s="69"/>
    </row>
    <row r="850" customFormat="false" ht="15.75" hidden="false" customHeight="true" outlineLevel="0" collapsed="false">
      <c r="A850" s="51"/>
      <c r="B850" s="51"/>
      <c r="C850" s="50"/>
      <c r="D850" s="69"/>
    </row>
    <row r="851" customFormat="false" ht="15.75" hidden="false" customHeight="true" outlineLevel="0" collapsed="false">
      <c r="A851" s="51"/>
      <c r="B851" s="51"/>
      <c r="C851" s="50"/>
      <c r="D851" s="69"/>
    </row>
    <row r="852" customFormat="false" ht="15.75" hidden="false" customHeight="true" outlineLevel="0" collapsed="false">
      <c r="A852" s="51"/>
      <c r="B852" s="51"/>
      <c r="C852" s="50"/>
      <c r="D852" s="69"/>
    </row>
    <row r="853" customFormat="false" ht="15.75" hidden="false" customHeight="true" outlineLevel="0" collapsed="false">
      <c r="A853" s="51"/>
      <c r="B853" s="51"/>
      <c r="C853" s="50"/>
      <c r="D853" s="69"/>
    </row>
    <row r="854" customFormat="false" ht="15.75" hidden="false" customHeight="true" outlineLevel="0" collapsed="false">
      <c r="A854" s="51"/>
      <c r="B854" s="51"/>
      <c r="C854" s="50"/>
      <c r="D854" s="69"/>
    </row>
    <row r="855" customFormat="false" ht="15.75" hidden="false" customHeight="true" outlineLevel="0" collapsed="false">
      <c r="A855" s="51"/>
      <c r="B855" s="51"/>
      <c r="C855" s="50"/>
      <c r="D855" s="69"/>
    </row>
    <row r="856" customFormat="false" ht="15.75" hidden="false" customHeight="true" outlineLevel="0" collapsed="false">
      <c r="A856" s="51"/>
      <c r="B856" s="51"/>
      <c r="C856" s="50"/>
      <c r="D856" s="69"/>
    </row>
    <row r="857" customFormat="false" ht="15.75" hidden="false" customHeight="true" outlineLevel="0" collapsed="false">
      <c r="A857" s="51"/>
      <c r="B857" s="51"/>
      <c r="C857" s="50"/>
      <c r="D857" s="69"/>
    </row>
    <row r="858" customFormat="false" ht="15.75" hidden="false" customHeight="true" outlineLevel="0" collapsed="false">
      <c r="A858" s="51"/>
      <c r="B858" s="51"/>
      <c r="C858" s="50"/>
      <c r="D858" s="69"/>
    </row>
    <row r="859" customFormat="false" ht="15.75" hidden="false" customHeight="true" outlineLevel="0" collapsed="false">
      <c r="A859" s="51"/>
      <c r="B859" s="51"/>
      <c r="C859" s="50"/>
      <c r="D859" s="69"/>
    </row>
    <row r="860" customFormat="false" ht="15.75" hidden="false" customHeight="true" outlineLevel="0" collapsed="false">
      <c r="A860" s="51"/>
      <c r="B860" s="51"/>
      <c r="C860" s="50"/>
      <c r="D860" s="69"/>
    </row>
    <row r="861" customFormat="false" ht="15.75" hidden="false" customHeight="true" outlineLevel="0" collapsed="false">
      <c r="A861" s="51"/>
      <c r="B861" s="51"/>
      <c r="C861" s="50"/>
      <c r="D861" s="69"/>
    </row>
    <row r="862" customFormat="false" ht="15.75" hidden="false" customHeight="true" outlineLevel="0" collapsed="false">
      <c r="A862" s="51"/>
      <c r="B862" s="51"/>
      <c r="C862" s="50"/>
      <c r="D862" s="69"/>
    </row>
    <row r="863" customFormat="false" ht="15.75" hidden="false" customHeight="true" outlineLevel="0" collapsed="false">
      <c r="A863" s="51"/>
      <c r="B863" s="51"/>
      <c r="C863" s="50"/>
      <c r="D863" s="69"/>
    </row>
    <row r="864" customFormat="false" ht="15.75" hidden="false" customHeight="true" outlineLevel="0" collapsed="false">
      <c r="A864" s="51"/>
      <c r="B864" s="51"/>
      <c r="C864" s="50"/>
      <c r="D864" s="69"/>
    </row>
    <row r="865" customFormat="false" ht="15.75" hidden="false" customHeight="true" outlineLevel="0" collapsed="false">
      <c r="A865" s="51"/>
      <c r="B865" s="51"/>
      <c r="C865" s="50"/>
      <c r="D865" s="69"/>
    </row>
    <row r="866" customFormat="false" ht="15.75" hidden="false" customHeight="true" outlineLevel="0" collapsed="false">
      <c r="A866" s="51"/>
      <c r="B866" s="51"/>
      <c r="C866" s="50"/>
      <c r="D866" s="69"/>
    </row>
    <row r="867" customFormat="false" ht="15.75" hidden="false" customHeight="true" outlineLevel="0" collapsed="false">
      <c r="A867" s="51"/>
      <c r="B867" s="51"/>
      <c r="C867" s="50"/>
      <c r="D867" s="69"/>
    </row>
    <row r="868" customFormat="false" ht="15.75" hidden="false" customHeight="true" outlineLevel="0" collapsed="false">
      <c r="A868" s="51"/>
      <c r="B868" s="51"/>
      <c r="C868" s="50"/>
      <c r="D868" s="69"/>
    </row>
    <row r="869" customFormat="false" ht="15.75" hidden="false" customHeight="true" outlineLevel="0" collapsed="false">
      <c r="A869" s="51"/>
      <c r="B869" s="51"/>
      <c r="C869" s="50"/>
      <c r="D869" s="69"/>
    </row>
    <row r="870" customFormat="false" ht="15.75" hidden="false" customHeight="true" outlineLevel="0" collapsed="false">
      <c r="A870" s="51"/>
      <c r="B870" s="51"/>
      <c r="C870" s="50"/>
      <c r="D870" s="69"/>
    </row>
    <row r="871" customFormat="false" ht="15.75" hidden="false" customHeight="true" outlineLevel="0" collapsed="false">
      <c r="A871" s="51"/>
      <c r="B871" s="51"/>
      <c r="C871" s="50"/>
      <c r="D871" s="69"/>
    </row>
    <row r="872" customFormat="false" ht="15.75" hidden="false" customHeight="true" outlineLevel="0" collapsed="false">
      <c r="A872" s="51"/>
      <c r="B872" s="51"/>
      <c r="C872" s="50"/>
      <c r="D872" s="69"/>
    </row>
    <row r="873" customFormat="false" ht="15.75" hidden="false" customHeight="true" outlineLevel="0" collapsed="false">
      <c r="A873" s="51"/>
      <c r="B873" s="51"/>
      <c r="C873" s="50"/>
      <c r="D873" s="69"/>
    </row>
    <row r="874" customFormat="false" ht="15.75" hidden="false" customHeight="true" outlineLevel="0" collapsed="false">
      <c r="A874" s="51"/>
      <c r="B874" s="51"/>
      <c r="C874" s="50"/>
      <c r="D874" s="69"/>
    </row>
    <row r="875" customFormat="false" ht="15.75" hidden="false" customHeight="true" outlineLevel="0" collapsed="false">
      <c r="A875" s="51"/>
      <c r="B875" s="51"/>
      <c r="C875" s="50"/>
      <c r="D875" s="69"/>
    </row>
    <row r="876" customFormat="false" ht="15.75" hidden="false" customHeight="true" outlineLevel="0" collapsed="false">
      <c r="A876" s="51"/>
      <c r="B876" s="51"/>
      <c r="C876" s="50"/>
      <c r="D876" s="69"/>
    </row>
    <row r="877" customFormat="false" ht="15.75" hidden="false" customHeight="true" outlineLevel="0" collapsed="false">
      <c r="A877" s="51"/>
      <c r="B877" s="51"/>
      <c r="C877" s="50"/>
      <c r="D877" s="69"/>
    </row>
    <row r="878" customFormat="false" ht="15.75" hidden="false" customHeight="true" outlineLevel="0" collapsed="false">
      <c r="A878" s="51"/>
      <c r="B878" s="51"/>
      <c r="C878" s="50"/>
      <c r="D878" s="69"/>
    </row>
    <row r="879" customFormat="false" ht="15.75" hidden="false" customHeight="true" outlineLevel="0" collapsed="false">
      <c r="A879" s="51"/>
      <c r="B879" s="51"/>
      <c r="C879" s="50"/>
      <c r="D879" s="69"/>
    </row>
    <row r="880" customFormat="false" ht="15.75" hidden="false" customHeight="true" outlineLevel="0" collapsed="false">
      <c r="A880" s="51"/>
      <c r="B880" s="51"/>
      <c r="C880" s="50"/>
      <c r="D880" s="69"/>
    </row>
    <row r="881" customFormat="false" ht="15.75" hidden="false" customHeight="true" outlineLevel="0" collapsed="false">
      <c r="A881" s="51"/>
      <c r="B881" s="51"/>
      <c r="C881" s="50"/>
      <c r="D881" s="69"/>
    </row>
    <row r="882" customFormat="false" ht="15.75" hidden="false" customHeight="true" outlineLevel="0" collapsed="false">
      <c r="A882" s="51"/>
      <c r="B882" s="51"/>
      <c r="C882" s="50"/>
      <c r="D882" s="69"/>
    </row>
    <row r="883" customFormat="false" ht="15.75" hidden="false" customHeight="true" outlineLevel="0" collapsed="false">
      <c r="A883" s="51"/>
      <c r="B883" s="51"/>
      <c r="C883" s="50"/>
      <c r="D883" s="69"/>
    </row>
    <row r="884" customFormat="false" ht="15.75" hidden="false" customHeight="true" outlineLevel="0" collapsed="false">
      <c r="A884" s="51"/>
      <c r="B884" s="51"/>
      <c r="C884" s="50"/>
      <c r="D884" s="69"/>
    </row>
    <row r="885" customFormat="false" ht="15.75" hidden="false" customHeight="true" outlineLevel="0" collapsed="false">
      <c r="A885" s="51"/>
      <c r="B885" s="51"/>
      <c r="C885" s="50"/>
      <c r="D885" s="69"/>
    </row>
    <row r="886" customFormat="false" ht="15.75" hidden="false" customHeight="true" outlineLevel="0" collapsed="false">
      <c r="A886" s="51"/>
      <c r="B886" s="51"/>
      <c r="C886" s="50"/>
      <c r="D886" s="69"/>
    </row>
    <row r="887" customFormat="false" ht="15.75" hidden="false" customHeight="true" outlineLevel="0" collapsed="false">
      <c r="A887" s="51"/>
      <c r="B887" s="51"/>
      <c r="C887" s="50"/>
      <c r="D887" s="69"/>
    </row>
    <row r="888" customFormat="false" ht="15.75" hidden="false" customHeight="true" outlineLevel="0" collapsed="false">
      <c r="A888" s="51"/>
      <c r="B888" s="51"/>
      <c r="C888" s="50"/>
      <c r="D888" s="69"/>
    </row>
    <row r="889" customFormat="false" ht="15.75" hidden="false" customHeight="true" outlineLevel="0" collapsed="false">
      <c r="A889" s="51"/>
      <c r="B889" s="51"/>
      <c r="C889" s="50"/>
      <c r="D889" s="69"/>
    </row>
    <row r="890" customFormat="false" ht="15.75" hidden="false" customHeight="true" outlineLevel="0" collapsed="false">
      <c r="A890" s="51"/>
      <c r="B890" s="51"/>
      <c r="C890" s="50"/>
      <c r="D890" s="69"/>
    </row>
    <row r="891" customFormat="false" ht="15.75" hidden="false" customHeight="true" outlineLevel="0" collapsed="false">
      <c r="A891" s="51"/>
      <c r="B891" s="51"/>
      <c r="C891" s="50"/>
      <c r="D891" s="69"/>
    </row>
    <row r="892" customFormat="false" ht="15.75" hidden="false" customHeight="true" outlineLevel="0" collapsed="false">
      <c r="A892" s="51"/>
      <c r="B892" s="51"/>
      <c r="C892" s="50"/>
      <c r="D892" s="69"/>
    </row>
    <row r="893" customFormat="false" ht="15.75" hidden="false" customHeight="true" outlineLevel="0" collapsed="false">
      <c r="A893" s="51"/>
      <c r="B893" s="51"/>
      <c r="C893" s="50"/>
      <c r="D893" s="69"/>
    </row>
    <row r="894" customFormat="false" ht="15.75" hidden="false" customHeight="true" outlineLevel="0" collapsed="false">
      <c r="A894" s="51"/>
      <c r="B894" s="51"/>
      <c r="C894" s="50"/>
      <c r="D894" s="69"/>
    </row>
    <row r="895" customFormat="false" ht="15.75" hidden="false" customHeight="true" outlineLevel="0" collapsed="false">
      <c r="A895" s="51"/>
      <c r="B895" s="51"/>
      <c r="C895" s="50"/>
      <c r="D895" s="69"/>
    </row>
    <row r="896" customFormat="false" ht="15.75" hidden="false" customHeight="true" outlineLevel="0" collapsed="false">
      <c r="A896" s="51"/>
      <c r="B896" s="51"/>
      <c r="C896" s="50"/>
      <c r="D896" s="69"/>
    </row>
    <row r="897" customFormat="false" ht="15.75" hidden="false" customHeight="true" outlineLevel="0" collapsed="false">
      <c r="A897" s="51"/>
      <c r="B897" s="51"/>
      <c r="C897" s="50"/>
      <c r="D897" s="69"/>
    </row>
    <row r="898" customFormat="false" ht="15.75" hidden="false" customHeight="true" outlineLevel="0" collapsed="false">
      <c r="A898" s="51"/>
      <c r="B898" s="51"/>
      <c r="C898" s="50"/>
      <c r="D898" s="69"/>
    </row>
    <row r="899" customFormat="false" ht="15.75" hidden="false" customHeight="true" outlineLevel="0" collapsed="false">
      <c r="A899" s="51"/>
      <c r="B899" s="51"/>
      <c r="C899" s="50"/>
      <c r="D899" s="69"/>
    </row>
    <row r="900" customFormat="false" ht="15.75" hidden="false" customHeight="true" outlineLevel="0" collapsed="false">
      <c r="A900" s="51"/>
      <c r="B900" s="51"/>
      <c r="C900" s="50"/>
      <c r="D900" s="69"/>
    </row>
    <row r="901" customFormat="false" ht="15.75" hidden="false" customHeight="true" outlineLevel="0" collapsed="false">
      <c r="A901" s="51"/>
      <c r="B901" s="51"/>
      <c r="C901" s="50"/>
      <c r="D901" s="69"/>
    </row>
    <row r="902" customFormat="false" ht="15.75" hidden="false" customHeight="true" outlineLevel="0" collapsed="false">
      <c r="A902" s="51"/>
      <c r="B902" s="51"/>
      <c r="C902" s="50"/>
      <c r="D902" s="69"/>
    </row>
    <row r="903" customFormat="false" ht="15.75" hidden="false" customHeight="true" outlineLevel="0" collapsed="false">
      <c r="A903" s="51"/>
      <c r="B903" s="51"/>
      <c r="C903" s="50"/>
      <c r="D903" s="69"/>
    </row>
    <row r="904" customFormat="false" ht="15.75" hidden="false" customHeight="true" outlineLevel="0" collapsed="false">
      <c r="A904" s="51"/>
      <c r="B904" s="51"/>
      <c r="C904" s="50"/>
      <c r="D904" s="69"/>
    </row>
    <row r="905" customFormat="false" ht="15.75" hidden="false" customHeight="true" outlineLevel="0" collapsed="false">
      <c r="A905" s="51"/>
      <c r="B905" s="51"/>
      <c r="C905" s="50"/>
      <c r="D905" s="69"/>
    </row>
    <row r="906" customFormat="false" ht="15.75" hidden="false" customHeight="true" outlineLevel="0" collapsed="false">
      <c r="A906" s="51"/>
      <c r="B906" s="51"/>
      <c r="C906" s="50"/>
      <c r="D906" s="69"/>
    </row>
    <row r="907" customFormat="false" ht="15.75" hidden="false" customHeight="true" outlineLevel="0" collapsed="false">
      <c r="A907" s="51"/>
      <c r="B907" s="51"/>
      <c r="C907" s="50"/>
      <c r="D907" s="69"/>
    </row>
    <row r="908" customFormat="false" ht="15.75" hidden="false" customHeight="true" outlineLevel="0" collapsed="false">
      <c r="A908" s="51"/>
      <c r="B908" s="51"/>
      <c r="C908" s="50"/>
      <c r="D908" s="69"/>
    </row>
    <row r="909" customFormat="false" ht="15.75" hidden="false" customHeight="true" outlineLevel="0" collapsed="false">
      <c r="A909" s="51"/>
      <c r="B909" s="51"/>
      <c r="C909" s="50"/>
      <c r="D909" s="69"/>
    </row>
    <row r="910" customFormat="false" ht="15.75" hidden="false" customHeight="true" outlineLevel="0" collapsed="false">
      <c r="A910" s="51"/>
      <c r="B910" s="51"/>
      <c r="C910" s="50"/>
      <c r="D910" s="69"/>
    </row>
    <row r="911" customFormat="false" ht="15.75" hidden="false" customHeight="true" outlineLevel="0" collapsed="false">
      <c r="A911" s="51"/>
      <c r="B911" s="51"/>
      <c r="C911" s="50"/>
      <c r="D911" s="69"/>
    </row>
    <row r="912" customFormat="false" ht="15.75" hidden="false" customHeight="true" outlineLevel="0" collapsed="false">
      <c r="A912" s="51"/>
      <c r="B912" s="51"/>
      <c r="C912" s="50"/>
      <c r="D912" s="69"/>
    </row>
    <row r="913" customFormat="false" ht="15.75" hidden="false" customHeight="true" outlineLevel="0" collapsed="false">
      <c r="A913" s="51"/>
      <c r="B913" s="51"/>
      <c r="C913" s="50"/>
      <c r="D913" s="69"/>
    </row>
    <row r="914" customFormat="false" ht="15.75" hidden="false" customHeight="true" outlineLevel="0" collapsed="false">
      <c r="A914" s="51"/>
      <c r="B914" s="51"/>
      <c r="C914" s="50"/>
      <c r="D914" s="69"/>
    </row>
    <row r="915" customFormat="false" ht="15.75" hidden="false" customHeight="true" outlineLevel="0" collapsed="false">
      <c r="A915" s="51"/>
      <c r="B915" s="51"/>
      <c r="C915" s="50"/>
      <c r="D915" s="69"/>
    </row>
    <row r="916" customFormat="false" ht="15.75" hidden="false" customHeight="true" outlineLevel="0" collapsed="false">
      <c r="A916" s="51"/>
      <c r="B916" s="51"/>
      <c r="C916" s="50"/>
      <c r="D916" s="69"/>
    </row>
    <row r="917" customFormat="false" ht="15.75" hidden="false" customHeight="true" outlineLevel="0" collapsed="false">
      <c r="A917" s="51"/>
      <c r="B917" s="51"/>
      <c r="C917" s="50"/>
      <c r="D917" s="69"/>
    </row>
    <row r="918" customFormat="false" ht="15.75" hidden="false" customHeight="true" outlineLevel="0" collapsed="false">
      <c r="A918" s="51"/>
      <c r="B918" s="51"/>
      <c r="C918" s="50"/>
      <c r="D918" s="69"/>
    </row>
    <row r="919" customFormat="false" ht="15.75" hidden="false" customHeight="true" outlineLevel="0" collapsed="false">
      <c r="A919" s="51"/>
      <c r="B919" s="51"/>
      <c r="C919" s="50"/>
      <c r="D919" s="69"/>
    </row>
    <row r="920" customFormat="false" ht="15.75" hidden="false" customHeight="true" outlineLevel="0" collapsed="false">
      <c r="A920" s="51"/>
      <c r="B920" s="51"/>
      <c r="C920" s="50"/>
      <c r="D920" s="69"/>
    </row>
    <row r="921" customFormat="false" ht="15.75" hidden="false" customHeight="true" outlineLevel="0" collapsed="false">
      <c r="A921" s="51"/>
      <c r="B921" s="51"/>
      <c r="C921" s="50"/>
      <c r="D921" s="69"/>
    </row>
    <row r="922" customFormat="false" ht="15.75" hidden="false" customHeight="true" outlineLevel="0" collapsed="false">
      <c r="A922" s="51"/>
      <c r="B922" s="51"/>
      <c r="C922" s="50"/>
      <c r="D922" s="69"/>
    </row>
    <row r="923" customFormat="false" ht="15.75" hidden="false" customHeight="true" outlineLevel="0" collapsed="false">
      <c r="A923" s="51"/>
      <c r="B923" s="51"/>
      <c r="C923" s="50"/>
      <c r="D923" s="69"/>
    </row>
    <row r="924" customFormat="false" ht="15.75" hidden="false" customHeight="true" outlineLevel="0" collapsed="false">
      <c r="A924" s="51"/>
      <c r="B924" s="51"/>
      <c r="C924" s="50"/>
      <c r="D924" s="69"/>
    </row>
    <row r="925" customFormat="false" ht="15.75" hidden="false" customHeight="true" outlineLevel="0" collapsed="false">
      <c r="A925" s="51"/>
      <c r="B925" s="51"/>
      <c r="C925" s="50"/>
      <c r="D925" s="69"/>
    </row>
    <row r="926" customFormat="false" ht="15.75" hidden="false" customHeight="true" outlineLevel="0" collapsed="false">
      <c r="A926" s="51"/>
      <c r="B926" s="51"/>
      <c r="C926" s="50"/>
      <c r="D926" s="69"/>
    </row>
    <row r="927" customFormat="false" ht="15.75" hidden="false" customHeight="true" outlineLevel="0" collapsed="false">
      <c r="A927" s="51"/>
      <c r="B927" s="51"/>
      <c r="C927" s="50"/>
      <c r="D927" s="69"/>
    </row>
    <row r="928" customFormat="false" ht="15.75" hidden="false" customHeight="true" outlineLevel="0" collapsed="false">
      <c r="A928" s="51"/>
      <c r="B928" s="51"/>
      <c r="C928" s="50"/>
      <c r="D928" s="69"/>
    </row>
    <row r="929" customFormat="false" ht="15.75" hidden="false" customHeight="true" outlineLevel="0" collapsed="false">
      <c r="A929" s="51"/>
      <c r="B929" s="51"/>
      <c r="C929" s="50"/>
      <c r="D929" s="69"/>
    </row>
    <row r="930" customFormat="false" ht="15.75" hidden="false" customHeight="true" outlineLevel="0" collapsed="false">
      <c r="A930" s="51"/>
      <c r="B930" s="51"/>
      <c r="C930" s="50"/>
      <c r="D930" s="69"/>
    </row>
    <row r="931" customFormat="false" ht="15.75" hidden="false" customHeight="true" outlineLevel="0" collapsed="false">
      <c r="A931" s="51"/>
      <c r="B931" s="51"/>
      <c r="C931" s="50"/>
      <c r="D931" s="69"/>
    </row>
    <row r="932" customFormat="false" ht="15.75" hidden="false" customHeight="true" outlineLevel="0" collapsed="false">
      <c r="A932" s="51"/>
      <c r="B932" s="51"/>
      <c r="C932" s="50"/>
      <c r="D932" s="69"/>
    </row>
    <row r="933" customFormat="false" ht="15.75" hidden="false" customHeight="true" outlineLevel="0" collapsed="false">
      <c r="A933" s="51"/>
      <c r="B933" s="51"/>
      <c r="C933" s="50"/>
      <c r="D933" s="69"/>
    </row>
    <row r="934" customFormat="false" ht="15.75" hidden="false" customHeight="true" outlineLevel="0" collapsed="false">
      <c r="A934" s="51"/>
      <c r="B934" s="51"/>
      <c r="C934" s="50"/>
      <c r="D934" s="69"/>
    </row>
    <row r="935" customFormat="false" ht="15.75" hidden="false" customHeight="true" outlineLevel="0" collapsed="false">
      <c r="A935" s="51"/>
      <c r="B935" s="51"/>
      <c r="C935" s="50"/>
      <c r="D935" s="69"/>
    </row>
    <row r="936" customFormat="false" ht="15.75" hidden="false" customHeight="true" outlineLevel="0" collapsed="false">
      <c r="A936" s="51"/>
      <c r="B936" s="51"/>
      <c r="C936" s="50"/>
      <c r="D936" s="69"/>
    </row>
    <row r="937" customFormat="false" ht="15.75" hidden="false" customHeight="true" outlineLevel="0" collapsed="false">
      <c r="A937" s="51"/>
      <c r="B937" s="51"/>
      <c r="C937" s="50"/>
      <c r="D937" s="69"/>
    </row>
    <row r="938" customFormat="false" ht="15.75" hidden="false" customHeight="true" outlineLevel="0" collapsed="false">
      <c r="A938" s="51"/>
      <c r="B938" s="51"/>
      <c r="C938" s="50"/>
      <c r="D938" s="69"/>
    </row>
    <row r="939" customFormat="false" ht="15.75" hidden="false" customHeight="true" outlineLevel="0" collapsed="false">
      <c r="A939" s="51"/>
      <c r="B939" s="51"/>
      <c r="C939" s="50"/>
      <c r="D939" s="69"/>
    </row>
    <row r="940" customFormat="false" ht="15.75" hidden="false" customHeight="true" outlineLevel="0" collapsed="false">
      <c r="A940" s="51"/>
      <c r="B940" s="51"/>
      <c r="C940" s="50"/>
      <c r="D940" s="69"/>
    </row>
    <row r="941" customFormat="false" ht="15.75" hidden="false" customHeight="true" outlineLevel="0" collapsed="false">
      <c r="A941" s="51"/>
      <c r="B941" s="51"/>
      <c r="C941" s="50"/>
      <c r="D941" s="69"/>
    </row>
    <row r="942" customFormat="false" ht="15.75" hidden="false" customHeight="true" outlineLevel="0" collapsed="false">
      <c r="A942" s="51"/>
      <c r="B942" s="51"/>
      <c r="C942" s="50"/>
      <c r="D942" s="69"/>
    </row>
    <row r="943" customFormat="false" ht="15.75" hidden="false" customHeight="true" outlineLevel="0" collapsed="false">
      <c r="A943" s="51"/>
      <c r="B943" s="51"/>
      <c r="C943" s="50"/>
      <c r="D943" s="69"/>
    </row>
    <row r="944" customFormat="false" ht="15.75" hidden="false" customHeight="true" outlineLevel="0" collapsed="false">
      <c r="A944" s="51"/>
      <c r="B944" s="51"/>
      <c r="C944" s="50"/>
      <c r="D944" s="69"/>
    </row>
    <row r="945" customFormat="false" ht="15.75" hidden="false" customHeight="true" outlineLevel="0" collapsed="false">
      <c r="A945" s="51"/>
      <c r="B945" s="51"/>
      <c r="C945" s="50"/>
      <c r="D945" s="69"/>
    </row>
    <row r="946" customFormat="false" ht="15.75" hidden="false" customHeight="true" outlineLevel="0" collapsed="false">
      <c r="A946" s="51"/>
      <c r="B946" s="51"/>
      <c r="C946" s="50"/>
      <c r="D946" s="69"/>
    </row>
    <row r="947" customFormat="false" ht="15.75" hidden="false" customHeight="true" outlineLevel="0" collapsed="false">
      <c r="A947" s="51"/>
      <c r="B947" s="51"/>
      <c r="C947" s="50"/>
      <c r="D947" s="69"/>
    </row>
    <row r="948" customFormat="false" ht="15.75" hidden="false" customHeight="true" outlineLevel="0" collapsed="false">
      <c r="A948" s="51"/>
      <c r="B948" s="51"/>
      <c r="C948" s="50"/>
      <c r="D948" s="69"/>
    </row>
    <row r="949" customFormat="false" ht="15.75" hidden="false" customHeight="true" outlineLevel="0" collapsed="false">
      <c r="A949" s="51"/>
      <c r="B949" s="51"/>
      <c r="C949" s="50"/>
      <c r="D949" s="69"/>
    </row>
    <row r="950" customFormat="false" ht="15.75" hidden="false" customHeight="true" outlineLevel="0" collapsed="false">
      <c r="A950" s="51"/>
      <c r="B950" s="51"/>
      <c r="C950" s="50"/>
      <c r="D950" s="69"/>
    </row>
    <row r="951" customFormat="false" ht="15.75" hidden="false" customHeight="true" outlineLevel="0" collapsed="false">
      <c r="A951" s="51"/>
      <c r="B951" s="51"/>
      <c r="C951" s="50"/>
      <c r="D951" s="69"/>
    </row>
    <row r="952" customFormat="false" ht="15.75" hidden="false" customHeight="true" outlineLevel="0" collapsed="false">
      <c r="A952" s="51"/>
      <c r="B952" s="51"/>
      <c r="C952" s="50"/>
      <c r="D952" s="69"/>
    </row>
    <row r="953" customFormat="false" ht="15.75" hidden="false" customHeight="true" outlineLevel="0" collapsed="false">
      <c r="A953" s="51"/>
      <c r="B953" s="51"/>
      <c r="C953" s="50"/>
      <c r="D953" s="69"/>
    </row>
    <row r="954" customFormat="false" ht="15.75" hidden="false" customHeight="true" outlineLevel="0" collapsed="false">
      <c r="A954" s="51"/>
      <c r="B954" s="51"/>
      <c r="C954" s="50"/>
      <c r="D954" s="69"/>
    </row>
    <row r="955" customFormat="false" ht="15.75" hidden="false" customHeight="true" outlineLevel="0" collapsed="false">
      <c r="A955" s="51"/>
      <c r="B955" s="51"/>
      <c r="C955" s="50"/>
      <c r="D955" s="69"/>
    </row>
    <row r="956" customFormat="false" ht="15.75" hidden="false" customHeight="true" outlineLevel="0" collapsed="false">
      <c r="A956" s="51"/>
      <c r="B956" s="51"/>
      <c r="C956" s="50"/>
      <c r="D956" s="69"/>
    </row>
    <row r="957" customFormat="false" ht="15.75" hidden="false" customHeight="true" outlineLevel="0" collapsed="false">
      <c r="A957" s="51"/>
      <c r="B957" s="51"/>
      <c r="C957" s="50"/>
      <c r="D957" s="69"/>
    </row>
    <row r="958" customFormat="false" ht="15.75" hidden="false" customHeight="true" outlineLevel="0" collapsed="false">
      <c r="A958" s="51"/>
      <c r="B958" s="51"/>
      <c r="C958" s="50"/>
      <c r="D958" s="69"/>
    </row>
    <row r="959" customFormat="false" ht="15.75" hidden="false" customHeight="true" outlineLevel="0" collapsed="false">
      <c r="A959" s="51"/>
      <c r="B959" s="51"/>
      <c r="C959" s="50"/>
      <c r="D959" s="69"/>
    </row>
    <row r="960" customFormat="false" ht="15.75" hidden="false" customHeight="true" outlineLevel="0" collapsed="false">
      <c r="A960" s="51"/>
      <c r="B960" s="51"/>
      <c r="C960" s="50"/>
      <c r="D960" s="69"/>
    </row>
    <row r="961" customFormat="false" ht="15.75" hidden="false" customHeight="true" outlineLevel="0" collapsed="false">
      <c r="A961" s="51"/>
      <c r="B961" s="51"/>
      <c r="C961" s="50"/>
      <c r="D961" s="69"/>
    </row>
    <row r="962" customFormat="false" ht="15.75" hidden="false" customHeight="true" outlineLevel="0" collapsed="false">
      <c r="A962" s="51"/>
      <c r="B962" s="51"/>
      <c r="C962" s="50"/>
      <c r="D962" s="69"/>
    </row>
    <row r="963" customFormat="false" ht="15.75" hidden="false" customHeight="true" outlineLevel="0" collapsed="false">
      <c r="A963" s="51"/>
      <c r="B963" s="51"/>
      <c r="C963" s="50"/>
      <c r="D963" s="69"/>
    </row>
    <row r="964" customFormat="false" ht="15.75" hidden="false" customHeight="true" outlineLevel="0" collapsed="false">
      <c r="A964" s="51"/>
      <c r="B964" s="51"/>
      <c r="C964" s="50"/>
      <c r="D964" s="69"/>
    </row>
    <row r="965" customFormat="false" ht="15.75" hidden="false" customHeight="true" outlineLevel="0" collapsed="false">
      <c r="A965" s="51"/>
      <c r="B965" s="51"/>
      <c r="C965" s="50"/>
      <c r="D965" s="69"/>
    </row>
    <row r="966" customFormat="false" ht="15.75" hidden="false" customHeight="true" outlineLevel="0" collapsed="false">
      <c r="A966" s="51"/>
      <c r="B966" s="51"/>
      <c r="C966" s="50"/>
      <c r="D966" s="69"/>
    </row>
    <row r="967" customFormat="false" ht="15.75" hidden="false" customHeight="true" outlineLevel="0" collapsed="false">
      <c r="A967" s="51"/>
      <c r="B967" s="51"/>
      <c r="C967" s="50"/>
      <c r="D967" s="69"/>
    </row>
    <row r="968" customFormat="false" ht="15.75" hidden="false" customHeight="true" outlineLevel="0" collapsed="false">
      <c r="A968" s="51"/>
      <c r="B968" s="51"/>
      <c r="C968" s="50"/>
      <c r="D968" s="69"/>
    </row>
    <row r="969" customFormat="false" ht="15.75" hidden="false" customHeight="true" outlineLevel="0" collapsed="false">
      <c r="A969" s="51"/>
      <c r="B969" s="51"/>
      <c r="C969" s="50"/>
      <c r="D969" s="69"/>
    </row>
    <row r="970" customFormat="false" ht="15.75" hidden="false" customHeight="true" outlineLevel="0" collapsed="false">
      <c r="A970" s="51"/>
      <c r="B970" s="51"/>
      <c r="C970" s="50"/>
      <c r="D970" s="69"/>
    </row>
    <row r="971" customFormat="false" ht="15.75" hidden="false" customHeight="true" outlineLevel="0" collapsed="false">
      <c r="A971" s="51"/>
      <c r="B971" s="51"/>
      <c r="C971" s="50"/>
      <c r="D971" s="69"/>
    </row>
    <row r="972" customFormat="false" ht="15.75" hidden="false" customHeight="true" outlineLevel="0" collapsed="false">
      <c r="A972" s="51"/>
      <c r="B972" s="51"/>
      <c r="C972" s="50"/>
      <c r="D972" s="69"/>
    </row>
    <row r="973" customFormat="false" ht="15.75" hidden="false" customHeight="true" outlineLevel="0" collapsed="false">
      <c r="A973" s="51"/>
      <c r="B973" s="51"/>
      <c r="C973" s="50"/>
      <c r="D973" s="69"/>
    </row>
    <row r="974" customFormat="false" ht="15.75" hidden="false" customHeight="true" outlineLevel="0" collapsed="false">
      <c r="A974" s="51"/>
      <c r="B974" s="51"/>
      <c r="C974" s="50"/>
      <c r="D974" s="69"/>
    </row>
    <row r="975" customFormat="false" ht="15.75" hidden="false" customHeight="true" outlineLevel="0" collapsed="false">
      <c r="A975" s="51"/>
      <c r="B975" s="51"/>
      <c r="C975" s="50"/>
      <c r="D975" s="69"/>
    </row>
    <row r="976" customFormat="false" ht="15.75" hidden="false" customHeight="true" outlineLevel="0" collapsed="false">
      <c r="A976" s="51"/>
      <c r="B976" s="51"/>
      <c r="C976" s="50"/>
      <c r="D976" s="69"/>
    </row>
    <row r="977" customFormat="false" ht="15.75" hidden="false" customHeight="true" outlineLevel="0" collapsed="false">
      <c r="A977" s="51"/>
      <c r="B977" s="51"/>
      <c r="C977" s="50"/>
      <c r="D977" s="69"/>
    </row>
    <row r="978" customFormat="false" ht="15.75" hidden="false" customHeight="true" outlineLevel="0" collapsed="false">
      <c r="A978" s="51"/>
      <c r="B978" s="51"/>
      <c r="C978" s="50"/>
      <c r="D978" s="69"/>
    </row>
    <row r="979" customFormat="false" ht="15.75" hidden="false" customHeight="true" outlineLevel="0" collapsed="false">
      <c r="A979" s="51"/>
      <c r="B979" s="51"/>
      <c r="C979" s="50"/>
      <c r="D979" s="69"/>
    </row>
    <row r="980" customFormat="false" ht="15.75" hidden="false" customHeight="true" outlineLevel="0" collapsed="false">
      <c r="A980" s="51"/>
      <c r="B980" s="51"/>
      <c r="C980" s="50"/>
      <c r="D980" s="69"/>
    </row>
    <row r="981" customFormat="false" ht="15.75" hidden="false" customHeight="true" outlineLevel="0" collapsed="false">
      <c r="A981" s="51"/>
      <c r="B981" s="51"/>
      <c r="C981" s="50"/>
      <c r="D981" s="69"/>
    </row>
    <row r="982" customFormat="false" ht="15.75" hidden="false" customHeight="true" outlineLevel="0" collapsed="false">
      <c r="A982" s="51"/>
      <c r="B982" s="51"/>
      <c r="C982" s="50"/>
      <c r="D982" s="69"/>
    </row>
    <row r="983" customFormat="false" ht="15.75" hidden="false" customHeight="true" outlineLevel="0" collapsed="false">
      <c r="A983" s="51"/>
      <c r="B983" s="51"/>
      <c r="C983" s="50"/>
      <c r="D983" s="69"/>
    </row>
    <row r="984" customFormat="false" ht="15.75" hidden="false" customHeight="true" outlineLevel="0" collapsed="false">
      <c r="A984" s="51"/>
      <c r="B984" s="51"/>
      <c r="C984" s="50"/>
      <c r="D984" s="69"/>
    </row>
    <row r="985" customFormat="false" ht="15.75" hidden="false" customHeight="true" outlineLevel="0" collapsed="false">
      <c r="A985" s="51"/>
      <c r="B985" s="51"/>
      <c r="C985" s="50"/>
      <c r="D985" s="69"/>
    </row>
    <row r="986" customFormat="false" ht="15.75" hidden="false" customHeight="true" outlineLevel="0" collapsed="false">
      <c r="A986" s="51"/>
      <c r="B986" s="51"/>
      <c r="C986" s="50"/>
      <c r="D986" s="69"/>
    </row>
    <row r="987" customFormat="false" ht="15.75" hidden="false" customHeight="true" outlineLevel="0" collapsed="false">
      <c r="A987" s="51"/>
      <c r="B987" s="51"/>
      <c r="C987" s="50"/>
      <c r="D987" s="69"/>
    </row>
    <row r="988" customFormat="false" ht="15.75" hidden="false" customHeight="true" outlineLevel="0" collapsed="false">
      <c r="A988" s="51"/>
      <c r="B988" s="51"/>
      <c r="C988" s="50"/>
      <c r="D988" s="69"/>
    </row>
    <row r="989" customFormat="false" ht="15.75" hidden="false" customHeight="true" outlineLevel="0" collapsed="false">
      <c r="A989" s="51"/>
      <c r="B989" s="51"/>
      <c r="C989" s="50"/>
      <c r="D989" s="69"/>
    </row>
    <row r="990" customFormat="false" ht="15.75" hidden="false" customHeight="true" outlineLevel="0" collapsed="false">
      <c r="A990" s="51"/>
      <c r="B990" s="51"/>
      <c r="C990" s="50"/>
      <c r="D990" s="69"/>
    </row>
    <row r="991" customFormat="false" ht="15.75" hidden="false" customHeight="true" outlineLevel="0" collapsed="false">
      <c r="A991" s="51"/>
      <c r="B991" s="51"/>
      <c r="C991" s="50"/>
      <c r="D991" s="69"/>
    </row>
    <row r="992" customFormat="false" ht="15.75" hidden="false" customHeight="true" outlineLevel="0" collapsed="false">
      <c r="A992" s="51"/>
      <c r="B992" s="51"/>
      <c r="C992" s="50"/>
      <c r="D992" s="69"/>
    </row>
    <row r="993" customFormat="false" ht="15.75" hidden="false" customHeight="true" outlineLevel="0" collapsed="false">
      <c r="A993" s="51"/>
      <c r="B993" s="51"/>
      <c r="C993" s="50"/>
      <c r="D993" s="69"/>
    </row>
    <row r="994" customFormat="false" ht="15.75" hidden="false" customHeight="true" outlineLevel="0" collapsed="false">
      <c r="A994" s="51"/>
      <c r="B994" s="51"/>
      <c r="C994" s="50"/>
      <c r="D994" s="69"/>
    </row>
    <row r="995" customFormat="false" ht="15.75" hidden="false" customHeight="true" outlineLevel="0" collapsed="false">
      <c r="A995" s="51"/>
      <c r="B995" s="51"/>
      <c r="C995" s="50"/>
      <c r="D995" s="69"/>
    </row>
    <row r="996" customFormat="false" ht="15.75" hidden="false" customHeight="true" outlineLevel="0" collapsed="false">
      <c r="A996" s="51"/>
      <c r="B996" s="51"/>
      <c r="C996" s="50"/>
      <c r="D996" s="69"/>
    </row>
    <row r="997" customFormat="false" ht="15.75" hidden="false" customHeight="true" outlineLevel="0" collapsed="false">
      <c r="A997" s="51"/>
      <c r="B997" s="51"/>
      <c r="C997" s="50"/>
      <c r="D997" s="69"/>
    </row>
    <row r="998" customFormat="false" ht="15.75" hidden="false" customHeight="true" outlineLevel="0" collapsed="false">
      <c r="A998" s="51"/>
      <c r="B998" s="51"/>
      <c r="C998" s="50"/>
      <c r="D998" s="69"/>
    </row>
    <row r="999" customFormat="false" ht="15.75" hidden="false" customHeight="true" outlineLevel="0" collapsed="false">
      <c r="A999" s="51"/>
      <c r="B999" s="51"/>
      <c r="C999" s="50"/>
      <c r="D999" s="69"/>
    </row>
    <row r="1000" customFormat="false" ht="15.75" hidden="false" customHeight="true" outlineLevel="0" collapsed="false">
      <c r="A1000" s="51"/>
      <c r="B1000" s="51"/>
      <c r="C1000" s="50"/>
      <c r="D1000" s="69"/>
    </row>
  </sheetData>
  <autoFilter ref="A1:D100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W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29.25"/>
    <col collapsed="false" customWidth="true" hidden="false" outlineLevel="0" max="3" min="2" style="0" width="23.75"/>
    <col collapsed="false" customWidth="true" hidden="false" outlineLevel="0" max="4" min="4" style="0" width="37.99"/>
    <col collapsed="false" customWidth="true" hidden="false" outlineLevel="0" max="5" min="5" style="0" width="34.74"/>
    <col collapsed="false" customWidth="true" hidden="false" outlineLevel="0" max="8" min="6" style="0" width="9.13"/>
    <col collapsed="false" customWidth="true" hidden="false" outlineLevel="0" max="23" min="9" style="0" width="8.63"/>
  </cols>
  <sheetData>
    <row r="1" customFormat="false" ht="12.75" hidden="false" customHeight="true" outlineLevel="0" collapsed="false">
      <c r="A1" s="54" t="s">
        <v>140</v>
      </c>
      <c r="B1" s="54" t="s">
        <v>141</v>
      </c>
      <c r="C1" s="39" t="s">
        <v>82</v>
      </c>
      <c r="D1" s="55" t="s">
        <v>221</v>
      </c>
      <c r="E1" s="39" t="s">
        <v>110</v>
      </c>
      <c r="F1" s="33"/>
      <c r="G1" s="33"/>
      <c r="H1" s="33"/>
      <c r="I1" s="33"/>
      <c r="J1" s="33"/>
      <c r="K1" s="33"/>
      <c r="L1" s="33"/>
      <c r="M1" s="33"/>
      <c r="N1" s="33"/>
      <c r="O1" s="33"/>
      <c r="P1" s="33"/>
      <c r="Q1" s="33"/>
      <c r="R1" s="33"/>
      <c r="S1" s="33"/>
      <c r="T1" s="33"/>
      <c r="U1" s="33"/>
      <c r="V1" s="33"/>
      <c r="W1" s="33"/>
    </row>
    <row r="2" customFormat="false" ht="12.75" hidden="false" customHeight="true" outlineLevel="0" collapsed="false">
      <c r="A2" s="56" t="s">
        <v>143</v>
      </c>
      <c r="B2" s="56" t="str">
        <f aca="false" t="array" ref="B2:B2">INDEX(Countries!$D$2:$D$255, MATCH(A2, Countries!$B$2:$B$255, 0))</f>
        <v>USA</v>
      </c>
      <c r="C2" s="49" t="s">
        <v>145</v>
      </c>
      <c r="D2" s="50" t="n">
        <v>130600</v>
      </c>
      <c r="E2" s="51" t="s">
        <v>222</v>
      </c>
      <c r="F2" s="2"/>
      <c r="G2" s="2"/>
      <c r="H2" s="2"/>
      <c r="I2" s="2"/>
      <c r="J2" s="2"/>
      <c r="K2" s="2"/>
      <c r="L2" s="2"/>
      <c r="M2" s="2"/>
      <c r="N2" s="2"/>
      <c r="O2" s="2"/>
      <c r="P2" s="2"/>
      <c r="Q2" s="2"/>
      <c r="R2" s="2"/>
      <c r="S2" s="2"/>
      <c r="T2" s="2"/>
      <c r="U2" s="2"/>
      <c r="V2" s="2"/>
      <c r="W2" s="2"/>
    </row>
    <row r="3" customFormat="false" ht="12.75" hidden="false" customHeight="true" outlineLevel="0" collapsed="false">
      <c r="A3" s="56" t="s">
        <v>146</v>
      </c>
      <c r="B3" s="56" t="str">
        <f aca="false" t="array" ref="B3:B3">INDEX(Countries!$D$2:$D$255, MATCH(A3, Countries!$B$2:$B$255, 0))</f>
        <v>IDN</v>
      </c>
      <c r="C3" s="49" t="s">
        <v>145</v>
      </c>
      <c r="D3" s="50" t="n">
        <v>26400</v>
      </c>
      <c r="E3" s="51" t="s">
        <v>223</v>
      </c>
      <c r="F3" s="2"/>
      <c r="G3" s="2"/>
      <c r="H3" s="2"/>
      <c r="I3" s="2"/>
      <c r="J3" s="2"/>
      <c r="K3" s="2"/>
      <c r="L3" s="2"/>
      <c r="M3" s="2"/>
      <c r="N3" s="2"/>
      <c r="O3" s="2"/>
      <c r="P3" s="2"/>
      <c r="Q3" s="2"/>
      <c r="R3" s="2"/>
      <c r="S3" s="2"/>
      <c r="T3" s="2"/>
      <c r="U3" s="2"/>
      <c r="V3" s="2"/>
      <c r="W3" s="2"/>
    </row>
    <row r="4" customFormat="false" ht="12.75" hidden="false" customHeight="true" outlineLevel="0" collapsed="false">
      <c r="A4" s="56" t="s">
        <v>147</v>
      </c>
      <c r="B4" s="56" t="str">
        <f aca="false" t="array" ref="B4:B4">INDEX(Countries!$D$2:$D$255, MATCH(A4, Countries!$B$2:$B$255, 0))</f>
        <v>AUS</v>
      </c>
      <c r="C4" s="49" t="s">
        <v>145</v>
      </c>
      <c r="D4" s="50" t="n">
        <v>105800</v>
      </c>
      <c r="E4" s="51" t="s">
        <v>224</v>
      </c>
      <c r="F4" s="2"/>
      <c r="G4" s="2"/>
      <c r="H4" s="2"/>
      <c r="I4" s="2"/>
      <c r="J4" s="2"/>
      <c r="K4" s="2"/>
      <c r="L4" s="2"/>
      <c r="M4" s="2"/>
      <c r="N4" s="2"/>
      <c r="O4" s="2"/>
      <c r="P4" s="2"/>
      <c r="Q4" s="2"/>
      <c r="R4" s="2"/>
      <c r="S4" s="2"/>
      <c r="T4" s="2"/>
      <c r="U4" s="2"/>
      <c r="V4" s="2"/>
      <c r="W4" s="2"/>
    </row>
    <row r="5" customFormat="false" ht="12.75" hidden="false" customHeight="true" outlineLevel="0" collapsed="false">
      <c r="A5" s="56" t="s">
        <v>148</v>
      </c>
      <c r="B5" s="56" t="str">
        <f aca="false" t="array" ref="B5:B5">INDEX(Countries!$D$2:$D$255, MATCH(A5, Countries!$B$2:$B$255, 0))</f>
        <v>BHS</v>
      </c>
      <c r="C5" s="49" t="s">
        <v>145</v>
      </c>
      <c r="D5" s="50" t="n">
        <v>87500</v>
      </c>
      <c r="E5" s="51" t="s">
        <v>225</v>
      </c>
      <c r="F5" s="2"/>
      <c r="G5" s="2"/>
      <c r="H5" s="2"/>
      <c r="I5" s="2"/>
      <c r="J5" s="2"/>
      <c r="K5" s="2"/>
      <c r="L5" s="2"/>
      <c r="M5" s="2"/>
      <c r="N5" s="2"/>
      <c r="O5" s="2"/>
      <c r="P5" s="2"/>
      <c r="Q5" s="2"/>
      <c r="R5" s="2"/>
      <c r="S5" s="2"/>
      <c r="T5" s="2"/>
      <c r="U5" s="2"/>
      <c r="V5" s="2"/>
      <c r="W5" s="2"/>
    </row>
    <row r="6" customFormat="false" ht="12.75" hidden="false" customHeight="true" outlineLevel="0" collapsed="false">
      <c r="A6" s="56" t="s">
        <v>149</v>
      </c>
      <c r="B6" s="56" t="str">
        <f aca="false" t="array" ref="B6:B6">INDEX(Countries!$D$2:$D$255, MATCH(A6, Countries!$B$2:$B$255, 0))</f>
        <v>KEN</v>
      </c>
      <c r="C6" s="49" t="s">
        <v>145</v>
      </c>
      <c r="D6" s="50" t="n">
        <v>17700</v>
      </c>
      <c r="E6" s="51" t="s">
        <v>226</v>
      </c>
      <c r="F6" s="2"/>
      <c r="G6" s="2"/>
      <c r="H6" s="2"/>
      <c r="I6" s="2"/>
      <c r="J6" s="2"/>
      <c r="K6" s="2"/>
      <c r="L6" s="2"/>
      <c r="M6" s="2"/>
      <c r="N6" s="2"/>
      <c r="O6" s="2"/>
      <c r="P6" s="2"/>
      <c r="Q6" s="2"/>
      <c r="R6" s="2"/>
      <c r="S6" s="2"/>
      <c r="T6" s="2"/>
      <c r="U6" s="2"/>
      <c r="V6" s="2"/>
      <c r="W6" s="2"/>
    </row>
    <row r="7" customFormat="false" ht="12.75" hidden="false" customHeight="true" outlineLevel="0" collapsed="false">
      <c r="A7" s="56" t="s">
        <v>150</v>
      </c>
      <c r="B7" s="56" t="str">
        <f aca="false" t="array" ref="B7:B7">INDEX(Countries!$D$2:$D$255, MATCH(A7, Countries!$B$2:$B$255, 0))</f>
        <v>MEX</v>
      </c>
      <c r="C7" s="49" t="s">
        <v>145</v>
      </c>
      <c r="D7" s="50" t="n">
        <v>31300</v>
      </c>
      <c r="E7" s="51" t="s">
        <v>227</v>
      </c>
      <c r="F7" s="2"/>
      <c r="G7" s="2"/>
      <c r="H7" s="2"/>
      <c r="I7" s="2"/>
      <c r="J7" s="2"/>
      <c r="K7" s="2"/>
      <c r="L7" s="2"/>
      <c r="M7" s="2"/>
      <c r="N7" s="2"/>
      <c r="O7" s="2"/>
      <c r="P7" s="2"/>
      <c r="Q7" s="2"/>
      <c r="R7" s="2"/>
      <c r="S7" s="2"/>
      <c r="T7" s="2"/>
      <c r="U7" s="2"/>
      <c r="V7" s="2"/>
      <c r="W7" s="2"/>
    </row>
    <row r="8" customFormat="false" ht="12.75" hidden="false" customHeight="true" outlineLevel="0" collapsed="false">
      <c r="A8" s="56" t="s">
        <v>151</v>
      </c>
      <c r="B8" s="56" t="str">
        <f aca="false" t="array" ref="B8:B8">INDEX(Countries!$D$2:$D$255, MATCH(A8, Countries!$B$2:$B$255, 0))</f>
        <v>COL</v>
      </c>
      <c r="C8" s="49" t="s">
        <v>145</v>
      </c>
      <c r="D8" s="50" t="n">
        <v>17000</v>
      </c>
      <c r="E8" s="51" t="s">
        <v>228</v>
      </c>
      <c r="F8" s="2"/>
      <c r="G8" s="2"/>
      <c r="H8" s="2"/>
      <c r="I8" s="2"/>
      <c r="J8" s="2"/>
      <c r="K8" s="2"/>
      <c r="L8" s="2"/>
      <c r="M8" s="2"/>
      <c r="N8" s="2"/>
      <c r="O8" s="2"/>
      <c r="P8" s="2"/>
      <c r="Q8" s="2"/>
      <c r="R8" s="2"/>
      <c r="S8" s="2"/>
      <c r="T8" s="2"/>
      <c r="U8" s="2"/>
      <c r="V8" s="2"/>
      <c r="W8" s="2"/>
    </row>
    <row r="9" customFormat="false" ht="12.75" hidden="false" customHeight="true" outlineLevel="0" collapsed="false">
      <c r="A9" s="56" t="s">
        <v>152</v>
      </c>
      <c r="B9" s="56" t="str">
        <f aca="false" t="array" ref="B9:B9">INDEX(Countries!$D$2:$D$255, MATCH(A9, Countries!$B$2:$B$255, 0))</f>
        <v>IND</v>
      </c>
      <c r="C9" s="49" t="s">
        <v>145</v>
      </c>
      <c r="D9" s="50" t="n">
        <v>22200</v>
      </c>
      <c r="E9" s="51" t="s">
        <v>229</v>
      </c>
      <c r="F9" s="2"/>
      <c r="G9" s="2"/>
      <c r="H9" s="2"/>
      <c r="I9" s="2"/>
      <c r="J9" s="2"/>
      <c r="K9" s="2"/>
      <c r="L9" s="2"/>
      <c r="M9" s="2"/>
      <c r="N9" s="2"/>
      <c r="O9" s="2"/>
      <c r="P9" s="2"/>
      <c r="Q9" s="2"/>
      <c r="R9" s="2"/>
      <c r="S9" s="2"/>
      <c r="T9" s="2"/>
      <c r="U9" s="2"/>
      <c r="V9" s="2"/>
      <c r="W9" s="2"/>
    </row>
    <row r="10" customFormat="false" ht="12.75" hidden="false" customHeight="true" outlineLevel="0" collapsed="false">
      <c r="A10" s="56" t="s">
        <v>153</v>
      </c>
      <c r="B10" s="56" t="str">
        <f aca="false" t="array" ref="B10:B10">INDEX(Countries!$D$2:$D$255, MATCH(A10, Countries!$B$2:$B$255, 0))</f>
        <v>CHN</v>
      </c>
      <c r="C10" s="49" t="s">
        <v>145</v>
      </c>
      <c r="D10" s="57" t="n">
        <v>50900</v>
      </c>
      <c r="E10" s="51" t="s">
        <v>230</v>
      </c>
      <c r="F10" s="2"/>
      <c r="G10" s="2"/>
      <c r="H10" s="2"/>
      <c r="I10" s="2"/>
      <c r="J10" s="2"/>
      <c r="K10" s="2"/>
      <c r="L10" s="2"/>
      <c r="M10" s="2"/>
      <c r="N10" s="2"/>
      <c r="O10" s="2"/>
      <c r="P10" s="2"/>
      <c r="Q10" s="2"/>
      <c r="R10" s="2"/>
      <c r="S10" s="2"/>
      <c r="T10" s="2"/>
      <c r="U10" s="2"/>
      <c r="V10" s="2"/>
      <c r="W10" s="2"/>
    </row>
    <row r="11" customFormat="false" ht="12.75" hidden="false" customHeight="true" outlineLevel="0" collapsed="false">
      <c r="A11" s="56" t="s">
        <v>143</v>
      </c>
      <c r="B11" s="56" t="str">
        <f aca="false" t="array" ref="B11:B11">INDEX(Countries!$D$2:$D$255, MATCH(A11, Countries!$B$2:$B$255, 0))</f>
        <v>USA</v>
      </c>
      <c r="C11" s="49" t="s">
        <v>154</v>
      </c>
      <c r="D11" s="50" t="n">
        <v>130600</v>
      </c>
      <c r="E11" s="51" t="s">
        <v>222</v>
      </c>
      <c r="F11" s="2"/>
      <c r="G11" s="2"/>
      <c r="H11" s="2"/>
      <c r="I11" s="2"/>
      <c r="J11" s="2"/>
      <c r="K11" s="2"/>
      <c r="L11" s="2"/>
      <c r="M11" s="2"/>
      <c r="N11" s="2"/>
      <c r="O11" s="2"/>
      <c r="P11" s="2"/>
      <c r="Q11" s="2"/>
      <c r="R11" s="2"/>
      <c r="S11" s="2"/>
      <c r="T11" s="2"/>
      <c r="U11" s="2"/>
      <c r="V11" s="2"/>
      <c r="W11" s="2"/>
    </row>
    <row r="12" customFormat="false" ht="12.75" hidden="false" customHeight="true" outlineLevel="0" collapsed="false">
      <c r="A12" s="56" t="s">
        <v>146</v>
      </c>
      <c r="B12" s="56" t="str">
        <f aca="false" t="array" ref="B12:B12">INDEX(Countries!$D$2:$D$255, MATCH(A12, Countries!$B$2:$B$255, 0))</f>
        <v>IDN</v>
      </c>
      <c r="C12" s="49" t="s">
        <v>154</v>
      </c>
      <c r="D12" s="50" t="n">
        <v>26400</v>
      </c>
      <c r="E12" s="51" t="s">
        <v>223</v>
      </c>
      <c r="F12" s="2"/>
      <c r="G12" s="2"/>
      <c r="H12" s="2"/>
      <c r="I12" s="2"/>
      <c r="J12" s="2"/>
      <c r="K12" s="2"/>
      <c r="L12" s="2"/>
      <c r="M12" s="2"/>
      <c r="N12" s="2"/>
      <c r="O12" s="2"/>
      <c r="P12" s="2"/>
      <c r="Q12" s="2"/>
      <c r="R12" s="2"/>
      <c r="S12" s="2"/>
      <c r="T12" s="2"/>
      <c r="U12" s="2"/>
      <c r="V12" s="2"/>
      <c r="W12" s="2"/>
    </row>
    <row r="13" customFormat="false" ht="12.75" hidden="false" customHeight="true" outlineLevel="0" collapsed="false">
      <c r="A13" s="56" t="s">
        <v>147</v>
      </c>
      <c r="B13" s="56" t="str">
        <f aca="false" t="array" ref="B13:B13">INDEX(Countries!$D$2:$D$255, MATCH(A13, Countries!$B$2:$B$255, 0))</f>
        <v>AUS</v>
      </c>
      <c r="C13" s="49" t="s">
        <v>154</v>
      </c>
      <c r="D13" s="50" t="n">
        <v>105800</v>
      </c>
      <c r="E13" s="51" t="s">
        <v>224</v>
      </c>
      <c r="F13" s="2"/>
      <c r="G13" s="2"/>
      <c r="H13" s="2"/>
      <c r="I13" s="2"/>
      <c r="J13" s="2"/>
      <c r="K13" s="2"/>
      <c r="L13" s="2"/>
      <c r="M13" s="2"/>
      <c r="N13" s="2"/>
      <c r="O13" s="2"/>
      <c r="P13" s="2"/>
      <c r="Q13" s="2"/>
      <c r="R13" s="2"/>
      <c r="S13" s="2"/>
      <c r="T13" s="2"/>
      <c r="U13" s="2"/>
      <c r="V13" s="2"/>
      <c r="W13" s="2"/>
    </row>
    <row r="14" customFormat="false" ht="12.75" hidden="false" customHeight="true" outlineLevel="0" collapsed="false">
      <c r="A14" s="56" t="s">
        <v>148</v>
      </c>
      <c r="B14" s="56" t="str">
        <f aca="false" t="array" ref="B14:B14">INDEX(Countries!$D$2:$D$255, MATCH(A14, Countries!$B$2:$B$255, 0))</f>
        <v>BHS</v>
      </c>
      <c r="C14" s="49" t="s">
        <v>154</v>
      </c>
      <c r="D14" s="50" t="n">
        <v>87500</v>
      </c>
      <c r="E14" s="51" t="s">
        <v>225</v>
      </c>
      <c r="F14" s="2"/>
      <c r="G14" s="2"/>
      <c r="H14" s="2"/>
      <c r="I14" s="2"/>
      <c r="J14" s="2"/>
      <c r="K14" s="2"/>
      <c r="L14" s="2"/>
      <c r="M14" s="2"/>
      <c r="N14" s="2"/>
      <c r="O14" s="2"/>
      <c r="P14" s="2"/>
      <c r="Q14" s="2"/>
      <c r="R14" s="2"/>
      <c r="S14" s="2"/>
      <c r="T14" s="2"/>
      <c r="U14" s="2"/>
      <c r="V14" s="2"/>
      <c r="W14" s="2"/>
    </row>
    <row r="15" customFormat="false" ht="12.75" hidden="false" customHeight="true" outlineLevel="0" collapsed="false">
      <c r="A15" s="56" t="s">
        <v>149</v>
      </c>
      <c r="B15" s="56" t="str">
        <f aca="false" t="array" ref="B15:B15">INDEX(Countries!$D$2:$D$255, MATCH(A15, Countries!$B$2:$B$255, 0))</f>
        <v>KEN</v>
      </c>
      <c r="C15" s="49" t="s">
        <v>154</v>
      </c>
      <c r="D15" s="50" t="n">
        <v>17700</v>
      </c>
      <c r="E15" s="51" t="s">
        <v>226</v>
      </c>
      <c r="F15" s="2"/>
      <c r="G15" s="2"/>
      <c r="H15" s="2"/>
      <c r="I15" s="2"/>
      <c r="J15" s="2"/>
      <c r="K15" s="2"/>
      <c r="L15" s="2"/>
      <c r="M15" s="2"/>
      <c r="N15" s="2"/>
      <c r="O15" s="2"/>
      <c r="P15" s="2"/>
      <c r="Q15" s="2"/>
      <c r="R15" s="2"/>
      <c r="S15" s="2"/>
      <c r="T15" s="2"/>
      <c r="U15" s="2"/>
      <c r="V15" s="2"/>
      <c r="W15" s="2"/>
    </row>
    <row r="16" customFormat="false" ht="12.75" hidden="false" customHeight="true" outlineLevel="0" collapsed="false">
      <c r="A16" s="56" t="s">
        <v>150</v>
      </c>
      <c r="B16" s="56" t="str">
        <f aca="false" t="array" ref="B16:B16">INDEX(Countries!$D$2:$D$255, MATCH(A16, Countries!$B$2:$B$255, 0))</f>
        <v>MEX</v>
      </c>
      <c r="C16" s="49" t="s">
        <v>154</v>
      </c>
      <c r="D16" s="50" t="n">
        <v>31300</v>
      </c>
      <c r="E16" s="51" t="s">
        <v>227</v>
      </c>
      <c r="F16" s="2"/>
      <c r="G16" s="2"/>
      <c r="H16" s="2"/>
      <c r="I16" s="2"/>
      <c r="J16" s="2"/>
      <c r="K16" s="2"/>
      <c r="L16" s="2"/>
      <c r="M16" s="2"/>
      <c r="N16" s="2"/>
      <c r="O16" s="2"/>
      <c r="P16" s="2"/>
      <c r="Q16" s="2"/>
      <c r="R16" s="2"/>
      <c r="S16" s="2"/>
      <c r="T16" s="2"/>
      <c r="U16" s="2"/>
      <c r="V16" s="2"/>
      <c r="W16" s="2"/>
    </row>
    <row r="17" customFormat="false" ht="12.75" hidden="false" customHeight="true" outlineLevel="0" collapsed="false">
      <c r="A17" s="56" t="s">
        <v>151</v>
      </c>
      <c r="B17" s="56" t="str">
        <f aca="false" t="array" ref="B17:B17">INDEX(Countries!$D$2:$D$255, MATCH(A17, Countries!$B$2:$B$255, 0))</f>
        <v>COL</v>
      </c>
      <c r="C17" s="49" t="s">
        <v>154</v>
      </c>
      <c r="D17" s="50" t="n">
        <v>17000</v>
      </c>
      <c r="E17" s="51" t="s">
        <v>228</v>
      </c>
      <c r="F17" s="2"/>
      <c r="G17" s="2"/>
      <c r="H17" s="2"/>
      <c r="I17" s="2"/>
      <c r="J17" s="2"/>
      <c r="K17" s="2"/>
      <c r="L17" s="2"/>
      <c r="M17" s="2"/>
      <c r="N17" s="2"/>
      <c r="O17" s="2"/>
      <c r="P17" s="2"/>
      <c r="Q17" s="2"/>
      <c r="R17" s="2"/>
      <c r="S17" s="2"/>
      <c r="T17" s="2"/>
      <c r="U17" s="2"/>
      <c r="V17" s="2"/>
      <c r="W17" s="2"/>
    </row>
    <row r="18" customFormat="false" ht="12.75" hidden="false" customHeight="true" outlineLevel="0" collapsed="false">
      <c r="A18" s="56" t="s">
        <v>152</v>
      </c>
      <c r="B18" s="56" t="str">
        <f aca="false" t="array" ref="B18:B18">INDEX(Countries!$D$2:$D$255, MATCH(A18, Countries!$B$2:$B$255, 0))</f>
        <v>IND</v>
      </c>
      <c r="C18" s="49" t="s">
        <v>154</v>
      </c>
      <c r="D18" s="50" t="n">
        <v>22200</v>
      </c>
      <c r="E18" s="51" t="s">
        <v>229</v>
      </c>
      <c r="F18" s="2"/>
      <c r="G18" s="2"/>
      <c r="H18" s="2"/>
      <c r="I18" s="2"/>
      <c r="J18" s="2"/>
      <c r="K18" s="2"/>
      <c r="L18" s="2"/>
      <c r="M18" s="2"/>
      <c r="N18" s="2"/>
      <c r="O18" s="2"/>
      <c r="P18" s="2"/>
      <c r="Q18" s="2"/>
      <c r="R18" s="2"/>
      <c r="S18" s="2"/>
      <c r="T18" s="2"/>
      <c r="U18" s="2"/>
      <c r="V18" s="2"/>
      <c r="W18" s="2"/>
    </row>
    <row r="19" customFormat="false" ht="12.75" hidden="false" customHeight="true" outlineLevel="0" collapsed="false">
      <c r="A19" s="56" t="s">
        <v>153</v>
      </c>
      <c r="B19" s="56" t="str">
        <f aca="false" t="array" ref="B19:B19">INDEX(Countries!$D$2:$D$255, MATCH(A19, Countries!$B$2:$B$255, 0))</f>
        <v>CHN</v>
      </c>
      <c r="C19" s="49" t="s">
        <v>154</v>
      </c>
      <c r="D19" s="50" t="n">
        <v>50900</v>
      </c>
      <c r="E19" s="51" t="s">
        <v>230</v>
      </c>
      <c r="F19" s="2"/>
      <c r="G19" s="2"/>
      <c r="H19" s="2"/>
      <c r="I19" s="2"/>
      <c r="J19" s="2"/>
      <c r="K19" s="2"/>
      <c r="L19" s="2"/>
      <c r="M19" s="2"/>
      <c r="N19" s="2"/>
      <c r="O19" s="2"/>
      <c r="P19" s="2"/>
      <c r="Q19" s="2"/>
      <c r="R19" s="2"/>
      <c r="S19" s="2"/>
      <c r="T19" s="2"/>
      <c r="U19" s="2"/>
      <c r="V19" s="2"/>
      <c r="W19" s="2"/>
    </row>
    <row r="20" customFormat="false" ht="12.75" hidden="false" customHeight="true" outlineLevel="0" collapsed="false">
      <c r="A20" s="56" t="s">
        <v>143</v>
      </c>
      <c r="B20" s="56" t="str">
        <f aca="false" t="array" ref="B20:B20">INDEX(Countries!$D$2:$D$255, MATCH(A20, Countries!$B$2:$B$255, 0))</f>
        <v>USA</v>
      </c>
      <c r="C20" s="49" t="s">
        <v>155</v>
      </c>
      <c r="D20" s="50" t="n">
        <v>130600</v>
      </c>
      <c r="E20" s="51" t="s">
        <v>222</v>
      </c>
      <c r="F20" s="2"/>
      <c r="G20" s="2"/>
      <c r="H20" s="2"/>
      <c r="I20" s="2"/>
      <c r="J20" s="2"/>
      <c r="K20" s="2"/>
      <c r="L20" s="2"/>
      <c r="M20" s="2"/>
      <c r="N20" s="2"/>
      <c r="O20" s="2"/>
      <c r="P20" s="2"/>
      <c r="Q20" s="2"/>
      <c r="R20" s="2"/>
      <c r="S20" s="2"/>
      <c r="T20" s="2"/>
      <c r="U20" s="2"/>
      <c r="V20" s="2"/>
      <c r="W20" s="2"/>
    </row>
    <row r="21" customFormat="false" ht="12.75" hidden="false" customHeight="true" outlineLevel="0" collapsed="false">
      <c r="A21" s="56" t="s">
        <v>146</v>
      </c>
      <c r="B21" s="56" t="str">
        <f aca="false" t="array" ref="B21:B21">INDEX(Countries!$D$2:$D$255, MATCH(A21, Countries!$B$2:$B$255, 0))</f>
        <v>IDN</v>
      </c>
      <c r="C21" s="49" t="s">
        <v>155</v>
      </c>
      <c r="D21" s="50" t="n">
        <v>26400</v>
      </c>
      <c r="E21" s="51" t="s">
        <v>223</v>
      </c>
      <c r="F21" s="2"/>
      <c r="G21" s="2"/>
      <c r="H21" s="2"/>
      <c r="I21" s="2"/>
      <c r="J21" s="2"/>
      <c r="K21" s="2"/>
      <c r="L21" s="2"/>
      <c r="M21" s="2"/>
      <c r="N21" s="2"/>
      <c r="O21" s="2"/>
      <c r="P21" s="2"/>
      <c r="Q21" s="2"/>
      <c r="R21" s="2"/>
      <c r="S21" s="2"/>
      <c r="T21" s="2"/>
      <c r="U21" s="2"/>
      <c r="V21" s="2"/>
      <c r="W21" s="2"/>
    </row>
    <row r="22" customFormat="false" ht="12.75" hidden="false" customHeight="true" outlineLevel="0" collapsed="false">
      <c r="A22" s="56" t="s">
        <v>147</v>
      </c>
      <c r="B22" s="56" t="str">
        <f aca="false" t="array" ref="B22:B22">INDEX(Countries!$D$2:$D$255, MATCH(A22, Countries!$B$2:$B$255, 0))</f>
        <v>AUS</v>
      </c>
      <c r="C22" s="49" t="s">
        <v>155</v>
      </c>
      <c r="D22" s="50" t="n">
        <v>105800</v>
      </c>
      <c r="E22" s="51" t="s">
        <v>224</v>
      </c>
      <c r="F22" s="2"/>
      <c r="G22" s="2"/>
      <c r="H22" s="2"/>
      <c r="I22" s="2"/>
      <c r="J22" s="2"/>
      <c r="K22" s="2"/>
      <c r="L22" s="2"/>
      <c r="M22" s="2"/>
      <c r="N22" s="2"/>
      <c r="O22" s="2"/>
      <c r="P22" s="2"/>
      <c r="Q22" s="2"/>
      <c r="R22" s="2"/>
      <c r="S22" s="2"/>
      <c r="T22" s="2"/>
      <c r="U22" s="2"/>
      <c r="V22" s="2"/>
      <c r="W22" s="2"/>
    </row>
    <row r="23" customFormat="false" ht="12.75" hidden="false" customHeight="true" outlineLevel="0" collapsed="false">
      <c r="A23" s="56" t="s">
        <v>148</v>
      </c>
      <c r="B23" s="56" t="str">
        <f aca="false" t="array" ref="B23:B23">INDEX(Countries!$D$2:$D$255, MATCH(A23, Countries!$B$2:$B$255, 0))</f>
        <v>BHS</v>
      </c>
      <c r="C23" s="49" t="s">
        <v>155</v>
      </c>
      <c r="D23" s="50" t="n">
        <v>87500</v>
      </c>
      <c r="E23" s="51" t="s">
        <v>225</v>
      </c>
      <c r="F23" s="2"/>
      <c r="G23" s="2"/>
      <c r="H23" s="2"/>
      <c r="I23" s="2"/>
      <c r="J23" s="2"/>
      <c r="K23" s="2"/>
      <c r="L23" s="2"/>
      <c r="M23" s="2"/>
      <c r="N23" s="2"/>
      <c r="O23" s="2"/>
      <c r="P23" s="2"/>
      <c r="Q23" s="2"/>
      <c r="R23" s="2"/>
      <c r="S23" s="2"/>
      <c r="T23" s="2"/>
      <c r="U23" s="2"/>
      <c r="V23" s="2"/>
      <c r="W23" s="2"/>
    </row>
    <row r="24" customFormat="false" ht="12.75" hidden="false" customHeight="true" outlineLevel="0" collapsed="false">
      <c r="A24" s="56" t="s">
        <v>149</v>
      </c>
      <c r="B24" s="56" t="str">
        <f aca="false" t="array" ref="B24:B24">INDEX(Countries!$D$2:$D$255, MATCH(A24, Countries!$B$2:$B$255, 0))</f>
        <v>KEN</v>
      </c>
      <c r="C24" s="49" t="s">
        <v>155</v>
      </c>
      <c r="D24" s="50" t="n">
        <v>17700</v>
      </c>
      <c r="E24" s="51" t="s">
        <v>226</v>
      </c>
      <c r="F24" s="2"/>
      <c r="G24" s="2"/>
      <c r="H24" s="2"/>
      <c r="I24" s="2"/>
      <c r="J24" s="2"/>
      <c r="K24" s="2"/>
      <c r="L24" s="2"/>
      <c r="M24" s="2"/>
      <c r="N24" s="2"/>
      <c r="O24" s="2"/>
      <c r="P24" s="2"/>
      <c r="Q24" s="2"/>
      <c r="R24" s="2"/>
      <c r="S24" s="2"/>
      <c r="T24" s="2"/>
      <c r="U24" s="2"/>
      <c r="V24" s="2"/>
      <c r="W24" s="2"/>
    </row>
    <row r="25" customFormat="false" ht="12.75" hidden="false" customHeight="true" outlineLevel="0" collapsed="false">
      <c r="A25" s="56" t="s">
        <v>150</v>
      </c>
      <c r="B25" s="56" t="str">
        <f aca="false" t="array" ref="B25:B25">INDEX(Countries!$D$2:$D$255, MATCH(A25, Countries!$B$2:$B$255, 0))</f>
        <v>MEX</v>
      </c>
      <c r="C25" s="49" t="s">
        <v>155</v>
      </c>
      <c r="D25" s="50" t="n">
        <v>31300</v>
      </c>
      <c r="E25" s="51" t="s">
        <v>227</v>
      </c>
      <c r="F25" s="2"/>
      <c r="G25" s="2"/>
      <c r="H25" s="2"/>
      <c r="I25" s="2"/>
      <c r="J25" s="2"/>
      <c r="K25" s="2"/>
      <c r="L25" s="2"/>
      <c r="M25" s="2"/>
      <c r="N25" s="2"/>
      <c r="O25" s="2"/>
      <c r="P25" s="2"/>
      <c r="Q25" s="2"/>
      <c r="R25" s="2"/>
      <c r="S25" s="2"/>
      <c r="T25" s="2"/>
      <c r="U25" s="2"/>
      <c r="V25" s="2"/>
      <c r="W25" s="2"/>
    </row>
    <row r="26" customFormat="false" ht="12.75" hidden="false" customHeight="true" outlineLevel="0" collapsed="false">
      <c r="A26" s="56" t="s">
        <v>151</v>
      </c>
      <c r="B26" s="56" t="str">
        <f aca="false" t="array" ref="B26:B26">INDEX(Countries!$D$2:$D$255, MATCH(A26, Countries!$B$2:$B$255, 0))</f>
        <v>COL</v>
      </c>
      <c r="C26" s="49" t="s">
        <v>155</v>
      </c>
      <c r="D26" s="50" t="n">
        <v>17000</v>
      </c>
      <c r="E26" s="51" t="s">
        <v>228</v>
      </c>
      <c r="F26" s="2"/>
      <c r="G26" s="2"/>
      <c r="H26" s="2"/>
      <c r="I26" s="2"/>
      <c r="J26" s="2"/>
      <c r="K26" s="2"/>
      <c r="L26" s="2"/>
      <c r="M26" s="2"/>
      <c r="N26" s="2"/>
      <c r="O26" s="2"/>
      <c r="P26" s="2"/>
      <c r="Q26" s="2"/>
      <c r="R26" s="2"/>
      <c r="S26" s="2"/>
      <c r="T26" s="2"/>
      <c r="U26" s="2"/>
      <c r="V26" s="2"/>
      <c r="W26" s="2"/>
    </row>
    <row r="27" customFormat="false" ht="12.75" hidden="false" customHeight="true" outlineLevel="0" collapsed="false">
      <c r="A27" s="56" t="s">
        <v>152</v>
      </c>
      <c r="B27" s="56" t="str">
        <f aca="false" t="array" ref="B27:B27">INDEX(Countries!$D$2:$D$255, MATCH(A27, Countries!$B$2:$B$255, 0))</f>
        <v>IND</v>
      </c>
      <c r="C27" s="49" t="s">
        <v>155</v>
      </c>
      <c r="D27" s="50" t="n">
        <v>22200</v>
      </c>
      <c r="E27" s="51" t="s">
        <v>229</v>
      </c>
      <c r="F27" s="2"/>
      <c r="G27" s="2"/>
      <c r="H27" s="2"/>
      <c r="I27" s="2"/>
      <c r="J27" s="2"/>
      <c r="K27" s="2"/>
      <c r="L27" s="2"/>
      <c r="M27" s="2"/>
      <c r="N27" s="2"/>
      <c r="O27" s="2"/>
      <c r="P27" s="2"/>
      <c r="Q27" s="2"/>
      <c r="R27" s="2"/>
      <c r="S27" s="2"/>
      <c r="T27" s="2"/>
      <c r="U27" s="2"/>
      <c r="V27" s="2"/>
      <c r="W27" s="2"/>
    </row>
    <row r="28" customFormat="false" ht="12.75" hidden="false" customHeight="true" outlineLevel="0" collapsed="false">
      <c r="A28" s="56" t="s">
        <v>153</v>
      </c>
      <c r="B28" s="56" t="str">
        <f aca="false" t="array" ref="B28:B28">INDEX(Countries!$D$2:$D$255, MATCH(A28, Countries!$B$2:$B$255, 0))</f>
        <v>CHN</v>
      </c>
      <c r="C28" s="49" t="s">
        <v>155</v>
      </c>
      <c r="D28" s="50" t="n">
        <v>50900</v>
      </c>
      <c r="E28" s="51" t="s">
        <v>230</v>
      </c>
      <c r="F28" s="2"/>
      <c r="G28" s="2"/>
      <c r="H28" s="2"/>
      <c r="I28" s="2"/>
      <c r="J28" s="2"/>
      <c r="K28" s="2"/>
      <c r="L28" s="2"/>
      <c r="M28" s="2"/>
      <c r="N28" s="2"/>
      <c r="O28" s="2"/>
      <c r="P28" s="2"/>
      <c r="Q28" s="2"/>
      <c r="R28" s="2"/>
      <c r="S28" s="2"/>
      <c r="T28" s="2"/>
      <c r="U28" s="2"/>
      <c r="V28" s="2"/>
      <c r="W28" s="2"/>
    </row>
    <row r="29" customFormat="false" ht="12.75" hidden="false" customHeight="true" outlineLevel="0" collapsed="false">
      <c r="A29" s="51"/>
      <c r="B29" s="51"/>
      <c r="C29" s="49"/>
      <c r="D29" s="50"/>
      <c r="E29" s="51"/>
      <c r="F29" s="2"/>
      <c r="G29" s="2"/>
      <c r="H29" s="2"/>
      <c r="I29" s="2"/>
      <c r="J29" s="2"/>
      <c r="K29" s="2"/>
      <c r="L29" s="2"/>
      <c r="M29" s="2"/>
      <c r="N29" s="2"/>
      <c r="O29" s="2"/>
      <c r="P29" s="2"/>
      <c r="Q29" s="2"/>
      <c r="R29" s="2"/>
      <c r="S29" s="2"/>
      <c r="T29" s="2"/>
      <c r="U29" s="2"/>
      <c r="V29" s="2"/>
      <c r="W29" s="2"/>
    </row>
    <row r="30" customFormat="false" ht="12.75" hidden="false" customHeight="true" outlineLevel="0" collapsed="false">
      <c r="A30" s="51"/>
      <c r="B30" s="51"/>
      <c r="C30" s="49"/>
      <c r="D30" s="50"/>
      <c r="E30" s="51"/>
      <c r="F30" s="2"/>
      <c r="G30" s="2"/>
      <c r="H30" s="2"/>
      <c r="I30" s="2"/>
      <c r="J30" s="2"/>
      <c r="K30" s="2"/>
      <c r="L30" s="2"/>
      <c r="M30" s="2"/>
      <c r="N30" s="2"/>
      <c r="O30" s="2"/>
      <c r="P30" s="2"/>
      <c r="Q30" s="2"/>
      <c r="R30" s="2"/>
      <c r="S30" s="2"/>
      <c r="T30" s="2"/>
      <c r="U30" s="2"/>
      <c r="V30" s="2"/>
      <c r="W30" s="2"/>
    </row>
    <row r="31" customFormat="false" ht="12.75" hidden="false" customHeight="true" outlineLevel="0" collapsed="false">
      <c r="A31" s="51"/>
      <c r="B31" s="51"/>
      <c r="C31" s="49"/>
      <c r="D31" s="50"/>
      <c r="E31" s="51"/>
      <c r="F31" s="2"/>
      <c r="G31" s="2"/>
      <c r="H31" s="2"/>
      <c r="I31" s="2"/>
      <c r="J31" s="2"/>
      <c r="K31" s="2"/>
      <c r="L31" s="2"/>
      <c r="M31" s="2"/>
      <c r="N31" s="2"/>
      <c r="O31" s="2"/>
      <c r="P31" s="2"/>
      <c r="Q31" s="2"/>
      <c r="R31" s="2"/>
      <c r="S31" s="2"/>
      <c r="T31" s="2"/>
      <c r="U31" s="2"/>
      <c r="V31" s="2"/>
      <c r="W31" s="2"/>
    </row>
    <row r="32" customFormat="false" ht="12.75" hidden="false" customHeight="true" outlineLevel="0" collapsed="false">
      <c r="A32" s="51"/>
      <c r="B32" s="51"/>
      <c r="C32" s="49"/>
      <c r="D32" s="50"/>
      <c r="E32" s="51"/>
      <c r="F32" s="2"/>
      <c r="G32" s="2"/>
      <c r="H32" s="2"/>
      <c r="I32" s="2"/>
      <c r="J32" s="2"/>
      <c r="K32" s="2"/>
      <c r="L32" s="2"/>
      <c r="M32" s="2"/>
      <c r="N32" s="2"/>
      <c r="O32" s="2"/>
      <c r="P32" s="2"/>
      <c r="Q32" s="2"/>
      <c r="R32" s="2"/>
      <c r="S32" s="2"/>
      <c r="T32" s="2"/>
      <c r="U32" s="2"/>
      <c r="V32" s="2"/>
      <c r="W32" s="2"/>
    </row>
    <row r="33" customFormat="false" ht="12.75" hidden="false" customHeight="true" outlineLevel="0" collapsed="false">
      <c r="A33" s="51"/>
      <c r="B33" s="51"/>
      <c r="C33" s="49"/>
      <c r="D33" s="50"/>
      <c r="E33" s="51"/>
      <c r="F33" s="2"/>
      <c r="G33" s="2"/>
      <c r="H33" s="2"/>
      <c r="I33" s="2"/>
      <c r="J33" s="2"/>
      <c r="K33" s="2"/>
      <c r="L33" s="2"/>
      <c r="M33" s="2"/>
      <c r="N33" s="2"/>
      <c r="O33" s="2"/>
      <c r="P33" s="2"/>
      <c r="Q33" s="2"/>
      <c r="R33" s="2"/>
      <c r="S33" s="2"/>
      <c r="T33" s="2"/>
      <c r="U33" s="2"/>
      <c r="V33" s="2"/>
      <c r="W33" s="2"/>
    </row>
    <row r="34" customFormat="false" ht="12.75" hidden="false" customHeight="true" outlineLevel="0" collapsed="false">
      <c r="A34" s="51"/>
      <c r="B34" s="51"/>
      <c r="C34" s="49"/>
      <c r="D34" s="50"/>
      <c r="E34" s="51"/>
      <c r="F34" s="2"/>
      <c r="G34" s="2"/>
      <c r="H34" s="2"/>
      <c r="I34" s="2"/>
      <c r="J34" s="2"/>
      <c r="K34" s="2"/>
      <c r="L34" s="2"/>
      <c r="M34" s="2"/>
      <c r="N34" s="2"/>
      <c r="O34" s="2"/>
      <c r="P34" s="2"/>
      <c r="Q34" s="2"/>
      <c r="R34" s="2"/>
      <c r="S34" s="2"/>
      <c r="T34" s="2"/>
      <c r="U34" s="2"/>
      <c r="V34" s="2"/>
      <c r="W34" s="2"/>
    </row>
    <row r="35" customFormat="false" ht="12.75" hidden="false" customHeight="true" outlineLevel="0" collapsed="false">
      <c r="A35" s="51"/>
      <c r="B35" s="51"/>
      <c r="C35" s="49"/>
      <c r="D35" s="50"/>
      <c r="E35" s="51"/>
      <c r="F35" s="2"/>
      <c r="G35" s="2"/>
      <c r="H35" s="2"/>
      <c r="I35" s="2"/>
      <c r="J35" s="2"/>
      <c r="K35" s="2"/>
      <c r="L35" s="2"/>
      <c r="M35" s="2"/>
      <c r="N35" s="2"/>
      <c r="O35" s="2"/>
      <c r="P35" s="2"/>
      <c r="Q35" s="2"/>
      <c r="R35" s="2"/>
      <c r="S35" s="2"/>
      <c r="T35" s="2"/>
      <c r="U35" s="2"/>
      <c r="V35" s="2"/>
      <c r="W35" s="2"/>
    </row>
    <row r="36" customFormat="false" ht="12.75" hidden="false" customHeight="true" outlineLevel="0" collapsed="false">
      <c r="A36" s="51"/>
      <c r="B36" s="51"/>
      <c r="C36" s="49"/>
      <c r="D36" s="50"/>
      <c r="E36" s="51"/>
      <c r="F36" s="2"/>
      <c r="G36" s="2"/>
      <c r="H36" s="2"/>
      <c r="I36" s="2"/>
      <c r="J36" s="2"/>
      <c r="K36" s="2"/>
      <c r="L36" s="2"/>
      <c r="M36" s="2"/>
      <c r="N36" s="2"/>
      <c r="O36" s="2"/>
      <c r="P36" s="2"/>
      <c r="Q36" s="2"/>
      <c r="R36" s="2"/>
      <c r="S36" s="2"/>
      <c r="T36" s="2"/>
      <c r="U36" s="2"/>
      <c r="V36" s="2"/>
      <c r="W36" s="2"/>
    </row>
    <row r="37" customFormat="false" ht="12.75" hidden="false" customHeight="true" outlineLevel="0" collapsed="false">
      <c r="A37" s="51"/>
      <c r="B37" s="51"/>
      <c r="C37" s="49"/>
      <c r="D37" s="50"/>
      <c r="E37" s="51"/>
      <c r="F37" s="2"/>
      <c r="G37" s="2"/>
      <c r="H37" s="2"/>
      <c r="I37" s="2"/>
      <c r="J37" s="2"/>
      <c r="K37" s="2"/>
      <c r="L37" s="2"/>
      <c r="M37" s="2"/>
      <c r="N37" s="2"/>
      <c r="O37" s="2"/>
      <c r="P37" s="2"/>
      <c r="Q37" s="2"/>
      <c r="R37" s="2"/>
      <c r="S37" s="2"/>
      <c r="T37" s="2"/>
      <c r="U37" s="2"/>
      <c r="V37" s="2"/>
      <c r="W37" s="2"/>
    </row>
    <row r="38" customFormat="false" ht="12.75" hidden="false" customHeight="true" outlineLevel="0" collapsed="false">
      <c r="A38" s="51"/>
      <c r="B38" s="51"/>
      <c r="C38" s="49"/>
      <c r="D38" s="50"/>
      <c r="E38" s="51"/>
      <c r="F38" s="2"/>
      <c r="G38" s="2"/>
      <c r="H38" s="2"/>
      <c r="I38" s="2"/>
      <c r="J38" s="2"/>
      <c r="K38" s="2"/>
      <c r="L38" s="2"/>
      <c r="M38" s="2"/>
      <c r="N38" s="2"/>
      <c r="O38" s="2"/>
      <c r="P38" s="2"/>
      <c r="Q38" s="2"/>
      <c r="R38" s="2"/>
      <c r="S38" s="2"/>
      <c r="T38" s="2"/>
      <c r="U38" s="2"/>
      <c r="V38" s="2"/>
      <c r="W38" s="2"/>
    </row>
    <row r="39" customFormat="false" ht="12.75" hidden="false" customHeight="true" outlineLevel="0" collapsed="false">
      <c r="A39" s="51"/>
      <c r="B39" s="51"/>
      <c r="C39" s="49"/>
      <c r="D39" s="50"/>
      <c r="E39" s="51"/>
      <c r="F39" s="2"/>
      <c r="G39" s="2"/>
      <c r="H39" s="2"/>
      <c r="I39" s="2"/>
      <c r="J39" s="2"/>
      <c r="K39" s="2"/>
      <c r="L39" s="2"/>
      <c r="M39" s="2"/>
      <c r="N39" s="2"/>
      <c r="O39" s="2"/>
      <c r="P39" s="2"/>
      <c r="Q39" s="2"/>
      <c r="R39" s="2"/>
      <c r="S39" s="2"/>
      <c r="T39" s="2"/>
      <c r="U39" s="2"/>
      <c r="V39" s="2"/>
      <c r="W39" s="2"/>
    </row>
    <row r="40" customFormat="false" ht="12.75" hidden="false" customHeight="true" outlineLevel="0" collapsed="false">
      <c r="A40" s="51"/>
      <c r="B40" s="51"/>
      <c r="C40" s="49"/>
      <c r="D40" s="50"/>
      <c r="E40" s="51"/>
      <c r="F40" s="2"/>
      <c r="G40" s="2"/>
      <c r="H40" s="2"/>
      <c r="I40" s="2"/>
      <c r="J40" s="2"/>
      <c r="K40" s="2"/>
      <c r="L40" s="2"/>
      <c r="M40" s="2"/>
      <c r="N40" s="2"/>
      <c r="O40" s="2"/>
      <c r="P40" s="2"/>
      <c r="Q40" s="2"/>
      <c r="R40" s="2"/>
      <c r="S40" s="2"/>
      <c r="T40" s="2"/>
      <c r="U40" s="2"/>
      <c r="V40" s="2"/>
      <c r="W40" s="2"/>
    </row>
    <row r="41" customFormat="false" ht="12.75" hidden="false" customHeight="true" outlineLevel="0" collapsed="false">
      <c r="A41" s="51"/>
      <c r="B41" s="51"/>
      <c r="C41" s="49"/>
      <c r="D41" s="50"/>
      <c r="E41" s="51"/>
      <c r="F41" s="2"/>
      <c r="G41" s="2"/>
      <c r="H41" s="2"/>
      <c r="I41" s="2"/>
      <c r="J41" s="2"/>
      <c r="K41" s="2"/>
      <c r="L41" s="2"/>
      <c r="M41" s="2"/>
      <c r="N41" s="2"/>
      <c r="O41" s="2"/>
      <c r="P41" s="2"/>
      <c r="Q41" s="2"/>
      <c r="R41" s="2"/>
      <c r="S41" s="2"/>
      <c r="T41" s="2"/>
      <c r="U41" s="2"/>
      <c r="V41" s="2"/>
      <c r="W41" s="2"/>
    </row>
    <row r="42" customFormat="false" ht="12.75" hidden="false" customHeight="true" outlineLevel="0" collapsed="false">
      <c r="A42" s="51"/>
      <c r="B42" s="51"/>
      <c r="C42" s="49"/>
      <c r="D42" s="50"/>
      <c r="E42" s="51"/>
      <c r="F42" s="2"/>
      <c r="G42" s="2"/>
      <c r="H42" s="2"/>
      <c r="I42" s="2"/>
      <c r="J42" s="2"/>
      <c r="K42" s="2"/>
      <c r="L42" s="2"/>
      <c r="M42" s="2"/>
      <c r="N42" s="2"/>
      <c r="O42" s="2"/>
      <c r="P42" s="2"/>
      <c r="Q42" s="2"/>
      <c r="R42" s="2"/>
      <c r="S42" s="2"/>
      <c r="T42" s="2"/>
      <c r="U42" s="2"/>
      <c r="V42" s="2"/>
      <c r="W42" s="2"/>
    </row>
    <row r="43" customFormat="false" ht="12.75" hidden="false" customHeight="true" outlineLevel="0" collapsed="false">
      <c r="A43" s="51"/>
      <c r="B43" s="51"/>
      <c r="C43" s="49"/>
      <c r="D43" s="50"/>
      <c r="E43" s="51"/>
      <c r="F43" s="2"/>
      <c r="G43" s="2"/>
      <c r="H43" s="2"/>
      <c r="I43" s="2"/>
      <c r="J43" s="2"/>
      <c r="K43" s="2"/>
      <c r="L43" s="2"/>
      <c r="M43" s="2"/>
      <c r="N43" s="2"/>
      <c r="O43" s="2"/>
      <c r="P43" s="2"/>
      <c r="Q43" s="2"/>
      <c r="R43" s="2"/>
      <c r="S43" s="2"/>
      <c r="T43" s="2"/>
      <c r="U43" s="2"/>
      <c r="V43" s="2"/>
      <c r="W43" s="2"/>
    </row>
    <row r="44" customFormat="false" ht="12.75" hidden="false" customHeight="true" outlineLevel="0" collapsed="false">
      <c r="A44" s="51"/>
      <c r="B44" s="51"/>
      <c r="C44" s="49"/>
      <c r="D44" s="50"/>
      <c r="E44" s="51"/>
      <c r="F44" s="2"/>
      <c r="G44" s="2"/>
      <c r="H44" s="2"/>
      <c r="I44" s="2"/>
      <c r="J44" s="2"/>
      <c r="K44" s="2"/>
      <c r="L44" s="2"/>
      <c r="M44" s="2"/>
      <c r="N44" s="2"/>
      <c r="O44" s="2"/>
      <c r="P44" s="2"/>
      <c r="Q44" s="2"/>
      <c r="R44" s="2"/>
      <c r="S44" s="2"/>
      <c r="T44" s="2"/>
      <c r="U44" s="2"/>
      <c r="V44" s="2"/>
      <c r="W44" s="2"/>
    </row>
    <row r="45" customFormat="false" ht="12.75" hidden="false" customHeight="true" outlineLevel="0" collapsed="false">
      <c r="A45" s="51"/>
      <c r="B45" s="51"/>
      <c r="C45" s="49"/>
      <c r="D45" s="50"/>
      <c r="E45" s="51"/>
      <c r="F45" s="2"/>
      <c r="G45" s="2"/>
      <c r="H45" s="2"/>
      <c r="I45" s="2"/>
      <c r="J45" s="2"/>
      <c r="K45" s="2"/>
      <c r="L45" s="2"/>
      <c r="M45" s="2"/>
      <c r="N45" s="2"/>
      <c r="O45" s="2"/>
      <c r="P45" s="2"/>
      <c r="Q45" s="2"/>
      <c r="R45" s="2"/>
      <c r="S45" s="2"/>
      <c r="T45" s="2"/>
      <c r="U45" s="2"/>
      <c r="V45" s="2"/>
      <c r="W45" s="2"/>
    </row>
    <row r="46" customFormat="false" ht="12.75" hidden="false" customHeight="true" outlineLevel="0" collapsed="false">
      <c r="A46" s="51"/>
      <c r="B46" s="51"/>
      <c r="C46" s="49"/>
      <c r="D46" s="50"/>
      <c r="E46" s="51"/>
      <c r="F46" s="2"/>
      <c r="G46" s="2"/>
      <c r="H46" s="2"/>
      <c r="I46" s="2"/>
      <c r="J46" s="2"/>
      <c r="K46" s="2"/>
      <c r="L46" s="2"/>
      <c r="M46" s="2"/>
      <c r="N46" s="2"/>
      <c r="O46" s="2"/>
      <c r="P46" s="2"/>
      <c r="Q46" s="2"/>
      <c r="R46" s="2"/>
      <c r="S46" s="2"/>
      <c r="T46" s="2"/>
      <c r="U46" s="2"/>
      <c r="V46" s="2"/>
      <c r="W46" s="2"/>
    </row>
    <row r="47" customFormat="false" ht="12.75" hidden="false" customHeight="true" outlineLevel="0" collapsed="false">
      <c r="A47" s="51"/>
      <c r="B47" s="51"/>
      <c r="C47" s="49"/>
      <c r="D47" s="50"/>
      <c r="E47" s="51"/>
      <c r="F47" s="2"/>
      <c r="G47" s="2"/>
      <c r="H47" s="2"/>
      <c r="I47" s="2"/>
      <c r="J47" s="2"/>
      <c r="K47" s="2"/>
      <c r="L47" s="2"/>
      <c r="M47" s="2"/>
      <c r="N47" s="2"/>
      <c r="O47" s="2"/>
      <c r="P47" s="2"/>
      <c r="Q47" s="2"/>
      <c r="R47" s="2"/>
      <c r="S47" s="2"/>
      <c r="T47" s="2"/>
      <c r="U47" s="2"/>
      <c r="V47" s="2"/>
      <c r="W47" s="2"/>
    </row>
    <row r="48" customFormat="false" ht="12.75" hidden="false" customHeight="true" outlineLevel="0" collapsed="false">
      <c r="A48" s="51"/>
      <c r="B48" s="51"/>
      <c r="C48" s="49"/>
      <c r="D48" s="50"/>
      <c r="E48" s="51"/>
      <c r="F48" s="2"/>
      <c r="G48" s="2"/>
      <c r="H48" s="2"/>
      <c r="I48" s="2"/>
      <c r="J48" s="2"/>
      <c r="K48" s="2"/>
      <c r="L48" s="2"/>
      <c r="M48" s="2"/>
      <c r="N48" s="2"/>
      <c r="O48" s="2"/>
      <c r="P48" s="2"/>
      <c r="Q48" s="2"/>
      <c r="R48" s="2"/>
      <c r="S48" s="2"/>
      <c r="T48" s="2"/>
      <c r="U48" s="2"/>
      <c r="V48" s="2"/>
      <c r="W48" s="2"/>
    </row>
    <row r="49" customFormat="false" ht="12.75" hidden="false" customHeight="true" outlineLevel="0" collapsed="false">
      <c r="A49" s="51"/>
      <c r="B49" s="51"/>
      <c r="C49" s="49"/>
      <c r="D49" s="50"/>
      <c r="E49" s="51"/>
      <c r="F49" s="2"/>
      <c r="G49" s="2"/>
      <c r="H49" s="2"/>
      <c r="I49" s="2"/>
      <c r="J49" s="2"/>
      <c r="K49" s="2"/>
      <c r="L49" s="2"/>
      <c r="M49" s="2"/>
      <c r="N49" s="2"/>
      <c r="O49" s="2"/>
      <c r="P49" s="2"/>
      <c r="Q49" s="2"/>
      <c r="R49" s="2"/>
      <c r="S49" s="2"/>
      <c r="T49" s="2"/>
      <c r="U49" s="2"/>
      <c r="V49" s="2"/>
      <c r="W49" s="2"/>
    </row>
    <row r="50" customFormat="false" ht="12.75" hidden="false" customHeight="true" outlineLevel="0" collapsed="false">
      <c r="A50" s="51"/>
      <c r="B50" s="51"/>
      <c r="C50" s="49"/>
      <c r="D50" s="50"/>
      <c r="E50" s="51"/>
      <c r="F50" s="2"/>
      <c r="G50" s="2"/>
      <c r="H50" s="2"/>
      <c r="I50" s="2"/>
      <c r="J50" s="2"/>
      <c r="K50" s="2"/>
      <c r="L50" s="2"/>
      <c r="M50" s="2"/>
      <c r="N50" s="2"/>
      <c r="O50" s="2"/>
      <c r="P50" s="2"/>
      <c r="Q50" s="2"/>
      <c r="R50" s="2"/>
      <c r="S50" s="2"/>
      <c r="T50" s="2"/>
      <c r="U50" s="2"/>
      <c r="V50" s="2"/>
      <c r="W50" s="2"/>
    </row>
    <row r="51" customFormat="false" ht="12.75" hidden="false" customHeight="true" outlineLevel="0" collapsed="false">
      <c r="A51" s="51"/>
      <c r="B51" s="51"/>
      <c r="C51" s="49"/>
      <c r="D51" s="50"/>
      <c r="E51" s="51"/>
      <c r="F51" s="2"/>
      <c r="G51" s="2"/>
      <c r="H51" s="2"/>
      <c r="I51" s="2"/>
      <c r="J51" s="2"/>
      <c r="K51" s="2"/>
      <c r="L51" s="2"/>
      <c r="M51" s="2"/>
      <c r="N51" s="2"/>
      <c r="O51" s="2"/>
      <c r="P51" s="2"/>
      <c r="Q51" s="2"/>
      <c r="R51" s="2"/>
      <c r="S51" s="2"/>
      <c r="T51" s="2"/>
      <c r="U51" s="2"/>
      <c r="V51" s="2"/>
      <c r="W51" s="2"/>
    </row>
    <row r="52" customFormat="false" ht="12.75" hidden="false" customHeight="true" outlineLevel="0" collapsed="false">
      <c r="A52" s="51"/>
      <c r="B52" s="51"/>
      <c r="C52" s="49"/>
      <c r="D52" s="50"/>
      <c r="E52" s="51"/>
      <c r="F52" s="2"/>
      <c r="G52" s="2"/>
      <c r="H52" s="2"/>
      <c r="I52" s="2"/>
      <c r="J52" s="2"/>
      <c r="K52" s="2"/>
      <c r="L52" s="2"/>
      <c r="M52" s="2"/>
      <c r="N52" s="2"/>
      <c r="O52" s="2"/>
      <c r="P52" s="2"/>
      <c r="Q52" s="2"/>
      <c r="R52" s="2"/>
      <c r="S52" s="2"/>
      <c r="T52" s="2"/>
      <c r="U52" s="2"/>
      <c r="V52" s="2"/>
      <c r="W52" s="2"/>
    </row>
    <row r="53" customFormat="false" ht="12.75" hidden="false" customHeight="true" outlineLevel="0" collapsed="false">
      <c r="A53" s="51"/>
      <c r="B53" s="51"/>
      <c r="C53" s="49"/>
      <c r="D53" s="50"/>
      <c r="E53" s="51"/>
      <c r="F53" s="2"/>
      <c r="G53" s="2"/>
      <c r="H53" s="2"/>
      <c r="I53" s="2"/>
      <c r="J53" s="2"/>
      <c r="K53" s="2"/>
      <c r="L53" s="2"/>
      <c r="M53" s="2"/>
      <c r="N53" s="2"/>
      <c r="O53" s="2"/>
      <c r="P53" s="2"/>
      <c r="Q53" s="2"/>
      <c r="R53" s="2"/>
      <c r="S53" s="2"/>
      <c r="T53" s="2"/>
      <c r="U53" s="2"/>
      <c r="V53" s="2"/>
      <c r="W53" s="2"/>
    </row>
    <row r="54" customFormat="false" ht="12.75" hidden="false" customHeight="true" outlineLevel="0" collapsed="false">
      <c r="A54" s="51"/>
      <c r="B54" s="51"/>
      <c r="C54" s="49"/>
      <c r="D54" s="50"/>
      <c r="E54" s="51"/>
      <c r="F54" s="2"/>
      <c r="G54" s="2"/>
      <c r="H54" s="2"/>
      <c r="I54" s="2"/>
      <c r="J54" s="2"/>
      <c r="K54" s="2"/>
      <c r="L54" s="2"/>
      <c r="M54" s="2"/>
      <c r="N54" s="2"/>
      <c r="O54" s="2"/>
      <c r="P54" s="2"/>
      <c r="Q54" s="2"/>
      <c r="R54" s="2"/>
      <c r="S54" s="2"/>
      <c r="T54" s="2"/>
      <c r="U54" s="2"/>
      <c r="V54" s="2"/>
      <c r="W54" s="2"/>
    </row>
    <row r="55" customFormat="false" ht="12.75" hidden="false" customHeight="true" outlineLevel="0" collapsed="false">
      <c r="A55" s="51"/>
      <c r="B55" s="51"/>
      <c r="C55" s="49"/>
      <c r="D55" s="50"/>
      <c r="E55" s="51"/>
      <c r="F55" s="2"/>
      <c r="G55" s="2"/>
      <c r="H55" s="2"/>
      <c r="I55" s="2"/>
      <c r="J55" s="2"/>
      <c r="K55" s="2"/>
      <c r="L55" s="2"/>
      <c r="M55" s="2"/>
      <c r="N55" s="2"/>
      <c r="O55" s="2"/>
      <c r="P55" s="2"/>
      <c r="Q55" s="2"/>
      <c r="R55" s="2"/>
      <c r="S55" s="2"/>
      <c r="T55" s="2"/>
      <c r="U55" s="2"/>
      <c r="V55" s="2"/>
      <c r="W55" s="2"/>
    </row>
    <row r="56" customFormat="false" ht="12.75" hidden="false" customHeight="true" outlineLevel="0" collapsed="false">
      <c r="A56" s="51"/>
      <c r="B56" s="51"/>
      <c r="C56" s="49"/>
      <c r="D56" s="50"/>
      <c r="E56" s="51"/>
      <c r="F56" s="2"/>
      <c r="G56" s="2"/>
      <c r="H56" s="2"/>
      <c r="I56" s="2"/>
      <c r="J56" s="2"/>
      <c r="K56" s="2"/>
      <c r="L56" s="2"/>
      <c r="M56" s="2"/>
      <c r="N56" s="2"/>
      <c r="O56" s="2"/>
      <c r="P56" s="2"/>
      <c r="Q56" s="2"/>
      <c r="R56" s="2"/>
      <c r="S56" s="2"/>
      <c r="T56" s="2"/>
      <c r="U56" s="2"/>
      <c r="V56" s="2"/>
      <c r="W56" s="2"/>
    </row>
    <row r="57" customFormat="false" ht="12.75" hidden="false" customHeight="true" outlineLevel="0" collapsed="false">
      <c r="A57" s="51"/>
      <c r="B57" s="51"/>
      <c r="C57" s="49"/>
      <c r="D57" s="50"/>
      <c r="E57" s="51"/>
      <c r="F57" s="2"/>
      <c r="G57" s="2"/>
      <c r="H57" s="2"/>
      <c r="I57" s="2"/>
      <c r="J57" s="2"/>
      <c r="K57" s="2"/>
      <c r="L57" s="2"/>
      <c r="M57" s="2"/>
      <c r="N57" s="2"/>
      <c r="O57" s="2"/>
      <c r="P57" s="2"/>
      <c r="Q57" s="2"/>
      <c r="R57" s="2"/>
      <c r="S57" s="2"/>
      <c r="T57" s="2"/>
      <c r="U57" s="2"/>
      <c r="V57" s="2"/>
      <c r="W57" s="2"/>
    </row>
    <row r="58" customFormat="false" ht="12.75" hidden="false" customHeight="true" outlineLevel="0" collapsed="false">
      <c r="A58" s="51"/>
      <c r="B58" s="51"/>
      <c r="C58" s="49"/>
      <c r="D58" s="50"/>
      <c r="E58" s="51"/>
      <c r="F58" s="2"/>
      <c r="G58" s="2"/>
      <c r="H58" s="2"/>
      <c r="I58" s="2"/>
      <c r="J58" s="2"/>
      <c r="K58" s="2"/>
      <c r="L58" s="2"/>
      <c r="M58" s="2"/>
      <c r="N58" s="2"/>
      <c r="O58" s="2"/>
      <c r="P58" s="2"/>
      <c r="Q58" s="2"/>
      <c r="R58" s="2"/>
      <c r="S58" s="2"/>
      <c r="T58" s="2"/>
      <c r="U58" s="2"/>
      <c r="V58" s="2"/>
      <c r="W58" s="2"/>
    </row>
    <row r="59" customFormat="false" ht="12.75" hidden="false" customHeight="true" outlineLevel="0" collapsed="false">
      <c r="A59" s="51"/>
      <c r="B59" s="51"/>
      <c r="C59" s="49"/>
      <c r="D59" s="50"/>
      <c r="E59" s="51"/>
      <c r="F59" s="2"/>
      <c r="G59" s="2"/>
      <c r="H59" s="2"/>
      <c r="I59" s="2"/>
      <c r="J59" s="2"/>
      <c r="K59" s="2"/>
      <c r="L59" s="2"/>
      <c r="M59" s="2"/>
      <c r="N59" s="2"/>
      <c r="O59" s="2"/>
      <c r="P59" s="2"/>
      <c r="Q59" s="2"/>
      <c r="R59" s="2"/>
      <c r="S59" s="2"/>
      <c r="T59" s="2"/>
      <c r="U59" s="2"/>
      <c r="V59" s="2"/>
      <c r="W59" s="2"/>
    </row>
    <row r="60" customFormat="false" ht="12.75" hidden="false" customHeight="true" outlineLevel="0" collapsed="false">
      <c r="A60" s="51"/>
      <c r="B60" s="51"/>
      <c r="C60" s="49"/>
      <c r="D60" s="50"/>
      <c r="E60" s="51"/>
      <c r="F60" s="2"/>
      <c r="G60" s="2"/>
      <c r="H60" s="2"/>
      <c r="I60" s="2"/>
      <c r="J60" s="2"/>
      <c r="K60" s="2"/>
      <c r="L60" s="2"/>
      <c r="M60" s="2"/>
      <c r="N60" s="2"/>
      <c r="O60" s="2"/>
      <c r="P60" s="2"/>
      <c r="Q60" s="2"/>
      <c r="R60" s="2"/>
      <c r="S60" s="2"/>
      <c r="T60" s="2"/>
      <c r="U60" s="2"/>
      <c r="V60" s="2"/>
      <c r="W60" s="2"/>
    </row>
    <row r="61" customFormat="false" ht="12.75" hidden="false" customHeight="true" outlineLevel="0" collapsed="false">
      <c r="A61" s="51"/>
      <c r="B61" s="51"/>
      <c r="C61" s="49"/>
      <c r="D61" s="50"/>
      <c r="E61" s="51"/>
      <c r="F61" s="2"/>
      <c r="G61" s="2"/>
      <c r="H61" s="2"/>
      <c r="I61" s="2"/>
      <c r="J61" s="2"/>
      <c r="K61" s="2"/>
      <c r="L61" s="2"/>
      <c r="M61" s="2"/>
      <c r="N61" s="2"/>
      <c r="O61" s="2"/>
      <c r="P61" s="2"/>
      <c r="Q61" s="2"/>
      <c r="R61" s="2"/>
      <c r="S61" s="2"/>
      <c r="T61" s="2"/>
      <c r="U61" s="2"/>
      <c r="V61" s="2"/>
      <c r="W61" s="2"/>
    </row>
    <row r="62" customFormat="false" ht="12.75" hidden="false" customHeight="true" outlineLevel="0" collapsed="false">
      <c r="A62" s="51"/>
      <c r="B62" s="51"/>
      <c r="C62" s="49"/>
      <c r="D62" s="50"/>
      <c r="E62" s="51"/>
      <c r="F62" s="2"/>
      <c r="G62" s="2"/>
      <c r="H62" s="2"/>
      <c r="I62" s="2"/>
      <c r="J62" s="2"/>
      <c r="K62" s="2"/>
      <c r="L62" s="2"/>
      <c r="M62" s="2"/>
      <c r="N62" s="2"/>
      <c r="O62" s="2"/>
      <c r="P62" s="2"/>
      <c r="Q62" s="2"/>
      <c r="R62" s="2"/>
      <c r="S62" s="2"/>
      <c r="T62" s="2"/>
      <c r="U62" s="2"/>
      <c r="V62" s="2"/>
      <c r="W62" s="2"/>
    </row>
    <row r="63" customFormat="false" ht="12.75" hidden="false" customHeight="true" outlineLevel="0" collapsed="false">
      <c r="A63" s="51"/>
      <c r="B63" s="51"/>
      <c r="C63" s="49"/>
      <c r="D63" s="50"/>
      <c r="E63" s="51"/>
      <c r="F63" s="2"/>
      <c r="G63" s="2"/>
      <c r="H63" s="2"/>
      <c r="I63" s="2"/>
      <c r="J63" s="2"/>
      <c r="K63" s="2"/>
      <c r="L63" s="2"/>
      <c r="M63" s="2"/>
      <c r="N63" s="2"/>
      <c r="O63" s="2"/>
      <c r="P63" s="2"/>
      <c r="Q63" s="2"/>
      <c r="R63" s="2"/>
      <c r="S63" s="2"/>
      <c r="T63" s="2"/>
      <c r="U63" s="2"/>
      <c r="V63" s="2"/>
      <c r="W63" s="2"/>
    </row>
    <row r="64" customFormat="false" ht="12.75" hidden="false" customHeight="true" outlineLevel="0" collapsed="false">
      <c r="A64" s="51"/>
      <c r="B64" s="51"/>
      <c r="C64" s="49"/>
      <c r="D64" s="50"/>
      <c r="E64" s="51"/>
      <c r="F64" s="2"/>
      <c r="G64" s="2"/>
      <c r="H64" s="2"/>
      <c r="I64" s="2"/>
      <c r="J64" s="2"/>
      <c r="K64" s="2"/>
      <c r="L64" s="2"/>
      <c r="M64" s="2"/>
      <c r="N64" s="2"/>
      <c r="O64" s="2"/>
      <c r="P64" s="2"/>
      <c r="Q64" s="2"/>
      <c r="R64" s="2"/>
      <c r="S64" s="2"/>
      <c r="T64" s="2"/>
      <c r="U64" s="2"/>
      <c r="V64" s="2"/>
      <c r="W64" s="2"/>
    </row>
    <row r="65" customFormat="false" ht="12.75" hidden="false" customHeight="true" outlineLevel="0" collapsed="false">
      <c r="A65" s="51"/>
      <c r="B65" s="51"/>
      <c r="C65" s="49"/>
      <c r="D65" s="50"/>
      <c r="E65" s="51"/>
      <c r="F65" s="2"/>
      <c r="G65" s="2"/>
      <c r="H65" s="2"/>
      <c r="I65" s="2"/>
      <c r="J65" s="2"/>
      <c r="K65" s="2"/>
      <c r="L65" s="2"/>
      <c r="M65" s="2"/>
      <c r="N65" s="2"/>
      <c r="O65" s="2"/>
      <c r="P65" s="2"/>
      <c r="Q65" s="2"/>
      <c r="R65" s="2"/>
      <c r="S65" s="2"/>
      <c r="T65" s="2"/>
      <c r="U65" s="2"/>
      <c r="V65" s="2"/>
      <c r="W65" s="2"/>
    </row>
    <row r="66" customFormat="false" ht="12.75" hidden="false" customHeight="true" outlineLevel="0" collapsed="false">
      <c r="A66" s="51"/>
      <c r="B66" s="51"/>
      <c r="C66" s="49"/>
      <c r="D66" s="50"/>
      <c r="E66" s="51"/>
      <c r="F66" s="2"/>
      <c r="G66" s="2"/>
      <c r="H66" s="2"/>
      <c r="I66" s="2"/>
      <c r="J66" s="2"/>
      <c r="K66" s="2"/>
      <c r="L66" s="2"/>
      <c r="M66" s="2"/>
      <c r="N66" s="2"/>
      <c r="O66" s="2"/>
      <c r="P66" s="2"/>
      <c r="Q66" s="2"/>
      <c r="R66" s="2"/>
      <c r="S66" s="2"/>
      <c r="T66" s="2"/>
      <c r="U66" s="2"/>
      <c r="V66" s="2"/>
      <c r="W66" s="2"/>
    </row>
    <row r="67" customFormat="false" ht="12.75" hidden="false" customHeight="true" outlineLevel="0" collapsed="false">
      <c r="A67" s="51"/>
      <c r="B67" s="51"/>
      <c r="C67" s="49"/>
      <c r="D67" s="50"/>
      <c r="E67" s="51"/>
      <c r="F67" s="2"/>
      <c r="G67" s="2"/>
      <c r="H67" s="2"/>
      <c r="I67" s="2"/>
      <c r="J67" s="2"/>
      <c r="K67" s="2"/>
      <c r="L67" s="2"/>
      <c r="M67" s="2"/>
      <c r="N67" s="2"/>
      <c r="O67" s="2"/>
      <c r="P67" s="2"/>
      <c r="Q67" s="2"/>
      <c r="R67" s="2"/>
      <c r="S67" s="2"/>
      <c r="T67" s="2"/>
      <c r="U67" s="2"/>
      <c r="V67" s="2"/>
      <c r="W67" s="2"/>
    </row>
    <row r="68" customFormat="false" ht="12.75" hidden="false" customHeight="true" outlineLevel="0" collapsed="false">
      <c r="A68" s="51"/>
      <c r="B68" s="51"/>
      <c r="C68" s="49"/>
      <c r="D68" s="50"/>
      <c r="E68" s="51"/>
      <c r="F68" s="2"/>
      <c r="G68" s="2"/>
      <c r="H68" s="2"/>
      <c r="I68" s="2"/>
      <c r="J68" s="2"/>
      <c r="K68" s="2"/>
      <c r="L68" s="2"/>
      <c r="M68" s="2"/>
      <c r="N68" s="2"/>
      <c r="O68" s="2"/>
      <c r="P68" s="2"/>
      <c r="Q68" s="2"/>
      <c r="R68" s="2"/>
      <c r="S68" s="2"/>
      <c r="T68" s="2"/>
      <c r="U68" s="2"/>
      <c r="V68" s="2"/>
      <c r="W68" s="2"/>
    </row>
    <row r="69" customFormat="false" ht="12.75" hidden="false" customHeight="true" outlineLevel="0" collapsed="false">
      <c r="A69" s="51"/>
      <c r="B69" s="51"/>
      <c r="C69" s="49"/>
      <c r="D69" s="50"/>
      <c r="E69" s="51"/>
      <c r="F69" s="2"/>
      <c r="G69" s="2"/>
      <c r="H69" s="2"/>
      <c r="I69" s="2"/>
      <c r="J69" s="2"/>
      <c r="K69" s="2"/>
      <c r="L69" s="2"/>
      <c r="M69" s="2"/>
      <c r="N69" s="2"/>
      <c r="O69" s="2"/>
      <c r="P69" s="2"/>
      <c r="Q69" s="2"/>
      <c r="R69" s="2"/>
      <c r="S69" s="2"/>
      <c r="T69" s="2"/>
      <c r="U69" s="2"/>
      <c r="V69" s="2"/>
      <c r="W69" s="2"/>
    </row>
    <row r="70" customFormat="false" ht="12.75" hidden="false" customHeight="true" outlineLevel="0" collapsed="false">
      <c r="A70" s="51"/>
      <c r="B70" s="51"/>
      <c r="C70" s="49"/>
      <c r="D70" s="50"/>
      <c r="E70" s="51"/>
      <c r="F70" s="2"/>
      <c r="G70" s="2"/>
      <c r="H70" s="2"/>
      <c r="I70" s="2"/>
      <c r="J70" s="2"/>
      <c r="K70" s="2"/>
      <c r="L70" s="2"/>
      <c r="M70" s="2"/>
      <c r="N70" s="2"/>
      <c r="O70" s="2"/>
      <c r="P70" s="2"/>
      <c r="Q70" s="2"/>
      <c r="R70" s="2"/>
      <c r="S70" s="2"/>
      <c r="T70" s="2"/>
      <c r="U70" s="2"/>
      <c r="V70" s="2"/>
      <c r="W70" s="2"/>
    </row>
    <row r="71" customFormat="false" ht="12.75" hidden="false" customHeight="true" outlineLevel="0" collapsed="false">
      <c r="A71" s="51"/>
      <c r="B71" s="51"/>
      <c r="C71" s="49"/>
      <c r="D71" s="50"/>
      <c r="E71" s="51"/>
      <c r="F71" s="2"/>
      <c r="G71" s="2"/>
      <c r="H71" s="2"/>
      <c r="I71" s="2"/>
      <c r="J71" s="2"/>
      <c r="K71" s="2"/>
      <c r="L71" s="2"/>
      <c r="M71" s="2"/>
      <c r="N71" s="2"/>
      <c r="O71" s="2"/>
      <c r="P71" s="2"/>
      <c r="Q71" s="2"/>
      <c r="R71" s="2"/>
      <c r="S71" s="2"/>
      <c r="T71" s="2"/>
      <c r="U71" s="2"/>
      <c r="V71" s="2"/>
      <c r="W71" s="2"/>
    </row>
    <row r="72" customFormat="false" ht="12.75" hidden="false" customHeight="true" outlineLevel="0" collapsed="false">
      <c r="A72" s="51"/>
      <c r="B72" s="51"/>
      <c r="C72" s="49"/>
      <c r="D72" s="50"/>
      <c r="E72" s="51"/>
      <c r="F72" s="2"/>
      <c r="G72" s="2"/>
      <c r="H72" s="2"/>
      <c r="I72" s="2"/>
      <c r="J72" s="2"/>
      <c r="K72" s="2"/>
      <c r="L72" s="2"/>
      <c r="M72" s="2"/>
      <c r="N72" s="2"/>
      <c r="O72" s="2"/>
      <c r="P72" s="2"/>
      <c r="Q72" s="2"/>
      <c r="R72" s="2"/>
      <c r="S72" s="2"/>
      <c r="T72" s="2"/>
      <c r="U72" s="2"/>
      <c r="V72" s="2"/>
      <c r="W72" s="2"/>
    </row>
    <row r="73" customFormat="false" ht="12.75" hidden="false" customHeight="true" outlineLevel="0" collapsed="false">
      <c r="A73" s="51"/>
      <c r="B73" s="51"/>
      <c r="C73" s="49"/>
      <c r="D73" s="50"/>
      <c r="E73" s="51"/>
      <c r="F73" s="2"/>
      <c r="G73" s="2"/>
      <c r="H73" s="2"/>
      <c r="I73" s="2"/>
      <c r="J73" s="2"/>
      <c r="K73" s="2"/>
      <c r="L73" s="2"/>
      <c r="M73" s="2"/>
      <c r="N73" s="2"/>
      <c r="O73" s="2"/>
      <c r="P73" s="2"/>
      <c r="Q73" s="2"/>
      <c r="R73" s="2"/>
      <c r="S73" s="2"/>
      <c r="T73" s="2"/>
      <c r="U73" s="2"/>
      <c r="V73" s="2"/>
      <c r="W73" s="2"/>
    </row>
    <row r="74" customFormat="false" ht="12.75" hidden="false" customHeight="true" outlineLevel="0" collapsed="false">
      <c r="A74" s="51"/>
      <c r="B74" s="51"/>
      <c r="C74" s="49"/>
      <c r="D74" s="50"/>
      <c r="E74" s="51"/>
      <c r="F74" s="2"/>
      <c r="G74" s="2"/>
      <c r="H74" s="2"/>
      <c r="I74" s="2"/>
      <c r="J74" s="2"/>
      <c r="K74" s="2"/>
      <c r="L74" s="2"/>
      <c r="M74" s="2"/>
      <c r="N74" s="2"/>
      <c r="O74" s="2"/>
      <c r="P74" s="2"/>
      <c r="Q74" s="2"/>
      <c r="R74" s="2"/>
      <c r="S74" s="2"/>
      <c r="T74" s="2"/>
      <c r="U74" s="2"/>
      <c r="V74" s="2"/>
      <c r="W74" s="2"/>
    </row>
    <row r="75" customFormat="false" ht="12.75" hidden="false" customHeight="true" outlineLevel="0" collapsed="false">
      <c r="A75" s="51"/>
      <c r="B75" s="51"/>
      <c r="C75" s="49"/>
      <c r="D75" s="50"/>
      <c r="E75" s="51"/>
      <c r="F75" s="2"/>
      <c r="G75" s="2"/>
      <c r="H75" s="2"/>
      <c r="I75" s="2"/>
      <c r="J75" s="2"/>
      <c r="K75" s="2"/>
      <c r="L75" s="2"/>
      <c r="M75" s="2"/>
      <c r="N75" s="2"/>
      <c r="O75" s="2"/>
      <c r="P75" s="2"/>
      <c r="Q75" s="2"/>
      <c r="R75" s="2"/>
      <c r="S75" s="2"/>
      <c r="T75" s="2"/>
      <c r="U75" s="2"/>
      <c r="V75" s="2"/>
      <c r="W75" s="2"/>
    </row>
    <row r="76" customFormat="false" ht="12.75" hidden="false" customHeight="true" outlineLevel="0" collapsed="false">
      <c r="A76" s="51"/>
      <c r="B76" s="51"/>
      <c r="C76" s="49"/>
      <c r="D76" s="50"/>
      <c r="E76" s="51"/>
      <c r="F76" s="2"/>
      <c r="G76" s="2"/>
      <c r="H76" s="2"/>
      <c r="I76" s="2"/>
      <c r="J76" s="2"/>
      <c r="K76" s="2"/>
      <c r="L76" s="2"/>
      <c r="M76" s="2"/>
      <c r="N76" s="2"/>
      <c r="O76" s="2"/>
      <c r="P76" s="2"/>
      <c r="Q76" s="2"/>
      <c r="R76" s="2"/>
      <c r="S76" s="2"/>
      <c r="T76" s="2"/>
      <c r="U76" s="2"/>
      <c r="V76" s="2"/>
      <c r="W76" s="2"/>
    </row>
    <row r="77" customFormat="false" ht="12.75" hidden="false" customHeight="true" outlineLevel="0" collapsed="false">
      <c r="A77" s="51"/>
      <c r="B77" s="51"/>
      <c r="C77" s="49"/>
      <c r="D77" s="50"/>
      <c r="E77" s="51"/>
      <c r="F77" s="2"/>
      <c r="G77" s="2"/>
      <c r="H77" s="2"/>
      <c r="I77" s="2"/>
      <c r="J77" s="2"/>
      <c r="K77" s="2"/>
      <c r="L77" s="2"/>
      <c r="M77" s="2"/>
      <c r="N77" s="2"/>
      <c r="O77" s="2"/>
      <c r="P77" s="2"/>
      <c r="Q77" s="2"/>
      <c r="R77" s="2"/>
      <c r="S77" s="2"/>
      <c r="T77" s="2"/>
      <c r="U77" s="2"/>
      <c r="V77" s="2"/>
      <c r="W77" s="2"/>
    </row>
    <row r="78" customFormat="false" ht="12.75" hidden="false" customHeight="true" outlineLevel="0" collapsed="false">
      <c r="A78" s="51"/>
      <c r="B78" s="51"/>
      <c r="C78" s="49"/>
      <c r="D78" s="50"/>
      <c r="E78" s="51"/>
      <c r="F78" s="2"/>
      <c r="G78" s="2"/>
      <c r="H78" s="2"/>
      <c r="I78" s="2"/>
      <c r="J78" s="2"/>
      <c r="K78" s="2"/>
      <c r="L78" s="2"/>
      <c r="M78" s="2"/>
      <c r="N78" s="2"/>
      <c r="O78" s="2"/>
      <c r="P78" s="2"/>
      <c r="Q78" s="2"/>
      <c r="R78" s="2"/>
      <c r="S78" s="2"/>
      <c r="T78" s="2"/>
      <c r="U78" s="2"/>
      <c r="V78" s="2"/>
      <c r="W78" s="2"/>
    </row>
    <row r="79" customFormat="false" ht="12.75" hidden="false" customHeight="true" outlineLevel="0" collapsed="false">
      <c r="A79" s="51"/>
      <c r="B79" s="51"/>
      <c r="C79" s="49"/>
      <c r="D79" s="50"/>
      <c r="E79" s="51"/>
      <c r="F79" s="2"/>
      <c r="G79" s="2"/>
      <c r="H79" s="2"/>
      <c r="I79" s="2"/>
      <c r="J79" s="2"/>
      <c r="K79" s="2"/>
      <c r="L79" s="2"/>
      <c r="M79" s="2"/>
      <c r="N79" s="2"/>
      <c r="O79" s="2"/>
      <c r="P79" s="2"/>
      <c r="Q79" s="2"/>
      <c r="R79" s="2"/>
      <c r="S79" s="2"/>
      <c r="T79" s="2"/>
      <c r="U79" s="2"/>
      <c r="V79" s="2"/>
      <c r="W79" s="2"/>
    </row>
    <row r="80" customFormat="false" ht="12.75" hidden="false" customHeight="true" outlineLevel="0" collapsed="false">
      <c r="A80" s="51"/>
      <c r="B80" s="51"/>
      <c r="C80" s="49"/>
      <c r="D80" s="50"/>
      <c r="E80" s="51"/>
      <c r="F80" s="2"/>
      <c r="G80" s="2"/>
      <c r="H80" s="2"/>
      <c r="I80" s="2"/>
      <c r="J80" s="2"/>
      <c r="K80" s="2"/>
      <c r="L80" s="2"/>
      <c r="M80" s="2"/>
      <c r="N80" s="2"/>
      <c r="O80" s="2"/>
      <c r="P80" s="2"/>
      <c r="Q80" s="2"/>
      <c r="R80" s="2"/>
      <c r="S80" s="2"/>
      <c r="T80" s="2"/>
      <c r="U80" s="2"/>
      <c r="V80" s="2"/>
      <c r="W80" s="2"/>
    </row>
    <row r="81" customFormat="false" ht="12.75" hidden="false" customHeight="true" outlineLevel="0" collapsed="false">
      <c r="A81" s="51"/>
      <c r="B81" s="51"/>
      <c r="C81" s="49"/>
      <c r="D81" s="50"/>
      <c r="E81" s="51"/>
      <c r="F81" s="2"/>
      <c r="G81" s="2"/>
      <c r="H81" s="2"/>
      <c r="I81" s="2"/>
      <c r="J81" s="2"/>
      <c r="K81" s="2"/>
      <c r="L81" s="2"/>
      <c r="M81" s="2"/>
      <c r="N81" s="2"/>
      <c r="O81" s="2"/>
      <c r="P81" s="2"/>
      <c r="Q81" s="2"/>
      <c r="R81" s="2"/>
      <c r="S81" s="2"/>
      <c r="T81" s="2"/>
      <c r="U81" s="2"/>
      <c r="V81" s="2"/>
      <c r="W81" s="2"/>
    </row>
    <row r="82" customFormat="false" ht="12.75" hidden="false" customHeight="true" outlineLevel="0" collapsed="false">
      <c r="A82" s="51"/>
      <c r="B82" s="51"/>
      <c r="C82" s="49"/>
      <c r="D82" s="50"/>
      <c r="E82" s="51"/>
      <c r="F82" s="2"/>
      <c r="G82" s="2"/>
      <c r="H82" s="2"/>
      <c r="I82" s="2"/>
      <c r="J82" s="2"/>
      <c r="K82" s="2"/>
      <c r="L82" s="2"/>
      <c r="M82" s="2"/>
      <c r="N82" s="2"/>
      <c r="O82" s="2"/>
      <c r="P82" s="2"/>
      <c r="Q82" s="2"/>
      <c r="R82" s="2"/>
      <c r="S82" s="2"/>
      <c r="T82" s="2"/>
      <c r="U82" s="2"/>
      <c r="V82" s="2"/>
      <c r="W82" s="2"/>
    </row>
    <row r="83" customFormat="false" ht="12.75" hidden="false" customHeight="true" outlineLevel="0" collapsed="false">
      <c r="A83" s="51"/>
      <c r="B83" s="51"/>
      <c r="C83" s="49"/>
      <c r="D83" s="50"/>
      <c r="E83" s="51"/>
      <c r="F83" s="2"/>
      <c r="G83" s="2"/>
      <c r="H83" s="2"/>
      <c r="I83" s="2"/>
      <c r="J83" s="2"/>
      <c r="K83" s="2"/>
      <c r="L83" s="2"/>
      <c r="M83" s="2"/>
      <c r="N83" s="2"/>
      <c r="O83" s="2"/>
      <c r="P83" s="2"/>
      <c r="Q83" s="2"/>
      <c r="R83" s="2"/>
      <c r="S83" s="2"/>
      <c r="T83" s="2"/>
      <c r="U83" s="2"/>
      <c r="V83" s="2"/>
      <c r="W83" s="2"/>
    </row>
    <row r="84" customFormat="false" ht="12.75" hidden="false" customHeight="true" outlineLevel="0" collapsed="false">
      <c r="A84" s="51"/>
      <c r="B84" s="51"/>
      <c r="C84" s="49"/>
      <c r="D84" s="50"/>
      <c r="E84" s="51"/>
      <c r="F84" s="2"/>
      <c r="G84" s="2"/>
      <c r="H84" s="2"/>
      <c r="I84" s="2"/>
      <c r="J84" s="2"/>
      <c r="K84" s="2"/>
      <c r="L84" s="2"/>
      <c r="M84" s="2"/>
      <c r="N84" s="2"/>
      <c r="O84" s="2"/>
      <c r="P84" s="2"/>
      <c r="Q84" s="2"/>
      <c r="R84" s="2"/>
      <c r="S84" s="2"/>
      <c r="T84" s="2"/>
      <c r="U84" s="2"/>
      <c r="V84" s="2"/>
      <c r="W84" s="2"/>
    </row>
    <row r="85" customFormat="false" ht="12.75" hidden="false" customHeight="true" outlineLevel="0" collapsed="false">
      <c r="A85" s="51"/>
      <c r="B85" s="51"/>
      <c r="C85" s="49"/>
      <c r="D85" s="50"/>
      <c r="E85" s="51"/>
      <c r="F85" s="2"/>
      <c r="G85" s="2"/>
      <c r="H85" s="2"/>
      <c r="I85" s="2"/>
      <c r="J85" s="2"/>
      <c r="K85" s="2"/>
      <c r="L85" s="2"/>
      <c r="M85" s="2"/>
      <c r="N85" s="2"/>
      <c r="O85" s="2"/>
      <c r="P85" s="2"/>
      <c r="Q85" s="2"/>
      <c r="R85" s="2"/>
      <c r="S85" s="2"/>
      <c r="T85" s="2"/>
      <c r="U85" s="2"/>
      <c r="V85" s="2"/>
      <c r="W85" s="2"/>
    </row>
    <row r="86" customFormat="false" ht="12.75" hidden="false" customHeight="true" outlineLevel="0" collapsed="false">
      <c r="A86" s="51"/>
      <c r="B86" s="51"/>
      <c r="C86" s="49"/>
      <c r="D86" s="50"/>
      <c r="E86" s="51"/>
      <c r="F86" s="2"/>
      <c r="G86" s="2"/>
      <c r="H86" s="2"/>
      <c r="I86" s="2"/>
      <c r="J86" s="2"/>
      <c r="K86" s="2"/>
      <c r="L86" s="2"/>
      <c r="M86" s="2"/>
      <c r="N86" s="2"/>
      <c r="O86" s="2"/>
      <c r="P86" s="2"/>
      <c r="Q86" s="2"/>
      <c r="R86" s="2"/>
      <c r="S86" s="2"/>
      <c r="T86" s="2"/>
      <c r="U86" s="2"/>
      <c r="V86" s="2"/>
      <c r="W86" s="2"/>
    </row>
    <row r="87" customFormat="false" ht="12.75" hidden="false" customHeight="true" outlineLevel="0" collapsed="false">
      <c r="A87" s="51"/>
      <c r="B87" s="51"/>
      <c r="C87" s="49"/>
      <c r="D87" s="50"/>
      <c r="E87" s="51"/>
      <c r="F87" s="2"/>
      <c r="G87" s="2"/>
      <c r="H87" s="2"/>
      <c r="I87" s="2"/>
      <c r="J87" s="2"/>
      <c r="K87" s="2"/>
      <c r="L87" s="2"/>
      <c r="M87" s="2"/>
      <c r="N87" s="2"/>
      <c r="O87" s="2"/>
      <c r="P87" s="2"/>
      <c r="Q87" s="2"/>
      <c r="R87" s="2"/>
      <c r="S87" s="2"/>
      <c r="T87" s="2"/>
      <c r="U87" s="2"/>
      <c r="V87" s="2"/>
      <c r="W87" s="2"/>
    </row>
    <row r="88" customFormat="false" ht="12.75" hidden="false" customHeight="true" outlineLevel="0" collapsed="false">
      <c r="A88" s="51"/>
      <c r="B88" s="51"/>
      <c r="C88" s="49"/>
      <c r="D88" s="50"/>
      <c r="E88" s="51"/>
      <c r="F88" s="2"/>
      <c r="G88" s="2"/>
      <c r="H88" s="2"/>
      <c r="I88" s="2"/>
      <c r="J88" s="2"/>
      <c r="K88" s="2"/>
      <c r="L88" s="2"/>
      <c r="M88" s="2"/>
      <c r="N88" s="2"/>
      <c r="O88" s="2"/>
      <c r="P88" s="2"/>
      <c r="Q88" s="2"/>
      <c r="R88" s="2"/>
      <c r="S88" s="2"/>
      <c r="T88" s="2"/>
      <c r="U88" s="2"/>
      <c r="V88" s="2"/>
      <c r="W88" s="2"/>
    </row>
    <row r="89" customFormat="false" ht="12.75" hidden="false" customHeight="true" outlineLevel="0" collapsed="false">
      <c r="A89" s="51"/>
      <c r="B89" s="51"/>
      <c r="C89" s="49"/>
      <c r="D89" s="50"/>
      <c r="E89" s="51"/>
      <c r="F89" s="2"/>
      <c r="G89" s="2"/>
      <c r="H89" s="2"/>
      <c r="I89" s="2"/>
      <c r="J89" s="2"/>
      <c r="K89" s="2"/>
      <c r="L89" s="2"/>
      <c r="M89" s="2"/>
      <c r="N89" s="2"/>
      <c r="O89" s="2"/>
      <c r="P89" s="2"/>
      <c r="Q89" s="2"/>
      <c r="R89" s="2"/>
      <c r="S89" s="2"/>
      <c r="T89" s="2"/>
      <c r="U89" s="2"/>
      <c r="V89" s="2"/>
      <c r="W89" s="2"/>
    </row>
    <row r="90" customFormat="false" ht="12.75" hidden="false" customHeight="true" outlineLevel="0" collapsed="false">
      <c r="A90" s="51"/>
      <c r="B90" s="51"/>
      <c r="C90" s="49"/>
      <c r="D90" s="50"/>
      <c r="E90" s="51"/>
      <c r="F90" s="2"/>
      <c r="G90" s="2"/>
      <c r="H90" s="2"/>
      <c r="I90" s="2"/>
      <c r="J90" s="2"/>
      <c r="K90" s="2"/>
      <c r="L90" s="2"/>
      <c r="M90" s="2"/>
      <c r="N90" s="2"/>
      <c r="O90" s="2"/>
      <c r="P90" s="2"/>
      <c r="Q90" s="2"/>
      <c r="R90" s="2"/>
      <c r="S90" s="2"/>
      <c r="T90" s="2"/>
      <c r="U90" s="2"/>
      <c r="V90" s="2"/>
      <c r="W90" s="2"/>
    </row>
    <row r="91" customFormat="false" ht="12.75" hidden="false" customHeight="true" outlineLevel="0" collapsed="false">
      <c r="A91" s="51"/>
      <c r="B91" s="51"/>
      <c r="C91" s="49"/>
      <c r="D91" s="50"/>
      <c r="E91" s="51"/>
      <c r="F91" s="2"/>
      <c r="G91" s="2"/>
      <c r="H91" s="2"/>
      <c r="I91" s="2"/>
      <c r="J91" s="2"/>
      <c r="K91" s="2"/>
      <c r="L91" s="2"/>
      <c r="M91" s="2"/>
      <c r="N91" s="2"/>
      <c r="O91" s="2"/>
      <c r="P91" s="2"/>
      <c r="Q91" s="2"/>
      <c r="R91" s="2"/>
      <c r="S91" s="2"/>
      <c r="T91" s="2"/>
      <c r="U91" s="2"/>
      <c r="V91" s="2"/>
      <c r="W91" s="2"/>
    </row>
    <row r="92" customFormat="false" ht="12.75" hidden="false" customHeight="true" outlineLevel="0" collapsed="false">
      <c r="A92" s="51"/>
      <c r="B92" s="51"/>
      <c r="C92" s="49"/>
      <c r="D92" s="50"/>
      <c r="E92" s="51"/>
      <c r="F92" s="2"/>
      <c r="G92" s="2"/>
      <c r="H92" s="2"/>
      <c r="I92" s="2"/>
      <c r="J92" s="2"/>
      <c r="K92" s="2"/>
      <c r="L92" s="2"/>
      <c r="M92" s="2"/>
      <c r="N92" s="2"/>
      <c r="O92" s="2"/>
      <c r="P92" s="2"/>
      <c r="Q92" s="2"/>
      <c r="R92" s="2"/>
      <c r="S92" s="2"/>
      <c r="T92" s="2"/>
      <c r="U92" s="2"/>
      <c r="V92" s="2"/>
      <c r="W92" s="2"/>
    </row>
    <row r="93" customFormat="false" ht="12.75" hidden="false" customHeight="true" outlineLevel="0" collapsed="false">
      <c r="A93" s="51"/>
      <c r="B93" s="51"/>
      <c r="C93" s="49"/>
      <c r="D93" s="50"/>
      <c r="E93" s="51"/>
      <c r="F93" s="2"/>
      <c r="G93" s="2"/>
      <c r="H93" s="2"/>
      <c r="I93" s="2"/>
      <c r="J93" s="2"/>
      <c r="K93" s="2"/>
      <c r="L93" s="2"/>
      <c r="M93" s="2"/>
      <c r="N93" s="2"/>
      <c r="O93" s="2"/>
      <c r="P93" s="2"/>
      <c r="Q93" s="2"/>
      <c r="R93" s="2"/>
      <c r="S93" s="2"/>
      <c r="T93" s="2"/>
      <c r="U93" s="2"/>
      <c r="V93" s="2"/>
      <c r="W93" s="2"/>
    </row>
    <row r="94" customFormat="false" ht="12.75" hidden="false" customHeight="true" outlineLevel="0" collapsed="false">
      <c r="A94" s="51"/>
      <c r="B94" s="51"/>
      <c r="C94" s="49"/>
      <c r="D94" s="50"/>
      <c r="E94" s="51"/>
      <c r="F94" s="2"/>
      <c r="G94" s="2"/>
      <c r="H94" s="2"/>
      <c r="I94" s="2"/>
      <c r="J94" s="2"/>
      <c r="K94" s="2"/>
      <c r="L94" s="2"/>
      <c r="M94" s="2"/>
      <c r="N94" s="2"/>
      <c r="O94" s="2"/>
      <c r="P94" s="2"/>
      <c r="Q94" s="2"/>
      <c r="R94" s="2"/>
      <c r="S94" s="2"/>
      <c r="T94" s="2"/>
      <c r="U94" s="2"/>
      <c r="V94" s="2"/>
      <c r="W94" s="2"/>
    </row>
    <row r="95" customFormat="false" ht="12.75" hidden="false" customHeight="true" outlineLevel="0" collapsed="false">
      <c r="A95" s="51"/>
      <c r="B95" s="51"/>
      <c r="C95" s="49"/>
      <c r="D95" s="50"/>
      <c r="E95" s="51"/>
      <c r="F95" s="2"/>
      <c r="G95" s="2"/>
      <c r="H95" s="2"/>
      <c r="I95" s="2"/>
      <c r="J95" s="2"/>
      <c r="K95" s="2"/>
      <c r="L95" s="2"/>
      <c r="M95" s="2"/>
      <c r="N95" s="2"/>
      <c r="O95" s="2"/>
      <c r="P95" s="2"/>
      <c r="Q95" s="2"/>
      <c r="R95" s="2"/>
      <c r="S95" s="2"/>
      <c r="T95" s="2"/>
      <c r="U95" s="2"/>
      <c r="V95" s="2"/>
      <c r="W95" s="2"/>
    </row>
    <row r="96" customFormat="false" ht="12.75" hidden="false" customHeight="true" outlineLevel="0" collapsed="false">
      <c r="A96" s="51"/>
      <c r="B96" s="51"/>
      <c r="C96" s="49"/>
      <c r="D96" s="50"/>
      <c r="E96" s="51"/>
      <c r="F96" s="2"/>
      <c r="G96" s="2"/>
      <c r="H96" s="2"/>
      <c r="I96" s="2"/>
      <c r="J96" s="2"/>
      <c r="K96" s="2"/>
      <c r="L96" s="2"/>
      <c r="M96" s="2"/>
      <c r="N96" s="2"/>
      <c r="O96" s="2"/>
      <c r="P96" s="2"/>
      <c r="Q96" s="2"/>
      <c r="R96" s="2"/>
      <c r="S96" s="2"/>
      <c r="T96" s="2"/>
      <c r="U96" s="2"/>
      <c r="V96" s="2"/>
      <c r="W96" s="2"/>
    </row>
    <row r="97" customFormat="false" ht="12.75" hidden="false" customHeight="true" outlineLevel="0" collapsed="false">
      <c r="A97" s="51"/>
      <c r="B97" s="51"/>
      <c r="C97" s="49"/>
      <c r="D97" s="50"/>
      <c r="E97" s="51"/>
      <c r="F97" s="2"/>
      <c r="G97" s="2"/>
      <c r="H97" s="2"/>
      <c r="I97" s="2"/>
      <c r="J97" s="2"/>
      <c r="K97" s="2"/>
      <c r="L97" s="2"/>
      <c r="M97" s="2"/>
      <c r="N97" s="2"/>
      <c r="O97" s="2"/>
      <c r="P97" s="2"/>
      <c r="Q97" s="2"/>
      <c r="R97" s="2"/>
      <c r="S97" s="2"/>
      <c r="T97" s="2"/>
      <c r="U97" s="2"/>
      <c r="V97" s="2"/>
      <c r="W97" s="2"/>
    </row>
    <row r="98" customFormat="false" ht="12.75" hidden="false" customHeight="true" outlineLevel="0" collapsed="false">
      <c r="A98" s="51"/>
      <c r="B98" s="51"/>
      <c r="C98" s="49"/>
      <c r="D98" s="50"/>
      <c r="E98" s="51"/>
      <c r="F98" s="2"/>
      <c r="G98" s="2"/>
      <c r="H98" s="2"/>
      <c r="I98" s="2"/>
      <c r="J98" s="2"/>
      <c r="K98" s="2"/>
      <c r="L98" s="2"/>
      <c r="M98" s="2"/>
      <c r="N98" s="2"/>
      <c r="O98" s="2"/>
      <c r="P98" s="2"/>
      <c r="Q98" s="2"/>
      <c r="R98" s="2"/>
      <c r="S98" s="2"/>
      <c r="T98" s="2"/>
      <c r="U98" s="2"/>
      <c r="V98" s="2"/>
      <c r="W98" s="2"/>
    </row>
    <row r="99" customFormat="false" ht="12.75" hidden="false" customHeight="true" outlineLevel="0" collapsed="false">
      <c r="A99" s="51"/>
      <c r="B99" s="51"/>
      <c r="C99" s="49"/>
      <c r="D99" s="50"/>
      <c r="E99" s="51"/>
      <c r="F99" s="2"/>
      <c r="G99" s="2"/>
      <c r="H99" s="2"/>
      <c r="I99" s="2"/>
      <c r="J99" s="2"/>
      <c r="K99" s="2"/>
      <c r="L99" s="2"/>
      <c r="M99" s="2"/>
      <c r="N99" s="2"/>
      <c r="O99" s="2"/>
      <c r="P99" s="2"/>
      <c r="Q99" s="2"/>
      <c r="R99" s="2"/>
      <c r="S99" s="2"/>
      <c r="T99" s="2"/>
      <c r="U99" s="2"/>
      <c r="V99" s="2"/>
      <c r="W99" s="2"/>
    </row>
    <row r="100" customFormat="false" ht="12.75" hidden="false" customHeight="true" outlineLevel="0" collapsed="false">
      <c r="A100" s="51"/>
      <c r="B100" s="51"/>
      <c r="C100" s="49"/>
      <c r="D100" s="50"/>
      <c r="E100" s="51"/>
      <c r="F100" s="2"/>
      <c r="G100" s="2"/>
      <c r="H100" s="2"/>
      <c r="I100" s="2"/>
      <c r="J100" s="2"/>
      <c r="K100" s="2"/>
      <c r="L100" s="2"/>
      <c r="M100" s="2"/>
      <c r="N100" s="2"/>
      <c r="O100" s="2"/>
      <c r="P100" s="2"/>
      <c r="Q100" s="2"/>
      <c r="R100" s="2"/>
      <c r="S100" s="2"/>
      <c r="T100" s="2"/>
      <c r="U100" s="2"/>
      <c r="V100" s="2"/>
      <c r="W100" s="2"/>
    </row>
    <row r="101" customFormat="false" ht="12.75" hidden="false" customHeight="true" outlineLevel="0" collapsed="false">
      <c r="A101" s="51"/>
      <c r="B101" s="51"/>
      <c r="C101" s="49"/>
      <c r="D101" s="50"/>
      <c r="E101" s="51"/>
      <c r="F101" s="2"/>
      <c r="G101" s="2"/>
      <c r="H101" s="2"/>
      <c r="I101" s="2"/>
      <c r="J101" s="2"/>
      <c r="K101" s="2"/>
      <c r="L101" s="2"/>
      <c r="M101" s="2"/>
      <c r="N101" s="2"/>
      <c r="O101" s="2"/>
      <c r="P101" s="2"/>
      <c r="Q101" s="2"/>
      <c r="R101" s="2"/>
      <c r="S101" s="2"/>
      <c r="T101" s="2"/>
      <c r="U101" s="2"/>
      <c r="V101" s="2"/>
      <c r="W101" s="2"/>
    </row>
    <row r="102" customFormat="false" ht="12.75" hidden="false" customHeight="true" outlineLevel="0" collapsed="false">
      <c r="A102" s="51"/>
      <c r="B102" s="51"/>
      <c r="C102" s="49"/>
      <c r="D102" s="50"/>
      <c r="E102" s="51"/>
      <c r="F102" s="2"/>
      <c r="G102" s="2"/>
      <c r="H102" s="2"/>
      <c r="I102" s="2"/>
      <c r="J102" s="2"/>
      <c r="K102" s="2"/>
      <c r="L102" s="2"/>
      <c r="M102" s="2"/>
      <c r="N102" s="2"/>
      <c r="O102" s="2"/>
      <c r="P102" s="2"/>
      <c r="Q102" s="2"/>
      <c r="R102" s="2"/>
      <c r="S102" s="2"/>
      <c r="T102" s="2"/>
      <c r="U102" s="2"/>
      <c r="V102" s="2"/>
      <c r="W102" s="2"/>
    </row>
    <row r="103" customFormat="false" ht="12.75" hidden="false" customHeight="true" outlineLevel="0" collapsed="false">
      <c r="A103" s="51"/>
      <c r="B103" s="51"/>
      <c r="C103" s="49"/>
      <c r="D103" s="50"/>
      <c r="E103" s="51"/>
      <c r="F103" s="2"/>
      <c r="G103" s="2"/>
      <c r="H103" s="2"/>
      <c r="I103" s="2"/>
      <c r="J103" s="2"/>
      <c r="K103" s="2"/>
      <c r="L103" s="2"/>
      <c r="M103" s="2"/>
      <c r="N103" s="2"/>
      <c r="O103" s="2"/>
      <c r="P103" s="2"/>
      <c r="Q103" s="2"/>
      <c r="R103" s="2"/>
      <c r="S103" s="2"/>
      <c r="T103" s="2"/>
      <c r="U103" s="2"/>
      <c r="V103" s="2"/>
      <c r="W103" s="2"/>
    </row>
    <row r="104" customFormat="false" ht="12.75" hidden="false" customHeight="true" outlineLevel="0" collapsed="false">
      <c r="A104" s="51"/>
      <c r="B104" s="51"/>
      <c r="C104" s="49"/>
      <c r="D104" s="50"/>
      <c r="E104" s="51"/>
      <c r="F104" s="2"/>
      <c r="G104" s="2"/>
      <c r="H104" s="2"/>
      <c r="I104" s="2"/>
      <c r="J104" s="2"/>
      <c r="K104" s="2"/>
      <c r="L104" s="2"/>
      <c r="M104" s="2"/>
      <c r="N104" s="2"/>
      <c r="O104" s="2"/>
      <c r="P104" s="2"/>
      <c r="Q104" s="2"/>
      <c r="R104" s="2"/>
      <c r="S104" s="2"/>
      <c r="T104" s="2"/>
      <c r="U104" s="2"/>
      <c r="V104" s="2"/>
      <c r="W104" s="2"/>
    </row>
    <row r="105" customFormat="false" ht="12.75" hidden="false" customHeight="true" outlineLevel="0" collapsed="false">
      <c r="A105" s="51"/>
      <c r="B105" s="51"/>
      <c r="C105" s="49"/>
      <c r="D105" s="50"/>
      <c r="E105" s="51"/>
      <c r="F105" s="2"/>
      <c r="G105" s="2"/>
      <c r="H105" s="2"/>
      <c r="I105" s="2"/>
      <c r="J105" s="2"/>
      <c r="K105" s="2"/>
      <c r="L105" s="2"/>
      <c r="M105" s="2"/>
      <c r="N105" s="2"/>
      <c r="O105" s="2"/>
      <c r="P105" s="2"/>
      <c r="Q105" s="2"/>
      <c r="R105" s="2"/>
      <c r="S105" s="2"/>
      <c r="T105" s="2"/>
      <c r="U105" s="2"/>
      <c r="V105" s="2"/>
      <c r="W105" s="2"/>
    </row>
    <row r="106" customFormat="false" ht="12.75" hidden="false" customHeight="true" outlineLevel="0" collapsed="false">
      <c r="A106" s="51"/>
      <c r="B106" s="51"/>
      <c r="C106" s="49"/>
      <c r="D106" s="50"/>
      <c r="E106" s="51"/>
      <c r="F106" s="2"/>
      <c r="G106" s="2"/>
      <c r="H106" s="2"/>
      <c r="I106" s="2"/>
      <c r="J106" s="2"/>
      <c r="K106" s="2"/>
      <c r="L106" s="2"/>
      <c r="M106" s="2"/>
      <c r="N106" s="2"/>
      <c r="O106" s="2"/>
      <c r="P106" s="2"/>
      <c r="Q106" s="2"/>
      <c r="R106" s="2"/>
      <c r="S106" s="2"/>
      <c r="T106" s="2"/>
      <c r="U106" s="2"/>
      <c r="V106" s="2"/>
      <c r="W106" s="2"/>
    </row>
    <row r="107" customFormat="false" ht="12.75" hidden="false" customHeight="true" outlineLevel="0" collapsed="false">
      <c r="A107" s="51"/>
      <c r="B107" s="51"/>
      <c r="C107" s="49"/>
      <c r="D107" s="50"/>
      <c r="E107" s="51"/>
      <c r="F107" s="2"/>
      <c r="G107" s="2"/>
      <c r="H107" s="2"/>
      <c r="I107" s="2"/>
      <c r="J107" s="2"/>
      <c r="K107" s="2"/>
      <c r="L107" s="2"/>
      <c r="M107" s="2"/>
      <c r="N107" s="2"/>
      <c r="O107" s="2"/>
      <c r="P107" s="2"/>
      <c r="Q107" s="2"/>
      <c r="R107" s="2"/>
      <c r="S107" s="2"/>
      <c r="T107" s="2"/>
      <c r="U107" s="2"/>
      <c r="V107" s="2"/>
      <c r="W107" s="2"/>
    </row>
    <row r="108" customFormat="false" ht="12.75" hidden="false" customHeight="true" outlineLevel="0" collapsed="false">
      <c r="A108" s="51"/>
      <c r="B108" s="51"/>
      <c r="C108" s="49"/>
      <c r="D108" s="50"/>
      <c r="E108" s="51"/>
      <c r="F108" s="2"/>
      <c r="G108" s="2"/>
      <c r="H108" s="2"/>
      <c r="I108" s="2"/>
      <c r="J108" s="2"/>
      <c r="K108" s="2"/>
      <c r="L108" s="2"/>
      <c r="M108" s="2"/>
      <c r="N108" s="2"/>
      <c r="O108" s="2"/>
      <c r="P108" s="2"/>
      <c r="Q108" s="2"/>
      <c r="R108" s="2"/>
      <c r="S108" s="2"/>
      <c r="T108" s="2"/>
      <c r="U108" s="2"/>
      <c r="V108" s="2"/>
      <c r="W108" s="2"/>
    </row>
    <row r="109" customFormat="false" ht="12.75" hidden="false" customHeight="true" outlineLevel="0" collapsed="false">
      <c r="A109" s="51"/>
      <c r="B109" s="51"/>
      <c r="C109" s="49"/>
      <c r="D109" s="50"/>
      <c r="E109" s="51"/>
      <c r="F109" s="2"/>
      <c r="G109" s="2"/>
      <c r="H109" s="2"/>
      <c r="I109" s="2"/>
      <c r="J109" s="2"/>
      <c r="K109" s="2"/>
      <c r="L109" s="2"/>
      <c r="M109" s="2"/>
      <c r="N109" s="2"/>
      <c r="O109" s="2"/>
      <c r="P109" s="2"/>
      <c r="Q109" s="2"/>
      <c r="R109" s="2"/>
      <c r="S109" s="2"/>
      <c r="T109" s="2"/>
      <c r="U109" s="2"/>
      <c r="V109" s="2"/>
      <c r="W109" s="2"/>
    </row>
    <row r="110" customFormat="false" ht="12.75" hidden="false" customHeight="true" outlineLevel="0" collapsed="false">
      <c r="A110" s="51"/>
      <c r="B110" s="51"/>
      <c r="C110" s="49"/>
      <c r="D110" s="50"/>
      <c r="E110" s="51"/>
      <c r="F110" s="2"/>
      <c r="G110" s="2"/>
      <c r="H110" s="2"/>
      <c r="I110" s="2"/>
      <c r="J110" s="2"/>
      <c r="K110" s="2"/>
      <c r="L110" s="2"/>
      <c r="M110" s="2"/>
      <c r="N110" s="2"/>
      <c r="O110" s="2"/>
      <c r="P110" s="2"/>
      <c r="Q110" s="2"/>
      <c r="R110" s="2"/>
      <c r="S110" s="2"/>
      <c r="T110" s="2"/>
      <c r="U110" s="2"/>
      <c r="V110" s="2"/>
      <c r="W110" s="2"/>
    </row>
    <row r="111" customFormat="false" ht="12.75" hidden="false" customHeight="true" outlineLevel="0" collapsed="false">
      <c r="A111" s="51"/>
      <c r="B111" s="51"/>
      <c r="C111" s="49"/>
      <c r="D111" s="50"/>
      <c r="E111" s="51"/>
      <c r="F111" s="2"/>
      <c r="G111" s="2"/>
      <c r="H111" s="2"/>
      <c r="I111" s="2"/>
      <c r="J111" s="2"/>
      <c r="K111" s="2"/>
      <c r="L111" s="2"/>
      <c r="M111" s="2"/>
      <c r="N111" s="2"/>
      <c r="O111" s="2"/>
      <c r="P111" s="2"/>
      <c r="Q111" s="2"/>
      <c r="R111" s="2"/>
      <c r="S111" s="2"/>
      <c r="T111" s="2"/>
      <c r="U111" s="2"/>
      <c r="V111" s="2"/>
      <c r="W111" s="2"/>
    </row>
    <row r="112" customFormat="false" ht="12.75" hidden="false" customHeight="true" outlineLevel="0" collapsed="false">
      <c r="A112" s="51"/>
      <c r="B112" s="51"/>
      <c r="C112" s="49"/>
      <c r="D112" s="50"/>
      <c r="E112" s="51"/>
      <c r="F112" s="2"/>
      <c r="G112" s="2"/>
      <c r="H112" s="2"/>
      <c r="I112" s="2"/>
      <c r="J112" s="2"/>
      <c r="K112" s="2"/>
      <c r="L112" s="2"/>
      <c r="M112" s="2"/>
      <c r="N112" s="2"/>
      <c r="O112" s="2"/>
      <c r="P112" s="2"/>
      <c r="Q112" s="2"/>
      <c r="R112" s="2"/>
      <c r="S112" s="2"/>
      <c r="T112" s="2"/>
      <c r="U112" s="2"/>
      <c r="V112" s="2"/>
      <c r="W112" s="2"/>
    </row>
    <row r="113" customFormat="false" ht="12.75" hidden="false" customHeight="true" outlineLevel="0" collapsed="false">
      <c r="A113" s="51"/>
      <c r="B113" s="51"/>
      <c r="C113" s="49"/>
      <c r="D113" s="50"/>
      <c r="E113" s="51"/>
      <c r="F113" s="2"/>
      <c r="G113" s="2"/>
      <c r="H113" s="2"/>
      <c r="I113" s="2"/>
      <c r="J113" s="2"/>
      <c r="K113" s="2"/>
      <c r="L113" s="2"/>
      <c r="M113" s="2"/>
      <c r="N113" s="2"/>
      <c r="O113" s="2"/>
      <c r="P113" s="2"/>
      <c r="Q113" s="2"/>
      <c r="R113" s="2"/>
      <c r="S113" s="2"/>
      <c r="T113" s="2"/>
      <c r="U113" s="2"/>
      <c r="V113" s="2"/>
      <c r="W113" s="2"/>
    </row>
    <row r="114" customFormat="false" ht="12.75" hidden="false" customHeight="true" outlineLevel="0" collapsed="false">
      <c r="A114" s="51"/>
      <c r="B114" s="51"/>
      <c r="C114" s="49"/>
      <c r="D114" s="50"/>
      <c r="E114" s="51"/>
      <c r="F114" s="2"/>
      <c r="G114" s="2"/>
      <c r="H114" s="2"/>
      <c r="I114" s="2"/>
      <c r="J114" s="2"/>
      <c r="K114" s="2"/>
      <c r="L114" s="2"/>
      <c r="M114" s="2"/>
      <c r="N114" s="2"/>
      <c r="O114" s="2"/>
      <c r="P114" s="2"/>
      <c r="Q114" s="2"/>
      <c r="R114" s="2"/>
      <c r="S114" s="2"/>
      <c r="T114" s="2"/>
      <c r="U114" s="2"/>
      <c r="V114" s="2"/>
      <c r="W114" s="2"/>
    </row>
    <row r="115" customFormat="false" ht="12.75" hidden="false" customHeight="true" outlineLevel="0" collapsed="false">
      <c r="A115" s="51"/>
      <c r="B115" s="51"/>
      <c r="C115" s="49"/>
      <c r="D115" s="50"/>
      <c r="E115" s="51"/>
      <c r="F115" s="2"/>
      <c r="G115" s="2"/>
      <c r="H115" s="2"/>
      <c r="I115" s="2"/>
      <c r="J115" s="2"/>
      <c r="K115" s="2"/>
      <c r="L115" s="2"/>
      <c r="M115" s="2"/>
      <c r="N115" s="2"/>
      <c r="O115" s="2"/>
      <c r="P115" s="2"/>
      <c r="Q115" s="2"/>
      <c r="R115" s="2"/>
      <c r="S115" s="2"/>
      <c r="T115" s="2"/>
      <c r="U115" s="2"/>
      <c r="V115" s="2"/>
      <c r="W115" s="2"/>
    </row>
    <row r="116" customFormat="false" ht="12.75" hidden="false" customHeight="true" outlineLevel="0" collapsed="false">
      <c r="A116" s="51"/>
      <c r="B116" s="51"/>
      <c r="C116" s="49"/>
      <c r="D116" s="50"/>
      <c r="E116" s="51"/>
      <c r="F116" s="2"/>
      <c r="G116" s="2"/>
      <c r="H116" s="2"/>
      <c r="I116" s="2"/>
      <c r="J116" s="2"/>
      <c r="K116" s="2"/>
      <c r="L116" s="2"/>
      <c r="M116" s="2"/>
      <c r="N116" s="2"/>
      <c r="O116" s="2"/>
      <c r="P116" s="2"/>
      <c r="Q116" s="2"/>
      <c r="R116" s="2"/>
      <c r="S116" s="2"/>
      <c r="T116" s="2"/>
      <c r="U116" s="2"/>
      <c r="V116" s="2"/>
      <c r="W116" s="2"/>
    </row>
    <row r="117" customFormat="false" ht="12.75" hidden="false" customHeight="true" outlineLevel="0" collapsed="false">
      <c r="A117" s="51"/>
      <c r="B117" s="51"/>
      <c r="C117" s="49"/>
      <c r="D117" s="50"/>
      <c r="E117" s="51"/>
      <c r="F117" s="2"/>
      <c r="G117" s="2"/>
      <c r="H117" s="2"/>
      <c r="I117" s="2"/>
      <c r="J117" s="2"/>
      <c r="K117" s="2"/>
      <c r="L117" s="2"/>
      <c r="M117" s="2"/>
      <c r="N117" s="2"/>
      <c r="O117" s="2"/>
      <c r="P117" s="2"/>
      <c r="Q117" s="2"/>
      <c r="R117" s="2"/>
      <c r="S117" s="2"/>
      <c r="T117" s="2"/>
      <c r="U117" s="2"/>
      <c r="V117" s="2"/>
      <c r="W117" s="2"/>
    </row>
    <row r="118" customFormat="false" ht="12.75" hidden="false" customHeight="true" outlineLevel="0" collapsed="false">
      <c r="A118" s="51"/>
      <c r="B118" s="51"/>
      <c r="C118" s="49"/>
      <c r="D118" s="50"/>
      <c r="E118" s="51"/>
      <c r="F118" s="2"/>
      <c r="G118" s="2"/>
      <c r="H118" s="2"/>
      <c r="I118" s="2"/>
      <c r="J118" s="2"/>
      <c r="K118" s="2"/>
      <c r="L118" s="2"/>
      <c r="M118" s="2"/>
      <c r="N118" s="2"/>
      <c r="O118" s="2"/>
      <c r="P118" s="2"/>
      <c r="Q118" s="2"/>
      <c r="R118" s="2"/>
      <c r="S118" s="2"/>
      <c r="T118" s="2"/>
      <c r="U118" s="2"/>
      <c r="V118" s="2"/>
      <c r="W118" s="2"/>
    </row>
    <row r="119" customFormat="false" ht="12.75" hidden="false" customHeight="true" outlineLevel="0" collapsed="false">
      <c r="A119" s="51"/>
      <c r="B119" s="51"/>
      <c r="C119" s="49"/>
      <c r="D119" s="50"/>
      <c r="E119" s="51"/>
      <c r="F119" s="2"/>
      <c r="G119" s="2"/>
      <c r="H119" s="2"/>
      <c r="I119" s="2"/>
      <c r="J119" s="2"/>
      <c r="K119" s="2"/>
      <c r="L119" s="2"/>
      <c r="M119" s="2"/>
      <c r="N119" s="2"/>
      <c r="O119" s="2"/>
      <c r="P119" s="2"/>
      <c r="Q119" s="2"/>
      <c r="R119" s="2"/>
      <c r="S119" s="2"/>
      <c r="T119" s="2"/>
      <c r="U119" s="2"/>
      <c r="V119" s="2"/>
      <c r="W119" s="2"/>
    </row>
    <row r="120" customFormat="false" ht="12.75" hidden="false" customHeight="true" outlineLevel="0" collapsed="false">
      <c r="A120" s="51"/>
      <c r="B120" s="51"/>
      <c r="C120" s="49"/>
      <c r="D120" s="50"/>
      <c r="E120" s="51"/>
      <c r="F120" s="2"/>
      <c r="G120" s="2"/>
      <c r="H120" s="2"/>
      <c r="I120" s="2"/>
      <c r="J120" s="2"/>
      <c r="K120" s="2"/>
      <c r="L120" s="2"/>
      <c r="M120" s="2"/>
      <c r="N120" s="2"/>
      <c r="O120" s="2"/>
      <c r="P120" s="2"/>
      <c r="Q120" s="2"/>
      <c r="R120" s="2"/>
      <c r="S120" s="2"/>
      <c r="T120" s="2"/>
      <c r="U120" s="2"/>
      <c r="V120" s="2"/>
      <c r="W120" s="2"/>
    </row>
    <row r="121" customFormat="false" ht="12.75" hidden="false" customHeight="true" outlineLevel="0" collapsed="false">
      <c r="A121" s="51"/>
      <c r="B121" s="51"/>
      <c r="C121" s="49"/>
      <c r="D121" s="50"/>
      <c r="E121" s="51"/>
      <c r="F121" s="2"/>
      <c r="G121" s="2"/>
      <c r="H121" s="2"/>
      <c r="I121" s="2"/>
      <c r="J121" s="2"/>
      <c r="K121" s="2"/>
      <c r="L121" s="2"/>
      <c r="M121" s="2"/>
      <c r="N121" s="2"/>
      <c r="O121" s="2"/>
      <c r="P121" s="2"/>
      <c r="Q121" s="2"/>
      <c r="R121" s="2"/>
      <c r="S121" s="2"/>
      <c r="T121" s="2"/>
      <c r="U121" s="2"/>
      <c r="V121" s="2"/>
      <c r="W121" s="2"/>
    </row>
    <row r="122" customFormat="false" ht="12.75" hidden="false" customHeight="true" outlineLevel="0" collapsed="false">
      <c r="A122" s="51"/>
      <c r="B122" s="51"/>
      <c r="C122" s="49"/>
      <c r="D122" s="50"/>
      <c r="E122" s="51"/>
      <c r="F122" s="2"/>
      <c r="G122" s="2"/>
      <c r="H122" s="2"/>
      <c r="I122" s="2"/>
      <c r="J122" s="2"/>
      <c r="K122" s="2"/>
      <c r="L122" s="2"/>
      <c r="M122" s="2"/>
      <c r="N122" s="2"/>
      <c r="O122" s="2"/>
      <c r="P122" s="2"/>
      <c r="Q122" s="2"/>
      <c r="R122" s="2"/>
      <c r="S122" s="2"/>
      <c r="T122" s="2"/>
      <c r="U122" s="2"/>
      <c r="V122" s="2"/>
      <c r="W122" s="2"/>
    </row>
    <row r="123" customFormat="false" ht="12.75" hidden="false" customHeight="true" outlineLevel="0" collapsed="false">
      <c r="A123" s="51"/>
      <c r="B123" s="51"/>
      <c r="C123" s="49"/>
      <c r="D123" s="50"/>
      <c r="E123" s="51"/>
      <c r="F123" s="2"/>
      <c r="G123" s="2"/>
      <c r="H123" s="2"/>
      <c r="I123" s="2"/>
      <c r="J123" s="2"/>
      <c r="K123" s="2"/>
      <c r="L123" s="2"/>
      <c r="M123" s="2"/>
      <c r="N123" s="2"/>
      <c r="O123" s="2"/>
      <c r="P123" s="2"/>
      <c r="Q123" s="2"/>
      <c r="R123" s="2"/>
      <c r="S123" s="2"/>
      <c r="T123" s="2"/>
      <c r="U123" s="2"/>
      <c r="V123" s="2"/>
      <c r="W123" s="2"/>
    </row>
    <row r="124" customFormat="false" ht="12.75" hidden="false" customHeight="true" outlineLevel="0" collapsed="false">
      <c r="A124" s="51"/>
      <c r="B124" s="51"/>
      <c r="C124" s="49"/>
      <c r="D124" s="50"/>
      <c r="E124" s="51"/>
      <c r="F124" s="2"/>
      <c r="G124" s="2"/>
      <c r="H124" s="2"/>
      <c r="I124" s="2"/>
      <c r="J124" s="2"/>
      <c r="K124" s="2"/>
      <c r="L124" s="2"/>
      <c r="M124" s="2"/>
      <c r="N124" s="2"/>
      <c r="O124" s="2"/>
      <c r="P124" s="2"/>
      <c r="Q124" s="2"/>
      <c r="R124" s="2"/>
      <c r="S124" s="2"/>
      <c r="T124" s="2"/>
      <c r="U124" s="2"/>
      <c r="V124" s="2"/>
      <c r="W124" s="2"/>
    </row>
    <row r="125" customFormat="false" ht="12.75" hidden="false" customHeight="true" outlineLevel="0" collapsed="false">
      <c r="A125" s="51"/>
      <c r="B125" s="51"/>
      <c r="C125" s="49"/>
      <c r="D125" s="50"/>
      <c r="E125" s="51"/>
      <c r="F125" s="2"/>
      <c r="G125" s="2"/>
      <c r="H125" s="2"/>
      <c r="I125" s="2"/>
      <c r="J125" s="2"/>
      <c r="K125" s="2"/>
      <c r="L125" s="2"/>
      <c r="M125" s="2"/>
      <c r="N125" s="2"/>
      <c r="O125" s="2"/>
      <c r="P125" s="2"/>
      <c r="Q125" s="2"/>
      <c r="R125" s="2"/>
      <c r="S125" s="2"/>
      <c r="T125" s="2"/>
      <c r="U125" s="2"/>
      <c r="V125" s="2"/>
      <c r="W125" s="2"/>
    </row>
    <row r="126" customFormat="false" ht="12.75" hidden="false" customHeight="true" outlineLevel="0" collapsed="false">
      <c r="A126" s="51"/>
      <c r="B126" s="51"/>
      <c r="C126" s="49"/>
      <c r="D126" s="50"/>
      <c r="E126" s="51"/>
      <c r="F126" s="2"/>
      <c r="G126" s="2"/>
      <c r="H126" s="2"/>
      <c r="I126" s="2"/>
      <c r="J126" s="2"/>
      <c r="K126" s="2"/>
      <c r="L126" s="2"/>
      <c r="M126" s="2"/>
      <c r="N126" s="2"/>
      <c r="O126" s="2"/>
      <c r="P126" s="2"/>
      <c r="Q126" s="2"/>
      <c r="R126" s="2"/>
      <c r="S126" s="2"/>
      <c r="T126" s="2"/>
      <c r="U126" s="2"/>
      <c r="V126" s="2"/>
      <c r="W126" s="2"/>
    </row>
    <row r="127" customFormat="false" ht="12.75" hidden="false" customHeight="true" outlineLevel="0" collapsed="false">
      <c r="A127" s="51"/>
      <c r="B127" s="51"/>
      <c r="C127" s="49"/>
      <c r="D127" s="50"/>
      <c r="E127" s="51"/>
      <c r="F127" s="2"/>
      <c r="G127" s="2"/>
      <c r="H127" s="2"/>
      <c r="I127" s="2"/>
      <c r="J127" s="2"/>
      <c r="K127" s="2"/>
      <c r="L127" s="2"/>
      <c r="M127" s="2"/>
      <c r="N127" s="2"/>
      <c r="O127" s="2"/>
      <c r="P127" s="2"/>
      <c r="Q127" s="2"/>
      <c r="R127" s="2"/>
      <c r="S127" s="2"/>
      <c r="T127" s="2"/>
      <c r="U127" s="2"/>
      <c r="V127" s="2"/>
      <c r="W127" s="2"/>
    </row>
    <row r="128" customFormat="false" ht="12.75" hidden="false" customHeight="true" outlineLevel="0" collapsed="false">
      <c r="A128" s="51"/>
      <c r="B128" s="51"/>
      <c r="C128" s="49"/>
      <c r="D128" s="50"/>
      <c r="E128" s="51"/>
      <c r="F128" s="2"/>
      <c r="G128" s="2"/>
      <c r="H128" s="2"/>
      <c r="I128" s="2"/>
      <c r="J128" s="2"/>
      <c r="K128" s="2"/>
      <c r="L128" s="2"/>
      <c r="M128" s="2"/>
      <c r="N128" s="2"/>
      <c r="O128" s="2"/>
      <c r="P128" s="2"/>
      <c r="Q128" s="2"/>
      <c r="R128" s="2"/>
      <c r="S128" s="2"/>
      <c r="T128" s="2"/>
      <c r="U128" s="2"/>
      <c r="V128" s="2"/>
      <c r="W128" s="2"/>
    </row>
    <row r="129" customFormat="false" ht="12.75" hidden="false" customHeight="true" outlineLevel="0" collapsed="false">
      <c r="A129" s="51"/>
      <c r="B129" s="51"/>
      <c r="C129" s="49"/>
      <c r="D129" s="50"/>
      <c r="E129" s="51"/>
      <c r="F129" s="2"/>
      <c r="G129" s="2"/>
      <c r="H129" s="2"/>
      <c r="I129" s="2"/>
      <c r="J129" s="2"/>
      <c r="K129" s="2"/>
      <c r="L129" s="2"/>
      <c r="M129" s="2"/>
      <c r="N129" s="2"/>
      <c r="O129" s="2"/>
      <c r="P129" s="2"/>
      <c r="Q129" s="2"/>
      <c r="R129" s="2"/>
      <c r="S129" s="2"/>
      <c r="T129" s="2"/>
      <c r="U129" s="2"/>
      <c r="V129" s="2"/>
      <c r="W129" s="2"/>
    </row>
    <row r="130" customFormat="false" ht="12.75" hidden="false" customHeight="true" outlineLevel="0" collapsed="false">
      <c r="A130" s="51"/>
      <c r="B130" s="51"/>
      <c r="C130" s="49"/>
      <c r="D130" s="50"/>
      <c r="E130" s="51"/>
      <c r="F130" s="2"/>
      <c r="G130" s="2"/>
      <c r="H130" s="2"/>
      <c r="I130" s="2"/>
      <c r="J130" s="2"/>
      <c r="K130" s="2"/>
      <c r="L130" s="2"/>
      <c r="M130" s="2"/>
      <c r="N130" s="2"/>
      <c r="O130" s="2"/>
      <c r="P130" s="2"/>
      <c r="Q130" s="2"/>
      <c r="R130" s="2"/>
      <c r="S130" s="2"/>
      <c r="T130" s="2"/>
      <c r="U130" s="2"/>
      <c r="V130" s="2"/>
      <c r="W130" s="2"/>
    </row>
    <row r="131" customFormat="false" ht="12.75" hidden="false" customHeight="true" outlineLevel="0" collapsed="false">
      <c r="A131" s="51"/>
      <c r="B131" s="51"/>
      <c r="C131" s="49"/>
      <c r="D131" s="50"/>
      <c r="E131" s="51"/>
      <c r="F131" s="2"/>
      <c r="G131" s="2"/>
      <c r="H131" s="2"/>
      <c r="I131" s="2"/>
      <c r="J131" s="2"/>
      <c r="K131" s="2"/>
      <c r="L131" s="2"/>
      <c r="M131" s="2"/>
      <c r="N131" s="2"/>
      <c r="O131" s="2"/>
      <c r="P131" s="2"/>
      <c r="Q131" s="2"/>
      <c r="R131" s="2"/>
      <c r="S131" s="2"/>
      <c r="T131" s="2"/>
      <c r="U131" s="2"/>
      <c r="V131" s="2"/>
      <c r="W131" s="2"/>
    </row>
    <row r="132" customFormat="false" ht="12.75" hidden="false" customHeight="true" outlineLevel="0" collapsed="false">
      <c r="A132" s="51"/>
      <c r="B132" s="51"/>
      <c r="C132" s="49"/>
      <c r="D132" s="50"/>
      <c r="E132" s="51"/>
      <c r="F132" s="2"/>
      <c r="G132" s="2"/>
      <c r="H132" s="2"/>
      <c r="I132" s="2"/>
      <c r="J132" s="2"/>
      <c r="K132" s="2"/>
      <c r="L132" s="2"/>
      <c r="M132" s="2"/>
      <c r="N132" s="2"/>
      <c r="O132" s="2"/>
      <c r="P132" s="2"/>
      <c r="Q132" s="2"/>
      <c r="R132" s="2"/>
      <c r="S132" s="2"/>
      <c r="T132" s="2"/>
      <c r="U132" s="2"/>
      <c r="V132" s="2"/>
      <c r="W132" s="2"/>
    </row>
    <row r="133" customFormat="false" ht="12.75" hidden="false" customHeight="true" outlineLevel="0" collapsed="false">
      <c r="A133" s="51"/>
      <c r="B133" s="51"/>
      <c r="C133" s="49"/>
      <c r="D133" s="50"/>
      <c r="E133" s="51"/>
      <c r="F133" s="2"/>
      <c r="G133" s="2"/>
      <c r="H133" s="2"/>
      <c r="I133" s="2"/>
      <c r="J133" s="2"/>
      <c r="K133" s="2"/>
      <c r="L133" s="2"/>
      <c r="M133" s="2"/>
      <c r="N133" s="2"/>
      <c r="O133" s="2"/>
      <c r="P133" s="2"/>
      <c r="Q133" s="2"/>
      <c r="R133" s="2"/>
      <c r="S133" s="2"/>
      <c r="T133" s="2"/>
      <c r="U133" s="2"/>
      <c r="V133" s="2"/>
      <c r="W133" s="2"/>
    </row>
    <row r="134" customFormat="false" ht="12.75" hidden="false" customHeight="true" outlineLevel="0" collapsed="false">
      <c r="A134" s="51"/>
      <c r="B134" s="51"/>
      <c r="C134" s="49"/>
      <c r="D134" s="50"/>
      <c r="E134" s="51"/>
      <c r="F134" s="2"/>
      <c r="G134" s="2"/>
      <c r="H134" s="2"/>
      <c r="I134" s="2"/>
      <c r="J134" s="2"/>
      <c r="K134" s="2"/>
      <c r="L134" s="2"/>
      <c r="M134" s="2"/>
      <c r="N134" s="2"/>
      <c r="O134" s="2"/>
      <c r="P134" s="2"/>
      <c r="Q134" s="2"/>
      <c r="R134" s="2"/>
      <c r="S134" s="2"/>
      <c r="T134" s="2"/>
      <c r="U134" s="2"/>
      <c r="V134" s="2"/>
      <c r="W134" s="2"/>
    </row>
    <row r="135" customFormat="false" ht="12.75" hidden="false" customHeight="true" outlineLevel="0" collapsed="false">
      <c r="A135" s="51"/>
      <c r="B135" s="51"/>
      <c r="C135" s="49"/>
      <c r="D135" s="50"/>
      <c r="E135" s="51"/>
      <c r="F135" s="2"/>
      <c r="G135" s="2"/>
      <c r="H135" s="2"/>
      <c r="I135" s="2"/>
      <c r="J135" s="2"/>
      <c r="K135" s="2"/>
      <c r="L135" s="2"/>
      <c r="M135" s="2"/>
      <c r="N135" s="2"/>
      <c r="O135" s="2"/>
      <c r="P135" s="2"/>
      <c r="Q135" s="2"/>
      <c r="R135" s="2"/>
      <c r="S135" s="2"/>
      <c r="T135" s="2"/>
      <c r="U135" s="2"/>
      <c r="V135" s="2"/>
      <c r="W135" s="2"/>
    </row>
    <row r="136" customFormat="false" ht="12.75" hidden="false" customHeight="true" outlineLevel="0" collapsed="false">
      <c r="A136" s="51"/>
      <c r="B136" s="51"/>
      <c r="C136" s="49"/>
      <c r="D136" s="50"/>
      <c r="E136" s="51"/>
      <c r="F136" s="2"/>
      <c r="G136" s="2"/>
      <c r="H136" s="2"/>
      <c r="I136" s="2"/>
      <c r="J136" s="2"/>
      <c r="K136" s="2"/>
      <c r="L136" s="2"/>
      <c r="M136" s="2"/>
      <c r="N136" s="2"/>
      <c r="O136" s="2"/>
      <c r="P136" s="2"/>
      <c r="Q136" s="2"/>
      <c r="R136" s="2"/>
      <c r="S136" s="2"/>
      <c r="T136" s="2"/>
      <c r="U136" s="2"/>
      <c r="V136" s="2"/>
      <c r="W136" s="2"/>
    </row>
    <row r="137" customFormat="false" ht="12.75" hidden="false" customHeight="true" outlineLevel="0" collapsed="false">
      <c r="A137" s="51"/>
      <c r="B137" s="51"/>
      <c r="C137" s="49"/>
      <c r="D137" s="50"/>
      <c r="E137" s="51"/>
      <c r="F137" s="2"/>
      <c r="G137" s="2"/>
      <c r="H137" s="2"/>
      <c r="I137" s="2"/>
      <c r="J137" s="2"/>
      <c r="K137" s="2"/>
      <c r="L137" s="2"/>
      <c r="M137" s="2"/>
      <c r="N137" s="2"/>
      <c r="O137" s="2"/>
      <c r="P137" s="2"/>
      <c r="Q137" s="2"/>
      <c r="R137" s="2"/>
      <c r="S137" s="2"/>
      <c r="T137" s="2"/>
      <c r="U137" s="2"/>
      <c r="V137" s="2"/>
      <c r="W137" s="2"/>
    </row>
    <row r="138" customFormat="false" ht="12.75" hidden="false" customHeight="true" outlineLevel="0" collapsed="false">
      <c r="A138" s="51"/>
      <c r="B138" s="51"/>
      <c r="C138" s="49"/>
      <c r="D138" s="50"/>
      <c r="E138" s="51"/>
      <c r="F138" s="2"/>
      <c r="G138" s="2"/>
      <c r="H138" s="2"/>
      <c r="I138" s="2"/>
      <c r="J138" s="2"/>
      <c r="K138" s="2"/>
      <c r="L138" s="2"/>
      <c r="M138" s="2"/>
      <c r="N138" s="2"/>
      <c r="O138" s="2"/>
      <c r="P138" s="2"/>
      <c r="Q138" s="2"/>
      <c r="R138" s="2"/>
      <c r="S138" s="2"/>
      <c r="T138" s="2"/>
      <c r="U138" s="2"/>
      <c r="V138" s="2"/>
      <c r="W138" s="2"/>
    </row>
    <row r="139" customFormat="false" ht="12.75" hidden="false" customHeight="true" outlineLevel="0" collapsed="false">
      <c r="A139" s="51"/>
      <c r="B139" s="51"/>
      <c r="C139" s="49"/>
      <c r="D139" s="50"/>
      <c r="E139" s="51"/>
      <c r="F139" s="2"/>
      <c r="G139" s="2"/>
      <c r="H139" s="2"/>
      <c r="I139" s="2"/>
      <c r="J139" s="2"/>
      <c r="K139" s="2"/>
      <c r="L139" s="2"/>
      <c r="M139" s="2"/>
      <c r="N139" s="2"/>
      <c r="O139" s="2"/>
      <c r="P139" s="2"/>
      <c r="Q139" s="2"/>
      <c r="R139" s="2"/>
      <c r="S139" s="2"/>
      <c r="T139" s="2"/>
      <c r="U139" s="2"/>
      <c r="V139" s="2"/>
      <c r="W139" s="2"/>
    </row>
    <row r="140" customFormat="false" ht="12.75" hidden="false" customHeight="true" outlineLevel="0" collapsed="false">
      <c r="A140" s="51"/>
      <c r="B140" s="51"/>
      <c r="C140" s="49"/>
      <c r="D140" s="50"/>
      <c r="E140" s="51"/>
      <c r="F140" s="2"/>
      <c r="G140" s="2"/>
      <c r="H140" s="2"/>
      <c r="I140" s="2"/>
      <c r="J140" s="2"/>
      <c r="K140" s="2"/>
      <c r="L140" s="2"/>
      <c r="M140" s="2"/>
      <c r="N140" s="2"/>
      <c r="O140" s="2"/>
      <c r="P140" s="2"/>
      <c r="Q140" s="2"/>
      <c r="R140" s="2"/>
      <c r="S140" s="2"/>
      <c r="T140" s="2"/>
      <c r="U140" s="2"/>
      <c r="V140" s="2"/>
      <c r="W140" s="2"/>
    </row>
    <row r="141" customFormat="false" ht="12.75" hidden="false" customHeight="true" outlineLevel="0" collapsed="false">
      <c r="A141" s="51"/>
      <c r="B141" s="51"/>
      <c r="C141" s="49"/>
      <c r="D141" s="50"/>
      <c r="E141" s="51"/>
      <c r="F141" s="2"/>
      <c r="G141" s="2"/>
      <c r="H141" s="2"/>
      <c r="I141" s="2"/>
      <c r="J141" s="2"/>
      <c r="K141" s="2"/>
      <c r="L141" s="2"/>
      <c r="M141" s="2"/>
      <c r="N141" s="2"/>
      <c r="O141" s="2"/>
      <c r="P141" s="2"/>
      <c r="Q141" s="2"/>
      <c r="R141" s="2"/>
      <c r="S141" s="2"/>
      <c r="T141" s="2"/>
      <c r="U141" s="2"/>
      <c r="V141" s="2"/>
      <c r="W141" s="2"/>
    </row>
    <row r="142" customFormat="false" ht="12.75" hidden="false" customHeight="true" outlineLevel="0" collapsed="false">
      <c r="A142" s="51"/>
      <c r="B142" s="51"/>
      <c r="C142" s="49"/>
      <c r="D142" s="50"/>
      <c r="E142" s="51"/>
      <c r="F142" s="2"/>
      <c r="G142" s="2"/>
      <c r="H142" s="2"/>
      <c r="I142" s="2"/>
      <c r="J142" s="2"/>
      <c r="K142" s="2"/>
      <c r="L142" s="2"/>
      <c r="M142" s="2"/>
      <c r="N142" s="2"/>
      <c r="O142" s="2"/>
      <c r="P142" s="2"/>
      <c r="Q142" s="2"/>
      <c r="R142" s="2"/>
      <c r="S142" s="2"/>
      <c r="T142" s="2"/>
      <c r="U142" s="2"/>
      <c r="V142" s="2"/>
      <c r="W142" s="2"/>
    </row>
    <row r="143" customFormat="false" ht="12.75" hidden="false" customHeight="true" outlineLevel="0" collapsed="false">
      <c r="A143" s="51"/>
      <c r="B143" s="51"/>
      <c r="C143" s="49"/>
      <c r="D143" s="50"/>
      <c r="E143" s="51"/>
      <c r="F143" s="2"/>
      <c r="G143" s="2"/>
      <c r="H143" s="2"/>
      <c r="I143" s="2"/>
      <c r="J143" s="2"/>
      <c r="K143" s="2"/>
      <c r="L143" s="2"/>
      <c r="M143" s="2"/>
      <c r="N143" s="2"/>
      <c r="O143" s="2"/>
      <c r="P143" s="2"/>
      <c r="Q143" s="2"/>
      <c r="R143" s="2"/>
      <c r="S143" s="2"/>
      <c r="T143" s="2"/>
      <c r="U143" s="2"/>
      <c r="V143" s="2"/>
      <c r="W143" s="2"/>
    </row>
    <row r="144" customFormat="false" ht="12.75" hidden="false" customHeight="true" outlineLevel="0" collapsed="false">
      <c r="A144" s="51"/>
      <c r="B144" s="51"/>
      <c r="C144" s="49"/>
      <c r="D144" s="50"/>
      <c r="E144" s="51"/>
      <c r="F144" s="2"/>
      <c r="G144" s="2"/>
      <c r="H144" s="2"/>
      <c r="I144" s="2"/>
      <c r="J144" s="2"/>
      <c r="K144" s="2"/>
      <c r="L144" s="2"/>
      <c r="M144" s="2"/>
      <c r="N144" s="2"/>
      <c r="O144" s="2"/>
      <c r="P144" s="2"/>
      <c r="Q144" s="2"/>
      <c r="R144" s="2"/>
      <c r="S144" s="2"/>
      <c r="T144" s="2"/>
      <c r="U144" s="2"/>
      <c r="V144" s="2"/>
      <c r="W144" s="2"/>
    </row>
    <row r="145" customFormat="false" ht="12.75" hidden="false" customHeight="true" outlineLevel="0" collapsed="false">
      <c r="A145" s="51"/>
      <c r="B145" s="51"/>
      <c r="C145" s="49"/>
      <c r="D145" s="50"/>
      <c r="E145" s="51"/>
      <c r="F145" s="2"/>
      <c r="G145" s="2"/>
      <c r="H145" s="2"/>
      <c r="I145" s="2"/>
      <c r="J145" s="2"/>
      <c r="K145" s="2"/>
      <c r="L145" s="2"/>
      <c r="M145" s="2"/>
      <c r="N145" s="2"/>
      <c r="O145" s="2"/>
      <c r="P145" s="2"/>
      <c r="Q145" s="2"/>
      <c r="R145" s="2"/>
      <c r="S145" s="2"/>
      <c r="T145" s="2"/>
      <c r="U145" s="2"/>
      <c r="V145" s="2"/>
      <c r="W145" s="2"/>
    </row>
    <row r="146" customFormat="false" ht="12.75" hidden="false" customHeight="true" outlineLevel="0" collapsed="false">
      <c r="A146" s="51"/>
      <c r="B146" s="51"/>
      <c r="C146" s="49"/>
      <c r="D146" s="50"/>
      <c r="E146" s="51"/>
      <c r="F146" s="2"/>
      <c r="G146" s="2"/>
      <c r="H146" s="2"/>
      <c r="I146" s="2"/>
      <c r="J146" s="2"/>
      <c r="K146" s="2"/>
      <c r="L146" s="2"/>
      <c r="M146" s="2"/>
      <c r="N146" s="2"/>
      <c r="O146" s="2"/>
      <c r="P146" s="2"/>
      <c r="Q146" s="2"/>
      <c r="R146" s="2"/>
      <c r="S146" s="2"/>
      <c r="T146" s="2"/>
      <c r="U146" s="2"/>
      <c r="V146" s="2"/>
      <c r="W146" s="2"/>
    </row>
    <row r="147" customFormat="false" ht="12.75" hidden="false" customHeight="true" outlineLevel="0" collapsed="false">
      <c r="A147" s="51"/>
      <c r="B147" s="51"/>
      <c r="C147" s="49"/>
      <c r="D147" s="50"/>
      <c r="E147" s="51"/>
      <c r="F147" s="2"/>
      <c r="G147" s="2"/>
      <c r="H147" s="2"/>
      <c r="I147" s="2"/>
      <c r="J147" s="2"/>
      <c r="K147" s="2"/>
      <c r="L147" s="2"/>
      <c r="M147" s="2"/>
      <c r="N147" s="2"/>
      <c r="O147" s="2"/>
      <c r="P147" s="2"/>
      <c r="Q147" s="2"/>
      <c r="R147" s="2"/>
      <c r="S147" s="2"/>
      <c r="T147" s="2"/>
      <c r="U147" s="2"/>
      <c r="V147" s="2"/>
      <c r="W147" s="2"/>
    </row>
    <row r="148" customFormat="false" ht="12.75" hidden="false" customHeight="true" outlineLevel="0" collapsed="false">
      <c r="A148" s="51"/>
      <c r="B148" s="51"/>
      <c r="C148" s="49"/>
      <c r="D148" s="50"/>
      <c r="E148" s="51"/>
      <c r="F148" s="2"/>
      <c r="G148" s="2"/>
      <c r="H148" s="2"/>
      <c r="I148" s="2"/>
      <c r="J148" s="2"/>
      <c r="K148" s="2"/>
      <c r="L148" s="2"/>
      <c r="M148" s="2"/>
      <c r="N148" s="2"/>
      <c r="O148" s="2"/>
      <c r="P148" s="2"/>
      <c r="Q148" s="2"/>
      <c r="R148" s="2"/>
      <c r="S148" s="2"/>
      <c r="T148" s="2"/>
      <c r="U148" s="2"/>
      <c r="V148" s="2"/>
      <c r="W148" s="2"/>
    </row>
    <row r="149" customFormat="false" ht="12.75" hidden="false" customHeight="true" outlineLevel="0" collapsed="false">
      <c r="A149" s="51"/>
      <c r="B149" s="51"/>
      <c r="C149" s="49"/>
      <c r="D149" s="50"/>
      <c r="E149" s="51"/>
      <c r="F149" s="2"/>
      <c r="G149" s="2"/>
      <c r="H149" s="2"/>
      <c r="I149" s="2"/>
      <c r="J149" s="2"/>
      <c r="K149" s="2"/>
      <c r="L149" s="2"/>
      <c r="M149" s="2"/>
      <c r="N149" s="2"/>
      <c r="O149" s="2"/>
      <c r="P149" s="2"/>
      <c r="Q149" s="2"/>
      <c r="R149" s="2"/>
      <c r="S149" s="2"/>
      <c r="T149" s="2"/>
      <c r="U149" s="2"/>
      <c r="V149" s="2"/>
      <c r="W149" s="2"/>
    </row>
    <row r="150" customFormat="false" ht="12.75" hidden="false" customHeight="true" outlineLevel="0" collapsed="false">
      <c r="A150" s="51"/>
      <c r="B150" s="51"/>
      <c r="C150" s="49"/>
      <c r="D150" s="50"/>
      <c r="E150" s="51"/>
      <c r="F150" s="2"/>
      <c r="G150" s="2"/>
      <c r="H150" s="2"/>
      <c r="I150" s="2"/>
      <c r="J150" s="2"/>
      <c r="K150" s="2"/>
      <c r="L150" s="2"/>
      <c r="M150" s="2"/>
      <c r="N150" s="2"/>
      <c r="O150" s="2"/>
      <c r="P150" s="2"/>
      <c r="Q150" s="2"/>
      <c r="R150" s="2"/>
      <c r="S150" s="2"/>
      <c r="T150" s="2"/>
      <c r="U150" s="2"/>
      <c r="V150" s="2"/>
      <c r="W150" s="2"/>
    </row>
    <row r="151" customFormat="false" ht="12.75" hidden="false" customHeight="true" outlineLevel="0" collapsed="false">
      <c r="A151" s="51"/>
      <c r="B151" s="51"/>
      <c r="C151" s="49"/>
      <c r="D151" s="50"/>
      <c r="E151" s="51"/>
      <c r="F151" s="2"/>
      <c r="G151" s="2"/>
      <c r="H151" s="2"/>
      <c r="I151" s="2"/>
      <c r="J151" s="2"/>
      <c r="K151" s="2"/>
      <c r="L151" s="2"/>
      <c r="M151" s="2"/>
      <c r="N151" s="2"/>
      <c r="O151" s="2"/>
      <c r="P151" s="2"/>
      <c r="Q151" s="2"/>
      <c r="R151" s="2"/>
      <c r="S151" s="2"/>
      <c r="T151" s="2"/>
      <c r="U151" s="2"/>
      <c r="V151" s="2"/>
      <c r="W151" s="2"/>
    </row>
    <row r="152" customFormat="false" ht="12.75" hidden="false" customHeight="true" outlineLevel="0" collapsed="false">
      <c r="A152" s="51"/>
      <c r="B152" s="51"/>
      <c r="C152" s="49"/>
      <c r="D152" s="50"/>
      <c r="E152" s="51"/>
      <c r="F152" s="2"/>
      <c r="G152" s="2"/>
      <c r="H152" s="2"/>
      <c r="I152" s="2"/>
      <c r="J152" s="2"/>
      <c r="K152" s="2"/>
      <c r="L152" s="2"/>
      <c r="M152" s="2"/>
      <c r="N152" s="2"/>
      <c r="O152" s="2"/>
      <c r="P152" s="2"/>
      <c r="Q152" s="2"/>
      <c r="R152" s="2"/>
      <c r="S152" s="2"/>
      <c r="T152" s="2"/>
      <c r="U152" s="2"/>
      <c r="V152" s="2"/>
      <c r="W152" s="2"/>
    </row>
    <row r="153" customFormat="false" ht="12.75" hidden="false" customHeight="true" outlineLevel="0" collapsed="false">
      <c r="A153" s="51"/>
      <c r="B153" s="51"/>
      <c r="C153" s="49"/>
      <c r="D153" s="50"/>
      <c r="E153" s="51"/>
      <c r="F153" s="2"/>
      <c r="G153" s="2"/>
      <c r="H153" s="2"/>
      <c r="I153" s="2"/>
      <c r="J153" s="2"/>
      <c r="K153" s="2"/>
      <c r="L153" s="2"/>
      <c r="M153" s="2"/>
      <c r="N153" s="2"/>
      <c r="O153" s="2"/>
      <c r="P153" s="2"/>
      <c r="Q153" s="2"/>
      <c r="R153" s="2"/>
      <c r="S153" s="2"/>
      <c r="T153" s="2"/>
      <c r="U153" s="2"/>
      <c r="V153" s="2"/>
      <c r="W153" s="2"/>
    </row>
    <row r="154" customFormat="false" ht="12.75" hidden="false" customHeight="true" outlineLevel="0" collapsed="false">
      <c r="A154" s="51"/>
      <c r="B154" s="51"/>
      <c r="C154" s="49"/>
      <c r="D154" s="50"/>
      <c r="E154" s="51"/>
      <c r="F154" s="2"/>
      <c r="G154" s="2"/>
      <c r="H154" s="2"/>
      <c r="I154" s="2"/>
      <c r="J154" s="2"/>
      <c r="K154" s="2"/>
      <c r="L154" s="2"/>
      <c r="M154" s="2"/>
      <c r="N154" s="2"/>
      <c r="O154" s="2"/>
      <c r="P154" s="2"/>
      <c r="Q154" s="2"/>
      <c r="R154" s="2"/>
      <c r="S154" s="2"/>
      <c r="T154" s="2"/>
      <c r="U154" s="2"/>
      <c r="V154" s="2"/>
      <c r="W154" s="2"/>
    </row>
    <row r="155" customFormat="false" ht="12.75" hidden="false" customHeight="true" outlineLevel="0" collapsed="false">
      <c r="A155" s="51"/>
      <c r="B155" s="51"/>
      <c r="C155" s="49"/>
      <c r="D155" s="50"/>
      <c r="E155" s="51"/>
      <c r="F155" s="2"/>
      <c r="G155" s="2"/>
      <c r="H155" s="2"/>
      <c r="I155" s="2"/>
      <c r="J155" s="2"/>
      <c r="K155" s="2"/>
      <c r="L155" s="2"/>
      <c r="M155" s="2"/>
      <c r="N155" s="2"/>
      <c r="O155" s="2"/>
      <c r="P155" s="2"/>
      <c r="Q155" s="2"/>
      <c r="R155" s="2"/>
      <c r="S155" s="2"/>
      <c r="T155" s="2"/>
      <c r="U155" s="2"/>
      <c r="V155" s="2"/>
      <c r="W155" s="2"/>
    </row>
    <row r="156" customFormat="false" ht="12.75" hidden="false" customHeight="true" outlineLevel="0" collapsed="false">
      <c r="A156" s="51"/>
      <c r="B156" s="51"/>
      <c r="C156" s="49"/>
      <c r="D156" s="50"/>
      <c r="E156" s="51"/>
      <c r="F156" s="2"/>
      <c r="G156" s="2"/>
      <c r="H156" s="2"/>
      <c r="I156" s="2"/>
      <c r="J156" s="2"/>
      <c r="K156" s="2"/>
      <c r="L156" s="2"/>
      <c r="M156" s="2"/>
      <c r="N156" s="2"/>
      <c r="O156" s="2"/>
      <c r="P156" s="2"/>
      <c r="Q156" s="2"/>
      <c r="R156" s="2"/>
      <c r="S156" s="2"/>
      <c r="T156" s="2"/>
      <c r="U156" s="2"/>
      <c r="V156" s="2"/>
      <c r="W156" s="2"/>
    </row>
    <row r="157" customFormat="false" ht="12.75" hidden="false" customHeight="true" outlineLevel="0" collapsed="false">
      <c r="A157" s="51"/>
      <c r="B157" s="51"/>
      <c r="C157" s="49"/>
      <c r="D157" s="50"/>
      <c r="E157" s="51"/>
      <c r="F157" s="2"/>
      <c r="G157" s="2"/>
      <c r="H157" s="2"/>
      <c r="I157" s="2"/>
      <c r="J157" s="2"/>
      <c r="K157" s="2"/>
      <c r="L157" s="2"/>
      <c r="M157" s="2"/>
      <c r="N157" s="2"/>
      <c r="O157" s="2"/>
      <c r="P157" s="2"/>
      <c r="Q157" s="2"/>
      <c r="R157" s="2"/>
      <c r="S157" s="2"/>
      <c r="T157" s="2"/>
      <c r="U157" s="2"/>
      <c r="V157" s="2"/>
      <c r="W157" s="2"/>
    </row>
    <row r="158" customFormat="false" ht="12.75" hidden="false" customHeight="true" outlineLevel="0" collapsed="false">
      <c r="A158" s="51"/>
      <c r="B158" s="51"/>
      <c r="C158" s="49"/>
      <c r="D158" s="50"/>
      <c r="E158" s="51"/>
      <c r="F158" s="2"/>
      <c r="G158" s="2"/>
      <c r="H158" s="2"/>
      <c r="I158" s="2"/>
      <c r="J158" s="2"/>
      <c r="K158" s="2"/>
      <c r="L158" s="2"/>
      <c r="M158" s="2"/>
      <c r="N158" s="2"/>
      <c r="O158" s="2"/>
      <c r="P158" s="2"/>
      <c r="Q158" s="2"/>
      <c r="R158" s="2"/>
      <c r="S158" s="2"/>
      <c r="T158" s="2"/>
      <c r="U158" s="2"/>
      <c r="V158" s="2"/>
      <c r="W158" s="2"/>
    </row>
    <row r="159" customFormat="false" ht="12.75" hidden="false" customHeight="true" outlineLevel="0" collapsed="false">
      <c r="A159" s="51"/>
      <c r="B159" s="51"/>
      <c r="C159" s="49"/>
      <c r="D159" s="50"/>
      <c r="E159" s="51"/>
      <c r="F159" s="2"/>
      <c r="G159" s="2"/>
      <c r="H159" s="2"/>
      <c r="I159" s="2"/>
      <c r="J159" s="2"/>
      <c r="K159" s="2"/>
      <c r="L159" s="2"/>
      <c r="M159" s="2"/>
      <c r="N159" s="2"/>
      <c r="O159" s="2"/>
      <c r="P159" s="2"/>
      <c r="Q159" s="2"/>
      <c r="R159" s="2"/>
      <c r="S159" s="2"/>
      <c r="T159" s="2"/>
      <c r="U159" s="2"/>
      <c r="V159" s="2"/>
      <c r="W159" s="2"/>
    </row>
    <row r="160" customFormat="false" ht="12.75" hidden="false" customHeight="true" outlineLevel="0" collapsed="false">
      <c r="A160" s="51"/>
      <c r="B160" s="51"/>
      <c r="C160" s="49"/>
      <c r="D160" s="50"/>
      <c r="E160" s="51"/>
      <c r="F160" s="2"/>
      <c r="G160" s="2"/>
      <c r="H160" s="2"/>
      <c r="I160" s="2"/>
      <c r="J160" s="2"/>
      <c r="K160" s="2"/>
      <c r="L160" s="2"/>
      <c r="M160" s="2"/>
      <c r="N160" s="2"/>
      <c r="O160" s="2"/>
      <c r="P160" s="2"/>
      <c r="Q160" s="2"/>
      <c r="R160" s="2"/>
      <c r="S160" s="2"/>
      <c r="T160" s="2"/>
      <c r="U160" s="2"/>
      <c r="V160" s="2"/>
      <c r="W160" s="2"/>
    </row>
    <row r="161" customFormat="false" ht="12.75" hidden="false" customHeight="true" outlineLevel="0" collapsed="false">
      <c r="A161" s="51"/>
      <c r="B161" s="51"/>
      <c r="C161" s="49"/>
      <c r="D161" s="50"/>
      <c r="E161" s="51"/>
      <c r="F161" s="2"/>
      <c r="G161" s="2"/>
      <c r="H161" s="2"/>
      <c r="I161" s="2"/>
      <c r="J161" s="2"/>
      <c r="K161" s="2"/>
      <c r="L161" s="2"/>
      <c r="M161" s="2"/>
      <c r="N161" s="2"/>
      <c r="O161" s="2"/>
      <c r="P161" s="2"/>
      <c r="Q161" s="2"/>
      <c r="R161" s="2"/>
      <c r="S161" s="2"/>
      <c r="T161" s="2"/>
      <c r="U161" s="2"/>
      <c r="V161" s="2"/>
      <c r="W161" s="2"/>
    </row>
    <row r="162" customFormat="false" ht="12.75" hidden="false" customHeight="true" outlineLevel="0" collapsed="false">
      <c r="A162" s="51"/>
      <c r="B162" s="51"/>
      <c r="C162" s="49"/>
      <c r="D162" s="50"/>
      <c r="E162" s="51"/>
      <c r="F162" s="2"/>
      <c r="G162" s="2"/>
      <c r="H162" s="2"/>
      <c r="I162" s="2"/>
      <c r="J162" s="2"/>
      <c r="K162" s="2"/>
      <c r="L162" s="2"/>
      <c r="M162" s="2"/>
      <c r="N162" s="2"/>
      <c r="O162" s="2"/>
      <c r="P162" s="2"/>
      <c r="Q162" s="2"/>
      <c r="R162" s="2"/>
      <c r="S162" s="2"/>
      <c r="T162" s="2"/>
      <c r="U162" s="2"/>
      <c r="V162" s="2"/>
      <c r="W162" s="2"/>
    </row>
    <row r="163" customFormat="false" ht="12.75" hidden="false" customHeight="true" outlineLevel="0" collapsed="false">
      <c r="A163" s="51"/>
      <c r="B163" s="51"/>
      <c r="C163" s="49"/>
      <c r="D163" s="50"/>
      <c r="E163" s="51"/>
      <c r="F163" s="2"/>
      <c r="G163" s="2"/>
      <c r="H163" s="2"/>
      <c r="I163" s="2"/>
      <c r="J163" s="2"/>
      <c r="K163" s="2"/>
      <c r="L163" s="2"/>
      <c r="M163" s="2"/>
      <c r="N163" s="2"/>
      <c r="O163" s="2"/>
      <c r="P163" s="2"/>
      <c r="Q163" s="2"/>
      <c r="R163" s="2"/>
      <c r="S163" s="2"/>
      <c r="T163" s="2"/>
      <c r="U163" s="2"/>
      <c r="V163" s="2"/>
      <c r="W163" s="2"/>
    </row>
    <row r="164" customFormat="false" ht="12.75" hidden="false" customHeight="true" outlineLevel="0" collapsed="false">
      <c r="A164" s="51"/>
      <c r="B164" s="51"/>
      <c r="C164" s="49"/>
      <c r="D164" s="50"/>
      <c r="E164" s="51"/>
      <c r="F164" s="2"/>
      <c r="G164" s="2"/>
      <c r="H164" s="2"/>
      <c r="I164" s="2"/>
      <c r="J164" s="2"/>
      <c r="K164" s="2"/>
      <c r="L164" s="2"/>
      <c r="M164" s="2"/>
      <c r="N164" s="2"/>
      <c r="O164" s="2"/>
      <c r="P164" s="2"/>
      <c r="Q164" s="2"/>
      <c r="R164" s="2"/>
      <c r="S164" s="2"/>
      <c r="T164" s="2"/>
      <c r="U164" s="2"/>
      <c r="V164" s="2"/>
      <c r="W164" s="2"/>
    </row>
    <row r="165" customFormat="false" ht="12.75" hidden="false" customHeight="true" outlineLevel="0" collapsed="false">
      <c r="A165" s="51"/>
      <c r="B165" s="51"/>
      <c r="C165" s="49"/>
      <c r="D165" s="50"/>
      <c r="E165" s="51"/>
      <c r="F165" s="2"/>
      <c r="G165" s="2"/>
      <c r="H165" s="2"/>
      <c r="I165" s="2"/>
      <c r="J165" s="2"/>
      <c r="K165" s="2"/>
      <c r="L165" s="2"/>
      <c r="M165" s="2"/>
      <c r="N165" s="2"/>
      <c r="O165" s="2"/>
      <c r="P165" s="2"/>
      <c r="Q165" s="2"/>
      <c r="R165" s="2"/>
      <c r="S165" s="2"/>
      <c r="T165" s="2"/>
      <c r="U165" s="2"/>
      <c r="V165" s="2"/>
      <c r="W165" s="2"/>
    </row>
    <row r="166" customFormat="false" ht="12.75" hidden="false" customHeight="true" outlineLevel="0" collapsed="false">
      <c r="A166" s="51"/>
      <c r="B166" s="51"/>
      <c r="C166" s="49"/>
      <c r="D166" s="50"/>
      <c r="E166" s="51"/>
      <c r="F166" s="2"/>
      <c r="G166" s="2"/>
      <c r="H166" s="2"/>
      <c r="I166" s="2"/>
      <c r="J166" s="2"/>
      <c r="K166" s="2"/>
      <c r="L166" s="2"/>
      <c r="M166" s="2"/>
      <c r="N166" s="2"/>
      <c r="O166" s="2"/>
      <c r="P166" s="2"/>
      <c r="Q166" s="2"/>
      <c r="R166" s="2"/>
      <c r="S166" s="2"/>
      <c r="T166" s="2"/>
      <c r="U166" s="2"/>
      <c r="V166" s="2"/>
      <c r="W166" s="2"/>
    </row>
    <row r="167" customFormat="false" ht="12.75" hidden="false" customHeight="true" outlineLevel="0" collapsed="false">
      <c r="A167" s="51"/>
      <c r="B167" s="51"/>
      <c r="C167" s="49"/>
      <c r="D167" s="50"/>
      <c r="E167" s="51"/>
      <c r="F167" s="2"/>
      <c r="G167" s="2"/>
      <c r="H167" s="2"/>
      <c r="I167" s="2"/>
      <c r="J167" s="2"/>
      <c r="K167" s="2"/>
      <c r="L167" s="2"/>
      <c r="M167" s="2"/>
      <c r="N167" s="2"/>
      <c r="O167" s="2"/>
      <c r="P167" s="2"/>
      <c r="Q167" s="2"/>
      <c r="R167" s="2"/>
      <c r="S167" s="2"/>
      <c r="T167" s="2"/>
      <c r="U167" s="2"/>
      <c r="V167" s="2"/>
      <c r="W167" s="2"/>
    </row>
    <row r="168" customFormat="false" ht="12.75" hidden="false" customHeight="true" outlineLevel="0" collapsed="false">
      <c r="A168" s="51"/>
      <c r="B168" s="51"/>
      <c r="C168" s="49"/>
      <c r="D168" s="50"/>
      <c r="E168" s="51"/>
      <c r="F168" s="2"/>
      <c r="G168" s="2"/>
      <c r="H168" s="2"/>
      <c r="I168" s="2"/>
      <c r="J168" s="2"/>
      <c r="K168" s="2"/>
      <c r="L168" s="2"/>
      <c r="M168" s="2"/>
      <c r="N168" s="2"/>
      <c r="O168" s="2"/>
      <c r="P168" s="2"/>
      <c r="Q168" s="2"/>
      <c r="R168" s="2"/>
      <c r="S168" s="2"/>
      <c r="T168" s="2"/>
      <c r="U168" s="2"/>
      <c r="V168" s="2"/>
      <c r="W168" s="2"/>
    </row>
    <row r="169" customFormat="false" ht="12.75" hidden="false" customHeight="true" outlineLevel="0" collapsed="false">
      <c r="A169" s="51"/>
      <c r="B169" s="51"/>
      <c r="C169" s="49"/>
      <c r="D169" s="50"/>
      <c r="E169" s="51"/>
      <c r="F169" s="2"/>
      <c r="G169" s="2"/>
      <c r="H169" s="2"/>
      <c r="I169" s="2"/>
      <c r="J169" s="2"/>
      <c r="K169" s="2"/>
      <c r="L169" s="2"/>
      <c r="M169" s="2"/>
      <c r="N169" s="2"/>
      <c r="O169" s="2"/>
      <c r="P169" s="2"/>
      <c r="Q169" s="2"/>
      <c r="R169" s="2"/>
      <c r="S169" s="2"/>
      <c r="T169" s="2"/>
      <c r="U169" s="2"/>
      <c r="V169" s="2"/>
      <c r="W169" s="2"/>
    </row>
    <row r="170" customFormat="false" ht="12.75" hidden="false" customHeight="true" outlineLevel="0" collapsed="false">
      <c r="A170" s="51"/>
      <c r="B170" s="51"/>
      <c r="C170" s="49"/>
      <c r="D170" s="50"/>
      <c r="E170" s="51"/>
      <c r="F170" s="2"/>
      <c r="G170" s="2"/>
      <c r="H170" s="2"/>
      <c r="I170" s="2"/>
      <c r="J170" s="2"/>
      <c r="K170" s="2"/>
      <c r="L170" s="2"/>
      <c r="M170" s="2"/>
      <c r="N170" s="2"/>
      <c r="O170" s="2"/>
      <c r="P170" s="2"/>
      <c r="Q170" s="2"/>
      <c r="R170" s="2"/>
      <c r="S170" s="2"/>
      <c r="T170" s="2"/>
      <c r="U170" s="2"/>
      <c r="V170" s="2"/>
      <c r="W170" s="2"/>
    </row>
    <row r="171" customFormat="false" ht="12.75" hidden="false" customHeight="true" outlineLevel="0" collapsed="false">
      <c r="A171" s="51"/>
      <c r="B171" s="51"/>
      <c r="C171" s="49"/>
      <c r="D171" s="50"/>
      <c r="E171" s="51"/>
      <c r="F171" s="2"/>
      <c r="G171" s="2"/>
      <c r="H171" s="2"/>
      <c r="I171" s="2"/>
      <c r="J171" s="2"/>
      <c r="K171" s="2"/>
      <c r="L171" s="2"/>
      <c r="M171" s="2"/>
      <c r="N171" s="2"/>
      <c r="O171" s="2"/>
      <c r="P171" s="2"/>
      <c r="Q171" s="2"/>
      <c r="R171" s="2"/>
      <c r="S171" s="2"/>
      <c r="T171" s="2"/>
      <c r="U171" s="2"/>
      <c r="V171" s="2"/>
      <c r="W171" s="2"/>
    </row>
    <row r="172" customFormat="false" ht="12.75" hidden="false" customHeight="true" outlineLevel="0" collapsed="false">
      <c r="A172" s="51"/>
      <c r="B172" s="51"/>
      <c r="C172" s="49"/>
      <c r="D172" s="50"/>
      <c r="E172" s="51"/>
      <c r="F172" s="2"/>
      <c r="G172" s="2"/>
      <c r="H172" s="2"/>
      <c r="I172" s="2"/>
      <c r="J172" s="2"/>
      <c r="K172" s="2"/>
      <c r="L172" s="2"/>
      <c r="M172" s="2"/>
      <c r="N172" s="2"/>
      <c r="O172" s="2"/>
      <c r="P172" s="2"/>
      <c r="Q172" s="2"/>
      <c r="R172" s="2"/>
      <c r="S172" s="2"/>
      <c r="T172" s="2"/>
      <c r="U172" s="2"/>
      <c r="V172" s="2"/>
      <c r="W172" s="2"/>
    </row>
    <row r="173" customFormat="false" ht="12.75" hidden="false" customHeight="true" outlineLevel="0" collapsed="false">
      <c r="A173" s="51"/>
      <c r="B173" s="51"/>
      <c r="C173" s="49"/>
      <c r="D173" s="50"/>
      <c r="E173" s="51"/>
      <c r="F173" s="2"/>
      <c r="G173" s="2"/>
      <c r="H173" s="2"/>
      <c r="I173" s="2"/>
      <c r="J173" s="2"/>
      <c r="K173" s="2"/>
      <c r="L173" s="2"/>
      <c r="M173" s="2"/>
      <c r="N173" s="2"/>
      <c r="O173" s="2"/>
      <c r="P173" s="2"/>
      <c r="Q173" s="2"/>
      <c r="R173" s="2"/>
      <c r="S173" s="2"/>
      <c r="T173" s="2"/>
      <c r="U173" s="2"/>
      <c r="V173" s="2"/>
      <c r="W173" s="2"/>
    </row>
    <row r="174" customFormat="false" ht="12.75" hidden="false" customHeight="true" outlineLevel="0" collapsed="false">
      <c r="A174" s="51"/>
      <c r="B174" s="51"/>
      <c r="C174" s="49"/>
      <c r="D174" s="50"/>
      <c r="E174" s="51"/>
      <c r="F174" s="2"/>
      <c r="G174" s="2"/>
      <c r="H174" s="2"/>
      <c r="I174" s="2"/>
      <c r="J174" s="2"/>
      <c r="K174" s="2"/>
      <c r="L174" s="2"/>
      <c r="M174" s="2"/>
      <c r="N174" s="2"/>
      <c r="O174" s="2"/>
      <c r="P174" s="2"/>
      <c r="Q174" s="2"/>
      <c r="R174" s="2"/>
      <c r="S174" s="2"/>
      <c r="T174" s="2"/>
      <c r="U174" s="2"/>
      <c r="V174" s="2"/>
      <c r="W174" s="2"/>
    </row>
    <row r="175" customFormat="false" ht="12.75" hidden="false" customHeight="true" outlineLevel="0" collapsed="false">
      <c r="A175" s="51"/>
      <c r="B175" s="51"/>
      <c r="C175" s="49"/>
      <c r="D175" s="50"/>
      <c r="E175" s="51"/>
      <c r="F175" s="2"/>
      <c r="G175" s="2"/>
      <c r="H175" s="2"/>
      <c r="I175" s="2"/>
      <c r="J175" s="2"/>
      <c r="K175" s="2"/>
      <c r="L175" s="2"/>
      <c r="M175" s="2"/>
      <c r="N175" s="2"/>
      <c r="O175" s="2"/>
      <c r="P175" s="2"/>
      <c r="Q175" s="2"/>
      <c r="R175" s="2"/>
      <c r="S175" s="2"/>
      <c r="T175" s="2"/>
      <c r="U175" s="2"/>
      <c r="V175" s="2"/>
      <c r="W175" s="2"/>
    </row>
    <row r="176" customFormat="false" ht="12.75" hidden="false" customHeight="true" outlineLevel="0" collapsed="false">
      <c r="A176" s="51"/>
      <c r="B176" s="51"/>
      <c r="C176" s="49"/>
      <c r="D176" s="50"/>
      <c r="E176" s="51"/>
      <c r="F176" s="2"/>
      <c r="G176" s="2"/>
      <c r="H176" s="2"/>
      <c r="I176" s="2"/>
      <c r="J176" s="2"/>
      <c r="K176" s="2"/>
      <c r="L176" s="2"/>
      <c r="M176" s="2"/>
      <c r="N176" s="2"/>
      <c r="O176" s="2"/>
      <c r="P176" s="2"/>
      <c r="Q176" s="2"/>
      <c r="R176" s="2"/>
      <c r="S176" s="2"/>
      <c r="T176" s="2"/>
      <c r="U176" s="2"/>
      <c r="V176" s="2"/>
      <c r="W176" s="2"/>
    </row>
    <row r="177" customFormat="false" ht="12.75" hidden="false" customHeight="true" outlineLevel="0" collapsed="false">
      <c r="A177" s="51"/>
      <c r="B177" s="51"/>
      <c r="C177" s="49"/>
      <c r="D177" s="50"/>
      <c r="E177" s="51"/>
      <c r="F177" s="2"/>
      <c r="G177" s="2"/>
      <c r="H177" s="2"/>
      <c r="I177" s="2"/>
      <c r="J177" s="2"/>
      <c r="K177" s="2"/>
      <c r="L177" s="2"/>
      <c r="M177" s="2"/>
      <c r="N177" s="2"/>
      <c r="O177" s="2"/>
      <c r="P177" s="2"/>
      <c r="Q177" s="2"/>
      <c r="R177" s="2"/>
      <c r="S177" s="2"/>
      <c r="T177" s="2"/>
      <c r="U177" s="2"/>
      <c r="V177" s="2"/>
      <c r="W177" s="2"/>
    </row>
    <row r="178" customFormat="false" ht="12.75" hidden="false" customHeight="true" outlineLevel="0" collapsed="false">
      <c r="A178" s="51"/>
      <c r="B178" s="51"/>
      <c r="C178" s="49"/>
      <c r="D178" s="50"/>
      <c r="E178" s="51"/>
      <c r="F178" s="2"/>
      <c r="G178" s="2"/>
      <c r="H178" s="2"/>
      <c r="I178" s="2"/>
      <c r="J178" s="2"/>
      <c r="K178" s="2"/>
      <c r="L178" s="2"/>
      <c r="M178" s="2"/>
      <c r="N178" s="2"/>
      <c r="O178" s="2"/>
      <c r="P178" s="2"/>
      <c r="Q178" s="2"/>
      <c r="R178" s="2"/>
      <c r="S178" s="2"/>
      <c r="T178" s="2"/>
      <c r="U178" s="2"/>
      <c r="V178" s="2"/>
      <c r="W178" s="2"/>
    </row>
    <row r="179" customFormat="false" ht="12.75" hidden="false" customHeight="true" outlineLevel="0" collapsed="false">
      <c r="A179" s="51"/>
      <c r="B179" s="51"/>
      <c r="C179" s="49"/>
      <c r="D179" s="50"/>
      <c r="E179" s="51"/>
      <c r="F179" s="2"/>
      <c r="G179" s="2"/>
      <c r="H179" s="2"/>
      <c r="I179" s="2"/>
      <c r="J179" s="2"/>
      <c r="K179" s="2"/>
      <c r="L179" s="2"/>
      <c r="M179" s="2"/>
      <c r="N179" s="2"/>
      <c r="O179" s="2"/>
      <c r="P179" s="2"/>
      <c r="Q179" s="2"/>
      <c r="R179" s="2"/>
      <c r="S179" s="2"/>
      <c r="T179" s="2"/>
      <c r="U179" s="2"/>
      <c r="V179" s="2"/>
      <c r="W179" s="2"/>
    </row>
    <row r="180" customFormat="false" ht="12.75" hidden="false" customHeight="true" outlineLevel="0" collapsed="false">
      <c r="A180" s="51"/>
      <c r="B180" s="51"/>
      <c r="C180" s="49"/>
      <c r="D180" s="50"/>
      <c r="E180" s="51"/>
      <c r="F180" s="2"/>
      <c r="G180" s="2"/>
      <c r="H180" s="2"/>
      <c r="I180" s="2"/>
      <c r="J180" s="2"/>
      <c r="K180" s="2"/>
      <c r="L180" s="2"/>
      <c r="M180" s="2"/>
      <c r="N180" s="2"/>
      <c r="O180" s="2"/>
      <c r="P180" s="2"/>
      <c r="Q180" s="2"/>
      <c r="R180" s="2"/>
      <c r="S180" s="2"/>
      <c r="T180" s="2"/>
      <c r="U180" s="2"/>
      <c r="V180" s="2"/>
      <c r="W180" s="2"/>
    </row>
    <row r="181" customFormat="false" ht="12.75" hidden="false" customHeight="true" outlineLevel="0" collapsed="false">
      <c r="A181" s="51"/>
      <c r="B181" s="51"/>
      <c r="C181" s="49"/>
      <c r="D181" s="50"/>
      <c r="E181" s="51"/>
      <c r="F181" s="2"/>
      <c r="G181" s="2"/>
      <c r="H181" s="2"/>
      <c r="I181" s="2"/>
      <c r="J181" s="2"/>
      <c r="K181" s="2"/>
      <c r="L181" s="2"/>
      <c r="M181" s="2"/>
      <c r="N181" s="2"/>
      <c r="O181" s="2"/>
      <c r="P181" s="2"/>
      <c r="Q181" s="2"/>
      <c r="R181" s="2"/>
      <c r="S181" s="2"/>
      <c r="T181" s="2"/>
      <c r="U181" s="2"/>
      <c r="V181" s="2"/>
      <c r="W181" s="2"/>
    </row>
    <row r="182" customFormat="false" ht="12.75" hidden="false" customHeight="true" outlineLevel="0" collapsed="false">
      <c r="A182" s="51"/>
      <c r="B182" s="51"/>
      <c r="C182" s="49"/>
      <c r="D182" s="50"/>
      <c r="E182" s="51"/>
      <c r="F182" s="2"/>
      <c r="G182" s="2"/>
      <c r="H182" s="2"/>
      <c r="I182" s="2"/>
      <c r="J182" s="2"/>
      <c r="K182" s="2"/>
      <c r="L182" s="2"/>
      <c r="M182" s="2"/>
      <c r="N182" s="2"/>
      <c r="O182" s="2"/>
      <c r="P182" s="2"/>
      <c r="Q182" s="2"/>
      <c r="R182" s="2"/>
      <c r="S182" s="2"/>
      <c r="T182" s="2"/>
      <c r="U182" s="2"/>
      <c r="V182" s="2"/>
      <c r="W182" s="2"/>
    </row>
    <row r="183" customFormat="false" ht="12.75" hidden="false" customHeight="true" outlineLevel="0" collapsed="false">
      <c r="A183" s="51"/>
      <c r="B183" s="51"/>
      <c r="C183" s="49"/>
      <c r="D183" s="50"/>
      <c r="E183" s="51"/>
      <c r="F183" s="2"/>
      <c r="G183" s="2"/>
      <c r="H183" s="2"/>
      <c r="I183" s="2"/>
      <c r="J183" s="2"/>
      <c r="K183" s="2"/>
      <c r="L183" s="2"/>
      <c r="M183" s="2"/>
      <c r="N183" s="2"/>
      <c r="O183" s="2"/>
      <c r="P183" s="2"/>
      <c r="Q183" s="2"/>
      <c r="R183" s="2"/>
      <c r="S183" s="2"/>
      <c r="T183" s="2"/>
      <c r="U183" s="2"/>
      <c r="V183" s="2"/>
      <c r="W183" s="2"/>
    </row>
    <row r="184" customFormat="false" ht="12.75" hidden="false" customHeight="true" outlineLevel="0" collapsed="false">
      <c r="A184" s="51"/>
      <c r="B184" s="51"/>
      <c r="C184" s="49"/>
      <c r="D184" s="50"/>
      <c r="E184" s="51"/>
      <c r="F184" s="2"/>
      <c r="G184" s="2"/>
      <c r="H184" s="2"/>
      <c r="I184" s="2"/>
      <c r="J184" s="2"/>
      <c r="K184" s="2"/>
      <c r="L184" s="2"/>
      <c r="M184" s="2"/>
      <c r="N184" s="2"/>
      <c r="O184" s="2"/>
      <c r="P184" s="2"/>
      <c r="Q184" s="2"/>
      <c r="R184" s="2"/>
      <c r="S184" s="2"/>
      <c r="T184" s="2"/>
      <c r="U184" s="2"/>
      <c r="V184" s="2"/>
      <c r="W184" s="2"/>
    </row>
    <row r="185" customFormat="false" ht="12.75" hidden="false" customHeight="true" outlineLevel="0" collapsed="false">
      <c r="A185" s="51"/>
      <c r="B185" s="51"/>
      <c r="C185" s="49"/>
      <c r="D185" s="50"/>
      <c r="E185" s="51"/>
      <c r="F185" s="2"/>
      <c r="G185" s="2"/>
      <c r="H185" s="2"/>
      <c r="I185" s="2"/>
      <c r="J185" s="2"/>
      <c r="K185" s="2"/>
      <c r="L185" s="2"/>
      <c r="M185" s="2"/>
      <c r="N185" s="2"/>
      <c r="O185" s="2"/>
      <c r="P185" s="2"/>
      <c r="Q185" s="2"/>
      <c r="R185" s="2"/>
      <c r="S185" s="2"/>
      <c r="T185" s="2"/>
      <c r="U185" s="2"/>
      <c r="V185" s="2"/>
      <c r="W185" s="2"/>
    </row>
    <row r="186" customFormat="false" ht="12.75" hidden="false" customHeight="true" outlineLevel="0" collapsed="false">
      <c r="A186" s="51"/>
      <c r="B186" s="51"/>
      <c r="C186" s="49"/>
      <c r="D186" s="50"/>
      <c r="E186" s="51"/>
      <c r="F186" s="2"/>
      <c r="G186" s="2"/>
      <c r="H186" s="2"/>
      <c r="I186" s="2"/>
      <c r="J186" s="2"/>
      <c r="K186" s="2"/>
      <c r="L186" s="2"/>
      <c r="M186" s="2"/>
      <c r="N186" s="2"/>
      <c r="O186" s="2"/>
      <c r="P186" s="2"/>
      <c r="Q186" s="2"/>
      <c r="R186" s="2"/>
      <c r="S186" s="2"/>
      <c r="T186" s="2"/>
      <c r="U186" s="2"/>
      <c r="V186" s="2"/>
      <c r="W186" s="2"/>
    </row>
    <row r="187" customFormat="false" ht="12.75" hidden="false" customHeight="true" outlineLevel="0" collapsed="false">
      <c r="A187" s="51"/>
      <c r="B187" s="51"/>
      <c r="C187" s="49"/>
      <c r="D187" s="50"/>
      <c r="E187" s="51"/>
      <c r="F187" s="2"/>
      <c r="G187" s="2"/>
      <c r="H187" s="2"/>
      <c r="I187" s="2"/>
      <c r="J187" s="2"/>
      <c r="K187" s="2"/>
      <c r="L187" s="2"/>
      <c r="M187" s="2"/>
      <c r="N187" s="2"/>
      <c r="O187" s="2"/>
      <c r="P187" s="2"/>
      <c r="Q187" s="2"/>
      <c r="R187" s="2"/>
      <c r="S187" s="2"/>
      <c r="T187" s="2"/>
      <c r="U187" s="2"/>
      <c r="V187" s="2"/>
      <c r="W187" s="2"/>
    </row>
    <row r="188" customFormat="false" ht="12.75" hidden="false" customHeight="true" outlineLevel="0" collapsed="false">
      <c r="A188" s="51"/>
      <c r="B188" s="51"/>
      <c r="C188" s="49"/>
      <c r="D188" s="50"/>
      <c r="E188" s="51"/>
      <c r="F188" s="2"/>
      <c r="G188" s="2"/>
      <c r="H188" s="2"/>
      <c r="I188" s="2"/>
      <c r="J188" s="2"/>
      <c r="K188" s="2"/>
      <c r="L188" s="2"/>
      <c r="M188" s="2"/>
      <c r="N188" s="2"/>
      <c r="O188" s="2"/>
      <c r="P188" s="2"/>
      <c r="Q188" s="2"/>
      <c r="R188" s="2"/>
      <c r="S188" s="2"/>
      <c r="T188" s="2"/>
      <c r="U188" s="2"/>
      <c r="V188" s="2"/>
      <c r="W188" s="2"/>
    </row>
    <row r="189" customFormat="false" ht="12.75" hidden="false" customHeight="true" outlineLevel="0" collapsed="false">
      <c r="A189" s="51"/>
      <c r="B189" s="51"/>
      <c r="C189" s="49"/>
      <c r="D189" s="50"/>
      <c r="E189" s="51"/>
      <c r="F189" s="2"/>
      <c r="G189" s="2"/>
      <c r="H189" s="2"/>
      <c r="I189" s="2"/>
      <c r="J189" s="2"/>
      <c r="K189" s="2"/>
      <c r="L189" s="2"/>
      <c r="M189" s="2"/>
      <c r="N189" s="2"/>
      <c r="O189" s="2"/>
      <c r="P189" s="2"/>
      <c r="Q189" s="2"/>
      <c r="R189" s="2"/>
      <c r="S189" s="2"/>
      <c r="T189" s="2"/>
      <c r="U189" s="2"/>
      <c r="V189" s="2"/>
      <c r="W189" s="2"/>
    </row>
    <row r="190" customFormat="false" ht="12.75" hidden="false" customHeight="true" outlineLevel="0" collapsed="false">
      <c r="A190" s="51"/>
      <c r="B190" s="51"/>
      <c r="C190" s="49"/>
      <c r="D190" s="50"/>
      <c r="E190" s="51"/>
      <c r="F190" s="2"/>
      <c r="G190" s="2"/>
      <c r="H190" s="2"/>
      <c r="I190" s="2"/>
      <c r="J190" s="2"/>
      <c r="K190" s="2"/>
      <c r="L190" s="2"/>
      <c r="M190" s="2"/>
      <c r="N190" s="2"/>
      <c r="O190" s="2"/>
      <c r="P190" s="2"/>
      <c r="Q190" s="2"/>
      <c r="R190" s="2"/>
      <c r="S190" s="2"/>
      <c r="T190" s="2"/>
      <c r="U190" s="2"/>
      <c r="V190" s="2"/>
      <c r="W190" s="2"/>
    </row>
    <row r="191" customFormat="false" ht="12.75" hidden="false" customHeight="true" outlineLevel="0" collapsed="false">
      <c r="A191" s="51"/>
      <c r="B191" s="51"/>
      <c r="C191" s="49"/>
      <c r="D191" s="50"/>
      <c r="E191" s="51"/>
      <c r="F191" s="2"/>
      <c r="G191" s="2"/>
      <c r="H191" s="2"/>
      <c r="I191" s="2"/>
      <c r="J191" s="2"/>
      <c r="K191" s="2"/>
      <c r="L191" s="2"/>
      <c r="M191" s="2"/>
      <c r="N191" s="2"/>
      <c r="O191" s="2"/>
      <c r="P191" s="2"/>
      <c r="Q191" s="2"/>
      <c r="R191" s="2"/>
      <c r="S191" s="2"/>
      <c r="T191" s="2"/>
      <c r="U191" s="2"/>
      <c r="V191" s="2"/>
      <c r="W191" s="2"/>
    </row>
    <row r="192" customFormat="false" ht="12.75" hidden="false" customHeight="true" outlineLevel="0" collapsed="false">
      <c r="A192" s="51"/>
      <c r="B192" s="51"/>
      <c r="C192" s="49"/>
      <c r="D192" s="50"/>
      <c r="E192" s="51"/>
      <c r="F192" s="2"/>
      <c r="G192" s="2"/>
      <c r="H192" s="2"/>
      <c r="I192" s="2"/>
      <c r="J192" s="2"/>
      <c r="K192" s="2"/>
      <c r="L192" s="2"/>
      <c r="M192" s="2"/>
      <c r="N192" s="2"/>
      <c r="O192" s="2"/>
      <c r="P192" s="2"/>
      <c r="Q192" s="2"/>
      <c r="R192" s="2"/>
      <c r="S192" s="2"/>
      <c r="T192" s="2"/>
      <c r="U192" s="2"/>
      <c r="V192" s="2"/>
      <c r="W192" s="2"/>
    </row>
    <row r="193" customFormat="false" ht="12.75" hidden="false" customHeight="true" outlineLevel="0" collapsed="false">
      <c r="A193" s="51"/>
      <c r="B193" s="51"/>
      <c r="C193" s="49"/>
      <c r="D193" s="50"/>
      <c r="E193" s="51"/>
      <c r="F193" s="2"/>
      <c r="G193" s="2"/>
      <c r="H193" s="2"/>
      <c r="I193" s="2"/>
      <c r="J193" s="2"/>
      <c r="K193" s="2"/>
      <c r="L193" s="2"/>
      <c r="M193" s="2"/>
      <c r="N193" s="2"/>
      <c r="O193" s="2"/>
      <c r="P193" s="2"/>
      <c r="Q193" s="2"/>
      <c r="R193" s="2"/>
      <c r="S193" s="2"/>
      <c r="T193" s="2"/>
      <c r="U193" s="2"/>
      <c r="V193" s="2"/>
      <c r="W193" s="2"/>
    </row>
    <row r="194" customFormat="false" ht="12.75" hidden="false" customHeight="true" outlineLevel="0" collapsed="false">
      <c r="A194" s="51"/>
      <c r="B194" s="51"/>
      <c r="C194" s="49"/>
      <c r="D194" s="50"/>
      <c r="E194" s="51"/>
      <c r="F194" s="2"/>
      <c r="G194" s="2"/>
      <c r="H194" s="2"/>
      <c r="I194" s="2"/>
      <c r="J194" s="2"/>
      <c r="K194" s="2"/>
      <c r="L194" s="2"/>
      <c r="M194" s="2"/>
      <c r="N194" s="2"/>
      <c r="O194" s="2"/>
      <c r="P194" s="2"/>
      <c r="Q194" s="2"/>
      <c r="R194" s="2"/>
      <c r="S194" s="2"/>
      <c r="T194" s="2"/>
      <c r="U194" s="2"/>
      <c r="V194" s="2"/>
      <c r="W194" s="2"/>
    </row>
    <row r="195" customFormat="false" ht="12.75" hidden="false" customHeight="true" outlineLevel="0" collapsed="false">
      <c r="A195" s="51"/>
      <c r="B195" s="51"/>
      <c r="C195" s="49"/>
      <c r="D195" s="50"/>
      <c r="E195" s="51"/>
      <c r="F195" s="2"/>
      <c r="G195" s="2"/>
      <c r="H195" s="2"/>
      <c r="I195" s="2"/>
      <c r="J195" s="2"/>
      <c r="K195" s="2"/>
      <c r="L195" s="2"/>
      <c r="M195" s="2"/>
      <c r="N195" s="2"/>
      <c r="O195" s="2"/>
      <c r="P195" s="2"/>
      <c r="Q195" s="2"/>
      <c r="R195" s="2"/>
      <c r="S195" s="2"/>
      <c r="T195" s="2"/>
      <c r="U195" s="2"/>
      <c r="V195" s="2"/>
      <c r="W195" s="2"/>
    </row>
    <row r="196" customFormat="false" ht="12.75" hidden="false" customHeight="true" outlineLevel="0" collapsed="false">
      <c r="A196" s="51"/>
      <c r="B196" s="51"/>
      <c r="C196" s="49"/>
      <c r="D196" s="50"/>
      <c r="E196" s="51"/>
      <c r="F196" s="2"/>
      <c r="G196" s="2"/>
      <c r="H196" s="2"/>
      <c r="I196" s="2"/>
      <c r="J196" s="2"/>
      <c r="K196" s="2"/>
      <c r="L196" s="2"/>
      <c r="M196" s="2"/>
      <c r="N196" s="2"/>
      <c r="O196" s="2"/>
      <c r="P196" s="2"/>
      <c r="Q196" s="2"/>
      <c r="R196" s="2"/>
      <c r="S196" s="2"/>
      <c r="T196" s="2"/>
      <c r="U196" s="2"/>
      <c r="V196" s="2"/>
      <c r="W196" s="2"/>
    </row>
    <row r="197" customFormat="false" ht="12.75" hidden="false" customHeight="true" outlineLevel="0" collapsed="false">
      <c r="A197" s="51"/>
      <c r="B197" s="51"/>
      <c r="C197" s="49"/>
      <c r="D197" s="50"/>
      <c r="E197" s="51"/>
      <c r="F197" s="2"/>
      <c r="G197" s="2"/>
      <c r="H197" s="2"/>
      <c r="I197" s="2"/>
      <c r="J197" s="2"/>
      <c r="K197" s="2"/>
      <c r="L197" s="2"/>
      <c r="M197" s="2"/>
      <c r="N197" s="2"/>
      <c r="O197" s="2"/>
      <c r="P197" s="2"/>
      <c r="Q197" s="2"/>
      <c r="R197" s="2"/>
      <c r="S197" s="2"/>
      <c r="T197" s="2"/>
      <c r="U197" s="2"/>
      <c r="V197" s="2"/>
      <c r="W197" s="2"/>
    </row>
    <row r="198" customFormat="false" ht="12.75" hidden="false" customHeight="true" outlineLevel="0" collapsed="false">
      <c r="A198" s="51"/>
      <c r="B198" s="51"/>
      <c r="C198" s="49"/>
      <c r="D198" s="50"/>
      <c r="E198" s="51"/>
      <c r="F198" s="2"/>
      <c r="G198" s="2"/>
      <c r="H198" s="2"/>
      <c r="I198" s="2"/>
      <c r="J198" s="2"/>
      <c r="K198" s="2"/>
      <c r="L198" s="2"/>
      <c r="M198" s="2"/>
      <c r="N198" s="2"/>
      <c r="O198" s="2"/>
      <c r="P198" s="2"/>
      <c r="Q198" s="2"/>
      <c r="R198" s="2"/>
      <c r="S198" s="2"/>
      <c r="T198" s="2"/>
      <c r="U198" s="2"/>
      <c r="V198" s="2"/>
      <c r="W198" s="2"/>
    </row>
    <row r="199" customFormat="false" ht="12.75" hidden="false" customHeight="true" outlineLevel="0" collapsed="false">
      <c r="A199" s="51"/>
      <c r="B199" s="51"/>
      <c r="C199" s="49"/>
      <c r="D199" s="50"/>
      <c r="E199" s="51"/>
      <c r="F199" s="2"/>
      <c r="G199" s="2"/>
      <c r="H199" s="2"/>
      <c r="I199" s="2"/>
      <c r="J199" s="2"/>
      <c r="K199" s="2"/>
      <c r="L199" s="2"/>
      <c r="M199" s="2"/>
      <c r="N199" s="2"/>
      <c r="O199" s="2"/>
      <c r="P199" s="2"/>
      <c r="Q199" s="2"/>
      <c r="R199" s="2"/>
      <c r="S199" s="2"/>
      <c r="T199" s="2"/>
      <c r="U199" s="2"/>
      <c r="V199" s="2"/>
      <c r="W199" s="2"/>
    </row>
    <row r="200" customFormat="false" ht="12.75" hidden="false" customHeight="true" outlineLevel="0" collapsed="false">
      <c r="A200" s="51"/>
      <c r="B200" s="51"/>
      <c r="C200" s="49"/>
      <c r="D200" s="50"/>
      <c r="E200" s="51"/>
      <c r="F200" s="2"/>
      <c r="G200" s="2"/>
      <c r="H200" s="2"/>
      <c r="I200" s="2"/>
      <c r="J200" s="2"/>
      <c r="K200" s="2"/>
      <c r="L200" s="2"/>
      <c r="M200" s="2"/>
      <c r="N200" s="2"/>
      <c r="O200" s="2"/>
      <c r="P200" s="2"/>
      <c r="Q200" s="2"/>
      <c r="R200" s="2"/>
      <c r="S200" s="2"/>
      <c r="T200" s="2"/>
      <c r="U200" s="2"/>
      <c r="V200" s="2"/>
      <c r="W200" s="2"/>
    </row>
    <row r="201" customFormat="false" ht="12.75" hidden="false" customHeight="true" outlineLevel="0" collapsed="false">
      <c r="A201" s="51"/>
      <c r="B201" s="51"/>
      <c r="C201" s="49"/>
      <c r="D201" s="50"/>
      <c r="E201" s="51"/>
      <c r="F201" s="2"/>
      <c r="G201" s="2"/>
      <c r="H201" s="2"/>
      <c r="I201" s="2"/>
      <c r="J201" s="2"/>
      <c r="K201" s="2"/>
      <c r="L201" s="2"/>
      <c r="M201" s="2"/>
      <c r="N201" s="2"/>
      <c r="O201" s="2"/>
      <c r="P201" s="2"/>
      <c r="Q201" s="2"/>
      <c r="R201" s="2"/>
      <c r="S201" s="2"/>
      <c r="T201" s="2"/>
      <c r="U201" s="2"/>
      <c r="V201" s="2"/>
      <c r="W201" s="2"/>
    </row>
    <row r="202" customFormat="false" ht="12.75" hidden="false" customHeight="true" outlineLevel="0" collapsed="false">
      <c r="A202" s="51"/>
      <c r="B202" s="51"/>
      <c r="C202" s="49"/>
      <c r="D202" s="50"/>
      <c r="E202" s="51"/>
      <c r="F202" s="2"/>
      <c r="G202" s="2"/>
      <c r="H202" s="2"/>
      <c r="I202" s="2"/>
      <c r="J202" s="2"/>
      <c r="K202" s="2"/>
      <c r="L202" s="2"/>
      <c r="M202" s="2"/>
      <c r="N202" s="2"/>
      <c r="O202" s="2"/>
      <c r="P202" s="2"/>
      <c r="Q202" s="2"/>
      <c r="R202" s="2"/>
      <c r="S202" s="2"/>
      <c r="T202" s="2"/>
      <c r="U202" s="2"/>
      <c r="V202" s="2"/>
      <c r="W202" s="2"/>
    </row>
    <row r="203" customFormat="false" ht="12.75" hidden="false" customHeight="true" outlineLevel="0" collapsed="false">
      <c r="A203" s="51"/>
      <c r="B203" s="51"/>
      <c r="C203" s="49"/>
      <c r="D203" s="50"/>
      <c r="E203" s="51"/>
      <c r="F203" s="2"/>
      <c r="G203" s="2"/>
      <c r="H203" s="2"/>
      <c r="I203" s="2"/>
      <c r="J203" s="2"/>
      <c r="K203" s="2"/>
      <c r="L203" s="2"/>
      <c r="M203" s="2"/>
      <c r="N203" s="2"/>
      <c r="O203" s="2"/>
      <c r="P203" s="2"/>
      <c r="Q203" s="2"/>
      <c r="R203" s="2"/>
      <c r="S203" s="2"/>
      <c r="T203" s="2"/>
      <c r="U203" s="2"/>
      <c r="V203" s="2"/>
      <c r="W203" s="2"/>
    </row>
    <row r="204" customFormat="false" ht="12.75" hidden="false" customHeight="true" outlineLevel="0" collapsed="false">
      <c r="A204" s="51"/>
      <c r="B204" s="51"/>
      <c r="C204" s="49"/>
      <c r="D204" s="50"/>
      <c r="E204" s="51"/>
      <c r="F204" s="2"/>
      <c r="G204" s="2"/>
      <c r="H204" s="2"/>
      <c r="I204" s="2"/>
      <c r="J204" s="2"/>
      <c r="K204" s="2"/>
      <c r="L204" s="2"/>
      <c r="M204" s="2"/>
      <c r="N204" s="2"/>
      <c r="O204" s="2"/>
      <c r="P204" s="2"/>
      <c r="Q204" s="2"/>
      <c r="R204" s="2"/>
      <c r="S204" s="2"/>
      <c r="T204" s="2"/>
      <c r="U204" s="2"/>
      <c r="V204" s="2"/>
      <c r="W204" s="2"/>
    </row>
    <row r="205" customFormat="false" ht="12.75" hidden="false" customHeight="true" outlineLevel="0" collapsed="false">
      <c r="A205" s="51"/>
      <c r="B205" s="51"/>
      <c r="C205" s="49"/>
      <c r="D205" s="50"/>
      <c r="E205" s="51"/>
      <c r="F205" s="2"/>
      <c r="G205" s="2"/>
      <c r="H205" s="2"/>
      <c r="I205" s="2"/>
      <c r="J205" s="2"/>
      <c r="K205" s="2"/>
      <c r="L205" s="2"/>
      <c r="M205" s="2"/>
      <c r="N205" s="2"/>
      <c r="O205" s="2"/>
      <c r="P205" s="2"/>
      <c r="Q205" s="2"/>
      <c r="R205" s="2"/>
      <c r="S205" s="2"/>
      <c r="T205" s="2"/>
      <c r="U205" s="2"/>
      <c r="V205" s="2"/>
      <c r="W205" s="2"/>
    </row>
    <row r="206" customFormat="false" ht="12.75" hidden="false" customHeight="true" outlineLevel="0" collapsed="false">
      <c r="A206" s="51"/>
      <c r="B206" s="51"/>
      <c r="C206" s="49"/>
      <c r="D206" s="50"/>
      <c r="E206" s="51"/>
      <c r="F206" s="2"/>
      <c r="G206" s="2"/>
      <c r="H206" s="2"/>
      <c r="I206" s="2"/>
      <c r="J206" s="2"/>
      <c r="K206" s="2"/>
      <c r="L206" s="2"/>
      <c r="M206" s="2"/>
      <c r="N206" s="2"/>
      <c r="O206" s="2"/>
      <c r="P206" s="2"/>
      <c r="Q206" s="2"/>
      <c r="R206" s="2"/>
      <c r="S206" s="2"/>
      <c r="T206" s="2"/>
      <c r="U206" s="2"/>
      <c r="V206" s="2"/>
      <c r="W206" s="2"/>
    </row>
    <row r="207" customFormat="false" ht="12.75" hidden="false" customHeight="true" outlineLevel="0" collapsed="false">
      <c r="A207" s="51"/>
      <c r="B207" s="51"/>
      <c r="C207" s="49"/>
      <c r="D207" s="50"/>
      <c r="E207" s="51"/>
      <c r="F207" s="2"/>
      <c r="G207" s="2"/>
      <c r="H207" s="2"/>
      <c r="I207" s="2"/>
      <c r="J207" s="2"/>
      <c r="K207" s="2"/>
      <c r="L207" s="2"/>
      <c r="M207" s="2"/>
      <c r="N207" s="2"/>
      <c r="O207" s="2"/>
      <c r="P207" s="2"/>
      <c r="Q207" s="2"/>
      <c r="R207" s="2"/>
      <c r="S207" s="2"/>
      <c r="T207" s="2"/>
      <c r="U207" s="2"/>
      <c r="V207" s="2"/>
      <c r="W207" s="2"/>
    </row>
    <row r="208" customFormat="false" ht="12.75" hidden="false" customHeight="true" outlineLevel="0" collapsed="false">
      <c r="A208" s="51"/>
      <c r="B208" s="51"/>
      <c r="C208" s="49"/>
      <c r="D208" s="50"/>
      <c r="E208" s="51"/>
      <c r="F208" s="2"/>
      <c r="G208" s="2"/>
      <c r="H208" s="2"/>
      <c r="I208" s="2"/>
      <c r="J208" s="2"/>
      <c r="K208" s="2"/>
      <c r="L208" s="2"/>
      <c r="M208" s="2"/>
      <c r="N208" s="2"/>
      <c r="O208" s="2"/>
      <c r="P208" s="2"/>
      <c r="Q208" s="2"/>
      <c r="R208" s="2"/>
      <c r="S208" s="2"/>
      <c r="T208" s="2"/>
      <c r="U208" s="2"/>
      <c r="V208" s="2"/>
      <c r="W208" s="2"/>
    </row>
    <row r="209" customFormat="false" ht="12.75" hidden="false" customHeight="true" outlineLevel="0" collapsed="false">
      <c r="A209" s="51"/>
      <c r="B209" s="51"/>
      <c r="C209" s="49"/>
      <c r="D209" s="50"/>
      <c r="E209" s="51"/>
      <c r="F209" s="2"/>
      <c r="G209" s="2"/>
      <c r="H209" s="2"/>
      <c r="I209" s="2"/>
      <c r="J209" s="2"/>
      <c r="K209" s="2"/>
      <c r="L209" s="2"/>
      <c r="M209" s="2"/>
      <c r="N209" s="2"/>
      <c r="O209" s="2"/>
      <c r="P209" s="2"/>
      <c r="Q209" s="2"/>
      <c r="R209" s="2"/>
      <c r="S209" s="2"/>
      <c r="T209" s="2"/>
      <c r="U209" s="2"/>
      <c r="V209" s="2"/>
      <c r="W209" s="2"/>
    </row>
    <row r="210" customFormat="false" ht="12.75" hidden="false" customHeight="true" outlineLevel="0" collapsed="false">
      <c r="A210" s="51"/>
      <c r="B210" s="51"/>
      <c r="C210" s="49"/>
      <c r="D210" s="50"/>
      <c r="E210" s="51"/>
      <c r="F210" s="2"/>
      <c r="G210" s="2"/>
      <c r="H210" s="2"/>
      <c r="I210" s="2"/>
      <c r="J210" s="2"/>
      <c r="K210" s="2"/>
      <c r="L210" s="2"/>
      <c r="M210" s="2"/>
      <c r="N210" s="2"/>
      <c r="O210" s="2"/>
      <c r="P210" s="2"/>
      <c r="Q210" s="2"/>
      <c r="R210" s="2"/>
      <c r="S210" s="2"/>
      <c r="T210" s="2"/>
      <c r="U210" s="2"/>
      <c r="V210" s="2"/>
      <c r="W210" s="2"/>
    </row>
    <row r="211" customFormat="false" ht="12.75" hidden="false" customHeight="true" outlineLevel="0" collapsed="false">
      <c r="A211" s="51"/>
      <c r="B211" s="51"/>
      <c r="C211" s="49"/>
      <c r="D211" s="50"/>
      <c r="E211" s="51"/>
      <c r="F211" s="2"/>
      <c r="G211" s="2"/>
      <c r="H211" s="2"/>
      <c r="I211" s="2"/>
      <c r="J211" s="2"/>
      <c r="K211" s="2"/>
      <c r="L211" s="2"/>
      <c r="M211" s="2"/>
      <c r="N211" s="2"/>
      <c r="O211" s="2"/>
      <c r="P211" s="2"/>
      <c r="Q211" s="2"/>
      <c r="R211" s="2"/>
      <c r="S211" s="2"/>
      <c r="T211" s="2"/>
      <c r="U211" s="2"/>
      <c r="V211" s="2"/>
      <c r="W211" s="2"/>
    </row>
    <row r="212" customFormat="false" ht="12.75" hidden="false" customHeight="true" outlineLevel="0" collapsed="false">
      <c r="A212" s="51"/>
      <c r="B212" s="51"/>
      <c r="C212" s="49"/>
      <c r="D212" s="50"/>
      <c r="E212" s="51"/>
      <c r="F212" s="2"/>
      <c r="G212" s="2"/>
      <c r="H212" s="2"/>
      <c r="I212" s="2"/>
      <c r="J212" s="2"/>
      <c r="K212" s="2"/>
      <c r="L212" s="2"/>
      <c r="M212" s="2"/>
      <c r="N212" s="2"/>
      <c r="O212" s="2"/>
      <c r="P212" s="2"/>
      <c r="Q212" s="2"/>
      <c r="R212" s="2"/>
      <c r="S212" s="2"/>
      <c r="T212" s="2"/>
      <c r="U212" s="2"/>
      <c r="V212" s="2"/>
      <c r="W212" s="2"/>
    </row>
    <row r="213" customFormat="false" ht="12.75" hidden="false" customHeight="true" outlineLevel="0" collapsed="false">
      <c r="A213" s="51"/>
      <c r="B213" s="51"/>
      <c r="C213" s="49"/>
      <c r="D213" s="50"/>
      <c r="E213" s="51"/>
      <c r="F213" s="2"/>
      <c r="G213" s="2"/>
      <c r="H213" s="2"/>
      <c r="I213" s="2"/>
      <c r="J213" s="2"/>
      <c r="K213" s="2"/>
      <c r="L213" s="2"/>
      <c r="M213" s="2"/>
      <c r="N213" s="2"/>
      <c r="O213" s="2"/>
      <c r="P213" s="2"/>
      <c r="Q213" s="2"/>
      <c r="R213" s="2"/>
      <c r="S213" s="2"/>
      <c r="T213" s="2"/>
      <c r="U213" s="2"/>
      <c r="V213" s="2"/>
      <c r="W213" s="2"/>
    </row>
    <row r="214" customFormat="false" ht="12.75" hidden="false" customHeight="true" outlineLevel="0" collapsed="false">
      <c r="A214" s="51"/>
      <c r="B214" s="51"/>
      <c r="C214" s="49"/>
      <c r="D214" s="50"/>
      <c r="E214" s="51"/>
      <c r="F214" s="2"/>
      <c r="G214" s="2"/>
      <c r="H214" s="2"/>
      <c r="I214" s="2"/>
      <c r="J214" s="2"/>
      <c r="K214" s="2"/>
      <c r="L214" s="2"/>
      <c r="M214" s="2"/>
      <c r="N214" s="2"/>
      <c r="O214" s="2"/>
      <c r="P214" s="2"/>
      <c r="Q214" s="2"/>
      <c r="R214" s="2"/>
      <c r="S214" s="2"/>
      <c r="T214" s="2"/>
      <c r="U214" s="2"/>
      <c r="V214" s="2"/>
      <c r="W214" s="2"/>
    </row>
    <row r="215" customFormat="false" ht="12.75" hidden="false" customHeight="true" outlineLevel="0" collapsed="false">
      <c r="A215" s="51"/>
      <c r="B215" s="51"/>
      <c r="C215" s="49"/>
      <c r="D215" s="50"/>
      <c r="E215" s="51"/>
      <c r="F215" s="2"/>
      <c r="G215" s="2"/>
      <c r="H215" s="2"/>
      <c r="I215" s="2"/>
      <c r="J215" s="2"/>
      <c r="K215" s="2"/>
      <c r="L215" s="2"/>
      <c r="M215" s="2"/>
      <c r="N215" s="2"/>
      <c r="O215" s="2"/>
      <c r="P215" s="2"/>
      <c r="Q215" s="2"/>
      <c r="R215" s="2"/>
      <c r="S215" s="2"/>
      <c r="T215" s="2"/>
      <c r="U215" s="2"/>
      <c r="V215" s="2"/>
      <c r="W215" s="2"/>
    </row>
    <row r="216" customFormat="false" ht="12.75" hidden="false" customHeight="true" outlineLevel="0" collapsed="false">
      <c r="A216" s="51"/>
      <c r="B216" s="51"/>
      <c r="C216" s="49"/>
      <c r="D216" s="50"/>
      <c r="E216" s="51"/>
      <c r="F216" s="2"/>
      <c r="G216" s="2"/>
      <c r="H216" s="2"/>
      <c r="I216" s="2"/>
      <c r="J216" s="2"/>
      <c r="K216" s="2"/>
      <c r="L216" s="2"/>
      <c r="M216" s="2"/>
      <c r="N216" s="2"/>
      <c r="O216" s="2"/>
      <c r="P216" s="2"/>
      <c r="Q216" s="2"/>
      <c r="R216" s="2"/>
      <c r="S216" s="2"/>
      <c r="T216" s="2"/>
      <c r="U216" s="2"/>
      <c r="V216" s="2"/>
      <c r="W216" s="2"/>
    </row>
    <row r="217" customFormat="false" ht="12.75" hidden="false" customHeight="true" outlineLevel="0" collapsed="false">
      <c r="A217" s="51"/>
      <c r="B217" s="51"/>
      <c r="C217" s="49"/>
      <c r="D217" s="50"/>
      <c r="E217" s="51"/>
      <c r="F217" s="2"/>
      <c r="G217" s="2"/>
      <c r="H217" s="2"/>
      <c r="I217" s="2"/>
      <c r="J217" s="2"/>
      <c r="K217" s="2"/>
      <c r="L217" s="2"/>
      <c r="M217" s="2"/>
      <c r="N217" s="2"/>
      <c r="O217" s="2"/>
      <c r="P217" s="2"/>
      <c r="Q217" s="2"/>
      <c r="R217" s="2"/>
      <c r="S217" s="2"/>
      <c r="T217" s="2"/>
      <c r="U217" s="2"/>
      <c r="V217" s="2"/>
      <c r="W217" s="2"/>
    </row>
    <row r="218" customFormat="false" ht="12.75" hidden="false" customHeight="true" outlineLevel="0" collapsed="false">
      <c r="A218" s="51"/>
      <c r="B218" s="51"/>
      <c r="C218" s="49"/>
      <c r="D218" s="50"/>
      <c r="E218" s="51"/>
      <c r="F218" s="2"/>
      <c r="G218" s="2"/>
      <c r="H218" s="2"/>
      <c r="I218" s="2"/>
      <c r="J218" s="2"/>
      <c r="K218" s="2"/>
      <c r="L218" s="2"/>
      <c r="M218" s="2"/>
      <c r="N218" s="2"/>
      <c r="O218" s="2"/>
      <c r="P218" s="2"/>
      <c r="Q218" s="2"/>
      <c r="R218" s="2"/>
      <c r="S218" s="2"/>
      <c r="T218" s="2"/>
      <c r="U218" s="2"/>
      <c r="V218" s="2"/>
      <c r="W218" s="2"/>
    </row>
    <row r="219" customFormat="false" ht="12.75" hidden="false" customHeight="true" outlineLevel="0" collapsed="false">
      <c r="A219" s="51"/>
      <c r="B219" s="51"/>
      <c r="C219" s="49"/>
      <c r="D219" s="50"/>
      <c r="E219" s="51"/>
      <c r="F219" s="2"/>
      <c r="G219" s="2"/>
      <c r="H219" s="2"/>
      <c r="I219" s="2"/>
      <c r="J219" s="2"/>
      <c r="K219" s="2"/>
      <c r="L219" s="2"/>
      <c r="M219" s="2"/>
      <c r="N219" s="2"/>
      <c r="O219" s="2"/>
      <c r="P219" s="2"/>
      <c r="Q219" s="2"/>
      <c r="R219" s="2"/>
      <c r="S219" s="2"/>
      <c r="T219" s="2"/>
      <c r="U219" s="2"/>
      <c r="V219" s="2"/>
      <c r="W219" s="2"/>
    </row>
    <row r="220" customFormat="false" ht="12.75" hidden="false" customHeight="true" outlineLevel="0" collapsed="false">
      <c r="A220" s="51"/>
      <c r="B220" s="51"/>
      <c r="C220" s="49"/>
      <c r="D220" s="50"/>
      <c r="E220" s="51"/>
      <c r="F220" s="2"/>
      <c r="G220" s="2"/>
      <c r="H220" s="2"/>
      <c r="I220" s="2"/>
      <c r="J220" s="2"/>
      <c r="K220" s="2"/>
      <c r="L220" s="2"/>
      <c r="M220" s="2"/>
      <c r="N220" s="2"/>
      <c r="O220" s="2"/>
      <c r="P220" s="2"/>
      <c r="Q220" s="2"/>
      <c r="R220" s="2"/>
      <c r="S220" s="2"/>
      <c r="T220" s="2"/>
      <c r="U220" s="2"/>
      <c r="V220" s="2"/>
      <c r="W220" s="2"/>
    </row>
    <row r="221" customFormat="false" ht="15.75" hidden="false" customHeight="true" outlineLevel="0" collapsed="false">
      <c r="A221" s="51"/>
      <c r="B221" s="51"/>
      <c r="C221" s="49"/>
      <c r="D221" s="50"/>
      <c r="E221" s="51"/>
    </row>
    <row r="222" customFormat="false" ht="15.75" hidden="false" customHeight="true" outlineLevel="0" collapsed="false">
      <c r="A222" s="51"/>
      <c r="B222" s="51"/>
      <c r="C222" s="49"/>
      <c r="D222" s="50"/>
      <c r="E222" s="51"/>
    </row>
    <row r="223" customFormat="false" ht="15.75" hidden="false" customHeight="true" outlineLevel="0" collapsed="false">
      <c r="A223" s="51"/>
      <c r="B223" s="51"/>
      <c r="C223" s="49"/>
      <c r="D223" s="50"/>
      <c r="E223" s="51"/>
    </row>
    <row r="224" customFormat="false" ht="15.75" hidden="false" customHeight="true" outlineLevel="0" collapsed="false">
      <c r="A224" s="51"/>
      <c r="B224" s="51"/>
      <c r="C224" s="49"/>
      <c r="D224" s="50"/>
      <c r="E224" s="51"/>
    </row>
    <row r="225" customFormat="false" ht="15.75" hidden="false" customHeight="true" outlineLevel="0" collapsed="false">
      <c r="A225" s="51"/>
      <c r="B225" s="51"/>
      <c r="C225" s="49"/>
      <c r="D225" s="50"/>
      <c r="E225" s="51"/>
    </row>
    <row r="226" customFormat="false" ht="15.75" hidden="false" customHeight="true" outlineLevel="0" collapsed="false">
      <c r="A226" s="51"/>
      <c r="B226" s="51"/>
      <c r="C226" s="49"/>
      <c r="D226" s="50"/>
      <c r="E226" s="51"/>
    </row>
    <row r="227" customFormat="false" ht="15.75" hidden="false" customHeight="true" outlineLevel="0" collapsed="false">
      <c r="A227" s="51"/>
      <c r="B227" s="51"/>
      <c r="C227" s="49"/>
      <c r="D227" s="50"/>
      <c r="E227" s="51"/>
    </row>
    <row r="228" customFormat="false" ht="15.75" hidden="false" customHeight="true" outlineLevel="0" collapsed="false">
      <c r="A228" s="51"/>
      <c r="B228" s="51"/>
      <c r="C228" s="49"/>
      <c r="D228" s="50"/>
      <c r="E228" s="51"/>
    </row>
    <row r="229" customFormat="false" ht="15.75" hidden="false" customHeight="true" outlineLevel="0" collapsed="false">
      <c r="A229" s="51"/>
      <c r="B229" s="51"/>
      <c r="C229" s="49"/>
      <c r="D229" s="50"/>
      <c r="E229" s="51"/>
    </row>
    <row r="230" customFormat="false" ht="15.75" hidden="false" customHeight="true" outlineLevel="0" collapsed="false">
      <c r="A230" s="51"/>
      <c r="B230" s="51"/>
      <c r="C230" s="49"/>
      <c r="D230" s="50"/>
      <c r="E230" s="51"/>
    </row>
    <row r="231" customFormat="false" ht="15.75" hidden="false" customHeight="true" outlineLevel="0" collapsed="false">
      <c r="A231" s="51"/>
      <c r="B231" s="51"/>
      <c r="C231" s="49"/>
      <c r="D231" s="50"/>
      <c r="E231" s="51"/>
    </row>
    <row r="232" customFormat="false" ht="15.75" hidden="false" customHeight="true" outlineLevel="0" collapsed="false">
      <c r="A232" s="51"/>
      <c r="B232" s="51"/>
      <c r="C232" s="49"/>
      <c r="D232" s="50"/>
      <c r="E232" s="51"/>
    </row>
    <row r="233" customFormat="false" ht="15.75" hidden="false" customHeight="true" outlineLevel="0" collapsed="false">
      <c r="A233" s="51"/>
      <c r="B233" s="51"/>
      <c r="C233" s="49"/>
      <c r="D233" s="50"/>
      <c r="E233" s="51"/>
    </row>
    <row r="234" customFormat="false" ht="15.75" hidden="false" customHeight="true" outlineLevel="0" collapsed="false">
      <c r="A234" s="51"/>
      <c r="B234" s="51"/>
      <c r="C234" s="49"/>
      <c r="D234" s="50"/>
      <c r="E234" s="51"/>
    </row>
    <row r="235" customFormat="false" ht="15.75" hidden="false" customHeight="true" outlineLevel="0" collapsed="false">
      <c r="A235" s="51"/>
      <c r="B235" s="51"/>
      <c r="C235" s="49"/>
      <c r="D235" s="50"/>
      <c r="E235" s="51"/>
    </row>
    <row r="236" customFormat="false" ht="15.75" hidden="false" customHeight="true" outlineLevel="0" collapsed="false">
      <c r="A236" s="51"/>
      <c r="B236" s="51"/>
      <c r="C236" s="49"/>
      <c r="D236" s="50"/>
      <c r="E236" s="51"/>
    </row>
    <row r="237" customFormat="false" ht="15.75" hidden="false" customHeight="true" outlineLevel="0" collapsed="false">
      <c r="A237" s="51"/>
      <c r="B237" s="51"/>
      <c r="C237" s="49"/>
      <c r="D237" s="50"/>
      <c r="E237" s="51"/>
    </row>
    <row r="238" customFormat="false" ht="15.75" hidden="false" customHeight="true" outlineLevel="0" collapsed="false">
      <c r="A238" s="51"/>
      <c r="B238" s="51"/>
      <c r="C238" s="49"/>
      <c r="D238" s="50"/>
      <c r="E238" s="51"/>
    </row>
    <row r="239" customFormat="false" ht="15.75" hidden="false" customHeight="true" outlineLevel="0" collapsed="false">
      <c r="A239" s="51"/>
      <c r="B239" s="51"/>
      <c r="C239" s="49"/>
      <c r="D239" s="50"/>
      <c r="E239" s="51"/>
    </row>
    <row r="240" customFormat="false" ht="15.75" hidden="false" customHeight="true" outlineLevel="0" collapsed="false">
      <c r="A240" s="51"/>
      <c r="B240" s="51"/>
      <c r="C240" s="49"/>
      <c r="D240" s="50"/>
      <c r="E240" s="51"/>
    </row>
    <row r="241" customFormat="false" ht="15.75" hidden="false" customHeight="true" outlineLevel="0" collapsed="false">
      <c r="A241" s="51"/>
      <c r="B241" s="51"/>
      <c r="C241" s="49"/>
      <c r="D241" s="50"/>
      <c r="E241" s="51"/>
    </row>
    <row r="242" customFormat="false" ht="15.75" hidden="false" customHeight="true" outlineLevel="0" collapsed="false">
      <c r="A242" s="51"/>
      <c r="B242" s="51"/>
      <c r="C242" s="49"/>
      <c r="D242" s="50"/>
      <c r="E242" s="51"/>
    </row>
    <row r="243" customFormat="false" ht="15.75" hidden="false" customHeight="true" outlineLevel="0" collapsed="false">
      <c r="A243" s="51"/>
      <c r="B243" s="51"/>
      <c r="C243" s="49"/>
      <c r="D243" s="50"/>
      <c r="E243" s="51"/>
    </row>
    <row r="244" customFormat="false" ht="15.75" hidden="false" customHeight="true" outlineLevel="0" collapsed="false">
      <c r="A244" s="51"/>
      <c r="B244" s="51"/>
      <c r="C244" s="49"/>
      <c r="D244" s="50"/>
      <c r="E244" s="51"/>
    </row>
    <row r="245" customFormat="false" ht="15.75" hidden="false" customHeight="true" outlineLevel="0" collapsed="false">
      <c r="A245" s="51"/>
      <c r="B245" s="51"/>
      <c r="C245" s="49"/>
      <c r="D245" s="50"/>
      <c r="E245" s="51"/>
    </row>
    <row r="246" customFormat="false" ht="15.75" hidden="false" customHeight="true" outlineLevel="0" collapsed="false">
      <c r="A246" s="51"/>
      <c r="B246" s="51"/>
      <c r="C246" s="49"/>
      <c r="D246" s="50"/>
      <c r="E246" s="51"/>
    </row>
    <row r="247" customFormat="false" ht="15.75" hidden="false" customHeight="true" outlineLevel="0" collapsed="false">
      <c r="A247" s="51"/>
      <c r="B247" s="51"/>
      <c r="C247" s="49"/>
      <c r="D247" s="50"/>
      <c r="E247" s="51"/>
    </row>
    <row r="248" customFormat="false" ht="15.75" hidden="false" customHeight="true" outlineLevel="0" collapsed="false">
      <c r="A248" s="51"/>
      <c r="B248" s="51"/>
      <c r="C248" s="49"/>
      <c r="D248" s="50"/>
      <c r="E248" s="51"/>
    </row>
    <row r="249" customFormat="false" ht="15.75" hidden="false" customHeight="true" outlineLevel="0" collapsed="false">
      <c r="A249" s="51"/>
      <c r="B249" s="51"/>
      <c r="C249" s="49"/>
      <c r="D249" s="50"/>
      <c r="E249" s="51"/>
    </row>
    <row r="250" customFormat="false" ht="15.75" hidden="false" customHeight="true" outlineLevel="0" collapsed="false">
      <c r="A250" s="51"/>
      <c r="B250" s="51"/>
      <c r="C250" s="49"/>
      <c r="D250" s="50"/>
      <c r="E250" s="51"/>
    </row>
    <row r="251" customFormat="false" ht="15.75" hidden="false" customHeight="true" outlineLevel="0" collapsed="false">
      <c r="A251" s="51"/>
      <c r="B251" s="51"/>
      <c r="C251" s="49"/>
      <c r="D251" s="50"/>
      <c r="E251" s="51"/>
    </row>
    <row r="252" customFormat="false" ht="15.75" hidden="false" customHeight="true" outlineLevel="0" collapsed="false">
      <c r="A252" s="51"/>
      <c r="B252" s="51"/>
      <c r="C252" s="49"/>
      <c r="D252" s="50"/>
      <c r="E252" s="51"/>
    </row>
    <row r="253" customFormat="false" ht="15.75" hidden="false" customHeight="true" outlineLevel="0" collapsed="false">
      <c r="A253" s="51"/>
      <c r="B253" s="51"/>
      <c r="C253" s="49"/>
      <c r="D253" s="50"/>
      <c r="E253" s="51"/>
    </row>
    <row r="254" customFormat="false" ht="15.75" hidden="false" customHeight="true" outlineLevel="0" collapsed="false">
      <c r="A254" s="51"/>
      <c r="B254" s="51"/>
      <c r="C254" s="49"/>
      <c r="D254" s="50"/>
      <c r="E254" s="51"/>
    </row>
    <row r="255" customFormat="false" ht="15.75" hidden="false" customHeight="true" outlineLevel="0" collapsed="false">
      <c r="A255" s="51"/>
      <c r="B255" s="51"/>
      <c r="C255" s="49"/>
      <c r="D255" s="50"/>
      <c r="E255" s="51"/>
    </row>
    <row r="256" customFormat="false" ht="15.75" hidden="false" customHeight="true" outlineLevel="0" collapsed="false">
      <c r="A256" s="51"/>
      <c r="B256" s="51"/>
      <c r="C256" s="49"/>
      <c r="D256" s="50"/>
      <c r="E256" s="51"/>
    </row>
    <row r="257" customFormat="false" ht="15.75" hidden="false" customHeight="true" outlineLevel="0" collapsed="false">
      <c r="A257" s="51"/>
      <c r="B257" s="51"/>
      <c r="C257" s="49"/>
      <c r="D257" s="50"/>
      <c r="E257" s="51"/>
    </row>
    <row r="258" customFormat="false" ht="15.75" hidden="false" customHeight="true" outlineLevel="0" collapsed="false">
      <c r="A258" s="51"/>
      <c r="B258" s="51"/>
      <c r="C258" s="49"/>
      <c r="D258" s="50"/>
      <c r="E258" s="51"/>
    </row>
    <row r="259" customFormat="false" ht="15.75" hidden="false" customHeight="true" outlineLevel="0" collapsed="false">
      <c r="A259" s="51"/>
      <c r="B259" s="51"/>
      <c r="C259" s="49"/>
      <c r="D259" s="50"/>
      <c r="E259" s="51"/>
    </row>
    <row r="260" customFormat="false" ht="15.75" hidden="false" customHeight="true" outlineLevel="0" collapsed="false">
      <c r="A260" s="51"/>
      <c r="B260" s="51"/>
      <c r="C260" s="49"/>
      <c r="D260" s="50"/>
      <c r="E260" s="51"/>
    </row>
    <row r="261" customFormat="false" ht="15.75" hidden="false" customHeight="true" outlineLevel="0" collapsed="false">
      <c r="A261" s="51"/>
      <c r="B261" s="51"/>
      <c r="C261" s="49"/>
      <c r="D261" s="50"/>
      <c r="E261" s="51"/>
    </row>
    <row r="262" customFormat="false" ht="15.75" hidden="false" customHeight="true" outlineLevel="0" collapsed="false">
      <c r="A262" s="51"/>
      <c r="B262" s="51"/>
      <c r="C262" s="49"/>
      <c r="D262" s="50"/>
      <c r="E262" s="51"/>
    </row>
    <row r="263" customFormat="false" ht="15.75" hidden="false" customHeight="true" outlineLevel="0" collapsed="false">
      <c r="A263" s="51"/>
      <c r="B263" s="51"/>
      <c r="C263" s="49"/>
      <c r="D263" s="50"/>
      <c r="E263" s="51"/>
    </row>
    <row r="264" customFormat="false" ht="15.75" hidden="false" customHeight="true" outlineLevel="0" collapsed="false">
      <c r="A264" s="51"/>
      <c r="B264" s="51"/>
      <c r="C264" s="49"/>
      <c r="D264" s="50"/>
      <c r="E264" s="51"/>
    </row>
    <row r="265" customFormat="false" ht="15.75" hidden="false" customHeight="true" outlineLevel="0" collapsed="false">
      <c r="A265" s="51"/>
      <c r="B265" s="51"/>
      <c r="C265" s="49"/>
      <c r="D265" s="50"/>
      <c r="E265" s="51"/>
    </row>
    <row r="266" customFormat="false" ht="15.75" hidden="false" customHeight="true" outlineLevel="0" collapsed="false">
      <c r="A266" s="51"/>
      <c r="B266" s="51"/>
      <c r="C266" s="49"/>
      <c r="D266" s="50"/>
      <c r="E266" s="51"/>
    </row>
    <row r="267" customFormat="false" ht="15.75" hidden="false" customHeight="true" outlineLevel="0" collapsed="false">
      <c r="A267" s="51"/>
      <c r="B267" s="51"/>
      <c r="C267" s="49"/>
      <c r="D267" s="50"/>
      <c r="E267" s="51"/>
    </row>
    <row r="268" customFormat="false" ht="15.75" hidden="false" customHeight="true" outlineLevel="0" collapsed="false">
      <c r="A268" s="51"/>
      <c r="B268" s="51"/>
      <c r="C268" s="49"/>
      <c r="D268" s="50"/>
      <c r="E268" s="51"/>
    </row>
    <row r="269" customFormat="false" ht="15.75" hidden="false" customHeight="true" outlineLevel="0" collapsed="false">
      <c r="A269" s="51"/>
      <c r="B269" s="51"/>
      <c r="C269" s="49"/>
      <c r="D269" s="50"/>
      <c r="E269" s="51"/>
    </row>
    <row r="270" customFormat="false" ht="15.75" hidden="false" customHeight="true" outlineLevel="0" collapsed="false">
      <c r="A270" s="51"/>
      <c r="B270" s="51"/>
      <c r="C270" s="49"/>
      <c r="D270" s="50"/>
      <c r="E270" s="51"/>
    </row>
    <row r="271" customFormat="false" ht="15.75" hidden="false" customHeight="true" outlineLevel="0" collapsed="false">
      <c r="A271" s="51"/>
      <c r="B271" s="51"/>
      <c r="C271" s="49"/>
      <c r="D271" s="50"/>
      <c r="E271" s="51"/>
    </row>
    <row r="272" customFormat="false" ht="15.75" hidden="false" customHeight="true" outlineLevel="0" collapsed="false">
      <c r="A272" s="51"/>
      <c r="B272" s="51"/>
      <c r="C272" s="49"/>
      <c r="D272" s="50"/>
      <c r="E272" s="51"/>
    </row>
    <row r="273" customFormat="false" ht="15.75" hidden="false" customHeight="true" outlineLevel="0" collapsed="false">
      <c r="A273" s="51"/>
      <c r="B273" s="51"/>
      <c r="C273" s="49"/>
      <c r="D273" s="50"/>
      <c r="E273" s="51"/>
    </row>
    <row r="274" customFormat="false" ht="15.75" hidden="false" customHeight="true" outlineLevel="0" collapsed="false">
      <c r="A274" s="51"/>
      <c r="B274" s="51"/>
      <c r="C274" s="49"/>
      <c r="D274" s="50"/>
      <c r="E274" s="51"/>
    </row>
    <row r="275" customFormat="false" ht="15.75" hidden="false" customHeight="true" outlineLevel="0" collapsed="false">
      <c r="A275" s="51"/>
      <c r="B275" s="51"/>
      <c r="C275" s="49"/>
      <c r="D275" s="50"/>
      <c r="E275" s="51"/>
    </row>
    <row r="276" customFormat="false" ht="15.75" hidden="false" customHeight="true" outlineLevel="0" collapsed="false">
      <c r="A276" s="51"/>
      <c r="B276" s="51"/>
      <c r="C276" s="49"/>
      <c r="D276" s="50"/>
      <c r="E276" s="51"/>
    </row>
    <row r="277" customFormat="false" ht="15.75" hidden="false" customHeight="true" outlineLevel="0" collapsed="false">
      <c r="A277" s="51"/>
      <c r="B277" s="51"/>
      <c r="C277" s="49"/>
      <c r="D277" s="50"/>
      <c r="E277" s="51"/>
    </row>
    <row r="278" customFormat="false" ht="15.75" hidden="false" customHeight="true" outlineLevel="0" collapsed="false">
      <c r="A278" s="51"/>
      <c r="B278" s="51"/>
      <c r="C278" s="49"/>
      <c r="D278" s="50"/>
      <c r="E278" s="51"/>
    </row>
    <row r="279" customFormat="false" ht="15.75" hidden="false" customHeight="true" outlineLevel="0" collapsed="false">
      <c r="A279" s="51"/>
      <c r="B279" s="51"/>
      <c r="C279" s="49"/>
      <c r="D279" s="50"/>
      <c r="E279" s="51"/>
    </row>
    <row r="280" customFormat="false" ht="15.75" hidden="false" customHeight="true" outlineLevel="0" collapsed="false">
      <c r="A280" s="51"/>
      <c r="B280" s="51"/>
      <c r="C280" s="49"/>
      <c r="D280" s="50"/>
      <c r="E280" s="51"/>
    </row>
    <row r="281" customFormat="false" ht="15.75" hidden="false" customHeight="true" outlineLevel="0" collapsed="false">
      <c r="A281" s="51"/>
      <c r="B281" s="51"/>
      <c r="C281" s="49"/>
      <c r="D281" s="50"/>
      <c r="E281" s="51"/>
    </row>
    <row r="282" customFormat="false" ht="15.75" hidden="false" customHeight="true" outlineLevel="0" collapsed="false">
      <c r="A282" s="51"/>
      <c r="B282" s="51"/>
      <c r="C282" s="49"/>
      <c r="D282" s="50"/>
      <c r="E282" s="51"/>
    </row>
    <row r="283" customFormat="false" ht="15.75" hidden="false" customHeight="true" outlineLevel="0" collapsed="false">
      <c r="A283" s="51"/>
      <c r="B283" s="51"/>
      <c r="C283" s="49"/>
      <c r="D283" s="50"/>
      <c r="E283" s="51"/>
    </row>
    <row r="284" customFormat="false" ht="15.75" hidden="false" customHeight="true" outlineLevel="0" collapsed="false">
      <c r="A284" s="51"/>
      <c r="B284" s="51"/>
      <c r="C284" s="49"/>
      <c r="D284" s="50"/>
      <c r="E284" s="51"/>
    </row>
    <row r="285" customFormat="false" ht="15.75" hidden="false" customHeight="true" outlineLevel="0" collapsed="false">
      <c r="A285" s="51"/>
      <c r="B285" s="51"/>
      <c r="C285" s="49"/>
      <c r="D285" s="50"/>
      <c r="E285" s="51"/>
    </row>
    <row r="286" customFormat="false" ht="15.75" hidden="false" customHeight="true" outlineLevel="0" collapsed="false">
      <c r="A286" s="51"/>
      <c r="B286" s="51"/>
      <c r="C286" s="49"/>
      <c r="D286" s="50"/>
      <c r="E286" s="51"/>
    </row>
    <row r="287" customFormat="false" ht="15.75" hidden="false" customHeight="true" outlineLevel="0" collapsed="false">
      <c r="A287" s="51"/>
      <c r="B287" s="51"/>
      <c r="C287" s="49"/>
      <c r="D287" s="50"/>
      <c r="E287" s="51"/>
    </row>
    <row r="288" customFormat="false" ht="15.75" hidden="false" customHeight="true" outlineLevel="0" collapsed="false">
      <c r="A288" s="51"/>
      <c r="B288" s="51"/>
      <c r="C288" s="49"/>
      <c r="D288" s="50"/>
      <c r="E288" s="51"/>
    </row>
    <row r="289" customFormat="false" ht="15.75" hidden="false" customHeight="true" outlineLevel="0" collapsed="false">
      <c r="A289" s="51"/>
      <c r="B289" s="51"/>
      <c r="C289" s="49"/>
      <c r="D289" s="50"/>
      <c r="E289" s="51"/>
    </row>
    <row r="290" customFormat="false" ht="15.75" hidden="false" customHeight="true" outlineLevel="0" collapsed="false">
      <c r="A290" s="51"/>
      <c r="B290" s="51"/>
      <c r="C290" s="49"/>
      <c r="D290" s="50"/>
      <c r="E290" s="51"/>
    </row>
    <row r="291" customFormat="false" ht="15.75" hidden="false" customHeight="true" outlineLevel="0" collapsed="false">
      <c r="A291" s="51"/>
      <c r="B291" s="51"/>
      <c r="C291" s="49"/>
      <c r="D291" s="50"/>
      <c r="E291" s="51"/>
    </row>
    <row r="292" customFormat="false" ht="15.75" hidden="false" customHeight="true" outlineLevel="0" collapsed="false">
      <c r="A292" s="51"/>
      <c r="B292" s="51"/>
      <c r="C292" s="49"/>
      <c r="D292" s="50"/>
      <c r="E292" s="51"/>
    </row>
    <row r="293" customFormat="false" ht="15.75" hidden="false" customHeight="true" outlineLevel="0" collapsed="false">
      <c r="A293" s="51"/>
      <c r="B293" s="51"/>
      <c r="C293" s="49"/>
      <c r="D293" s="50"/>
      <c r="E293" s="51"/>
    </row>
    <row r="294" customFormat="false" ht="15.75" hidden="false" customHeight="true" outlineLevel="0" collapsed="false">
      <c r="A294" s="51"/>
      <c r="B294" s="51"/>
      <c r="C294" s="49"/>
      <c r="D294" s="50"/>
      <c r="E294" s="51"/>
    </row>
    <row r="295" customFormat="false" ht="15.75" hidden="false" customHeight="true" outlineLevel="0" collapsed="false">
      <c r="A295" s="51"/>
      <c r="B295" s="51"/>
      <c r="C295" s="49"/>
      <c r="D295" s="50"/>
      <c r="E295" s="51"/>
    </row>
    <row r="296" customFormat="false" ht="15.75" hidden="false" customHeight="true" outlineLevel="0" collapsed="false">
      <c r="A296" s="51"/>
      <c r="B296" s="51"/>
      <c r="C296" s="49"/>
      <c r="D296" s="50"/>
      <c r="E296" s="51"/>
    </row>
    <row r="297" customFormat="false" ht="15.75" hidden="false" customHeight="true" outlineLevel="0" collapsed="false">
      <c r="A297" s="51"/>
      <c r="B297" s="51"/>
      <c r="C297" s="49"/>
      <c r="D297" s="50"/>
      <c r="E297" s="51"/>
    </row>
    <row r="298" customFormat="false" ht="15.75" hidden="false" customHeight="true" outlineLevel="0" collapsed="false">
      <c r="A298" s="51"/>
      <c r="B298" s="51"/>
      <c r="C298" s="49"/>
      <c r="D298" s="50"/>
      <c r="E298" s="51"/>
    </row>
    <row r="299" customFormat="false" ht="15.75" hidden="false" customHeight="true" outlineLevel="0" collapsed="false">
      <c r="A299" s="51"/>
      <c r="B299" s="51"/>
      <c r="C299" s="49"/>
      <c r="D299" s="50"/>
      <c r="E299" s="51"/>
    </row>
    <row r="300" customFormat="false" ht="15.75" hidden="false" customHeight="true" outlineLevel="0" collapsed="false">
      <c r="A300" s="51"/>
      <c r="B300" s="51"/>
      <c r="C300" s="49"/>
      <c r="D300" s="50"/>
      <c r="E300" s="51"/>
    </row>
    <row r="301" customFormat="false" ht="15.75" hidden="false" customHeight="true" outlineLevel="0" collapsed="false">
      <c r="A301" s="51"/>
      <c r="B301" s="51"/>
      <c r="C301" s="49"/>
      <c r="D301" s="50"/>
      <c r="E301" s="51"/>
    </row>
    <row r="302" customFormat="false" ht="15.75" hidden="false" customHeight="true" outlineLevel="0" collapsed="false">
      <c r="A302" s="51"/>
      <c r="B302" s="51"/>
      <c r="C302" s="49"/>
      <c r="D302" s="50"/>
      <c r="E302" s="51"/>
    </row>
    <row r="303" customFormat="false" ht="15.75" hidden="false" customHeight="true" outlineLevel="0" collapsed="false">
      <c r="A303" s="51"/>
      <c r="B303" s="51"/>
      <c r="C303" s="49"/>
      <c r="D303" s="50"/>
      <c r="E303" s="51"/>
    </row>
    <row r="304" customFormat="false" ht="15.75" hidden="false" customHeight="true" outlineLevel="0" collapsed="false">
      <c r="A304" s="51"/>
      <c r="B304" s="51"/>
      <c r="C304" s="49"/>
      <c r="D304" s="50"/>
      <c r="E304" s="51"/>
    </row>
    <row r="305" customFormat="false" ht="15.75" hidden="false" customHeight="true" outlineLevel="0" collapsed="false">
      <c r="A305" s="51"/>
      <c r="B305" s="51"/>
      <c r="C305" s="49"/>
      <c r="D305" s="50"/>
      <c r="E305" s="51"/>
    </row>
    <row r="306" customFormat="false" ht="15.75" hidden="false" customHeight="true" outlineLevel="0" collapsed="false">
      <c r="A306" s="51"/>
      <c r="B306" s="51"/>
      <c r="C306" s="49"/>
      <c r="D306" s="50"/>
      <c r="E306" s="51"/>
    </row>
    <row r="307" customFormat="false" ht="15.75" hidden="false" customHeight="true" outlineLevel="0" collapsed="false">
      <c r="A307" s="51"/>
      <c r="B307" s="51"/>
      <c r="C307" s="49"/>
      <c r="D307" s="50"/>
      <c r="E307" s="51"/>
    </row>
    <row r="308" customFormat="false" ht="15.75" hidden="false" customHeight="true" outlineLevel="0" collapsed="false">
      <c r="A308" s="51"/>
      <c r="B308" s="51"/>
      <c r="C308" s="49"/>
      <c r="D308" s="50"/>
      <c r="E308" s="51"/>
    </row>
    <row r="309" customFormat="false" ht="15.75" hidden="false" customHeight="true" outlineLevel="0" collapsed="false">
      <c r="A309" s="51"/>
      <c r="B309" s="51"/>
      <c r="C309" s="49"/>
      <c r="D309" s="50"/>
      <c r="E309" s="51"/>
    </row>
    <row r="310" customFormat="false" ht="15.75" hidden="false" customHeight="true" outlineLevel="0" collapsed="false">
      <c r="A310" s="51"/>
      <c r="B310" s="51"/>
      <c r="C310" s="49"/>
      <c r="D310" s="50"/>
      <c r="E310" s="51"/>
    </row>
    <row r="311" customFormat="false" ht="15.75" hidden="false" customHeight="true" outlineLevel="0" collapsed="false">
      <c r="A311" s="51"/>
      <c r="B311" s="51"/>
      <c r="C311" s="49"/>
      <c r="D311" s="50"/>
      <c r="E311" s="51"/>
    </row>
    <row r="312" customFormat="false" ht="15.75" hidden="false" customHeight="true" outlineLevel="0" collapsed="false">
      <c r="A312" s="51"/>
      <c r="B312" s="51"/>
      <c r="C312" s="49"/>
      <c r="D312" s="50"/>
      <c r="E312" s="51"/>
    </row>
    <row r="313" customFormat="false" ht="15.75" hidden="false" customHeight="true" outlineLevel="0" collapsed="false">
      <c r="A313" s="51"/>
      <c r="B313" s="51"/>
      <c r="C313" s="49"/>
      <c r="D313" s="50"/>
      <c r="E313" s="51"/>
    </row>
    <row r="314" customFormat="false" ht="15.75" hidden="false" customHeight="true" outlineLevel="0" collapsed="false">
      <c r="A314" s="51"/>
      <c r="B314" s="51"/>
      <c r="C314" s="49"/>
      <c r="D314" s="50"/>
      <c r="E314" s="51"/>
    </row>
    <row r="315" customFormat="false" ht="15.75" hidden="false" customHeight="true" outlineLevel="0" collapsed="false">
      <c r="A315" s="51"/>
      <c r="B315" s="51"/>
      <c r="C315" s="49"/>
      <c r="D315" s="50"/>
      <c r="E315" s="51"/>
    </row>
    <row r="316" customFormat="false" ht="15.75" hidden="false" customHeight="true" outlineLevel="0" collapsed="false">
      <c r="A316" s="51"/>
      <c r="B316" s="51"/>
      <c r="C316" s="49"/>
      <c r="D316" s="50"/>
      <c r="E316" s="51"/>
    </row>
    <row r="317" customFormat="false" ht="15.75" hidden="false" customHeight="true" outlineLevel="0" collapsed="false">
      <c r="A317" s="51"/>
      <c r="B317" s="51"/>
      <c r="C317" s="49"/>
      <c r="D317" s="50"/>
      <c r="E317" s="51"/>
    </row>
    <row r="318" customFormat="false" ht="15.75" hidden="false" customHeight="true" outlineLevel="0" collapsed="false">
      <c r="A318" s="51"/>
      <c r="B318" s="51"/>
      <c r="C318" s="49"/>
      <c r="D318" s="50"/>
      <c r="E318" s="51"/>
    </row>
    <row r="319" customFormat="false" ht="15.75" hidden="false" customHeight="true" outlineLevel="0" collapsed="false">
      <c r="A319" s="51"/>
      <c r="B319" s="51"/>
      <c r="C319" s="49"/>
      <c r="D319" s="50"/>
      <c r="E319" s="51"/>
    </row>
    <row r="320" customFormat="false" ht="15.75" hidden="false" customHeight="true" outlineLevel="0" collapsed="false">
      <c r="A320" s="51"/>
      <c r="B320" s="51"/>
      <c r="C320" s="49"/>
      <c r="D320" s="50"/>
      <c r="E320" s="51"/>
    </row>
    <row r="321" customFormat="false" ht="15.75" hidden="false" customHeight="true" outlineLevel="0" collapsed="false">
      <c r="A321" s="51"/>
      <c r="B321" s="51"/>
      <c r="C321" s="49"/>
      <c r="D321" s="50"/>
      <c r="E321" s="51"/>
    </row>
    <row r="322" customFormat="false" ht="15.75" hidden="false" customHeight="true" outlineLevel="0" collapsed="false">
      <c r="A322" s="51"/>
      <c r="B322" s="51"/>
      <c r="C322" s="49"/>
      <c r="D322" s="50"/>
      <c r="E322" s="51"/>
    </row>
    <row r="323" customFormat="false" ht="15.75" hidden="false" customHeight="true" outlineLevel="0" collapsed="false">
      <c r="A323" s="51"/>
      <c r="B323" s="51"/>
      <c r="C323" s="49"/>
      <c r="D323" s="50"/>
      <c r="E323" s="51"/>
    </row>
    <row r="324" customFormat="false" ht="15.75" hidden="false" customHeight="true" outlineLevel="0" collapsed="false">
      <c r="A324" s="51"/>
      <c r="B324" s="51"/>
      <c r="C324" s="49"/>
      <c r="D324" s="50"/>
      <c r="E324" s="51"/>
    </row>
    <row r="325" customFormat="false" ht="15.75" hidden="false" customHeight="true" outlineLevel="0" collapsed="false">
      <c r="A325" s="51"/>
      <c r="B325" s="51"/>
      <c r="C325" s="49"/>
      <c r="D325" s="50"/>
      <c r="E325" s="51"/>
    </row>
    <row r="326" customFormat="false" ht="15.75" hidden="false" customHeight="true" outlineLevel="0" collapsed="false">
      <c r="A326" s="51"/>
      <c r="B326" s="51"/>
      <c r="C326" s="49"/>
      <c r="D326" s="50"/>
      <c r="E326" s="51"/>
    </row>
    <row r="327" customFormat="false" ht="15.75" hidden="false" customHeight="true" outlineLevel="0" collapsed="false">
      <c r="A327" s="51"/>
      <c r="B327" s="51"/>
      <c r="C327" s="49"/>
      <c r="D327" s="50"/>
      <c r="E327" s="51"/>
    </row>
    <row r="328" customFormat="false" ht="15.75" hidden="false" customHeight="true" outlineLevel="0" collapsed="false">
      <c r="A328" s="51"/>
      <c r="B328" s="51"/>
      <c r="C328" s="49"/>
      <c r="D328" s="50"/>
      <c r="E328" s="51"/>
    </row>
    <row r="329" customFormat="false" ht="15.75" hidden="false" customHeight="true" outlineLevel="0" collapsed="false">
      <c r="A329" s="51"/>
      <c r="B329" s="51"/>
      <c r="C329" s="49"/>
      <c r="D329" s="50"/>
      <c r="E329" s="51"/>
    </row>
    <row r="330" customFormat="false" ht="15.75" hidden="false" customHeight="true" outlineLevel="0" collapsed="false">
      <c r="A330" s="51"/>
      <c r="B330" s="51"/>
      <c r="C330" s="49"/>
      <c r="D330" s="50"/>
      <c r="E330" s="51"/>
    </row>
    <row r="331" customFormat="false" ht="15.75" hidden="false" customHeight="true" outlineLevel="0" collapsed="false">
      <c r="A331" s="51"/>
      <c r="B331" s="51"/>
      <c r="C331" s="49"/>
      <c r="D331" s="50"/>
      <c r="E331" s="51"/>
    </row>
    <row r="332" customFormat="false" ht="15.75" hidden="false" customHeight="true" outlineLevel="0" collapsed="false">
      <c r="A332" s="51"/>
      <c r="B332" s="51"/>
      <c r="C332" s="49"/>
      <c r="D332" s="50"/>
      <c r="E332" s="51"/>
    </row>
    <row r="333" customFormat="false" ht="15.75" hidden="false" customHeight="true" outlineLevel="0" collapsed="false">
      <c r="A333" s="51"/>
      <c r="B333" s="51"/>
      <c r="C333" s="49"/>
      <c r="D333" s="50"/>
      <c r="E333" s="51"/>
    </row>
    <row r="334" customFormat="false" ht="15.75" hidden="false" customHeight="true" outlineLevel="0" collapsed="false">
      <c r="A334" s="51"/>
      <c r="B334" s="51"/>
      <c r="C334" s="49"/>
      <c r="D334" s="50"/>
      <c r="E334" s="51"/>
    </row>
    <row r="335" customFormat="false" ht="15.75" hidden="false" customHeight="true" outlineLevel="0" collapsed="false">
      <c r="A335" s="51"/>
      <c r="B335" s="51"/>
      <c r="C335" s="49"/>
      <c r="D335" s="50"/>
      <c r="E335" s="51"/>
    </row>
    <row r="336" customFormat="false" ht="15.75" hidden="false" customHeight="true" outlineLevel="0" collapsed="false">
      <c r="A336" s="51"/>
      <c r="B336" s="51"/>
      <c r="C336" s="49"/>
      <c r="D336" s="50"/>
      <c r="E336" s="51"/>
    </row>
    <row r="337" customFormat="false" ht="15.75" hidden="false" customHeight="true" outlineLevel="0" collapsed="false">
      <c r="A337" s="51"/>
      <c r="B337" s="51"/>
      <c r="C337" s="49"/>
      <c r="D337" s="50"/>
      <c r="E337" s="51"/>
    </row>
    <row r="338" customFormat="false" ht="15.75" hidden="false" customHeight="true" outlineLevel="0" collapsed="false">
      <c r="A338" s="51"/>
      <c r="B338" s="51"/>
      <c r="C338" s="49"/>
      <c r="D338" s="50"/>
      <c r="E338" s="51"/>
    </row>
    <row r="339" customFormat="false" ht="15.75" hidden="false" customHeight="true" outlineLevel="0" collapsed="false">
      <c r="A339" s="51"/>
      <c r="B339" s="51"/>
      <c r="C339" s="49"/>
      <c r="D339" s="50"/>
      <c r="E339" s="51"/>
    </row>
    <row r="340" customFormat="false" ht="15.75" hidden="false" customHeight="true" outlineLevel="0" collapsed="false">
      <c r="A340" s="51"/>
      <c r="B340" s="51"/>
      <c r="C340" s="49"/>
      <c r="D340" s="50"/>
      <c r="E340" s="51"/>
    </row>
    <row r="341" customFormat="false" ht="15.75" hidden="false" customHeight="true" outlineLevel="0" collapsed="false">
      <c r="A341" s="51"/>
      <c r="B341" s="51"/>
      <c r="C341" s="49"/>
      <c r="D341" s="50"/>
      <c r="E341" s="51"/>
    </row>
    <row r="342" customFormat="false" ht="15.75" hidden="false" customHeight="true" outlineLevel="0" collapsed="false">
      <c r="A342" s="51"/>
      <c r="B342" s="51"/>
      <c r="C342" s="49"/>
      <c r="D342" s="50"/>
      <c r="E342" s="51"/>
    </row>
    <row r="343" customFormat="false" ht="15.75" hidden="false" customHeight="true" outlineLevel="0" collapsed="false">
      <c r="A343" s="51"/>
      <c r="B343" s="51"/>
      <c r="C343" s="49"/>
      <c r="D343" s="50"/>
      <c r="E343" s="51"/>
    </row>
    <row r="344" customFormat="false" ht="15.75" hidden="false" customHeight="true" outlineLevel="0" collapsed="false">
      <c r="A344" s="51"/>
      <c r="B344" s="51"/>
      <c r="C344" s="49"/>
      <c r="D344" s="50"/>
      <c r="E344" s="51"/>
    </row>
    <row r="345" customFormat="false" ht="15.75" hidden="false" customHeight="true" outlineLevel="0" collapsed="false">
      <c r="A345" s="51"/>
      <c r="B345" s="51"/>
      <c r="C345" s="49"/>
      <c r="D345" s="50"/>
      <c r="E345" s="51"/>
    </row>
    <row r="346" customFormat="false" ht="15.75" hidden="false" customHeight="true" outlineLevel="0" collapsed="false">
      <c r="A346" s="51"/>
      <c r="B346" s="51"/>
      <c r="C346" s="49"/>
      <c r="D346" s="50"/>
      <c r="E346" s="51"/>
    </row>
    <row r="347" customFormat="false" ht="15.75" hidden="false" customHeight="true" outlineLevel="0" collapsed="false">
      <c r="A347" s="51"/>
      <c r="B347" s="51"/>
      <c r="C347" s="49"/>
      <c r="D347" s="50"/>
      <c r="E347" s="51"/>
    </row>
    <row r="348" customFormat="false" ht="15.75" hidden="false" customHeight="true" outlineLevel="0" collapsed="false">
      <c r="A348" s="51"/>
      <c r="B348" s="51"/>
      <c r="C348" s="49"/>
      <c r="D348" s="50"/>
      <c r="E348" s="51"/>
    </row>
    <row r="349" customFormat="false" ht="15.75" hidden="false" customHeight="true" outlineLevel="0" collapsed="false">
      <c r="A349" s="51"/>
      <c r="B349" s="51"/>
      <c r="C349" s="49"/>
      <c r="D349" s="50"/>
      <c r="E349" s="51"/>
    </row>
    <row r="350" customFormat="false" ht="15.75" hidden="false" customHeight="true" outlineLevel="0" collapsed="false">
      <c r="A350" s="51"/>
      <c r="B350" s="51"/>
      <c r="C350" s="49"/>
      <c r="D350" s="50"/>
      <c r="E350" s="51"/>
    </row>
    <row r="351" customFormat="false" ht="15.75" hidden="false" customHeight="true" outlineLevel="0" collapsed="false">
      <c r="A351" s="51"/>
      <c r="B351" s="51"/>
      <c r="C351" s="49"/>
      <c r="D351" s="50"/>
      <c r="E351" s="51"/>
    </row>
    <row r="352" customFormat="false" ht="15.75" hidden="false" customHeight="true" outlineLevel="0" collapsed="false">
      <c r="A352" s="51"/>
      <c r="B352" s="51"/>
      <c r="C352" s="49"/>
      <c r="D352" s="50"/>
      <c r="E352" s="51"/>
    </row>
    <row r="353" customFormat="false" ht="15.75" hidden="false" customHeight="true" outlineLevel="0" collapsed="false">
      <c r="A353" s="51"/>
      <c r="B353" s="51"/>
      <c r="C353" s="49"/>
      <c r="D353" s="50"/>
      <c r="E353" s="51"/>
    </row>
    <row r="354" customFormat="false" ht="15.75" hidden="false" customHeight="true" outlineLevel="0" collapsed="false">
      <c r="A354" s="51"/>
      <c r="B354" s="51"/>
      <c r="C354" s="49"/>
      <c r="D354" s="50"/>
      <c r="E354" s="51"/>
    </row>
    <row r="355" customFormat="false" ht="15.75" hidden="false" customHeight="true" outlineLevel="0" collapsed="false">
      <c r="A355" s="51"/>
      <c r="B355" s="51"/>
      <c r="C355" s="49"/>
      <c r="D355" s="50"/>
      <c r="E355" s="51"/>
    </row>
    <row r="356" customFormat="false" ht="15.75" hidden="false" customHeight="true" outlineLevel="0" collapsed="false">
      <c r="A356" s="51"/>
      <c r="B356" s="51"/>
      <c r="C356" s="49"/>
      <c r="D356" s="50"/>
      <c r="E356" s="51"/>
    </row>
    <row r="357" customFormat="false" ht="15.75" hidden="false" customHeight="true" outlineLevel="0" collapsed="false">
      <c r="A357" s="51"/>
      <c r="B357" s="51"/>
      <c r="C357" s="49"/>
      <c r="D357" s="50"/>
      <c r="E357" s="51"/>
    </row>
    <row r="358" customFormat="false" ht="15.75" hidden="false" customHeight="true" outlineLevel="0" collapsed="false">
      <c r="A358" s="51"/>
      <c r="B358" s="51"/>
      <c r="C358" s="49"/>
      <c r="D358" s="50"/>
      <c r="E358" s="51"/>
    </row>
    <row r="359" customFormat="false" ht="15.75" hidden="false" customHeight="true" outlineLevel="0" collapsed="false">
      <c r="A359" s="51"/>
      <c r="B359" s="51"/>
      <c r="C359" s="49"/>
      <c r="D359" s="50"/>
      <c r="E359" s="51"/>
    </row>
    <row r="360" customFormat="false" ht="15.75" hidden="false" customHeight="true" outlineLevel="0" collapsed="false">
      <c r="A360" s="51"/>
      <c r="B360" s="51"/>
      <c r="C360" s="49"/>
      <c r="D360" s="50"/>
      <c r="E360" s="51"/>
    </row>
    <row r="361" customFormat="false" ht="15.75" hidden="false" customHeight="true" outlineLevel="0" collapsed="false">
      <c r="A361" s="51"/>
      <c r="B361" s="51"/>
      <c r="C361" s="49"/>
      <c r="D361" s="50"/>
      <c r="E361" s="51"/>
    </row>
    <row r="362" customFormat="false" ht="15.75" hidden="false" customHeight="true" outlineLevel="0" collapsed="false">
      <c r="A362" s="51"/>
      <c r="B362" s="51"/>
      <c r="C362" s="49"/>
      <c r="D362" s="50"/>
      <c r="E362" s="51"/>
    </row>
    <row r="363" customFormat="false" ht="15.75" hidden="false" customHeight="true" outlineLevel="0" collapsed="false">
      <c r="A363" s="51"/>
      <c r="B363" s="51"/>
      <c r="C363" s="49"/>
      <c r="D363" s="50"/>
      <c r="E363" s="51"/>
    </row>
    <row r="364" customFormat="false" ht="15.75" hidden="false" customHeight="true" outlineLevel="0" collapsed="false">
      <c r="A364" s="51"/>
      <c r="B364" s="51"/>
      <c r="C364" s="49"/>
      <c r="D364" s="50"/>
      <c r="E364" s="51"/>
    </row>
    <row r="365" customFormat="false" ht="15.75" hidden="false" customHeight="true" outlineLevel="0" collapsed="false">
      <c r="A365" s="51"/>
      <c r="B365" s="51"/>
      <c r="C365" s="49"/>
      <c r="D365" s="50"/>
      <c r="E365" s="51"/>
    </row>
    <row r="366" customFormat="false" ht="15.75" hidden="false" customHeight="true" outlineLevel="0" collapsed="false">
      <c r="A366" s="51"/>
      <c r="B366" s="51"/>
      <c r="C366" s="49"/>
      <c r="D366" s="50"/>
      <c r="E366" s="51"/>
    </row>
    <row r="367" customFormat="false" ht="15.75" hidden="false" customHeight="true" outlineLevel="0" collapsed="false">
      <c r="A367" s="51"/>
      <c r="B367" s="51"/>
      <c r="C367" s="49"/>
      <c r="D367" s="50"/>
      <c r="E367" s="51"/>
    </row>
    <row r="368" customFormat="false" ht="15.75" hidden="false" customHeight="true" outlineLevel="0" collapsed="false">
      <c r="A368" s="51"/>
      <c r="B368" s="51"/>
      <c r="C368" s="49"/>
      <c r="D368" s="50"/>
      <c r="E368" s="51"/>
    </row>
    <row r="369" customFormat="false" ht="15.75" hidden="false" customHeight="true" outlineLevel="0" collapsed="false">
      <c r="A369" s="51"/>
      <c r="B369" s="51"/>
      <c r="C369" s="49"/>
      <c r="D369" s="50"/>
      <c r="E369" s="51"/>
    </row>
    <row r="370" customFormat="false" ht="15.75" hidden="false" customHeight="true" outlineLevel="0" collapsed="false">
      <c r="A370" s="51"/>
      <c r="B370" s="51"/>
      <c r="C370" s="49"/>
      <c r="D370" s="50"/>
      <c r="E370" s="51"/>
    </row>
    <row r="371" customFormat="false" ht="15.75" hidden="false" customHeight="true" outlineLevel="0" collapsed="false">
      <c r="A371" s="51"/>
      <c r="B371" s="51"/>
      <c r="C371" s="49"/>
      <c r="D371" s="50"/>
      <c r="E371" s="51"/>
    </row>
    <row r="372" customFormat="false" ht="15.75" hidden="false" customHeight="true" outlineLevel="0" collapsed="false">
      <c r="A372" s="51"/>
      <c r="B372" s="51"/>
      <c r="C372" s="49"/>
      <c r="D372" s="50"/>
      <c r="E372" s="51"/>
    </row>
    <row r="373" customFormat="false" ht="15.75" hidden="false" customHeight="true" outlineLevel="0" collapsed="false">
      <c r="A373" s="51"/>
      <c r="B373" s="51"/>
      <c r="C373" s="49"/>
      <c r="D373" s="50"/>
      <c r="E373" s="51"/>
    </row>
    <row r="374" customFormat="false" ht="15.75" hidden="false" customHeight="true" outlineLevel="0" collapsed="false">
      <c r="A374" s="51"/>
      <c r="B374" s="51"/>
      <c r="C374" s="49"/>
      <c r="D374" s="50"/>
      <c r="E374" s="51"/>
    </row>
    <row r="375" customFormat="false" ht="15.75" hidden="false" customHeight="true" outlineLevel="0" collapsed="false">
      <c r="A375" s="51"/>
      <c r="B375" s="51"/>
      <c r="C375" s="49"/>
      <c r="D375" s="50"/>
      <c r="E375" s="51"/>
    </row>
    <row r="376" customFormat="false" ht="15.75" hidden="false" customHeight="true" outlineLevel="0" collapsed="false">
      <c r="A376" s="51"/>
      <c r="B376" s="51"/>
      <c r="C376" s="49"/>
      <c r="D376" s="50"/>
      <c r="E376" s="51"/>
    </row>
    <row r="377" customFormat="false" ht="15.75" hidden="false" customHeight="true" outlineLevel="0" collapsed="false">
      <c r="A377" s="51"/>
      <c r="B377" s="51"/>
      <c r="C377" s="49"/>
      <c r="D377" s="50"/>
      <c r="E377" s="51"/>
    </row>
    <row r="378" customFormat="false" ht="15.75" hidden="false" customHeight="true" outlineLevel="0" collapsed="false">
      <c r="A378" s="51"/>
      <c r="B378" s="51"/>
      <c r="C378" s="49"/>
      <c r="D378" s="50"/>
      <c r="E378" s="51"/>
    </row>
    <row r="379" customFormat="false" ht="15.75" hidden="false" customHeight="true" outlineLevel="0" collapsed="false">
      <c r="A379" s="51"/>
      <c r="B379" s="51"/>
      <c r="C379" s="49"/>
      <c r="D379" s="50"/>
      <c r="E379" s="51"/>
    </row>
    <row r="380" customFormat="false" ht="15.75" hidden="false" customHeight="true" outlineLevel="0" collapsed="false">
      <c r="A380" s="51"/>
      <c r="B380" s="51"/>
      <c r="C380" s="49"/>
      <c r="D380" s="50"/>
      <c r="E380" s="51"/>
    </row>
    <row r="381" customFormat="false" ht="15.75" hidden="false" customHeight="true" outlineLevel="0" collapsed="false">
      <c r="A381" s="51"/>
      <c r="B381" s="51"/>
      <c r="C381" s="49"/>
      <c r="D381" s="50"/>
      <c r="E381" s="51"/>
    </row>
    <row r="382" customFormat="false" ht="15.75" hidden="false" customHeight="true" outlineLevel="0" collapsed="false">
      <c r="A382" s="51"/>
      <c r="B382" s="51"/>
      <c r="C382" s="49"/>
      <c r="D382" s="50"/>
      <c r="E382" s="51"/>
    </row>
    <row r="383" customFormat="false" ht="15.75" hidden="false" customHeight="true" outlineLevel="0" collapsed="false">
      <c r="A383" s="51"/>
      <c r="B383" s="51"/>
      <c r="C383" s="49"/>
      <c r="D383" s="50"/>
      <c r="E383" s="51"/>
    </row>
    <row r="384" customFormat="false" ht="15.75" hidden="false" customHeight="true" outlineLevel="0" collapsed="false">
      <c r="A384" s="51"/>
      <c r="B384" s="51"/>
      <c r="C384" s="49"/>
      <c r="D384" s="50"/>
      <c r="E384" s="51"/>
    </row>
    <row r="385" customFormat="false" ht="15.75" hidden="false" customHeight="true" outlineLevel="0" collapsed="false">
      <c r="A385" s="51"/>
      <c r="B385" s="51"/>
      <c r="C385" s="49"/>
      <c r="D385" s="50"/>
      <c r="E385" s="51"/>
    </row>
    <row r="386" customFormat="false" ht="15.75" hidden="false" customHeight="true" outlineLevel="0" collapsed="false">
      <c r="A386" s="51"/>
      <c r="B386" s="51"/>
      <c r="C386" s="49"/>
      <c r="D386" s="50"/>
      <c r="E386" s="51"/>
    </row>
    <row r="387" customFormat="false" ht="15.75" hidden="false" customHeight="true" outlineLevel="0" collapsed="false">
      <c r="A387" s="51"/>
      <c r="B387" s="51"/>
      <c r="C387" s="49"/>
      <c r="D387" s="50"/>
      <c r="E387" s="51"/>
    </row>
    <row r="388" customFormat="false" ht="15.75" hidden="false" customHeight="true" outlineLevel="0" collapsed="false">
      <c r="A388" s="51"/>
      <c r="B388" s="51"/>
      <c r="C388" s="49"/>
      <c r="D388" s="50"/>
      <c r="E388" s="51"/>
    </row>
    <row r="389" customFormat="false" ht="15.75" hidden="false" customHeight="true" outlineLevel="0" collapsed="false">
      <c r="A389" s="51"/>
      <c r="B389" s="51"/>
      <c r="C389" s="49"/>
      <c r="D389" s="50"/>
      <c r="E389" s="51"/>
    </row>
    <row r="390" customFormat="false" ht="15.75" hidden="false" customHeight="true" outlineLevel="0" collapsed="false">
      <c r="A390" s="51"/>
      <c r="B390" s="51"/>
      <c r="C390" s="49"/>
      <c r="D390" s="50"/>
      <c r="E390" s="51"/>
    </row>
    <row r="391" customFormat="false" ht="15.75" hidden="false" customHeight="true" outlineLevel="0" collapsed="false">
      <c r="A391" s="51"/>
      <c r="B391" s="51"/>
      <c r="C391" s="49"/>
      <c r="D391" s="50"/>
      <c r="E391" s="51"/>
    </row>
    <row r="392" customFormat="false" ht="15.75" hidden="false" customHeight="true" outlineLevel="0" collapsed="false">
      <c r="A392" s="51"/>
      <c r="B392" s="51"/>
      <c r="C392" s="49"/>
      <c r="D392" s="50"/>
      <c r="E392" s="51"/>
    </row>
    <row r="393" customFormat="false" ht="15.75" hidden="false" customHeight="true" outlineLevel="0" collapsed="false">
      <c r="A393" s="51"/>
      <c r="B393" s="51"/>
      <c r="C393" s="49"/>
      <c r="D393" s="50"/>
      <c r="E393" s="51"/>
    </row>
    <row r="394" customFormat="false" ht="15.75" hidden="false" customHeight="true" outlineLevel="0" collapsed="false">
      <c r="A394" s="51"/>
      <c r="B394" s="51"/>
      <c r="C394" s="49"/>
      <c r="D394" s="50"/>
      <c r="E394" s="51"/>
    </row>
    <row r="395" customFormat="false" ht="15.75" hidden="false" customHeight="true" outlineLevel="0" collapsed="false">
      <c r="A395" s="51"/>
      <c r="B395" s="51"/>
      <c r="C395" s="49"/>
      <c r="D395" s="50"/>
      <c r="E395" s="51"/>
    </row>
    <row r="396" customFormat="false" ht="15.75" hidden="false" customHeight="true" outlineLevel="0" collapsed="false">
      <c r="A396" s="51"/>
      <c r="B396" s="51"/>
      <c r="C396" s="49"/>
      <c r="D396" s="50"/>
      <c r="E396" s="51"/>
    </row>
    <row r="397" customFormat="false" ht="15.75" hidden="false" customHeight="true" outlineLevel="0" collapsed="false">
      <c r="A397" s="51"/>
      <c r="B397" s="51"/>
      <c r="C397" s="49"/>
      <c r="D397" s="50"/>
      <c r="E397" s="51"/>
    </row>
    <row r="398" customFormat="false" ht="15.75" hidden="false" customHeight="true" outlineLevel="0" collapsed="false">
      <c r="A398" s="51"/>
      <c r="B398" s="51"/>
      <c r="C398" s="49"/>
      <c r="D398" s="50"/>
      <c r="E398" s="51"/>
    </row>
    <row r="399" customFormat="false" ht="15.75" hidden="false" customHeight="true" outlineLevel="0" collapsed="false">
      <c r="A399" s="51"/>
      <c r="B399" s="51"/>
      <c r="C399" s="49"/>
      <c r="D399" s="50"/>
      <c r="E399" s="51"/>
    </row>
    <row r="400" customFormat="false" ht="15.75" hidden="false" customHeight="true" outlineLevel="0" collapsed="false">
      <c r="A400" s="51"/>
      <c r="B400" s="51"/>
      <c r="C400" s="49"/>
      <c r="D400" s="50"/>
      <c r="E400" s="51"/>
    </row>
    <row r="401" customFormat="false" ht="15.75" hidden="false" customHeight="true" outlineLevel="0" collapsed="false">
      <c r="A401" s="51"/>
      <c r="B401" s="51"/>
      <c r="C401" s="49"/>
      <c r="D401" s="50"/>
      <c r="E401" s="51"/>
    </row>
    <row r="402" customFormat="false" ht="15.75" hidden="false" customHeight="true" outlineLevel="0" collapsed="false">
      <c r="A402" s="51"/>
      <c r="B402" s="51"/>
      <c r="C402" s="49"/>
      <c r="D402" s="50"/>
      <c r="E402" s="51"/>
    </row>
    <row r="403" customFormat="false" ht="15.75" hidden="false" customHeight="true" outlineLevel="0" collapsed="false">
      <c r="A403" s="51"/>
      <c r="B403" s="51"/>
      <c r="C403" s="49"/>
      <c r="D403" s="50"/>
      <c r="E403" s="51"/>
    </row>
    <row r="404" customFormat="false" ht="15.75" hidden="false" customHeight="true" outlineLevel="0" collapsed="false">
      <c r="A404" s="51"/>
      <c r="B404" s="51"/>
      <c r="C404" s="49"/>
      <c r="D404" s="50"/>
      <c r="E404" s="51"/>
    </row>
    <row r="405" customFormat="false" ht="15.75" hidden="false" customHeight="true" outlineLevel="0" collapsed="false">
      <c r="A405" s="51"/>
      <c r="B405" s="51"/>
      <c r="C405" s="49"/>
      <c r="D405" s="50"/>
      <c r="E405" s="51"/>
    </row>
    <row r="406" customFormat="false" ht="15.75" hidden="false" customHeight="true" outlineLevel="0" collapsed="false">
      <c r="A406" s="51"/>
      <c r="B406" s="51"/>
      <c r="C406" s="49"/>
      <c r="D406" s="50"/>
      <c r="E406" s="51"/>
    </row>
    <row r="407" customFormat="false" ht="15.75" hidden="false" customHeight="true" outlineLevel="0" collapsed="false">
      <c r="A407" s="51"/>
      <c r="B407" s="51"/>
      <c r="C407" s="49"/>
      <c r="D407" s="50"/>
      <c r="E407" s="51"/>
    </row>
    <row r="408" customFormat="false" ht="15.75" hidden="false" customHeight="true" outlineLevel="0" collapsed="false">
      <c r="A408" s="51"/>
      <c r="B408" s="51"/>
      <c r="C408" s="49"/>
      <c r="D408" s="50"/>
      <c r="E408" s="51"/>
    </row>
    <row r="409" customFormat="false" ht="15.75" hidden="false" customHeight="true" outlineLevel="0" collapsed="false">
      <c r="A409" s="51"/>
      <c r="B409" s="51"/>
      <c r="C409" s="49"/>
      <c r="D409" s="50"/>
      <c r="E409" s="51"/>
    </row>
    <row r="410" customFormat="false" ht="15.75" hidden="false" customHeight="true" outlineLevel="0" collapsed="false">
      <c r="A410" s="51"/>
      <c r="B410" s="51"/>
      <c r="C410" s="49"/>
      <c r="D410" s="50"/>
      <c r="E410" s="51"/>
    </row>
    <row r="411" customFormat="false" ht="15.75" hidden="false" customHeight="true" outlineLevel="0" collapsed="false">
      <c r="A411" s="51"/>
      <c r="B411" s="51"/>
      <c r="C411" s="49"/>
      <c r="D411" s="50"/>
      <c r="E411" s="51"/>
    </row>
    <row r="412" customFormat="false" ht="15.75" hidden="false" customHeight="true" outlineLevel="0" collapsed="false">
      <c r="A412" s="51"/>
      <c r="B412" s="51"/>
      <c r="C412" s="49"/>
      <c r="D412" s="50"/>
      <c r="E412" s="51"/>
    </row>
    <row r="413" customFormat="false" ht="15.75" hidden="false" customHeight="true" outlineLevel="0" collapsed="false">
      <c r="A413" s="51"/>
      <c r="B413" s="51"/>
      <c r="C413" s="49"/>
      <c r="D413" s="50"/>
      <c r="E413" s="51"/>
    </row>
    <row r="414" customFormat="false" ht="15.75" hidden="false" customHeight="true" outlineLevel="0" collapsed="false">
      <c r="A414" s="51"/>
      <c r="B414" s="51"/>
      <c r="C414" s="49"/>
      <c r="D414" s="50"/>
      <c r="E414" s="51"/>
    </row>
    <row r="415" customFormat="false" ht="15.75" hidden="false" customHeight="true" outlineLevel="0" collapsed="false">
      <c r="A415" s="51"/>
      <c r="B415" s="51"/>
      <c r="C415" s="49"/>
      <c r="D415" s="50"/>
      <c r="E415" s="51"/>
    </row>
    <row r="416" customFormat="false" ht="15.75" hidden="false" customHeight="true" outlineLevel="0" collapsed="false">
      <c r="A416" s="51"/>
      <c r="B416" s="51"/>
      <c r="C416" s="49"/>
      <c r="D416" s="50"/>
      <c r="E416" s="51"/>
    </row>
    <row r="417" customFormat="false" ht="15.75" hidden="false" customHeight="true" outlineLevel="0" collapsed="false">
      <c r="A417" s="51"/>
      <c r="B417" s="51"/>
      <c r="C417" s="49"/>
      <c r="D417" s="50"/>
      <c r="E417" s="51"/>
    </row>
    <row r="418" customFormat="false" ht="15.75" hidden="false" customHeight="true" outlineLevel="0" collapsed="false">
      <c r="A418" s="51"/>
      <c r="B418" s="51"/>
      <c r="C418" s="49"/>
      <c r="D418" s="50"/>
      <c r="E418" s="51"/>
    </row>
    <row r="419" customFormat="false" ht="15.75" hidden="false" customHeight="true" outlineLevel="0" collapsed="false">
      <c r="A419" s="51"/>
      <c r="B419" s="51"/>
      <c r="C419" s="49"/>
      <c r="D419" s="50"/>
      <c r="E419" s="51"/>
    </row>
    <row r="420" customFormat="false" ht="15.75" hidden="false" customHeight="true" outlineLevel="0" collapsed="false">
      <c r="A420" s="51"/>
      <c r="B420" s="51"/>
      <c r="C420" s="49"/>
      <c r="D420" s="50"/>
      <c r="E420" s="51"/>
    </row>
    <row r="421" customFormat="false" ht="15.75" hidden="false" customHeight="true" outlineLevel="0" collapsed="false">
      <c r="A421" s="51"/>
      <c r="B421" s="51"/>
      <c r="C421" s="49"/>
      <c r="D421" s="50"/>
      <c r="E421" s="51"/>
    </row>
    <row r="422" customFormat="false" ht="15.75" hidden="false" customHeight="true" outlineLevel="0" collapsed="false">
      <c r="A422" s="51"/>
      <c r="B422" s="51"/>
      <c r="C422" s="49"/>
      <c r="D422" s="50"/>
      <c r="E422" s="51"/>
    </row>
    <row r="423" customFormat="false" ht="15.75" hidden="false" customHeight="true" outlineLevel="0" collapsed="false">
      <c r="A423" s="51"/>
      <c r="B423" s="51"/>
      <c r="C423" s="49"/>
      <c r="D423" s="50"/>
      <c r="E423" s="51"/>
    </row>
    <row r="424" customFormat="false" ht="15.75" hidden="false" customHeight="true" outlineLevel="0" collapsed="false">
      <c r="A424" s="51"/>
      <c r="B424" s="51"/>
      <c r="C424" s="49"/>
      <c r="D424" s="50"/>
      <c r="E424" s="51"/>
    </row>
    <row r="425" customFormat="false" ht="15.75" hidden="false" customHeight="true" outlineLevel="0" collapsed="false">
      <c r="A425" s="51"/>
      <c r="B425" s="51"/>
      <c r="C425" s="49"/>
      <c r="D425" s="50"/>
      <c r="E425" s="51"/>
    </row>
    <row r="426" customFormat="false" ht="15.75" hidden="false" customHeight="true" outlineLevel="0" collapsed="false">
      <c r="A426" s="51"/>
      <c r="B426" s="51"/>
      <c r="C426" s="49"/>
      <c r="D426" s="50"/>
      <c r="E426" s="51"/>
    </row>
    <row r="427" customFormat="false" ht="15.75" hidden="false" customHeight="true" outlineLevel="0" collapsed="false">
      <c r="A427" s="51"/>
      <c r="B427" s="51"/>
      <c r="C427" s="49"/>
      <c r="D427" s="50"/>
      <c r="E427" s="51"/>
    </row>
    <row r="428" customFormat="false" ht="15.75" hidden="false" customHeight="true" outlineLevel="0" collapsed="false">
      <c r="A428" s="51"/>
      <c r="B428" s="51"/>
      <c r="C428" s="49"/>
      <c r="D428" s="50"/>
      <c r="E428" s="51"/>
    </row>
    <row r="429" customFormat="false" ht="15.75" hidden="false" customHeight="true" outlineLevel="0" collapsed="false">
      <c r="A429" s="51"/>
      <c r="B429" s="51"/>
      <c r="C429" s="49"/>
      <c r="D429" s="50"/>
      <c r="E429" s="51"/>
    </row>
    <row r="430" customFormat="false" ht="15.75" hidden="false" customHeight="true" outlineLevel="0" collapsed="false">
      <c r="A430" s="51"/>
      <c r="B430" s="51"/>
      <c r="C430" s="49"/>
      <c r="D430" s="50"/>
      <c r="E430" s="51"/>
    </row>
    <row r="431" customFormat="false" ht="15.75" hidden="false" customHeight="true" outlineLevel="0" collapsed="false">
      <c r="A431" s="51"/>
      <c r="B431" s="51"/>
      <c r="C431" s="49"/>
      <c r="D431" s="50"/>
      <c r="E431" s="51"/>
    </row>
    <row r="432" customFormat="false" ht="15.75" hidden="false" customHeight="true" outlineLevel="0" collapsed="false">
      <c r="A432" s="51"/>
      <c r="B432" s="51"/>
      <c r="C432" s="49"/>
      <c r="D432" s="50"/>
      <c r="E432" s="51"/>
    </row>
    <row r="433" customFormat="false" ht="15.75" hidden="false" customHeight="true" outlineLevel="0" collapsed="false">
      <c r="A433" s="51"/>
      <c r="B433" s="51"/>
      <c r="C433" s="49"/>
      <c r="D433" s="50"/>
      <c r="E433" s="51"/>
    </row>
    <row r="434" customFormat="false" ht="15.75" hidden="false" customHeight="true" outlineLevel="0" collapsed="false">
      <c r="A434" s="51"/>
      <c r="B434" s="51"/>
      <c r="C434" s="49"/>
      <c r="D434" s="50"/>
      <c r="E434" s="51"/>
    </row>
    <row r="435" customFormat="false" ht="15.75" hidden="false" customHeight="true" outlineLevel="0" collapsed="false">
      <c r="A435" s="51"/>
      <c r="B435" s="51"/>
      <c r="C435" s="49"/>
      <c r="D435" s="50"/>
      <c r="E435" s="51"/>
    </row>
    <row r="436" customFormat="false" ht="15.75" hidden="false" customHeight="true" outlineLevel="0" collapsed="false">
      <c r="A436" s="51"/>
      <c r="B436" s="51"/>
      <c r="C436" s="49"/>
      <c r="D436" s="50"/>
      <c r="E436" s="51"/>
    </row>
    <row r="437" customFormat="false" ht="15.75" hidden="false" customHeight="true" outlineLevel="0" collapsed="false">
      <c r="A437" s="51"/>
      <c r="B437" s="51"/>
      <c r="C437" s="49"/>
      <c r="D437" s="50"/>
      <c r="E437" s="51"/>
    </row>
    <row r="438" customFormat="false" ht="15.75" hidden="false" customHeight="true" outlineLevel="0" collapsed="false">
      <c r="A438" s="51"/>
      <c r="B438" s="51"/>
      <c r="C438" s="49"/>
      <c r="D438" s="50"/>
      <c r="E438" s="51"/>
    </row>
    <row r="439" customFormat="false" ht="15.75" hidden="false" customHeight="true" outlineLevel="0" collapsed="false">
      <c r="A439" s="51"/>
      <c r="B439" s="51"/>
      <c r="C439" s="49"/>
      <c r="D439" s="50"/>
      <c r="E439" s="51"/>
    </row>
    <row r="440" customFormat="false" ht="15.75" hidden="false" customHeight="true" outlineLevel="0" collapsed="false">
      <c r="A440" s="51"/>
      <c r="B440" s="51"/>
      <c r="C440" s="49"/>
      <c r="D440" s="50"/>
      <c r="E440" s="51"/>
    </row>
    <row r="441" customFormat="false" ht="15.75" hidden="false" customHeight="true" outlineLevel="0" collapsed="false">
      <c r="A441" s="51"/>
      <c r="B441" s="51"/>
      <c r="C441" s="49"/>
      <c r="D441" s="50"/>
      <c r="E441" s="51"/>
    </row>
    <row r="442" customFormat="false" ht="15.75" hidden="false" customHeight="true" outlineLevel="0" collapsed="false">
      <c r="A442" s="51"/>
      <c r="B442" s="51"/>
      <c r="C442" s="49"/>
      <c r="D442" s="50"/>
      <c r="E442" s="51"/>
    </row>
    <row r="443" customFormat="false" ht="15.75" hidden="false" customHeight="true" outlineLevel="0" collapsed="false">
      <c r="A443" s="51"/>
      <c r="B443" s="51"/>
      <c r="C443" s="49"/>
      <c r="D443" s="50"/>
      <c r="E443" s="51"/>
    </row>
    <row r="444" customFormat="false" ht="15.75" hidden="false" customHeight="true" outlineLevel="0" collapsed="false">
      <c r="A444" s="51"/>
      <c r="B444" s="51"/>
      <c r="C444" s="49"/>
      <c r="D444" s="50"/>
      <c r="E444" s="51"/>
    </row>
    <row r="445" customFormat="false" ht="15.75" hidden="false" customHeight="true" outlineLevel="0" collapsed="false">
      <c r="A445" s="51"/>
      <c r="B445" s="51"/>
      <c r="C445" s="49"/>
      <c r="D445" s="50"/>
      <c r="E445" s="51"/>
    </row>
    <row r="446" customFormat="false" ht="15.75" hidden="false" customHeight="true" outlineLevel="0" collapsed="false">
      <c r="A446" s="51"/>
      <c r="B446" s="51"/>
      <c r="C446" s="49"/>
      <c r="D446" s="50"/>
      <c r="E446" s="51"/>
    </row>
    <row r="447" customFormat="false" ht="15.75" hidden="false" customHeight="true" outlineLevel="0" collapsed="false">
      <c r="A447" s="51"/>
      <c r="B447" s="51"/>
      <c r="C447" s="49"/>
      <c r="D447" s="50"/>
      <c r="E447" s="51"/>
    </row>
    <row r="448" customFormat="false" ht="15.75" hidden="false" customHeight="true" outlineLevel="0" collapsed="false">
      <c r="A448" s="51"/>
      <c r="B448" s="51"/>
      <c r="C448" s="49"/>
      <c r="D448" s="50"/>
      <c r="E448" s="51"/>
    </row>
    <row r="449" customFormat="false" ht="15.75" hidden="false" customHeight="true" outlineLevel="0" collapsed="false">
      <c r="A449" s="51"/>
      <c r="B449" s="51"/>
      <c r="C449" s="49"/>
      <c r="D449" s="50"/>
      <c r="E449" s="51"/>
    </row>
    <row r="450" customFormat="false" ht="15.75" hidden="false" customHeight="true" outlineLevel="0" collapsed="false">
      <c r="A450" s="51"/>
      <c r="B450" s="51"/>
      <c r="C450" s="49"/>
      <c r="D450" s="50"/>
      <c r="E450" s="51"/>
    </row>
    <row r="451" customFormat="false" ht="15.75" hidden="false" customHeight="true" outlineLevel="0" collapsed="false">
      <c r="A451" s="51"/>
      <c r="B451" s="51"/>
      <c r="C451" s="49"/>
      <c r="D451" s="50"/>
      <c r="E451" s="51"/>
    </row>
    <row r="452" customFormat="false" ht="15.75" hidden="false" customHeight="true" outlineLevel="0" collapsed="false">
      <c r="A452" s="51"/>
      <c r="B452" s="51"/>
      <c r="C452" s="49"/>
      <c r="D452" s="50"/>
      <c r="E452" s="51"/>
    </row>
    <row r="453" customFormat="false" ht="15.75" hidden="false" customHeight="true" outlineLevel="0" collapsed="false">
      <c r="A453" s="51"/>
      <c r="B453" s="51"/>
      <c r="C453" s="49"/>
      <c r="D453" s="50"/>
      <c r="E453" s="51"/>
    </row>
    <row r="454" customFormat="false" ht="15.75" hidden="false" customHeight="true" outlineLevel="0" collapsed="false">
      <c r="A454" s="51"/>
      <c r="B454" s="51"/>
      <c r="C454" s="49"/>
      <c r="D454" s="50"/>
      <c r="E454" s="51"/>
    </row>
    <row r="455" customFormat="false" ht="15.75" hidden="false" customHeight="true" outlineLevel="0" collapsed="false">
      <c r="A455" s="51"/>
      <c r="B455" s="51"/>
      <c r="C455" s="49"/>
      <c r="D455" s="50"/>
      <c r="E455" s="51"/>
    </row>
    <row r="456" customFormat="false" ht="15.75" hidden="false" customHeight="true" outlineLevel="0" collapsed="false">
      <c r="A456" s="51"/>
      <c r="B456" s="51"/>
      <c r="C456" s="49"/>
      <c r="D456" s="50"/>
      <c r="E456" s="51"/>
    </row>
    <row r="457" customFormat="false" ht="15.75" hidden="false" customHeight="true" outlineLevel="0" collapsed="false">
      <c r="A457" s="51"/>
      <c r="B457" s="51"/>
      <c r="C457" s="49"/>
      <c r="D457" s="50"/>
      <c r="E457" s="51"/>
    </row>
    <row r="458" customFormat="false" ht="15.75" hidden="false" customHeight="true" outlineLevel="0" collapsed="false">
      <c r="A458" s="51"/>
      <c r="B458" s="51"/>
      <c r="C458" s="49"/>
      <c r="D458" s="50"/>
      <c r="E458" s="51"/>
    </row>
    <row r="459" customFormat="false" ht="15.75" hidden="false" customHeight="true" outlineLevel="0" collapsed="false">
      <c r="A459" s="51"/>
      <c r="B459" s="51"/>
      <c r="C459" s="49"/>
      <c r="D459" s="50"/>
      <c r="E459" s="51"/>
    </row>
    <row r="460" customFormat="false" ht="15.75" hidden="false" customHeight="true" outlineLevel="0" collapsed="false">
      <c r="A460" s="51"/>
      <c r="B460" s="51"/>
      <c r="C460" s="49"/>
      <c r="D460" s="50"/>
      <c r="E460" s="51"/>
    </row>
    <row r="461" customFormat="false" ht="15.75" hidden="false" customHeight="true" outlineLevel="0" collapsed="false">
      <c r="A461" s="51"/>
      <c r="B461" s="51"/>
      <c r="C461" s="49"/>
      <c r="D461" s="50"/>
      <c r="E461" s="51"/>
    </row>
    <row r="462" customFormat="false" ht="15.75" hidden="false" customHeight="true" outlineLevel="0" collapsed="false">
      <c r="A462" s="51"/>
      <c r="B462" s="51"/>
      <c r="C462" s="49"/>
      <c r="D462" s="50"/>
      <c r="E462" s="51"/>
    </row>
    <row r="463" customFormat="false" ht="15.75" hidden="false" customHeight="true" outlineLevel="0" collapsed="false">
      <c r="A463" s="51"/>
      <c r="B463" s="51"/>
      <c r="C463" s="49"/>
      <c r="D463" s="50"/>
      <c r="E463" s="51"/>
    </row>
    <row r="464" customFormat="false" ht="15.75" hidden="false" customHeight="true" outlineLevel="0" collapsed="false">
      <c r="A464" s="51"/>
      <c r="B464" s="51"/>
      <c r="C464" s="49"/>
      <c r="D464" s="50"/>
      <c r="E464" s="51"/>
    </row>
    <row r="465" customFormat="false" ht="15.75" hidden="false" customHeight="true" outlineLevel="0" collapsed="false">
      <c r="A465" s="51"/>
      <c r="B465" s="51"/>
      <c r="C465" s="49"/>
      <c r="D465" s="50"/>
      <c r="E465" s="51"/>
    </row>
    <row r="466" customFormat="false" ht="15.75" hidden="false" customHeight="true" outlineLevel="0" collapsed="false">
      <c r="A466" s="51"/>
      <c r="B466" s="51"/>
      <c r="C466" s="49"/>
      <c r="D466" s="50"/>
      <c r="E466" s="51"/>
    </row>
    <row r="467" customFormat="false" ht="15.75" hidden="false" customHeight="true" outlineLevel="0" collapsed="false">
      <c r="A467" s="51"/>
      <c r="B467" s="51"/>
      <c r="C467" s="49"/>
      <c r="D467" s="50"/>
      <c r="E467" s="51"/>
    </row>
    <row r="468" customFormat="false" ht="15.75" hidden="false" customHeight="true" outlineLevel="0" collapsed="false">
      <c r="A468" s="51"/>
      <c r="B468" s="51"/>
      <c r="C468" s="49"/>
      <c r="D468" s="50"/>
      <c r="E468" s="51"/>
    </row>
    <row r="469" customFormat="false" ht="15.75" hidden="false" customHeight="true" outlineLevel="0" collapsed="false">
      <c r="A469" s="51"/>
      <c r="B469" s="51"/>
      <c r="C469" s="49"/>
      <c r="D469" s="50"/>
      <c r="E469" s="51"/>
    </row>
    <row r="470" customFormat="false" ht="15.75" hidden="false" customHeight="true" outlineLevel="0" collapsed="false">
      <c r="A470" s="51"/>
      <c r="B470" s="51"/>
      <c r="C470" s="49"/>
      <c r="D470" s="50"/>
      <c r="E470" s="51"/>
    </row>
    <row r="471" customFormat="false" ht="15.75" hidden="false" customHeight="true" outlineLevel="0" collapsed="false">
      <c r="A471" s="51"/>
      <c r="B471" s="51"/>
      <c r="C471" s="49"/>
      <c r="D471" s="50"/>
      <c r="E471" s="51"/>
    </row>
    <row r="472" customFormat="false" ht="15.75" hidden="false" customHeight="true" outlineLevel="0" collapsed="false">
      <c r="A472" s="51"/>
      <c r="B472" s="51"/>
      <c r="C472" s="49"/>
      <c r="D472" s="50"/>
      <c r="E472" s="51"/>
    </row>
    <row r="473" customFormat="false" ht="15.75" hidden="false" customHeight="true" outlineLevel="0" collapsed="false">
      <c r="A473" s="51"/>
      <c r="B473" s="51"/>
      <c r="C473" s="49"/>
      <c r="D473" s="50"/>
      <c r="E473" s="51"/>
    </row>
    <row r="474" customFormat="false" ht="15.75" hidden="false" customHeight="true" outlineLevel="0" collapsed="false">
      <c r="A474" s="51"/>
      <c r="B474" s="51"/>
      <c r="C474" s="49"/>
      <c r="D474" s="50"/>
      <c r="E474" s="51"/>
    </row>
    <row r="475" customFormat="false" ht="15.75" hidden="false" customHeight="true" outlineLevel="0" collapsed="false">
      <c r="A475" s="51"/>
      <c r="B475" s="51"/>
      <c r="C475" s="49"/>
      <c r="D475" s="50"/>
      <c r="E475" s="51"/>
    </row>
    <row r="476" customFormat="false" ht="15.75" hidden="false" customHeight="true" outlineLevel="0" collapsed="false">
      <c r="A476" s="51"/>
      <c r="B476" s="51"/>
      <c r="C476" s="49"/>
      <c r="D476" s="50"/>
      <c r="E476" s="51"/>
    </row>
    <row r="477" customFormat="false" ht="15.75" hidden="false" customHeight="true" outlineLevel="0" collapsed="false">
      <c r="A477" s="51"/>
      <c r="B477" s="51"/>
      <c r="C477" s="49"/>
      <c r="D477" s="50"/>
      <c r="E477" s="51"/>
    </row>
    <row r="478" customFormat="false" ht="15.75" hidden="false" customHeight="true" outlineLevel="0" collapsed="false">
      <c r="A478" s="51"/>
      <c r="B478" s="51"/>
      <c r="C478" s="49"/>
      <c r="D478" s="50"/>
      <c r="E478" s="51"/>
    </row>
    <row r="479" customFormat="false" ht="15.75" hidden="false" customHeight="true" outlineLevel="0" collapsed="false">
      <c r="A479" s="51"/>
      <c r="B479" s="51"/>
      <c r="C479" s="49"/>
      <c r="D479" s="50"/>
      <c r="E479" s="51"/>
    </row>
    <row r="480" customFormat="false" ht="15.75" hidden="false" customHeight="true" outlineLevel="0" collapsed="false">
      <c r="A480" s="51"/>
      <c r="B480" s="51"/>
      <c r="C480" s="49"/>
      <c r="D480" s="50"/>
      <c r="E480" s="51"/>
    </row>
    <row r="481" customFormat="false" ht="15.75" hidden="false" customHeight="true" outlineLevel="0" collapsed="false">
      <c r="A481" s="51"/>
      <c r="B481" s="51"/>
      <c r="C481" s="49"/>
      <c r="D481" s="50"/>
      <c r="E481" s="51"/>
    </row>
    <row r="482" customFormat="false" ht="15.75" hidden="false" customHeight="true" outlineLevel="0" collapsed="false">
      <c r="A482" s="51"/>
      <c r="B482" s="51"/>
      <c r="C482" s="49"/>
      <c r="D482" s="50"/>
      <c r="E482" s="51"/>
    </row>
    <row r="483" customFormat="false" ht="15.75" hidden="false" customHeight="true" outlineLevel="0" collapsed="false">
      <c r="A483" s="51"/>
      <c r="B483" s="51"/>
      <c r="C483" s="49"/>
      <c r="D483" s="50"/>
      <c r="E483" s="51"/>
    </row>
    <row r="484" customFormat="false" ht="15.75" hidden="false" customHeight="true" outlineLevel="0" collapsed="false">
      <c r="A484" s="51"/>
      <c r="B484" s="51"/>
      <c r="C484" s="49"/>
      <c r="D484" s="50"/>
      <c r="E484" s="51"/>
    </row>
    <row r="485" customFormat="false" ht="15.75" hidden="false" customHeight="true" outlineLevel="0" collapsed="false">
      <c r="A485" s="51"/>
      <c r="B485" s="51"/>
      <c r="C485" s="49"/>
      <c r="D485" s="50"/>
      <c r="E485" s="51"/>
    </row>
    <row r="486" customFormat="false" ht="15.75" hidden="false" customHeight="true" outlineLevel="0" collapsed="false">
      <c r="A486" s="51"/>
      <c r="B486" s="51"/>
      <c r="C486" s="49"/>
      <c r="D486" s="50"/>
      <c r="E486" s="51"/>
    </row>
    <row r="487" customFormat="false" ht="15.75" hidden="false" customHeight="true" outlineLevel="0" collapsed="false">
      <c r="A487" s="51"/>
      <c r="B487" s="51"/>
      <c r="C487" s="49"/>
      <c r="D487" s="50"/>
      <c r="E487" s="51"/>
    </row>
    <row r="488" customFormat="false" ht="15.75" hidden="false" customHeight="true" outlineLevel="0" collapsed="false">
      <c r="A488" s="51"/>
      <c r="B488" s="51"/>
      <c r="C488" s="49"/>
      <c r="D488" s="50"/>
      <c r="E488" s="51"/>
    </row>
    <row r="489" customFormat="false" ht="15.75" hidden="false" customHeight="true" outlineLevel="0" collapsed="false">
      <c r="A489" s="51"/>
      <c r="B489" s="51"/>
      <c r="C489" s="49"/>
      <c r="D489" s="50"/>
      <c r="E489" s="51"/>
    </row>
    <row r="490" customFormat="false" ht="15.75" hidden="false" customHeight="true" outlineLevel="0" collapsed="false">
      <c r="A490" s="51"/>
      <c r="B490" s="51"/>
      <c r="C490" s="49"/>
      <c r="D490" s="50"/>
      <c r="E490" s="51"/>
    </row>
    <row r="491" customFormat="false" ht="15.75" hidden="false" customHeight="true" outlineLevel="0" collapsed="false">
      <c r="A491" s="51"/>
      <c r="B491" s="51"/>
      <c r="C491" s="49"/>
      <c r="D491" s="50"/>
      <c r="E491" s="51"/>
    </row>
    <row r="492" customFormat="false" ht="15.75" hidden="false" customHeight="true" outlineLevel="0" collapsed="false">
      <c r="A492" s="51"/>
      <c r="B492" s="51"/>
      <c r="C492" s="49"/>
      <c r="D492" s="50"/>
      <c r="E492" s="51"/>
    </row>
    <row r="493" customFormat="false" ht="15.75" hidden="false" customHeight="true" outlineLevel="0" collapsed="false">
      <c r="A493" s="51"/>
      <c r="B493" s="51"/>
      <c r="C493" s="49"/>
      <c r="D493" s="50"/>
      <c r="E493" s="51"/>
    </row>
    <row r="494" customFormat="false" ht="15.75" hidden="false" customHeight="true" outlineLevel="0" collapsed="false">
      <c r="A494" s="51"/>
      <c r="B494" s="51"/>
      <c r="C494" s="49"/>
      <c r="D494" s="50"/>
      <c r="E494" s="51"/>
    </row>
    <row r="495" customFormat="false" ht="15.75" hidden="false" customHeight="true" outlineLevel="0" collapsed="false">
      <c r="A495" s="51"/>
      <c r="B495" s="51"/>
      <c r="C495" s="49"/>
      <c r="D495" s="50"/>
      <c r="E495" s="51"/>
    </row>
    <row r="496" customFormat="false" ht="15.75" hidden="false" customHeight="true" outlineLevel="0" collapsed="false">
      <c r="A496" s="51"/>
      <c r="B496" s="51"/>
      <c r="C496" s="49"/>
      <c r="D496" s="50"/>
      <c r="E496" s="51"/>
    </row>
    <row r="497" customFormat="false" ht="15.75" hidden="false" customHeight="true" outlineLevel="0" collapsed="false">
      <c r="A497" s="51"/>
      <c r="B497" s="51"/>
      <c r="C497" s="49"/>
      <c r="D497" s="50"/>
      <c r="E497" s="51"/>
    </row>
    <row r="498" customFormat="false" ht="15.75" hidden="false" customHeight="true" outlineLevel="0" collapsed="false">
      <c r="A498" s="51"/>
      <c r="B498" s="51"/>
      <c r="C498" s="49"/>
      <c r="D498" s="50"/>
      <c r="E498" s="51"/>
    </row>
    <row r="499" customFormat="false" ht="15.75" hidden="false" customHeight="true" outlineLevel="0" collapsed="false">
      <c r="A499" s="51"/>
      <c r="B499" s="51"/>
      <c r="C499" s="49"/>
      <c r="D499" s="50"/>
      <c r="E499" s="51"/>
    </row>
    <row r="500" customFormat="false" ht="15.75" hidden="false" customHeight="true" outlineLevel="0" collapsed="false">
      <c r="A500" s="51"/>
      <c r="B500" s="51"/>
      <c r="C500" s="49"/>
      <c r="D500" s="50"/>
      <c r="E500" s="51"/>
    </row>
    <row r="501" customFormat="false" ht="15.75" hidden="false" customHeight="true" outlineLevel="0" collapsed="false">
      <c r="A501" s="51"/>
      <c r="B501" s="51"/>
      <c r="C501" s="49"/>
      <c r="D501" s="50"/>
      <c r="E501" s="51"/>
    </row>
    <row r="502" customFormat="false" ht="15.75" hidden="false" customHeight="true" outlineLevel="0" collapsed="false">
      <c r="A502" s="51"/>
      <c r="B502" s="51"/>
      <c r="C502" s="49"/>
      <c r="D502" s="50"/>
      <c r="E502" s="51"/>
    </row>
    <row r="503" customFormat="false" ht="15.75" hidden="false" customHeight="true" outlineLevel="0" collapsed="false">
      <c r="A503" s="51"/>
      <c r="B503" s="51"/>
      <c r="C503" s="49"/>
      <c r="D503" s="50"/>
      <c r="E503" s="51"/>
    </row>
    <row r="504" customFormat="false" ht="15.75" hidden="false" customHeight="true" outlineLevel="0" collapsed="false">
      <c r="A504" s="51"/>
      <c r="B504" s="51"/>
      <c r="C504" s="49"/>
      <c r="D504" s="50"/>
      <c r="E504" s="51"/>
    </row>
    <row r="505" customFormat="false" ht="15.75" hidden="false" customHeight="true" outlineLevel="0" collapsed="false">
      <c r="A505" s="51"/>
      <c r="B505" s="51"/>
      <c r="C505" s="49"/>
      <c r="D505" s="50"/>
      <c r="E505" s="51"/>
    </row>
    <row r="506" customFormat="false" ht="15.75" hidden="false" customHeight="true" outlineLevel="0" collapsed="false">
      <c r="A506" s="51"/>
      <c r="B506" s="51"/>
      <c r="C506" s="49"/>
      <c r="D506" s="50"/>
      <c r="E506" s="51"/>
    </row>
    <row r="507" customFormat="false" ht="15.75" hidden="false" customHeight="true" outlineLevel="0" collapsed="false">
      <c r="A507" s="51"/>
      <c r="B507" s="51"/>
      <c r="C507" s="49"/>
      <c r="D507" s="50"/>
      <c r="E507" s="51"/>
    </row>
    <row r="508" customFormat="false" ht="15.75" hidden="false" customHeight="true" outlineLevel="0" collapsed="false">
      <c r="A508" s="51"/>
      <c r="B508" s="51"/>
      <c r="C508" s="49"/>
      <c r="D508" s="50"/>
      <c r="E508" s="51"/>
    </row>
    <row r="509" customFormat="false" ht="15.75" hidden="false" customHeight="true" outlineLevel="0" collapsed="false">
      <c r="A509" s="51"/>
      <c r="B509" s="51"/>
      <c r="C509" s="49"/>
      <c r="D509" s="50"/>
      <c r="E509" s="51"/>
    </row>
    <row r="510" customFormat="false" ht="15.75" hidden="false" customHeight="true" outlineLevel="0" collapsed="false">
      <c r="A510" s="51"/>
      <c r="B510" s="51"/>
      <c r="C510" s="49"/>
      <c r="D510" s="50"/>
      <c r="E510" s="51"/>
    </row>
    <row r="511" customFormat="false" ht="15.75" hidden="false" customHeight="true" outlineLevel="0" collapsed="false">
      <c r="A511" s="51"/>
      <c r="B511" s="51"/>
      <c r="C511" s="49"/>
      <c r="D511" s="50"/>
      <c r="E511" s="51"/>
    </row>
    <row r="512" customFormat="false" ht="15.75" hidden="false" customHeight="true" outlineLevel="0" collapsed="false">
      <c r="A512" s="51"/>
      <c r="B512" s="51"/>
      <c r="C512" s="49"/>
      <c r="D512" s="50"/>
      <c r="E512" s="51"/>
    </row>
    <row r="513" customFormat="false" ht="15.75" hidden="false" customHeight="true" outlineLevel="0" collapsed="false">
      <c r="A513" s="51"/>
      <c r="B513" s="51"/>
      <c r="C513" s="49"/>
      <c r="D513" s="50"/>
      <c r="E513" s="51"/>
    </row>
    <row r="514" customFormat="false" ht="15.75" hidden="false" customHeight="true" outlineLevel="0" collapsed="false">
      <c r="A514" s="51"/>
      <c r="B514" s="51"/>
      <c r="C514" s="49"/>
      <c r="D514" s="50"/>
      <c r="E514" s="51"/>
    </row>
    <row r="515" customFormat="false" ht="15.75" hidden="false" customHeight="true" outlineLevel="0" collapsed="false">
      <c r="A515" s="51"/>
      <c r="B515" s="51"/>
      <c r="C515" s="49"/>
      <c r="D515" s="50"/>
      <c r="E515" s="51"/>
    </row>
    <row r="516" customFormat="false" ht="15.75" hidden="false" customHeight="true" outlineLevel="0" collapsed="false">
      <c r="A516" s="51"/>
      <c r="B516" s="51"/>
      <c r="C516" s="49"/>
      <c r="D516" s="50"/>
      <c r="E516" s="51"/>
    </row>
    <row r="517" customFormat="false" ht="15.75" hidden="false" customHeight="true" outlineLevel="0" collapsed="false">
      <c r="A517" s="51"/>
      <c r="B517" s="51"/>
      <c r="C517" s="49"/>
      <c r="D517" s="50"/>
      <c r="E517" s="51"/>
    </row>
    <row r="518" customFormat="false" ht="15.75" hidden="false" customHeight="true" outlineLevel="0" collapsed="false">
      <c r="A518" s="51"/>
      <c r="B518" s="51"/>
      <c r="C518" s="49"/>
      <c r="D518" s="50"/>
      <c r="E518" s="51"/>
    </row>
    <row r="519" customFormat="false" ht="15.75" hidden="false" customHeight="true" outlineLevel="0" collapsed="false">
      <c r="A519" s="51"/>
      <c r="B519" s="51"/>
      <c r="C519" s="49"/>
      <c r="D519" s="50"/>
      <c r="E519" s="51"/>
    </row>
    <row r="520" customFormat="false" ht="15.75" hidden="false" customHeight="true" outlineLevel="0" collapsed="false">
      <c r="A520" s="51"/>
      <c r="B520" s="51"/>
      <c r="C520" s="49"/>
      <c r="D520" s="50"/>
      <c r="E520" s="51"/>
    </row>
    <row r="521" customFormat="false" ht="15.75" hidden="false" customHeight="true" outlineLevel="0" collapsed="false">
      <c r="A521" s="51"/>
      <c r="B521" s="51"/>
      <c r="C521" s="49"/>
      <c r="D521" s="50"/>
      <c r="E521" s="51"/>
    </row>
    <row r="522" customFormat="false" ht="15.75" hidden="false" customHeight="true" outlineLevel="0" collapsed="false">
      <c r="A522" s="51"/>
      <c r="B522" s="51"/>
      <c r="C522" s="49"/>
      <c r="D522" s="50"/>
      <c r="E522" s="51"/>
    </row>
    <row r="523" customFormat="false" ht="15.75" hidden="false" customHeight="true" outlineLevel="0" collapsed="false">
      <c r="A523" s="51"/>
      <c r="B523" s="51"/>
      <c r="C523" s="49"/>
      <c r="D523" s="50"/>
      <c r="E523" s="51"/>
    </row>
    <row r="524" customFormat="false" ht="15.75" hidden="false" customHeight="true" outlineLevel="0" collapsed="false">
      <c r="A524" s="51"/>
      <c r="B524" s="51"/>
      <c r="C524" s="49"/>
      <c r="D524" s="50"/>
      <c r="E524" s="51"/>
    </row>
    <row r="525" customFormat="false" ht="15.75" hidden="false" customHeight="true" outlineLevel="0" collapsed="false">
      <c r="A525" s="51"/>
      <c r="B525" s="51"/>
      <c r="C525" s="49"/>
      <c r="D525" s="50"/>
      <c r="E525" s="51"/>
    </row>
    <row r="526" customFormat="false" ht="15.75" hidden="false" customHeight="true" outlineLevel="0" collapsed="false">
      <c r="A526" s="51"/>
      <c r="B526" s="51"/>
      <c r="C526" s="49"/>
      <c r="D526" s="50"/>
      <c r="E526" s="51"/>
    </row>
    <row r="527" customFormat="false" ht="15.75" hidden="false" customHeight="true" outlineLevel="0" collapsed="false">
      <c r="A527" s="51"/>
      <c r="B527" s="51"/>
      <c r="C527" s="49"/>
      <c r="D527" s="50"/>
      <c r="E527" s="51"/>
    </row>
    <row r="528" customFormat="false" ht="15.75" hidden="false" customHeight="true" outlineLevel="0" collapsed="false">
      <c r="A528" s="51"/>
      <c r="B528" s="51"/>
      <c r="C528" s="49"/>
      <c r="D528" s="50"/>
      <c r="E528" s="51"/>
    </row>
    <row r="529" customFormat="false" ht="15.75" hidden="false" customHeight="true" outlineLevel="0" collapsed="false">
      <c r="A529" s="51"/>
      <c r="B529" s="51"/>
      <c r="C529" s="49"/>
      <c r="D529" s="50"/>
      <c r="E529" s="51"/>
    </row>
    <row r="530" customFormat="false" ht="15.75" hidden="false" customHeight="true" outlineLevel="0" collapsed="false">
      <c r="A530" s="51"/>
      <c r="B530" s="51"/>
      <c r="C530" s="49"/>
      <c r="D530" s="50"/>
      <c r="E530" s="51"/>
    </row>
    <row r="531" customFormat="false" ht="15.75" hidden="false" customHeight="true" outlineLevel="0" collapsed="false">
      <c r="A531" s="51"/>
      <c r="B531" s="51"/>
      <c r="C531" s="49"/>
      <c r="D531" s="50"/>
      <c r="E531" s="51"/>
    </row>
    <row r="532" customFormat="false" ht="15.75" hidden="false" customHeight="true" outlineLevel="0" collapsed="false">
      <c r="A532" s="51"/>
      <c r="B532" s="51"/>
      <c r="C532" s="49"/>
      <c r="D532" s="50"/>
      <c r="E532" s="51"/>
    </row>
    <row r="533" customFormat="false" ht="15.75" hidden="false" customHeight="true" outlineLevel="0" collapsed="false">
      <c r="A533" s="51"/>
      <c r="B533" s="51"/>
      <c r="C533" s="49"/>
      <c r="D533" s="50"/>
      <c r="E533" s="51"/>
    </row>
    <row r="534" customFormat="false" ht="15.75" hidden="false" customHeight="true" outlineLevel="0" collapsed="false">
      <c r="A534" s="51"/>
      <c r="B534" s="51"/>
      <c r="C534" s="49"/>
      <c r="D534" s="50"/>
      <c r="E534" s="51"/>
    </row>
    <row r="535" customFormat="false" ht="15.75" hidden="false" customHeight="true" outlineLevel="0" collapsed="false">
      <c r="A535" s="51"/>
      <c r="B535" s="51"/>
      <c r="C535" s="49"/>
      <c r="D535" s="50"/>
      <c r="E535" s="51"/>
    </row>
    <row r="536" customFormat="false" ht="15.75" hidden="false" customHeight="true" outlineLevel="0" collapsed="false">
      <c r="A536" s="51"/>
      <c r="B536" s="51"/>
      <c r="C536" s="49"/>
      <c r="D536" s="50"/>
      <c r="E536" s="51"/>
    </row>
    <row r="537" customFormat="false" ht="15.75" hidden="false" customHeight="true" outlineLevel="0" collapsed="false">
      <c r="A537" s="51"/>
      <c r="B537" s="51"/>
      <c r="C537" s="49"/>
      <c r="D537" s="50"/>
      <c r="E537" s="51"/>
    </row>
    <row r="538" customFormat="false" ht="15.75" hidden="false" customHeight="true" outlineLevel="0" collapsed="false">
      <c r="A538" s="51"/>
      <c r="B538" s="51"/>
      <c r="C538" s="49"/>
      <c r="D538" s="50"/>
      <c r="E538" s="51"/>
    </row>
    <row r="539" customFormat="false" ht="15.75" hidden="false" customHeight="true" outlineLevel="0" collapsed="false">
      <c r="A539" s="51"/>
      <c r="B539" s="51"/>
      <c r="C539" s="49"/>
      <c r="D539" s="50"/>
      <c r="E539" s="51"/>
    </row>
    <row r="540" customFormat="false" ht="15.75" hidden="false" customHeight="true" outlineLevel="0" collapsed="false">
      <c r="A540" s="51"/>
      <c r="B540" s="51"/>
      <c r="C540" s="49"/>
      <c r="D540" s="50"/>
      <c r="E540" s="51"/>
    </row>
    <row r="541" customFormat="false" ht="15.75" hidden="false" customHeight="true" outlineLevel="0" collapsed="false">
      <c r="A541" s="51"/>
      <c r="B541" s="51"/>
      <c r="C541" s="49"/>
      <c r="D541" s="50"/>
      <c r="E541" s="51"/>
    </row>
    <row r="542" customFormat="false" ht="15.75" hidden="false" customHeight="true" outlineLevel="0" collapsed="false">
      <c r="A542" s="51"/>
      <c r="B542" s="51"/>
      <c r="C542" s="49"/>
      <c r="D542" s="50"/>
      <c r="E542" s="51"/>
    </row>
    <row r="543" customFormat="false" ht="15.75" hidden="false" customHeight="true" outlineLevel="0" collapsed="false">
      <c r="A543" s="51"/>
      <c r="B543" s="51"/>
      <c r="C543" s="49"/>
      <c r="D543" s="50"/>
      <c r="E543" s="51"/>
    </row>
    <row r="544" customFormat="false" ht="15.75" hidden="false" customHeight="true" outlineLevel="0" collapsed="false">
      <c r="A544" s="51"/>
      <c r="B544" s="51"/>
      <c r="C544" s="49"/>
      <c r="D544" s="50"/>
      <c r="E544" s="51"/>
    </row>
    <row r="545" customFormat="false" ht="15.75" hidden="false" customHeight="true" outlineLevel="0" collapsed="false">
      <c r="A545" s="51"/>
      <c r="B545" s="51"/>
      <c r="C545" s="49"/>
      <c r="D545" s="50"/>
      <c r="E545" s="51"/>
    </row>
    <row r="546" customFormat="false" ht="15.75" hidden="false" customHeight="true" outlineLevel="0" collapsed="false">
      <c r="A546" s="51"/>
      <c r="B546" s="51"/>
      <c r="C546" s="49"/>
      <c r="D546" s="50"/>
      <c r="E546" s="51"/>
    </row>
    <row r="547" customFormat="false" ht="15.75" hidden="false" customHeight="true" outlineLevel="0" collapsed="false">
      <c r="A547" s="51"/>
      <c r="B547" s="51"/>
      <c r="C547" s="49"/>
      <c r="D547" s="50"/>
      <c r="E547" s="51"/>
    </row>
    <row r="548" customFormat="false" ht="15.75" hidden="false" customHeight="true" outlineLevel="0" collapsed="false">
      <c r="A548" s="51"/>
      <c r="B548" s="51"/>
      <c r="C548" s="49"/>
      <c r="D548" s="50"/>
      <c r="E548" s="51"/>
    </row>
    <row r="549" customFormat="false" ht="15.75" hidden="false" customHeight="true" outlineLevel="0" collapsed="false">
      <c r="A549" s="51"/>
      <c r="B549" s="51"/>
      <c r="C549" s="49"/>
      <c r="D549" s="50"/>
      <c r="E549" s="51"/>
    </row>
    <row r="550" customFormat="false" ht="15.75" hidden="false" customHeight="true" outlineLevel="0" collapsed="false">
      <c r="A550" s="51"/>
      <c r="B550" s="51"/>
      <c r="C550" s="49"/>
      <c r="D550" s="50"/>
      <c r="E550" s="51"/>
    </row>
    <row r="551" customFormat="false" ht="15.75" hidden="false" customHeight="true" outlineLevel="0" collapsed="false">
      <c r="A551" s="51"/>
      <c r="B551" s="51"/>
      <c r="C551" s="49"/>
      <c r="D551" s="50"/>
      <c r="E551" s="51"/>
    </row>
    <row r="552" customFormat="false" ht="15.75" hidden="false" customHeight="true" outlineLevel="0" collapsed="false">
      <c r="A552" s="51"/>
      <c r="B552" s="51"/>
      <c r="C552" s="49"/>
      <c r="D552" s="50"/>
      <c r="E552" s="51"/>
    </row>
    <row r="553" customFormat="false" ht="15.75" hidden="false" customHeight="true" outlineLevel="0" collapsed="false">
      <c r="A553" s="51"/>
      <c r="B553" s="51"/>
      <c r="C553" s="49"/>
      <c r="D553" s="50"/>
      <c r="E553" s="51"/>
    </row>
    <row r="554" customFormat="false" ht="15.75" hidden="false" customHeight="true" outlineLevel="0" collapsed="false">
      <c r="A554" s="51"/>
      <c r="B554" s="51"/>
      <c r="C554" s="49"/>
      <c r="D554" s="50"/>
      <c r="E554" s="51"/>
    </row>
    <row r="555" customFormat="false" ht="15.75" hidden="false" customHeight="true" outlineLevel="0" collapsed="false">
      <c r="A555" s="51"/>
      <c r="B555" s="51"/>
      <c r="C555" s="49"/>
      <c r="D555" s="50"/>
      <c r="E555" s="51"/>
    </row>
    <row r="556" customFormat="false" ht="15.75" hidden="false" customHeight="true" outlineLevel="0" collapsed="false">
      <c r="A556" s="51"/>
      <c r="B556" s="51"/>
      <c r="C556" s="49"/>
      <c r="D556" s="50"/>
      <c r="E556" s="51"/>
    </row>
    <row r="557" customFormat="false" ht="15.75" hidden="false" customHeight="true" outlineLevel="0" collapsed="false">
      <c r="A557" s="51"/>
      <c r="B557" s="51"/>
      <c r="C557" s="49"/>
      <c r="D557" s="50"/>
      <c r="E557" s="51"/>
    </row>
    <row r="558" customFormat="false" ht="15.75" hidden="false" customHeight="true" outlineLevel="0" collapsed="false">
      <c r="A558" s="51"/>
      <c r="B558" s="51"/>
      <c r="C558" s="49"/>
      <c r="D558" s="50"/>
      <c r="E558" s="51"/>
    </row>
    <row r="559" customFormat="false" ht="15.75" hidden="false" customHeight="true" outlineLevel="0" collapsed="false">
      <c r="A559" s="51"/>
      <c r="B559" s="51"/>
      <c r="C559" s="49"/>
      <c r="D559" s="50"/>
      <c r="E559" s="51"/>
    </row>
    <row r="560" customFormat="false" ht="15.75" hidden="false" customHeight="true" outlineLevel="0" collapsed="false">
      <c r="A560" s="51"/>
      <c r="B560" s="51"/>
      <c r="C560" s="49"/>
      <c r="D560" s="50"/>
      <c r="E560" s="51"/>
    </row>
    <row r="561" customFormat="false" ht="15.75" hidden="false" customHeight="true" outlineLevel="0" collapsed="false">
      <c r="A561" s="51"/>
      <c r="B561" s="51"/>
      <c r="C561" s="49"/>
      <c r="D561" s="50"/>
      <c r="E561" s="51"/>
    </row>
    <row r="562" customFormat="false" ht="15.75" hidden="false" customHeight="true" outlineLevel="0" collapsed="false">
      <c r="A562" s="51"/>
      <c r="B562" s="51"/>
      <c r="C562" s="49"/>
      <c r="D562" s="50"/>
      <c r="E562" s="51"/>
    </row>
    <row r="563" customFormat="false" ht="15.75" hidden="false" customHeight="true" outlineLevel="0" collapsed="false">
      <c r="A563" s="51"/>
      <c r="B563" s="51"/>
      <c r="C563" s="49"/>
      <c r="D563" s="50"/>
      <c r="E563" s="51"/>
    </row>
    <row r="564" customFormat="false" ht="15.75" hidden="false" customHeight="true" outlineLevel="0" collapsed="false">
      <c r="A564" s="51"/>
      <c r="B564" s="51"/>
      <c r="C564" s="49"/>
      <c r="D564" s="50"/>
      <c r="E564" s="51"/>
    </row>
    <row r="565" customFormat="false" ht="15.75" hidden="false" customHeight="true" outlineLevel="0" collapsed="false">
      <c r="A565" s="51"/>
      <c r="B565" s="51"/>
      <c r="C565" s="49"/>
      <c r="D565" s="50"/>
      <c r="E565" s="51"/>
    </row>
    <row r="566" customFormat="false" ht="15.75" hidden="false" customHeight="true" outlineLevel="0" collapsed="false">
      <c r="A566" s="51"/>
      <c r="B566" s="51"/>
      <c r="C566" s="49"/>
      <c r="D566" s="50"/>
      <c r="E566" s="51"/>
    </row>
    <row r="567" customFormat="false" ht="15.75" hidden="false" customHeight="true" outlineLevel="0" collapsed="false">
      <c r="A567" s="51"/>
      <c r="B567" s="51"/>
      <c r="C567" s="49"/>
      <c r="D567" s="50"/>
      <c r="E567" s="51"/>
    </row>
    <row r="568" customFormat="false" ht="15.75" hidden="false" customHeight="true" outlineLevel="0" collapsed="false">
      <c r="A568" s="51"/>
      <c r="B568" s="51"/>
      <c r="C568" s="49"/>
      <c r="D568" s="50"/>
      <c r="E568" s="51"/>
    </row>
    <row r="569" customFormat="false" ht="15.75" hidden="false" customHeight="true" outlineLevel="0" collapsed="false">
      <c r="A569" s="51"/>
      <c r="B569" s="51"/>
      <c r="C569" s="49"/>
      <c r="D569" s="50"/>
      <c r="E569" s="51"/>
    </row>
    <row r="570" customFormat="false" ht="15.75" hidden="false" customHeight="true" outlineLevel="0" collapsed="false">
      <c r="A570" s="51"/>
      <c r="B570" s="51"/>
      <c r="C570" s="49"/>
      <c r="D570" s="50"/>
      <c r="E570" s="51"/>
    </row>
    <row r="571" customFormat="false" ht="15.75" hidden="false" customHeight="true" outlineLevel="0" collapsed="false">
      <c r="A571" s="51"/>
      <c r="B571" s="51"/>
      <c r="C571" s="49"/>
      <c r="D571" s="50"/>
      <c r="E571" s="51"/>
    </row>
    <row r="572" customFormat="false" ht="15.75" hidden="false" customHeight="true" outlineLevel="0" collapsed="false">
      <c r="A572" s="51"/>
      <c r="B572" s="51"/>
      <c r="C572" s="49"/>
      <c r="D572" s="50"/>
      <c r="E572" s="51"/>
    </row>
    <row r="573" customFormat="false" ht="15.75" hidden="false" customHeight="true" outlineLevel="0" collapsed="false">
      <c r="A573" s="51"/>
      <c r="B573" s="51"/>
      <c r="C573" s="49"/>
      <c r="D573" s="50"/>
      <c r="E573" s="51"/>
    </row>
    <row r="574" customFormat="false" ht="15.75" hidden="false" customHeight="true" outlineLevel="0" collapsed="false">
      <c r="A574" s="51"/>
      <c r="B574" s="51"/>
      <c r="C574" s="49"/>
      <c r="D574" s="50"/>
      <c r="E574" s="51"/>
    </row>
    <row r="575" customFormat="false" ht="15.75" hidden="false" customHeight="true" outlineLevel="0" collapsed="false">
      <c r="A575" s="51"/>
      <c r="B575" s="51"/>
      <c r="C575" s="49"/>
      <c r="D575" s="50"/>
      <c r="E575" s="51"/>
    </row>
    <row r="576" customFormat="false" ht="15.75" hidden="false" customHeight="true" outlineLevel="0" collapsed="false">
      <c r="A576" s="51"/>
      <c r="B576" s="51"/>
      <c r="C576" s="49"/>
      <c r="D576" s="50"/>
      <c r="E576" s="51"/>
    </row>
    <row r="577" customFormat="false" ht="15.75" hidden="false" customHeight="true" outlineLevel="0" collapsed="false">
      <c r="A577" s="51"/>
      <c r="B577" s="51"/>
      <c r="C577" s="49"/>
      <c r="D577" s="50"/>
      <c r="E577" s="51"/>
    </row>
    <row r="578" customFormat="false" ht="15.75" hidden="false" customHeight="true" outlineLevel="0" collapsed="false">
      <c r="A578" s="51"/>
      <c r="B578" s="51"/>
      <c r="C578" s="49"/>
      <c r="D578" s="50"/>
      <c r="E578" s="51"/>
    </row>
    <row r="579" customFormat="false" ht="15.75" hidden="false" customHeight="true" outlineLevel="0" collapsed="false">
      <c r="A579" s="51"/>
      <c r="B579" s="51"/>
      <c r="C579" s="49"/>
      <c r="D579" s="50"/>
      <c r="E579" s="51"/>
    </row>
    <row r="580" customFormat="false" ht="15.75" hidden="false" customHeight="true" outlineLevel="0" collapsed="false">
      <c r="A580" s="51"/>
      <c r="B580" s="51"/>
      <c r="C580" s="49"/>
      <c r="D580" s="50"/>
      <c r="E580" s="51"/>
    </row>
    <row r="581" customFormat="false" ht="15.75" hidden="false" customHeight="true" outlineLevel="0" collapsed="false">
      <c r="A581" s="51"/>
      <c r="B581" s="51"/>
      <c r="C581" s="49"/>
      <c r="D581" s="50"/>
      <c r="E581" s="51"/>
    </row>
    <row r="582" customFormat="false" ht="15.75" hidden="false" customHeight="true" outlineLevel="0" collapsed="false">
      <c r="A582" s="51"/>
      <c r="B582" s="51"/>
      <c r="C582" s="49"/>
      <c r="D582" s="50"/>
      <c r="E582" s="51"/>
    </row>
    <row r="583" customFormat="false" ht="15.75" hidden="false" customHeight="true" outlineLevel="0" collapsed="false">
      <c r="A583" s="51"/>
      <c r="B583" s="51"/>
      <c r="C583" s="49"/>
      <c r="D583" s="50"/>
      <c r="E583" s="51"/>
    </row>
    <row r="584" customFormat="false" ht="15.75" hidden="false" customHeight="true" outlineLevel="0" collapsed="false">
      <c r="A584" s="51"/>
      <c r="B584" s="51"/>
      <c r="C584" s="49"/>
      <c r="D584" s="50"/>
      <c r="E584" s="51"/>
    </row>
    <row r="585" customFormat="false" ht="15.75" hidden="false" customHeight="true" outlineLevel="0" collapsed="false">
      <c r="A585" s="51"/>
      <c r="B585" s="51"/>
      <c r="C585" s="49"/>
      <c r="D585" s="50"/>
      <c r="E585" s="51"/>
    </row>
    <row r="586" customFormat="false" ht="15.75" hidden="false" customHeight="true" outlineLevel="0" collapsed="false">
      <c r="A586" s="51"/>
      <c r="B586" s="51"/>
      <c r="C586" s="49"/>
      <c r="D586" s="50"/>
      <c r="E586" s="51"/>
    </row>
    <row r="587" customFormat="false" ht="15.75" hidden="false" customHeight="true" outlineLevel="0" collapsed="false">
      <c r="A587" s="51"/>
      <c r="B587" s="51"/>
      <c r="C587" s="49"/>
      <c r="D587" s="50"/>
      <c r="E587" s="51"/>
    </row>
    <row r="588" customFormat="false" ht="15.75" hidden="false" customHeight="true" outlineLevel="0" collapsed="false">
      <c r="A588" s="51"/>
      <c r="B588" s="51"/>
      <c r="C588" s="49"/>
      <c r="D588" s="50"/>
      <c r="E588" s="51"/>
    </row>
    <row r="589" customFormat="false" ht="15.75" hidden="false" customHeight="true" outlineLevel="0" collapsed="false">
      <c r="A589" s="51"/>
      <c r="B589" s="51"/>
      <c r="C589" s="49"/>
      <c r="D589" s="50"/>
      <c r="E589" s="51"/>
    </row>
    <row r="590" customFormat="false" ht="15.75" hidden="false" customHeight="true" outlineLevel="0" collapsed="false">
      <c r="A590" s="51"/>
      <c r="B590" s="51"/>
      <c r="C590" s="49"/>
      <c r="D590" s="50"/>
      <c r="E590" s="51"/>
    </row>
    <row r="591" customFormat="false" ht="15.75" hidden="false" customHeight="true" outlineLevel="0" collapsed="false">
      <c r="A591" s="51"/>
      <c r="B591" s="51"/>
      <c r="C591" s="49"/>
      <c r="D591" s="50"/>
      <c r="E591" s="51"/>
    </row>
    <row r="592" customFormat="false" ht="15.75" hidden="false" customHeight="true" outlineLevel="0" collapsed="false">
      <c r="A592" s="51"/>
      <c r="B592" s="51"/>
      <c r="C592" s="49"/>
      <c r="D592" s="50"/>
      <c r="E592" s="51"/>
    </row>
    <row r="593" customFormat="false" ht="15.75" hidden="false" customHeight="true" outlineLevel="0" collapsed="false">
      <c r="A593" s="51"/>
      <c r="B593" s="51"/>
      <c r="C593" s="49"/>
      <c r="D593" s="50"/>
      <c r="E593" s="51"/>
    </row>
    <row r="594" customFormat="false" ht="15.75" hidden="false" customHeight="true" outlineLevel="0" collapsed="false">
      <c r="A594" s="51"/>
      <c r="B594" s="51"/>
      <c r="C594" s="49"/>
      <c r="D594" s="50"/>
      <c r="E594" s="51"/>
    </row>
    <row r="595" customFormat="false" ht="15.75" hidden="false" customHeight="true" outlineLevel="0" collapsed="false">
      <c r="A595" s="51"/>
      <c r="B595" s="51"/>
      <c r="C595" s="49"/>
      <c r="D595" s="50"/>
      <c r="E595" s="51"/>
    </row>
    <row r="596" customFormat="false" ht="15.75" hidden="false" customHeight="true" outlineLevel="0" collapsed="false">
      <c r="A596" s="51"/>
      <c r="B596" s="51"/>
      <c r="C596" s="49"/>
      <c r="D596" s="50"/>
      <c r="E596" s="51"/>
    </row>
    <row r="597" customFormat="false" ht="15.75" hidden="false" customHeight="true" outlineLevel="0" collapsed="false">
      <c r="A597" s="51"/>
      <c r="B597" s="51"/>
      <c r="C597" s="49"/>
      <c r="D597" s="50"/>
      <c r="E597" s="51"/>
    </row>
    <row r="598" customFormat="false" ht="15.75" hidden="false" customHeight="true" outlineLevel="0" collapsed="false">
      <c r="A598" s="51"/>
      <c r="B598" s="51"/>
      <c r="C598" s="49"/>
      <c r="D598" s="50"/>
      <c r="E598" s="51"/>
    </row>
    <row r="599" customFormat="false" ht="15.75" hidden="false" customHeight="true" outlineLevel="0" collapsed="false">
      <c r="A599" s="51"/>
      <c r="B599" s="51"/>
      <c r="C599" s="49"/>
      <c r="D599" s="50"/>
      <c r="E599" s="51"/>
    </row>
    <row r="600" customFormat="false" ht="15.75" hidden="false" customHeight="true" outlineLevel="0" collapsed="false">
      <c r="A600" s="51"/>
      <c r="B600" s="51"/>
      <c r="C600" s="49"/>
      <c r="D600" s="50"/>
      <c r="E600" s="51"/>
    </row>
    <row r="601" customFormat="false" ht="15.75" hidden="false" customHeight="true" outlineLevel="0" collapsed="false">
      <c r="A601" s="51"/>
      <c r="B601" s="51"/>
      <c r="C601" s="49"/>
      <c r="D601" s="50"/>
      <c r="E601" s="51"/>
    </row>
    <row r="602" customFormat="false" ht="15.75" hidden="false" customHeight="true" outlineLevel="0" collapsed="false">
      <c r="A602" s="51"/>
      <c r="B602" s="51"/>
      <c r="C602" s="49"/>
      <c r="D602" s="50"/>
      <c r="E602" s="51"/>
    </row>
    <row r="603" customFormat="false" ht="15.75" hidden="false" customHeight="true" outlineLevel="0" collapsed="false">
      <c r="A603" s="51"/>
      <c r="B603" s="51"/>
      <c r="C603" s="49"/>
      <c r="D603" s="50"/>
      <c r="E603" s="51"/>
    </row>
    <row r="604" customFormat="false" ht="15.75" hidden="false" customHeight="true" outlineLevel="0" collapsed="false">
      <c r="A604" s="51"/>
      <c r="B604" s="51"/>
      <c r="C604" s="49"/>
      <c r="D604" s="50"/>
      <c r="E604" s="51"/>
    </row>
    <row r="605" customFormat="false" ht="15.75" hidden="false" customHeight="true" outlineLevel="0" collapsed="false">
      <c r="A605" s="51"/>
      <c r="B605" s="51"/>
      <c r="C605" s="49"/>
      <c r="D605" s="50"/>
      <c r="E605" s="51"/>
    </row>
    <row r="606" customFormat="false" ht="15.75" hidden="false" customHeight="true" outlineLevel="0" collapsed="false">
      <c r="A606" s="51"/>
      <c r="B606" s="51"/>
      <c r="C606" s="49"/>
      <c r="D606" s="50"/>
      <c r="E606" s="51"/>
    </row>
    <row r="607" customFormat="false" ht="15.75" hidden="false" customHeight="true" outlineLevel="0" collapsed="false">
      <c r="A607" s="51"/>
      <c r="B607" s="51"/>
      <c r="C607" s="49"/>
      <c r="D607" s="50"/>
      <c r="E607" s="51"/>
    </row>
    <row r="608" customFormat="false" ht="15.75" hidden="false" customHeight="true" outlineLevel="0" collapsed="false">
      <c r="A608" s="51"/>
      <c r="B608" s="51"/>
      <c r="C608" s="49"/>
      <c r="D608" s="50"/>
      <c r="E608" s="51"/>
    </row>
    <row r="609" customFormat="false" ht="15.75" hidden="false" customHeight="true" outlineLevel="0" collapsed="false">
      <c r="A609" s="51"/>
      <c r="B609" s="51"/>
      <c r="C609" s="49"/>
      <c r="D609" s="50"/>
      <c r="E609" s="51"/>
    </row>
    <row r="610" customFormat="false" ht="15.75" hidden="false" customHeight="true" outlineLevel="0" collapsed="false">
      <c r="A610" s="51"/>
      <c r="B610" s="51"/>
      <c r="C610" s="49"/>
      <c r="D610" s="50"/>
      <c r="E610" s="51"/>
    </row>
    <row r="611" customFormat="false" ht="15.75" hidden="false" customHeight="true" outlineLevel="0" collapsed="false">
      <c r="A611" s="51"/>
      <c r="B611" s="51"/>
      <c r="C611" s="49"/>
      <c r="D611" s="50"/>
      <c r="E611" s="51"/>
    </row>
    <row r="612" customFormat="false" ht="15.75" hidden="false" customHeight="true" outlineLevel="0" collapsed="false">
      <c r="A612" s="51"/>
      <c r="B612" s="51"/>
      <c r="C612" s="49"/>
      <c r="D612" s="50"/>
      <c r="E612" s="51"/>
    </row>
    <row r="613" customFormat="false" ht="15.75" hidden="false" customHeight="true" outlineLevel="0" collapsed="false">
      <c r="A613" s="51"/>
      <c r="B613" s="51"/>
      <c r="C613" s="49"/>
      <c r="D613" s="50"/>
      <c r="E613" s="51"/>
    </row>
    <row r="614" customFormat="false" ht="15.75" hidden="false" customHeight="true" outlineLevel="0" collapsed="false">
      <c r="A614" s="51"/>
      <c r="B614" s="51"/>
      <c r="C614" s="49"/>
      <c r="D614" s="50"/>
      <c r="E614" s="51"/>
    </row>
    <row r="615" customFormat="false" ht="15.75" hidden="false" customHeight="true" outlineLevel="0" collapsed="false">
      <c r="A615" s="51"/>
      <c r="B615" s="51"/>
      <c r="C615" s="49"/>
      <c r="D615" s="50"/>
      <c r="E615" s="51"/>
    </row>
    <row r="616" customFormat="false" ht="15.75" hidden="false" customHeight="true" outlineLevel="0" collapsed="false">
      <c r="A616" s="51"/>
      <c r="B616" s="51"/>
      <c r="C616" s="49"/>
      <c r="D616" s="50"/>
      <c r="E616" s="51"/>
    </row>
    <row r="617" customFormat="false" ht="15.75" hidden="false" customHeight="true" outlineLevel="0" collapsed="false">
      <c r="A617" s="51"/>
      <c r="B617" s="51"/>
      <c r="C617" s="49"/>
      <c r="D617" s="50"/>
      <c r="E617" s="51"/>
    </row>
    <row r="618" customFormat="false" ht="15.75" hidden="false" customHeight="true" outlineLevel="0" collapsed="false">
      <c r="A618" s="51"/>
      <c r="B618" s="51"/>
      <c r="C618" s="49"/>
      <c r="D618" s="50"/>
      <c r="E618" s="51"/>
    </row>
    <row r="619" customFormat="false" ht="15.75" hidden="false" customHeight="true" outlineLevel="0" collapsed="false">
      <c r="A619" s="51"/>
      <c r="B619" s="51"/>
      <c r="C619" s="49"/>
      <c r="D619" s="50"/>
      <c r="E619" s="51"/>
    </row>
    <row r="620" customFormat="false" ht="15.75" hidden="false" customHeight="true" outlineLevel="0" collapsed="false">
      <c r="A620" s="51"/>
      <c r="B620" s="51"/>
      <c r="C620" s="49"/>
      <c r="D620" s="50"/>
      <c r="E620" s="51"/>
    </row>
    <row r="621" customFormat="false" ht="15.75" hidden="false" customHeight="true" outlineLevel="0" collapsed="false">
      <c r="A621" s="51"/>
      <c r="B621" s="51"/>
      <c r="C621" s="49"/>
      <c r="D621" s="50"/>
      <c r="E621" s="51"/>
    </row>
    <row r="622" customFormat="false" ht="15.75" hidden="false" customHeight="true" outlineLevel="0" collapsed="false">
      <c r="A622" s="51"/>
      <c r="B622" s="51"/>
      <c r="C622" s="49"/>
      <c r="D622" s="50"/>
      <c r="E622" s="51"/>
    </row>
    <row r="623" customFormat="false" ht="15.75" hidden="false" customHeight="true" outlineLevel="0" collapsed="false">
      <c r="A623" s="51"/>
      <c r="B623" s="51"/>
      <c r="C623" s="49"/>
      <c r="D623" s="50"/>
      <c r="E623" s="51"/>
    </row>
    <row r="624" customFormat="false" ht="15.75" hidden="false" customHeight="true" outlineLevel="0" collapsed="false">
      <c r="A624" s="51"/>
      <c r="B624" s="51"/>
      <c r="C624" s="49"/>
      <c r="D624" s="50"/>
      <c r="E624" s="51"/>
    </row>
    <row r="625" customFormat="false" ht="15.75" hidden="false" customHeight="true" outlineLevel="0" collapsed="false">
      <c r="A625" s="51"/>
      <c r="B625" s="51"/>
      <c r="C625" s="49"/>
      <c r="D625" s="50"/>
      <c r="E625" s="51"/>
    </row>
    <row r="626" customFormat="false" ht="15.75" hidden="false" customHeight="true" outlineLevel="0" collapsed="false">
      <c r="A626" s="51"/>
      <c r="B626" s="51"/>
      <c r="C626" s="49"/>
      <c r="D626" s="50"/>
      <c r="E626" s="51"/>
    </row>
    <row r="627" customFormat="false" ht="15.75" hidden="false" customHeight="true" outlineLevel="0" collapsed="false">
      <c r="A627" s="51"/>
      <c r="B627" s="51"/>
      <c r="C627" s="49"/>
      <c r="D627" s="50"/>
      <c r="E627" s="51"/>
    </row>
    <row r="628" customFormat="false" ht="15.75" hidden="false" customHeight="true" outlineLevel="0" collapsed="false">
      <c r="A628" s="51"/>
      <c r="B628" s="51"/>
      <c r="C628" s="49"/>
      <c r="D628" s="50"/>
      <c r="E628" s="51"/>
    </row>
    <row r="629" customFormat="false" ht="15.75" hidden="false" customHeight="true" outlineLevel="0" collapsed="false">
      <c r="A629" s="51"/>
      <c r="B629" s="51"/>
      <c r="C629" s="49"/>
      <c r="D629" s="50"/>
      <c r="E629" s="51"/>
    </row>
    <row r="630" customFormat="false" ht="15.75" hidden="false" customHeight="true" outlineLevel="0" collapsed="false">
      <c r="A630" s="51"/>
      <c r="B630" s="51"/>
      <c r="C630" s="49"/>
      <c r="D630" s="50"/>
      <c r="E630" s="51"/>
    </row>
    <row r="631" customFormat="false" ht="15.75" hidden="false" customHeight="true" outlineLevel="0" collapsed="false">
      <c r="A631" s="51"/>
      <c r="B631" s="51"/>
      <c r="C631" s="49"/>
      <c r="D631" s="50"/>
      <c r="E631" s="51"/>
    </row>
    <row r="632" customFormat="false" ht="15.75" hidden="false" customHeight="true" outlineLevel="0" collapsed="false">
      <c r="A632" s="51"/>
      <c r="B632" s="51"/>
      <c r="C632" s="49"/>
      <c r="D632" s="50"/>
      <c r="E632" s="51"/>
    </row>
    <row r="633" customFormat="false" ht="15.75" hidden="false" customHeight="true" outlineLevel="0" collapsed="false">
      <c r="A633" s="51"/>
      <c r="B633" s="51"/>
      <c r="C633" s="49"/>
      <c r="D633" s="50"/>
      <c r="E633" s="51"/>
    </row>
    <row r="634" customFormat="false" ht="15.75" hidden="false" customHeight="true" outlineLevel="0" collapsed="false">
      <c r="A634" s="51"/>
      <c r="B634" s="51"/>
      <c r="C634" s="49"/>
      <c r="D634" s="50"/>
      <c r="E634" s="51"/>
    </row>
    <row r="635" customFormat="false" ht="15.75" hidden="false" customHeight="true" outlineLevel="0" collapsed="false">
      <c r="A635" s="51"/>
      <c r="B635" s="51"/>
      <c r="C635" s="49"/>
      <c r="D635" s="50"/>
      <c r="E635" s="51"/>
    </row>
    <row r="636" customFormat="false" ht="15.75" hidden="false" customHeight="true" outlineLevel="0" collapsed="false">
      <c r="A636" s="51"/>
      <c r="B636" s="51"/>
      <c r="C636" s="49"/>
      <c r="D636" s="50"/>
      <c r="E636" s="51"/>
    </row>
    <row r="637" customFormat="false" ht="15.75" hidden="false" customHeight="true" outlineLevel="0" collapsed="false">
      <c r="A637" s="51"/>
      <c r="B637" s="51"/>
      <c r="C637" s="49"/>
      <c r="D637" s="50"/>
      <c r="E637" s="51"/>
    </row>
    <row r="638" customFormat="false" ht="15.75" hidden="false" customHeight="true" outlineLevel="0" collapsed="false">
      <c r="A638" s="51"/>
      <c r="B638" s="51"/>
      <c r="C638" s="49"/>
      <c r="D638" s="50"/>
      <c r="E638" s="51"/>
    </row>
    <row r="639" customFormat="false" ht="15.75" hidden="false" customHeight="true" outlineLevel="0" collapsed="false">
      <c r="A639" s="51"/>
      <c r="B639" s="51"/>
      <c r="C639" s="49"/>
      <c r="D639" s="50"/>
      <c r="E639" s="51"/>
    </row>
    <row r="640" customFormat="false" ht="15.75" hidden="false" customHeight="true" outlineLevel="0" collapsed="false">
      <c r="A640" s="51"/>
      <c r="B640" s="51"/>
      <c r="C640" s="49"/>
      <c r="D640" s="50"/>
      <c r="E640" s="51"/>
    </row>
    <row r="641" customFormat="false" ht="15.75" hidden="false" customHeight="true" outlineLevel="0" collapsed="false">
      <c r="A641" s="51"/>
      <c r="B641" s="51"/>
      <c r="C641" s="49"/>
      <c r="D641" s="50"/>
      <c r="E641" s="51"/>
    </row>
    <row r="642" customFormat="false" ht="15.75" hidden="false" customHeight="true" outlineLevel="0" collapsed="false">
      <c r="A642" s="51"/>
      <c r="B642" s="51"/>
      <c r="C642" s="49"/>
      <c r="D642" s="50"/>
      <c r="E642" s="51"/>
    </row>
    <row r="643" customFormat="false" ht="15.75" hidden="false" customHeight="true" outlineLevel="0" collapsed="false">
      <c r="A643" s="51"/>
      <c r="B643" s="51"/>
      <c r="C643" s="49"/>
      <c r="D643" s="50"/>
      <c r="E643" s="51"/>
    </row>
    <row r="644" customFormat="false" ht="15.75" hidden="false" customHeight="true" outlineLevel="0" collapsed="false">
      <c r="A644" s="51"/>
      <c r="B644" s="51"/>
      <c r="C644" s="49"/>
      <c r="D644" s="50"/>
      <c r="E644" s="51"/>
    </row>
    <row r="645" customFormat="false" ht="15.75" hidden="false" customHeight="true" outlineLevel="0" collapsed="false">
      <c r="A645" s="51"/>
      <c r="B645" s="51"/>
      <c r="C645" s="49"/>
      <c r="D645" s="50"/>
      <c r="E645" s="51"/>
    </row>
    <row r="646" customFormat="false" ht="15.75" hidden="false" customHeight="true" outlineLevel="0" collapsed="false">
      <c r="A646" s="51"/>
      <c r="B646" s="51"/>
      <c r="C646" s="49"/>
      <c r="D646" s="50"/>
      <c r="E646" s="51"/>
    </row>
    <row r="647" customFormat="false" ht="15.75" hidden="false" customHeight="true" outlineLevel="0" collapsed="false">
      <c r="A647" s="51"/>
      <c r="B647" s="51"/>
      <c r="C647" s="49"/>
      <c r="D647" s="50"/>
      <c r="E647" s="51"/>
    </row>
    <row r="648" customFormat="false" ht="15.75" hidden="false" customHeight="true" outlineLevel="0" collapsed="false">
      <c r="A648" s="51"/>
      <c r="B648" s="51"/>
      <c r="C648" s="49"/>
      <c r="D648" s="50"/>
      <c r="E648" s="51"/>
    </row>
    <row r="649" customFormat="false" ht="15.75" hidden="false" customHeight="true" outlineLevel="0" collapsed="false">
      <c r="A649" s="51"/>
      <c r="B649" s="51"/>
      <c r="C649" s="49"/>
      <c r="D649" s="50"/>
      <c r="E649" s="51"/>
    </row>
    <row r="650" customFormat="false" ht="15.75" hidden="false" customHeight="true" outlineLevel="0" collapsed="false">
      <c r="A650" s="51"/>
      <c r="B650" s="51"/>
      <c r="C650" s="49"/>
      <c r="D650" s="50"/>
      <c r="E650" s="51"/>
    </row>
    <row r="651" customFormat="false" ht="15.75" hidden="false" customHeight="true" outlineLevel="0" collapsed="false">
      <c r="A651" s="51"/>
      <c r="B651" s="51"/>
      <c r="C651" s="49"/>
      <c r="D651" s="50"/>
      <c r="E651" s="51"/>
    </row>
    <row r="652" customFormat="false" ht="15.75" hidden="false" customHeight="true" outlineLevel="0" collapsed="false">
      <c r="A652" s="51"/>
      <c r="B652" s="51"/>
      <c r="C652" s="49"/>
      <c r="D652" s="50"/>
      <c r="E652" s="51"/>
    </row>
    <row r="653" customFormat="false" ht="15.75" hidden="false" customHeight="true" outlineLevel="0" collapsed="false">
      <c r="A653" s="51"/>
      <c r="B653" s="51"/>
      <c r="C653" s="49"/>
      <c r="D653" s="50"/>
      <c r="E653" s="51"/>
    </row>
    <row r="654" customFormat="false" ht="15.75" hidden="false" customHeight="true" outlineLevel="0" collapsed="false">
      <c r="A654" s="51"/>
      <c r="B654" s="51"/>
      <c r="C654" s="49"/>
      <c r="D654" s="50"/>
      <c r="E654" s="51"/>
    </row>
    <row r="655" customFormat="false" ht="15.75" hidden="false" customHeight="true" outlineLevel="0" collapsed="false">
      <c r="A655" s="51"/>
      <c r="B655" s="51"/>
      <c r="C655" s="49"/>
      <c r="D655" s="50"/>
      <c r="E655" s="51"/>
    </row>
    <row r="656" customFormat="false" ht="15.75" hidden="false" customHeight="true" outlineLevel="0" collapsed="false">
      <c r="A656" s="51"/>
      <c r="B656" s="51"/>
      <c r="C656" s="49"/>
      <c r="D656" s="50"/>
      <c r="E656" s="51"/>
    </row>
    <row r="657" customFormat="false" ht="15.75" hidden="false" customHeight="true" outlineLevel="0" collapsed="false">
      <c r="A657" s="51"/>
      <c r="B657" s="51"/>
      <c r="C657" s="49"/>
      <c r="D657" s="50"/>
      <c r="E657" s="51"/>
    </row>
    <row r="658" customFormat="false" ht="15.75" hidden="false" customHeight="true" outlineLevel="0" collapsed="false">
      <c r="A658" s="51"/>
      <c r="B658" s="51"/>
      <c r="C658" s="49"/>
      <c r="D658" s="50"/>
      <c r="E658" s="51"/>
    </row>
    <row r="659" customFormat="false" ht="15.75" hidden="false" customHeight="true" outlineLevel="0" collapsed="false">
      <c r="A659" s="51"/>
      <c r="B659" s="51"/>
      <c r="C659" s="49"/>
      <c r="D659" s="50"/>
      <c r="E659" s="51"/>
    </row>
    <row r="660" customFormat="false" ht="15.75" hidden="false" customHeight="true" outlineLevel="0" collapsed="false">
      <c r="A660" s="51"/>
      <c r="B660" s="51"/>
      <c r="C660" s="49"/>
      <c r="D660" s="50"/>
      <c r="E660" s="51"/>
    </row>
    <row r="661" customFormat="false" ht="15.75" hidden="false" customHeight="true" outlineLevel="0" collapsed="false">
      <c r="A661" s="51"/>
      <c r="B661" s="51"/>
      <c r="C661" s="49"/>
      <c r="D661" s="50"/>
      <c r="E661" s="51"/>
    </row>
    <row r="662" customFormat="false" ht="15.75" hidden="false" customHeight="true" outlineLevel="0" collapsed="false">
      <c r="A662" s="51"/>
      <c r="B662" s="51"/>
      <c r="C662" s="49"/>
      <c r="D662" s="50"/>
      <c r="E662" s="51"/>
    </row>
    <row r="663" customFormat="false" ht="15.75" hidden="false" customHeight="true" outlineLevel="0" collapsed="false">
      <c r="A663" s="51"/>
      <c r="B663" s="51"/>
      <c r="C663" s="49"/>
      <c r="D663" s="50"/>
      <c r="E663" s="51"/>
    </row>
    <row r="664" customFormat="false" ht="15.75" hidden="false" customHeight="true" outlineLevel="0" collapsed="false">
      <c r="A664" s="51"/>
      <c r="B664" s="51"/>
      <c r="C664" s="49"/>
      <c r="D664" s="50"/>
      <c r="E664" s="51"/>
    </row>
    <row r="665" customFormat="false" ht="15.75" hidden="false" customHeight="true" outlineLevel="0" collapsed="false">
      <c r="A665" s="51"/>
      <c r="B665" s="51"/>
      <c r="C665" s="49"/>
      <c r="D665" s="50"/>
      <c r="E665" s="51"/>
    </row>
    <row r="666" customFormat="false" ht="15.75" hidden="false" customHeight="true" outlineLevel="0" collapsed="false">
      <c r="A666" s="51"/>
      <c r="B666" s="51"/>
      <c r="C666" s="49"/>
      <c r="D666" s="50"/>
      <c r="E666" s="51"/>
    </row>
    <row r="667" customFormat="false" ht="15.75" hidden="false" customHeight="true" outlineLevel="0" collapsed="false">
      <c r="A667" s="51"/>
      <c r="B667" s="51"/>
      <c r="C667" s="49"/>
      <c r="D667" s="50"/>
      <c r="E667" s="51"/>
    </row>
    <row r="668" customFormat="false" ht="15.75" hidden="false" customHeight="true" outlineLevel="0" collapsed="false">
      <c r="A668" s="51"/>
      <c r="B668" s="51"/>
      <c r="C668" s="49"/>
      <c r="D668" s="50"/>
      <c r="E668" s="51"/>
    </row>
    <row r="669" customFormat="false" ht="15.75" hidden="false" customHeight="true" outlineLevel="0" collapsed="false">
      <c r="A669" s="51"/>
      <c r="B669" s="51"/>
      <c r="C669" s="49"/>
      <c r="D669" s="50"/>
      <c r="E669" s="51"/>
    </row>
    <row r="670" customFormat="false" ht="15.75" hidden="false" customHeight="true" outlineLevel="0" collapsed="false">
      <c r="A670" s="51"/>
      <c r="B670" s="51"/>
      <c r="C670" s="49"/>
      <c r="D670" s="50"/>
      <c r="E670" s="51"/>
    </row>
    <row r="671" customFormat="false" ht="15.75" hidden="false" customHeight="true" outlineLevel="0" collapsed="false">
      <c r="A671" s="51"/>
      <c r="B671" s="51"/>
      <c r="C671" s="49"/>
      <c r="D671" s="50"/>
      <c r="E671" s="51"/>
    </row>
    <row r="672" customFormat="false" ht="15.75" hidden="false" customHeight="true" outlineLevel="0" collapsed="false">
      <c r="A672" s="51"/>
      <c r="B672" s="51"/>
      <c r="C672" s="49"/>
      <c r="D672" s="50"/>
      <c r="E672" s="51"/>
    </row>
    <row r="673" customFormat="false" ht="15.75" hidden="false" customHeight="true" outlineLevel="0" collapsed="false">
      <c r="A673" s="51"/>
      <c r="B673" s="51"/>
      <c r="C673" s="49"/>
      <c r="D673" s="50"/>
      <c r="E673" s="51"/>
    </row>
    <row r="674" customFormat="false" ht="15.75" hidden="false" customHeight="true" outlineLevel="0" collapsed="false">
      <c r="A674" s="51"/>
      <c r="B674" s="51"/>
      <c r="C674" s="49"/>
      <c r="D674" s="50"/>
      <c r="E674" s="51"/>
    </row>
    <row r="675" customFormat="false" ht="15.75" hidden="false" customHeight="true" outlineLevel="0" collapsed="false">
      <c r="A675" s="51"/>
      <c r="B675" s="51"/>
      <c r="C675" s="49"/>
      <c r="D675" s="50"/>
      <c r="E675" s="51"/>
    </row>
    <row r="676" customFormat="false" ht="15.75" hidden="false" customHeight="true" outlineLevel="0" collapsed="false">
      <c r="A676" s="51"/>
      <c r="B676" s="51"/>
      <c r="C676" s="49"/>
      <c r="D676" s="50"/>
      <c r="E676" s="51"/>
    </row>
    <row r="677" customFormat="false" ht="15.75" hidden="false" customHeight="true" outlineLevel="0" collapsed="false">
      <c r="A677" s="51"/>
      <c r="B677" s="51"/>
      <c r="C677" s="49"/>
      <c r="D677" s="50"/>
      <c r="E677" s="51"/>
    </row>
    <row r="678" customFormat="false" ht="15.75" hidden="false" customHeight="true" outlineLevel="0" collapsed="false">
      <c r="A678" s="51"/>
      <c r="B678" s="51"/>
      <c r="C678" s="49"/>
      <c r="D678" s="50"/>
      <c r="E678" s="51"/>
    </row>
    <row r="679" customFormat="false" ht="15.75" hidden="false" customHeight="true" outlineLevel="0" collapsed="false">
      <c r="A679" s="51"/>
      <c r="B679" s="51"/>
      <c r="C679" s="49"/>
      <c r="D679" s="50"/>
      <c r="E679" s="51"/>
    </row>
    <row r="680" customFormat="false" ht="15.75" hidden="false" customHeight="true" outlineLevel="0" collapsed="false">
      <c r="A680" s="51"/>
      <c r="B680" s="51"/>
      <c r="C680" s="49"/>
      <c r="D680" s="50"/>
      <c r="E680" s="51"/>
    </row>
    <row r="681" customFormat="false" ht="15.75" hidden="false" customHeight="true" outlineLevel="0" collapsed="false">
      <c r="A681" s="51"/>
      <c r="B681" s="51"/>
      <c r="C681" s="49"/>
      <c r="D681" s="50"/>
      <c r="E681" s="51"/>
    </row>
    <row r="682" customFormat="false" ht="15.75" hidden="false" customHeight="true" outlineLevel="0" collapsed="false">
      <c r="A682" s="51"/>
      <c r="B682" s="51"/>
      <c r="C682" s="49"/>
      <c r="D682" s="50"/>
      <c r="E682" s="51"/>
    </row>
    <row r="683" customFormat="false" ht="15.75" hidden="false" customHeight="true" outlineLevel="0" collapsed="false">
      <c r="A683" s="51"/>
      <c r="B683" s="51"/>
      <c r="C683" s="49"/>
      <c r="D683" s="50"/>
      <c r="E683" s="51"/>
    </row>
    <row r="684" customFormat="false" ht="15.75" hidden="false" customHeight="true" outlineLevel="0" collapsed="false">
      <c r="A684" s="51"/>
      <c r="B684" s="51"/>
      <c r="C684" s="49"/>
      <c r="D684" s="50"/>
      <c r="E684" s="51"/>
    </row>
    <row r="685" customFormat="false" ht="15.75" hidden="false" customHeight="true" outlineLevel="0" collapsed="false">
      <c r="A685" s="51"/>
      <c r="B685" s="51"/>
      <c r="C685" s="49"/>
      <c r="D685" s="50"/>
      <c r="E685" s="51"/>
    </row>
    <row r="686" customFormat="false" ht="15.75" hidden="false" customHeight="true" outlineLevel="0" collapsed="false">
      <c r="A686" s="51"/>
      <c r="B686" s="51"/>
      <c r="C686" s="49"/>
      <c r="D686" s="50"/>
      <c r="E686" s="51"/>
    </row>
    <row r="687" customFormat="false" ht="15.75" hidden="false" customHeight="true" outlineLevel="0" collapsed="false">
      <c r="A687" s="51"/>
      <c r="B687" s="51"/>
      <c r="C687" s="49"/>
      <c r="D687" s="50"/>
      <c r="E687" s="51"/>
    </row>
    <row r="688" customFormat="false" ht="15.75" hidden="false" customHeight="true" outlineLevel="0" collapsed="false">
      <c r="A688" s="51"/>
      <c r="B688" s="51"/>
      <c r="C688" s="49"/>
      <c r="D688" s="50"/>
      <c r="E688" s="51"/>
    </row>
    <row r="689" customFormat="false" ht="15.75" hidden="false" customHeight="true" outlineLevel="0" collapsed="false">
      <c r="A689" s="51"/>
      <c r="B689" s="51"/>
      <c r="C689" s="49"/>
      <c r="D689" s="50"/>
      <c r="E689" s="51"/>
    </row>
    <row r="690" customFormat="false" ht="15.75" hidden="false" customHeight="true" outlineLevel="0" collapsed="false">
      <c r="A690" s="51"/>
      <c r="B690" s="51"/>
      <c r="C690" s="49"/>
      <c r="D690" s="50"/>
      <c r="E690" s="51"/>
    </row>
    <row r="691" customFormat="false" ht="15.75" hidden="false" customHeight="true" outlineLevel="0" collapsed="false">
      <c r="A691" s="51"/>
      <c r="B691" s="51"/>
      <c r="C691" s="49"/>
      <c r="D691" s="50"/>
      <c r="E691" s="51"/>
    </row>
    <row r="692" customFormat="false" ht="15.75" hidden="false" customHeight="true" outlineLevel="0" collapsed="false">
      <c r="A692" s="51"/>
      <c r="B692" s="51"/>
      <c r="C692" s="49"/>
      <c r="D692" s="50"/>
      <c r="E692" s="51"/>
    </row>
    <row r="693" customFormat="false" ht="15.75" hidden="false" customHeight="true" outlineLevel="0" collapsed="false">
      <c r="A693" s="51"/>
      <c r="B693" s="51"/>
      <c r="C693" s="49"/>
      <c r="D693" s="50"/>
      <c r="E693" s="51"/>
    </row>
    <row r="694" customFormat="false" ht="15.75" hidden="false" customHeight="true" outlineLevel="0" collapsed="false">
      <c r="A694" s="51"/>
      <c r="B694" s="51"/>
      <c r="C694" s="49"/>
      <c r="D694" s="50"/>
      <c r="E694" s="51"/>
    </row>
    <row r="695" customFormat="false" ht="15.75" hidden="false" customHeight="true" outlineLevel="0" collapsed="false">
      <c r="A695" s="51"/>
      <c r="B695" s="51"/>
      <c r="C695" s="49"/>
      <c r="D695" s="50"/>
      <c r="E695" s="51"/>
    </row>
    <row r="696" customFormat="false" ht="15.75" hidden="false" customHeight="true" outlineLevel="0" collapsed="false">
      <c r="A696" s="51"/>
      <c r="B696" s="51"/>
      <c r="C696" s="49"/>
      <c r="D696" s="50"/>
      <c r="E696" s="51"/>
    </row>
    <row r="697" customFormat="false" ht="15.75" hidden="false" customHeight="true" outlineLevel="0" collapsed="false">
      <c r="A697" s="51"/>
      <c r="B697" s="51"/>
      <c r="C697" s="49"/>
      <c r="D697" s="50"/>
      <c r="E697" s="51"/>
    </row>
    <row r="698" customFormat="false" ht="15.75" hidden="false" customHeight="true" outlineLevel="0" collapsed="false">
      <c r="A698" s="51"/>
      <c r="B698" s="51"/>
      <c r="C698" s="49"/>
      <c r="D698" s="50"/>
      <c r="E698" s="51"/>
    </row>
    <row r="699" customFormat="false" ht="15.75" hidden="false" customHeight="true" outlineLevel="0" collapsed="false">
      <c r="A699" s="51"/>
      <c r="B699" s="51"/>
      <c r="C699" s="49"/>
      <c r="D699" s="50"/>
      <c r="E699" s="51"/>
    </row>
    <row r="700" customFormat="false" ht="15.75" hidden="false" customHeight="true" outlineLevel="0" collapsed="false">
      <c r="A700" s="51"/>
      <c r="B700" s="51"/>
      <c r="C700" s="49"/>
      <c r="D700" s="50"/>
      <c r="E700" s="51"/>
    </row>
    <row r="701" customFormat="false" ht="15.75" hidden="false" customHeight="true" outlineLevel="0" collapsed="false">
      <c r="A701" s="51"/>
      <c r="B701" s="51"/>
      <c r="C701" s="49"/>
      <c r="D701" s="50"/>
      <c r="E701" s="51"/>
    </row>
    <row r="702" customFormat="false" ht="15.75" hidden="false" customHeight="true" outlineLevel="0" collapsed="false">
      <c r="A702" s="51"/>
      <c r="B702" s="51"/>
      <c r="C702" s="49"/>
      <c r="D702" s="50"/>
      <c r="E702" s="51"/>
    </row>
    <row r="703" customFormat="false" ht="15.75" hidden="false" customHeight="true" outlineLevel="0" collapsed="false">
      <c r="A703" s="51"/>
      <c r="B703" s="51"/>
      <c r="C703" s="49"/>
      <c r="D703" s="50"/>
      <c r="E703" s="51"/>
    </row>
    <row r="704" customFormat="false" ht="15.75" hidden="false" customHeight="true" outlineLevel="0" collapsed="false">
      <c r="A704" s="51"/>
      <c r="B704" s="51"/>
      <c r="C704" s="49"/>
      <c r="D704" s="50"/>
      <c r="E704" s="51"/>
    </row>
    <row r="705" customFormat="false" ht="15.75" hidden="false" customHeight="true" outlineLevel="0" collapsed="false">
      <c r="A705" s="51"/>
      <c r="B705" s="51"/>
      <c r="C705" s="49"/>
      <c r="D705" s="50"/>
      <c r="E705" s="51"/>
    </row>
    <row r="706" customFormat="false" ht="15.75" hidden="false" customHeight="true" outlineLevel="0" collapsed="false">
      <c r="A706" s="51"/>
      <c r="B706" s="51"/>
      <c r="C706" s="49"/>
      <c r="D706" s="50"/>
      <c r="E706" s="51"/>
    </row>
    <row r="707" customFormat="false" ht="15.75" hidden="false" customHeight="true" outlineLevel="0" collapsed="false">
      <c r="A707" s="51"/>
      <c r="B707" s="51"/>
      <c r="C707" s="49"/>
      <c r="D707" s="50"/>
      <c r="E707" s="51"/>
    </row>
    <row r="708" customFormat="false" ht="15.75" hidden="false" customHeight="true" outlineLevel="0" collapsed="false">
      <c r="A708" s="51"/>
      <c r="B708" s="51"/>
      <c r="C708" s="49"/>
      <c r="D708" s="50"/>
      <c r="E708" s="51"/>
    </row>
    <row r="709" customFormat="false" ht="15.75" hidden="false" customHeight="true" outlineLevel="0" collapsed="false">
      <c r="A709" s="51"/>
      <c r="B709" s="51"/>
      <c r="C709" s="49"/>
      <c r="D709" s="50"/>
      <c r="E709" s="51"/>
    </row>
    <row r="710" customFormat="false" ht="15.75" hidden="false" customHeight="true" outlineLevel="0" collapsed="false">
      <c r="A710" s="51"/>
      <c r="B710" s="51"/>
      <c r="C710" s="49"/>
      <c r="D710" s="50"/>
      <c r="E710" s="51"/>
    </row>
    <row r="711" customFormat="false" ht="15.75" hidden="false" customHeight="true" outlineLevel="0" collapsed="false">
      <c r="A711" s="51"/>
      <c r="B711" s="51"/>
      <c r="C711" s="49"/>
      <c r="D711" s="50"/>
      <c r="E711" s="51"/>
    </row>
    <row r="712" customFormat="false" ht="15.75" hidden="false" customHeight="true" outlineLevel="0" collapsed="false">
      <c r="A712" s="51"/>
      <c r="B712" s="51"/>
      <c r="C712" s="49"/>
      <c r="D712" s="50"/>
      <c r="E712" s="51"/>
    </row>
    <row r="713" customFormat="false" ht="15.75" hidden="false" customHeight="true" outlineLevel="0" collapsed="false">
      <c r="A713" s="51"/>
      <c r="B713" s="51"/>
      <c r="C713" s="49"/>
      <c r="D713" s="50"/>
      <c r="E713" s="51"/>
    </row>
    <row r="714" customFormat="false" ht="15.75" hidden="false" customHeight="true" outlineLevel="0" collapsed="false">
      <c r="A714" s="51"/>
      <c r="B714" s="51"/>
      <c r="C714" s="49"/>
      <c r="D714" s="50"/>
      <c r="E714" s="51"/>
    </row>
    <row r="715" customFormat="false" ht="15.75" hidden="false" customHeight="true" outlineLevel="0" collapsed="false">
      <c r="A715" s="51"/>
      <c r="B715" s="51"/>
      <c r="C715" s="49"/>
      <c r="D715" s="50"/>
      <c r="E715" s="51"/>
    </row>
    <row r="716" customFormat="false" ht="15.75" hidden="false" customHeight="true" outlineLevel="0" collapsed="false">
      <c r="A716" s="51"/>
      <c r="B716" s="51"/>
      <c r="C716" s="49"/>
      <c r="D716" s="50"/>
      <c r="E716" s="51"/>
    </row>
    <row r="717" customFormat="false" ht="15.75" hidden="false" customHeight="true" outlineLevel="0" collapsed="false">
      <c r="A717" s="51"/>
      <c r="B717" s="51"/>
      <c r="C717" s="49"/>
      <c r="D717" s="50"/>
      <c r="E717" s="51"/>
    </row>
    <row r="718" customFormat="false" ht="15.75" hidden="false" customHeight="true" outlineLevel="0" collapsed="false">
      <c r="A718" s="51"/>
      <c r="B718" s="51"/>
      <c r="C718" s="49"/>
      <c r="D718" s="50"/>
      <c r="E718" s="51"/>
    </row>
    <row r="719" customFormat="false" ht="15.75" hidden="false" customHeight="true" outlineLevel="0" collapsed="false">
      <c r="A719" s="51"/>
      <c r="B719" s="51"/>
      <c r="C719" s="49"/>
      <c r="D719" s="50"/>
      <c r="E719" s="51"/>
    </row>
    <row r="720" customFormat="false" ht="15.75" hidden="false" customHeight="true" outlineLevel="0" collapsed="false">
      <c r="A720" s="51"/>
      <c r="B720" s="51"/>
      <c r="C720" s="49"/>
      <c r="D720" s="50"/>
      <c r="E720" s="51"/>
    </row>
    <row r="721" customFormat="false" ht="15.75" hidden="false" customHeight="true" outlineLevel="0" collapsed="false">
      <c r="A721" s="51"/>
      <c r="B721" s="51"/>
      <c r="C721" s="49"/>
      <c r="D721" s="50"/>
      <c r="E721" s="51"/>
    </row>
    <row r="722" customFormat="false" ht="15.75" hidden="false" customHeight="true" outlineLevel="0" collapsed="false">
      <c r="A722" s="51"/>
      <c r="B722" s="51"/>
      <c r="C722" s="49"/>
      <c r="D722" s="50"/>
      <c r="E722" s="51"/>
    </row>
    <row r="723" customFormat="false" ht="15.75" hidden="false" customHeight="true" outlineLevel="0" collapsed="false">
      <c r="A723" s="51"/>
      <c r="B723" s="51"/>
      <c r="C723" s="49"/>
      <c r="D723" s="50"/>
      <c r="E723" s="51"/>
    </row>
    <row r="724" customFormat="false" ht="15.75" hidden="false" customHeight="true" outlineLevel="0" collapsed="false">
      <c r="A724" s="51"/>
      <c r="B724" s="51"/>
      <c r="C724" s="49"/>
      <c r="D724" s="50"/>
      <c r="E724" s="51"/>
    </row>
    <row r="725" customFormat="false" ht="15.75" hidden="false" customHeight="true" outlineLevel="0" collapsed="false">
      <c r="A725" s="51"/>
      <c r="B725" s="51"/>
      <c r="C725" s="49"/>
      <c r="D725" s="50"/>
      <c r="E725" s="51"/>
    </row>
    <row r="726" customFormat="false" ht="15.75" hidden="false" customHeight="true" outlineLevel="0" collapsed="false">
      <c r="A726" s="51"/>
      <c r="B726" s="51"/>
      <c r="C726" s="49"/>
      <c r="D726" s="50"/>
      <c r="E726" s="51"/>
    </row>
    <row r="727" customFormat="false" ht="15.75" hidden="false" customHeight="true" outlineLevel="0" collapsed="false">
      <c r="A727" s="51"/>
      <c r="B727" s="51"/>
      <c r="C727" s="49"/>
      <c r="D727" s="50"/>
      <c r="E727" s="51"/>
    </row>
    <row r="728" customFormat="false" ht="15.75" hidden="false" customHeight="true" outlineLevel="0" collapsed="false">
      <c r="A728" s="51"/>
      <c r="B728" s="51"/>
      <c r="C728" s="49"/>
      <c r="D728" s="50"/>
      <c r="E728" s="51"/>
    </row>
    <row r="729" customFormat="false" ht="15.75" hidden="false" customHeight="true" outlineLevel="0" collapsed="false">
      <c r="A729" s="51"/>
      <c r="B729" s="51"/>
      <c r="C729" s="49"/>
      <c r="D729" s="50"/>
      <c r="E729" s="51"/>
    </row>
    <row r="730" customFormat="false" ht="15.75" hidden="false" customHeight="true" outlineLevel="0" collapsed="false">
      <c r="A730" s="51"/>
      <c r="B730" s="51"/>
      <c r="C730" s="49"/>
      <c r="D730" s="50"/>
      <c r="E730" s="51"/>
    </row>
    <row r="731" customFormat="false" ht="15.75" hidden="false" customHeight="true" outlineLevel="0" collapsed="false">
      <c r="A731" s="51"/>
      <c r="B731" s="51"/>
      <c r="C731" s="49"/>
      <c r="D731" s="50"/>
      <c r="E731" s="51"/>
    </row>
    <row r="732" customFormat="false" ht="15.75" hidden="false" customHeight="true" outlineLevel="0" collapsed="false">
      <c r="A732" s="51"/>
      <c r="B732" s="51"/>
      <c r="C732" s="49"/>
      <c r="D732" s="50"/>
      <c r="E732" s="51"/>
    </row>
    <row r="733" customFormat="false" ht="15.75" hidden="false" customHeight="true" outlineLevel="0" collapsed="false">
      <c r="A733" s="51"/>
      <c r="B733" s="51"/>
      <c r="C733" s="49"/>
      <c r="D733" s="50"/>
      <c r="E733" s="51"/>
    </row>
    <row r="734" customFormat="false" ht="15.75" hidden="false" customHeight="true" outlineLevel="0" collapsed="false">
      <c r="A734" s="51"/>
      <c r="B734" s="51"/>
      <c r="C734" s="49"/>
      <c r="D734" s="50"/>
      <c r="E734" s="51"/>
    </row>
    <row r="735" customFormat="false" ht="15.75" hidden="false" customHeight="true" outlineLevel="0" collapsed="false">
      <c r="A735" s="51"/>
      <c r="B735" s="51"/>
      <c r="C735" s="49"/>
      <c r="D735" s="50"/>
      <c r="E735" s="51"/>
    </row>
    <row r="736" customFormat="false" ht="15.75" hidden="false" customHeight="true" outlineLevel="0" collapsed="false">
      <c r="A736" s="51"/>
      <c r="B736" s="51"/>
      <c r="C736" s="49"/>
      <c r="D736" s="50"/>
      <c r="E736" s="51"/>
    </row>
    <row r="737" customFormat="false" ht="15.75" hidden="false" customHeight="true" outlineLevel="0" collapsed="false">
      <c r="A737" s="51"/>
      <c r="B737" s="51"/>
      <c r="C737" s="49"/>
      <c r="D737" s="50"/>
      <c r="E737" s="51"/>
    </row>
    <row r="738" customFormat="false" ht="15.75" hidden="false" customHeight="true" outlineLevel="0" collapsed="false">
      <c r="A738" s="51"/>
      <c r="B738" s="51"/>
      <c r="C738" s="49"/>
      <c r="D738" s="50"/>
      <c r="E738" s="51"/>
    </row>
    <row r="739" customFormat="false" ht="15.75" hidden="false" customHeight="true" outlineLevel="0" collapsed="false">
      <c r="A739" s="51"/>
      <c r="B739" s="51"/>
      <c r="C739" s="49"/>
      <c r="D739" s="50"/>
      <c r="E739" s="51"/>
    </row>
    <row r="740" customFormat="false" ht="15.75" hidden="false" customHeight="true" outlineLevel="0" collapsed="false">
      <c r="A740" s="51"/>
      <c r="B740" s="51"/>
      <c r="C740" s="49"/>
      <c r="D740" s="50"/>
      <c r="E740" s="51"/>
    </row>
    <row r="741" customFormat="false" ht="15.75" hidden="false" customHeight="true" outlineLevel="0" collapsed="false">
      <c r="A741" s="51"/>
      <c r="B741" s="51"/>
      <c r="C741" s="49"/>
      <c r="D741" s="50"/>
      <c r="E741" s="51"/>
    </row>
    <row r="742" customFormat="false" ht="15.75" hidden="false" customHeight="true" outlineLevel="0" collapsed="false">
      <c r="A742" s="51"/>
      <c r="B742" s="51"/>
      <c r="C742" s="49"/>
      <c r="D742" s="50"/>
      <c r="E742" s="51"/>
    </row>
    <row r="743" customFormat="false" ht="15.75" hidden="false" customHeight="true" outlineLevel="0" collapsed="false">
      <c r="A743" s="51"/>
      <c r="B743" s="51"/>
      <c r="C743" s="49"/>
      <c r="D743" s="50"/>
      <c r="E743" s="51"/>
    </row>
    <row r="744" customFormat="false" ht="15.75" hidden="false" customHeight="true" outlineLevel="0" collapsed="false">
      <c r="A744" s="51"/>
      <c r="B744" s="51"/>
      <c r="C744" s="49"/>
      <c r="D744" s="50"/>
      <c r="E744" s="51"/>
    </row>
    <row r="745" customFormat="false" ht="15.75" hidden="false" customHeight="true" outlineLevel="0" collapsed="false">
      <c r="A745" s="51"/>
      <c r="B745" s="51"/>
      <c r="C745" s="49"/>
      <c r="D745" s="50"/>
      <c r="E745" s="51"/>
    </row>
    <row r="746" customFormat="false" ht="15.75" hidden="false" customHeight="true" outlineLevel="0" collapsed="false">
      <c r="A746" s="51"/>
      <c r="B746" s="51"/>
      <c r="C746" s="49"/>
      <c r="D746" s="50"/>
      <c r="E746" s="51"/>
    </row>
    <row r="747" customFormat="false" ht="15.75" hidden="false" customHeight="true" outlineLevel="0" collapsed="false">
      <c r="A747" s="51"/>
      <c r="B747" s="51"/>
      <c r="C747" s="49"/>
      <c r="D747" s="50"/>
      <c r="E747" s="51"/>
    </row>
    <row r="748" customFormat="false" ht="15.75" hidden="false" customHeight="true" outlineLevel="0" collapsed="false">
      <c r="A748" s="51"/>
      <c r="B748" s="51"/>
      <c r="C748" s="49"/>
      <c r="D748" s="50"/>
      <c r="E748" s="51"/>
    </row>
    <row r="749" customFormat="false" ht="15.75" hidden="false" customHeight="true" outlineLevel="0" collapsed="false">
      <c r="A749" s="51"/>
      <c r="B749" s="51"/>
      <c r="C749" s="49"/>
      <c r="D749" s="50"/>
      <c r="E749" s="51"/>
    </row>
    <row r="750" customFormat="false" ht="15.75" hidden="false" customHeight="true" outlineLevel="0" collapsed="false">
      <c r="A750" s="51"/>
      <c r="B750" s="51"/>
      <c r="C750" s="49"/>
      <c r="D750" s="50"/>
      <c r="E750" s="51"/>
    </row>
    <row r="751" customFormat="false" ht="15.75" hidden="false" customHeight="true" outlineLevel="0" collapsed="false">
      <c r="A751" s="51"/>
      <c r="B751" s="51"/>
      <c r="C751" s="49"/>
      <c r="D751" s="50"/>
      <c r="E751" s="51"/>
    </row>
    <row r="752" customFormat="false" ht="15.75" hidden="false" customHeight="true" outlineLevel="0" collapsed="false">
      <c r="A752" s="51"/>
      <c r="B752" s="51"/>
      <c r="C752" s="49"/>
      <c r="D752" s="50"/>
      <c r="E752" s="51"/>
    </row>
    <row r="753" customFormat="false" ht="15.75" hidden="false" customHeight="true" outlineLevel="0" collapsed="false">
      <c r="A753" s="51"/>
      <c r="B753" s="51"/>
      <c r="C753" s="49"/>
      <c r="D753" s="50"/>
      <c r="E753" s="51"/>
    </row>
    <row r="754" customFormat="false" ht="15.75" hidden="false" customHeight="true" outlineLevel="0" collapsed="false">
      <c r="A754" s="51"/>
      <c r="B754" s="51"/>
      <c r="C754" s="49"/>
      <c r="D754" s="50"/>
      <c r="E754" s="51"/>
    </row>
    <row r="755" customFormat="false" ht="15.75" hidden="false" customHeight="true" outlineLevel="0" collapsed="false">
      <c r="A755" s="51"/>
      <c r="B755" s="51"/>
      <c r="C755" s="49"/>
      <c r="D755" s="50"/>
      <c r="E755" s="51"/>
    </row>
    <row r="756" customFormat="false" ht="15.75" hidden="false" customHeight="true" outlineLevel="0" collapsed="false">
      <c r="A756" s="51"/>
      <c r="B756" s="51"/>
      <c r="C756" s="49"/>
      <c r="D756" s="50"/>
      <c r="E756" s="51"/>
    </row>
    <row r="757" customFormat="false" ht="15.75" hidden="false" customHeight="true" outlineLevel="0" collapsed="false">
      <c r="A757" s="51"/>
      <c r="B757" s="51"/>
      <c r="C757" s="49"/>
      <c r="D757" s="50"/>
      <c r="E757" s="51"/>
    </row>
    <row r="758" customFormat="false" ht="15.75" hidden="false" customHeight="true" outlineLevel="0" collapsed="false">
      <c r="A758" s="51"/>
      <c r="B758" s="51"/>
      <c r="C758" s="49"/>
      <c r="D758" s="50"/>
      <c r="E758" s="51"/>
    </row>
    <row r="759" customFormat="false" ht="15.75" hidden="false" customHeight="true" outlineLevel="0" collapsed="false">
      <c r="A759" s="51"/>
      <c r="B759" s="51"/>
      <c r="C759" s="49"/>
      <c r="D759" s="50"/>
      <c r="E759" s="51"/>
    </row>
    <row r="760" customFormat="false" ht="15.75" hidden="false" customHeight="true" outlineLevel="0" collapsed="false">
      <c r="A760" s="51"/>
      <c r="B760" s="51"/>
      <c r="C760" s="49"/>
      <c r="D760" s="50"/>
      <c r="E760" s="51"/>
    </row>
    <row r="761" customFormat="false" ht="15.75" hidden="false" customHeight="true" outlineLevel="0" collapsed="false">
      <c r="A761" s="51"/>
      <c r="B761" s="51"/>
      <c r="C761" s="49"/>
      <c r="D761" s="50"/>
      <c r="E761" s="51"/>
    </row>
    <row r="762" customFormat="false" ht="15.75" hidden="false" customHeight="true" outlineLevel="0" collapsed="false">
      <c r="A762" s="51"/>
      <c r="B762" s="51"/>
      <c r="C762" s="49"/>
      <c r="D762" s="50"/>
      <c r="E762" s="51"/>
    </row>
    <row r="763" customFormat="false" ht="15.75" hidden="false" customHeight="true" outlineLevel="0" collapsed="false">
      <c r="A763" s="51"/>
      <c r="B763" s="51"/>
      <c r="C763" s="49"/>
      <c r="D763" s="50"/>
      <c r="E763" s="51"/>
    </row>
    <row r="764" customFormat="false" ht="15.75" hidden="false" customHeight="true" outlineLevel="0" collapsed="false">
      <c r="A764" s="51"/>
      <c r="B764" s="51"/>
      <c r="C764" s="49"/>
      <c r="D764" s="50"/>
      <c r="E764" s="51"/>
    </row>
    <row r="765" customFormat="false" ht="15.75" hidden="false" customHeight="true" outlineLevel="0" collapsed="false">
      <c r="A765" s="51"/>
      <c r="B765" s="51"/>
      <c r="C765" s="49"/>
      <c r="D765" s="50"/>
      <c r="E765" s="51"/>
    </row>
    <row r="766" customFormat="false" ht="15.75" hidden="false" customHeight="true" outlineLevel="0" collapsed="false">
      <c r="A766" s="51"/>
      <c r="B766" s="51"/>
      <c r="C766" s="49"/>
      <c r="D766" s="50"/>
      <c r="E766" s="51"/>
    </row>
    <row r="767" customFormat="false" ht="15.75" hidden="false" customHeight="true" outlineLevel="0" collapsed="false">
      <c r="A767" s="51"/>
      <c r="B767" s="51"/>
      <c r="C767" s="49"/>
      <c r="D767" s="50"/>
      <c r="E767" s="51"/>
    </row>
    <row r="768" customFormat="false" ht="15.75" hidden="false" customHeight="true" outlineLevel="0" collapsed="false">
      <c r="A768" s="51"/>
      <c r="B768" s="51"/>
      <c r="C768" s="49"/>
      <c r="D768" s="50"/>
      <c r="E768" s="51"/>
    </row>
    <row r="769" customFormat="false" ht="15.75" hidden="false" customHeight="true" outlineLevel="0" collapsed="false">
      <c r="A769" s="51"/>
      <c r="B769" s="51"/>
      <c r="C769" s="49"/>
      <c r="D769" s="50"/>
      <c r="E769" s="51"/>
    </row>
    <row r="770" customFormat="false" ht="15.75" hidden="false" customHeight="true" outlineLevel="0" collapsed="false">
      <c r="A770" s="51"/>
      <c r="B770" s="51"/>
      <c r="C770" s="49"/>
      <c r="D770" s="50"/>
      <c r="E770" s="51"/>
    </row>
    <row r="771" customFormat="false" ht="15.75" hidden="false" customHeight="true" outlineLevel="0" collapsed="false">
      <c r="A771" s="51"/>
      <c r="B771" s="51"/>
      <c r="C771" s="49"/>
      <c r="D771" s="50"/>
      <c r="E771" s="51"/>
    </row>
    <row r="772" customFormat="false" ht="15.75" hidden="false" customHeight="true" outlineLevel="0" collapsed="false">
      <c r="A772" s="51"/>
      <c r="B772" s="51"/>
      <c r="C772" s="49"/>
      <c r="D772" s="50"/>
      <c r="E772" s="51"/>
    </row>
    <row r="773" customFormat="false" ht="15.75" hidden="false" customHeight="true" outlineLevel="0" collapsed="false">
      <c r="A773" s="51"/>
      <c r="B773" s="51"/>
      <c r="C773" s="49"/>
      <c r="D773" s="50"/>
      <c r="E773" s="51"/>
    </row>
    <row r="774" customFormat="false" ht="15.75" hidden="false" customHeight="true" outlineLevel="0" collapsed="false">
      <c r="A774" s="51"/>
      <c r="B774" s="51"/>
      <c r="C774" s="49"/>
      <c r="D774" s="50"/>
      <c r="E774" s="51"/>
    </row>
    <row r="775" customFormat="false" ht="15.75" hidden="false" customHeight="true" outlineLevel="0" collapsed="false">
      <c r="A775" s="51"/>
      <c r="B775" s="51"/>
      <c r="C775" s="49"/>
      <c r="D775" s="50"/>
      <c r="E775" s="51"/>
    </row>
    <row r="776" customFormat="false" ht="15.75" hidden="false" customHeight="true" outlineLevel="0" collapsed="false">
      <c r="A776" s="51"/>
      <c r="B776" s="51"/>
      <c r="C776" s="49"/>
      <c r="D776" s="50"/>
      <c r="E776" s="51"/>
    </row>
    <row r="777" customFormat="false" ht="15.75" hidden="false" customHeight="true" outlineLevel="0" collapsed="false">
      <c r="A777" s="51"/>
      <c r="B777" s="51"/>
      <c r="C777" s="49"/>
      <c r="D777" s="50"/>
      <c r="E777" s="51"/>
    </row>
    <row r="778" customFormat="false" ht="15.75" hidden="false" customHeight="true" outlineLevel="0" collapsed="false">
      <c r="A778" s="51"/>
      <c r="B778" s="51"/>
      <c r="C778" s="49"/>
      <c r="D778" s="50"/>
      <c r="E778" s="51"/>
    </row>
    <row r="779" customFormat="false" ht="15.75" hidden="false" customHeight="true" outlineLevel="0" collapsed="false">
      <c r="A779" s="51"/>
      <c r="B779" s="51"/>
      <c r="C779" s="49"/>
      <c r="D779" s="50"/>
      <c r="E779" s="51"/>
    </row>
    <row r="780" customFormat="false" ht="15.75" hidden="false" customHeight="true" outlineLevel="0" collapsed="false">
      <c r="A780" s="51"/>
      <c r="B780" s="51"/>
      <c r="C780" s="49"/>
      <c r="D780" s="50"/>
      <c r="E780" s="51"/>
    </row>
    <row r="781" customFormat="false" ht="15.75" hidden="false" customHeight="true" outlineLevel="0" collapsed="false">
      <c r="A781" s="51"/>
      <c r="B781" s="51"/>
      <c r="C781" s="49"/>
      <c r="D781" s="50"/>
      <c r="E781" s="51"/>
    </row>
    <row r="782" customFormat="false" ht="15.75" hidden="false" customHeight="true" outlineLevel="0" collapsed="false">
      <c r="A782" s="51"/>
      <c r="B782" s="51"/>
      <c r="C782" s="49"/>
      <c r="D782" s="50"/>
      <c r="E782" s="51"/>
    </row>
    <row r="783" customFormat="false" ht="15.75" hidden="false" customHeight="true" outlineLevel="0" collapsed="false">
      <c r="A783" s="51"/>
      <c r="B783" s="51"/>
      <c r="C783" s="49"/>
      <c r="D783" s="50"/>
      <c r="E783" s="51"/>
    </row>
    <row r="784" customFormat="false" ht="15.75" hidden="false" customHeight="true" outlineLevel="0" collapsed="false">
      <c r="A784" s="51"/>
      <c r="B784" s="51"/>
      <c r="C784" s="49"/>
      <c r="D784" s="50"/>
      <c r="E784" s="51"/>
    </row>
    <row r="785" customFormat="false" ht="15.75" hidden="false" customHeight="true" outlineLevel="0" collapsed="false">
      <c r="A785" s="51"/>
      <c r="B785" s="51"/>
      <c r="C785" s="49"/>
      <c r="D785" s="50"/>
      <c r="E785" s="51"/>
    </row>
    <row r="786" customFormat="false" ht="15.75" hidden="false" customHeight="true" outlineLevel="0" collapsed="false">
      <c r="A786" s="51"/>
      <c r="B786" s="51"/>
      <c r="C786" s="49"/>
      <c r="D786" s="50"/>
      <c r="E786" s="51"/>
    </row>
    <row r="787" customFormat="false" ht="15.75" hidden="false" customHeight="true" outlineLevel="0" collapsed="false">
      <c r="A787" s="51"/>
      <c r="B787" s="51"/>
      <c r="C787" s="49"/>
      <c r="D787" s="50"/>
      <c r="E787" s="51"/>
    </row>
    <row r="788" customFormat="false" ht="15.75" hidden="false" customHeight="true" outlineLevel="0" collapsed="false">
      <c r="A788" s="51"/>
      <c r="B788" s="51"/>
      <c r="C788" s="49"/>
      <c r="D788" s="50"/>
      <c r="E788" s="51"/>
    </row>
    <row r="789" customFormat="false" ht="15.75" hidden="false" customHeight="true" outlineLevel="0" collapsed="false">
      <c r="A789" s="51"/>
      <c r="B789" s="51"/>
      <c r="C789" s="49"/>
      <c r="D789" s="50"/>
      <c r="E789" s="51"/>
    </row>
    <row r="790" customFormat="false" ht="15.75" hidden="false" customHeight="true" outlineLevel="0" collapsed="false">
      <c r="A790" s="51"/>
      <c r="B790" s="51"/>
      <c r="C790" s="49"/>
      <c r="D790" s="50"/>
      <c r="E790" s="51"/>
    </row>
    <row r="791" customFormat="false" ht="15.75" hidden="false" customHeight="true" outlineLevel="0" collapsed="false">
      <c r="A791" s="51"/>
      <c r="B791" s="51"/>
      <c r="C791" s="49"/>
      <c r="D791" s="50"/>
      <c r="E791" s="51"/>
    </row>
    <row r="792" customFormat="false" ht="15.75" hidden="false" customHeight="true" outlineLevel="0" collapsed="false">
      <c r="A792" s="51"/>
      <c r="B792" s="51"/>
      <c r="C792" s="49"/>
      <c r="D792" s="50"/>
      <c r="E792" s="51"/>
    </row>
    <row r="793" customFormat="false" ht="15.75" hidden="false" customHeight="true" outlineLevel="0" collapsed="false">
      <c r="A793" s="51"/>
      <c r="B793" s="51"/>
      <c r="C793" s="49"/>
      <c r="D793" s="50"/>
      <c r="E793" s="51"/>
    </row>
    <row r="794" customFormat="false" ht="15.75" hidden="false" customHeight="true" outlineLevel="0" collapsed="false">
      <c r="A794" s="51"/>
      <c r="B794" s="51"/>
      <c r="C794" s="49"/>
      <c r="D794" s="50"/>
      <c r="E794" s="51"/>
    </row>
    <row r="795" customFormat="false" ht="15.75" hidden="false" customHeight="true" outlineLevel="0" collapsed="false">
      <c r="A795" s="51"/>
      <c r="B795" s="51"/>
      <c r="C795" s="49"/>
      <c r="D795" s="50"/>
      <c r="E795" s="51"/>
    </row>
    <row r="796" customFormat="false" ht="15.75" hidden="false" customHeight="true" outlineLevel="0" collapsed="false">
      <c r="A796" s="51"/>
      <c r="B796" s="51"/>
      <c r="C796" s="49"/>
      <c r="D796" s="50"/>
      <c r="E796" s="51"/>
    </row>
    <row r="797" customFormat="false" ht="15.75" hidden="false" customHeight="true" outlineLevel="0" collapsed="false">
      <c r="A797" s="51"/>
      <c r="B797" s="51"/>
      <c r="C797" s="49"/>
      <c r="D797" s="50"/>
      <c r="E797" s="51"/>
    </row>
    <row r="798" customFormat="false" ht="15.75" hidden="false" customHeight="true" outlineLevel="0" collapsed="false">
      <c r="A798" s="51"/>
      <c r="B798" s="51"/>
      <c r="C798" s="49"/>
      <c r="D798" s="50"/>
      <c r="E798" s="51"/>
    </row>
    <row r="799" customFormat="false" ht="15.75" hidden="false" customHeight="true" outlineLevel="0" collapsed="false">
      <c r="A799" s="51"/>
      <c r="B799" s="51"/>
      <c r="C799" s="49"/>
      <c r="D799" s="50"/>
      <c r="E799" s="51"/>
    </row>
    <row r="800" customFormat="false" ht="15.75" hidden="false" customHeight="true" outlineLevel="0" collapsed="false">
      <c r="A800" s="51"/>
      <c r="B800" s="51"/>
      <c r="C800" s="49"/>
      <c r="D800" s="50"/>
      <c r="E800" s="51"/>
    </row>
    <row r="801" customFormat="false" ht="15.75" hidden="false" customHeight="true" outlineLevel="0" collapsed="false">
      <c r="A801" s="51"/>
      <c r="B801" s="51"/>
      <c r="C801" s="49"/>
      <c r="D801" s="50"/>
      <c r="E801" s="51"/>
    </row>
    <row r="802" customFormat="false" ht="15.75" hidden="false" customHeight="true" outlineLevel="0" collapsed="false">
      <c r="A802" s="51"/>
      <c r="B802" s="51"/>
      <c r="C802" s="49"/>
      <c r="D802" s="50"/>
      <c r="E802" s="51"/>
    </row>
    <row r="803" customFormat="false" ht="15.75" hidden="false" customHeight="true" outlineLevel="0" collapsed="false">
      <c r="A803" s="51"/>
      <c r="B803" s="51"/>
      <c r="C803" s="49"/>
      <c r="D803" s="50"/>
      <c r="E803" s="51"/>
    </row>
    <row r="804" customFormat="false" ht="15.75" hidden="false" customHeight="true" outlineLevel="0" collapsed="false">
      <c r="A804" s="51"/>
      <c r="B804" s="51"/>
      <c r="C804" s="49"/>
      <c r="D804" s="50"/>
      <c r="E804" s="51"/>
    </row>
    <row r="805" customFormat="false" ht="15.75" hidden="false" customHeight="true" outlineLevel="0" collapsed="false">
      <c r="A805" s="51"/>
      <c r="B805" s="51"/>
      <c r="C805" s="49"/>
      <c r="D805" s="50"/>
      <c r="E805" s="51"/>
    </row>
    <row r="806" customFormat="false" ht="15.75" hidden="false" customHeight="true" outlineLevel="0" collapsed="false">
      <c r="A806" s="51"/>
      <c r="B806" s="51"/>
      <c r="C806" s="49"/>
      <c r="D806" s="50"/>
      <c r="E806" s="51"/>
    </row>
    <row r="807" customFormat="false" ht="15.75" hidden="false" customHeight="true" outlineLevel="0" collapsed="false">
      <c r="A807" s="51"/>
      <c r="B807" s="51"/>
      <c r="C807" s="49"/>
      <c r="D807" s="50"/>
      <c r="E807" s="51"/>
    </row>
    <row r="808" customFormat="false" ht="15.75" hidden="false" customHeight="true" outlineLevel="0" collapsed="false">
      <c r="A808" s="51"/>
      <c r="B808" s="51"/>
      <c r="C808" s="49"/>
      <c r="D808" s="50"/>
      <c r="E808" s="51"/>
    </row>
    <row r="809" customFormat="false" ht="15.75" hidden="false" customHeight="true" outlineLevel="0" collapsed="false">
      <c r="A809" s="51"/>
      <c r="B809" s="51"/>
      <c r="C809" s="49"/>
      <c r="D809" s="50"/>
      <c r="E809" s="51"/>
    </row>
    <row r="810" customFormat="false" ht="15.75" hidden="false" customHeight="true" outlineLevel="0" collapsed="false">
      <c r="A810" s="51"/>
      <c r="B810" s="51"/>
      <c r="C810" s="49"/>
      <c r="D810" s="50"/>
      <c r="E810" s="51"/>
    </row>
    <row r="811" customFormat="false" ht="15.75" hidden="false" customHeight="true" outlineLevel="0" collapsed="false">
      <c r="A811" s="51"/>
      <c r="B811" s="51"/>
      <c r="C811" s="49"/>
      <c r="D811" s="50"/>
      <c r="E811" s="51"/>
    </row>
    <row r="812" customFormat="false" ht="15.75" hidden="false" customHeight="true" outlineLevel="0" collapsed="false">
      <c r="A812" s="51"/>
      <c r="B812" s="51"/>
      <c r="C812" s="49"/>
      <c r="D812" s="50"/>
      <c r="E812" s="51"/>
    </row>
    <row r="813" customFormat="false" ht="15.75" hidden="false" customHeight="true" outlineLevel="0" collapsed="false">
      <c r="A813" s="51"/>
      <c r="B813" s="51"/>
      <c r="C813" s="49"/>
      <c r="D813" s="50"/>
      <c r="E813" s="51"/>
    </row>
    <row r="814" customFormat="false" ht="15.75" hidden="false" customHeight="true" outlineLevel="0" collapsed="false">
      <c r="A814" s="51"/>
      <c r="B814" s="51"/>
      <c r="C814" s="49"/>
      <c r="D814" s="50"/>
      <c r="E814" s="51"/>
    </row>
    <row r="815" customFormat="false" ht="15.75" hidden="false" customHeight="true" outlineLevel="0" collapsed="false">
      <c r="A815" s="51"/>
      <c r="B815" s="51"/>
      <c r="C815" s="49"/>
      <c r="D815" s="50"/>
      <c r="E815" s="51"/>
    </row>
    <row r="816" customFormat="false" ht="15.75" hidden="false" customHeight="true" outlineLevel="0" collapsed="false">
      <c r="A816" s="51"/>
      <c r="B816" s="51"/>
      <c r="C816" s="49"/>
      <c r="D816" s="50"/>
      <c r="E816" s="51"/>
    </row>
    <row r="817" customFormat="false" ht="15.75" hidden="false" customHeight="true" outlineLevel="0" collapsed="false">
      <c r="A817" s="51"/>
      <c r="B817" s="51"/>
      <c r="C817" s="49"/>
      <c r="D817" s="50"/>
      <c r="E817" s="51"/>
    </row>
    <row r="818" customFormat="false" ht="15.75" hidden="false" customHeight="true" outlineLevel="0" collapsed="false">
      <c r="A818" s="51"/>
      <c r="B818" s="51"/>
      <c r="C818" s="49"/>
      <c r="D818" s="50"/>
      <c r="E818" s="51"/>
    </row>
    <row r="819" customFormat="false" ht="15.75" hidden="false" customHeight="true" outlineLevel="0" collapsed="false">
      <c r="A819" s="51"/>
      <c r="B819" s="51"/>
      <c r="C819" s="49"/>
      <c r="D819" s="50"/>
      <c r="E819" s="51"/>
    </row>
    <row r="820" customFormat="false" ht="15.75" hidden="false" customHeight="true" outlineLevel="0" collapsed="false">
      <c r="A820" s="51"/>
      <c r="B820" s="51"/>
      <c r="C820" s="49"/>
      <c r="D820" s="50"/>
      <c r="E820" s="51"/>
    </row>
    <row r="821" customFormat="false" ht="15.75" hidden="false" customHeight="true" outlineLevel="0" collapsed="false">
      <c r="A821" s="51"/>
      <c r="B821" s="51"/>
      <c r="C821" s="49"/>
      <c r="D821" s="50"/>
      <c r="E821" s="51"/>
    </row>
    <row r="822" customFormat="false" ht="15.75" hidden="false" customHeight="true" outlineLevel="0" collapsed="false">
      <c r="A822" s="51"/>
      <c r="B822" s="51"/>
      <c r="C822" s="49"/>
      <c r="D822" s="50"/>
      <c r="E822" s="51"/>
    </row>
    <row r="823" customFormat="false" ht="15.75" hidden="false" customHeight="true" outlineLevel="0" collapsed="false">
      <c r="A823" s="51"/>
      <c r="B823" s="51"/>
      <c r="C823" s="49"/>
      <c r="D823" s="50"/>
      <c r="E823" s="51"/>
    </row>
    <row r="824" customFormat="false" ht="15.75" hidden="false" customHeight="true" outlineLevel="0" collapsed="false">
      <c r="A824" s="51"/>
      <c r="B824" s="51"/>
      <c r="C824" s="49"/>
      <c r="D824" s="50"/>
      <c r="E824" s="51"/>
    </row>
    <row r="825" customFormat="false" ht="15.75" hidden="false" customHeight="true" outlineLevel="0" collapsed="false">
      <c r="A825" s="51"/>
      <c r="B825" s="51"/>
      <c r="C825" s="49"/>
      <c r="D825" s="50"/>
      <c r="E825" s="51"/>
    </row>
    <row r="826" customFormat="false" ht="15.75" hidden="false" customHeight="true" outlineLevel="0" collapsed="false">
      <c r="A826" s="51"/>
      <c r="B826" s="51"/>
      <c r="C826" s="49"/>
      <c r="D826" s="50"/>
      <c r="E826" s="51"/>
    </row>
    <row r="827" customFormat="false" ht="15.75" hidden="false" customHeight="true" outlineLevel="0" collapsed="false">
      <c r="A827" s="51"/>
      <c r="B827" s="51"/>
      <c r="C827" s="49"/>
      <c r="D827" s="50"/>
      <c r="E827" s="51"/>
    </row>
    <row r="828" customFormat="false" ht="15.75" hidden="false" customHeight="true" outlineLevel="0" collapsed="false">
      <c r="A828" s="51"/>
      <c r="B828" s="51"/>
      <c r="C828" s="49"/>
      <c r="D828" s="50"/>
      <c r="E828" s="51"/>
    </row>
    <row r="829" customFormat="false" ht="15.75" hidden="false" customHeight="true" outlineLevel="0" collapsed="false">
      <c r="A829" s="51"/>
      <c r="B829" s="51"/>
      <c r="C829" s="49"/>
      <c r="D829" s="50"/>
      <c r="E829" s="51"/>
    </row>
    <row r="830" customFormat="false" ht="15.75" hidden="false" customHeight="true" outlineLevel="0" collapsed="false">
      <c r="A830" s="51"/>
      <c r="B830" s="51"/>
      <c r="C830" s="49"/>
      <c r="D830" s="50"/>
      <c r="E830" s="51"/>
    </row>
    <row r="831" customFormat="false" ht="15.75" hidden="false" customHeight="true" outlineLevel="0" collapsed="false">
      <c r="A831" s="51"/>
      <c r="B831" s="51"/>
      <c r="C831" s="49"/>
      <c r="D831" s="50"/>
      <c r="E831" s="51"/>
    </row>
    <row r="832" customFormat="false" ht="15.75" hidden="false" customHeight="true" outlineLevel="0" collapsed="false">
      <c r="A832" s="51"/>
      <c r="B832" s="51"/>
      <c r="C832" s="49"/>
      <c r="D832" s="50"/>
      <c r="E832" s="51"/>
    </row>
    <row r="833" customFormat="false" ht="15.75" hidden="false" customHeight="true" outlineLevel="0" collapsed="false">
      <c r="A833" s="51"/>
      <c r="B833" s="51"/>
      <c r="C833" s="49"/>
      <c r="D833" s="50"/>
      <c r="E833" s="51"/>
    </row>
    <row r="834" customFormat="false" ht="15.75" hidden="false" customHeight="true" outlineLevel="0" collapsed="false">
      <c r="A834" s="51"/>
      <c r="B834" s="51"/>
      <c r="C834" s="49"/>
      <c r="D834" s="50"/>
      <c r="E834" s="51"/>
    </row>
    <row r="835" customFormat="false" ht="15.75" hidden="false" customHeight="true" outlineLevel="0" collapsed="false">
      <c r="A835" s="51"/>
      <c r="B835" s="51"/>
      <c r="C835" s="49"/>
      <c r="D835" s="50"/>
      <c r="E835" s="51"/>
    </row>
    <row r="836" customFormat="false" ht="15.75" hidden="false" customHeight="true" outlineLevel="0" collapsed="false">
      <c r="A836" s="51"/>
      <c r="B836" s="51"/>
      <c r="C836" s="49"/>
      <c r="D836" s="50"/>
      <c r="E836" s="51"/>
    </row>
    <row r="837" customFormat="false" ht="15.75" hidden="false" customHeight="true" outlineLevel="0" collapsed="false">
      <c r="A837" s="51"/>
      <c r="B837" s="51"/>
      <c r="C837" s="49"/>
      <c r="D837" s="50"/>
      <c r="E837" s="51"/>
    </row>
    <row r="838" customFormat="false" ht="15.75" hidden="false" customHeight="true" outlineLevel="0" collapsed="false">
      <c r="A838" s="51"/>
      <c r="B838" s="51"/>
      <c r="C838" s="49"/>
      <c r="D838" s="50"/>
      <c r="E838" s="51"/>
    </row>
    <row r="839" customFormat="false" ht="15.75" hidden="false" customHeight="true" outlineLevel="0" collapsed="false">
      <c r="A839" s="51"/>
      <c r="B839" s="51"/>
      <c r="C839" s="49"/>
      <c r="D839" s="50"/>
      <c r="E839" s="51"/>
    </row>
    <row r="840" customFormat="false" ht="15.75" hidden="false" customHeight="true" outlineLevel="0" collapsed="false">
      <c r="A840" s="51"/>
      <c r="B840" s="51"/>
      <c r="C840" s="49"/>
      <c r="D840" s="50"/>
      <c r="E840" s="51"/>
    </row>
    <row r="841" customFormat="false" ht="15.75" hidden="false" customHeight="true" outlineLevel="0" collapsed="false">
      <c r="A841" s="51"/>
      <c r="B841" s="51"/>
      <c r="C841" s="49"/>
      <c r="D841" s="50"/>
      <c r="E841" s="51"/>
    </row>
    <row r="842" customFormat="false" ht="15.75" hidden="false" customHeight="true" outlineLevel="0" collapsed="false">
      <c r="A842" s="51"/>
      <c r="B842" s="51"/>
      <c r="C842" s="49"/>
      <c r="D842" s="50"/>
      <c r="E842" s="51"/>
    </row>
    <row r="843" customFormat="false" ht="15.75" hidden="false" customHeight="true" outlineLevel="0" collapsed="false">
      <c r="A843" s="51"/>
      <c r="B843" s="51"/>
      <c r="C843" s="49"/>
      <c r="D843" s="50"/>
      <c r="E843" s="51"/>
    </row>
    <row r="844" customFormat="false" ht="15.75" hidden="false" customHeight="true" outlineLevel="0" collapsed="false">
      <c r="A844" s="51"/>
      <c r="B844" s="51"/>
      <c r="C844" s="49"/>
      <c r="D844" s="50"/>
      <c r="E844" s="51"/>
    </row>
    <row r="845" customFormat="false" ht="15.75" hidden="false" customHeight="true" outlineLevel="0" collapsed="false">
      <c r="A845" s="51"/>
      <c r="B845" s="51"/>
      <c r="C845" s="49"/>
      <c r="D845" s="50"/>
      <c r="E845" s="51"/>
    </row>
    <row r="846" customFormat="false" ht="15.75" hidden="false" customHeight="true" outlineLevel="0" collapsed="false">
      <c r="A846" s="51"/>
      <c r="B846" s="51"/>
      <c r="C846" s="49"/>
      <c r="D846" s="50"/>
      <c r="E846" s="51"/>
    </row>
    <row r="847" customFormat="false" ht="15.75" hidden="false" customHeight="true" outlineLevel="0" collapsed="false">
      <c r="A847" s="51"/>
      <c r="B847" s="51"/>
      <c r="C847" s="49"/>
      <c r="D847" s="50"/>
      <c r="E847" s="51"/>
    </row>
    <row r="848" customFormat="false" ht="15.75" hidden="false" customHeight="true" outlineLevel="0" collapsed="false">
      <c r="A848" s="51"/>
      <c r="B848" s="51"/>
      <c r="C848" s="49"/>
      <c r="D848" s="50"/>
      <c r="E848" s="51"/>
    </row>
    <row r="849" customFormat="false" ht="15.75" hidden="false" customHeight="true" outlineLevel="0" collapsed="false">
      <c r="A849" s="51"/>
      <c r="B849" s="51"/>
      <c r="C849" s="49"/>
      <c r="D849" s="50"/>
      <c r="E849" s="51"/>
    </row>
    <row r="850" customFormat="false" ht="15.75" hidden="false" customHeight="true" outlineLevel="0" collapsed="false">
      <c r="A850" s="51"/>
      <c r="B850" s="51"/>
      <c r="C850" s="49"/>
      <c r="D850" s="50"/>
      <c r="E850" s="51"/>
    </row>
    <row r="851" customFormat="false" ht="15.75" hidden="false" customHeight="true" outlineLevel="0" collapsed="false">
      <c r="A851" s="51"/>
      <c r="B851" s="51"/>
      <c r="C851" s="49"/>
      <c r="D851" s="50"/>
      <c r="E851" s="51"/>
    </row>
    <row r="852" customFormat="false" ht="15.75" hidden="false" customHeight="true" outlineLevel="0" collapsed="false">
      <c r="A852" s="51"/>
      <c r="B852" s="51"/>
      <c r="C852" s="49"/>
      <c r="D852" s="50"/>
      <c r="E852" s="51"/>
    </row>
    <row r="853" customFormat="false" ht="15.75" hidden="false" customHeight="true" outlineLevel="0" collapsed="false">
      <c r="A853" s="51"/>
      <c r="B853" s="51"/>
      <c r="C853" s="49"/>
      <c r="D853" s="50"/>
      <c r="E853" s="51"/>
    </row>
    <row r="854" customFormat="false" ht="15.75" hidden="false" customHeight="true" outlineLevel="0" collapsed="false">
      <c r="A854" s="51"/>
      <c r="B854" s="51"/>
      <c r="C854" s="49"/>
      <c r="D854" s="50"/>
      <c r="E854" s="51"/>
    </row>
    <row r="855" customFormat="false" ht="15.75" hidden="false" customHeight="true" outlineLevel="0" collapsed="false">
      <c r="A855" s="51"/>
      <c r="B855" s="51"/>
      <c r="C855" s="49"/>
      <c r="D855" s="50"/>
      <c r="E855" s="51"/>
    </row>
    <row r="856" customFormat="false" ht="15.75" hidden="false" customHeight="true" outlineLevel="0" collapsed="false">
      <c r="A856" s="51"/>
      <c r="B856" s="51"/>
      <c r="C856" s="49"/>
      <c r="D856" s="50"/>
      <c r="E856" s="51"/>
    </row>
    <row r="857" customFormat="false" ht="15.75" hidden="false" customHeight="true" outlineLevel="0" collapsed="false">
      <c r="A857" s="51"/>
      <c r="B857" s="51"/>
      <c r="C857" s="49"/>
      <c r="D857" s="50"/>
      <c r="E857" s="51"/>
    </row>
    <row r="858" customFormat="false" ht="15.75" hidden="false" customHeight="true" outlineLevel="0" collapsed="false">
      <c r="A858" s="51"/>
      <c r="B858" s="51"/>
      <c r="C858" s="49"/>
      <c r="D858" s="50"/>
      <c r="E858" s="51"/>
    </row>
    <row r="859" customFormat="false" ht="15.75" hidden="false" customHeight="true" outlineLevel="0" collapsed="false">
      <c r="A859" s="51"/>
      <c r="B859" s="51"/>
      <c r="C859" s="49"/>
      <c r="D859" s="50"/>
      <c r="E859" s="51"/>
    </row>
    <row r="860" customFormat="false" ht="15.75" hidden="false" customHeight="true" outlineLevel="0" collapsed="false">
      <c r="A860" s="51"/>
      <c r="B860" s="51"/>
      <c r="C860" s="49"/>
      <c r="D860" s="50"/>
      <c r="E860" s="51"/>
    </row>
    <row r="861" customFormat="false" ht="15.75" hidden="false" customHeight="true" outlineLevel="0" collapsed="false">
      <c r="A861" s="51"/>
      <c r="B861" s="51"/>
      <c r="C861" s="49"/>
      <c r="D861" s="50"/>
      <c r="E861" s="51"/>
    </row>
    <row r="862" customFormat="false" ht="15.75" hidden="false" customHeight="true" outlineLevel="0" collapsed="false">
      <c r="A862" s="51"/>
      <c r="B862" s="51"/>
      <c r="C862" s="49"/>
      <c r="D862" s="50"/>
      <c r="E862" s="51"/>
    </row>
    <row r="863" customFormat="false" ht="15.75" hidden="false" customHeight="true" outlineLevel="0" collapsed="false">
      <c r="A863" s="51"/>
      <c r="B863" s="51"/>
      <c r="C863" s="49"/>
      <c r="D863" s="50"/>
      <c r="E863" s="51"/>
    </row>
    <row r="864" customFormat="false" ht="15.75" hidden="false" customHeight="true" outlineLevel="0" collapsed="false">
      <c r="A864" s="51"/>
      <c r="B864" s="51"/>
      <c r="C864" s="49"/>
      <c r="D864" s="50"/>
      <c r="E864" s="51"/>
    </row>
    <row r="865" customFormat="false" ht="15.75" hidden="false" customHeight="true" outlineLevel="0" collapsed="false">
      <c r="A865" s="51"/>
      <c r="B865" s="51"/>
      <c r="C865" s="49"/>
      <c r="D865" s="50"/>
      <c r="E865" s="51"/>
    </row>
    <row r="866" customFormat="false" ht="15.75" hidden="false" customHeight="true" outlineLevel="0" collapsed="false">
      <c r="A866" s="51"/>
      <c r="B866" s="51"/>
      <c r="C866" s="49"/>
      <c r="D866" s="50"/>
      <c r="E866" s="51"/>
    </row>
    <row r="867" customFormat="false" ht="15.75" hidden="false" customHeight="true" outlineLevel="0" collapsed="false">
      <c r="A867" s="51"/>
      <c r="B867" s="51"/>
      <c r="C867" s="49"/>
      <c r="D867" s="50"/>
      <c r="E867" s="51"/>
    </row>
    <row r="868" customFormat="false" ht="15.75" hidden="false" customHeight="true" outlineLevel="0" collapsed="false">
      <c r="A868" s="51"/>
      <c r="B868" s="51"/>
      <c r="C868" s="49"/>
      <c r="D868" s="50"/>
      <c r="E868" s="51"/>
    </row>
    <row r="869" customFormat="false" ht="15.75" hidden="false" customHeight="true" outlineLevel="0" collapsed="false">
      <c r="A869" s="51"/>
      <c r="B869" s="51"/>
      <c r="C869" s="49"/>
      <c r="D869" s="50"/>
      <c r="E869" s="51"/>
    </row>
    <row r="870" customFormat="false" ht="15.75" hidden="false" customHeight="true" outlineLevel="0" collapsed="false">
      <c r="A870" s="51"/>
      <c r="B870" s="51"/>
      <c r="C870" s="49"/>
      <c r="D870" s="50"/>
      <c r="E870" s="51"/>
    </row>
    <row r="871" customFormat="false" ht="15.75" hidden="false" customHeight="true" outlineLevel="0" collapsed="false">
      <c r="A871" s="51"/>
      <c r="B871" s="51"/>
      <c r="C871" s="49"/>
      <c r="D871" s="50"/>
      <c r="E871" s="51"/>
    </row>
    <row r="872" customFormat="false" ht="15.75" hidden="false" customHeight="true" outlineLevel="0" collapsed="false">
      <c r="A872" s="51"/>
      <c r="B872" s="51"/>
      <c r="C872" s="49"/>
      <c r="D872" s="50"/>
      <c r="E872" s="51"/>
    </row>
    <row r="873" customFormat="false" ht="15.75" hidden="false" customHeight="true" outlineLevel="0" collapsed="false">
      <c r="A873" s="51"/>
      <c r="B873" s="51"/>
      <c r="C873" s="49"/>
      <c r="D873" s="50"/>
      <c r="E873" s="51"/>
    </row>
    <row r="874" customFormat="false" ht="15.75" hidden="false" customHeight="true" outlineLevel="0" collapsed="false">
      <c r="A874" s="51"/>
      <c r="B874" s="51"/>
      <c r="C874" s="49"/>
      <c r="D874" s="50"/>
      <c r="E874" s="51"/>
    </row>
    <row r="875" customFormat="false" ht="15.75" hidden="false" customHeight="true" outlineLevel="0" collapsed="false">
      <c r="A875" s="51"/>
      <c r="B875" s="51"/>
      <c r="C875" s="49"/>
      <c r="D875" s="50"/>
      <c r="E875" s="51"/>
    </row>
    <row r="876" customFormat="false" ht="15.75" hidden="false" customHeight="true" outlineLevel="0" collapsed="false">
      <c r="A876" s="51"/>
      <c r="B876" s="51"/>
      <c r="C876" s="49"/>
      <c r="D876" s="50"/>
      <c r="E876" s="51"/>
    </row>
    <row r="877" customFormat="false" ht="15.75" hidden="false" customHeight="true" outlineLevel="0" collapsed="false">
      <c r="A877" s="51"/>
      <c r="B877" s="51"/>
      <c r="C877" s="49"/>
      <c r="D877" s="50"/>
      <c r="E877" s="51"/>
    </row>
    <row r="878" customFormat="false" ht="15.75" hidden="false" customHeight="true" outlineLevel="0" collapsed="false">
      <c r="A878" s="51"/>
      <c r="B878" s="51"/>
      <c r="C878" s="49"/>
      <c r="D878" s="50"/>
      <c r="E878" s="51"/>
    </row>
    <row r="879" customFormat="false" ht="15.75" hidden="false" customHeight="true" outlineLevel="0" collapsed="false">
      <c r="A879" s="51"/>
      <c r="B879" s="51"/>
      <c r="C879" s="49"/>
      <c r="D879" s="50"/>
      <c r="E879" s="51"/>
    </row>
    <row r="880" customFormat="false" ht="15.75" hidden="false" customHeight="true" outlineLevel="0" collapsed="false">
      <c r="A880" s="51"/>
      <c r="B880" s="51"/>
      <c r="C880" s="49"/>
      <c r="D880" s="50"/>
      <c r="E880" s="51"/>
    </row>
    <row r="881" customFormat="false" ht="15.75" hidden="false" customHeight="true" outlineLevel="0" collapsed="false">
      <c r="A881" s="51"/>
      <c r="B881" s="51"/>
      <c r="C881" s="49"/>
      <c r="D881" s="50"/>
      <c r="E881" s="51"/>
    </row>
    <row r="882" customFormat="false" ht="15.75" hidden="false" customHeight="true" outlineLevel="0" collapsed="false">
      <c r="A882" s="51"/>
      <c r="B882" s="51"/>
      <c r="C882" s="49"/>
      <c r="D882" s="50"/>
      <c r="E882" s="51"/>
    </row>
    <row r="883" customFormat="false" ht="15.75" hidden="false" customHeight="true" outlineLevel="0" collapsed="false">
      <c r="A883" s="51"/>
      <c r="B883" s="51"/>
      <c r="C883" s="49"/>
      <c r="D883" s="50"/>
      <c r="E883" s="51"/>
    </row>
    <row r="884" customFormat="false" ht="15.75" hidden="false" customHeight="true" outlineLevel="0" collapsed="false">
      <c r="A884" s="51"/>
      <c r="B884" s="51"/>
      <c r="C884" s="49"/>
      <c r="D884" s="50"/>
      <c r="E884" s="51"/>
    </row>
    <row r="885" customFormat="false" ht="15.75" hidden="false" customHeight="true" outlineLevel="0" collapsed="false">
      <c r="A885" s="51"/>
      <c r="B885" s="51"/>
      <c r="C885" s="49"/>
      <c r="D885" s="50"/>
      <c r="E885" s="51"/>
    </row>
    <row r="886" customFormat="false" ht="15.75" hidden="false" customHeight="true" outlineLevel="0" collapsed="false">
      <c r="A886" s="51"/>
      <c r="B886" s="51"/>
      <c r="C886" s="49"/>
      <c r="D886" s="50"/>
      <c r="E886" s="51"/>
    </row>
    <row r="887" customFormat="false" ht="15.75" hidden="false" customHeight="true" outlineLevel="0" collapsed="false">
      <c r="A887" s="51"/>
      <c r="B887" s="51"/>
      <c r="C887" s="49"/>
      <c r="D887" s="50"/>
      <c r="E887" s="51"/>
    </row>
    <row r="888" customFormat="false" ht="15.75" hidden="false" customHeight="true" outlineLevel="0" collapsed="false">
      <c r="A888" s="51"/>
      <c r="B888" s="51"/>
      <c r="C888" s="49"/>
      <c r="D888" s="50"/>
      <c r="E888" s="51"/>
    </row>
    <row r="889" customFormat="false" ht="15.75" hidden="false" customHeight="true" outlineLevel="0" collapsed="false">
      <c r="A889" s="51"/>
      <c r="B889" s="51"/>
      <c r="C889" s="49"/>
      <c r="D889" s="50"/>
      <c r="E889" s="51"/>
    </row>
    <row r="890" customFormat="false" ht="15.75" hidden="false" customHeight="true" outlineLevel="0" collapsed="false">
      <c r="A890" s="51"/>
      <c r="B890" s="51"/>
      <c r="C890" s="49"/>
      <c r="D890" s="50"/>
      <c r="E890" s="51"/>
    </row>
    <row r="891" customFormat="false" ht="15.75" hidden="false" customHeight="true" outlineLevel="0" collapsed="false">
      <c r="A891" s="51"/>
      <c r="B891" s="51"/>
      <c r="C891" s="49"/>
      <c r="D891" s="50"/>
      <c r="E891" s="51"/>
    </row>
    <row r="892" customFormat="false" ht="15.75" hidden="false" customHeight="true" outlineLevel="0" collapsed="false">
      <c r="A892" s="51"/>
      <c r="B892" s="51"/>
      <c r="C892" s="49"/>
      <c r="D892" s="50"/>
      <c r="E892" s="51"/>
    </row>
    <row r="893" customFormat="false" ht="15.75" hidden="false" customHeight="true" outlineLevel="0" collapsed="false">
      <c r="A893" s="51"/>
      <c r="B893" s="51"/>
      <c r="C893" s="49"/>
      <c r="D893" s="50"/>
      <c r="E893" s="51"/>
    </row>
    <row r="894" customFormat="false" ht="15.75" hidden="false" customHeight="true" outlineLevel="0" collapsed="false">
      <c r="A894" s="51"/>
      <c r="B894" s="51"/>
      <c r="C894" s="49"/>
      <c r="D894" s="50"/>
      <c r="E894" s="51"/>
    </row>
    <row r="895" customFormat="false" ht="15.75" hidden="false" customHeight="true" outlineLevel="0" collapsed="false">
      <c r="A895" s="51"/>
      <c r="B895" s="51"/>
      <c r="C895" s="49"/>
      <c r="D895" s="50"/>
      <c r="E895" s="51"/>
    </row>
    <row r="896" customFormat="false" ht="15.75" hidden="false" customHeight="true" outlineLevel="0" collapsed="false">
      <c r="A896" s="51"/>
      <c r="B896" s="51"/>
      <c r="C896" s="49"/>
      <c r="D896" s="50"/>
      <c r="E896" s="51"/>
    </row>
    <row r="897" customFormat="false" ht="15.75" hidden="false" customHeight="true" outlineLevel="0" collapsed="false">
      <c r="A897" s="51"/>
      <c r="B897" s="51"/>
      <c r="C897" s="49"/>
      <c r="D897" s="50"/>
      <c r="E897" s="51"/>
    </row>
    <row r="898" customFormat="false" ht="15.75" hidden="false" customHeight="true" outlineLevel="0" collapsed="false">
      <c r="A898" s="51"/>
      <c r="B898" s="51"/>
      <c r="C898" s="49"/>
      <c r="D898" s="50"/>
      <c r="E898" s="51"/>
    </row>
    <row r="899" customFormat="false" ht="15.75" hidden="false" customHeight="true" outlineLevel="0" collapsed="false">
      <c r="A899" s="51"/>
      <c r="B899" s="51"/>
      <c r="C899" s="49"/>
      <c r="D899" s="50"/>
      <c r="E899" s="51"/>
    </row>
    <row r="900" customFormat="false" ht="15.75" hidden="false" customHeight="true" outlineLevel="0" collapsed="false">
      <c r="A900" s="51"/>
      <c r="B900" s="51"/>
      <c r="C900" s="49"/>
      <c r="D900" s="50"/>
      <c r="E900" s="51"/>
    </row>
    <row r="901" customFormat="false" ht="15.75" hidden="false" customHeight="true" outlineLevel="0" collapsed="false">
      <c r="A901" s="51"/>
      <c r="B901" s="51"/>
      <c r="C901" s="49"/>
      <c r="D901" s="50"/>
      <c r="E901" s="51"/>
    </row>
    <row r="902" customFormat="false" ht="15.75" hidden="false" customHeight="true" outlineLevel="0" collapsed="false">
      <c r="A902" s="51"/>
      <c r="B902" s="51"/>
      <c r="C902" s="49"/>
      <c r="D902" s="50"/>
      <c r="E902" s="51"/>
    </row>
    <row r="903" customFormat="false" ht="15.75" hidden="false" customHeight="true" outlineLevel="0" collapsed="false">
      <c r="A903" s="51"/>
      <c r="B903" s="51"/>
      <c r="C903" s="49"/>
      <c r="D903" s="50"/>
      <c r="E903" s="51"/>
    </row>
    <row r="904" customFormat="false" ht="15.75" hidden="false" customHeight="true" outlineLevel="0" collapsed="false">
      <c r="A904" s="51"/>
      <c r="B904" s="51"/>
      <c r="C904" s="49"/>
      <c r="D904" s="50"/>
      <c r="E904" s="51"/>
    </row>
    <row r="905" customFormat="false" ht="15.75" hidden="false" customHeight="true" outlineLevel="0" collapsed="false">
      <c r="A905" s="51"/>
      <c r="B905" s="51"/>
      <c r="C905" s="49"/>
      <c r="D905" s="50"/>
      <c r="E905" s="51"/>
    </row>
    <row r="906" customFormat="false" ht="15.75" hidden="false" customHeight="true" outlineLevel="0" collapsed="false">
      <c r="A906" s="51"/>
      <c r="B906" s="51"/>
      <c r="C906" s="49"/>
      <c r="D906" s="50"/>
      <c r="E906" s="51"/>
    </row>
    <row r="907" customFormat="false" ht="15.75" hidden="false" customHeight="true" outlineLevel="0" collapsed="false">
      <c r="A907" s="51"/>
      <c r="B907" s="51"/>
      <c r="C907" s="49"/>
      <c r="D907" s="50"/>
      <c r="E907" s="51"/>
    </row>
    <row r="908" customFormat="false" ht="15.75" hidden="false" customHeight="true" outlineLevel="0" collapsed="false">
      <c r="A908" s="51"/>
      <c r="B908" s="51"/>
      <c r="C908" s="49"/>
      <c r="D908" s="50"/>
      <c r="E908" s="51"/>
    </row>
    <row r="909" customFormat="false" ht="15.75" hidden="false" customHeight="true" outlineLevel="0" collapsed="false">
      <c r="A909" s="51"/>
      <c r="B909" s="51"/>
      <c r="C909" s="49"/>
      <c r="D909" s="50"/>
      <c r="E909" s="51"/>
    </row>
    <row r="910" customFormat="false" ht="15.75" hidden="false" customHeight="true" outlineLevel="0" collapsed="false">
      <c r="A910" s="51"/>
      <c r="B910" s="51"/>
      <c r="C910" s="49"/>
      <c r="D910" s="50"/>
      <c r="E910" s="51"/>
    </row>
    <row r="911" customFormat="false" ht="15.75" hidden="false" customHeight="true" outlineLevel="0" collapsed="false">
      <c r="A911" s="51"/>
      <c r="B911" s="51"/>
      <c r="C911" s="49"/>
      <c r="D911" s="50"/>
      <c r="E911" s="51"/>
    </row>
    <row r="912" customFormat="false" ht="15.75" hidden="false" customHeight="true" outlineLevel="0" collapsed="false">
      <c r="A912" s="51"/>
      <c r="B912" s="51"/>
      <c r="C912" s="49"/>
      <c r="D912" s="50"/>
      <c r="E912" s="51"/>
    </row>
    <row r="913" customFormat="false" ht="15.75" hidden="false" customHeight="true" outlineLevel="0" collapsed="false">
      <c r="A913" s="51"/>
      <c r="B913" s="51"/>
      <c r="C913" s="49"/>
      <c r="D913" s="50"/>
      <c r="E913" s="51"/>
    </row>
    <row r="914" customFormat="false" ht="15.75" hidden="false" customHeight="true" outlineLevel="0" collapsed="false">
      <c r="A914" s="51"/>
      <c r="B914" s="51"/>
      <c r="C914" s="49"/>
      <c r="D914" s="50"/>
      <c r="E914" s="51"/>
    </row>
    <row r="915" customFormat="false" ht="15.75" hidden="false" customHeight="true" outlineLevel="0" collapsed="false">
      <c r="A915" s="51"/>
      <c r="B915" s="51"/>
      <c r="C915" s="49"/>
      <c r="D915" s="50"/>
      <c r="E915" s="51"/>
    </row>
    <row r="916" customFormat="false" ht="15.75" hidden="false" customHeight="true" outlineLevel="0" collapsed="false">
      <c r="A916" s="51"/>
      <c r="B916" s="51"/>
      <c r="C916" s="49"/>
      <c r="D916" s="50"/>
      <c r="E916" s="51"/>
    </row>
    <row r="917" customFormat="false" ht="15.75" hidden="false" customHeight="true" outlineLevel="0" collapsed="false">
      <c r="A917" s="51"/>
      <c r="B917" s="51"/>
      <c r="C917" s="49"/>
      <c r="D917" s="50"/>
      <c r="E917" s="51"/>
    </row>
    <row r="918" customFormat="false" ht="15.75" hidden="false" customHeight="true" outlineLevel="0" collapsed="false">
      <c r="A918" s="51"/>
      <c r="B918" s="51"/>
      <c r="C918" s="49"/>
      <c r="D918" s="50"/>
      <c r="E918" s="51"/>
    </row>
    <row r="919" customFormat="false" ht="15.75" hidden="false" customHeight="true" outlineLevel="0" collapsed="false">
      <c r="A919" s="51"/>
      <c r="B919" s="51"/>
      <c r="C919" s="49"/>
      <c r="D919" s="50"/>
      <c r="E919" s="51"/>
    </row>
    <row r="920" customFormat="false" ht="15.75" hidden="false" customHeight="true" outlineLevel="0" collapsed="false">
      <c r="A920" s="51"/>
      <c r="B920" s="51"/>
      <c r="C920" s="49"/>
      <c r="D920" s="50"/>
      <c r="E920" s="51"/>
    </row>
    <row r="921" customFormat="false" ht="15.75" hidden="false" customHeight="true" outlineLevel="0" collapsed="false">
      <c r="A921" s="51"/>
      <c r="B921" s="51"/>
      <c r="C921" s="49"/>
      <c r="D921" s="50"/>
      <c r="E921" s="51"/>
    </row>
    <row r="922" customFormat="false" ht="15.75" hidden="false" customHeight="true" outlineLevel="0" collapsed="false">
      <c r="A922" s="51"/>
      <c r="B922" s="51"/>
      <c r="C922" s="49"/>
      <c r="D922" s="50"/>
      <c r="E922" s="51"/>
    </row>
    <row r="923" customFormat="false" ht="15.75" hidden="false" customHeight="true" outlineLevel="0" collapsed="false">
      <c r="A923" s="51"/>
      <c r="B923" s="51"/>
      <c r="C923" s="49"/>
      <c r="D923" s="50"/>
      <c r="E923" s="51"/>
    </row>
    <row r="924" customFormat="false" ht="15.75" hidden="false" customHeight="true" outlineLevel="0" collapsed="false">
      <c r="A924" s="51"/>
      <c r="B924" s="51"/>
      <c r="C924" s="49"/>
      <c r="D924" s="50"/>
      <c r="E924" s="51"/>
    </row>
    <row r="925" customFormat="false" ht="15.75" hidden="false" customHeight="true" outlineLevel="0" collapsed="false">
      <c r="A925" s="51"/>
      <c r="B925" s="51"/>
      <c r="C925" s="49"/>
      <c r="D925" s="50"/>
      <c r="E925" s="51"/>
    </row>
    <row r="926" customFormat="false" ht="15.75" hidden="false" customHeight="true" outlineLevel="0" collapsed="false">
      <c r="A926" s="51"/>
      <c r="B926" s="51"/>
      <c r="C926" s="49"/>
      <c r="D926" s="50"/>
      <c r="E926" s="51"/>
    </row>
    <row r="927" customFormat="false" ht="15.75" hidden="false" customHeight="true" outlineLevel="0" collapsed="false">
      <c r="A927" s="51"/>
      <c r="B927" s="51"/>
      <c r="C927" s="49"/>
      <c r="D927" s="50"/>
      <c r="E927" s="51"/>
    </row>
    <row r="928" customFormat="false" ht="15.75" hidden="false" customHeight="true" outlineLevel="0" collapsed="false">
      <c r="A928" s="51"/>
      <c r="B928" s="51"/>
      <c r="C928" s="49"/>
      <c r="D928" s="50"/>
      <c r="E928" s="51"/>
    </row>
    <row r="929" customFormat="false" ht="15.75" hidden="false" customHeight="true" outlineLevel="0" collapsed="false">
      <c r="A929" s="51"/>
      <c r="B929" s="51"/>
      <c r="C929" s="49"/>
      <c r="D929" s="50"/>
      <c r="E929" s="51"/>
    </row>
    <row r="930" customFormat="false" ht="15.75" hidden="false" customHeight="true" outlineLevel="0" collapsed="false">
      <c r="A930" s="51"/>
      <c r="B930" s="51"/>
      <c r="C930" s="49"/>
      <c r="D930" s="50"/>
      <c r="E930" s="51"/>
    </row>
    <row r="931" customFormat="false" ht="15.75" hidden="false" customHeight="true" outlineLevel="0" collapsed="false">
      <c r="A931" s="51"/>
      <c r="B931" s="51"/>
      <c r="C931" s="49"/>
      <c r="D931" s="50"/>
      <c r="E931" s="51"/>
    </row>
    <row r="932" customFormat="false" ht="15.75" hidden="false" customHeight="true" outlineLevel="0" collapsed="false">
      <c r="A932" s="51"/>
      <c r="B932" s="51"/>
      <c r="C932" s="49"/>
      <c r="D932" s="50"/>
      <c r="E932" s="51"/>
    </row>
    <row r="933" customFormat="false" ht="15.75" hidden="false" customHeight="true" outlineLevel="0" collapsed="false">
      <c r="A933" s="51"/>
      <c r="B933" s="51"/>
      <c r="C933" s="49"/>
      <c r="D933" s="50"/>
      <c r="E933" s="51"/>
    </row>
    <row r="934" customFormat="false" ht="15.75" hidden="false" customHeight="true" outlineLevel="0" collapsed="false">
      <c r="A934" s="51"/>
      <c r="B934" s="51"/>
      <c r="C934" s="49"/>
      <c r="D934" s="50"/>
      <c r="E934" s="51"/>
    </row>
    <row r="935" customFormat="false" ht="15.75" hidden="false" customHeight="true" outlineLevel="0" collapsed="false">
      <c r="A935" s="51"/>
      <c r="B935" s="51"/>
      <c r="C935" s="49"/>
      <c r="D935" s="50"/>
      <c r="E935" s="51"/>
    </row>
    <row r="936" customFormat="false" ht="15.75" hidden="false" customHeight="true" outlineLevel="0" collapsed="false">
      <c r="A936" s="51"/>
      <c r="B936" s="51"/>
      <c r="C936" s="49"/>
      <c r="D936" s="50"/>
      <c r="E936" s="51"/>
    </row>
    <row r="937" customFormat="false" ht="15.75" hidden="false" customHeight="true" outlineLevel="0" collapsed="false">
      <c r="A937" s="51"/>
      <c r="B937" s="51"/>
      <c r="C937" s="49"/>
      <c r="D937" s="50"/>
      <c r="E937" s="51"/>
    </row>
    <row r="938" customFormat="false" ht="15.75" hidden="false" customHeight="true" outlineLevel="0" collapsed="false">
      <c r="A938" s="51"/>
      <c r="B938" s="51"/>
      <c r="C938" s="49"/>
      <c r="D938" s="50"/>
      <c r="E938" s="51"/>
    </row>
    <row r="939" customFormat="false" ht="15.75" hidden="false" customHeight="true" outlineLevel="0" collapsed="false">
      <c r="A939" s="51"/>
      <c r="B939" s="51"/>
      <c r="C939" s="49"/>
      <c r="D939" s="50"/>
      <c r="E939" s="51"/>
    </row>
    <row r="940" customFormat="false" ht="15.75" hidden="false" customHeight="true" outlineLevel="0" collapsed="false">
      <c r="A940" s="51"/>
      <c r="B940" s="51"/>
      <c r="C940" s="49"/>
      <c r="D940" s="50"/>
      <c r="E940" s="51"/>
    </row>
    <row r="941" customFormat="false" ht="15.75" hidden="false" customHeight="true" outlineLevel="0" collapsed="false">
      <c r="A941" s="51"/>
      <c r="B941" s="51"/>
      <c r="C941" s="49"/>
      <c r="D941" s="50"/>
      <c r="E941" s="51"/>
    </row>
    <row r="942" customFormat="false" ht="15.75" hidden="false" customHeight="true" outlineLevel="0" collapsed="false">
      <c r="A942" s="51"/>
      <c r="B942" s="51"/>
      <c r="C942" s="49"/>
      <c r="D942" s="50"/>
      <c r="E942" s="51"/>
    </row>
    <row r="943" customFormat="false" ht="15.75" hidden="false" customHeight="true" outlineLevel="0" collapsed="false">
      <c r="A943" s="51"/>
      <c r="B943" s="51"/>
      <c r="C943" s="49"/>
      <c r="D943" s="50"/>
      <c r="E943" s="51"/>
    </row>
    <row r="944" customFormat="false" ht="15.75" hidden="false" customHeight="true" outlineLevel="0" collapsed="false">
      <c r="A944" s="51"/>
      <c r="B944" s="51"/>
      <c r="C944" s="49"/>
      <c r="D944" s="50"/>
      <c r="E944" s="51"/>
    </row>
    <row r="945" customFormat="false" ht="15.75" hidden="false" customHeight="true" outlineLevel="0" collapsed="false">
      <c r="A945" s="51"/>
      <c r="B945" s="51"/>
      <c r="C945" s="49"/>
      <c r="D945" s="50"/>
      <c r="E945" s="51"/>
    </row>
    <row r="946" customFormat="false" ht="15.75" hidden="false" customHeight="true" outlineLevel="0" collapsed="false">
      <c r="A946" s="51"/>
      <c r="B946" s="51"/>
      <c r="C946" s="49"/>
      <c r="D946" s="50"/>
      <c r="E946" s="51"/>
    </row>
    <row r="947" customFormat="false" ht="15.75" hidden="false" customHeight="true" outlineLevel="0" collapsed="false">
      <c r="A947" s="51"/>
      <c r="B947" s="51"/>
      <c r="C947" s="49"/>
      <c r="D947" s="50"/>
      <c r="E947" s="51"/>
    </row>
    <row r="948" customFormat="false" ht="15.75" hidden="false" customHeight="true" outlineLevel="0" collapsed="false">
      <c r="A948" s="51"/>
      <c r="B948" s="51"/>
      <c r="C948" s="49"/>
      <c r="D948" s="50"/>
      <c r="E948" s="51"/>
    </row>
    <row r="949" customFormat="false" ht="15.75" hidden="false" customHeight="true" outlineLevel="0" collapsed="false">
      <c r="A949" s="51"/>
      <c r="B949" s="51"/>
      <c r="C949" s="49"/>
      <c r="D949" s="50"/>
      <c r="E949" s="51"/>
    </row>
    <row r="950" customFormat="false" ht="15.75" hidden="false" customHeight="true" outlineLevel="0" collapsed="false">
      <c r="A950" s="51"/>
      <c r="B950" s="51"/>
      <c r="C950" s="49"/>
      <c r="D950" s="50"/>
      <c r="E950" s="51"/>
    </row>
    <row r="951" customFormat="false" ht="15.75" hidden="false" customHeight="true" outlineLevel="0" collapsed="false">
      <c r="A951" s="51"/>
      <c r="B951" s="51"/>
      <c r="C951" s="49"/>
      <c r="D951" s="50"/>
      <c r="E951" s="51"/>
    </row>
    <row r="952" customFormat="false" ht="15.75" hidden="false" customHeight="true" outlineLevel="0" collapsed="false">
      <c r="A952" s="51"/>
      <c r="B952" s="51"/>
      <c r="C952" s="49"/>
      <c r="D952" s="50"/>
      <c r="E952" s="51"/>
    </row>
    <row r="953" customFormat="false" ht="15.75" hidden="false" customHeight="true" outlineLevel="0" collapsed="false">
      <c r="A953" s="51"/>
      <c r="B953" s="51"/>
      <c r="C953" s="49"/>
      <c r="D953" s="50"/>
      <c r="E953" s="51"/>
    </row>
    <row r="954" customFormat="false" ht="15.75" hidden="false" customHeight="true" outlineLevel="0" collapsed="false">
      <c r="A954" s="51"/>
      <c r="B954" s="51"/>
      <c r="C954" s="49"/>
      <c r="D954" s="50"/>
      <c r="E954" s="51"/>
    </row>
    <row r="955" customFormat="false" ht="15.75" hidden="false" customHeight="true" outlineLevel="0" collapsed="false">
      <c r="A955" s="51"/>
      <c r="B955" s="51"/>
      <c r="C955" s="49"/>
      <c r="D955" s="50"/>
      <c r="E955" s="51"/>
    </row>
    <row r="956" customFormat="false" ht="15.75" hidden="false" customHeight="true" outlineLevel="0" collapsed="false">
      <c r="A956" s="51"/>
      <c r="B956" s="51"/>
      <c r="C956" s="49"/>
      <c r="D956" s="50"/>
      <c r="E956" s="51"/>
    </row>
    <row r="957" customFormat="false" ht="15.75" hidden="false" customHeight="true" outlineLevel="0" collapsed="false">
      <c r="A957" s="51"/>
      <c r="B957" s="51"/>
      <c r="C957" s="49"/>
      <c r="D957" s="50"/>
      <c r="E957" s="51"/>
    </row>
    <row r="958" customFormat="false" ht="15.75" hidden="false" customHeight="true" outlineLevel="0" collapsed="false">
      <c r="A958" s="51"/>
      <c r="B958" s="51"/>
      <c r="C958" s="49"/>
      <c r="D958" s="50"/>
      <c r="E958" s="51"/>
    </row>
    <row r="959" customFormat="false" ht="15.75" hidden="false" customHeight="true" outlineLevel="0" collapsed="false">
      <c r="A959" s="51"/>
      <c r="B959" s="51"/>
      <c r="C959" s="49"/>
      <c r="D959" s="50"/>
      <c r="E959" s="51"/>
    </row>
    <row r="960" customFormat="false" ht="15.75" hidden="false" customHeight="true" outlineLevel="0" collapsed="false">
      <c r="A960" s="51"/>
      <c r="B960" s="51"/>
      <c r="C960" s="49"/>
      <c r="D960" s="50"/>
      <c r="E960" s="51"/>
    </row>
    <row r="961" customFormat="false" ht="15.75" hidden="false" customHeight="true" outlineLevel="0" collapsed="false">
      <c r="A961" s="51"/>
      <c r="B961" s="51"/>
      <c r="C961" s="49"/>
      <c r="D961" s="50"/>
      <c r="E961" s="51"/>
    </row>
    <row r="962" customFormat="false" ht="15.75" hidden="false" customHeight="true" outlineLevel="0" collapsed="false">
      <c r="A962" s="51"/>
      <c r="B962" s="51"/>
      <c r="C962" s="49"/>
      <c r="D962" s="50"/>
      <c r="E962" s="51"/>
    </row>
    <row r="963" customFormat="false" ht="15.75" hidden="false" customHeight="true" outlineLevel="0" collapsed="false">
      <c r="A963" s="51"/>
      <c r="B963" s="51"/>
      <c r="C963" s="49"/>
      <c r="D963" s="50"/>
      <c r="E963" s="51"/>
    </row>
    <row r="964" customFormat="false" ht="15.75" hidden="false" customHeight="true" outlineLevel="0" collapsed="false">
      <c r="A964" s="51"/>
      <c r="B964" s="51"/>
      <c r="C964" s="49"/>
      <c r="D964" s="50"/>
      <c r="E964" s="51"/>
    </row>
    <row r="965" customFormat="false" ht="15.75" hidden="false" customHeight="true" outlineLevel="0" collapsed="false">
      <c r="A965" s="51"/>
      <c r="B965" s="51"/>
      <c r="C965" s="49"/>
      <c r="D965" s="50"/>
      <c r="E965" s="51"/>
    </row>
    <row r="966" customFormat="false" ht="15.75" hidden="false" customHeight="true" outlineLevel="0" collapsed="false">
      <c r="A966" s="51"/>
      <c r="B966" s="51"/>
      <c r="C966" s="49"/>
      <c r="D966" s="50"/>
      <c r="E966" s="51"/>
    </row>
    <row r="967" customFormat="false" ht="15.75" hidden="false" customHeight="true" outlineLevel="0" collapsed="false">
      <c r="A967" s="51"/>
      <c r="B967" s="51"/>
      <c r="C967" s="49"/>
      <c r="D967" s="50"/>
      <c r="E967" s="51"/>
    </row>
    <row r="968" customFormat="false" ht="15.75" hidden="false" customHeight="true" outlineLevel="0" collapsed="false">
      <c r="A968" s="51"/>
      <c r="B968" s="51"/>
      <c r="C968" s="49"/>
      <c r="D968" s="50"/>
      <c r="E968" s="51"/>
    </row>
    <row r="969" customFormat="false" ht="15.75" hidden="false" customHeight="true" outlineLevel="0" collapsed="false">
      <c r="A969" s="51"/>
      <c r="B969" s="51"/>
      <c r="C969" s="49"/>
      <c r="D969" s="50"/>
      <c r="E969" s="51"/>
    </row>
    <row r="970" customFormat="false" ht="15.75" hidden="false" customHeight="true" outlineLevel="0" collapsed="false">
      <c r="A970" s="51"/>
      <c r="B970" s="51"/>
      <c r="C970" s="49"/>
      <c r="D970" s="50"/>
      <c r="E970" s="51"/>
    </row>
    <row r="971" customFormat="false" ht="15.75" hidden="false" customHeight="true" outlineLevel="0" collapsed="false">
      <c r="A971" s="51"/>
      <c r="B971" s="51"/>
      <c r="C971" s="49"/>
      <c r="D971" s="50"/>
      <c r="E971" s="51"/>
    </row>
    <row r="972" customFormat="false" ht="15.75" hidden="false" customHeight="true" outlineLevel="0" collapsed="false">
      <c r="A972" s="51"/>
      <c r="B972" s="51"/>
      <c r="C972" s="49"/>
      <c r="D972" s="50"/>
      <c r="E972" s="51"/>
    </row>
    <row r="973" customFormat="false" ht="15.75" hidden="false" customHeight="true" outlineLevel="0" collapsed="false">
      <c r="A973" s="51"/>
      <c r="B973" s="51"/>
      <c r="C973" s="49"/>
      <c r="D973" s="50"/>
      <c r="E973" s="51"/>
    </row>
    <row r="974" customFormat="false" ht="15.75" hidden="false" customHeight="true" outlineLevel="0" collapsed="false">
      <c r="A974" s="51"/>
      <c r="B974" s="51"/>
      <c r="C974" s="49"/>
      <c r="D974" s="50"/>
      <c r="E974" s="51"/>
    </row>
    <row r="975" customFormat="false" ht="15.75" hidden="false" customHeight="true" outlineLevel="0" collapsed="false">
      <c r="A975" s="51"/>
      <c r="B975" s="51"/>
      <c r="C975" s="49"/>
      <c r="D975" s="50"/>
      <c r="E975" s="51"/>
    </row>
    <row r="976" customFormat="false" ht="15.75" hidden="false" customHeight="true" outlineLevel="0" collapsed="false">
      <c r="A976" s="51"/>
      <c r="B976" s="51"/>
      <c r="C976" s="49"/>
      <c r="D976" s="50"/>
      <c r="E976" s="51"/>
    </row>
    <row r="977" customFormat="false" ht="15.75" hidden="false" customHeight="true" outlineLevel="0" collapsed="false">
      <c r="A977" s="51"/>
      <c r="B977" s="51"/>
      <c r="C977" s="49"/>
      <c r="D977" s="50"/>
      <c r="E977" s="51"/>
    </row>
    <row r="978" customFormat="false" ht="15.75" hidden="false" customHeight="true" outlineLevel="0" collapsed="false">
      <c r="A978" s="51"/>
      <c r="B978" s="51"/>
      <c r="C978" s="49"/>
      <c r="D978" s="50"/>
      <c r="E978" s="51"/>
    </row>
    <row r="979" customFormat="false" ht="15.75" hidden="false" customHeight="true" outlineLevel="0" collapsed="false">
      <c r="A979" s="51"/>
      <c r="B979" s="51"/>
      <c r="C979" s="49"/>
      <c r="D979" s="50"/>
      <c r="E979" s="51"/>
    </row>
    <row r="980" customFormat="false" ht="15.75" hidden="false" customHeight="true" outlineLevel="0" collapsed="false">
      <c r="A980" s="51"/>
      <c r="B980" s="51"/>
      <c r="C980" s="49"/>
      <c r="D980" s="50"/>
      <c r="E980" s="51"/>
    </row>
    <row r="981" customFormat="false" ht="15.75" hidden="false" customHeight="true" outlineLevel="0" collapsed="false">
      <c r="A981" s="51"/>
      <c r="B981" s="51"/>
      <c r="C981" s="49"/>
      <c r="D981" s="50"/>
      <c r="E981" s="51"/>
    </row>
    <row r="982" customFormat="false" ht="15.75" hidden="false" customHeight="true" outlineLevel="0" collapsed="false">
      <c r="A982" s="51"/>
      <c r="B982" s="51"/>
      <c r="C982" s="49"/>
      <c r="D982" s="50"/>
      <c r="E982" s="51"/>
    </row>
    <row r="983" customFormat="false" ht="15.75" hidden="false" customHeight="true" outlineLevel="0" collapsed="false">
      <c r="A983" s="51"/>
      <c r="B983" s="51"/>
      <c r="C983" s="49"/>
      <c r="D983" s="50"/>
      <c r="E983" s="51"/>
    </row>
    <row r="984" customFormat="false" ht="15.75" hidden="false" customHeight="true" outlineLevel="0" collapsed="false">
      <c r="A984" s="51"/>
      <c r="B984" s="51"/>
      <c r="C984" s="49"/>
      <c r="D984" s="50"/>
      <c r="E984" s="51"/>
    </row>
    <row r="985" customFormat="false" ht="15.75" hidden="false" customHeight="true" outlineLevel="0" collapsed="false">
      <c r="A985" s="51"/>
      <c r="B985" s="51"/>
      <c r="C985" s="49"/>
      <c r="D985" s="50"/>
      <c r="E985" s="51"/>
    </row>
    <row r="986" customFormat="false" ht="15.75" hidden="false" customHeight="true" outlineLevel="0" collapsed="false">
      <c r="A986" s="51"/>
      <c r="B986" s="51"/>
      <c r="C986" s="49"/>
      <c r="D986" s="50"/>
      <c r="E986" s="51"/>
    </row>
    <row r="987" customFormat="false" ht="15.75" hidden="false" customHeight="true" outlineLevel="0" collapsed="false">
      <c r="A987" s="51"/>
      <c r="B987" s="51"/>
      <c r="C987" s="49"/>
      <c r="D987" s="50"/>
      <c r="E987" s="51"/>
    </row>
    <row r="988" customFormat="false" ht="15.75" hidden="false" customHeight="true" outlineLevel="0" collapsed="false">
      <c r="A988" s="51"/>
      <c r="B988" s="51"/>
      <c r="C988" s="49"/>
      <c r="D988" s="50"/>
      <c r="E988" s="51"/>
    </row>
    <row r="989" customFormat="false" ht="15.75" hidden="false" customHeight="true" outlineLevel="0" collapsed="false">
      <c r="A989" s="51"/>
      <c r="B989" s="51"/>
      <c r="C989" s="49"/>
      <c r="D989" s="50"/>
      <c r="E989" s="51"/>
    </row>
    <row r="990" customFormat="false" ht="15.75" hidden="false" customHeight="true" outlineLevel="0" collapsed="false">
      <c r="A990" s="51"/>
      <c r="B990" s="51"/>
      <c r="C990" s="49"/>
      <c r="D990" s="50"/>
      <c r="E990" s="51"/>
    </row>
    <row r="991" customFormat="false" ht="15.75" hidden="false" customHeight="true" outlineLevel="0" collapsed="false">
      <c r="A991" s="51"/>
      <c r="B991" s="51"/>
      <c r="C991" s="49"/>
      <c r="D991" s="50"/>
      <c r="E991" s="51"/>
    </row>
    <row r="992" customFormat="false" ht="15.75" hidden="false" customHeight="true" outlineLevel="0" collapsed="false">
      <c r="A992" s="51"/>
      <c r="B992" s="51"/>
      <c r="C992" s="49"/>
      <c r="D992" s="50"/>
      <c r="E992" s="51"/>
    </row>
    <row r="993" customFormat="false" ht="15.75" hidden="false" customHeight="true" outlineLevel="0" collapsed="false">
      <c r="A993" s="51"/>
      <c r="B993" s="51"/>
      <c r="C993" s="49"/>
      <c r="D993" s="50"/>
      <c r="E993" s="51"/>
    </row>
    <row r="994" customFormat="false" ht="15.75" hidden="false" customHeight="true" outlineLevel="0" collapsed="false">
      <c r="A994" s="51"/>
      <c r="B994" s="51"/>
      <c r="C994" s="49"/>
      <c r="D994" s="50"/>
      <c r="E994" s="51"/>
    </row>
    <row r="995" customFormat="false" ht="15.75" hidden="false" customHeight="true" outlineLevel="0" collapsed="false">
      <c r="A995" s="51"/>
      <c r="B995" s="51"/>
      <c r="C995" s="49"/>
      <c r="D995" s="50"/>
      <c r="E995" s="51"/>
    </row>
    <row r="996" customFormat="false" ht="15.75" hidden="false" customHeight="true" outlineLevel="0" collapsed="false">
      <c r="A996" s="51"/>
      <c r="B996" s="51"/>
      <c r="C996" s="49"/>
      <c r="D996" s="50"/>
      <c r="E996" s="51"/>
    </row>
    <row r="997" customFormat="false" ht="15.75" hidden="false" customHeight="true" outlineLevel="0" collapsed="false">
      <c r="A997" s="51"/>
      <c r="B997" s="51"/>
      <c r="C997" s="49"/>
      <c r="D997" s="50"/>
      <c r="E997" s="51"/>
    </row>
    <row r="998" customFormat="false" ht="15.75" hidden="false" customHeight="true" outlineLevel="0" collapsed="false">
      <c r="A998" s="51"/>
      <c r="B998" s="51"/>
      <c r="C998" s="49"/>
      <c r="D998" s="50"/>
      <c r="E998" s="51"/>
    </row>
    <row r="999" customFormat="false" ht="15.75" hidden="false" customHeight="true" outlineLevel="0" collapsed="false">
      <c r="A999" s="51"/>
      <c r="B999" s="51"/>
      <c r="C999" s="49"/>
      <c r="D999" s="50"/>
      <c r="E999" s="51"/>
    </row>
    <row r="1000" customFormat="false" ht="15.75" hidden="false" customHeight="true" outlineLevel="0" collapsed="false">
      <c r="A1000" s="51"/>
      <c r="B1000" s="51"/>
      <c r="C1000" s="49"/>
      <c r="D1000" s="50"/>
      <c r="E1000" s="51"/>
    </row>
  </sheetData>
  <autoFilter ref="A1:E1000"/>
  <dataValidations count="3">
    <dataValidation allowBlank="true" operator="between" showDropDown="false" showErrorMessage="false" showInputMessage="false" sqref="E2:E1000" type="list">
      <formula1>SourceList</formula1>
      <formula2>0</formula2>
    </dataValidation>
    <dataValidation allowBlank="true" operator="between" showDropDown="false" showErrorMessage="false" showInputMessage="false" sqref="C2:C1000" type="list">
      <formula1>Ecosystem!$B$2:$B$4</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A3BCD3"/>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8.37"/>
    <col collapsed="false" customWidth="true" hidden="false" outlineLevel="0" max="2" min="2" style="0" width="15.88"/>
    <col collapsed="false" customWidth="true" hidden="false" outlineLevel="0" max="3" min="3" style="0" width="28.12"/>
    <col collapsed="false" customWidth="true" hidden="false" outlineLevel="0" max="4" min="4" style="0" width="26.13"/>
    <col collapsed="false" customWidth="true" hidden="false" outlineLevel="0" max="7" min="5" style="0" width="9.13"/>
    <col collapsed="false" customWidth="true" hidden="false" outlineLevel="0" max="24" min="8" style="0" width="8.63"/>
    <col collapsed="false" customWidth="true" hidden="false" outlineLevel="0" max="26" min="25" style="0" width="12.75"/>
  </cols>
  <sheetData>
    <row r="1" customFormat="false" ht="12.75" hidden="false" customHeight="true" outlineLevel="0" collapsed="false">
      <c r="A1" s="54" t="s">
        <v>140</v>
      </c>
      <c r="B1" s="54" t="s">
        <v>141</v>
      </c>
      <c r="C1" s="39" t="s">
        <v>231</v>
      </c>
      <c r="D1" s="39" t="s">
        <v>110</v>
      </c>
      <c r="E1" s="33"/>
      <c r="F1" s="33"/>
      <c r="G1" s="33"/>
      <c r="H1" s="33"/>
      <c r="I1" s="33"/>
      <c r="J1" s="33"/>
      <c r="K1" s="33"/>
      <c r="L1" s="33"/>
      <c r="M1" s="33"/>
      <c r="N1" s="33"/>
      <c r="O1" s="33"/>
      <c r="P1" s="33"/>
      <c r="Q1" s="33"/>
      <c r="R1" s="33"/>
      <c r="S1" s="33"/>
      <c r="T1" s="33"/>
      <c r="U1" s="33"/>
      <c r="V1" s="33"/>
      <c r="W1" s="33"/>
      <c r="X1" s="33"/>
      <c r="Y1" s="33"/>
      <c r="Z1" s="33"/>
    </row>
    <row r="2" customFormat="false" ht="12.75" hidden="false" customHeight="true" outlineLevel="0" collapsed="false">
      <c r="A2" s="56" t="s">
        <v>143</v>
      </c>
      <c r="B2" s="56" t="str">
        <f aca="false" t="array" ref="B2:B2">INDEX(Countries!$D$2:$D$255, MATCH(A2, Countries!$B$2:$B$255, 0))</f>
        <v>USA</v>
      </c>
      <c r="C2" s="70" t="s">
        <v>232</v>
      </c>
      <c r="D2" s="51"/>
      <c r="E2" s="2"/>
      <c r="F2" s="2"/>
      <c r="G2" s="2"/>
      <c r="H2" s="2"/>
      <c r="I2" s="2"/>
      <c r="J2" s="2"/>
      <c r="K2" s="2"/>
      <c r="L2" s="2"/>
      <c r="M2" s="2"/>
      <c r="N2" s="2"/>
      <c r="O2" s="2"/>
      <c r="P2" s="2"/>
      <c r="Q2" s="2"/>
      <c r="R2" s="2"/>
      <c r="S2" s="2"/>
      <c r="T2" s="2"/>
      <c r="U2" s="2"/>
      <c r="V2" s="2"/>
      <c r="W2" s="2"/>
      <c r="X2" s="2"/>
      <c r="Y2" s="2"/>
      <c r="Z2" s="2"/>
    </row>
    <row r="3" customFormat="false" ht="12.75" hidden="false" customHeight="true" outlineLevel="0" collapsed="false">
      <c r="A3" s="56" t="s">
        <v>146</v>
      </c>
      <c r="B3" s="56" t="str">
        <f aca="false" t="array" ref="B3:B3">INDEX(Countries!$D$2:$D$255, MATCH(A3, Countries!$B$2:$B$255, 0))</f>
        <v>IDN</v>
      </c>
      <c r="C3" s="71" t="s">
        <v>233</v>
      </c>
      <c r="D3" s="51"/>
      <c r="E3" s="2"/>
      <c r="F3" s="2"/>
      <c r="G3" s="2"/>
      <c r="H3" s="2"/>
      <c r="I3" s="2"/>
      <c r="J3" s="2"/>
      <c r="K3" s="2"/>
      <c r="L3" s="2"/>
      <c r="M3" s="2"/>
      <c r="N3" s="2"/>
      <c r="O3" s="2"/>
      <c r="P3" s="2"/>
      <c r="Q3" s="2"/>
      <c r="R3" s="2"/>
      <c r="S3" s="2"/>
      <c r="T3" s="2"/>
      <c r="U3" s="2"/>
      <c r="V3" s="2"/>
      <c r="W3" s="2"/>
      <c r="X3" s="2"/>
      <c r="Y3" s="2"/>
      <c r="Z3" s="2"/>
    </row>
    <row r="4" customFormat="false" ht="12.75" hidden="false" customHeight="true" outlineLevel="0" collapsed="false">
      <c r="A4" s="56" t="s">
        <v>147</v>
      </c>
      <c r="B4" s="56" t="str">
        <f aca="false" t="array" ref="B4:B4">INDEX(Countries!$D$2:$D$255, MATCH(A4, Countries!$B$2:$B$255, 0))</f>
        <v>AUS</v>
      </c>
      <c r="C4" s="71" t="s">
        <v>232</v>
      </c>
      <c r="D4" s="51"/>
      <c r="E4" s="2"/>
      <c r="F4" s="2"/>
      <c r="G4" s="2"/>
      <c r="H4" s="2"/>
      <c r="I4" s="2"/>
      <c r="J4" s="2"/>
      <c r="K4" s="2"/>
      <c r="L4" s="2"/>
      <c r="M4" s="2"/>
      <c r="N4" s="2"/>
      <c r="O4" s="2"/>
      <c r="P4" s="2"/>
      <c r="Q4" s="2"/>
      <c r="R4" s="2"/>
      <c r="S4" s="2"/>
      <c r="T4" s="2"/>
      <c r="U4" s="2"/>
      <c r="V4" s="2"/>
      <c r="W4" s="2"/>
      <c r="X4" s="2"/>
      <c r="Y4" s="2"/>
      <c r="Z4" s="2"/>
    </row>
    <row r="5" customFormat="false" ht="12.75" hidden="false" customHeight="true" outlineLevel="0" collapsed="false">
      <c r="A5" s="56" t="s">
        <v>148</v>
      </c>
      <c r="B5" s="56" t="str">
        <f aca="false" t="array" ref="B5:B5">INDEX(Countries!$D$2:$D$255, MATCH(A5, Countries!$B$2:$B$255, 0))</f>
        <v>BHS</v>
      </c>
      <c r="C5" s="71" t="s">
        <v>232</v>
      </c>
      <c r="D5" s="51"/>
      <c r="E5" s="2"/>
      <c r="F5" s="2"/>
      <c r="G5" s="2"/>
      <c r="H5" s="2"/>
      <c r="I5" s="2"/>
      <c r="J5" s="2"/>
      <c r="K5" s="2"/>
      <c r="L5" s="2"/>
      <c r="M5" s="2"/>
      <c r="N5" s="2"/>
      <c r="O5" s="2"/>
      <c r="P5" s="2"/>
      <c r="Q5" s="2"/>
      <c r="R5" s="2"/>
      <c r="S5" s="2"/>
      <c r="T5" s="2"/>
      <c r="U5" s="2"/>
      <c r="V5" s="2"/>
      <c r="W5" s="2"/>
      <c r="X5" s="2"/>
      <c r="Y5" s="2"/>
      <c r="Z5" s="2"/>
    </row>
    <row r="6" customFormat="false" ht="12.75" hidden="false" customHeight="true" outlineLevel="0" collapsed="false">
      <c r="A6" s="56" t="s">
        <v>149</v>
      </c>
      <c r="B6" s="56" t="str">
        <f aca="false" t="array" ref="B6:B6">INDEX(Countries!$D$2:$D$255, MATCH(A6, Countries!$B$2:$B$255, 0))</f>
        <v>KEN</v>
      </c>
      <c r="C6" s="71" t="s">
        <v>233</v>
      </c>
      <c r="D6" s="51"/>
      <c r="E6" s="2"/>
      <c r="F6" s="2"/>
      <c r="G6" s="2"/>
      <c r="H6" s="2"/>
      <c r="I6" s="2"/>
      <c r="J6" s="2"/>
      <c r="K6" s="2"/>
      <c r="L6" s="2"/>
      <c r="M6" s="2"/>
      <c r="N6" s="2"/>
      <c r="O6" s="2"/>
      <c r="P6" s="2"/>
      <c r="Q6" s="2"/>
      <c r="R6" s="2"/>
      <c r="S6" s="2"/>
      <c r="T6" s="2"/>
      <c r="U6" s="2"/>
      <c r="V6" s="2"/>
      <c r="W6" s="2"/>
      <c r="X6" s="2"/>
      <c r="Y6" s="2"/>
      <c r="Z6" s="2"/>
    </row>
    <row r="7" customFormat="false" ht="12.75" hidden="false" customHeight="true" outlineLevel="0" collapsed="false">
      <c r="A7" s="56" t="s">
        <v>150</v>
      </c>
      <c r="B7" s="56" t="str">
        <f aca="false" t="array" ref="B7:B7">INDEX(Countries!$D$2:$D$255, MATCH(A7, Countries!$B$2:$B$255, 0))</f>
        <v>MEX</v>
      </c>
      <c r="C7" s="71" t="s">
        <v>233</v>
      </c>
      <c r="D7" s="51"/>
      <c r="E7" s="2"/>
      <c r="F7" s="2"/>
      <c r="G7" s="2"/>
      <c r="H7" s="2"/>
      <c r="I7" s="2"/>
      <c r="J7" s="2"/>
      <c r="K7" s="2"/>
      <c r="L7" s="2"/>
      <c r="M7" s="2"/>
      <c r="N7" s="2"/>
      <c r="O7" s="2"/>
      <c r="P7" s="2"/>
      <c r="Q7" s="2"/>
      <c r="R7" s="2"/>
      <c r="S7" s="2"/>
      <c r="T7" s="2"/>
      <c r="U7" s="2"/>
      <c r="V7" s="2"/>
      <c r="W7" s="2"/>
      <c r="X7" s="2"/>
      <c r="Y7" s="2"/>
      <c r="Z7" s="2"/>
    </row>
    <row r="8" customFormat="false" ht="12.75" hidden="false" customHeight="true" outlineLevel="0" collapsed="false">
      <c r="A8" s="56" t="s">
        <v>151</v>
      </c>
      <c r="B8" s="56" t="str">
        <f aca="false" t="array" ref="B8:B8">INDEX(Countries!$D$2:$D$255, MATCH(A8, Countries!$B$2:$B$255, 0))</f>
        <v>COL</v>
      </c>
      <c r="C8" s="71" t="s">
        <v>233</v>
      </c>
      <c r="D8" s="51"/>
      <c r="E8" s="2"/>
      <c r="F8" s="2"/>
      <c r="G8" s="2"/>
      <c r="H8" s="2"/>
      <c r="I8" s="2"/>
      <c r="J8" s="2"/>
      <c r="K8" s="2"/>
      <c r="L8" s="2"/>
      <c r="M8" s="2"/>
      <c r="N8" s="2"/>
      <c r="O8" s="2"/>
      <c r="P8" s="2"/>
      <c r="Q8" s="2"/>
      <c r="R8" s="2"/>
      <c r="S8" s="2"/>
      <c r="T8" s="2"/>
      <c r="U8" s="2"/>
      <c r="V8" s="2"/>
      <c r="W8" s="2"/>
      <c r="X8" s="2"/>
      <c r="Y8" s="2"/>
      <c r="Z8" s="2"/>
    </row>
    <row r="9" customFormat="false" ht="12.75" hidden="false" customHeight="true" outlineLevel="0" collapsed="false">
      <c r="A9" s="56" t="s">
        <v>152</v>
      </c>
      <c r="B9" s="56" t="str">
        <f aca="false" t="array" ref="B9:B9">INDEX(Countries!$D$2:$D$255, MATCH(A9, Countries!$B$2:$B$255, 0))</f>
        <v>IND</v>
      </c>
      <c r="C9" s="71" t="s">
        <v>233</v>
      </c>
      <c r="D9" s="51"/>
      <c r="E9" s="2"/>
      <c r="F9" s="2"/>
      <c r="G9" s="2"/>
      <c r="H9" s="2"/>
      <c r="I9" s="2"/>
      <c r="J9" s="2"/>
      <c r="K9" s="2"/>
      <c r="L9" s="2"/>
      <c r="M9" s="2"/>
      <c r="N9" s="2"/>
      <c r="O9" s="2"/>
      <c r="P9" s="2"/>
      <c r="Q9" s="2"/>
      <c r="R9" s="2"/>
      <c r="S9" s="2"/>
      <c r="T9" s="2"/>
      <c r="U9" s="2"/>
      <c r="V9" s="2"/>
      <c r="W9" s="2"/>
      <c r="X9" s="2"/>
      <c r="Y9" s="2"/>
      <c r="Z9" s="2"/>
    </row>
    <row r="10" customFormat="false" ht="12.75" hidden="false" customHeight="true" outlineLevel="0" collapsed="false">
      <c r="A10" s="56" t="s">
        <v>153</v>
      </c>
      <c r="B10" s="56" t="str">
        <f aca="false" t="array" ref="B10:B10">INDEX(Countries!$D$2:$D$255, MATCH(A10, Countries!$B$2:$B$255, 0))</f>
        <v>CHN</v>
      </c>
      <c r="C10" s="72" t="s">
        <v>233</v>
      </c>
      <c r="D10" s="51"/>
      <c r="H10" s="2"/>
      <c r="I10" s="2"/>
      <c r="J10" s="2"/>
      <c r="K10" s="2"/>
      <c r="L10" s="2"/>
      <c r="M10" s="2"/>
      <c r="N10" s="2"/>
      <c r="O10" s="2"/>
      <c r="P10" s="2"/>
      <c r="Q10" s="2"/>
      <c r="R10" s="2"/>
      <c r="S10" s="2"/>
      <c r="T10" s="2"/>
      <c r="U10" s="2"/>
      <c r="V10" s="2"/>
      <c r="W10" s="2"/>
      <c r="X10" s="2"/>
      <c r="Y10" s="2"/>
      <c r="Z10" s="2"/>
    </row>
    <row r="11" customFormat="false" ht="12.75" hidden="false" customHeight="true" outlineLevel="0" collapsed="false">
      <c r="A11" s="51"/>
      <c r="B11" s="51"/>
      <c r="C11" s="71"/>
      <c r="D11" s="51"/>
      <c r="H11" s="2"/>
      <c r="I11" s="2"/>
      <c r="J11" s="2"/>
      <c r="K11" s="2"/>
      <c r="L11" s="2"/>
      <c r="M11" s="2"/>
      <c r="N11" s="2"/>
      <c r="O11" s="2"/>
      <c r="P11" s="2"/>
      <c r="Q11" s="2"/>
      <c r="R11" s="2"/>
      <c r="S11" s="2"/>
      <c r="T11" s="2"/>
      <c r="U11" s="2"/>
      <c r="V11" s="2"/>
      <c r="W11" s="2"/>
      <c r="X11" s="2"/>
      <c r="Y11" s="2"/>
      <c r="Z11" s="2"/>
    </row>
    <row r="12" customFormat="false" ht="12.75" hidden="false" customHeight="true" outlineLevel="0" collapsed="false">
      <c r="A12" s="51"/>
      <c r="B12" s="51"/>
      <c r="C12" s="71"/>
      <c r="D12" s="51"/>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51"/>
      <c r="B13" s="51"/>
      <c r="C13" s="71"/>
      <c r="D13" s="51"/>
      <c r="H13" s="2"/>
      <c r="I13" s="2"/>
      <c r="J13" s="2"/>
      <c r="K13" s="2"/>
      <c r="L13" s="2"/>
      <c r="M13" s="2"/>
      <c r="N13" s="2"/>
      <c r="O13" s="2"/>
      <c r="P13" s="2"/>
      <c r="Q13" s="2"/>
      <c r="R13" s="2"/>
      <c r="S13" s="2"/>
      <c r="T13" s="2"/>
      <c r="U13" s="2"/>
      <c r="V13" s="2"/>
      <c r="W13" s="2"/>
      <c r="X13" s="2"/>
      <c r="Y13" s="2"/>
      <c r="Z13" s="2"/>
    </row>
    <row r="14" customFormat="false" ht="12.75" hidden="false" customHeight="true" outlineLevel="0" collapsed="false">
      <c r="A14" s="51"/>
      <c r="B14" s="51"/>
      <c r="C14" s="71"/>
      <c r="D14" s="51"/>
      <c r="H14" s="2"/>
      <c r="I14" s="2"/>
      <c r="J14" s="2"/>
      <c r="K14" s="2"/>
      <c r="L14" s="2"/>
      <c r="M14" s="2"/>
      <c r="N14" s="2"/>
      <c r="O14" s="2"/>
      <c r="P14" s="2"/>
      <c r="Q14" s="2"/>
      <c r="R14" s="2"/>
      <c r="S14" s="2"/>
      <c r="T14" s="2"/>
      <c r="U14" s="2"/>
      <c r="V14" s="2"/>
      <c r="W14" s="2"/>
      <c r="X14" s="2"/>
      <c r="Y14" s="2"/>
      <c r="Z14" s="2"/>
    </row>
    <row r="15" customFormat="false" ht="12.75" hidden="false" customHeight="true" outlineLevel="0" collapsed="false">
      <c r="A15" s="51"/>
      <c r="B15" s="51"/>
      <c r="C15" s="71"/>
      <c r="D15" s="51"/>
      <c r="H15" s="2"/>
      <c r="I15" s="2"/>
      <c r="J15" s="2"/>
      <c r="K15" s="2"/>
      <c r="L15" s="2"/>
      <c r="M15" s="2"/>
      <c r="N15" s="2"/>
      <c r="O15" s="2"/>
      <c r="P15" s="2"/>
      <c r="Q15" s="2"/>
      <c r="R15" s="2"/>
      <c r="S15" s="2"/>
      <c r="T15" s="2"/>
      <c r="U15" s="2"/>
      <c r="V15" s="2"/>
      <c r="W15" s="2"/>
      <c r="X15" s="2"/>
      <c r="Y15" s="2"/>
      <c r="Z15" s="2"/>
    </row>
    <row r="16" customFormat="false" ht="12.75" hidden="false" customHeight="true" outlineLevel="0" collapsed="false">
      <c r="A16" s="51"/>
      <c r="B16" s="51"/>
      <c r="C16" s="71"/>
      <c r="D16" s="51"/>
      <c r="H16" s="2"/>
      <c r="I16" s="2"/>
      <c r="J16" s="2"/>
      <c r="K16" s="2"/>
      <c r="L16" s="2"/>
      <c r="M16" s="2"/>
      <c r="N16" s="2"/>
      <c r="O16" s="2"/>
      <c r="P16" s="2"/>
      <c r="Q16" s="2"/>
      <c r="R16" s="2"/>
      <c r="S16" s="2"/>
      <c r="T16" s="2"/>
      <c r="U16" s="2"/>
      <c r="V16" s="2"/>
      <c r="W16" s="2"/>
      <c r="X16" s="2"/>
      <c r="Y16" s="2"/>
      <c r="Z16" s="2"/>
    </row>
    <row r="17" customFormat="false" ht="12.75" hidden="false" customHeight="true" outlineLevel="0" collapsed="false">
      <c r="A17" s="51"/>
      <c r="B17" s="51"/>
      <c r="C17" s="71"/>
      <c r="D17" s="51"/>
      <c r="H17" s="2"/>
      <c r="I17" s="2"/>
      <c r="J17" s="2"/>
      <c r="K17" s="2"/>
      <c r="L17" s="2"/>
      <c r="M17" s="2"/>
      <c r="N17" s="2"/>
      <c r="O17" s="2"/>
      <c r="P17" s="2"/>
      <c r="Q17" s="2"/>
      <c r="R17" s="2"/>
      <c r="S17" s="2"/>
      <c r="T17" s="2"/>
      <c r="U17" s="2"/>
      <c r="V17" s="2"/>
      <c r="W17" s="2"/>
      <c r="X17" s="2"/>
      <c r="Y17" s="2"/>
      <c r="Z17" s="2"/>
    </row>
    <row r="18" customFormat="false" ht="12.75" hidden="false" customHeight="true" outlineLevel="0" collapsed="false">
      <c r="A18" s="51"/>
      <c r="B18" s="51"/>
      <c r="C18" s="71"/>
      <c r="D18" s="51"/>
      <c r="H18" s="2"/>
      <c r="I18" s="2"/>
      <c r="J18" s="2"/>
      <c r="K18" s="2"/>
      <c r="L18" s="2"/>
      <c r="M18" s="2"/>
      <c r="N18" s="2"/>
      <c r="O18" s="2"/>
      <c r="P18" s="2"/>
      <c r="Q18" s="2"/>
      <c r="R18" s="2"/>
      <c r="S18" s="2"/>
      <c r="T18" s="2"/>
      <c r="U18" s="2"/>
      <c r="V18" s="2"/>
      <c r="W18" s="2"/>
      <c r="X18" s="2"/>
      <c r="Y18" s="2"/>
      <c r="Z18" s="2"/>
    </row>
    <row r="19" customFormat="false" ht="12.75" hidden="false" customHeight="true" outlineLevel="0" collapsed="false">
      <c r="A19" s="51"/>
      <c r="B19" s="51"/>
      <c r="C19" s="71"/>
      <c r="D19" s="51"/>
      <c r="H19" s="2"/>
      <c r="I19" s="2"/>
      <c r="J19" s="2"/>
      <c r="K19" s="2"/>
      <c r="L19" s="2"/>
      <c r="M19" s="2"/>
      <c r="N19" s="2"/>
      <c r="O19" s="2"/>
      <c r="P19" s="2"/>
      <c r="Q19" s="2"/>
      <c r="R19" s="2"/>
      <c r="S19" s="2"/>
      <c r="T19" s="2"/>
      <c r="U19" s="2"/>
      <c r="V19" s="2"/>
      <c r="W19" s="2"/>
      <c r="X19" s="2"/>
      <c r="Y19" s="2"/>
      <c r="Z19" s="2"/>
    </row>
    <row r="20" customFormat="false" ht="12.75" hidden="false" customHeight="true" outlineLevel="0" collapsed="false">
      <c r="A20" s="51"/>
      <c r="B20" s="51"/>
      <c r="C20" s="71"/>
      <c r="D20" s="51"/>
      <c r="H20" s="2"/>
      <c r="I20" s="2"/>
      <c r="J20" s="2"/>
      <c r="K20" s="2"/>
      <c r="L20" s="2"/>
      <c r="M20" s="2"/>
      <c r="N20" s="2"/>
      <c r="O20" s="2"/>
      <c r="P20" s="2"/>
      <c r="Q20" s="2"/>
      <c r="R20" s="2"/>
      <c r="S20" s="2"/>
      <c r="T20" s="2"/>
      <c r="U20" s="2"/>
      <c r="V20" s="2"/>
      <c r="W20" s="2"/>
      <c r="X20" s="2"/>
      <c r="Y20" s="2"/>
      <c r="Z20" s="2"/>
    </row>
    <row r="21" customFormat="false" ht="12.75" hidden="false" customHeight="true" outlineLevel="0" collapsed="false">
      <c r="A21" s="51"/>
      <c r="B21" s="51"/>
      <c r="C21" s="71"/>
      <c r="D21" s="51"/>
      <c r="H21" s="2"/>
      <c r="I21" s="2"/>
      <c r="J21" s="2"/>
      <c r="K21" s="2"/>
      <c r="L21" s="2"/>
      <c r="M21" s="2"/>
      <c r="N21" s="2"/>
      <c r="O21" s="2"/>
      <c r="P21" s="2"/>
      <c r="Q21" s="2"/>
      <c r="R21" s="2"/>
      <c r="S21" s="2"/>
      <c r="T21" s="2"/>
      <c r="U21" s="2"/>
      <c r="V21" s="2"/>
      <c r="W21" s="2"/>
      <c r="X21" s="2"/>
      <c r="Y21" s="2"/>
      <c r="Z21" s="2"/>
    </row>
    <row r="22" customFormat="false" ht="12.75" hidden="false" customHeight="true" outlineLevel="0" collapsed="false">
      <c r="A22" s="51"/>
      <c r="B22" s="51"/>
      <c r="C22" s="71"/>
      <c r="D22" s="51"/>
      <c r="H22" s="2"/>
      <c r="I22" s="2"/>
      <c r="J22" s="2"/>
      <c r="K22" s="2"/>
      <c r="L22" s="2"/>
      <c r="M22" s="2"/>
      <c r="N22" s="2"/>
      <c r="O22" s="2"/>
      <c r="P22" s="2"/>
      <c r="Q22" s="2"/>
      <c r="R22" s="2"/>
      <c r="S22" s="2"/>
      <c r="T22" s="2"/>
      <c r="U22" s="2"/>
      <c r="V22" s="2"/>
      <c r="W22" s="2"/>
      <c r="X22" s="2"/>
      <c r="Y22" s="2"/>
      <c r="Z22" s="2"/>
    </row>
    <row r="23" customFormat="false" ht="12.75" hidden="false" customHeight="true" outlineLevel="0" collapsed="false">
      <c r="A23" s="51"/>
      <c r="B23" s="51"/>
      <c r="C23" s="71"/>
      <c r="D23" s="51"/>
      <c r="H23" s="2"/>
      <c r="I23" s="2"/>
      <c r="J23" s="2"/>
      <c r="K23" s="2"/>
      <c r="L23" s="2"/>
      <c r="M23" s="2"/>
      <c r="N23" s="2"/>
      <c r="O23" s="2"/>
      <c r="P23" s="2"/>
      <c r="Q23" s="2"/>
      <c r="R23" s="2"/>
      <c r="S23" s="2"/>
      <c r="T23" s="2"/>
      <c r="U23" s="2"/>
      <c r="V23" s="2"/>
      <c r="W23" s="2"/>
      <c r="X23" s="2"/>
      <c r="Y23" s="2"/>
      <c r="Z23" s="2"/>
    </row>
    <row r="24" customFormat="false" ht="12.75" hidden="false" customHeight="true" outlineLevel="0" collapsed="false">
      <c r="A24" s="51"/>
      <c r="B24" s="51"/>
      <c r="C24" s="71"/>
      <c r="D24" s="51"/>
      <c r="H24" s="2"/>
      <c r="I24" s="2"/>
      <c r="J24" s="2"/>
      <c r="K24" s="2"/>
      <c r="L24" s="2"/>
      <c r="M24" s="2"/>
      <c r="N24" s="2"/>
      <c r="O24" s="2"/>
      <c r="P24" s="2"/>
      <c r="Q24" s="2"/>
      <c r="R24" s="2"/>
      <c r="S24" s="2"/>
      <c r="T24" s="2"/>
      <c r="U24" s="2"/>
      <c r="V24" s="2"/>
      <c r="W24" s="2"/>
      <c r="X24" s="2"/>
      <c r="Y24" s="2"/>
      <c r="Z24" s="2"/>
    </row>
    <row r="25" customFormat="false" ht="12.75" hidden="false" customHeight="true" outlineLevel="0" collapsed="false">
      <c r="A25" s="51"/>
      <c r="B25" s="51"/>
      <c r="C25" s="71"/>
      <c r="D25" s="51"/>
      <c r="H25" s="2"/>
      <c r="I25" s="2"/>
      <c r="J25" s="2"/>
      <c r="K25" s="2"/>
      <c r="L25" s="2"/>
      <c r="M25" s="2"/>
      <c r="N25" s="2"/>
      <c r="O25" s="2"/>
      <c r="P25" s="2"/>
      <c r="Q25" s="2"/>
      <c r="R25" s="2"/>
      <c r="S25" s="2"/>
      <c r="T25" s="2"/>
      <c r="U25" s="2"/>
      <c r="V25" s="2"/>
      <c r="W25" s="2"/>
      <c r="X25" s="2"/>
      <c r="Y25" s="2"/>
      <c r="Z25" s="2"/>
    </row>
    <row r="26" customFormat="false" ht="12.75" hidden="false" customHeight="true" outlineLevel="0" collapsed="false">
      <c r="A26" s="51"/>
      <c r="B26" s="51"/>
      <c r="C26" s="71"/>
      <c r="D26" s="51"/>
      <c r="H26" s="2"/>
      <c r="I26" s="2"/>
      <c r="J26" s="2"/>
      <c r="K26" s="2"/>
      <c r="L26" s="2"/>
      <c r="M26" s="2"/>
      <c r="N26" s="2"/>
      <c r="O26" s="2"/>
      <c r="P26" s="2"/>
      <c r="Q26" s="2"/>
      <c r="R26" s="2"/>
      <c r="S26" s="2"/>
      <c r="T26" s="2"/>
      <c r="U26" s="2"/>
      <c r="V26" s="2"/>
      <c r="W26" s="2"/>
      <c r="X26" s="2"/>
      <c r="Y26" s="2"/>
      <c r="Z26" s="2"/>
    </row>
    <row r="27" customFormat="false" ht="12.75" hidden="false" customHeight="true" outlineLevel="0" collapsed="false">
      <c r="A27" s="51"/>
      <c r="B27" s="51"/>
      <c r="C27" s="71"/>
      <c r="D27" s="51"/>
      <c r="H27" s="2"/>
      <c r="I27" s="2"/>
      <c r="J27" s="2"/>
      <c r="K27" s="2"/>
      <c r="L27" s="2"/>
      <c r="M27" s="2"/>
      <c r="N27" s="2"/>
      <c r="O27" s="2"/>
      <c r="P27" s="2"/>
      <c r="Q27" s="2"/>
      <c r="R27" s="2"/>
      <c r="S27" s="2"/>
      <c r="T27" s="2"/>
      <c r="U27" s="2"/>
      <c r="V27" s="2"/>
      <c r="W27" s="2"/>
      <c r="X27" s="2"/>
      <c r="Y27" s="2"/>
      <c r="Z27" s="2"/>
    </row>
    <row r="28" customFormat="false" ht="12.75" hidden="false" customHeight="true" outlineLevel="0" collapsed="false">
      <c r="A28" s="51"/>
      <c r="B28" s="51"/>
      <c r="C28" s="71"/>
      <c r="D28" s="51"/>
      <c r="H28" s="2"/>
      <c r="I28" s="2"/>
      <c r="J28" s="2"/>
      <c r="K28" s="2"/>
      <c r="L28" s="2"/>
      <c r="M28" s="2"/>
      <c r="N28" s="2"/>
      <c r="O28" s="2"/>
      <c r="P28" s="2"/>
      <c r="Q28" s="2"/>
      <c r="R28" s="2"/>
      <c r="S28" s="2"/>
      <c r="T28" s="2"/>
      <c r="U28" s="2"/>
      <c r="V28" s="2"/>
      <c r="W28" s="2"/>
      <c r="X28" s="2"/>
      <c r="Y28" s="2"/>
      <c r="Z28" s="2"/>
    </row>
    <row r="29" customFormat="false" ht="12.75" hidden="false" customHeight="true" outlineLevel="0" collapsed="false">
      <c r="A29" s="51"/>
      <c r="B29" s="51"/>
      <c r="C29" s="71"/>
      <c r="D29" s="51"/>
      <c r="H29" s="2"/>
      <c r="I29" s="2"/>
      <c r="J29" s="2"/>
      <c r="K29" s="2"/>
      <c r="L29" s="2"/>
      <c r="M29" s="2"/>
      <c r="N29" s="2"/>
      <c r="O29" s="2"/>
      <c r="P29" s="2"/>
      <c r="Q29" s="2"/>
      <c r="R29" s="2"/>
      <c r="S29" s="2"/>
      <c r="T29" s="2"/>
      <c r="U29" s="2"/>
      <c r="V29" s="2"/>
      <c r="W29" s="2"/>
      <c r="X29" s="2"/>
      <c r="Y29" s="2"/>
      <c r="Z29" s="2"/>
    </row>
    <row r="30" customFormat="false" ht="12.75" hidden="false" customHeight="true" outlineLevel="0" collapsed="false">
      <c r="A30" s="51"/>
      <c r="B30" s="51"/>
      <c r="C30" s="71"/>
      <c r="D30" s="51"/>
      <c r="H30" s="2"/>
      <c r="I30" s="2"/>
      <c r="J30" s="2"/>
      <c r="K30" s="2"/>
      <c r="L30" s="2"/>
      <c r="M30" s="2"/>
      <c r="N30" s="2"/>
      <c r="O30" s="2"/>
      <c r="P30" s="2"/>
      <c r="Q30" s="2"/>
      <c r="R30" s="2"/>
      <c r="S30" s="2"/>
      <c r="T30" s="2"/>
      <c r="U30" s="2"/>
      <c r="V30" s="2"/>
      <c r="W30" s="2"/>
      <c r="X30" s="2"/>
      <c r="Y30" s="2"/>
      <c r="Z30" s="2"/>
    </row>
    <row r="31" customFormat="false" ht="12.75" hidden="false" customHeight="true" outlineLevel="0" collapsed="false">
      <c r="A31" s="51"/>
      <c r="B31" s="51"/>
      <c r="C31" s="71"/>
      <c r="D31" s="51"/>
      <c r="H31" s="2"/>
      <c r="I31" s="2"/>
      <c r="J31" s="2"/>
      <c r="K31" s="2"/>
      <c r="L31" s="2"/>
      <c r="M31" s="2"/>
      <c r="N31" s="2"/>
      <c r="O31" s="2"/>
      <c r="P31" s="2"/>
      <c r="Q31" s="2"/>
      <c r="R31" s="2"/>
      <c r="S31" s="2"/>
      <c r="T31" s="2"/>
      <c r="U31" s="2"/>
      <c r="V31" s="2"/>
      <c r="W31" s="2"/>
      <c r="X31" s="2"/>
      <c r="Y31" s="2"/>
      <c r="Z31" s="2"/>
    </row>
    <row r="32" customFormat="false" ht="12.75" hidden="false" customHeight="true" outlineLevel="0" collapsed="false">
      <c r="A32" s="51"/>
      <c r="B32" s="51"/>
      <c r="C32" s="71"/>
      <c r="D32" s="51"/>
      <c r="H32" s="2"/>
      <c r="I32" s="2"/>
      <c r="J32" s="2"/>
      <c r="K32" s="2"/>
      <c r="L32" s="2"/>
      <c r="M32" s="2"/>
      <c r="N32" s="2"/>
      <c r="O32" s="2"/>
      <c r="P32" s="2"/>
      <c r="Q32" s="2"/>
      <c r="R32" s="2"/>
      <c r="S32" s="2"/>
      <c r="T32" s="2"/>
      <c r="U32" s="2"/>
      <c r="V32" s="2"/>
      <c r="W32" s="2"/>
      <c r="X32" s="2"/>
      <c r="Y32" s="2"/>
      <c r="Z32" s="2"/>
    </row>
    <row r="33" customFormat="false" ht="12.75" hidden="false" customHeight="true" outlineLevel="0" collapsed="false">
      <c r="A33" s="51"/>
      <c r="B33" s="51"/>
      <c r="C33" s="71"/>
      <c r="D33" s="51"/>
      <c r="H33" s="2"/>
      <c r="I33" s="2"/>
      <c r="J33" s="2"/>
      <c r="K33" s="2"/>
      <c r="L33" s="2"/>
      <c r="M33" s="2"/>
      <c r="N33" s="2"/>
      <c r="O33" s="2"/>
      <c r="P33" s="2"/>
      <c r="Q33" s="2"/>
      <c r="R33" s="2"/>
      <c r="S33" s="2"/>
      <c r="T33" s="2"/>
      <c r="U33" s="2"/>
      <c r="V33" s="2"/>
      <c r="W33" s="2"/>
      <c r="X33" s="2"/>
      <c r="Y33" s="2"/>
      <c r="Z33" s="2"/>
    </row>
    <row r="34" customFormat="false" ht="12.75" hidden="false" customHeight="true" outlineLevel="0" collapsed="false">
      <c r="A34" s="51"/>
      <c r="B34" s="51"/>
      <c r="C34" s="71"/>
      <c r="D34" s="51"/>
      <c r="H34" s="2"/>
      <c r="I34" s="2"/>
      <c r="J34" s="2"/>
      <c r="K34" s="2"/>
      <c r="L34" s="2"/>
      <c r="M34" s="2"/>
      <c r="N34" s="2"/>
      <c r="O34" s="2"/>
      <c r="P34" s="2"/>
      <c r="Q34" s="2"/>
      <c r="R34" s="2"/>
      <c r="S34" s="2"/>
      <c r="T34" s="2"/>
      <c r="U34" s="2"/>
      <c r="V34" s="2"/>
      <c r="W34" s="2"/>
      <c r="X34" s="2"/>
      <c r="Y34" s="2"/>
      <c r="Z34" s="2"/>
    </row>
    <row r="35" customFormat="false" ht="12.75" hidden="false" customHeight="true" outlineLevel="0" collapsed="false">
      <c r="A35" s="51"/>
      <c r="B35" s="51"/>
      <c r="C35" s="71"/>
      <c r="D35" s="51"/>
      <c r="H35" s="2"/>
      <c r="I35" s="2"/>
      <c r="J35" s="2"/>
      <c r="K35" s="2"/>
      <c r="L35" s="2"/>
      <c r="M35" s="2"/>
      <c r="N35" s="2"/>
      <c r="O35" s="2"/>
      <c r="P35" s="2"/>
      <c r="Q35" s="2"/>
      <c r="R35" s="2"/>
      <c r="S35" s="2"/>
      <c r="T35" s="2"/>
      <c r="U35" s="2"/>
      <c r="V35" s="2"/>
      <c r="W35" s="2"/>
      <c r="X35" s="2"/>
      <c r="Y35" s="2"/>
      <c r="Z35" s="2"/>
    </row>
    <row r="36" customFormat="false" ht="12.75" hidden="false" customHeight="true" outlineLevel="0" collapsed="false">
      <c r="A36" s="51"/>
      <c r="B36" s="51"/>
      <c r="C36" s="71"/>
      <c r="D36" s="51"/>
      <c r="H36" s="2"/>
      <c r="I36" s="2"/>
      <c r="J36" s="2"/>
      <c r="K36" s="2"/>
      <c r="L36" s="2"/>
      <c r="M36" s="2"/>
      <c r="N36" s="2"/>
      <c r="O36" s="2"/>
      <c r="P36" s="2"/>
      <c r="Q36" s="2"/>
      <c r="R36" s="2"/>
      <c r="S36" s="2"/>
      <c r="T36" s="2"/>
      <c r="U36" s="2"/>
      <c r="V36" s="2"/>
      <c r="W36" s="2"/>
      <c r="X36" s="2"/>
      <c r="Y36" s="2"/>
      <c r="Z36" s="2"/>
    </row>
    <row r="37" customFormat="false" ht="12.75" hidden="false" customHeight="true" outlineLevel="0" collapsed="false">
      <c r="A37" s="51"/>
      <c r="B37" s="51"/>
      <c r="C37" s="71"/>
      <c r="D37" s="51"/>
      <c r="H37" s="2"/>
      <c r="I37" s="2"/>
      <c r="J37" s="2"/>
      <c r="K37" s="2"/>
      <c r="L37" s="2"/>
      <c r="M37" s="2"/>
      <c r="N37" s="2"/>
      <c r="O37" s="2"/>
      <c r="P37" s="2"/>
      <c r="Q37" s="2"/>
      <c r="R37" s="2"/>
      <c r="S37" s="2"/>
      <c r="T37" s="2"/>
      <c r="U37" s="2"/>
      <c r="V37" s="2"/>
      <c r="W37" s="2"/>
      <c r="X37" s="2"/>
      <c r="Y37" s="2"/>
      <c r="Z37" s="2"/>
    </row>
    <row r="38" customFormat="false" ht="12.75" hidden="false" customHeight="true" outlineLevel="0" collapsed="false">
      <c r="A38" s="51"/>
      <c r="B38" s="51"/>
      <c r="C38" s="71"/>
      <c r="D38" s="51"/>
      <c r="H38" s="2"/>
      <c r="I38" s="2"/>
      <c r="J38" s="2"/>
      <c r="K38" s="2"/>
      <c r="L38" s="2"/>
      <c r="M38" s="2"/>
      <c r="N38" s="2"/>
      <c r="O38" s="2"/>
      <c r="P38" s="2"/>
      <c r="Q38" s="2"/>
      <c r="R38" s="2"/>
      <c r="S38" s="2"/>
      <c r="T38" s="2"/>
      <c r="U38" s="2"/>
      <c r="V38" s="2"/>
      <c r="W38" s="2"/>
      <c r="X38" s="2"/>
      <c r="Y38" s="2"/>
      <c r="Z38" s="2"/>
    </row>
    <row r="39" customFormat="false" ht="12.75" hidden="false" customHeight="true" outlineLevel="0" collapsed="false">
      <c r="A39" s="51"/>
      <c r="B39" s="51"/>
      <c r="C39" s="71"/>
      <c r="D39" s="51"/>
      <c r="H39" s="2"/>
      <c r="I39" s="2"/>
      <c r="J39" s="2"/>
      <c r="K39" s="2"/>
      <c r="L39" s="2"/>
      <c r="M39" s="2"/>
      <c r="N39" s="2"/>
      <c r="O39" s="2"/>
      <c r="P39" s="2"/>
      <c r="Q39" s="2"/>
      <c r="R39" s="2"/>
      <c r="S39" s="2"/>
      <c r="T39" s="2"/>
      <c r="U39" s="2"/>
      <c r="V39" s="2"/>
      <c r="W39" s="2"/>
      <c r="X39" s="2"/>
      <c r="Y39" s="2"/>
      <c r="Z39" s="2"/>
    </row>
    <row r="40" customFormat="false" ht="12.75" hidden="false" customHeight="true" outlineLevel="0" collapsed="false">
      <c r="A40" s="51"/>
      <c r="B40" s="51"/>
      <c r="C40" s="71"/>
      <c r="D40" s="51"/>
      <c r="H40" s="2"/>
      <c r="I40" s="2"/>
      <c r="J40" s="2"/>
      <c r="K40" s="2"/>
      <c r="L40" s="2"/>
      <c r="M40" s="2"/>
      <c r="N40" s="2"/>
      <c r="O40" s="2"/>
      <c r="P40" s="2"/>
      <c r="Q40" s="2"/>
      <c r="R40" s="2"/>
      <c r="S40" s="2"/>
      <c r="T40" s="2"/>
      <c r="U40" s="2"/>
      <c r="V40" s="2"/>
      <c r="W40" s="2"/>
      <c r="X40" s="2"/>
      <c r="Y40" s="2"/>
      <c r="Z40" s="2"/>
    </row>
    <row r="41" customFormat="false" ht="12.75" hidden="false" customHeight="true" outlineLevel="0" collapsed="false">
      <c r="A41" s="51"/>
      <c r="B41" s="51"/>
      <c r="C41" s="71"/>
      <c r="D41" s="51"/>
      <c r="H41" s="2"/>
      <c r="I41" s="2"/>
      <c r="J41" s="2"/>
      <c r="K41" s="2"/>
      <c r="L41" s="2"/>
      <c r="M41" s="2"/>
      <c r="N41" s="2"/>
      <c r="O41" s="2"/>
      <c r="P41" s="2"/>
      <c r="Q41" s="2"/>
      <c r="R41" s="2"/>
      <c r="S41" s="2"/>
      <c r="T41" s="2"/>
      <c r="U41" s="2"/>
      <c r="V41" s="2"/>
      <c r="W41" s="2"/>
      <c r="X41" s="2"/>
      <c r="Y41" s="2"/>
      <c r="Z41" s="2"/>
    </row>
    <row r="42" customFormat="false" ht="12.75" hidden="false" customHeight="true" outlineLevel="0" collapsed="false">
      <c r="A42" s="51"/>
      <c r="B42" s="51"/>
      <c r="C42" s="71"/>
      <c r="D42" s="51"/>
      <c r="H42" s="2"/>
      <c r="I42" s="2"/>
      <c r="J42" s="2"/>
      <c r="K42" s="2"/>
      <c r="L42" s="2"/>
      <c r="M42" s="2"/>
      <c r="N42" s="2"/>
      <c r="O42" s="2"/>
      <c r="P42" s="2"/>
      <c r="Q42" s="2"/>
      <c r="R42" s="2"/>
      <c r="S42" s="2"/>
      <c r="T42" s="2"/>
      <c r="U42" s="2"/>
      <c r="V42" s="2"/>
      <c r="W42" s="2"/>
      <c r="X42" s="2"/>
      <c r="Y42" s="2"/>
      <c r="Z42" s="2"/>
    </row>
    <row r="43" customFormat="false" ht="12.75" hidden="false" customHeight="true" outlineLevel="0" collapsed="false">
      <c r="A43" s="51"/>
      <c r="B43" s="51"/>
      <c r="C43" s="71"/>
      <c r="D43" s="51"/>
      <c r="H43" s="2"/>
      <c r="I43" s="2"/>
      <c r="J43" s="2"/>
      <c r="K43" s="2"/>
      <c r="L43" s="2"/>
      <c r="M43" s="2"/>
      <c r="N43" s="2"/>
      <c r="O43" s="2"/>
      <c r="P43" s="2"/>
      <c r="Q43" s="2"/>
      <c r="R43" s="2"/>
      <c r="S43" s="2"/>
      <c r="T43" s="2"/>
      <c r="U43" s="2"/>
      <c r="V43" s="2"/>
      <c r="W43" s="2"/>
      <c r="X43" s="2"/>
      <c r="Y43" s="2"/>
      <c r="Z43" s="2"/>
    </row>
    <row r="44" customFormat="false" ht="12.75" hidden="false" customHeight="true" outlineLevel="0" collapsed="false">
      <c r="A44" s="51"/>
      <c r="B44" s="51"/>
      <c r="C44" s="71"/>
      <c r="D44" s="51"/>
      <c r="H44" s="2"/>
      <c r="I44" s="2"/>
      <c r="J44" s="2"/>
      <c r="K44" s="2"/>
      <c r="L44" s="2"/>
      <c r="M44" s="2"/>
      <c r="N44" s="2"/>
      <c r="O44" s="2"/>
      <c r="P44" s="2"/>
      <c r="Q44" s="2"/>
      <c r="R44" s="2"/>
      <c r="S44" s="2"/>
      <c r="T44" s="2"/>
      <c r="U44" s="2"/>
      <c r="V44" s="2"/>
      <c r="W44" s="2"/>
      <c r="X44" s="2"/>
      <c r="Y44" s="2"/>
      <c r="Z44" s="2"/>
    </row>
    <row r="45" customFormat="false" ht="12.75" hidden="false" customHeight="true" outlineLevel="0" collapsed="false">
      <c r="A45" s="51"/>
      <c r="B45" s="51"/>
      <c r="C45" s="71"/>
      <c r="D45" s="51"/>
      <c r="H45" s="2"/>
      <c r="I45" s="2"/>
      <c r="J45" s="2"/>
      <c r="K45" s="2"/>
      <c r="L45" s="2"/>
      <c r="M45" s="2"/>
      <c r="N45" s="2"/>
      <c r="O45" s="2"/>
      <c r="P45" s="2"/>
      <c r="Q45" s="2"/>
      <c r="R45" s="2"/>
      <c r="S45" s="2"/>
      <c r="T45" s="2"/>
      <c r="U45" s="2"/>
      <c r="V45" s="2"/>
      <c r="W45" s="2"/>
      <c r="X45" s="2"/>
      <c r="Y45" s="2"/>
      <c r="Z45" s="2"/>
    </row>
    <row r="46" customFormat="false" ht="12.75" hidden="false" customHeight="true" outlineLevel="0" collapsed="false">
      <c r="A46" s="51"/>
      <c r="B46" s="51"/>
      <c r="C46" s="71"/>
      <c r="D46" s="51"/>
      <c r="H46" s="2"/>
      <c r="I46" s="2"/>
      <c r="J46" s="2"/>
      <c r="K46" s="2"/>
      <c r="L46" s="2"/>
      <c r="M46" s="2"/>
      <c r="N46" s="2"/>
      <c r="O46" s="2"/>
      <c r="P46" s="2"/>
      <c r="Q46" s="2"/>
      <c r="R46" s="2"/>
      <c r="S46" s="2"/>
      <c r="T46" s="2"/>
      <c r="U46" s="2"/>
      <c r="V46" s="2"/>
      <c r="W46" s="2"/>
      <c r="X46" s="2"/>
      <c r="Y46" s="2"/>
      <c r="Z46" s="2"/>
    </row>
    <row r="47" customFormat="false" ht="12.75" hidden="false" customHeight="true" outlineLevel="0" collapsed="false">
      <c r="A47" s="51"/>
      <c r="B47" s="51"/>
      <c r="C47" s="71"/>
      <c r="D47" s="51"/>
      <c r="H47" s="2"/>
      <c r="I47" s="2"/>
      <c r="J47" s="2"/>
      <c r="K47" s="2"/>
      <c r="L47" s="2"/>
      <c r="M47" s="2"/>
      <c r="N47" s="2"/>
      <c r="O47" s="2"/>
      <c r="P47" s="2"/>
      <c r="Q47" s="2"/>
      <c r="R47" s="2"/>
      <c r="S47" s="2"/>
      <c r="T47" s="2"/>
      <c r="U47" s="2"/>
      <c r="V47" s="2"/>
      <c r="W47" s="2"/>
      <c r="X47" s="2"/>
      <c r="Y47" s="2"/>
      <c r="Z47" s="2"/>
    </row>
    <row r="48" customFormat="false" ht="12.75" hidden="false" customHeight="true" outlineLevel="0" collapsed="false">
      <c r="A48" s="51"/>
      <c r="B48" s="51"/>
      <c r="C48" s="71"/>
      <c r="D48" s="51"/>
      <c r="H48" s="2"/>
      <c r="I48" s="2"/>
      <c r="J48" s="2"/>
      <c r="K48" s="2"/>
      <c r="L48" s="2"/>
      <c r="M48" s="2"/>
      <c r="N48" s="2"/>
      <c r="O48" s="2"/>
      <c r="P48" s="2"/>
      <c r="Q48" s="2"/>
      <c r="R48" s="2"/>
      <c r="S48" s="2"/>
      <c r="T48" s="2"/>
      <c r="U48" s="2"/>
      <c r="V48" s="2"/>
      <c r="W48" s="2"/>
      <c r="X48" s="2"/>
      <c r="Y48" s="2"/>
      <c r="Z48" s="2"/>
    </row>
    <row r="49" customFormat="false" ht="12.75" hidden="false" customHeight="true" outlineLevel="0" collapsed="false">
      <c r="A49" s="51"/>
      <c r="B49" s="51"/>
      <c r="C49" s="71"/>
      <c r="D49" s="51"/>
      <c r="H49" s="2"/>
      <c r="I49" s="2"/>
      <c r="J49" s="2"/>
      <c r="K49" s="2"/>
      <c r="L49" s="2"/>
      <c r="M49" s="2"/>
      <c r="N49" s="2"/>
      <c r="O49" s="2"/>
      <c r="P49" s="2"/>
      <c r="Q49" s="2"/>
      <c r="R49" s="2"/>
      <c r="S49" s="2"/>
      <c r="T49" s="2"/>
      <c r="U49" s="2"/>
      <c r="V49" s="2"/>
      <c r="W49" s="2"/>
      <c r="X49" s="2"/>
      <c r="Y49" s="2"/>
      <c r="Z49" s="2"/>
    </row>
    <row r="50" customFormat="false" ht="12.75" hidden="false" customHeight="true" outlineLevel="0" collapsed="false">
      <c r="A50" s="51"/>
      <c r="B50" s="51"/>
      <c r="C50" s="71"/>
      <c r="D50" s="51"/>
      <c r="H50" s="2"/>
      <c r="I50" s="2"/>
      <c r="J50" s="2"/>
      <c r="K50" s="2"/>
      <c r="L50" s="2"/>
      <c r="M50" s="2"/>
      <c r="N50" s="2"/>
      <c r="O50" s="2"/>
      <c r="P50" s="2"/>
      <c r="Q50" s="2"/>
      <c r="R50" s="2"/>
      <c r="S50" s="2"/>
      <c r="T50" s="2"/>
      <c r="U50" s="2"/>
      <c r="V50" s="2"/>
      <c r="W50" s="2"/>
      <c r="X50" s="2"/>
      <c r="Y50" s="2"/>
      <c r="Z50" s="2"/>
    </row>
    <row r="51" customFormat="false" ht="12.75" hidden="false" customHeight="true" outlineLevel="0" collapsed="false">
      <c r="A51" s="51"/>
      <c r="B51" s="51"/>
      <c r="C51" s="71"/>
      <c r="D51" s="51"/>
      <c r="H51" s="2"/>
      <c r="I51" s="2"/>
      <c r="J51" s="2"/>
      <c r="K51" s="2"/>
      <c r="L51" s="2"/>
      <c r="M51" s="2"/>
      <c r="N51" s="2"/>
      <c r="O51" s="2"/>
      <c r="P51" s="2"/>
      <c r="Q51" s="2"/>
      <c r="R51" s="2"/>
      <c r="S51" s="2"/>
      <c r="T51" s="2"/>
      <c r="U51" s="2"/>
      <c r="V51" s="2"/>
      <c r="W51" s="2"/>
      <c r="X51" s="2"/>
      <c r="Y51" s="2"/>
      <c r="Z51" s="2"/>
    </row>
    <row r="52" customFormat="false" ht="12.75" hidden="false" customHeight="true" outlineLevel="0" collapsed="false">
      <c r="A52" s="51"/>
      <c r="B52" s="51"/>
      <c r="C52" s="71"/>
      <c r="D52" s="51"/>
      <c r="H52" s="2"/>
      <c r="I52" s="2"/>
      <c r="J52" s="2"/>
      <c r="K52" s="2"/>
      <c r="L52" s="2"/>
      <c r="M52" s="2"/>
      <c r="N52" s="2"/>
      <c r="O52" s="2"/>
      <c r="P52" s="2"/>
      <c r="Q52" s="2"/>
      <c r="R52" s="2"/>
      <c r="S52" s="2"/>
      <c r="T52" s="2"/>
      <c r="U52" s="2"/>
      <c r="V52" s="2"/>
      <c r="W52" s="2"/>
      <c r="X52" s="2"/>
      <c r="Y52" s="2"/>
      <c r="Z52" s="2"/>
    </row>
    <row r="53" customFormat="false" ht="12.75" hidden="false" customHeight="true" outlineLevel="0" collapsed="false">
      <c r="A53" s="51"/>
      <c r="B53" s="51"/>
      <c r="C53" s="71"/>
      <c r="D53" s="51"/>
      <c r="H53" s="2"/>
      <c r="I53" s="2"/>
      <c r="J53" s="2"/>
      <c r="K53" s="2"/>
      <c r="L53" s="2"/>
      <c r="M53" s="2"/>
      <c r="N53" s="2"/>
      <c r="O53" s="2"/>
      <c r="P53" s="2"/>
      <c r="Q53" s="2"/>
      <c r="R53" s="2"/>
      <c r="S53" s="2"/>
      <c r="T53" s="2"/>
      <c r="U53" s="2"/>
      <c r="V53" s="2"/>
      <c r="W53" s="2"/>
      <c r="X53" s="2"/>
      <c r="Y53" s="2"/>
      <c r="Z53" s="2"/>
    </row>
    <row r="54" customFormat="false" ht="12.75" hidden="false" customHeight="true" outlineLevel="0" collapsed="false">
      <c r="A54" s="51"/>
      <c r="B54" s="51"/>
      <c r="C54" s="71"/>
      <c r="D54" s="51"/>
      <c r="H54" s="2"/>
      <c r="I54" s="2"/>
      <c r="J54" s="2"/>
      <c r="K54" s="2"/>
      <c r="L54" s="2"/>
      <c r="M54" s="2"/>
      <c r="N54" s="2"/>
      <c r="O54" s="2"/>
      <c r="P54" s="2"/>
      <c r="Q54" s="2"/>
      <c r="R54" s="2"/>
      <c r="S54" s="2"/>
      <c r="T54" s="2"/>
      <c r="U54" s="2"/>
      <c r="V54" s="2"/>
      <c r="W54" s="2"/>
      <c r="X54" s="2"/>
      <c r="Y54" s="2"/>
      <c r="Z54" s="2"/>
    </row>
    <row r="55" customFormat="false" ht="12.75" hidden="false" customHeight="true" outlineLevel="0" collapsed="false">
      <c r="A55" s="51"/>
      <c r="B55" s="51"/>
      <c r="C55" s="71"/>
      <c r="D55" s="51"/>
      <c r="H55" s="2"/>
      <c r="I55" s="2"/>
      <c r="J55" s="2"/>
      <c r="K55" s="2"/>
      <c r="L55" s="2"/>
      <c r="M55" s="2"/>
      <c r="N55" s="2"/>
      <c r="O55" s="2"/>
      <c r="P55" s="2"/>
      <c r="Q55" s="2"/>
      <c r="R55" s="2"/>
      <c r="S55" s="2"/>
      <c r="T55" s="2"/>
      <c r="U55" s="2"/>
      <c r="V55" s="2"/>
      <c r="W55" s="2"/>
      <c r="X55" s="2"/>
      <c r="Y55" s="2"/>
      <c r="Z55" s="2"/>
    </row>
    <row r="56" customFormat="false" ht="12.75" hidden="false" customHeight="true" outlineLevel="0" collapsed="false">
      <c r="A56" s="51"/>
      <c r="B56" s="51"/>
      <c r="C56" s="71"/>
      <c r="D56" s="51"/>
      <c r="H56" s="2"/>
      <c r="I56" s="2"/>
      <c r="J56" s="2"/>
      <c r="K56" s="2"/>
      <c r="L56" s="2"/>
      <c r="M56" s="2"/>
      <c r="N56" s="2"/>
      <c r="O56" s="2"/>
      <c r="P56" s="2"/>
      <c r="Q56" s="2"/>
      <c r="R56" s="2"/>
      <c r="S56" s="2"/>
      <c r="T56" s="2"/>
      <c r="U56" s="2"/>
      <c r="V56" s="2"/>
      <c r="W56" s="2"/>
      <c r="X56" s="2"/>
      <c r="Y56" s="2"/>
      <c r="Z56" s="2"/>
    </row>
    <row r="57" customFormat="false" ht="12.75" hidden="false" customHeight="true" outlineLevel="0" collapsed="false">
      <c r="A57" s="51"/>
      <c r="B57" s="51"/>
      <c r="C57" s="71"/>
      <c r="D57" s="51"/>
      <c r="H57" s="2"/>
      <c r="I57" s="2"/>
      <c r="J57" s="2"/>
      <c r="K57" s="2"/>
      <c r="L57" s="2"/>
      <c r="M57" s="2"/>
      <c r="N57" s="2"/>
      <c r="O57" s="2"/>
      <c r="P57" s="2"/>
      <c r="Q57" s="2"/>
      <c r="R57" s="2"/>
      <c r="S57" s="2"/>
      <c r="T57" s="2"/>
      <c r="U57" s="2"/>
      <c r="V57" s="2"/>
      <c r="W57" s="2"/>
      <c r="X57" s="2"/>
      <c r="Y57" s="2"/>
      <c r="Z57" s="2"/>
    </row>
    <row r="58" customFormat="false" ht="12.75" hidden="false" customHeight="true" outlineLevel="0" collapsed="false">
      <c r="A58" s="51"/>
      <c r="B58" s="51"/>
      <c r="C58" s="71"/>
      <c r="D58" s="51"/>
      <c r="H58" s="2"/>
      <c r="I58" s="2"/>
      <c r="J58" s="2"/>
      <c r="K58" s="2"/>
      <c r="L58" s="2"/>
      <c r="M58" s="2"/>
      <c r="N58" s="2"/>
      <c r="O58" s="2"/>
      <c r="P58" s="2"/>
      <c r="Q58" s="2"/>
      <c r="R58" s="2"/>
      <c r="S58" s="2"/>
      <c r="T58" s="2"/>
      <c r="U58" s="2"/>
      <c r="V58" s="2"/>
      <c r="W58" s="2"/>
      <c r="X58" s="2"/>
      <c r="Y58" s="2"/>
      <c r="Z58" s="2"/>
    </row>
    <row r="59" customFormat="false" ht="12.75" hidden="false" customHeight="true" outlineLevel="0" collapsed="false">
      <c r="A59" s="51"/>
      <c r="B59" s="51"/>
      <c r="C59" s="71"/>
      <c r="D59" s="51"/>
      <c r="H59" s="2"/>
      <c r="I59" s="2"/>
      <c r="J59" s="2"/>
      <c r="K59" s="2"/>
      <c r="L59" s="2"/>
      <c r="M59" s="2"/>
      <c r="N59" s="2"/>
      <c r="O59" s="2"/>
      <c r="P59" s="2"/>
      <c r="Q59" s="2"/>
      <c r="R59" s="2"/>
      <c r="S59" s="2"/>
      <c r="T59" s="2"/>
      <c r="U59" s="2"/>
      <c r="V59" s="2"/>
      <c r="W59" s="2"/>
      <c r="X59" s="2"/>
      <c r="Y59" s="2"/>
      <c r="Z59" s="2"/>
    </row>
    <row r="60" customFormat="false" ht="12.75" hidden="false" customHeight="true" outlineLevel="0" collapsed="false">
      <c r="A60" s="51"/>
      <c r="B60" s="51"/>
      <c r="C60" s="71"/>
      <c r="D60" s="51"/>
      <c r="H60" s="2"/>
      <c r="I60" s="2"/>
      <c r="J60" s="2"/>
      <c r="K60" s="2"/>
      <c r="L60" s="2"/>
      <c r="M60" s="2"/>
      <c r="N60" s="2"/>
      <c r="O60" s="2"/>
      <c r="P60" s="2"/>
      <c r="Q60" s="2"/>
      <c r="R60" s="2"/>
      <c r="S60" s="2"/>
      <c r="T60" s="2"/>
      <c r="U60" s="2"/>
      <c r="V60" s="2"/>
      <c r="W60" s="2"/>
      <c r="X60" s="2"/>
      <c r="Y60" s="2"/>
      <c r="Z60" s="2"/>
    </row>
    <row r="61" customFormat="false" ht="12.75" hidden="false" customHeight="true" outlineLevel="0" collapsed="false">
      <c r="A61" s="51"/>
      <c r="B61" s="51"/>
      <c r="C61" s="71"/>
      <c r="D61" s="51"/>
      <c r="H61" s="2"/>
      <c r="I61" s="2"/>
      <c r="J61" s="2"/>
      <c r="K61" s="2"/>
      <c r="L61" s="2"/>
      <c r="M61" s="2"/>
      <c r="N61" s="2"/>
      <c r="O61" s="2"/>
      <c r="P61" s="2"/>
      <c r="Q61" s="2"/>
      <c r="R61" s="2"/>
      <c r="S61" s="2"/>
      <c r="T61" s="2"/>
      <c r="U61" s="2"/>
      <c r="V61" s="2"/>
      <c r="W61" s="2"/>
      <c r="X61" s="2"/>
      <c r="Y61" s="2"/>
      <c r="Z61" s="2"/>
    </row>
    <row r="62" customFormat="false" ht="12.75" hidden="false" customHeight="true" outlineLevel="0" collapsed="false">
      <c r="A62" s="51"/>
      <c r="B62" s="51"/>
      <c r="C62" s="71"/>
      <c r="D62" s="51"/>
      <c r="H62" s="2"/>
      <c r="I62" s="2"/>
      <c r="J62" s="2"/>
      <c r="K62" s="2"/>
      <c r="L62" s="2"/>
      <c r="M62" s="2"/>
      <c r="N62" s="2"/>
      <c r="O62" s="2"/>
      <c r="P62" s="2"/>
      <c r="Q62" s="2"/>
      <c r="R62" s="2"/>
      <c r="S62" s="2"/>
      <c r="T62" s="2"/>
      <c r="U62" s="2"/>
      <c r="V62" s="2"/>
      <c r="W62" s="2"/>
      <c r="X62" s="2"/>
      <c r="Y62" s="2"/>
      <c r="Z62" s="2"/>
    </row>
    <row r="63" customFormat="false" ht="12.75" hidden="false" customHeight="true" outlineLevel="0" collapsed="false">
      <c r="A63" s="51"/>
      <c r="B63" s="51"/>
      <c r="C63" s="71"/>
      <c r="D63" s="51"/>
      <c r="H63" s="2"/>
      <c r="I63" s="2"/>
      <c r="J63" s="2"/>
      <c r="K63" s="2"/>
      <c r="L63" s="2"/>
      <c r="M63" s="2"/>
      <c r="N63" s="2"/>
      <c r="O63" s="2"/>
      <c r="P63" s="2"/>
      <c r="Q63" s="2"/>
      <c r="R63" s="2"/>
      <c r="S63" s="2"/>
      <c r="T63" s="2"/>
      <c r="U63" s="2"/>
      <c r="V63" s="2"/>
      <c r="W63" s="2"/>
      <c r="X63" s="2"/>
      <c r="Y63" s="2"/>
      <c r="Z63" s="2"/>
    </row>
    <row r="64" customFormat="false" ht="12.75" hidden="false" customHeight="true" outlineLevel="0" collapsed="false">
      <c r="A64" s="51"/>
      <c r="B64" s="51"/>
      <c r="C64" s="71"/>
      <c r="D64" s="51"/>
      <c r="H64" s="2"/>
      <c r="I64" s="2"/>
      <c r="J64" s="2"/>
      <c r="K64" s="2"/>
      <c r="L64" s="2"/>
      <c r="M64" s="2"/>
      <c r="N64" s="2"/>
      <c r="O64" s="2"/>
      <c r="P64" s="2"/>
      <c r="Q64" s="2"/>
      <c r="R64" s="2"/>
      <c r="S64" s="2"/>
      <c r="T64" s="2"/>
      <c r="U64" s="2"/>
      <c r="V64" s="2"/>
      <c r="W64" s="2"/>
      <c r="X64" s="2"/>
      <c r="Y64" s="2"/>
      <c r="Z64" s="2"/>
    </row>
    <row r="65" customFormat="false" ht="12.75" hidden="false" customHeight="true" outlineLevel="0" collapsed="false">
      <c r="A65" s="51"/>
      <c r="B65" s="51"/>
      <c r="C65" s="71"/>
      <c r="D65" s="51"/>
      <c r="H65" s="2"/>
      <c r="I65" s="2"/>
      <c r="J65" s="2"/>
      <c r="K65" s="2"/>
      <c r="L65" s="2"/>
      <c r="M65" s="2"/>
      <c r="N65" s="2"/>
      <c r="O65" s="2"/>
      <c r="P65" s="2"/>
      <c r="Q65" s="2"/>
      <c r="R65" s="2"/>
      <c r="S65" s="2"/>
      <c r="T65" s="2"/>
      <c r="U65" s="2"/>
      <c r="V65" s="2"/>
      <c r="W65" s="2"/>
      <c r="X65" s="2"/>
      <c r="Y65" s="2"/>
      <c r="Z65" s="2"/>
    </row>
    <row r="66" customFormat="false" ht="12.75" hidden="false" customHeight="true" outlineLevel="0" collapsed="false">
      <c r="A66" s="51"/>
      <c r="B66" s="51"/>
      <c r="C66" s="71"/>
      <c r="D66" s="51"/>
      <c r="H66" s="2"/>
      <c r="I66" s="2"/>
      <c r="J66" s="2"/>
      <c r="K66" s="2"/>
      <c r="L66" s="2"/>
      <c r="M66" s="2"/>
      <c r="N66" s="2"/>
      <c r="O66" s="2"/>
      <c r="P66" s="2"/>
      <c r="Q66" s="2"/>
      <c r="R66" s="2"/>
      <c r="S66" s="2"/>
      <c r="T66" s="2"/>
      <c r="U66" s="2"/>
      <c r="V66" s="2"/>
      <c r="W66" s="2"/>
      <c r="X66" s="2"/>
      <c r="Y66" s="2"/>
      <c r="Z66" s="2"/>
    </row>
    <row r="67" customFormat="false" ht="12.75" hidden="false" customHeight="true" outlineLevel="0" collapsed="false">
      <c r="A67" s="51"/>
      <c r="B67" s="51"/>
      <c r="C67" s="71"/>
      <c r="D67" s="51"/>
      <c r="H67" s="2"/>
      <c r="I67" s="2"/>
      <c r="J67" s="2"/>
      <c r="K67" s="2"/>
      <c r="L67" s="2"/>
      <c r="M67" s="2"/>
      <c r="N67" s="2"/>
      <c r="O67" s="2"/>
      <c r="P67" s="2"/>
      <c r="Q67" s="2"/>
      <c r="R67" s="2"/>
      <c r="S67" s="2"/>
      <c r="T67" s="2"/>
      <c r="U67" s="2"/>
      <c r="V67" s="2"/>
      <c r="W67" s="2"/>
      <c r="X67" s="2"/>
      <c r="Y67" s="2"/>
      <c r="Z67" s="2"/>
    </row>
    <row r="68" customFormat="false" ht="12.75" hidden="false" customHeight="true" outlineLevel="0" collapsed="false">
      <c r="A68" s="51"/>
      <c r="B68" s="51"/>
      <c r="C68" s="71"/>
      <c r="D68" s="51"/>
      <c r="H68" s="2"/>
      <c r="I68" s="2"/>
      <c r="J68" s="2"/>
      <c r="K68" s="2"/>
      <c r="L68" s="2"/>
      <c r="M68" s="2"/>
      <c r="N68" s="2"/>
      <c r="O68" s="2"/>
      <c r="P68" s="2"/>
      <c r="Q68" s="2"/>
      <c r="R68" s="2"/>
      <c r="S68" s="2"/>
      <c r="T68" s="2"/>
      <c r="U68" s="2"/>
      <c r="V68" s="2"/>
      <c r="W68" s="2"/>
      <c r="X68" s="2"/>
      <c r="Y68" s="2"/>
      <c r="Z68" s="2"/>
    </row>
    <row r="69" customFormat="false" ht="12.75" hidden="false" customHeight="true" outlineLevel="0" collapsed="false">
      <c r="A69" s="51"/>
      <c r="B69" s="51"/>
      <c r="C69" s="71"/>
      <c r="D69" s="51"/>
      <c r="H69" s="2"/>
      <c r="I69" s="2"/>
      <c r="J69" s="2"/>
      <c r="K69" s="2"/>
      <c r="L69" s="2"/>
      <c r="M69" s="2"/>
      <c r="N69" s="2"/>
      <c r="O69" s="2"/>
      <c r="P69" s="2"/>
      <c r="Q69" s="2"/>
      <c r="R69" s="2"/>
      <c r="S69" s="2"/>
      <c r="T69" s="2"/>
      <c r="U69" s="2"/>
      <c r="V69" s="2"/>
      <c r="W69" s="2"/>
      <c r="X69" s="2"/>
      <c r="Y69" s="2"/>
      <c r="Z69" s="2"/>
    </row>
    <row r="70" customFormat="false" ht="12.75" hidden="false" customHeight="true" outlineLevel="0" collapsed="false">
      <c r="A70" s="51"/>
      <c r="B70" s="51"/>
      <c r="C70" s="71"/>
      <c r="D70" s="51"/>
      <c r="H70" s="2"/>
      <c r="I70" s="2"/>
      <c r="J70" s="2"/>
      <c r="K70" s="2"/>
      <c r="L70" s="2"/>
      <c r="M70" s="2"/>
      <c r="N70" s="2"/>
      <c r="O70" s="2"/>
      <c r="P70" s="2"/>
      <c r="Q70" s="2"/>
      <c r="R70" s="2"/>
      <c r="S70" s="2"/>
      <c r="T70" s="2"/>
      <c r="U70" s="2"/>
      <c r="V70" s="2"/>
      <c r="W70" s="2"/>
      <c r="X70" s="2"/>
      <c r="Y70" s="2"/>
      <c r="Z70" s="2"/>
    </row>
    <row r="71" customFormat="false" ht="12.75" hidden="false" customHeight="true" outlineLevel="0" collapsed="false">
      <c r="A71" s="51"/>
      <c r="B71" s="51"/>
      <c r="C71" s="71"/>
      <c r="D71" s="51"/>
      <c r="H71" s="2"/>
      <c r="I71" s="2"/>
      <c r="J71" s="2"/>
      <c r="K71" s="2"/>
      <c r="L71" s="2"/>
      <c r="M71" s="2"/>
      <c r="N71" s="2"/>
      <c r="O71" s="2"/>
      <c r="P71" s="2"/>
      <c r="Q71" s="2"/>
      <c r="R71" s="2"/>
      <c r="S71" s="2"/>
      <c r="T71" s="2"/>
      <c r="U71" s="2"/>
      <c r="V71" s="2"/>
      <c r="W71" s="2"/>
      <c r="X71" s="2"/>
      <c r="Y71" s="2"/>
      <c r="Z71" s="2"/>
    </row>
    <row r="72" customFormat="false" ht="12.75" hidden="false" customHeight="true" outlineLevel="0" collapsed="false">
      <c r="A72" s="51"/>
      <c r="B72" s="51"/>
      <c r="C72" s="71"/>
      <c r="D72" s="51"/>
      <c r="H72" s="2"/>
      <c r="I72" s="2"/>
      <c r="J72" s="2"/>
      <c r="K72" s="2"/>
      <c r="L72" s="2"/>
      <c r="M72" s="2"/>
      <c r="N72" s="2"/>
      <c r="O72" s="2"/>
      <c r="P72" s="2"/>
      <c r="Q72" s="2"/>
      <c r="R72" s="2"/>
      <c r="S72" s="2"/>
      <c r="T72" s="2"/>
      <c r="U72" s="2"/>
      <c r="V72" s="2"/>
      <c r="W72" s="2"/>
      <c r="X72" s="2"/>
      <c r="Y72" s="2"/>
      <c r="Z72" s="2"/>
    </row>
    <row r="73" customFormat="false" ht="12.75" hidden="false" customHeight="true" outlineLevel="0" collapsed="false">
      <c r="A73" s="51"/>
      <c r="B73" s="51"/>
      <c r="C73" s="71"/>
      <c r="D73" s="51"/>
      <c r="H73" s="2"/>
      <c r="I73" s="2"/>
      <c r="J73" s="2"/>
      <c r="K73" s="2"/>
      <c r="L73" s="2"/>
      <c r="M73" s="2"/>
      <c r="N73" s="2"/>
      <c r="O73" s="2"/>
      <c r="P73" s="2"/>
      <c r="Q73" s="2"/>
      <c r="R73" s="2"/>
      <c r="S73" s="2"/>
      <c r="T73" s="2"/>
      <c r="U73" s="2"/>
      <c r="V73" s="2"/>
      <c r="W73" s="2"/>
      <c r="X73" s="2"/>
      <c r="Y73" s="2"/>
      <c r="Z73" s="2"/>
    </row>
    <row r="74" customFormat="false" ht="12.75" hidden="false" customHeight="true" outlineLevel="0" collapsed="false">
      <c r="A74" s="51"/>
      <c r="B74" s="51"/>
      <c r="C74" s="71"/>
      <c r="D74" s="51"/>
      <c r="H74" s="2"/>
      <c r="I74" s="2"/>
      <c r="J74" s="2"/>
      <c r="K74" s="2"/>
      <c r="L74" s="2"/>
      <c r="M74" s="2"/>
      <c r="N74" s="2"/>
      <c r="O74" s="2"/>
      <c r="P74" s="2"/>
      <c r="Q74" s="2"/>
      <c r="R74" s="2"/>
      <c r="S74" s="2"/>
      <c r="T74" s="2"/>
      <c r="U74" s="2"/>
      <c r="V74" s="2"/>
      <c r="W74" s="2"/>
      <c r="X74" s="2"/>
      <c r="Y74" s="2"/>
      <c r="Z74" s="2"/>
    </row>
    <row r="75" customFormat="false" ht="12.75" hidden="false" customHeight="true" outlineLevel="0" collapsed="false">
      <c r="A75" s="51"/>
      <c r="B75" s="51"/>
      <c r="C75" s="71"/>
      <c r="D75" s="51"/>
      <c r="H75" s="2"/>
      <c r="I75" s="2"/>
      <c r="J75" s="2"/>
      <c r="K75" s="2"/>
      <c r="L75" s="2"/>
      <c r="M75" s="2"/>
      <c r="N75" s="2"/>
      <c r="O75" s="2"/>
      <c r="P75" s="2"/>
      <c r="Q75" s="2"/>
      <c r="R75" s="2"/>
      <c r="S75" s="2"/>
      <c r="T75" s="2"/>
      <c r="U75" s="2"/>
      <c r="V75" s="2"/>
      <c r="W75" s="2"/>
      <c r="X75" s="2"/>
      <c r="Y75" s="2"/>
      <c r="Z75" s="2"/>
    </row>
    <row r="76" customFormat="false" ht="12.75" hidden="false" customHeight="true" outlineLevel="0" collapsed="false">
      <c r="A76" s="51"/>
      <c r="B76" s="51"/>
      <c r="C76" s="71"/>
      <c r="D76" s="51"/>
      <c r="H76" s="2"/>
      <c r="I76" s="2"/>
      <c r="J76" s="2"/>
      <c r="K76" s="2"/>
      <c r="L76" s="2"/>
      <c r="M76" s="2"/>
      <c r="N76" s="2"/>
      <c r="O76" s="2"/>
      <c r="P76" s="2"/>
      <c r="Q76" s="2"/>
      <c r="R76" s="2"/>
      <c r="S76" s="2"/>
      <c r="T76" s="2"/>
      <c r="U76" s="2"/>
      <c r="V76" s="2"/>
      <c r="W76" s="2"/>
      <c r="X76" s="2"/>
      <c r="Y76" s="2"/>
      <c r="Z76" s="2"/>
    </row>
    <row r="77" customFormat="false" ht="12.75" hidden="false" customHeight="true" outlineLevel="0" collapsed="false">
      <c r="A77" s="51"/>
      <c r="B77" s="51"/>
      <c r="C77" s="71"/>
      <c r="D77" s="51"/>
      <c r="H77" s="2"/>
      <c r="I77" s="2"/>
      <c r="J77" s="2"/>
      <c r="K77" s="2"/>
      <c r="L77" s="2"/>
      <c r="M77" s="2"/>
      <c r="N77" s="2"/>
      <c r="O77" s="2"/>
      <c r="P77" s="2"/>
      <c r="Q77" s="2"/>
      <c r="R77" s="2"/>
      <c r="S77" s="2"/>
      <c r="T77" s="2"/>
      <c r="U77" s="2"/>
      <c r="V77" s="2"/>
      <c r="W77" s="2"/>
      <c r="X77" s="2"/>
      <c r="Y77" s="2"/>
      <c r="Z77" s="2"/>
    </row>
    <row r="78" customFormat="false" ht="12.75" hidden="false" customHeight="true" outlineLevel="0" collapsed="false">
      <c r="A78" s="51"/>
      <c r="B78" s="51"/>
      <c r="C78" s="71"/>
      <c r="D78" s="51"/>
      <c r="H78" s="2"/>
      <c r="I78" s="2"/>
      <c r="J78" s="2"/>
      <c r="K78" s="2"/>
      <c r="L78" s="2"/>
      <c r="M78" s="2"/>
      <c r="N78" s="2"/>
      <c r="O78" s="2"/>
      <c r="P78" s="2"/>
      <c r="Q78" s="2"/>
      <c r="R78" s="2"/>
      <c r="S78" s="2"/>
      <c r="T78" s="2"/>
      <c r="U78" s="2"/>
      <c r="V78" s="2"/>
      <c r="W78" s="2"/>
      <c r="X78" s="2"/>
      <c r="Y78" s="2"/>
      <c r="Z78" s="2"/>
    </row>
    <row r="79" customFormat="false" ht="12.75" hidden="false" customHeight="true" outlineLevel="0" collapsed="false">
      <c r="A79" s="51"/>
      <c r="B79" s="51"/>
      <c r="C79" s="71"/>
      <c r="D79" s="51"/>
      <c r="H79" s="2"/>
      <c r="I79" s="2"/>
      <c r="J79" s="2"/>
      <c r="K79" s="2"/>
      <c r="L79" s="2"/>
      <c r="M79" s="2"/>
      <c r="N79" s="2"/>
      <c r="O79" s="2"/>
      <c r="P79" s="2"/>
      <c r="Q79" s="2"/>
      <c r="R79" s="2"/>
      <c r="S79" s="2"/>
      <c r="T79" s="2"/>
      <c r="U79" s="2"/>
      <c r="V79" s="2"/>
      <c r="W79" s="2"/>
      <c r="X79" s="2"/>
      <c r="Y79" s="2"/>
      <c r="Z79" s="2"/>
    </row>
    <row r="80" customFormat="false" ht="12.75" hidden="false" customHeight="true" outlineLevel="0" collapsed="false">
      <c r="A80" s="51"/>
      <c r="B80" s="51"/>
      <c r="C80" s="71"/>
      <c r="D80" s="51"/>
      <c r="H80" s="2"/>
      <c r="I80" s="2"/>
      <c r="J80" s="2"/>
      <c r="K80" s="2"/>
      <c r="L80" s="2"/>
      <c r="M80" s="2"/>
      <c r="N80" s="2"/>
      <c r="O80" s="2"/>
      <c r="P80" s="2"/>
      <c r="Q80" s="2"/>
      <c r="R80" s="2"/>
      <c r="S80" s="2"/>
      <c r="T80" s="2"/>
      <c r="U80" s="2"/>
      <c r="V80" s="2"/>
      <c r="W80" s="2"/>
      <c r="X80" s="2"/>
      <c r="Y80" s="2"/>
      <c r="Z80" s="2"/>
    </row>
    <row r="81" customFormat="false" ht="12.75" hidden="false" customHeight="true" outlineLevel="0" collapsed="false">
      <c r="A81" s="51"/>
      <c r="B81" s="51"/>
      <c r="C81" s="71"/>
      <c r="D81" s="51"/>
      <c r="H81" s="2"/>
      <c r="I81" s="2"/>
      <c r="J81" s="2"/>
      <c r="K81" s="2"/>
      <c r="L81" s="2"/>
      <c r="M81" s="2"/>
      <c r="N81" s="2"/>
      <c r="O81" s="2"/>
      <c r="P81" s="2"/>
      <c r="Q81" s="2"/>
      <c r="R81" s="2"/>
      <c r="S81" s="2"/>
      <c r="T81" s="2"/>
      <c r="U81" s="2"/>
      <c r="V81" s="2"/>
      <c r="W81" s="2"/>
      <c r="X81" s="2"/>
      <c r="Y81" s="2"/>
      <c r="Z81" s="2"/>
    </row>
    <row r="82" customFormat="false" ht="12.75" hidden="false" customHeight="true" outlineLevel="0" collapsed="false">
      <c r="A82" s="51"/>
      <c r="B82" s="51"/>
      <c r="C82" s="71"/>
      <c r="D82" s="51"/>
      <c r="H82" s="2"/>
      <c r="I82" s="2"/>
      <c r="J82" s="2"/>
      <c r="K82" s="2"/>
      <c r="L82" s="2"/>
      <c r="M82" s="2"/>
      <c r="N82" s="2"/>
      <c r="O82" s="2"/>
      <c r="P82" s="2"/>
      <c r="Q82" s="2"/>
      <c r="R82" s="2"/>
      <c r="S82" s="2"/>
      <c r="T82" s="2"/>
      <c r="U82" s="2"/>
      <c r="V82" s="2"/>
      <c r="W82" s="2"/>
      <c r="X82" s="2"/>
      <c r="Y82" s="2"/>
      <c r="Z82" s="2"/>
    </row>
    <row r="83" customFormat="false" ht="12.75" hidden="false" customHeight="true" outlineLevel="0" collapsed="false">
      <c r="A83" s="51"/>
      <c r="B83" s="51"/>
      <c r="C83" s="71"/>
      <c r="D83" s="51"/>
      <c r="H83" s="2"/>
      <c r="I83" s="2"/>
      <c r="J83" s="2"/>
      <c r="K83" s="2"/>
      <c r="L83" s="2"/>
      <c r="M83" s="2"/>
      <c r="N83" s="2"/>
      <c r="O83" s="2"/>
      <c r="P83" s="2"/>
      <c r="Q83" s="2"/>
      <c r="R83" s="2"/>
      <c r="S83" s="2"/>
      <c r="T83" s="2"/>
      <c r="U83" s="2"/>
      <c r="V83" s="2"/>
      <c r="W83" s="2"/>
      <c r="X83" s="2"/>
      <c r="Y83" s="2"/>
      <c r="Z83" s="2"/>
    </row>
    <row r="84" customFormat="false" ht="12.75" hidden="false" customHeight="true" outlineLevel="0" collapsed="false">
      <c r="A84" s="51"/>
      <c r="B84" s="51"/>
      <c r="C84" s="71"/>
      <c r="D84" s="51"/>
      <c r="H84" s="2"/>
      <c r="I84" s="2"/>
      <c r="J84" s="2"/>
      <c r="K84" s="2"/>
      <c r="L84" s="2"/>
      <c r="M84" s="2"/>
      <c r="N84" s="2"/>
      <c r="O84" s="2"/>
      <c r="P84" s="2"/>
      <c r="Q84" s="2"/>
      <c r="R84" s="2"/>
      <c r="S84" s="2"/>
      <c r="T84" s="2"/>
      <c r="U84" s="2"/>
      <c r="V84" s="2"/>
      <c r="W84" s="2"/>
      <c r="X84" s="2"/>
      <c r="Y84" s="2"/>
      <c r="Z84" s="2"/>
    </row>
    <row r="85" customFormat="false" ht="12.75" hidden="false" customHeight="true" outlineLevel="0" collapsed="false">
      <c r="A85" s="51"/>
      <c r="B85" s="51"/>
      <c r="C85" s="71"/>
      <c r="D85" s="51"/>
      <c r="H85" s="2"/>
      <c r="I85" s="2"/>
      <c r="J85" s="2"/>
      <c r="K85" s="2"/>
      <c r="L85" s="2"/>
      <c r="M85" s="2"/>
      <c r="N85" s="2"/>
      <c r="O85" s="2"/>
      <c r="P85" s="2"/>
      <c r="Q85" s="2"/>
      <c r="R85" s="2"/>
      <c r="S85" s="2"/>
      <c r="T85" s="2"/>
      <c r="U85" s="2"/>
      <c r="V85" s="2"/>
      <c r="W85" s="2"/>
      <c r="X85" s="2"/>
      <c r="Y85" s="2"/>
      <c r="Z85" s="2"/>
    </row>
    <row r="86" customFormat="false" ht="12.75" hidden="false" customHeight="true" outlineLevel="0" collapsed="false">
      <c r="A86" s="51"/>
      <c r="B86" s="51"/>
      <c r="C86" s="71"/>
      <c r="D86" s="51"/>
      <c r="H86" s="2"/>
      <c r="I86" s="2"/>
      <c r="J86" s="2"/>
      <c r="K86" s="2"/>
      <c r="L86" s="2"/>
      <c r="M86" s="2"/>
      <c r="N86" s="2"/>
      <c r="O86" s="2"/>
      <c r="P86" s="2"/>
      <c r="Q86" s="2"/>
      <c r="R86" s="2"/>
      <c r="S86" s="2"/>
      <c r="T86" s="2"/>
      <c r="U86" s="2"/>
      <c r="V86" s="2"/>
      <c r="W86" s="2"/>
      <c r="X86" s="2"/>
      <c r="Y86" s="2"/>
      <c r="Z86" s="2"/>
    </row>
    <row r="87" customFormat="false" ht="12.75" hidden="false" customHeight="true" outlineLevel="0" collapsed="false">
      <c r="A87" s="51"/>
      <c r="B87" s="51"/>
      <c r="C87" s="71"/>
      <c r="D87" s="51"/>
      <c r="H87" s="2"/>
      <c r="I87" s="2"/>
      <c r="J87" s="2"/>
      <c r="K87" s="2"/>
      <c r="L87" s="2"/>
      <c r="M87" s="2"/>
      <c r="N87" s="2"/>
      <c r="O87" s="2"/>
      <c r="P87" s="2"/>
      <c r="Q87" s="2"/>
      <c r="R87" s="2"/>
      <c r="S87" s="2"/>
      <c r="T87" s="2"/>
      <c r="U87" s="2"/>
      <c r="V87" s="2"/>
      <c r="W87" s="2"/>
      <c r="X87" s="2"/>
      <c r="Y87" s="2"/>
      <c r="Z87" s="2"/>
    </row>
    <row r="88" customFormat="false" ht="12.75" hidden="false" customHeight="true" outlineLevel="0" collapsed="false">
      <c r="A88" s="51"/>
      <c r="B88" s="51"/>
      <c r="C88" s="71"/>
      <c r="D88" s="51"/>
      <c r="H88" s="2"/>
      <c r="I88" s="2"/>
      <c r="J88" s="2"/>
      <c r="K88" s="2"/>
      <c r="L88" s="2"/>
      <c r="M88" s="2"/>
      <c r="N88" s="2"/>
      <c r="O88" s="2"/>
      <c r="P88" s="2"/>
      <c r="Q88" s="2"/>
      <c r="R88" s="2"/>
      <c r="S88" s="2"/>
      <c r="T88" s="2"/>
      <c r="U88" s="2"/>
      <c r="V88" s="2"/>
      <c r="W88" s="2"/>
      <c r="X88" s="2"/>
      <c r="Y88" s="2"/>
      <c r="Z88" s="2"/>
    </row>
    <row r="89" customFormat="false" ht="12.75" hidden="false" customHeight="true" outlineLevel="0" collapsed="false">
      <c r="A89" s="51"/>
      <c r="B89" s="51"/>
      <c r="C89" s="71"/>
      <c r="D89" s="51"/>
      <c r="H89" s="2"/>
      <c r="I89" s="2"/>
      <c r="J89" s="2"/>
      <c r="K89" s="2"/>
      <c r="L89" s="2"/>
      <c r="M89" s="2"/>
      <c r="N89" s="2"/>
      <c r="O89" s="2"/>
      <c r="P89" s="2"/>
      <c r="Q89" s="2"/>
      <c r="R89" s="2"/>
      <c r="S89" s="2"/>
      <c r="T89" s="2"/>
      <c r="U89" s="2"/>
      <c r="V89" s="2"/>
      <c r="W89" s="2"/>
      <c r="X89" s="2"/>
      <c r="Y89" s="2"/>
      <c r="Z89" s="2"/>
    </row>
    <row r="90" customFormat="false" ht="12.75" hidden="false" customHeight="true" outlineLevel="0" collapsed="false">
      <c r="A90" s="51"/>
      <c r="B90" s="51"/>
      <c r="C90" s="71"/>
      <c r="D90" s="51"/>
      <c r="H90" s="2"/>
      <c r="I90" s="2"/>
      <c r="J90" s="2"/>
      <c r="K90" s="2"/>
      <c r="L90" s="2"/>
      <c r="M90" s="2"/>
      <c r="N90" s="2"/>
      <c r="O90" s="2"/>
      <c r="P90" s="2"/>
      <c r="Q90" s="2"/>
      <c r="R90" s="2"/>
      <c r="S90" s="2"/>
      <c r="T90" s="2"/>
      <c r="U90" s="2"/>
      <c r="V90" s="2"/>
      <c r="W90" s="2"/>
      <c r="X90" s="2"/>
      <c r="Y90" s="2"/>
      <c r="Z90" s="2"/>
    </row>
    <row r="91" customFormat="false" ht="12.75" hidden="false" customHeight="true" outlineLevel="0" collapsed="false">
      <c r="A91" s="51"/>
      <c r="B91" s="51"/>
      <c r="C91" s="71"/>
      <c r="D91" s="51"/>
      <c r="H91" s="2"/>
      <c r="I91" s="2"/>
      <c r="J91" s="2"/>
      <c r="K91" s="2"/>
      <c r="L91" s="2"/>
      <c r="M91" s="2"/>
      <c r="N91" s="2"/>
      <c r="O91" s="2"/>
      <c r="P91" s="2"/>
      <c r="Q91" s="2"/>
      <c r="R91" s="2"/>
      <c r="S91" s="2"/>
      <c r="T91" s="2"/>
      <c r="U91" s="2"/>
      <c r="V91" s="2"/>
      <c r="W91" s="2"/>
      <c r="X91" s="2"/>
      <c r="Y91" s="2"/>
      <c r="Z91" s="2"/>
    </row>
    <row r="92" customFormat="false" ht="12.75" hidden="false" customHeight="true" outlineLevel="0" collapsed="false">
      <c r="A92" s="51"/>
      <c r="B92" s="51"/>
      <c r="C92" s="71"/>
      <c r="D92" s="51"/>
      <c r="H92" s="2"/>
      <c r="I92" s="2"/>
      <c r="J92" s="2"/>
      <c r="K92" s="2"/>
      <c r="L92" s="2"/>
      <c r="M92" s="2"/>
      <c r="N92" s="2"/>
      <c r="O92" s="2"/>
      <c r="P92" s="2"/>
      <c r="Q92" s="2"/>
      <c r="R92" s="2"/>
      <c r="S92" s="2"/>
      <c r="T92" s="2"/>
      <c r="U92" s="2"/>
      <c r="V92" s="2"/>
      <c r="W92" s="2"/>
      <c r="X92" s="2"/>
      <c r="Y92" s="2"/>
      <c r="Z92" s="2"/>
    </row>
    <row r="93" customFormat="false" ht="12.75" hidden="false" customHeight="true" outlineLevel="0" collapsed="false">
      <c r="A93" s="51"/>
      <c r="B93" s="51"/>
      <c r="C93" s="71"/>
      <c r="D93" s="51"/>
      <c r="H93" s="2"/>
      <c r="I93" s="2"/>
      <c r="J93" s="2"/>
      <c r="K93" s="2"/>
      <c r="L93" s="2"/>
      <c r="M93" s="2"/>
      <c r="N93" s="2"/>
      <c r="O93" s="2"/>
      <c r="P93" s="2"/>
      <c r="Q93" s="2"/>
      <c r="R93" s="2"/>
      <c r="S93" s="2"/>
      <c r="T93" s="2"/>
      <c r="U93" s="2"/>
      <c r="V93" s="2"/>
      <c r="W93" s="2"/>
      <c r="X93" s="2"/>
      <c r="Y93" s="2"/>
      <c r="Z93" s="2"/>
    </row>
    <row r="94" customFormat="false" ht="12.75" hidden="false" customHeight="true" outlineLevel="0" collapsed="false">
      <c r="A94" s="51"/>
      <c r="B94" s="51"/>
      <c r="C94" s="71"/>
      <c r="D94" s="51"/>
      <c r="H94" s="2"/>
      <c r="I94" s="2"/>
      <c r="J94" s="2"/>
      <c r="K94" s="2"/>
      <c r="L94" s="2"/>
      <c r="M94" s="2"/>
      <c r="N94" s="2"/>
      <c r="O94" s="2"/>
      <c r="P94" s="2"/>
      <c r="Q94" s="2"/>
      <c r="R94" s="2"/>
      <c r="S94" s="2"/>
      <c r="T94" s="2"/>
      <c r="U94" s="2"/>
      <c r="V94" s="2"/>
      <c r="W94" s="2"/>
      <c r="X94" s="2"/>
      <c r="Y94" s="2"/>
      <c r="Z94" s="2"/>
    </row>
    <row r="95" customFormat="false" ht="12.75" hidden="false" customHeight="true" outlineLevel="0" collapsed="false">
      <c r="A95" s="51"/>
      <c r="B95" s="51"/>
      <c r="C95" s="71"/>
      <c r="D95" s="51"/>
      <c r="H95" s="2"/>
      <c r="I95" s="2"/>
      <c r="J95" s="2"/>
      <c r="K95" s="2"/>
      <c r="L95" s="2"/>
      <c r="M95" s="2"/>
      <c r="N95" s="2"/>
      <c r="O95" s="2"/>
      <c r="P95" s="2"/>
      <c r="Q95" s="2"/>
      <c r="R95" s="2"/>
      <c r="S95" s="2"/>
      <c r="T95" s="2"/>
      <c r="U95" s="2"/>
      <c r="V95" s="2"/>
      <c r="W95" s="2"/>
      <c r="X95" s="2"/>
      <c r="Y95" s="2"/>
      <c r="Z95" s="2"/>
    </row>
    <row r="96" customFormat="false" ht="12.75" hidden="false" customHeight="true" outlineLevel="0" collapsed="false">
      <c r="A96" s="51"/>
      <c r="B96" s="51"/>
      <c r="C96" s="71"/>
      <c r="D96" s="51"/>
      <c r="H96" s="2"/>
      <c r="I96" s="2"/>
      <c r="J96" s="2"/>
      <c r="K96" s="2"/>
      <c r="L96" s="2"/>
      <c r="M96" s="2"/>
      <c r="N96" s="2"/>
      <c r="O96" s="2"/>
      <c r="P96" s="2"/>
      <c r="Q96" s="2"/>
      <c r="R96" s="2"/>
      <c r="S96" s="2"/>
      <c r="T96" s="2"/>
      <c r="U96" s="2"/>
      <c r="V96" s="2"/>
      <c r="W96" s="2"/>
      <c r="X96" s="2"/>
      <c r="Y96" s="2"/>
      <c r="Z96" s="2"/>
    </row>
    <row r="97" customFormat="false" ht="12.75" hidden="false" customHeight="true" outlineLevel="0" collapsed="false">
      <c r="A97" s="51"/>
      <c r="B97" s="51"/>
      <c r="C97" s="71"/>
      <c r="D97" s="51"/>
      <c r="H97" s="2"/>
      <c r="I97" s="2"/>
      <c r="J97" s="2"/>
      <c r="K97" s="2"/>
      <c r="L97" s="2"/>
      <c r="M97" s="2"/>
      <c r="N97" s="2"/>
      <c r="O97" s="2"/>
      <c r="P97" s="2"/>
      <c r="Q97" s="2"/>
      <c r="R97" s="2"/>
      <c r="S97" s="2"/>
      <c r="T97" s="2"/>
      <c r="U97" s="2"/>
      <c r="V97" s="2"/>
      <c r="W97" s="2"/>
      <c r="X97" s="2"/>
      <c r="Y97" s="2"/>
      <c r="Z97" s="2"/>
    </row>
    <row r="98" customFormat="false" ht="12.75" hidden="false" customHeight="true" outlineLevel="0" collapsed="false">
      <c r="A98" s="51"/>
      <c r="B98" s="51"/>
      <c r="C98" s="71"/>
      <c r="D98" s="51"/>
      <c r="H98" s="2"/>
      <c r="I98" s="2"/>
      <c r="J98" s="2"/>
      <c r="K98" s="2"/>
      <c r="L98" s="2"/>
      <c r="M98" s="2"/>
      <c r="N98" s="2"/>
      <c r="O98" s="2"/>
      <c r="P98" s="2"/>
      <c r="Q98" s="2"/>
      <c r="R98" s="2"/>
      <c r="S98" s="2"/>
      <c r="T98" s="2"/>
      <c r="U98" s="2"/>
      <c r="V98" s="2"/>
      <c r="W98" s="2"/>
      <c r="X98" s="2"/>
      <c r="Y98" s="2"/>
      <c r="Z98" s="2"/>
    </row>
    <row r="99" customFormat="false" ht="12.75" hidden="false" customHeight="true" outlineLevel="0" collapsed="false">
      <c r="A99" s="51"/>
      <c r="B99" s="51"/>
      <c r="C99" s="71"/>
      <c r="D99" s="51"/>
      <c r="H99" s="2"/>
      <c r="I99" s="2"/>
      <c r="J99" s="2"/>
      <c r="K99" s="2"/>
      <c r="L99" s="2"/>
      <c r="M99" s="2"/>
      <c r="N99" s="2"/>
      <c r="O99" s="2"/>
      <c r="P99" s="2"/>
      <c r="Q99" s="2"/>
      <c r="R99" s="2"/>
      <c r="S99" s="2"/>
      <c r="T99" s="2"/>
      <c r="U99" s="2"/>
      <c r="V99" s="2"/>
      <c r="W99" s="2"/>
      <c r="X99" s="2"/>
      <c r="Y99" s="2"/>
      <c r="Z99" s="2"/>
    </row>
    <row r="100" customFormat="false" ht="12.75" hidden="false" customHeight="true" outlineLevel="0" collapsed="false">
      <c r="A100" s="51"/>
      <c r="B100" s="51"/>
      <c r="C100" s="71"/>
      <c r="D100" s="51"/>
      <c r="H100" s="2"/>
      <c r="I100" s="2"/>
      <c r="J100" s="2"/>
      <c r="K100" s="2"/>
      <c r="L100" s="2"/>
      <c r="M100" s="2"/>
      <c r="N100" s="2"/>
      <c r="O100" s="2"/>
      <c r="P100" s="2"/>
      <c r="Q100" s="2"/>
      <c r="R100" s="2"/>
      <c r="S100" s="2"/>
      <c r="T100" s="2"/>
      <c r="U100" s="2"/>
      <c r="V100" s="2"/>
      <c r="W100" s="2"/>
      <c r="X100" s="2"/>
      <c r="Y100" s="2"/>
      <c r="Z100" s="2"/>
    </row>
    <row r="101" customFormat="false" ht="12.75" hidden="false" customHeight="true" outlineLevel="0" collapsed="false">
      <c r="A101" s="51"/>
      <c r="B101" s="51"/>
      <c r="C101" s="71"/>
      <c r="D101" s="51"/>
      <c r="H101" s="2"/>
      <c r="I101" s="2"/>
      <c r="J101" s="2"/>
      <c r="K101" s="2"/>
      <c r="L101" s="2"/>
      <c r="M101" s="2"/>
      <c r="N101" s="2"/>
      <c r="O101" s="2"/>
      <c r="P101" s="2"/>
      <c r="Q101" s="2"/>
      <c r="R101" s="2"/>
      <c r="S101" s="2"/>
      <c r="T101" s="2"/>
      <c r="U101" s="2"/>
      <c r="V101" s="2"/>
      <c r="W101" s="2"/>
      <c r="X101" s="2"/>
      <c r="Y101" s="2"/>
      <c r="Z101" s="2"/>
    </row>
    <row r="102" customFormat="false" ht="12.75" hidden="false" customHeight="true" outlineLevel="0" collapsed="false">
      <c r="A102" s="51"/>
      <c r="B102" s="51"/>
      <c r="C102" s="71"/>
      <c r="D102" s="51"/>
      <c r="H102" s="2"/>
      <c r="I102" s="2"/>
      <c r="J102" s="2"/>
      <c r="K102" s="2"/>
      <c r="L102" s="2"/>
      <c r="M102" s="2"/>
      <c r="N102" s="2"/>
      <c r="O102" s="2"/>
      <c r="P102" s="2"/>
      <c r="Q102" s="2"/>
      <c r="R102" s="2"/>
      <c r="S102" s="2"/>
      <c r="T102" s="2"/>
      <c r="U102" s="2"/>
      <c r="V102" s="2"/>
      <c r="W102" s="2"/>
      <c r="X102" s="2"/>
      <c r="Y102" s="2"/>
      <c r="Z102" s="2"/>
    </row>
    <row r="103" customFormat="false" ht="12.75" hidden="false" customHeight="true" outlineLevel="0" collapsed="false">
      <c r="A103" s="51"/>
      <c r="B103" s="51"/>
      <c r="C103" s="71"/>
      <c r="D103" s="51"/>
      <c r="H103" s="2"/>
      <c r="I103" s="2"/>
      <c r="J103" s="2"/>
      <c r="K103" s="2"/>
      <c r="L103" s="2"/>
      <c r="M103" s="2"/>
      <c r="N103" s="2"/>
      <c r="O103" s="2"/>
      <c r="P103" s="2"/>
      <c r="Q103" s="2"/>
      <c r="R103" s="2"/>
      <c r="S103" s="2"/>
      <c r="T103" s="2"/>
      <c r="U103" s="2"/>
      <c r="V103" s="2"/>
      <c r="W103" s="2"/>
      <c r="X103" s="2"/>
      <c r="Y103" s="2"/>
      <c r="Z103" s="2"/>
    </row>
    <row r="104" customFormat="false" ht="12.75" hidden="false" customHeight="true" outlineLevel="0" collapsed="false">
      <c r="A104" s="51"/>
      <c r="B104" s="51"/>
      <c r="C104" s="71"/>
      <c r="D104" s="51"/>
      <c r="H104" s="2"/>
      <c r="I104" s="2"/>
      <c r="J104" s="2"/>
      <c r="K104" s="2"/>
      <c r="L104" s="2"/>
      <c r="M104" s="2"/>
      <c r="N104" s="2"/>
      <c r="O104" s="2"/>
      <c r="P104" s="2"/>
      <c r="Q104" s="2"/>
      <c r="R104" s="2"/>
      <c r="S104" s="2"/>
      <c r="T104" s="2"/>
      <c r="U104" s="2"/>
      <c r="V104" s="2"/>
      <c r="W104" s="2"/>
      <c r="X104" s="2"/>
      <c r="Y104" s="2"/>
      <c r="Z104" s="2"/>
    </row>
    <row r="105" customFormat="false" ht="12.75" hidden="false" customHeight="true" outlineLevel="0" collapsed="false">
      <c r="A105" s="51"/>
      <c r="B105" s="51"/>
      <c r="C105" s="71"/>
      <c r="D105" s="51"/>
      <c r="H105" s="2"/>
      <c r="I105" s="2"/>
      <c r="J105" s="2"/>
      <c r="K105" s="2"/>
      <c r="L105" s="2"/>
      <c r="M105" s="2"/>
      <c r="N105" s="2"/>
      <c r="O105" s="2"/>
      <c r="P105" s="2"/>
      <c r="Q105" s="2"/>
      <c r="R105" s="2"/>
      <c r="S105" s="2"/>
      <c r="T105" s="2"/>
      <c r="U105" s="2"/>
      <c r="V105" s="2"/>
      <c r="W105" s="2"/>
      <c r="X105" s="2"/>
      <c r="Y105" s="2"/>
      <c r="Z105" s="2"/>
    </row>
    <row r="106" customFormat="false" ht="12.75" hidden="false" customHeight="true" outlineLevel="0" collapsed="false">
      <c r="A106" s="51"/>
      <c r="B106" s="51"/>
      <c r="C106" s="71"/>
      <c r="D106" s="51"/>
      <c r="H106" s="2"/>
      <c r="I106" s="2"/>
      <c r="J106" s="2"/>
      <c r="K106" s="2"/>
      <c r="L106" s="2"/>
      <c r="M106" s="2"/>
      <c r="N106" s="2"/>
      <c r="O106" s="2"/>
      <c r="P106" s="2"/>
      <c r="Q106" s="2"/>
      <c r="R106" s="2"/>
      <c r="S106" s="2"/>
      <c r="T106" s="2"/>
      <c r="U106" s="2"/>
      <c r="V106" s="2"/>
      <c r="W106" s="2"/>
      <c r="X106" s="2"/>
      <c r="Y106" s="2"/>
      <c r="Z106" s="2"/>
    </row>
    <row r="107" customFormat="false" ht="12.75" hidden="false" customHeight="true" outlineLevel="0" collapsed="false">
      <c r="A107" s="51"/>
      <c r="B107" s="51"/>
      <c r="C107" s="71"/>
      <c r="D107" s="51"/>
      <c r="H107" s="2"/>
      <c r="I107" s="2"/>
      <c r="J107" s="2"/>
      <c r="K107" s="2"/>
      <c r="L107" s="2"/>
      <c r="M107" s="2"/>
      <c r="N107" s="2"/>
      <c r="O107" s="2"/>
      <c r="P107" s="2"/>
      <c r="Q107" s="2"/>
      <c r="R107" s="2"/>
      <c r="S107" s="2"/>
      <c r="T107" s="2"/>
      <c r="U107" s="2"/>
      <c r="V107" s="2"/>
      <c r="W107" s="2"/>
      <c r="X107" s="2"/>
      <c r="Y107" s="2"/>
      <c r="Z107" s="2"/>
    </row>
    <row r="108" customFormat="false" ht="12.75" hidden="false" customHeight="true" outlineLevel="0" collapsed="false">
      <c r="A108" s="51"/>
      <c r="B108" s="51"/>
      <c r="C108" s="71"/>
      <c r="D108" s="51"/>
      <c r="H108" s="2"/>
      <c r="I108" s="2"/>
      <c r="J108" s="2"/>
      <c r="K108" s="2"/>
      <c r="L108" s="2"/>
      <c r="M108" s="2"/>
      <c r="N108" s="2"/>
      <c r="O108" s="2"/>
      <c r="P108" s="2"/>
      <c r="Q108" s="2"/>
      <c r="R108" s="2"/>
      <c r="S108" s="2"/>
      <c r="T108" s="2"/>
      <c r="U108" s="2"/>
      <c r="V108" s="2"/>
      <c r="W108" s="2"/>
      <c r="X108" s="2"/>
      <c r="Y108" s="2"/>
      <c r="Z108" s="2"/>
    </row>
    <row r="109" customFormat="false" ht="12.75" hidden="false" customHeight="true" outlineLevel="0" collapsed="false">
      <c r="A109" s="51"/>
      <c r="B109" s="51"/>
      <c r="C109" s="71"/>
      <c r="D109" s="51"/>
      <c r="H109" s="2"/>
      <c r="I109" s="2"/>
      <c r="J109" s="2"/>
      <c r="K109" s="2"/>
      <c r="L109" s="2"/>
      <c r="M109" s="2"/>
      <c r="N109" s="2"/>
      <c r="O109" s="2"/>
      <c r="P109" s="2"/>
      <c r="Q109" s="2"/>
      <c r="R109" s="2"/>
      <c r="S109" s="2"/>
      <c r="T109" s="2"/>
      <c r="U109" s="2"/>
      <c r="V109" s="2"/>
      <c r="W109" s="2"/>
      <c r="X109" s="2"/>
      <c r="Y109" s="2"/>
      <c r="Z109" s="2"/>
    </row>
    <row r="110" customFormat="false" ht="12.75" hidden="false" customHeight="true" outlineLevel="0" collapsed="false">
      <c r="A110" s="51"/>
      <c r="B110" s="51"/>
      <c r="C110" s="71"/>
      <c r="D110" s="51"/>
      <c r="H110" s="2"/>
      <c r="I110" s="2"/>
      <c r="J110" s="2"/>
      <c r="K110" s="2"/>
      <c r="L110" s="2"/>
      <c r="M110" s="2"/>
      <c r="N110" s="2"/>
      <c r="O110" s="2"/>
      <c r="P110" s="2"/>
      <c r="Q110" s="2"/>
      <c r="R110" s="2"/>
      <c r="S110" s="2"/>
      <c r="T110" s="2"/>
      <c r="U110" s="2"/>
      <c r="V110" s="2"/>
      <c r="W110" s="2"/>
      <c r="X110" s="2"/>
      <c r="Y110" s="2"/>
      <c r="Z110" s="2"/>
    </row>
    <row r="111" customFormat="false" ht="12.75" hidden="false" customHeight="true" outlineLevel="0" collapsed="false">
      <c r="A111" s="51"/>
      <c r="B111" s="51"/>
      <c r="C111" s="71"/>
      <c r="D111" s="51"/>
      <c r="H111" s="2"/>
      <c r="I111" s="2"/>
      <c r="J111" s="2"/>
      <c r="K111" s="2"/>
      <c r="L111" s="2"/>
      <c r="M111" s="2"/>
      <c r="N111" s="2"/>
      <c r="O111" s="2"/>
      <c r="P111" s="2"/>
      <c r="Q111" s="2"/>
      <c r="R111" s="2"/>
      <c r="S111" s="2"/>
      <c r="T111" s="2"/>
      <c r="U111" s="2"/>
      <c r="V111" s="2"/>
      <c r="W111" s="2"/>
      <c r="X111" s="2"/>
      <c r="Y111" s="2"/>
      <c r="Z111" s="2"/>
    </row>
    <row r="112" customFormat="false" ht="12.75" hidden="false" customHeight="true" outlineLevel="0" collapsed="false">
      <c r="A112" s="51"/>
      <c r="B112" s="51"/>
      <c r="C112" s="71"/>
      <c r="D112" s="51"/>
      <c r="H112" s="2"/>
      <c r="I112" s="2"/>
      <c r="J112" s="2"/>
      <c r="K112" s="2"/>
      <c r="L112" s="2"/>
      <c r="M112" s="2"/>
      <c r="N112" s="2"/>
      <c r="O112" s="2"/>
      <c r="P112" s="2"/>
      <c r="Q112" s="2"/>
      <c r="R112" s="2"/>
      <c r="S112" s="2"/>
      <c r="T112" s="2"/>
      <c r="U112" s="2"/>
      <c r="V112" s="2"/>
      <c r="W112" s="2"/>
      <c r="X112" s="2"/>
      <c r="Y112" s="2"/>
      <c r="Z112" s="2"/>
    </row>
    <row r="113" customFormat="false" ht="12.75" hidden="false" customHeight="true" outlineLevel="0" collapsed="false">
      <c r="A113" s="51"/>
      <c r="B113" s="51"/>
      <c r="C113" s="71"/>
      <c r="D113" s="51"/>
      <c r="H113" s="2"/>
      <c r="I113" s="2"/>
      <c r="J113" s="2"/>
      <c r="K113" s="2"/>
      <c r="L113" s="2"/>
      <c r="M113" s="2"/>
      <c r="N113" s="2"/>
      <c r="O113" s="2"/>
      <c r="P113" s="2"/>
      <c r="Q113" s="2"/>
      <c r="R113" s="2"/>
      <c r="S113" s="2"/>
      <c r="T113" s="2"/>
      <c r="U113" s="2"/>
      <c r="V113" s="2"/>
      <c r="W113" s="2"/>
      <c r="X113" s="2"/>
      <c r="Y113" s="2"/>
      <c r="Z113" s="2"/>
    </row>
    <row r="114" customFormat="false" ht="12.75" hidden="false" customHeight="true" outlineLevel="0" collapsed="false">
      <c r="A114" s="51"/>
      <c r="B114" s="51"/>
      <c r="C114" s="71"/>
      <c r="D114" s="51"/>
      <c r="H114" s="2"/>
      <c r="I114" s="2"/>
      <c r="J114" s="2"/>
      <c r="K114" s="2"/>
      <c r="L114" s="2"/>
      <c r="M114" s="2"/>
      <c r="N114" s="2"/>
      <c r="O114" s="2"/>
      <c r="P114" s="2"/>
      <c r="Q114" s="2"/>
      <c r="R114" s="2"/>
      <c r="S114" s="2"/>
      <c r="T114" s="2"/>
      <c r="U114" s="2"/>
      <c r="V114" s="2"/>
      <c r="W114" s="2"/>
      <c r="X114" s="2"/>
      <c r="Y114" s="2"/>
      <c r="Z114" s="2"/>
    </row>
    <row r="115" customFormat="false" ht="12.75" hidden="false" customHeight="true" outlineLevel="0" collapsed="false">
      <c r="A115" s="51"/>
      <c r="B115" s="51"/>
      <c r="C115" s="71"/>
      <c r="D115" s="51"/>
      <c r="H115" s="2"/>
      <c r="I115" s="2"/>
      <c r="J115" s="2"/>
      <c r="K115" s="2"/>
      <c r="L115" s="2"/>
      <c r="M115" s="2"/>
      <c r="N115" s="2"/>
      <c r="O115" s="2"/>
      <c r="P115" s="2"/>
      <c r="Q115" s="2"/>
      <c r="R115" s="2"/>
      <c r="S115" s="2"/>
      <c r="T115" s="2"/>
      <c r="U115" s="2"/>
      <c r="V115" s="2"/>
      <c r="W115" s="2"/>
      <c r="X115" s="2"/>
      <c r="Y115" s="2"/>
      <c r="Z115" s="2"/>
    </row>
    <row r="116" customFormat="false" ht="12.75" hidden="false" customHeight="true" outlineLevel="0" collapsed="false">
      <c r="A116" s="51"/>
      <c r="B116" s="51"/>
      <c r="C116" s="71"/>
      <c r="D116" s="51"/>
      <c r="H116" s="2"/>
      <c r="I116" s="2"/>
      <c r="J116" s="2"/>
      <c r="K116" s="2"/>
      <c r="L116" s="2"/>
      <c r="M116" s="2"/>
      <c r="N116" s="2"/>
      <c r="O116" s="2"/>
      <c r="P116" s="2"/>
      <c r="Q116" s="2"/>
      <c r="R116" s="2"/>
      <c r="S116" s="2"/>
      <c r="T116" s="2"/>
      <c r="U116" s="2"/>
      <c r="V116" s="2"/>
      <c r="W116" s="2"/>
      <c r="X116" s="2"/>
      <c r="Y116" s="2"/>
      <c r="Z116" s="2"/>
    </row>
    <row r="117" customFormat="false" ht="12.75" hidden="false" customHeight="true" outlineLevel="0" collapsed="false">
      <c r="A117" s="51"/>
      <c r="B117" s="51"/>
      <c r="C117" s="71"/>
      <c r="D117" s="51"/>
      <c r="H117" s="2"/>
      <c r="I117" s="2"/>
      <c r="J117" s="2"/>
      <c r="K117" s="2"/>
      <c r="L117" s="2"/>
      <c r="M117" s="2"/>
      <c r="N117" s="2"/>
      <c r="O117" s="2"/>
      <c r="P117" s="2"/>
      <c r="Q117" s="2"/>
      <c r="R117" s="2"/>
      <c r="S117" s="2"/>
      <c r="T117" s="2"/>
      <c r="U117" s="2"/>
      <c r="V117" s="2"/>
      <c r="W117" s="2"/>
      <c r="X117" s="2"/>
      <c r="Y117" s="2"/>
      <c r="Z117" s="2"/>
    </row>
    <row r="118" customFormat="false" ht="12.75" hidden="false" customHeight="true" outlineLevel="0" collapsed="false">
      <c r="A118" s="51"/>
      <c r="B118" s="51"/>
      <c r="C118" s="71"/>
      <c r="D118" s="51"/>
      <c r="H118" s="2"/>
      <c r="I118" s="2"/>
      <c r="J118" s="2"/>
      <c r="K118" s="2"/>
      <c r="L118" s="2"/>
      <c r="M118" s="2"/>
      <c r="N118" s="2"/>
      <c r="O118" s="2"/>
      <c r="P118" s="2"/>
      <c r="Q118" s="2"/>
      <c r="R118" s="2"/>
      <c r="S118" s="2"/>
      <c r="T118" s="2"/>
      <c r="U118" s="2"/>
      <c r="V118" s="2"/>
      <c r="W118" s="2"/>
      <c r="X118" s="2"/>
      <c r="Y118" s="2"/>
      <c r="Z118" s="2"/>
    </row>
    <row r="119" customFormat="false" ht="12.75" hidden="false" customHeight="true" outlineLevel="0" collapsed="false">
      <c r="A119" s="51"/>
      <c r="B119" s="51"/>
      <c r="C119" s="71"/>
      <c r="D119" s="51"/>
      <c r="H119" s="2"/>
      <c r="I119" s="2"/>
      <c r="J119" s="2"/>
      <c r="K119" s="2"/>
      <c r="L119" s="2"/>
      <c r="M119" s="2"/>
      <c r="N119" s="2"/>
      <c r="O119" s="2"/>
      <c r="P119" s="2"/>
      <c r="Q119" s="2"/>
      <c r="R119" s="2"/>
      <c r="S119" s="2"/>
      <c r="T119" s="2"/>
      <c r="U119" s="2"/>
      <c r="V119" s="2"/>
      <c r="W119" s="2"/>
      <c r="X119" s="2"/>
      <c r="Y119" s="2"/>
      <c r="Z119" s="2"/>
    </row>
    <row r="120" customFormat="false" ht="12.75" hidden="false" customHeight="true" outlineLevel="0" collapsed="false">
      <c r="A120" s="51"/>
      <c r="B120" s="51"/>
      <c r="C120" s="71"/>
      <c r="D120" s="51"/>
      <c r="H120" s="2"/>
      <c r="I120" s="2"/>
      <c r="J120" s="2"/>
      <c r="K120" s="2"/>
      <c r="L120" s="2"/>
      <c r="M120" s="2"/>
      <c r="N120" s="2"/>
      <c r="O120" s="2"/>
      <c r="P120" s="2"/>
      <c r="Q120" s="2"/>
      <c r="R120" s="2"/>
      <c r="S120" s="2"/>
      <c r="T120" s="2"/>
      <c r="U120" s="2"/>
      <c r="V120" s="2"/>
      <c r="W120" s="2"/>
      <c r="X120" s="2"/>
      <c r="Y120" s="2"/>
      <c r="Z120" s="2"/>
    </row>
    <row r="121" customFormat="false" ht="12.75" hidden="false" customHeight="true" outlineLevel="0" collapsed="false">
      <c r="A121" s="51"/>
      <c r="B121" s="51"/>
      <c r="C121" s="71"/>
      <c r="D121" s="51"/>
      <c r="H121" s="2"/>
      <c r="I121" s="2"/>
      <c r="J121" s="2"/>
      <c r="K121" s="2"/>
      <c r="L121" s="2"/>
      <c r="M121" s="2"/>
      <c r="N121" s="2"/>
      <c r="O121" s="2"/>
      <c r="P121" s="2"/>
      <c r="Q121" s="2"/>
      <c r="R121" s="2"/>
      <c r="S121" s="2"/>
      <c r="T121" s="2"/>
      <c r="U121" s="2"/>
      <c r="V121" s="2"/>
      <c r="W121" s="2"/>
      <c r="X121" s="2"/>
      <c r="Y121" s="2"/>
      <c r="Z121" s="2"/>
    </row>
    <row r="122" customFormat="false" ht="12.75" hidden="false" customHeight="true" outlineLevel="0" collapsed="false">
      <c r="A122" s="51"/>
      <c r="B122" s="51"/>
      <c r="C122" s="71"/>
      <c r="D122" s="51"/>
      <c r="H122" s="2"/>
      <c r="I122" s="2"/>
      <c r="J122" s="2"/>
      <c r="K122" s="2"/>
      <c r="L122" s="2"/>
      <c r="M122" s="2"/>
      <c r="N122" s="2"/>
      <c r="O122" s="2"/>
      <c r="P122" s="2"/>
      <c r="Q122" s="2"/>
      <c r="R122" s="2"/>
      <c r="S122" s="2"/>
      <c r="T122" s="2"/>
      <c r="U122" s="2"/>
      <c r="V122" s="2"/>
      <c r="W122" s="2"/>
      <c r="X122" s="2"/>
      <c r="Y122" s="2"/>
      <c r="Z122" s="2"/>
    </row>
    <row r="123" customFormat="false" ht="12.75" hidden="false" customHeight="true" outlineLevel="0" collapsed="false">
      <c r="A123" s="51"/>
      <c r="B123" s="51"/>
      <c r="C123" s="71"/>
      <c r="D123" s="51"/>
      <c r="H123" s="2"/>
      <c r="I123" s="2"/>
      <c r="J123" s="2"/>
      <c r="K123" s="2"/>
      <c r="L123" s="2"/>
      <c r="M123" s="2"/>
      <c r="N123" s="2"/>
      <c r="O123" s="2"/>
      <c r="P123" s="2"/>
      <c r="Q123" s="2"/>
      <c r="R123" s="2"/>
      <c r="S123" s="2"/>
      <c r="T123" s="2"/>
      <c r="U123" s="2"/>
      <c r="V123" s="2"/>
      <c r="W123" s="2"/>
      <c r="X123" s="2"/>
      <c r="Y123" s="2"/>
      <c r="Z123" s="2"/>
    </row>
    <row r="124" customFormat="false" ht="12.75" hidden="false" customHeight="true" outlineLevel="0" collapsed="false">
      <c r="A124" s="51"/>
      <c r="B124" s="51"/>
      <c r="C124" s="71"/>
      <c r="D124" s="51"/>
      <c r="H124" s="2"/>
      <c r="I124" s="2"/>
      <c r="J124" s="2"/>
      <c r="K124" s="2"/>
      <c r="L124" s="2"/>
      <c r="M124" s="2"/>
      <c r="N124" s="2"/>
      <c r="O124" s="2"/>
      <c r="P124" s="2"/>
      <c r="Q124" s="2"/>
      <c r="R124" s="2"/>
      <c r="S124" s="2"/>
      <c r="T124" s="2"/>
      <c r="U124" s="2"/>
      <c r="V124" s="2"/>
      <c r="W124" s="2"/>
      <c r="X124" s="2"/>
      <c r="Y124" s="2"/>
      <c r="Z124" s="2"/>
    </row>
    <row r="125" customFormat="false" ht="12.75" hidden="false" customHeight="true" outlineLevel="0" collapsed="false">
      <c r="A125" s="51"/>
      <c r="B125" s="51"/>
      <c r="C125" s="71"/>
      <c r="D125" s="51"/>
      <c r="H125" s="2"/>
      <c r="I125" s="2"/>
      <c r="J125" s="2"/>
      <c r="K125" s="2"/>
      <c r="L125" s="2"/>
      <c r="M125" s="2"/>
      <c r="N125" s="2"/>
      <c r="O125" s="2"/>
      <c r="P125" s="2"/>
      <c r="Q125" s="2"/>
      <c r="R125" s="2"/>
      <c r="S125" s="2"/>
      <c r="T125" s="2"/>
      <c r="U125" s="2"/>
      <c r="V125" s="2"/>
      <c r="W125" s="2"/>
      <c r="X125" s="2"/>
      <c r="Y125" s="2"/>
      <c r="Z125" s="2"/>
    </row>
    <row r="126" customFormat="false" ht="12.75" hidden="false" customHeight="true" outlineLevel="0" collapsed="false">
      <c r="A126" s="51"/>
      <c r="B126" s="51"/>
      <c r="C126" s="71"/>
      <c r="D126" s="51"/>
      <c r="H126" s="2"/>
      <c r="I126" s="2"/>
      <c r="J126" s="2"/>
      <c r="K126" s="2"/>
      <c r="L126" s="2"/>
      <c r="M126" s="2"/>
      <c r="N126" s="2"/>
      <c r="O126" s="2"/>
      <c r="P126" s="2"/>
      <c r="Q126" s="2"/>
      <c r="R126" s="2"/>
      <c r="S126" s="2"/>
      <c r="T126" s="2"/>
      <c r="U126" s="2"/>
      <c r="V126" s="2"/>
      <c r="W126" s="2"/>
      <c r="X126" s="2"/>
      <c r="Y126" s="2"/>
      <c r="Z126" s="2"/>
    </row>
    <row r="127" customFormat="false" ht="12.75" hidden="false" customHeight="true" outlineLevel="0" collapsed="false">
      <c r="A127" s="51"/>
      <c r="B127" s="51"/>
      <c r="C127" s="71"/>
      <c r="D127" s="51"/>
      <c r="H127" s="2"/>
      <c r="I127" s="2"/>
      <c r="J127" s="2"/>
      <c r="K127" s="2"/>
      <c r="L127" s="2"/>
      <c r="M127" s="2"/>
      <c r="N127" s="2"/>
      <c r="O127" s="2"/>
      <c r="P127" s="2"/>
      <c r="Q127" s="2"/>
      <c r="R127" s="2"/>
      <c r="S127" s="2"/>
      <c r="T127" s="2"/>
      <c r="U127" s="2"/>
      <c r="V127" s="2"/>
      <c r="W127" s="2"/>
      <c r="X127" s="2"/>
      <c r="Y127" s="2"/>
      <c r="Z127" s="2"/>
    </row>
    <row r="128" customFormat="false" ht="12.75" hidden="false" customHeight="true" outlineLevel="0" collapsed="false">
      <c r="A128" s="51"/>
      <c r="B128" s="51"/>
      <c r="C128" s="71"/>
      <c r="D128" s="51"/>
      <c r="H128" s="2"/>
      <c r="I128" s="2"/>
      <c r="J128" s="2"/>
      <c r="K128" s="2"/>
      <c r="L128" s="2"/>
      <c r="M128" s="2"/>
      <c r="N128" s="2"/>
      <c r="O128" s="2"/>
      <c r="P128" s="2"/>
      <c r="Q128" s="2"/>
      <c r="R128" s="2"/>
      <c r="S128" s="2"/>
      <c r="T128" s="2"/>
      <c r="U128" s="2"/>
      <c r="V128" s="2"/>
      <c r="W128" s="2"/>
      <c r="X128" s="2"/>
      <c r="Y128" s="2"/>
      <c r="Z128" s="2"/>
    </row>
    <row r="129" customFormat="false" ht="12.75" hidden="false" customHeight="true" outlineLevel="0" collapsed="false">
      <c r="A129" s="51"/>
      <c r="B129" s="51"/>
      <c r="C129" s="71"/>
      <c r="D129" s="51"/>
      <c r="H129" s="2"/>
      <c r="I129" s="2"/>
      <c r="J129" s="2"/>
      <c r="K129" s="2"/>
      <c r="L129" s="2"/>
      <c r="M129" s="2"/>
      <c r="N129" s="2"/>
      <c r="O129" s="2"/>
      <c r="P129" s="2"/>
      <c r="Q129" s="2"/>
      <c r="R129" s="2"/>
      <c r="S129" s="2"/>
      <c r="T129" s="2"/>
      <c r="U129" s="2"/>
      <c r="V129" s="2"/>
      <c r="W129" s="2"/>
      <c r="X129" s="2"/>
      <c r="Y129" s="2"/>
      <c r="Z129" s="2"/>
    </row>
    <row r="130" customFormat="false" ht="12.75" hidden="false" customHeight="true" outlineLevel="0" collapsed="false">
      <c r="A130" s="51"/>
      <c r="B130" s="51"/>
      <c r="C130" s="71"/>
      <c r="D130" s="51"/>
      <c r="H130" s="2"/>
      <c r="I130" s="2"/>
      <c r="J130" s="2"/>
      <c r="K130" s="2"/>
      <c r="L130" s="2"/>
      <c r="M130" s="2"/>
      <c r="N130" s="2"/>
      <c r="O130" s="2"/>
      <c r="P130" s="2"/>
      <c r="Q130" s="2"/>
      <c r="R130" s="2"/>
      <c r="S130" s="2"/>
      <c r="T130" s="2"/>
      <c r="U130" s="2"/>
      <c r="V130" s="2"/>
      <c r="W130" s="2"/>
      <c r="X130" s="2"/>
      <c r="Y130" s="2"/>
      <c r="Z130" s="2"/>
    </row>
    <row r="131" customFormat="false" ht="12.75" hidden="false" customHeight="true" outlineLevel="0" collapsed="false">
      <c r="A131" s="51"/>
      <c r="B131" s="51"/>
      <c r="C131" s="71"/>
      <c r="D131" s="51"/>
      <c r="H131" s="2"/>
      <c r="I131" s="2"/>
      <c r="J131" s="2"/>
      <c r="K131" s="2"/>
      <c r="L131" s="2"/>
      <c r="M131" s="2"/>
      <c r="N131" s="2"/>
      <c r="O131" s="2"/>
      <c r="P131" s="2"/>
      <c r="Q131" s="2"/>
      <c r="R131" s="2"/>
      <c r="S131" s="2"/>
      <c r="T131" s="2"/>
      <c r="U131" s="2"/>
      <c r="V131" s="2"/>
      <c r="W131" s="2"/>
      <c r="X131" s="2"/>
      <c r="Y131" s="2"/>
      <c r="Z131" s="2"/>
    </row>
    <row r="132" customFormat="false" ht="12.75" hidden="false" customHeight="true" outlineLevel="0" collapsed="false">
      <c r="A132" s="51"/>
      <c r="B132" s="51"/>
      <c r="C132" s="71"/>
      <c r="D132" s="51"/>
      <c r="H132" s="2"/>
      <c r="I132" s="2"/>
      <c r="J132" s="2"/>
      <c r="K132" s="2"/>
      <c r="L132" s="2"/>
      <c r="M132" s="2"/>
      <c r="N132" s="2"/>
      <c r="O132" s="2"/>
      <c r="P132" s="2"/>
      <c r="Q132" s="2"/>
      <c r="R132" s="2"/>
      <c r="S132" s="2"/>
      <c r="T132" s="2"/>
      <c r="U132" s="2"/>
      <c r="V132" s="2"/>
      <c r="W132" s="2"/>
      <c r="X132" s="2"/>
      <c r="Y132" s="2"/>
      <c r="Z132" s="2"/>
    </row>
    <row r="133" customFormat="false" ht="12.75" hidden="false" customHeight="true" outlineLevel="0" collapsed="false">
      <c r="A133" s="51"/>
      <c r="B133" s="51"/>
      <c r="C133" s="71"/>
      <c r="D133" s="51"/>
      <c r="H133" s="2"/>
      <c r="I133" s="2"/>
      <c r="J133" s="2"/>
      <c r="K133" s="2"/>
      <c r="L133" s="2"/>
      <c r="M133" s="2"/>
      <c r="N133" s="2"/>
      <c r="O133" s="2"/>
      <c r="P133" s="2"/>
      <c r="Q133" s="2"/>
      <c r="R133" s="2"/>
      <c r="S133" s="2"/>
      <c r="T133" s="2"/>
      <c r="U133" s="2"/>
      <c r="V133" s="2"/>
      <c r="W133" s="2"/>
      <c r="X133" s="2"/>
      <c r="Y133" s="2"/>
      <c r="Z133" s="2"/>
    </row>
    <row r="134" customFormat="false" ht="12.75" hidden="false" customHeight="true" outlineLevel="0" collapsed="false">
      <c r="A134" s="51"/>
      <c r="B134" s="51"/>
      <c r="C134" s="71"/>
      <c r="D134" s="51"/>
      <c r="H134" s="2"/>
      <c r="I134" s="2"/>
      <c r="J134" s="2"/>
      <c r="K134" s="2"/>
      <c r="L134" s="2"/>
      <c r="M134" s="2"/>
      <c r="N134" s="2"/>
      <c r="O134" s="2"/>
      <c r="P134" s="2"/>
      <c r="Q134" s="2"/>
      <c r="R134" s="2"/>
      <c r="S134" s="2"/>
      <c r="T134" s="2"/>
      <c r="U134" s="2"/>
      <c r="V134" s="2"/>
      <c r="W134" s="2"/>
      <c r="X134" s="2"/>
      <c r="Y134" s="2"/>
      <c r="Z134" s="2"/>
    </row>
    <row r="135" customFormat="false" ht="12.75" hidden="false" customHeight="true" outlineLevel="0" collapsed="false">
      <c r="A135" s="51"/>
      <c r="B135" s="51"/>
      <c r="C135" s="71"/>
      <c r="D135" s="51"/>
      <c r="H135" s="2"/>
      <c r="I135" s="2"/>
      <c r="J135" s="2"/>
      <c r="K135" s="2"/>
      <c r="L135" s="2"/>
      <c r="M135" s="2"/>
      <c r="N135" s="2"/>
      <c r="O135" s="2"/>
      <c r="P135" s="2"/>
      <c r="Q135" s="2"/>
      <c r="R135" s="2"/>
      <c r="S135" s="2"/>
      <c r="T135" s="2"/>
      <c r="U135" s="2"/>
      <c r="V135" s="2"/>
      <c r="W135" s="2"/>
      <c r="X135" s="2"/>
      <c r="Y135" s="2"/>
      <c r="Z135" s="2"/>
    </row>
    <row r="136" customFormat="false" ht="12.75" hidden="false" customHeight="true" outlineLevel="0" collapsed="false">
      <c r="A136" s="51"/>
      <c r="B136" s="51"/>
      <c r="C136" s="71"/>
      <c r="D136" s="51"/>
      <c r="H136" s="2"/>
      <c r="I136" s="2"/>
      <c r="J136" s="2"/>
      <c r="K136" s="2"/>
      <c r="L136" s="2"/>
      <c r="M136" s="2"/>
      <c r="N136" s="2"/>
      <c r="O136" s="2"/>
      <c r="P136" s="2"/>
      <c r="Q136" s="2"/>
      <c r="R136" s="2"/>
      <c r="S136" s="2"/>
      <c r="T136" s="2"/>
      <c r="U136" s="2"/>
      <c r="V136" s="2"/>
      <c r="W136" s="2"/>
      <c r="X136" s="2"/>
      <c r="Y136" s="2"/>
      <c r="Z136" s="2"/>
    </row>
    <row r="137" customFormat="false" ht="12.75" hidden="false" customHeight="true" outlineLevel="0" collapsed="false">
      <c r="A137" s="51"/>
      <c r="B137" s="51"/>
      <c r="C137" s="71"/>
      <c r="D137" s="51"/>
      <c r="H137" s="2"/>
      <c r="I137" s="2"/>
      <c r="J137" s="2"/>
      <c r="K137" s="2"/>
      <c r="L137" s="2"/>
      <c r="M137" s="2"/>
      <c r="N137" s="2"/>
      <c r="O137" s="2"/>
      <c r="P137" s="2"/>
      <c r="Q137" s="2"/>
      <c r="R137" s="2"/>
      <c r="S137" s="2"/>
      <c r="T137" s="2"/>
      <c r="U137" s="2"/>
      <c r="V137" s="2"/>
      <c r="W137" s="2"/>
      <c r="X137" s="2"/>
      <c r="Y137" s="2"/>
      <c r="Z137" s="2"/>
    </row>
    <row r="138" customFormat="false" ht="12.75" hidden="false" customHeight="true" outlineLevel="0" collapsed="false">
      <c r="A138" s="51"/>
      <c r="B138" s="51"/>
      <c r="C138" s="71"/>
      <c r="D138" s="51"/>
      <c r="H138" s="2"/>
      <c r="I138" s="2"/>
      <c r="J138" s="2"/>
      <c r="K138" s="2"/>
      <c r="L138" s="2"/>
      <c r="M138" s="2"/>
      <c r="N138" s="2"/>
      <c r="O138" s="2"/>
      <c r="P138" s="2"/>
      <c r="Q138" s="2"/>
      <c r="R138" s="2"/>
      <c r="S138" s="2"/>
      <c r="T138" s="2"/>
      <c r="U138" s="2"/>
      <c r="V138" s="2"/>
      <c r="W138" s="2"/>
      <c r="X138" s="2"/>
      <c r="Y138" s="2"/>
      <c r="Z138" s="2"/>
    </row>
    <row r="139" customFormat="false" ht="12.75" hidden="false" customHeight="true" outlineLevel="0" collapsed="false">
      <c r="A139" s="51"/>
      <c r="B139" s="51"/>
      <c r="C139" s="71"/>
      <c r="D139" s="51"/>
      <c r="H139" s="2"/>
      <c r="I139" s="2"/>
      <c r="J139" s="2"/>
      <c r="K139" s="2"/>
      <c r="L139" s="2"/>
      <c r="M139" s="2"/>
      <c r="N139" s="2"/>
      <c r="O139" s="2"/>
      <c r="P139" s="2"/>
      <c r="Q139" s="2"/>
      <c r="R139" s="2"/>
      <c r="S139" s="2"/>
      <c r="T139" s="2"/>
      <c r="U139" s="2"/>
      <c r="V139" s="2"/>
      <c r="W139" s="2"/>
      <c r="X139" s="2"/>
      <c r="Y139" s="2"/>
      <c r="Z139" s="2"/>
    </row>
    <row r="140" customFormat="false" ht="12.75" hidden="false" customHeight="true" outlineLevel="0" collapsed="false">
      <c r="A140" s="51"/>
      <c r="B140" s="51"/>
      <c r="C140" s="71"/>
      <c r="D140" s="51"/>
      <c r="H140" s="2"/>
      <c r="I140" s="2"/>
      <c r="J140" s="2"/>
      <c r="K140" s="2"/>
      <c r="L140" s="2"/>
      <c r="M140" s="2"/>
      <c r="N140" s="2"/>
      <c r="O140" s="2"/>
      <c r="P140" s="2"/>
      <c r="Q140" s="2"/>
      <c r="R140" s="2"/>
      <c r="S140" s="2"/>
      <c r="T140" s="2"/>
      <c r="U140" s="2"/>
      <c r="V140" s="2"/>
      <c r="W140" s="2"/>
      <c r="X140" s="2"/>
      <c r="Y140" s="2"/>
      <c r="Z140" s="2"/>
    </row>
    <row r="141" customFormat="false" ht="12.75" hidden="false" customHeight="true" outlineLevel="0" collapsed="false">
      <c r="A141" s="51"/>
      <c r="B141" s="51"/>
      <c r="C141" s="71"/>
      <c r="D141" s="51"/>
      <c r="H141" s="2"/>
      <c r="I141" s="2"/>
      <c r="J141" s="2"/>
      <c r="K141" s="2"/>
      <c r="L141" s="2"/>
      <c r="M141" s="2"/>
      <c r="N141" s="2"/>
      <c r="O141" s="2"/>
      <c r="P141" s="2"/>
      <c r="Q141" s="2"/>
      <c r="R141" s="2"/>
      <c r="S141" s="2"/>
      <c r="T141" s="2"/>
      <c r="U141" s="2"/>
      <c r="V141" s="2"/>
      <c r="W141" s="2"/>
      <c r="X141" s="2"/>
      <c r="Y141" s="2"/>
      <c r="Z141" s="2"/>
    </row>
    <row r="142" customFormat="false" ht="12.75" hidden="false" customHeight="true" outlineLevel="0" collapsed="false">
      <c r="A142" s="51"/>
      <c r="B142" s="51"/>
      <c r="C142" s="71"/>
      <c r="D142" s="51"/>
      <c r="H142" s="2"/>
      <c r="I142" s="2"/>
      <c r="J142" s="2"/>
      <c r="K142" s="2"/>
      <c r="L142" s="2"/>
      <c r="M142" s="2"/>
      <c r="N142" s="2"/>
      <c r="O142" s="2"/>
      <c r="P142" s="2"/>
      <c r="Q142" s="2"/>
      <c r="R142" s="2"/>
      <c r="S142" s="2"/>
      <c r="T142" s="2"/>
      <c r="U142" s="2"/>
      <c r="V142" s="2"/>
      <c r="W142" s="2"/>
      <c r="X142" s="2"/>
      <c r="Y142" s="2"/>
      <c r="Z142" s="2"/>
    </row>
    <row r="143" customFormat="false" ht="12.75" hidden="false" customHeight="true" outlineLevel="0" collapsed="false">
      <c r="A143" s="51"/>
      <c r="B143" s="51"/>
      <c r="C143" s="71"/>
      <c r="D143" s="51"/>
      <c r="H143" s="2"/>
      <c r="I143" s="2"/>
      <c r="J143" s="2"/>
      <c r="K143" s="2"/>
      <c r="L143" s="2"/>
      <c r="M143" s="2"/>
      <c r="N143" s="2"/>
      <c r="O143" s="2"/>
      <c r="P143" s="2"/>
      <c r="Q143" s="2"/>
      <c r="R143" s="2"/>
      <c r="S143" s="2"/>
      <c r="T143" s="2"/>
      <c r="U143" s="2"/>
      <c r="V143" s="2"/>
      <c r="W143" s="2"/>
      <c r="X143" s="2"/>
      <c r="Y143" s="2"/>
      <c r="Z143" s="2"/>
    </row>
    <row r="144" customFormat="false" ht="12.75" hidden="false" customHeight="true" outlineLevel="0" collapsed="false">
      <c r="A144" s="51"/>
      <c r="B144" s="51"/>
      <c r="C144" s="71"/>
      <c r="D144" s="51"/>
      <c r="H144" s="2"/>
      <c r="I144" s="2"/>
      <c r="J144" s="2"/>
      <c r="K144" s="2"/>
      <c r="L144" s="2"/>
      <c r="M144" s="2"/>
      <c r="N144" s="2"/>
      <c r="O144" s="2"/>
      <c r="P144" s="2"/>
      <c r="Q144" s="2"/>
      <c r="R144" s="2"/>
      <c r="S144" s="2"/>
      <c r="T144" s="2"/>
      <c r="U144" s="2"/>
      <c r="V144" s="2"/>
      <c r="W144" s="2"/>
      <c r="X144" s="2"/>
      <c r="Y144" s="2"/>
      <c r="Z144" s="2"/>
    </row>
    <row r="145" customFormat="false" ht="12.75" hidden="false" customHeight="true" outlineLevel="0" collapsed="false">
      <c r="A145" s="51"/>
      <c r="B145" s="51"/>
      <c r="C145" s="71"/>
      <c r="D145" s="51"/>
      <c r="H145" s="2"/>
      <c r="I145" s="2"/>
      <c r="J145" s="2"/>
      <c r="K145" s="2"/>
      <c r="L145" s="2"/>
      <c r="M145" s="2"/>
      <c r="N145" s="2"/>
      <c r="O145" s="2"/>
      <c r="P145" s="2"/>
      <c r="Q145" s="2"/>
      <c r="R145" s="2"/>
      <c r="S145" s="2"/>
      <c r="T145" s="2"/>
      <c r="U145" s="2"/>
      <c r="V145" s="2"/>
      <c r="W145" s="2"/>
      <c r="X145" s="2"/>
      <c r="Y145" s="2"/>
      <c r="Z145" s="2"/>
    </row>
    <row r="146" customFormat="false" ht="12.75" hidden="false" customHeight="true" outlineLevel="0" collapsed="false">
      <c r="A146" s="51"/>
      <c r="B146" s="51"/>
      <c r="C146" s="71"/>
      <c r="D146" s="51"/>
      <c r="H146" s="2"/>
      <c r="I146" s="2"/>
      <c r="J146" s="2"/>
      <c r="K146" s="2"/>
      <c r="L146" s="2"/>
      <c r="M146" s="2"/>
      <c r="N146" s="2"/>
      <c r="O146" s="2"/>
      <c r="P146" s="2"/>
      <c r="Q146" s="2"/>
      <c r="R146" s="2"/>
      <c r="S146" s="2"/>
      <c r="T146" s="2"/>
      <c r="U146" s="2"/>
      <c r="V146" s="2"/>
      <c r="W146" s="2"/>
      <c r="X146" s="2"/>
      <c r="Y146" s="2"/>
      <c r="Z146" s="2"/>
    </row>
    <row r="147" customFormat="false" ht="12.75" hidden="false" customHeight="true" outlineLevel="0" collapsed="false">
      <c r="A147" s="51"/>
      <c r="B147" s="51"/>
      <c r="C147" s="71"/>
      <c r="D147" s="51"/>
      <c r="H147" s="2"/>
      <c r="I147" s="2"/>
      <c r="J147" s="2"/>
      <c r="K147" s="2"/>
      <c r="L147" s="2"/>
      <c r="M147" s="2"/>
      <c r="N147" s="2"/>
      <c r="O147" s="2"/>
      <c r="P147" s="2"/>
      <c r="Q147" s="2"/>
      <c r="R147" s="2"/>
      <c r="S147" s="2"/>
      <c r="T147" s="2"/>
      <c r="U147" s="2"/>
      <c r="V147" s="2"/>
      <c r="W147" s="2"/>
      <c r="X147" s="2"/>
      <c r="Y147" s="2"/>
      <c r="Z147" s="2"/>
    </row>
    <row r="148" customFormat="false" ht="12.75" hidden="false" customHeight="true" outlineLevel="0" collapsed="false">
      <c r="A148" s="51"/>
      <c r="B148" s="51"/>
      <c r="C148" s="71"/>
      <c r="D148" s="51"/>
      <c r="H148" s="2"/>
      <c r="I148" s="2"/>
      <c r="J148" s="2"/>
      <c r="K148" s="2"/>
      <c r="L148" s="2"/>
      <c r="M148" s="2"/>
      <c r="N148" s="2"/>
      <c r="O148" s="2"/>
      <c r="P148" s="2"/>
      <c r="Q148" s="2"/>
      <c r="R148" s="2"/>
      <c r="S148" s="2"/>
      <c r="T148" s="2"/>
      <c r="U148" s="2"/>
      <c r="V148" s="2"/>
      <c r="W148" s="2"/>
      <c r="X148" s="2"/>
      <c r="Y148" s="2"/>
      <c r="Z148" s="2"/>
    </row>
    <row r="149" customFormat="false" ht="12.75" hidden="false" customHeight="true" outlineLevel="0" collapsed="false">
      <c r="A149" s="51"/>
      <c r="B149" s="51"/>
      <c r="C149" s="71"/>
      <c r="D149" s="51"/>
      <c r="H149" s="2"/>
      <c r="I149" s="2"/>
      <c r="J149" s="2"/>
      <c r="K149" s="2"/>
      <c r="L149" s="2"/>
      <c r="M149" s="2"/>
      <c r="N149" s="2"/>
      <c r="O149" s="2"/>
      <c r="P149" s="2"/>
      <c r="Q149" s="2"/>
      <c r="R149" s="2"/>
      <c r="S149" s="2"/>
      <c r="T149" s="2"/>
      <c r="U149" s="2"/>
      <c r="V149" s="2"/>
      <c r="W149" s="2"/>
      <c r="X149" s="2"/>
      <c r="Y149" s="2"/>
      <c r="Z149" s="2"/>
    </row>
    <row r="150" customFormat="false" ht="12.75" hidden="false" customHeight="true" outlineLevel="0" collapsed="false">
      <c r="A150" s="51"/>
      <c r="B150" s="51"/>
      <c r="C150" s="71"/>
      <c r="D150" s="51"/>
      <c r="H150" s="2"/>
      <c r="I150" s="2"/>
      <c r="J150" s="2"/>
      <c r="K150" s="2"/>
      <c r="L150" s="2"/>
      <c r="M150" s="2"/>
      <c r="N150" s="2"/>
      <c r="O150" s="2"/>
      <c r="P150" s="2"/>
      <c r="Q150" s="2"/>
      <c r="R150" s="2"/>
      <c r="S150" s="2"/>
      <c r="T150" s="2"/>
      <c r="U150" s="2"/>
      <c r="V150" s="2"/>
      <c r="W150" s="2"/>
      <c r="X150" s="2"/>
      <c r="Y150" s="2"/>
      <c r="Z150" s="2"/>
    </row>
    <row r="151" customFormat="false" ht="12.75" hidden="false" customHeight="true" outlineLevel="0" collapsed="false">
      <c r="A151" s="51"/>
      <c r="B151" s="51"/>
      <c r="C151" s="71"/>
      <c r="D151" s="51"/>
      <c r="H151" s="2"/>
      <c r="I151" s="2"/>
      <c r="J151" s="2"/>
      <c r="K151" s="2"/>
      <c r="L151" s="2"/>
      <c r="M151" s="2"/>
      <c r="N151" s="2"/>
      <c r="O151" s="2"/>
      <c r="P151" s="2"/>
      <c r="Q151" s="2"/>
      <c r="R151" s="2"/>
      <c r="S151" s="2"/>
      <c r="T151" s="2"/>
      <c r="U151" s="2"/>
      <c r="V151" s="2"/>
      <c r="W151" s="2"/>
      <c r="X151" s="2"/>
      <c r="Y151" s="2"/>
      <c r="Z151" s="2"/>
    </row>
    <row r="152" customFormat="false" ht="12.75" hidden="false" customHeight="true" outlineLevel="0" collapsed="false">
      <c r="A152" s="51"/>
      <c r="B152" s="51"/>
      <c r="C152" s="71"/>
      <c r="D152" s="51"/>
      <c r="H152" s="2"/>
      <c r="I152" s="2"/>
      <c r="J152" s="2"/>
      <c r="K152" s="2"/>
      <c r="L152" s="2"/>
      <c r="M152" s="2"/>
      <c r="N152" s="2"/>
      <c r="O152" s="2"/>
      <c r="P152" s="2"/>
      <c r="Q152" s="2"/>
      <c r="R152" s="2"/>
      <c r="S152" s="2"/>
      <c r="T152" s="2"/>
      <c r="U152" s="2"/>
      <c r="V152" s="2"/>
      <c r="W152" s="2"/>
      <c r="X152" s="2"/>
      <c r="Y152" s="2"/>
      <c r="Z152" s="2"/>
    </row>
    <row r="153" customFormat="false" ht="12.75" hidden="false" customHeight="true" outlineLevel="0" collapsed="false">
      <c r="A153" s="51"/>
      <c r="B153" s="51"/>
      <c r="C153" s="71"/>
      <c r="D153" s="51"/>
      <c r="H153" s="2"/>
      <c r="I153" s="2"/>
      <c r="J153" s="2"/>
      <c r="K153" s="2"/>
      <c r="L153" s="2"/>
      <c r="M153" s="2"/>
      <c r="N153" s="2"/>
      <c r="O153" s="2"/>
      <c r="P153" s="2"/>
      <c r="Q153" s="2"/>
      <c r="R153" s="2"/>
      <c r="S153" s="2"/>
      <c r="T153" s="2"/>
      <c r="U153" s="2"/>
      <c r="V153" s="2"/>
      <c r="W153" s="2"/>
      <c r="X153" s="2"/>
      <c r="Y153" s="2"/>
      <c r="Z153" s="2"/>
    </row>
    <row r="154" customFormat="false" ht="12.75" hidden="false" customHeight="true" outlineLevel="0" collapsed="false">
      <c r="A154" s="51"/>
      <c r="B154" s="51"/>
      <c r="C154" s="71"/>
      <c r="D154" s="51"/>
      <c r="H154" s="2"/>
      <c r="I154" s="2"/>
      <c r="J154" s="2"/>
      <c r="K154" s="2"/>
      <c r="L154" s="2"/>
      <c r="M154" s="2"/>
      <c r="N154" s="2"/>
      <c r="O154" s="2"/>
      <c r="P154" s="2"/>
      <c r="Q154" s="2"/>
      <c r="R154" s="2"/>
      <c r="S154" s="2"/>
      <c r="T154" s="2"/>
      <c r="U154" s="2"/>
      <c r="V154" s="2"/>
      <c r="W154" s="2"/>
      <c r="X154" s="2"/>
      <c r="Y154" s="2"/>
      <c r="Z154" s="2"/>
    </row>
    <row r="155" customFormat="false" ht="12.75" hidden="false" customHeight="true" outlineLevel="0" collapsed="false">
      <c r="A155" s="51"/>
      <c r="B155" s="51"/>
      <c r="C155" s="71"/>
      <c r="D155" s="51"/>
      <c r="H155" s="2"/>
      <c r="I155" s="2"/>
      <c r="J155" s="2"/>
      <c r="K155" s="2"/>
      <c r="L155" s="2"/>
      <c r="M155" s="2"/>
      <c r="N155" s="2"/>
      <c r="O155" s="2"/>
      <c r="P155" s="2"/>
      <c r="Q155" s="2"/>
      <c r="R155" s="2"/>
      <c r="S155" s="2"/>
      <c r="T155" s="2"/>
      <c r="U155" s="2"/>
      <c r="V155" s="2"/>
      <c r="W155" s="2"/>
      <c r="X155" s="2"/>
      <c r="Y155" s="2"/>
      <c r="Z155" s="2"/>
    </row>
    <row r="156" customFormat="false" ht="12.75" hidden="false" customHeight="true" outlineLevel="0" collapsed="false">
      <c r="A156" s="51"/>
      <c r="B156" s="51"/>
      <c r="C156" s="71"/>
      <c r="D156" s="51"/>
      <c r="H156" s="2"/>
      <c r="I156" s="2"/>
      <c r="J156" s="2"/>
      <c r="K156" s="2"/>
      <c r="L156" s="2"/>
      <c r="M156" s="2"/>
      <c r="N156" s="2"/>
      <c r="O156" s="2"/>
      <c r="P156" s="2"/>
      <c r="Q156" s="2"/>
      <c r="R156" s="2"/>
      <c r="S156" s="2"/>
      <c r="T156" s="2"/>
      <c r="U156" s="2"/>
      <c r="V156" s="2"/>
      <c r="W156" s="2"/>
      <c r="X156" s="2"/>
      <c r="Y156" s="2"/>
      <c r="Z156" s="2"/>
    </row>
    <row r="157" customFormat="false" ht="12.75" hidden="false" customHeight="true" outlineLevel="0" collapsed="false">
      <c r="A157" s="51"/>
      <c r="B157" s="51"/>
      <c r="C157" s="71"/>
      <c r="D157" s="51"/>
      <c r="H157" s="2"/>
      <c r="I157" s="2"/>
      <c r="J157" s="2"/>
      <c r="K157" s="2"/>
      <c r="L157" s="2"/>
      <c r="M157" s="2"/>
      <c r="N157" s="2"/>
      <c r="O157" s="2"/>
      <c r="P157" s="2"/>
      <c r="Q157" s="2"/>
      <c r="R157" s="2"/>
      <c r="S157" s="2"/>
      <c r="T157" s="2"/>
      <c r="U157" s="2"/>
      <c r="V157" s="2"/>
      <c r="W157" s="2"/>
      <c r="X157" s="2"/>
      <c r="Y157" s="2"/>
      <c r="Z157" s="2"/>
    </row>
    <row r="158" customFormat="false" ht="12.75" hidden="false" customHeight="true" outlineLevel="0" collapsed="false">
      <c r="A158" s="51"/>
      <c r="B158" s="51"/>
      <c r="C158" s="71"/>
      <c r="D158" s="51"/>
      <c r="H158" s="2"/>
      <c r="I158" s="2"/>
      <c r="J158" s="2"/>
      <c r="K158" s="2"/>
      <c r="L158" s="2"/>
      <c r="M158" s="2"/>
      <c r="N158" s="2"/>
      <c r="O158" s="2"/>
      <c r="P158" s="2"/>
      <c r="Q158" s="2"/>
      <c r="R158" s="2"/>
      <c r="S158" s="2"/>
      <c r="T158" s="2"/>
      <c r="U158" s="2"/>
      <c r="V158" s="2"/>
      <c r="W158" s="2"/>
      <c r="X158" s="2"/>
      <c r="Y158" s="2"/>
      <c r="Z158" s="2"/>
    </row>
    <row r="159" customFormat="false" ht="12.75" hidden="false" customHeight="true" outlineLevel="0" collapsed="false">
      <c r="A159" s="51"/>
      <c r="B159" s="51"/>
      <c r="C159" s="71"/>
      <c r="D159" s="51"/>
      <c r="H159" s="2"/>
      <c r="I159" s="2"/>
      <c r="J159" s="2"/>
      <c r="K159" s="2"/>
      <c r="L159" s="2"/>
      <c r="M159" s="2"/>
      <c r="N159" s="2"/>
      <c r="O159" s="2"/>
      <c r="P159" s="2"/>
      <c r="Q159" s="2"/>
      <c r="R159" s="2"/>
      <c r="S159" s="2"/>
      <c r="T159" s="2"/>
      <c r="U159" s="2"/>
      <c r="V159" s="2"/>
      <c r="W159" s="2"/>
      <c r="X159" s="2"/>
      <c r="Y159" s="2"/>
      <c r="Z159" s="2"/>
    </row>
    <row r="160" customFormat="false" ht="12.75" hidden="false" customHeight="true" outlineLevel="0" collapsed="false">
      <c r="A160" s="51"/>
      <c r="B160" s="51"/>
      <c r="C160" s="71"/>
      <c r="D160" s="51"/>
      <c r="H160" s="2"/>
      <c r="I160" s="2"/>
      <c r="J160" s="2"/>
      <c r="K160" s="2"/>
      <c r="L160" s="2"/>
      <c r="M160" s="2"/>
      <c r="N160" s="2"/>
      <c r="O160" s="2"/>
      <c r="P160" s="2"/>
      <c r="Q160" s="2"/>
      <c r="R160" s="2"/>
      <c r="S160" s="2"/>
      <c r="T160" s="2"/>
      <c r="U160" s="2"/>
      <c r="V160" s="2"/>
      <c r="W160" s="2"/>
      <c r="X160" s="2"/>
      <c r="Y160" s="2"/>
      <c r="Z160" s="2"/>
    </row>
    <row r="161" customFormat="false" ht="12.75" hidden="false" customHeight="true" outlineLevel="0" collapsed="false">
      <c r="A161" s="51"/>
      <c r="B161" s="51"/>
      <c r="C161" s="71"/>
      <c r="D161" s="51"/>
      <c r="H161" s="2"/>
      <c r="I161" s="2"/>
      <c r="J161" s="2"/>
      <c r="K161" s="2"/>
      <c r="L161" s="2"/>
      <c r="M161" s="2"/>
      <c r="N161" s="2"/>
      <c r="O161" s="2"/>
      <c r="P161" s="2"/>
      <c r="Q161" s="2"/>
      <c r="R161" s="2"/>
      <c r="S161" s="2"/>
      <c r="T161" s="2"/>
      <c r="U161" s="2"/>
      <c r="V161" s="2"/>
      <c r="W161" s="2"/>
      <c r="X161" s="2"/>
      <c r="Y161" s="2"/>
      <c r="Z161" s="2"/>
    </row>
    <row r="162" customFormat="false" ht="12.75" hidden="false" customHeight="true" outlineLevel="0" collapsed="false">
      <c r="A162" s="51"/>
      <c r="B162" s="51"/>
      <c r="C162" s="71"/>
      <c r="D162" s="51"/>
      <c r="H162" s="2"/>
      <c r="I162" s="2"/>
      <c r="J162" s="2"/>
      <c r="K162" s="2"/>
      <c r="L162" s="2"/>
      <c r="M162" s="2"/>
      <c r="N162" s="2"/>
      <c r="O162" s="2"/>
      <c r="P162" s="2"/>
      <c r="Q162" s="2"/>
      <c r="R162" s="2"/>
      <c r="S162" s="2"/>
      <c r="T162" s="2"/>
      <c r="U162" s="2"/>
      <c r="V162" s="2"/>
      <c r="W162" s="2"/>
      <c r="X162" s="2"/>
      <c r="Y162" s="2"/>
      <c r="Z162" s="2"/>
    </row>
    <row r="163" customFormat="false" ht="12.75" hidden="false" customHeight="true" outlineLevel="0" collapsed="false">
      <c r="A163" s="51"/>
      <c r="B163" s="51"/>
      <c r="C163" s="71"/>
      <c r="D163" s="51"/>
      <c r="H163" s="2"/>
      <c r="I163" s="2"/>
      <c r="J163" s="2"/>
      <c r="K163" s="2"/>
      <c r="L163" s="2"/>
      <c r="M163" s="2"/>
      <c r="N163" s="2"/>
      <c r="O163" s="2"/>
      <c r="P163" s="2"/>
      <c r="Q163" s="2"/>
      <c r="R163" s="2"/>
      <c r="S163" s="2"/>
      <c r="T163" s="2"/>
      <c r="U163" s="2"/>
      <c r="V163" s="2"/>
      <c r="W163" s="2"/>
      <c r="X163" s="2"/>
      <c r="Y163" s="2"/>
      <c r="Z163" s="2"/>
    </row>
    <row r="164" customFormat="false" ht="12.75" hidden="false" customHeight="true" outlineLevel="0" collapsed="false">
      <c r="A164" s="51"/>
      <c r="B164" s="51"/>
      <c r="C164" s="71"/>
      <c r="D164" s="51"/>
      <c r="H164" s="2"/>
      <c r="I164" s="2"/>
      <c r="J164" s="2"/>
      <c r="K164" s="2"/>
      <c r="L164" s="2"/>
      <c r="M164" s="2"/>
      <c r="N164" s="2"/>
      <c r="O164" s="2"/>
      <c r="P164" s="2"/>
      <c r="Q164" s="2"/>
      <c r="R164" s="2"/>
      <c r="S164" s="2"/>
      <c r="T164" s="2"/>
      <c r="U164" s="2"/>
      <c r="V164" s="2"/>
      <c r="W164" s="2"/>
      <c r="X164" s="2"/>
      <c r="Y164" s="2"/>
      <c r="Z164" s="2"/>
    </row>
    <row r="165" customFormat="false" ht="12.75" hidden="false" customHeight="true" outlineLevel="0" collapsed="false">
      <c r="A165" s="51"/>
      <c r="B165" s="51"/>
      <c r="C165" s="71"/>
      <c r="D165" s="51"/>
      <c r="H165" s="2"/>
      <c r="I165" s="2"/>
      <c r="J165" s="2"/>
      <c r="K165" s="2"/>
      <c r="L165" s="2"/>
      <c r="M165" s="2"/>
      <c r="N165" s="2"/>
      <c r="O165" s="2"/>
      <c r="P165" s="2"/>
      <c r="Q165" s="2"/>
      <c r="R165" s="2"/>
      <c r="S165" s="2"/>
      <c r="T165" s="2"/>
      <c r="U165" s="2"/>
      <c r="V165" s="2"/>
      <c r="W165" s="2"/>
      <c r="X165" s="2"/>
      <c r="Y165" s="2"/>
      <c r="Z165" s="2"/>
    </row>
    <row r="166" customFormat="false" ht="12.75" hidden="false" customHeight="true" outlineLevel="0" collapsed="false">
      <c r="A166" s="51"/>
      <c r="B166" s="51"/>
      <c r="C166" s="71"/>
      <c r="D166" s="51"/>
      <c r="H166" s="2"/>
      <c r="I166" s="2"/>
      <c r="J166" s="2"/>
      <c r="K166" s="2"/>
      <c r="L166" s="2"/>
      <c r="M166" s="2"/>
      <c r="N166" s="2"/>
      <c r="O166" s="2"/>
      <c r="P166" s="2"/>
      <c r="Q166" s="2"/>
      <c r="R166" s="2"/>
      <c r="S166" s="2"/>
      <c r="T166" s="2"/>
      <c r="U166" s="2"/>
      <c r="V166" s="2"/>
      <c r="W166" s="2"/>
      <c r="X166" s="2"/>
      <c r="Y166" s="2"/>
      <c r="Z166" s="2"/>
    </row>
    <row r="167" customFormat="false" ht="12.75" hidden="false" customHeight="true" outlineLevel="0" collapsed="false">
      <c r="A167" s="51"/>
      <c r="B167" s="51"/>
      <c r="C167" s="71"/>
      <c r="D167" s="51"/>
      <c r="H167" s="2"/>
      <c r="I167" s="2"/>
      <c r="J167" s="2"/>
      <c r="K167" s="2"/>
      <c r="L167" s="2"/>
      <c r="M167" s="2"/>
      <c r="N167" s="2"/>
      <c r="O167" s="2"/>
      <c r="P167" s="2"/>
      <c r="Q167" s="2"/>
      <c r="R167" s="2"/>
      <c r="S167" s="2"/>
      <c r="T167" s="2"/>
      <c r="U167" s="2"/>
      <c r="V167" s="2"/>
      <c r="W167" s="2"/>
      <c r="X167" s="2"/>
      <c r="Y167" s="2"/>
      <c r="Z167" s="2"/>
    </row>
    <row r="168" customFormat="false" ht="12.75" hidden="false" customHeight="true" outlineLevel="0" collapsed="false">
      <c r="A168" s="51"/>
      <c r="B168" s="51"/>
      <c r="C168" s="71"/>
      <c r="D168" s="51"/>
      <c r="H168" s="2"/>
      <c r="I168" s="2"/>
      <c r="J168" s="2"/>
      <c r="K168" s="2"/>
      <c r="L168" s="2"/>
      <c r="M168" s="2"/>
      <c r="N168" s="2"/>
      <c r="O168" s="2"/>
      <c r="P168" s="2"/>
      <c r="Q168" s="2"/>
      <c r="R168" s="2"/>
      <c r="S168" s="2"/>
      <c r="T168" s="2"/>
      <c r="U168" s="2"/>
      <c r="V168" s="2"/>
      <c r="W168" s="2"/>
      <c r="X168" s="2"/>
      <c r="Y168" s="2"/>
      <c r="Z168" s="2"/>
    </row>
    <row r="169" customFormat="false" ht="12.75" hidden="false" customHeight="true" outlineLevel="0" collapsed="false">
      <c r="A169" s="51"/>
      <c r="B169" s="51"/>
      <c r="C169" s="71"/>
      <c r="D169" s="51"/>
      <c r="H169" s="2"/>
      <c r="I169" s="2"/>
      <c r="J169" s="2"/>
      <c r="K169" s="2"/>
      <c r="L169" s="2"/>
      <c r="M169" s="2"/>
      <c r="N169" s="2"/>
      <c r="O169" s="2"/>
      <c r="P169" s="2"/>
      <c r="Q169" s="2"/>
      <c r="R169" s="2"/>
      <c r="S169" s="2"/>
      <c r="T169" s="2"/>
      <c r="U169" s="2"/>
      <c r="V169" s="2"/>
      <c r="W169" s="2"/>
      <c r="X169" s="2"/>
      <c r="Y169" s="2"/>
      <c r="Z169" s="2"/>
    </row>
    <row r="170" customFormat="false" ht="12.75" hidden="false" customHeight="true" outlineLevel="0" collapsed="false">
      <c r="A170" s="51"/>
      <c r="B170" s="51"/>
      <c r="C170" s="71"/>
      <c r="D170" s="51"/>
      <c r="H170" s="2"/>
      <c r="I170" s="2"/>
      <c r="J170" s="2"/>
      <c r="K170" s="2"/>
      <c r="L170" s="2"/>
      <c r="M170" s="2"/>
      <c r="N170" s="2"/>
      <c r="O170" s="2"/>
      <c r="P170" s="2"/>
      <c r="Q170" s="2"/>
      <c r="R170" s="2"/>
      <c r="S170" s="2"/>
      <c r="T170" s="2"/>
      <c r="U170" s="2"/>
      <c r="V170" s="2"/>
      <c r="W170" s="2"/>
      <c r="X170" s="2"/>
      <c r="Y170" s="2"/>
      <c r="Z170" s="2"/>
    </row>
    <row r="171" customFormat="false" ht="12.75" hidden="false" customHeight="true" outlineLevel="0" collapsed="false">
      <c r="A171" s="51"/>
      <c r="B171" s="51"/>
      <c r="C171" s="71"/>
      <c r="D171" s="51"/>
      <c r="H171" s="2"/>
      <c r="I171" s="2"/>
      <c r="J171" s="2"/>
      <c r="K171" s="2"/>
      <c r="L171" s="2"/>
      <c r="M171" s="2"/>
      <c r="N171" s="2"/>
      <c r="O171" s="2"/>
      <c r="P171" s="2"/>
      <c r="Q171" s="2"/>
      <c r="R171" s="2"/>
      <c r="S171" s="2"/>
      <c r="T171" s="2"/>
      <c r="U171" s="2"/>
      <c r="V171" s="2"/>
      <c r="W171" s="2"/>
      <c r="X171" s="2"/>
      <c r="Y171" s="2"/>
      <c r="Z171" s="2"/>
    </row>
    <row r="172" customFormat="false" ht="12.75" hidden="false" customHeight="true" outlineLevel="0" collapsed="false">
      <c r="A172" s="51"/>
      <c r="B172" s="51"/>
      <c r="C172" s="71"/>
      <c r="D172" s="51"/>
      <c r="H172" s="2"/>
      <c r="I172" s="2"/>
      <c r="J172" s="2"/>
      <c r="K172" s="2"/>
      <c r="L172" s="2"/>
      <c r="M172" s="2"/>
      <c r="N172" s="2"/>
      <c r="O172" s="2"/>
      <c r="P172" s="2"/>
      <c r="Q172" s="2"/>
      <c r="R172" s="2"/>
      <c r="S172" s="2"/>
      <c r="T172" s="2"/>
      <c r="U172" s="2"/>
      <c r="V172" s="2"/>
      <c r="W172" s="2"/>
      <c r="X172" s="2"/>
      <c r="Y172" s="2"/>
      <c r="Z172" s="2"/>
    </row>
    <row r="173" customFormat="false" ht="12.75" hidden="false" customHeight="true" outlineLevel="0" collapsed="false">
      <c r="A173" s="51"/>
      <c r="B173" s="51"/>
      <c r="C173" s="71"/>
      <c r="D173" s="51"/>
      <c r="H173" s="2"/>
      <c r="I173" s="2"/>
      <c r="J173" s="2"/>
      <c r="K173" s="2"/>
      <c r="L173" s="2"/>
      <c r="M173" s="2"/>
      <c r="N173" s="2"/>
      <c r="O173" s="2"/>
      <c r="P173" s="2"/>
      <c r="Q173" s="2"/>
      <c r="R173" s="2"/>
      <c r="S173" s="2"/>
      <c r="T173" s="2"/>
      <c r="U173" s="2"/>
      <c r="V173" s="2"/>
      <c r="W173" s="2"/>
      <c r="X173" s="2"/>
      <c r="Y173" s="2"/>
      <c r="Z173" s="2"/>
    </row>
    <row r="174" customFormat="false" ht="12.75" hidden="false" customHeight="true" outlineLevel="0" collapsed="false">
      <c r="A174" s="51"/>
      <c r="B174" s="51"/>
      <c r="C174" s="71"/>
      <c r="D174" s="51"/>
      <c r="H174" s="2"/>
      <c r="I174" s="2"/>
      <c r="J174" s="2"/>
      <c r="K174" s="2"/>
      <c r="L174" s="2"/>
      <c r="M174" s="2"/>
      <c r="N174" s="2"/>
      <c r="O174" s="2"/>
      <c r="P174" s="2"/>
      <c r="Q174" s="2"/>
      <c r="R174" s="2"/>
      <c r="S174" s="2"/>
      <c r="T174" s="2"/>
      <c r="U174" s="2"/>
      <c r="V174" s="2"/>
      <c r="W174" s="2"/>
      <c r="X174" s="2"/>
      <c r="Y174" s="2"/>
      <c r="Z174" s="2"/>
    </row>
    <row r="175" customFormat="false" ht="12.75" hidden="false" customHeight="true" outlineLevel="0" collapsed="false">
      <c r="A175" s="51"/>
      <c r="B175" s="51"/>
      <c r="C175" s="71"/>
      <c r="D175" s="51"/>
      <c r="H175" s="2"/>
      <c r="I175" s="2"/>
      <c r="J175" s="2"/>
      <c r="K175" s="2"/>
      <c r="L175" s="2"/>
      <c r="M175" s="2"/>
      <c r="N175" s="2"/>
      <c r="O175" s="2"/>
      <c r="P175" s="2"/>
      <c r="Q175" s="2"/>
      <c r="R175" s="2"/>
      <c r="S175" s="2"/>
      <c r="T175" s="2"/>
      <c r="U175" s="2"/>
      <c r="V175" s="2"/>
      <c r="W175" s="2"/>
      <c r="X175" s="2"/>
      <c r="Y175" s="2"/>
      <c r="Z175" s="2"/>
    </row>
    <row r="176" customFormat="false" ht="12.75" hidden="false" customHeight="true" outlineLevel="0" collapsed="false">
      <c r="A176" s="51"/>
      <c r="B176" s="51"/>
      <c r="C176" s="71"/>
      <c r="D176" s="51"/>
      <c r="H176" s="2"/>
      <c r="I176" s="2"/>
      <c r="J176" s="2"/>
      <c r="K176" s="2"/>
      <c r="L176" s="2"/>
      <c r="M176" s="2"/>
      <c r="N176" s="2"/>
      <c r="O176" s="2"/>
      <c r="P176" s="2"/>
      <c r="Q176" s="2"/>
      <c r="R176" s="2"/>
      <c r="S176" s="2"/>
      <c r="T176" s="2"/>
      <c r="U176" s="2"/>
      <c r="V176" s="2"/>
      <c r="W176" s="2"/>
      <c r="X176" s="2"/>
      <c r="Y176" s="2"/>
      <c r="Z176" s="2"/>
    </row>
    <row r="177" customFormat="false" ht="12.75" hidden="false" customHeight="true" outlineLevel="0" collapsed="false">
      <c r="A177" s="51"/>
      <c r="B177" s="51"/>
      <c r="C177" s="71"/>
      <c r="D177" s="51"/>
      <c r="H177" s="2"/>
      <c r="I177" s="2"/>
      <c r="J177" s="2"/>
      <c r="K177" s="2"/>
      <c r="L177" s="2"/>
      <c r="M177" s="2"/>
      <c r="N177" s="2"/>
      <c r="O177" s="2"/>
      <c r="P177" s="2"/>
      <c r="Q177" s="2"/>
      <c r="R177" s="2"/>
      <c r="S177" s="2"/>
      <c r="T177" s="2"/>
      <c r="U177" s="2"/>
      <c r="V177" s="2"/>
      <c r="W177" s="2"/>
      <c r="X177" s="2"/>
      <c r="Y177" s="2"/>
      <c r="Z177" s="2"/>
    </row>
    <row r="178" customFormat="false" ht="12.75" hidden="false" customHeight="true" outlineLevel="0" collapsed="false">
      <c r="A178" s="51"/>
      <c r="B178" s="51"/>
      <c r="C178" s="71"/>
      <c r="D178" s="51"/>
      <c r="H178" s="2"/>
      <c r="I178" s="2"/>
      <c r="J178" s="2"/>
      <c r="K178" s="2"/>
      <c r="L178" s="2"/>
      <c r="M178" s="2"/>
      <c r="N178" s="2"/>
      <c r="O178" s="2"/>
      <c r="P178" s="2"/>
      <c r="Q178" s="2"/>
      <c r="R178" s="2"/>
      <c r="S178" s="2"/>
      <c r="T178" s="2"/>
      <c r="U178" s="2"/>
      <c r="V178" s="2"/>
      <c r="W178" s="2"/>
      <c r="X178" s="2"/>
      <c r="Y178" s="2"/>
      <c r="Z178" s="2"/>
    </row>
    <row r="179" customFormat="false" ht="12.75" hidden="false" customHeight="true" outlineLevel="0" collapsed="false">
      <c r="A179" s="51"/>
      <c r="B179" s="51"/>
      <c r="C179" s="71"/>
      <c r="D179" s="51"/>
      <c r="H179" s="2"/>
      <c r="I179" s="2"/>
      <c r="J179" s="2"/>
      <c r="K179" s="2"/>
      <c r="L179" s="2"/>
      <c r="M179" s="2"/>
      <c r="N179" s="2"/>
      <c r="O179" s="2"/>
      <c r="P179" s="2"/>
      <c r="Q179" s="2"/>
      <c r="R179" s="2"/>
      <c r="S179" s="2"/>
      <c r="T179" s="2"/>
      <c r="U179" s="2"/>
      <c r="V179" s="2"/>
      <c r="W179" s="2"/>
      <c r="X179" s="2"/>
      <c r="Y179" s="2"/>
      <c r="Z179" s="2"/>
    </row>
    <row r="180" customFormat="false" ht="12.75" hidden="false" customHeight="true" outlineLevel="0" collapsed="false">
      <c r="A180" s="51"/>
      <c r="B180" s="51"/>
      <c r="C180" s="71"/>
      <c r="D180" s="51"/>
      <c r="H180" s="2"/>
      <c r="I180" s="2"/>
      <c r="J180" s="2"/>
      <c r="K180" s="2"/>
      <c r="L180" s="2"/>
      <c r="M180" s="2"/>
      <c r="N180" s="2"/>
      <c r="O180" s="2"/>
      <c r="P180" s="2"/>
      <c r="Q180" s="2"/>
      <c r="R180" s="2"/>
      <c r="S180" s="2"/>
      <c r="T180" s="2"/>
      <c r="U180" s="2"/>
      <c r="V180" s="2"/>
      <c r="W180" s="2"/>
      <c r="X180" s="2"/>
      <c r="Y180" s="2"/>
      <c r="Z180" s="2"/>
    </row>
    <row r="181" customFormat="false" ht="12.75" hidden="false" customHeight="true" outlineLevel="0" collapsed="false">
      <c r="A181" s="51"/>
      <c r="B181" s="51"/>
      <c r="C181" s="71"/>
      <c r="D181" s="51"/>
      <c r="H181" s="2"/>
      <c r="I181" s="2"/>
      <c r="J181" s="2"/>
      <c r="K181" s="2"/>
      <c r="L181" s="2"/>
      <c r="M181" s="2"/>
      <c r="N181" s="2"/>
      <c r="O181" s="2"/>
      <c r="P181" s="2"/>
      <c r="Q181" s="2"/>
      <c r="R181" s="2"/>
      <c r="S181" s="2"/>
      <c r="T181" s="2"/>
      <c r="U181" s="2"/>
      <c r="V181" s="2"/>
      <c r="W181" s="2"/>
      <c r="X181" s="2"/>
      <c r="Y181" s="2"/>
      <c r="Z181" s="2"/>
    </row>
    <row r="182" customFormat="false" ht="12.75" hidden="false" customHeight="true" outlineLevel="0" collapsed="false">
      <c r="A182" s="51"/>
      <c r="B182" s="51"/>
      <c r="C182" s="71"/>
      <c r="D182" s="51"/>
      <c r="H182" s="2"/>
      <c r="I182" s="2"/>
      <c r="J182" s="2"/>
      <c r="K182" s="2"/>
      <c r="L182" s="2"/>
      <c r="M182" s="2"/>
      <c r="N182" s="2"/>
      <c r="O182" s="2"/>
      <c r="P182" s="2"/>
      <c r="Q182" s="2"/>
      <c r="R182" s="2"/>
      <c r="S182" s="2"/>
      <c r="T182" s="2"/>
      <c r="U182" s="2"/>
      <c r="V182" s="2"/>
      <c r="W182" s="2"/>
      <c r="X182" s="2"/>
      <c r="Y182" s="2"/>
      <c r="Z182" s="2"/>
    </row>
    <row r="183" customFormat="false" ht="12.75" hidden="false" customHeight="true" outlineLevel="0" collapsed="false">
      <c r="A183" s="51"/>
      <c r="B183" s="51"/>
      <c r="C183" s="71"/>
      <c r="D183" s="51"/>
      <c r="H183" s="2"/>
      <c r="I183" s="2"/>
      <c r="J183" s="2"/>
      <c r="K183" s="2"/>
      <c r="L183" s="2"/>
      <c r="M183" s="2"/>
      <c r="N183" s="2"/>
      <c r="O183" s="2"/>
      <c r="P183" s="2"/>
      <c r="Q183" s="2"/>
      <c r="R183" s="2"/>
      <c r="S183" s="2"/>
      <c r="T183" s="2"/>
      <c r="U183" s="2"/>
      <c r="V183" s="2"/>
      <c r="W183" s="2"/>
      <c r="X183" s="2"/>
      <c r="Y183" s="2"/>
      <c r="Z183" s="2"/>
    </row>
    <row r="184" customFormat="false" ht="12.75" hidden="false" customHeight="true" outlineLevel="0" collapsed="false">
      <c r="A184" s="51"/>
      <c r="B184" s="51"/>
      <c r="C184" s="71"/>
      <c r="D184" s="51"/>
      <c r="H184" s="2"/>
      <c r="I184" s="2"/>
      <c r="J184" s="2"/>
      <c r="K184" s="2"/>
      <c r="L184" s="2"/>
      <c r="M184" s="2"/>
      <c r="N184" s="2"/>
      <c r="O184" s="2"/>
      <c r="P184" s="2"/>
      <c r="Q184" s="2"/>
      <c r="R184" s="2"/>
      <c r="S184" s="2"/>
      <c r="T184" s="2"/>
      <c r="U184" s="2"/>
      <c r="V184" s="2"/>
      <c r="W184" s="2"/>
      <c r="X184" s="2"/>
      <c r="Y184" s="2"/>
      <c r="Z184" s="2"/>
    </row>
    <row r="185" customFormat="false" ht="12.75" hidden="false" customHeight="true" outlineLevel="0" collapsed="false">
      <c r="A185" s="51"/>
      <c r="B185" s="51"/>
      <c r="C185" s="71"/>
      <c r="D185" s="51"/>
      <c r="H185" s="2"/>
      <c r="I185" s="2"/>
      <c r="J185" s="2"/>
      <c r="K185" s="2"/>
      <c r="L185" s="2"/>
      <c r="M185" s="2"/>
      <c r="N185" s="2"/>
      <c r="O185" s="2"/>
      <c r="P185" s="2"/>
      <c r="Q185" s="2"/>
      <c r="R185" s="2"/>
      <c r="S185" s="2"/>
      <c r="T185" s="2"/>
      <c r="U185" s="2"/>
      <c r="V185" s="2"/>
      <c r="W185" s="2"/>
      <c r="X185" s="2"/>
      <c r="Y185" s="2"/>
      <c r="Z185" s="2"/>
    </row>
    <row r="186" customFormat="false" ht="12.75" hidden="false" customHeight="true" outlineLevel="0" collapsed="false">
      <c r="A186" s="51"/>
      <c r="B186" s="51"/>
      <c r="C186" s="71"/>
      <c r="D186" s="51"/>
      <c r="H186" s="2"/>
      <c r="I186" s="2"/>
      <c r="J186" s="2"/>
      <c r="K186" s="2"/>
      <c r="L186" s="2"/>
      <c r="M186" s="2"/>
      <c r="N186" s="2"/>
      <c r="O186" s="2"/>
      <c r="P186" s="2"/>
      <c r="Q186" s="2"/>
      <c r="R186" s="2"/>
      <c r="S186" s="2"/>
      <c r="T186" s="2"/>
      <c r="U186" s="2"/>
      <c r="V186" s="2"/>
      <c r="W186" s="2"/>
      <c r="X186" s="2"/>
      <c r="Y186" s="2"/>
      <c r="Z186" s="2"/>
    </row>
    <row r="187" customFormat="false" ht="12.75" hidden="false" customHeight="true" outlineLevel="0" collapsed="false">
      <c r="A187" s="51"/>
      <c r="B187" s="51"/>
      <c r="C187" s="71"/>
      <c r="D187" s="51"/>
      <c r="H187" s="2"/>
      <c r="I187" s="2"/>
      <c r="J187" s="2"/>
      <c r="K187" s="2"/>
      <c r="L187" s="2"/>
      <c r="M187" s="2"/>
      <c r="N187" s="2"/>
      <c r="O187" s="2"/>
      <c r="P187" s="2"/>
      <c r="Q187" s="2"/>
      <c r="R187" s="2"/>
      <c r="S187" s="2"/>
      <c r="T187" s="2"/>
      <c r="U187" s="2"/>
      <c r="V187" s="2"/>
      <c r="W187" s="2"/>
      <c r="X187" s="2"/>
      <c r="Y187" s="2"/>
      <c r="Z187" s="2"/>
    </row>
    <row r="188" customFormat="false" ht="12.75" hidden="false" customHeight="true" outlineLevel="0" collapsed="false">
      <c r="A188" s="51"/>
      <c r="B188" s="51"/>
      <c r="C188" s="71"/>
      <c r="D188" s="51"/>
      <c r="H188" s="2"/>
      <c r="I188" s="2"/>
      <c r="J188" s="2"/>
      <c r="K188" s="2"/>
      <c r="L188" s="2"/>
      <c r="M188" s="2"/>
      <c r="N188" s="2"/>
      <c r="O188" s="2"/>
      <c r="P188" s="2"/>
      <c r="Q188" s="2"/>
      <c r="R188" s="2"/>
      <c r="S188" s="2"/>
      <c r="T188" s="2"/>
      <c r="U188" s="2"/>
      <c r="V188" s="2"/>
      <c r="W188" s="2"/>
      <c r="X188" s="2"/>
      <c r="Y188" s="2"/>
      <c r="Z188" s="2"/>
    </row>
    <row r="189" customFormat="false" ht="12.75" hidden="false" customHeight="true" outlineLevel="0" collapsed="false">
      <c r="A189" s="51"/>
      <c r="B189" s="51"/>
      <c r="C189" s="71"/>
      <c r="D189" s="51"/>
      <c r="H189" s="2"/>
      <c r="I189" s="2"/>
      <c r="J189" s="2"/>
      <c r="K189" s="2"/>
      <c r="L189" s="2"/>
      <c r="M189" s="2"/>
      <c r="N189" s="2"/>
      <c r="O189" s="2"/>
      <c r="P189" s="2"/>
      <c r="Q189" s="2"/>
      <c r="R189" s="2"/>
      <c r="S189" s="2"/>
      <c r="T189" s="2"/>
      <c r="U189" s="2"/>
      <c r="V189" s="2"/>
      <c r="W189" s="2"/>
      <c r="X189" s="2"/>
      <c r="Y189" s="2"/>
      <c r="Z189" s="2"/>
    </row>
    <row r="190" customFormat="false" ht="12.75" hidden="false" customHeight="true" outlineLevel="0" collapsed="false">
      <c r="A190" s="51"/>
      <c r="B190" s="51"/>
      <c r="C190" s="71"/>
      <c r="D190" s="51"/>
      <c r="H190" s="2"/>
      <c r="I190" s="2"/>
      <c r="J190" s="2"/>
      <c r="K190" s="2"/>
      <c r="L190" s="2"/>
      <c r="M190" s="2"/>
      <c r="N190" s="2"/>
      <c r="O190" s="2"/>
      <c r="P190" s="2"/>
      <c r="Q190" s="2"/>
      <c r="R190" s="2"/>
      <c r="S190" s="2"/>
      <c r="T190" s="2"/>
      <c r="U190" s="2"/>
      <c r="V190" s="2"/>
      <c r="W190" s="2"/>
      <c r="X190" s="2"/>
      <c r="Y190" s="2"/>
      <c r="Z190" s="2"/>
    </row>
    <row r="191" customFormat="false" ht="12.75" hidden="false" customHeight="true" outlineLevel="0" collapsed="false">
      <c r="A191" s="51"/>
      <c r="B191" s="51"/>
      <c r="C191" s="71"/>
      <c r="D191" s="51"/>
      <c r="H191" s="2"/>
      <c r="I191" s="2"/>
      <c r="J191" s="2"/>
      <c r="K191" s="2"/>
      <c r="L191" s="2"/>
      <c r="M191" s="2"/>
      <c r="N191" s="2"/>
      <c r="O191" s="2"/>
      <c r="P191" s="2"/>
      <c r="Q191" s="2"/>
      <c r="R191" s="2"/>
      <c r="S191" s="2"/>
      <c r="T191" s="2"/>
      <c r="U191" s="2"/>
      <c r="V191" s="2"/>
      <c r="W191" s="2"/>
      <c r="X191" s="2"/>
      <c r="Y191" s="2"/>
      <c r="Z191" s="2"/>
    </row>
    <row r="192" customFormat="false" ht="12.75" hidden="false" customHeight="true" outlineLevel="0" collapsed="false">
      <c r="A192" s="51"/>
      <c r="B192" s="51"/>
      <c r="C192" s="71"/>
      <c r="D192" s="51"/>
      <c r="H192" s="2"/>
      <c r="I192" s="2"/>
      <c r="J192" s="2"/>
      <c r="K192" s="2"/>
      <c r="L192" s="2"/>
      <c r="M192" s="2"/>
      <c r="N192" s="2"/>
      <c r="O192" s="2"/>
      <c r="P192" s="2"/>
      <c r="Q192" s="2"/>
      <c r="R192" s="2"/>
      <c r="S192" s="2"/>
      <c r="T192" s="2"/>
      <c r="U192" s="2"/>
      <c r="V192" s="2"/>
      <c r="W192" s="2"/>
      <c r="X192" s="2"/>
      <c r="Y192" s="2"/>
      <c r="Z192" s="2"/>
    </row>
    <row r="193" customFormat="false" ht="12.75" hidden="false" customHeight="true" outlineLevel="0" collapsed="false">
      <c r="A193" s="51"/>
      <c r="B193" s="51"/>
      <c r="C193" s="71"/>
      <c r="D193" s="51"/>
      <c r="H193" s="2"/>
      <c r="I193" s="2"/>
      <c r="J193" s="2"/>
      <c r="K193" s="2"/>
      <c r="L193" s="2"/>
      <c r="M193" s="2"/>
      <c r="N193" s="2"/>
      <c r="O193" s="2"/>
      <c r="P193" s="2"/>
      <c r="Q193" s="2"/>
      <c r="R193" s="2"/>
      <c r="S193" s="2"/>
      <c r="T193" s="2"/>
      <c r="U193" s="2"/>
      <c r="V193" s="2"/>
      <c r="W193" s="2"/>
      <c r="X193" s="2"/>
      <c r="Y193" s="2"/>
      <c r="Z193" s="2"/>
    </row>
    <row r="194" customFormat="false" ht="12.75" hidden="false" customHeight="true" outlineLevel="0" collapsed="false">
      <c r="A194" s="51"/>
      <c r="B194" s="51"/>
      <c r="C194" s="71"/>
      <c r="D194" s="51"/>
      <c r="H194" s="2"/>
      <c r="I194" s="2"/>
      <c r="J194" s="2"/>
      <c r="K194" s="2"/>
      <c r="L194" s="2"/>
      <c r="M194" s="2"/>
      <c r="N194" s="2"/>
      <c r="O194" s="2"/>
      <c r="P194" s="2"/>
      <c r="Q194" s="2"/>
      <c r="R194" s="2"/>
      <c r="S194" s="2"/>
      <c r="T194" s="2"/>
      <c r="U194" s="2"/>
      <c r="V194" s="2"/>
      <c r="W194" s="2"/>
      <c r="X194" s="2"/>
      <c r="Y194" s="2"/>
      <c r="Z194" s="2"/>
    </row>
    <row r="195" customFormat="false" ht="12.75" hidden="false" customHeight="true" outlineLevel="0" collapsed="false">
      <c r="A195" s="51"/>
      <c r="B195" s="51"/>
      <c r="C195" s="71"/>
      <c r="D195" s="51"/>
      <c r="H195" s="2"/>
      <c r="I195" s="2"/>
      <c r="J195" s="2"/>
      <c r="K195" s="2"/>
      <c r="L195" s="2"/>
      <c r="M195" s="2"/>
      <c r="N195" s="2"/>
      <c r="O195" s="2"/>
      <c r="P195" s="2"/>
      <c r="Q195" s="2"/>
      <c r="R195" s="2"/>
      <c r="S195" s="2"/>
      <c r="T195" s="2"/>
      <c r="U195" s="2"/>
      <c r="V195" s="2"/>
      <c r="W195" s="2"/>
      <c r="X195" s="2"/>
      <c r="Y195" s="2"/>
      <c r="Z195" s="2"/>
    </row>
    <row r="196" customFormat="false" ht="12.75" hidden="false" customHeight="true" outlineLevel="0" collapsed="false">
      <c r="A196" s="51"/>
      <c r="B196" s="51"/>
      <c r="C196" s="71"/>
      <c r="D196" s="51"/>
      <c r="H196" s="2"/>
      <c r="I196" s="2"/>
      <c r="J196" s="2"/>
      <c r="K196" s="2"/>
      <c r="L196" s="2"/>
      <c r="M196" s="2"/>
      <c r="N196" s="2"/>
      <c r="O196" s="2"/>
      <c r="P196" s="2"/>
      <c r="Q196" s="2"/>
      <c r="R196" s="2"/>
      <c r="S196" s="2"/>
      <c r="T196" s="2"/>
      <c r="U196" s="2"/>
      <c r="V196" s="2"/>
      <c r="W196" s="2"/>
      <c r="X196" s="2"/>
      <c r="Y196" s="2"/>
      <c r="Z196" s="2"/>
    </row>
    <row r="197" customFormat="false" ht="12.75" hidden="false" customHeight="true" outlineLevel="0" collapsed="false">
      <c r="A197" s="51"/>
      <c r="B197" s="51"/>
      <c r="C197" s="71"/>
      <c r="D197" s="51"/>
      <c r="H197" s="2"/>
      <c r="I197" s="2"/>
      <c r="J197" s="2"/>
      <c r="K197" s="2"/>
      <c r="L197" s="2"/>
      <c r="M197" s="2"/>
      <c r="N197" s="2"/>
      <c r="O197" s="2"/>
      <c r="P197" s="2"/>
      <c r="Q197" s="2"/>
      <c r="R197" s="2"/>
      <c r="S197" s="2"/>
      <c r="T197" s="2"/>
      <c r="U197" s="2"/>
      <c r="V197" s="2"/>
      <c r="W197" s="2"/>
      <c r="X197" s="2"/>
      <c r="Y197" s="2"/>
      <c r="Z197" s="2"/>
    </row>
    <row r="198" customFormat="false" ht="12.75" hidden="false" customHeight="true" outlineLevel="0" collapsed="false">
      <c r="A198" s="51"/>
      <c r="B198" s="51"/>
      <c r="C198" s="71"/>
      <c r="D198" s="51"/>
      <c r="H198" s="2"/>
      <c r="I198" s="2"/>
      <c r="J198" s="2"/>
      <c r="K198" s="2"/>
      <c r="L198" s="2"/>
      <c r="M198" s="2"/>
      <c r="N198" s="2"/>
      <c r="O198" s="2"/>
      <c r="P198" s="2"/>
      <c r="Q198" s="2"/>
      <c r="R198" s="2"/>
      <c r="S198" s="2"/>
      <c r="T198" s="2"/>
      <c r="U198" s="2"/>
      <c r="V198" s="2"/>
      <c r="W198" s="2"/>
      <c r="X198" s="2"/>
      <c r="Y198" s="2"/>
      <c r="Z198" s="2"/>
    </row>
    <row r="199" customFormat="false" ht="12.75" hidden="false" customHeight="true" outlineLevel="0" collapsed="false">
      <c r="A199" s="51"/>
      <c r="B199" s="51"/>
      <c r="C199" s="71"/>
      <c r="D199" s="51"/>
      <c r="H199" s="2"/>
      <c r="I199" s="2"/>
      <c r="J199" s="2"/>
      <c r="K199" s="2"/>
      <c r="L199" s="2"/>
      <c r="M199" s="2"/>
      <c r="N199" s="2"/>
      <c r="O199" s="2"/>
      <c r="P199" s="2"/>
      <c r="Q199" s="2"/>
      <c r="R199" s="2"/>
      <c r="S199" s="2"/>
      <c r="T199" s="2"/>
      <c r="U199" s="2"/>
      <c r="V199" s="2"/>
      <c r="W199" s="2"/>
      <c r="X199" s="2"/>
      <c r="Y199" s="2"/>
      <c r="Z199" s="2"/>
    </row>
    <row r="200" customFormat="false" ht="12.75" hidden="false" customHeight="true" outlineLevel="0" collapsed="false">
      <c r="A200" s="51"/>
      <c r="B200" s="51"/>
      <c r="C200" s="71"/>
      <c r="D200" s="51"/>
      <c r="H200" s="2"/>
      <c r="I200" s="2"/>
      <c r="J200" s="2"/>
      <c r="K200" s="2"/>
      <c r="L200" s="2"/>
      <c r="M200" s="2"/>
      <c r="N200" s="2"/>
      <c r="O200" s="2"/>
      <c r="P200" s="2"/>
      <c r="Q200" s="2"/>
      <c r="R200" s="2"/>
      <c r="S200" s="2"/>
      <c r="T200" s="2"/>
      <c r="U200" s="2"/>
      <c r="V200" s="2"/>
      <c r="W200" s="2"/>
      <c r="X200" s="2"/>
      <c r="Y200" s="2"/>
      <c r="Z200" s="2"/>
    </row>
    <row r="201" customFormat="false" ht="12.75" hidden="false" customHeight="true" outlineLevel="0" collapsed="false">
      <c r="A201" s="51"/>
      <c r="B201" s="51"/>
      <c r="C201" s="71"/>
      <c r="D201" s="51"/>
      <c r="H201" s="2"/>
      <c r="I201" s="2"/>
      <c r="J201" s="2"/>
      <c r="K201" s="2"/>
      <c r="L201" s="2"/>
      <c r="M201" s="2"/>
      <c r="N201" s="2"/>
      <c r="O201" s="2"/>
      <c r="P201" s="2"/>
      <c r="Q201" s="2"/>
      <c r="R201" s="2"/>
      <c r="S201" s="2"/>
      <c r="T201" s="2"/>
      <c r="U201" s="2"/>
      <c r="V201" s="2"/>
      <c r="W201" s="2"/>
      <c r="X201" s="2"/>
      <c r="Y201" s="2"/>
      <c r="Z201" s="2"/>
    </row>
    <row r="202" customFormat="false" ht="12.75" hidden="false" customHeight="true" outlineLevel="0" collapsed="false">
      <c r="A202" s="51"/>
      <c r="B202" s="51"/>
      <c r="C202" s="71"/>
      <c r="D202" s="51"/>
      <c r="H202" s="2"/>
      <c r="I202" s="2"/>
      <c r="J202" s="2"/>
      <c r="K202" s="2"/>
      <c r="L202" s="2"/>
      <c r="M202" s="2"/>
      <c r="N202" s="2"/>
      <c r="O202" s="2"/>
      <c r="P202" s="2"/>
      <c r="Q202" s="2"/>
      <c r="R202" s="2"/>
      <c r="S202" s="2"/>
      <c r="T202" s="2"/>
      <c r="U202" s="2"/>
      <c r="V202" s="2"/>
      <c r="W202" s="2"/>
      <c r="X202" s="2"/>
      <c r="Y202" s="2"/>
      <c r="Z202" s="2"/>
    </row>
    <row r="203" customFormat="false" ht="12.75" hidden="false" customHeight="true" outlineLevel="0" collapsed="false">
      <c r="A203" s="51"/>
      <c r="B203" s="51"/>
      <c r="C203" s="71"/>
      <c r="D203" s="51"/>
      <c r="H203" s="2"/>
      <c r="I203" s="2"/>
      <c r="J203" s="2"/>
      <c r="K203" s="2"/>
      <c r="L203" s="2"/>
      <c r="M203" s="2"/>
      <c r="N203" s="2"/>
      <c r="O203" s="2"/>
      <c r="P203" s="2"/>
      <c r="Q203" s="2"/>
      <c r="R203" s="2"/>
      <c r="S203" s="2"/>
      <c r="T203" s="2"/>
      <c r="U203" s="2"/>
      <c r="V203" s="2"/>
      <c r="W203" s="2"/>
      <c r="X203" s="2"/>
      <c r="Y203" s="2"/>
      <c r="Z203" s="2"/>
    </row>
    <row r="204" customFormat="false" ht="12.75" hidden="false" customHeight="true" outlineLevel="0" collapsed="false">
      <c r="A204" s="51"/>
      <c r="B204" s="51"/>
      <c r="C204" s="71"/>
      <c r="D204" s="51"/>
      <c r="H204" s="2"/>
      <c r="I204" s="2"/>
      <c r="J204" s="2"/>
      <c r="K204" s="2"/>
      <c r="L204" s="2"/>
      <c r="M204" s="2"/>
      <c r="N204" s="2"/>
      <c r="O204" s="2"/>
      <c r="P204" s="2"/>
      <c r="Q204" s="2"/>
      <c r="R204" s="2"/>
      <c r="S204" s="2"/>
      <c r="T204" s="2"/>
      <c r="U204" s="2"/>
      <c r="V204" s="2"/>
      <c r="W204" s="2"/>
      <c r="X204" s="2"/>
      <c r="Y204" s="2"/>
      <c r="Z204" s="2"/>
    </row>
    <row r="205" customFormat="false" ht="12.75" hidden="false" customHeight="true" outlineLevel="0" collapsed="false">
      <c r="A205" s="51"/>
      <c r="B205" s="51"/>
      <c r="C205" s="71"/>
      <c r="D205" s="51"/>
      <c r="H205" s="2"/>
      <c r="I205" s="2"/>
      <c r="J205" s="2"/>
      <c r="K205" s="2"/>
      <c r="L205" s="2"/>
      <c r="M205" s="2"/>
      <c r="N205" s="2"/>
      <c r="O205" s="2"/>
      <c r="P205" s="2"/>
      <c r="Q205" s="2"/>
      <c r="R205" s="2"/>
      <c r="S205" s="2"/>
      <c r="T205" s="2"/>
      <c r="U205" s="2"/>
      <c r="V205" s="2"/>
      <c r="W205" s="2"/>
      <c r="X205" s="2"/>
      <c r="Y205" s="2"/>
      <c r="Z205" s="2"/>
    </row>
    <row r="206" customFormat="false" ht="12.75" hidden="false" customHeight="true" outlineLevel="0" collapsed="false">
      <c r="A206" s="51"/>
      <c r="B206" s="51"/>
      <c r="C206" s="71"/>
      <c r="D206" s="51"/>
      <c r="H206" s="2"/>
      <c r="I206" s="2"/>
      <c r="J206" s="2"/>
      <c r="K206" s="2"/>
      <c r="L206" s="2"/>
      <c r="M206" s="2"/>
      <c r="N206" s="2"/>
      <c r="O206" s="2"/>
      <c r="P206" s="2"/>
      <c r="Q206" s="2"/>
      <c r="R206" s="2"/>
      <c r="S206" s="2"/>
      <c r="T206" s="2"/>
      <c r="U206" s="2"/>
      <c r="V206" s="2"/>
      <c r="W206" s="2"/>
      <c r="X206" s="2"/>
      <c r="Y206" s="2"/>
      <c r="Z206" s="2"/>
    </row>
    <row r="207" customFormat="false" ht="12.75" hidden="false" customHeight="true" outlineLevel="0" collapsed="false">
      <c r="A207" s="51"/>
      <c r="B207" s="51"/>
      <c r="C207" s="71"/>
      <c r="D207" s="51"/>
      <c r="H207" s="2"/>
      <c r="I207" s="2"/>
      <c r="J207" s="2"/>
      <c r="K207" s="2"/>
      <c r="L207" s="2"/>
      <c r="M207" s="2"/>
      <c r="N207" s="2"/>
      <c r="O207" s="2"/>
      <c r="P207" s="2"/>
      <c r="Q207" s="2"/>
      <c r="R207" s="2"/>
      <c r="S207" s="2"/>
      <c r="T207" s="2"/>
      <c r="U207" s="2"/>
      <c r="V207" s="2"/>
      <c r="W207" s="2"/>
      <c r="X207" s="2"/>
      <c r="Y207" s="2"/>
      <c r="Z207" s="2"/>
    </row>
    <row r="208" customFormat="false" ht="12.75" hidden="false" customHeight="true" outlineLevel="0" collapsed="false">
      <c r="A208" s="51"/>
      <c r="B208" s="51"/>
      <c r="C208" s="71"/>
      <c r="D208" s="51"/>
      <c r="H208" s="2"/>
      <c r="I208" s="2"/>
      <c r="J208" s="2"/>
      <c r="K208" s="2"/>
      <c r="L208" s="2"/>
      <c r="M208" s="2"/>
      <c r="N208" s="2"/>
      <c r="O208" s="2"/>
      <c r="P208" s="2"/>
      <c r="Q208" s="2"/>
      <c r="R208" s="2"/>
      <c r="S208" s="2"/>
      <c r="T208" s="2"/>
      <c r="U208" s="2"/>
      <c r="V208" s="2"/>
      <c r="W208" s="2"/>
      <c r="X208" s="2"/>
      <c r="Y208" s="2"/>
      <c r="Z208" s="2"/>
    </row>
    <row r="209" customFormat="false" ht="12.75" hidden="false" customHeight="true" outlineLevel="0" collapsed="false">
      <c r="A209" s="51"/>
      <c r="B209" s="51"/>
      <c r="C209" s="71"/>
      <c r="D209" s="51"/>
      <c r="H209" s="2"/>
      <c r="I209" s="2"/>
      <c r="J209" s="2"/>
      <c r="K209" s="2"/>
      <c r="L209" s="2"/>
      <c r="M209" s="2"/>
      <c r="N209" s="2"/>
      <c r="O209" s="2"/>
      <c r="P209" s="2"/>
      <c r="Q209" s="2"/>
      <c r="R209" s="2"/>
      <c r="S209" s="2"/>
      <c r="T209" s="2"/>
      <c r="U209" s="2"/>
      <c r="V209" s="2"/>
      <c r="W209" s="2"/>
      <c r="X209" s="2"/>
      <c r="Y209" s="2"/>
      <c r="Z209" s="2"/>
    </row>
    <row r="210" customFormat="false" ht="12.75" hidden="false" customHeight="true" outlineLevel="0" collapsed="false">
      <c r="A210" s="51"/>
      <c r="B210" s="51"/>
      <c r="C210" s="71"/>
      <c r="D210" s="51"/>
      <c r="H210" s="2"/>
      <c r="I210" s="2"/>
      <c r="J210" s="2"/>
      <c r="K210" s="2"/>
      <c r="L210" s="2"/>
      <c r="M210" s="2"/>
      <c r="N210" s="2"/>
      <c r="O210" s="2"/>
      <c r="P210" s="2"/>
      <c r="Q210" s="2"/>
      <c r="R210" s="2"/>
      <c r="S210" s="2"/>
      <c r="T210" s="2"/>
      <c r="U210" s="2"/>
      <c r="V210" s="2"/>
      <c r="W210" s="2"/>
      <c r="X210" s="2"/>
      <c r="Y210" s="2"/>
      <c r="Z210" s="2"/>
    </row>
    <row r="211" customFormat="false" ht="12.75" hidden="false" customHeight="true" outlineLevel="0" collapsed="false">
      <c r="A211" s="51"/>
      <c r="B211" s="51"/>
      <c r="C211" s="71"/>
      <c r="D211" s="51"/>
      <c r="H211" s="2"/>
      <c r="I211" s="2"/>
      <c r="J211" s="2"/>
      <c r="K211" s="2"/>
      <c r="L211" s="2"/>
      <c r="M211" s="2"/>
      <c r="N211" s="2"/>
      <c r="O211" s="2"/>
      <c r="P211" s="2"/>
      <c r="Q211" s="2"/>
      <c r="R211" s="2"/>
      <c r="S211" s="2"/>
      <c r="T211" s="2"/>
      <c r="U211" s="2"/>
      <c r="V211" s="2"/>
      <c r="W211" s="2"/>
      <c r="X211" s="2"/>
      <c r="Y211" s="2"/>
      <c r="Z211" s="2"/>
    </row>
    <row r="212" customFormat="false" ht="12.75" hidden="false" customHeight="true" outlineLevel="0" collapsed="false">
      <c r="A212" s="51"/>
      <c r="B212" s="51"/>
      <c r="C212" s="71"/>
      <c r="D212" s="51"/>
      <c r="H212" s="2"/>
      <c r="I212" s="2"/>
      <c r="J212" s="2"/>
      <c r="K212" s="2"/>
      <c r="L212" s="2"/>
      <c r="M212" s="2"/>
      <c r="N212" s="2"/>
      <c r="O212" s="2"/>
      <c r="P212" s="2"/>
      <c r="Q212" s="2"/>
      <c r="R212" s="2"/>
      <c r="S212" s="2"/>
      <c r="T212" s="2"/>
      <c r="U212" s="2"/>
      <c r="V212" s="2"/>
      <c r="W212" s="2"/>
      <c r="X212" s="2"/>
      <c r="Y212" s="2"/>
      <c r="Z212" s="2"/>
    </row>
    <row r="213" customFormat="false" ht="12.75" hidden="false" customHeight="true" outlineLevel="0" collapsed="false">
      <c r="A213" s="51"/>
      <c r="B213" s="51"/>
      <c r="C213" s="71"/>
      <c r="D213" s="51"/>
      <c r="H213" s="2"/>
      <c r="I213" s="2"/>
      <c r="J213" s="2"/>
      <c r="K213" s="2"/>
      <c r="L213" s="2"/>
      <c r="M213" s="2"/>
      <c r="N213" s="2"/>
      <c r="O213" s="2"/>
      <c r="P213" s="2"/>
      <c r="Q213" s="2"/>
      <c r="R213" s="2"/>
      <c r="S213" s="2"/>
      <c r="T213" s="2"/>
      <c r="U213" s="2"/>
      <c r="V213" s="2"/>
      <c r="W213" s="2"/>
      <c r="X213" s="2"/>
      <c r="Y213" s="2"/>
      <c r="Z213" s="2"/>
    </row>
    <row r="214" customFormat="false" ht="12.75" hidden="false" customHeight="true" outlineLevel="0" collapsed="false">
      <c r="A214" s="51"/>
      <c r="B214" s="51"/>
      <c r="C214" s="71"/>
      <c r="D214" s="51"/>
      <c r="H214" s="2"/>
      <c r="I214" s="2"/>
      <c r="J214" s="2"/>
      <c r="K214" s="2"/>
      <c r="L214" s="2"/>
      <c r="M214" s="2"/>
      <c r="N214" s="2"/>
      <c r="O214" s="2"/>
      <c r="P214" s="2"/>
      <c r="Q214" s="2"/>
      <c r="R214" s="2"/>
      <c r="S214" s="2"/>
      <c r="T214" s="2"/>
      <c r="U214" s="2"/>
      <c r="V214" s="2"/>
      <c r="W214" s="2"/>
      <c r="X214" s="2"/>
      <c r="Y214" s="2"/>
      <c r="Z214" s="2"/>
    </row>
    <row r="215" customFormat="false" ht="12.75" hidden="false" customHeight="true" outlineLevel="0" collapsed="false">
      <c r="A215" s="51"/>
      <c r="B215" s="51"/>
      <c r="C215" s="71"/>
      <c r="D215" s="51"/>
      <c r="H215" s="2"/>
      <c r="I215" s="2"/>
      <c r="J215" s="2"/>
      <c r="K215" s="2"/>
      <c r="L215" s="2"/>
      <c r="M215" s="2"/>
      <c r="N215" s="2"/>
      <c r="O215" s="2"/>
      <c r="P215" s="2"/>
      <c r="Q215" s="2"/>
      <c r="R215" s="2"/>
      <c r="S215" s="2"/>
      <c r="T215" s="2"/>
      <c r="U215" s="2"/>
      <c r="V215" s="2"/>
      <c r="W215" s="2"/>
      <c r="X215" s="2"/>
      <c r="Y215" s="2"/>
      <c r="Z215" s="2"/>
    </row>
    <row r="216" customFormat="false" ht="12.75" hidden="false" customHeight="true" outlineLevel="0" collapsed="false">
      <c r="A216" s="51"/>
      <c r="B216" s="51"/>
      <c r="C216" s="71"/>
      <c r="D216" s="51"/>
      <c r="H216" s="2"/>
      <c r="I216" s="2"/>
      <c r="J216" s="2"/>
      <c r="K216" s="2"/>
      <c r="L216" s="2"/>
      <c r="M216" s="2"/>
      <c r="N216" s="2"/>
      <c r="O216" s="2"/>
      <c r="P216" s="2"/>
      <c r="Q216" s="2"/>
      <c r="R216" s="2"/>
      <c r="S216" s="2"/>
      <c r="T216" s="2"/>
      <c r="U216" s="2"/>
      <c r="V216" s="2"/>
      <c r="W216" s="2"/>
      <c r="X216" s="2"/>
      <c r="Y216" s="2"/>
      <c r="Z216" s="2"/>
    </row>
    <row r="217" customFormat="false" ht="12.75" hidden="false" customHeight="true" outlineLevel="0" collapsed="false">
      <c r="A217" s="51"/>
      <c r="B217" s="51"/>
      <c r="C217" s="71"/>
      <c r="D217" s="51"/>
      <c r="H217" s="2"/>
      <c r="I217" s="2"/>
      <c r="J217" s="2"/>
      <c r="K217" s="2"/>
      <c r="L217" s="2"/>
      <c r="M217" s="2"/>
      <c r="N217" s="2"/>
      <c r="O217" s="2"/>
      <c r="P217" s="2"/>
      <c r="Q217" s="2"/>
      <c r="R217" s="2"/>
      <c r="S217" s="2"/>
      <c r="T217" s="2"/>
      <c r="U217" s="2"/>
      <c r="V217" s="2"/>
      <c r="W217" s="2"/>
      <c r="X217" s="2"/>
      <c r="Y217" s="2"/>
      <c r="Z217" s="2"/>
    </row>
    <row r="218" customFormat="false" ht="12.75" hidden="false" customHeight="true" outlineLevel="0" collapsed="false">
      <c r="A218" s="51"/>
      <c r="B218" s="51"/>
      <c r="C218" s="71"/>
      <c r="D218" s="51"/>
      <c r="H218" s="2"/>
      <c r="I218" s="2"/>
      <c r="J218" s="2"/>
      <c r="K218" s="2"/>
      <c r="L218" s="2"/>
      <c r="M218" s="2"/>
      <c r="N218" s="2"/>
      <c r="O218" s="2"/>
      <c r="P218" s="2"/>
      <c r="Q218" s="2"/>
      <c r="R218" s="2"/>
      <c r="S218" s="2"/>
      <c r="T218" s="2"/>
      <c r="U218" s="2"/>
      <c r="V218" s="2"/>
      <c r="W218" s="2"/>
      <c r="X218" s="2"/>
      <c r="Y218" s="2"/>
      <c r="Z218" s="2"/>
    </row>
    <row r="219" customFormat="false" ht="12.75" hidden="false" customHeight="true" outlineLevel="0" collapsed="false">
      <c r="A219" s="51"/>
      <c r="B219" s="51"/>
      <c r="C219" s="71"/>
      <c r="D219" s="51"/>
      <c r="H219" s="2"/>
      <c r="I219" s="2"/>
      <c r="J219" s="2"/>
      <c r="K219" s="2"/>
      <c r="L219" s="2"/>
      <c r="M219" s="2"/>
      <c r="N219" s="2"/>
      <c r="O219" s="2"/>
      <c r="P219" s="2"/>
      <c r="Q219" s="2"/>
      <c r="R219" s="2"/>
      <c r="S219" s="2"/>
      <c r="T219" s="2"/>
      <c r="U219" s="2"/>
      <c r="V219" s="2"/>
      <c r="W219" s="2"/>
      <c r="X219" s="2"/>
      <c r="Y219" s="2"/>
      <c r="Z219" s="2"/>
    </row>
    <row r="220" customFormat="false" ht="12.75" hidden="false" customHeight="true" outlineLevel="0" collapsed="false">
      <c r="A220" s="51"/>
      <c r="B220" s="51"/>
      <c r="C220" s="71"/>
      <c r="D220" s="51"/>
      <c r="H220" s="2"/>
      <c r="I220" s="2"/>
      <c r="J220" s="2"/>
      <c r="K220" s="2"/>
      <c r="L220" s="2"/>
      <c r="M220" s="2"/>
      <c r="N220" s="2"/>
      <c r="O220" s="2"/>
      <c r="P220" s="2"/>
      <c r="Q220" s="2"/>
      <c r="R220" s="2"/>
      <c r="S220" s="2"/>
      <c r="T220" s="2"/>
      <c r="U220" s="2"/>
      <c r="V220" s="2"/>
      <c r="W220" s="2"/>
      <c r="X220" s="2"/>
      <c r="Y220" s="2"/>
      <c r="Z220" s="2"/>
    </row>
    <row r="221" customFormat="false" ht="15.75" hidden="false" customHeight="true" outlineLevel="0" collapsed="false">
      <c r="A221" s="51"/>
      <c r="B221" s="51"/>
      <c r="C221" s="71"/>
      <c r="D221" s="51"/>
    </row>
    <row r="222" customFormat="false" ht="15.75" hidden="false" customHeight="true" outlineLevel="0" collapsed="false">
      <c r="A222" s="51"/>
      <c r="B222" s="51"/>
      <c r="C222" s="71"/>
      <c r="D222" s="51"/>
    </row>
    <row r="223" customFormat="false" ht="15.75" hidden="false" customHeight="true" outlineLevel="0" collapsed="false">
      <c r="A223" s="51"/>
      <c r="B223" s="51"/>
      <c r="C223" s="71"/>
      <c r="D223" s="51"/>
    </row>
    <row r="224" customFormat="false" ht="15.75" hidden="false" customHeight="true" outlineLevel="0" collapsed="false">
      <c r="A224" s="51"/>
      <c r="B224" s="51"/>
      <c r="C224" s="71"/>
      <c r="D224" s="51"/>
    </row>
    <row r="225" customFormat="false" ht="15.75" hidden="false" customHeight="true" outlineLevel="0" collapsed="false">
      <c r="A225" s="51"/>
      <c r="B225" s="51"/>
      <c r="C225" s="71"/>
      <c r="D225" s="51"/>
    </row>
    <row r="226" customFormat="false" ht="15.75" hidden="false" customHeight="true" outlineLevel="0" collapsed="false">
      <c r="A226" s="51"/>
      <c r="B226" s="51"/>
      <c r="C226" s="71"/>
      <c r="D226" s="51"/>
    </row>
    <row r="227" customFormat="false" ht="15.75" hidden="false" customHeight="true" outlineLevel="0" collapsed="false">
      <c r="A227" s="51"/>
      <c r="B227" s="51"/>
      <c r="C227" s="71"/>
      <c r="D227" s="51"/>
    </row>
    <row r="228" customFormat="false" ht="15.75" hidden="false" customHeight="true" outlineLevel="0" collapsed="false">
      <c r="A228" s="51"/>
      <c r="B228" s="51"/>
      <c r="C228" s="71"/>
      <c r="D228" s="51"/>
    </row>
    <row r="229" customFormat="false" ht="15.75" hidden="false" customHeight="true" outlineLevel="0" collapsed="false">
      <c r="A229" s="51"/>
      <c r="B229" s="51"/>
      <c r="C229" s="71"/>
      <c r="D229" s="51"/>
    </row>
    <row r="230" customFormat="false" ht="15.75" hidden="false" customHeight="true" outlineLevel="0" collapsed="false">
      <c r="A230" s="51"/>
      <c r="B230" s="51"/>
      <c r="C230" s="71"/>
      <c r="D230" s="51"/>
    </row>
    <row r="231" customFormat="false" ht="15.75" hidden="false" customHeight="true" outlineLevel="0" collapsed="false">
      <c r="A231" s="51"/>
      <c r="B231" s="51"/>
      <c r="C231" s="71"/>
      <c r="D231" s="51"/>
    </row>
    <row r="232" customFormat="false" ht="15.75" hidden="false" customHeight="true" outlineLevel="0" collapsed="false">
      <c r="A232" s="51"/>
      <c r="B232" s="51"/>
      <c r="C232" s="71"/>
      <c r="D232" s="51"/>
    </row>
    <row r="233" customFormat="false" ht="15.75" hidden="false" customHeight="true" outlineLevel="0" collapsed="false">
      <c r="A233" s="51"/>
      <c r="B233" s="51"/>
      <c r="C233" s="71"/>
      <c r="D233" s="51"/>
    </row>
    <row r="234" customFormat="false" ht="15.75" hidden="false" customHeight="true" outlineLevel="0" collapsed="false">
      <c r="A234" s="51"/>
      <c r="B234" s="51"/>
      <c r="C234" s="71"/>
      <c r="D234" s="51"/>
    </row>
    <row r="235" customFormat="false" ht="15.75" hidden="false" customHeight="true" outlineLevel="0" collapsed="false">
      <c r="A235" s="51"/>
      <c r="B235" s="51"/>
      <c r="C235" s="71"/>
      <c r="D235" s="51"/>
    </row>
    <row r="236" customFormat="false" ht="15.75" hidden="false" customHeight="true" outlineLevel="0" collapsed="false">
      <c r="A236" s="51"/>
      <c r="B236" s="51"/>
      <c r="C236" s="71"/>
      <c r="D236" s="51"/>
    </row>
    <row r="237" customFormat="false" ht="15.75" hidden="false" customHeight="true" outlineLevel="0" collapsed="false">
      <c r="A237" s="51"/>
      <c r="B237" s="51"/>
      <c r="C237" s="71"/>
      <c r="D237" s="51"/>
    </row>
    <row r="238" customFormat="false" ht="15.75" hidden="false" customHeight="true" outlineLevel="0" collapsed="false">
      <c r="A238" s="51"/>
      <c r="B238" s="51"/>
      <c r="C238" s="71"/>
      <c r="D238" s="51"/>
    </row>
    <row r="239" customFormat="false" ht="15.75" hidden="false" customHeight="true" outlineLevel="0" collapsed="false">
      <c r="A239" s="51"/>
      <c r="B239" s="51"/>
      <c r="C239" s="71"/>
      <c r="D239" s="51"/>
    </row>
    <row r="240" customFormat="false" ht="15.75" hidden="false" customHeight="true" outlineLevel="0" collapsed="false">
      <c r="A240" s="51"/>
      <c r="B240" s="51"/>
      <c r="C240" s="71"/>
      <c r="D240" s="51"/>
    </row>
    <row r="241" customFormat="false" ht="15.75" hidden="false" customHeight="true" outlineLevel="0" collapsed="false">
      <c r="A241" s="51"/>
      <c r="B241" s="51"/>
      <c r="C241" s="71"/>
      <c r="D241" s="51"/>
    </row>
    <row r="242" customFormat="false" ht="15.75" hidden="false" customHeight="true" outlineLevel="0" collapsed="false">
      <c r="A242" s="51"/>
      <c r="B242" s="51"/>
      <c r="C242" s="71"/>
      <c r="D242" s="51"/>
    </row>
    <row r="243" customFormat="false" ht="15.75" hidden="false" customHeight="true" outlineLevel="0" collapsed="false">
      <c r="A243" s="51"/>
      <c r="B243" s="51"/>
      <c r="C243" s="71"/>
      <c r="D243" s="51"/>
    </row>
    <row r="244" customFormat="false" ht="15.75" hidden="false" customHeight="true" outlineLevel="0" collapsed="false">
      <c r="A244" s="51"/>
      <c r="B244" s="51"/>
      <c r="C244" s="71"/>
      <c r="D244" s="51"/>
    </row>
    <row r="245" customFormat="false" ht="15.75" hidden="false" customHeight="true" outlineLevel="0" collapsed="false">
      <c r="A245" s="51"/>
      <c r="B245" s="51"/>
      <c r="C245" s="71"/>
      <c r="D245" s="51"/>
    </row>
    <row r="246" customFormat="false" ht="15.75" hidden="false" customHeight="true" outlineLevel="0" collapsed="false">
      <c r="A246" s="51"/>
      <c r="B246" s="51"/>
      <c r="C246" s="71"/>
      <c r="D246" s="51"/>
    </row>
    <row r="247" customFormat="false" ht="15.75" hidden="false" customHeight="true" outlineLevel="0" collapsed="false">
      <c r="A247" s="51"/>
      <c r="B247" s="51"/>
      <c r="C247" s="71"/>
      <c r="D247" s="51"/>
    </row>
    <row r="248" customFormat="false" ht="15.75" hidden="false" customHeight="true" outlineLevel="0" collapsed="false">
      <c r="A248" s="51"/>
      <c r="B248" s="51"/>
      <c r="C248" s="71"/>
      <c r="D248" s="51"/>
    </row>
    <row r="249" customFormat="false" ht="15.75" hidden="false" customHeight="true" outlineLevel="0" collapsed="false">
      <c r="A249" s="51"/>
      <c r="B249" s="51"/>
      <c r="C249" s="71"/>
      <c r="D249" s="51"/>
    </row>
    <row r="250" customFormat="false" ht="15.75" hidden="false" customHeight="true" outlineLevel="0" collapsed="false">
      <c r="A250" s="51"/>
      <c r="B250" s="51"/>
      <c r="C250" s="71"/>
      <c r="D250" s="51"/>
    </row>
    <row r="251" customFormat="false" ht="15.75" hidden="false" customHeight="true" outlineLevel="0" collapsed="false">
      <c r="A251" s="51"/>
      <c r="B251" s="51"/>
      <c r="C251" s="71"/>
      <c r="D251" s="51"/>
    </row>
    <row r="252" customFormat="false" ht="15.75" hidden="false" customHeight="true" outlineLevel="0" collapsed="false">
      <c r="A252" s="51"/>
      <c r="B252" s="51"/>
      <c r="C252" s="71"/>
      <c r="D252" s="51"/>
    </row>
    <row r="253" customFormat="false" ht="15.75" hidden="false" customHeight="true" outlineLevel="0" collapsed="false">
      <c r="A253" s="51"/>
      <c r="B253" s="51"/>
      <c r="C253" s="71"/>
      <c r="D253" s="51"/>
    </row>
    <row r="254" customFormat="false" ht="15.75" hidden="false" customHeight="true" outlineLevel="0" collapsed="false">
      <c r="A254" s="51"/>
      <c r="B254" s="51"/>
      <c r="C254" s="71"/>
      <c r="D254" s="51"/>
    </row>
    <row r="255" customFormat="false" ht="15.75" hidden="false" customHeight="true" outlineLevel="0" collapsed="false">
      <c r="A255" s="51"/>
      <c r="B255" s="51"/>
      <c r="C255" s="71"/>
      <c r="D255" s="51"/>
    </row>
    <row r="256" customFormat="false" ht="15.75" hidden="false" customHeight="true" outlineLevel="0" collapsed="false">
      <c r="A256" s="51"/>
      <c r="B256" s="51"/>
      <c r="C256" s="71"/>
      <c r="D256" s="51"/>
    </row>
    <row r="257" customFormat="false" ht="15.75" hidden="false" customHeight="true" outlineLevel="0" collapsed="false">
      <c r="A257" s="51"/>
      <c r="B257" s="51"/>
      <c r="C257" s="71"/>
      <c r="D257" s="51"/>
    </row>
    <row r="258" customFormat="false" ht="15.75" hidden="false" customHeight="true" outlineLevel="0" collapsed="false">
      <c r="A258" s="51"/>
      <c r="B258" s="51"/>
      <c r="C258" s="71"/>
      <c r="D258" s="51"/>
    </row>
    <row r="259" customFormat="false" ht="15.75" hidden="false" customHeight="true" outlineLevel="0" collapsed="false">
      <c r="A259" s="51"/>
      <c r="B259" s="51"/>
      <c r="C259" s="71"/>
      <c r="D259" s="51"/>
    </row>
    <row r="260" customFormat="false" ht="15.75" hidden="false" customHeight="true" outlineLevel="0" collapsed="false">
      <c r="A260" s="51"/>
      <c r="B260" s="51"/>
      <c r="C260" s="71"/>
      <c r="D260" s="51"/>
    </row>
    <row r="261" customFormat="false" ht="15.75" hidden="false" customHeight="true" outlineLevel="0" collapsed="false">
      <c r="A261" s="51"/>
      <c r="B261" s="51"/>
      <c r="C261" s="71"/>
      <c r="D261" s="51"/>
    </row>
    <row r="262" customFormat="false" ht="15.75" hidden="false" customHeight="true" outlineLevel="0" collapsed="false">
      <c r="A262" s="51"/>
      <c r="B262" s="51"/>
      <c r="C262" s="71"/>
      <c r="D262" s="51"/>
    </row>
    <row r="263" customFormat="false" ht="15.75" hidden="false" customHeight="true" outlineLevel="0" collapsed="false">
      <c r="A263" s="51"/>
      <c r="B263" s="51"/>
      <c r="C263" s="71"/>
      <c r="D263" s="51"/>
    </row>
    <row r="264" customFormat="false" ht="15.75" hidden="false" customHeight="true" outlineLevel="0" collapsed="false">
      <c r="A264" s="51"/>
      <c r="B264" s="51"/>
      <c r="C264" s="71"/>
      <c r="D264" s="51"/>
    </row>
    <row r="265" customFormat="false" ht="15.75" hidden="false" customHeight="true" outlineLevel="0" collapsed="false">
      <c r="A265" s="51"/>
      <c r="B265" s="51"/>
      <c r="C265" s="71"/>
      <c r="D265" s="51"/>
    </row>
    <row r="266" customFormat="false" ht="15.75" hidden="false" customHeight="true" outlineLevel="0" collapsed="false">
      <c r="A266" s="51"/>
      <c r="B266" s="51"/>
      <c r="C266" s="71"/>
      <c r="D266" s="51"/>
    </row>
    <row r="267" customFormat="false" ht="15.75" hidden="false" customHeight="true" outlineLevel="0" collapsed="false">
      <c r="A267" s="51"/>
      <c r="B267" s="51"/>
      <c r="C267" s="71"/>
      <c r="D267" s="51"/>
    </row>
    <row r="268" customFormat="false" ht="15.75" hidden="false" customHeight="true" outlineLevel="0" collapsed="false">
      <c r="A268" s="51"/>
      <c r="B268" s="51"/>
      <c r="C268" s="71"/>
      <c r="D268" s="51"/>
    </row>
    <row r="269" customFormat="false" ht="15.75" hidden="false" customHeight="true" outlineLevel="0" collapsed="false">
      <c r="A269" s="51"/>
      <c r="B269" s="51"/>
      <c r="C269" s="71"/>
      <c r="D269" s="51"/>
    </row>
    <row r="270" customFormat="false" ht="15.75" hidden="false" customHeight="true" outlineLevel="0" collapsed="false">
      <c r="A270" s="51"/>
      <c r="B270" s="51"/>
      <c r="C270" s="71"/>
      <c r="D270" s="51"/>
    </row>
    <row r="271" customFormat="false" ht="15.75" hidden="false" customHeight="true" outlineLevel="0" collapsed="false">
      <c r="A271" s="51"/>
      <c r="B271" s="51"/>
      <c r="C271" s="71"/>
      <c r="D271" s="51"/>
    </row>
    <row r="272" customFormat="false" ht="15.75" hidden="false" customHeight="true" outlineLevel="0" collapsed="false">
      <c r="A272" s="51"/>
      <c r="B272" s="51"/>
      <c r="C272" s="71"/>
      <c r="D272" s="51"/>
    </row>
    <row r="273" customFormat="false" ht="15.75" hidden="false" customHeight="true" outlineLevel="0" collapsed="false">
      <c r="A273" s="51"/>
      <c r="B273" s="51"/>
      <c r="C273" s="71"/>
      <c r="D273" s="51"/>
    </row>
    <row r="274" customFormat="false" ht="15.75" hidden="false" customHeight="true" outlineLevel="0" collapsed="false">
      <c r="A274" s="51"/>
      <c r="B274" s="51"/>
      <c r="C274" s="71"/>
      <c r="D274" s="51"/>
    </row>
    <row r="275" customFormat="false" ht="15.75" hidden="false" customHeight="true" outlineLevel="0" collapsed="false">
      <c r="A275" s="51"/>
      <c r="B275" s="51"/>
      <c r="C275" s="71"/>
      <c r="D275" s="51"/>
    </row>
    <row r="276" customFormat="false" ht="15.75" hidden="false" customHeight="true" outlineLevel="0" collapsed="false">
      <c r="A276" s="51"/>
      <c r="B276" s="51"/>
      <c r="C276" s="71"/>
      <c r="D276" s="51"/>
    </row>
    <row r="277" customFormat="false" ht="15.75" hidden="false" customHeight="true" outlineLevel="0" collapsed="false">
      <c r="A277" s="51"/>
      <c r="B277" s="51"/>
      <c r="C277" s="71"/>
      <c r="D277" s="51"/>
    </row>
    <row r="278" customFormat="false" ht="15.75" hidden="false" customHeight="true" outlineLevel="0" collapsed="false">
      <c r="A278" s="51"/>
      <c r="B278" s="51"/>
      <c r="C278" s="71"/>
      <c r="D278" s="51"/>
    </row>
    <row r="279" customFormat="false" ht="15.75" hidden="false" customHeight="true" outlineLevel="0" collapsed="false">
      <c r="A279" s="51"/>
      <c r="B279" s="51"/>
      <c r="C279" s="71"/>
      <c r="D279" s="51"/>
    </row>
    <row r="280" customFormat="false" ht="15.75" hidden="false" customHeight="true" outlineLevel="0" collapsed="false">
      <c r="A280" s="51"/>
      <c r="B280" s="51"/>
      <c r="C280" s="71"/>
      <c r="D280" s="51"/>
    </row>
    <row r="281" customFormat="false" ht="15.75" hidden="false" customHeight="true" outlineLevel="0" collapsed="false">
      <c r="A281" s="51"/>
      <c r="B281" s="51"/>
      <c r="C281" s="71"/>
      <c r="D281" s="51"/>
    </row>
    <row r="282" customFormat="false" ht="15.75" hidden="false" customHeight="true" outlineLevel="0" collapsed="false">
      <c r="A282" s="51"/>
      <c r="B282" s="51"/>
      <c r="C282" s="71"/>
      <c r="D282" s="51"/>
    </row>
    <row r="283" customFormat="false" ht="15.75" hidden="false" customHeight="true" outlineLevel="0" collapsed="false">
      <c r="A283" s="51"/>
      <c r="B283" s="51"/>
      <c r="C283" s="71"/>
      <c r="D283" s="51"/>
    </row>
    <row r="284" customFormat="false" ht="15.75" hidden="false" customHeight="true" outlineLevel="0" collapsed="false">
      <c r="A284" s="51"/>
      <c r="B284" s="51"/>
      <c r="C284" s="71"/>
      <c r="D284" s="51"/>
    </row>
    <row r="285" customFormat="false" ht="15.75" hidden="false" customHeight="true" outlineLevel="0" collapsed="false">
      <c r="A285" s="51"/>
      <c r="B285" s="51"/>
      <c r="C285" s="71"/>
      <c r="D285" s="51"/>
    </row>
    <row r="286" customFormat="false" ht="15.75" hidden="false" customHeight="true" outlineLevel="0" collapsed="false">
      <c r="A286" s="51"/>
      <c r="B286" s="51"/>
      <c r="C286" s="71"/>
      <c r="D286" s="51"/>
    </row>
    <row r="287" customFormat="false" ht="15.75" hidden="false" customHeight="true" outlineLevel="0" collapsed="false">
      <c r="A287" s="51"/>
      <c r="B287" s="51"/>
      <c r="C287" s="71"/>
      <c r="D287" s="51"/>
    </row>
    <row r="288" customFormat="false" ht="15.75" hidden="false" customHeight="true" outlineLevel="0" collapsed="false">
      <c r="A288" s="51"/>
      <c r="B288" s="51"/>
      <c r="C288" s="71"/>
      <c r="D288" s="51"/>
    </row>
    <row r="289" customFormat="false" ht="15.75" hidden="false" customHeight="true" outlineLevel="0" collapsed="false">
      <c r="A289" s="51"/>
      <c r="B289" s="51"/>
      <c r="C289" s="71"/>
      <c r="D289" s="51"/>
    </row>
    <row r="290" customFormat="false" ht="15.75" hidden="false" customHeight="true" outlineLevel="0" collapsed="false">
      <c r="A290" s="51"/>
      <c r="B290" s="51"/>
      <c r="C290" s="71"/>
      <c r="D290" s="51"/>
    </row>
    <row r="291" customFormat="false" ht="15.75" hidden="false" customHeight="true" outlineLevel="0" collapsed="false">
      <c r="A291" s="51"/>
      <c r="B291" s="51"/>
      <c r="C291" s="71"/>
      <c r="D291" s="51"/>
    </row>
    <row r="292" customFormat="false" ht="15.75" hidden="false" customHeight="true" outlineLevel="0" collapsed="false">
      <c r="A292" s="51"/>
      <c r="B292" s="51"/>
      <c r="C292" s="71"/>
      <c r="D292" s="51"/>
    </row>
    <row r="293" customFormat="false" ht="15.75" hidden="false" customHeight="true" outlineLevel="0" collapsed="false">
      <c r="A293" s="51"/>
      <c r="B293" s="51"/>
      <c r="C293" s="71"/>
      <c r="D293" s="51"/>
    </row>
    <row r="294" customFormat="false" ht="15.75" hidden="false" customHeight="true" outlineLevel="0" collapsed="false">
      <c r="A294" s="51"/>
      <c r="B294" s="51"/>
      <c r="C294" s="71"/>
      <c r="D294" s="51"/>
    </row>
    <row r="295" customFormat="false" ht="15.75" hidden="false" customHeight="true" outlineLevel="0" collapsed="false">
      <c r="A295" s="51"/>
      <c r="B295" s="51"/>
      <c r="C295" s="71"/>
      <c r="D295" s="51"/>
    </row>
    <row r="296" customFormat="false" ht="15.75" hidden="false" customHeight="true" outlineLevel="0" collapsed="false">
      <c r="A296" s="51"/>
      <c r="B296" s="51"/>
      <c r="C296" s="71"/>
      <c r="D296" s="51"/>
    </row>
    <row r="297" customFormat="false" ht="15.75" hidden="false" customHeight="true" outlineLevel="0" collapsed="false">
      <c r="A297" s="51"/>
      <c r="B297" s="51"/>
      <c r="C297" s="71"/>
      <c r="D297" s="51"/>
    </row>
    <row r="298" customFormat="false" ht="15.75" hidden="false" customHeight="true" outlineLevel="0" collapsed="false">
      <c r="A298" s="51"/>
      <c r="B298" s="51"/>
      <c r="C298" s="71"/>
      <c r="D298" s="51"/>
    </row>
    <row r="299" customFormat="false" ht="15.75" hidden="false" customHeight="true" outlineLevel="0" collapsed="false">
      <c r="A299" s="51"/>
      <c r="B299" s="51"/>
      <c r="C299" s="71"/>
      <c r="D299" s="51"/>
    </row>
    <row r="300" customFormat="false" ht="15.75" hidden="false" customHeight="true" outlineLevel="0" collapsed="false">
      <c r="A300" s="51"/>
      <c r="B300" s="51"/>
      <c r="C300" s="71"/>
      <c r="D300" s="51"/>
    </row>
    <row r="301" customFormat="false" ht="15.75" hidden="false" customHeight="true" outlineLevel="0" collapsed="false">
      <c r="A301" s="51"/>
      <c r="B301" s="51"/>
      <c r="C301" s="71"/>
      <c r="D301" s="51"/>
    </row>
    <row r="302" customFormat="false" ht="15.75" hidden="false" customHeight="true" outlineLevel="0" collapsed="false">
      <c r="A302" s="51"/>
      <c r="B302" s="51"/>
      <c r="C302" s="71"/>
      <c r="D302" s="51"/>
    </row>
    <row r="303" customFormat="false" ht="15.75" hidden="false" customHeight="true" outlineLevel="0" collapsed="false">
      <c r="A303" s="51"/>
      <c r="B303" s="51"/>
      <c r="C303" s="71"/>
      <c r="D303" s="51"/>
    </row>
    <row r="304" customFormat="false" ht="15.75" hidden="false" customHeight="true" outlineLevel="0" collapsed="false">
      <c r="A304" s="51"/>
      <c r="B304" s="51"/>
      <c r="C304" s="71"/>
      <c r="D304" s="51"/>
    </row>
    <row r="305" customFormat="false" ht="15.75" hidden="false" customHeight="true" outlineLevel="0" collapsed="false">
      <c r="A305" s="51"/>
      <c r="B305" s="51"/>
      <c r="C305" s="71"/>
      <c r="D305" s="51"/>
    </row>
    <row r="306" customFormat="false" ht="15.75" hidden="false" customHeight="true" outlineLevel="0" collapsed="false">
      <c r="A306" s="51"/>
      <c r="B306" s="51"/>
      <c r="C306" s="71"/>
      <c r="D306" s="51"/>
    </row>
    <row r="307" customFormat="false" ht="15.75" hidden="false" customHeight="true" outlineLevel="0" collapsed="false">
      <c r="A307" s="51"/>
      <c r="B307" s="51"/>
      <c r="C307" s="71"/>
      <c r="D307" s="51"/>
    </row>
    <row r="308" customFormat="false" ht="15.75" hidden="false" customHeight="true" outlineLevel="0" collapsed="false">
      <c r="A308" s="51"/>
      <c r="B308" s="51"/>
      <c r="C308" s="71"/>
      <c r="D308" s="51"/>
    </row>
    <row r="309" customFormat="false" ht="15.75" hidden="false" customHeight="true" outlineLevel="0" collapsed="false">
      <c r="A309" s="51"/>
      <c r="B309" s="51"/>
      <c r="C309" s="71"/>
      <c r="D309" s="51"/>
    </row>
    <row r="310" customFormat="false" ht="15.75" hidden="false" customHeight="true" outlineLevel="0" collapsed="false">
      <c r="A310" s="51"/>
      <c r="B310" s="51"/>
      <c r="C310" s="71"/>
      <c r="D310" s="51"/>
    </row>
    <row r="311" customFormat="false" ht="15.75" hidden="false" customHeight="true" outlineLevel="0" collapsed="false">
      <c r="A311" s="51"/>
      <c r="B311" s="51"/>
      <c r="C311" s="71"/>
      <c r="D311" s="51"/>
    </row>
    <row r="312" customFormat="false" ht="15.75" hidden="false" customHeight="true" outlineLevel="0" collapsed="false">
      <c r="A312" s="51"/>
      <c r="B312" s="51"/>
      <c r="C312" s="71"/>
      <c r="D312" s="51"/>
    </row>
    <row r="313" customFormat="false" ht="15.75" hidden="false" customHeight="true" outlineLevel="0" collapsed="false">
      <c r="A313" s="51"/>
      <c r="B313" s="51"/>
      <c r="C313" s="71"/>
      <c r="D313" s="51"/>
    </row>
    <row r="314" customFormat="false" ht="15.75" hidden="false" customHeight="true" outlineLevel="0" collapsed="false">
      <c r="A314" s="51"/>
      <c r="B314" s="51"/>
      <c r="C314" s="71"/>
      <c r="D314" s="51"/>
    </row>
    <row r="315" customFormat="false" ht="15.75" hidden="false" customHeight="true" outlineLevel="0" collapsed="false">
      <c r="A315" s="51"/>
      <c r="B315" s="51"/>
      <c r="C315" s="71"/>
      <c r="D315" s="51"/>
    </row>
    <row r="316" customFormat="false" ht="15.75" hidden="false" customHeight="true" outlineLevel="0" collapsed="false">
      <c r="A316" s="51"/>
      <c r="B316" s="51"/>
      <c r="C316" s="71"/>
      <c r="D316" s="51"/>
    </row>
    <row r="317" customFormat="false" ht="15.75" hidden="false" customHeight="true" outlineLevel="0" collapsed="false">
      <c r="A317" s="51"/>
      <c r="B317" s="51"/>
      <c r="C317" s="71"/>
      <c r="D317" s="51"/>
    </row>
    <row r="318" customFormat="false" ht="15.75" hidden="false" customHeight="true" outlineLevel="0" collapsed="false">
      <c r="A318" s="51"/>
      <c r="B318" s="51"/>
      <c r="C318" s="71"/>
      <c r="D318" s="51"/>
    </row>
    <row r="319" customFormat="false" ht="15.75" hidden="false" customHeight="true" outlineLevel="0" collapsed="false">
      <c r="A319" s="51"/>
      <c r="B319" s="51"/>
      <c r="C319" s="71"/>
      <c r="D319" s="51"/>
    </row>
    <row r="320" customFormat="false" ht="15.75" hidden="false" customHeight="true" outlineLevel="0" collapsed="false">
      <c r="A320" s="51"/>
      <c r="B320" s="51"/>
      <c r="C320" s="71"/>
      <c r="D320" s="51"/>
    </row>
    <row r="321" customFormat="false" ht="15.75" hidden="false" customHeight="true" outlineLevel="0" collapsed="false">
      <c r="A321" s="51"/>
      <c r="B321" s="51"/>
      <c r="C321" s="71"/>
      <c r="D321" s="51"/>
    </row>
    <row r="322" customFormat="false" ht="15.75" hidden="false" customHeight="true" outlineLevel="0" collapsed="false">
      <c r="A322" s="51"/>
      <c r="B322" s="51"/>
      <c r="C322" s="71"/>
      <c r="D322" s="51"/>
    </row>
    <row r="323" customFormat="false" ht="15.75" hidden="false" customHeight="true" outlineLevel="0" collapsed="false">
      <c r="A323" s="51"/>
      <c r="B323" s="51"/>
      <c r="C323" s="71"/>
      <c r="D323" s="51"/>
    </row>
    <row r="324" customFormat="false" ht="15.75" hidden="false" customHeight="true" outlineLevel="0" collapsed="false">
      <c r="A324" s="51"/>
      <c r="B324" s="51"/>
      <c r="C324" s="71"/>
      <c r="D324" s="51"/>
    </row>
    <row r="325" customFormat="false" ht="15.75" hidden="false" customHeight="true" outlineLevel="0" collapsed="false">
      <c r="A325" s="51"/>
      <c r="B325" s="51"/>
      <c r="C325" s="71"/>
      <c r="D325" s="51"/>
    </row>
    <row r="326" customFormat="false" ht="15.75" hidden="false" customHeight="true" outlineLevel="0" collapsed="false">
      <c r="A326" s="51"/>
      <c r="B326" s="51"/>
      <c r="C326" s="71"/>
      <c r="D326" s="51"/>
    </row>
    <row r="327" customFormat="false" ht="15.75" hidden="false" customHeight="true" outlineLevel="0" collapsed="false">
      <c r="A327" s="51"/>
      <c r="B327" s="51"/>
      <c r="C327" s="71"/>
      <c r="D327" s="51"/>
    </row>
    <row r="328" customFormat="false" ht="15.75" hidden="false" customHeight="true" outlineLevel="0" collapsed="false">
      <c r="A328" s="51"/>
      <c r="B328" s="51"/>
      <c r="C328" s="71"/>
      <c r="D328" s="51"/>
    </row>
    <row r="329" customFormat="false" ht="15.75" hidden="false" customHeight="true" outlineLevel="0" collapsed="false">
      <c r="A329" s="51"/>
      <c r="B329" s="51"/>
      <c r="C329" s="71"/>
      <c r="D329" s="51"/>
    </row>
    <row r="330" customFormat="false" ht="15.75" hidden="false" customHeight="true" outlineLevel="0" collapsed="false">
      <c r="A330" s="51"/>
      <c r="B330" s="51"/>
      <c r="C330" s="71"/>
      <c r="D330" s="51"/>
    </row>
    <row r="331" customFormat="false" ht="15.75" hidden="false" customHeight="true" outlineLevel="0" collapsed="false">
      <c r="A331" s="51"/>
      <c r="B331" s="51"/>
      <c r="C331" s="71"/>
      <c r="D331" s="51"/>
    </row>
    <row r="332" customFormat="false" ht="15.75" hidden="false" customHeight="true" outlineLevel="0" collapsed="false">
      <c r="A332" s="51"/>
      <c r="B332" s="51"/>
      <c r="C332" s="71"/>
      <c r="D332" s="51"/>
    </row>
    <row r="333" customFormat="false" ht="15.75" hidden="false" customHeight="true" outlineLevel="0" collapsed="false">
      <c r="A333" s="51"/>
      <c r="B333" s="51"/>
      <c r="C333" s="71"/>
      <c r="D333" s="51"/>
    </row>
    <row r="334" customFormat="false" ht="15.75" hidden="false" customHeight="true" outlineLevel="0" collapsed="false">
      <c r="A334" s="51"/>
      <c r="B334" s="51"/>
      <c r="C334" s="71"/>
      <c r="D334" s="51"/>
    </row>
    <row r="335" customFormat="false" ht="15.75" hidden="false" customHeight="true" outlineLevel="0" collapsed="false">
      <c r="A335" s="51"/>
      <c r="B335" s="51"/>
      <c r="C335" s="71"/>
      <c r="D335" s="51"/>
    </row>
    <row r="336" customFormat="false" ht="15.75" hidden="false" customHeight="true" outlineLevel="0" collapsed="false">
      <c r="A336" s="51"/>
      <c r="B336" s="51"/>
      <c r="C336" s="71"/>
      <c r="D336" s="51"/>
    </row>
    <row r="337" customFormat="false" ht="15.75" hidden="false" customHeight="true" outlineLevel="0" collapsed="false">
      <c r="A337" s="51"/>
      <c r="B337" s="51"/>
      <c r="C337" s="71"/>
      <c r="D337" s="51"/>
    </row>
    <row r="338" customFormat="false" ht="15.75" hidden="false" customHeight="true" outlineLevel="0" collapsed="false">
      <c r="A338" s="51"/>
      <c r="B338" s="51"/>
      <c r="C338" s="71"/>
      <c r="D338" s="51"/>
    </row>
    <row r="339" customFormat="false" ht="15.75" hidden="false" customHeight="true" outlineLevel="0" collapsed="false">
      <c r="A339" s="51"/>
      <c r="B339" s="51"/>
      <c r="C339" s="71"/>
      <c r="D339" s="51"/>
    </row>
    <row r="340" customFormat="false" ht="15.75" hidden="false" customHeight="true" outlineLevel="0" collapsed="false">
      <c r="A340" s="51"/>
      <c r="B340" s="51"/>
      <c r="C340" s="71"/>
      <c r="D340" s="51"/>
    </row>
    <row r="341" customFormat="false" ht="15.75" hidden="false" customHeight="true" outlineLevel="0" collapsed="false">
      <c r="A341" s="51"/>
      <c r="B341" s="51"/>
      <c r="C341" s="71"/>
      <c r="D341" s="51"/>
    </row>
    <row r="342" customFormat="false" ht="15.75" hidden="false" customHeight="true" outlineLevel="0" collapsed="false">
      <c r="A342" s="51"/>
      <c r="B342" s="51"/>
      <c r="C342" s="71"/>
      <c r="D342" s="51"/>
    </row>
    <row r="343" customFormat="false" ht="15.75" hidden="false" customHeight="true" outlineLevel="0" collapsed="false">
      <c r="A343" s="51"/>
      <c r="B343" s="51"/>
      <c r="C343" s="71"/>
      <c r="D343" s="51"/>
    </row>
    <row r="344" customFormat="false" ht="15.75" hidden="false" customHeight="true" outlineLevel="0" collapsed="false">
      <c r="A344" s="51"/>
      <c r="B344" s="51"/>
      <c r="C344" s="71"/>
      <c r="D344" s="51"/>
    </row>
    <row r="345" customFormat="false" ht="15.75" hidden="false" customHeight="true" outlineLevel="0" collapsed="false">
      <c r="A345" s="51"/>
      <c r="B345" s="51"/>
      <c r="C345" s="71"/>
      <c r="D345" s="51"/>
    </row>
    <row r="346" customFormat="false" ht="15.75" hidden="false" customHeight="true" outlineLevel="0" collapsed="false">
      <c r="A346" s="51"/>
      <c r="B346" s="51"/>
      <c r="C346" s="71"/>
      <c r="D346" s="51"/>
    </row>
    <row r="347" customFormat="false" ht="15.75" hidden="false" customHeight="true" outlineLevel="0" collapsed="false">
      <c r="A347" s="51"/>
      <c r="B347" s="51"/>
      <c r="C347" s="71"/>
      <c r="D347" s="51"/>
    </row>
    <row r="348" customFormat="false" ht="15.75" hidden="false" customHeight="true" outlineLevel="0" collapsed="false">
      <c r="A348" s="51"/>
      <c r="B348" s="51"/>
      <c r="C348" s="71"/>
      <c r="D348" s="51"/>
    </row>
    <row r="349" customFormat="false" ht="15.75" hidden="false" customHeight="true" outlineLevel="0" collapsed="false">
      <c r="A349" s="51"/>
      <c r="B349" s="51"/>
      <c r="C349" s="71"/>
      <c r="D349" s="51"/>
    </row>
    <row r="350" customFormat="false" ht="15.75" hidden="false" customHeight="true" outlineLevel="0" collapsed="false">
      <c r="A350" s="51"/>
      <c r="B350" s="51"/>
      <c r="C350" s="71"/>
      <c r="D350" s="51"/>
    </row>
    <row r="351" customFormat="false" ht="15.75" hidden="false" customHeight="true" outlineLevel="0" collapsed="false">
      <c r="A351" s="51"/>
      <c r="B351" s="51"/>
      <c r="C351" s="71"/>
      <c r="D351" s="51"/>
    </row>
    <row r="352" customFormat="false" ht="15.75" hidden="false" customHeight="true" outlineLevel="0" collapsed="false">
      <c r="A352" s="51"/>
      <c r="B352" s="51"/>
      <c r="C352" s="71"/>
      <c r="D352" s="51"/>
    </row>
    <row r="353" customFormat="false" ht="15.75" hidden="false" customHeight="true" outlineLevel="0" collapsed="false">
      <c r="A353" s="51"/>
      <c r="B353" s="51"/>
      <c r="C353" s="71"/>
      <c r="D353" s="51"/>
    </row>
    <row r="354" customFormat="false" ht="15.75" hidden="false" customHeight="true" outlineLevel="0" collapsed="false">
      <c r="A354" s="51"/>
      <c r="B354" s="51"/>
      <c r="C354" s="71"/>
      <c r="D354" s="51"/>
    </row>
    <row r="355" customFormat="false" ht="15.75" hidden="false" customHeight="true" outlineLevel="0" collapsed="false">
      <c r="A355" s="51"/>
      <c r="B355" s="51"/>
      <c r="C355" s="71"/>
      <c r="D355" s="51"/>
    </row>
    <row r="356" customFormat="false" ht="15.75" hidden="false" customHeight="true" outlineLevel="0" collapsed="false">
      <c r="A356" s="51"/>
      <c r="B356" s="51"/>
      <c r="C356" s="71"/>
      <c r="D356" s="51"/>
    </row>
    <row r="357" customFormat="false" ht="15.75" hidden="false" customHeight="true" outlineLevel="0" collapsed="false">
      <c r="A357" s="51"/>
      <c r="B357" s="51"/>
      <c r="C357" s="71"/>
      <c r="D357" s="51"/>
    </row>
    <row r="358" customFormat="false" ht="15.75" hidden="false" customHeight="true" outlineLevel="0" collapsed="false">
      <c r="A358" s="51"/>
      <c r="B358" s="51"/>
      <c r="C358" s="71"/>
      <c r="D358" s="51"/>
    </row>
    <row r="359" customFormat="false" ht="15.75" hidden="false" customHeight="true" outlineLevel="0" collapsed="false">
      <c r="A359" s="51"/>
      <c r="B359" s="51"/>
      <c r="C359" s="71"/>
      <c r="D359" s="51"/>
    </row>
    <row r="360" customFormat="false" ht="15.75" hidden="false" customHeight="true" outlineLevel="0" collapsed="false">
      <c r="A360" s="51"/>
      <c r="B360" s="51"/>
      <c r="C360" s="71"/>
      <c r="D360" s="51"/>
    </row>
    <row r="361" customFormat="false" ht="15.75" hidden="false" customHeight="true" outlineLevel="0" collapsed="false">
      <c r="A361" s="51"/>
      <c r="B361" s="51"/>
      <c r="C361" s="71"/>
      <c r="D361" s="51"/>
    </row>
    <row r="362" customFormat="false" ht="15.75" hidden="false" customHeight="true" outlineLevel="0" collapsed="false">
      <c r="A362" s="51"/>
      <c r="B362" s="51"/>
      <c r="C362" s="71"/>
      <c r="D362" s="51"/>
    </row>
    <row r="363" customFormat="false" ht="15.75" hidden="false" customHeight="true" outlineLevel="0" collapsed="false">
      <c r="A363" s="51"/>
      <c r="B363" s="51"/>
      <c r="C363" s="71"/>
      <c r="D363" s="51"/>
    </row>
    <row r="364" customFormat="false" ht="15.75" hidden="false" customHeight="true" outlineLevel="0" collapsed="false">
      <c r="A364" s="51"/>
      <c r="B364" s="51"/>
      <c r="C364" s="71"/>
      <c r="D364" s="51"/>
    </row>
    <row r="365" customFormat="false" ht="15.75" hidden="false" customHeight="true" outlineLevel="0" collapsed="false">
      <c r="A365" s="51"/>
      <c r="B365" s="51"/>
      <c r="C365" s="71"/>
      <c r="D365" s="51"/>
    </row>
    <row r="366" customFormat="false" ht="15.75" hidden="false" customHeight="true" outlineLevel="0" collapsed="false">
      <c r="A366" s="51"/>
      <c r="B366" s="51"/>
      <c r="C366" s="71"/>
      <c r="D366" s="51"/>
    </row>
    <row r="367" customFormat="false" ht="15.75" hidden="false" customHeight="true" outlineLevel="0" collapsed="false">
      <c r="A367" s="51"/>
      <c r="B367" s="51"/>
      <c r="C367" s="71"/>
      <c r="D367" s="51"/>
    </row>
    <row r="368" customFormat="false" ht="15.75" hidden="false" customHeight="true" outlineLevel="0" collapsed="false">
      <c r="A368" s="51"/>
      <c r="B368" s="51"/>
      <c r="C368" s="71"/>
      <c r="D368" s="51"/>
    </row>
    <row r="369" customFormat="false" ht="15.75" hidden="false" customHeight="true" outlineLevel="0" collapsed="false">
      <c r="A369" s="51"/>
      <c r="B369" s="51"/>
      <c r="C369" s="71"/>
      <c r="D369" s="51"/>
    </row>
    <row r="370" customFormat="false" ht="15.75" hidden="false" customHeight="true" outlineLevel="0" collapsed="false">
      <c r="A370" s="51"/>
      <c r="B370" s="51"/>
      <c r="C370" s="71"/>
      <c r="D370" s="51"/>
    </row>
    <row r="371" customFormat="false" ht="15.75" hidden="false" customHeight="true" outlineLevel="0" collapsed="false">
      <c r="A371" s="51"/>
      <c r="B371" s="51"/>
      <c r="C371" s="71"/>
      <c r="D371" s="51"/>
    </row>
    <row r="372" customFormat="false" ht="15.75" hidden="false" customHeight="true" outlineLevel="0" collapsed="false">
      <c r="A372" s="51"/>
      <c r="B372" s="51"/>
      <c r="C372" s="71"/>
      <c r="D372" s="51"/>
    </row>
    <row r="373" customFormat="false" ht="15.75" hidden="false" customHeight="true" outlineLevel="0" collapsed="false">
      <c r="A373" s="51"/>
      <c r="B373" s="51"/>
      <c r="C373" s="71"/>
      <c r="D373" s="51"/>
    </row>
    <row r="374" customFormat="false" ht="15.75" hidden="false" customHeight="true" outlineLevel="0" collapsed="false">
      <c r="A374" s="51"/>
      <c r="B374" s="51"/>
      <c r="C374" s="71"/>
      <c r="D374" s="51"/>
    </row>
    <row r="375" customFormat="false" ht="15.75" hidden="false" customHeight="true" outlineLevel="0" collapsed="false">
      <c r="A375" s="51"/>
      <c r="B375" s="51"/>
      <c r="C375" s="71"/>
      <c r="D375" s="51"/>
    </row>
    <row r="376" customFormat="false" ht="15.75" hidden="false" customHeight="true" outlineLevel="0" collapsed="false">
      <c r="A376" s="51"/>
      <c r="B376" s="51"/>
      <c r="C376" s="71"/>
      <c r="D376" s="51"/>
    </row>
    <row r="377" customFormat="false" ht="15.75" hidden="false" customHeight="true" outlineLevel="0" collapsed="false">
      <c r="A377" s="51"/>
      <c r="B377" s="51"/>
      <c r="C377" s="71"/>
      <c r="D377" s="51"/>
    </row>
    <row r="378" customFormat="false" ht="15.75" hidden="false" customHeight="true" outlineLevel="0" collapsed="false">
      <c r="A378" s="51"/>
      <c r="B378" s="51"/>
      <c r="C378" s="71"/>
      <c r="D378" s="51"/>
    </row>
    <row r="379" customFormat="false" ht="15.75" hidden="false" customHeight="true" outlineLevel="0" collapsed="false">
      <c r="A379" s="51"/>
      <c r="B379" s="51"/>
      <c r="C379" s="71"/>
      <c r="D379" s="51"/>
    </row>
    <row r="380" customFormat="false" ht="15.75" hidden="false" customHeight="true" outlineLevel="0" collapsed="false">
      <c r="A380" s="51"/>
      <c r="B380" s="51"/>
      <c r="C380" s="71"/>
      <c r="D380" s="51"/>
    </row>
    <row r="381" customFormat="false" ht="15.75" hidden="false" customHeight="true" outlineLevel="0" collapsed="false">
      <c r="A381" s="51"/>
      <c r="B381" s="51"/>
      <c r="C381" s="71"/>
      <c r="D381" s="51"/>
    </row>
    <row r="382" customFormat="false" ht="15.75" hidden="false" customHeight="true" outlineLevel="0" collapsed="false">
      <c r="A382" s="51"/>
      <c r="B382" s="51"/>
      <c r="C382" s="71"/>
      <c r="D382" s="51"/>
    </row>
    <row r="383" customFormat="false" ht="15.75" hidden="false" customHeight="true" outlineLevel="0" collapsed="false">
      <c r="A383" s="51"/>
      <c r="B383" s="51"/>
      <c r="C383" s="71"/>
      <c r="D383" s="51"/>
    </row>
    <row r="384" customFormat="false" ht="15.75" hidden="false" customHeight="true" outlineLevel="0" collapsed="false">
      <c r="A384" s="51"/>
      <c r="B384" s="51"/>
      <c r="C384" s="71"/>
      <c r="D384" s="51"/>
    </row>
    <row r="385" customFormat="false" ht="15.75" hidden="false" customHeight="true" outlineLevel="0" collapsed="false">
      <c r="A385" s="51"/>
      <c r="B385" s="51"/>
      <c r="C385" s="71"/>
      <c r="D385" s="51"/>
    </row>
    <row r="386" customFormat="false" ht="15.75" hidden="false" customHeight="true" outlineLevel="0" collapsed="false">
      <c r="A386" s="51"/>
      <c r="B386" s="51"/>
      <c r="C386" s="71"/>
      <c r="D386" s="51"/>
    </row>
    <row r="387" customFormat="false" ht="15.75" hidden="false" customHeight="true" outlineLevel="0" collapsed="false">
      <c r="A387" s="51"/>
      <c r="B387" s="51"/>
      <c r="C387" s="71"/>
      <c r="D387" s="51"/>
    </row>
    <row r="388" customFormat="false" ht="15.75" hidden="false" customHeight="true" outlineLevel="0" collapsed="false">
      <c r="A388" s="51"/>
      <c r="B388" s="51"/>
      <c r="C388" s="71"/>
      <c r="D388" s="51"/>
    </row>
    <row r="389" customFormat="false" ht="15.75" hidden="false" customHeight="true" outlineLevel="0" collapsed="false">
      <c r="A389" s="51"/>
      <c r="B389" s="51"/>
      <c r="C389" s="71"/>
      <c r="D389" s="51"/>
    </row>
    <row r="390" customFormat="false" ht="15.75" hidden="false" customHeight="true" outlineLevel="0" collapsed="false">
      <c r="A390" s="51"/>
      <c r="B390" s="51"/>
      <c r="C390" s="71"/>
      <c r="D390" s="51"/>
    </row>
    <row r="391" customFormat="false" ht="15.75" hidden="false" customHeight="true" outlineLevel="0" collapsed="false">
      <c r="A391" s="51"/>
      <c r="B391" s="51"/>
      <c r="C391" s="71"/>
      <c r="D391" s="51"/>
    </row>
    <row r="392" customFormat="false" ht="15.75" hidden="false" customHeight="true" outlineLevel="0" collapsed="false">
      <c r="A392" s="51"/>
      <c r="B392" s="51"/>
      <c r="C392" s="71"/>
      <c r="D392" s="51"/>
    </row>
    <row r="393" customFormat="false" ht="15.75" hidden="false" customHeight="true" outlineLevel="0" collapsed="false">
      <c r="A393" s="51"/>
      <c r="B393" s="51"/>
      <c r="C393" s="71"/>
      <c r="D393" s="51"/>
    </row>
    <row r="394" customFormat="false" ht="15.75" hidden="false" customHeight="true" outlineLevel="0" collapsed="false">
      <c r="A394" s="51"/>
      <c r="B394" s="51"/>
      <c r="C394" s="71"/>
      <c r="D394" s="51"/>
    </row>
    <row r="395" customFormat="false" ht="15.75" hidden="false" customHeight="true" outlineLevel="0" collapsed="false">
      <c r="A395" s="51"/>
      <c r="B395" s="51"/>
      <c r="C395" s="71"/>
      <c r="D395" s="51"/>
    </row>
    <row r="396" customFormat="false" ht="15.75" hidden="false" customHeight="true" outlineLevel="0" collapsed="false">
      <c r="A396" s="51"/>
      <c r="B396" s="51"/>
      <c r="C396" s="71"/>
      <c r="D396" s="51"/>
    </row>
    <row r="397" customFormat="false" ht="15.75" hidden="false" customHeight="true" outlineLevel="0" collapsed="false">
      <c r="A397" s="51"/>
      <c r="B397" s="51"/>
      <c r="C397" s="71"/>
      <c r="D397" s="51"/>
    </row>
    <row r="398" customFormat="false" ht="15.75" hidden="false" customHeight="true" outlineLevel="0" collapsed="false">
      <c r="A398" s="51"/>
      <c r="B398" s="51"/>
      <c r="C398" s="71"/>
      <c r="D398" s="51"/>
    </row>
    <row r="399" customFormat="false" ht="15.75" hidden="false" customHeight="true" outlineLevel="0" collapsed="false">
      <c r="A399" s="51"/>
      <c r="B399" s="51"/>
      <c r="C399" s="71"/>
      <c r="D399" s="51"/>
    </row>
    <row r="400" customFormat="false" ht="15.75" hidden="false" customHeight="true" outlineLevel="0" collapsed="false">
      <c r="A400" s="51"/>
      <c r="B400" s="51"/>
      <c r="C400" s="71"/>
      <c r="D400" s="51"/>
    </row>
    <row r="401" customFormat="false" ht="15.75" hidden="false" customHeight="true" outlineLevel="0" collapsed="false">
      <c r="A401" s="51"/>
      <c r="B401" s="51"/>
      <c r="C401" s="71"/>
      <c r="D401" s="51"/>
    </row>
    <row r="402" customFormat="false" ht="15.75" hidden="false" customHeight="true" outlineLevel="0" collapsed="false">
      <c r="A402" s="51"/>
      <c r="B402" s="51"/>
      <c r="C402" s="71"/>
      <c r="D402" s="51"/>
    </row>
    <row r="403" customFormat="false" ht="15.75" hidden="false" customHeight="true" outlineLevel="0" collapsed="false">
      <c r="A403" s="51"/>
      <c r="B403" s="51"/>
      <c r="C403" s="71"/>
      <c r="D403" s="51"/>
    </row>
    <row r="404" customFormat="false" ht="15.75" hidden="false" customHeight="true" outlineLevel="0" collapsed="false">
      <c r="A404" s="51"/>
      <c r="B404" s="51"/>
      <c r="C404" s="71"/>
      <c r="D404" s="51"/>
    </row>
    <row r="405" customFormat="false" ht="15.75" hidden="false" customHeight="true" outlineLevel="0" collapsed="false">
      <c r="A405" s="51"/>
      <c r="B405" s="51"/>
      <c r="C405" s="71"/>
      <c r="D405" s="51"/>
    </row>
    <row r="406" customFormat="false" ht="15.75" hidden="false" customHeight="true" outlineLevel="0" collapsed="false">
      <c r="A406" s="51"/>
      <c r="B406" s="51"/>
      <c r="C406" s="71"/>
      <c r="D406" s="51"/>
    </row>
    <row r="407" customFormat="false" ht="15.75" hidden="false" customHeight="true" outlineLevel="0" collapsed="false">
      <c r="A407" s="51"/>
      <c r="B407" s="51"/>
      <c r="C407" s="71"/>
      <c r="D407" s="51"/>
    </row>
    <row r="408" customFormat="false" ht="15.75" hidden="false" customHeight="true" outlineLevel="0" collapsed="false">
      <c r="A408" s="51"/>
      <c r="B408" s="51"/>
      <c r="C408" s="71"/>
      <c r="D408" s="51"/>
    </row>
    <row r="409" customFormat="false" ht="15.75" hidden="false" customHeight="true" outlineLevel="0" collapsed="false">
      <c r="A409" s="51"/>
      <c r="B409" s="51"/>
      <c r="C409" s="71"/>
      <c r="D409" s="51"/>
    </row>
    <row r="410" customFormat="false" ht="15.75" hidden="false" customHeight="true" outlineLevel="0" collapsed="false">
      <c r="A410" s="51"/>
      <c r="B410" s="51"/>
      <c r="C410" s="71"/>
      <c r="D410" s="51"/>
    </row>
    <row r="411" customFormat="false" ht="15.75" hidden="false" customHeight="true" outlineLevel="0" collapsed="false">
      <c r="A411" s="51"/>
      <c r="B411" s="51"/>
      <c r="C411" s="71"/>
      <c r="D411" s="51"/>
    </row>
    <row r="412" customFormat="false" ht="15.75" hidden="false" customHeight="true" outlineLevel="0" collapsed="false">
      <c r="A412" s="51"/>
      <c r="B412" s="51"/>
      <c r="C412" s="71"/>
      <c r="D412" s="51"/>
    </row>
    <row r="413" customFormat="false" ht="15.75" hidden="false" customHeight="true" outlineLevel="0" collapsed="false">
      <c r="A413" s="51"/>
      <c r="B413" s="51"/>
      <c r="C413" s="71"/>
      <c r="D413" s="51"/>
    </row>
    <row r="414" customFormat="false" ht="15.75" hidden="false" customHeight="true" outlineLevel="0" collapsed="false">
      <c r="A414" s="51"/>
      <c r="B414" s="51"/>
      <c r="C414" s="71"/>
      <c r="D414" s="51"/>
    </row>
    <row r="415" customFormat="false" ht="15.75" hidden="false" customHeight="true" outlineLevel="0" collapsed="false">
      <c r="A415" s="51"/>
      <c r="B415" s="51"/>
      <c r="C415" s="71"/>
      <c r="D415" s="51"/>
    </row>
    <row r="416" customFormat="false" ht="15.75" hidden="false" customHeight="true" outlineLevel="0" collapsed="false">
      <c r="A416" s="51"/>
      <c r="B416" s="51"/>
      <c r="C416" s="71"/>
      <c r="D416" s="51"/>
    </row>
    <row r="417" customFormat="false" ht="15.75" hidden="false" customHeight="true" outlineLevel="0" collapsed="false">
      <c r="A417" s="51"/>
      <c r="B417" s="51"/>
      <c r="C417" s="71"/>
      <c r="D417" s="51"/>
    </row>
    <row r="418" customFormat="false" ht="15.75" hidden="false" customHeight="true" outlineLevel="0" collapsed="false">
      <c r="A418" s="51"/>
      <c r="B418" s="51"/>
      <c r="C418" s="71"/>
      <c r="D418" s="51"/>
    </row>
    <row r="419" customFormat="false" ht="15.75" hidden="false" customHeight="true" outlineLevel="0" collapsed="false">
      <c r="A419" s="51"/>
      <c r="B419" s="51"/>
      <c r="C419" s="71"/>
      <c r="D419" s="51"/>
    </row>
    <row r="420" customFormat="false" ht="15.75" hidden="false" customHeight="true" outlineLevel="0" collapsed="false">
      <c r="A420" s="51"/>
      <c r="B420" s="51"/>
      <c r="C420" s="71"/>
      <c r="D420" s="51"/>
    </row>
    <row r="421" customFormat="false" ht="15.75" hidden="false" customHeight="true" outlineLevel="0" collapsed="false">
      <c r="A421" s="51"/>
      <c r="B421" s="51"/>
      <c r="C421" s="71"/>
      <c r="D421" s="51"/>
    </row>
    <row r="422" customFormat="false" ht="15.75" hidden="false" customHeight="true" outlineLevel="0" collapsed="false">
      <c r="A422" s="51"/>
      <c r="B422" s="51"/>
      <c r="C422" s="71"/>
      <c r="D422" s="51"/>
    </row>
    <row r="423" customFormat="false" ht="15.75" hidden="false" customHeight="true" outlineLevel="0" collapsed="false">
      <c r="A423" s="51"/>
      <c r="B423" s="51"/>
      <c r="C423" s="71"/>
      <c r="D423" s="51"/>
    </row>
    <row r="424" customFormat="false" ht="15.75" hidden="false" customHeight="true" outlineLevel="0" collapsed="false">
      <c r="A424" s="51"/>
      <c r="B424" s="51"/>
      <c r="C424" s="71"/>
      <c r="D424" s="51"/>
    </row>
    <row r="425" customFormat="false" ht="15.75" hidden="false" customHeight="true" outlineLevel="0" collapsed="false">
      <c r="A425" s="51"/>
      <c r="B425" s="51"/>
      <c r="C425" s="71"/>
      <c r="D425" s="51"/>
    </row>
    <row r="426" customFormat="false" ht="15.75" hidden="false" customHeight="true" outlineLevel="0" collapsed="false">
      <c r="A426" s="51"/>
      <c r="B426" s="51"/>
      <c r="C426" s="71"/>
      <c r="D426" s="51"/>
    </row>
    <row r="427" customFormat="false" ht="15.75" hidden="false" customHeight="true" outlineLevel="0" collapsed="false">
      <c r="A427" s="51"/>
      <c r="B427" s="51"/>
      <c r="C427" s="71"/>
      <c r="D427" s="51"/>
    </row>
    <row r="428" customFormat="false" ht="15.75" hidden="false" customHeight="true" outlineLevel="0" collapsed="false">
      <c r="A428" s="51"/>
      <c r="B428" s="51"/>
      <c r="C428" s="71"/>
      <c r="D428" s="51"/>
    </row>
    <row r="429" customFormat="false" ht="15.75" hidden="false" customHeight="true" outlineLevel="0" collapsed="false">
      <c r="A429" s="51"/>
      <c r="B429" s="51"/>
      <c r="C429" s="71"/>
      <c r="D429" s="51"/>
    </row>
    <row r="430" customFormat="false" ht="15.75" hidden="false" customHeight="true" outlineLevel="0" collapsed="false">
      <c r="A430" s="51"/>
      <c r="B430" s="51"/>
      <c r="C430" s="71"/>
      <c r="D430" s="51"/>
    </row>
    <row r="431" customFormat="false" ht="15.75" hidden="false" customHeight="true" outlineLevel="0" collapsed="false">
      <c r="A431" s="51"/>
      <c r="B431" s="51"/>
      <c r="C431" s="71"/>
      <c r="D431" s="51"/>
    </row>
    <row r="432" customFormat="false" ht="15.75" hidden="false" customHeight="true" outlineLevel="0" collapsed="false">
      <c r="A432" s="51"/>
      <c r="B432" s="51"/>
      <c r="C432" s="71"/>
      <c r="D432" s="51"/>
    </row>
    <row r="433" customFormat="false" ht="15.75" hidden="false" customHeight="true" outlineLevel="0" collapsed="false">
      <c r="A433" s="51"/>
      <c r="B433" s="51"/>
      <c r="C433" s="71"/>
      <c r="D433" s="51"/>
    </row>
    <row r="434" customFormat="false" ht="15.75" hidden="false" customHeight="true" outlineLevel="0" collapsed="false">
      <c r="A434" s="51"/>
      <c r="B434" s="51"/>
      <c r="C434" s="71"/>
      <c r="D434" s="51"/>
    </row>
    <row r="435" customFormat="false" ht="15.75" hidden="false" customHeight="true" outlineLevel="0" collapsed="false">
      <c r="A435" s="51"/>
      <c r="B435" s="51"/>
      <c r="C435" s="71"/>
      <c r="D435" s="51"/>
    </row>
    <row r="436" customFormat="false" ht="15.75" hidden="false" customHeight="true" outlineLevel="0" collapsed="false">
      <c r="A436" s="51"/>
      <c r="B436" s="51"/>
      <c r="C436" s="71"/>
      <c r="D436" s="51"/>
    </row>
    <row r="437" customFormat="false" ht="15.75" hidden="false" customHeight="true" outlineLevel="0" collapsed="false">
      <c r="A437" s="51"/>
      <c r="B437" s="51"/>
      <c r="C437" s="71"/>
      <c r="D437" s="51"/>
    </row>
    <row r="438" customFormat="false" ht="15.75" hidden="false" customHeight="true" outlineLevel="0" collapsed="false">
      <c r="A438" s="51"/>
      <c r="B438" s="51"/>
      <c r="C438" s="71"/>
      <c r="D438" s="51"/>
    </row>
    <row r="439" customFormat="false" ht="15.75" hidden="false" customHeight="true" outlineLevel="0" collapsed="false">
      <c r="A439" s="51"/>
      <c r="B439" s="51"/>
      <c r="C439" s="71"/>
      <c r="D439" s="51"/>
    </row>
    <row r="440" customFormat="false" ht="15.75" hidden="false" customHeight="true" outlineLevel="0" collapsed="false">
      <c r="A440" s="51"/>
      <c r="B440" s="51"/>
      <c r="C440" s="71"/>
      <c r="D440" s="51"/>
    </row>
    <row r="441" customFormat="false" ht="15.75" hidden="false" customHeight="true" outlineLevel="0" collapsed="false">
      <c r="A441" s="51"/>
      <c r="B441" s="51"/>
      <c r="C441" s="71"/>
      <c r="D441" s="51"/>
    </row>
    <row r="442" customFormat="false" ht="15.75" hidden="false" customHeight="true" outlineLevel="0" collapsed="false">
      <c r="A442" s="51"/>
      <c r="B442" s="51"/>
      <c r="C442" s="71"/>
      <c r="D442" s="51"/>
    </row>
    <row r="443" customFormat="false" ht="15.75" hidden="false" customHeight="true" outlineLevel="0" collapsed="false">
      <c r="A443" s="51"/>
      <c r="B443" s="51"/>
      <c r="C443" s="71"/>
      <c r="D443" s="51"/>
    </row>
    <row r="444" customFormat="false" ht="15.75" hidden="false" customHeight="true" outlineLevel="0" collapsed="false">
      <c r="A444" s="51"/>
      <c r="B444" s="51"/>
      <c r="C444" s="71"/>
      <c r="D444" s="51"/>
    </row>
    <row r="445" customFormat="false" ht="15.75" hidden="false" customHeight="true" outlineLevel="0" collapsed="false">
      <c r="A445" s="51"/>
      <c r="B445" s="51"/>
      <c r="C445" s="71"/>
      <c r="D445" s="51"/>
    </row>
    <row r="446" customFormat="false" ht="15.75" hidden="false" customHeight="true" outlineLevel="0" collapsed="false">
      <c r="A446" s="51"/>
      <c r="B446" s="51"/>
      <c r="C446" s="71"/>
      <c r="D446" s="51"/>
    </row>
    <row r="447" customFormat="false" ht="15.75" hidden="false" customHeight="true" outlineLevel="0" collapsed="false">
      <c r="A447" s="51"/>
      <c r="B447" s="51"/>
      <c r="C447" s="71"/>
      <c r="D447" s="51"/>
    </row>
    <row r="448" customFormat="false" ht="15.75" hidden="false" customHeight="true" outlineLevel="0" collapsed="false">
      <c r="A448" s="51"/>
      <c r="B448" s="51"/>
      <c r="C448" s="71"/>
      <c r="D448" s="51"/>
    </row>
    <row r="449" customFormat="false" ht="15.75" hidden="false" customHeight="true" outlineLevel="0" collapsed="false">
      <c r="A449" s="51"/>
      <c r="B449" s="51"/>
      <c r="C449" s="71"/>
      <c r="D449" s="51"/>
    </row>
    <row r="450" customFormat="false" ht="15.75" hidden="false" customHeight="true" outlineLevel="0" collapsed="false">
      <c r="A450" s="51"/>
      <c r="B450" s="51"/>
      <c r="C450" s="71"/>
      <c r="D450" s="51"/>
    </row>
    <row r="451" customFormat="false" ht="15.75" hidden="false" customHeight="true" outlineLevel="0" collapsed="false">
      <c r="A451" s="51"/>
      <c r="B451" s="51"/>
      <c r="C451" s="71"/>
      <c r="D451" s="51"/>
    </row>
    <row r="452" customFormat="false" ht="15.75" hidden="false" customHeight="true" outlineLevel="0" collapsed="false">
      <c r="A452" s="51"/>
      <c r="B452" s="51"/>
      <c r="C452" s="71"/>
      <c r="D452" s="51"/>
    </row>
    <row r="453" customFormat="false" ht="15.75" hidden="false" customHeight="true" outlineLevel="0" collapsed="false">
      <c r="A453" s="51"/>
      <c r="B453" s="51"/>
      <c r="C453" s="71"/>
      <c r="D453" s="51"/>
    </row>
    <row r="454" customFormat="false" ht="15.75" hidden="false" customHeight="true" outlineLevel="0" collapsed="false">
      <c r="A454" s="51"/>
      <c r="B454" s="51"/>
      <c r="C454" s="71"/>
      <c r="D454" s="51"/>
    </row>
    <row r="455" customFormat="false" ht="15.75" hidden="false" customHeight="true" outlineLevel="0" collapsed="false">
      <c r="A455" s="51"/>
      <c r="B455" s="51"/>
      <c r="C455" s="71"/>
      <c r="D455" s="51"/>
    </row>
    <row r="456" customFormat="false" ht="15.75" hidden="false" customHeight="true" outlineLevel="0" collapsed="false">
      <c r="A456" s="51"/>
      <c r="B456" s="51"/>
      <c r="C456" s="71"/>
      <c r="D456" s="51"/>
    </row>
    <row r="457" customFormat="false" ht="15.75" hidden="false" customHeight="true" outlineLevel="0" collapsed="false">
      <c r="A457" s="51"/>
      <c r="B457" s="51"/>
      <c r="C457" s="71"/>
      <c r="D457" s="51"/>
    </row>
    <row r="458" customFormat="false" ht="15.75" hidden="false" customHeight="true" outlineLevel="0" collapsed="false">
      <c r="A458" s="51"/>
      <c r="B458" s="51"/>
      <c r="C458" s="71"/>
      <c r="D458" s="51"/>
    </row>
    <row r="459" customFormat="false" ht="15.75" hidden="false" customHeight="true" outlineLevel="0" collapsed="false">
      <c r="A459" s="51"/>
      <c r="B459" s="51"/>
      <c r="C459" s="71"/>
      <c r="D459" s="51"/>
    </row>
    <row r="460" customFormat="false" ht="15.75" hidden="false" customHeight="true" outlineLevel="0" collapsed="false">
      <c r="A460" s="51"/>
      <c r="B460" s="51"/>
      <c r="C460" s="71"/>
      <c r="D460" s="51"/>
    </row>
    <row r="461" customFormat="false" ht="15.75" hidden="false" customHeight="true" outlineLevel="0" collapsed="false">
      <c r="A461" s="51"/>
      <c r="B461" s="51"/>
      <c r="C461" s="71"/>
      <c r="D461" s="51"/>
    </row>
    <row r="462" customFormat="false" ht="15.75" hidden="false" customHeight="true" outlineLevel="0" collapsed="false">
      <c r="A462" s="51"/>
      <c r="B462" s="51"/>
      <c r="C462" s="71"/>
      <c r="D462" s="51"/>
    </row>
    <row r="463" customFormat="false" ht="15.75" hidden="false" customHeight="true" outlineLevel="0" collapsed="false">
      <c r="A463" s="51"/>
      <c r="B463" s="51"/>
      <c r="C463" s="71"/>
      <c r="D463" s="51"/>
    </row>
    <row r="464" customFormat="false" ht="15.75" hidden="false" customHeight="true" outlineLevel="0" collapsed="false">
      <c r="A464" s="51"/>
      <c r="B464" s="51"/>
      <c r="C464" s="71"/>
      <c r="D464" s="51"/>
    </row>
    <row r="465" customFormat="false" ht="15.75" hidden="false" customHeight="true" outlineLevel="0" collapsed="false">
      <c r="A465" s="51"/>
      <c r="B465" s="51"/>
      <c r="C465" s="71"/>
      <c r="D465" s="51"/>
    </row>
    <row r="466" customFormat="false" ht="15.75" hidden="false" customHeight="true" outlineLevel="0" collapsed="false">
      <c r="A466" s="51"/>
      <c r="B466" s="51"/>
      <c r="C466" s="71"/>
      <c r="D466" s="51"/>
    </row>
    <row r="467" customFormat="false" ht="15.75" hidden="false" customHeight="true" outlineLevel="0" collapsed="false">
      <c r="A467" s="51"/>
      <c r="B467" s="51"/>
      <c r="C467" s="71"/>
      <c r="D467" s="51"/>
    </row>
    <row r="468" customFormat="false" ht="15.75" hidden="false" customHeight="true" outlineLevel="0" collapsed="false">
      <c r="A468" s="51"/>
      <c r="B468" s="51"/>
      <c r="C468" s="71"/>
      <c r="D468" s="51"/>
    </row>
    <row r="469" customFormat="false" ht="15.75" hidden="false" customHeight="true" outlineLevel="0" collapsed="false">
      <c r="A469" s="51"/>
      <c r="B469" s="51"/>
      <c r="C469" s="71"/>
      <c r="D469" s="51"/>
    </row>
    <row r="470" customFormat="false" ht="15.75" hidden="false" customHeight="true" outlineLevel="0" collapsed="false">
      <c r="A470" s="51"/>
      <c r="B470" s="51"/>
      <c r="C470" s="71"/>
      <c r="D470" s="51"/>
    </row>
    <row r="471" customFormat="false" ht="15.75" hidden="false" customHeight="true" outlineLevel="0" collapsed="false">
      <c r="A471" s="51"/>
      <c r="B471" s="51"/>
      <c r="C471" s="71"/>
      <c r="D471" s="51"/>
    </row>
    <row r="472" customFormat="false" ht="15.75" hidden="false" customHeight="true" outlineLevel="0" collapsed="false">
      <c r="A472" s="51"/>
      <c r="B472" s="51"/>
      <c r="C472" s="71"/>
      <c r="D472" s="51"/>
    </row>
    <row r="473" customFormat="false" ht="15.75" hidden="false" customHeight="true" outlineLevel="0" collapsed="false">
      <c r="A473" s="51"/>
      <c r="B473" s="51"/>
      <c r="C473" s="71"/>
      <c r="D473" s="51"/>
    </row>
    <row r="474" customFormat="false" ht="15.75" hidden="false" customHeight="true" outlineLevel="0" collapsed="false">
      <c r="A474" s="51"/>
      <c r="B474" s="51"/>
      <c r="C474" s="71"/>
      <c r="D474" s="51"/>
    </row>
    <row r="475" customFormat="false" ht="15.75" hidden="false" customHeight="true" outlineLevel="0" collapsed="false">
      <c r="A475" s="51"/>
      <c r="B475" s="51"/>
      <c r="C475" s="71"/>
      <c r="D475" s="51"/>
    </row>
    <row r="476" customFormat="false" ht="15.75" hidden="false" customHeight="true" outlineLevel="0" collapsed="false">
      <c r="A476" s="51"/>
      <c r="B476" s="51"/>
      <c r="C476" s="71"/>
      <c r="D476" s="51"/>
    </row>
    <row r="477" customFormat="false" ht="15.75" hidden="false" customHeight="true" outlineLevel="0" collapsed="false">
      <c r="A477" s="51"/>
      <c r="B477" s="51"/>
      <c r="C477" s="71"/>
      <c r="D477" s="51"/>
    </row>
    <row r="478" customFormat="false" ht="15.75" hidden="false" customHeight="true" outlineLevel="0" collapsed="false">
      <c r="A478" s="51"/>
      <c r="B478" s="51"/>
      <c r="C478" s="71"/>
      <c r="D478" s="51"/>
    </row>
    <row r="479" customFormat="false" ht="15.75" hidden="false" customHeight="true" outlineLevel="0" collapsed="false">
      <c r="A479" s="51"/>
      <c r="B479" s="51"/>
      <c r="C479" s="71"/>
      <c r="D479" s="51"/>
    </row>
    <row r="480" customFormat="false" ht="15.75" hidden="false" customHeight="true" outlineLevel="0" collapsed="false">
      <c r="A480" s="51"/>
      <c r="B480" s="51"/>
      <c r="C480" s="71"/>
      <c r="D480" s="51"/>
    </row>
    <row r="481" customFormat="false" ht="15.75" hidden="false" customHeight="true" outlineLevel="0" collapsed="false">
      <c r="A481" s="51"/>
      <c r="B481" s="51"/>
      <c r="C481" s="71"/>
      <c r="D481" s="51"/>
    </row>
    <row r="482" customFormat="false" ht="15.75" hidden="false" customHeight="true" outlineLevel="0" collapsed="false">
      <c r="A482" s="51"/>
      <c r="B482" s="51"/>
      <c r="C482" s="71"/>
      <c r="D482" s="51"/>
    </row>
    <row r="483" customFormat="false" ht="15.75" hidden="false" customHeight="true" outlineLevel="0" collapsed="false">
      <c r="A483" s="51"/>
      <c r="B483" s="51"/>
      <c r="C483" s="71"/>
      <c r="D483" s="51"/>
    </row>
    <row r="484" customFormat="false" ht="15.75" hidden="false" customHeight="true" outlineLevel="0" collapsed="false">
      <c r="A484" s="51"/>
      <c r="B484" s="51"/>
      <c r="C484" s="71"/>
      <c r="D484" s="51"/>
    </row>
    <row r="485" customFormat="false" ht="15.75" hidden="false" customHeight="true" outlineLevel="0" collapsed="false">
      <c r="A485" s="51"/>
      <c r="B485" s="51"/>
      <c r="C485" s="71"/>
      <c r="D485" s="51"/>
    </row>
    <row r="486" customFormat="false" ht="15.75" hidden="false" customHeight="true" outlineLevel="0" collapsed="false">
      <c r="A486" s="51"/>
      <c r="B486" s="51"/>
      <c r="C486" s="71"/>
      <c r="D486" s="51"/>
    </row>
    <row r="487" customFormat="false" ht="15.75" hidden="false" customHeight="true" outlineLevel="0" collapsed="false">
      <c r="A487" s="51"/>
      <c r="B487" s="51"/>
      <c r="C487" s="71"/>
      <c r="D487" s="51"/>
    </row>
    <row r="488" customFormat="false" ht="15.75" hidden="false" customHeight="true" outlineLevel="0" collapsed="false">
      <c r="A488" s="51"/>
      <c r="B488" s="51"/>
      <c r="C488" s="71"/>
      <c r="D488" s="51"/>
    </row>
    <row r="489" customFormat="false" ht="15.75" hidden="false" customHeight="true" outlineLevel="0" collapsed="false">
      <c r="A489" s="51"/>
      <c r="B489" s="51"/>
      <c r="C489" s="71"/>
      <c r="D489" s="51"/>
    </row>
    <row r="490" customFormat="false" ht="15.75" hidden="false" customHeight="true" outlineLevel="0" collapsed="false">
      <c r="A490" s="51"/>
      <c r="B490" s="51"/>
      <c r="C490" s="71"/>
      <c r="D490" s="51"/>
    </row>
    <row r="491" customFormat="false" ht="15.75" hidden="false" customHeight="true" outlineLevel="0" collapsed="false">
      <c r="A491" s="51"/>
      <c r="B491" s="51"/>
      <c r="C491" s="71"/>
      <c r="D491" s="51"/>
    </row>
    <row r="492" customFormat="false" ht="15.75" hidden="false" customHeight="true" outlineLevel="0" collapsed="false">
      <c r="A492" s="51"/>
      <c r="B492" s="51"/>
      <c r="C492" s="71"/>
      <c r="D492" s="51"/>
    </row>
    <row r="493" customFormat="false" ht="15.75" hidden="false" customHeight="true" outlineLevel="0" collapsed="false">
      <c r="A493" s="51"/>
      <c r="B493" s="51"/>
      <c r="C493" s="71"/>
      <c r="D493" s="51"/>
    </row>
    <row r="494" customFormat="false" ht="15.75" hidden="false" customHeight="true" outlineLevel="0" collapsed="false">
      <c r="A494" s="51"/>
      <c r="B494" s="51"/>
      <c r="C494" s="71"/>
      <c r="D494" s="51"/>
    </row>
    <row r="495" customFormat="false" ht="15.75" hidden="false" customHeight="true" outlineLevel="0" collapsed="false">
      <c r="A495" s="51"/>
      <c r="B495" s="51"/>
      <c r="C495" s="71"/>
      <c r="D495" s="51"/>
    </row>
    <row r="496" customFormat="false" ht="15.75" hidden="false" customHeight="true" outlineLevel="0" collapsed="false">
      <c r="A496" s="51"/>
      <c r="B496" s="51"/>
      <c r="C496" s="71"/>
      <c r="D496" s="51"/>
    </row>
    <row r="497" customFormat="false" ht="15.75" hidden="false" customHeight="true" outlineLevel="0" collapsed="false">
      <c r="A497" s="51"/>
      <c r="B497" s="51"/>
      <c r="C497" s="71"/>
      <c r="D497" s="51"/>
    </row>
    <row r="498" customFormat="false" ht="15.75" hidden="false" customHeight="true" outlineLevel="0" collapsed="false">
      <c r="A498" s="51"/>
      <c r="B498" s="51"/>
      <c r="C498" s="71"/>
      <c r="D498" s="51"/>
    </row>
    <row r="499" customFormat="false" ht="15.75" hidden="false" customHeight="true" outlineLevel="0" collapsed="false">
      <c r="A499" s="51"/>
      <c r="B499" s="51"/>
      <c r="C499" s="71"/>
      <c r="D499" s="51"/>
    </row>
    <row r="500" customFormat="false" ht="15.75" hidden="false" customHeight="true" outlineLevel="0" collapsed="false">
      <c r="A500" s="51"/>
      <c r="B500" s="51"/>
      <c r="C500" s="71"/>
      <c r="D500" s="51"/>
    </row>
    <row r="501" customFormat="false" ht="15.75" hidden="false" customHeight="true" outlineLevel="0" collapsed="false">
      <c r="A501" s="51"/>
      <c r="B501" s="51"/>
      <c r="C501" s="71"/>
      <c r="D501" s="51"/>
    </row>
    <row r="502" customFormat="false" ht="15.75" hidden="false" customHeight="true" outlineLevel="0" collapsed="false">
      <c r="A502" s="51"/>
      <c r="B502" s="51"/>
      <c r="C502" s="71"/>
      <c r="D502" s="51"/>
    </row>
    <row r="503" customFormat="false" ht="15.75" hidden="false" customHeight="true" outlineLevel="0" collapsed="false">
      <c r="A503" s="51"/>
      <c r="B503" s="51"/>
      <c r="C503" s="71"/>
      <c r="D503" s="51"/>
    </row>
    <row r="504" customFormat="false" ht="15.75" hidden="false" customHeight="true" outlineLevel="0" collapsed="false">
      <c r="A504" s="51"/>
      <c r="B504" s="51"/>
      <c r="C504" s="71"/>
      <c r="D504" s="51"/>
    </row>
    <row r="505" customFormat="false" ht="15.75" hidden="false" customHeight="true" outlineLevel="0" collapsed="false">
      <c r="A505" s="51"/>
      <c r="B505" s="51"/>
      <c r="C505" s="71"/>
      <c r="D505" s="51"/>
    </row>
    <row r="506" customFormat="false" ht="15.75" hidden="false" customHeight="true" outlineLevel="0" collapsed="false">
      <c r="A506" s="51"/>
      <c r="B506" s="51"/>
      <c r="C506" s="71"/>
      <c r="D506" s="51"/>
    </row>
    <row r="507" customFormat="false" ht="15.75" hidden="false" customHeight="true" outlineLevel="0" collapsed="false">
      <c r="A507" s="51"/>
      <c r="B507" s="51"/>
      <c r="C507" s="71"/>
      <c r="D507" s="51"/>
    </row>
    <row r="508" customFormat="false" ht="15.75" hidden="false" customHeight="true" outlineLevel="0" collapsed="false">
      <c r="A508" s="51"/>
      <c r="B508" s="51"/>
      <c r="C508" s="71"/>
      <c r="D508" s="51"/>
    </row>
    <row r="509" customFormat="false" ht="15.75" hidden="false" customHeight="true" outlineLevel="0" collapsed="false">
      <c r="A509" s="51"/>
      <c r="B509" s="51"/>
      <c r="C509" s="71"/>
      <c r="D509" s="51"/>
    </row>
    <row r="510" customFormat="false" ht="15.75" hidden="false" customHeight="true" outlineLevel="0" collapsed="false">
      <c r="A510" s="51"/>
      <c r="B510" s="51"/>
      <c r="C510" s="71"/>
      <c r="D510" s="51"/>
    </row>
    <row r="511" customFormat="false" ht="15.75" hidden="false" customHeight="true" outlineLevel="0" collapsed="false">
      <c r="A511" s="51"/>
      <c r="B511" s="51"/>
      <c r="C511" s="71"/>
      <c r="D511" s="51"/>
    </row>
    <row r="512" customFormat="false" ht="15.75" hidden="false" customHeight="true" outlineLevel="0" collapsed="false">
      <c r="A512" s="51"/>
      <c r="B512" s="51"/>
      <c r="C512" s="71"/>
      <c r="D512" s="51"/>
    </row>
    <row r="513" customFormat="false" ht="15.75" hidden="false" customHeight="true" outlineLevel="0" collapsed="false">
      <c r="A513" s="51"/>
      <c r="B513" s="51"/>
      <c r="C513" s="71"/>
      <c r="D513" s="51"/>
    </row>
    <row r="514" customFormat="false" ht="15.75" hidden="false" customHeight="true" outlineLevel="0" collapsed="false">
      <c r="A514" s="51"/>
      <c r="B514" s="51"/>
      <c r="C514" s="71"/>
      <c r="D514" s="51"/>
    </row>
    <row r="515" customFormat="false" ht="15.75" hidden="false" customHeight="true" outlineLevel="0" collapsed="false">
      <c r="A515" s="51"/>
      <c r="B515" s="51"/>
      <c r="C515" s="71"/>
      <c r="D515" s="51"/>
    </row>
    <row r="516" customFormat="false" ht="15.75" hidden="false" customHeight="true" outlineLevel="0" collapsed="false">
      <c r="A516" s="51"/>
      <c r="B516" s="51"/>
      <c r="C516" s="71"/>
      <c r="D516" s="51"/>
    </row>
    <row r="517" customFormat="false" ht="15.75" hidden="false" customHeight="true" outlineLevel="0" collapsed="false">
      <c r="A517" s="51"/>
      <c r="B517" s="51"/>
      <c r="C517" s="71"/>
      <c r="D517" s="51"/>
    </row>
    <row r="518" customFormat="false" ht="15.75" hidden="false" customHeight="true" outlineLevel="0" collapsed="false">
      <c r="A518" s="51"/>
      <c r="B518" s="51"/>
      <c r="C518" s="71"/>
      <c r="D518" s="51"/>
    </row>
    <row r="519" customFormat="false" ht="15.75" hidden="false" customHeight="true" outlineLevel="0" collapsed="false">
      <c r="A519" s="51"/>
      <c r="B519" s="51"/>
      <c r="C519" s="71"/>
      <c r="D519" s="51"/>
    </row>
    <row r="520" customFormat="false" ht="15.75" hidden="false" customHeight="true" outlineLevel="0" collapsed="false">
      <c r="A520" s="51"/>
      <c r="B520" s="51"/>
      <c r="C520" s="71"/>
      <c r="D520" s="51"/>
    </row>
    <row r="521" customFormat="false" ht="15.75" hidden="false" customHeight="true" outlineLevel="0" collapsed="false">
      <c r="A521" s="51"/>
      <c r="B521" s="51"/>
      <c r="C521" s="71"/>
      <c r="D521" s="51"/>
    </row>
    <row r="522" customFormat="false" ht="15.75" hidden="false" customHeight="true" outlineLevel="0" collapsed="false">
      <c r="A522" s="51"/>
      <c r="B522" s="51"/>
      <c r="C522" s="71"/>
      <c r="D522" s="51"/>
    </row>
    <row r="523" customFormat="false" ht="15.75" hidden="false" customHeight="true" outlineLevel="0" collapsed="false">
      <c r="A523" s="51"/>
      <c r="B523" s="51"/>
      <c r="C523" s="71"/>
      <c r="D523" s="51"/>
    </row>
    <row r="524" customFormat="false" ht="15.75" hidden="false" customHeight="true" outlineLevel="0" collapsed="false">
      <c r="A524" s="51"/>
      <c r="B524" s="51"/>
      <c r="C524" s="71"/>
      <c r="D524" s="51"/>
    </row>
    <row r="525" customFormat="false" ht="15.75" hidden="false" customHeight="true" outlineLevel="0" collapsed="false">
      <c r="A525" s="51"/>
      <c r="B525" s="51"/>
      <c r="C525" s="71"/>
      <c r="D525" s="51"/>
    </row>
    <row r="526" customFormat="false" ht="15.75" hidden="false" customHeight="true" outlineLevel="0" collapsed="false">
      <c r="A526" s="51"/>
      <c r="B526" s="51"/>
      <c r="C526" s="71"/>
      <c r="D526" s="51"/>
    </row>
    <row r="527" customFormat="false" ht="15.75" hidden="false" customHeight="true" outlineLevel="0" collapsed="false">
      <c r="A527" s="51"/>
      <c r="B527" s="51"/>
      <c r="C527" s="71"/>
      <c r="D527" s="51"/>
    </row>
    <row r="528" customFormat="false" ht="15.75" hidden="false" customHeight="true" outlineLevel="0" collapsed="false">
      <c r="A528" s="51"/>
      <c r="B528" s="51"/>
      <c r="C528" s="71"/>
      <c r="D528" s="51"/>
    </row>
    <row r="529" customFormat="false" ht="15.75" hidden="false" customHeight="true" outlineLevel="0" collapsed="false">
      <c r="A529" s="51"/>
      <c r="B529" s="51"/>
      <c r="C529" s="71"/>
      <c r="D529" s="51"/>
    </row>
    <row r="530" customFormat="false" ht="15.75" hidden="false" customHeight="true" outlineLevel="0" collapsed="false">
      <c r="A530" s="51"/>
      <c r="B530" s="51"/>
      <c r="C530" s="71"/>
      <c r="D530" s="51"/>
    </row>
    <row r="531" customFormat="false" ht="15.75" hidden="false" customHeight="true" outlineLevel="0" collapsed="false">
      <c r="A531" s="51"/>
      <c r="B531" s="51"/>
      <c r="C531" s="71"/>
      <c r="D531" s="51"/>
    </row>
    <row r="532" customFormat="false" ht="15.75" hidden="false" customHeight="true" outlineLevel="0" collapsed="false">
      <c r="A532" s="51"/>
      <c r="B532" s="51"/>
      <c r="C532" s="71"/>
      <c r="D532" s="51"/>
    </row>
    <row r="533" customFormat="false" ht="15.75" hidden="false" customHeight="true" outlineLevel="0" collapsed="false">
      <c r="A533" s="51"/>
      <c r="B533" s="51"/>
      <c r="C533" s="71"/>
      <c r="D533" s="51"/>
    </row>
    <row r="534" customFormat="false" ht="15.75" hidden="false" customHeight="true" outlineLevel="0" collapsed="false">
      <c r="A534" s="51"/>
      <c r="B534" s="51"/>
      <c r="C534" s="71"/>
      <c r="D534" s="51"/>
    </row>
    <row r="535" customFormat="false" ht="15.75" hidden="false" customHeight="true" outlineLevel="0" collapsed="false">
      <c r="A535" s="51"/>
      <c r="B535" s="51"/>
      <c r="C535" s="71"/>
      <c r="D535" s="51"/>
    </row>
    <row r="536" customFormat="false" ht="15.75" hidden="false" customHeight="true" outlineLevel="0" collapsed="false">
      <c r="A536" s="51"/>
      <c r="B536" s="51"/>
      <c r="C536" s="71"/>
      <c r="D536" s="51"/>
    </row>
    <row r="537" customFormat="false" ht="15.75" hidden="false" customHeight="true" outlineLevel="0" collapsed="false">
      <c r="A537" s="51"/>
      <c r="B537" s="51"/>
      <c r="C537" s="71"/>
      <c r="D537" s="51"/>
    </row>
    <row r="538" customFormat="false" ht="15.75" hidden="false" customHeight="true" outlineLevel="0" collapsed="false">
      <c r="A538" s="51"/>
      <c r="B538" s="51"/>
      <c r="C538" s="71"/>
      <c r="D538" s="51"/>
    </row>
    <row r="539" customFormat="false" ht="15.75" hidden="false" customHeight="true" outlineLevel="0" collapsed="false">
      <c r="A539" s="51"/>
      <c r="B539" s="51"/>
      <c r="C539" s="71"/>
      <c r="D539" s="51"/>
    </row>
    <row r="540" customFormat="false" ht="15.75" hidden="false" customHeight="true" outlineLevel="0" collapsed="false">
      <c r="A540" s="51"/>
      <c r="B540" s="51"/>
      <c r="C540" s="71"/>
      <c r="D540" s="51"/>
    </row>
    <row r="541" customFormat="false" ht="15.75" hidden="false" customHeight="true" outlineLevel="0" collapsed="false">
      <c r="A541" s="51"/>
      <c r="B541" s="51"/>
      <c r="C541" s="71"/>
      <c r="D541" s="51"/>
    </row>
    <row r="542" customFormat="false" ht="15.75" hidden="false" customHeight="true" outlineLevel="0" collapsed="false">
      <c r="A542" s="51"/>
      <c r="B542" s="51"/>
      <c r="C542" s="71"/>
      <c r="D542" s="51"/>
    </row>
    <row r="543" customFormat="false" ht="15.75" hidden="false" customHeight="true" outlineLevel="0" collapsed="false">
      <c r="A543" s="51"/>
      <c r="B543" s="51"/>
      <c r="C543" s="71"/>
      <c r="D543" s="51"/>
    </row>
    <row r="544" customFormat="false" ht="15.75" hidden="false" customHeight="true" outlineLevel="0" collapsed="false">
      <c r="A544" s="51"/>
      <c r="B544" s="51"/>
      <c r="C544" s="71"/>
      <c r="D544" s="51"/>
    </row>
    <row r="545" customFormat="false" ht="15.75" hidden="false" customHeight="true" outlineLevel="0" collapsed="false">
      <c r="A545" s="51"/>
      <c r="B545" s="51"/>
      <c r="C545" s="71"/>
      <c r="D545" s="51"/>
    </row>
    <row r="546" customFormat="false" ht="15.75" hidden="false" customHeight="true" outlineLevel="0" collapsed="false">
      <c r="A546" s="51"/>
      <c r="B546" s="51"/>
      <c r="C546" s="71"/>
      <c r="D546" s="51"/>
    </row>
    <row r="547" customFormat="false" ht="15.75" hidden="false" customHeight="true" outlineLevel="0" collapsed="false">
      <c r="A547" s="51"/>
      <c r="B547" s="51"/>
      <c r="C547" s="71"/>
      <c r="D547" s="51"/>
    </row>
    <row r="548" customFormat="false" ht="15.75" hidden="false" customHeight="true" outlineLevel="0" collapsed="false">
      <c r="A548" s="51"/>
      <c r="B548" s="51"/>
      <c r="C548" s="71"/>
      <c r="D548" s="51"/>
    </row>
    <row r="549" customFormat="false" ht="15.75" hidden="false" customHeight="true" outlineLevel="0" collapsed="false">
      <c r="A549" s="51"/>
      <c r="B549" s="51"/>
      <c r="C549" s="71"/>
      <c r="D549" s="51"/>
    </row>
    <row r="550" customFormat="false" ht="15.75" hidden="false" customHeight="true" outlineLevel="0" collapsed="false">
      <c r="A550" s="51"/>
      <c r="B550" s="51"/>
      <c r="C550" s="71"/>
      <c r="D550" s="51"/>
    </row>
    <row r="551" customFormat="false" ht="15.75" hidden="false" customHeight="true" outlineLevel="0" collapsed="false">
      <c r="A551" s="51"/>
      <c r="B551" s="51"/>
      <c r="C551" s="71"/>
      <c r="D551" s="51"/>
    </row>
    <row r="552" customFormat="false" ht="15.75" hidden="false" customHeight="true" outlineLevel="0" collapsed="false">
      <c r="A552" s="51"/>
      <c r="B552" s="51"/>
      <c r="C552" s="71"/>
      <c r="D552" s="51"/>
    </row>
    <row r="553" customFormat="false" ht="15.75" hidden="false" customHeight="true" outlineLevel="0" collapsed="false">
      <c r="A553" s="51"/>
      <c r="B553" s="51"/>
      <c r="C553" s="71"/>
      <c r="D553" s="51"/>
    </row>
    <row r="554" customFormat="false" ht="15.75" hidden="false" customHeight="true" outlineLevel="0" collapsed="false">
      <c r="A554" s="51"/>
      <c r="B554" s="51"/>
      <c r="C554" s="71"/>
      <c r="D554" s="51"/>
    </row>
    <row r="555" customFormat="false" ht="15.75" hidden="false" customHeight="true" outlineLevel="0" collapsed="false">
      <c r="A555" s="51"/>
      <c r="B555" s="51"/>
      <c r="C555" s="71"/>
      <c r="D555" s="51"/>
    </row>
    <row r="556" customFormat="false" ht="15.75" hidden="false" customHeight="true" outlineLevel="0" collapsed="false">
      <c r="A556" s="51"/>
      <c r="B556" s="51"/>
      <c r="C556" s="71"/>
      <c r="D556" s="51"/>
    </row>
    <row r="557" customFormat="false" ht="15.75" hidden="false" customHeight="true" outlineLevel="0" collapsed="false">
      <c r="A557" s="51"/>
      <c r="B557" s="51"/>
      <c r="C557" s="71"/>
      <c r="D557" s="51"/>
    </row>
    <row r="558" customFormat="false" ht="15.75" hidden="false" customHeight="true" outlineLevel="0" collapsed="false">
      <c r="A558" s="51"/>
      <c r="B558" s="51"/>
      <c r="C558" s="71"/>
      <c r="D558" s="51"/>
    </row>
    <row r="559" customFormat="false" ht="15.75" hidden="false" customHeight="true" outlineLevel="0" collapsed="false">
      <c r="A559" s="51"/>
      <c r="B559" s="51"/>
      <c r="C559" s="71"/>
      <c r="D559" s="51"/>
    </row>
    <row r="560" customFormat="false" ht="15.75" hidden="false" customHeight="true" outlineLevel="0" collapsed="false">
      <c r="A560" s="51"/>
      <c r="B560" s="51"/>
      <c r="C560" s="71"/>
      <c r="D560" s="51"/>
    </row>
    <row r="561" customFormat="false" ht="15.75" hidden="false" customHeight="true" outlineLevel="0" collapsed="false">
      <c r="A561" s="51"/>
      <c r="B561" s="51"/>
      <c r="C561" s="71"/>
      <c r="D561" s="51"/>
    </row>
    <row r="562" customFormat="false" ht="15.75" hidden="false" customHeight="true" outlineLevel="0" collapsed="false">
      <c r="A562" s="51"/>
      <c r="B562" s="51"/>
      <c r="C562" s="71"/>
      <c r="D562" s="51"/>
    </row>
    <row r="563" customFormat="false" ht="15.75" hidden="false" customHeight="true" outlineLevel="0" collapsed="false">
      <c r="A563" s="51"/>
      <c r="B563" s="51"/>
      <c r="C563" s="71"/>
      <c r="D563" s="51"/>
    </row>
    <row r="564" customFormat="false" ht="15.75" hidden="false" customHeight="true" outlineLevel="0" collapsed="false">
      <c r="A564" s="51"/>
      <c r="B564" s="51"/>
      <c r="C564" s="71"/>
      <c r="D564" s="51"/>
    </row>
    <row r="565" customFormat="false" ht="15.75" hidden="false" customHeight="true" outlineLevel="0" collapsed="false">
      <c r="A565" s="51"/>
      <c r="B565" s="51"/>
      <c r="C565" s="71"/>
      <c r="D565" s="51"/>
    </row>
    <row r="566" customFormat="false" ht="15.75" hidden="false" customHeight="true" outlineLevel="0" collapsed="false">
      <c r="A566" s="51"/>
      <c r="B566" s="51"/>
      <c r="C566" s="71"/>
      <c r="D566" s="51"/>
    </row>
    <row r="567" customFormat="false" ht="15.75" hidden="false" customHeight="true" outlineLevel="0" collapsed="false">
      <c r="A567" s="51"/>
      <c r="B567" s="51"/>
      <c r="C567" s="71"/>
      <c r="D567" s="51"/>
    </row>
    <row r="568" customFormat="false" ht="15.75" hidden="false" customHeight="true" outlineLevel="0" collapsed="false">
      <c r="A568" s="51"/>
      <c r="B568" s="51"/>
      <c r="C568" s="71"/>
      <c r="D568" s="51"/>
    </row>
    <row r="569" customFormat="false" ht="15.75" hidden="false" customHeight="true" outlineLevel="0" collapsed="false">
      <c r="A569" s="51"/>
      <c r="B569" s="51"/>
      <c r="C569" s="71"/>
      <c r="D569" s="51"/>
    </row>
    <row r="570" customFormat="false" ht="15.75" hidden="false" customHeight="true" outlineLevel="0" collapsed="false">
      <c r="A570" s="51"/>
      <c r="B570" s="51"/>
      <c r="C570" s="71"/>
      <c r="D570" s="51"/>
    </row>
    <row r="571" customFormat="false" ht="15.75" hidden="false" customHeight="true" outlineLevel="0" collapsed="false">
      <c r="A571" s="51"/>
      <c r="B571" s="51"/>
      <c r="C571" s="71"/>
      <c r="D571" s="51"/>
    </row>
    <row r="572" customFormat="false" ht="15.75" hidden="false" customHeight="true" outlineLevel="0" collapsed="false">
      <c r="A572" s="51"/>
      <c r="B572" s="51"/>
      <c r="C572" s="71"/>
      <c r="D572" s="51"/>
    </row>
    <row r="573" customFormat="false" ht="15.75" hidden="false" customHeight="true" outlineLevel="0" collapsed="false">
      <c r="A573" s="51"/>
      <c r="B573" s="51"/>
      <c r="C573" s="71"/>
      <c r="D573" s="51"/>
    </row>
    <row r="574" customFormat="false" ht="15.75" hidden="false" customHeight="true" outlineLevel="0" collapsed="false">
      <c r="A574" s="51"/>
      <c r="B574" s="51"/>
      <c r="C574" s="71"/>
      <c r="D574" s="51"/>
    </row>
    <row r="575" customFormat="false" ht="15.75" hidden="false" customHeight="true" outlineLevel="0" collapsed="false">
      <c r="A575" s="51"/>
      <c r="B575" s="51"/>
      <c r="C575" s="71"/>
      <c r="D575" s="51"/>
    </row>
    <row r="576" customFormat="false" ht="15.75" hidden="false" customHeight="true" outlineLevel="0" collapsed="false">
      <c r="A576" s="51"/>
      <c r="B576" s="51"/>
      <c r="C576" s="71"/>
      <c r="D576" s="51"/>
    </row>
    <row r="577" customFormat="false" ht="15.75" hidden="false" customHeight="true" outlineLevel="0" collapsed="false">
      <c r="A577" s="51"/>
      <c r="B577" s="51"/>
      <c r="C577" s="71"/>
      <c r="D577" s="51"/>
    </row>
    <row r="578" customFormat="false" ht="15.75" hidden="false" customHeight="true" outlineLevel="0" collapsed="false">
      <c r="A578" s="51"/>
      <c r="B578" s="51"/>
      <c r="C578" s="71"/>
      <c r="D578" s="51"/>
    </row>
    <row r="579" customFormat="false" ht="15.75" hidden="false" customHeight="true" outlineLevel="0" collapsed="false">
      <c r="A579" s="51"/>
      <c r="B579" s="51"/>
      <c r="C579" s="71"/>
      <c r="D579" s="51"/>
    </row>
    <row r="580" customFormat="false" ht="15.75" hidden="false" customHeight="true" outlineLevel="0" collapsed="false">
      <c r="A580" s="51"/>
      <c r="B580" s="51"/>
      <c r="C580" s="71"/>
      <c r="D580" s="51"/>
    </row>
    <row r="581" customFormat="false" ht="15.75" hidden="false" customHeight="true" outlineLevel="0" collapsed="false">
      <c r="A581" s="51"/>
      <c r="B581" s="51"/>
      <c r="C581" s="71"/>
      <c r="D581" s="51"/>
    </row>
    <row r="582" customFormat="false" ht="15.75" hidden="false" customHeight="true" outlineLevel="0" collapsed="false">
      <c r="A582" s="51"/>
      <c r="B582" s="51"/>
      <c r="C582" s="71"/>
      <c r="D582" s="51"/>
    </row>
    <row r="583" customFormat="false" ht="15.75" hidden="false" customHeight="true" outlineLevel="0" collapsed="false">
      <c r="A583" s="51"/>
      <c r="B583" s="51"/>
      <c r="C583" s="71"/>
      <c r="D583" s="51"/>
    </row>
    <row r="584" customFormat="false" ht="15.75" hidden="false" customHeight="true" outlineLevel="0" collapsed="false">
      <c r="A584" s="51"/>
      <c r="B584" s="51"/>
      <c r="C584" s="71"/>
      <c r="D584" s="51"/>
    </row>
    <row r="585" customFormat="false" ht="15.75" hidden="false" customHeight="true" outlineLevel="0" collapsed="false">
      <c r="A585" s="51"/>
      <c r="B585" s="51"/>
      <c r="C585" s="71"/>
      <c r="D585" s="51"/>
    </row>
    <row r="586" customFormat="false" ht="15.75" hidden="false" customHeight="true" outlineLevel="0" collapsed="false">
      <c r="A586" s="51"/>
      <c r="B586" s="51"/>
      <c r="C586" s="71"/>
      <c r="D586" s="51"/>
    </row>
    <row r="587" customFormat="false" ht="15.75" hidden="false" customHeight="true" outlineLevel="0" collapsed="false">
      <c r="A587" s="51"/>
      <c r="B587" s="51"/>
      <c r="C587" s="71"/>
      <c r="D587" s="51"/>
    </row>
    <row r="588" customFormat="false" ht="15.75" hidden="false" customHeight="true" outlineLevel="0" collapsed="false">
      <c r="A588" s="51"/>
      <c r="B588" s="51"/>
      <c r="C588" s="71"/>
      <c r="D588" s="51"/>
    </row>
    <row r="589" customFormat="false" ht="15.75" hidden="false" customHeight="true" outlineLevel="0" collapsed="false">
      <c r="A589" s="51"/>
      <c r="B589" s="51"/>
      <c r="C589" s="71"/>
      <c r="D589" s="51"/>
    </row>
    <row r="590" customFormat="false" ht="15.75" hidden="false" customHeight="true" outlineLevel="0" collapsed="false">
      <c r="A590" s="51"/>
      <c r="B590" s="51"/>
      <c r="C590" s="71"/>
      <c r="D590" s="51"/>
    </row>
    <row r="591" customFormat="false" ht="15.75" hidden="false" customHeight="true" outlineLevel="0" collapsed="false">
      <c r="A591" s="51"/>
      <c r="B591" s="51"/>
      <c r="C591" s="71"/>
      <c r="D591" s="51"/>
    </row>
    <row r="592" customFormat="false" ht="15.75" hidden="false" customHeight="true" outlineLevel="0" collapsed="false">
      <c r="A592" s="51"/>
      <c r="B592" s="51"/>
      <c r="C592" s="71"/>
      <c r="D592" s="51"/>
    </row>
    <row r="593" customFormat="false" ht="15.75" hidden="false" customHeight="true" outlineLevel="0" collapsed="false">
      <c r="A593" s="51"/>
      <c r="B593" s="51"/>
      <c r="C593" s="71"/>
      <c r="D593" s="51"/>
    </row>
    <row r="594" customFormat="false" ht="15.75" hidden="false" customHeight="true" outlineLevel="0" collapsed="false">
      <c r="A594" s="51"/>
      <c r="B594" s="51"/>
      <c r="C594" s="71"/>
      <c r="D594" s="51"/>
    </row>
    <row r="595" customFormat="false" ht="15.75" hidden="false" customHeight="true" outlineLevel="0" collapsed="false">
      <c r="A595" s="51"/>
      <c r="B595" s="51"/>
      <c r="C595" s="71"/>
      <c r="D595" s="51"/>
    </row>
    <row r="596" customFormat="false" ht="15.75" hidden="false" customHeight="true" outlineLevel="0" collapsed="false">
      <c r="A596" s="51"/>
      <c r="B596" s="51"/>
      <c r="C596" s="71"/>
      <c r="D596" s="51"/>
    </row>
    <row r="597" customFormat="false" ht="15.75" hidden="false" customHeight="true" outlineLevel="0" collapsed="false">
      <c r="A597" s="51"/>
      <c r="B597" s="51"/>
      <c r="C597" s="71"/>
      <c r="D597" s="51"/>
    </row>
    <row r="598" customFormat="false" ht="15.75" hidden="false" customHeight="true" outlineLevel="0" collapsed="false">
      <c r="A598" s="51"/>
      <c r="B598" s="51"/>
      <c r="C598" s="71"/>
      <c r="D598" s="51"/>
    </row>
    <row r="599" customFormat="false" ht="15.75" hidden="false" customHeight="true" outlineLevel="0" collapsed="false">
      <c r="A599" s="51"/>
      <c r="B599" s="51"/>
      <c r="C599" s="71"/>
      <c r="D599" s="51"/>
    </row>
    <row r="600" customFormat="false" ht="15.75" hidden="false" customHeight="true" outlineLevel="0" collapsed="false">
      <c r="A600" s="51"/>
      <c r="B600" s="51"/>
      <c r="C600" s="71"/>
      <c r="D600" s="51"/>
    </row>
    <row r="601" customFormat="false" ht="15.75" hidden="false" customHeight="true" outlineLevel="0" collapsed="false">
      <c r="A601" s="51"/>
      <c r="B601" s="51"/>
      <c r="C601" s="71"/>
      <c r="D601" s="51"/>
    </row>
    <row r="602" customFormat="false" ht="15.75" hidden="false" customHeight="true" outlineLevel="0" collapsed="false">
      <c r="A602" s="51"/>
      <c r="B602" s="51"/>
      <c r="C602" s="71"/>
      <c r="D602" s="51"/>
    </row>
    <row r="603" customFormat="false" ht="15.75" hidden="false" customHeight="true" outlineLevel="0" collapsed="false">
      <c r="A603" s="51"/>
      <c r="B603" s="51"/>
      <c r="C603" s="71"/>
      <c r="D603" s="51"/>
    </row>
    <row r="604" customFormat="false" ht="15.75" hidden="false" customHeight="true" outlineLevel="0" collapsed="false">
      <c r="A604" s="51"/>
      <c r="B604" s="51"/>
      <c r="C604" s="71"/>
      <c r="D604" s="51"/>
    </row>
    <row r="605" customFormat="false" ht="15.75" hidden="false" customHeight="true" outlineLevel="0" collapsed="false">
      <c r="A605" s="51"/>
      <c r="B605" s="51"/>
      <c r="C605" s="71"/>
      <c r="D605" s="51"/>
    </row>
    <row r="606" customFormat="false" ht="15.75" hidden="false" customHeight="true" outlineLevel="0" collapsed="false">
      <c r="A606" s="51"/>
      <c r="B606" s="51"/>
      <c r="C606" s="71"/>
      <c r="D606" s="51"/>
    </row>
    <row r="607" customFormat="false" ht="15.75" hidden="false" customHeight="true" outlineLevel="0" collapsed="false">
      <c r="A607" s="51"/>
      <c r="B607" s="51"/>
      <c r="C607" s="71"/>
      <c r="D607" s="51"/>
    </row>
    <row r="608" customFormat="false" ht="15.75" hidden="false" customHeight="true" outlineLevel="0" collapsed="false">
      <c r="A608" s="51"/>
      <c r="B608" s="51"/>
      <c r="C608" s="71"/>
      <c r="D608" s="51"/>
    </row>
    <row r="609" customFormat="false" ht="15.75" hidden="false" customHeight="true" outlineLevel="0" collapsed="false">
      <c r="A609" s="51"/>
      <c r="B609" s="51"/>
      <c r="C609" s="71"/>
      <c r="D609" s="51"/>
    </row>
    <row r="610" customFormat="false" ht="15.75" hidden="false" customHeight="true" outlineLevel="0" collapsed="false">
      <c r="A610" s="51"/>
      <c r="B610" s="51"/>
      <c r="C610" s="71"/>
      <c r="D610" s="51"/>
    </row>
    <row r="611" customFormat="false" ht="15.75" hidden="false" customHeight="true" outlineLevel="0" collapsed="false">
      <c r="A611" s="51"/>
      <c r="B611" s="51"/>
      <c r="C611" s="71"/>
      <c r="D611" s="51"/>
    </row>
    <row r="612" customFormat="false" ht="15.75" hidden="false" customHeight="true" outlineLevel="0" collapsed="false">
      <c r="A612" s="51"/>
      <c r="B612" s="51"/>
      <c r="C612" s="71"/>
      <c r="D612" s="51"/>
    </row>
    <row r="613" customFormat="false" ht="15.75" hidden="false" customHeight="true" outlineLevel="0" collapsed="false">
      <c r="A613" s="51"/>
      <c r="B613" s="51"/>
      <c r="C613" s="71"/>
      <c r="D613" s="51"/>
    </row>
    <row r="614" customFormat="false" ht="15.75" hidden="false" customHeight="true" outlineLevel="0" collapsed="false">
      <c r="A614" s="51"/>
      <c r="B614" s="51"/>
      <c r="C614" s="71"/>
      <c r="D614" s="51"/>
    </row>
    <row r="615" customFormat="false" ht="15.75" hidden="false" customHeight="true" outlineLevel="0" collapsed="false">
      <c r="A615" s="51"/>
      <c r="B615" s="51"/>
      <c r="C615" s="71"/>
      <c r="D615" s="51"/>
    </row>
    <row r="616" customFormat="false" ht="15.75" hidden="false" customHeight="true" outlineLevel="0" collapsed="false">
      <c r="A616" s="51"/>
      <c r="B616" s="51"/>
      <c r="C616" s="71"/>
      <c r="D616" s="51"/>
    </row>
    <row r="617" customFormat="false" ht="15.75" hidden="false" customHeight="true" outlineLevel="0" collapsed="false">
      <c r="A617" s="51"/>
      <c r="B617" s="51"/>
      <c r="C617" s="71"/>
      <c r="D617" s="51"/>
    </row>
    <row r="618" customFormat="false" ht="15.75" hidden="false" customHeight="true" outlineLevel="0" collapsed="false">
      <c r="A618" s="51"/>
      <c r="B618" s="51"/>
      <c r="C618" s="71"/>
      <c r="D618" s="51"/>
    </row>
    <row r="619" customFormat="false" ht="15.75" hidden="false" customHeight="true" outlineLevel="0" collapsed="false">
      <c r="A619" s="51"/>
      <c r="B619" s="51"/>
      <c r="C619" s="71"/>
      <c r="D619" s="51"/>
    </row>
    <row r="620" customFormat="false" ht="15.75" hidden="false" customHeight="true" outlineLevel="0" collapsed="false">
      <c r="A620" s="51"/>
      <c r="B620" s="51"/>
      <c r="C620" s="71"/>
      <c r="D620" s="51"/>
    </row>
    <row r="621" customFormat="false" ht="15.75" hidden="false" customHeight="true" outlineLevel="0" collapsed="false">
      <c r="A621" s="51"/>
      <c r="B621" s="51"/>
      <c r="C621" s="71"/>
      <c r="D621" s="51"/>
    </row>
    <row r="622" customFormat="false" ht="15.75" hidden="false" customHeight="true" outlineLevel="0" collapsed="false">
      <c r="A622" s="51"/>
      <c r="B622" s="51"/>
      <c r="C622" s="71"/>
      <c r="D622" s="51"/>
    </row>
    <row r="623" customFormat="false" ht="15.75" hidden="false" customHeight="true" outlineLevel="0" collapsed="false">
      <c r="A623" s="51"/>
      <c r="B623" s="51"/>
      <c r="C623" s="71"/>
      <c r="D623" s="51"/>
    </row>
    <row r="624" customFormat="false" ht="15.75" hidden="false" customHeight="true" outlineLevel="0" collapsed="false">
      <c r="A624" s="51"/>
      <c r="B624" s="51"/>
      <c r="C624" s="71"/>
      <c r="D624" s="51"/>
    </row>
    <row r="625" customFormat="false" ht="15.75" hidden="false" customHeight="true" outlineLevel="0" collapsed="false">
      <c r="A625" s="51"/>
      <c r="B625" s="51"/>
      <c r="C625" s="71"/>
      <c r="D625" s="51"/>
    </row>
    <row r="626" customFormat="false" ht="15.75" hidden="false" customHeight="true" outlineLevel="0" collapsed="false">
      <c r="A626" s="51"/>
      <c r="B626" s="51"/>
      <c r="C626" s="71"/>
      <c r="D626" s="51"/>
    </row>
    <row r="627" customFormat="false" ht="15.75" hidden="false" customHeight="true" outlineLevel="0" collapsed="false">
      <c r="A627" s="51"/>
      <c r="B627" s="51"/>
      <c r="C627" s="71"/>
      <c r="D627" s="51"/>
    </row>
    <row r="628" customFormat="false" ht="15.75" hidden="false" customHeight="true" outlineLevel="0" collapsed="false">
      <c r="A628" s="51"/>
      <c r="B628" s="51"/>
      <c r="C628" s="71"/>
      <c r="D628" s="51"/>
    </row>
    <row r="629" customFormat="false" ht="15.75" hidden="false" customHeight="true" outlineLevel="0" collapsed="false">
      <c r="A629" s="51"/>
      <c r="B629" s="51"/>
      <c r="C629" s="71"/>
      <c r="D629" s="51"/>
    </row>
    <row r="630" customFormat="false" ht="15.75" hidden="false" customHeight="true" outlineLevel="0" collapsed="false">
      <c r="A630" s="51"/>
      <c r="B630" s="51"/>
      <c r="C630" s="71"/>
      <c r="D630" s="51"/>
    </row>
    <row r="631" customFormat="false" ht="15.75" hidden="false" customHeight="true" outlineLevel="0" collapsed="false">
      <c r="A631" s="51"/>
      <c r="B631" s="51"/>
      <c r="C631" s="71"/>
      <c r="D631" s="51"/>
    </row>
    <row r="632" customFormat="false" ht="15.75" hidden="false" customHeight="true" outlineLevel="0" collapsed="false">
      <c r="A632" s="51"/>
      <c r="B632" s="51"/>
      <c r="C632" s="71"/>
      <c r="D632" s="51"/>
    </row>
    <row r="633" customFormat="false" ht="15.75" hidden="false" customHeight="true" outlineLevel="0" collapsed="false">
      <c r="A633" s="51"/>
      <c r="B633" s="51"/>
      <c r="C633" s="71"/>
      <c r="D633" s="51"/>
    </row>
    <row r="634" customFormat="false" ht="15.75" hidden="false" customHeight="true" outlineLevel="0" collapsed="false">
      <c r="A634" s="51"/>
      <c r="B634" s="51"/>
      <c r="C634" s="71"/>
      <c r="D634" s="51"/>
    </row>
    <row r="635" customFormat="false" ht="15.75" hidden="false" customHeight="true" outlineLevel="0" collapsed="false">
      <c r="A635" s="51"/>
      <c r="B635" s="51"/>
      <c r="C635" s="71"/>
      <c r="D635" s="51"/>
    </row>
    <row r="636" customFormat="false" ht="15.75" hidden="false" customHeight="true" outlineLevel="0" collapsed="false">
      <c r="A636" s="51"/>
      <c r="B636" s="51"/>
      <c r="C636" s="71"/>
      <c r="D636" s="51"/>
    </row>
    <row r="637" customFormat="false" ht="15.75" hidden="false" customHeight="true" outlineLevel="0" collapsed="false">
      <c r="A637" s="51"/>
      <c r="B637" s="51"/>
      <c r="C637" s="71"/>
      <c r="D637" s="51"/>
    </row>
    <row r="638" customFormat="false" ht="15.75" hidden="false" customHeight="true" outlineLevel="0" collapsed="false">
      <c r="A638" s="51"/>
      <c r="B638" s="51"/>
      <c r="C638" s="71"/>
      <c r="D638" s="51"/>
    </row>
    <row r="639" customFormat="false" ht="15.75" hidden="false" customHeight="true" outlineLevel="0" collapsed="false">
      <c r="A639" s="51"/>
      <c r="B639" s="51"/>
      <c r="C639" s="71"/>
      <c r="D639" s="51"/>
    </row>
    <row r="640" customFormat="false" ht="15.75" hidden="false" customHeight="true" outlineLevel="0" collapsed="false">
      <c r="A640" s="51"/>
      <c r="B640" s="51"/>
      <c r="C640" s="71"/>
      <c r="D640" s="51"/>
    </row>
    <row r="641" customFormat="false" ht="15.75" hidden="false" customHeight="true" outlineLevel="0" collapsed="false">
      <c r="A641" s="51"/>
      <c r="B641" s="51"/>
      <c r="C641" s="71"/>
      <c r="D641" s="51"/>
    </row>
    <row r="642" customFormat="false" ht="15.75" hidden="false" customHeight="true" outlineLevel="0" collapsed="false">
      <c r="A642" s="51"/>
      <c r="B642" s="51"/>
      <c r="C642" s="71"/>
      <c r="D642" s="51"/>
    </row>
    <row r="643" customFormat="false" ht="15.75" hidden="false" customHeight="true" outlineLevel="0" collapsed="false">
      <c r="A643" s="51"/>
      <c r="B643" s="51"/>
      <c r="C643" s="71"/>
      <c r="D643" s="51"/>
    </row>
    <row r="644" customFormat="false" ht="15.75" hidden="false" customHeight="true" outlineLevel="0" collapsed="false">
      <c r="A644" s="51"/>
      <c r="B644" s="51"/>
      <c r="C644" s="71"/>
      <c r="D644" s="51"/>
    </row>
    <row r="645" customFormat="false" ht="15.75" hidden="false" customHeight="true" outlineLevel="0" collapsed="false">
      <c r="A645" s="51"/>
      <c r="B645" s="51"/>
      <c r="C645" s="71"/>
      <c r="D645" s="51"/>
    </row>
    <row r="646" customFormat="false" ht="15.75" hidden="false" customHeight="true" outlineLevel="0" collapsed="false">
      <c r="A646" s="51"/>
      <c r="B646" s="51"/>
      <c r="C646" s="71"/>
      <c r="D646" s="51"/>
    </row>
    <row r="647" customFormat="false" ht="15.75" hidden="false" customHeight="true" outlineLevel="0" collapsed="false">
      <c r="A647" s="51"/>
      <c r="B647" s="51"/>
      <c r="C647" s="71"/>
      <c r="D647" s="51"/>
    </row>
    <row r="648" customFormat="false" ht="15.75" hidden="false" customHeight="true" outlineLevel="0" collapsed="false">
      <c r="A648" s="51"/>
      <c r="B648" s="51"/>
      <c r="C648" s="71"/>
      <c r="D648" s="51"/>
    </row>
    <row r="649" customFormat="false" ht="15.75" hidden="false" customHeight="true" outlineLevel="0" collapsed="false">
      <c r="A649" s="51"/>
      <c r="B649" s="51"/>
      <c r="C649" s="71"/>
      <c r="D649" s="51"/>
    </row>
    <row r="650" customFormat="false" ht="15.75" hidden="false" customHeight="true" outlineLevel="0" collapsed="false">
      <c r="A650" s="51"/>
      <c r="B650" s="51"/>
      <c r="C650" s="71"/>
      <c r="D650" s="51"/>
    </row>
    <row r="651" customFormat="false" ht="15.75" hidden="false" customHeight="true" outlineLevel="0" collapsed="false">
      <c r="A651" s="51"/>
      <c r="B651" s="51"/>
      <c r="C651" s="71"/>
      <c r="D651" s="51"/>
    </row>
    <row r="652" customFormat="false" ht="15.75" hidden="false" customHeight="true" outlineLevel="0" collapsed="false">
      <c r="A652" s="51"/>
      <c r="B652" s="51"/>
      <c r="C652" s="71"/>
      <c r="D652" s="51"/>
    </row>
    <row r="653" customFormat="false" ht="15.75" hidden="false" customHeight="true" outlineLevel="0" collapsed="false">
      <c r="A653" s="51"/>
      <c r="B653" s="51"/>
      <c r="C653" s="71"/>
      <c r="D653" s="51"/>
    </row>
    <row r="654" customFormat="false" ht="15.75" hidden="false" customHeight="true" outlineLevel="0" collapsed="false">
      <c r="A654" s="51"/>
      <c r="B654" s="51"/>
      <c r="C654" s="71"/>
      <c r="D654" s="51"/>
    </row>
    <row r="655" customFormat="false" ht="15.75" hidden="false" customHeight="true" outlineLevel="0" collapsed="false">
      <c r="A655" s="51"/>
      <c r="B655" s="51"/>
      <c r="C655" s="71"/>
      <c r="D655" s="51"/>
    </row>
    <row r="656" customFormat="false" ht="15.75" hidden="false" customHeight="true" outlineLevel="0" collapsed="false">
      <c r="A656" s="51"/>
      <c r="B656" s="51"/>
      <c r="C656" s="71"/>
      <c r="D656" s="51"/>
    </row>
    <row r="657" customFormat="false" ht="15.75" hidden="false" customHeight="true" outlineLevel="0" collapsed="false">
      <c r="A657" s="51"/>
      <c r="B657" s="51"/>
      <c r="C657" s="71"/>
      <c r="D657" s="51"/>
    </row>
    <row r="658" customFormat="false" ht="15.75" hidden="false" customHeight="true" outlineLevel="0" collapsed="false">
      <c r="A658" s="51"/>
      <c r="B658" s="51"/>
      <c r="C658" s="71"/>
      <c r="D658" s="51"/>
    </row>
    <row r="659" customFormat="false" ht="15.75" hidden="false" customHeight="true" outlineLevel="0" collapsed="false">
      <c r="A659" s="51"/>
      <c r="B659" s="51"/>
      <c r="C659" s="71"/>
      <c r="D659" s="51"/>
    </row>
    <row r="660" customFormat="false" ht="15.75" hidden="false" customHeight="true" outlineLevel="0" collapsed="false">
      <c r="A660" s="51"/>
      <c r="B660" s="51"/>
      <c r="C660" s="71"/>
      <c r="D660" s="51"/>
    </row>
    <row r="661" customFormat="false" ht="15.75" hidden="false" customHeight="true" outlineLevel="0" collapsed="false">
      <c r="A661" s="51"/>
      <c r="B661" s="51"/>
      <c r="C661" s="71"/>
      <c r="D661" s="51"/>
    </row>
    <row r="662" customFormat="false" ht="15.75" hidden="false" customHeight="true" outlineLevel="0" collapsed="false">
      <c r="A662" s="51"/>
      <c r="B662" s="51"/>
      <c r="C662" s="71"/>
      <c r="D662" s="51"/>
    </row>
    <row r="663" customFormat="false" ht="15.75" hidden="false" customHeight="true" outlineLevel="0" collapsed="false">
      <c r="A663" s="51"/>
      <c r="B663" s="51"/>
      <c r="C663" s="71"/>
      <c r="D663" s="51"/>
    </row>
    <row r="664" customFormat="false" ht="15.75" hidden="false" customHeight="true" outlineLevel="0" collapsed="false">
      <c r="A664" s="51"/>
      <c r="B664" s="51"/>
      <c r="C664" s="71"/>
      <c r="D664" s="51"/>
    </row>
    <row r="665" customFormat="false" ht="15.75" hidden="false" customHeight="true" outlineLevel="0" collapsed="false">
      <c r="A665" s="51"/>
      <c r="B665" s="51"/>
      <c r="C665" s="71"/>
      <c r="D665" s="51"/>
    </row>
    <row r="666" customFormat="false" ht="15.75" hidden="false" customHeight="true" outlineLevel="0" collapsed="false">
      <c r="A666" s="51"/>
      <c r="B666" s="51"/>
      <c r="C666" s="71"/>
      <c r="D666" s="51"/>
    </row>
    <row r="667" customFormat="false" ht="15.75" hidden="false" customHeight="true" outlineLevel="0" collapsed="false">
      <c r="A667" s="51"/>
      <c r="B667" s="51"/>
      <c r="C667" s="71"/>
      <c r="D667" s="51"/>
    </row>
    <row r="668" customFormat="false" ht="15.75" hidden="false" customHeight="true" outlineLevel="0" collapsed="false">
      <c r="A668" s="51"/>
      <c r="B668" s="51"/>
      <c r="C668" s="71"/>
      <c r="D668" s="51"/>
    </row>
    <row r="669" customFormat="false" ht="15.75" hidden="false" customHeight="true" outlineLevel="0" collapsed="false">
      <c r="A669" s="51"/>
      <c r="B669" s="51"/>
      <c r="C669" s="71"/>
      <c r="D669" s="51"/>
    </row>
    <row r="670" customFormat="false" ht="15.75" hidden="false" customHeight="true" outlineLevel="0" collapsed="false">
      <c r="A670" s="51"/>
      <c r="B670" s="51"/>
      <c r="C670" s="71"/>
      <c r="D670" s="51"/>
    </row>
    <row r="671" customFormat="false" ht="15.75" hidden="false" customHeight="true" outlineLevel="0" collapsed="false">
      <c r="A671" s="51"/>
      <c r="B671" s="51"/>
      <c r="C671" s="71"/>
      <c r="D671" s="51"/>
    </row>
    <row r="672" customFormat="false" ht="15.75" hidden="false" customHeight="true" outlineLevel="0" collapsed="false">
      <c r="A672" s="51"/>
      <c r="B672" s="51"/>
      <c r="C672" s="71"/>
      <c r="D672" s="51"/>
    </row>
    <row r="673" customFormat="false" ht="15.75" hidden="false" customHeight="true" outlineLevel="0" collapsed="false">
      <c r="A673" s="51"/>
      <c r="B673" s="51"/>
      <c r="C673" s="71"/>
      <c r="D673" s="51"/>
    </row>
    <row r="674" customFormat="false" ht="15.75" hidden="false" customHeight="true" outlineLevel="0" collapsed="false">
      <c r="A674" s="51"/>
      <c r="B674" s="51"/>
      <c r="C674" s="71"/>
      <c r="D674" s="51"/>
    </row>
    <row r="675" customFormat="false" ht="15.75" hidden="false" customHeight="true" outlineLevel="0" collapsed="false">
      <c r="A675" s="51"/>
      <c r="B675" s="51"/>
      <c r="C675" s="71"/>
      <c r="D675" s="51"/>
    </row>
    <row r="676" customFormat="false" ht="15.75" hidden="false" customHeight="true" outlineLevel="0" collapsed="false">
      <c r="A676" s="51"/>
      <c r="B676" s="51"/>
      <c r="C676" s="71"/>
      <c r="D676" s="51"/>
    </row>
    <row r="677" customFormat="false" ht="15.75" hidden="false" customHeight="true" outlineLevel="0" collapsed="false">
      <c r="A677" s="51"/>
      <c r="B677" s="51"/>
      <c r="C677" s="71"/>
      <c r="D677" s="51"/>
    </row>
    <row r="678" customFormat="false" ht="15.75" hidden="false" customHeight="true" outlineLevel="0" collapsed="false">
      <c r="A678" s="51"/>
      <c r="B678" s="51"/>
      <c r="C678" s="71"/>
      <c r="D678" s="51"/>
    </row>
    <row r="679" customFormat="false" ht="15.75" hidden="false" customHeight="true" outlineLevel="0" collapsed="false">
      <c r="A679" s="51"/>
      <c r="B679" s="51"/>
      <c r="C679" s="71"/>
      <c r="D679" s="51"/>
    </row>
    <row r="680" customFormat="false" ht="15.75" hidden="false" customHeight="true" outlineLevel="0" collapsed="false">
      <c r="A680" s="51"/>
      <c r="B680" s="51"/>
      <c r="C680" s="71"/>
      <c r="D680" s="51"/>
    </row>
    <row r="681" customFormat="false" ht="15.75" hidden="false" customHeight="true" outlineLevel="0" collapsed="false">
      <c r="A681" s="51"/>
      <c r="B681" s="51"/>
      <c r="C681" s="71"/>
      <c r="D681" s="51"/>
    </row>
    <row r="682" customFormat="false" ht="15.75" hidden="false" customHeight="true" outlineLevel="0" collapsed="false">
      <c r="A682" s="51"/>
      <c r="B682" s="51"/>
      <c r="C682" s="71"/>
      <c r="D682" s="51"/>
    </row>
    <row r="683" customFormat="false" ht="15.75" hidden="false" customHeight="true" outlineLevel="0" collapsed="false">
      <c r="A683" s="51"/>
      <c r="B683" s="51"/>
      <c r="C683" s="71"/>
      <c r="D683" s="51"/>
    </row>
    <row r="684" customFormat="false" ht="15.75" hidden="false" customHeight="true" outlineLevel="0" collapsed="false">
      <c r="A684" s="51"/>
      <c r="B684" s="51"/>
      <c r="C684" s="71"/>
      <c r="D684" s="51"/>
    </row>
    <row r="685" customFormat="false" ht="15.75" hidden="false" customHeight="true" outlineLevel="0" collapsed="false">
      <c r="A685" s="51"/>
      <c r="B685" s="51"/>
      <c r="C685" s="71"/>
      <c r="D685" s="51"/>
    </row>
    <row r="686" customFormat="false" ht="15.75" hidden="false" customHeight="true" outlineLevel="0" collapsed="false">
      <c r="A686" s="51"/>
      <c r="B686" s="51"/>
      <c r="C686" s="71"/>
      <c r="D686" s="51"/>
    </row>
    <row r="687" customFormat="false" ht="15.75" hidden="false" customHeight="true" outlineLevel="0" collapsed="false">
      <c r="A687" s="51"/>
      <c r="B687" s="51"/>
      <c r="C687" s="71"/>
      <c r="D687" s="51"/>
    </row>
    <row r="688" customFormat="false" ht="15.75" hidden="false" customHeight="true" outlineLevel="0" collapsed="false">
      <c r="A688" s="51"/>
      <c r="B688" s="51"/>
      <c r="C688" s="71"/>
      <c r="D688" s="51"/>
    </row>
    <row r="689" customFormat="false" ht="15.75" hidden="false" customHeight="true" outlineLevel="0" collapsed="false">
      <c r="A689" s="51"/>
      <c r="B689" s="51"/>
      <c r="C689" s="71"/>
      <c r="D689" s="51"/>
    </row>
    <row r="690" customFormat="false" ht="15.75" hidden="false" customHeight="true" outlineLevel="0" collapsed="false">
      <c r="A690" s="51"/>
      <c r="B690" s="51"/>
      <c r="C690" s="71"/>
      <c r="D690" s="51"/>
    </row>
    <row r="691" customFormat="false" ht="15.75" hidden="false" customHeight="true" outlineLevel="0" collapsed="false">
      <c r="A691" s="51"/>
      <c r="B691" s="51"/>
      <c r="C691" s="71"/>
      <c r="D691" s="51"/>
    </row>
    <row r="692" customFormat="false" ht="15.75" hidden="false" customHeight="true" outlineLevel="0" collapsed="false">
      <c r="A692" s="51"/>
      <c r="B692" s="51"/>
      <c r="C692" s="71"/>
      <c r="D692" s="51"/>
    </row>
    <row r="693" customFormat="false" ht="15.75" hidden="false" customHeight="true" outlineLevel="0" collapsed="false">
      <c r="A693" s="51"/>
      <c r="B693" s="51"/>
      <c r="C693" s="71"/>
      <c r="D693" s="51"/>
    </row>
    <row r="694" customFormat="false" ht="15.75" hidden="false" customHeight="true" outlineLevel="0" collapsed="false">
      <c r="A694" s="51"/>
      <c r="B694" s="51"/>
      <c r="C694" s="71"/>
      <c r="D694" s="51"/>
    </row>
    <row r="695" customFormat="false" ht="15.75" hidden="false" customHeight="true" outlineLevel="0" collapsed="false">
      <c r="A695" s="51"/>
      <c r="B695" s="51"/>
      <c r="C695" s="71"/>
      <c r="D695" s="51"/>
    </row>
    <row r="696" customFormat="false" ht="15.75" hidden="false" customHeight="true" outlineLevel="0" collapsed="false">
      <c r="A696" s="51"/>
      <c r="B696" s="51"/>
      <c r="C696" s="71"/>
      <c r="D696" s="51"/>
    </row>
    <row r="697" customFormat="false" ht="15.75" hidden="false" customHeight="true" outlineLevel="0" collapsed="false">
      <c r="A697" s="51"/>
      <c r="B697" s="51"/>
      <c r="C697" s="71"/>
      <c r="D697" s="51"/>
    </row>
    <row r="698" customFormat="false" ht="15.75" hidden="false" customHeight="true" outlineLevel="0" collapsed="false">
      <c r="A698" s="51"/>
      <c r="B698" s="51"/>
      <c r="C698" s="71"/>
      <c r="D698" s="51"/>
    </row>
    <row r="699" customFormat="false" ht="15.75" hidden="false" customHeight="true" outlineLevel="0" collapsed="false">
      <c r="A699" s="51"/>
      <c r="B699" s="51"/>
      <c r="C699" s="71"/>
      <c r="D699" s="51"/>
    </row>
    <row r="700" customFormat="false" ht="15.75" hidden="false" customHeight="true" outlineLevel="0" collapsed="false">
      <c r="A700" s="51"/>
      <c r="B700" s="51"/>
      <c r="C700" s="71"/>
      <c r="D700" s="51"/>
    </row>
    <row r="701" customFormat="false" ht="15.75" hidden="false" customHeight="true" outlineLevel="0" collapsed="false">
      <c r="A701" s="51"/>
      <c r="B701" s="51"/>
      <c r="C701" s="71"/>
      <c r="D701" s="51"/>
    </row>
    <row r="702" customFormat="false" ht="15.75" hidden="false" customHeight="true" outlineLevel="0" collapsed="false">
      <c r="A702" s="51"/>
      <c r="B702" s="51"/>
      <c r="C702" s="71"/>
      <c r="D702" s="51"/>
    </row>
    <row r="703" customFormat="false" ht="15.75" hidden="false" customHeight="true" outlineLevel="0" collapsed="false">
      <c r="A703" s="51"/>
      <c r="B703" s="51"/>
      <c r="C703" s="71"/>
      <c r="D703" s="51"/>
    </row>
    <row r="704" customFormat="false" ht="15.75" hidden="false" customHeight="true" outlineLevel="0" collapsed="false">
      <c r="A704" s="51"/>
      <c r="B704" s="51"/>
      <c r="C704" s="71"/>
      <c r="D704" s="51"/>
    </row>
    <row r="705" customFormat="false" ht="15.75" hidden="false" customHeight="true" outlineLevel="0" collapsed="false">
      <c r="A705" s="51"/>
      <c r="B705" s="51"/>
      <c r="C705" s="71"/>
      <c r="D705" s="51"/>
    </row>
    <row r="706" customFormat="false" ht="15.75" hidden="false" customHeight="true" outlineLevel="0" collapsed="false">
      <c r="A706" s="51"/>
      <c r="B706" s="51"/>
      <c r="C706" s="71"/>
      <c r="D706" s="51"/>
    </row>
    <row r="707" customFormat="false" ht="15.75" hidden="false" customHeight="true" outlineLevel="0" collapsed="false">
      <c r="A707" s="51"/>
      <c r="B707" s="51"/>
      <c r="C707" s="71"/>
      <c r="D707" s="51"/>
    </row>
    <row r="708" customFormat="false" ht="15.75" hidden="false" customHeight="true" outlineLevel="0" collapsed="false">
      <c r="A708" s="51"/>
      <c r="B708" s="51"/>
      <c r="C708" s="71"/>
      <c r="D708" s="51"/>
    </row>
    <row r="709" customFormat="false" ht="15.75" hidden="false" customHeight="true" outlineLevel="0" collapsed="false">
      <c r="A709" s="51"/>
      <c r="B709" s="51"/>
      <c r="C709" s="71"/>
      <c r="D709" s="51"/>
    </row>
    <row r="710" customFormat="false" ht="15.75" hidden="false" customHeight="true" outlineLevel="0" collapsed="false">
      <c r="A710" s="51"/>
      <c r="B710" s="51"/>
      <c r="C710" s="71"/>
      <c r="D710" s="51"/>
    </row>
    <row r="711" customFormat="false" ht="15.75" hidden="false" customHeight="true" outlineLevel="0" collapsed="false">
      <c r="A711" s="51"/>
      <c r="B711" s="51"/>
      <c r="C711" s="71"/>
      <c r="D711" s="51"/>
    </row>
    <row r="712" customFormat="false" ht="15.75" hidden="false" customHeight="true" outlineLevel="0" collapsed="false">
      <c r="A712" s="51"/>
      <c r="B712" s="51"/>
      <c r="C712" s="71"/>
      <c r="D712" s="51"/>
    </row>
    <row r="713" customFormat="false" ht="15.75" hidden="false" customHeight="true" outlineLevel="0" collapsed="false">
      <c r="A713" s="51"/>
      <c r="B713" s="51"/>
      <c r="C713" s="71"/>
      <c r="D713" s="51"/>
    </row>
    <row r="714" customFormat="false" ht="15.75" hidden="false" customHeight="true" outlineLevel="0" collapsed="false">
      <c r="A714" s="51"/>
      <c r="B714" s="51"/>
      <c r="C714" s="71"/>
      <c r="D714" s="51"/>
    </row>
    <row r="715" customFormat="false" ht="15.75" hidden="false" customHeight="true" outlineLevel="0" collapsed="false">
      <c r="A715" s="51"/>
      <c r="B715" s="51"/>
      <c r="C715" s="71"/>
      <c r="D715" s="51"/>
    </row>
    <row r="716" customFormat="false" ht="15.75" hidden="false" customHeight="true" outlineLevel="0" collapsed="false">
      <c r="A716" s="51"/>
      <c r="B716" s="51"/>
      <c r="C716" s="71"/>
      <c r="D716" s="51"/>
    </row>
    <row r="717" customFormat="false" ht="15.75" hidden="false" customHeight="true" outlineLevel="0" collapsed="false">
      <c r="A717" s="51"/>
      <c r="B717" s="51"/>
      <c r="C717" s="71"/>
      <c r="D717" s="51"/>
    </row>
    <row r="718" customFormat="false" ht="15.75" hidden="false" customHeight="true" outlineLevel="0" collapsed="false">
      <c r="A718" s="51"/>
      <c r="B718" s="51"/>
      <c r="C718" s="71"/>
      <c r="D718" s="51"/>
    </row>
    <row r="719" customFormat="false" ht="15.75" hidden="false" customHeight="true" outlineLevel="0" collapsed="false">
      <c r="A719" s="51"/>
      <c r="B719" s="51"/>
      <c r="C719" s="71"/>
      <c r="D719" s="51"/>
    </row>
    <row r="720" customFormat="false" ht="15.75" hidden="false" customHeight="true" outlineLevel="0" collapsed="false">
      <c r="A720" s="51"/>
      <c r="B720" s="51"/>
      <c r="C720" s="71"/>
      <c r="D720" s="51"/>
    </row>
    <row r="721" customFormat="false" ht="15.75" hidden="false" customHeight="true" outlineLevel="0" collapsed="false">
      <c r="A721" s="51"/>
      <c r="B721" s="51"/>
      <c r="C721" s="71"/>
      <c r="D721" s="51"/>
    </row>
    <row r="722" customFormat="false" ht="15.75" hidden="false" customHeight="true" outlineLevel="0" collapsed="false">
      <c r="A722" s="51"/>
      <c r="B722" s="51"/>
      <c r="C722" s="71"/>
      <c r="D722" s="51"/>
    </row>
    <row r="723" customFormat="false" ht="15.75" hidden="false" customHeight="true" outlineLevel="0" collapsed="false">
      <c r="A723" s="51"/>
      <c r="B723" s="51"/>
      <c r="C723" s="71"/>
      <c r="D723" s="51"/>
    </row>
    <row r="724" customFormat="false" ht="15.75" hidden="false" customHeight="true" outlineLevel="0" collapsed="false">
      <c r="A724" s="51"/>
      <c r="B724" s="51"/>
      <c r="C724" s="71"/>
      <c r="D724" s="51"/>
    </row>
    <row r="725" customFormat="false" ht="15.75" hidden="false" customHeight="true" outlineLevel="0" collapsed="false">
      <c r="A725" s="51"/>
      <c r="B725" s="51"/>
      <c r="C725" s="71"/>
      <c r="D725" s="51"/>
    </row>
    <row r="726" customFormat="false" ht="15.75" hidden="false" customHeight="true" outlineLevel="0" collapsed="false">
      <c r="A726" s="51"/>
      <c r="B726" s="51"/>
      <c r="C726" s="71"/>
      <c r="D726" s="51"/>
    </row>
    <row r="727" customFormat="false" ht="15.75" hidden="false" customHeight="true" outlineLevel="0" collapsed="false">
      <c r="A727" s="51"/>
      <c r="B727" s="51"/>
      <c r="C727" s="71"/>
      <c r="D727" s="51"/>
    </row>
    <row r="728" customFormat="false" ht="15.75" hidden="false" customHeight="true" outlineLevel="0" collapsed="false">
      <c r="A728" s="51"/>
      <c r="B728" s="51"/>
      <c r="C728" s="71"/>
      <c r="D728" s="51"/>
    </row>
    <row r="729" customFormat="false" ht="15.75" hidden="false" customHeight="true" outlineLevel="0" collapsed="false">
      <c r="A729" s="51"/>
      <c r="B729" s="51"/>
      <c r="C729" s="71"/>
      <c r="D729" s="51"/>
    </row>
    <row r="730" customFormat="false" ht="15.75" hidden="false" customHeight="true" outlineLevel="0" collapsed="false">
      <c r="A730" s="51"/>
      <c r="B730" s="51"/>
      <c r="C730" s="71"/>
      <c r="D730" s="51"/>
    </row>
    <row r="731" customFormat="false" ht="15.75" hidden="false" customHeight="true" outlineLevel="0" collapsed="false">
      <c r="A731" s="51"/>
      <c r="B731" s="51"/>
      <c r="C731" s="71"/>
      <c r="D731" s="51"/>
    </row>
    <row r="732" customFormat="false" ht="15.75" hidden="false" customHeight="true" outlineLevel="0" collapsed="false">
      <c r="A732" s="51"/>
      <c r="B732" s="51"/>
      <c r="C732" s="71"/>
      <c r="D732" s="51"/>
    </row>
    <row r="733" customFormat="false" ht="15.75" hidden="false" customHeight="true" outlineLevel="0" collapsed="false">
      <c r="A733" s="51"/>
      <c r="B733" s="51"/>
      <c r="C733" s="71"/>
      <c r="D733" s="51"/>
    </row>
    <row r="734" customFormat="false" ht="15.75" hidden="false" customHeight="true" outlineLevel="0" collapsed="false">
      <c r="A734" s="51"/>
      <c r="B734" s="51"/>
      <c r="C734" s="71"/>
      <c r="D734" s="51"/>
    </row>
    <row r="735" customFormat="false" ht="15.75" hidden="false" customHeight="true" outlineLevel="0" collapsed="false">
      <c r="A735" s="51"/>
      <c r="B735" s="51"/>
      <c r="C735" s="71"/>
      <c r="D735" s="51"/>
    </row>
    <row r="736" customFormat="false" ht="15.75" hidden="false" customHeight="true" outlineLevel="0" collapsed="false">
      <c r="A736" s="51"/>
      <c r="B736" s="51"/>
      <c r="C736" s="71"/>
      <c r="D736" s="51"/>
    </row>
    <row r="737" customFormat="false" ht="15.75" hidden="false" customHeight="true" outlineLevel="0" collapsed="false">
      <c r="A737" s="51"/>
      <c r="B737" s="51"/>
      <c r="C737" s="71"/>
      <c r="D737" s="51"/>
    </row>
    <row r="738" customFormat="false" ht="15.75" hidden="false" customHeight="true" outlineLevel="0" collapsed="false">
      <c r="A738" s="51"/>
      <c r="B738" s="51"/>
      <c r="C738" s="71"/>
      <c r="D738" s="51"/>
    </row>
    <row r="739" customFormat="false" ht="15.75" hidden="false" customHeight="true" outlineLevel="0" collapsed="false">
      <c r="A739" s="51"/>
      <c r="B739" s="51"/>
      <c r="C739" s="71"/>
      <c r="D739" s="51"/>
    </row>
    <row r="740" customFormat="false" ht="15.75" hidden="false" customHeight="true" outlineLevel="0" collapsed="false">
      <c r="A740" s="51"/>
      <c r="B740" s="51"/>
      <c r="C740" s="71"/>
      <c r="D740" s="51"/>
    </row>
    <row r="741" customFormat="false" ht="15.75" hidden="false" customHeight="true" outlineLevel="0" collapsed="false">
      <c r="A741" s="51"/>
      <c r="B741" s="51"/>
      <c r="C741" s="71"/>
      <c r="D741" s="51"/>
    </row>
    <row r="742" customFormat="false" ht="15.75" hidden="false" customHeight="true" outlineLevel="0" collapsed="false">
      <c r="A742" s="51"/>
      <c r="B742" s="51"/>
      <c r="C742" s="71"/>
      <c r="D742" s="51"/>
    </row>
    <row r="743" customFormat="false" ht="15.75" hidden="false" customHeight="true" outlineLevel="0" collapsed="false">
      <c r="A743" s="51"/>
      <c r="B743" s="51"/>
      <c r="C743" s="71"/>
      <c r="D743" s="51"/>
    </row>
    <row r="744" customFormat="false" ht="15.75" hidden="false" customHeight="true" outlineLevel="0" collapsed="false">
      <c r="A744" s="51"/>
      <c r="B744" s="51"/>
      <c r="C744" s="71"/>
      <c r="D744" s="51"/>
    </row>
    <row r="745" customFormat="false" ht="15.75" hidden="false" customHeight="true" outlineLevel="0" collapsed="false">
      <c r="A745" s="51"/>
      <c r="B745" s="51"/>
      <c r="C745" s="71"/>
      <c r="D745" s="51"/>
    </row>
    <row r="746" customFormat="false" ht="15.75" hidden="false" customHeight="true" outlineLevel="0" collapsed="false">
      <c r="A746" s="51"/>
      <c r="B746" s="51"/>
      <c r="C746" s="71"/>
      <c r="D746" s="51"/>
    </row>
    <row r="747" customFormat="false" ht="15.75" hidden="false" customHeight="true" outlineLevel="0" collapsed="false">
      <c r="A747" s="51"/>
      <c r="B747" s="51"/>
      <c r="C747" s="71"/>
      <c r="D747" s="51"/>
    </row>
    <row r="748" customFormat="false" ht="15.75" hidden="false" customHeight="true" outlineLevel="0" collapsed="false">
      <c r="A748" s="51"/>
      <c r="B748" s="51"/>
      <c r="C748" s="71"/>
      <c r="D748" s="51"/>
    </row>
    <row r="749" customFormat="false" ht="15.75" hidden="false" customHeight="true" outlineLevel="0" collapsed="false">
      <c r="A749" s="51"/>
      <c r="B749" s="51"/>
      <c r="C749" s="71"/>
      <c r="D749" s="51"/>
    </row>
    <row r="750" customFormat="false" ht="15.75" hidden="false" customHeight="true" outlineLevel="0" collapsed="false">
      <c r="A750" s="51"/>
      <c r="B750" s="51"/>
      <c r="C750" s="71"/>
      <c r="D750" s="51"/>
    </row>
    <row r="751" customFormat="false" ht="15.75" hidden="false" customHeight="true" outlineLevel="0" collapsed="false">
      <c r="A751" s="51"/>
      <c r="B751" s="51"/>
      <c r="C751" s="71"/>
      <c r="D751" s="51"/>
    </row>
    <row r="752" customFormat="false" ht="15.75" hidden="false" customHeight="true" outlineLevel="0" collapsed="false">
      <c r="A752" s="51"/>
      <c r="B752" s="51"/>
      <c r="C752" s="71"/>
      <c r="D752" s="51"/>
    </row>
    <row r="753" customFormat="false" ht="15.75" hidden="false" customHeight="true" outlineLevel="0" collapsed="false">
      <c r="A753" s="51"/>
      <c r="B753" s="51"/>
      <c r="C753" s="71"/>
      <c r="D753" s="51"/>
    </row>
    <row r="754" customFormat="false" ht="15.75" hidden="false" customHeight="true" outlineLevel="0" collapsed="false">
      <c r="A754" s="51"/>
      <c r="B754" s="51"/>
      <c r="C754" s="71"/>
      <c r="D754" s="51"/>
    </row>
    <row r="755" customFormat="false" ht="15.75" hidden="false" customHeight="true" outlineLevel="0" collapsed="false">
      <c r="A755" s="51"/>
      <c r="B755" s="51"/>
      <c r="C755" s="71"/>
      <c r="D755" s="51"/>
    </row>
    <row r="756" customFormat="false" ht="15.75" hidden="false" customHeight="true" outlineLevel="0" collapsed="false">
      <c r="A756" s="51"/>
      <c r="B756" s="51"/>
      <c r="C756" s="71"/>
      <c r="D756" s="51"/>
    </row>
    <row r="757" customFormat="false" ht="15.75" hidden="false" customHeight="true" outlineLevel="0" collapsed="false">
      <c r="A757" s="51"/>
      <c r="B757" s="51"/>
      <c r="C757" s="71"/>
      <c r="D757" s="51"/>
    </row>
    <row r="758" customFormat="false" ht="15.75" hidden="false" customHeight="true" outlineLevel="0" collapsed="false">
      <c r="A758" s="51"/>
      <c r="B758" s="51"/>
      <c r="C758" s="71"/>
      <c r="D758" s="51"/>
    </row>
    <row r="759" customFormat="false" ht="15.75" hidden="false" customHeight="true" outlineLevel="0" collapsed="false">
      <c r="A759" s="51"/>
      <c r="B759" s="51"/>
      <c r="C759" s="71"/>
      <c r="D759" s="51"/>
    </row>
    <row r="760" customFormat="false" ht="15.75" hidden="false" customHeight="true" outlineLevel="0" collapsed="false">
      <c r="A760" s="51"/>
      <c r="B760" s="51"/>
      <c r="C760" s="71"/>
      <c r="D760" s="51"/>
    </row>
    <row r="761" customFormat="false" ht="15.75" hidden="false" customHeight="true" outlineLevel="0" collapsed="false">
      <c r="A761" s="51"/>
      <c r="B761" s="51"/>
      <c r="C761" s="71"/>
      <c r="D761" s="51"/>
    </row>
    <row r="762" customFormat="false" ht="15.75" hidden="false" customHeight="true" outlineLevel="0" collapsed="false">
      <c r="A762" s="51"/>
      <c r="B762" s="51"/>
      <c r="C762" s="71"/>
      <c r="D762" s="51"/>
    </row>
    <row r="763" customFormat="false" ht="15.75" hidden="false" customHeight="true" outlineLevel="0" collapsed="false">
      <c r="A763" s="51"/>
      <c r="B763" s="51"/>
      <c r="C763" s="71"/>
      <c r="D763" s="51"/>
    </row>
    <row r="764" customFormat="false" ht="15.75" hidden="false" customHeight="true" outlineLevel="0" collapsed="false">
      <c r="A764" s="51"/>
      <c r="B764" s="51"/>
      <c r="C764" s="71"/>
      <c r="D764" s="51"/>
    </row>
    <row r="765" customFormat="false" ht="15.75" hidden="false" customHeight="true" outlineLevel="0" collapsed="false">
      <c r="A765" s="51"/>
      <c r="B765" s="51"/>
      <c r="C765" s="71"/>
      <c r="D765" s="51"/>
    </row>
    <row r="766" customFormat="false" ht="15.75" hidden="false" customHeight="true" outlineLevel="0" collapsed="false">
      <c r="A766" s="51"/>
      <c r="B766" s="51"/>
      <c r="C766" s="71"/>
      <c r="D766" s="51"/>
    </row>
    <row r="767" customFormat="false" ht="15.75" hidden="false" customHeight="true" outlineLevel="0" collapsed="false">
      <c r="A767" s="51"/>
      <c r="B767" s="51"/>
      <c r="C767" s="71"/>
      <c r="D767" s="51"/>
    </row>
    <row r="768" customFormat="false" ht="15.75" hidden="false" customHeight="true" outlineLevel="0" collapsed="false">
      <c r="A768" s="51"/>
      <c r="B768" s="51"/>
      <c r="C768" s="71"/>
      <c r="D768" s="51"/>
    </row>
    <row r="769" customFormat="false" ht="15.75" hidden="false" customHeight="true" outlineLevel="0" collapsed="false">
      <c r="A769" s="51"/>
      <c r="B769" s="51"/>
      <c r="C769" s="71"/>
      <c r="D769" s="51"/>
    </row>
    <row r="770" customFormat="false" ht="15.75" hidden="false" customHeight="true" outlineLevel="0" collapsed="false">
      <c r="A770" s="51"/>
      <c r="B770" s="51"/>
      <c r="C770" s="71"/>
      <c r="D770" s="51"/>
    </row>
    <row r="771" customFormat="false" ht="15.75" hidden="false" customHeight="true" outlineLevel="0" collapsed="false">
      <c r="A771" s="51"/>
      <c r="B771" s="51"/>
      <c r="C771" s="71"/>
      <c r="D771" s="51"/>
    </row>
    <row r="772" customFormat="false" ht="15.75" hidden="false" customHeight="true" outlineLevel="0" collapsed="false">
      <c r="A772" s="51"/>
      <c r="B772" s="51"/>
      <c r="C772" s="71"/>
      <c r="D772" s="51"/>
    </row>
    <row r="773" customFormat="false" ht="15.75" hidden="false" customHeight="true" outlineLevel="0" collapsed="false">
      <c r="A773" s="51"/>
      <c r="B773" s="51"/>
      <c r="C773" s="71"/>
      <c r="D773" s="51"/>
    </row>
    <row r="774" customFormat="false" ht="15.75" hidden="false" customHeight="true" outlineLevel="0" collapsed="false">
      <c r="A774" s="51"/>
      <c r="B774" s="51"/>
      <c r="C774" s="71"/>
      <c r="D774" s="51"/>
    </row>
    <row r="775" customFormat="false" ht="15.75" hidden="false" customHeight="true" outlineLevel="0" collapsed="false">
      <c r="A775" s="51"/>
      <c r="B775" s="51"/>
      <c r="C775" s="71"/>
      <c r="D775" s="51"/>
    </row>
    <row r="776" customFormat="false" ht="15.75" hidden="false" customHeight="true" outlineLevel="0" collapsed="false">
      <c r="A776" s="51"/>
      <c r="B776" s="51"/>
      <c r="C776" s="71"/>
      <c r="D776" s="51"/>
    </row>
    <row r="777" customFormat="false" ht="15.75" hidden="false" customHeight="true" outlineLevel="0" collapsed="false">
      <c r="A777" s="51"/>
      <c r="B777" s="51"/>
      <c r="C777" s="71"/>
      <c r="D777" s="51"/>
    </row>
    <row r="778" customFormat="false" ht="15.75" hidden="false" customHeight="true" outlineLevel="0" collapsed="false">
      <c r="A778" s="51"/>
      <c r="B778" s="51"/>
      <c r="C778" s="71"/>
      <c r="D778" s="51"/>
    </row>
    <row r="779" customFormat="false" ht="15.75" hidden="false" customHeight="true" outlineLevel="0" collapsed="false">
      <c r="A779" s="51"/>
      <c r="B779" s="51"/>
      <c r="C779" s="71"/>
      <c r="D779" s="51"/>
    </row>
    <row r="780" customFormat="false" ht="15.75" hidden="false" customHeight="true" outlineLevel="0" collapsed="false">
      <c r="A780" s="51"/>
      <c r="B780" s="51"/>
      <c r="C780" s="71"/>
      <c r="D780" s="51"/>
    </row>
    <row r="781" customFormat="false" ht="15.75" hidden="false" customHeight="true" outlineLevel="0" collapsed="false">
      <c r="A781" s="51"/>
      <c r="B781" s="51"/>
      <c r="C781" s="71"/>
      <c r="D781" s="51"/>
    </row>
    <row r="782" customFormat="false" ht="15.75" hidden="false" customHeight="true" outlineLevel="0" collapsed="false">
      <c r="A782" s="51"/>
      <c r="B782" s="51"/>
      <c r="C782" s="71"/>
      <c r="D782" s="51"/>
    </row>
    <row r="783" customFormat="false" ht="15.75" hidden="false" customHeight="true" outlineLevel="0" collapsed="false">
      <c r="A783" s="51"/>
      <c r="B783" s="51"/>
      <c r="C783" s="71"/>
      <c r="D783" s="51"/>
    </row>
    <row r="784" customFormat="false" ht="15.75" hidden="false" customHeight="true" outlineLevel="0" collapsed="false">
      <c r="A784" s="51"/>
      <c r="B784" s="51"/>
      <c r="C784" s="71"/>
      <c r="D784" s="51"/>
    </row>
    <row r="785" customFormat="false" ht="15.75" hidden="false" customHeight="true" outlineLevel="0" collapsed="false">
      <c r="A785" s="51"/>
      <c r="B785" s="51"/>
      <c r="C785" s="71"/>
      <c r="D785" s="51"/>
    </row>
    <row r="786" customFormat="false" ht="15.75" hidden="false" customHeight="true" outlineLevel="0" collapsed="false">
      <c r="A786" s="51"/>
      <c r="B786" s="51"/>
      <c r="C786" s="71"/>
      <c r="D786" s="51"/>
    </row>
    <row r="787" customFormat="false" ht="15.75" hidden="false" customHeight="true" outlineLevel="0" collapsed="false">
      <c r="A787" s="51"/>
      <c r="B787" s="51"/>
      <c r="C787" s="71"/>
      <c r="D787" s="51"/>
    </row>
    <row r="788" customFormat="false" ht="15.75" hidden="false" customHeight="true" outlineLevel="0" collapsed="false">
      <c r="A788" s="51"/>
      <c r="B788" s="51"/>
      <c r="C788" s="71"/>
      <c r="D788" s="51"/>
    </row>
    <row r="789" customFormat="false" ht="15.75" hidden="false" customHeight="true" outlineLevel="0" collapsed="false">
      <c r="A789" s="51"/>
      <c r="B789" s="51"/>
      <c r="C789" s="71"/>
      <c r="D789" s="51"/>
    </row>
    <row r="790" customFormat="false" ht="15.75" hidden="false" customHeight="true" outlineLevel="0" collapsed="false">
      <c r="A790" s="51"/>
      <c r="B790" s="51"/>
      <c r="C790" s="71"/>
      <c r="D790" s="51"/>
    </row>
    <row r="791" customFormat="false" ht="15.75" hidden="false" customHeight="true" outlineLevel="0" collapsed="false">
      <c r="A791" s="51"/>
      <c r="B791" s="51"/>
      <c r="C791" s="71"/>
      <c r="D791" s="51"/>
    </row>
    <row r="792" customFormat="false" ht="15.75" hidden="false" customHeight="true" outlineLevel="0" collapsed="false">
      <c r="A792" s="51"/>
      <c r="B792" s="51"/>
      <c r="C792" s="71"/>
      <c r="D792" s="51"/>
    </row>
    <row r="793" customFormat="false" ht="15.75" hidden="false" customHeight="true" outlineLevel="0" collapsed="false">
      <c r="A793" s="51"/>
      <c r="B793" s="51"/>
      <c r="C793" s="71"/>
      <c r="D793" s="51"/>
    </row>
    <row r="794" customFormat="false" ht="15.75" hidden="false" customHeight="true" outlineLevel="0" collapsed="false">
      <c r="A794" s="51"/>
      <c r="B794" s="51"/>
      <c r="C794" s="71"/>
      <c r="D794" s="51"/>
    </row>
    <row r="795" customFormat="false" ht="15.75" hidden="false" customHeight="true" outlineLevel="0" collapsed="false">
      <c r="A795" s="51"/>
      <c r="B795" s="51"/>
      <c r="C795" s="71"/>
      <c r="D795" s="51"/>
    </row>
    <row r="796" customFormat="false" ht="15.75" hidden="false" customHeight="true" outlineLevel="0" collapsed="false">
      <c r="A796" s="51"/>
      <c r="B796" s="51"/>
      <c r="C796" s="71"/>
      <c r="D796" s="51"/>
    </row>
    <row r="797" customFormat="false" ht="15.75" hidden="false" customHeight="true" outlineLevel="0" collapsed="false">
      <c r="A797" s="51"/>
      <c r="B797" s="51"/>
      <c r="C797" s="71"/>
      <c r="D797" s="51"/>
    </row>
    <row r="798" customFormat="false" ht="15.75" hidden="false" customHeight="true" outlineLevel="0" collapsed="false">
      <c r="A798" s="51"/>
      <c r="B798" s="51"/>
      <c r="C798" s="71"/>
      <c r="D798" s="51"/>
    </row>
    <row r="799" customFormat="false" ht="15.75" hidden="false" customHeight="true" outlineLevel="0" collapsed="false">
      <c r="A799" s="51"/>
      <c r="B799" s="51"/>
      <c r="C799" s="71"/>
      <c r="D799" s="51"/>
    </row>
    <row r="800" customFormat="false" ht="15.75" hidden="false" customHeight="true" outlineLevel="0" collapsed="false">
      <c r="A800" s="51"/>
      <c r="B800" s="51"/>
      <c r="C800" s="71"/>
      <c r="D800" s="51"/>
    </row>
    <row r="801" customFormat="false" ht="15.75" hidden="false" customHeight="true" outlineLevel="0" collapsed="false">
      <c r="A801" s="51"/>
      <c r="B801" s="51"/>
      <c r="C801" s="71"/>
      <c r="D801" s="51"/>
    </row>
    <row r="802" customFormat="false" ht="15.75" hidden="false" customHeight="true" outlineLevel="0" collapsed="false">
      <c r="A802" s="51"/>
      <c r="B802" s="51"/>
      <c r="C802" s="71"/>
      <c r="D802" s="51"/>
    </row>
    <row r="803" customFormat="false" ht="15.75" hidden="false" customHeight="true" outlineLevel="0" collapsed="false">
      <c r="A803" s="51"/>
      <c r="B803" s="51"/>
      <c r="C803" s="71"/>
      <c r="D803" s="51"/>
    </row>
    <row r="804" customFormat="false" ht="15.75" hidden="false" customHeight="true" outlineLevel="0" collapsed="false">
      <c r="A804" s="51"/>
      <c r="B804" s="51"/>
      <c r="C804" s="71"/>
      <c r="D804" s="51"/>
    </row>
    <row r="805" customFormat="false" ht="15.75" hidden="false" customHeight="true" outlineLevel="0" collapsed="false">
      <c r="A805" s="51"/>
      <c r="B805" s="51"/>
      <c r="C805" s="71"/>
      <c r="D805" s="51"/>
    </row>
    <row r="806" customFormat="false" ht="15.75" hidden="false" customHeight="true" outlineLevel="0" collapsed="false">
      <c r="A806" s="51"/>
      <c r="B806" s="51"/>
      <c r="C806" s="71"/>
      <c r="D806" s="51"/>
    </row>
    <row r="807" customFormat="false" ht="15.75" hidden="false" customHeight="true" outlineLevel="0" collapsed="false">
      <c r="A807" s="51"/>
      <c r="B807" s="51"/>
      <c r="C807" s="71"/>
      <c r="D807" s="51"/>
    </row>
    <row r="808" customFormat="false" ht="15.75" hidden="false" customHeight="true" outlineLevel="0" collapsed="false">
      <c r="A808" s="51"/>
      <c r="B808" s="51"/>
      <c r="C808" s="71"/>
      <c r="D808" s="51"/>
    </row>
    <row r="809" customFormat="false" ht="15.75" hidden="false" customHeight="true" outlineLevel="0" collapsed="false">
      <c r="A809" s="51"/>
      <c r="B809" s="51"/>
      <c r="C809" s="71"/>
      <c r="D809" s="51"/>
    </row>
    <row r="810" customFormat="false" ht="15.75" hidden="false" customHeight="true" outlineLevel="0" collapsed="false">
      <c r="A810" s="51"/>
      <c r="B810" s="51"/>
      <c r="C810" s="71"/>
      <c r="D810" s="51"/>
    </row>
    <row r="811" customFormat="false" ht="15.75" hidden="false" customHeight="true" outlineLevel="0" collapsed="false">
      <c r="A811" s="51"/>
      <c r="B811" s="51"/>
      <c r="C811" s="71"/>
      <c r="D811" s="51"/>
    </row>
    <row r="812" customFormat="false" ht="15.75" hidden="false" customHeight="true" outlineLevel="0" collapsed="false">
      <c r="A812" s="51"/>
      <c r="B812" s="51"/>
      <c r="C812" s="71"/>
      <c r="D812" s="51"/>
    </row>
    <row r="813" customFormat="false" ht="15.75" hidden="false" customHeight="true" outlineLevel="0" collapsed="false">
      <c r="A813" s="51"/>
      <c r="B813" s="51"/>
      <c r="C813" s="71"/>
      <c r="D813" s="51"/>
    </row>
    <row r="814" customFormat="false" ht="15.75" hidden="false" customHeight="true" outlineLevel="0" collapsed="false">
      <c r="A814" s="51"/>
      <c r="B814" s="51"/>
      <c r="C814" s="71"/>
      <c r="D814" s="51"/>
    </row>
    <row r="815" customFormat="false" ht="15.75" hidden="false" customHeight="true" outlineLevel="0" collapsed="false">
      <c r="A815" s="51"/>
      <c r="B815" s="51"/>
      <c r="C815" s="71"/>
      <c r="D815" s="51"/>
    </row>
    <row r="816" customFormat="false" ht="15.75" hidden="false" customHeight="true" outlineLevel="0" collapsed="false">
      <c r="A816" s="51"/>
      <c r="B816" s="51"/>
      <c r="C816" s="71"/>
      <c r="D816" s="51"/>
    </row>
    <row r="817" customFormat="false" ht="15.75" hidden="false" customHeight="true" outlineLevel="0" collapsed="false">
      <c r="A817" s="51"/>
      <c r="B817" s="51"/>
      <c r="C817" s="71"/>
      <c r="D817" s="51"/>
    </row>
    <row r="818" customFormat="false" ht="15.75" hidden="false" customHeight="true" outlineLevel="0" collapsed="false">
      <c r="A818" s="51"/>
      <c r="B818" s="51"/>
      <c r="C818" s="71"/>
      <c r="D818" s="51"/>
    </row>
    <row r="819" customFormat="false" ht="15.75" hidden="false" customHeight="true" outlineLevel="0" collapsed="false">
      <c r="A819" s="51"/>
      <c r="B819" s="51"/>
      <c r="C819" s="71"/>
      <c r="D819" s="51"/>
    </row>
    <row r="820" customFormat="false" ht="15.75" hidden="false" customHeight="true" outlineLevel="0" collapsed="false">
      <c r="A820" s="51"/>
      <c r="B820" s="51"/>
      <c r="C820" s="71"/>
      <c r="D820" s="51"/>
    </row>
    <row r="821" customFormat="false" ht="15.75" hidden="false" customHeight="true" outlineLevel="0" collapsed="false">
      <c r="A821" s="51"/>
      <c r="B821" s="51"/>
      <c r="C821" s="71"/>
      <c r="D821" s="51"/>
    </row>
    <row r="822" customFormat="false" ht="15.75" hidden="false" customHeight="true" outlineLevel="0" collapsed="false">
      <c r="A822" s="51"/>
      <c r="B822" s="51"/>
      <c r="C822" s="71"/>
      <c r="D822" s="51"/>
    </row>
    <row r="823" customFormat="false" ht="15.75" hidden="false" customHeight="true" outlineLevel="0" collapsed="false">
      <c r="A823" s="51"/>
      <c r="B823" s="51"/>
      <c r="C823" s="71"/>
      <c r="D823" s="51"/>
    </row>
    <row r="824" customFormat="false" ht="15.75" hidden="false" customHeight="true" outlineLevel="0" collapsed="false">
      <c r="A824" s="51"/>
      <c r="B824" s="51"/>
      <c r="C824" s="71"/>
      <c r="D824" s="51"/>
    </row>
    <row r="825" customFormat="false" ht="15.75" hidden="false" customHeight="true" outlineLevel="0" collapsed="false">
      <c r="A825" s="51"/>
      <c r="B825" s="51"/>
      <c r="C825" s="71"/>
      <c r="D825" s="51"/>
    </row>
    <row r="826" customFormat="false" ht="15.75" hidden="false" customHeight="true" outlineLevel="0" collapsed="false">
      <c r="A826" s="51"/>
      <c r="B826" s="51"/>
      <c r="C826" s="71"/>
      <c r="D826" s="51"/>
    </row>
    <row r="827" customFormat="false" ht="15.75" hidden="false" customHeight="true" outlineLevel="0" collapsed="false">
      <c r="A827" s="51"/>
      <c r="B827" s="51"/>
      <c r="C827" s="71"/>
      <c r="D827" s="51"/>
    </row>
    <row r="828" customFormat="false" ht="15.75" hidden="false" customHeight="true" outlineLevel="0" collapsed="false">
      <c r="A828" s="51"/>
      <c r="B828" s="51"/>
      <c r="C828" s="71"/>
      <c r="D828" s="51"/>
    </row>
    <row r="829" customFormat="false" ht="15.75" hidden="false" customHeight="true" outlineLevel="0" collapsed="false">
      <c r="A829" s="51"/>
      <c r="B829" s="51"/>
      <c r="C829" s="71"/>
      <c r="D829" s="51"/>
    </row>
    <row r="830" customFormat="false" ht="15.75" hidden="false" customHeight="true" outlineLevel="0" collapsed="false">
      <c r="A830" s="51"/>
      <c r="B830" s="51"/>
      <c r="C830" s="71"/>
      <c r="D830" s="51"/>
    </row>
    <row r="831" customFormat="false" ht="15.75" hidden="false" customHeight="true" outlineLevel="0" collapsed="false">
      <c r="A831" s="51"/>
      <c r="B831" s="51"/>
      <c r="C831" s="71"/>
      <c r="D831" s="51"/>
    </row>
    <row r="832" customFormat="false" ht="15.75" hidden="false" customHeight="true" outlineLevel="0" collapsed="false">
      <c r="A832" s="51"/>
      <c r="B832" s="51"/>
      <c r="C832" s="71"/>
      <c r="D832" s="51"/>
    </row>
    <row r="833" customFormat="false" ht="15.75" hidden="false" customHeight="true" outlineLevel="0" collapsed="false">
      <c r="A833" s="51"/>
      <c r="B833" s="51"/>
      <c r="C833" s="71"/>
      <c r="D833" s="51"/>
    </row>
    <row r="834" customFormat="false" ht="15.75" hidden="false" customHeight="true" outlineLevel="0" collapsed="false">
      <c r="A834" s="51"/>
      <c r="B834" s="51"/>
      <c r="C834" s="71"/>
      <c r="D834" s="51"/>
    </row>
    <row r="835" customFormat="false" ht="15.75" hidden="false" customHeight="true" outlineLevel="0" collapsed="false">
      <c r="A835" s="51"/>
      <c r="B835" s="51"/>
      <c r="C835" s="71"/>
      <c r="D835" s="51"/>
    </row>
    <row r="836" customFormat="false" ht="15.75" hidden="false" customHeight="true" outlineLevel="0" collapsed="false">
      <c r="A836" s="51"/>
      <c r="B836" s="51"/>
      <c r="C836" s="71"/>
      <c r="D836" s="51"/>
    </row>
    <row r="837" customFormat="false" ht="15.75" hidden="false" customHeight="true" outlineLevel="0" collapsed="false">
      <c r="A837" s="51"/>
      <c r="B837" s="51"/>
      <c r="C837" s="71"/>
      <c r="D837" s="51"/>
    </row>
    <row r="838" customFormat="false" ht="15.75" hidden="false" customHeight="true" outlineLevel="0" collapsed="false">
      <c r="A838" s="51"/>
      <c r="B838" s="51"/>
      <c r="C838" s="71"/>
      <c r="D838" s="51"/>
    </row>
    <row r="839" customFormat="false" ht="15.75" hidden="false" customHeight="true" outlineLevel="0" collapsed="false">
      <c r="A839" s="51"/>
      <c r="B839" s="51"/>
      <c r="C839" s="71"/>
      <c r="D839" s="51"/>
    </row>
    <row r="840" customFormat="false" ht="15.75" hidden="false" customHeight="true" outlineLevel="0" collapsed="false">
      <c r="A840" s="51"/>
      <c r="B840" s="51"/>
      <c r="C840" s="71"/>
      <c r="D840" s="51"/>
    </row>
    <row r="841" customFormat="false" ht="15.75" hidden="false" customHeight="true" outlineLevel="0" collapsed="false">
      <c r="A841" s="51"/>
      <c r="B841" s="51"/>
      <c r="C841" s="71"/>
      <c r="D841" s="51"/>
    </row>
    <row r="842" customFormat="false" ht="15.75" hidden="false" customHeight="true" outlineLevel="0" collapsed="false">
      <c r="A842" s="51"/>
      <c r="B842" s="51"/>
      <c r="C842" s="71"/>
      <c r="D842" s="51"/>
    </row>
    <row r="843" customFormat="false" ht="15.75" hidden="false" customHeight="true" outlineLevel="0" collapsed="false">
      <c r="A843" s="51"/>
      <c r="B843" s="51"/>
      <c r="C843" s="71"/>
      <c r="D843" s="51"/>
    </row>
    <row r="844" customFormat="false" ht="15.75" hidden="false" customHeight="true" outlineLevel="0" collapsed="false">
      <c r="A844" s="51"/>
      <c r="B844" s="51"/>
      <c r="C844" s="71"/>
      <c r="D844" s="51"/>
    </row>
    <row r="845" customFormat="false" ht="15.75" hidden="false" customHeight="true" outlineLevel="0" collapsed="false">
      <c r="A845" s="51"/>
      <c r="B845" s="51"/>
      <c r="C845" s="71"/>
      <c r="D845" s="51"/>
    </row>
    <row r="846" customFormat="false" ht="15.75" hidden="false" customHeight="true" outlineLevel="0" collapsed="false">
      <c r="A846" s="51"/>
      <c r="B846" s="51"/>
      <c r="C846" s="71"/>
      <c r="D846" s="51"/>
    </row>
    <row r="847" customFormat="false" ht="15.75" hidden="false" customHeight="true" outlineLevel="0" collapsed="false">
      <c r="A847" s="51"/>
      <c r="B847" s="51"/>
      <c r="C847" s="71"/>
      <c r="D847" s="51"/>
    </row>
    <row r="848" customFormat="false" ht="15.75" hidden="false" customHeight="true" outlineLevel="0" collapsed="false">
      <c r="A848" s="51"/>
      <c r="B848" s="51"/>
      <c r="C848" s="71"/>
      <c r="D848" s="51"/>
    </row>
    <row r="849" customFormat="false" ht="15.75" hidden="false" customHeight="true" outlineLevel="0" collapsed="false">
      <c r="A849" s="51"/>
      <c r="B849" s="51"/>
      <c r="C849" s="71"/>
      <c r="D849" s="51"/>
    </row>
    <row r="850" customFormat="false" ht="15.75" hidden="false" customHeight="true" outlineLevel="0" collapsed="false">
      <c r="A850" s="51"/>
      <c r="B850" s="51"/>
      <c r="C850" s="71"/>
      <c r="D850" s="51"/>
    </row>
    <row r="851" customFormat="false" ht="15.75" hidden="false" customHeight="true" outlineLevel="0" collapsed="false">
      <c r="A851" s="51"/>
      <c r="B851" s="51"/>
      <c r="C851" s="71"/>
      <c r="D851" s="51"/>
    </row>
    <row r="852" customFormat="false" ht="15.75" hidden="false" customHeight="true" outlineLevel="0" collapsed="false">
      <c r="A852" s="51"/>
      <c r="B852" s="51"/>
      <c r="C852" s="71"/>
      <c r="D852" s="51"/>
    </row>
    <row r="853" customFormat="false" ht="15.75" hidden="false" customHeight="true" outlineLevel="0" collapsed="false">
      <c r="A853" s="51"/>
      <c r="B853" s="51"/>
      <c r="C853" s="71"/>
      <c r="D853" s="51"/>
    </row>
    <row r="854" customFormat="false" ht="15.75" hidden="false" customHeight="true" outlineLevel="0" collapsed="false">
      <c r="A854" s="51"/>
      <c r="B854" s="51"/>
      <c r="C854" s="71"/>
      <c r="D854" s="51"/>
    </row>
    <row r="855" customFormat="false" ht="15.75" hidden="false" customHeight="true" outlineLevel="0" collapsed="false">
      <c r="A855" s="51"/>
      <c r="B855" s="51"/>
      <c r="C855" s="71"/>
      <c r="D855" s="51"/>
    </row>
    <row r="856" customFormat="false" ht="15.75" hidden="false" customHeight="true" outlineLevel="0" collapsed="false">
      <c r="A856" s="51"/>
      <c r="B856" s="51"/>
      <c r="C856" s="71"/>
      <c r="D856" s="51"/>
    </row>
    <row r="857" customFormat="false" ht="15.75" hidden="false" customHeight="true" outlineLevel="0" collapsed="false">
      <c r="A857" s="51"/>
      <c r="B857" s="51"/>
      <c r="C857" s="71"/>
      <c r="D857" s="51"/>
    </row>
    <row r="858" customFormat="false" ht="15.75" hidden="false" customHeight="true" outlineLevel="0" collapsed="false">
      <c r="A858" s="51"/>
      <c r="B858" s="51"/>
      <c r="C858" s="71"/>
      <c r="D858" s="51"/>
    </row>
    <row r="859" customFormat="false" ht="15.75" hidden="false" customHeight="true" outlineLevel="0" collapsed="false">
      <c r="A859" s="51"/>
      <c r="B859" s="51"/>
      <c r="C859" s="71"/>
      <c r="D859" s="51"/>
    </row>
    <row r="860" customFormat="false" ht="15.75" hidden="false" customHeight="true" outlineLevel="0" collapsed="false">
      <c r="A860" s="51"/>
      <c r="B860" s="51"/>
      <c r="C860" s="71"/>
      <c r="D860" s="51"/>
    </row>
    <row r="861" customFormat="false" ht="15.75" hidden="false" customHeight="true" outlineLevel="0" collapsed="false">
      <c r="A861" s="51"/>
      <c r="B861" s="51"/>
      <c r="C861" s="71"/>
      <c r="D861" s="51"/>
    </row>
    <row r="862" customFormat="false" ht="15.75" hidden="false" customHeight="true" outlineLevel="0" collapsed="false">
      <c r="A862" s="51"/>
      <c r="B862" s="51"/>
      <c r="C862" s="71"/>
      <c r="D862" s="51"/>
    </row>
    <row r="863" customFormat="false" ht="15.75" hidden="false" customHeight="true" outlineLevel="0" collapsed="false">
      <c r="A863" s="51"/>
      <c r="B863" s="51"/>
      <c r="C863" s="71"/>
      <c r="D863" s="51"/>
    </row>
    <row r="864" customFormat="false" ht="15.75" hidden="false" customHeight="true" outlineLevel="0" collapsed="false">
      <c r="A864" s="51"/>
      <c r="B864" s="51"/>
      <c r="C864" s="71"/>
      <c r="D864" s="51"/>
    </row>
    <row r="865" customFormat="false" ht="15.75" hidden="false" customHeight="true" outlineLevel="0" collapsed="false">
      <c r="A865" s="51"/>
      <c r="B865" s="51"/>
      <c r="C865" s="71"/>
      <c r="D865" s="51"/>
    </row>
    <row r="866" customFormat="false" ht="15.75" hidden="false" customHeight="true" outlineLevel="0" collapsed="false">
      <c r="A866" s="51"/>
      <c r="B866" s="51"/>
      <c r="C866" s="71"/>
      <c r="D866" s="51"/>
    </row>
    <row r="867" customFormat="false" ht="15.75" hidden="false" customHeight="true" outlineLevel="0" collapsed="false">
      <c r="A867" s="51"/>
      <c r="B867" s="51"/>
      <c r="C867" s="71"/>
      <c r="D867" s="51"/>
    </row>
    <row r="868" customFormat="false" ht="15.75" hidden="false" customHeight="true" outlineLevel="0" collapsed="false">
      <c r="A868" s="51"/>
      <c r="B868" s="51"/>
      <c r="C868" s="71"/>
      <c r="D868" s="51"/>
    </row>
    <row r="869" customFormat="false" ht="15.75" hidden="false" customHeight="true" outlineLevel="0" collapsed="false">
      <c r="A869" s="51"/>
      <c r="B869" s="51"/>
      <c r="C869" s="71"/>
      <c r="D869" s="51"/>
    </row>
    <row r="870" customFormat="false" ht="15.75" hidden="false" customHeight="true" outlineLevel="0" collapsed="false">
      <c r="A870" s="51"/>
      <c r="B870" s="51"/>
      <c r="C870" s="71"/>
      <c r="D870" s="51"/>
    </row>
    <row r="871" customFormat="false" ht="15.75" hidden="false" customHeight="true" outlineLevel="0" collapsed="false">
      <c r="A871" s="51"/>
      <c r="B871" s="51"/>
      <c r="C871" s="71"/>
      <c r="D871" s="51"/>
    </row>
    <row r="872" customFormat="false" ht="15.75" hidden="false" customHeight="true" outlineLevel="0" collapsed="false">
      <c r="A872" s="51"/>
      <c r="B872" s="51"/>
      <c r="C872" s="71"/>
      <c r="D872" s="51"/>
    </row>
    <row r="873" customFormat="false" ht="15.75" hidden="false" customHeight="true" outlineLevel="0" collapsed="false">
      <c r="A873" s="51"/>
      <c r="B873" s="51"/>
      <c r="C873" s="71"/>
      <c r="D873" s="51"/>
    </row>
    <row r="874" customFormat="false" ht="15.75" hidden="false" customHeight="true" outlineLevel="0" collapsed="false">
      <c r="A874" s="51"/>
      <c r="B874" s="51"/>
      <c r="C874" s="71"/>
      <c r="D874" s="51"/>
    </row>
    <row r="875" customFormat="false" ht="15.75" hidden="false" customHeight="true" outlineLevel="0" collapsed="false">
      <c r="A875" s="51"/>
      <c r="B875" s="51"/>
      <c r="C875" s="71"/>
      <c r="D875" s="51"/>
    </row>
    <row r="876" customFormat="false" ht="15.75" hidden="false" customHeight="true" outlineLevel="0" collapsed="false">
      <c r="A876" s="51"/>
      <c r="B876" s="51"/>
      <c r="C876" s="71"/>
      <c r="D876" s="51"/>
    </row>
    <row r="877" customFormat="false" ht="15.75" hidden="false" customHeight="true" outlineLevel="0" collapsed="false">
      <c r="A877" s="51"/>
      <c r="B877" s="51"/>
      <c r="C877" s="71"/>
      <c r="D877" s="51"/>
    </row>
    <row r="878" customFormat="false" ht="15.75" hidden="false" customHeight="true" outlineLevel="0" collapsed="false">
      <c r="A878" s="51"/>
      <c r="B878" s="51"/>
      <c r="C878" s="71"/>
      <c r="D878" s="51"/>
    </row>
    <row r="879" customFormat="false" ht="15.75" hidden="false" customHeight="true" outlineLevel="0" collapsed="false">
      <c r="A879" s="51"/>
      <c r="B879" s="51"/>
      <c r="C879" s="71"/>
      <c r="D879" s="51"/>
    </row>
    <row r="880" customFormat="false" ht="15.75" hidden="false" customHeight="true" outlineLevel="0" collapsed="false">
      <c r="A880" s="51"/>
      <c r="B880" s="51"/>
      <c r="C880" s="71"/>
      <c r="D880" s="51"/>
    </row>
    <row r="881" customFormat="false" ht="15.75" hidden="false" customHeight="true" outlineLevel="0" collapsed="false">
      <c r="A881" s="51"/>
      <c r="B881" s="51"/>
      <c r="C881" s="71"/>
      <c r="D881" s="51"/>
    </row>
    <row r="882" customFormat="false" ht="15.75" hidden="false" customHeight="true" outlineLevel="0" collapsed="false">
      <c r="A882" s="51"/>
      <c r="B882" s="51"/>
      <c r="C882" s="71"/>
      <c r="D882" s="51"/>
    </row>
    <row r="883" customFormat="false" ht="15.75" hidden="false" customHeight="true" outlineLevel="0" collapsed="false">
      <c r="A883" s="51"/>
      <c r="B883" s="51"/>
      <c r="C883" s="71"/>
      <c r="D883" s="51"/>
    </row>
    <row r="884" customFormat="false" ht="15.75" hidden="false" customHeight="true" outlineLevel="0" collapsed="false">
      <c r="A884" s="51"/>
      <c r="B884" s="51"/>
      <c r="C884" s="71"/>
      <c r="D884" s="51"/>
    </row>
    <row r="885" customFormat="false" ht="15.75" hidden="false" customHeight="true" outlineLevel="0" collapsed="false">
      <c r="A885" s="51"/>
      <c r="B885" s="51"/>
      <c r="C885" s="71"/>
      <c r="D885" s="51"/>
    </row>
    <row r="886" customFormat="false" ht="15.75" hidden="false" customHeight="true" outlineLevel="0" collapsed="false">
      <c r="A886" s="51"/>
      <c r="B886" s="51"/>
      <c r="C886" s="71"/>
      <c r="D886" s="51"/>
    </row>
    <row r="887" customFormat="false" ht="15.75" hidden="false" customHeight="true" outlineLevel="0" collapsed="false">
      <c r="A887" s="51"/>
      <c r="B887" s="51"/>
      <c r="C887" s="71"/>
      <c r="D887" s="51"/>
    </row>
    <row r="888" customFormat="false" ht="15.75" hidden="false" customHeight="true" outlineLevel="0" collapsed="false">
      <c r="A888" s="51"/>
      <c r="B888" s="51"/>
      <c r="C888" s="71"/>
      <c r="D888" s="51"/>
    </row>
    <row r="889" customFormat="false" ht="15.75" hidden="false" customHeight="true" outlineLevel="0" collapsed="false">
      <c r="A889" s="51"/>
      <c r="B889" s="51"/>
      <c r="C889" s="71"/>
      <c r="D889" s="51"/>
    </row>
    <row r="890" customFormat="false" ht="15.75" hidden="false" customHeight="true" outlineLevel="0" collapsed="false">
      <c r="A890" s="51"/>
      <c r="B890" s="51"/>
      <c r="C890" s="71"/>
      <c r="D890" s="51"/>
    </row>
    <row r="891" customFormat="false" ht="15.75" hidden="false" customHeight="true" outlineLevel="0" collapsed="false">
      <c r="A891" s="51"/>
      <c r="B891" s="51"/>
      <c r="C891" s="71"/>
      <c r="D891" s="51"/>
    </row>
    <row r="892" customFormat="false" ht="15.75" hidden="false" customHeight="true" outlineLevel="0" collapsed="false">
      <c r="A892" s="51"/>
      <c r="B892" s="51"/>
      <c r="C892" s="71"/>
      <c r="D892" s="51"/>
    </row>
    <row r="893" customFormat="false" ht="15.75" hidden="false" customHeight="true" outlineLevel="0" collapsed="false">
      <c r="A893" s="51"/>
      <c r="B893" s="51"/>
      <c r="C893" s="71"/>
      <c r="D893" s="51"/>
    </row>
    <row r="894" customFormat="false" ht="15.75" hidden="false" customHeight="true" outlineLevel="0" collapsed="false">
      <c r="A894" s="51"/>
      <c r="B894" s="51"/>
      <c r="C894" s="71"/>
      <c r="D894" s="51"/>
    </row>
    <row r="895" customFormat="false" ht="15.75" hidden="false" customHeight="true" outlineLevel="0" collapsed="false">
      <c r="A895" s="51"/>
      <c r="B895" s="51"/>
      <c r="C895" s="71"/>
      <c r="D895" s="51"/>
    </row>
    <row r="896" customFormat="false" ht="15.75" hidden="false" customHeight="true" outlineLevel="0" collapsed="false">
      <c r="A896" s="51"/>
      <c r="B896" s="51"/>
      <c r="C896" s="71"/>
      <c r="D896" s="51"/>
    </row>
    <row r="897" customFormat="false" ht="15.75" hidden="false" customHeight="true" outlineLevel="0" collapsed="false">
      <c r="A897" s="51"/>
      <c r="B897" s="51"/>
      <c r="C897" s="71"/>
      <c r="D897" s="51"/>
    </row>
    <row r="898" customFormat="false" ht="15.75" hidden="false" customHeight="true" outlineLevel="0" collapsed="false">
      <c r="A898" s="51"/>
      <c r="B898" s="51"/>
      <c r="C898" s="71"/>
      <c r="D898" s="51"/>
    </row>
    <row r="899" customFormat="false" ht="15.75" hidden="false" customHeight="true" outlineLevel="0" collapsed="false">
      <c r="A899" s="51"/>
      <c r="B899" s="51"/>
      <c r="C899" s="71"/>
      <c r="D899" s="51"/>
    </row>
    <row r="900" customFormat="false" ht="15.75" hidden="false" customHeight="true" outlineLevel="0" collapsed="false">
      <c r="A900" s="51"/>
      <c r="B900" s="51"/>
      <c r="C900" s="71"/>
      <c r="D900" s="51"/>
    </row>
    <row r="901" customFormat="false" ht="15.75" hidden="false" customHeight="true" outlineLevel="0" collapsed="false">
      <c r="A901" s="51"/>
      <c r="B901" s="51"/>
      <c r="C901" s="71"/>
      <c r="D901" s="51"/>
    </row>
    <row r="902" customFormat="false" ht="15.75" hidden="false" customHeight="true" outlineLevel="0" collapsed="false">
      <c r="A902" s="51"/>
      <c r="B902" s="51"/>
      <c r="C902" s="71"/>
      <c r="D902" s="51"/>
    </row>
    <row r="903" customFormat="false" ht="15.75" hidden="false" customHeight="true" outlineLevel="0" collapsed="false">
      <c r="A903" s="51"/>
      <c r="B903" s="51"/>
      <c r="C903" s="71"/>
      <c r="D903" s="51"/>
    </row>
    <row r="904" customFormat="false" ht="15.75" hidden="false" customHeight="true" outlineLevel="0" collapsed="false">
      <c r="A904" s="51"/>
      <c r="B904" s="51"/>
      <c r="C904" s="71"/>
      <c r="D904" s="51"/>
    </row>
    <row r="905" customFormat="false" ht="15.75" hidden="false" customHeight="true" outlineLevel="0" collapsed="false">
      <c r="A905" s="51"/>
      <c r="B905" s="51"/>
      <c r="C905" s="71"/>
      <c r="D905" s="51"/>
    </row>
    <row r="906" customFormat="false" ht="15.75" hidden="false" customHeight="true" outlineLevel="0" collapsed="false">
      <c r="A906" s="51"/>
      <c r="B906" s="51"/>
      <c r="C906" s="71"/>
      <c r="D906" s="51"/>
    </row>
    <row r="907" customFormat="false" ht="15.75" hidden="false" customHeight="true" outlineLevel="0" collapsed="false">
      <c r="A907" s="51"/>
      <c r="B907" s="51"/>
      <c r="C907" s="71"/>
      <c r="D907" s="51"/>
    </row>
    <row r="908" customFormat="false" ht="15.75" hidden="false" customHeight="true" outlineLevel="0" collapsed="false">
      <c r="A908" s="51"/>
      <c r="B908" s="51"/>
      <c r="C908" s="71"/>
      <c r="D908" s="51"/>
    </row>
    <row r="909" customFormat="false" ht="15.75" hidden="false" customHeight="true" outlineLevel="0" collapsed="false">
      <c r="A909" s="51"/>
      <c r="B909" s="51"/>
      <c r="C909" s="71"/>
      <c r="D909" s="51"/>
    </row>
    <row r="910" customFormat="false" ht="15.75" hidden="false" customHeight="true" outlineLevel="0" collapsed="false">
      <c r="A910" s="51"/>
      <c r="B910" s="51"/>
      <c r="C910" s="71"/>
      <c r="D910" s="51"/>
    </row>
    <row r="911" customFormat="false" ht="15.75" hidden="false" customHeight="true" outlineLevel="0" collapsed="false">
      <c r="A911" s="51"/>
      <c r="B911" s="51"/>
      <c r="C911" s="71"/>
      <c r="D911" s="51"/>
    </row>
    <row r="912" customFormat="false" ht="15.75" hidden="false" customHeight="true" outlineLevel="0" collapsed="false">
      <c r="A912" s="51"/>
      <c r="B912" s="51"/>
      <c r="C912" s="71"/>
      <c r="D912" s="51"/>
    </row>
    <row r="913" customFormat="false" ht="15.75" hidden="false" customHeight="true" outlineLevel="0" collapsed="false">
      <c r="A913" s="51"/>
      <c r="B913" s="51"/>
      <c r="C913" s="71"/>
      <c r="D913" s="51"/>
    </row>
    <row r="914" customFormat="false" ht="15.75" hidden="false" customHeight="true" outlineLevel="0" collapsed="false">
      <c r="A914" s="51"/>
      <c r="B914" s="51"/>
      <c r="C914" s="71"/>
      <c r="D914" s="51"/>
    </row>
    <row r="915" customFormat="false" ht="15.75" hidden="false" customHeight="true" outlineLevel="0" collapsed="false">
      <c r="A915" s="51"/>
      <c r="B915" s="51"/>
      <c r="C915" s="71"/>
      <c r="D915" s="51"/>
    </row>
    <row r="916" customFormat="false" ht="15.75" hidden="false" customHeight="true" outlineLevel="0" collapsed="false">
      <c r="A916" s="51"/>
      <c r="B916" s="51"/>
      <c r="C916" s="71"/>
      <c r="D916" s="51"/>
    </row>
    <row r="917" customFormat="false" ht="15.75" hidden="false" customHeight="true" outlineLevel="0" collapsed="false">
      <c r="A917" s="51"/>
      <c r="B917" s="51"/>
      <c r="C917" s="71"/>
      <c r="D917" s="51"/>
    </row>
    <row r="918" customFormat="false" ht="15.75" hidden="false" customHeight="true" outlineLevel="0" collapsed="false">
      <c r="A918" s="51"/>
      <c r="B918" s="51"/>
      <c r="C918" s="71"/>
      <c r="D918" s="51"/>
    </row>
    <row r="919" customFormat="false" ht="15.75" hidden="false" customHeight="true" outlineLevel="0" collapsed="false">
      <c r="A919" s="51"/>
      <c r="B919" s="51"/>
      <c r="C919" s="71"/>
      <c r="D919" s="51"/>
    </row>
    <row r="920" customFormat="false" ht="15.75" hidden="false" customHeight="true" outlineLevel="0" collapsed="false">
      <c r="A920" s="51"/>
      <c r="B920" s="51"/>
      <c r="C920" s="71"/>
      <c r="D920" s="51"/>
    </row>
    <row r="921" customFormat="false" ht="15.75" hidden="false" customHeight="true" outlineLevel="0" collapsed="false">
      <c r="A921" s="51"/>
      <c r="B921" s="51"/>
      <c r="C921" s="71"/>
      <c r="D921" s="51"/>
    </row>
    <row r="922" customFormat="false" ht="15.75" hidden="false" customHeight="true" outlineLevel="0" collapsed="false">
      <c r="A922" s="51"/>
      <c r="B922" s="51"/>
      <c r="C922" s="71"/>
      <c r="D922" s="51"/>
    </row>
    <row r="923" customFormat="false" ht="15.75" hidden="false" customHeight="true" outlineLevel="0" collapsed="false">
      <c r="A923" s="51"/>
      <c r="B923" s="51"/>
      <c r="C923" s="71"/>
      <c r="D923" s="51"/>
    </row>
    <row r="924" customFormat="false" ht="15.75" hidden="false" customHeight="true" outlineLevel="0" collapsed="false">
      <c r="A924" s="51"/>
      <c r="B924" s="51"/>
      <c r="C924" s="71"/>
      <c r="D924" s="51"/>
    </row>
    <row r="925" customFormat="false" ht="15.75" hidden="false" customHeight="true" outlineLevel="0" collapsed="false">
      <c r="A925" s="51"/>
      <c r="B925" s="51"/>
      <c r="C925" s="71"/>
      <c r="D925" s="51"/>
    </row>
    <row r="926" customFormat="false" ht="15.75" hidden="false" customHeight="true" outlineLevel="0" collapsed="false">
      <c r="A926" s="51"/>
      <c r="B926" s="51"/>
      <c r="C926" s="71"/>
      <c r="D926" s="51"/>
    </row>
    <row r="927" customFormat="false" ht="15.75" hidden="false" customHeight="true" outlineLevel="0" collapsed="false">
      <c r="A927" s="51"/>
      <c r="B927" s="51"/>
      <c r="C927" s="71"/>
      <c r="D927" s="51"/>
    </row>
    <row r="928" customFormat="false" ht="15.75" hidden="false" customHeight="true" outlineLevel="0" collapsed="false">
      <c r="A928" s="51"/>
      <c r="B928" s="51"/>
      <c r="C928" s="71"/>
      <c r="D928" s="51"/>
    </row>
    <row r="929" customFormat="false" ht="15.75" hidden="false" customHeight="true" outlineLevel="0" collapsed="false">
      <c r="A929" s="51"/>
      <c r="B929" s="51"/>
      <c r="C929" s="71"/>
      <c r="D929" s="51"/>
    </row>
    <row r="930" customFormat="false" ht="15.75" hidden="false" customHeight="true" outlineLevel="0" collapsed="false">
      <c r="A930" s="51"/>
      <c r="B930" s="51"/>
      <c r="C930" s="71"/>
      <c r="D930" s="51"/>
    </row>
    <row r="931" customFormat="false" ht="15.75" hidden="false" customHeight="true" outlineLevel="0" collapsed="false">
      <c r="A931" s="51"/>
      <c r="B931" s="51"/>
      <c r="C931" s="71"/>
      <c r="D931" s="51"/>
    </row>
    <row r="932" customFormat="false" ht="15.75" hidden="false" customHeight="true" outlineLevel="0" collapsed="false">
      <c r="A932" s="51"/>
      <c r="B932" s="51"/>
      <c r="C932" s="71"/>
      <c r="D932" s="51"/>
    </row>
    <row r="933" customFormat="false" ht="15.75" hidden="false" customHeight="true" outlineLevel="0" collapsed="false">
      <c r="A933" s="51"/>
      <c r="B933" s="51"/>
      <c r="C933" s="71"/>
      <c r="D933" s="51"/>
    </row>
    <row r="934" customFormat="false" ht="15.75" hidden="false" customHeight="true" outlineLevel="0" collapsed="false">
      <c r="A934" s="51"/>
      <c r="B934" s="51"/>
      <c r="C934" s="71"/>
      <c r="D934" s="51"/>
    </row>
    <row r="935" customFormat="false" ht="15.75" hidden="false" customHeight="true" outlineLevel="0" collapsed="false">
      <c r="A935" s="51"/>
      <c r="B935" s="51"/>
      <c r="C935" s="71"/>
      <c r="D935" s="51"/>
    </row>
    <row r="936" customFormat="false" ht="15.75" hidden="false" customHeight="true" outlineLevel="0" collapsed="false">
      <c r="A936" s="51"/>
      <c r="B936" s="51"/>
      <c r="C936" s="71"/>
      <c r="D936" s="51"/>
    </row>
    <row r="937" customFormat="false" ht="15.75" hidden="false" customHeight="true" outlineLevel="0" collapsed="false">
      <c r="A937" s="51"/>
      <c r="B937" s="51"/>
      <c r="C937" s="71"/>
      <c r="D937" s="51"/>
    </row>
    <row r="938" customFormat="false" ht="15.75" hidden="false" customHeight="true" outlineLevel="0" collapsed="false">
      <c r="A938" s="51"/>
      <c r="B938" s="51"/>
      <c r="C938" s="71"/>
      <c r="D938" s="51"/>
    </row>
    <row r="939" customFormat="false" ht="15.75" hidden="false" customHeight="true" outlineLevel="0" collapsed="false">
      <c r="A939" s="51"/>
      <c r="B939" s="51"/>
      <c r="C939" s="71"/>
      <c r="D939" s="51"/>
    </row>
    <row r="940" customFormat="false" ht="15.75" hidden="false" customHeight="true" outlineLevel="0" collapsed="false">
      <c r="A940" s="51"/>
      <c r="B940" s="51"/>
      <c r="C940" s="71"/>
      <c r="D940" s="51"/>
    </row>
    <row r="941" customFormat="false" ht="15.75" hidden="false" customHeight="true" outlineLevel="0" collapsed="false">
      <c r="A941" s="51"/>
      <c r="B941" s="51"/>
      <c r="C941" s="71"/>
      <c r="D941" s="51"/>
    </row>
    <row r="942" customFormat="false" ht="15.75" hidden="false" customHeight="true" outlineLevel="0" collapsed="false">
      <c r="A942" s="51"/>
      <c r="B942" s="51"/>
      <c r="C942" s="71"/>
      <c r="D942" s="51"/>
    </row>
    <row r="943" customFormat="false" ht="15.75" hidden="false" customHeight="true" outlineLevel="0" collapsed="false">
      <c r="A943" s="51"/>
      <c r="B943" s="51"/>
      <c r="C943" s="71"/>
      <c r="D943" s="51"/>
    </row>
    <row r="944" customFormat="false" ht="15.75" hidden="false" customHeight="true" outlineLevel="0" collapsed="false">
      <c r="A944" s="51"/>
      <c r="B944" s="51"/>
      <c r="C944" s="71"/>
      <c r="D944" s="51"/>
    </row>
    <row r="945" customFormat="false" ht="15.75" hidden="false" customHeight="true" outlineLevel="0" collapsed="false">
      <c r="A945" s="51"/>
      <c r="B945" s="51"/>
      <c r="C945" s="71"/>
      <c r="D945" s="51"/>
    </row>
    <row r="946" customFormat="false" ht="15.75" hidden="false" customHeight="true" outlineLevel="0" collapsed="false">
      <c r="A946" s="51"/>
      <c r="B946" s="51"/>
      <c r="C946" s="71"/>
      <c r="D946" s="51"/>
    </row>
    <row r="947" customFormat="false" ht="15.75" hidden="false" customHeight="true" outlineLevel="0" collapsed="false">
      <c r="A947" s="51"/>
      <c r="B947" s="51"/>
      <c r="C947" s="71"/>
      <c r="D947" s="51"/>
    </row>
    <row r="948" customFormat="false" ht="15.75" hidden="false" customHeight="true" outlineLevel="0" collapsed="false">
      <c r="A948" s="51"/>
      <c r="B948" s="51"/>
      <c r="C948" s="71"/>
      <c r="D948" s="51"/>
    </row>
    <row r="949" customFormat="false" ht="15.75" hidden="false" customHeight="true" outlineLevel="0" collapsed="false">
      <c r="A949" s="51"/>
      <c r="B949" s="51"/>
      <c r="C949" s="71"/>
      <c r="D949" s="51"/>
    </row>
    <row r="950" customFormat="false" ht="15.75" hidden="false" customHeight="true" outlineLevel="0" collapsed="false">
      <c r="A950" s="51"/>
      <c r="B950" s="51"/>
      <c r="C950" s="71"/>
      <c r="D950" s="51"/>
    </row>
    <row r="951" customFormat="false" ht="15.75" hidden="false" customHeight="true" outlineLevel="0" collapsed="false">
      <c r="A951" s="51"/>
      <c r="B951" s="51"/>
      <c r="C951" s="71"/>
      <c r="D951" s="51"/>
    </row>
    <row r="952" customFormat="false" ht="15.75" hidden="false" customHeight="true" outlineLevel="0" collapsed="false">
      <c r="A952" s="51"/>
      <c r="B952" s="51"/>
      <c r="C952" s="71"/>
      <c r="D952" s="51"/>
    </row>
    <row r="953" customFormat="false" ht="15.75" hidden="false" customHeight="true" outlineLevel="0" collapsed="false">
      <c r="A953" s="51"/>
      <c r="B953" s="51"/>
      <c r="C953" s="71"/>
      <c r="D953" s="51"/>
    </row>
    <row r="954" customFormat="false" ht="15.75" hidden="false" customHeight="true" outlineLevel="0" collapsed="false">
      <c r="A954" s="51"/>
      <c r="B954" s="51"/>
      <c r="C954" s="71"/>
      <c r="D954" s="51"/>
    </row>
    <row r="955" customFormat="false" ht="15.75" hidden="false" customHeight="true" outlineLevel="0" collapsed="false">
      <c r="A955" s="51"/>
      <c r="B955" s="51"/>
      <c r="C955" s="71"/>
      <c r="D955" s="51"/>
    </row>
    <row r="956" customFormat="false" ht="15.75" hidden="false" customHeight="true" outlineLevel="0" collapsed="false">
      <c r="A956" s="51"/>
      <c r="B956" s="51"/>
      <c r="C956" s="71"/>
      <c r="D956" s="51"/>
    </row>
    <row r="957" customFormat="false" ht="15.75" hidden="false" customHeight="true" outlineLevel="0" collapsed="false">
      <c r="A957" s="51"/>
      <c r="B957" s="51"/>
      <c r="C957" s="71"/>
      <c r="D957" s="51"/>
    </row>
    <row r="958" customFormat="false" ht="15.75" hidden="false" customHeight="true" outlineLevel="0" collapsed="false">
      <c r="A958" s="51"/>
      <c r="B958" s="51"/>
      <c r="C958" s="71"/>
      <c r="D958" s="51"/>
    </row>
    <row r="959" customFormat="false" ht="15.75" hidden="false" customHeight="true" outlineLevel="0" collapsed="false">
      <c r="A959" s="51"/>
      <c r="B959" s="51"/>
      <c r="C959" s="71"/>
      <c r="D959" s="51"/>
    </row>
    <row r="960" customFormat="false" ht="15.75" hidden="false" customHeight="true" outlineLevel="0" collapsed="false">
      <c r="A960" s="51"/>
      <c r="B960" s="51"/>
      <c r="C960" s="71"/>
      <c r="D960" s="51"/>
    </row>
    <row r="961" customFormat="false" ht="15.75" hidden="false" customHeight="true" outlineLevel="0" collapsed="false">
      <c r="A961" s="51"/>
      <c r="B961" s="51"/>
      <c r="C961" s="71"/>
      <c r="D961" s="51"/>
    </row>
    <row r="962" customFormat="false" ht="15.75" hidden="false" customHeight="true" outlineLevel="0" collapsed="false">
      <c r="A962" s="51"/>
      <c r="B962" s="51"/>
      <c r="C962" s="71"/>
      <c r="D962" s="51"/>
    </row>
    <row r="963" customFormat="false" ht="15.75" hidden="false" customHeight="true" outlineLevel="0" collapsed="false">
      <c r="A963" s="51"/>
      <c r="B963" s="51"/>
      <c r="C963" s="71"/>
      <c r="D963" s="51"/>
    </row>
    <row r="964" customFormat="false" ht="15.75" hidden="false" customHeight="true" outlineLevel="0" collapsed="false">
      <c r="A964" s="51"/>
      <c r="B964" s="51"/>
      <c r="C964" s="71"/>
      <c r="D964" s="51"/>
    </row>
    <row r="965" customFormat="false" ht="15.75" hidden="false" customHeight="true" outlineLevel="0" collapsed="false">
      <c r="A965" s="51"/>
      <c r="B965" s="51"/>
      <c r="C965" s="71"/>
      <c r="D965" s="51"/>
    </row>
    <row r="966" customFormat="false" ht="15.75" hidden="false" customHeight="true" outlineLevel="0" collapsed="false">
      <c r="A966" s="51"/>
      <c r="B966" s="51"/>
      <c r="C966" s="71"/>
      <c r="D966" s="51"/>
    </row>
    <row r="967" customFormat="false" ht="15.75" hidden="false" customHeight="true" outlineLevel="0" collapsed="false">
      <c r="A967" s="51"/>
      <c r="B967" s="51"/>
      <c r="C967" s="71"/>
      <c r="D967" s="51"/>
    </row>
    <row r="968" customFormat="false" ht="15.75" hidden="false" customHeight="true" outlineLevel="0" collapsed="false">
      <c r="A968" s="51"/>
      <c r="B968" s="51"/>
      <c r="C968" s="71"/>
      <c r="D968" s="51"/>
    </row>
    <row r="969" customFormat="false" ht="15.75" hidden="false" customHeight="true" outlineLevel="0" collapsed="false">
      <c r="A969" s="51"/>
      <c r="B969" s="51"/>
      <c r="C969" s="71"/>
      <c r="D969" s="51"/>
    </row>
    <row r="970" customFormat="false" ht="15.75" hidden="false" customHeight="true" outlineLevel="0" collapsed="false">
      <c r="A970" s="51"/>
      <c r="B970" s="51"/>
      <c r="C970" s="71"/>
      <c r="D970" s="51"/>
    </row>
    <row r="971" customFormat="false" ht="15.75" hidden="false" customHeight="true" outlineLevel="0" collapsed="false">
      <c r="A971" s="51"/>
      <c r="B971" s="51"/>
      <c r="C971" s="71"/>
      <c r="D971" s="51"/>
    </row>
    <row r="972" customFormat="false" ht="15.75" hidden="false" customHeight="true" outlineLevel="0" collapsed="false">
      <c r="A972" s="51"/>
      <c r="B972" s="51"/>
      <c r="C972" s="71"/>
      <c r="D972" s="51"/>
    </row>
    <row r="973" customFormat="false" ht="15.75" hidden="false" customHeight="true" outlineLevel="0" collapsed="false">
      <c r="A973" s="51"/>
      <c r="B973" s="51"/>
      <c r="C973" s="71"/>
      <c r="D973" s="51"/>
    </row>
    <row r="974" customFormat="false" ht="15.75" hidden="false" customHeight="true" outlineLevel="0" collapsed="false">
      <c r="A974" s="51"/>
      <c r="B974" s="51"/>
      <c r="C974" s="71"/>
      <c r="D974" s="51"/>
    </row>
    <row r="975" customFormat="false" ht="15.75" hidden="false" customHeight="true" outlineLevel="0" collapsed="false">
      <c r="A975" s="51"/>
      <c r="B975" s="51"/>
      <c r="C975" s="71"/>
      <c r="D975" s="51"/>
    </row>
    <row r="976" customFormat="false" ht="15.75" hidden="false" customHeight="true" outlineLevel="0" collapsed="false">
      <c r="A976" s="51"/>
      <c r="B976" s="51"/>
      <c r="C976" s="71"/>
      <c r="D976" s="51"/>
    </row>
    <row r="977" customFormat="false" ht="15.75" hidden="false" customHeight="true" outlineLevel="0" collapsed="false">
      <c r="A977" s="51"/>
      <c r="B977" s="51"/>
      <c r="C977" s="71"/>
      <c r="D977" s="51"/>
    </row>
    <row r="978" customFormat="false" ht="15.75" hidden="false" customHeight="true" outlineLevel="0" collapsed="false">
      <c r="A978" s="51"/>
      <c r="B978" s="51"/>
      <c r="C978" s="71"/>
      <c r="D978" s="51"/>
    </row>
    <row r="979" customFormat="false" ht="15.75" hidden="false" customHeight="true" outlineLevel="0" collapsed="false">
      <c r="A979" s="51"/>
      <c r="B979" s="51"/>
      <c r="C979" s="71"/>
      <c r="D979" s="51"/>
    </row>
    <row r="980" customFormat="false" ht="15.75" hidden="false" customHeight="true" outlineLevel="0" collapsed="false">
      <c r="A980" s="51"/>
      <c r="B980" s="51"/>
      <c r="C980" s="71"/>
      <c r="D980" s="51"/>
    </row>
    <row r="981" customFormat="false" ht="15.75" hidden="false" customHeight="true" outlineLevel="0" collapsed="false">
      <c r="A981" s="51"/>
      <c r="B981" s="51"/>
      <c r="C981" s="71"/>
      <c r="D981" s="51"/>
    </row>
    <row r="982" customFormat="false" ht="15.75" hidden="false" customHeight="true" outlineLevel="0" collapsed="false">
      <c r="A982" s="51"/>
      <c r="B982" s="51"/>
      <c r="C982" s="71"/>
      <c r="D982" s="51"/>
    </row>
    <row r="983" customFormat="false" ht="15.75" hidden="false" customHeight="true" outlineLevel="0" collapsed="false">
      <c r="A983" s="51"/>
      <c r="B983" s="51"/>
      <c r="C983" s="71"/>
      <c r="D983" s="51"/>
    </row>
    <row r="984" customFormat="false" ht="15.75" hidden="false" customHeight="true" outlineLevel="0" collapsed="false">
      <c r="A984" s="51"/>
      <c r="B984" s="51"/>
      <c r="C984" s="71"/>
      <c r="D984" s="51"/>
    </row>
    <row r="985" customFormat="false" ht="15.75" hidden="false" customHeight="true" outlineLevel="0" collapsed="false">
      <c r="A985" s="51"/>
      <c r="B985" s="51"/>
      <c r="C985" s="71"/>
      <c r="D985" s="51"/>
    </row>
    <row r="986" customFormat="false" ht="15.75" hidden="false" customHeight="true" outlineLevel="0" collapsed="false">
      <c r="A986" s="51"/>
      <c r="B986" s="51"/>
      <c r="C986" s="71"/>
      <c r="D986" s="51"/>
    </row>
    <row r="987" customFormat="false" ht="15.75" hidden="false" customHeight="true" outlineLevel="0" collapsed="false">
      <c r="A987" s="51"/>
      <c r="B987" s="51"/>
      <c r="C987" s="71"/>
      <c r="D987" s="51"/>
    </row>
    <row r="988" customFormat="false" ht="15.75" hidden="false" customHeight="true" outlineLevel="0" collapsed="false">
      <c r="A988" s="51"/>
      <c r="B988" s="51"/>
      <c r="C988" s="71"/>
      <c r="D988" s="51"/>
    </row>
    <row r="989" customFormat="false" ht="15.75" hidden="false" customHeight="true" outlineLevel="0" collapsed="false">
      <c r="A989" s="51"/>
      <c r="B989" s="51"/>
      <c r="C989" s="71"/>
      <c r="D989" s="51"/>
    </row>
    <row r="990" customFormat="false" ht="15.75" hidden="false" customHeight="true" outlineLevel="0" collapsed="false">
      <c r="A990" s="51"/>
      <c r="B990" s="51"/>
      <c r="C990" s="71"/>
      <c r="D990" s="51"/>
    </row>
    <row r="991" customFormat="false" ht="15.75" hidden="false" customHeight="true" outlineLevel="0" collapsed="false">
      <c r="A991" s="51"/>
      <c r="B991" s="51"/>
      <c r="C991" s="71"/>
      <c r="D991" s="51"/>
    </row>
    <row r="992" customFormat="false" ht="15.75" hidden="false" customHeight="true" outlineLevel="0" collapsed="false">
      <c r="A992" s="51"/>
      <c r="B992" s="51"/>
      <c r="C992" s="71"/>
      <c r="D992" s="51"/>
    </row>
    <row r="993" customFormat="false" ht="15.75" hidden="false" customHeight="true" outlineLevel="0" collapsed="false">
      <c r="A993" s="51"/>
      <c r="B993" s="51"/>
      <c r="C993" s="71"/>
      <c r="D993" s="51"/>
    </row>
    <row r="994" customFormat="false" ht="15.75" hidden="false" customHeight="true" outlineLevel="0" collapsed="false">
      <c r="A994" s="51"/>
      <c r="B994" s="51"/>
      <c r="C994" s="71"/>
      <c r="D994" s="51"/>
    </row>
    <row r="995" customFormat="false" ht="15.75" hidden="false" customHeight="true" outlineLevel="0" collapsed="false">
      <c r="A995" s="51"/>
      <c r="B995" s="51"/>
      <c r="C995" s="71"/>
      <c r="D995" s="51"/>
    </row>
    <row r="996" customFormat="false" ht="15.75" hidden="false" customHeight="true" outlineLevel="0" collapsed="false">
      <c r="A996" s="51"/>
      <c r="B996" s="51"/>
      <c r="C996" s="71"/>
      <c r="D996" s="51"/>
    </row>
    <row r="997" customFormat="false" ht="15.75" hidden="false" customHeight="true" outlineLevel="0" collapsed="false">
      <c r="A997" s="51"/>
      <c r="B997" s="51"/>
      <c r="C997" s="71"/>
      <c r="D997" s="51"/>
    </row>
    <row r="998" customFormat="false" ht="15.75" hidden="false" customHeight="true" outlineLevel="0" collapsed="false">
      <c r="A998" s="51"/>
      <c r="B998" s="51"/>
      <c r="C998" s="71"/>
      <c r="D998" s="51"/>
    </row>
    <row r="999" customFormat="false" ht="15.75" hidden="false" customHeight="true" outlineLevel="0" collapsed="false">
      <c r="A999" s="51"/>
      <c r="B999" s="51"/>
      <c r="C999" s="71"/>
      <c r="D999" s="51"/>
    </row>
    <row r="1000" customFormat="false" ht="15.75" hidden="false" customHeight="true" outlineLevel="0" collapsed="false">
      <c r="A1000" s="51"/>
      <c r="B1000" s="51"/>
      <c r="C1000" s="71"/>
      <c r="D1000" s="51"/>
    </row>
  </sheetData>
  <autoFilter ref="A1:D1000"/>
  <dataValidations count="2">
    <dataValidation allowBlank="true" operator="between" showDropDown="false" showErrorMessage="false" showInputMessage="false" sqref="D2:D1000" type="list">
      <formula1>SourceList</formula1>
      <formula2>0</formula2>
    </dataValidation>
    <dataValidation allowBlank="true" operator="between" showDropDown="false" showErrorMessage="false" showInputMessage="false" sqref="A2:A10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true" outlineLevel="0" max="2" min="1" style="0" width="8.87"/>
    <col collapsed="false" customWidth="true" hidden="true" outlineLevel="0" max="3" min="3" style="0" width="23.88"/>
    <col collapsed="false" customWidth="true" hidden="true" outlineLevel="0" max="6" min="4" style="0" width="8.87"/>
    <col collapsed="false" customWidth="true" hidden="false" outlineLevel="0" max="21" min="7" style="0" width="8.63"/>
    <col collapsed="false" customWidth="true" hidden="false" outlineLevel="0" max="26" min="22" style="0" width="12.75"/>
  </cols>
  <sheetData>
    <row r="1" customFormat="false" ht="12.75" hidden="true" customHeight="true" outlineLevel="0" collapsed="false">
      <c r="A1" s="73"/>
      <c r="B1" s="73"/>
      <c r="C1" s="73"/>
      <c r="D1" s="73"/>
      <c r="E1" s="73"/>
      <c r="F1" s="73"/>
      <c r="G1" s="73"/>
      <c r="H1" s="73"/>
      <c r="I1" s="73"/>
      <c r="J1" s="73"/>
      <c r="K1" s="73"/>
      <c r="L1" s="73"/>
      <c r="M1" s="73"/>
      <c r="N1" s="73"/>
      <c r="O1" s="73"/>
      <c r="P1" s="73"/>
      <c r="Q1" s="73"/>
      <c r="R1" s="73"/>
      <c r="S1" s="73"/>
      <c r="T1" s="73"/>
      <c r="U1" s="73"/>
      <c r="V1" s="73"/>
      <c r="W1" s="73"/>
      <c r="X1" s="73"/>
      <c r="Y1" s="73"/>
      <c r="Z1" s="73"/>
    </row>
    <row r="2" customFormat="false" ht="12.75" hidden="true" customHeight="true" outlineLevel="0" collapsed="false">
      <c r="A2" s="73"/>
      <c r="B2" s="73"/>
      <c r="C2" s="73"/>
      <c r="D2" s="73"/>
      <c r="E2" s="73"/>
      <c r="F2" s="73"/>
      <c r="G2" s="73"/>
      <c r="H2" s="73"/>
      <c r="I2" s="73"/>
      <c r="J2" s="73"/>
      <c r="K2" s="73"/>
      <c r="L2" s="73"/>
      <c r="M2" s="73"/>
      <c r="N2" s="73"/>
      <c r="O2" s="73"/>
      <c r="P2" s="73"/>
      <c r="Q2" s="73"/>
      <c r="R2" s="73"/>
      <c r="S2" s="73"/>
      <c r="T2" s="73"/>
      <c r="U2" s="73"/>
      <c r="V2" s="73"/>
      <c r="W2" s="73"/>
      <c r="X2" s="73"/>
      <c r="Y2" s="73"/>
      <c r="Z2" s="73"/>
    </row>
    <row r="3" customFormat="false" ht="12.75" hidden="true" customHeight="true" outlineLevel="0" collapsed="false">
      <c r="A3" s="73"/>
      <c r="B3" s="73"/>
      <c r="C3" s="73"/>
      <c r="D3" s="73"/>
      <c r="E3" s="73"/>
      <c r="F3" s="73"/>
      <c r="G3" s="73"/>
      <c r="H3" s="73"/>
      <c r="I3" s="73"/>
      <c r="J3" s="73"/>
      <c r="K3" s="73"/>
      <c r="L3" s="73"/>
      <c r="M3" s="73"/>
      <c r="N3" s="73"/>
      <c r="O3" s="73"/>
      <c r="P3" s="73"/>
      <c r="Q3" s="73"/>
      <c r="R3" s="73"/>
      <c r="S3" s="73"/>
      <c r="T3" s="73"/>
      <c r="U3" s="73"/>
      <c r="V3" s="73"/>
      <c r="W3" s="73"/>
      <c r="X3" s="73"/>
      <c r="Y3" s="73"/>
      <c r="Z3" s="73"/>
    </row>
    <row r="4" customFormat="false" ht="12.75" hidden="true" customHeight="true" outlineLevel="0" collapsed="false">
      <c r="A4" s="73"/>
      <c r="B4" s="73"/>
      <c r="C4" s="73"/>
      <c r="D4" s="73"/>
      <c r="E4" s="73"/>
      <c r="F4" s="73"/>
      <c r="G4" s="73"/>
      <c r="H4" s="73"/>
      <c r="I4" s="73"/>
      <c r="J4" s="73"/>
      <c r="K4" s="73"/>
      <c r="L4" s="73"/>
      <c r="M4" s="73"/>
      <c r="N4" s="73"/>
      <c r="O4" s="73"/>
      <c r="P4" s="73"/>
      <c r="Q4" s="73"/>
      <c r="R4" s="73"/>
      <c r="S4" s="73"/>
      <c r="T4" s="73"/>
      <c r="U4" s="73"/>
      <c r="V4" s="73"/>
      <c r="W4" s="73"/>
      <c r="X4" s="73"/>
      <c r="Y4" s="73"/>
      <c r="Z4" s="73"/>
    </row>
    <row r="5" customFormat="false" ht="12.75" hidden="true" customHeight="true" outlineLevel="0" collapsed="false">
      <c r="A5" s="73"/>
      <c r="B5" s="73"/>
      <c r="C5" s="73"/>
      <c r="D5" s="73"/>
      <c r="E5" s="73"/>
      <c r="F5" s="73"/>
      <c r="G5" s="73"/>
      <c r="H5" s="73"/>
      <c r="I5" s="73"/>
      <c r="J5" s="73"/>
      <c r="K5" s="73"/>
      <c r="L5" s="73"/>
      <c r="M5" s="73"/>
      <c r="N5" s="73"/>
      <c r="O5" s="73"/>
      <c r="P5" s="73"/>
      <c r="Q5" s="73"/>
      <c r="R5" s="73"/>
      <c r="S5" s="73"/>
      <c r="T5" s="73"/>
      <c r="U5" s="73"/>
      <c r="V5" s="73"/>
      <c r="W5" s="73"/>
      <c r="X5" s="73"/>
      <c r="Y5" s="73"/>
      <c r="Z5" s="73"/>
    </row>
    <row r="6" customFormat="false" ht="12.75" hidden="false" customHeight="true" outlineLevel="0" collapsed="false">
      <c r="A6" s="38"/>
      <c r="B6" s="38"/>
      <c r="C6" s="38"/>
      <c r="D6" s="38"/>
      <c r="E6" s="38"/>
      <c r="F6" s="38"/>
      <c r="G6" s="38"/>
      <c r="H6" s="38"/>
      <c r="I6" s="38"/>
      <c r="J6" s="38"/>
      <c r="K6" s="38"/>
      <c r="L6" s="38"/>
      <c r="M6" s="38"/>
      <c r="N6" s="38"/>
      <c r="O6" s="38"/>
      <c r="P6" s="38"/>
      <c r="Q6" s="38"/>
      <c r="R6" s="38"/>
      <c r="S6" s="38"/>
      <c r="T6" s="38"/>
      <c r="U6" s="38"/>
      <c r="V6" s="38"/>
      <c r="W6" s="38"/>
      <c r="X6" s="38"/>
      <c r="Y6" s="38"/>
      <c r="Z6" s="38"/>
    </row>
    <row r="7" customFormat="false" ht="12.75" hidden="false" customHeight="true" outlineLevel="0" collapsed="false">
      <c r="A7" s="38"/>
      <c r="B7" s="38"/>
      <c r="C7" s="38"/>
      <c r="D7" s="38"/>
      <c r="E7" s="38"/>
      <c r="F7" s="38"/>
      <c r="G7" s="38"/>
      <c r="H7" s="38"/>
      <c r="I7" s="38"/>
      <c r="J7" s="38"/>
      <c r="K7" s="38"/>
      <c r="L7" s="38"/>
      <c r="M7" s="38"/>
      <c r="N7" s="38"/>
      <c r="O7" s="38"/>
      <c r="P7" s="38"/>
      <c r="Q7" s="38"/>
      <c r="R7" s="38"/>
      <c r="S7" s="38"/>
      <c r="T7" s="38"/>
      <c r="U7" s="38"/>
      <c r="V7" s="38"/>
      <c r="W7" s="38"/>
      <c r="X7" s="38"/>
      <c r="Y7" s="38"/>
      <c r="Z7" s="38"/>
    </row>
    <row r="8" customFormat="false" ht="12.75" hidden="false" customHeight="true" outlineLevel="0" collapsed="false">
      <c r="A8" s="38"/>
      <c r="B8" s="38"/>
      <c r="C8" s="38"/>
      <c r="D8" s="38"/>
      <c r="E8" s="38"/>
      <c r="F8" s="38"/>
      <c r="G8" s="38"/>
      <c r="H8" s="38"/>
      <c r="I8" s="38"/>
      <c r="J8" s="38"/>
      <c r="K8" s="38"/>
      <c r="L8" s="38"/>
      <c r="M8" s="38"/>
      <c r="N8" s="38"/>
      <c r="O8" s="38"/>
      <c r="P8" s="38"/>
      <c r="Q8" s="38"/>
      <c r="R8" s="38"/>
      <c r="S8" s="38"/>
      <c r="T8" s="38"/>
      <c r="U8" s="38"/>
      <c r="V8" s="38"/>
      <c r="W8" s="38"/>
      <c r="X8" s="38"/>
      <c r="Y8" s="38"/>
      <c r="Z8" s="38"/>
    </row>
    <row r="9" customFormat="false" ht="12.75" hidden="false" customHeight="true" outlineLevel="0" collapsed="false">
      <c r="A9" s="38"/>
      <c r="B9" s="38"/>
      <c r="C9" s="38"/>
      <c r="D9" s="38"/>
      <c r="E9" s="38"/>
      <c r="F9" s="38"/>
      <c r="G9" s="38"/>
      <c r="H9" s="38"/>
      <c r="I9" s="38"/>
      <c r="J9" s="38"/>
      <c r="K9" s="38"/>
      <c r="L9" s="38"/>
      <c r="M9" s="38"/>
      <c r="N9" s="38"/>
      <c r="O9" s="38"/>
      <c r="P9" s="38"/>
      <c r="Q9" s="38"/>
      <c r="R9" s="38"/>
      <c r="S9" s="38"/>
      <c r="T9" s="38"/>
      <c r="U9" s="38"/>
      <c r="V9" s="38"/>
      <c r="W9" s="38"/>
      <c r="X9" s="38"/>
      <c r="Y9" s="38"/>
      <c r="Z9" s="38"/>
    </row>
    <row r="10" customFormat="false" ht="12.75" hidden="false" customHeight="true" outlineLevel="0" collapsed="false">
      <c r="A10" s="38"/>
      <c r="B10" s="38"/>
      <c r="C10" s="38"/>
      <c r="D10" s="38"/>
      <c r="E10" s="38"/>
      <c r="F10" s="38"/>
      <c r="G10" s="38"/>
      <c r="H10" s="38"/>
      <c r="I10" s="38"/>
      <c r="J10" s="38"/>
      <c r="K10" s="38"/>
      <c r="L10" s="38"/>
      <c r="M10" s="38"/>
      <c r="N10" s="38"/>
      <c r="O10" s="38"/>
      <c r="P10" s="38"/>
      <c r="Q10" s="38"/>
      <c r="R10" s="38"/>
      <c r="S10" s="38"/>
      <c r="T10" s="38"/>
      <c r="U10" s="38"/>
      <c r="V10" s="38"/>
      <c r="W10" s="38"/>
      <c r="X10" s="38"/>
      <c r="Y10" s="38"/>
      <c r="Z10" s="38"/>
    </row>
    <row r="11" customFormat="false" ht="12.75" hidden="false" customHeight="true" outlineLevel="0" collapsed="false">
      <c r="A11" s="38"/>
      <c r="B11" s="38"/>
      <c r="C11" s="38"/>
      <c r="D11" s="38"/>
      <c r="E11" s="38"/>
      <c r="F11" s="38"/>
      <c r="G11" s="38"/>
      <c r="H11" s="38"/>
      <c r="I11" s="38"/>
      <c r="J11" s="38"/>
      <c r="K11" s="38"/>
      <c r="L11" s="38"/>
      <c r="M11" s="38"/>
      <c r="N11" s="38"/>
      <c r="O11" s="38"/>
      <c r="P11" s="38"/>
      <c r="Q11" s="38"/>
      <c r="R11" s="38"/>
      <c r="S11" s="38"/>
      <c r="T11" s="38"/>
      <c r="U11" s="38"/>
      <c r="V11" s="38"/>
      <c r="W11" s="38"/>
      <c r="X11" s="38"/>
      <c r="Y11" s="38"/>
      <c r="Z11" s="38"/>
    </row>
    <row r="12" customFormat="false" ht="12.75" hidden="false" customHeight="true" outlineLevel="0" collapsed="false">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row>
    <row r="13" customFormat="false" ht="12.75" hidden="false" customHeight="true" outlineLevel="0" collapsed="false">
      <c r="A13" s="38"/>
      <c r="B13" s="38"/>
      <c r="C13" s="38"/>
      <c r="D13" s="38"/>
      <c r="E13" s="38"/>
      <c r="F13" s="38"/>
      <c r="G13" s="38"/>
      <c r="H13" s="38"/>
      <c r="I13" s="38"/>
      <c r="J13" s="38"/>
      <c r="K13" s="38"/>
      <c r="L13" s="38"/>
      <c r="M13" s="38"/>
      <c r="N13" s="38"/>
      <c r="O13" s="38"/>
      <c r="P13" s="38"/>
      <c r="Q13" s="38"/>
      <c r="R13" s="38"/>
      <c r="S13" s="38"/>
      <c r="T13" s="38"/>
      <c r="U13" s="38"/>
      <c r="V13" s="38"/>
      <c r="W13" s="38"/>
      <c r="X13" s="38"/>
      <c r="Y13" s="38"/>
      <c r="Z13" s="38"/>
    </row>
    <row r="14" customFormat="false" ht="12.75" hidden="false" customHeight="true" outlineLevel="0" collapsed="false">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row>
    <row r="15" customFormat="false" ht="12.75" hidden="false" customHeight="true" outlineLevel="0" collapsed="false">
      <c r="A15" s="38"/>
      <c r="B15" s="38"/>
      <c r="C15" s="38"/>
      <c r="D15" s="38"/>
      <c r="E15" s="38"/>
      <c r="F15" s="38"/>
      <c r="G15" s="38"/>
      <c r="H15" s="38"/>
      <c r="I15" s="38"/>
      <c r="J15" s="38"/>
      <c r="K15" s="38"/>
      <c r="L15" s="38"/>
      <c r="M15" s="38"/>
      <c r="N15" s="38"/>
      <c r="O15" s="38"/>
      <c r="P15" s="38"/>
      <c r="Q15" s="38"/>
      <c r="R15" s="38"/>
      <c r="S15" s="38"/>
      <c r="T15" s="38"/>
      <c r="U15" s="38"/>
      <c r="V15" s="38"/>
      <c r="W15" s="38"/>
      <c r="X15" s="38"/>
      <c r="Y15" s="38"/>
      <c r="Z15" s="38"/>
    </row>
    <row r="16" customFormat="false" ht="12.75" hidden="false" customHeight="true" outlineLevel="0" collapsed="false">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row>
    <row r="17" customFormat="false" ht="12.75" hidden="false" customHeight="true" outlineLevel="0" collapsed="false">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row>
    <row r="18" customFormat="false" ht="12.75" hidden="false" customHeight="true" outlineLevel="0" collapsed="false">
      <c r="A18" s="38"/>
      <c r="B18" s="38"/>
      <c r="C18" s="38"/>
      <c r="D18" s="38"/>
      <c r="E18" s="38"/>
      <c r="F18" s="38"/>
      <c r="G18" s="38"/>
      <c r="H18" s="38"/>
      <c r="I18" s="38"/>
      <c r="J18" s="38"/>
      <c r="K18" s="38"/>
      <c r="L18" s="38"/>
      <c r="M18" s="38"/>
      <c r="N18" s="38"/>
      <c r="O18" s="38"/>
      <c r="P18" s="38"/>
      <c r="Q18" s="38"/>
      <c r="R18" s="38"/>
      <c r="S18" s="38"/>
      <c r="T18" s="38"/>
      <c r="U18" s="38"/>
      <c r="V18" s="38"/>
      <c r="W18" s="38"/>
      <c r="X18" s="38"/>
      <c r="Y18" s="38"/>
      <c r="Z18" s="38"/>
    </row>
    <row r="19" customFormat="false" ht="12.75" hidden="false" customHeight="true" outlineLevel="0" collapsed="false">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row>
    <row r="20" customFormat="false" ht="12.75" hidden="false" customHeight="true" outlineLevel="0" collapsed="false">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row>
    <row r="21" customFormat="false" ht="12.75" hidden="false" customHeight="true" outlineLevel="0" collapsed="false">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row>
    <row r="22" customFormat="false" ht="12.75" hidden="false" customHeight="true" outlineLevel="0" collapsed="false">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row>
    <row r="23" customFormat="false" ht="12.75" hidden="false" customHeight="true" outlineLevel="0" collapsed="false">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row>
    <row r="24" customFormat="false" ht="12.75" hidden="false" customHeight="true" outlineLevel="0" collapsed="false">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row>
    <row r="25" customFormat="false" ht="12.75" hidden="false" customHeight="true" outlineLevel="0" collapsed="false">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row>
    <row r="26" customFormat="false" ht="12.75" hidden="false" customHeight="true" outlineLevel="0" collapsed="false">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row>
    <row r="27" customFormat="false" ht="12.75" hidden="false" customHeight="true" outlineLevel="0" collapsed="false">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row>
    <row r="28" customFormat="false" ht="12.75" hidden="false" customHeight="true" outlineLevel="0" collapsed="false">
      <c r="A28" s="38"/>
      <c r="B28" s="38"/>
      <c r="C28" s="38"/>
      <c r="D28" s="38"/>
      <c r="E28" s="38"/>
      <c r="F28" s="38"/>
      <c r="G28" s="38"/>
      <c r="H28" s="38"/>
      <c r="I28" s="38"/>
      <c r="J28" s="38"/>
      <c r="K28" s="38"/>
      <c r="L28" s="38"/>
      <c r="M28" s="38"/>
      <c r="N28" s="38"/>
      <c r="O28" s="38"/>
      <c r="P28" s="38"/>
      <c r="Q28" s="38"/>
      <c r="R28" s="38"/>
      <c r="S28" s="38"/>
      <c r="T28" s="38"/>
      <c r="U28" s="38"/>
      <c r="V28" s="38"/>
      <c r="W28" s="38"/>
      <c r="X28" s="38"/>
      <c r="Y28" s="38"/>
      <c r="Z28" s="38"/>
    </row>
    <row r="29" customFormat="false" ht="12.75" hidden="false" customHeight="true" outlineLevel="0" collapsed="false">
      <c r="A29" s="38"/>
      <c r="B29" s="38"/>
      <c r="C29" s="38"/>
      <c r="D29" s="38"/>
      <c r="E29" s="38"/>
      <c r="F29" s="38"/>
      <c r="G29" s="38"/>
      <c r="H29" s="38"/>
      <c r="I29" s="38"/>
      <c r="J29" s="38"/>
      <c r="K29" s="38"/>
      <c r="L29" s="38"/>
      <c r="M29" s="38"/>
      <c r="N29" s="38"/>
      <c r="O29" s="38"/>
      <c r="P29" s="38"/>
      <c r="Q29" s="38"/>
      <c r="R29" s="38"/>
      <c r="S29" s="38"/>
      <c r="T29" s="38"/>
      <c r="U29" s="38"/>
      <c r="V29" s="38"/>
      <c r="W29" s="38"/>
      <c r="X29" s="38"/>
      <c r="Y29" s="38"/>
      <c r="Z29" s="38"/>
    </row>
    <row r="30" customFormat="false" ht="12.75" hidden="false" customHeight="true" outlineLevel="0" collapsed="false">
      <c r="A30" s="38"/>
      <c r="B30" s="38"/>
      <c r="C30" s="38"/>
      <c r="D30" s="38"/>
      <c r="E30" s="38"/>
      <c r="F30" s="38"/>
      <c r="G30" s="38"/>
      <c r="H30" s="38"/>
      <c r="I30" s="38"/>
      <c r="J30" s="38"/>
      <c r="K30" s="38"/>
      <c r="L30" s="38"/>
      <c r="M30" s="38"/>
      <c r="N30" s="38"/>
      <c r="O30" s="38"/>
      <c r="P30" s="38"/>
      <c r="Q30" s="38"/>
      <c r="R30" s="38"/>
      <c r="S30" s="38"/>
      <c r="T30" s="38"/>
      <c r="U30" s="38"/>
      <c r="V30" s="38"/>
      <c r="W30" s="38"/>
      <c r="X30" s="38"/>
      <c r="Y30" s="38"/>
      <c r="Z30" s="38"/>
    </row>
    <row r="31" customFormat="false" ht="12.75" hidden="false" customHeight="true" outlineLevel="0" collapsed="false">
      <c r="A31" s="38"/>
      <c r="B31" s="38"/>
      <c r="C31" s="38"/>
      <c r="D31" s="38"/>
      <c r="E31" s="38"/>
      <c r="F31" s="38"/>
      <c r="G31" s="38"/>
      <c r="H31" s="38"/>
      <c r="I31" s="38"/>
      <c r="J31" s="38"/>
      <c r="K31" s="38"/>
      <c r="L31" s="38"/>
      <c r="M31" s="38"/>
      <c r="N31" s="38"/>
      <c r="O31" s="38"/>
      <c r="P31" s="38"/>
      <c r="Q31" s="38"/>
      <c r="R31" s="38"/>
      <c r="S31" s="38"/>
      <c r="T31" s="38"/>
      <c r="U31" s="38"/>
      <c r="V31" s="38"/>
      <c r="W31" s="38"/>
      <c r="X31" s="38"/>
      <c r="Y31" s="38"/>
      <c r="Z31" s="38"/>
    </row>
    <row r="32" customFormat="false" ht="12.75" hidden="false" customHeight="true" outlineLevel="0" collapsed="false">
      <c r="A32" s="38"/>
      <c r="B32" s="38"/>
      <c r="C32" s="38"/>
      <c r="D32" s="38"/>
      <c r="E32" s="38"/>
      <c r="F32" s="38"/>
      <c r="G32" s="38"/>
      <c r="H32" s="38"/>
      <c r="I32" s="38"/>
      <c r="J32" s="38"/>
      <c r="K32" s="38"/>
      <c r="L32" s="38"/>
      <c r="M32" s="38"/>
      <c r="N32" s="38"/>
      <c r="O32" s="38"/>
      <c r="P32" s="38"/>
      <c r="Q32" s="38"/>
      <c r="R32" s="38"/>
      <c r="S32" s="38"/>
      <c r="T32" s="38"/>
      <c r="U32" s="38"/>
      <c r="V32" s="38"/>
      <c r="W32" s="38"/>
      <c r="X32" s="38"/>
      <c r="Y32" s="38"/>
      <c r="Z32" s="38"/>
    </row>
    <row r="33" customFormat="false" ht="12.75" hidden="false" customHeight="true" outlineLevel="0" collapsed="false">
      <c r="A33" s="38"/>
      <c r="B33" s="38"/>
      <c r="C33" s="38"/>
      <c r="D33" s="38"/>
      <c r="E33" s="38"/>
      <c r="F33" s="38"/>
      <c r="G33" s="38"/>
      <c r="H33" s="38"/>
      <c r="I33" s="38"/>
      <c r="J33" s="38"/>
      <c r="K33" s="38"/>
      <c r="L33" s="38"/>
      <c r="M33" s="38"/>
      <c r="N33" s="38"/>
      <c r="O33" s="38"/>
      <c r="P33" s="38"/>
      <c r="Q33" s="38"/>
      <c r="R33" s="38"/>
      <c r="S33" s="38"/>
      <c r="T33" s="38"/>
      <c r="U33" s="38"/>
      <c r="V33" s="38"/>
      <c r="W33" s="38"/>
      <c r="X33" s="38"/>
      <c r="Y33" s="38"/>
      <c r="Z33" s="38"/>
    </row>
    <row r="34" customFormat="false" ht="12.75" hidden="false" customHeight="true" outlineLevel="0" collapsed="false">
      <c r="A34" s="38"/>
      <c r="B34" s="38"/>
      <c r="C34" s="38"/>
      <c r="D34" s="38"/>
      <c r="E34" s="38"/>
      <c r="F34" s="38"/>
      <c r="G34" s="38"/>
      <c r="H34" s="38"/>
      <c r="I34" s="38"/>
      <c r="J34" s="38"/>
      <c r="K34" s="38"/>
      <c r="L34" s="38"/>
      <c r="M34" s="38"/>
      <c r="N34" s="38"/>
      <c r="O34" s="38"/>
      <c r="P34" s="38"/>
      <c r="Q34" s="38"/>
      <c r="R34" s="38"/>
      <c r="S34" s="38"/>
      <c r="T34" s="38"/>
      <c r="U34" s="38"/>
      <c r="V34" s="38"/>
      <c r="W34" s="38"/>
      <c r="X34" s="38"/>
      <c r="Y34" s="38"/>
      <c r="Z34" s="38"/>
    </row>
    <row r="35" customFormat="false" ht="12.75" hidden="false" customHeight="true" outlineLevel="0" collapsed="false">
      <c r="A35" s="38"/>
      <c r="B35" s="38"/>
      <c r="C35" s="38"/>
      <c r="D35" s="38"/>
      <c r="E35" s="38"/>
      <c r="F35" s="38"/>
      <c r="G35" s="38"/>
      <c r="H35" s="38"/>
      <c r="I35" s="38"/>
      <c r="J35" s="38"/>
      <c r="K35" s="38"/>
      <c r="L35" s="38"/>
      <c r="M35" s="38"/>
      <c r="N35" s="38"/>
      <c r="O35" s="38"/>
      <c r="P35" s="38"/>
      <c r="Q35" s="38"/>
      <c r="R35" s="38"/>
      <c r="S35" s="38"/>
      <c r="T35" s="38"/>
      <c r="U35" s="38"/>
      <c r="V35" s="38"/>
      <c r="W35" s="38"/>
      <c r="X35" s="38"/>
      <c r="Y35" s="38"/>
      <c r="Z35" s="38"/>
    </row>
    <row r="36" customFormat="false" ht="12.75" hidden="false" customHeight="true" outlineLevel="0" collapsed="false">
      <c r="A36" s="38"/>
      <c r="B36" s="38"/>
      <c r="C36" s="38"/>
      <c r="D36" s="38"/>
      <c r="E36" s="38"/>
      <c r="F36" s="38"/>
      <c r="G36" s="38"/>
      <c r="H36" s="38"/>
      <c r="I36" s="38"/>
      <c r="J36" s="38"/>
      <c r="K36" s="38"/>
      <c r="L36" s="38"/>
      <c r="M36" s="38"/>
      <c r="N36" s="38"/>
      <c r="O36" s="38"/>
      <c r="P36" s="38"/>
      <c r="Q36" s="38"/>
      <c r="R36" s="38"/>
      <c r="S36" s="38"/>
      <c r="T36" s="38"/>
      <c r="U36" s="38"/>
      <c r="V36" s="38"/>
      <c r="W36" s="38"/>
      <c r="X36" s="38"/>
      <c r="Y36" s="38"/>
      <c r="Z36" s="38"/>
    </row>
    <row r="37" customFormat="false" ht="12.75" hidden="false" customHeight="true" outlineLevel="0" collapsed="false">
      <c r="A37" s="38"/>
      <c r="B37" s="38"/>
      <c r="C37" s="38"/>
      <c r="D37" s="38"/>
      <c r="E37" s="38"/>
      <c r="F37" s="38"/>
      <c r="G37" s="38"/>
      <c r="H37" s="38"/>
      <c r="I37" s="38"/>
      <c r="J37" s="38"/>
      <c r="K37" s="38"/>
      <c r="L37" s="38"/>
      <c r="M37" s="38"/>
      <c r="N37" s="38"/>
      <c r="O37" s="38"/>
      <c r="P37" s="38"/>
      <c r="Q37" s="38"/>
      <c r="R37" s="38"/>
      <c r="S37" s="38"/>
      <c r="T37" s="38"/>
      <c r="U37" s="38"/>
      <c r="V37" s="38"/>
      <c r="W37" s="38"/>
      <c r="X37" s="38"/>
      <c r="Y37" s="38"/>
      <c r="Z37" s="38"/>
    </row>
    <row r="38" customFormat="false" ht="12.75" hidden="false" customHeight="true" outlineLevel="0" collapsed="false">
      <c r="A38" s="38"/>
      <c r="B38" s="38"/>
      <c r="C38" s="38"/>
      <c r="D38" s="38"/>
      <c r="E38" s="38"/>
      <c r="F38" s="38"/>
      <c r="G38" s="38"/>
      <c r="H38" s="38"/>
      <c r="I38" s="38"/>
      <c r="J38" s="38"/>
      <c r="K38" s="38"/>
      <c r="L38" s="38"/>
      <c r="M38" s="38"/>
      <c r="N38" s="38"/>
      <c r="O38" s="38"/>
      <c r="P38" s="38"/>
      <c r="Q38" s="38"/>
      <c r="R38" s="38"/>
      <c r="S38" s="38"/>
      <c r="T38" s="38"/>
      <c r="U38" s="38"/>
      <c r="V38" s="38"/>
      <c r="W38" s="38"/>
      <c r="X38" s="38"/>
      <c r="Y38" s="38"/>
      <c r="Z38" s="38"/>
    </row>
    <row r="39" customFormat="false" ht="12.75" hidden="false" customHeight="true" outlineLevel="0" collapsed="false">
      <c r="A39" s="38"/>
      <c r="B39" s="38"/>
      <c r="C39" s="38"/>
      <c r="D39" s="38"/>
      <c r="E39" s="38"/>
      <c r="F39" s="38"/>
      <c r="G39" s="38"/>
      <c r="H39" s="38"/>
      <c r="I39" s="38"/>
      <c r="J39" s="38"/>
      <c r="K39" s="38"/>
      <c r="L39" s="38"/>
      <c r="M39" s="38"/>
      <c r="N39" s="38"/>
      <c r="O39" s="38"/>
      <c r="P39" s="38"/>
      <c r="Q39" s="38"/>
      <c r="R39" s="38"/>
      <c r="S39" s="38"/>
      <c r="T39" s="38"/>
      <c r="U39" s="38"/>
      <c r="V39" s="38"/>
      <c r="W39" s="38"/>
      <c r="X39" s="38"/>
      <c r="Y39" s="38"/>
      <c r="Z39" s="38"/>
    </row>
    <row r="40" customFormat="false" ht="12.75" hidden="false" customHeight="true" outlineLevel="0" collapsed="false">
      <c r="A40" s="38"/>
      <c r="B40" s="38"/>
      <c r="C40" s="38"/>
      <c r="D40" s="38"/>
      <c r="E40" s="38"/>
      <c r="F40" s="38"/>
      <c r="G40" s="38"/>
      <c r="H40" s="38"/>
      <c r="I40" s="38"/>
      <c r="J40" s="38"/>
      <c r="K40" s="38"/>
      <c r="L40" s="38"/>
      <c r="M40" s="38"/>
      <c r="N40" s="38"/>
      <c r="O40" s="38"/>
      <c r="P40" s="38"/>
      <c r="Q40" s="38"/>
      <c r="R40" s="38"/>
      <c r="S40" s="38"/>
      <c r="T40" s="38"/>
      <c r="U40" s="38"/>
      <c r="V40" s="38"/>
      <c r="W40" s="38"/>
      <c r="X40" s="38"/>
      <c r="Y40" s="38"/>
      <c r="Z40" s="38"/>
    </row>
    <row r="41" customFormat="false" ht="12.75" hidden="false" customHeight="true" outlineLevel="0" collapsed="false">
      <c r="A41" s="38"/>
      <c r="B41" s="38"/>
      <c r="C41" s="38"/>
      <c r="D41" s="38"/>
      <c r="E41" s="38"/>
      <c r="F41" s="38"/>
      <c r="G41" s="38"/>
      <c r="H41" s="38"/>
      <c r="I41" s="38"/>
      <c r="J41" s="38"/>
      <c r="K41" s="38"/>
      <c r="L41" s="38"/>
      <c r="M41" s="38"/>
      <c r="N41" s="38"/>
      <c r="O41" s="38"/>
      <c r="P41" s="38"/>
      <c r="Q41" s="38"/>
      <c r="R41" s="38"/>
      <c r="S41" s="38"/>
      <c r="T41" s="38"/>
      <c r="U41" s="38"/>
      <c r="V41" s="38"/>
      <c r="W41" s="38"/>
      <c r="X41" s="38"/>
      <c r="Y41" s="38"/>
      <c r="Z41" s="38"/>
    </row>
    <row r="42" customFormat="false" ht="12.75" hidden="false" customHeight="true" outlineLevel="0" collapsed="false">
      <c r="A42" s="38"/>
      <c r="B42" s="38"/>
      <c r="C42" s="38"/>
      <c r="D42" s="38"/>
      <c r="E42" s="38"/>
      <c r="F42" s="38"/>
      <c r="G42" s="38"/>
      <c r="H42" s="38"/>
      <c r="I42" s="38"/>
      <c r="J42" s="38"/>
      <c r="K42" s="38"/>
      <c r="L42" s="38"/>
      <c r="M42" s="38"/>
      <c r="N42" s="38"/>
      <c r="O42" s="38"/>
      <c r="P42" s="38"/>
      <c r="Q42" s="38"/>
      <c r="R42" s="38"/>
      <c r="S42" s="38"/>
      <c r="T42" s="38"/>
      <c r="U42" s="38"/>
      <c r="V42" s="38"/>
      <c r="W42" s="38"/>
      <c r="X42" s="38"/>
      <c r="Y42" s="38"/>
      <c r="Z42" s="38"/>
    </row>
    <row r="43" customFormat="false" ht="12.75" hidden="false" customHeight="true" outlineLevel="0" collapsed="false">
      <c r="A43" s="38"/>
      <c r="B43" s="38"/>
      <c r="C43" s="38"/>
      <c r="D43" s="38"/>
      <c r="E43" s="38"/>
      <c r="F43" s="38"/>
      <c r="G43" s="38"/>
      <c r="H43" s="38"/>
      <c r="I43" s="38"/>
      <c r="J43" s="38"/>
      <c r="K43" s="38"/>
      <c r="L43" s="38"/>
      <c r="M43" s="38"/>
      <c r="N43" s="38"/>
      <c r="O43" s="38"/>
      <c r="P43" s="38"/>
      <c r="Q43" s="38"/>
      <c r="R43" s="38"/>
      <c r="S43" s="38"/>
      <c r="T43" s="38"/>
      <c r="U43" s="38"/>
      <c r="V43" s="38"/>
      <c r="W43" s="38"/>
      <c r="X43" s="38"/>
      <c r="Y43" s="38"/>
      <c r="Z43" s="38"/>
    </row>
    <row r="44" customFormat="false" ht="12.75" hidden="false" customHeight="true" outlineLevel="0" collapsed="false">
      <c r="A44" s="38"/>
      <c r="B44" s="38"/>
      <c r="C44" s="38"/>
      <c r="D44" s="38"/>
      <c r="E44" s="38"/>
      <c r="F44" s="38"/>
      <c r="G44" s="38"/>
      <c r="H44" s="38"/>
      <c r="I44" s="38"/>
      <c r="J44" s="38"/>
      <c r="K44" s="38"/>
      <c r="L44" s="38"/>
      <c r="M44" s="38"/>
      <c r="N44" s="38"/>
      <c r="O44" s="38"/>
      <c r="P44" s="38"/>
      <c r="Q44" s="38"/>
      <c r="R44" s="38"/>
      <c r="S44" s="38"/>
      <c r="T44" s="38"/>
      <c r="U44" s="38"/>
      <c r="V44" s="38"/>
      <c r="W44" s="38"/>
      <c r="X44" s="38"/>
      <c r="Y44" s="38"/>
      <c r="Z44" s="38"/>
    </row>
    <row r="45" customFormat="false" ht="12.75" hidden="false" customHeight="true" outlineLevel="0" collapsed="false">
      <c r="A45" s="38"/>
      <c r="B45" s="38"/>
      <c r="C45" s="38"/>
      <c r="D45" s="38"/>
      <c r="E45" s="38"/>
      <c r="F45" s="38"/>
      <c r="G45" s="38"/>
      <c r="H45" s="38"/>
      <c r="I45" s="38"/>
      <c r="J45" s="38"/>
      <c r="K45" s="38"/>
      <c r="L45" s="38"/>
      <c r="M45" s="38"/>
      <c r="N45" s="38"/>
      <c r="O45" s="38"/>
      <c r="P45" s="38"/>
      <c r="Q45" s="38"/>
      <c r="R45" s="38"/>
      <c r="S45" s="38"/>
      <c r="T45" s="38"/>
      <c r="U45" s="38"/>
      <c r="V45" s="38"/>
      <c r="W45" s="38"/>
      <c r="X45" s="38"/>
      <c r="Y45" s="38"/>
      <c r="Z45" s="38"/>
    </row>
    <row r="46" customFormat="false" ht="12.75" hidden="false" customHeight="true" outlineLevel="0" collapsed="false">
      <c r="A46" s="38"/>
      <c r="B46" s="38"/>
      <c r="C46" s="38"/>
      <c r="D46" s="38"/>
      <c r="E46" s="38"/>
      <c r="F46" s="38"/>
      <c r="G46" s="38"/>
      <c r="H46" s="38"/>
      <c r="I46" s="38"/>
      <c r="J46" s="38"/>
      <c r="K46" s="38"/>
      <c r="L46" s="38"/>
      <c r="M46" s="38"/>
      <c r="N46" s="38"/>
      <c r="O46" s="38"/>
      <c r="P46" s="38"/>
      <c r="Q46" s="38"/>
      <c r="R46" s="38"/>
      <c r="S46" s="38"/>
      <c r="T46" s="38"/>
      <c r="U46" s="38"/>
      <c r="V46" s="38"/>
      <c r="W46" s="38"/>
      <c r="X46" s="38"/>
      <c r="Y46" s="38"/>
      <c r="Z46" s="38"/>
    </row>
    <row r="47" customFormat="false" ht="12.75" hidden="false" customHeight="true" outlineLevel="0" collapsed="false">
      <c r="A47" s="38"/>
      <c r="B47" s="38"/>
      <c r="C47" s="38"/>
      <c r="D47" s="38"/>
      <c r="E47" s="38"/>
      <c r="F47" s="38"/>
      <c r="G47" s="38"/>
      <c r="H47" s="38"/>
      <c r="I47" s="38"/>
      <c r="J47" s="38"/>
      <c r="K47" s="38"/>
      <c r="L47" s="38"/>
      <c r="M47" s="38"/>
      <c r="N47" s="38"/>
      <c r="O47" s="38"/>
      <c r="P47" s="38"/>
      <c r="Q47" s="38"/>
      <c r="R47" s="38"/>
      <c r="S47" s="38"/>
      <c r="T47" s="38"/>
      <c r="U47" s="38"/>
      <c r="V47" s="38"/>
      <c r="W47" s="38"/>
      <c r="X47" s="38"/>
      <c r="Y47" s="38"/>
      <c r="Z47" s="38"/>
    </row>
    <row r="48" customFormat="false" ht="12.75" hidden="false" customHeight="true" outlineLevel="0" collapsed="false">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row>
    <row r="49" customFormat="false" ht="12.75" hidden="false" customHeight="true" outlineLevel="0" collapsed="false">
      <c r="A49" s="38"/>
      <c r="B49" s="38"/>
      <c r="C49" s="38"/>
      <c r="D49" s="38"/>
      <c r="E49" s="38"/>
      <c r="F49" s="38"/>
      <c r="G49" s="38"/>
      <c r="H49" s="38"/>
      <c r="I49" s="38"/>
      <c r="J49" s="38"/>
      <c r="K49" s="38"/>
      <c r="L49" s="38"/>
      <c r="M49" s="38"/>
      <c r="N49" s="38"/>
      <c r="O49" s="38"/>
      <c r="P49" s="38"/>
      <c r="Q49" s="38"/>
      <c r="R49" s="38"/>
      <c r="S49" s="38"/>
      <c r="T49" s="38"/>
      <c r="U49" s="38"/>
      <c r="V49" s="38"/>
      <c r="W49" s="38"/>
      <c r="X49" s="38"/>
      <c r="Y49" s="38"/>
      <c r="Z49" s="38"/>
    </row>
    <row r="50" customFormat="false" ht="12.75" hidden="false" customHeight="true" outlineLevel="0" collapsed="false">
      <c r="A50" s="38"/>
      <c r="B50" s="38"/>
      <c r="C50" s="38"/>
      <c r="D50" s="38"/>
      <c r="E50" s="38"/>
      <c r="F50" s="38"/>
      <c r="G50" s="38"/>
      <c r="H50" s="38"/>
      <c r="I50" s="38"/>
      <c r="J50" s="38"/>
      <c r="K50" s="38"/>
      <c r="L50" s="38"/>
      <c r="M50" s="38"/>
      <c r="N50" s="38"/>
      <c r="O50" s="38"/>
      <c r="P50" s="38"/>
      <c r="Q50" s="38"/>
      <c r="R50" s="38"/>
      <c r="S50" s="38"/>
      <c r="T50" s="38"/>
      <c r="U50" s="38"/>
      <c r="V50" s="38"/>
      <c r="W50" s="38"/>
      <c r="X50" s="38"/>
      <c r="Y50" s="38"/>
      <c r="Z50" s="38"/>
    </row>
    <row r="51" customFormat="false" ht="12.75" hidden="false" customHeight="true" outlineLevel="0" collapsed="false">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row>
    <row r="52" customFormat="false" ht="12.75" hidden="false" customHeight="true" outlineLevel="0" collapsed="false">
      <c r="A52" s="38"/>
      <c r="B52" s="38"/>
      <c r="C52" s="38"/>
      <c r="D52" s="38"/>
      <c r="E52" s="38"/>
      <c r="F52" s="38"/>
      <c r="G52" s="38"/>
      <c r="H52" s="38"/>
      <c r="I52" s="38"/>
      <c r="J52" s="38"/>
      <c r="K52" s="38"/>
      <c r="L52" s="38"/>
      <c r="M52" s="38"/>
      <c r="N52" s="38"/>
      <c r="O52" s="38"/>
      <c r="P52" s="38"/>
      <c r="Q52" s="38"/>
      <c r="R52" s="38"/>
      <c r="S52" s="38"/>
      <c r="T52" s="38"/>
      <c r="U52" s="38"/>
      <c r="V52" s="38"/>
      <c r="W52" s="38"/>
      <c r="X52" s="38"/>
      <c r="Y52" s="38"/>
      <c r="Z52" s="38"/>
    </row>
    <row r="53" customFormat="false" ht="12.75" hidden="false" customHeight="true" outlineLevel="0" collapsed="false">
      <c r="A53" s="38"/>
      <c r="B53" s="38"/>
      <c r="C53" s="38"/>
      <c r="D53" s="38"/>
      <c r="E53" s="38"/>
      <c r="F53" s="38"/>
      <c r="G53" s="38"/>
      <c r="H53" s="38"/>
      <c r="I53" s="38"/>
      <c r="J53" s="38"/>
      <c r="K53" s="38"/>
      <c r="L53" s="38"/>
      <c r="M53" s="38"/>
      <c r="N53" s="38"/>
      <c r="O53" s="38"/>
      <c r="P53" s="38"/>
      <c r="Q53" s="38"/>
      <c r="R53" s="38"/>
      <c r="S53" s="38"/>
      <c r="T53" s="38"/>
      <c r="U53" s="38"/>
      <c r="V53" s="38"/>
      <c r="W53" s="38"/>
      <c r="X53" s="38"/>
      <c r="Y53" s="38"/>
      <c r="Z53" s="38"/>
    </row>
    <row r="54" customFormat="false" ht="12.75" hidden="false" customHeight="true" outlineLevel="0" collapsed="false">
      <c r="A54" s="38"/>
      <c r="B54" s="38"/>
      <c r="C54" s="38"/>
      <c r="D54" s="38"/>
      <c r="E54" s="38"/>
      <c r="F54" s="38"/>
      <c r="G54" s="38"/>
      <c r="H54" s="38"/>
      <c r="I54" s="38"/>
      <c r="J54" s="38"/>
      <c r="K54" s="38"/>
      <c r="L54" s="38"/>
      <c r="M54" s="38"/>
      <c r="N54" s="38"/>
      <c r="O54" s="38"/>
      <c r="P54" s="38"/>
      <c r="Q54" s="38"/>
      <c r="R54" s="38"/>
      <c r="S54" s="38"/>
      <c r="T54" s="38"/>
      <c r="U54" s="38"/>
      <c r="V54" s="38"/>
      <c r="W54" s="38"/>
      <c r="X54" s="38"/>
      <c r="Y54" s="38"/>
      <c r="Z54" s="38"/>
    </row>
    <row r="55" customFormat="false" ht="12.75" hidden="false" customHeight="true" outlineLevel="0" collapsed="false">
      <c r="A55" s="38"/>
      <c r="B55" s="38"/>
      <c r="C55" s="38"/>
      <c r="D55" s="38"/>
      <c r="E55" s="38"/>
      <c r="F55" s="38"/>
      <c r="G55" s="38"/>
      <c r="H55" s="38"/>
      <c r="I55" s="38"/>
      <c r="J55" s="38"/>
      <c r="K55" s="38"/>
      <c r="L55" s="38"/>
      <c r="M55" s="38"/>
      <c r="N55" s="38"/>
      <c r="O55" s="38"/>
      <c r="P55" s="38"/>
      <c r="Q55" s="38"/>
      <c r="R55" s="38"/>
      <c r="S55" s="38"/>
      <c r="T55" s="38"/>
      <c r="U55" s="38"/>
      <c r="V55" s="38"/>
      <c r="W55" s="38"/>
      <c r="X55" s="38"/>
      <c r="Y55" s="38"/>
      <c r="Z55" s="38"/>
    </row>
    <row r="56" customFormat="false" ht="12.75" hidden="false" customHeight="true" outlineLevel="0" collapsed="false">
      <c r="A56" s="38"/>
      <c r="B56" s="38"/>
      <c r="C56" s="38"/>
      <c r="D56" s="38"/>
      <c r="E56" s="38"/>
      <c r="F56" s="38"/>
      <c r="G56" s="38"/>
      <c r="H56" s="38"/>
      <c r="I56" s="38"/>
      <c r="J56" s="38"/>
      <c r="K56" s="38"/>
      <c r="L56" s="38"/>
      <c r="M56" s="38"/>
      <c r="N56" s="38"/>
      <c r="O56" s="38"/>
      <c r="P56" s="38"/>
      <c r="Q56" s="38"/>
      <c r="R56" s="38"/>
      <c r="S56" s="38"/>
      <c r="T56" s="38"/>
      <c r="U56" s="38"/>
      <c r="V56" s="38"/>
      <c r="W56" s="38"/>
      <c r="X56" s="38"/>
      <c r="Y56" s="38"/>
      <c r="Z56" s="38"/>
    </row>
    <row r="57" customFormat="false" ht="12.75" hidden="false" customHeight="true" outlineLevel="0" collapsed="false">
      <c r="A57" s="38"/>
      <c r="B57" s="38"/>
      <c r="C57" s="38"/>
      <c r="D57" s="38"/>
      <c r="E57" s="38"/>
      <c r="F57" s="38"/>
      <c r="G57" s="38"/>
      <c r="H57" s="38"/>
      <c r="I57" s="38"/>
      <c r="J57" s="38"/>
      <c r="K57" s="38"/>
      <c r="L57" s="38"/>
      <c r="M57" s="38"/>
      <c r="N57" s="38"/>
      <c r="O57" s="38"/>
      <c r="P57" s="38"/>
      <c r="Q57" s="38"/>
      <c r="R57" s="38"/>
      <c r="S57" s="38"/>
      <c r="T57" s="38"/>
      <c r="U57" s="38"/>
      <c r="V57" s="38"/>
      <c r="W57" s="38"/>
      <c r="X57" s="38"/>
      <c r="Y57" s="38"/>
      <c r="Z57" s="38"/>
    </row>
    <row r="58" customFormat="false" ht="12.75" hidden="false" customHeight="true" outlineLevel="0" collapsed="false">
      <c r="A58" s="38"/>
      <c r="B58" s="38"/>
      <c r="C58" s="38"/>
      <c r="D58" s="38"/>
      <c r="E58" s="38"/>
      <c r="F58" s="38"/>
      <c r="G58" s="38"/>
      <c r="H58" s="38"/>
      <c r="I58" s="38"/>
      <c r="J58" s="38"/>
      <c r="K58" s="38"/>
      <c r="L58" s="38"/>
      <c r="M58" s="38"/>
      <c r="N58" s="38"/>
      <c r="O58" s="38"/>
      <c r="P58" s="38"/>
      <c r="Q58" s="38"/>
      <c r="R58" s="38"/>
      <c r="S58" s="38"/>
      <c r="T58" s="38"/>
      <c r="U58" s="38"/>
      <c r="V58" s="38"/>
      <c r="W58" s="38"/>
      <c r="X58" s="38"/>
      <c r="Y58" s="38"/>
      <c r="Z58" s="38"/>
    </row>
    <row r="59" customFormat="false" ht="12.75" hidden="false" customHeight="true" outlineLevel="0" collapsed="false">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row>
    <row r="60" customFormat="false" ht="12.75" hidden="false" customHeight="true" outlineLevel="0" collapsed="false">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row>
    <row r="61" customFormat="false" ht="12.75" hidden="false" customHeight="true" outlineLevel="0" collapsed="false">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row>
    <row r="62" customFormat="false" ht="12.75" hidden="false" customHeight="true" outlineLevel="0" collapsed="false">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row>
    <row r="63" customFormat="false" ht="12.75" hidden="false" customHeight="true" outlineLevel="0" collapsed="false">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row>
    <row r="64" customFormat="false" ht="12.75" hidden="false" customHeight="true" outlineLevel="0" collapsed="false">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row>
    <row r="65" customFormat="false" ht="12.75" hidden="false" customHeight="true" outlineLevel="0" collapsed="false">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row>
    <row r="66" customFormat="false" ht="12.75" hidden="false" customHeight="true" outlineLevel="0" collapsed="false">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row>
    <row r="67" customFormat="false" ht="12.75" hidden="false" customHeight="true" outlineLevel="0" collapsed="false">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row>
    <row r="68" customFormat="false" ht="12.75" hidden="false" customHeight="true" outlineLevel="0" collapsed="false">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row>
    <row r="69" customFormat="false" ht="12.75" hidden="false" customHeight="true" outlineLevel="0" collapsed="false">
      <c r="A69" s="38"/>
      <c r="B69" s="38"/>
      <c r="C69" s="38"/>
      <c r="D69" s="38"/>
      <c r="E69" s="38"/>
      <c r="F69" s="38"/>
      <c r="G69" s="38"/>
      <c r="H69" s="38"/>
      <c r="I69" s="38"/>
      <c r="J69" s="38"/>
      <c r="K69" s="38"/>
      <c r="L69" s="38"/>
      <c r="M69" s="38"/>
      <c r="N69" s="38"/>
      <c r="O69" s="38"/>
      <c r="P69" s="38"/>
      <c r="Q69" s="38"/>
      <c r="R69" s="38"/>
      <c r="S69" s="38"/>
      <c r="T69" s="38"/>
      <c r="U69" s="38"/>
      <c r="V69" s="38"/>
      <c r="W69" s="38"/>
      <c r="X69" s="38"/>
      <c r="Y69" s="38"/>
      <c r="Z69" s="38"/>
    </row>
    <row r="70" customFormat="false" ht="12.75" hidden="false" customHeight="true" outlineLevel="0" collapsed="false">
      <c r="A70" s="38"/>
      <c r="B70" s="38"/>
      <c r="C70" s="38"/>
      <c r="D70" s="38"/>
      <c r="E70" s="38"/>
      <c r="F70" s="38"/>
      <c r="G70" s="38"/>
      <c r="H70" s="38"/>
      <c r="I70" s="38"/>
      <c r="J70" s="38"/>
      <c r="K70" s="38"/>
      <c r="L70" s="38"/>
      <c r="M70" s="38"/>
      <c r="N70" s="38"/>
      <c r="O70" s="38"/>
      <c r="P70" s="38"/>
      <c r="Q70" s="38"/>
      <c r="R70" s="38"/>
      <c r="S70" s="38"/>
      <c r="T70" s="38"/>
      <c r="U70" s="38"/>
      <c r="V70" s="38"/>
      <c r="W70" s="38"/>
      <c r="X70" s="38"/>
      <c r="Y70" s="38"/>
      <c r="Z70" s="38"/>
    </row>
    <row r="71" customFormat="false" ht="12.75" hidden="false" customHeight="true" outlineLevel="0" collapsed="false">
      <c r="A71" s="38"/>
      <c r="B71" s="38"/>
      <c r="C71" s="38"/>
      <c r="D71" s="38"/>
      <c r="E71" s="38"/>
      <c r="F71" s="38"/>
      <c r="G71" s="38"/>
      <c r="H71" s="38"/>
      <c r="I71" s="38"/>
      <c r="J71" s="38"/>
      <c r="K71" s="38"/>
      <c r="L71" s="38"/>
      <c r="M71" s="38"/>
      <c r="N71" s="38"/>
      <c r="O71" s="38"/>
      <c r="P71" s="38"/>
      <c r="Q71" s="38"/>
      <c r="R71" s="38"/>
      <c r="S71" s="38"/>
      <c r="T71" s="38"/>
      <c r="U71" s="38"/>
      <c r="V71" s="38"/>
      <c r="W71" s="38"/>
      <c r="X71" s="38"/>
      <c r="Y71" s="38"/>
      <c r="Z71" s="38"/>
    </row>
    <row r="72" customFormat="false" ht="12.75" hidden="false" customHeight="true" outlineLevel="0" collapsed="false">
      <c r="A72" s="38"/>
      <c r="B72" s="38"/>
      <c r="C72" s="38"/>
      <c r="D72" s="38"/>
      <c r="E72" s="38"/>
      <c r="F72" s="38"/>
      <c r="G72" s="38"/>
      <c r="H72" s="38"/>
      <c r="I72" s="38"/>
      <c r="J72" s="38"/>
      <c r="K72" s="38"/>
      <c r="L72" s="38"/>
      <c r="M72" s="38"/>
      <c r="N72" s="38"/>
      <c r="O72" s="38"/>
      <c r="P72" s="38"/>
      <c r="Q72" s="38"/>
      <c r="R72" s="38"/>
      <c r="S72" s="38"/>
      <c r="T72" s="38"/>
      <c r="U72" s="38"/>
      <c r="V72" s="38"/>
      <c r="W72" s="38"/>
      <c r="X72" s="38"/>
      <c r="Y72" s="38"/>
      <c r="Z72" s="38"/>
    </row>
    <row r="73" customFormat="false" ht="12.75" hidden="false" customHeight="true" outlineLevel="0" collapsed="false">
      <c r="A73" s="38"/>
      <c r="B73" s="38"/>
      <c r="C73" s="38"/>
      <c r="D73" s="38"/>
      <c r="E73" s="38"/>
      <c r="F73" s="38"/>
      <c r="G73" s="38"/>
      <c r="H73" s="38"/>
      <c r="I73" s="38"/>
      <c r="J73" s="38"/>
      <c r="K73" s="38"/>
      <c r="L73" s="38"/>
      <c r="M73" s="38"/>
      <c r="N73" s="38"/>
      <c r="O73" s="38"/>
      <c r="P73" s="38"/>
      <c r="Q73" s="38"/>
      <c r="R73" s="38"/>
      <c r="S73" s="38"/>
      <c r="T73" s="38"/>
      <c r="U73" s="38"/>
      <c r="V73" s="38"/>
      <c r="W73" s="38"/>
      <c r="X73" s="38"/>
      <c r="Y73" s="38"/>
      <c r="Z73" s="38"/>
    </row>
    <row r="74" customFormat="false" ht="12.75" hidden="false" customHeight="true" outlineLevel="0" collapsed="false">
      <c r="A74" s="38"/>
      <c r="B74" s="38"/>
      <c r="C74" s="38"/>
      <c r="D74" s="38"/>
      <c r="E74" s="38"/>
      <c r="F74" s="38"/>
      <c r="G74" s="38"/>
      <c r="H74" s="38"/>
      <c r="I74" s="38"/>
      <c r="J74" s="38"/>
      <c r="K74" s="38"/>
      <c r="L74" s="38"/>
      <c r="M74" s="38"/>
      <c r="N74" s="38"/>
      <c r="O74" s="38"/>
      <c r="P74" s="38"/>
      <c r="Q74" s="38"/>
      <c r="R74" s="38"/>
      <c r="S74" s="38"/>
      <c r="T74" s="38"/>
      <c r="U74" s="38"/>
      <c r="V74" s="38"/>
      <c r="W74" s="38"/>
      <c r="X74" s="38"/>
      <c r="Y74" s="38"/>
      <c r="Z74" s="38"/>
    </row>
    <row r="75" customFormat="false" ht="12.75" hidden="false" customHeight="true" outlineLevel="0" collapsed="false">
      <c r="A75" s="38"/>
      <c r="B75" s="38"/>
      <c r="C75" s="38"/>
      <c r="D75" s="38"/>
      <c r="E75" s="38"/>
      <c r="F75" s="38"/>
      <c r="G75" s="38"/>
      <c r="H75" s="38"/>
      <c r="I75" s="38"/>
      <c r="J75" s="38"/>
      <c r="K75" s="38"/>
      <c r="L75" s="38"/>
      <c r="M75" s="38"/>
      <c r="N75" s="38"/>
      <c r="O75" s="38"/>
      <c r="P75" s="38"/>
      <c r="Q75" s="38"/>
      <c r="R75" s="38"/>
      <c r="S75" s="38"/>
      <c r="T75" s="38"/>
      <c r="U75" s="38"/>
      <c r="V75" s="38"/>
      <c r="W75" s="38"/>
      <c r="X75" s="38"/>
      <c r="Y75" s="38"/>
      <c r="Z75" s="38"/>
    </row>
    <row r="76" customFormat="false" ht="12.75" hidden="false" customHeight="true" outlineLevel="0" collapsed="false">
      <c r="A76" s="38"/>
      <c r="B76" s="38"/>
      <c r="C76" s="38"/>
      <c r="D76" s="38"/>
      <c r="E76" s="38"/>
      <c r="F76" s="38"/>
      <c r="G76" s="38"/>
      <c r="H76" s="38"/>
      <c r="I76" s="38"/>
      <c r="J76" s="38"/>
      <c r="K76" s="38"/>
      <c r="L76" s="38"/>
      <c r="M76" s="38"/>
      <c r="N76" s="38"/>
      <c r="O76" s="38"/>
      <c r="P76" s="38"/>
      <c r="Q76" s="38"/>
      <c r="R76" s="38"/>
      <c r="S76" s="38"/>
      <c r="T76" s="38"/>
      <c r="U76" s="38"/>
      <c r="V76" s="38"/>
      <c r="W76" s="38"/>
      <c r="X76" s="38"/>
      <c r="Y76" s="38"/>
      <c r="Z76" s="38"/>
    </row>
    <row r="77" customFormat="false" ht="12.75" hidden="false" customHeight="true" outlineLevel="0" collapsed="false">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row>
    <row r="78" customFormat="false" ht="12.75" hidden="false" customHeight="true" outlineLevel="0" collapsed="false">
      <c r="A78" s="38"/>
      <c r="B78" s="38"/>
      <c r="C78" s="38"/>
      <c r="D78" s="38"/>
      <c r="E78" s="38"/>
      <c r="F78" s="38"/>
      <c r="G78" s="38"/>
      <c r="H78" s="38"/>
      <c r="I78" s="38"/>
      <c r="J78" s="38"/>
      <c r="K78" s="38"/>
      <c r="L78" s="38"/>
      <c r="M78" s="38"/>
      <c r="N78" s="38"/>
      <c r="O78" s="38"/>
      <c r="P78" s="38"/>
      <c r="Q78" s="38"/>
      <c r="R78" s="38"/>
      <c r="S78" s="38"/>
      <c r="T78" s="38"/>
      <c r="U78" s="38"/>
      <c r="V78" s="38"/>
      <c r="W78" s="38"/>
      <c r="X78" s="38"/>
      <c r="Y78" s="38"/>
      <c r="Z78" s="38"/>
    </row>
    <row r="79" customFormat="false" ht="12.75" hidden="false" customHeight="true" outlineLevel="0" collapsed="false">
      <c r="A79" s="38"/>
      <c r="B79" s="38"/>
      <c r="C79" s="38"/>
      <c r="D79" s="38"/>
      <c r="E79" s="38"/>
      <c r="F79" s="38"/>
      <c r="G79" s="38"/>
      <c r="H79" s="38"/>
      <c r="I79" s="38"/>
      <c r="J79" s="38"/>
      <c r="K79" s="38"/>
      <c r="L79" s="38"/>
      <c r="M79" s="38"/>
      <c r="N79" s="38"/>
      <c r="O79" s="38"/>
      <c r="P79" s="38"/>
      <c r="Q79" s="38"/>
      <c r="R79" s="38"/>
      <c r="S79" s="38"/>
      <c r="T79" s="38"/>
      <c r="U79" s="38"/>
      <c r="V79" s="38"/>
      <c r="W79" s="38"/>
      <c r="X79" s="38"/>
      <c r="Y79" s="38"/>
      <c r="Z79" s="38"/>
    </row>
    <row r="80" customFormat="false" ht="12.75" hidden="false" customHeight="true" outlineLevel="0" collapsed="false">
      <c r="A80" s="38"/>
      <c r="B80" s="38"/>
      <c r="C80" s="38"/>
      <c r="D80" s="38"/>
      <c r="E80" s="38"/>
      <c r="F80" s="38"/>
      <c r="G80" s="38"/>
      <c r="H80" s="38"/>
      <c r="I80" s="38"/>
      <c r="J80" s="38"/>
      <c r="K80" s="38"/>
      <c r="L80" s="38"/>
      <c r="M80" s="38"/>
      <c r="N80" s="38"/>
      <c r="O80" s="38"/>
      <c r="P80" s="38"/>
      <c r="Q80" s="38"/>
      <c r="R80" s="38"/>
      <c r="S80" s="38"/>
      <c r="T80" s="38"/>
      <c r="U80" s="38"/>
      <c r="V80" s="38"/>
      <c r="W80" s="38"/>
      <c r="X80" s="38"/>
      <c r="Y80" s="38"/>
      <c r="Z80" s="38"/>
    </row>
    <row r="81" customFormat="false" ht="12.75" hidden="false" customHeight="true" outlineLevel="0" collapsed="false">
      <c r="A81" s="38"/>
      <c r="B81" s="38"/>
      <c r="C81" s="38"/>
      <c r="D81" s="38"/>
      <c r="E81" s="38"/>
      <c r="F81" s="38"/>
      <c r="G81" s="38"/>
      <c r="H81" s="38"/>
      <c r="I81" s="38"/>
      <c r="J81" s="38"/>
      <c r="K81" s="38"/>
      <c r="L81" s="38"/>
      <c r="M81" s="38"/>
      <c r="N81" s="38"/>
      <c r="O81" s="38"/>
      <c r="P81" s="38"/>
      <c r="Q81" s="38"/>
      <c r="R81" s="38"/>
      <c r="S81" s="38"/>
      <c r="T81" s="38"/>
      <c r="U81" s="38"/>
      <c r="V81" s="38"/>
      <c r="W81" s="38"/>
      <c r="X81" s="38"/>
      <c r="Y81" s="38"/>
      <c r="Z81" s="38"/>
    </row>
    <row r="82" customFormat="false" ht="12.75" hidden="false" customHeight="true" outlineLevel="0" collapsed="false">
      <c r="A82" s="38"/>
      <c r="B82" s="38"/>
      <c r="C82" s="38"/>
      <c r="D82" s="38"/>
      <c r="E82" s="38"/>
      <c r="F82" s="38"/>
      <c r="G82" s="38"/>
      <c r="H82" s="38"/>
      <c r="I82" s="38"/>
      <c r="J82" s="38"/>
      <c r="K82" s="38"/>
      <c r="L82" s="38"/>
      <c r="M82" s="38"/>
      <c r="N82" s="38"/>
      <c r="O82" s="38"/>
      <c r="P82" s="38"/>
      <c r="Q82" s="38"/>
      <c r="R82" s="38"/>
      <c r="S82" s="38"/>
      <c r="T82" s="38"/>
      <c r="U82" s="38"/>
      <c r="V82" s="38"/>
      <c r="W82" s="38"/>
      <c r="X82" s="38"/>
      <c r="Y82" s="38"/>
      <c r="Z82" s="38"/>
    </row>
    <row r="83" customFormat="false" ht="12.75" hidden="false" customHeight="true" outlineLevel="0" collapsed="false">
      <c r="A83" s="38"/>
      <c r="B83" s="38"/>
      <c r="C83" s="38"/>
      <c r="D83" s="38"/>
      <c r="E83" s="38"/>
      <c r="F83" s="38"/>
      <c r="G83" s="38"/>
      <c r="H83" s="38"/>
      <c r="I83" s="38"/>
      <c r="J83" s="38"/>
      <c r="K83" s="38"/>
      <c r="L83" s="38"/>
      <c r="M83" s="38"/>
      <c r="N83" s="38"/>
      <c r="O83" s="38"/>
      <c r="P83" s="38"/>
      <c r="Q83" s="38"/>
      <c r="R83" s="38"/>
      <c r="S83" s="38"/>
      <c r="T83" s="38"/>
      <c r="U83" s="38"/>
      <c r="V83" s="38"/>
      <c r="W83" s="38"/>
      <c r="X83" s="38"/>
      <c r="Y83" s="38"/>
      <c r="Z83" s="38"/>
    </row>
    <row r="84" customFormat="false" ht="12.75" hidden="false" customHeight="true" outlineLevel="0" collapsed="false">
      <c r="A84" s="38"/>
      <c r="B84" s="38"/>
      <c r="C84" s="38"/>
      <c r="D84" s="38"/>
      <c r="E84" s="38"/>
      <c r="F84" s="38"/>
      <c r="G84" s="38"/>
      <c r="H84" s="38"/>
      <c r="I84" s="38"/>
      <c r="J84" s="38"/>
      <c r="K84" s="38"/>
      <c r="L84" s="38"/>
      <c r="M84" s="38"/>
      <c r="N84" s="38"/>
      <c r="O84" s="38"/>
      <c r="P84" s="38"/>
      <c r="Q84" s="38"/>
      <c r="R84" s="38"/>
      <c r="S84" s="38"/>
      <c r="T84" s="38"/>
      <c r="U84" s="38"/>
      <c r="V84" s="38"/>
      <c r="W84" s="38"/>
      <c r="X84" s="38"/>
      <c r="Y84" s="38"/>
      <c r="Z84" s="38"/>
    </row>
    <row r="85" customFormat="false" ht="12.75" hidden="false" customHeight="true" outlineLevel="0" collapsed="false">
      <c r="A85" s="38"/>
      <c r="B85" s="38"/>
      <c r="C85" s="38"/>
      <c r="D85" s="38"/>
      <c r="E85" s="38"/>
      <c r="F85" s="38"/>
      <c r="G85" s="38"/>
      <c r="H85" s="38"/>
      <c r="I85" s="38"/>
      <c r="J85" s="38"/>
      <c r="K85" s="38"/>
      <c r="L85" s="38"/>
      <c r="M85" s="38"/>
      <c r="N85" s="38"/>
      <c r="O85" s="38"/>
      <c r="P85" s="38"/>
      <c r="Q85" s="38"/>
      <c r="R85" s="38"/>
      <c r="S85" s="38"/>
      <c r="T85" s="38"/>
      <c r="U85" s="38"/>
      <c r="V85" s="38"/>
      <c r="W85" s="38"/>
      <c r="X85" s="38"/>
      <c r="Y85" s="38"/>
      <c r="Z85" s="38"/>
    </row>
    <row r="86" customFormat="false" ht="12.75" hidden="false" customHeight="true" outlineLevel="0" collapsed="false">
      <c r="A86" s="38"/>
      <c r="B86" s="38"/>
      <c r="C86" s="38"/>
      <c r="D86" s="38"/>
      <c r="E86" s="38"/>
      <c r="F86" s="38"/>
      <c r="G86" s="38"/>
      <c r="H86" s="38"/>
      <c r="I86" s="38"/>
      <c r="J86" s="38"/>
      <c r="K86" s="38"/>
      <c r="L86" s="38"/>
      <c r="M86" s="38"/>
      <c r="N86" s="38"/>
      <c r="O86" s="38"/>
      <c r="P86" s="38"/>
      <c r="Q86" s="38"/>
      <c r="R86" s="38"/>
      <c r="S86" s="38"/>
      <c r="T86" s="38"/>
      <c r="U86" s="38"/>
      <c r="V86" s="38"/>
      <c r="W86" s="38"/>
      <c r="X86" s="38"/>
      <c r="Y86" s="38"/>
      <c r="Z86" s="38"/>
    </row>
    <row r="87" customFormat="false" ht="12.75" hidden="false" customHeight="true" outlineLevel="0" collapsed="false">
      <c r="A87" s="38"/>
      <c r="B87" s="38"/>
      <c r="C87" s="38"/>
      <c r="D87" s="38"/>
      <c r="E87" s="38"/>
      <c r="F87" s="38"/>
      <c r="G87" s="38"/>
      <c r="H87" s="38"/>
      <c r="I87" s="38"/>
      <c r="J87" s="38"/>
      <c r="K87" s="38"/>
      <c r="L87" s="38"/>
      <c r="M87" s="38"/>
      <c r="N87" s="38"/>
      <c r="O87" s="38"/>
      <c r="P87" s="38"/>
      <c r="Q87" s="38"/>
      <c r="R87" s="38"/>
      <c r="S87" s="38"/>
      <c r="T87" s="38"/>
      <c r="U87" s="38"/>
      <c r="V87" s="38"/>
      <c r="W87" s="38"/>
      <c r="X87" s="38"/>
      <c r="Y87" s="38"/>
      <c r="Z87" s="38"/>
    </row>
    <row r="88" customFormat="false" ht="12.75" hidden="false" customHeight="true" outlineLevel="0" collapsed="false">
      <c r="A88" s="38"/>
      <c r="B88" s="38"/>
      <c r="C88" s="38"/>
      <c r="D88" s="38"/>
      <c r="E88" s="38"/>
      <c r="F88" s="38"/>
      <c r="G88" s="38"/>
      <c r="H88" s="38"/>
      <c r="I88" s="38"/>
      <c r="J88" s="38"/>
      <c r="K88" s="38"/>
      <c r="L88" s="38"/>
      <c r="M88" s="38"/>
      <c r="N88" s="38"/>
      <c r="O88" s="38"/>
      <c r="P88" s="38"/>
      <c r="Q88" s="38"/>
      <c r="R88" s="38"/>
      <c r="S88" s="38"/>
      <c r="T88" s="38"/>
      <c r="U88" s="38"/>
      <c r="V88" s="38"/>
      <c r="W88" s="38"/>
      <c r="X88" s="38"/>
      <c r="Y88" s="38"/>
      <c r="Z88" s="38"/>
    </row>
    <row r="89" customFormat="false" ht="12.75" hidden="false" customHeight="true" outlineLevel="0" collapsed="false">
      <c r="A89" s="38"/>
      <c r="B89" s="38"/>
      <c r="C89" s="38"/>
      <c r="D89" s="38"/>
      <c r="E89" s="38"/>
      <c r="F89" s="38"/>
      <c r="G89" s="38"/>
      <c r="H89" s="38"/>
      <c r="I89" s="38"/>
      <c r="J89" s="38"/>
      <c r="K89" s="38"/>
      <c r="L89" s="38"/>
      <c r="M89" s="38"/>
      <c r="N89" s="38"/>
      <c r="O89" s="38"/>
      <c r="P89" s="38"/>
      <c r="Q89" s="38"/>
      <c r="R89" s="38"/>
      <c r="S89" s="38"/>
      <c r="T89" s="38"/>
      <c r="U89" s="38"/>
      <c r="V89" s="38"/>
      <c r="W89" s="38"/>
      <c r="X89" s="38"/>
      <c r="Y89" s="38"/>
      <c r="Z89" s="38"/>
    </row>
    <row r="90" customFormat="false" ht="12.75" hidden="false" customHeight="true" outlineLevel="0" collapsed="false">
      <c r="A90" s="38"/>
      <c r="B90" s="38"/>
      <c r="C90" s="38"/>
      <c r="D90" s="38"/>
      <c r="E90" s="38"/>
      <c r="F90" s="38"/>
      <c r="G90" s="38"/>
      <c r="H90" s="38"/>
      <c r="I90" s="38"/>
      <c r="J90" s="38"/>
      <c r="K90" s="38"/>
      <c r="L90" s="38"/>
      <c r="M90" s="38"/>
      <c r="N90" s="38"/>
      <c r="O90" s="38"/>
      <c r="P90" s="38"/>
      <c r="Q90" s="38"/>
      <c r="R90" s="38"/>
      <c r="S90" s="38"/>
      <c r="T90" s="38"/>
      <c r="U90" s="38"/>
      <c r="V90" s="38"/>
      <c r="W90" s="38"/>
      <c r="X90" s="38"/>
      <c r="Y90" s="38"/>
      <c r="Z90" s="38"/>
    </row>
    <row r="91" customFormat="false" ht="12.75" hidden="false" customHeight="true" outlineLevel="0" collapsed="false">
      <c r="A91" s="38"/>
      <c r="B91" s="38"/>
      <c r="C91" s="38"/>
      <c r="D91" s="38"/>
      <c r="E91" s="38"/>
      <c r="F91" s="38"/>
      <c r="G91" s="38"/>
      <c r="H91" s="38"/>
      <c r="I91" s="38"/>
      <c r="J91" s="38"/>
      <c r="K91" s="38"/>
      <c r="L91" s="38"/>
      <c r="M91" s="38"/>
      <c r="N91" s="38"/>
      <c r="O91" s="38"/>
      <c r="P91" s="38"/>
      <c r="Q91" s="38"/>
      <c r="R91" s="38"/>
      <c r="S91" s="38"/>
      <c r="T91" s="38"/>
      <c r="U91" s="38"/>
      <c r="V91" s="38"/>
      <c r="W91" s="38"/>
      <c r="X91" s="38"/>
      <c r="Y91" s="38"/>
      <c r="Z91" s="38"/>
    </row>
    <row r="92" customFormat="false" ht="12.75" hidden="false" customHeight="true" outlineLevel="0" collapsed="false">
      <c r="A92" s="38"/>
      <c r="B92" s="38"/>
      <c r="C92" s="38"/>
      <c r="D92" s="38"/>
      <c r="E92" s="38"/>
      <c r="F92" s="38"/>
      <c r="G92" s="38"/>
      <c r="H92" s="38"/>
      <c r="I92" s="38"/>
      <c r="J92" s="38"/>
      <c r="K92" s="38"/>
      <c r="L92" s="38"/>
      <c r="M92" s="38"/>
      <c r="N92" s="38"/>
      <c r="O92" s="38"/>
      <c r="P92" s="38"/>
      <c r="Q92" s="38"/>
      <c r="R92" s="38"/>
      <c r="S92" s="38"/>
      <c r="T92" s="38"/>
      <c r="U92" s="38"/>
      <c r="V92" s="38"/>
      <c r="W92" s="38"/>
      <c r="X92" s="38"/>
      <c r="Y92" s="38"/>
      <c r="Z92" s="38"/>
    </row>
    <row r="93" customFormat="false" ht="12.75" hidden="false" customHeight="true" outlineLevel="0" collapsed="false">
      <c r="A93" s="38"/>
      <c r="B93" s="38"/>
      <c r="C93" s="38"/>
      <c r="D93" s="38"/>
      <c r="E93" s="38"/>
      <c r="F93" s="38"/>
      <c r="G93" s="38"/>
      <c r="H93" s="38"/>
      <c r="I93" s="38"/>
      <c r="J93" s="38"/>
      <c r="K93" s="38"/>
      <c r="L93" s="38"/>
      <c r="M93" s="38"/>
      <c r="N93" s="38"/>
      <c r="O93" s="38"/>
      <c r="P93" s="38"/>
      <c r="Q93" s="38"/>
      <c r="R93" s="38"/>
      <c r="S93" s="38"/>
      <c r="T93" s="38"/>
      <c r="U93" s="38"/>
      <c r="V93" s="38"/>
      <c r="W93" s="38"/>
      <c r="X93" s="38"/>
      <c r="Y93" s="38"/>
      <c r="Z93" s="38"/>
    </row>
    <row r="94" customFormat="false" ht="12.75" hidden="false" customHeight="true" outlineLevel="0" collapsed="false">
      <c r="A94" s="38"/>
      <c r="B94" s="38"/>
      <c r="C94" s="38"/>
      <c r="D94" s="38"/>
      <c r="E94" s="38"/>
      <c r="F94" s="38"/>
      <c r="G94" s="38"/>
      <c r="H94" s="38"/>
      <c r="I94" s="38"/>
      <c r="J94" s="38"/>
      <c r="K94" s="38"/>
      <c r="L94" s="38"/>
      <c r="M94" s="38"/>
      <c r="N94" s="38"/>
      <c r="O94" s="38"/>
      <c r="P94" s="38"/>
      <c r="Q94" s="38"/>
      <c r="R94" s="38"/>
      <c r="S94" s="38"/>
      <c r="T94" s="38"/>
      <c r="U94" s="38"/>
      <c r="V94" s="38"/>
      <c r="W94" s="38"/>
      <c r="X94" s="38"/>
      <c r="Y94" s="38"/>
      <c r="Z94" s="38"/>
    </row>
    <row r="95" customFormat="false" ht="12.75" hidden="false" customHeight="true" outlineLevel="0" collapsed="false">
      <c r="A95" s="38"/>
      <c r="B95" s="38"/>
      <c r="C95" s="38"/>
      <c r="D95" s="38"/>
      <c r="E95" s="38"/>
      <c r="F95" s="38"/>
      <c r="G95" s="38"/>
      <c r="H95" s="38"/>
      <c r="I95" s="38"/>
      <c r="J95" s="38"/>
      <c r="K95" s="38"/>
      <c r="L95" s="38"/>
      <c r="M95" s="38"/>
      <c r="N95" s="38"/>
      <c r="O95" s="38"/>
      <c r="P95" s="38"/>
      <c r="Q95" s="38"/>
      <c r="R95" s="38"/>
      <c r="S95" s="38"/>
      <c r="T95" s="38"/>
      <c r="U95" s="38"/>
      <c r="V95" s="38"/>
      <c r="W95" s="38"/>
      <c r="X95" s="38"/>
      <c r="Y95" s="38"/>
      <c r="Z95" s="38"/>
    </row>
    <row r="96" customFormat="false" ht="12.75" hidden="false" customHeight="true" outlineLevel="0" collapsed="false">
      <c r="A96" s="38"/>
      <c r="B96" s="38"/>
      <c r="C96" s="38"/>
      <c r="D96" s="38"/>
      <c r="E96" s="38"/>
      <c r="F96" s="38"/>
      <c r="G96" s="38"/>
      <c r="H96" s="38"/>
      <c r="I96" s="38"/>
      <c r="J96" s="38"/>
      <c r="K96" s="38"/>
      <c r="L96" s="38"/>
      <c r="M96" s="38"/>
      <c r="N96" s="38"/>
      <c r="O96" s="38"/>
      <c r="P96" s="38"/>
      <c r="Q96" s="38"/>
      <c r="R96" s="38"/>
      <c r="S96" s="38"/>
      <c r="T96" s="38"/>
      <c r="U96" s="38"/>
      <c r="V96" s="38"/>
      <c r="W96" s="38"/>
      <c r="X96" s="38"/>
      <c r="Y96" s="38"/>
      <c r="Z96" s="38"/>
    </row>
    <row r="97" customFormat="false" ht="12.75" hidden="false" customHeight="true" outlineLevel="0" collapsed="false">
      <c r="A97" s="38"/>
      <c r="B97" s="38"/>
      <c r="C97" s="38"/>
      <c r="D97" s="38"/>
      <c r="E97" s="38"/>
      <c r="F97" s="38"/>
      <c r="G97" s="38"/>
      <c r="H97" s="38"/>
      <c r="I97" s="38"/>
      <c r="J97" s="38"/>
      <c r="K97" s="38"/>
      <c r="L97" s="38"/>
      <c r="M97" s="38"/>
      <c r="N97" s="38"/>
      <c r="O97" s="38"/>
      <c r="P97" s="38"/>
      <c r="Q97" s="38"/>
      <c r="R97" s="38"/>
      <c r="S97" s="38"/>
      <c r="T97" s="38"/>
      <c r="U97" s="38"/>
      <c r="V97" s="38"/>
      <c r="W97" s="38"/>
      <c r="X97" s="38"/>
      <c r="Y97" s="38"/>
      <c r="Z97" s="38"/>
    </row>
    <row r="98" customFormat="false" ht="12.75" hidden="false" customHeight="true" outlineLevel="0" collapsed="false">
      <c r="A98" s="38"/>
      <c r="B98" s="38"/>
      <c r="C98" s="38"/>
      <c r="D98" s="38"/>
      <c r="E98" s="38"/>
      <c r="F98" s="38"/>
      <c r="G98" s="38"/>
      <c r="H98" s="38"/>
      <c r="I98" s="38"/>
      <c r="J98" s="38"/>
      <c r="K98" s="38"/>
      <c r="L98" s="38"/>
      <c r="M98" s="38"/>
      <c r="N98" s="38"/>
      <c r="O98" s="38"/>
      <c r="P98" s="38"/>
      <c r="Q98" s="38"/>
      <c r="R98" s="38"/>
      <c r="S98" s="38"/>
      <c r="T98" s="38"/>
      <c r="U98" s="38"/>
      <c r="V98" s="38"/>
      <c r="W98" s="38"/>
      <c r="X98" s="38"/>
      <c r="Y98" s="38"/>
      <c r="Z98" s="38"/>
    </row>
    <row r="99" customFormat="false" ht="12.75" hidden="false" customHeight="true" outlineLevel="0" collapsed="false">
      <c r="A99" s="38"/>
      <c r="B99" s="38"/>
      <c r="C99" s="38"/>
      <c r="D99" s="38"/>
      <c r="E99" s="38"/>
      <c r="F99" s="38"/>
      <c r="G99" s="38"/>
      <c r="H99" s="38"/>
      <c r="I99" s="38"/>
      <c r="J99" s="38"/>
      <c r="K99" s="38"/>
      <c r="L99" s="38"/>
      <c r="M99" s="38"/>
      <c r="N99" s="38"/>
      <c r="O99" s="38"/>
      <c r="P99" s="38"/>
      <c r="Q99" s="38"/>
      <c r="R99" s="38"/>
      <c r="S99" s="38"/>
      <c r="T99" s="38"/>
      <c r="U99" s="38"/>
      <c r="V99" s="38"/>
      <c r="W99" s="38"/>
      <c r="X99" s="38"/>
      <c r="Y99" s="38"/>
      <c r="Z99" s="38"/>
    </row>
    <row r="100" customFormat="false" ht="12.75" hidden="false" customHeight="true" outlineLevel="0" collapsed="false">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row>
    <row r="101" customFormat="false" ht="12.75" hidden="false" customHeight="true" outlineLevel="0" collapsed="false">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row>
    <row r="102" customFormat="false" ht="12.75" hidden="false" customHeight="true" outlineLevel="0" collapsed="false">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row>
    <row r="103" customFormat="false" ht="12.75" hidden="false" customHeight="true" outlineLevel="0" collapsed="false">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row>
    <row r="104" customFormat="false" ht="12.75" hidden="false" customHeight="true" outlineLevel="0" collapsed="false">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row>
    <row r="105" customFormat="false" ht="12.75" hidden="false" customHeight="true" outlineLevel="0" collapsed="false">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row>
    <row r="106" customFormat="false" ht="12.75" hidden="false" customHeight="true" outlineLevel="0" collapsed="false">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row>
    <row r="107" customFormat="false" ht="12.75" hidden="false" customHeight="true" outlineLevel="0" collapsed="false">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row>
    <row r="108" customFormat="false" ht="12.75" hidden="false" customHeight="true" outlineLevel="0" collapsed="false">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row>
    <row r="109" customFormat="false" ht="12.75" hidden="false" customHeight="true" outlineLevel="0" collapsed="false">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row>
    <row r="110" customFormat="false" ht="12.75" hidden="false" customHeight="true" outlineLevel="0" collapsed="false">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row>
    <row r="111" customFormat="false" ht="12.75" hidden="false" customHeight="true" outlineLevel="0" collapsed="false">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row>
    <row r="112" customFormat="false" ht="12.75" hidden="false" customHeight="true" outlineLevel="0" collapsed="false">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row>
    <row r="113" customFormat="false" ht="12.75" hidden="false" customHeight="true" outlineLevel="0" collapsed="false">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row>
    <row r="114" customFormat="false" ht="12.75" hidden="false" customHeight="true" outlineLevel="0" collapsed="false">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row>
    <row r="115" customFormat="false" ht="12.75" hidden="false" customHeight="true" outlineLevel="0" collapsed="false">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row>
    <row r="116" customFormat="false" ht="12.75" hidden="false" customHeight="true" outlineLevel="0" collapsed="false">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row>
    <row r="117" customFormat="false" ht="12.75" hidden="false" customHeight="true" outlineLevel="0" collapsed="false">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row>
    <row r="118" customFormat="false" ht="12.75" hidden="false" customHeight="true" outlineLevel="0" collapsed="false">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row>
    <row r="119" customFormat="false" ht="12.75" hidden="false" customHeight="true" outlineLevel="0" collapsed="false">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row>
    <row r="120" customFormat="false" ht="12.75" hidden="false" customHeight="true" outlineLevel="0" collapsed="false">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row>
    <row r="121" customFormat="false" ht="12.75" hidden="false" customHeight="true" outlineLevel="0" collapsed="false">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row>
    <row r="122" customFormat="false" ht="12.75" hidden="false" customHeight="true" outlineLevel="0" collapsed="false">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row>
    <row r="123" customFormat="false" ht="12.75" hidden="false" customHeight="true" outlineLevel="0" collapsed="false">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row>
    <row r="124" customFormat="false" ht="12.75" hidden="false" customHeight="true" outlineLevel="0" collapsed="false">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row>
    <row r="125" customFormat="false" ht="12.75" hidden="false" customHeight="true" outlineLevel="0" collapsed="false">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row>
    <row r="126" customFormat="false" ht="12.75" hidden="false" customHeight="true" outlineLevel="0" collapsed="false">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row>
    <row r="127" customFormat="false" ht="12.75" hidden="false" customHeight="true" outlineLevel="0" collapsed="false">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row>
    <row r="128" customFormat="false" ht="12.75" hidden="false" customHeight="true" outlineLevel="0" collapsed="false">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row>
    <row r="129" customFormat="false" ht="12.75" hidden="false" customHeight="true" outlineLevel="0" collapsed="false">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row>
    <row r="130" customFormat="false" ht="12.75" hidden="false" customHeight="true" outlineLevel="0" collapsed="false">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row>
    <row r="131" customFormat="false" ht="12.75" hidden="false" customHeight="true" outlineLevel="0" collapsed="false">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row>
    <row r="132" customFormat="false" ht="12.75" hidden="false" customHeight="true" outlineLevel="0" collapsed="false">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row>
    <row r="133" customFormat="false" ht="12.75" hidden="false" customHeight="true" outlineLevel="0" collapsed="false">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row>
    <row r="134" customFormat="false" ht="12.75" hidden="false" customHeight="true" outlineLevel="0" collapsed="false">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row>
    <row r="135" customFormat="false" ht="12.75" hidden="false" customHeight="true" outlineLevel="0" collapsed="false">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row>
    <row r="136" customFormat="false" ht="12.75" hidden="false" customHeight="true" outlineLevel="0" collapsed="false">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row>
    <row r="137" customFormat="false" ht="12.75" hidden="false" customHeight="true" outlineLevel="0" collapsed="false">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row>
    <row r="138" customFormat="false" ht="12.75" hidden="false" customHeight="true" outlineLevel="0" collapsed="false">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row>
    <row r="139" customFormat="false" ht="12.75" hidden="false" customHeight="true" outlineLevel="0" collapsed="false">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row>
    <row r="140" customFormat="false" ht="12.75" hidden="false" customHeight="true" outlineLevel="0" collapsed="false">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row>
    <row r="141" customFormat="false" ht="12.75" hidden="false" customHeight="true" outlineLevel="0" collapsed="false">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row>
    <row r="142" customFormat="false" ht="12.75" hidden="false" customHeight="true" outlineLevel="0" collapsed="false">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row>
    <row r="143" customFormat="false" ht="12.75" hidden="false" customHeight="true" outlineLevel="0" collapsed="false">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row>
    <row r="144" customFormat="false" ht="12.75" hidden="false" customHeight="true" outlineLevel="0" collapsed="false">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row>
    <row r="145" customFormat="false" ht="12.75" hidden="false" customHeight="true" outlineLevel="0" collapsed="false">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row>
    <row r="146" customFormat="false" ht="12.75" hidden="false" customHeight="true" outlineLevel="0" collapsed="false">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row>
    <row r="147" customFormat="false" ht="12.75" hidden="false" customHeight="true" outlineLevel="0" collapsed="false">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row>
    <row r="148" customFormat="false" ht="12.75" hidden="false" customHeight="true" outlineLevel="0" collapsed="false">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row>
    <row r="149" customFormat="false" ht="12.75" hidden="false" customHeight="true" outlineLevel="0" collapsed="false">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row>
    <row r="150" customFormat="false" ht="12.75" hidden="false" customHeight="true" outlineLevel="0" collapsed="false">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row>
    <row r="151" customFormat="false" ht="12.75" hidden="false" customHeight="true" outlineLevel="0" collapsed="false">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row>
    <row r="152" customFormat="false" ht="12.75" hidden="false" customHeight="true" outlineLevel="0" collapsed="false">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row>
    <row r="153" customFormat="false" ht="12.75" hidden="false" customHeight="true" outlineLevel="0" collapsed="false">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row>
    <row r="154" customFormat="false" ht="12.75" hidden="false" customHeight="true" outlineLevel="0" collapsed="false">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row>
    <row r="155" customFormat="false" ht="12.75" hidden="false" customHeight="true" outlineLevel="0" collapsed="false">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row>
    <row r="156" customFormat="false" ht="12.75" hidden="false" customHeight="true" outlineLevel="0" collapsed="false">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row>
    <row r="157" customFormat="false" ht="12.75" hidden="false" customHeight="true" outlineLevel="0" collapsed="false">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row>
    <row r="158" customFormat="false" ht="12.75" hidden="false" customHeight="true" outlineLevel="0" collapsed="false">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row>
    <row r="159" customFormat="false" ht="12.75" hidden="false" customHeight="true" outlineLevel="0" collapsed="false">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row>
    <row r="160" customFormat="false" ht="12.75" hidden="false" customHeight="true" outlineLevel="0" collapsed="false">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row>
    <row r="161" customFormat="false" ht="12.75" hidden="false" customHeight="true" outlineLevel="0" collapsed="false">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row>
    <row r="162" customFormat="false" ht="12.75" hidden="false" customHeight="true" outlineLevel="0" collapsed="false">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row>
    <row r="163" customFormat="false" ht="12.75" hidden="false" customHeight="true" outlineLevel="0" collapsed="false">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row>
    <row r="164" customFormat="false" ht="12.75" hidden="false" customHeight="true" outlineLevel="0" collapsed="false">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row>
    <row r="165" customFormat="false" ht="12.75" hidden="false" customHeight="true" outlineLevel="0" collapsed="false">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row>
    <row r="166" customFormat="false" ht="12.75" hidden="false" customHeight="true" outlineLevel="0" collapsed="false">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row>
    <row r="167" customFormat="false" ht="12.75" hidden="false" customHeight="true" outlineLevel="0" collapsed="false">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row>
    <row r="168" customFormat="false" ht="12.75" hidden="false" customHeight="true" outlineLevel="0" collapsed="false">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row>
    <row r="169" customFormat="false" ht="12.75" hidden="false" customHeight="true" outlineLevel="0" collapsed="false">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row>
    <row r="170" customFormat="false" ht="12.75" hidden="false" customHeight="true" outlineLevel="0" collapsed="false">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row>
    <row r="171" customFormat="false" ht="12.75" hidden="false" customHeight="true" outlineLevel="0" collapsed="false">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row>
    <row r="172" customFormat="false" ht="12.75" hidden="false" customHeight="true" outlineLevel="0" collapsed="false">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row>
    <row r="173" customFormat="false" ht="12.75" hidden="false" customHeight="true" outlineLevel="0" collapsed="false">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row>
    <row r="174" customFormat="false" ht="12.75" hidden="false" customHeight="true" outlineLevel="0" collapsed="false">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row>
    <row r="175" customFormat="false" ht="12.75" hidden="false" customHeight="true" outlineLevel="0" collapsed="false">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row>
    <row r="176" customFormat="false" ht="12.75" hidden="false" customHeight="true" outlineLevel="0" collapsed="false">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row>
    <row r="177" customFormat="false" ht="12.75" hidden="false" customHeight="true" outlineLevel="0" collapsed="false">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row>
    <row r="178" customFormat="false" ht="12.75" hidden="false" customHeight="true" outlineLevel="0" collapsed="false">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row>
    <row r="179" customFormat="false" ht="12.75" hidden="false" customHeight="true" outlineLevel="0" collapsed="false">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row>
    <row r="180" customFormat="false" ht="12.75" hidden="false" customHeight="true" outlineLevel="0" collapsed="false">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row>
    <row r="181" customFormat="false" ht="12.75" hidden="false" customHeight="true" outlineLevel="0" collapsed="false">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row>
    <row r="182" customFormat="false" ht="12.75" hidden="false" customHeight="true" outlineLevel="0" collapsed="false">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row>
    <row r="183" customFormat="false" ht="12.75" hidden="false" customHeight="true" outlineLevel="0" collapsed="false">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row>
    <row r="184" customFormat="false" ht="12.75" hidden="false" customHeight="true" outlineLevel="0" collapsed="false">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row>
    <row r="185" customFormat="false" ht="12.75" hidden="false" customHeight="true" outlineLevel="0" collapsed="false">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row>
    <row r="186" customFormat="false" ht="12.75" hidden="false" customHeight="true" outlineLevel="0" collapsed="false">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row>
    <row r="187" customFormat="false" ht="12.75" hidden="false" customHeight="true" outlineLevel="0" collapsed="false">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row>
    <row r="188" customFormat="false" ht="12.75" hidden="false" customHeight="true" outlineLevel="0" collapsed="false">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row>
    <row r="189" customFormat="false" ht="12.75" hidden="false" customHeight="true" outlineLevel="0" collapsed="false">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row>
    <row r="190" customFormat="false" ht="12.75" hidden="false" customHeight="true" outlineLevel="0" collapsed="false">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row>
    <row r="191" customFormat="false" ht="12.75" hidden="false" customHeight="true" outlineLevel="0" collapsed="false">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row>
    <row r="192" customFormat="false" ht="12.75" hidden="false" customHeight="true" outlineLevel="0" collapsed="false">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row>
    <row r="193" customFormat="false" ht="12.75" hidden="false" customHeight="true" outlineLevel="0" collapsed="false">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row>
    <row r="194" customFormat="false" ht="12.75" hidden="false" customHeight="true" outlineLevel="0" collapsed="false">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row>
    <row r="195" customFormat="false" ht="12.75" hidden="false" customHeight="true" outlineLevel="0" collapsed="false">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row>
    <row r="196" customFormat="false" ht="12.75" hidden="false" customHeight="true" outlineLevel="0" collapsed="false">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row>
    <row r="197" customFormat="false" ht="12.75" hidden="false" customHeight="true" outlineLevel="0" collapsed="false">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row>
    <row r="198" customFormat="false" ht="12.75" hidden="false" customHeight="true" outlineLevel="0" collapsed="false">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row>
    <row r="199" customFormat="false" ht="12.75" hidden="false" customHeight="true" outlineLevel="0" collapsed="false">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row>
    <row r="200" customFormat="false" ht="12.75" hidden="false" customHeight="true" outlineLevel="0" collapsed="false">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row>
    <row r="201" customFormat="false" ht="12.75" hidden="false" customHeight="true" outlineLevel="0" collapsed="false">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row>
    <row r="202" customFormat="false" ht="12.75" hidden="false" customHeight="true" outlineLevel="0" collapsed="false">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row>
    <row r="203" customFormat="false" ht="12.75" hidden="false" customHeight="true" outlineLevel="0" collapsed="false">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row>
    <row r="204" customFormat="false" ht="12.75" hidden="false" customHeight="true" outlineLevel="0" collapsed="false">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row>
    <row r="205" customFormat="false" ht="12.75" hidden="false" customHeight="true" outlineLevel="0" collapsed="false">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row>
    <row r="206" customFormat="false" ht="12.75" hidden="false" customHeight="true" outlineLevel="0" collapsed="false">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row>
    <row r="207" customFormat="false" ht="12.75" hidden="false" customHeight="true" outlineLevel="0" collapsed="false">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row>
    <row r="208" customFormat="false" ht="12.75" hidden="false" customHeight="true" outlineLevel="0" collapsed="false">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row>
    <row r="209" customFormat="false" ht="12.75" hidden="false" customHeight="true" outlineLevel="0" collapsed="false">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row>
    <row r="210" customFormat="false" ht="12.75" hidden="false" customHeight="true" outlineLevel="0" collapsed="false">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row>
    <row r="211" customFormat="false" ht="12.75" hidden="false" customHeight="true" outlineLevel="0" collapsed="false">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row>
    <row r="212" customFormat="false" ht="12.75" hidden="false" customHeight="true" outlineLevel="0" collapsed="false">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row>
    <row r="213" customFormat="false" ht="12.75" hidden="false" customHeight="true" outlineLevel="0" collapsed="false">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row>
    <row r="214" customFormat="false" ht="12.75" hidden="false" customHeight="true" outlineLevel="0" collapsed="false">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row>
    <row r="215" customFormat="false" ht="12.75" hidden="false" customHeight="true" outlineLevel="0" collapsed="false">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row>
    <row r="216" customFormat="false" ht="12.75" hidden="false" customHeight="true" outlineLevel="0" collapsed="false">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row>
    <row r="217" customFormat="false" ht="12.75" hidden="false" customHeight="true" outlineLevel="0" collapsed="false">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row>
    <row r="218" customFormat="false" ht="12.75" hidden="false" customHeight="true" outlineLevel="0" collapsed="false">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row>
    <row r="219" customFormat="false" ht="12.75" hidden="false" customHeight="true" outlineLevel="0" collapsed="false">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row>
    <row r="220" customFormat="false" ht="12.75" hidden="false" customHeight="true" outlineLevel="0" collapsed="false">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row>
    <row r="221" customFormat="false" ht="15.75" hidden="false" customHeight="true" outlineLevel="0" collapsed="false">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row>
    <row r="222" customFormat="false" ht="15.75" hidden="false" customHeight="true" outlineLevel="0" collapsed="false">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row>
    <row r="223" customFormat="false" ht="15.75" hidden="false" customHeight="true" outlineLevel="0" collapsed="false">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row>
    <row r="224" customFormat="false" ht="15.75" hidden="false" customHeight="true" outlineLevel="0" collapsed="false">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row>
    <row r="225" customFormat="false" ht="15.75" hidden="false" customHeight="true" outlineLevel="0" collapsed="false">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row>
    <row r="226" customFormat="false" ht="15.75" hidden="false" customHeight="true" outlineLevel="0" collapsed="false">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row>
    <row r="227" customFormat="false" ht="15.75" hidden="false" customHeight="true" outlineLevel="0" collapsed="false">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row>
    <row r="228" customFormat="false" ht="15.75" hidden="false" customHeight="true" outlineLevel="0" collapsed="false">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row>
    <row r="229" customFormat="false" ht="15.75" hidden="false" customHeight="true" outlineLevel="0" collapsed="false">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row>
    <row r="230" customFormat="false" ht="15.75" hidden="false" customHeight="true" outlineLevel="0" collapsed="false">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row>
    <row r="231" customFormat="false" ht="15.75" hidden="false" customHeight="true" outlineLevel="0" collapsed="false">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row>
    <row r="232" customFormat="false" ht="15.75" hidden="false" customHeight="true" outlineLevel="0" collapsed="false">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row>
    <row r="233" customFormat="false" ht="15.75" hidden="false" customHeight="true" outlineLevel="0" collapsed="false">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row>
    <row r="234" customFormat="false" ht="15.75" hidden="false" customHeight="true" outlineLevel="0" collapsed="false">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row>
    <row r="235" customFormat="false" ht="15.75" hidden="false" customHeight="true" outlineLevel="0" collapsed="false">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row>
    <row r="236" customFormat="false" ht="15.75" hidden="false" customHeight="true" outlineLevel="0" collapsed="false">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row>
    <row r="237" customFormat="false" ht="15.75" hidden="false" customHeight="true" outlineLevel="0" collapsed="false">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row>
    <row r="238" customFormat="false" ht="15.75" hidden="false" customHeight="true" outlineLevel="0" collapsed="false">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row>
    <row r="239" customFormat="false" ht="15.75" hidden="false" customHeight="true" outlineLevel="0" collapsed="false">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row>
    <row r="240" customFormat="false" ht="15.75" hidden="false" customHeight="true" outlineLevel="0" collapsed="false">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row>
    <row r="241" customFormat="false" ht="15.75" hidden="false" customHeight="true" outlineLevel="0" collapsed="false">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row>
    <row r="242" customFormat="false" ht="15.75" hidden="false" customHeight="true" outlineLevel="0" collapsed="false">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row>
    <row r="243" customFormat="false" ht="15.75" hidden="false" customHeight="true" outlineLevel="0" collapsed="false">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row>
    <row r="244" customFormat="false" ht="15.75" hidden="false" customHeight="true" outlineLevel="0" collapsed="false">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row>
    <row r="245" customFormat="false" ht="15.75" hidden="false" customHeight="true" outlineLevel="0" collapsed="false">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row>
    <row r="246" customFormat="false" ht="15.75" hidden="false" customHeight="true" outlineLevel="0" collapsed="false">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row>
    <row r="247" customFormat="false" ht="15.75" hidden="false" customHeight="true" outlineLevel="0" collapsed="false">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row>
    <row r="248" customFormat="false" ht="15.75" hidden="false" customHeight="true" outlineLevel="0" collapsed="false">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row>
    <row r="249" customFormat="false" ht="15.75" hidden="false" customHeight="true" outlineLevel="0" collapsed="false">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row>
    <row r="250" customFormat="false" ht="15.75" hidden="false" customHeight="true" outlineLevel="0" collapsed="false">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row>
    <row r="251" customFormat="false" ht="15.75" hidden="false" customHeight="true" outlineLevel="0" collapsed="false">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row>
    <row r="252" customFormat="false" ht="15.75" hidden="false" customHeight="true" outlineLevel="0" collapsed="false">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row>
    <row r="253" customFormat="false" ht="15.75" hidden="false" customHeight="true" outlineLevel="0" collapsed="false">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row>
    <row r="254" customFormat="false" ht="15.75" hidden="false" customHeight="true" outlineLevel="0" collapsed="false">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row>
    <row r="255" customFormat="false" ht="15.75" hidden="false" customHeight="true" outlineLevel="0" collapsed="false">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row>
    <row r="256" customFormat="false" ht="15.75" hidden="false" customHeight="true" outlineLevel="0" collapsed="false">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row>
    <row r="257" customFormat="false" ht="15.75" hidden="false" customHeight="true" outlineLevel="0" collapsed="false">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row>
    <row r="258" customFormat="false" ht="15.75" hidden="false" customHeight="true" outlineLevel="0" collapsed="false">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row>
    <row r="259" customFormat="false" ht="15.75" hidden="false" customHeight="true" outlineLevel="0" collapsed="false">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row>
    <row r="260" customFormat="false" ht="15.75" hidden="false" customHeight="true" outlineLevel="0" collapsed="false">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row>
    <row r="261" customFormat="false" ht="15.75" hidden="false" customHeight="true" outlineLevel="0" collapsed="false">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row>
    <row r="262" customFormat="false" ht="15.75" hidden="false" customHeight="true" outlineLevel="0" collapsed="false">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row>
    <row r="263" customFormat="false" ht="15.75" hidden="false" customHeight="true" outlineLevel="0" collapsed="false">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row>
    <row r="264" customFormat="false" ht="15.75" hidden="false" customHeight="true" outlineLevel="0" collapsed="false">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row>
    <row r="265" customFormat="false" ht="15.75" hidden="false" customHeight="true" outlineLevel="0" collapsed="false">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row>
    <row r="266" customFormat="false" ht="15.75" hidden="false" customHeight="true" outlineLevel="0" collapsed="false">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row>
    <row r="267" customFormat="false" ht="15.75" hidden="false" customHeight="true" outlineLevel="0" collapsed="false">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row>
    <row r="268" customFormat="false" ht="15.75" hidden="false" customHeight="true" outlineLevel="0" collapsed="false">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row>
    <row r="269" customFormat="false" ht="15.75" hidden="false" customHeight="true" outlineLevel="0" collapsed="false">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row>
    <row r="270" customFormat="false" ht="15.75" hidden="false" customHeight="true" outlineLevel="0" collapsed="false">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row>
    <row r="271" customFormat="false" ht="15.75" hidden="false" customHeight="true" outlineLevel="0" collapsed="false">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row>
    <row r="272" customFormat="false" ht="15.75" hidden="false" customHeight="true" outlineLevel="0" collapsed="false">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row>
    <row r="273" customFormat="false" ht="15.75" hidden="false" customHeight="true" outlineLevel="0" collapsed="false">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row>
    <row r="274" customFormat="false" ht="15.75" hidden="false" customHeight="true" outlineLevel="0" collapsed="false">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row>
    <row r="275" customFormat="false" ht="15.75" hidden="false" customHeight="true" outlineLevel="0" collapsed="false">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row>
    <row r="276" customFormat="false" ht="15.75" hidden="false" customHeight="true" outlineLevel="0" collapsed="false">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row>
    <row r="277" customFormat="false" ht="15.75" hidden="false" customHeight="true" outlineLevel="0" collapsed="false">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row>
    <row r="278" customFormat="false" ht="15.75" hidden="false" customHeight="true" outlineLevel="0" collapsed="false">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row>
    <row r="279" customFormat="false" ht="15.75" hidden="false" customHeight="true" outlineLevel="0" collapsed="false">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row>
    <row r="280" customFormat="false" ht="15.75" hidden="false" customHeight="true" outlineLevel="0" collapsed="false">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row>
    <row r="281" customFormat="false" ht="15.75" hidden="false" customHeight="true" outlineLevel="0" collapsed="false">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row>
    <row r="282" customFormat="false" ht="15.75" hidden="false" customHeight="true" outlineLevel="0" collapsed="false">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row>
    <row r="283" customFormat="false" ht="15.75" hidden="false" customHeight="true" outlineLevel="0" collapsed="false">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row>
    <row r="284" customFormat="false" ht="15.75" hidden="false" customHeight="true" outlineLevel="0" collapsed="false">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row>
    <row r="285" customFormat="false" ht="15.75" hidden="false" customHeight="true" outlineLevel="0" collapsed="false">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row>
    <row r="286" customFormat="false" ht="15.75" hidden="false" customHeight="true" outlineLevel="0" collapsed="false">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row>
    <row r="287" customFormat="false" ht="15.75" hidden="false" customHeight="true" outlineLevel="0" collapsed="false">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row>
    <row r="288" customFormat="false" ht="15.75" hidden="false" customHeight="true" outlineLevel="0" collapsed="false">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row>
    <row r="289" customFormat="false" ht="15.75" hidden="false" customHeight="true" outlineLevel="0" collapsed="false">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row>
    <row r="290" customFormat="false" ht="15.75" hidden="false" customHeight="true" outlineLevel="0" collapsed="false">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row>
    <row r="291" customFormat="false" ht="15.75" hidden="false" customHeight="true" outlineLevel="0" collapsed="false">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row>
    <row r="292" customFormat="false" ht="15.75" hidden="false" customHeight="true" outlineLevel="0" collapsed="false">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row>
    <row r="293" customFormat="false" ht="15.75" hidden="false" customHeight="true" outlineLevel="0" collapsed="false">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row>
    <row r="294" customFormat="false" ht="15.75" hidden="false" customHeight="true" outlineLevel="0" collapsed="false">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row>
    <row r="295" customFormat="false" ht="15.75" hidden="false" customHeight="true" outlineLevel="0" collapsed="false">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row>
    <row r="296" customFormat="false" ht="15.75" hidden="false" customHeight="true" outlineLevel="0" collapsed="false">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row>
    <row r="297" customFormat="false" ht="15.75" hidden="false" customHeight="true" outlineLevel="0" collapsed="false">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row>
    <row r="298" customFormat="false" ht="15.75" hidden="false" customHeight="true" outlineLevel="0" collapsed="false">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row>
    <row r="299" customFormat="false" ht="15.75" hidden="false" customHeight="true" outlineLevel="0" collapsed="false">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row>
    <row r="300" customFormat="false" ht="15.75" hidden="false" customHeight="true" outlineLevel="0" collapsed="false">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row>
    <row r="301" customFormat="false" ht="15.75" hidden="false" customHeight="true" outlineLevel="0" collapsed="false">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row>
    <row r="302" customFormat="false" ht="15.75" hidden="false" customHeight="true" outlineLevel="0" collapsed="false">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row>
    <row r="303" customFormat="false" ht="15.75" hidden="false" customHeight="true" outlineLevel="0" collapsed="false">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row>
    <row r="304" customFormat="false" ht="15.75" hidden="false" customHeight="true" outlineLevel="0" collapsed="false">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row>
    <row r="305" customFormat="false" ht="15.75" hidden="false" customHeight="true" outlineLevel="0" collapsed="false">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row>
    <row r="306" customFormat="false" ht="15.75" hidden="false" customHeight="true" outlineLevel="0" collapsed="false">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row>
    <row r="307" customFormat="false" ht="15.75" hidden="false" customHeight="true" outlineLevel="0" collapsed="false">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row>
    <row r="308" customFormat="false" ht="15.75" hidden="false" customHeight="true" outlineLevel="0" collapsed="false">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row>
    <row r="309" customFormat="false" ht="15.75" hidden="false" customHeight="true" outlineLevel="0" collapsed="false">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row>
    <row r="310" customFormat="false" ht="15.75" hidden="false" customHeight="true" outlineLevel="0" collapsed="false">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row>
    <row r="311" customFormat="false" ht="15.75" hidden="false" customHeight="true" outlineLevel="0" collapsed="false">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row>
    <row r="312" customFormat="false" ht="15.75" hidden="false" customHeight="true" outlineLevel="0" collapsed="false">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row>
    <row r="313" customFormat="false" ht="15.75" hidden="false" customHeight="true" outlineLevel="0" collapsed="false">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row>
    <row r="314" customFormat="false" ht="15.75" hidden="false" customHeight="true" outlineLevel="0" collapsed="false">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row>
    <row r="315" customFormat="false" ht="15.75" hidden="false" customHeight="true" outlineLevel="0" collapsed="false">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row>
    <row r="316" customFormat="false" ht="15.75" hidden="false" customHeight="true" outlineLevel="0" collapsed="false">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row>
    <row r="317" customFormat="false" ht="15.75" hidden="false" customHeight="true" outlineLevel="0" collapsed="false">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row>
    <row r="318" customFormat="false" ht="15.75" hidden="false" customHeight="true" outlineLevel="0" collapsed="false">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row>
    <row r="319" customFormat="false" ht="15.75" hidden="false" customHeight="true" outlineLevel="0" collapsed="false">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row>
    <row r="320" customFormat="false" ht="15.75" hidden="false" customHeight="true" outlineLevel="0" collapsed="false">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row>
    <row r="321" customFormat="false" ht="15.75" hidden="false" customHeight="true" outlineLevel="0" collapsed="false">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row>
    <row r="322" customFormat="false" ht="15.75" hidden="false" customHeight="true" outlineLevel="0" collapsed="false">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row>
    <row r="323" customFormat="false" ht="15.75" hidden="false" customHeight="true" outlineLevel="0" collapsed="false">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row>
    <row r="324" customFormat="false" ht="15.75" hidden="false" customHeight="true" outlineLevel="0" collapsed="false">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row>
    <row r="325" customFormat="false" ht="15.75" hidden="false" customHeight="true" outlineLevel="0" collapsed="false">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row>
    <row r="326" customFormat="false" ht="15.75" hidden="false" customHeight="true" outlineLevel="0" collapsed="false">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row>
    <row r="327" customFormat="false" ht="15.75" hidden="false" customHeight="true" outlineLevel="0" collapsed="false">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row>
    <row r="328" customFormat="false" ht="15.75" hidden="false" customHeight="true" outlineLevel="0" collapsed="false">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row>
    <row r="329" customFormat="false" ht="15.75" hidden="false" customHeight="true" outlineLevel="0" collapsed="false">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row>
    <row r="330" customFormat="false" ht="15.75" hidden="false" customHeight="true" outlineLevel="0" collapsed="false">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row>
    <row r="331" customFormat="false" ht="15.75" hidden="false" customHeight="true" outlineLevel="0" collapsed="false">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row>
    <row r="332" customFormat="false" ht="15.75" hidden="false" customHeight="true" outlineLevel="0" collapsed="false">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row>
    <row r="333" customFormat="false" ht="15.75" hidden="false" customHeight="true" outlineLevel="0" collapsed="false">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row>
    <row r="334" customFormat="false" ht="15.75" hidden="false" customHeight="true" outlineLevel="0" collapsed="false">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row>
    <row r="335" customFormat="false" ht="15.75" hidden="false" customHeight="true" outlineLevel="0" collapsed="false">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row>
    <row r="336" customFormat="false" ht="15.75" hidden="false" customHeight="true" outlineLevel="0" collapsed="false">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row>
    <row r="337" customFormat="false" ht="15.75" hidden="false" customHeight="true" outlineLevel="0" collapsed="false">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row>
    <row r="338" customFormat="false" ht="15.75" hidden="false" customHeight="true" outlineLevel="0" collapsed="false">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row>
    <row r="339" customFormat="false" ht="15.75" hidden="false" customHeight="true" outlineLevel="0" collapsed="false">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row>
    <row r="340" customFormat="false" ht="15.75" hidden="false" customHeight="true" outlineLevel="0" collapsed="false">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row>
    <row r="341" customFormat="false" ht="15.75" hidden="false" customHeight="true" outlineLevel="0" collapsed="false">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row>
    <row r="342" customFormat="false" ht="15.75" hidden="false" customHeight="true" outlineLevel="0" collapsed="false">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row>
    <row r="343" customFormat="false" ht="15.75" hidden="false" customHeight="true" outlineLevel="0" collapsed="false">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row>
    <row r="344" customFormat="false" ht="15.75" hidden="false" customHeight="true" outlineLevel="0" collapsed="false">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row>
    <row r="345" customFormat="false" ht="15.75" hidden="false" customHeight="true" outlineLevel="0" collapsed="false">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row>
    <row r="346" customFormat="false" ht="15.75" hidden="false" customHeight="true" outlineLevel="0" collapsed="false">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row>
    <row r="347" customFormat="false" ht="15.75" hidden="false" customHeight="true" outlineLevel="0" collapsed="false">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row>
    <row r="348" customFormat="false" ht="15.75" hidden="false" customHeight="true" outlineLevel="0" collapsed="false">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row>
    <row r="349" customFormat="false" ht="15.75" hidden="false" customHeight="true" outlineLevel="0" collapsed="false">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row>
    <row r="350" customFormat="false" ht="15.75" hidden="false" customHeight="true" outlineLevel="0" collapsed="false">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row>
    <row r="351" customFormat="false" ht="15.75" hidden="false" customHeight="true" outlineLevel="0" collapsed="false">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row>
    <row r="352" customFormat="false" ht="15.75" hidden="false" customHeight="true" outlineLevel="0" collapsed="false">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row>
    <row r="353" customFormat="false" ht="15.75" hidden="false" customHeight="true" outlineLevel="0" collapsed="false">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row>
    <row r="354" customFormat="false" ht="15.75" hidden="false" customHeight="true" outlineLevel="0" collapsed="false">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row>
    <row r="355" customFormat="false" ht="15.75" hidden="false" customHeight="true" outlineLevel="0" collapsed="false">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row>
    <row r="356" customFormat="false" ht="15.75" hidden="false" customHeight="true" outlineLevel="0" collapsed="false">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row>
    <row r="357" customFormat="false" ht="15.75" hidden="false" customHeight="true" outlineLevel="0" collapsed="false">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row>
    <row r="358" customFormat="false" ht="15.75" hidden="false" customHeight="true" outlineLevel="0" collapsed="false">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row>
    <row r="359" customFormat="false" ht="15.75" hidden="false" customHeight="true" outlineLevel="0" collapsed="false">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row>
    <row r="360" customFormat="false" ht="15.75" hidden="false" customHeight="true" outlineLevel="0" collapsed="false">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row>
    <row r="361" customFormat="false" ht="15.75" hidden="false" customHeight="true" outlineLevel="0" collapsed="false">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row>
    <row r="362" customFormat="false" ht="15.75" hidden="false" customHeight="true" outlineLevel="0" collapsed="false">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row>
    <row r="363" customFormat="false" ht="15.75" hidden="false" customHeight="true" outlineLevel="0" collapsed="false">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row>
    <row r="364" customFormat="false" ht="15.75" hidden="false" customHeight="true" outlineLevel="0" collapsed="false">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row>
    <row r="365" customFormat="false" ht="15.75" hidden="false" customHeight="true" outlineLevel="0" collapsed="false">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row>
    <row r="366" customFormat="false" ht="15.75" hidden="false" customHeight="true" outlineLevel="0" collapsed="false">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row>
    <row r="367" customFormat="false" ht="15.75" hidden="false" customHeight="true" outlineLevel="0" collapsed="false">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row>
    <row r="368" customFormat="false" ht="15.75" hidden="false" customHeight="true" outlineLevel="0" collapsed="false">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c r="Z368" s="38"/>
    </row>
    <row r="369" customFormat="false" ht="15.75" hidden="false" customHeight="true" outlineLevel="0" collapsed="false">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c r="Z369" s="38"/>
    </row>
    <row r="370" customFormat="false" ht="15.75" hidden="false" customHeight="true" outlineLevel="0" collapsed="false">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c r="Z370" s="38"/>
    </row>
    <row r="371" customFormat="false" ht="15.75" hidden="false" customHeight="true" outlineLevel="0" collapsed="false">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c r="Z371" s="38"/>
    </row>
    <row r="372" customFormat="false" ht="15.75" hidden="false" customHeight="true" outlineLevel="0" collapsed="false">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c r="Z372" s="38"/>
    </row>
    <row r="373" customFormat="false" ht="15.75" hidden="false" customHeight="true" outlineLevel="0" collapsed="false">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c r="Z373" s="38"/>
    </row>
    <row r="374" customFormat="false" ht="15.75" hidden="false" customHeight="true" outlineLevel="0" collapsed="false">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c r="Z374" s="38"/>
    </row>
    <row r="375" customFormat="false" ht="15.75" hidden="false" customHeight="true" outlineLevel="0" collapsed="false">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c r="Z375" s="38"/>
    </row>
    <row r="376" customFormat="false" ht="15.75" hidden="false" customHeight="true" outlineLevel="0" collapsed="false">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c r="Z376" s="38"/>
    </row>
    <row r="377" customFormat="false" ht="15.75" hidden="false" customHeight="true" outlineLevel="0" collapsed="false">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c r="Z377" s="38"/>
    </row>
    <row r="378" customFormat="false" ht="15.75" hidden="false" customHeight="true" outlineLevel="0" collapsed="false">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c r="Z378" s="38"/>
    </row>
    <row r="379" customFormat="false" ht="15.75" hidden="false" customHeight="true" outlineLevel="0" collapsed="false">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c r="Z379" s="38"/>
    </row>
    <row r="380" customFormat="false" ht="15.75" hidden="false" customHeight="true" outlineLevel="0" collapsed="false">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c r="Z380" s="38"/>
    </row>
    <row r="381" customFormat="false" ht="15.75" hidden="false" customHeight="true" outlineLevel="0" collapsed="false">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c r="Z381" s="38"/>
    </row>
    <row r="382" customFormat="false" ht="15.75" hidden="false" customHeight="true" outlineLevel="0" collapsed="false">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c r="Z382" s="38"/>
    </row>
    <row r="383" customFormat="false" ht="15.75" hidden="false" customHeight="true" outlineLevel="0" collapsed="false">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c r="Z383" s="38"/>
    </row>
    <row r="384" customFormat="false" ht="15.75" hidden="false" customHeight="true" outlineLevel="0" collapsed="false">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c r="Z384" s="38"/>
    </row>
    <row r="385" customFormat="false" ht="15.75" hidden="false" customHeight="true" outlineLevel="0" collapsed="false">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c r="Z385" s="38"/>
    </row>
    <row r="386" customFormat="false" ht="15.75" hidden="false" customHeight="true" outlineLevel="0" collapsed="false">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c r="Z386" s="38"/>
    </row>
    <row r="387" customFormat="false" ht="15.75" hidden="false" customHeight="true" outlineLevel="0" collapsed="false">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c r="Z387" s="38"/>
    </row>
    <row r="388" customFormat="false" ht="15.75" hidden="false" customHeight="true" outlineLevel="0" collapsed="false">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c r="Z388" s="38"/>
    </row>
    <row r="389" customFormat="false" ht="15.75" hidden="false" customHeight="true" outlineLevel="0" collapsed="false">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c r="Z389" s="38"/>
    </row>
    <row r="390" customFormat="false" ht="15.75" hidden="false" customHeight="true" outlineLevel="0" collapsed="false">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c r="Z390" s="38"/>
    </row>
    <row r="391" customFormat="false" ht="15.75" hidden="false" customHeight="true" outlineLevel="0" collapsed="false">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c r="Z391" s="38"/>
    </row>
    <row r="392" customFormat="false" ht="15.75" hidden="false" customHeight="true" outlineLevel="0" collapsed="false">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c r="Z392" s="38"/>
    </row>
    <row r="393" customFormat="false" ht="15.75" hidden="false" customHeight="true" outlineLevel="0" collapsed="false">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c r="Z393" s="38"/>
    </row>
    <row r="394" customFormat="false" ht="15.75" hidden="false" customHeight="true" outlineLevel="0" collapsed="false">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c r="Z394" s="38"/>
    </row>
    <row r="395" customFormat="false" ht="15.75" hidden="false" customHeight="true" outlineLevel="0" collapsed="false">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c r="Z395" s="38"/>
    </row>
    <row r="396" customFormat="false" ht="15.75" hidden="false" customHeight="true" outlineLevel="0" collapsed="false">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c r="Z396" s="38"/>
    </row>
    <row r="397" customFormat="false" ht="15.75" hidden="false" customHeight="true" outlineLevel="0" collapsed="false">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c r="Z397" s="38"/>
    </row>
    <row r="398" customFormat="false" ht="15.75" hidden="false" customHeight="true" outlineLevel="0" collapsed="false">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c r="Z398" s="38"/>
    </row>
    <row r="399" customFormat="false" ht="15.75" hidden="false" customHeight="true" outlineLevel="0" collapsed="false">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c r="Z399" s="38"/>
    </row>
    <row r="400" customFormat="false" ht="15.75" hidden="false" customHeight="true" outlineLevel="0" collapsed="false">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row>
    <row r="401" customFormat="false" ht="15.75" hidden="false" customHeight="true" outlineLevel="0" collapsed="false">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c r="Z401" s="38"/>
    </row>
    <row r="402" customFormat="false" ht="15.75" hidden="false" customHeight="true" outlineLevel="0" collapsed="false">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c r="Z402" s="38"/>
    </row>
    <row r="403" customFormat="false" ht="15.75" hidden="false" customHeight="true" outlineLevel="0" collapsed="false">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c r="Z403" s="38"/>
    </row>
    <row r="404" customFormat="false" ht="15.75" hidden="false" customHeight="true" outlineLevel="0" collapsed="false">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c r="Z404" s="38"/>
    </row>
    <row r="405" customFormat="false" ht="15.75" hidden="false" customHeight="true" outlineLevel="0" collapsed="false">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c r="Z405" s="38"/>
    </row>
    <row r="406" customFormat="false" ht="15.75" hidden="false" customHeight="true" outlineLevel="0" collapsed="false">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row>
    <row r="407" customFormat="false" ht="15.75" hidden="false" customHeight="true" outlineLevel="0" collapsed="false">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c r="Z407" s="38"/>
    </row>
    <row r="408" customFormat="false" ht="15.75" hidden="false" customHeight="true" outlineLevel="0" collapsed="false">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c r="Z408" s="38"/>
    </row>
    <row r="409" customFormat="false" ht="15.75" hidden="false" customHeight="true" outlineLevel="0" collapsed="false">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c r="Z409" s="38"/>
    </row>
    <row r="410" customFormat="false" ht="15.75" hidden="false" customHeight="true" outlineLevel="0" collapsed="false">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c r="Z410" s="38"/>
    </row>
    <row r="411" customFormat="false" ht="15.75" hidden="false" customHeight="true" outlineLevel="0" collapsed="false">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c r="Z411" s="38"/>
    </row>
    <row r="412" customFormat="false" ht="15.75" hidden="false" customHeight="true" outlineLevel="0" collapsed="false">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c r="Z412" s="38"/>
    </row>
    <row r="413" customFormat="false" ht="15.75" hidden="false" customHeight="true" outlineLevel="0" collapsed="false">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c r="Z413" s="38"/>
    </row>
    <row r="414" customFormat="false" ht="15.75" hidden="false" customHeight="true" outlineLevel="0" collapsed="false">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c r="Z414" s="38"/>
    </row>
    <row r="415" customFormat="false" ht="15.75" hidden="false" customHeight="true" outlineLevel="0" collapsed="false">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c r="Z415" s="38"/>
    </row>
    <row r="416" customFormat="false" ht="15.75" hidden="false" customHeight="true" outlineLevel="0" collapsed="false">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c r="Z416" s="38"/>
    </row>
    <row r="417" customFormat="false" ht="15.75" hidden="false" customHeight="true" outlineLevel="0" collapsed="false">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c r="Z417" s="38"/>
    </row>
    <row r="418" customFormat="false" ht="15.75" hidden="false" customHeight="true" outlineLevel="0" collapsed="false">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c r="Z418" s="38"/>
    </row>
    <row r="419" customFormat="false" ht="15.75" hidden="false" customHeight="true" outlineLevel="0" collapsed="false">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c r="Z419" s="38"/>
    </row>
    <row r="420" customFormat="false" ht="15.75" hidden="false" customHeight="true" outlineLevel="0" collapsed="false">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c r="Z420" s="38"/>
    </row>
    <row r="421" customFormat="false" ht="15.75" hidden="false" customHeight="true" outlineLevel="0" collapsed="false">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c r="Z421" s="38"/>
    </row>
    <row r="422" customFormat="false" ht="15.75" hidden="false" customHeight="true" outlineLevel="0" collapsed="false">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c r="Z422" s="38"/>
    </row>
    <row r="423" customFormat="false" ht="15.75" hidden="false" customHeight="true" outlineLevel="0" collapsed="false">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c r="Z423" s="38"/>
    </row>
    <row r="424" customFormat="false" ht="15.75" hidden="false" customHeight="true" outlineLevel="0" collapsed="false">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c r="Z424" s="38"/>
    </row>
    <row r="425" customFormat="false" ht="15.75" hidden="false" customHeight="true" outlineLevel="0" collapsed="false">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c r="Z425" s="38"/>
    </row>
    <row r="426" customFormat="false" ht="15.75" hidden="false" customHeight="true" outlineLevel="0" collapsed="false">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c r="Z426" s="38"/>
    </row>
    <row r="427" customFormat="false" ht="15.75" hidden="false" customHeight="true" outlineLevel="0" collapsed="false">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c r="Z427" s="38"/>
    </row>
    <row r="428" customFormat="false" ht="15.75" hidden="false" customHeight="true" outlineLevel="0" collapsed="false">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c r="Z428" s="38"/>
    </row>
    <row r="429" customFormat="false" ht="15.75" hidden="false" customHeight="true" outlineLevel="0" collapsed="false">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c r="Z429" s="38"/>
    </row>
    <row r="430" customFormat="false" ht="15.75" hidden="false" customHeight="true" outlineLevel="0" collapsed="false">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c r="Z430" s="38"/>
    </row>
    <row r="431" customFormat="false" ht="15.75" hidden="false" customHeight="true" outlineLevel="0" collapsed="false">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c r="Z431" s="38"/>
    </row>
    <row r="432" customFormat="false" ht="15.75" hidden="false" customHeight="true" outlineLevel="0" collapsed="false">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c r="Z432" s="38"/>
    </row>
    <row r="433" customFormat="false" ht="15.75" hidden="false" customHeight="true" outlineLevel="0" collapsed="false">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c r="Z433" s="38"/>
    </row>
    <row r="434" customFormat="false" ht="15.75" hidden="false" customHeight="true" outlineLevel="0" collapsed="false">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c r="Z434" s="38"/>
    </row>
    <row r="435" customFormat="false" ht="15.75" hidden="false" customHeight="true" outlineLevel="0" collapsed="false">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c r="Z435" s="38"/>
    </row>
    <row r="436" customFormat="false" ht="15.75" hidden="false" customHeight="true" outlineLevel="0" collapsed="false">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c r="Z436" s="38"/>
    </row>
    <row r="437" customFormat="false" ht="15.75" hidden="false" customHeight="true" outlineLevel="0" collapsed="false">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c r="Z437" s="38"/>
    </row>
    <row r="438" customFormat="false" ht="15.75" hidden="false" customHeight="true" outlineLevel="0" collapsed="false">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c r="Z438" s="38"/>
    </row>
    <row r="439" customFormat="false" ht="15.75" hidden="false" customHeight="true" outlineLevel="0" collapsed="false">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c r="Z439" s="38"/>
    </row>
    <row r="440" customFormat="false" ht="15.75" hidden="false" customHeight="true" outlineLevel="0" collapsed="false">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c r="Z440" s="38"/>
    </row>
    <row r="441" customFormat="false" ht="15.75" hidden="false" customHeight="true" outlineLevel="0" collapsed="false">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c r="Z441" s="38"/>
    </row>
    <row r="442" customFormat="false" ht="15.75" hidden="false" customHeight="true" outlineLevel="0" collapsed="false">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c r="Z442" s="38"/>
    </row>
    <row r="443" customFormat="false" ht="15.75" hidden="false" customHeight="true" outlineLevel="0" collapsed="false">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c r="Z443" s="38"/>
    </row>
    <row r="444" customFormat="false" ht="15.75" hidden="false" customHeight="true" outlineLevel="0" collapsed="false">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c r="Z444" s="38"/>
    </row>
    <row r="445" customFormat="false" ht="15.75" hidden="false" customHeight="true" outlineLevel="0" collapsed="false">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c r="Z445" s="38"/>
    </row>
    <row r="446" customFormat="false" ht="15.75" hidden="false" customHeight="true" outlineLevel="0" collapsed="false">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c r="Z446" s="38"/>
    </row>
    <row r="447" customFormat="false" ht="15.75" hidden="false" customHeight="true" outlineLevel="0" collapsed="false">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c r="Z447" s="38"/>
    </row>
    <row r="448" customFormat="false" ht="15.75" hidden="false" customHeight="true" outlineLevel="0" collapsed="false">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c r="Z448" s="38"/>
    </row>
    <row r="449" customFormat="false" ht="15.75" hidden="false" customHeight="true" outlineLevel="0" collapsed="false">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c r="Z449" s="38"/>
    </row>
    <row r="450" customFormat="false" ht="15.75" hidden="false" customHeight="true" outlineLevel="0" collapsed="false">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c r="Z450" s="38"/>
    </row>
    <row r="451" customFormat="false" ht="15.75" hidden="false" customHeight="true" outlineLevel="0" collapsed="false">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c r="Z451" s="38"/>
    </row>
    <row r="452" customFormat="false" ht="15.75" hidden="false" customHeight="true" outlineLevel="0" collapsed="false">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c r="Z452" s="38"/>
    </row>
    <row r="453" customFormat="false" ht="15.75" hidden="false" customHeight="true" outlineLevel="0" collapsed="false">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c r="Z453" s="38"/>
    </row>
    <row r="454" customFormat="false" ht="15.75" hidden="false" customHeight="true" outlineLevel="0" collapsed="false">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c r="Z454" s="38"/>
    </row>
    <row r="455" customFormat="false" ht="15.75" hidden="false" customHeight="true" outlineLevel="0" collapsed="false">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c r="Z455" s="38"/>
    </row>
    <row r="456" customFormat="false" ht="15.75" hidden="false" customHeight="true" outlineLevel="0" collapsed="false">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c r="Z456" s="38"/>
    </row>
    <row r="457" customFormat="false" ht="15.75" hidden="false" customHeight="true" outlineLevel="0" collapsed="false">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c r="Z457" s="38"/>
    </row>
    <row r="458" customFormat="false" ht="15.75" hidden="false" customHeight="true" outlineLevel="0" collapsed="false">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c r="Z458" s="38"/>
    </row>
    <row r="459" customFormat="false" ht="15.75" hidden="false" customHeight="true" outlineLevel="0" collapsed="false">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c r="Z459" s="38"/>
    </row>
    <row r="460" customFormat="false" ht="15.75" hidden="false" customHeight="true" outlineLevel="0" collapsed="false">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c r="Z460" s="38"/>
    </row>
    <row r="461" customFormat="false" ht="15.75" hidden="false" customHeight="true" outlineLevel="0" collapsed="false">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c r="Z461" s="38"/>
    </row>
    <row r="462" customFormat="false" ht="15.75" hidden="false" customHeight="true" outlineLevel="0" collapsed="false">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c r="Z462" s="38"/>
    </row>
    <row r="463" customFormat="false" ht="15.75" hidden="false" customHeight="true" outlineLevel="0" collapsed="false">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c r="Z463" s="38"/>
    </row>
    <row r="464" customFormat="false" ht="15.75" hidden="false" customHeight="true" outlineLevel="0" collapsed="false">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c r="Z464" s="38"/>
    </row>
    <row r="465" customFormat="false" ht="15.75" hidden="false" customHeight="true" outlineLevel="0" collapsed="false">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c r="Z465" s="38"/>
    </row>
    <row r="466" customFormat="false" ht="15.75" hidden="false" customHeight="true" outlineLevel="0" collapsed="false">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c r="Z466" s="38"/>
    </row>
    <row r="467" customFormat="false" ht="15.75" hidden="false" customHeight="true" outlineLevel="0" collapsed="false">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c r="Z467" s="38"/>
    </row>
    <row r="468" customFormat="false" ht="15.75" hidden="false" customHeight="true" outlineLevel="0" collapsed="false">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c r="Z468" s="38"/>
    </row>
    <row r="469" customFormat="false" ht="15.75" hidden="false" customHeight="true" outlineLevel="0" collapsed="false">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c r="Z469" s="38"/>
    </row>
    <row r="470" customFormat="false" ht="15.75" hidden="false" customHeight="true" outlineLevel="0" collapsed="false">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c r="Z470" s="38"/>
    </row>
    <row r="471" customFormat="false" ht="15.75" hidden="false" customHeight="true" outlineLevel="0" collapsed="false">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c r="Z471" s="38"/>
    </row>
    <row r="472" customFormat="false" ht="15.75" hidden="false" customHeight="true" outlineLevel="0" collapsed="false">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c r="Z472" s="38"/>
    </row>
    <row r="473" customFormat="false" ht="15.75" hidden="false" customHeight="true" outlineLevel="0" collapsed="false">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c r="Z473" s="38"/>
    </row>
    <row r="474" customFormat="false" ht="15.75" hidden="false" customHeight="true" outlineLevel="0" collapsed="false">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c r="Z474" s="38"/>
    </row>
    <row r="475" customFormat="false" ht="15.75" hidden="false" customHeight="true" outlineLevel="0" collapsed="false">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c r="Z475" s="38"/>
    </row>
    <row r="476" customFormat="false" ht="15.75" hidden="false" customHeight="true" outlineLevel="0" collapsed="false">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c r="Z476" s="38"/>
    </row>
    <row r="477" customFormat="false" ht="15.75" hidden="false" customHeight="true" outlineLevel="0" collapsed="false">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c r="Z477" s="38"/>
    </row>
    <row r="478" customFormat="false" ht="15.75" hidden="false" customHeight="true" outlineLevel="0" collapsed="false">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c r="Z478" s="38"/>
    </row>
    <row r="479" customFormat="false" ht="15.75" hidden="false" customHeight="true" outlineLevel="0" collapsed="false">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c r="Z479" s="38"/>
    </row>
    <row r="480" customFormat="false" ht="15.75" hidden="false" customHeight="true" outlineLevel="0" collapsed="false">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c r="Z480" s="38"/>
    </row>
    <row r="481" customFormat="false" ht="15.75" hidden="false" customHeight="true" outlineLevel="0" collapsed="false">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c r="Z481" s="38"/>
    </row>
    <row r="482" customFormat="false" ht="15.75" hidden="false" customHeight="true" outlineLevel="0" collapsed="false">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c r="Z482" s="38"/>
    </row>
    <row r="483" customFormat="false" ht="15.75" hidden="false" customHeight="true" outlineLevel="0" collapsed="false">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c r="Z483" s="38"/>
    </row>
    <row r="484" customFormat="false" ht="15.75" hidden="false" customHeight="true" outlineLevel="0" collapsed="false">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c r="Z484" s="38"/>
    </row>
    <row r="485" customFormat="false" ht="15.75" hidden="false" customHeight="true" outlineLevel="0" collapsed="false">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c r="Z485" s="38"/>
    </row>
    <row r="486" customFormat="false" ht="15.75" hidden="false" customHeight="true" outlineLevel="0" collapsed="false">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c r="Z486" s="38"/>
    </row>
    <row r="487" customFormat="false" ht="15.75" hidden="false" customHeight="true" outlineLevel="0" collapsed="false">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c r="Z487" s="38"/>
    </row>
    <row r="488" customFormat="false" ht="15.75" hidden="false" customHeight="true" outlineLevel="0" collapsed="false">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c r="Z488" s="38"/>
    </row>
    <row r="489" customFormat="false" ht="15.75" hidden="false" customHeight="true" outlineLevel="0" collapsed="false">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c r="Z489" s="38"/>
    </row>
    <row r="490" customFormat="false" ht="15.75" hidden="false" customHeight="true" outlineLevel="0" collapsed="false">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row>
    <row r="491" customFormat="false" ht="15.75" hidden="false" customHeight="true" outlineLevel="0" collapsed="false">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c r="Z491" s="38"/>
    </row>
    <row r="492" customFormat="false" ht="15.75" hidden="false" customHeight="true" outlineLevel="0" collapsed="false">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c r="Z492" s="38"/>
    </row>
    <row r="493" customFormat="false" ht="15.75" hidden="false" customHeight="true" outlineLevel="0" collapsed="false">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c r="Z493" s="38"/>
    </row>
    <row r="494" customFormat="false" ht="15.75" hidden="false" customHeight="true" outlineLevel="0" collapsed="false">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c r="Z494" s="38"/>
    </row>
    <row r="495" customFormat="false" ht="15.75" hidden="false" customHeight="true" outlineLevel="0" collapsed="false">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c r="Z495" s="38"/>
    </row>
    <row r="496" customFormat="false" ht="15.75" hidden="false" customHeight="true" outlineLevel="0" collapsed="false">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c r="Z496" s="38"/>
    </row>
    <row r="497" customFormat="false" ht="15.75" hidden="false" customHeight="true" outlineLevel="0" collapsed="false">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c r="Z497" s="38"/>
    </row>
    <row r="498" customFormat="false" ht="15.75" hidden="false" customHeight="true" outlineLevel="0" collapsed="false">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c r="Z498" s="38"/>
    </row>
    <row r="499" customFormat="false" ht="15.75" hidden="false" customHeight="true" outlineLevel="0" collapsed="false">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c r="Z499" s="38"/>
    </row>
    <row r="500" customFormat="false" ht="15.75" hidden="false" customHeight="true" outlineLevel="0" collapsed="false">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c r="Z500" s="38"/>
    </row>
    <row r="501" customFormat="false" ht="15.75" hidden="false" customHeight="true" outlineLevel="0" collapsed="false">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c r="Z501" s="38"/>
    </row>
    <row r="502" customFormat="false" ht="15.75" hidden="false" customHeight="true" outlineLevel="0" collapsed="false">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c r="Z502" s="38"/>
    </row>
    <row r="503" customFormat="false" ht="15.75" hidden="false" customHeight="true" outlineLevel="0" collapsed="false">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c r="Z503" s="38"/>
    </row>
    <row r="504" customFormat="false" ht="15.75" hidden="false" customHeight="true" outlineLevel="0" collapsed="false">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c r="Z504" s="38"/>
    </row>
    <row r="505" customFormat="false" ht="15.75" hidden="false" customHeight="true" outlineLevel="0" collapsed="false">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c r="Z505" s="38"/>
    </row>
    <row r="506" customFormat="false" ht="15.75" hidden="false" customHeight="true" outlineLevel="0" collapsed="false">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c r="Z506" s="38"/>
    </row>
    <row r="507" customFormat="false" ht="15.75" hidden="false" customHeight="true" outlineLevel="0" collapsed="false">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c r="Z507" s="38"/>
    </row>
    <row r="508" customFormat="false" ht="15.75" hidden="false" customHeight="true" outlineLevel="0" collapsed="false">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c r="Z508" s="38"/>
    </row>
    <row r="509" customFormat="false" ht="15.75" hidden="false" customHeight="true" outlineLevel="0" collapsed="false">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c r="Z509" s="38"/>
    </row>
    <row r="510" customFormat="false" ht="15.75" hidden="false" customHeight="true" outlineLevel="0" collapsed="false">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c r="Z510" s="38"/>
    </row>
    <row r="511" customFormat="false" ht="15.75" hidden="false" customHeight="true" outlineLevel="0" collapsed="false">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c r="Z511" s="38"/>
    </row>
    <row r="512" customFormat="false" ht="15.75" hidden="false" customHeight="true" outlineLevel="0" collapsed="false">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c r="Z512" s="38"/>
    </row>
    <row r="513" customFormat="false" ht="15.75" hidden="false" customHeight="true" outlineLevel="0" collapsed="false">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c r="Z513" s="38"/>
    </row>
    <row r="514" customFormat="false" ht="15.75" hidden="false" customHeight="true" outlineLevel="0" collapsed="false">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c r="Z514" s="38"/>
    </row>
    <row r="515" customFormat="false" ht="15.75" hidden="false" customHeight="true" outlineLevel="0" collapsed="false">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c r="Z515" s="38"/>
    </row>
    <row r="516" customFormat="false" ht="15.75" hidden="false" customHeight="true" outlineLevel="0" collapsed="false">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c r="Z516" s="38"/>
    </row>
    <row r="517" customFormat="false" ht="15.75" hidden="false" customHeight="true" outlineLevel="0" collapsed="false">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c r="Z517" s="38"/>
    </row>
    <row r="518" customFormat="false" ht="15.75" hidden="false" customHeight="true" outlineLevel="0" collapsed="false">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customFormat="false" ht="15.75" hidden="false" customHeight="true" outlineLevel="0" collapsed="false">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customFormat="false" ht="15.75" hidden="false" customHeight="true" outlineLevel="0" collapsed="false">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customFormat="false" ht="15.75" hidden="false" customHeight="true" outlineLevel="0" collapsed="false">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customFormat="false" ht="15.75" hidden="false" customHeight="true" outlineLevel="0" collapsed="false">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customFormat="false" ht="15.75" hidden="false" customHeight="true" outlineLevel="0" collapsed="false">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customFormat="false" ht="15.75" hidden="false" customHeight="true" outlineLevel="0" collapsed="false">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customFormat="false" ht="15.75" hidden="false" customHeight="true" outlineLevel="0" collapsed="false">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customFormat="false" ht="15.75" hidden="false" customHeight="true" outlineLevel="0" collapsed="false">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customFormat="false" ht="15.75" hidden="false" customHeight="true" outlineLevel="0" collapsed="false">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customFormat="false" ht="15.75" hidden="false" customHeight="true" outlineLevel="0" collapsed="false">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customFormat="false" ht="15.75" hidden="false" customHeight="true" outlineLevel="0" collapsed="false">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customFormat="false" ht="15.75" hidden="false" customHeight="true" outlineLevel="0" collapsed="false">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customFormat="false" ht="15.75" hidden="false" customHeight="true" outlineLevel="0" collapsed="false">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customFormat="false" ht="15.75" hidden="false" customHeight="true" outlineLevel="0" collapsed="false">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customFormat="false" ht="15.75" hidden="false" customHeight="true" outlineLevel="0" collapsed="false">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customFormat="false" ht="15.75" hidden="false" customHeight="true" outlineLevel="0" collapsed="false">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customFormat="false" ht="15.75" hidden="false" customHeight="true" outlineLevel="0" collapsed="false">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customFormat="false" ht="15.75" hidden="false" customHeight="true" outlineLevel="0" collapsed="false">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customFormat="false" ht="15.75" hidden="false" customHeight="true" outlineLevel="0" collapsed="false">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customFormat="false" ht="15.75" hidden="false" customHeight="true" outlineLevel="0" collapsed="false">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customFormat="false" ht="15.75" hidden="false" customHeight="true" outlineLevel="0" collapsed="false">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customFormat="false" ht="15.75" hidden="false" customHeight="true" outlineLevel="0" collapsed="false">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customFormat="false" ht="15.75" hidden="false" customHeight="true" outlineLevel="0" collapsed="false">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customFormat="false" ht="15.75" hidden="false" customHeight="true" outlineLevel="0" collapsed="false">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customFormat="false" ht="15.75" hidden="false" customHeight="true" outlineLevel="0" collapsed="false">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customFormat="false" ht="15.75" hidden="false" customHeight="true" outlineLevel="0" collapsed="false">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customFormat="false" ht="15.75" hidden="false" customHeight="true" outlineLevel="0" collapsed="false">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customFormat="false" ht="15.75" hidden="false" customHeight="true" outlineLevel="0" collapsed="false">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customFormat="false" ht="15.75" hidden="false" customHeight="true" outlineLevel="0" collapsed="false">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customFormat="false" ht="15.75" hidden="false" customHeight="true" outlineLevel="0" collapsed="false">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customFormat="false" ht="15.75" hidden="false" customHeight="true" outlineLevel="0" collapsed="false">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customFormat="false" ht="15.75" hidden="false" customHeight="true" outlineLevel="0" collapsed="false">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customFormat="false" ht="15.75" hidden="false" customHeight="true" outlineLevel="0" collapsed="false">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customFormat="false" ht="15.75" hidden="false" customHeight="true" outlineLevel="0" collapsed="false">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customFormat="false" ht="15.75" hidden="false" customHeight="true" outlineLevel="0" collapsed="false">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customFormat="false" ht="15.75" hidden="false" customHeight="true" outlineLevel="0" collapsed="false">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customFormat="false" ht="15.75" hidden="false" customHeight="true" outlineLevel="0" collapsed="false">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customFormat="false" ht="15.75" hidden="false" customHeight="true" outlineLevel="0" collapsed="false">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customFormat="false" ht="15.75" hidden="false" customHeight="true" outlineLevel="0" collapsed="false">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customFormat="false" ht="15.75" hidden="false" customHeight="true" outlineLevel="0" collapsed="false">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customFormat="false" ht="15.75" hidden="false" customHeight="true" outlineLevel="0" collapsed="false">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customFormat="false" ht="15.75" hidden="false" customHeight="true" outlineLevel="0" collapsed="false">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customFormat="false" ht="15.75" hidden="false" customHeight="true" outlineLevel="0" collapsed="false">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customFormat="false" ht="15.75" hidden="false" customHeight="true" outlineLevel="0" collapsed="false">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customFormat="false" ht="15.75" hidden="false" customHeight="true" outlineLevel="0" collapsed="false">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customFormat="false" ht="15.75" hidden="false" customHeight="true" outlineLevel="0" collapsed="false">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customFormat="false" ht="15.75" hidden="false" customHeight="true" outlineLevel="0" collapsed="false">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customFormat="false" ht="15.75" hidden="false" customHeight="true" outlineLevel="0" collapsed="false">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customFormat="false" ht="15.75" hidden="false" customHeight="true" outlineLevel="0" collapsed="false">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customFormat="false" ht="15.75" hidden="false" customHeight="true" outlineLevel="0" collapsed="false">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customFormat="false" ht="15.75" hidden="false" customHeight="true" outlineLevel="0" collapsed="false">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customFormat="false" ht="15.75" hidden="false" customHeight="true" outlineLevel="0" collapsed="false">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customFormat="false" ht="15.75" hidden="false" customHeight="true" outlineLevel="0" collapsed="false">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customFormat="false" ht="15.75" hidden="false" customHeight="true" outlineLevel="0" collapsed="false">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customFormat="false" ht="15.75" hidden="false" customHeight="true" outlineLevel="0" collapsed="false">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customFormat="false" ht="15.75" hidden="false" customHeight="true" outlineLevel="0" collapsed="false">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customFormat="false" ht="15.75" hidden="false" customHeight="true" outlineLevel="0" collapsed="false">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customFormat="false" ht="15.75" hidden="false" customHeight="true" outlineLevel="0" collapsed="false">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customFormat="false" ht="15.75" hidden="false" customHeight="true" outlineLevel="0" collapsed="false">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customFormat="false" ht="15.75" hidden="false" customHeight="true" outlineLevel="0" collapsed="false">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customFormat="false" ht="15.75" hidden="false" customHeight="true" outlineLevel="0" collapsed="false">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customFormat="false" ht="15.75" hidden="false" customHeight="true" outlineLevel="0" collapsed="false">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customFormat="false" ht="15.75" hidden="false" customHeight="true" outlineLevel="0" collapsed="false">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customFormat="false" ht="15.75" hidden="false" customHeight="true" outlineLevel="0" collapsed="false">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customFormat="false" ht="15.75" hidden="false" customHeight="true" outlineLevel="0" collapsed="false">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customFormat="false" ht="15.75" hidden="false" customHeight="true" outlineLevel="0" collapsed="false">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customFormat="false" ht="15.75" hidden="false" customHeight="true" outlineLevel="0" collapsed="false">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customFormat="false" ht="15.75" hidden="false" customHeight="true" outlineLevel="0" collapsed="false">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customFormat="false" ht="15.75" hidden="false" customHeight="true" outlineLevel="0" collapsed="false">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customFormat="false" ht="15.75" hidden="false" customHeight="true" outlineLevel="0" collapsed="false">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customFormat="false" ht="15.75" hidden="false" customHeight="true" outlineLevel="0" collapsed="false">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customFormat="false" ht="15.75" hidden="false" customHeight="true" outlineLevel="0" collapsed="false">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customFormat="false" ht="15.75" hidden="false" customHeight="true" outlineLevel="0" collapsed="false">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customFormat="false" ht="15.75" hidden="false" customHeight="true" outlineLevel="0" collapsed="false">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customFormat="false" ht="15.75" hidden="false" customHeight="true" outlineLevel="0" collapsed="false">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customFormat="false" ht="15.75" hidden="false" customHeight="true" outlineLevel="0" collapsed="false">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customFormat="false" ht="15.75" hidden="false" customHeight="true" outlineLevel="0" collapsed="false">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customFormat="false" ht="15.75" hidden="false" customHeight="true" outlineLevel="0" collapsed="false">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customFormat="false" ht="15.75" hidden="false" customHeight="true" outlineLevel="0" collapsed="false">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customFormat="false" ht="15.75" hidden="false" customHeight="true" outlineLevel="0" collapsed="false">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customFormat="false" ht="15.75" hidden="false" customHeight="true" outlineLevel="0" collapsed="false">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customFormat="false" ht="15.75" hidden="false" customHeight="true" outlineLevel="0" collapsed="false">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customFormat="false" ht="15.75" hidden="false" customHeight="true" outlineLevel="0" collapsed="false">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customFormat="false" ht="15.75" hidden="false" customHeight="true" outlineLevel="0" collapsed="false">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customFormat="false" ht="15.75" hidden="false" customHeight="true" outlineLevel="0" collapsed="false">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customFormat="false" ht="15.75" hidden="false" customHeight="true" outlineLevel="0" collapsed="false">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customFormat="false" ht="15.75" hidden="false" customHeight="true" outlineLevel="0" collapsed="false">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customFormat="false" ht="15.75" hidden="false" customHeight="true" outlineLevel="0" collapsed="false">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customFormat="false" ht="15.75" hidden="false" customHeight="true" outlineLevel="0" collapsed="false">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customFormat="false" ht="15.75" hidden="false" customHeight="true" outlineLevel="0" collapsed="false">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customFormat="false" ht="15.75" hidden="false" customHeight="true" outlineLevel="0" collapsed="false">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customFormat="false" ht="15.75" hidden="false" customHeight="true" outlineLevel="0" collapsed="false">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customFormat="false" ht="15.75" hidden="false" customHeight="true" outlineLevel="0" collapsed="false">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customFormat="false" ht="15.75" hidden="false" customHeight="true" outlineLevel="0" collapsed="false">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customFormat="false" ht="15.75" hidden="false" customHeight="true" outlineLevel="0" collapsed="false">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customFormat="false" ht="15.75" hidden="false" customHeight="true" outlineLevel="0" collapsed="false">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customFormat="false" ht="15.75" hidden="false" customHeight="true" outlineLevel="0" collapsed="false">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customFormat="false" ht="15.75" hidden="false" customHeight="true" outlineLevel="0" collapsed="false">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customFormat="false" ht="15.75" hidden="false" customHeight="true" outlineLevel="0" collapsed="false">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customFormat="false" ht="15.75" hidden="false" customHeight="true" outlineLevel="0" collapsed="false">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customFormat="false" ht="15.75" hidden="false" customHeight="true" outlineLevel="0" collapsed="false">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customFormat="false" ht="15.75" hidden="false" customHeight="true" outlineLevel="0" collapsed="false">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customFormat="false" ht="15.75" hidden="false" customHeight="true" outlineLevel="0" collapsed="false">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customFormat="false" ht="15.75" hidden="false" customHeight="true" outlineLevel="0" collapsed="false">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customFormat="false" ht="15.75" hidden="false" customHeight="true" outlineLevel="0" collapsed="false">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customFormat="false" ht="15.75" hidden="false" customHeight="true" outlineLevel="0" collapsed="false">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customFormat="false" ht="15.75" hidden="false" customHeight="true" outlineLevel="0" collapsed="false">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customFormat="false" ht="15.75" hidden="false" customHeight="true" outlineLevel="0" collapsed="false">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customFormat="false" ht="15.75" hidden="false" customHeight="true" outlineLevel="0" collapsed="false">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customFormat="false" ht="15.75" hidden="false" customHeight="true" outlineLevel="0" collapsed="false">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customFormat="false" ht="15.75" hidden="false" customHeight="true" outlineLevel="0" collapsed="false">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customFormat="false" ht="15.75" hidden="false" customHeight="true" outlineLevel="0" collapsed="false">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customFormat="false" ht="15.75" hidden="false" customHeight="true" outlineLevel="0" collapsed="false">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customFormat="false" ht="15.75" hidden="false" customHeight="true" outlineLevel="0" collapsed="false">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customFormat="false" ht="15.75" hidden="false" customHeight="true" outlineLevel="0" collapsed="false">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customFormat="false" ht="15.75" hidden="false" customHeight="true" outlineLevel="0" collapsed="false">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customFormat="false" ht="15.75" hidden="false" customHeight="true" outlineLevel="0" collapsed="false">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customFormat="false" ht="15.75" hidden="false" customHeight="true" outlineLevel="0" collapsed="false">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customFormat="false" ht="15.75" hidden="false" customHeight="true" outlineLevel="0" collapsed="false">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customFormat="false" ht="15.75" hidden="false" customHeight="true" outlineLevel="0" collapsed="false">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customFormat="false" ht="15.75" hidden="false" customHeight="true" outlineLevel="0" collapsed="false">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customFormat="false" ht="15.75" hidden="false" customHeight="true" outlineLevel="0" collapsed="false">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customFormat="false" ht="15.75" hidden="false" customHeight="true" outlineLevel="0" collapsed="false">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customFormat="false" ht="15.75" hidden="false" customHeight="true" outlineLevel="0" collapsed="false">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customFormat="false" ht="15.75" hidden="false" customHeight="true" outlineLevel="0" collapsed="false">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customFormat="false" ht="15.75" hidden="false" customHeight="true" outlineLevel="0" collapsed="false">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customFormat="false" ht="15.75" hidden="false" customHeight="true" outlineLevel="0" collapsed="false">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customFormat="false" ht="15.75" hidden="false" customHeight="true" outlineLevel="0" collapsed="false">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customFormat="false" ht="15.75" hidden="false" customHeight="true" outlineLevel="0" collapsed="false">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customFormat="false" ht="15.75" hidden="false" customHeight="true" outlineLevel="0" collapsed="false">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customFormat="false" ht="15.75" hidden="false" customHeight="true" outlineLevel="0" collapsed="false">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customFormat="false" ht="15.75" hidden="false" customHeight="true" outlineLevel="0" collapsed="false">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customFormat="false" ht="15.75" hidden="false" customHeight="true" outlineLevel="0" collapsed="false">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customFormat="false" ht="15.75" hidden="false" customHeight="true" outlineLevel="0" collapsed="false">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customFormat="false" ht="15.75" hidden="false" customHeight="true" outlineLevel="0" collapsed="false">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customFormat="false" ht="15.75" hidden="false" customHeight="true" outlineLevel="0" collapsed="false">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customFormat="false" ht="15.75" hidden="false" customHeight="true" outlineLevel="0" collapsed="false">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customFormat="false" ht="15.75" hidden="false" customHeight="true" outlineLevel="0" collapsed="false">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customFormat="false" ht="15.75" hidden="false" customHeight="true" outlineLevel="0" collapsed="false">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customFormat="false" ht="15.75" hidden="false" customHeight="true" outlineLevel="0" collapsed="false">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customFormat="false" ht="15.75" hidden="false" customHeight="true" outlineLevel="0" collapsed="false">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customFormat="false" ht="15.75" hidden="false" customHeight="true" outlineLevel="0" collapsed="false">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customFormat="false" ht="15.75" hidden="false" customHeight="true" outlineLevel="0" collapsed="false">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customFormat="false" ht="15.75" hidden="false" customHeight="true" outlineLevel="0" collapsed="false">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customFormat="false" ht="15.75" hidden="false" customHeight="true" outlineLevel="0" collapsed="false">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customFormat="false" ht="15.75" hidden="false" customHeight="true" outlineLevel="0" collapsed="false">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customFormat="false" ht="15.75" hidden="false" customHeight="true" outlineLevel="0" collapsed="false">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customFormat="false" ht="15.75" hidden="false" customHeight="true" outlineLevel="0" collapsed="false">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customFormat="false" ht="15.75" hidden="false" customHeight="true" outlineLevel="0" collapsed="false">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customFormat="false" ht="15.75" hidden="false" customHeight="true" outlineLevel="0" collapsed="false">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customFormat="false" ht="15.75" hidden="false" customHeight="true" outlineLevel="0" collapsed="false">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customFormat="false" ht="15.75" hidden="false" customHeight="true" outlineLevel="0" collapsed="false">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customFormat="false" ht="15.75" hidden="false" customHeight="true" outlineLevel="0" collapsed="false">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customFormat="false" ht="15.75" hidden="false" customHeight="true" outlineLevel="0" collapsed="false">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customFormat="false" ht="15.75" hidden="false" customHeight="true" outlineLevel="0" collapsed="false">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customFormat="false" ht="15.75" hidden="false" customHeight="true" outlineLevel="0" collapsed="false">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customFormat="false" ht="15.75" hidden="false" customHeight="true" outlineLevel="0" collapsed="false">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customFormat="false" ht="15.75" hidden="false" customHeight="true" outlineLevel="0" collapsed="false">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customFormat="false" ht="15.75" hidden="false" customHeight="true" outlineLevel="0" collapsed="false">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customFormat="false" ht="15.75" hidden="false" customHeight="true" outlineLevel="0" collapsed="false">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customFormat="false" ht="15.75" hidden="false" customHeight="true" outlineLevel="0" collapsed="false">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customFormat="false" ht="15.75" hidden="false" customHeight="true" outlineLevel="0" collapsed="false">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customFormat="false" ht="15.75" hidden="false" customHeight="true" outlineLevel="0" collapsed="false">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customFormat="false" ht="15.75" hidden="false" customHeight="true" outlineLevel="0" collapsed="false">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customFormat="false" ht="15.75" hidden="false" customHeight="true" outlineLevel="0" collapsed="false">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customFormat="false" ht="15.75" hidden="false" customHeight="true" outlineLevel="0" collapsed="false">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customFormat="false" ht="15.75" hidden="false" customHeight="true" outlineLevel="0" collapsed="false">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customFormat="false" ht="15.75" hidden="false" customHeight="true" outlineLevel="0" collapsed="false">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customFormat="false" ht="15.75" hidden="false" customHeight="true" outlineLevel="0" collapsed="false">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customFormat="false" ht="15.75" hidden="false" customHeight="true" outlineLevel="0" collapsed="false">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customFormat="false" ht="15.75" hidden="false" customHeight="true" outlineLevel="0" collapsed="false">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customFormat="false" ht="15.75" hidden="false" customHeight="true" outlineLevel="0" collapsed="false">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customFormat="false" ht="15.75" hidden="false" customHeight="true" outlineLevel="0" collapsed="false">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customFormat="false" ht="15.75" hidden="false" customHeight="true" outlineLevel="0" collapsed="false">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customFormat="false" ht="15.75" hidden="false" customHeight="true" outlineLevel="0" collapsed="false">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customFormat="false" ht="15.75" hidden="false" customHeight="true" outlineLevel="0" collapsed="false">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customFormat="false" ht="15.75" hidden="false" customHeight="true" outlineLevel="0" collapsed="false">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customFormat="false" ht="15.75" hidden="false" customHeight="true" outlineLevel="0" collapsed="false">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customFormat="false" ht="15.75" hidden="false" customHeight="true" outlineLevel="0" collapsed="false">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customFormat="false" ht="15.75" hidden="false" customHeight="true" outlineLevel="0" collapsed="false">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customFormat="false" ht="15.75" hidden="false" customHeight="true" outlineLevel="0" collapsed="false">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customFormat="false" ht="15.75" hidden="false" customHeight="true" outlineLevel="0" collapsed="false">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customFormat="false" ht="15.75" hidden="false" customHeight="true" outlineLevel="0" collapsed="false">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customFormat="false" ht="15.75" hidden="false" customHeight="true" outlineLevel="0" collapsed="false">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customFormat="false" ht="15.75" hidden="false" customHeight="true" outlineLevel="0" collapsed="false">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customFormat="false" ht="15.75" hidden="false" customHeight="true" outlineLevel="0" collapsed="false">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customFormat="false" ht="15.75" hidden="false" customHeight="true" outlineLevel="0" collapsed="false">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customFormat="false" ht="15.75" hidden="false" customHeight="true" outlineLevel="0" collapsed="false">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customFormat="false" ht="15.75" hidden="false" customHeight="true" outlineLevel="0" collapsed="false">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customFormat="false" ht="15.75" hidden="false" customHeight="true" outlineLevel="0" collapsed="false">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customFormat="false" ht="15.75" hidden="false" customHeight="true" outlineLevel="0" collapsed="false">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customFormat="false" ht="15.75" hidden="false" customHeight="true" outlineLevel="0" collapsed="false">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customFormat="false" ht="15.75" hidden="false" customHeight="true" outlineLevel="0" collapsed="false">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customFormat="false" ht="15.75" hidden="false" customHeight="true" outlineLevel="0" collapsed="false">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customFormat="false" ht="15.75" hidden="false" customHeight="true" outlineLevel="0" collapsed="false">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customFormat="false" ht="15.75" hidden="false" customHeight="true" outlineLevel="0" collapsed="false">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customFormat="false" ht="15.75" hidden="false" customHeight="true" outlineLevel="0" collapsed="false">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customFormat="false" ht="15.75" hidden="false" customHeight="true" outlineLevel="0" collapsed="false">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customFormat="false" ht="15.75" hidden="false" customHeight="true" outlineLevel="0" collapsed="false">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customFormat="false" ht="15.75" hidden="false" customHeight="true" outlineLevel="0" collapsed="false">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customFormat="false" ht="15.75" hidden="false" customHeight="true" outlineLevel="0" collapsed="false">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customFormat="false" ht="15.75" hidden="false" customHeight="true" outlineLevel="0" collapsed="false">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customFormat="false" ht="15.75" hidden="false" customHeight="true" outlineLevel="0" collapsed="false">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customFormat="false" ht="15.75" hidden="false" customHeight="true" outlineLevel="0" collapsed="false">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customFormat="false" ht="15.75" hidden="false" customHeight="true" outlineLevel="0" collapsed="false">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customFormat="false" ht="15.75" hidden="false" customHeight="true" outlineLevel="0" collapsed="false">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customFormat="false" ht="15.75" hidden="false" customHeight="true" outlineLevel="0" collapsed="false">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customFormat="false" ht="15.75" hidden="false" customHeight="true" outlineLevel="0" collapsed="false">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customFormat="false" ht="15.75" hidden="false" customHeight="true" outlineLevel="0" collapsed="false">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customFormat="false" ht="15.75" hidden="false" customHeight="true" outlineLevel="0" collapsed="false">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customFormat="false" ht="15.75" hidden="false" customHeight="true" outlineLevel="0" collapsed="false">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customFormat="false" ht="15.75" hidden="false" customHeight="true" outlineLevel="0" collapsed="false">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customFormat="false" ht="15.75" hidden="false" customHeight="true" outlineLevel="0" collapsed="false">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customFormat="false" ht="15.75" hidden="false" customHeight="true" outlineLevel="0" collapsed="false">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customFormat="false" ht="15.75" hidden="false" customHeight="true" outlineLevel="0" collapsed="false">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customFormat="false" ht="15.75" hidden="false" customHeight="true" outlineLevel="0" collapsed="false">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customFormat="false" ht="15.75" hidden="false" customHeight="true" outlineLevel="0" collapsed="false">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customFormat="false" ht="15.75" hidden="false" customHeight="true" outlineLevel="0" collapsed="false">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customFormat="false" ht="15.75" hidden="false" customHeight="true" outlineLevel="0" collapsed="false">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customFormat="false" ht="15.75" hidden="false" customHeight="true" outlineLevel="0" collapsed="false">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customFormat="false" ht="15.75" hidden="false" customHeight="true" outlineLevel="0" collapsed="false">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customFormat="false" ht="15.75" hidden="false" customHeight="true" outlineLevel="0" collapsed="false">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customFormat="false" ht="15.75" hidden="false" customHeight="true" outlineLevel="0" collapsed="false">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customFormat="false" ht="15.75" hidden="false" customHeight="true" outlineLevel="0" collapsed="false">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customFormat="false" ht="15.75" hidden="false" customHeight="true" outlineLevel="0" collapsed="false">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customFormat="false" ht="15.75" hidden="false" customHeight="true" outlineLevel="0" collapsed="false">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customFormat="false" ht="15.75" hidden="false" customHeight="true" outlineLevel="0" collapsed="false">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customFormat="false" ht="15.75" hidden="false" customHeight="true" outlineLevel="0" collapsed="false">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customFormat="false" ht="15.75" hidden="false" customHeight="true" outlineLevel="0" collapsed="false">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customFormat="false" ht="15.75" hidden="false" customHeight="true" outlineLevel="0" collapsed="false">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customFormat="false" ht="15.75" hidden="false" customHeight="true" outlineLevel="0" collapsed="false">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customFormat="false" ht="15.75" hidden="false" customHeight="true" outlineLevel="0" collapsed="false">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customFormat="false" ht="15.75" hidden="false" customHeight="true" outlineLevel="0" collapsed="false">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customFormat="false" ht="15.75" hidden="false" customHeight="true" outlineLevel="0" collapsed="false">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customFormat="false" ht="15.75" hidden="false" customHeight="true" outlineLevel="0" collapsed="false">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customFormat="false" ht="15.75" hidden="false" customHeight="true" outlineLevel="0" collapsed="false">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customFormat="false" ht="15.75" hidden="false" customHeight="true" outlineLevel="0" collapsed="false">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customFormat="false" ht="15.75" hidden="false" customHeight="true" outlineLevel="0" collapsed="false">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customFormat="false" ht="15.75" hidden="false" customHeight="true" outlineLevel="0" collapsed="false">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customFormat="false" ht="15.75" hidden="false" customHeight="true" outlineLevel="0" collapsed="false">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customFormat="false" ht="15.75" hidden="false" customHeight="true" outlineLevel="0" collapsed="false">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customFormat="false" ht="15.75" hidden="false" customHeight="true" outlineLevel="0" collapsed="false">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customFormat="false" ht="15.75" hidden="false" customHeight="true" outlineLevel="0" collapsed="false">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customFormat="false" ht="15.75" hidden="false" customHeight="true" outlineLevel="0" collapsed="false">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customFormat="false" ht="15.75" hidden="false" customHeight="true" outlineLevel="0" collapsed="false">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customFormat="false" ht="15.75" hidden="false" customHeight="true" outlineLevel="0" collapsed="false">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customFormat="false" ht="15.75" hidden="false" customHeight="true" outlineLevel="0" collapsed="false">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customFormat="false" ht="15.75" hidden="false" customHeight="true" outlineLevel="0" collapsed="false">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customFormat="false" ht="15.75" hidden="false" customHeight="true" outlineLevel="0" collapsed="false">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customFormat="false" ht="15.75" hidden="false" customHeight="true" outlineLevel="0" collapsed="false">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customFormat="false" ht="15.75" hidden="false" customHeight="true" outlineLevel="0" collapsed="false">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customFormat="false" ht="15.75" hidden="false" customHeight="true" outlineLevel="0" collapsed="false">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customFormat="false" ht="15.75" hidden="false" customHeight="true" outlineLevel="0" collapsed="false">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customFormat="false" ht="15.75" hidden="false" customHeight="true" outlineLevel="0" collapsed="false">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customFormat="false" ht="15.75" hidden="false" customHeight="true" outlineLevel="0" collapsed="false">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customFormat="false" ht="15.75" hidden="false" customHeight="true" outlineLevel="0" collapsed="false">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customFormat="false" ht="15.75" hidden="false" customHeight="true" outlineLevel="0" collapsed="false">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customFormat="false" ht="15.75" hidden="false" customHeight="true" outlineLevel="0" collapsed="false">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customFormat="false" ht="15.75" hidden="false" customHeight="true" outlineLevel="0" collapsed="false">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customFormat="false" ht="15.75" hidden="false" customHeight="true" outlineLevel="0" collapsed="false">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customFormat="false" ht="15.75" hidden="false" customHeight="true" outlineLevel="0" collapsed="false">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customFormat="false" ht="15.75" hidden="false" customHeight="true" outlineLevel="0" collapsed="false">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customFormat="false" ht="15.75" hidden="false" customHeight="true" outlineLevel="0" collapsed="false">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customFormat="false" ht="15.75" hidden="false" customHeight="true" outlineLevel="0" collapsed="false">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customFormat="false" ht="15.75" hidden="false" customHeight="true" outlineLevel="0" collapsed="false">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customFormat="false" ht="15.75" hidden="false" customHeight="true" outlineLevel="0" collapsed="false">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customFormat="false" ht="15.75" hidden="false" customHeight="true" outlineLevel="0" collapsed="false">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customFormat="false" ht="15.75" hidden="false" customHeight="true" outlineLevel="0" collapsed="false">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customFormat="false" ht="15.75" hidden="false" customHeight="true" outlineLevel="0" collapsed="false">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customFormat="false" ht="15.75" hidden="false" customHeight="true" outlineLevel="0" collapsed="false">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customFormat="false" ht="15.75" hidden="false" customHeight="true" outlineLevel="0" collapsed="false">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customFormat="false" ht="15.75" hidden="false" customHeight="true" outlineLevel="0" collapsed="false">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customFormat="false" ht="15.75" hidden="false" customHeight="true" outlineLevel="0" collapsed="false">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customFormat="false" ht="15.75" hidden="false" customHeight="true" outlineLevel="0" collapsed="false">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customFormat="false" ht="15.75" hidden="false" customHeight="true" outlineLevel="0" collapsed="false">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customFormat="false" ht="15.75" hidden="false" customHeight="true" outlineLevel="0" collapsed="false">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customFormat="false" ht="15.75" hidden="false" customHeight="true" outlineLevel="0" collapsed="false">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customFormat="false" ht="15.75" hidden="false" customHeight="true" outlineLevel="0" collapsed="false">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customFormat="false" ht="15.75" hidden="false" customHeight="true" outlineLevel="0" collapsed="false">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customFormat="false" ht="15.75" hidden="false" customHeight="true" outlineLevel="0" collapsed="false">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customFormat="false" ht="15.75" hidden="false" customHeight="true" outlineLevel="0" collapsed="false">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customFormat="false" ht="15.75" hidden="false" customHeight="true" outlineLevel="0" collapsed="false">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customFormat="false" ht="15.75" hidden="false" customHeight="true" outlineLevel="0" collapsed="false">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customFormat="false" ht="15.75" hidden="false" customHeight="true" outlineLevel="0" collapsed="false">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customFormat="false" ht="15.75" hidden="false" customHeight="true" outlineLevel="0" collapsed="false">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customFormat="false" ht="15.75" hidden="false" customHeight="true" outlineLevel="0" collapsed="false">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customFormat="false" ht="15.75" hidden="false" customHeight="true" outlineLevel="0" collapsed="false">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customFormat="false" ht="15.75" hidden="false" customHeight="true" outlineLevel="0" collapsed="false">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customFormat="false" ht="15.75" hidden="false" customHeight="true" outlineLevel="0" collapsed="false">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customFormat="false" ht="15.75" hidden="false" customHeight="true" outlineLevel="0" collapsed="false">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customFormat="false" ht="15.75" hidden="false" customHeight="true" outlineLevel="0" collapsed="false">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customFormat="false" ht="15.75" hidden="false" customHeight="true" outlineLevel="0" collapsed="false">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customFormat="false" ht="15.75" hidden="false" customHeight="true" outlineLevel="0" collapsed="false">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customFormat="false" ht="15.75" hidden="false" customHeight="true" outlineLevel="0" collapsed="false">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customFormat="false" ht="15.75" hidden="false" customHeight="true" outlineLevel="0" collapsed="false">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customFormat="false" ht="15.75" hidden="false" customHeight="true" outlineLevel="0" collapsed="false">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customFormat="false" ht="15.75" hidden="false" customHeight="true" outlineLevel="0" collapsed="false">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customFormat="false" ht="15.75" hidden="false" customHeight="true" outlineLevel="0" collapsed="false">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customFormat="false" ht="15.75" hidden="false" customHeight="true" outlineLevel="0" collapsed="false">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customFormat="false" ht="15.75" hidden="false" customHeight="true" outlineLevel="0" collapsed="false">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customFormat="false" ht="15.75" hidden="false" customHeight="true" outlineLevel="0" collapsed="false">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customFormat="false" ht="15.75" hidden="false" customHeight="true" outlineLevel="0" collapsed="false">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customFormat="false" ht="15.75" hidden="false" customHeight="true" outlineLevel="0" collapsed="false">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customFormat="false" ht="15.75" hidden="false" customHeight="true" outlineLevel="0" collapsed="false">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customFormat="false" ht="15.75" hidden="false" customHeight="true" outlineLevel="0" collapsed="false">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customFormat="false" ht="15.75" hidden="false" customHeight="true" outlineLevel="0" collapsed="false">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customFormat="false" ht="15.75" hidden="false" customHeight="true" outlineLevel="0" collapsed="false">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customFormat="false" ht="15.75" hidden="false" customHeight="true" outlineLevel="0" collapsed="false">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customFormat="false" ht="15.75" hidden="false" customHeight="true" outlineLevel="0" collapsed="false">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customFormat="false" ht="15.75" hidden="false" customHeight="true" outlineLevel="0" collapsed="false">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customFormat="false" ht="15.75" hidden="false" customHeight="true" outlineLevel="0" collapsed="false">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customFormat="false" ht="15.75" hidden="false" customHeight="true" outlineLevel="0" collapsed="false">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customFormat="false" ht="15.75" hidden="false" customHeight="true" outlineLevel="0" collapsed="false">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customFormat="false" ht="15.75" hidden="false" customHeight="true" outlineLevel="0" collapsed="false">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customFormat="false" ht="15.75" hidden="false" customHeight="true" outlineLevel="0" collapsed="false">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customFormat="false" ht="15.75" hidden="false" customHeight="true" outlineLevel="0" collapsed="false">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customFormat="false" ht="15.75" hidden="false" customHeight="true" outlineLevel="0" collapsed="false">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customFormat="false" ht="15.75" hidden="false" customHeight="true" outlineLevel="0" collapsed="false">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customFormat="false" ht="15.75" hidden="false" customHeight="true" outlineLevel="0" collapsed="false">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customFormat="false" ht="15.75" hidden="false" customHeight="true" outlineLevel="0" collapsed="false">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customFormat="false" ht="15.75" hidden="false" customHeight="true" outlineLevel="0" collapsed="false">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customFormat="false" ht="15.75" hidden="false" customHeight="true" outlineLevel="0" collapsed="false">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customFormat="false" ht="15.75" hidden="false" customHeight="true" outlineLevel="0" collapsed="false">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customFormat="false" ht="15.75" hidden="false" customHeight="true" outlineLevel="0" collapsed="false">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customFormat="false" ht="15.75" hidden="false" customHeight="true" outlineLevel="0" collapsed="false">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customFormat="false" ht="15.75" hidden="false" customHeight="true" outlineLevel="0" collapsed="false">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customFormat="false" ht="15.75" hidden="false" customHeight="true" outlineLevel="0" collapsed="false">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customFormat="false" ht="15.75" hidden="false" customHeight="true" outlineLevel="0" collapsed="false">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customFormat="false" ht="15.75" hidden="false" customHeight="true" outlineLevel="0" collapsed="false">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customFormat="false" ht="15.75" hidden="false" customHeight="true" outlineLevel="0" collapsed="false">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customFormat="false" ht="15.75" hidden="false" customHeight="true" outlineLevel="0" collapsed="false">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customFormat="false" ht="15.75" hidden="false" customHeight="true" outlineLevel="0" collapsed="false">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customFormat="false" ht="15.75" hidden="false" customHeight="true" outlineLevel="0" collapsed="false">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customFormat="false" ht="15.75" hidden="false" customHeight="true" outlineLevel="0" collapsed="false">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customFormat="false" ht="15.75" hidden="false" customHeight="true" outlineLevel="0" collapsed="false">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customFormat="false" ht="15.75" hidden="false" customHeight="true" outlineLevel="0" collapsed="false">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customFormat="false" ht="15.75" hidden="false" customHeight="true" outlineLevel="0" collapsed="false">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customFormat="false" ht="15.75" hidden="false" customHeight="true" outlineLevel="0" collapsed="false">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customFormat="false" ht="15.75" hidden="false" customHeight="true" outlineLevel="0" collapsed="false">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customFormat="false" ht="15.75" hidden="false" customHeight="true" outlineLevel="0" collapsed="false">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customFormat="false" ht="15.75" hidden="false" customHeight="true" outlineLevel="0" collapsed="false">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customFormat="false" ht="15.75" hidden="false" customHeight="true" outlineLevel="0" collapsed="false">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customFormat="false" ht="15.75" hidden="false" customHeight="true" outlineLevel="0" collapsed="false">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customFormat="false" ht="15.75" hidden="false" customHeight="true" outlineLevel="0" collapsed="false">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customFormat="false" ht="15.75" hidden="false" customHeight="true" outlineLevel="0" collapsed="false">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customFormat="false" ht="15.75" hidden="false" customHeight="true" outlineLevel="0" collapsed="false">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customFormat="false" ht="15.75" hidden="false" customHeight="true" outlineLevel="0" collapsed="false">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customFormat="false" ht="15.75" hidden="false" customHeight="true" outlineLevel="0" collapsed="false">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customFormat="false" ht="15.75" hidden="false" customHeight="true" outlineLevel="0" collapsed="false">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customFormat="false" ht="15.75" hidden="false" customHeight="true" outlineLevel="0" collapsed="false">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customFormat="false" ht="15.75" hidden="false" customHeight="true" outlineLevel="0" collapsed="false">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customFormat="false" ht="15.75" hidden="false" customHeight="true" outlineLevel="0" collapsed="false">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customFormat="false" ht="15.75" hidden="false" customHeight="true" outlineLevel="0" collapsed="false">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customFormat="false" ht="15.75" hidden="false" customHeight="true" outlineLevel="0" collapsed="false">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customFormat="false" ht="15.75" hidden="false" customHeight="true" outlineLevel="0" collapsed="false">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customFormat="false" ht="15.75" hidden="false" customHeight="true" outlineLevel="0" collapsed="false">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customFormat="false" ht="15.75" hidden="false" customHeight="true" outlineLevel="0" collapsed="false">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customFormat="false" ht="15.75" hidden="false" customHeight="true" outlineLevel="0" collapsed="false">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customFormat="false" ht="15.75" hidden="false" customHeight="true" outlineLevel="0" collapsed="false">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customFormat="false" ht="15.75" hidden="false" customHeight="true" outlineLevel="0" collapsed="false">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customFormat="false" ht="15.75" hidden="false" customHeight="true" outlineLevel="0" collapsed="false">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customFormat="false" ht="15.75" hidden="false" customHeight="true" outlineLevel="0" collapsed="false">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customFormat="false" ht="15.75" hidden="false" customHeight="true" outlineLevel="0" collapsed="false">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customFormat="false" ht="15.75" hidden="false" customHeight="true" outlineLevel="0" collapsed="false">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customFormat="false" ht="15.75" hidden="false" customHeight="true" outlineLevel="0" collapsed="false">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customFormat="false" ht="15.75" hidden="false" customHeight="true" outlineLevel="0" collapsed="false">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customFormat="false" ht="15.75" hidden="false" customHeight="true" outlineLevel="0" collapsed="false">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customFormat="false" ht="15.75" hidden="false" customHeight="true" outlineLevel="0" collapsed="false">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customFormat="false" ht="15.75" hidden="false" customHeight="true" outlineLevel="0" collapsed="false">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customFormat="false" ht="15.75" hidden="false" customHeight="true" outlineLevel="0" collapsed="false">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customFormat="false" ht="15.75" hidden="false" customHeight="true" outlineLevel="0" collapsed="false">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customFormat="false" ht="15.75" hidden="false" customHeight="true" outlineLevel="0" collapsed="false">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customFormat="false" ht="15.75" hidden="false" customHeight="true" outlineLevel="0" collapsed="false">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customFormat="false" ht="15.75" hidden="false" customHeight="true" outlineLevel="0" collapsed="false">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customFormat="false" ht="15.75" hidden="false" customHeight="true" outlineLevel="0" collapsed="false">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customFormat="false" ht="15.75" hidden="false" customHeight="true" outlineLevel="0" collapsed="false">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customFormat="false" ht="15.75" hidden="false" customHeight="true" outlineLevel="0" collapsed="false">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customFormat="false" ht="15.75" hidden="false" customHeight="true" outlineLevel="0" collapsed="false">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customFormat="false" ht="15.75" hidden="false" customHeight="true" outlineLevel="0" collapsed="false">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customFormat="false" ht="15.75" hidden="false" customHeight="true" outlineLevel="0" collapsed="false">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customFormat="false" ht="15.75" hidden="false" customHeight="true" outlineLevel="0" collapsed="false">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customFormat="false" ht="15.75" hidden="false" customHeight="true" outlineLevel="0" collapsed="false">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customFormat="false" ht="15.75" hidden="false" customHeight="true" outlineLevel="0" collapsed="false">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customFormat="false" ht="15.75" hidden="false" customHeight="true" outlineLevel="0" collapsed="false">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customFormat="false" ht="15.75" hidden="false" customHeight="true" outlineLevel="0" collapsed="false">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customFormat="false" ht="15.75" hidden="false" customHeight="true" outlineLevel="0" collapsed="false">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customFormat="false" ht="15.75" hidden="false" customHeight="true" outlineLevel="0" collapsed="false">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customFormat="false" ht="15.75" hidden="false" customHeight="true" outlineLevel="0" collapsed="false">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customFormat="false" ht="15.75" hidden="false" customHeight="true" outlineLevel="0" collapsed="false">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customFormat="false" ht="15.75" hidden="false" customHeight="true" outlineLevel="0" collapsed="false">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customFormat="false" ht="15.75" hidden="false" customHeight="true" outlineLevel="0" collapsed="false">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customFormat="false" ht="15.75" hidden="false" customHeight="true" outlineLevel="0" collapsed="false">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customFormat="false" ht="15.75" hidden="false" customHeight="true" outlineLevel="0" collapsed="false">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customFormat="false" ht="15.75" hidden="false" customHeight="true" outlineLevel="0" collapsed="false">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customFormat="false" ht="15.75" hidden="false" customHeight="true" outlineLevel="0" collapsed="false">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customFormat="false" ht="15.75" hidden="false" customHeight="true" outlineLevel="0" collapsed="false">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customFormat="false" ht="15.75" hidden="false" customHeight="true" outlineLevel="0" collapsed="false">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customFormat="false" ht="15.75" hidden="false" customHeight="true" outlineLevel="0" collapsed="false">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customFormat="false" ht="15.75" hidden="false" customHeight="true" outlineLevel="0" collapsed="false">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customFormat="false" ht="15.75" hidden="false" customHeight="true" outlineLevel="0" collapsed="false">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customFormat="false" ht="15.75" hidden="false" customHeight="true" outlineLevel="0" collapsed="false">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customFormat="false" ht="15.75" hidden="false" customHeight="true" outlineLevel="0" collapsed="false">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customFormat="false" ht="15.75" hidden="false" customHeight="true" outlineLevel="0" collapsed="false">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customFormat="false" ht="15.75" hidden="false" customHeight="true" outlineLevel="0" collapsed="false">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customFormat="false" ht="15.75" hidden="false" customHeight="true" outlineLevel="0" collapsed="false">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customFormat="false" ht="15.75" hidden="false" customHeight="true" outlineLevel="0" collapsed="false">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customFormat="false" ht="15.75" hidden="false" customHeight="true" outlineLevel="0" collapsed="false">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customFormat="false" ht="15.75" hidden="false" customHeight="true" outlineLevel="0" collapsed="false">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customFormat="false" ht="15.75" hidden="false" customHeight="true" outlineLevel="0" collapsed="false">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customFormat="false" ht="15.75" hidden="false" customHeight="true" outlineLevel="0" collapsed="false">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customFormat="false" ht="15.75" hidden="false" customHeight="true" outlineLevel="0" collapsed="false">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customFormat="false" ht="15.75" hidden="false" customHeight="true" outlineLevel="0" collapsed="false">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customFormat="false" ht="15.75" hidden="false" customHeight="true" outlineLevel="0" collapsed="false">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customFormat="false" ht="15.75" hidden="false" customHeight="true" outlineLevel="0" collapsed="false">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customFormat="false" ht="15.75" hidden="false" customHeight="true" outlineLevel="0" collapsed="false">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customFormat="false" ht="15.75" hidden="false" customHeight="true" outlineLevel="0" collapsed="false">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customFormat="false" ht="15.75" hidden="false" customHeight="true" outlineLevel="0" collapsed="false">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customFormat="false" ht="15.75" hidden="false" customHeight="true" outlineLevel="0" collapsed="false">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customFormat="false" ht="15.75" hidden="false" customHeight="true" outlineLevel="0" collapsed="false">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customFormat="false" ht="15.75" hidden="false" customHeight="true" outlineLevel="0" collapsed="false">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customFormat="false" ht="15.75" hidden="false" customHeight="true" outlineLevel="0" collapsed="false">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customFormat="false" ht="15.75" hidden="false" customHeight="true" outlineLevel="0" collapsed="false">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customFormat="false" ht="15.75" hidden="false" customHeight="true" outlineLevel="0" collapsed="false">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customFormat="false" ht="15.75" hidden="false" customHeight="true" outlineLevel="0" collapsed="false">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customFormat="false" ht="15.75" hidden="false" customHeight="true" outlineLevel="0" collapsed="false">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customFormat="false" ht="15.75" hidden="false" customHeight="true" outlineLevel="0" collapsed="false">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customFormat="false" ht="15.75" hidden="false" customHeight="true" outlineLevel="0" collapsed="false">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customFormat="false" ht="15.75" hidden="false" customHeight="true" outlineLevel="0" collapsed="false">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customFormat="false" ht="15.75" hidden="false" customHeight="true" outlineLevel="0" collapsed="false">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customFormat="false" ht="15.75" hidden="false" customHeight="true" outlineLevel="0" collapsed="false">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customFormat="false" ht="15.75" hidden="false" customHeight="true" outlineLevel="0" collapsed="false">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customFormat="false" ht="15.75" hidden="false" customHeight="true" outlineLevel="0" collapsed="false">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customFormat="false" ht="15.75" hidden="false" customHeight="true" outlineLevel="0" collapsed="false">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customFormat="false" ht="15.75" hidden="false" customHeight="true" outlineLevel="0" collapsed="false">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customFormat="false" ht="15.75" hidden="false" customHeight="true" outlineLevel="0" collapsed="false">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customFormat="false" ht="15.75" hidden="false" customHeight="true" outlineLevel="0" collapsed="false">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customFormat="false" ht="15.75" hidden="false" customHeight="true" outlineLevel="0" collapsed="false">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customFormat="false" ht="15.75" hidden="false" customHeight="true" outlineLevel="0" collapsed="false">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customFormat="false" ht="15.75" hidden="false" customHeight="true" outlineLevel="0" collapsed="false">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customFormat="false" ht="15.75" hidden="false" customHeight="true" outlineLevel="0" collapsed="false">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customFormat="false" ht="15.75" hidden="false" customHeight="true" outlineLevel="0" collapsed="false">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customFormat="false" ht="15.75" hidden="false" customHeight="true" outlineLevel="0" collapsed="false">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customFormat="false" ht="15.75" hidden="false" customHeight="true" outlineLevel="0" collapsed="false">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customFormat="false" ht="15.75" hidden="false" customHeight="true" outlineLevel="0" collapsed="false">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customFormat="false" ht="15.75" hidden="false" customHeight="true" outlineLevel="0" collapsed="false">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customFormat="false" ht="15.75" hidden="false" customHeight="true" outlineLevel="0" collapsed="false">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customFormat="false" ht="15.75" hidden="false" customHeight="true" outlineLevel="0" collapsed="false">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customFormat="false" ht="15.75" hidden="false" customHeight="true" outlineLevel="0" collapsed="false">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customFormat="false" ht="15.75" hidden="false" customHeight="true" outlineLevel="0" collapsed="false">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customFormat="false" ht="15.75" hidden="false" customHeight="true" outlineLevel="0" collapsed="false">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customFormat="false" ht="15.75" hidden="false" customHeight="true" outlineLevel="0" collapsed="false">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customFormat="false" ht="15.75" hidden="false" customHeight="true" outlineLevel="0" collapsed="false">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customFormat="false" ht="15.75" hidden="false" customHeight="true" outlineLevel="0" collapsed="false">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customFormat="false" ht="15.75" hidden="false" customHeight="true" outlineLevel="0" collapsed="false">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customFormat="false" ht="15.75" hidden="false" customHeight="true" outlineLevel="0" collapsed="false">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customFormat="false" ht="15.75" hidden="false" customHeight="true" outlineLevel="0" collapsed="false">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customFormat="false" ht="15.75" hidden="false" customHeight="true" outlineLevel="0" collapsed="false">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customFormat="false" ht="15.75" hidden="false" customHeight="true" outlineLevel="0" collapsed="false">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customFormat="false" ht="15.75" hidden="false" customHeight="true" outlineLevel="0" collapsed="false">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customFormat="false" ht="15.75" hidden="false" customHeight="true" outlineLevel="0" collapsed="false">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customFormat="false" ht="15.75" hidden="false" customHeight="true" outlineLevel="0" collapsed="false">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customFormat="false" ht="15.75" hidden="false" customHeight="true" outlineLevel="0" collapsed="false">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customFormat="false" ht="15.75" hidden="false" customHeight="true" outlineLevel="0" collapsed="false">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customFormat="false" ht="15.75" hidden="false" customHeight="true" outlineLevel="0" collapsed="false">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customFormat="false" ht="15.75" hidden="false" customHeight="true" outlineLevel="0" collapsed="false">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customFormat="false" ht="15.75" hidden="false" customHeight="true" outlineLevel="0" collapsed="false">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customFormat="false" ht="15.75" hidden="false" customHeight="true" outlineLevel="0" collapsed="false">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customFormat="false" ht="15.75" hidden="false" customHeight="true" outlineLevel="0" collapsed="false">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customFormat="false" ht="15.75" hidden="false" customHeight="true" outlineLevel="0" collapsed="false">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customFormat="false" ht="15.75" hidden="false" customHeight="true" outlineLevel="0" collapsed="false">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customFormat="false" ht="15.75" hidden="false" customHeight="true" outlineLevel="0" collapsed="false">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customFormat="false" ht="15.75" hidden="false" customHeight="true" outlineLevel="0" collapsed="false">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customFormat="false" ht="15.75" hidden="false" customHeight="true" outlineLevel="0" collapsed="false">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customFormat="false" ht="15.75" hidden="false" customHeight="true" outlineLevel="0" collapsed="false">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customFormat="false" ht="15.75" hidden="false" customHeight="true" outlineLevel="0" collapsed="false">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customFormat="false" ht="15.75" hidden="false" customHeight="true" outlineLevel="0" collapsed="false">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customFormat="false" ht="15.75" hidden="false" customHeight="true" outlineLevel="0" collapsed="false">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customFormat="false" ht="15.75" hidden="false" customHeight="true" outlineLevel="0" collapsed="false">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customFormat="false" ht="15.75" hidden="false" customHeight="true" outlineLevel="0" collapsed="false">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customFormat="false" ht="15.75" hidden="false" customHeight="true" outlineLevel="0" collapsed="false">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customFormat="false" ht="15.75" hidden="false" customHeight="true" outlineLevel="0" collapsed="false">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customFormat="false" ht="15.75" hidden="false" customHeight="true" outlineLevel="0" collapsed="false">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U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29.63"/>
    <col collapsed="false" customWidth="true" hidden="false" outlineLevel="0" max="3" min="2" style="0" width="13.13"/>
    <col collapsed="false" customWidth="true" hidden="false" outlineLevel="0" max="4" min="4" style="0" width="16.38"/>
    <col collapsed="false" customWidth="true" hidden="false" outlineLevel="0" max="5" min="5" style="0" width="23.88"/>
    <col collapsed="false" customWidth="true" hidden="false" outlineLevel="0" max="6" min="6" style="0" width="37.5"/>
    <col collapsed="false" customWidth="true" hidden="false" outlineLevel="0" max="7" min="7" style="0" width="19"/>
    <col collapsed="false" customWidth="true" hidden="false" outlineLevel="0" max="8" min="8" style="0" width="21.5"/>
    <col collapsed="false" customWidth="true" hidden="false" outlineLevel="0" max="9" min="9" style="0" width="25.74"/>
    <col collapsed="false" customWidth="true" hidden="false" outlineLevel="0" max="21" min="10" style="0" width="9.13"/>
  </cols>
  <sheetData>
    <row r="1" customFormat="false" ht="12.75" hidden="false" customHeight="true" outlineLevel="0" collapsed="false">
      <c r="A1" s="74" t="s">
        <v>140</v>
      </c>
      <c r="B1" s="74" t="s">
        <v>141</v>
      </c>
      <c r="C1" s="74" t="s">
        <v>82</v>
      </c>
      <c r="D1" s="75" t="s">
        <v>234</v>
      </c>
      <c r="E1" s="75" t="s">
        <v>235</v>
      </c>
      <c r="F1" s="75" t="s">
        <v>236</v>
      </c>
      <c r="G1" s="54" t="s">
        <v>237</v>
      </c>
      <c r="H1" s="54" t="s">
        <v>238</v>
      </c>
      <c r="I1" s="54" t="s">
        <v>239</v>
      </c>
      <c r="J1" s="2"/>
      <c r="K1" s="2"/>
      <c r="L1" s="2"/>
      <c r="M1" s="2"/>
      <c r="N1" s="2"/>
      <c r="O1" s="2"/>
      <c r="P1" s="2"/>
      <c r="Q1" s="2"/>
      <c r="R1" s="2"/>
      <c r="S1" s="2"/>
      <c r="T1" s="2"/>
      <c r="U1" s="2"/>
    </row>
    <row r="2" customFormat="false" ht="12.75" hidden="false" customHeight="true" outlineLevel="0" collapsed="false">
      <c r="A2" s="40" t="s">
        <v>143</v>
      </c>
      <c r="B2" s="56" t="str">
        <f aca="false" t="array" ref="B2:B2">INDEX(Countries!$D$2:$D$255, MATCH(A2, Countries!$B$2:$B$255, 0))</f>
        <v>USA</v>
      </c>
      <c r="C2" s="76" t="s">
        <v>145</v>
      </c>
      <c r="D2" s="50" t="n">
        <f aca="false" t="array" ref="D2:D2">IF($C561="Mangrove",INDEX('Mangrove extent'!$A$5:$X$128,MATCH($A561,'Mangrove extent'!$A$5:$A1000,0),MATCH('Mangrove extent'!$B$4,'Mangrove extent'!$A$5:$X$5,0)), IF($C561="Seagrass", INDEX('Seagrass extent'!$A$5:$I$257,MATCH($A561,'Seagrass extent'!$A$5:$A1000,0),MATCH('Seagrass extent'!$B$4,'Seagrass extent'!$A$5:$I$5,0)), IF($C561="Salt marsh", INDEX('Salt marsh extent'!$A$5:$I$257,MATCH($A561,'Salt marsh extent'!$A$5:$A1000,0),MATCH('Salt marsh extent'!$B$4,'Salt marsh extent'!$A$5:$I$5,0)) )))</f>
        <v>42057.4017110933</v>
      </c>
      <c r="E2" s="50" t="n">
        <f aca="false" t="array" ref="E2:E2">IF($C2="Mangrove",INDEX('Mangrove extent'!$A$5:$X1000,MATCH($A2,'Mangrove extent'!$A$5:$A1000,0),MATCH('Mangrove extent'!$C$4,'Mangrove extent'!$A$5:$X$5,0)), IF($C2="Seagrass", "NoData", IF($C2="Salt marsh", "NoData")))</f>
        <v>231272.524303017</v>
      </c>
      <c r="F2" s="50" t="n">
        <f aca="false" t="array" ref="F2:F2">IF($C2="Mangrove",INDEX('Mangrove protected area'!$A$5:$AG1000,MATCH($A2,'Mangrove protected area'!$A$5:$A1000,0),MATCH('Mangrove protected area'!$B$4,'Mangrove protected area'!$A$5:$AG$5,0)), "NoData")</f>
        <v>20077.3163</v>
      </c>
      <c r="G2" s="40" t="s">
        <v>240</v>
      </c>
      <c r="H2" s="40" t="s">
        <v>240</v>
      </c>
      <c r="I2" s="40" t="s">
        <v>240</v>
      </c>
      <c r="J2" s="2"/>
      <c r="K2" s="2"/>
      <c r="L2" s="2"/>
      <c r="M2" s="2"/>
      <c r="N2" s="2"/>
      <c r="O2" s="2"/>
      <c r="P2" s="2"/>
      <c r="Q2" s="2"/>
      <c r="R2" s="2"/>
      <c r="S2" s="2"/>
      <c r="T2" s="2"/>
      <c r="U2" s="2"/>
    </row>
    <row r="3" customFormat="false" ht="12.75" hidden="false" customHeight="true" outlineLevel="0" collapsed="false">
      <c r="A3" s="40" t="s">
        <v>146</v>
      </c>
      <c r="B3" s="56" t="str">
        <f aca="false" t="array" ref="B3:B3">INDEX(Countries!$D$2:$D$255, MATCH(A3, Countries!$B$2:$B$255, 0))</f>
        <v>IDN</v>
      </c>
      <c r="C3" s="76" t="s">
        <v>145</v>
      </c>
      <c r="D3" s="50" t="n">
        <f aca="false" t="array" ref="D3:D3">IF($C3="Mangrove",INDEX('Mangrove extent'!$A$5:$X1000,MATCH($A3,'Mangrove extent'!$A$5:$A1000,0),MATCH('Mangrove extent'!$B$4,'Mangrove extent'!$A$5:$X$5,0)), IF($C3="Seagrass", INDEX('Seagrass extent'!$A$5:$I$257,MATCH($A3,'Seagrass extent'!$A$5:$A1000,0),MATCH('Seagrass extent'!$B$4,'Seagrass extent'!$A$5:$I$5,0)),"" ))</f>
        <v>2901690.30720387</v>
      </c>
      <c r="E3" s="50" t="n">
        <f aca="false" t="array" ref="E3:E3">IF($C3="Mangrove",INDEX('Mangrove extent'!$A$5:$X1000,MATCH($A3,'Mangrove extent'!$A$5:$A1000,0),MATCH('Mangrove extent'!$C$4,'Mangrove extent'!$A$5:$X$5,0)), IF($C3="Seagrass", "NoData", IF($C3="Salt marsh", "NoData")))</f>
        <v>2930508.08603362</v>
      </c>
      <c r="F3" s="50" t="n">
        <f aca="false" t="array" ref="F3:F3">IF($C3="Mangrove",INDEX('Mangrove protected area'!$A$5:$AG1000,MATCH($A3,'Mangrove protected area'!$A$5:$A1000,0),MATCH('Mangrove protected area'!$B$4,'Mangrove protected area'!$A$5:$AG$5,0)), "NoData")</f>
        <v>2028220.9615</v>
      </c>
      <c r="G3" s="40" t="s">
        <v>240</v>
      </c>
      <c r="H3" s="40" t="s">
        <v>240</v>
      </c>
      <c r="I3" s="40" t="s">
        <v>240</v>
      </c>
      <c r="J3" s="2"/>
      <c r="K3" s="2"/>
      <c r="L3" s="2"/>
      <c r="M3" s="2"/>
      <c r="N3" s="2"/>
      <c r="O3" s="2"/>
      <c r="P3" s="2"/>
      <c r="Q3" s="2"/>
      <c r="R3" s="2"/>
      <c r="S3" s="2"/>
      <c r="T3" s="2"/>
      <c r="U3" s="2"/>
    </row>
    <row r="4" customFormat="false" ht="12.75" hidden="false" customHeight="true" outlineLevel="0" collapsed="false">
      <c r="A4" s="40" t="s">
        <v>147</v>
      </c>
      <c r="B4" s="56" t="str">
        <f aca="false" t="array" ref="B4:B4">INDEX(Countries!$D$2:$D$255, MATCH(A4, Countries!$B$2:$B$255, 0))</f>
        <v>AUS</v>
      </c>
      <c r="C4" s="76" t="s">
        <v>145</v>
      </c>
      <c r="D4" s="50" t="n">
        <f aca="false" t="array" ref="D4:D4">IF($C4="Mangrove",INDEX('Mangrove extent'!$A$5:$X1000,MATCH($A4,'Mangrove extent'!$A$5:$A1000,0),MATCH('Mangrove extent'!$B$4,'Mangrove extent'!$A$5:$X$5,0)), IF($C4="Seagrass", INDEX('Seagrass extent'!$A$5:$I$257,MATCH($A4,'Seagrass extent'!$A$5:$A1000,0),MATCH('Seagrass extent'!$B$4,'Seagrass extent'!$A$5:$I$5,0)),"" ))</f>
        <v>1004148.84587316</v>
      </c>
      <c r="E4" s="50" t="n">
        <f aca="false" t="array" ref="E4:E4">IF($C4="Mangrove",INDEX('Mangrove extent'!$A$5:$X1000,MATCH($A4,'Mangrove extent'!$A$5:$A1000,0),MATCH('Mangrove extent'!$C$4,'Mangrove extent'!$A$5:$X$5,0)), IF($C4="Seagrass", "NoData", IF($C4="Salt marsh", "NoData")))</f>
        <v>1013552.13574726</v>
      </c>
      <c r="F4" s="50" t="n">
        <f aca="false" t="array" ref="F4:F4">IF($C4="Mangrove",INDEX('Mangrove protected area'!$A$5:$AG1000,MATCH($A4,'Mangrove protected area'!$A$5:$A1000,0),MATCH('Mangrove protected area'!$B$4,'Mangrove protected area'!$A$5:$AG$5,0)), "NoData")</f>
        <v>482831.9666</v>
      </c>
      <c r="G4" s="40" t="s">
        <v>240</v>
      </c>
      <c r="H4" s="40" t="s">
        <v>240</v>
      </c>
      <c r="I4" s="40" t="s">
        <v>240</v>
      </c>
      <c r="J4" s="2"/>
      <c r="K4" s="2"/>
      <c r="L4" s="2"/>
      <c r="M4" s="2"/>
      <c r="N4" s="2"/>
      <c r="O4" s="2"/>
      <c r="P4" s="2"/>
      <c r="Q4" s="2"/>
      <c r="R4" s="2"/>
      <c r="S4" s="2"/>
      <c r="T4" s="2"/>
      <c r="U4" s="2"/>
    </row>
    <row r="5" customFormat="false" ht="12.75" hidden="false" customHeight="true" outlineLevel="0" collapsed="false">
      <c r="A5" s="40" t="s">
        <v>148</v>
      </c>
      <c r="B5" s="56" t="str">
        <f aca="false" t="array" ref="B5:B5">INDEX(Countries!$D$2:$D$255, MATCH(A5, Countries!$B$2:$B$255, 0))</f>
        <v>BHS</v>
      </c>
      <c r="C5" s="76" t="s">
        <v>145</v>
      </c>
      <c r="D5" s="50" t="n">
        <f aca="false" t="array" ref="D5:D5">IF($C5="Mangrove",INDEX('Mangrove extent'!$A$5:$X1000,MATCH($A5,'Mangrove extent'!$A$5:$A1000,0),MATCH('Mangrove extent'!$B$4,'Mangrove extent'!$A$5:$X$5,0)), IF($C5="Seagrass", INDEX('Seagrass extent'!$A$5:$I$257,MATCH($A5,'Seagrass extent'!$A$5:$A1000,0),MATCH('Seagrass extent'!$B$4,'Seagrass extent'!$A$5:$I$5,0)),"" ))</f>
        <v>150839.082512586</v>
      </c>
      <c r="E5" s="50" t="n">
        <f aca="false" t="array" ref="E5:E5">IF($C5="Mangrove",INDEX('Mangrove extent'!$A$5:$X1000,MATCH($A5,'Mangrove extent'!$A$5:$A1000,0),MATCH('Mangrove extent'!$C$4,'Mangrove extent'!$A$5:$X$5,0)), IF($C5="Seagrass", "NoData", IF($C5="Salt marsh", "NoData")))</f>
        <v>144788.585220236</v>
      </c>
      <c r="F5" s="50" t="n">
        <f aca="false" t="array" ref="F5:F5">IF($C5="Mangrove",INDEX('Mangrove protected area'!$A$5:$AG1000,MATCH($A5,'Mangrove protected area'!$A$5:$A1000,0),MATCH('Mangrove protected area'!$B$4,'Mangrove protected area'!$A$5:$AG$5,0)), "NoData")</f>
        <v>34035.8866</v>
      </c>
      <c r="G5" s="40" t="s">
        <v>240</v>
      </c>
      <c r="H5" s="40" t="s">
        <v>240</v>
      </c>
      <c r="I5" s="40" t="s">
        <v>240</v>
      </c>
      <c r="J5" s="2"/>
      <c r="K5" s="2"/>
      <c r="L5" s="2"/>
      <c r="M5" s="2"/>
      <c r="N5" s="2"/>
      <c r="O5" s="2"/>
      <c r="P5" s="2"/>
      <c r="Q5" s="2"/>
      <c r="R5" s="2"/>
      <c r="S5" s="2"/>
      <c r="T5" s="2"/>
      <c r="U5" s="2"/>
    </row>
    <row r="6" customFormat="false" ht="12.75" hidden="false" customHeight="true" outlineLevel="0" collapsed="false">
      <c r="A6" s="40" t="s">
        <v>149</v>
      </c>
      <c r="B6" s="56" t="str">
        <f aca="false" t="array" ref="B6:B6">INDEX(Countries!$D$2:$D$255, MATCH(A6, Countries!$B$2:$B$255, 0))</f>
        <v>KEN</v>
      </c>
      <c r="C6" s="76" t="s">
        <v>145</v>
      </c>
      <c r="D6" s="50" t="n">
        <f aca="false" t="array" ref="D6:D6">IF($C6="Mangrove",INDEX('Mangrove extent'!$A$5:$X1000,MATCH($A6,'Mangrove extent'!$A$5:$A1000,0),MATCH('Mangrove extent'!$B$4,'Mangrove extent'!$A$5:$X$5,0)), IF($C6="Seagrass", INDEX('Seagrass extent'!$A$5:$I$257,MATCH($A6,'Seagrass extent'!$A$5:$A1000,0),MATCH('Seagrass extent'!$B$4,'Seagrass extent'!$A$5:$I$5,0)),"" ))</f>
        <v>54121.5005759613</v>
      </c>
      <c r="E6" s="50" t="n">
        <f aca="false" t="array" ref="E6:E6">IF($C6="Mangrove",INDEX('Mangrove extent'!$A$5:$X1000,MATCH($A6,'Mangrove extent'!$A$5:$A1000,0),MATCH('Mangrove extent'!$C$4,'Mangrove extent'!$A$5:$X$5,0)), IF($C6="Seagrass", "NoData", IF($C6="Salt marsh", "NoData")))</f>
        <v>54080.0103143494</v>
      </c>
      <c r="F6" s="50" t="n">
        <f aca="false" t="array" ref="F6:F6">IF($C6="Mangrove",INDEX('Mangrove protected area'!$A$5:$AG1000,MATCH($A6,'Mangrove protected area'!$A$5:$A1000,0),MATCH('Mangrove protected area'!$B$4,'Mangrove protected area'!$A$5:$AG$5,0)), "NoData")</f>
        <v>44742.4502</v>
      </c>
      <c r="G6" s="40" t="s">
        <v>240</v>
      </c>
      <c r="H6" s="40" t="s">
        <v>240</v>
      </c>
      <c r="I6" s="40" t="s">
        <v>240</v>
      </c>
      <c r="J6" s="2"/>
      <c r="K6" s="2"/>
      <c r="L6" s="2"/>
      <c r="M6" s="2"/>
      <c r="N6" s="2"/>
      <c r="O6" s="2"/>
      <c r="P6" s="2"/>
      <c r="Q6" s="2"/>
      <c r="R6" s="2"/>
      <c r="S6" s="2"/>
      <c r="T6" s="2"/>
      <c r="U6" s="2"/>
    </row>
    <row r="7" customFormat="false" ht="12.75" hidden="false" customHeight="true" outlineLevel="0" collapsed="false">
      <c r="A7" s="40" t="s">
        <v>150</v>
      </c>
      <c r="B7" s="56" t="str">
        <f aca="false" t="array" ref="B7:B7">INDEX(Countries!$D$2:$D$255, MATCH(A7, Countries!$B$2:$B$255, 0))</f>
        <v>MEX</v>
      </c>
      <c r="C7" s="76" t="s">
        <v>145</v>
      </c>
      <c r="D7" s="50" t="n">
        <f aca="false" t="array" ref="D7:D7">IF($C7="Mangrove",INDEX('Mangrove extent'!$A$5:$X1000,MATCH($A7,'Mangrove extent'!$A$5:$A1000,0),MATCH('Mangrove extent'!$B$4,'Mangrove extent'!$A$5:$X$5,0)), IF($C7="Seagrass", INDEX('Seagrass extent'!$A$5:$I$257,MATCH($A7,'Seagrass extent'!$A$5:$A1000,0),MATCH('Seagrass extent'!$B$4,'Seagrass extent'!$A$5:$I$5,0)),"" ))</f>
        <v>991795.505255617</v>
      </c>
      <c r="E7" s="50" t="n">
        <f aca="false" t="array" ref="E7:E7">IF($C7="Mangrove",INDEX('Mangrove extent'!$A$5:$X1000,MATCH($A7,'Mangrove extent'!$A$5:$A1000,0),MATCH('Mangrove extent'!$C$4,'Mangrove extent'!$A$5:$X$5,0)), IF($C7="Seagrass", "NoData", IF($C7="Salt marsh", "NoData")))</f>
        <v>988644.555843777</v>
      </c>
      <c r="F7" s="50" t="n">
        <f aca="false" t="array" ref="F7:F7">IF($C7="Mangrove",INDEX('Mangrove protected area'!$A$5:$AG1000,MATCH($A7,'Mangrove protected area'!$A$5:$A1000,0),MATCH('Mangrove protected area'!$B$4,'Mangrove protected area'!$A$5:$AG$5,0)), "NoData")</f>
        <v>240725.4107</v>
      </c>
      <c r="G7" s="40" t="s">
        <v>240</v>
      </c>
      <c r="H7" s="40" t="s">
        <v>240</v>
      </c>
      <c r="I7" s="40" t="s">
        <v>240</v>
      </c>
      <c r="J7" s="2"/>
      <c r="K7" s="2"/>
      <c r="L7" s="2"/>
      <c r="M7" s="2"/>
      <c r="N7" s="2"/>
      <c r="O7" s="2"/>
      <c r="P7" s="2"/>
      <c r="Q7" s="2"/>
      <c r="R7" s="2"/>
      <c r="S7" s="2"/>
      <c r="T7" s="2"/>
      <c r="U7" s="2"/>
    </row>
    <row r="8" customFormat="false" ht="12.75" hidden="false" customHeight="true" outlineLevel="0" collapsed="false">
      <c r="A8" s="40" t="s">
        <v>151</v>
      </c>
      <c r="B8" s="56" t="str">
        <f aca="false" t="array" ref="B8:B8">INDEX(Countries!$D$2:$D$255, MATCH(A8, Countries!$B$2:$B$255, 0))</f>
        <v>COL</v>
      </c>
      <c r="C8" s="76" t="s">
        <v>145</v>
      </c>
      <c r="D8" s="50" t="n">
        <f aca="false" t="array" ref="D8:D8">IF($C8="Mangrove",INDEX('Mangrove extent'!$A$5:$X1000,MATCH($A8,'Mangrove extent'!$A$5:$A1000,0),MATCH('Mangrove extent'!$B$4,'Mangrove extent'!$A$5:$X$5,0)), IF($C8="Seagrass", INDEX('Seagrass extent'!$A$5:$I$257,MATCH($A8,'Seagrass extent'!$A$5:$A1000,0),MATCH('Seagrass extent'!$B$4,'Seagrass extent'!$A$5:$I$5,0)),"" ))</f>
        <v>278965.054058376</v>
      </c>
      <c r="E8" s="50" t="n">
        <f aca="false" t="array" ref="E8:E8">IF($C8="Mangrove",INDEX('Mangrove extent'!$A$5:$X1000,MATCH($A8,'Mangrove extent'!$A$5:$A1000,0),MATCH('Mangrove extent'!$C$4,'Mangrove extent'!$A$5:$X$5,0)), IF($C8="Seagrass", "NoData", IF($C8="Salt marsh", "NoData")))</f>
        <v>277948.783831254</v>
      </c>
      <c r="F8" s="50" t="n">
        <f aca="false" t="array" ref="F8:F8">IF($C8="Mangrove",INDEX('Mangrove protected area'!$A$5:$AG1000,MATCH($A8,'Mangrove protected area'!$A$5:$A1000,0),MATCH('Mangrove protected area'!$B$4,'Mangrove protected area'!$A$5:$AG$5,0)), "NoData")</f>
        <v>120497.1428</v>
      </c>
      <c r="G8" s="40" t="s">
        <v>240</v>
      </c>
      <c r="H8" s="40" t="s">
        <v>240</v>
      </c>
      <c r="I8" s="40" t="s">
        <v>240</v>
      </c>
      <c r="J8" s="2"/>
      <c r="K8" s="2"/>
      <c r="L8" s="2"/>
      <c r="M8" s="2"/>
      <c r="N8" s="2"/>
      <c r="O8" s="2"/>
      <c r="P8" s="2"/>
      <c r="Q8" s="2"/>
      <c r="R8" s="2"/>
      <c r="S8" s="2"/>
      <c r="T8" s="2"/>
      <c r="U8" s="2"/>
    </row>
    <row r="9" customFormat="false" ht="12.75" hidden="false" customHeight="true" outlineLevel="0" collapsed="false">
      <c r="A9" s="40" t="s">
        <v>152</v>
      </c>
      <c r="B9" s="56" t="str">
        <f aca="false" t="array" ref="B9:B9">INDEX(Countries!$D$2:$D$255, MATCH(A9, Countries!$B$2:$B$255, 0))</f>
        <v>IND</v>
      </c>
      <c r="C9" s="76" t="s">
        <v>145</v>
      </c>
      <c r="D9" s="50" t="n">
        <f aca="false" t="array" ref="D9:D9">IF($C9="Mangrove",INDEX('Mangrove extent'!$A$5:$X1000,MATCH($A9,'Mangrove extent'!$A$5:$A1000,0),MATCH('Mangrove extent'!$B$4,'Mangrove extent'!$A$5:$X$5,0)), IF($C9="Seagrass", INDEX('Seagrass extent'!$A$5:$I$257,MATCH($A9,'Seagrass extent'!$A$5:$A1000,0),MATCH('Seagrass extent'!$B$4,'Seagrass extent'!$A$5:$I$5,0)),"" ))</f>
        <v>399901.524306087</v>
      </c>
      <c r="E9" s="50" t="n">
        <f aca="false" t="array" ref="E9:E9">IF($C9="Mangrove",INDEX('Mangrove extent'!$A$5:$X1000,MATCH($A9,'Mangrove extent'!$A$5:$A1000,0),MATCH('Mangrove extent'!$C$4,'Mangrove extent'!$A$5:$X$5,0)), IF($C9="Seagrass", "NoData", IF($C9="Salt marsh", "NoData")))</f>
        <v>399155.482001968</v>
      </c>
      <c r="F9" s="50" t="n">
        <f aca="false" t="array" ref="F9:F9">IF($C9="Mangrove",INDEX('Mangrove protected area'!$A$5:$AG1000,MATCH($A9,'Mangrove protected area'!$A$5:$A1000,0),MATCH('Mangrove protected area'!$B$4,'Mangrove protected area'!$A$5:$AG$5,0)), "NoData")</f>
        <v>270255.3597</v>
      </c>
      <c r="G9" s="40" t="s">
        <v>240</v>
      </c>
      <c r="H9" s="40" t="s">
        <v>240</v>
      </c>
      <c r="I9" s="40" t="s">
        <v>240</v>
      </c>
      <c r="J9" s="2"/>
      <c r="K9" s="2"/>
      <c r="L9" s="2"/>
      <c r="M9" s="2"/>
      <c r="N9" s="2"/>
      <c r="O9" s="2"/>
      <c r="P9" s="2"/>
      <c r="Q9" s="2"/>
      <c r="R9" s="2"/>
      <c r="S9" s="2"/>
      <c r="T9" s="2"/>
      <c r="U9" s="2"/>
    </row>
    <row r="10" customFormat="false" ht="12.75" hidden="false" customHeight="true" outlineLevel="0" collapsed="false">
      <c r="A10" s="40" t="s">
        <v>153</v>
      </c>
      <c r="B10" s="56" t="str">
        <f aca="false" t="array" ref="B10:B10">INDEX(Countries!$D$2:$D$255, MATCH(A10, Countries!$B$2:$B$255, 0))</f>
        <v>CHN</v>
      </c>
      <c r="C10" s="76" t="s">
        <v>145</v>
      </c>
      <c r="D10" s="50" t="n">
        <f aca="false" t="array" ref="D10:D10">IF($C10="Mangrove",INDEX('Mangrove extent'!$A$5:$X1000,MATCH($A10,'Mangrove extent'!$A$5:$A1000,0),MATCH('Mangrove extent'!$B$4,'Mangrove extent'!$A$5:$X$5,0)), IF($C10="Seagrass", INDEX('Seagrass extent'!$A$5:$I$257,MATCH($A10,'Seagrass extent'!$A$5:$A1000,0),MATCH('Seagrass extent'!$B$4,'Seagrass extent'!$A$5:$I$5,0)),"" ))</f>
        <v>21612.9787570856</v>
      </c>
      <c r="E10" s="50" t="n">
        <f aca="false" t="array" ref="E10:E10">IF($C10="Mangrove",INDEX('Mangrove extent'!$A$5:$X1000,MATCH($A10,'Mangrove extent'!$A$5:$A1000,0),MATCH('Mangrove extent'!$C$4,'Mangrove extent'!$A$5:$X$5,0)), IF($C10="Seagrass", "NoData", IF($C10="Salt marsh", "NoData")))</f>
        <v>20602.8803757899</v>
      </c>
      <c r="F10" s="50" t="n">
        <f aca="false" t="array" ref="F10:F10">IF($C10="Mangrove",INDEX('Mangrove protected area'!$A$5:$AG1000,MATCH($A10,'Mangrove protected area'!$A$5:$A1000,0),MATCH('Mangrove protected area'!$B$4,'Mangrove protected area'!$A$5:$AG$5,0)), "NoData")</f>
        <v>13208.9552</v>
      </c>
      <c r="G10" s="40" t="s">
        <v>240</v>
      </c>
      <c r="H10" s="40" t="s">
        <v>240</v>
      </c>
      <c r="I10" s="40" t="s">
        <v>240</v>
      </c>
      <c r="J10" s="2"/>
      <c r="K10" s="2"/>
      <c r="L10" s="2"/>
      <c r="M10" s="2"/>
      <c r="N10" s="2"/>
      <c r="O10" s="2"/>
      <c r="P10" s="2"/>
      <c r="Q10" s="2"/>
      <c r="R10" s="2"/>
      <c r="S10" s="2"/>
      <c r="T10" s="2"/>
      <c r="U10" s="2"/>
    </row>
    <row r="11" customFormat="false" ht="12.75" hidden="false" customHeight="true" outlineLevel="0" collapsed="false">
      <c r="A11" s="40" t="s">
        <v>241</v>
      </c>
      <c r="B11" s="56" t="str">
        <f aca="false" t="array" ref="B11:B11">INDEX(Countries!$D$2:$D$255, MATCH(A11, Countries!$B$2:$B$255, 0))</f>
        <v>ASM</v>
      </c>
      <c r="C11" s="76" t="s">
        <v>145</v>
      </c>
      <c r="D11" s="50" t="n">
        <f aca="false" t="array" ref="D11:D11">IF($C11="Mangrove",INDEX('Mangrove extent'!$A$5:$X1000,MATCH($A11,'Mangrove extent'!$A$5:$A1000,0),MATCH('Mangrove extent'!$B$4,'Mangrove extent'!$A$5:$X$5,0)), IF($C11="Seagrass", INDEX('Seagrass extent'!$A$5:$I$257,MATCH($A11,'Seagrass extent'!$A$5:$A1000,0),MATCH('Seagrass extent'!$B$4,'Seagrass extent'!$A$5:$I$5,0)),"" ))</f>
        <v>31.8329713780601</v>
      </c>
      <c r="E11" s="50" t="n">
        <f aca="false" t="array" ref="E11:E11">IF($C11="Mangrove",INDEX('Mangrove extent'!$A$5:$X1000,MATCH($A11,'Mangrove extent'!$A$5:$A1000,0),MATCH('Mangrove extent'!$C$4,'Mangrove extent'!$A$5:$X$5,0)), IF($C11="Seagrass", "NoData", IF($C11="Salt marsh", "NoData")))</f>
        <v>32.1866417204178</v>
      </c>
      <c r="F11" s="50" t="n">
        <f aca="false" t="array" ref="F11:F11">IF($C11="Mangrove",INDEX('Mangrove protected area'!$A$5:$AG1000,MATCH($A11,'Mangrove protected area'!$A$5:$A1000,0),MATCH('Mangrove protected area'!$B$4,'Mangrove protected area'!$A$5:$AG$5,0)), "NoData")</f>
        <v>18.7447</v>
      </c>
      <c r="G11" s="40" t="s">
        <v>240</v>
      </c>
      <c r="H11" s="40" t="s">
        <v>240</v>
      </c>
      <c r="I11" s="40" t="s">
        <v>240</v>
      </c>
      <c r="J11" s="2"/>
      <c r="K11" s="2"/>
      <c r="L11" s="2"/>
      <c r="M11" s="2"/>
      <c r="N11" s="2"/>
      <c r="O11" s="2"/>
      <c r="P11" s="2"/>
      <c r="Q11" s="2"/>
      <c r="R11" s="2"/>
      <c r="S11" s="2"/>
      <c r="T11" s="2"/>
      <c r="U11" s="2"/>
    </row>
    <row r="12" customFormat="false" ht="12.75" hidden="false" customHeight="true" outlineLevel="0" collapsed="false">
      <c r="A12" s="40" t="s">
        <v>242</v>
      </c>
      <c r="B12" s="56" t="str">
        <f aca="false" t="array" ref="B12:B12">INDEX(Countries!$D$2:$D$255, MATCH(A12, Countries!$B$2:$B$255, 0))</f>
        <v>AGO</v>
      </c>
      <c r="C12" s="76" t="s">
        <v>145</v>
      </c>
      <c r="D12" s="50" t="n">
        <f aca="false" t="array" ref="D12:D12">IF($C12="Mangrove",INDEX('Mangrove extent'!$A$5:$X1000,MATCH($A12,'Mangrove extent'!$A$5:$A1000,0),MATCH('Mangrove extent'!$B$4,'Mangrove extent'!$A$5:$X$5,0)), IF($C12="Seagrass", INDEX('Seagrass extent'!$A$5:$I$257,MATCH($A12,'Seagrass extent'!$A$5:$A1000,0),MATCH('Seagrass extent'!$B$4,'Seagrass extent'!$A$5:$I$5,0)),"" ))</f>
        <v>28061.1970062258</v>
      </c>
      <c r="E12" s="50" t="n">
        <f aca="false" t="array" ref="E12:E12">IF($C12="Mangrove",INDEX('Mangrove extent'!$A$5:$X1000,MATCH($A12,'Mangrove extent'!$A$5:$A1000,0),MATCH('Mangrove extent'!$C$4,'Mangrove extent'!$A$5:$X$5,0)), IF($C12="Seagrass", "NoData", IF($C12="Salt marsh", "NoData")))</f>
        <v>28649.2321723036</v>
      </c>
      <c r="F12" s="50" t="n">
        <f aca="false" t="array" ref="F12:F12">IF($C12="Mangrove",INDEX('Mangrove protected area'!$A$5:$AG1000,MATCH($A12,'Mangrove protected area'!$A$5:$A1000,0),MATCH('Mangrove protected area'!$B$4,'Mangrove protected area'!$A$5:$AG$5,0)), "NoData")</f>
        <v>13114.0695</v>
      </c>
      <c r="G12" s="40" t="s">
        <v>240</v>
      </c>
      <c r="H12" s="40" t="s">
        <v>240</v>
      </c>
      <c r="I12" s="40" t="s">
        <v>240</v>
      </c>
      <c r="J12" s="2"/>
      <c r="K12" s="2"/>
      <c r="L12" s="2"/>
      <c r="M12" s="2"/>
      <c r="N12" s="2"/>
      <c r="O12" s="2"/>
      <c r="P12" s="2"/>
      <c r="Q12" s="2"/>
      <c r="R12" s="2"/>
      <c r="S12" s="2"/>
      <c r="T12" s="2"/>
      <c r="U12" s="2"/>
    </row>
    <row r="13" customFormat="false" ht="12.75" hidden="false" customHeight="true" outlineLevel="0" collapsed="false">
      <c r="A13" s="40" t="s">
        <v>243</v>
      </c>
      <c r="B13" s="56" t="str">
        <f aca="false" t="array" ref="B13:B13">INDEX(Countries!$D$2:$D$255, MATCH(A13, Countries!$B$2:$B$255, 0))</f>
        <v>AIA</v>
      </c>
      <c r="C13" s="76" t="s">
        <v>145</v>
      </c>
      <c r="D13" s="50" t="n">
        <f aca="false" t="array" ref="D13:D13">IF($C13="Mangrove",INDEX('Mangrove extent'!$A$5:$X1000,MATCH($A13,'Mangrove extent'!$A$5:$A1000,0),MATCH('Mangrove extent'!$B$4,'Mangrove extent'!$A$5:$X$5,0)), IF($C13="Seagrass", INDEX('Seagrass extent'!$A$5:$I$257,MATCH($A13,'Seagrass extent'!$A$5:$A1000,0),MATCH('Seagrass extent'!$B$4,'Seagrass extent'!$A$5:$I$5,0)),"" ))</f>
        <v>3.70067520399747</v>
      </c>
      <c r="E13" s="50" t="n">
        <f aca="false" t="array" ref="E13:E13">IF($C13="Mangrove",INDEX('Mangrove extent'!$A$5:$X1000,MATCH($A13,'Mangrove extent'!$A$5:$A1000,0),MATCH('Mangrove extent'!$C$4,'Mangrove extent'!$A$5:$X$5,0)), IF($C13="Seagrass", "NoData", IF($C13="Salt marsh", "NoData")))</f>
        <v>4.22110359882173</v>
      </c>
      <c r="F13" s="50" t="n">
        <f aca="false" t="array" ref="F13:F13">IF($C13="Mangrove",INDEX('Mangrove protected area'!$A$5:$AG1000,MATCH($A13,'Mangrove protected area'!$A$5:$A1000,0),MATCH('Mangrove protected area'!$B$4,'Mangrove protected area'!$A$5:$AG$5,0)), "NoData")</f>
        <v>0.8674</v>
      </c>
      <c r="G13" s="40" t="s">
        <v>240</v>
      </c>
      <c r="H13" s="40" t="s">
        <v>240</v>
      </c>
      <c r="I13" s="40" t="s">
        <v>240</v>
      </c>
      <c r="J13" s="2"/>
      <c r="K13" s="2"/>
      <c r="L13" s="2"/>
      <c r="M13" s="2"/>
      <c r="N13" s="2"/>
      <c r="O13" s="2"/>
      <c r="P13" s="2"/>
      <c r="Q13" s="2"/>
      <c r="R13" s="2"/>
      <c r="S13" s="2"/>
      <c r="T13" s="2"/>
      <c r="U13" s="2"/>
    </row>
    <row r="14" customFormat="false" ht="12.75" hidden="false" customHeight="true" outlineLevel="0" collapsed="false">
      <c r="A14" s="40" t="s">
        <v>244</v>
      </c>
      <c r="B14" s="56" t="str">
        <f aca="false" t="array" ref="B14:B14">INDEX(Countries!$D$2:$D$255, MATCH(A14, Countries!$B$2:$B$255, 0))</f>
        <v>ATG</v>
      </c>
      <c r="C14" s="76" t="s">
        <v>145</v>
      </c>
      <c r="D14" s="50" t="n">
        <f aca="false" t="array" ref="D14:D14">IF($C14="Mangrove",INDEX('Mangrove extent'!$A$5:$X1000,MATCH($A14,'Mangrove extent'!$A$5:$A1000,0),MATCH('Mangrove extent'!$B$4,'Mangrove extent'!$A$5:$X$5,0)), IF($C14="Seagrass", INDEX('Seagrass extent'!$A$5:$I$257,MATCH($A14,'Seagrass extent'!$A$5:$A1000,0),MATCH('Seagrass extent'!$B$4,'Seagrass extent'!$A$5:$I$5,0)),"" ))</f>
        <v>872.898111942155</v>
      </c>
      <c r="E14" s="50" t="n">
        <f aca="false" t="array" ref="E14:E14">IF($C14="Mangrove",INDEX('Mangrove extent'!$A$5:$X1000,MATCH($A14,'Mangrove extent'!$A$5:$A1000,0),MATCH('Mangrove extent'!$C$4,'Mangrove extent'!$A$5:$X$5,0)), IF($C14="Seagrass", "NoData", IF($C14="Salt marsh", "NoData")))</f>
        <v>853.838092079106</v>
      </c>
      <c r="F14" s="50" t="n">
        <f aca="false" t="array" ref="F14:F14">IF($C14="Mangrove",INDEX('Mangrove protected area'!$A$5:$AG1000,MATCH($A14,'Mangrove protected area'!$A$5:$A1000,0),MATCH('Mangrove protected area'!$B$4,'Mangrove protected area'!$A$5:$AG$5,0)), "NoData")</f>
        <v>441.8367</v>
      </c>
      <c r="G14" s="40" t="s">
        <v>240</v>
      </c>
      <c r="H14" s="40" t="s">
        <v>240</v>
      </c>
      <c r="I14" s="40" t="s">
        <v>240</v>
      </c>
      <c r="J14" s="2"/>
      <c r="K14" s="2"/>
      <c r="L14" s="2"/>
      <c r="M14" s="2"/>
      <c r="N14" s="2"/>
      <c r="O14" s="2"/>
      <c r="P14" s="2"/>
      <c r="Q14" s="2"/>
      <c r="R14" s="2"/>
      <c r="S14" s="2"/>
      <c r="T14" s="2"/>
      <c r="U14" s="2"/>
    </row>
    <row r="15" customFormat="false" ht="12.75" hidden="false" customHeight="true" outlineLevel="0" collapsed="false">
      <c r="A15" s="40" t="s">
        <v>245</v>
      </c>
      <c r="B15" s="56" t="str">
        <f aca="false" t="array" ref="B15:B15">INDEX(Countries!$D$2:$D$255, MATCH(A15, Countries!$B$2:$B$255, 0))</f>
        <v>BHR</v>
      </c>
      <c r="C15" s="76" t="s">
        <v>145</v>
      </c>
      <c r="D15" s="50" t="n">
        <f aca="false" t="array" ref="D15:D15">IF($C15="Mangrove",INDEX('Mangrove extent'!$A$5:$X1000,MATCH($A15,'Mangrove extent'!$A$5:$A1000,0),MATCH('Mangrove extent'!$B$4,'Mangrove extent'!$A$5:$X$5,0)), IF($C15="Seagrass", INDEX('Seagrass extent'!$A$5:$I$257,MATCH($A15,'Seagrass extent'!$A$5:$A1000,0),MATCH('Seagrass extent'!$B$4,'Seagrass extent'!$A$5:$I$5,0)),"" ))</f>
        <v>3.88472219326363</v>
      </c>
      <c r="E15" s="50" t="n">
        <f aca="false" t="array" ref="E15:E15">IF($C15="Mangrove",INDEX('Mangrove extent'!$A$5:$X1000,MATCH($A15,'Mangrove extent'!$A$5:$A1000,0),MATCH('Mangrove extent'!$C$4,'Mangrove extent'!$A$5:$X$5,0)), IF($C15="Seagrass", "NoData", IF($C15="Salt marsh", "NoData")))</f>
        <v>40.2729444826043</v>
      </c>
      <c r="F15" s="50" t="n">
        <f aca="false" t="array" ref="F15:F15">IF($C15="Mangrove",INDEX('Mangrove protected area'!$A$5:$AG1000,MATCH($A15,'Mangrove protected area'!$A$5:$A1000,0),MATCH('Mangrove protected area'!$B$4,'Mangrove protected area'!$A$5:$AG$5,0)), "NoData")</f>
        <v>65.1449</v>
      </c>
      <c r="G15" s="40" t="s">
        <v>240</v>
      </c>
      <c r="H15" s="40" t="s">
        <v>240</v>
      </c>
      <c r="I15" s="40" t="s">
        <v>240</v>
      </c>
      <c r="J15" s="2"/>
      <c r="K15" s="2"/>
      <c r="L15" s="2"/>
      <c r="M15" s="2"/>
      <c r="N15" s="2"/>
      <c r="O15" s="2"/>
      <c r="P15" s="2"/>
      <c r="Q15" s="2"/>
      <c r="R15" s="2"/>
      <c r="S15" s="2"/>
      <c r="T15" s="2"/>
      <c r="U15" s="2"/>
    </row>
    <row r="16" customFormat="false" ht="12.75" hidden="false" customHeight="true" outlineLevel="0" collapsed="false">
      <c r="A16" s="40" t="s">
        <v>246</v>
      </c>
      <c r="B16" s="56" t="str">
        <f aca="false" t="array" ref="B16:B16">INDEX(Countries!$D$2:$D$255, MATCH(A16, Countries!$B$2:$B$255, 0))</f>
        <v>BGD</v>
      </c>
      <c r="C16" s="76" t="s">
        <v>145</v>
      </c>
      <c r="D16" s="50" t="n">
        <f aca="false" t="array" ref="D16:D16">IF($C16="Mangrove",INDEX('Mangrove extent'!$A$5:$X1000,MATCH($A16,'Mangrove extent'!$A$5:$A1000,0),MATCH('Mangrove extent'!$B$4,'Mangrove extent'!$A$5:$X$5,0)), IF($C16="Seagrass", INDEX('Seagrass extent'!$A$5:$I$257,MATCH($A16,'Seagrass extent'!$A$5:$A1000,0),MATCH('Seagrass extent'!$B$4,'Seagrass extent'!$A$5:$I$5,0)),"" ))</f>
        <v>447670.462907531</v>
      </c>
      <c r="E16" s="50" t="n">
        <f aca="false" t="array" ref="E16:E16">IF($C16="Mangrove",INDEX('Mangrove extent'!$A$5:$X1000,MATCH($A16,'Mangrove extent'!$A$5:$A1000,0),MATCH('Mangrove extent'!$C$4,'Mangrove extent'!$A$5:$X$5,0)), IF($C16="Seagrass", "NoData", IF($C16="Salt marsh", "NoData")))</f>
        <v>447408.975788697</v>
      </c>
      <c r="F16" s="50" t="n">
        <f aca="false" t="array" ref="F16:F16">IF($C16="Mangrove",INDEX('Mangrove protected area'!$A$5:$AG1000,MATCH($A16,'Mangrove protected area'!$A$5:$A1000,0),MATCH('Mangrove protected area'!$B$4,'Mangrove protected area'!$A$5:$AG$5,0)), "NoData")</f>
        <v>33453.7044</v>
      </c>
      <c r="G16" s="40" t="s">
        <v>240</v>
      </c>
      <c r="H16" s="40" t="s">
        <v>240</v>
      </c>
      <c r="I16" s="40" t="s">
        <v>240</v>
      </c>
      <c r="J16" s="2"/>
      <c r="K16" s="2"/>
      <c r="L16" s="2"/>
      <c r="M16" s="2"/>
      <c r="N16" s="2"/>
      <c r="O16" s="2"/>
      <c r="P16" s="2"/>
      <c r="Q16" s="2"/>
      <c r="R16" s="2"/>
      <c r="S16" s="2"/>
      <c r="T16" s="2"/>
      <c r="U16" s="2"/>
    </row>
    <row r="17" customFormat="false" ht="12.75" hidden="false" customHeight="true" outlineLevel="0" collapsed="false">
      <c r="A17" s="40" t="s">
        <v>247</v>
      </c>
      <c r="B17" s="56" t="str">
        <f aca="false" t="array" ref="B17:B17">INDEX(Countries!$D$2:$D$255, MATCH(A17, Countries!$B$2:$B$255, 0))</f>
        <v>BRB</v>
      </c>
      <c r="C17" s="76" t="s">
        <v>145</v>
      </c>
      <c r="D17" s="50" t="n">
        <f aca="false" t="array" ref="D17:D17">IF($C17="Mangrove",INDEX('Mangrove extent'!$A$5:$X1000,MATCH($A17,'Mangrove extent'!$A$5:$A1000,0),MATCH('Mangrove extent'!$B$4,'Mangrove extent'!$A$5:$X$5,0)), IF($C17="Seagrass", INDEX('Seagrass extent'!$A$5:$I$257,MATCH($A17,'Seagrass extent'!$A$5:$A1000,0),MATCH('Seagrass extent'!$B$4,'Seagrass extent'!$A$5:$I$5,0)),"" ))</f>
        <v>11.0207845843208</v>
      </c>
      <c r="E17" s="50" t="n">
        <f aca="false" t="array" ref="E17:E17">IF($C17="Mangrove",INDEX('Mangrove extent'!$A$5:$X1000,MATCH($A17,'Mangrove extent'!$A$5:$A1000,0),MATCH('Mangrove extent'!$C$4,'Mangrove extent'!$A$5:$X$5,0)), IF($C17="Seagrass", "NoData", IF($C17="Salt marsh", "NoData")))</f>
        <v>11.3170551430064</v>
      </c>
      <c r="F17" s="50" t="n">
        <f aca="false" t="array" ref="F17:F17">IF($C17="Mangrove",INDEX('Mangrove protected area'!$A$5:$AG1000,MATCH($A17,'Mangrove protected area'!$A$5:$A1000,0),MATCH('Mangrove protected area'!$B$4,'Mangrove protected area'!$A$5:$AG$5,0)), "NoData")</f>
        <v>13.6871</v>
      </c>
      <c r="G17" s="40" t="s">
        <v>240</v>
      </c>
      <c r="H17" s="40" t="s">
        <v>240</v>
      </c>
      <c r="I17" s="40" t="s">
        <v>240</v>
      </c>
      <c r="J17" s="2"/>
      <c r="K17" s="2"/>
      <c r="L17" s="2"/>
      <c r="M17" s="2"/>
      <c r="N17" s="2"/>
      <c r="O17" s="2"/>
      <c r="P17" s="2"/>
      <c r="Q17" s="2"/>
      <c r="R17" s="2"/>
      <c r="S17" s="2"/>
      <c r="T17" s="2"/>
      <c r="U17" s="2"/>
    </row>
    <row r="18" customFormat="false" ht="12.75" hidden="false" customHeight="true" outlineLevel="0" collapsed="false">
      <c r="A18" s="40" t="s">
        <v>248</v>
      </c>
      <c r="B18" s="56" t="str">
        <f aca="false" t="array" ref="B18:B18">INDEX(Countries!$D$2:$D$255, MATCH(A18, Countries!$B$2:$B$255, 0))</f>
        <v>BLZ</v>
      </c>
      <c r="C18" s="76" t="s">
        <v>145</v>
      </c>
      <c r="D18" s="50" t="n">
        <f aca="false" t="array" ref="D18:D18">IF($C18="Mangrove",INDEX('Mangrove extent'!$A$5:$X1000,MATCH($A18,'Mangrove extent'!$A$5:$A1000,0),MATCH('Mangrove extent'!$B$4,'Mangrove extent'!$A$5:$X$5,0)), IF($C18="Seagrass", INDEX('Seagrass extent'!$A$5:$I$257,MATCH($A18,'Seagrass extent'!$A$5:$A1000,0),MATCH('Seagrass extent'!$B$4,'Seagrass extent'!$A$5:$I$5,0)),"" ))</f>
        <v>52296.1938215282</v>
      </c>
      <c r="E18" s="50" t="n">
        <f aca="false" t="array" ref="E18:E18">IF($C18="Mangrove",INDEX('Mangrove extent'!$A$5:$X1000,MATCH($A18,'Mangrove extent'!$A$5:$A1000,0),MATCH('Mangrove extent'!$C$4,'Mangrove extent'!$A$5:$X$5,0)), IF($C18="Seagrass", "NoData", IF($C18="Salt marsh", "NoData")))</f>
        <v>51570.9356136761</v>
      </c>
      <c r="F18" s="50" t="n">
        <f aca="false" t="array" ref="F18:F18">IF($C18="Mangrove",INDEX('Mangrove protected area'!$A$5:$AG1000,MATCH($A18,'Mangrove protected area'!$A$5:$A1000,0),MATCH('Mangrove protected area'!$B$4,'Mangrove protected area'!$A$5:$AG$5,0)), "NoData")</f>
        <v>29727.9052</v>
      </c>
      <c r="G18" s="40" t="s">
        <v>240</v>
      </c>
      <c r="H18" s="40" t="s">
        <v>240</v>
      </c>
      <c r="I18" s="40" t="s">
        <v>240</v>
      </c>
      <c r="J18" s="2"/>
      <c r="K18" s="2"/>
      <c r="L18" s="2"/>
      <c r="M18" s="2"/>
      <c r="N18" s="2"/>
      <c r="O18" s="2"/>
      <c r="P18" s="2"/>
      <c r="Q18" s="2"/>
      <c r="R18" s="2"/>
      <c r="S18" s="2"/>
      <c r="T18" s="2"/>
      <c r="U18" s="2"/>
    </row>
    <row r="19" customFormat="false" ht="12.75" hidden="false" customHeight="true" outlineLevel="0" collapsed="false">
      <c r="A19" s="40" t="s">
        <v>249</v>
      </c>
      <c r="B19" s="56" t="str">
        <f aca="false" t="array" ref="B19:B19">INDEX(Countries!$D$2:$D$255, MATCH(A19, Countries!$B$2:$B$255, 0))</f>
        <v>BEN</v>
      </c>
      <c r="C19" s="76" t="s">
        <v>145</v>
      </c>
      <c r="D19" s="50" t="n">
        <f aca="false" t="array" ref="D19:D19">IF($C19="Mangrove",INDEX('Mangrove extent'!$A$5:$X1000,MATCH($A19,'Mangrove extent'!$A$5:$A1000,0),MATCH('Mangrove extent'!$B$4,'Mangrove extent'!$A$5:$X$5,0)), IF($C19="Seagrass", INDEX('Seagrass extent'!$A$5:$I$257,MATCH($A19,'Seagrass extent'!$A$5:$A1000,0),MATCH('Seagrass extent'!$B$4,'Seagrass extent'!$A$5:$I$5,0)),"" ))</f>
        <v>2876.69626914715</v>
      </c>
      <c r="E19" s="50" t="n">
        <f aca="false" t="array" ref="E19:E19">IF($C19="Mangrove",INDEX('Mangrove extent'!$A$5:$X1000,MATCH($A19,'Mangrove extent'!$A$5:$A1000,0),MATCH('Mangrove extent'!$C$4,'Mangrove extent'!$A$5:$X$5,0)), IF($C19="Seagrass", "NoData", IF($C19="Salt marsh", "NoData")))</f>
        <v>2762.04180557899</v>
      </c>
      <c r="F19" s="50" t="n">
        <f aca="false" t="array" ref="F19:F19">IF($C19="Mangrove",INDEX('Mangrove protected area'!$A$5:$AG1000,MATCH($A19,'Mangrove protected area'!$A$5:$A1000,0),MATCH('Mangrove protected area'!$B$4,'Mangrove protected area'!$A$5:$AG$5,0)), "NoData")</f>
        <v>140.1896</v>
      </c>
      <c r="G19" s="40" t="s">
        <v>240</v>
      </c>
      <c r="H19" s="40" t="s">
        <v>240</v>
      </c>
      <c r="I19" s="40" t="s">
        <v>240</v>
      </c>
      <c r="J19" s="2"/>
      <c r="K19" s="2"/>
      <c r="L19" s="2"/>
      <c r="M19" s="2"/>
      <c r="N19" s="2"/>
      <c r="O19" s="2"/>
      <c r="P19" s="2"/>
      <c r="Q19" s="2"/>
      <c r="R19" s="2"/>
      <c r="S19" s="2"/>
      <c r="T19" s="2"/>
      <c r="U19" s="2"/>
    </row>
    <row r="20" customFormat="false" ht="12.75" hidden="false" customHeight="true" outlineLevel="0" collapsed="false">
      <c r="A20" s="40" t="s">
        <v>250</v>
      </c>
      <c r="B20" s="56" t="str">
        <f aca="false" t="array" ref="B20:B20">INDEX(Countries!$D$2:$D$255, MATCH(A20, Countries!$B$2:$B$255, 0))</f>
        <v>BMU</v>
      </c>
      <c r="C20" s="76" t="s">
        <v>145</v>
      </c>
      <c r="D20" s="50" t="n">
        <f aca="false" t="array" ref="D20:D20">IF($C20="Mangrove",INDEX('Mangrove extent'!$A$5:$X1000,MATCH($A20,'Mangrove extent'!$A$5:$A1000,0),MATCH('Mangrove extent'!$B$4,'Mangrove extent'!$A$5:$X$5,0)), IF($C20="Seagrass", INDEX('Seagrass extent'!$A$5:$I$257,MATCH($A20,'Seagrass extent'!$A$5:$A1000,0),MATCH('Seagrass extent'!$B$4,'Seagrass extent'!$A$5:$I$5,0)),"" ))</f>
        <v>20.9411986172305</v>
      </c>
      <c r="E20" s="50" t="n">
        <f aca="false" t="array" ref="E20:E20">IF($C20="Mangrove",INDEX('Mangrove extent'!$A$5:$X1000,MATCH($A20,'Mangrove extent'!$A$5:$A1000,0),MATCH('Mangrove extent'!$C$4,'Mangrove extent'!$A$5:$X$5,0)), IF($C20="Seagrass", "NoData", IF($C20="Salt marsh", "NoData")))</f>
        <v>20.9411986172305</v>
      </c>
      <c r="F20" s="50" t="str">
        <f aca="false" t="array" ref="F20:F20">IF($C20="Mangrove",INDEX('Mangrove protected area'!$A$5:$AG1000,MATCH($A20,'Mangrove protected area'!$A$5:$A1000,0),MATCH('Mangrove protected area'!$B$4,'Mangrove protected area'!$A$5:$AG$5,0)), "NoData")</f>
        <v>NoData</v>
      </c>
      <c r="G20" s="40" t="s">
        <v>240</v>
      </c>
      <c r="H20" s="40" t="s">
        <v>240</v>
      </c>
      <c r="I20" s="40" t="s">
        <v>240</v>
      </c>
      <c r="J20" s="2"/>
      <c r="K20" s="2"/>
      <c r="L20" s="2"/>
      <c r="M20" s="2"/>
      <c r="N20" s="2"/>
      <c r="O20" s="2"/>
      <c r="P20" s="2"/>
      <c r="Q20" s="2"/>
      <c r="R20" s="2"/>
      <c r="S20" s="2"/>
      <c r="T20" s="2"/>
      <c r="U20" s="2"/>
    </row>
    <row r="21" customFormat="false" ht="12.75" hidden="false" customHeight="true" outlineLevel="0" collapsed="false">
      <c r="A21" s="40" t="s">
        <v>251</v>
      </c>
      <c r="B21" s="56" t="str">
        <f aca="false" t="array" ref="B21:B21">INDEX(Countries!$D$2:$D$255, MATCH(A21, Countries!$B$2:$B$255, 0))</f>
        <v>BES</v>
      </c>
      <c r="C21" s="76" t="s">
        <v>145</v>
      </c>
      <c r="D21" s="50" t="n">
        <f aca="false" t="array" ref="D21:D21">IF($C21="Mangrove",INDEX('Mangrove extent'!$A$5:$X1000,MATCH($A21,'Mangrove extent'!$A$5:$A1000,0),MATCH('Mangrove extent'!$B$4,'Mangrove extent'!$A$5:$X$5,0)), IF($C21="Seagrass", INDEX('Seagrass extent'!$A$5:$I$257,MATCH($A21,'Seagrass extent'!$A$5:$A1000,0),MATCH('Seagrass extent'!$B$4,'Seagrass extent'!$A$5:$I$5,0)),"" ))</f>
        <v>185.954608453669</v>
      </c>
      <c r="E21" s="50" t="n">
        <f aca="false" t="array" ref="E21:E21">IF($C21="Mangrove",INDEX('Mangrove extent'!$A$5:$X1000,MATCH($A21,'Mangrove extent'!$A$5:$A1000,0),MATCH('Mangrove extent'!$C$4,'Mangrove extent'!$A$5:$X$5,0)), IF($C21="Seagrass", "NoData", IF($C21="Salt marsh", "NoData")))</f>
        <v>191.128183533328</v>
      </c>
      <c r="F21" s="50" t="n">
        <f aca="false" t="array" ref="F21:F21">IF($C21="Mangrove",INDEX('Mangrove protected area'!$A$5:$AG1000,MATCH($A21,'Mangrove protected area'!$A$5:$A1000,0),MATCH('Mangrove protected area'!$B$4,'Mangrove protected area'!$A$5:$AG$5,0)), "NoData")</f>
        <v>0.000299999999997524</v>
      </c>
      <c r="G21" s="40" t="s">
        <v>240</v>
      </c>
      <c r="H21" s="40" t="s">
        <v>240</v>
      </c>
      <c r="I21" s="40" t="s">
        <v>240</v>
      </c>
      <c r="J21" s="2"/>
      <c r="K21" s="2"/>
      <c r="L21" s="2"/>
      <c r="M21" s="2"/>
      <c r="N21" s="2"/>
      <c r="O21" s="2"/>
      <c r="P21" s="2"/>
      <c r="Q21" s="2"/>
      <c r="R21" s="2"/>
      <c r="S21" s="2"/>
      <c r="T21" s="2"/>
      <c r="U21" s="2"/>
    </row>
    <row r="22" customFormat="false" ht="12.75" hidden="false" customHeight="true" outlineLevel="0" collapsed="false">
      <c r="A22" s="40" t="s">
        <v>252</v>
      </c>
      <c r="B22" s="56" t="str">
        <f aca="false" t="array" ref="B22:B22">INDEX(Countries!$D$2:$D$255, MATCH(A22, Countries!$B$2:$B$255, 0))</f>
        <v>BRA</v>
      </c>
      <c r="C22" s="76" t="s">
        <v>145</v>
      </c>
      <c r="D22" s="50" t="n">
        <f aca="false" t="array" ref="D22:D22">IF($C22="Mangrove",INDEX('Mangrove extent'!$A$5:$X1000,MATCH($A22,'Mangrove extent'!$A$5:$A1000,0),MATCH('Mangrove extent'!$B$4,'Mangrove extent'!$A$5:$X$5,0)), IF($C22="Seagrass", INDEX('Seagrass extent'!$A$5:$I$257,MATCH($A22,'Seagrass extent'!$A$5:$A1000,0),MATCH('Seagrass extent'!$B$4,'Seagrass extent'!$A$5:$I$5,0)),"" ))</f>
        <v>1135465.60771387</v>
      </c>
      <c r="E22" s="50" t="n">
        <f aca="false" t="array" ref="E22:E22">IF($C22="Mangrove",INDEX('Mangrove extent'!$A$5:$X1000,MATCH($A22,'Mangrove extent'!$A$5:$A1000,0),MATCH('Mangrove extent'!$C$4,'Mangrove extent'!$A$5:$X$5,0)), IF($C22="Seagrass", "NoData", IF($C22="Salt marsh", "NoData")))</f>
        <v>1124294.96339718</v>
      </c>
      <c r="F22" s="50" t="n">
        <f aca="false" t="array" ref="F22:F22">IF($C22="Mangrove",INDEX('Mangrove protected area'!$A$5:$AG1000,MATCH($A22,'Mangrove protected area'!$A$5:$A1000,0),MATCH('Mangrove protected area'!$B$4,'Mangrove protected area'!$A$5:$AG$5,0)), "NoData")</f>
        <v>148817.3357</v>
      </c>
      <c r="G22" s="40" t="s">
        <v>240</v>
      </c>
      <c r="H22" s="40" t="s">
        <v>240</v>
      </c>
      <c r="I22" s="40" t="s">
        <v>240</v>
      </c>
      <c r="J22" s="2"/>
      <c r="K22" s="2"/>
      <c r="L22" s="2"/>
      <c r="M22" s="2"/>
      <c r="N22" s="2"/>
      <c r="O22" s="2"/>
      <c r="P22" s="2"/>
      <c r="Q22" s="2"/>
      <c r="R22" s="2"/>
      <c r="S22" s="2"/>
      <c r="T22" s="2"/>
      <c r="U22" s="2"/>
    </row>
    <row r="23" customFormat="false" ht="12.75" hidden="false" customHeight="true" outlineLevel="0" collapsed="false">
      <c r="A23" s="40" t="s">
        <v>253</v>
      </c>
      <c r="B23" s="56" t="str">
        <f aca="false" t="array" ref="B23:B23">INDEX(Countries!$D$2:$D$255, MATCH(A23, Countries!$B$2:$B$255, 0))</f>
        <v>VGB</v>
      </c>
      <c r="C23" s="76" t="s">
        <v>145</v>
      </c>
      <c r="D23" s="50" t="n">
        <f aca="false" t="array" ref="D23:D23">IF($C23="Mangrove",INDEX('Mangrove extent'!$A$5:$X1000,MATCH($A23,'Mangrove extent'!$A$5:$A1000,0),MATCH('Mangrove extent'!$B$4,'Mangrove extent'!$A$5:$X$5,0)), IF($C23="Seagrass", INDEX('Seagrass extent'!$A$5:$I$257,MATCH($A23,'Seagrass extent'!$A$5:$A1000,0),MATCH('Seagrass extent'!$B$4,'Seagrass extent'!$A$5:$I$5,0)),"" ))</f>
        <v>100.357301765891</v>
      </c>
      <c r="E23" s="50" t="n">
        <f aca="false" t="array" ref="E23:E23">IF($C23="Mangrove",INDEX('Mangrove extent'!$A$5:$X1000,MATCH($A23,'Mangrove extent'!$A$5:$A1000,0),MATCH('Mangrove extent'!$C$4,'Mangrove extent'!$A$5:$X$5,0)), IF($C23="Seagrass", "NoData", IF($C23="Salt marsh", "NoData")))</f>
        <v>93.5021928490765</v>
      </c>
      <c r="F23" s="50" t="n">
        <f aca="false" t="array" ref="F23:F23">IF($C23="Mangrove",INDEX('Mangrove protected area'!$A$5:$AG1000,MATCH($A23,'Mangrove protected area'!$A$5:$A1000,0),MATCH('Mangrove protected area'!$B$4,'Mangrove protected area'!$A$5:$AG$5,0)), "NoData")</f>
        <v>88.3082</v>
      </c>
      <c r="G23" s="40" t="s">
        <v>240</v>
      </c>
      <c r="H23" s="40" t="s">
        <v>240</v>
      </c>
      <c r="I23" s="40" t="s">
        <v>240</v>
      </c>
      <c r="J23" s="2"/>
      <c r="K23" s="2"/>
      <c r="L23" s="2"/>
      <c r="M23" s="2"/>
      <c r="N23" s="2"/>
      <c r="O23" s="2"/>
      <c r="P23" s="2"/>
      <c r="Q23" s="2"/>
      <c r="R23" s="2"/>
      <c r="S23" s="2"/>
      <c r="T23" s="2"/>
      <c r="U23" s="2"/>
    </row>
    <row r="24" customFormat="false" ht="12.75" hidden="false" customHeight="true" outlineLevel="0" collapsed="false">
      <c r="A24" s="40" t="s">
        <v>254</v>
      </c>
      <c r="B24" s="56" t="str">
        <f aca="false" t="array" ref="B24:B24">INDEX(Countries!$D$2:$D$255, MATCH(A24, Countries!$B$2:$B$255, 0))</f>
        <v>BRN</v>
      </c>
      <c r="C24" s="76" t="s">
        <v>145</v>
      </c>
      <c r="D24" s="50" t="n">
        <f aca="false" t="array" ref="D24:D24">IF($C24="Mangrove",INDEX('Mangrove extent'!$A$5:$X1000,MATCH($A24,'Mangrove extent'!$A$5:$A1000,0),MATCH('Mangrove extent'!$B$4,'Mangrove extent'!$A$5:$X$5,0)), IF($C24="Seagrass", INDEX('Seagrass extent'!$A$5:$I$257,MATCH($A24,'Seagrass extent'!$A$5:$A1000,0),MATCH('Seagrass extent'!$B$4,'Seagrass extent'!$A$5:$I$5,0)),"" ))</f>
        <v>11487.4772107793</v>
      </c>
      <c r="E24" s="50" t="n">
        <f aca="false" t="array" ref="E24:E24">IF($C24="Mangrove",INDEX('Mangrove extent'!$A$5:$X1000,MATCH($A24,'Mangrove extent'!$A$5:$A1000,0),MATCH('Mangrove extent'!$C$4,'Mangrove extent'!$A$5:$X$5,0)), IF($C24="Seagrass", "NoData", IF($C24="Salt marsh", "NoData")))</f>
        <v>11473.5477051623</v>
      </c>
      <c r="F24" s="50" t="n">
        <f aca="false" t="array" ref="F24:F24">IF($C24="Mangrove",INDEX('Mangrove protected area'!$A$5:$AG1000,MATCH($A24,'Mangrove protected area'!$A$5:$A1000,0),MATCH('Mangrove protected area'!$B$4,'Mangrove protected area'!$A$5:$AG$5,0)), "NoData")</f>
        <v>11237.0239</v>
      </c>
      <c r="G24" s="40" t="s">
        <v>240</v>
      </c>
      <c r="H24" s="40" t="s">
        <v>240</v>
      </c>
      <c r="I24" s="40" t="s">
        <v>240</v>
      </c>
      <c r="J24" s="2"/>
      <c r="K24" s="2"/>
      <c r="L24" s="2"/>
      <c r="M24" s="2"/>
      <c r="N24" s="2"/>
      <c r="O24" s="2"/>
      <c r="P24" s="2"/>
      <c r="Q24" s="2"/>
      <c r="R24" s="2"/>
      <c r="S24" s="2"/>
      <c r="T24" s="2"/>
      <c r="U24" s="2"/>
    </row>
    <row r="25" customFormat="false" ht="12.75" hidden="false" customHeight="true" outlineLevel="0" collapsed="false">
      <c r="A25" s="40" t="s">
        <v>255</v>
      </c>
      <c r="B25" s="56" t="str">
        <f aca="false" t="array" ref="B25:B25">INDEX(Countries!$D$2:$D$255, MATCH(A25, Countries!$B$2:$B$255, 0))</f>
        <v>KHM</v>
      </c>
      <c r="C25" s="76" t="s">
        <v>145</v>
      </c>
      <c r="D25" s="50" t="n">
        <f aca="false" t="array" ref="D25:D25">IF($C25="Mangrove",INDEX('Mangrove extent'!$A$5:$X1000,MATCH($A25,'Mangrove extent'!$A$5:$A1000,0),MATCH('Mangrove extent'!$B$4,'Mangrove extent'!$A$5:$X$5,0)), IF($C25="Seagrass", INDEX('Seagrass extent'!$A$5:$I$257,MATCH($A25,'Seagrass extent'!$A$5:$A1000,0),MATCH('Seagrass extent'!$B$4,'Seagrass extent'!$A$5:$I$5,0)),"" ))</f>
        <v>62281.1757631778</v>
      </c>
      <c r="E25" s="50" t="n">
        <f aca="false" t="array" ref="E25:E25">IF($C25="Mangrove",INDEX('Mangrove extent'!$A$5:$X1000,MATCH($A25,'Mangrove extent'!$A$5:$A1000,0),MATCH('Mangrove extent'!$C$4,'Mangrove extent'!$A$5:$X$5,0)), IF($C25="Seagrass", "NoData", IF($C25="Salt marsh", "NoData")))</f>
        <v>61330.445258856</v>
      </c>
      <c r="F25" s="50" t="n">
        <f aca="false" t="array" ref="F25:F25">IF($C25="Mangrove",INDEX('Mangrove protected area'!$A$5:$AG1000,MATCH($A25,'Mangrove protected area'!$A$5:$A1000,0),MATCH('Mangrove protected area'!$B$4,'Mangrove protected area'!$A$5:$AG$5,0)), "NoData")</f>
        <v>19197.507</v>
      </c>
      <c r="G25" s="40" t="s">
        <v>240</v>
      </c>
      <c r="H25" s="40" t="s">
        <v>240</v>
      </c>
      <c r="I25" s="40" t="s">
        <v>240</v>
      </c>
      <c r="J25" s="2"/>
      <c r="K25" s="2"/>
      <c r="L25" s="2"/>
      <c r="M25" s="2"/>
      <c r="N25" s="2"/>
      <c r="O25" s="2"/>
      <c r="P25" s="2"/>
      <c r="Q25" s="2"/>
      <c r="R25" s="2"/>
      <c r="S25" s="2"/>
      <c r="T25" s="2"/>
      <c r="U25" s="2"/>
    </row>
    <row r="26" customFormat="false" ht="12.75" hidden="false" customHeight="true" outlineLevel="0" collapsed="false">
      <c r="A26" s="40" t="s">
        <v>256</v>
      </c>
      <c r="B26" s="56" t="str">
        <f aca="false" t="array" ref="B26:B26">INDEX(Countries!$D$2:$D$255, MATCH(A26, Countries!$B$2:$B$255, 0))</f>
        <v>CMR</v>
      </c>
      <c r="C26" s="76" t="s">
        <v>145</v>
      </c>
      <c r="D26" s="50" t="n">
        <f aca="false" t="array" ref="D26:D26">IF($C26="Mangrove",INDEX('Mangrove extent'!$A$5:$X1000,MATCH($A26,'Mangrove extent'!$A$5:$A1000,0),MATCH('Mangrove extent'!$B$4,'Mangrove extent'!$A$5:$X$5,0)), IF($C26="Seagrass", INDEX('Seagrass extent'!$A$5:$I$257,MATCH($A26,'Seagrass extent'!$A$5:$A1000,0),MATCH('Seagrass extent'!$B$4,'Seagrass extent'!$A$5:$I$5,0)),"" ))</f>
        <v>196766.477494345</v>
      </c>
      <c r="E26" s="50" t="n">
        <f aca="false" t="array" ref="E26:E26">IF($C26="Mangrove",INDEX('Mangrove extent'!$A$5:$X1000,MATCH($A26,'Mangrove extent'!$A$5:$A1000,0),MATCH('Mangrove extent'!$C$4,'Mangrove extent'!$A$5:$X$5,0)), IF($C26="Seagrass", "NoData", IF($C26="Salt marsh", "NoData")))</f>
        <v>197115.961882156</v>
      </c>
      <c r="F26" s="50" t="n">
        <f aca="false" t="array" ref="F26:F26">IF($C26="Mangrove",INDEX('Mangrove protected area'!$A$5:$AG1000,MATCH($A26,'Mangrove protected area'!$A$5:$A1000,0),MATCH('Mangrove protected area'!$B$4,'Mangrove protected area'!$A$5:$AG$5,0)), "NoData")</f>
        <v>82081.5999</v>
      </c>
      <c r="G26" s="40" t="s">
        <v>240</v>
      </c>
      <c r="H26" s="40" t="s">
        <v>240</v>
      </c>
      <c r="I26" s="40" t="s">
        <v>240</v>
      </c>
      <c r="J26" s="2"/>
      <c r="K26" s="2"/>
      <c r="L26" s="2"/>
      <c r="M26" s="2"/>
      <c r="N26" s="2"/>
      <c r="O26" s="2"/>
      <c r="P26" s="2"/>
      <c r="Q26" s="2"/>
      <c r="R26" s="2"/>
      <c r="S26" s="2"/>
      <c r="T26" s="2"/>
      <c r="U26" s="2"/>
    </row>
    <row r="27" customFormat="false" ht="12.75" hidden="false" customHeight="true" outlineLevel="0" collapsed="false">
      <c r="A27" s="40" t="s">
        <v>257</v>
      </c>
      <c r="B27" s="56" t="str">
        <f aca="false" t="array" ref="B27:B27">INDEX(Countries!$D$2:$D$255, MATCH(A27, Countries!$B$2:$B$255, 0))</f>
        <v>CYM</v>
      </c>
      <c r="C27" s="76" t="s">
        <v>145</v>
      </c>
      <c r="D27" s="50" t="n">
        <f aca="false" t="array" ref="D27:D27">IF($C27="Mangrove",INDEX('Mangrove extent'!$A$5:$X1000,MATCH($A27,'Mangrove extent'!$A$5:$A1000,0),MATCH('Mangrove extent'!$B$4,'Mangrove extent'!$A$5:$X$5,0)), IF($C27="Seagrass", INDEX('Seagrass extent'!$A$5:$I$257,MATCH($A27,'Seagrass extent'!$A$5:$A1000,0),MATCH('Seagrass extent'!$B$4,'Seagrass extent'!$A$5:$I$5,0)),"" ))</f>
        <v>4439.39895420298</v>
      </c>
      <c r="E27" s="50" t="n">
        <f aca="false" t="array" ref="E27:E27">IF($C27="Mangrove",INDEX('Mangrove extent'!$A$5:$X1000,MATCH($A27,'Mangrove extent'!$A$5:$A1000,0),MATCH('Mangrove extent'!$C$4,'Mangrove extent'!$A$5:$X$5,0)), IF($C27="Seagrass", "NoData", IF($C27="Salt marsh", "NoData")))</f>
        <v>4459.90062739286</v>
      </c>
      <c r="F27" s="50" t="n">
        <f aca="false" t="array" ref="F27:F27">IF($C27="Mangrove",INDEX('Mangrove protected area'!$A$5:$AG1000,MATCH($A27,'Mangrove protected area'!$A$5:$A1000,0),MATCH('Mangrove protected area'!$B$4,'Mangrove protected area'!$A$5:$AG$5,0)), "NoData")</f>
        <v>3230.6964</v>
      </c>
      <c r="G27" s="40" t="s">
        <v>240</v>
      </c>
      <c r="H27" s="40" t="s">
        <v>240</v>
      </c>
      <c r="I27" s="40" t="s">
        <v>240</v>
      </c>
      <c r="J27" s="2"/>
      <c r="K27" s="2"/>
      <c r="L27" s="2"/>
      <c r="M27" s="2"/>
      <c r="N27" s="2"/>
      <c r="O27" s="2"/>
      <c r="P27" s="2"/>
      <c r="Q27" s="2"/>
      <c r="R27" s="2"/>
      <c r="S27" s="2"/>
      <c r="T27" s="2"/>
      <c r="U27" s="2"/>
    </row>
    <row r="28" customFormat="false" ht="12.75" hidden="false" customHeight="true" outlineLevel="0" collapsed="false">
      <c r="A28" s="40" t="s">
        <v>258</v>
      </c>
      <c r="B28" s="56" t="str">
        <f aca="false" t="array" ref="B28:B28">INDEX(Countries!$D$2:$D$255, MATCH(A28, Countries!$B$2:$B$255, 0))</f>
        <v>COM</v>
      </c>
      <c r="C28" s="76" t="s">
        <v>145</v>
      </c>
      <c r="D28" s="50" t="n">
        <f aca="false" t="array" ref="D28:D28">IF($C28="Mangrove",INDEX('Mangrove extent'!$A$5:$X1000,MATCH($A28,'Mangrove extent'!$A$5:$A1000,0),MATCH('Mangrove extent'!$B$4,'Mangrove extent'!$A$5:$X$5,0)), IF($C28="Seagrass", INDEX('Seagrass extent'!$A$5:$I$257,MATCH($A28,'Seagrass extent'!$A$5:$A1000,0),MATCH('Seagrass extent'!$B$4,'Seagrass extent'!$A$5:$I$5,0)),"" ))</f>
        <v>96.8748799206294</v>
      </c>
      <c r="E28" s="50" t="n">
        <f aca="false" t="array" ref="E28:E28">IF($C28="Mangrove",INDEX('Mangrove extent'!$A$5:$X1000,MATCH($A28,'Mangrove extent'!$A$5:$A1000,0),MATCH('Mangrove extent'!$C$4,'Mangrove extent'!$A$5:$X$5,0)), IF($C28="Seagrass", "NoData", IF($C28="Salt marsh", "NoData")))</f>
        <v>97.6476512572112</v>
      </c>
      <c r="F28" s="50" t="n">
        <f aca="false" t="array" ref="F28:F28">IF($C28="Mangrove",INDEX('Mangrove protected area'!$A$5:$AG1000,MATCH($A28,'Mangrove protected area'!$A$5:$A1000,0),MATCH('Mangrove protected area'!$B$4,'Mangrove protected area'!$A$5:$AG$5,0)), "NoData")</f>
        <v>8.70000000000002</v>
      </c>
      <c r="G28" s="40" t="s">
        <v>240</v>
      </c>
      <c r="H28" s="40" t="s">
        <v>240</v>
      </c>
      <c r="I28" s="40" t="s">
        <v>240</v>
      </c>
      <c r="J28" s="2"/>
      <c r="K28" s="2"/>
      <c r="L28" s="2"/>
      <c r="M28" s="2"/>
      <c r="N28" s="2"/>
      <c r="O28" s="2"/>
      <c r="P28" s="2"/>
      <c r="Q28" s="2"/>
      <c r="R28" s="2"/>
      <c r="S28" s="2"/>
      <c r="T28" s="2"/>
      <c r="U28" s="2"/>
    </row>
    <row r="29" customFormat="false" ht="12.75" hidden="false" customHeight="true" outlineLevel="0" collapsed="false">
      <c r="A29" s="40" t="s">
        <v>259</v>
      </c>
      <c r="B29" s="56" t="str">
        <f aca="false" t="array" ref="B29:B29">INDEX(Countries!$D$2:$D$255, MATCH(A29, Countries!$B$2:$B$255, 0))</f>
        <v>COK</v>
      </c>
      <c r="C29" s="76" t="s">
        <v>145</v>
      </c>
      <c r="D29" s="50" t="n">
        <f aca="false" t="array" ref="D29:D29">IF($C29="Mangrove",INDEX('Mangrove extent'!$A$5:$X1000,MATCH($A29,'Mangrove extent'!$A$5:$A1000,0),MATCH('Mangrove extent'!$B$4,'Mangrove extent'!$A$5:$X$5,0)), IF($C29="Seagrass", INDEX('Seagrass extent'!$A$5:$I$257,MATCH($A29,'Seagrass extent'!$A$5:$A1000,0),MATCH('Seagrass extent'!$B$4,'Seagrass extent'!$A$5:$I$5,0)),"" ))</f>
        <v>3.27153754745739</v>
      </c>
      <c r="E29" s="50" t="n">
        <f aca="false" t="array" ref="E29:E29">IF($C29="Mangrove",INDEX('Mangrove extent'!$A$5:$X1000,MATCH($A29,'Mangrove extent'!$A$5:$A1000,0),MATCH('Mangrove extent'!$C$4,'Mangrove extent'!$A$5:$X$5,0)), IF($C29="Seagrass", "NoData", IF($C29="Salt marsh", "NoData")))</f>
        <v>3.27153754745739</v>
      </c>
      <c r="F29" s="50" t="str">
        <f aca="false" t="array" ref="F29:F29">IF($C29="Mangrove",INDEX('Mangrove protected area'!$A$5:$AG1000,MATCH($A29,'Mangrove protected area'!$A$5:$A1000,0),MATCH('Mangrove protected area'!$B$4,'Mangrove protected area'!$A$5:$AG$5,0)), "NoData")</f>
        <v>NoData</v>
      </c>
      <c r="G29" s="40" t="s">
        <v>240</v>
      </c>
      <c r="H29" s="40" t="s">
        <v>240</v>
      </c>
      <c r="I29" s="40" t="s">
        <v>240</v>
      </c>
      <c r="J29" s="2"/>
      <c r="K29" s="2"/>
      <c r="L29" s="2"/>
      <c r="M29" s="2"/>
      <c r="N29" s="2"/>
      <c r="O29" s="2"/>
      <c r="P29" s="2"/>
      <c r="Q29" s="2"/>
      <c r="R29" s="2"/>
      <c r="S29" s="2"/>
      <c r="T29" s="2"/>
      <c r="U29" s="2"/>
    </row>
    <row r="30" customFormat="false" ht="12.75" hidden="false" customHeight="true" outlineLevel="0" collapsed="false">
      <c r="A30" s="40" t="s">
        <v>260</v>
      </c>
      <c r="B30" s="56" t="str">
        <f aca="false" t="array" ref="B30:B30">INDEX(Countries!$D$2:$D$255, MATCH(A30, Countries!$B$2:$B$255, 0))</f>
        <v>CRI</v>
      </c>
      <c r="C30" s="76" t="s">
        <v>145</v>
      </c>
      <c r="D30" s="50" t="n">
        <f aca="false" t="array" ref="D30:D30">IF($C30="Mangrove",INDEX('Mangrove extent'!$A$5:$X1000,MATCH($A30,'Mangrove extent'!$A$5:$A1000,0),MATCH('Mangrove extent'!$B$4,'Mangrove extent'!$A$5:$X$5,0)), IF($C30="Seagrass", INDEX('Seagrass extent'!$A$5:$I$257,MATCH($A30,'Seagrass extent'!$A$5:$A1000,0),MATCH('Seagrass extent'!$B$4,'Seagrass extent'!$A$5:$I$5,0)),"" ))</f>
        <v>36425.1448184068</v>
      </c>
      <c r="E30" s="50" t="n">
        <f aca="false" t="array" ref="E30:E30">IF($C30="Mangrove",INDEX('Mangrove extent'!$A$5:$X1000,MATCH($A30,'Mangrove extent'!$A$5:$A1000,0),MATCH('Mangrove extent'!$C$4,'Mangrove extent'!$A$5:$X$5,0)), IF($C30="Seagrass", "NoData", IF($C30="Salt marsh", "NoData")))</f>
        <v>38268.9701210557</v>
      </c>
      <c r="F30" s="50" t="n">
        <f aca="false" t="array" ref="F30:F30">IF($C30="Mangrove",INDEX('Mangrove protected area'!$A$5:$AG1000,MATCH($A30,'Mangrove protected area'!$A$5:$A1000,0),MATCH('Mangrove protected area'!$B$4,'Mangrove protected area'!$A$5:$AG$5,0)), "NoData")</f>
        <v>18349.1588</v>
      </c>
      <c r="G30" s="40" t="s">
        <v>240</v>
      </c>
      <c r="H30" s="40" t="s">
        <v>240</v>
      </c>
      <c r="I30" s="40" t="s">
        <v>240</v>
      </c>
      <c r="J30" s="2"/>
      <c r="K30" s="2"/>
      <c r="L30" s="2"/>
      <c r="M30" s="2"/>
      <c r="N30" s="2"/>
      <c r="O30" s="2"/>
      <c r="P30" s="2"/>
      <c r="Q30" s="2"/>
      <c r="R30" s="2"/>
      <c r="S30" s="2"/>
      <c r="T30" s="2"/>
      <c r="U30" s="2"/>
    </row>
    <row r="31" customFormat="false" ht="12.75" hidden="false" customHeight="true" outlineLevel="0" collapsed="false">
      <c r="A31" s="40" t="s">
        <v>261</v>
      </c>
      <c r="B31" s="56" t="str">
        <f aca="false" t="array" ref="B31:B31">INDEX(Countries!$D$2:$D$255, MATCH(A31, Countries!$B$2:$B$255, 0))</f>
        <v>CIV</v>
      </c>
      <c r="C31" s="76" t="s">
        <v>145</v>
      </c>
      <c r="D31" s="50" t="n">
        <f aca="false" t="array" ref="D31:D31">IF($C31="Mangrove",INDEX('Mangrove extent'!$A$5:$X1000,MATCH($A31,'Mangrove extent'!$A$5:$A1000,0),MATCH('Mangrove extent'!$B$4,'Mangrove extent'!$A$5:$X$5,0)), IF($C31="Seagrass", INDEX('Seagrass extent'!$A$5:$I$257,MATCH($A31,'Seagrass extent'!$A$5:$A1000,0),MATCH('Seagrass extent'!$B$4,'Seagrass extent'!$A$5:$I$5,0)),"" ))</f>
        <v>5374.21112107902</v>
      </c>
      <c r="E31" s="50" t="n">
        <f aca="false" t="array" ref="E31:E31">IF($C31="Mangrove",INDEX('Mangrove extent'!$A$5:$X1000,MATCH($A31,'Mangrove extent'!$A$5:$A1000,0),MATCH('Mangrove extent'!$C$4,'Mangrove extent'!$A$5:$X$5,0)), IF($C31="Seagrass", "NoData", IF($C31="Salt marsh", "NoData")))</f>
        <v>5752.09381519062</v>
      </c>
      <c r="F31" s="50" t="n">
        <f aca="false" t="array" ref="F31:F31">IF($C31="Mangrove",INDEX('Mangrove protected area'!$A$5:$AG1000,MATCH($A31,'Mangrove protected area'!$A$5:$A1000,0),MATCH('Mangrove protected area'!$B$4,'Mangrove protected area'!$A$5:$AG$5,0)), "NoData")</f>
        <v>5423.7705</v>
      </c>
      <c r="G31" s="40" t="s">
        <v>240</v>
      </c>
      <c r="H31" s="40" t="s">
        <v>240</v>
      </c>
      <c r="I31" s="40" t="s">
        <v>240</v>
      </c>
      <c r="J31" s="2"/>
      <c r="K31" s="2"/>
      <c r="L31" s="2"/>
      <c r="M31" s="2"/>
      <c r="N31" s="2"/>
      <c r="O31" s="2"/>
      <c r="P31" s="2"/>
      <c r="Q31" s="2"/>
      <c r="R31" s="2"/>
      <c r="S31" s="2"/>
      <c r="T31" s="2"/>
      <c r="U31" s="2"/>
    </row>
    <row r="32" customFormat="false" ht="12.75" hidden="false" customHeight="true" outlineLevel="0" collapsed="false">
      <c r="A32" s="40" t="s">
        <v>262</v>
      </c>
      <c r="B32" s="56" t="str">
        <f aca="false" t="array" ref="B32:B32">INDEX(Countries!$D$2:$D$255, MATCH(A32, Countries!$B$2:$B$255, 0))</f>
        <v>CUB</v>
      </c>
      <c r="C32" s="76" t="s">
        <v>145</v>
      </c>
      <c r="D32" s="50" t="n">
        <f aca="false" t="array" ref="D32:D32">IF($C32="Mangrove",INDEX('Mangrove extent'!$A$5:$X1000,MATCH($A32,'Mangrove extent'!$A$5:$A1000,0),MATCH('Mangrove extent'!$B$4,'Mangrove extent'!$A$5:$X$5,0)), IF($C32="Seagrass", INDEX('Seagrass extent'!$A$5:$I$257,MATCH($A32,'Seagrass extent'!$A$5:$A1000,0),MATCH('Seagrass extent'!$B$4,'Seagrass extent'!$A$5:$I$5,0)),"" ))</f>
        <v>351402.956568908</v>
      </c>
      <c r="E32" s="50" t="n">
        <f aca="false" t="array" ref="E32:E32">IF($C32="Mangrove",INDEX('Mangrove extent'!$A$5:$X1000,MATCH($A32,'Mangrove extent'!$A$5:$A1000,0),MATCH('Mangrove extent'!$C$4,'Mangrove extent'!$A$5:$X$5,0)), IF($C32="Seagrass", "NoData", IF($C32="Salt marsh", "NoData")))</f>
        <v>358342.05230516</v>
      </c>
      <c r="F32" s="50" t="n">
        <f aca="false" t="array" ref="F32:F32">IF($C32="Mangrove",INDEX('Mangrove protected area'!$A$5:$AG1000,MATCH($A32,'Mangrove protected area'!$A$5:$A1000,0),MATCH('Mangrove protected area'!$B$4,'Mangrove protected area'!$A$5:$AG$5,0)), "NoData")</f>
        <v>162993.1489</v>
      </c>
      <c r="G32" s="40" t="s">
        <v>240</v>
      </c>
      <c r="H32" s="40" t="s">
        <v>240</v>
      </c>
      <c r="I32" s="40" t="s">
        <v>240</v>
      </c>
      <c r="J32" s="2"/>
      <c r="K32" s="2"/>
      <c r="L32" s="2"/>
      <c r="M32" s="2"/>
      <c r="N32" s="2"/>
      <c r="O32" s="2"/>
      <c r="P32" s="2"/>
      <c r="Q32" s="2"/>
      <c r="R32" s="2"/>
      <c r="S32" s="2"/>
      <c r="T32" s="2"/>
      <c r="U32" s="2"/>
    </row>
    <row r="33" customFormat="false" ht="12.75" hidden="false" customHeight="true" outlineLevel="0" collapsed="false">
      <c r="A33" s="40" t="s">
        <v>263</v>
      </c>
      <c r="B33" s="56" t="str">
        <f aca="false" t="array" ref="B33:B33">INDEX(Countries!$D$2:$D$255, MATCH(A33, Countries!$B$2:$B$255, 0))</f>
        <v>CUW</v>
      </c>
      <c r="C33" s="76" t="s">
        <v>145</v>
      </c>
      <c r="D33" s="50" t="n">
        <f aca="false" t="array" ref="D33:D33">IF($C33="Mangrove",INDEX('Mangrove extent'!$A$5:$X1000,MATCH($A33,'Mangrove extent'!$A$5:$A1000,0),MATCH('Mangrove extent'!$B$4,'Mangrove extent'!$A$5:$X$5,0)), IF($C33="Seagrass", INDEX('Seagrass extent'!$A$5:$I$257,MATCH($A33,'Seagrass extent'!$A$5:$A1000,0),MATCH('Seagrass extent'!$B$4,'Seagrass extent'!$A$5:$I$5,0)),"" ))</f>
        <v>44.5338516352664</v>
      </c>
      <c r="E33" s="50" t="n">
        <f aca="false" t="array" ref="E33:E33">IF($C33="Mangrove",INDEX('Mangrove extent'!$A$5:$X1000,MATCH($A33,'Mangrove extent'!$A$5:$A1000,0),MATCH('Mangrove extent'!$C$4,'Mangrove extent'!$A$5:$X$5,0)), IF($C33="Seagrass", "NoData", IF($C33="Salt marsh", "NoData")))</f>
        <v>44.3554291415935</v>
      </c>
      <c r="F33" s="50" t="n">
        <f aca="false" t="array" ref="F33:F33">IF($C33="Mangrove",INDEX('Mangrove protected area'!$A$5:$AG1000,MATCH($A33,'Mangrove protected area'!$A$5:$A1000,0),MATCH('Mangrove protected area'!$B$4,'Mangrove protected area'!$A$5:$AG$5,0)), "NoData")</f>
        <v>5.4136</v>
      </c>
      <c r="G33" s="40" t="s">
        <v>240</v>
      </c>
      <c r="H33" s="40" t="s">
        <v>240</v>
      </c>
      <c r="I33" s="40" t="s">
        <v>240</v>
      </c>
      <c r="J33" s="2"/>
      <c r="K33" s="2"/>
      <c r="L33" s="2"/>
      <c r="M33" s="2"/>
      <c r="N33" s="2"/>
      <c r="O33" s="2"/>
      <c r="P33" s="2"/>
      <c r="Q33" s="2"/>
      <c r="R33" s="2"/>
      <c r="S33" s="2"/>
      <c r="T33" s="2"/>
      <c r="U33" s="2"/>
    </row>
    <row r="34" customFormat="false" ht="12.75" hidden="false" customHeight="true" outlineLevel="0" collapsed="false">
      <c r="A34" s="40" t="s">
        <v>264</v>
      </c>
      <c r="B34" s="56" t="str">
        <f aca="false" t="array" ref="B34:B34">INDEX(Countries!$D$2:$D$255, MATCH(A34, Countries!$B$2:$B$255, 0))</f>
        <v>COD</v>
      </c>
      <c r="C34" s="76" t="s">
        <v>145</v>
      </c>
      <c r="D34" s="50" t="n">
        <f aca="false" t="array" ref="D34:D34">IF($C34="Mangrove",INDEX('Mangrove extent'!$A$5:$X1000,MATCH($A34,'Mangrove extent'!$A$5:$A1000,0),MATCH('Mangrove extent'!$B$4,'Mangrove extent'!$A$5:$X$5,0)), IF($C34="Seagrass", INDEX('Seagrass extent'!$A$5:$I$257,MATCH($A34,'Seagrass extent'!$A$5:$A1000,0),MATCH('Seagrass extent'!$B$4,'Seagrass extent'!$A$5:$I$5,0)),"" ))</f>
        <v>23558.2248078502</v>
      </c>
      <c r="E34" s="50" t="n">
        <f aca="false" t="array" ref="E34:E34">IF($C34="Mangrove",INDEX('Mangrove extent'!$A$5:$X1000,MATCH($A34,'Mangrove extent'!$A$5:$A1000,0),MATCH('Mangrove extent'!$C$4,'Mangrove extent'!$A$5:$X$5,0)), IF($C34="Seagrass", "NoData", IF($C34="Salt marsh", "NoData")))</f>
        <v>23513.414706042</v>
      </c>
      <c r="F34" s="50" t="n">
        <f aca="false" t="array" ref="F34:F34">IF($C34="Mangrove",INDEX('Mangrove protected area'!$A$5:$AG1000,MATCH($A34,'Mangrove protected area'!$A$5:$A1000,0),MATCH('Mangrove protected area'!$B$4,'Mangrove protected area'!$A$5:$AG$5,0)), "NoData")</f>
        <v>24626.1337</v>
      </c>
      <c r="G34" s="40" t="s">
        <v>240</v>
      </c>
      <c r="H34" s="40" t="s">
        <v>240</v>
      </c>
      <c r="I34" s="40" t="s">
        <v>240</v>
      </c>
      <c r="J34" s="2"/>
      <c r="K34" s="2"/>
      <c r="L34" s="2"/>
      <c r="M34" s="2"/>
      <c r="N34" s="2"/>
      <c r="O34" s="2"/>
      <c r="P34" s="2"/>
      <c r="Q34" s="2"/>
      <c r="R34" s="2"/>
      <c r="S34" s="2"/>
      <c r="T34" s="2"/>
      <c r="U34" s="2"/>
    </row>
    <row r="35" customFormat="false" ht="12.75" hidden="false" customHeight="true" outlineLevel="0" collapsed="false">
      <c r="A35" s="40" t="s">
        <v>265</v>
      </c>
      <c r="B35" s="56" t="str">
        <f aca="false" t="array" ref="B35:B35">INDEX(Countries!$D$2:$D$255, MATCH(A35, Countries!$B$2:$B$255, 0))</f>
        <v>DJI</v>
      </c>
      <c r="C35" s="76" t="s">
        <v>145</v>
      </c>
      <c r="D35" s="50" t="n">
        <f aca="false" t="array" ref="D35:D35">IF($C35="Mangrove",INDEX('Mangrove extent'!$A$5:$X1000,MATCH($A35,'Mangrove extent'!$A$5:$A1000,0),MATCH('Mangrove extent'!$B$4,'Mangrove extent'!$A$5:$X$5,0)), IF($C35="Seagrass", INDEX('Seagrass extent'!$A$5:$I$257,MATCH($A35,'Seagrass extent'!$A$5:$A1000,0),MATCH('Seagrass extent'!$B$4,'Seagrass extent'!$A$5:$I$5,0)),"" ))</f>
        <v>715.42499837001</v>
      </c>
      <c r="E35" s="50" t="n">
        <f aca="false" t="array" ref="E35:E35">IF($C35="Mangrove",INDEX('Mangrove extent'!$A$5:$X1000,MATCH($A35,'Mangrove extent'!$A$5:$A1000,0),MATCH('Mangrove extent'!$C$4,'Mangrove extent'!$A$5:$X$5,0)), IF($C35="Seagrass", "NoData", IF($C35="Salt marsh", "NoData")))</f>
        <v>630.583031441258</v>
      </c>
      <c r="F35" s="50" t="n">
        <f aca="false" t="array" ref="F35:F35">IF($C35="Mangrove",INDEX('Mangrove protected area'!$A$5:$AG1000,MATCH($A35,'Mangrove protected area'!$A$5:$A1000,0),MATCH('Mangrove protected area'!$B$4,'Mangrove protected area'!$A$5:$AG$5,0)), "NoData")</f>
        <v>492.2193</v>
      </c>
      <c r="G35" s="40" t="s">
        <v>240</v>
      </c>
      <c r="H35" s="40" t="s">
        <v>240</v>
      </c>
      <c r="I35" s="40" t="s">
        <v>240</v>
      </c>
      <c r="J35" s="2"/>
      <c r="K35" s="2"/>
      <c r="L35" s="2"/>
      <c r="M35" s="2"/>
      <c r="N35" s="2"/>
      <c r="O35" s="2"/>
      <c r="P35" s="2"/>
      <c r="Q35" s="2"/>
      <c r="R35" s="2"/>
      <c r="S35" s="2"/>
      <c r="T35" s="2"/>
      <c r="U35" s="2"/>
    </row>
    <row r="36" customFormat="false" ht="12.75" hidden="false" customHeight="true" outlineLevel="0" collapsed="false">
      <c r="A36" s="40" t="s">
        <v>266</v>
      </c>
      <c r="B36" s="56" t="str">
        <f aca="false" t="array" ref="B36:B36">INDEX(Countries!$D$2:$D$255, MATCH(A36, Countries!$B$2:$B$255, 0))</f>
        <v>DMA</v>
      </c>
      <c r="C36" s="76" t="s">
        <v>145</v>
      </c>
      <c r="D36" s="50" t="n">
        <f aca="false" t="array" ref="D36:D36">IF($C36="Mangrove",INDEX('Mangrove extent'!$A$5:$X1000,MATCH($A36,'Mangrove extent'!$A$5:$A1000,0),MATCH('Mangrove extent'!$B$4,'Mangrove extent'!$A$5:$X$5,0)), IF($C36="Seagrass", INDEX('Seagrass extent'!$A$5:$I$257,MATCH($A36,'Seagrass extent'!$A$5:$A1000,0),MATCH('Seagrass extent'!$B$4,'Seagrass extent'!$A$5:$I$5,0)),"" ))</f>
        <v>1.46515043542027</v>
      </c>
      <c r="E36" s="50" t="n">
        <f aca="false" t="array" ref="E36:E36">IF($C36="Mangrove",INDEX('Mangrove extent'!$A$5:$X1000,MATCH($A36,'Mangrove extent'!$A$5:$A1000,0),MATCH('Mangrove extent'!$C$4,'Mangrove extent'!$A$5:$X$5,0)), IF($C36="Seagrass", "NoData", IF($C36="Salt marsh", "NoData")))</f>
        <v>1.17212123887744</v>
      </c>
      <c r="F36" s="50" t="n">
        <f aca="false" t="array" ref="F36:F36">IF($C36="Mangrove",INDEX('Mangrove protected area'!$A$5:$AG1000,MATCH($A36,'Mangrove protected area'!$A$5:$A1000,0),MATCH('Mangrove protected area'!$B$4,'Mangrove protected area'!$A$5:$AG$5,0)), "NoData")</f>
        <v>0</v>
      </c>
      <c r="G36" s="40" t="s">
        <v>240</v>
      </c>
      <c r="H36" s="40" t="s">
        <v>240</v>
      </c>
      <c r="I36" s="40" t="s">
        <v>240</v>
      </c>
      <c r="J36" s="2"/>
      <c r="K36" s="2"/>
      <c r="L36" s="2"/>
      <c r="M36" s="2"/>
      <c r="N36" s="2"/>
      <c r="O36" s="2"/>
      <c r="P36" s="2"/>
      <c r="Q36" s="2"/>
      <c r="R36" s="2"/>
      <c r="S36" s="2"/>
      <c r="T36" s="2"/>
      <c r="U36" s="2"/>
    </row>
    <row r="37" customFormat="false" ht="12.75" hidden="false" customHeight="true" outlineLevel="0" collapsed="false">
      <c r="A37" s="40" t="s">
        <v>267</v>
      </c>
      <c r="B37" s="56" t="str">
        <f aca="false" t="array" ref="B37:B37">INDEX(Countries!$D$2:$D$255, MATCH(A37, Countries!$B$2:$B$255, 0))</f>
        <v>DOM</v>
      </c>
      <c r="C37" s="76" t="s">
        <v>145</v>
      </c>
      <c r="D37" s="50" t="n">
        <f aca="false" t="array" ref="D37:D37">IF($C37="Mangrove",INDEX('Mangrove extent'!$A$5:$X1000,MATCH($A37,'Mangrove extent'!$A$5:$A1000,0),MATCH('Mangrove extent'!$B$4,'Mangrove extent'!$A$5:$X$5,0)), IF($C37="Seagrass", INDEX('Seagrass extent'!$A$5:$I$257,MATCH($A37,'Seagrass extent'!$A$5:$A1000,0),MATCH('Seagrass extent'!$B$4,'Seagrass extent'!$A$5:$I$5,0)),"" ))</f>
        <v>19078.7526644811</v>
      </c>
      <c r="E37" s="50" t="n">
        <f aca="false" t="array" ref="E37:E37">IF($C37="Mangrove",INDEX('Mangrove extent'!$A$5:$X1000,MATCH($A37,'Mangrove extent'!$A$5:$A1000,0),MATCH('Mangrove extent'!$C$4,'Mangrove extent'!$A$5:$X$5,0)), IF($C37="Seagrass", "NoData", IF($C37="Salt marsh", "NoData")))</f>
        <v>19118.3682371205</v>
      </c>
      <c r="F37" s="50" t="n">
        <f aca="false" t="array" ref="F37:F37">IF($C37="Mangrove",INDEX('Mangrove protected area'!$A$5:$AG1000,MATCH($A37,'Mangrove protected area'!$A$5:$A1000,0),MATCH('Mangrove protected area'!$B$4,'Mangrove protected area'!$A$5:$AG$5,0)), "NoData")</f>
        <v>3463.3478</v>
      </c>
      <c r="G37" s="40" t="s">
        <v>240</v>
      </c>
      <c r="H37" s="40" t="s">
        <v>240</v>
      </c>
      <c r="I37" s="40" t="s">
        <v>240</v>
      </c>
      <c r="J37" s="2"/>
      <c r="K37" s="2"/>
      <c r="L37" s="2"/>
      <c r="M37" s="2"/>
      <c r="N37" s="2"/>
      <c r="O37" s="2"/>
      <c r="P37" s="2"/>
      <c r="Q37" s="2"/>
      <c r="R37" s="2"/>
      <c r="S37" s="2"/>
      <c r="T37" s="2"/>
      <c r="U37" s="2"/>
    </row>
    <row r="38" customFormat="false" ht="12.75" hidden="false" customHeight="true" outlineLevel="0" collapsed="false">
      <c r="A38" s="40" t="s">
        <v>195</v>
      </c>
      <c r="B38" s="56" t="str">
        <f aca="false" t="array" ref="B38:B38">INDEX(Countries!$D$2:$D$255, MATCH(A38, Countries!$B$2:$B$255, 0))</f>
        <v>ECU</v>
      </c>
      <c r="C38" s="76" t="s">
        <v>145</v>
      </c>
      <c r="D38" s="50" t="n">
        <f aca="false" t="array" ref="D38:D38">IF($C38="Mangrove",INDEX('Mangrove extent'!$A$5:$X1000,MATCH($A38,'Mangrove extent'!$A$5:$A1000,0),MATCH('Mangrove extent'!$B$4,'Mangrove extent'!$A$5:$X$5,0)), IF($C38="Seagrass", INDEX('Seagrass extent'!$A$5:$I$257,MATCH($A38,'Seagrass extent'!$A$5:$A1000,0),MATCH('Seagrass extent'!$B$4,'Seagrass extent'!$A$5:$I$5,0)),"" ))</f>
        <v>152236.21170876</v>
      </c>
      <c r="E38" s="50" t="n">
        <f aca="false" t="array" ref="E38:E38">IF($C38="Mangrove",INDEX('Mangrove extent'!$A$5:$X1000,MATCH($A38,'Mangrove extent'!$A$5:$A1000,0),MATCH('Mangrove extent'!$C$4,'Mangrove extent'!$A$5:$X$5,0)), IF($C38="Seagrass", "NoData", IF($C38="Salt marsh", "NoData")))</f>
        <v>149434.27298878</v>
      </c>
      <c r="F38" s="50" t="n">
        <f aca="false" t="array" ref="F38:F38">IF($C38="Mangrove",INDEX('Mangrove protected area'!$A$5:$AG1000,MATCH($A38,'Mangrove protected area'!$A$5:$A1000,0),MATCH('Mangrove protected area'!$B$4,'Mangrove protected area'!$A$5:$AG$5,0)), "NoData")</f>
        <v>74477.9962</v>
      </c>
      <c r="G38" s="40" t="s">
        <v>240</v>
      </c>
      <c r="H38" s="40" t="s">
        <v>240</v>
      </c>
      <c r="I38" s="40" t="s">
        <v>240</v>
      </c>
      <c r="J38" s="2"/>
      <c r="K38" s="2"/>
      <c r="L38" s="2"/>
      <c r="M38" s="2"/>
      <c r="N38" s="2"/>
      <c r="O38" s="2"/>
      <c r="P38" s="2"/>
      <c r="Q38" s="2"/>
      <c r="R38" s="2"/>
      <c r="S38" s="2"/>
      <c r="T38" s="2"/>
      <c r="U38" s="2"/>
    </row>
    <row r="39" customFormat="false" ht="12.75" hidden="false" customHeight="true" outlineLevel="0" collapsed="false">
      <c r="A39" s="40" t="s">
        <v>268</v>
      </c>
      <c r="B39" s="56" t="str">
        <f aca="false" t="array" ref="B39:B39">INDEX(Countries!$D$2:$D$255, MATCH(A39, Countries!$B$2:$B$255, 0))</f>
        <v>EGY</v>
      </c>
      <c r="C39" s="76" t="s">
        <v>145</v>
      </c>
      <c r="D39" s="50" t="n">
        <f aca="false" t="array" ref="D39:D39">IF($C39="Mangrove",INDEX('Mangrove extent'!$A$5:$X1000,MATCH($A39,'Mangrove extent'!$A$5:$A1000,0),MATCH('Mangrove extent'!$B$4,'Mangrove extent'!$A$5:$X$5,0)), IF($C39="Seagrass", INDEX('Seagrass extent'!$A$5:$I$257,MATCH($A39,'Seagrass extent'!$A$5:$A1000,0),MATCH('Seagrass extent'!$B$4,'Seagrass extent'!$A$5:$I$5,0)),"" ))</f>
        <v>206.809126094568</v>
      </c>
      <c r="E39" s="50" t="n">
        <f aca="false" t="array" ref="E39:E39">IF($C39="Mangrove",INDEX('Mangrove extent'!$A$5:$X1000,MATCH($A39,'Mangrove extent'!$A$5:$A1000,0),MATCH('Mangrove extent'!$C$4,'Mangrove extent'!$A$5:$X$5,0)), IF($C39="Seagrass", "NoData", IF($C39="Salt marsh", "NoData")))</f>
        <v>177.61369505941</v>
      </c>
      <c r="F39" s="50" t="n">
        <f aca="false" t="array" ref="F39:F39">IF($C39="Mangrove",INDEX('Mangrove protected area'!$A$5:$AG1000,MATCH($A39,'Mangrove protected area'!$A$5:$A1000,0),MATCH('Mangrove protected area'!$B$4,'Mangrove protected area'!$A$5:$AG$5,0)), "NoData")</f>
        <v>50.5455</v>
      </c>
      <c r="G39" s="40" t="s">
        <v>240</v>
      </c>
      <c r="H39" s="40" t="s">
        <v>240</v>
      </c>
      <c r="I39" s="40" t="s">
        <v>240</v>
      </c>
      <c r="J39" s="2"/>
      <c r="K39" s="2"/>
      <c r="L39" s="2"/>
      <c r="M39" s="2"/>
      <c r="N39" s="2"/>
      <c r="O39" s="2"/>
      <c r="P39" s="2"/>
      <c r="Q39" s="2"/>
      <c r="R39" s="2"/>
      <c r="S39" s="2"/>
      <c r="T39" s="2"/>
      <c r="U39" s="2"/>
    </row>
    <row r="40" customFormat="false" ht="12.75" hidden="false" customHeight="true" outlineLevel="0" collapsed="false">
      <c r="A40" s="40" t="s">
        <v>269</v>
      </c>
      <c r="B40" s="56" t="str">
        <f aca="false" t="array" ref="B40:B40">INDEX(Countries!$D$2:$D$255, MATCH(A40, Countries!$B$2:$B$255, 0))</f>
        <v>SLV</v>
      </c>
      <c r="C40" s="76" t="s">
        <v>145</v>
      </c>
      <c r="D40" s="50" t="n">
        <f aca="false" t="array" ref="D40:D40">IF($C40="Mangrove",INDEX('Mangrove extent'!$A$5:$X1000,MATCH($A40,'Mangrove extent'!$A$5:$A1000,0),MATCH('Mangrove extent'!$B$4,'Mangrove extent'!$A$5:$X$5,0)), IF($C40="Seagrass", INDEX('Seagrass extent'!$A$5:$I$257,MATCH($A40,'Seagrass extent'!$A$5:$A1000,0),MATCH('Seagrass extent'!$B$4,'Seagrass extent'!$A$5:$I$5,0)),"" ))</f>
        <v>37086.2083977033</v>
      </c>
      <c r="E40" s="50" t="n">
        <f aca="false" t="array" ref="E40:E40">IF($C40="Mangrove",INDEX('Mangrove extent'!$A$5:$X1000,MATCH($A40,'Mangrove extent'!$A$5:$A1000,0),MATCH('Mangrove extent'!$C$4,'Mangrove extent'!$A$5:$X$5,0)), IF($C40="Seagrass", "NoData", IF($C40="Salt marsh", "NoData")))</f>
        <v>37866.6030097965</v>
      </c>
      <c r="F40" s="50" t="n">
        <f aca="false" t="array" ref="F40:F40">IF($C40="Mangrove",INDEX('Mangrove protected area'!$A$5:$AG1000,MATCH($A40,'Mangrove protected area'!$A$5:$A1000,0),MATCH('Mangrove protected area'!$B$4,'Mangrove protected area'!$A$5:$AG$5,0)), "NoData")</f>
        <v>2480.1771</v>
      </c>
      <c r="G40" s="40" t="s">
        <v>240</v>
      </c>
      <c r="H40" s="40" t="s">
        <v>240</v>
      </c>
      <c r="I40" s="40" t="s">
        <v>240</v>
      </c>
      <c r="J40" s="2"/>
      <c r="K40" s="2"/>
      <c r="L40" s="2"/>
      <c r="M40" s="2"/>
      <c r="N40" s="2"/>
      <c r="O40" s="2"/>
      <c r="P40" s="2"/>
      <c r="Q40" s="2"/>
      <c r="R40" s="2"/>
      <c r="S40" s="2"/>
      <c r="T40" s="2"/>
      <c r="U40" s="2"/>
    </row>
    <row r="41" customFormat="false" ht="12.75" hidden="false" customHeight="true" outlineLevel="0" collapsed="false">
      <c r="A41" s="40" t="s">
        <v>270</v>
      </c>
      <c r="B41" s="56" t="str">
        <f aca="false" t="array" ref="B41:B41">INDEX(Countries!$D$2:$D$255, MATCH(A41, Countries!$B$2:$B$255, 0))</f>
        <v>GNQ</v>
      </c>
      <c r="C41" s="76" t="s">
        <v>145</v>
      </c>
      <c r="D41" s="50" t="n">
        <f aca="false" t="array" ref="D41:D41">IF($C41="Mangrove",INDEX('Mangrove extent'!$A$5:$X1000,MATCH($A41,'Mangrove extent'!$A$5:$A1000,0),MATCH('Mangrove extent'!$B$4,'Mangrove extent'!$A$5:$X$5,0)), IF($C41="Seagrass", INDEX('Seagrass extent'!$A$5:$I$257,MATCH($A41,'Seagrass extent'!$A$5:$A1000,0),MATCH('Seagrass extent'!$B$4,'Seagrass extent'!$A$5:$I$5,0)),"" ))</f>
        <v>25535.4175815422</v>
      </c>
      <c r="E41" s="50" t="n">
        <f aca="false" t="array" ref="E41:E41">IF($C41="Mangrove",INDEX('Mangrove extent'!$A$5:$X1000,MATCH($A41,'Mangrove extent'!$A$5:$A1000,0),MATCH('Mangrove extent'!$C$4,'Mangrove extent'!$A$5:$X$5,0)), IF($C41="Seagrass", "NoData", IF($C41="Salt marsh", "NoData")))</f>
        <v>25683.9984675652</v>
      </c>
      <c r="F41" s="50" t="n">
        <f aca="false" t="array" ref="F41:F41">IF($C41="Mangrove",INDEX('Mangrove protected area'!$A$5:$AG1000,MATCH($A41,'Mangrove protected area'!$A$5:$A1000,0),MATCH('Mangrove protected area'!$B$4,'Mangrove protected area'!$A$5:$AG$5,0)), "NoData")</f>
        <v>12621.3603</v>
      </c>
      <c r="G41" s="40" t="s">
        <v>240</v>
      </c>
      <c r="H41" s="40" t="s">
        <v>240</v>
      </c>
      <c r="I41" s="40" t="s">
        <v>240</v>
      </c>
      <c r="J41" s="2"/>
      <c r="K41" s="2"/>
      <c r="L41" s="2"/>
      <c r="M41" s="2"/>
      <c r="N41" s="2"/>
      <c r="O41" s="2"/>
      <c r="P41" s="2"/>
      <c r="Q41" s="2"/>
      <c r="R41" s="2"/>
      <c r="S41" s="2"/>
      <c r="T41" s="2"/>
      <c r="U41" s="2"/>
    </row>
    <row r="42" customFormat="false" ht="12.75" hidden="false" customHeight="true" outlineLevel="0" collapsed="false">
      <c r="A42" s="40" t="s">
        <v>271</v>
      </c>
      <c r="B42" s="56" t="str">
        <f aca="false" t="array" ref="B42:B42">INDEX(Countries!$D$2:$D$255, MATCH(A42, Countries!$B$2:$B$255, 0))</f>
        <v>ERI</v>
      </c>
      <c r="C42" s="76" t="s">
        <v>145</v>
      </c>
      <c r="D42" s="50" t="n">
        <f aca="false" t="array" ref="D42:D42">IF($C42="Mangrove",INDEX('Mangrove extent'!$A$5:$X1000,MATCH($A42,'Mangrove extent'!$A$5:$A1000,0),MATCH('Mangrove extent'!$B$4,'Mangrove extent'!$A$5:$X$5,0)), IF($C42="Seagrass", INDEX('Seagrass extent'!$A$5:$I$257,MATCH($A42,'Seagrass extent'!$A$5:$A1000,0),MATCH('Seagrass extent'!$B$4,'Seagrass extent'!$A$5:$I$5,0)),"" ))</f>
        <v>7395.49754034065</v>
      </c>
      <c r="E42" s="50" t="n">
        <f aca="false" t="array" ref="E42:E42">IF($C42="Mangrove",INDEX('Mangrove extent'!$A$5:$X1000,MATCH($A42,'Mangrove extent'!$A$5:$A1000,0),MATCH('Mangrove extent'!$C$4,'Mangrove extent'!$A$5:$X$5,0)), IF($C42="Seagrass", "NoData", IF($C42="Salt marsh", "NoData")))</f>
        <v>7417.25850006606</v>
      </c>
      <c r="F42" s="50" t="n">
        <f aca="false" t="array" ref="F42:F42">IF($C42="Mangrove",INDEX('Mangrove protected area'!$A$5:$AG1000,MATCH($A42,'Mangrove protected area'!$A$5:$A1000,0),MATCH('Mangrove protected area'!$B$4,'Mangrove protected area'!$A$5:$AG$5,0)), "NoData")</f>
        <v>6936.6246</v>
      </c>
      <c r="G42" s="40" t="s">
        <v>240</v>
      </c>
      <c r="H42" s="40" t="s">
        <v>240</v>
      </c>
      <c r="I42" s="40" t="s">
        <v>240</v>
      </c>
      <c r="J42" s="2"/>
      <c r="K42" s="2"/>
      <c r="L42" s="2"/>
      <c r="M42" s="2"/>
      <c r="N42" s="2"/>
      <c r="O42" s="2"/>
      <c r="P42" s="2"/>
      <c r="Q42" s="2"/>
      <c r="R42" s="2"/>
      <c r="S42" s="2"/>
      <c r="T42" s="2"/>
      <c r="U42" s="2"/>
    </row>
    <row r="43" customFormat="false" ht="12.75" hidden="false" customHeight="true" outlineLevel="0" collapsed="false">
      <c r="A43" s="40" t="s">
        <v>272</v>
      </c>
      <c r="B43" s="56" t="str">
        <f aca="false" t="array" ref="B43:B43">INDEX(Countries!$D$2:$D$255, MATCH(A43, Countries!$B$2:$B$255, 0))</f>
        <v>FJI</v>
      </c>
      <c r="C43" s="76" t="s">
        <v>145</v>
      </c>
      <c r="D43" s="50" t="n">
        <f aca="false" t="array" ref="D43:D43">IF($C43="Mangrove",INDEX('Mangrove extent'!$A$5:$X1000,MATCH($A43,'Mangrove extent'!$A$5:$A1000,0),MATCH('Mangrove extent'!$B$4,'Mangrove extent'!$A$5:$X$5,0)), IF($C43="Seagrass", INDEX('Seagrass extent'!$A$5:$I$257,MATCH($A43,'Seagrass extent'!$A$5:$A1000,0),MATCH('Seagrass extent'!$B$4,'Seagrass extent'!$A$5:$I$5,0)),"" ))</f>
        <v>48904.2226718718</v>
      </c>
      <c r="E43" s="50" t="n">
        <f aca="false" t="array" ref="E43:E43">IF($C43="Mangrove",INDEX('Mangrove extent'!$A$5:$X1000,MATCH($A43,'Mangrove extent'!$A$5:$A1000,0),MATCH('Mangrove extent'!$C$4,'Mangrove extent'!$A$5:$X$5,0)), IF($C43="Seagrass", "NoData", IF($C43="Salt marsh", "NoData")))</f>
        <v>48927.7797104072</v>
      </c>
      <c r="F43" s="50" t="n">
        <f aca="false" t="array" ref="F43:F43">IF($C43="Mangrove",INDEX('Mangrove protected area'!$A$5:$AG1000,MATCH($A43,'Mangrove protected area'!$A$5:$A1000,0),MATCH('Mangrove protected area'!$B$4,'Mangrove protected area'!$A$5:$AG$5,0)), "NoData")</f>
        <v>34067.3743</v>
      </c>
      <c r="G43" s="40" t="s">
        <v>240</v>
      </c>
      <c r="H43" s="40" t="s">
        <v>240</v>
      </c>
      <c r="I43" s="40" t="s">
        <v>240</v>
      </c>
      <c r="J43" s="2"/>
      <c r="K43" s="2"/>
      <c r="L43" s="2"/>
      <c r="M43" s="2"/>
      <c r="N43" s="2"/>
      <c r="O43" s="2"/>
      <c r="P43" s="2"/>
      <c r="Q43" s="2"/>
      <c r="R43" s="2"/>
      <c r="S43" s="2"/>
      <c r="T43" s="2"/>
      <c r="U43" s="2"/>
    </row>
    <row r="44" customFormat="false" ht="12.75" hidden="false" customHeight="true" outlineLevel="0" collapsed="false">
      <c r="A44" s="40" t="s">
        <v>273</v>
      </c>
      <c r="B44" s="56" t="str">
        <f aca="false" t="array" ref="B44:B44">INDEX(Countries!$D$2:$D$255, MATCH(A44, Countries!$B$2:$B$255, 0))</f>
        <v>GUF</v>
      </c>
      <c r="C44" s="76" t="s">
        <v>145</v>
      </c>
      <c r="D44" s="50" t="n">
        <f aca="false" t="array" ref="D44:D44">IF($C44="Mangrove",INDEX('Mangrove extent'!$A$5:$X1000,MATCH($A44,'Mangrove extent'!$A$5:$A1000,0),MATCH('Mangrove extent'!$B$4,'Mangrove extent'!$A$5:$X$5,0)), IF($C44="Seagrass", INDEX('Seagrass extent'!$A$5:$I$257,MATCH($A44,'Seagrass extent'!$A$5:$A1000,0),MATCH('Seagrass extent'!$B$4,'Seagrass extent'!$A$5:$I$5,0)),"" ))</f>
        <v>63634.0688157886</v>
      </c>
      <c r="E44" s="50" t="n">
        <f aca="false" t="array" ref="E44:E44">IF($C44="Mangrove",INDEX('Mangrove extent'!$A$5:$X1000,MATCH($A44,'Mangrove extent'!$A$5:$A1000,0),MATCH('Mangrove extent'!$C$4,'Mangrove extent'!$A$5:$X$5,0)), IF($C44="Seagrass", "NoData", IF($C44="Salt marsh", "NoData")))</f>
        <v>60011.6704645753</v>
      </c>
      <c r="F44" s="50" t="n">
        <f aca="false" t="array" ref="F44:F44">IF($C44="Mangrove",INDEX('Mangrove protected area'!$A$5:$AG1000,MATCH($A44,'Mangrove protected area'!$A$5:$A1000,0),MATCH('Mangrove protected area'!$B$4,'Mangrove protected area'!$A$5:$AG$5,0)), "NoData")</f>
        <v>14422.2188</v>
      </c>
      <c r="G44" s="40" t="s">
        <v>240</v>
      </c>
      <c r="H44" s="40" t="s">
        <v>240</v>
      </c>
      <c r="I44" s="40" t="s">
        <v>240</v>
      </c>
      <c r="J44" s="2"/>
      <c r="K44" s="2"/>
      <c r="L44" s="2"/>
      <c r="M44" s="2"/>
      <c r="N44" s="2"/>
      <c r="O44" s="2"/>
      <c r="P44" s="2"/>
      <c r="Q44" s="2"/>
      <c r="R44" s="2"/>
      <c r="S44" s="2"/>
      <c r="T44" s="2"/>
      <c r="U44" s="2"/>
    </row>
    <row r="45" customFormat="false" ht="12.75" hidden="false" customHeight="true" outlineLevel="0" collapsed="false">
      <c r="A45" s="40" t="s">
        <v>274</v>
      </c>
      <c r="B45" s="56" t="str">
        <f aca="false" t="array" ref="B45:B45">INDEX(Countries!$D$2:$D$255, MATCH(A45, Countries!$B$2:$B$255, 0))</f>
        <v>PYF</v>
      </c>
      <c r="C45" s="76" t="s">
        <v>145</v>
      </c>
      <c r="D45" s="50" t="n">
        <f aca="false" t="array" ref="D45:D45">IF($C45="Mangrove",INDEX('Mangrove extent'!$A$5:$X1000,MATCH($A45,'Mangrove extent'!$A$5:$A1000,0),MATCH('Mangrove extent'!$B$4,'Mangrove extent'!$A$5:$X$5,0)), IF($C45="Seagrass", INDEX('Seagrass extent'!$A$5:$I$257,MATCH($A45,'Seagrass extent'!$A$5:$A1000,0),MATCH('Seagrass extent'!$B$4,'Seagrass extent'!$A$5:$I$5,0)),"" ))</f>
        <v>128.829633674891</v>
      </c>
      <c r="E45" s="50" t="n">
        <f aca="false" t="array" ref="E45:E45">IF($C45="Mangrove",INDEX('Mangrove extent'!$A$5:$X1000,MATCH($A45,'Mangrove extent'!$A$5:$A1000,0),MATCH('Mangrove extent'!$C$4,'Mangrove extent'!$A$5:$X$5,0)), IF($C45="Seagrass", "NoData", IF($C45="Salt marsh", "NoData")))</f>
        <v>119.955271426456</v>
      </c>
      <c r="F45" s="50" t="str">
        <f aca="false" t="array" ref="F45:F45">IF($C45="Mangrove",INDEX('Mangrove protected area'!$A$5:$AG1000,MATCH($A45,'Mangrove protected area'!$A$5:$A1000,0),MATCH('Mangrove protected area'!$B$4,'Mangrove protected area'!$A$5:$AG$5,0)), "NoData")</f>
        <v>NoData</v>
      </c>
      <c r="G45" s="40" t="s">
        <v>240</v>
      </c>
      <c r="H45" s="40" t="s">
        <v>240</v>
      </c>
      <c r="I45" s="40" t="s">
        <v>240</v>
      </c>
      <c r="J45" s="2"/>
      <c r="K45" s="2"/>
      <c r="L45" s="2"/>
      <c r="M45" s="2"/>
      <c r="N45" s="2"/>
      <c r="O45" s="2"/>
      <c r="P45" s="2"/>
      <c r="Q45" s="2"/>
      <c r="R45" s="2"/>
      <c r="S45" s="2"/>
      <c r="T45" s="2"/>
      <c r="U45" s="2"/>
    </row>
    <row r="46" customFormat="false" ht="12.75" hidden="false" customHeight="true" outlineLevel="0" collapsed="false">
      <c r="A46" s="40" t="s">
        <v>275</v>
      </c>
      <c r="B46" s="56" t="str">
        <f aca="false" t="array" ref="B46:B46">INDEX(Countries!$D$2:$D$255, MATCH(A46, Countries!$B$2:$B$255, 0))</f>
        <v>ATF</v>
      </c>
      <c r="C46" s="76" t="s">
        <v>145</v>
      </c>
      <c r="D46" s="50" t="n">
        <f aca="false" t="array" ref="D46:D46">IF($C46="Mangrove",INDEX('Mangrove extent'!$A$5:$X1000,MATCH($A46,'Mangrove extent'!$A$5:$A1000,0),MATCH('Mangrove extent'!$B$4,'Mangrove extent'!$A$5:$X$5,0)), IF($C46="Seagrass", INDEX('Seagrass extent'!$A$5:$I$257,MATCH($A46,'Seagrass extent'!$A$5:$A1000,0),MATCH('Seagrass extent'!$B$4,'Seagrass extent'!$A$5:$I$5,0)),"" ))</f>
        <v>672.301757623393</v>
      </c>
      <c r="E46" s="50" t="n">
        <f aca="false" t="array" ref="E46:E46">IF($C46="Mangrove",INDEX('Mangrove extent'!$A$5:$X1000,MATCH($A46,'Mangrove extent'!$A$5:$A1000,0),MATCH('Mangrove extent'!$C$4,'Mangrove extent'!$A$5:$X$5,0)), IF($C46="Seagrass", "NoData", IF($C46="Salt marsh", "NoData")))</f>
        <v>672.301757623393</v>
      </c>
      <c r="F46" s="50" t="str">
        <f aca="false" t="array" ref="F46:F46">IF($C46="Mangrove",INDEX('Mangrove protected area'!$A$5:$AG1000,MATCH($A46,'Mangrove protected area'!$A$5:$A1000,0),MATCH('Mangrove protected area'!$B$4,'Mangrove protected area'!$A$5:$AG$5,0)), "NoData")</f>
        <v>NoData</v>
      </c>
      <c r="G46" s="40" t="s">
        <v>240</v>
      </c>
      <c r="H46" s="40" t="s">
        <v>240</v>
      </c>
      <c r="I46" s="40" t="s">
        <v>240</v>
      </c>
      <c r="J46" s="2"/>
      <c r="K46" s="2"/>
      <c r="L46" s="2"/>
      <c r="M46" s="2"/>
      <c r="N46" s="2"/>
      <c r="O46" s="2"/>
      <c r="P46" s="2"/>
      <c r="Q46" s="2"/>
      <c r="R46" s="2"/>
      <c r="S46" s="2"/>
      <c r="T46" s="2"/>
      <c r="U46" s="2"/>
    </row>
    <row r="47" customFormat="false" ht="12.75" hidden="false" customHeight="true" outlineLevel="0" collapsed="false">
      <c r="A47" s="40" t="s">
        <v>276</v>
      </c>
      <c r="B47" s="56" t="str">
        <f aca="false" t="array" ref="B47:B47">INDEX(Countries!$D$2:$D$255, MATCH(A47, Countries!$B$2:$B$255, 0))</f>
        <v>GAB</v>
      </c>
      <c r="C47" s="76" t="s">
        <v>145</v>
      </c>
      <c r="D47" s="50" t="n">
        <f aca="false" t="array" ref="D47:D47">IF($C47="Mangrove",INDEX('Mangrove extent'!$A$5:$X1000,MATCH($A47,'Mangrove extent'!$A$5:$A1000,0),MATCH('Mangrove extent'!$B$4,'Mangrove extent'!$A$5:$X$5,0)), IF($C47="Seagrass", INDEX('Seagrass extent'!$A$5:$I$257,MATCH($A47,'Seagrass extent'!$A$5:$A1000,0),MATCH('Seagrass extent'!$B$4,'Seagrass extent'!$A$5:$I$5,0)),"" ))</f>
        <v>174092.659175179</v>
      </c>
      <c r="E47" s="50" t="n">
        <f aca="false" t="array" ref="E47:E47">IF($C47="Mangrove",INDEX('Mangrove extent'!$A$5:$X1000,MATCH($A47,'Mangrove extent'!$A$5:$A1000,0),MATCH('Mangrove extent'!$C$4,'Mangrove extent'!$A$5:$X$5,0)), IF($C47="Seagrass", "NoData", IF($C47="Salt marsh", "NoData")))</f>
        <v>175074.892745058</v>
      </c>
      <c r="F47" s="50" t="n">
        <f aca="false" t="array" ref="F47:F47">IF($C47="Mangrove",INDEX('Mangrove protected area'!$A$5:$AG1000,MATCH($A47,'Mangrove protected area'!$A$5:$A1000,0),MATCH('Mangrove protected area'!$B$4,'Mangrove protected area'!$A$5:$AG$5,0)), "NoData")</f>
        <v>76036.4359</v>
      </c>
      <c r="G47" s="40" t="s">
        <v>240</v>
      </c>
      <c r="H47" s="40" t="s">
        <v>240</v>
      </c>
      <c r="I47" s="40" t="s">
        <v>240</v>
      </c>
      <c r="J47" s="2"/>
      <c r="K47" s="2"/>
      <c r="L47" s="2"/>
      <c r="M47" s="2"/>
      <c r="N47" s="2"/>
      <c r="O47" s="2"/>
      <c r="P47" s="2"/>
      <c r="Q47" s="2"/>
      <c r="R47" s="2"/>
      <c r="S47" s="2"/>
      <c r="T47" s="2"/>
      <c r="U47" s="2"/>
    </row>
    <row r="48" customFormat="false" ht="12.75" hidden="false" customHeight="true" outlineLevel="0" collapsed="false">
      <c r="A48" s="40" t="s">
        <v>277</v>
      </c>
      <c r="B48" s="56" t="str">
        <f aca="false" t="array" ref="B48:B48">INDEX(Countries!$D$2:$D$255, MATCH(A48, Countries!$B$2:$B$255, 0))</f>
        <v>GMB</v>
      </c>
      <c r="C48" s="76" t="s">
        <v>145</v>
      </c>
      <c r="D48" s="50" t="n">
        <f aca="false" t="array" ref="D48:D48">IF($C48="Mangrove",INDEX('Mangrove extent'!$A$5:$X1000,MATCH($A48,'Mangrove extent'!$A$5:$A1000,0),MATCH('Mangrove extent'!$B$4,'Mangrove extent'!$A$5:$X$5,0)), IF($C48="Seagrass", INDEX('Seagrass extent'!$A$5:$I$257,MATCH($A48,'Seagrass extent'!$A$5:$A1000,0),MATCH('Seagrass extent'!$B$4,'Seagrass extent'!$A$5:$I$5,0)),"" ))</f>
        <v>60827.640776401</v>
      </c>
      <c r="E48" s="50" t="n">
        <f aca="false" t="array" ref="E48:E48">IF($C48="Mangrove",INDEX('Mangrove extent'!$A$5:$X1000,MATCH($A48,'Mangrove extent'!$A$5:$A1000,0),MATCH('Mangrove extent'!$C$4,'Mangrove extent'!$A$5:$X$5,0)), IF($C48="Seagrass", "NoData", IF($C48="Salt marsh", "NoData")))</f>
        <v>61362.6761564311</v>
      </c>
      <c r="F48" s="50" t="n">
        <f aca="false" t="array" ref="F48:F48">IF($C48="Mangrove",INDEX('Mangrove protected area'!$A$5:$AG1000,MATCH($A48,'Mangrove protected area'!$A$5:$A1000,0),MATCH('Mangrove protected area'!$B$4,'Mangrove protected area'!$A$5:$AG$5,0)), "NoData")</f>
        <v>34790.2747</v>
      </c>
      <c r="G48" s="40" t="s">
        <v>240</v>
      </c>
      <c r="H48" s="40" t="s">
        <v>240</v>
      </c>
      <c r="I48" s="40" t="s">
        <v>240</v>
      </c>
      <c r="J48" s="2"/>
      <c r="K48" s="2"/>
      <c r="L48" s="2"/>
      <c r="M48" s="2"/>
      <c r="N48" s="2"/>
      <c r="O48" s="2"/>
      <c r="P48" s="2"/>
      <c r="Q48" s="2"/>
      <c r="R48" s="2"/>
      <c r="S48" s="2"/>
      <c r="T48" s="2"/>
      <c r="U48" s="2"/>
    </row>
    <row r="49" customFormat="false" ht="12.75" hidden="false" customHeight="true" outlineLevel="0" collapsed="false">
      <c r="A49" s="40" t="s">
        <v>278</v>
      </c>
      <c r="B49" s="56" t="str">
        <f aca="false" t="array" ref="B49:B49">INDEX(Countries!$D$2:$D$255, MATCH(A49, Countries!$B$2:$B$255, 0))</f>
        <v>GHA</v>
      </c>
      <c r="C49" s="76" t="s">
        <v>145</v>
      </c>
      <c r="D49" s="50" t="n">
        <f aca="false" t="array" ref="D49:D49">IF($C49="Mangrove",INDEX('Mangrove extent'!$A$5:$X1000,MATCH($A49,'Mangrove extent'!$A$5:$A1000,0),MATCH('Mangrove extent'!$B$4,'Mangrove extent'!$A$5:$X$5,0)), IF($C49="Seagrass", INDEX('Seagrass extent'!$A$5:$I$257,MATCH($A49,'Seagrass extent'!$A$5:$A1000,0),MATCH('Seagrass extent'!$B$4,'Seagrass extent'!$A$5:$I$5,0)),"" ))</f>
        <v>17723.6033663649</v>
      </c>
      <c r="E49" s="50" t="n">
        <f aca="false" t="array" ref="E49:E49">IF($C49="Mangrove",INDEX('Mangrove extent'!$A$5:$X1000,MATCH($A49,'Mangrove extent'!$A$5:$A1000,0),MATCH('Mangrove extent'!$C$4,'Mangrove extent'!$A$5:$X$5,0)), IF($C49="Seagrass", "NoData", IF($C49="Salt marsh", "NoData")))</f>
        <v>17565.2439215032</v>
      </c>
      <c r="F49" s="50" t="n">
        <f aca="false" t="array" ref="F49:F49">IF($C49="Mangrove",INDEX('Mangrove protected area'!$A$5:$AG1000,MATCH($A49,'Mangrove protected area'!$A$5:$A1000,0),MATCH('Mangrove protected area'!$B$4,'Mangrove protected area'!$A$5:$AG$5,0)), "NoData")</f>
        <v>10199.6408</v>
      </c>
      <c r="G49" s="40" t="s">
        <v>240</v>
      </c>
      <c r="H49" s="40" t="s">
        <v>240</v>
      </c>
      <c r="I49" s="40" t="s">
        <v>240</v>
      </c>
      <c r="J49" s="2"/>
      <c r="K49" s="2"/>
      <c r="L49" s="2"/>
      <c r="M49" s="2"/>
      <c r="N49" s="2"/>
      <c r="O49" s="2"/>
      <c r="P49" s="2"/>
      <c r="Q49" s="2"/>
      <c r="R49" s="2"/>
      <c r="S49" s="2"/>
      <c r="T49" s="2"/>
      <c r="U49" s="2"/>
    </row>
    <row r="50" customFormat="false" ht="12.75" hidden="false" customHeight="true" outlineLevel="0" collapsed="false">
      <c r="A50" s="40" t="s">
        <v>279</v>
      </c>
      <c r="B50" s="56" t="str">
        <f aca="false" t="array" ref="B50:B50">INDEX(Countries!$D$2:$D$255, MATCH(A50, Countries!$B$2:$B$255, 0))</f>
        <v>GRD</v>
      </c>
      <c r="C50" s="76" t="s">
        <v>145</v>
      </c>
      <c r="D50" s="50" t="n">
        <f aca="false" t="array" ref="D50:D50">IF($C50="Mangrove",INDEX('Mangrove extent'!$A$5:$X1000,MATCH($A50,'Mangrove extent'!$A$5:$A1000,0),MATCH('Mangrove extent'!$B$4,'Mangrove extent'!$A$5:$X$5,0)), IF($C50="Seagrass", INDEX('Seagrass extent'!$A$5:$I$257,MATCH($A50,'Seagrass extent'!$A$5:$A1000,0),MATCH('Seagrass extent'!$B$4,'Seagrass extent'!$A$5:$I$5,0)),"" ))</f>
        <v>194.336359063913</v>
      </c>
      <c r="E50" s="50" t="n">
        <f aca="false" t="array" ref="E50:E50">IF($C50="Mangrove",INDEX('Mangrove extent'!$A$5:$X1000,MATCH($A50,'Mangrove extent'!$A$5:$A1000,0),MATCH('Mangrove extent'!$C$4,'Mangrove extent'!$A$5:$X$5,0)), IF($C50="Seagrass", "NoData", IF($C50="Salt marsh", "NoData")))</f>
        <v>194.692262192543</v>
      </c>
      <c r="F50" s="50" t="n">
        <f aca="false" t="array" ref="F50:F50">IF($C50="Mangrove",INDEX('Mangrove protected area'!$A$5:$AG1000,MATCH($A50,'Mangrove protected area'!$A$5:$A1000,0),MATCH('Mangrove protected area'!$B$4,'Mangrove protected area'!$A$5:$AG$5,0)), "NoData")</f>
        <v>131.6262</v>
      </c>
      <c r="G50" s="40" t="s">
        <v>240</v>
      </c>
      <c r="H50" s="40" t="s">
        <v>240</v>
      </c>
      <c r="I50" s="40" t="s">
        <v>240</v>
      </c>
      <c r="J50" s="2"/>
      <c r="K50" s="2"/>
      <c r="L50" s="2"/>
      <c r="M50" s="2"/>
      <c r="N50" s="2"/>
      <c r="O50" s="2"/>
      <c r="P50" s="2"/>
      <c r="Q50" s="2"/>
      <c r="R50" s="2"/>
      <c r="S50" s="2"/>
      <c r="T50" s="2"/>
      <c r="U50" s="2"/>
    </row>
    <row r="51" customFormat="false" ht="12.75" hidden="false" customHeight="true" outlineLevel="0" collapsed="false">
      <c r="A51" s="40" t="s">
        <v>280</v>
      </c>
      <c r="B51" s="56" t="str">
        <f aca="false" t="array" ref="B51:B51">INDEX(Countries!$D$2:$D$255, MATCH(A51, Countries!$B$2:$B$255, 0))</f>
        <v>GLP</v>
      </c>
      <c r="C51" s="76" t="s">
        <v>145</v>
      </c>
      <c r="D51" s="50" t="n">
        <f aca="false" t="array" ref="D51:D51">IF($C51="Mangrove",INDEX('Mangrove extent'!$A$5:$X1000,MATCH($A51,'Mangrove extent'!$A$5:$A1000,0),MATCH('Mangrove extent'!$B$4,'Mangrove extent'!$A$5:$X$5,0)), IF($C51="Seagrass", INDEX('Seagrass extent'!$A$5:$I$257,MATCH($A51,'Seagrass extent'!$A$5:$A1000,0),MATCH('Seagrass extent'!$B$4,'Seagrass extent'!$A$5:$I$5,0)),"" ))</f>
        <v>3419.3016035761</v>
      </c>
      <c r="E51" s="50" t="n">
        <f aca="false" t="array" ref="E51:E51">IF($C51="Mangrove",INDEX('Mangrove extent'!$A$5:$X1000,MATCH($A51,'Mangrove extent'!$A$5:$A1000,0),MATCH('Mangrove extent'!$C$4,'Mangrove extent'!$A$5:$X$5,0)), IF($C51="Seagrass", "NoData", IF($C51="Salt marsh", "NoData")))</f>
        <v>3433.84093373569</v>
      </c>
      <c r="F51" s="50" t="n">
        <f aca="false" t="array" ref="F51:F51">IF($C51="Mangrove",INDEX('Mangrove protected area'!$A$5:$AG1000,MATCH($A51,'Mangrove protected area'!$A$5:$A1000,0),MATCH('Mangrove protected area'!$B$4,'Mangrove protected area'!$A$5:$AG$5,0)), "NoData")</f>
        <v>116.36</v>
      </c>
      <c r="G51" s="40" t="s">
        <v>240</v>
      </c>
      <c r="H51" s="40" t="s">
        <v>240</v>
      </c>
      <c r="I51" s="40" t="s">
        <v>240</v>
      </c>
      <c r="J51" s="2"/>
      <c r="K51" s="2"/>
      <c r="L51" s="2"/>
      <c r="M51" s="2"/>
      <c r="N51" s="2"/>
      <c r="O51" s="2"/>
      <c r="P51" s="2"/>
      <c r="Q51" s="2"/>
      <c r="R51" s="2"/>
      <c r="S51" s="2"/>
      <c r="T51" s="2"/>
      <c r="U51" s="2"/>
    </row>
    <row r="52" customFormat="false" ht="12.75" hidden="false" customHeight="true" outlineLevel="0" collapsed="false">
      <c r="A52" s="40" t="s">
        <v>281</v>
      </c>
      <c r="B52" s="56" t="str">
        <f aca="false" t="array" ref="B52:B52">INDEX(Countries!$D$2:$D$255, MATCH(A52, Countries!$B$2:$B$255, 0))</f>
        <v>GUM</v>
      </c>
      <c r="C52" s="76" t="s">
        <v>145</v>
      </c>
      <c r="D52" s="50" t="n">
        <f aca="false" t="array" ref="D52:D52">IF($C52="Mangrove",INDEX('Mangrove extent'!$A$5:$X1000,MATCH($A52,'Mangrove extent'!$A$5:$A1000,0),MATCH('Mangrove extent'!$B$4,'Mangrove extent'!$A$5:$X$5,0)), IF($C52="Seagrass", INDEX('Seagrass extent'!$A$5:$I$257,MATCH($A52,'Seagrass extent'!$A$5:$A1000,0),MATCH('Seagrass extent'!$B$4,'Seagrass extent'!$A$5:$I$5,0)),"" ))</f>
        <v>53.2542860314674</v>
      </c>
      <c r="E52" s="50" t="n">
        <f aca="false" t="array" ref="E52:E52">IF($C52="Mangrove",INDEX('Mangrove extent'!$A$5:$X1000,MATCH($A52,'Mangrove extent'!$A$5:$A1000,0),MATCH('Mangrove extent'!$C$4,'Mangrove extent'!$A$5:$X$5,0)), IF($C52="Seagrass", "NoData", IF($C52="Salt marsh", "NoData")))</f>
        <v>51.8335945390847</v>
      </c>
      <c r="F52" s="50" t="str">
        <f aca="false" t="array" ref="F52:F52">IF($C52="Mangrove",INDEX('Mangrove protected area'!$A$5:$AG1000,MATCH($A52,'Mangrove protected area'!$A$5:$A1000,0),MATCH('Mangrove protected area'!$B$4,'Mangrove protected area'!$A$5:$AG$5,0)), "NoData")</f>
        <v>NoData</v>
      </c>
      <c r="G52" s="40" t="s">
        <v>240</v>
      </c>
      <c r="H52" s="40" t="s">
        <v>240</v>
      </c>
      <c r="I52" s="40" t="s">
        <v>240</v>
      </c>
      <c r="J52" s="2"/>
      <c r="K52" s="2"/>
      <c r="L52" s="2"/>
      <c r="M52" s="2"/>
      <c r="N52" s="2"/>
      <c r="O52" s="2"/>
      <c r="P52" s="2"/>
      <c r="Q52" s="2"/>
      <c r="R52" s="2"/>
      <c r="S52" s="2"/>
      <c r="T52" s="2"/>
      <c r="U52" s="2"/>
    </row>
    <row r="53" customFormat="false" ht="12.75" hidden="false" customHeight="true" outlineLevel="0" collapsed="false">
      <c r="A53" s="40" t="s">
        <v>282</v>
      </c>
      <c r="B53" s="56" t="str">
        <f aca="false" t="array" ref="B53:B53">INDEX(Countries!$D$2:$D$255, MATCH(A53, Countries!$B$2:$B$255, 0))</f>
        <v>GTM</v>
      </c>
      <c r="C53" s="76" t="s">
        <v>145</v>
      </c>
      <c r="D53" s="50" t="n">
        <f aca="false" t="array" ref="D53:D53">IF($C53="Mangrove",INDEX('Mangrove extent'!$A$5:$X1000,MATCH($A53,'Mangrove extent'!$A$5:$A1000,0),MATCH('Mangrove extent'!$B$4,'Mangrove extent'!$A$5:$X$5,0)), IF($C53="Seagrass", INDEX('Seagrass extent'!$A$5:$I$257,MATCH($A53,'Seagrass extent'!$A$5:$A1000,0),MATCH('Seagrass extent'!$B$4,'Seagrass extent'!$A$5:$I$5,0)),"" ))</f>
        <v>24961.7259939762</v>
      </c>
      <c r="E53" s="50" t="n">
        <f aca="false" t="array" ref="E53:E53">IF($C53="Mangrove",INDEX('Mangrove extent'!$A$5:$X1000,MATCH($A53,'Mangrove extent'!$A$5:$A1000,0),MATCH('Mangrove extent'!$C$4,'Mangrove extent'!$A$5:$X$5,0)), IF($C53="Seagrass", "NoData", IF($C53="Salt marsh", "NoData")))</f>
        <v>24695.8299198057</v>
      </c>
      <c r="F53" s="50" t="n">
        <f aca="false" t="array" ref="F53:F53">IF($C53="Mangrove",INDEX('Mangrove protected area'!$A$5:$AG1000,MATCH($A53,'Mangrove protected area'!$A$5:$A1000,0),MATCH('Mangrove protected area'!$B$4,'Mangrove protected area'!$A$5:$AG$5,0)), "NoData")</f>
        <v>13052.6066</v>
      </c>
      <c r="G53" s="40" t="s">
        <v>240</v>
      </c>
      <c r="H53" s="40" t="s">
        <v>240</v>
      </c>
      <c r="I53" s="40" t="s">
        <v>240</v>
      </c>
      <c r="J53" s="2"/>
      <c r="K53" s="2"/>
      <c r="L53" s="2"/>
      <c r="M53" s="2"/>
      <c r="N53" s="2"/>
      <c r="O53" s="2"/>
      <c r="P53" s="2"/>
      <c r="Q53" s="2"/>
      <c r="R53" s="2"/>
      <c r="S53" s="2"/>
      <c r="T53" s="2"/>
      <c r="U53" s="2"/>
    </row>
    <row r="54" customFormat="false" ht="12.75" hidden="false" customHeight="true" outlineLevel="0" collapsed="false">
      <c r="A54" s="40" t="s">
        <v>283</v>
      </c>
      <c r="B54" s="56" t="str">
        <f aca="false" t="array" ref="B54:B54">INDEX(Countries!$D$2:$D$255, MATCH(A54, Countries!$B$2:$B$255, 0))</f>
        <v>GIN</v>
      </c>
      <c r="C54" s="76" t="s">
        <v>145</v>
      </c>
      <c r="D54" s="50" t="n">
        <f aca="false" t="array" ref="D54:D54">IF($C54="Mangrove",INDEX('Mangrove extent'!$A$5:$X1000,MATCH($A54,'Mangrove extent'!$A$5:$A1000,0),MATCH('Mangrove extent'!$B$4,'Mangrove extent'!$A$5:$X$5,0)), IF($C54="Seagrass", INDEX('Seagrass extent'!$A$5:$I$257,MATCH($A54,'Seagrass extent'!$A$5:$A1000,0),MATCH('Seagrass extent'!$B$4,'Seagrass extent'!$A$5:$I$5,0)),"" ))</f>
        <v>218099.86128691</v>
      </c>
      <c r="E54" s="50" t="n">
        <f aca="false" t="array" ref="E54:E54">IF($C54="Mangrove",INDEX('Mangrove extent'!$A$5:$X1000,MATCH($A54,'Mangrove extent'!$A$5:$A1000,0),MATCH('Mangrove extent'!$C$4,'Mangrove extent'!$A$5:$X$5,0)), IF($C54="Seagrass", "NoData", IF($C54="Salt marsh", "NoData")))</f>
        <v>224310.761965799</v>
      </c>
      <c r="F54" s="50" t="n">
        <f aca="false" t="array" ref="F54:F54">IF($C54="Mangrove",INDEX('Mangrove protected area'!$A$5:$AG1000,MATCH($A54,'Mangrove protected area'!$A$5:$A1000,0),MATCH('Mangrove protected area'!$B$4,'Mangrove protected area'!$A$5:$AG$5,0)), "NoData")</f>
        <v>171793.0023</v>
      </c>
      <c r="G54" s="40" t="s">
        <v>240</v>
      </c>
      <c r="H54" s="40" t="s">
        <v>240</v>
      </c>
      <c r="I54" s="40" t="s">
        <v>240</v>
      </c>
      <c r="J54" s="2"/>
      <c r="K54" s="2"/>
      <c r="L54" s="2"/>
      <c r="M54" s="2"/>
      <c r="N54" s="2"/>
      <c r="O54" s="2"/>
      <c r="P54" s="2"/>
      <c r="Q54" s="2"/>
      <c r="R54" s="2"/>
      <c r="S54" s="2"/>
      <c r="T54" s="2"/>
      <c r="U54" s="2"/>
    </row>
    <row r="55" customFormat="false" ht="12.75" hidden="false" customHeight="true" outlineLevel="0" collapsed="false">
      <c r="A55" s="40" t="s">
        <v>284</v>
      </c>
      <c r="B55" s="56" t="str">
        <f aca="false" t="array" ref="B55:B55">INDEX(Countries!$D$2:$D$255, MATCH(A55, Countries!$B$2:$B$255, 0))</f>
        <v>GNB</v>
      </c>
      <c r="C55" s="76" t="s">
        <v>145</v>
      </c>
      <c r="D55" s="50" t="n">
        <f aca="false" t="array" ref="D55:D55">IF($C55="Mangrove",INDEX('Mangrove extent'!$A$5:$X1000,MATCH($A55,'Mangrove extent'!$A$5:$A1000,0),MATCH('Mangrove extent'!$B$4,'Mangrove extent'!$A$5:$X$5,0)), IF($C55="Seagrass", INDEX('Seagrass extent'!$A$5:$I$257,MATCH($A55,'Seagrass extent'!$A$5:$A1000,0),MATCH('Seagrass extent'!$B$4,'Seagrass extent'!$A$5:$I$5,0)),"" ))</f>
        <v>266648.535658995</v>
      </c>
      <c r="E55" s="50" t="n">
        <f aca="false" t="array" ref="E55:E55">IF($C55="Mangrove",INDEX('Mangrove extent'!$A$5:$X1000,MATCH($A55,'Mangrove extent'!$A$5:$A1000,0),MATCH('Mangrove extent'!$C$4,'Mangrove extent'!$A$5:$X$5,0)), IF($C55="Seagrass", "NoData", IF($C55="Salt marsh", "NoData")))</f>
        <v>269555.612296768</v>
      </c>
      <c r="F55" s="50" t="n">
        <f aca="false" t="array" ref="F55:F55">IF($C55="Mangrove",INDEX('Mangrove protected area'!$A$5:$AG1000,MATCH($A55,'Mangrove protected area'!$A$5:$A1000,0),MATCH('Mangrove protected area'!$B$4,'Mangrove protected area'!$A$5:$AG$5,0)), "NoData")</f>
        <v>141909.5937</v>
      </c>
      <c r="G55" s="40" t="s">
        <v>240</v>
      </c>
      <c r="H55" s="40" t="s">
        <v>240</v>
      </c>
      <c r="I55" s="40" t="s">
        <v>240</v>
      </c>
      <c r="J55" s="2"/>
      <c r="K55" s="2"/>
      <c r="L55" s="2"/>
      <c r="M55" s="2"/>
      <c r="N55" s="2"/>
      <c r="O55" s="2"/>
      <c r="P55" s="2"/>
      <c r="Q55" s="2"/>
      <c r="R55" s="2"/>
      <c r="S55" s="2"/>
      <c r="T55" s="2"/>
      <c r="U55" s="2"/>
    </row>
    <row r="56" customFormat="false" ht="12.75" hidden="false" customHeight="true" outlineLevel="0" collapsed="false">
      <c r="A56" s="40" t="s">
        <v>285</v>
      </c>
      <c r="B56" s="56" t="str">
        <f aca="false" t="array" ref="B56:B56">INDEX(Countries!$D$2:$D$255, MATCH(A56, Countries!$B$2:$B$255, 0))</f>
        <v>GUY</v>
      </c>
      <c r="C56" s="76" t="s">
        <v>145</v>
      </c>
      <c r="D56" s="50" t="n">
        <f aca="false" t="array" ref="D56:D56">IF($C56="Mangrove",INDEX('Mangrove extent'!$A$5:$X1000,MATCH($A56,'Mangrove extent'!$A$5:$A1000,0),MATCH('Mangrove extent'!$B$4,'Mangrove extent'!$A$5:$X$5,0)), IF($C56="Seagrass", INDEX('Seagrass extent'!$A$5:$I$257,MATCH($A56,'Seagrass extent'!$A$5:$A1000,0),MATCH('Seagrass extent'!$B$4,'Seagrass extent'!$A$5:$I$5,0)),"" ))</f>
        <v>28189.5568811373</v>
      </c>
      <c r="E56" s="50" t="n">
        <f aca="false" t="array" ref="E56:E56">IF($C56="Mangrove",INDEX('Mangrove extent'!$A$5:$X1000,MATCH($A56,'Mangrove extent'!$A$5:$A1000,0),MATCH('Mangrove extent'!$C$4,'Mangrove extent'!$A$5:$X$5,0)), IF($C56="Seagrass", "NoData", IF($C56="Salt marsh", "NoData")))</f>
        <v>29776.7428163231</v>
      </c>
      <c r="F56" s="50" t="n">
        <f aca="false" t="array" ref="F56:F56">IF($C56="Mangrove",INDEX('Mangrove protected area'!$A$5:$AG1000,MATCH($A56,'Mangrove protected area'!$A$5:$A1000,0),MATCH('Mangrove protected area'!$B$4,'Mangrove protected area'!$A$5:$AG$5,0)), "NoData")</f>
        <v>12826.8507</v>
      </c>
      <c r="G56" s="40" t="s">
        <v>240</v>
      </c>
      <c r="H56" s="40" t="s">
        <v>240</v>
      </c>
      <c r="I56" s="40" t="s">
        <v>240</v>
      </c>
      <c r="J56" s="2"/>
      <c r="K56" s="2"/>
      <c r="L56" s="2"/>
      <c r="M56" s="2"/>
      <c r="N56" s="2"/>
      <c r="O56" s="2"/>
      <c r="P56" s="2"/>
      <c r="Q56" s="2"/>
      <c r="R56" s="2"/>
      <c r="S56" s="2"/>
      <c r="T56" s="2"/>
      <c r="U56" s="2"/>
    </row>
    <row r="57" customFormat="false" ht="12.75" hidden="false" customHeight="true" outlineLevel="0" collapsed="false">
      <c r="A57" s="40" t="s">
        <v>286</v>
      </c>
      <c r="B57" s="56" t="str">
        <f aca="false" t="array" ref="B57:B57">INDEX(Countries!$D$2:$D$255, MATCH(A57, Countries!$B$2:$B$255, 0))</f>
        <v>HTI</v>
      </c>
      <c r="C57" s="76" t="s">
        <v>145</v>
      </c>
      <c r="D57" s="50" t="n">
        <f aca="false" t="array" ref="D57:D57">IF($C57="Mangrove",INDEX('Mangrove extent'!$A$5:$X1000,MATCH($A57,'Mangrove extent'!$A$5:$A1000,0),MATCH('Mangrove extent'!$B$4,'Mangrove extent'!$A$5:$X$5,0)), IF($C57="Seagrass", INDEX('Seagrass extent'!$A$5:$I$257,MATCH($A57,'Seagrass extent'!$A$5:$A1000,0),MATCH('Seagrass extent'!$B$4,'Seagrass extent'!$A$5:$I$5,0)),"" ))</f>
        <v>15044.9494186593</v>
      </c>
      <c r="E57" s="50" t="n">
        <f aca="false" t="array" ref="E57:E57">IF($C57="Mangrove",INDEX('Mangrove extent'!$A$5:$X1000,MATCH($A57,'Mangrove extent'!$A$5:$A1000,0),MATCH('Mangrove extent'!$C$4,'Mangrove extent'!$A$5:$X$5,0)), IF($C57="Seagrass", "NoData", IF($C57="Salt marsh", "NoData")))</f>
        <v>15101.0153834789</v>
      </c>
      <c r="F57" s="50" t="n">
        <f aca="false" t="array" ref="F57:F57">IF($C57="Mangrove",INDEX('Mangrove protected area'!$A$5:$AG1000,MATCH($A57,'Mangrove protected area'!$A$5:$A1000,0),MATCH('Mangrove protected area'!$B$4,'Mangrove protected area'!$A$5:$AG$5,0)), "NoData")</f>
        <v>7956.8691</v>
      </c>
      <c r="G57" s="40" t="s">
        <v>240</v>
      </c>
      <c r="H57" s="40" t="s">
        <v>240</v>
      </c>
      <c r="I57" s="40" t="s">
        <v>240</v>
      </c>
      <c r="J57" s="2"/>
      <c r="K57" s="2"/>
      <c r="L57" s="2"/>
      <c r="M57" s="2"/>
      <c r="N57" s="2"/>
      <c r="O57" s="2"/>
      <c r="P57" s="2"/>
      <c r="Q57" s="2"/>
      <c r="R57" s="2"/>
      <c r="S57" s="2"/>
      <c r="T57" s="2"/>
      <c r="U57" s="2"/>
    </row>
    <row r="58" customFormat="false" ht="12.75" hidden="false" customHeight="true" outlineLevel="0" collapsed="false">
      <c r="A58" s="40" t="s">
        <v>287</v>
      </c>
      <c r="B58" s="56" t="str">
        <f aca="false" t="array" ref="B58:B58">INDEX(Countries!$D$2:$D$255, MATCH(A58, Countries!$B$2:$B$255, 0))</f>
        <v>HND</v>
      </c>
      <c r="C58" s="76" t="s">
        <v>145</v>
      </c>
      <c r="D58" s="50" t="n">
        <f aca="false" t="array" ref="D58:D58">IF($C58="Mangrove",INDEX('Mangrove extent'!$A$5:$X1000,MATCH($A58,'Mangrove extent'!$A$5:$A1000,0),MATCH('Mangrove extent'!$B$4,'Mangrove extent'!$A$5:$X$5,0)), IF($C58="Seagrass", INDEX('Seagrass extent'!$A$5:$I$257,MATCH($A58,'Seagrass extent'!$A$5:$A1000,0),MATCH('Seagrass extent'!$B$4,'Seagrass extent'!$A$5:$I$5,0)),"" ))</f>
        <v>60006.0792316315</v>
      </c>
      <c r="E58" s="50" t="n">
        <f aca="false" t="array" ref="E58:E58">IF($C58="Mangrove",INDEX('Mangrove extent'!$A$5:$X1000,MATCH($A58,'Mangrove extent'!$A$5:$A1000,0),MATCH('Mangrove extent'!$C$4,'Mangrove extent'!$A$5:$X$5,0)), IF($C58="Seagrass", "NoData", IF($C58="Salt marsh", "NoData")))</f>
        <v>64177.2134816563</v>
      </c>
      <c r="F58" s="50" t="n">
        <f aca="false" t="array" ref="F58:F58">IF($C58="Mangrove",INDEX('Mangrove protected area'!$A$5:$AG1000,MATCH($A58,'Mangrove protected area'!$A$5:$A1000,0),MATCH('Mangrove protected area'!$B$4,'Mangrove protected area'!$A$5:$AG$5,0)), "NoData")</f>
        <v>19832.5061</v>
      </c>
      <c r="G58" s="40" t="s">
        <v>240</v>
      </c>
      <c r="H58" s="40" t="s">
        <v>240</v>
      </c>
      <c r="I58" s="40" t="s">
        <v>240</v>
      </c>
      <c r="J58" s="2"/>
      <c r="K58" s="2"/>
      <c r="L58" s="2"/>
      <c r="M58" s="2"/>
      <c r="N58" s="2"/>
      <c r="O58" s="2"/>
      <c r="P58" s="2"/>
      <c r="Q58" s="2"/>
      <c r="R58" s="2"/>
      <c r="S58" s="2"/>
      <c r="T58" s="2"/>
      <c r="U58" s="2"/>
    </row>
    <row r="59" customFormat="false" ht="12.75" hidden="false" customHeight="true" outlineLevel="0" collapsed="false">
      <c r="A59" s="40" t="s">
        <v>288</v>
      </c>
      <c r="B59" s="56" t="str">
        <f aca="false" t="array" ref="B59:B59">INDEX(Countries!$D$2:$D$255, MATCH(A59, Countries!$B$2:$B$255, 0))</f>
        <v>IRN</v>
      </c>
      <c r="C59" s="76" t="s">
        <v>145</v>
      </c>
      <c r="D59" s="50" t="n">
        <f aca="false" t="array" ref="D59:D59">IF($C59="Mangrove",INDEX('Mangrove extent'!$A$5:$X1000,MATCH($A59,'Mangrove extent'!$A$5:$A1000,0),MATCH('Mangrove extent'!$B$4,'Mangrove extent'!$A$5:$X$5,0)), IF($C59="Seagrass", INDEX('Seagrass extent'!$A$5:$I$257,MATCH($A59,'Seagrass extent'!$A$5:$A1000,0),MATCH('Seagrass extent'!$B$4,'Seagrass extent'!$A$5:$I$5,0)),"" ))</f>
        <v>10342.6143496676</v>
      </c>
      <c r="E59" s="50" t="n">
        <f aca="false" t="array" ref="E59:E59">IF($C59="Mangrove",INDEX('Mangrove extent'!$A$5:$X1000,MATCH($A59,'Mangrove extent'!$A$5:$A1000,0),MATCH('Mangrove extent'!$C$4,'Mangrove extent'!$A$5:$X$5,0)), IF($C59="Seagrass", "NoData", IF($C59="Salt marsh", "NoData")))</f>
        <v>10839.4697648283</v>
      </c>
      <c r="F59" s="50" t="n">
        <f aca="false" t="array" ref="F59:F59">IF($C59="Mangrove",INDEX('Mangrove protected area'!$A$5:$AG1000,MATCH($A59,'Mangrove protected area'!$A$5:$A1000,0),MATCH('Mangrove protected area'!$B$4,'Mangrove protected area'!$A$5:$AG$5,0)), "NoData")</f>
        <v>135.332500000001</v>
      </c>
      <c r="G59" s="40" t="s">
        <v>240</v>
      </c>
      <c r="H59" s="40" t="s">
        <v>240</v>
      </c>
      <c r="I59" s="40" t="s">
        <v>240</v>
      </c>
      <c r="J59" s="2"/>
      <c r="K59" s="2"/>
      <c r="L59" s="2"/>
      <c r="M59" s="2"/>
      <c r="N59" s="2"/>
      <c r="O59" s="2"/>
      <c r="P59" s="2"/>
      <c r="Q59" s="2"/>
      <c r="R59" s="2"/>
      <c r="S59" s="2"/>
      <c r="T59" s="2"/>
      <c r="U59" s="2"/>
    </row>
    <row r="60" customFormat="false" ht="12.75" hidden="false" customHeight="true" outlineLevel="0" collapsed="false">
      <c r="A60" s="40" t="s">
        <v>289</v>
      </c>
      <c r="B60" s="56" t="str">
        <f aca="false" t="array" ref="B60:B60">INDEX(Countries!$D$2:$D$255, MATCH(A60, Countries!$B$2:$B$255, 0))</f>
        <v>JAM</v>
      </c>
      <c r="C60" s="76" t="s">
        <v>145</v>
      </c>
      <c r="D60" s="50" t="n">
        <f aca="false" t="array" ref="D60:D60">IF($C60="Mangrove",INDEX('Mangrove extent'!$A$5:$X1000,MATCH($A60,'Mangrove extent'!$A$5:$A1000,0),MATCH('Mangrove extent'!$B$4,'Mangrove extent'!$A$5:$X$5,0)), IF($C60="Seagrass", INDEX('Seagrass extent'!$A$5:$I$257,MATCH($A60,'Seagrass extent'!$A$5:$A1000,0),MATCH('Seagrass extent'!$B$4,'Seagrass extent'!$A$5:$I$5,0)),"" ))</f>
        <v>9765.75373702316</v>
      </c>
      <c r="E60" s="50" t="n">
        <f aca="false" t="array" ref="E60:E60">IF($C60="Mangrove",INDEX('Mangrove extent'!$A$5:$X1000,MATCH($A60,'Mangrove extent'!$A$5:$A1000,0),MATCH('Mangrove extent'!$C$4,'Mangrove extent'!$A$5:$X$5,0)), IF($C60="Seagrass", "NoData", IF($C60="Salt marsh", "NoData")))</f>
        <v>10555.5750280989</v>
      </c>
      <c r="F60" s="50" t="n">
        <f aca="false" t="array" ref="F60:F60">IF($C60="Mangrove",INDEX('Mangrove protected area'!$A$5:$AG1000,MATCH($A60,'Mangrove protected area'!$A$5:$A1000,0),MATCH('Mangrove protected area'!$B$4,'Mangrove protected area'!$A$5:$AG$5,0)), "NoData")</f>
        <v>4083.9972</v>
      </c>
      <c r="G60" s="40" t="s">
        <v>240</v>
      </c>
      <c r="H60" s="40" t="s">
        <v>240</v>
      </c>
      <c r="I60" s="40" t="s">
        <v>240</v>
      </c>
      <c r="J60" s="2"/>
      <c r="K60" s="2"/>
      <c r="L60" s="2"/>
      <c r="M60" s="2"/>
      <c r="N60" s="2"/>
      <c r="O60" s="2"/>
      <c r="P60" s="2"/>
      <c r="Q60" s="2"/>
      <c r="R60" s="2"/>
      <c r="S60" s="2"/>
      <c r="T60" s="2"/>
      <c r="U60" s="2"/>
    </row>
    <row r="61" customFormat="false" ht="12.75" hidden="false" customHeight="true" outlineLevel="0" collapsed="false">
      <c r="A61" s="40" t="s">
        <v>290</v>
      </c>
      <c r="B61" s="56" t="str">
        <f aca="false" t="array" ref="B61:B61">INDEX(Countries!$D$2:$D$255, MATCH(A61, Countries!$B$2:$B$255, 0))</f>
        <v>JPN</v>
      </c>
      <c r="C61" s="76" t="s">
        <v>145</v>
      </c>
      <c r="D61" s="50" t="n">
        <f aca="false" t="array" ref="D61:D61">IF($C61="Mangrove",INDEX('Mangrove extent'!$A$5:$X1000,MATCH($A61,'Mangrove extent'!$A$5:$A1000,0),MATCH('Mangrove extent'!$B$4,'Mangrove extent'!$A$5:$X$5,0)), IF($C61="Seagrass", INDEX('Seagrass extent'!$A$5:$I$257,MATCH($A61,'Seagrass extent'!$A$5:$A1000,0),MATCH('Seagrass extent'!$B$4,'Seagrass extent'!$A$5:$I$5,0)),"" ))</f>
        <v>1040.8220552317</v>
      </c>
      <c r="E61" s="50" t="n">
        <f aca="false" t="array" ref="E61:E61">IF($C61="Mangrove",INDEX('Mangrove extent'!$A$5:$X1000,MATCH($A61,'Mangrove extent'!$A$5:$A1000,0),MATCH('Mangrove extent'!$C$4,'Mangrove extent'!$A$5:$X$5,0)), IF($C61="Seagrass", "NoData", IF($C61="Salt marsh", "NoData")))</f>
        <v>1019.62928416507</v>
      </c>
      <c r="F61" s="50" t="n">
        <f aca="false" t="array" ref="F61:F61">IF($C61="Mangrove",INDEX('Mangrove protected area'!$A$5:$AG1000,MATCH($A61,'Mangrove protected area'!$A$5:$A1000,0),MATCH('Mangrove protected area'!$B$4,'Mangrove protected area'!$A$5:$AG$5,0)), "NoData")</f>
        <v>244.2162</v>
      </c>
      <c r="G61" s="40" t="s">
        <v>240</v>
      </c>
      <c r="H61" s="40" t="s">
        <v>240</v>
      </c>
      <c r="I61" s="40" t="s">
        <v>240</v>
      </c>
      <c r="J61" s="2"/>
      <c r="K61" s="2"/>
      <c r="L61" s="2"/>
      <c r="M61" s="2"/>
      <c r="N61" s="2"/>
      <c r="O61" s="2"/>
      <c r="P61" s="2"/>
      <c r="Q61" s="2"/>
      <c r="R61" s="2"/>
      <c r="S61" s="2"/>
      <c r="T61" s="2"/>
      <c r="U61" s="2"/>
    </row>
    <row r="62" customFormat="false" ht="12.75" hidden="false" customHeight="true" outlineLevel="0" collapsed="false">
      <c r="A62" s="40" t="s">
        <v>291</v>
      </c>
      <c r="B62" s="56" t="str">
        <f aca="false" t="array" ref="B62:B62">INDEX(Countries!$D$2:$D$255, MATCH(A62, Countries!$B$2:$B$255, 0))</f>
        <v>KIR</v>
      </c>
      <c r="C62" s="76" t="s">
        <v>145</v>
      </c>
      <c r="D62" s="50" t="n">
        <f aca="false" t="array" ref="D62:D62">IF($C62="Mangrove",INDEX('Mangrove extent'!$A$5:$X1000,MATCH($A62,'Mangrove extent'!$A$5:$A1000,0),MATCH('Mangrove extent'!$B$4,'Mangrove extent'!$A$5:$X$5,0)), IF($C62="Seagrass", INDEX('Seagrass extent'!$A$5:$I$257,MATCH($A62,'Seagrass extent'!$A$5:$A1000,0),MATCH('Seagrass extent'!$B$4,'Seagrass extent'!$A$5:$I$5,0)),"" ))</f>
        <v>146.482619017108</v>
      </c>
      <c r="E62" s="50" t="n">
        <f aca="false" t="array" ref="E62:E62">IF($C62="Mangrove",INDEX('Mangrove extent'!$A$5:$X1000,MATCH($A62,'Mangrove extent'!$A$5:$A1000,0),MATCH('Mangrove extent'!$C$4,'Mangrove extent'!$A$5:$X$5,0)), IF($C62="Seagrass", "NoData", IF($C62="Salt marsh", "NoData")))</f>
        <v>146.482619017108</v>
      </c>
      <c r="F62" s="50" t="str">
        <f aca="false" t="array" ref="F62:F62">IF($C62="Mangrove",INDEX('Mangrove protected area'!$A$5:$AG1000,MATCH($A62,'Mangrove protected area'!$A$5:$A1000,0),MATCH('Mangrove protected area'!$B$4,'Mangrove protected area'!$A$5:$AG$5,0)), "NoData")</f>
        <v>NoData</v>
      </c>
      <c r="G62" s="40" t="s">
        <v>240</v>
      </c>
      <c r="H62" s="40" t="s">
        <v>240</v>
      </c>
      <c r="I62" s="40" t="s">
        <v>240</v>
      </c>
      <c r="J62" s="2"/>
      <c r="K62" s="2"/>
      <c r="L62" s="2"/>
      <c r="M62" s="2"/>
      <c r="N62" s="2"/>
      <c r="O62" s="2"/>
      <c r="P62" s="2"/>
      <c r="Q62" s="2"/>
      <c r="R62" s="2"/>
      <c r="S62" s="2"/>
      <c r="T62" s="2"/>
      <c r="U62" s="2"/>
    </row>
    <row r="63" customFormat="false" ht="12.75" hidden="false" customHeight="true" outlineLevel="0" collapsed="false">
      <c r="A63" s="40" t="s">
        <v>292</v>
      </c>
      <c r="B63" s="56" t="str">
        <f aca="false" t="array" ref="B63:B63">INDEX(Countries!$D$2:$D$255, MATCH(A63, Countries!$B$2:$B$255, 0))</f>
        <v>LBR</v>
      </c>
      <c r="C63" s="76" t="s">
        <v>145</v>
      </c>
      <c r="D63" s="50" t="n">
        <f aca="false" t="array" ref="D63:D63">IF($C63="Mangrove",INDEX('Mangrove extent'!$A$5:$X1000,MATCH($A63,'Mangrove extent'!$A$5:$A1000,0),MATCH('Mangrove extent'!$B$4,'Mangrove extent'!$A$5:$X$5,0)), IF($C63="Seagrass", INDEX('Seagrass extent'!$A$5:$I$257,MATCH($A63,'Seagrass extent'!$A$5:$A1000,0),MATCH('Seagrass extent'!$B$4,'Seagrass extent'!$A$5:$I$5,0)),"" ))</f>
        <v>18059.8364511568</v>
      </c>
      <c r="E63" s="50" t="n">
        <f aca="false" t="array" ref="E63:E63">IF($C63="Mangrove",INDEX('Mangrove extent'!$A$5:$X1000,MATCH($A63,'Mangrove extent'!$A$5:$A1000,0),MATCH('Mangrove extent'!$C$4,'Mangrove extent'!$A$5:$X$5,0)), IF($C63="Seagrass", "NoData", IF($C63="Salt marsh", "NoData")))</f>
        <v>18868.8827768528</v>
      </c>
      <c r="F63" s="50" t="n">
        <f aca="false" t="array" ref="F63:F63">IF($C63="Mangrove",INDEX('Mangrove protected area'!$A$5:$AG1000,MATCH($A63,'Mangrove protected area'!$A$5:$A1000,0),MATCH('Mangrove protected area'!$B$4,'Mangrove protected area'!$A$5:$AG$5,0)), "NoData")</f>
        <v>16716.8266</v>
      </c>
      <c r="G63" s="40" t="s">
        <v>240</v>
      </c>
      <c r="H63" s="40" t="s">
        <v>240</v>
      </c>
      <c r="I63" s="40" t="s">
        <v>240</v>
      </c>
      <c r="J63" s="2"/>
      <c r="K63" s="2"/>
      <c r="L63" s="2"/>
      <c r="M63" s="2"/>
      <c r="N63" s="2"/>
      <c r="O63" s="2"/>
      <c r="P63" s="2"/>
      <c r="Q63" s="2"/>
      <c r="R63" s="2"/>
      <c r="S63" s="2"/>
      <c r="T63" s="2"/>
      <c r="U63" s="2"/>
    </row>
    <row r="64" customFormat="false" ht="12.75" hidden="false" customHeight="true" outlineLevel="0" collapsed="false">
      <c r="A64" s="40" t="s">
        <v>293</v>
      </c>
      <c r="B64" s="56" t="str">
        <f aca="false" t="array" ref="B64:B64">INDEX(Countries!$D$2:$D$255, MATCH(A64, Countries!$B$2:$B$255, 0))</f>
        <v>MDG</v>
      </c>
      <c r="C64" s="76" t="s">
        <v>145</v>
      </c>
      <c r="D64" s="50" t="n">
        <f aca="false" t="array" ref="D64:D64">IF($C64="Mangrove",INDEX('Mangrove extent'!$A$5:$X1000,MATCH($A64,'Mangrove extent'!$A$5:$A1000,0),MATCH('Mangrove extent'!$B$4,'Mangrove extent'!$A$5:$X$5,0)), IF($C64="Seagrass", INDEX('Seagrass extent'!$A$5:$I$257,MATCH($A64,'Seagrass extent'!$A$5:$A1000,0),MATCH('Seagrass extent'!$B$4,'Seagrass extent'!$A$5:$I$5,0)),"" ))</f>
        <v>276192.511439597</v>
      </c>
      <c r="E64" s="50" t="n">
        <f aca="false" t="array" ref="E64:E64">IF($C64="Mangrove",INDEX('Mangrove extent'!$A$5:$X1000,MATCH($A64,'Mangrove extent'!$A$5:$A1000,0),MATCH('Mangrove extent'!$C$4,'Mangrove extent'!$A$5:$X$5,0)), IF($C64="Seagrass", "NoData", IF($C64="Salt marsh", "NoData")))</f>
        <v>275106.60672472</v>
      </c>
      <c r="F64" s="50" t="n">
        <f aca="false" t="array" ref="F64:F64">IF($C64="Mangrove",INDEX('Mangrove protected area'!$A$5:$AG1000,MATCH($A64,'Mangrove protected area'!$A$5:$A1000,0),MATCH('Mangrove protected area'!$B$4,'Mangrove protected area'!$A$5:$AG$5,0)), "NoData")</f>
        <v>211991.8579</v>
      </c>
      <c r="G64" s="40" t="s">
        <v>240</v>
      </c>
      <c r="H64" s="40" t="s">
        <v>240</v>
      </c>
      <c r="I64" s="40" t="s">
        <v>240</v>
      </c>
      <c r="J64" s="2"/>
      <c r="K64" s="2"/>
      <c r="L64" s="2"/>
      <c r="M64" s="2"/>
      <c r="N64" s="2"/>
      <c r="O64" s="2"/>
      <c r="P64" s="2"/>
      <c r="Q64" s="2"/>
      <c r="R64" s="2"/>
      <c r="S64" s="2"/>
      <c r="T64" s="2"/>
      <c r="U64" s="2"/>
    </row>
    <row r="65" customFormat="false" ht="12.75" hidden="false" customHeight="true" outlineLevel="0" collapsed="false">
      <c r="A65" s="40" t="s">
        <v>294</v>
      </c>
      <c r="B65" s="56" t="str">
        <f aca="false" t="array" ref="B65:B65">INDEX(Countries!$D$2:$D$255, MATCH(A65, Countries!$B$2:$B$255, 0))</f>
        <v>MYS</v>
      </c>
      <c r="C65" s="76" t="s">
        <v>145</v>
      </c>
      <c r="D65" s="50" t="n">
        <f aca="false" t="array" ref="D65:D65">IF($C65="Mangrove",INDEX('Mangrove extent'!$A$5:$X1000,MATCH($A65,'Mangrove extent'!$A$5:$A1000,0),MATCH('Mangrove extent'!$B$4,'Mangrove extent'!$A$5:$X$5,0)), IF($C65="Seagrass", INDEX('Seagrass extent'!$A$5:$I$257,MATCH($A65,'Seagrass extent'!$A$5:$A1000,0),MATCH('Seagrass extent'!$B$4,'Seagrass extent'!$A$5:$I$5,0)),"" ))</f>
        <v>521617.794052728</v>
      </c>
      <c r="E65" s="50" t="n">
        <f aca="false" t="array" ref="E65:E65">IF($C65="Mangrove",INDEX('Mangrove extent'!$A$5:$X1000,MATCH($A65,'Mangrove extent'!$A$5:$A1000,0),MATCH('Mangrove extent'!$C$4,'Mangrove extent'!$A$5:$X$5,0)), IF($C65="Seagrass", "NoData", IF($C65="Salt marsh", "NoData")))</f>
        <v>526216.475896096</v>
      </c>
      <c r="F65" s="50" t="n">
        <f aca="false" t="array" ref="F65:F65">IF($C65="Mangrove",INDEX('Mangrove protected area'!$A$5:$AG1000,MATCH($A65,'Mangrove protected area'!$A$5:$A1000,0),MATCH('Mangrove protected area'!$B$4,'Mangrove protected area'!$A$5:$AG$5,0)), "NoData")</f>
        <v>404924.2508</v>
      </c>
      <c r="G65" s="40" t="s">
        <v>240</v>
      </c>
      <c r="H65" s="40" t="s">
        <v>240</v>
      </c>
      <c r="I65" s="40" t="s">
        <v>240</v>
      </c>
      <c r="J65" s="2"/>
      <c r="K65" s="2"/>
      <c r="L65" s="2"/>
      <c r="M65" s="2"/>
      <c r="N65" s="2"/>
      <c r="O65" s="2"/>
      <c r="P65" s="2"/>
      <c r="Q65" s="2"/>
      <c r="R65" s="2"/>
      <c r="S65" s="2"/>
      <c r="T65" s="2"/>
      <c r="U65" s="2"/>
    </row>
    <row r="66" customFormat="false" ht="12.75" hidden="false" customHeight="true" outlineLevel="0" collapsed="false">
      <c r="A66" s="40" t="s">
        <v>295</v>
      </c>
      <c r="B66" s="56" t="str">
        <f aca="false" t="array" ref="B66:B66">INDEX(Countries!$D$2:$D$255, MATCH(A66, Countries!$B$2:$B$255, 0))</f>
        <v>MDV</v>
      </c>
      <c r="C66" s="76" t="s">
        <v>145</v>
      </c>
      <c r="D66" s="50" t="n">
        <f aca="false" t="array" ref="D66:D66">IF($C66="Mangrove",INDEX('Mangrove extent'!$A$5:$X1000,MATCH($A66,'Mangrove extent'!$A$5:$A1000,0),MATCH('Mangrove extent'!$B$4,'Mangrove extent'!$A$5:$X$5,0)), IF($C66="Seagrass", INDEX('Seagrass extent'!$A$5:$I$257,MATCH($A66,'Seagrass extent'!$A$5:$A1000,0),MATCH('Seagrass extent'!$B$4,'Seagrass extent'!$A$5:$I$5,0)),"" ))</f>
        <v>97.3440665601131</v>
      </c>
      <c r="E66" s="50" t="n">
        <f aca="false" t="array" ref="E66:E66">IF($C66="Mangrove",INDEX('Mangrove extent'!$A$5:$X1000,MATCH($A66,'Mangrove extent'!$A$5:$A1000,0),MATCH('Mangrove extent'!$C$4,'Mangrove extent'!$A$5:$X$5,0)), IF($C66="Seagrass", "NoData", IF($C66="Salt marsh", "NoData")))</f>
        <v>97.3440665601131</v>
      </c>
      <c r="F66" s="50" t="str">
        <f aca="false" t="array" ref="F66:F66">IF($C66="Mangrove",INDEX('Mangrove protected area'!$A$5:$AG1000,MATCH($A66,'Mangrove protected area'!$A$5:$A1000,0),MATCH('Mangrove protected area'!$B$4,'Mangrove protected area'!$A$5:$AG$5,0)), "NoData")</f>
        <v>NoData</v>
      </c>
      <c r="G66" s="40" t="s">
        <v>240</v>
      </c>
      <c r="H66" s="40" t="s">
        <v>240</v>
      </c>
      <c r="I66" s="40" t="s">
        <v>240</v>
      </c>
      <c r="J66" s="2"/>
      <c r="K66" s="2"/>
      <c r="L66" s="2"/>
      <c r="M66" s="2"/>
      <c r="N66" s="2"/>
      <c r="O66" s="2"/>
      <c r="P66" s="2"/>
      <c r="Q66" s="2"/>
      <c r="R66" s="2"/>
      <c r="S66" s="2"/>
      <c r="T66" s="2"/>
      <c r="U66" s="2"/>
    </row>
    <row r="67" customFormat="false" ht="12.75" hidden="false" customHeight="true" outlineLevel="0" collapsed="false">
      <c r="A67" s="40" t="s">
        <v>296</v>
      </c>
      <c r="B67" s="56" t="str">
        <f aca="false" t="array" ref="B67:B67">INDEX(Countries!$D$2:$D$255, MATCH(A67, Countries!$B$2:$B$255, 0))</f>
        <v>MHL</v>
      </c>
      <c r="C67" s="76" t="s">
        <v>145</v>
      </c>
      <c r="D67" s="50" t="n">
        <f aca="false" t="array" ref="D67:D67">IF($C67="Mangrove",INDEX('Mangrove extent'!$A$5:$X1000,MATCH($A67,'Mangrove extent'!$A$5:$A1000,0),MATCH('Mangrove extent'!$B$4,'Mangrove extent'!$A$5:$X$5,0)), IF($C67="Seagrass", INDEX('Seagrass extent'!$A$5:$I$257,MATCH($A67,'Seagrass extent'!$A$5:$A1000,0),MATCH('Seagrass extent'!$B$4,'Seagrass extent'!$A$5:$I$5,0)),"" ))</f>
        <v>32.5446447060772</v>
      </c>
      <c r="E67" s="50" t="n">
        <f aca="false" t="array" ref="E67:E67">IF($C67="Mangrove",INDEX('Mangrove extent'!$A$5:$X1000,MATCH($A67,'Mangrove extent'!$A$5:$A1000,0),MATCH('Mangrove extent'!$C$4,'Mangrove extent'!$A$5:$X$5,0)), IF($C67="Seagrass", "NoData", IF($C67="Salt marsh", "NoData")))</f>
        <v>32.5446447060772</v>
      </c>
      <c r="F67" s="50" t="str">
        <f aca="false" t="array" ref="F67:F67">IF($C67="Mangrove",INDEX('Mangrove protected area'!$A$5:$AG1000,MATCH($A67,'Mangrove protected area'!$A$5:$A1000,0),MATCH('Mangrove protected area'!$B$4,'Mangrove protected area'!$A$5:$AG$5,0)), "NoData")</f>
        <v>NoData</v>
      </c>
      <c r="G67" s="40" t="s">
        <v>240</v>
      </c>
      <c r="H67" s="40" t="s">
        <v>240</v>
      </c>
      <c r="I67" s="40" t="s">
        <v>240</v>
      </c>
      <c r="J67" s="2"/>
      <c r="K67" s="2"/>
      <c r="L67" s="2"/>
      <c r="M67" s="2"/>
      <c r="N67" s="2"/>
      <c r="O67" s="2"/>
      <c r="P67" s="2"/>
      <c r="Q67" s="2"/>
      <c r="R67" s="2"/>
      <c r="S67" s="2"/>
      <c r="T67" s="2"/>
      <c r="U67" s="2"/>
    </row>
    <row r="68" customFormat="false" ht="12.75" hidden="false" customHeight="true" outlineLevel="0" collapsed="false">
      <c r="A68" s="40" t="s">
        <v>297</v>
      </c>
      <c r="B68" s="56" t="str">
        <f aca="false" t="array" ref="B68:B68">INDEX(Countries!$D$2:$D$255, MATCH(A68, Countries!$B$2:$B$255, 0))</f>
        <v>MTQ</v>
      </c>
      <c r="C68" s="76" t="s">
        <v>145</v>
      </c>
      <c r="D68" s="50" t="n">
        <f aca="false" t="array" ref="D68:D68">IF($C68="Mangrove",INDEX('Mangrove extent'!$A$5:$X1000,MATCH($A68,'Mangrove extent'!$A$5:$A1000,0),MATCH('Mangrove extent'!$B$4,'Mangrove extent'!$A$5:$X$5,0)), IF($C68="Seagrass", INDEX('Seagrass extent'!$A$5:$I$257,MATCH($A68,'Seagrass extent'!$A$5:$A1000,0),MATCH('Seagrass extent'!$B$4,'Seagrass extent'!$A$5:$I$5,0)),"" ))</f>
        <v>1957.00461167507</v>
      </c>
      <c r="E68" s="50" t="n">
        <f aca="false" t="array" ref="E68:E68">IF($C68="Mangrove",INDEX('Mangrove extent'!$A$5:$X1000,MATCH($A68,'Mangrove extent'!$A$5:$A1000,0),MATCH('Mangrove extent'!$C$4,'Mangrove extent'!$A$5:$X$5,0)), IF($C68="Seagrass", "NoData", IF($C68="Salt marsh", "NoData")))</f>
        <v>1934.69200178517</v>
      </c>
      <c r="F68" s="50" t="n">
        <f aca="false" t="array" ref="F68:F68">IF($C68="Mangrove",INDEX('Mangrove protected area'!$A$5:$AG1000,MATCH($A68,'Mangrove protected area'!$A$5:$A1000,0),MATCH('Mangrove protected area'!$B$4,'Mangrove protected area'!$A$5:$AG$5,0)), "NoData")</f>
        <v>15.4987000000002</v>
      </c>
      <c r="G68" s="40" t="s">
        <v>240</v>
      </c>
      <c r="H68" s="40" t="s">
        <v>240</v>
      </c>
      <c r="I68" s="40" t="s">
        <v>240</v>
      </c>
      <c r="J68" s="2"/>
      <c r="K68" s="2"/>
      <c r="L68" s="2"/>
      <c r="M68" s="2"/>
      <c r="N68" s="2"/>
      <c r="O68" s="2"/>
      <c r="P68" s="2"/>
      <c r="Q68" s="2"/>
      <c r="R68" s="2"/>
      <c r="S68" s="2"/>
      <c r="T68" s="2"/>
      <c r="U68" s="2"/>
    </row>
    <row r="69" customFormat="false" ht="12.75" hidden="false" customHeight="true" outlineLevel="0" collapsed="false">
      <c r="A69" s="40" t="s">
        <v>298</v>
      </c>
      <c r="B69" s="56" t="str">
        <f aca="false" t="array" ref="B69:B69">INDEX(Countries!$D$2:$D$255, MATCH(A69, Countries!$B$2:$B$255, 0))</f>
        <v>MRT</v>
      </c>
      <c r="C69" s="76" t="s">
        <v>145</v>
      </c>
      <c r="D69" s="50" t="n">
        <f aca="false" t="array" ref="D69:D69">IF($C69="Mangrove",INDEX('Mangrove extent'!$A$5:$X1000,MATCH($A69,'Mangrove extent'!$A$5:$A1000,0),MATCH('Mangrove extent'!$B$4,'Mangrove extent'!$A$5:$X$5,0)), IF($C69="Seagrass", INDEX('Seagrass extent'!$A$5:$I$257,MATCH($A69,'Seagrass extent'!$A$5:$A1000,0),MATCH('Seagrass extent'!$B$4,'Seagrass extent'!$A$5:$I$5,0)),"" ))</f>
        <v>356.311429787909</v>
      </c>
      <c r="E69" s="50" t="n">
        <f aca="false" t="array" ref="E69:E69">IF($C69="Mangrove",INDEX('Mangrove extent'!$A$5:$X1000,MATCH($A69,'Mangrove extent'!$A$5:$A1000,0),MATCH('Mangrove extent'!$C$4,'Mangrove extent'!$A$5:$X$5,0)), IF($C69="Seagrass", "NoData", IF($C69="Salt marsh", "NoData")))</f>
        <v>290.116621959252</v>
      </c>
      <c r="F69" s="50" t="str">
        <f aca="false" t="array" ref="F69:F69">IF($C69="Mangrove",INDEX('Mangrove protected area'!$A$5:$AG1000,MATCH($A69,'Mangrove protected area'!$A$5:$A1000,0),MATCH('Mangrove protected area'!$B$4,'Mangrove protected area'!$A$5:$AG$5,0)), "NoData")</f>
        <v>NoData</v>
      </c>
      <c r="G69" s="40" t="s">
        <v>240</v>
      </c>
      <c r="H69" s="40" t="s">
        <v>240</v>
      </c>
      <c r="I69" s="40" t="s">
        <v>240</v>
      </c>
      <c r="J69" s="2"/>
      <c r="K69" s="2"/>
      <c r="L69" s="2"/>
      <c r="M69" s="2"/>
      <c r="N69" s="2"/>
      <c r="O69" s="2"/>
      <c r="P69" s="2"/>
      <c r="Q69" s="2"/>
      <c r="R69" s="2"/>
      <c r="S69" s="2"/>
      <c r="T69" s="2"/>
      <c r="U69" s="2"/>
    </row>
    <row r="70" customFormat="false" ht="12.75" hidden="false" customHeight="true" outlineLevel="0" collapsed="false">
      <c r="A70" s="40" t="s">
        <v>299</v>
      </c>
      <c r="B70" s="56" t="str">
        <f aca="false" t="array" ref="B70:B70">INDEX(Countries!$D$2:$D$255, MATCH(A70, Countries!$B$2:$B$255, 0))</f>
        <v>MUS</v>
      </c>
      <c r="C70" s="76" t="s">
        <v>145</v>
      </c>
      <c r="D70" s="50" t="n">
        <f aca="false" t="array" ref="D70:D70">IF($C70="Mangrove",INDEX('Mangrove extent'!$A$5:$X1000,MATCH($A70,'Mangrove extent'!$A$5:$A1000,0),MATCH('Mangrove extent'!$B$4,'Mangrove extent'!$A$5:$X$5,0)), IF($C70="Seagrass", INDEX('Seagrass extent'!$A$5:$I$257,MATCH($A70,'Seagrass extent'!$A$5:$A1000,0),MATCH('Seagrass extent'!$B$4,'Seagrass extent'!$A$5:$I$5,0)),"" ))</f>
        <v>415.556512365117</v>
      </c>
      <c r="E70" s="50" t="n">
        <f aca="false" t="array" ref="E70:E70">IF($C70="Mangrove",INDEX('Mangrove extent'!$A$5:$X1000,MATCH($A70,'Mangrove extent'!$A$5:$A1000,0),MATCH('Mangrove extent'!$C$4,'Mangrove extent'!$A$5:$X$5,0)), IF($C70="Seagrass", "NoData", IF($C70="Salt marsh", "NoData")))</f>
        <v>400.198670587286</v>
      </c>
      <c r="F70" s="50" t="n">
        <f aca="false" t="array" ref="F70:F70">IF($C70="Mangrove",INDEX('Mangrove protected area'!$A$5:$AG1000,MATCH($A70,'Mangrove protected area'!$A$5:$A1000,0),MATCH('Mangrove protected area'!$B$4,'Mangrove protected area'!$A$5:$AG$5,0)), "NoData")</f>
        <v>646.8172</v>
      </c>
      <c r="G70" s="40" t="s">
        <v>240</v>
      </c>
      <c r="H70" s="40" t="s">
        <v>240</v>
      </c>
      <c r="I70" s="40" t="s">
        <v>240</v>
      </c>
      <c r="J70" s="2"/>
      <c r="K70" s="2"/>
      <c r="L70" s="2"/>
      <c r="M70" s="2"/>
      <c r="N70" s="2"/>
      <c r="O70" s="2"/>
      <c r="P70" s="2"/>
      <c r="Q70" s="2"/>
      <c r="R70" s="2"/>
      <c r="S70" s="2"/>
      <c r="T70" s="2"/>
      <c r="U70" s="2"/>
    </row>
    <row r="71" customFormat="false" ht="12.75" hidden="false" customHeight="true" outlineLevel="0" collapsed="false">
      <c r="A71" s="40" t="s">
        <v>300</v>
      </c>
      <c r="B71" s="56" t="str">
        <f aca="false" t="array" ref="B71:B71">INDEX(Countries!$D$2:$D$255, MATCH(A71, Countries!$B$2:$B$255, 0))</f>
        <v>MYT</v>
      </c>
      <c r="C71" s="76" t="s">
        <v>145</v>
      </c>
      <c r="D71" s="50" t="n">
        <f aca="false" t="array" ref="D71:D71">IF($C71="Mangrove",INDEX('Mangrove extent'!$A$5:$X1000,MATCH($A71,'Mangrove extent'!$A$5:$A1000,0),MATCH('Mangrove extent'!$B$4,'Mangrove extent'!$A$5:$X$5,0)), IF($C71="Seagrass", INDEX('Seagrass extent'!$A$5:$I$257,MATCH($A71,'Seagrass extent'!$A$5:$A1000,0),MATCH('Seagrass extent'!$B$4,'Seagrass extent'!$A$5:$I$5,0)),"" ))</f>
        <v>678.358183143493</v>
      </c>
      <c r="E71" s="50" t="n">
        <f aca="false" t="array" ref="E71:E71">IF($C71="Mangrove",INDEX('Mangrove extent'!$A$5:$X1000,MATCH($A71,'Mangrove extent'!$A$5:$A1000,0),MATCH('Mangrove extent'!$C$4,'Mangrove extent'!$A$5:$X$5,0)), IF($C71="Seagrass", "NoData", IF($C71="Salt marsh", "NoData")))</f>
        <v>694.30442215976</v>
      </c>
      <c r="F71" s="50" t="n">
        <f aca="false" t="array" ref="F71:F71">IF($C71="Mangrove",INDEX('Mangrove protected area'!$A$5:$AG1000,MATCH($A71,'Mangrove protected area'!$A$5:$A1000,0),MATCH('Mangrove protected area'!$B$4,'Mangrove protected area'!$A$5:$AG$5,0)), "NoData")</f>
        <v>22.2523000000001</v>
      </c>
      <c r="G71" s="40" t="s">
        <v>240</v>
      </c>
      <c r="H71" s="40" t="s">
        <v>240</v>
      </c>
      <c r="I71" s="40" t="s">
        <v>240</v>
      </c>
      <c r="J71" s="2"/>
      <c r="K71" s="2"/>
      <c r="L71" s="2"/>
      <c r="M71" s="2"/>
      <c r="N71" s="2"/>
      <c r="O71" s="2"/>
      <c r="P71" s="2"/>
      <c r="Q71" s="2"/>
      <c r="R71" s="2"/>
      <c r="S71" s="2"/>
      <c r="T71" s="2"/>
      <c r="U71" s="2"/>
    </row>
    <row r="72" customFormat="false" ht="12.75" hidden="false" customHeight="true" outlineLevel="0" collapsed="false">
      <c r="A72" s="40" t="s">
        <v>301</v>
      </c>
      <c r="B72" s="56" t="str">
        <f aca="false" t="array" ref="B72:B72">INDEX(Countries!$D$2:$D$255, MATCH(A72, Countries!$B$2:$B$255, 0))</f>
        <v>FSM</v>
      </c>
      <c r="C72" s="76" t="s">
        <v>145</v>
      </c>
      <c r="D72" s="50" t="n">
        <f aca="false" t="array" ref="D72:D72">IF($C72="Mangrove",INDEX('Mangrove extent'!$A$5:$X1000,MATCH($A72,'Mangrove extent'!$A$5:$A1000,0),MATCH('Mangrove extent'!$B$4,'Mangrove extent'!$A$5:$X$5,0)), IF($C72="Seagrass", INDEX('Seagrass extent'!$A$5:$I$257,MATCH($A72,'Seagrass extent'!$A$5:$A1000,0),MATCH('Seagrass extent'!$B$4,'Seagrass extent'!$A$5:$I$5,0)),"" ))</f>
        <v>8703.3395686902</v>
      </c>
      <c r="E72" s="50" t="n">
        <f aca="false" t="array" ref="E72:E72">IF($C72="Mangrove",INDEX('Mangrove extent'!$A$5:$X1000,MATCH($A72,'Mangrove extent'!$A$5:$A1000,0),MATCH('Mangrove extent'!$C$4,'Mangrove extent'!$A$5:$X$5,0)), IF($C72="Seagrass", "NoData", IF($C72="Salt marsh", "NoData")))</f>
        <v>9018.75234556202</v>
      </c>
      <c r="F72" s="50" t="n">
        <f aca="false" t="array" ref="F72:F72">IF($C72="Mangrove",INDEX('Mangrove protected area'!$A$5:$AG1000,MATCH($A72,'Mangrove protected area'!$A$5:$A1000,0),MATCH('Mangrove protected area'!$B$4,'Mangrove protected area'!$A$5:$AG$5,0)), "NoData")</f>
        <v>8350.6758</v>
      </c>
      <c r="G72" s="40" t="s">
        <v>240</v>
      </c>
      <c r="H72" s="40" t="s">
        <v>240</v>
      </c>
      <c r="I72" s="40" t="s">
        <v>240</v>
      </c>
      <c r="J72" s="2"/>
      <c r="K72" s="2"/>
      <c r="L72" s="2"/>
      <c r="M72" s="2"/>
      <c r="N72" s="2"/>
      <c r="O72" s="2"/>
      <c r="P72" s="2"/>
      <c r="Q72" s="2"/>
      <c r="R72" s="2"/>
      <c r="S72" s="2"/>
      <c r="T72" s="2"/>
      <c r="U72" s="2"/>
    </row>
    <row r="73" customFormat="false" ht="12.75" hidden="false" customHeight="true" outlineLevel="0" collapsed="false">
      <c r="A73" s="40" t="s">
        <v>302</v>
      </c>
      <c r="B73" s="56" t="str">
        <f aca="false" t="array" ref="B73:B73">INDEX(Countries!$D$2:$D$255, MATCH(A73, Countries!$B$2:$B$255, 0))</f>
        <v>MOZ</v>
      </c>
      <c r="C73" s="76" t="s">
        <v>145</v>
      </c>
      <c r="D73" s="50" t="n">
        <f aca="false" t="array" ref="D73:D73">IF($C73="Mangrove",INDEX('Mangrove extent'!$A$5:$X1000,MATCH($A73,'Mangrove extent'!$A$5:$A1000,0),MATCH('Mangrove extent'!$B$4,'Mangrove extent'!$A$5:$X$5,0)), IF($C73="Seagrass", INDEX('Seagrass extent'!$A$5:$I$257,MATCH($A73,'Seagrass extent'!$A$5:$A1000,0),MATCH('Seagrass extent'!$B$4,'Seagrass extent'!$A$5:$I$5,0)),"" ))</f>
        <v>295290.179948744</v>
      </c>
      <c r="E73" s="50" t="n">
        <f aca="false" t="array" ref="E73:E73">IF($C73="Mangrove",INDEX('Mangrove extent'!$A$5:$X1000,MATCH($A73,'Mangrove extent'!$A$5:$A1000,0),MATCH('Mangrove extent'!$C$4,'Mangrove extent'!$A$5:$X$5,0)), IF($C73="Seagrass", "NoData", IF($C73="Salt marsh", "NoData")))</f>
        <v>305644.304369347</v>
      </c>
      <c r="F73" s="50" t="n">
        <f aca="false" t="array" ref="F73:F73">IF($C73="Mangrove",INDEX('Mangrove protected area'!$A$5:$AG1000,MATCH($A73,'Mangrove protected area'!$A$5:$A1000,0),MATCH('Mangrove protected area'!$B$4,'Mangrove protected area'!$A$5:$AG$5,0)), "NoData")</f>
        <v>128538.5378</v>
      </c>
      <c r="G73" s="40" t="s">
        <v>240</v>
      </c>
      <c r="H73" s="40" t="s">
        <v>240</v>
      </c>
      <c r="I73" s="40" t="s">
        <v>240</v>
      </c>
      <c r="J73" s="2"/>
      <c r="K73" s="2"/>
      <c r="L73" s="2"/>
      <c r="M73" s="2"/>
      <c r="N73" s="2"/>
      <c r="O73" s="2"/>
      <c r="P73" s="2"/>
      <c r="Q73" s="2"/>
      <c r="R73" s="2"/>
      <c r="S73" s="2"/>
      <c r="T73" s="2"/>
      <c r="U73" s="2"/>
    </row>
    <row r="74" customFormat="false" ht="12.75" hidden="false" customHeight="true" outlineLevel="0" collapsed="false">
      <c r="A74" s="40" t="s">
        <v>303</v>
      </c>
      <c r="B74" s="56" t="str">
        <f aca="false" t="array" ref="B74:B74">INDEX(Countries!$D$2:$D$255, MATCH(A74, Countries!$B$2:$B$255, 0))</f>
        <v>MMR</v>
      </c>
      <c r="C74" s="76" t="s">
        <v>145</v>
      </c>
      <c r="D74" s="50" t="n">
        <f aca="false" t="array" ref="D74:D74">IF($C74="Mangrove",INDEX('Mangrove extent'!$A$5:$X1000,MATCH($A74,'Mangrove extent'!$A$5:$A1000,0),MATCH('Mangrove extent'!$B$4,'Mangrove extent'!$A$5:$X$5,0)), IF($C74="Seagrass", INDEX('Seagrass extent'!$A$5:$I$257,MATCH($A74,'Seagrass extent'!$A$5:$A1000,0),MATCH('Seagrass extent'!$B$4,'Seagrass extent'!$A$5:$I$5,0)),"" ))</f>
        <v>531436.415235332</v>
      </c>
      <c r="E74" s="50" t="n">
        <f aca="false" t="array" ref="E74:E74">IF($C74="Mangrove",INDEX('Mangrove extent'!$A$5:$X1000,MATCH($A74,'Mangrove extent'!$A$5:$A1000,0),MATCH('Mangrove extent'!$C$4,'Mangrove extent'!$A$5:$X$5,0)), IF($C74="Seagrass", "NoData", IF($C74="Salt marsh", "NoData")))</f>
        <v>537504.876309215</v>
      </c>
      <c r="F74" s="50" t="n">
        <f aca="false" t="array" ref="F74:F74">IF($C74="Mangrove",INDEX('Mangrove protected area'!$A$5:$AG1000,MATCH($A74,'Mangrove protected area'!$A$5:$A1000,0),MATCH('Mangrove protected area'!$B$4,'Mangrove protected area'!$A$5:$AG$5,0)), "NoData")</f>
        <v>473466.995</v>
      </c>
      <c r="G74" s="40" t="s">
        <v>240</v>
      </c>
      <c r="H74" s="40" t="s">
        <v>240</v>
      </c>
      <c r="I74" s="40" t="s">
        <v>240</v>
      </c>
      <c r="J74" s="2"/>
      <c r="K74" s="2"/>
      <c r="L74" s="2"/>
      <c r="M74" s="2"/>
      <c r="N74" s="2"/>
      <c r="O74" s="2"/>
      <c r="P74" s="2"/>
      <c r="Q74" s="2"/>
      <c r="R74" s="2"/>
      <c r="S74" s="2"/>
      <c r="T74" s="2"/>
      <c r="U74" s="2"/>
    </row>
    <row r="75" customFormat="false" ht="12.75" hidden="false" customHeight="true" outlineLevel="0" collapsed="false">
      <c r="A75" s="40" t="s">
        <v>304</v>
      </c>
      <c r="B75" s="56" t="str">
        <f aca="false" t="array" ref="B75:B75">INDEX(Countries!$D$2:$D$255, MATCH(A75, Countries!$B$2:$B$255, 0))</f>
        <v>NCL</v>
      </c>
      <c r="C75" s="76" t="s">
        <v>145</v>
      </c>
      <c r="D75" s="50" t="n">
        <f aca="false" t="array" ref="D75:D75">IF($C75="Mangrove",INDEX('Mangrove extent'!$A$5:$X1000,MATCH($A75,'Mangrove extent'!$A$5:$A1000,0),MATCH('Mangrove extent'!$B$4,'Mangrove extent'!$A$5:$X$5,0)), IF($C75="Seagrass", INDEX('Seagrass extent'!$A$5:$I$257,MATCH($A75,'Seagrass extent'!$A$5:$A1000,0),MATCH('Seagrass extent'!$B$4,'Seagrass extent'!$A$5:$I$5,0)),"" ))</f>
        <v>33706.6653315617</v>
      </c>
      <c r="E75" s="50" t="n">
        <f aca="false" t="array" ref="E75:E75">IF($C75="Mangrove",INDEX('Mangrove extent'!$A$5:$X1000,MATCH($A75,'Mangrove extent'!$A$5:$A1000,0),MATCH('Mangrove extent'!$C$4,'Mangrove extent'!$A$5:$X$5,0)), IF($C75="Seagrass", "NoData", IF($C75="Salt marsh", "NoData")))</f>
        <v>32262.8083762116</v>
      </c>
      <c r="F75" s="50" t="n">
        <f aca="false" t="array" ref="F75:F75">IF($C75="Mangrove",INDEX('Mangrove protected area'!$A$5:$AG1000,MATCH($A75,'Mangrove protected area'!$A$5:$A1000,0),MATCH('Mangrove protected area'!$B$4,'Mangrove protected area'!$A$5:$AG$5,0)), "NoData")</f>
        <v>20299.1497</v>
      </c>
      <c r="G75" s="40" t="s">
        <v>240</v>
      </c>
      <c r="H75" s="40" t="s">
        <v>240</v>
      </c>
      <c r="I75" s="40" t="s">
        <v>240</v>
      </c>
      <c r="J75" s="2"/>
      <c r="K75" s="2"/>
      <c r="L75" s="2"/>
      <c r="M75" s="2"/>
      <c r="N75" s="2"/>
      <c r="O75" s="2"/>
      <c r="P75" s="2"/>
      <c r="Q75" s="2"/>
      <c r="R75" s="2"/>
      <c r="S75" s="2"/>
      <c r="T75" s="2"/>
      <c r="U75" s="2"/>
    </row>
    <row r="76" customFormat="false" ht="12.75" hidden="false" customHeight="true" outlineLevel="0" collapsed="false">
      <c r="A76" s="40" t="s">
        <v>305</v>
      </c>
      <c r="B76" s="56" t="str">
        <f aca="false" t="array" ref="B76:B76">INDEX(Countries!$D$2:$D$255, MATCH(A76, Countries!$B$2:$B$255, 0))</f>
        <v>NZL</v>
      </c>
      <c r="C76" s="76" t="s">
        <v>145</v>
      </c>
      <c r="D76" s="50" t="n">
        <f aca="false" t="array" ref="D76:D76">IF($C76="Mangrove",INDEX('Mangrove extent'!$A$5:$X1000,MATCH($A76,'Mangrove extent'!$A$5:$A1000,0),MATCH('Mangrove extent'!$B$4,'Mangrove extent'!$A$5:$X$5,0)), IF($C76="Seagrass", INDEX('Seagrass extent'!$A$5:$I$257,MATCH($A76,'Seagrass extent'!$A$5:$A1000,0),MATCH('Seagrass extent'!$B$4,'Seagrass extent'!$A$5:$I$5,0)),"" ))</f>
        <v>29625.6422659122</v>
      </c>
      <c r="E76" s="50" t="n">
        <f aca="false" t="array" ref="E76:E76">IF($C76="Mangrove",INDEX('Mangrove extent'!$A$5:$X1000,MATCH($A76,'Mangrove extent'!$A$5:$A1000,0),MATCH('Mangrove extent'!$C$4,'Mangrove extent'!$A$5:$X$5,0)), IF($C76="Seagrass", "NoData", IF($C76="Salt marsh", "NoData")))</f>
        <v>30181.2661095125</v>
      </c>
      <c r="F76" s="50" t="n">
        <f aca="false" t="array" ref="F76:F76">IF($C76="Mangrove",INDEX('Mangrove protected area'!$A$5:$AG1000,MATCH($A76,'Mangrove protected area'!$A$5:$A1000,0),MATCH('Mangrove protected area'!$B$4,'Mangrove protected area'!$A$5:$AG$5,0)), "NoData")</f>
        <v>28680.3153</v>
      </c>
      <c r="G76" s="40" t="s">
        <v>240</v>
      </c>
      <c r="H76" s="40" t="s">
        <v>240</v>
      </c>
      <c r="I76" s="40" t="s">
        <v>240</v>
      </c>
      <c r="J76" s="2"/>
      <c r="K76" s="2"/>
      <c r="L76" s="2"/>
      <c r="M76" s="2"/>
      <c r="N76" s="2"/>
      <c r="O76" s="2"/>
      <c r="P76" s="2"/>
      <c r="Q76" s="2"/>
      <c r="R76" s="2"/>
      <c r="S76" s="2"/>
      <c r="T76" s="2"/>
      <c r="U76" s="2"/>
    </row>
    <row r="77" customFormat="false" ht="12.75" hidden="false" customHeight="true" outlineLevel="0" collapsed="false">
      <c r="A77" s="40" t="s">
        <v>306</v>
      </c>
      <c r="B77" s="56" t="str">
        <f aca="false" t="array" ref="B77:B77">INDEX(Countries!$D$2:$D$255, MATCH(A77, Countries!$B$2:$B$255, 0))</f>
        <v>NIC</v>
      </c>
      <c r="C77" s="76" t="s">
        <v>145</v>
      </c>
      <c r="D77" s="50" t="n">
        <f aca="false" t="array" ref="D77:D77">IF($C77="Mangrove",INDEX('Mangrove extent'!$A$5:$X1000,MATCH($A77,'Mangrove extent'!$A$5:$A1000,0),MATCH('Mangrove extent'!$B$4,'Mangrove extent'!$A$5:$X$5,0)), IF($C77="Seagrass", INDEX('Seagrass extent'!$A$5:$I$257,MATCH($A77,'Seagrass extent'!$A$5:$A1000,0),MATCH('Seagrass extent'!$B$4,'Seagrass extent'!$A$5:$I$5,0)),"" ))</f>
        <v>74182.6747566854</v>
      </c>
      <c r="E77" s="50" t="n">
        <f aca="false" t="array" ref="E77:E77">IF($C77="Mangrove",INDEX('Mangrove extent'!$A$5:$X1000,MATCH($A77,'Mangrove extent'!$A$5:$A1000,0),MATCH('Mangrove extent'!$C$4,'Mangrove extent'!$A$5:$X$5,0)), IF($C77="Seagrass", "NoData", IF($C77="Salt marsh", "NoData")))</f>
        <v>77730.8781312833</v>
      </c>
      <c r="F77" s="50" t="n">
        <f aca="false" t="array" ref="F77:F77">IF($C77="Mangrove",INDEX('Mangrove protected area'!$A$5:$AG1000,MATCH($A77,'Mangrove protected area'!$A$5:$A1000,0),MATCH('Mangrove protected area'!$B$4,'Mangrove protected area'!$A$5:$AG$5,0)), "NoData")</f>
        <v>20128.4403</v>
      </c>
      <c r="G77" s="40" t="s">
        <v>240</v>
      </c>
      <c r="H77" s="40" t="s">
        <v>240</v>
      </c>
      <c r="I77" s="40" t="s">
        <v>240</v>
      </c>
      <c r="J77" s="2"/>
      <c r="K77" s="2"/>
      <c r="L77" s="2"/>
      <c r="M77" s="2"/>
      <c r="N77" s="2"/>
      <c r="O77" s="2"/>
      <c r="P77" s="2"/>
      <c r="Q77" s="2"/>
      <c r="R77" s="2"/>
      <c r="S77" s="2"/>
      <c r="T77" s="2"/>
      <c r="U77" s="2"/>
    </row>
    <row r="78" customFormat="false" ht="12.75" hidden="false" customHeight="true" outlineLevel="0" collapsed="false">
      <c r="A78" s="40" t="s">
        <v>307</v>
      </c>
      <c r="B78" s="56" t="str">
        <f aca="false" t="array" ref="B78:B78">INDEX(Countries!$D$2:$D$255, MATCH(A78, Countries!$B$2:$B$255, 0))</f>
        <v>NGA</v>
      </c>
      <c r="C78" s="76" t="s">
        <v>145</v>
      </c>
      <c r="D78" s="50" t="n">
        <f aca="false" t="array" ref="D78:D78">IF($C78="Mangrove",INDEX('Mangrove extent'!$A$5:$X1000,MATCH($A78,'Mangrove extent'!$A$5:$A1000,0),MATCH('Mangrove extent'!$B$4,'Mangrove extent'!$A$5:$X$5,0)), IF($C78="Seagrass", INDEX('Seagrass extent'!$A$5:$I$257,MATCH($A78,'Seagrass extent'!$A$5:$A1000,0),MATCH('Seagrass extent'!$B$4,'Seagrass extent'!$A$5:$I$5,0)),"" ))</f>
        <v>838431.044845641</v>
      </c>
      <c r="E78" s="50" t="n">
        <f aca="false" t="array" ref="E78:E78">IF($C78="Mangrove",INDEX('Mangrove extent'!$A$5:$X1000,MATCH($A78,'Mangrove extent'!$A$5:$A1000,0),MATCH('Mangrove extent'!$C$4,'Mangrove extent'!$A$5:$X$5,0)), IF($C78="Seagrass", "NoData", IF($C78="Salt marsh", "NoData")))</f>
        <v>845664.716820571</v>
      </c>
      <c r="F78" s="50" t="n">
        <f aca="false" t="array" ref="F78:F78">IF($C78="Mangrove",INDEX('Mangrove protected area'!$A$5:$AG1000,MATCH($A78,'Mangrove protected area'!$A$5:$A1000,0),MATCH('Mangrove protected area'!$B$4,'Mangrove protected area'!$A$5:$AG$5,0)), "NoData")</f>
        <v>615984.1932</v>
      </c>
      <c r="G78" s="40" t="s">
        <v>240</v>
      </c>
      <c r="H78" s="40" t="s">
        <v>240</v>
      </c>
      <c r="I78" s="40" t="s">
        <v>240</v>
      </c>
      <c r="J78" s="2"/>
      <c r="K78" s="2"/>
      <c r="L78" s="2"/>
      <c r="M78" s="2"/>
      <c r="N78" s="2"/>
      <c r="O78" s="2"/>
      <c r="P78" s="2"/>
      <c r="Q78" s="2"/>
      <c r="R78" s="2"/>
      <c r="S78" s="2"/>
      <c r="T78" s="2"/>
      <c r="U78" s="2"/>
    </row>
    <row r="79" customFormat="false" ht="12.75" hidden="false" customHeight="true" outlineLevel="0" collapsed="false">
      <c r="A79" s="40" t="s">
        <v>308</v>
      </c>
      <c r="B79" s="56" t="str">
        <f aca="false" t="array" ref="B79:B79">INDEX(Countries!$D$2:$D$255, MATCH(A79, Countries!$B$2:$B$255, 0))</f>
        <v>OMN</v>
      </c>
      <c r="C79" s="76" t="s">
        <v>145</v>
      </c>
      <c r="D79" s="50" t="n">
        <f aca="false" t="array" ref="D79:D79">IF($C79="Mangrove",INDEX('Mangrove extent'!$A$5:$X1000,MATCH($A79,'Mangrove extent'!$A$5:$A1000,0),MATCH('Mangrove extent'!$B$4,'Mangrove extent'!$A$5:$X$5,0)), IF($C79="Seagrass", INDEX('Seagrass extent'!$A$5:$I$257,MATCH($A79,'Seagrass extent'!$A$5:$A1000,0),MATCH('Seagrass extent'!$B$4,'Seagrass extent'!$A$5:$I$5,0)),"" ))</f>
        <v>141.328485933267</v>
      </c>
      <c r="E79" s="50" t="n">
        <f aca="false" t="array" ref="E79:E79">IF($C79="Mangrove",INDEX('Mangrove extent'!$A$5:$X1000,MATCH($A79,'Mangrove extent'!$A$5:$A1000,0),MATCH('Mangrove extent'!$C$4,'Mangrove extent'!$A$5:$X$5,0)), IF($C79="Seagrass", "NoData", IF($C79="Salt marsh", "NoData")))</f>
        <v>140.347465810628</v>
      </c>
      <c r="F79" s="50" t="n">
        <f aca="false" t="array" ref="F79:F79">IF($C79="Mangrove",INDEX('Mangrove protected area'!$A$5:$AG1000,MATCH($A79,'Mangrove protected area'!$A$5:$A1000,0),MATCH('Mangrove protected area'!$B$4,'Mangrove protected area'!$A$5:$AG$5,0)), "NoData")</f>
        <v>68.7245</v>
      </c>
      <c r="G79" s="40" t="s">
        <v>240</v>
      </c>
      <c r="H79" s="40" t="s">
        <v>240</v>
      </c>
      <c r="I79" s="40" t="s">
        <v>240</v>
      </c>
      <c r="J79" s="2"/>
      <c r="K79" s="2"/>
      <c r="L79" s="2"/>
      <c r="M79" s="2"/>
      <c r="N79" s="2"/>
      <c r="O79" s="2"/>
      <c r="P79" s="2"/>
      <c r="Q79" s="2"/>
      <c r="R79" s="2"/>
      <c r="S79" s="2"/>
      <c r="T79" s="2"/>
      <c r="U79" s="2"/>
    </row>
    <row r="80" customFormat="false" ht="12.75" hidden="false" customHeight="true" outlineLevel="0" collapsed="false">
      <c r="A80" s="40" t="s">
        <v>309</v>
      </c>
      <c r="B80" s="56" t="str">
        <f aca="false" t="array" ref="B80:B80">INDEX(Countries!$D$2:$D$255, MATCH(A80, Countries!$B$2:$B$255, 0))</f>
        <v>PAK</v>
      </c>
      <c r="C80" s="76" t="s">
        <v>145</v>
      </c>
      <c r="D80" s="50" t="n">
        <f aca="false" t="array" ref="D80:D80">IF($C80="Mangrove",INDEX('Mangrove extent'!$A$5:$X1000,MATCH($A80,'Mangrove extent'!$A$5:$A1000,0),MATCH('Mangrove extent'!$B$4,'Mangrove extent'!$A$5:$X$5,0)), IF($C80="Seagrass", INDEX('Seagrass extent'!$A$5:$I$257,MATCH($A80,'Seagrass extent'!$A$5:$A1000,0),MATCH('Seagrass extent'!$B$4,'Seagrass extent'!$A$5:$I$5,0)),"" ))</f>
        <v>77159.6518599104</v>
      </c>
      <c r="E80" s="50" t="n">
        <f aca="false" t="array" ref="E80:E80">IF($C80="Mangrove",INDEX('Mangrove extent'!$A$5:$X1000,MATCH($A80,'Mangrove extent'!$A$5:$A1000,0),MATCH('Mangrove extent'!$C$4,'Mangrove extent'!$A$5:$X$5,0)), IF($C80="Seagrass", "NoData", IF($C80="Salt marsh", "NoData")))</f>
        <v>86070.6046575999</v>
      </c>
      <c r="F80" s="50" t="n">
        <f aca="false" t="array" ref="F80:F80">IF($C80="Mangrove",INDEX('Mangrove protected area'!$A$5:$AG1000,MATCH($A80,'Mangrove protected area'!$A$5:$A1000,0),MATCH('Mangrove protected area'!$B$4,'Mangrove protected area'!$A$5:$AG$5,0)), "NoData")</f>
        <v>48007.3961</v>
      </c>
      <c r="G80" s="40" t="s">
        <v>240</v>
      </c>
      <c r="H80" s="40" t="s">
        <v>240</v>
      </c>
      <c r="I80" s="40" t="s">
        <v>240</v>
      </c>
      <c r="J80" s="2"/>
      <c r="K80" s="2"/>
      <c r="L80" s="2"/>
      <c r="M80" s="2"/>
      <c r="N80" s="2"/>
      <c r="O80" s="2"/>
      <c r="P80" s="2"/>
      <c r="Q80" s="2"/>
      <c r="R80" s="2"/>
      <c r="S80" s="2"/>
      <c r="T80" s="2"/>
      <c r="U80" s="2"/>
    </row>
    <row r="81" customFormat="false" ht="12.75" hidden="false" customHeight="true" outlineLevel="0" collapsed="false">
      <c r="A81" s="40" t="s">
        <v>310</v>
      </c>
      <c r="B81" s="56" t="str">
        <f aca="false" t="array" ref="B81:B81">INDEX(Countries!$D$2:$D$255, MATCH(A81, Countries!$B$2:$B$255, 0))</f>
        <v>PLW</v>
      </c>
      <c r="C81" s="76" t="s">
        <v>145</v>
      </c>
      <c r="D81" s="50" t="n">
        <f aca="false" t="array" ref="D81:D81">IF($C81="Mangrove",INDEX('Mangrove extent'!$A$5:$X1000,MATCH($A81,'Mangrove extent'!$A$5:$A1000,0),MATCH('Mangrove extent'!$B$4,'Mangrove extent'!$A$5:$X$5,0)), IF($C81="Seagrass", INDEX('Seagrass extent'!$A$5:$I$257,MATCH($A81,'Seagrass extent'!$A$5:$A1000,0),MATCH('Seagrass extent'!$B$4,'Seagrass extent'!$A$5:$I$5,0)),"" ))</f>
        <v>5689.66585032273</v>
      </c>
      <c r="E81" s="50" t="n">
        <f aca="false" t="array" ref="E81:E81">IF($C81="Mangrove",INDEX('Mangrove extent'!$A$5:$X1000,MATCH($A81,'Mangrove extent'!$A$5:$A1000,0),MATCH('Mangrove extent'!$C$4,'Mangrove extent'!$A$5:$X$5,0)), IF($C81="Seagrass", "NoData", IF($C81="Salt marsh", "NoData")))</f>
        <v>5705.62690660788</v>
      </c>
      <c r="F81" s="50" t="n">
        <f aca="false" t="array" ref="F81:F81">IF($C81="Mangrove",INDEX('Mangrove protected area'!$A$5:$AG1000,MATCH($A81,'Mangrove protected area'!$A$5:$A1000,0),MATCH('Mangrove protected area'!$B$4,'Mangrove protected area'!$A$5:$AG$5,0)), "NoData")</f>
        <v>1056.076</v>
      </c>
      <c r="G81" s="40" t="s">
        <v>240</v>
      </c>
      <c r="H81" s="40" t="s">
        <v>240</v>
      </c>
      <c r="I81" s="40" t="s">
        <v>240</v>
      </c>
      <c r="J81" s="2"/>
      <c r="K81" s="2"/>
      <c r="L81" s="2"/>
      <c r="M81" s="2"/>
      <c r="N81" s="2"/>
      <c r="O81" s="2"/>
      <c r="P81" s="2"/>
      <c r="Q81" s="2"/>
      <c r="R81" s="2"/>
      <c r="S81" s="2"/>
      <c r="T81" s="2"/>
      <c r="U81" s="2"/>
    </row>
    <row r="82" customFormat="false" ht="12.75" hidden="false" customHeight="true" outlineLevel="0" collapsed="false">
      <c r="A82" s="40" t="s">
        <v>311</v>
      </c>
      <c r="B82" s="56" t="str">
        <f aca="false" t="array" ref="B82:B82">INDEX(Countries!$D$2:$D$255, MATCH(A82, Countries!$B$2:$B$255, 0))</f>
        <v>PAN</v>
      </c>
      <c r="C82" s="76" t="s">
        <v>145</v>
      </c>
      <c r="D82" s="50" t="n">
        <f aca="false" t="array" ref="D82:D82">IF($C82="Mangrove",INDEX('Mangrove extent'!$A$5:$X1000,MATCH($A82,'Mangrove extent'!$A$5:$A1000,0),MATCH('Mangrove extent'!$B$4,'Mangrove extent'!$A$5:$X$5,0)), IF($C82="Seagrass", INDEX('Seagrass extent'!$A$5:$I$257,MATCH($A82,'Seagrass extent'!$A$5:$A1000,0),MATCH('Seagrass extent'!$B$4,'Seagrass extent'!$A$5:$I$5,0)),"" ))</f>
        <v>152312.30603412</v>
      </c>
      <c r="E82" s="50" t="n">
        <f aca="false" t="array" ref="E82:E82">IF($C82="Mangrove",INDEX('Mangrove extent'!$A$5:$X1000,MATCH($A82,'Mangrove extent'!$A$5:$A1000,0),MATCH('Mangrove extent'!$C$4,'Mangrove extent'!$A$5:$X$5,0)), IF($C82="Seagrass", "NoData", IF($C82="Salt marsh", "NoData")))</f>
        <v>156181.045917646</v>
      </c>
      <c r="F82" s="50" t="n">
        <f aca="false" t="array" ref="F82:F82">IF($C82="Mangrove",INDEX('Mangrove protected area'!$A$5:$AG1000,MATCH($A82,'Mangrove protected area'!$A$5:$A1000,0),MATCH('Mangrove protected area'!$B$4,'Mangrove protected area'!$A$5:$AG$5,0)), "NoData")</f>
        <v>88972.3954</v>
      </c>
      <c r="G82" s="40" t="s">
        <v>240</v>
      </c>
      <c r="H82" s="40" t="s">
        <v>240</v>
      </c>
      <c r="I82" s="40" t="s">
        <v>240</v>
      </c>
      <c r="J82" s="2"/>
      <c r="K82" s="2"/>
      <c r="L82" s="2"/>
      <c r="M82" s="2"/>
      <c r="N82" s="2"/>
      <c r="O82" s="2"/>
      <c r="P82" s="2"/>
      <c r="Q82" s="2"/>
      <c r="R82" s="2"/>
      <c r="S82" s="2"/>
      <c r="T82" s="2"/>
      <c r="U82" s="2"/>
    </row>
    <row r="83" customFormat="false" ht="12.75" hidden="false" customHeight="true" outlineLevel="0" collapsed="false">
      <c r="A83" s="40" t="s">
        <v>312</v>
      </c>
      <c r="B83" s="56" t="str">
        <f aca="false" t="array" ref="B83:B83">INDEX(Countries!$D$2:$D$255, MATCH(A83, Countries!$B$2:$B$255, 0))</f>
        <v>PNG</v>
      </c>
      <c r="C83" s="76" t="s">
        <v>145</v>
      </c>
      <c r="D83" s="50" t="n">
        <f aca="false" t="array" ref="D83:D83">IF($C83="Mangrove",INDEX('Mangrove extent'!$A$5:$X1000,MATCH($A83,'Mangrove extent'!$A$5:$A1000,0),MATCH('Mangrove extent'!$B$4,'Mangrove extent'!$A$5:$X$5,0)), IF($C83="Seagrass", INDEX('Seagrass extent'!$A$5:$I$257,MATCH($A83,'Seagrass extent'!$A$5:$A1000,0),MATCH('Seagrass extent'!$B$4,'Seagrass extent'!$A$5:$I$5,0)),"" ))</f>
        <v>450312.94185846</v>
      </c>
      <c r="E83" s="50" t="n">
        <f aca="false" t="array" ref="E83:E83">IF($C83="Mangrove",INDEX('Mangrove extent'!$A$5:$X1000,MATCH($A83,'Mangrove extent'!$A$5:$A1000,0),MATCH('Mangrove extent'!$C$4,'Mangrove extent'!$A$5:$X$5,0)), IF($C83="Seagrass", "NoData", IF($C83="Salt marsh", "NoData")))</f>
        <v>456349.37476142</v>
      </c>
      <c r="F83" s="50" t="n">
        <f aca="false" t="array" ref="F83:F83">IF($C83="Mangrove",INDEX('Mangrove protected area'!$A$5:$AG1000,MATCH($A83,'Mangrove protected area'!$A$5:$A1000,0),MATCH('Mangrove protected area'!$B$4,'Mangrove protected area'!$A$5:$AG$5,0)), "NoData")</f>
        <v>456960.3725</v>
      </c>
      <c r="G83" s="40" t="s">
        <v>240</v>
      </c>
      <c r="H83" s="40" t="s">
        <v>240</v>
      </c>
      <c r="I83" s="40" t="s">
        <v>240</v>
      </c>
      <c r="J83" s="2"/>
      <c r="K83" s="2"/>
      <c r="L83" s="2"/>
      <c r="M83" s="2"/>
      <c r="N83" s="2"/>
      <c r="O83" s="2"/>
      <c r="P83" s="2"/>
      <c r="Q83" s="2"/>
      <c r="R83" s="2"/>
      <c r="S83" s="2"/>
      <c r="T83" s="2"/>
      <c r="U83" s="2"/>
    </row>
    <row r="84" customFormat="false" ht="12.75" hidden="false" customHeight="true" outlineLevel="0" collapsed="false">
      <c r="A84" s="40" t="s">
        <v>313</v>
      </c>
      <c r="B84" s="56" t="str">
        <f aca="false" t="array" ref="B84:B84">INDEX(Countries!$D$2:$D$255, MATCH(A84, Countries!$B$2:$B$255, 0))</f>
        <v>PER</v>
      </c>
      <c r="C84" s="76" t="s">
        <v>145</v>
      </c>
      <c r="D84" s="50" t="n">
        <f aca="false" t="array" ref="D84:D84">IF($C84="Mangrove",INDEX('Mangrove extent'!$A$5:$X1000,MATCH($A84,'Mangrove extent'!$A$5:$A1000,0),MATCH('Mangrove extent'!$B$4,'Mangrove extent'!$A$5:$X$5,0)), IF($C84="Seagrass", INDEX('Seagrass extent'!$A$5:$I$257,MATCH($A84,'Seagrass extent'!$A$5:$A1000,0),MATCH('Seagrass extent'!$B$4,'Seagrass extent'!$A$5:$I$5,0)),"" ))</f>
        <v>5454.62278167308</v>
      </c>
      <c r="E84" s="50" t="n">
        <f aca="false" t="array" ref="E84:E84">IF($C84="Mangrove",INDEX('Mangrove extent'!$A$5:$X1000,MATCH($A84,'Mangrove extent'!$A$5:$A1000,0),MATCH('Mangrove extent'!$C$4,'Mangrove extent'!$A$5:$X$5,0)), IF($C84="Seagrass", "NoData", IF($C84="Salt marsh", "NoData")))</f>
        <v>5150.89935784342</v>
      </c>
      <c r="F84" s="50" t="str">
        <f aca="false" t="array" ref="F84:F84">IF($C84="Mangrove",INDEX('Mangrove protected area'!$A$5:$AG1000,MATCH($A84,'Mangrove protected area'!$A$5:$A1000,0),MATCH('Mangrove protected area'!$B$4,'Mangrove protected area'!$A$5:$AG$5,0)), "NoData")</f>
        <v>NoData</v>
      </c>
      <c r="G84" s="40" t="s">
        <v>240</v>
      </c>
      <c r="H84" s="40" t="s">
        <v>240</v>
      </c>
      <c r="I84" s="40" t="s">
        <v>240</v>
      </c>
      <c r="J84" s="2"/>
      <c r="K84" s="2"/>
      <c r="L84" s="2"/>
      <c r="M84" s="2"/>
      <c r="N84" s="2"/>
      <c r="O84" s="2"/>
      <c r="P84" s="2"/>
      <c r="Q84" s="2"/>
      <c r="R84" s="2"/>
      <c r="S84" s="2"/>
      <c r="T84" s="2"/>
      <c r="U84" s="2"/>
    </row>
    <row r="85" customFormat="false" ht="12.75" hidden="false" customHeight="true" outlineLevel="0" collapsed="false">
      <c r="A85" s="40" t="s">
        <v>314</v>
      </c>
      <c r="B85" s="56" t="str">
        <f aca="false" t="array" ref="B85:B85">INDEX(Countries!$D$2:$D$255, MATCH(A85, Countries!$B$2:$B$255, 0))</f>
        <v>PHL</v>
      </c>
      <c r="C85" s="76" t="s">
        <v>145</v>
      </c>
      <c r="D85" s="50" t="n">
        <f aca="false" t="array" ref="D85:D85">IF($C85="Mangrove",INDEX('Mangrove extent'!$A$5:$X1000,MATCH($A85,'Mangrove extent'!$A$5:$A1000,0),MATCH('Mangrove extent'!$B$4,'Mangrove extent'!$A$5:$X$5,0)), IF($C85="Seagrass", INDEX('Seagrass extent'!$A$5:$I$257,MATCH($A85,'Seagrass extent'!$A$5:$A1000,0),MATCH('Seagrass extent'!$B$4,'Seagrass extent'!$A$5:$I$5,0)),"" ))</f>
        <v>283247.578383818</v>
      </c>
      <c r="E85" s="50" t="n">
        <f aca="false" t="array" ref="E85:E85">IF($C85="Mangrove",INDEX('Mangrove extent'!$A$5:$X1000,MATCH($A85,'Mangrove extent'!$A$5:$A1000,0),MATCH('Mangrove extent'!$C$4,'Mangrove extent'!$A$5:$X$5,0)), IF($C85="Seagrass", "NoData", IF($C85="Salt marsh", "NoData")))</f>
        <v>278410.234165579</v>
      </c>
      <c r="F85" s="50" t="n">
        <f aca="false" t="array" ref="F85:F85">IF($C85="Mangrove",INDEX('Mangrove protected area'!$A$5:$AG1000,MATCH($A85,'Mangrove protected area'!$A$5:$A1000,0),MATCH('Mangrove protected area'!$B$4,'Mangrove protected area'!$A$5:$AG$5,0)), "NoData")</f>
        <v>173600.2344</v>
      </c>
      <c r="G85" s="40" t="s">
        <v>240</v>
      </c>
      <c r="H85" s="40" t="s">
        <v>240</v>
      </c>
      <c r="I85" s="40" t="s">
        <v>240</v>
      </c>
      <c r="J85" s="2"/>
      <c r="K85" s="2"/>
      <c r="L85" s="2"/>
      <c r="M85" s="2"/>
      <c r="N85" s="2"/>
      <c r="O85" s="2"/>
      <c r="P85" s="2"/>
      <c r="Q85" s="2"/>
      <c r="R85" s="2"/>
      <c r="S85" s="2"/>
      <c r="T85" s="2"/>
      <c r="U85" s="2"/>
    </row>
    <row r="86" customFormat="false" ht="12.75" hidden="false" customHeight="true" outlineLevel="0" collapsed="false">
      <c r="A86" s="40" t="s">
        <v>315</v>
      </c>
      <c r="B86" s="56" t="str">
        <f aca="false" t="array" ref="B86:B86">INDEX(Countries!$D$2:$D$255, MATCH(A86, Countries!$B$2:$B$255, 0))</f>
        <v>PRI</v>
      </c>
      <c r="C86" s="76" t="s">
        <v>145</v>
      </c>
      <c r="D86" s="50" t="n">
        <f aca="false" t="array" ref="D86:D86">IF($C86="Mangrove",INDEX('Mangrove extent'!$A$5:$X1000,MATCH($A86,'Mangrove extent'!$A$5:$A1000,0),MATCH('Mangrove extent'!$B$4,'Mangrove extent'!$A$5:$X$5,0)), IF($C86="Seagrass", INDEX('Seagrass extent'!$A$5:$I$257,MATCH($A86,'Seagrass extent'!$A$5:$A1000,0),MATCH('Seagrass extent'!$B$4,'Seagrass extent'!$A$5:$I$5,0)),"" ))</f>
        <v>8204.18678714443</v>
      </c>
      <c r="E86" s="50" t="n">
        <f aca="false" t="array" ref="E86:E86">IF($C86="Mangrove",INDEX('Mangrove extent'!$A$5:$X1000,MATCH($A86,'Mangrove extent'!$A$5:$A1000,0),MATCH('Mangrove extent'!$C$4,'Mangrove extent'!$A$5:$X$5,0)), IF($C86="Seagrass", "NoData", IF($C86="Salt marsh", "NoData")))</f>
        <v>8606.64690363416</v>
      </c>
      <c r="F86" s="50" t="n">
        <f aca="false" t="array" ref="F86:F86">IF($C86="Mangrove",INDEX('Mangrove protected area'!$A$5:$AG1000,MATCH($A86,'Mangrove protected area'!$A$5:$A1000,0),MATCH('Mangrove protected area'!$B$4,'Mangrove protected area'!$A$5:$AG$5,0)), "NoData")</f>
        <v>4393.0624</v>
      </c>
      <c r="G86" s="40" t="s">
        <v>240</v>
      </c>
      <c r="H86" s="40" t="s">
        <v>240</v>
      </c>
      <c r="I86" s="40" t="s">
        <v>240</v>
      </c>
      <c r="J86" s="2"/>
      <c r="K86" s="2"/>
      <c r="L86" s="2"/>
      <c r="M86" s="2"/>
      <c r="N86" s="2"/>
      <c r="O86" s="2"/>
      <c r="P86" s="2"/>
      <c r="Q86" s="2"/>
      <c r="R86" s="2"/>
      <c r="S86" s="2"/>
      <c r="T86" s="2"/>
      <c r="U86" s="2"/>
    </row>
    <row r="87" customFormat="false" ht="12.75" hidden="false" customHeight="true" outlineLevel="0" collapsed="false">
      <c r="A87" s="40" t="s">
        <v>316</v>
      </c>
      <c r="B87" s="56" t="str">
        <f aca="false" t="array" ref="B87:B87">INDEX(Countries!$D$2:$D$255, MATCH(A87, Countries!$B$2:$B$255, 0))</f>
        <v>QAT</v>
      </c>
      <c r="C87" s="76" t="s">
        <v>145</v>
      </c>
      <c r="D87" s="50" t="n">
        <f aca="false" t="array" ref="D87:D87">IF($C87="Mangrove",INDEX('Mangrove extent'!$A$5:$X1000,MATCH($A87,'Mangrove extent'!$A$5:$A1000,0),MATCH('Mangrove extent'!$B$4,'Mangrove extent'!$A$5:$X$5,0)), IF($C87="Seagrass", INDEX('Seagrass extent'!$A$5:$I$257,MATCH($A87,'Seagrass extent'!$A$5:$A1000,0),MATCH('Seagrass extent'!$B$4,'Seagrass extent'!$A$5:$I$5,0)),"" ))</f>
        <v>62.5027421263995</v>
      </c>
      <c r="E87" s="50" t="n">
        <f aca="false" t="array" ref="E87:E87">IF($C87="Mangrove",INDEX('Mangrove extent'!$A$5:$X1000,MATCH($A87,'Mangrove extent'!$A$5:$A1000,0),MATCH('Mangrove extent'!$C$4,'Mangrove extent'!$A$5:$X$5,0)), IF($C87="Seagrass", "NoData", IF($C87="Salt marsh", "NoData")))</f>
        <v>30.3274361218823</v>
      </c>
      <c r="F87" s="50" t="n">
        <f aca="false" t="array" ref="F87:F87">IF($C87="Mangrove",INDEX('Mangrove protected area'!$A$5:$AG1000,MATCH($A87,'Mangrove protected area'!$A$5:$A1000,0),MATCH('Mangrove protected area'!$B$4,'Mangrove protected area'!$A$5:$AG$5,0)), "NoData")</f>
        <v>59.9965</v>
      </c>
      <c r="G87" s="40" t="s">
        <v>240</v>
      </c>
      <c r="H87" s="40" t="s">
        <v>240</v>
      </c>
      <c r="I87" s="40" t="s">
        <v>240</v>
      </c>
      <c r="J87" s="2"/>
      <c r="K87" s="2"/>
      <c r="L87" s="2"/>
      <c r="M87" s="2"/>
      <c r="N87" s="2"/>
      <c r="O87" s="2"/>
      <c r="P87" s="2"/>
      <c r="Q87" s="2"/>
      <c r="R87" s="2"/>
      <c r="S87" s="2"/>
      <c r="T87" s="2"/>
      <c r="U87" s="2"/>
    </row>
    <row r="88" customFormat="false" ht="12.75" hidden="false" customHeight="true" outlineLevel="0" collapsed="false">
      <c r="A88" s="40" t="s">
        <v>317</v>
      </c>
      <c r="B88" s="56" t="str">
        <f aca="false" t="array" ref="B88:B88">INDEX(Countries!$D$2:$D$255, MATCH(A88, Countries!$B$2:$B$255, 0))</f>
        <v>COG</v>
      </c>
      <c r="C88" s="76" t="s">
        <v>145</v>
      </c>
      <c r="D88" s="50" t="n">
        <f aca="false" t="array" ref="D88:D88">IF($C88="Mangrove",INDEX('Mangrove extent'!$A$5:$X1000,MATCH($A88,'Mangrove extent'!$A$5:$A1000,0),MATCH('Mangrove extent'!$B$4,'Mangrove extent'!$A$5:$X$5,0)), IF($C88="Seagrass", INDEX('Seagrass extent'!$A$5:$I$257,MATCH($A88,'Seagrass extent'!$A$5:$A1000,0),MATCH('Seagrass extent'!$B$4,'Seagrass extent'!$A$5:$I$5,0)),"" ))</f>
        <v>2017.39760688577</v>
      </c>
      <c r="E88" s="50" t="n">
        <f aca="false" t="array" ref="E88:E88">IF($C88="Mangrove",INDEX('Mangrove extent'!$A$5:$X1000,MATCH($A88,'Mangrove extent'!$A$5:$A1000,0),MATCH('Mangrove extent'!$C$4,'Mangrove extent'!$A$5:$X$5,0)), IF($C88="Seagrass", "NoData", IF($C88="Salt marsh", "NoData")))</f>
        <v>2012.362443569</v>
      </c>
      <c r="F88" s="50" t="str">
        <f aca="false" t="array" ref="F88:F88">IF($C88="Mangrove",INDEX('Mangrove protected area'!$A$5:$AG1000,MATCH($A88,'Mangrove protected area'!$A$5:$A1000,0),MATCH('Mangrove protected area'!$B$4,'Mangrove protected area'!$A$5:$AG$5,0)), "NoData")</f>
        <v>NoData</v>
      </c>
      <c r="G88" s="40" t="s">
        <v>240</v>
      </c>
      <c r="H88" s="40" t="s">
        <v>240</v>
      </c>
      <c r="I88" s="40" t="s">
        <v>240</v>
      </c>
      <c r="J88" s="2"/>
      <c r="K88" s="2"/>
      <c r="L88" s="2"/>
      <c r="M88" s="2"/>
      <c r="N88" s="2"/>
      <c r="O88" s="2"/>
      <c r="P88" s="2"/>
      <c r="Q88" s="2"/>
      <c r="R88" s="2"/>
      <c r="S88" s="2"/>
      <c r="T88" s="2"/>
      <c r="U88" s="2"/>
    </row>
    <row r="89" customFormat="false" ht="12.75" hidden="false" customHeight="true" outlineLevel="0" collapsed="false">
      <c r="A89" s="40" t="s">
        <v>318</v>
      </c>
      <c r="B89" s="56" t="str">
        <f aca="false" t="array" ref="B89:B89">INDEX(Countries!$D$2:$D$255, MATCH(A89, Countries!$B$2:$B$255, 0))</f>
        <v>KNA</v>
      </c>
      <c r="C89" s="76" t="s">
        <v>145</v>
      </c>
      <c r="D89" s="50" t="n">
        <f aca="false" t="array" ref="D89:D89">IF($C89="Mangrove",INDEX('Mangrove extent'!$A$5:$X1000,MATCH($A89,'Mangrove extent'!$A$5:$A1000,0),MATCH('Mangrove extent'!$B$4,'Mangrove extent'!$A$5:$X$5,0)), IF($C89="Seagrass", INDEX('Seagrass extent'!$A$5:$I$257,MATCH($A89,'Seagrass extent'!$A$5:$A1000,0),MATCH('Seagrass extent'!$B$4,'Seagrass extent'!$A$5:$I$5,0)),"" ))</f>
        <v>34.6871546945357</v>
      </c>
      <c r="E89" s="50" t="n">
        <f aca="false" t="array" ref="E89:E89">IF($C89="Mangrove",INDEX('Mangrove extent'!$A$5:$X1000,MATCH($A89,'Mangrove extent'!$A$5:$A1000,0),MATCH('Mangrove extent'!$C$4,'Mangrove extent'!$A$5:$X$5,0)), IF($C89="Seagrass", "NoData", IF($C89="Salt marsh", "NoData")))</f>
        <v>35.3258210739465</v>
      </c>
      <c r="F89" s="50" t="n">
        <f aca="false" t="array" ref="F89:F89">IF($C89="Mangrove",INDEX('Mangrove protected area'!$A$5:$AG1000,MATCH($A89,'Mangrove protected area'!$A$5:$A1000,0),MATCH('Mangrove protected area'!$B$4,'Mangrove protected area'!$A$5:$AG$5,0)), "NoData")</f>
        <v>16.9575</v>
      </c>
      <c r="G89" s="40" t="s">
        <v>240</v>
      </c>
      <c r="H89" s="40" t="s">
        <v>240</v>
      </c>
      <c r="I89" s="40" t="s">
        <v>240</v>
      </c>
      <c r="J89" s="2"/>
      <c r="K89" s="2"/>
      <c r="L89" s="2"/>
      <c r="M89" s="2"/>
      <c r="N89" s="2"/>
      <c r="O89" s="2"/>
      <c r="P89" s="2"/>
      <c r="Q89" s="2"/>
      <c r="R89" s="2"/>
      <c r="S89" s="2"/>
      <c r="T89" s="2"/>
      <c r="U89" s="2"/>
    </row>
    <row r="90" customFormat="false" ht="12.75" hidden="false" customHeight="true" outlineLevel="0" collapsed="false">
      <c r="A90" s="40" t="s">
        <v>319</v>
      </c>
      <c r="B90" s="56" t="str">
        <f aca="false" t="array" ref="B90:B90">INDEX(Countries!$D$2:$D$255, MATCH(A90, Countries!$B$2:$B$255, 0))</f>
        <v>LCA</v>
      </c>
      <c r="C90" s="76" t="s">
        <v>145</v>
      </c>
      <c r="D90" s="50" t="n">
        <f aca="false" t="array" ref="D90:D90">IF($C90="Mangrove",INDEX('Mangrove extent'!$A$5:$X1000,MATCH($A90,'Mangrove extent'!$A$5:$A1000,0),MATCH('Mangrove extent'!$B$4,'Mangrove extent'!$A$5:$X$5,0)), IF($C90="Seagrass", INDEX('Seagrass extent'!$A$5:$I$257,MATCH($A90,'Seagrass extent'!$A$5:$A1000,0),MATCH('Seagrass extent'!$B$4,'Seagrass extent'!$A$5:$I$5,0)),"" ))</f>
        <v>162.567170338566</v>
      </c>
      <c r="E90" s="50" t="n">
        <f aca="false" t="array" ref="E90:E90">IF($C90="Mangrove",INDEX('Mangrove extent'!$A$5:$X1000,MATCH($A90,'Mangrove extent'!$A$5:$A1000,0),MATCH('Mangrove extent'!$C$4,'Mangrove extent'!$A$5:$X$5,0)), IF($C90="Seagrass", "NoData", IF($C90="Salt marsh", "NoData")))</f>
        <v>162.390155172553</v>
      </c>
      <c r="F90" s="50" t="n">
        <f aca="false" t="array" ref="F90:F90">IF($C90="Mangrove",INDEX('Mangrove protected area'!$A$5:$AG1000,MATCH($A90,'Mangrove protected area'!$A$5:$A1000,0),MATCH('Mangrove protected area'!$B$4,'Mangrove protected area'!$A$5:$AG$5,0)), "NoData")</f>
        <v>58.1517</v>
      </c>
      <c r="G90" s="40" t="s">
        <v>240</v>
      </c>
      <c r="H90" s="40" t="s">
        <v>240</v>
      </c>
      <c r="I90" s="40" t="s">
        <v>240</v>
      </c>
      <c r="J90" s="2"/>
      <c r="K90" s="2"/>
      <c r="L90" s="2"/>
      <c r="M90" s="2"/>
      <c r="N90" s="2"/>
      <c r="O90" s="2"/>
      <c r="P90" s="2"/>
      <c r="Q90" s="2"/>
      <c r="R90" s="2"/>
      <c r="S90" s="2"/>
      <c r="T90" s="2"/>
      <c r="U90" s="2"/>
    </row>
    <row r="91" customFormat="false" ht="12.75" hidden="false" customHeight="true" outlineLevel="0" collapsed="false">
      <c r="A91" s="40" t="s">
        <v>320</v>
      </c>
      <c r="B91" s="56" t="str">
        <f aca="false" t="array" ref="B91:B91">INDEX(Countries!$D$2:$D$255, MATCH(A91, Countries!$B$2:$B$255, 0))</f>
        <v>VCT</v>
      </c>
      <c r="C91" s="76" t="s">
        <v>145</v>
      </c>
      <c r="D91" s="50" t="n">
        <f aca="false" t="array" ref="D91:D91">IF($C91="Mangrove",INDEX('Mangrove extent'!$A$5:$X1000,MATCH($A91,'Mangrove extent'!$A$5:$A1000,0),MATCH('Mangrove extent'!$B$4,'Mangrove extent'!$A$5:$X$5,0)), IF($C91="Seagrass", INDEX('Seagrass extent'!$A$5:$I$257,MATCH($A91,'Seagrass extent'!$A$5:$A1000,0),MATCH('Seagrass extent'!$B$4,'Seagrass extent'!$A$5:$I$5,0)),"" ))</f>
        <v>33.0307946085153</v>
      </c>
      <c r="E91" s="50" t="n">
        <f aca="false" t="array" ref="E91:E91">IF($C91="Mangrove",INDEX('Mangrove extent'!$A$5:$X1000,MATCH($A91,'Mangrove extent'!$A$5:$A1000,0),MATCH('Mangrove extent'!$C$4,'Mangrove extent'!$A$5:$X$5,0)), IF($C91="Seagrass", "NoData", IF($C91="Salt marsh", "NoData")))</f>
        <v>32.379601550212</v>
      </c>
      <c r="F91" s="50" t="n">
        <f aca="false" t="array" ref="F91:F91">IF($C91="Mangrove",INDEX('Mangrove protected area'!$A$5:$AG1000,MATCH($A91,'Mangrove protected area'!$A$5:$A1000,0),MATCH('Mangrove protected area'!$B$4,'Mangrove protected area'!$A$5:$AG$5,0)), "NoData")</f>
        <v>8.8831</v>
      </c>
      <c r="G91" s="40" t="s">
        <v>240</v>
      </c>
      <c r="H91" s="40" t="s">
        <v>240</v>
      </c>
      <c r="I91" s="40" t="s">
        <v>240</v>
      </c>
      <c r="J91" s="2"/>
      <c r="K91" s="2"/>
      <c r="L91" s="2"/>
      <c r="M91" s="2"/>
      <c r="N91" s="2"/>
      <c r="O91" s="2"/>
      <c r="P91" s="2"/>
      <c r="Q91" s="2"/>
      <c r="R91" s="2"/>
      <c r="S91" s="2"/>
      <c r="T91" s="2"/>
      <c r="U91" s="2"/>
    </row>
    <row r="92" customFormat="false" ht="12.75" hidden="false" customHeight="true" outlineLevel="0" collapsed="false">
      <c r="A92" s="40" t="s">
        <v>321</v>
      </c>
      <c r="B92" s="56" t="str">
        <f aca="false" t="array" ref="B92:B92">INDEX(Countries!$D$2:$D$255, MATCH(A92, Countries!$B$2:$B$255, 0))</f>
        <v>MAF</v>
      </c>
      <c r="C92" s="76" t="s">
        <v>145</v>
      </c>
      <c r="D92" s="50" t="n">
        <f aca="false" t="array" ref="D92:D92">IF($C92="Mangrove",INDEX('Mangrove extent'!$A$5:$X1000,MATCH($A92,'Mangrove extent'!$A$5:$A1000,0),MATCH('Mangrove extent'!$B$4,'Mangrove extent'!$A$5:$X$5,0)), IF($C92="Seagrass", INDEX('Seagrass extent'!$A$5:$I$257,MATCH($A92,'Seagrass extent'!$A$5:$A1000,0),MATCH('Seagrass extent'!$B$4,'Seagrass extent'!$A$5:$I$5,0)),"" ))</f>
        <v>1.04145509162298</v>
      </c>
      <c r="E92" s="50" t="n">
        <f aca="false" t="array" ref="E92:E92">IF($C92="Mangrove",INDEX('Mangrove extent'!$A$5:$X1000,MATCH($A92,'Mangrove extent'!$A$5:$A1000,0),MATCH('Mangrove extent'!$C$4,'Mangrove extent'!$A$5:$X$5,0)), IF($C92="Seagrass", "NoData", IF($C92="Salt marsh", "NoData")))</f>
        <v>1.5621759235497</v>
      </c>
      <c r="F92" s="50" t="n">
        <f aca="false" t="array" ref="F92:F92">IF($C92="Mangrove",INDEX('Mangrove protected area'!$A$5:$AG1000,MATCH($A92,'Mangrove protected area'!$A$5:$A1000,0),MATCH('Mangrove protected area'!$B$4,'Mangrove protected area'!$A$5:$AG$5,0)), "NoData")</f>
        <v>0.275800000000001</v>
      </c>
      <c r="G92" s="40" t="s">
        <v>240</v>
      </c>
      <c r="H92" s="40" t="s">
        <v>240</v>
      </c>
      <c r="I92" s="40" t="s">
        <v>240</v>
      </c>
      <c r="J92" s="2"/>
      <c r="K92" s="2"/>
      <c r="L92" s="2"/>
      <c r="M92" s="2"/>
      <c r="N92" s="2"/>
      <c r="O92" s="2"/>
      <c r="P92" s="2"/>
      <c r="Q92" s="2"/>
      <c r="R92" s="2"/>
      <c r="S92" s="2"/>
      <c r="T92" s="2"/>
      <c r="U92" s="2"/>
    </row>
    <row r="93" customFormat="false" ht="12.75" hidden="false" customHeight="true" outlineLevel="0" collapsed="false">
      <c r="A93" s="40" t="s">
        <v>322</v>
      </c>
      <c r="B93" s="56" t="str">
        <f aca="false" t="array" ref="B93:B93">INDEX(Countries!$D$2:$D$255, MATCH(A93, Countries!$B$2:$B$255, 0))</f>
        <v>WSM</v>
      </c>
      <c r="C93" s="76" t="s">
        <v>145</v>
      </c>
      <c r="D93" s="50" t="n">
        <f aca="false" t="array" ref="D93:D93">IF($C93="Mangrove",INDEX('Mangrove extent'!$A$5:$X1000,MATCH($A93,'Mangrove extent'!$A$5:$A1000,0),MATCH('Mangrove extent'!$B$4,'Mangrove extent'!$A$5:$X$5,0)), IF($C93="Seagrass", INDEX('Seagrass extent'!$A$5:$I$257,MATCH($A93,'Seagrass extent'!$A$5:$A1000,0),MATCH('Seagrass extent'!$B$4,'Seagrass extent'!$A$5:$I$5,0)),"" ))</f>
        <v>235.137994920777</v>
      </c>
      <c r="E93" s="50" t="n">
        <f aca="false" t="array" ref="E93:E93">IF($C93="Mangrove",INDEX('Mangrove extent'!$A$5:$X1000,MATCH($A93,'Mangrove extent'!$A$5:$A1000,0),MATCH('Mangrove extent'!$C$4,'Mangrove extent'!$A$5:$X$5,0)), IF($C93="Seagrass", "NoData", IF($C93="Salt marsh", "NoData")))</f>
        <v>241.569397778659</v>
      </c>
      <c r="F93" s="50" t="n">
        <f aca="false" t="array" ref="F93:F93">IF($C93="Mangrove",INDEX('Mangrove protected area'!$A$5:$AG1000,MATCH($A93,'Mangrove protected area'!$A$5:$A1000,0),MATCH('Mangrove protected area'!$B$4,'Mangrove protected area'!$A$5:$AG$5,0)), "NoData")</f>
        <v>244.9293</v>
      </c>
      <c r="G93" s="40" t="s">
        <v>240</v>
      </c>
      <c r="H93" s="40" t="s">
        <v>240</v>
      </c>
      <c r="I93" s="40" t="s">
        <v>240</v>
      </c>
      <c r="J93" s="2"/>
      <c r="K93" s="2"/>
      <c r="L93" s="2"/>
      <c r="M93" s="2"/>
      <c r="N93" s="2"/>
      <c r="O93" s="2"/>
      <c r="P93" s="2"/>
      <c r="Q93" s="2"/>
      <c r="R93" s="2"/>
      <c r="S93" s="2"/>
      <c r="T93" s="2"/>
      <c r="U93" s="2"/>
    </row>
    <row r="94" customFormat="false" ht="12.75" hidden="false" customHeight="true" outlineLevel="0" collapsed="false">
      <c r="A94" s="40" t="s">
        <v>323</v>
      </c>
      <c r="B94" s="56" t="str">
        <f aca="false" t="array" ref="B94:B94">INDEX(Countries!$D$2:$D$255, MATCH(A94, Countries!$B$2:$B$255, 0))</f>
        <v>STP</v>
      </c>
      <c r="C94" s="76" t="s">
        <v>145</v>
      </c>
      <c r="D94" s="50" t="n">
        <f aca="false" t="array" ref="D94:D94">IF($C94="Mangrove",INDEX('Mangrove extent'!$A$5:$X1000,MATCH($A94,'Mangrove extent'!$A$5:$A1000,0),MATCH('Mangrove extent'!$B$4,'Mangrove extent'!$A$5:$X$5,0)), IF($C94="Seagrass", INDEX('Seagrass extent'!$A$5:$I$257,MATCH($A94,'Seagrass extent'!$A$5:$A1000,0),MATCH('Seagrass extent'!$B$4,'Seagrass extent'!$A$5:$I$5,0)),"" ))</f>
        <v>48.3852066009718</v>
      </c>
      <c r="E94" s="50" t="n">
        <f aca="false" t="array" ref="E94:E94">IF($C94="Mangrove",INDEX('Mangrove extent'!$A$5:$X1000,MATCH($A94,'Mangrove extent'!$A$5:$A1000,0),MATCH('Mangrove extent'!$C$4,'Mangrove extent'!$A$5:$X$5,0)), IF($C94="Seagrass", "NoData", IF($C94="Salt marsh", "NoData")))</f>
        <v>48.3852066009718</v>
      </c>
      <c r="F94" s="50" t="n">
        <f aca="false" t="array" ref="F94:F94">IF($C94="Mangrove",INDEX('Mangrove protected area'!$A$5:$AG1000,MATCH($A94,'Mangrove protected area'!$A$5:$A1000,0),MATCH('Mangrove protected area'!$B$4,'Mangrove protected area'!$A$5:$AG$5,0)), "NoData")</f>
        <v>0.6686</v>
      </c>
      <c r="G94" s="40" t="s">
        <v>240</v>
      </c>
      <c r="H94" s="40" t="s">
        <v>240</v>
      </c>
      <c r="I94" s="40" t="s">
        <v>240</v>
      </c>
      <c r="J94" s="2"/>
      <c r="K94" s="2"/>
      <c r="L94" s="2"/>
      <c r="M94" s="2"/>
      <c r="N94" s="2"/>
      <c r="O94" s="2"/>
      <c r="P94" s="2"/>
      <c r="Q94" s="2"/>
      <c r="R94" s="2"/>
      <c r="S94" s="2"/>
      <c r="T94" s="2"/>
      <c r="U94" s="2"/>
    </row>
    <row r="95" customFormat="false" ht="12.75" hidden="false" customHeight="true" outlineLevel="0" collapsed="false">
      <c r="A95" s="40" t="s">
        <v>324</v>
      </c>
      <c r="B95" s="56" t="str">
        <f aca="false" t="array" ref="B95:B95">INDEX(Countries!$D$2:$D$255, MATCH(A95, Countries!$B$2:$B$255, 0))</f>
        <v>SAU</v>
      </c>
      <c r="C95" s="76" t="s">
        <v>145</v>
      </c>
      <c r="D95" s="50" t="n">
        <f aca="false" t="array" ref="D95:D95">IF($C95="Mangrove",INDEX('Mangrove extent'!$A$5:$X1000,MATCH($A95,'Mangrove extent'!$A$5:$A1000,0),MATCH('Mangrove extent'!$B$4,'Mangrove extent'!$A$5:$X$5,0)), IF($C95="Seagrass", INDEX('Seagrass extent'!$A$5:$I$257,MATCH($A95,'Seagrass extent'!$A$5:$A1000,0),MATCH('Seagrass extent'!$B$4,'Seagrass extent'!$A$5:$I$5,0)),"" ))</f>
        <v>6270.01891204629</v>
      </c>
      <c r="E95" s="50" t="n">
        <f aca="false" t="array" ref="E95:E95">IF($C95="Mangrove",INDEX('Mangrove extent'!$A$5:$X1000,MATCH($A95,'Mangrove extent'!$A$5:$A1000,0),MATCH('Mangrove extent'!$C$4,'Mangrove extent'!$A$5:$X$5,0)), IF($C95="Seagrass", "NoData", IF($C95="Salt marsh", "NoData")))</f>
        <v>8283.26288515275</v>
      </c>
      <c r="F95" s="50" t="n">
        <f aca="false" t="array" ref="F95:F95">IF($C95="Mangrove",INDEX('Mangrove protected area'!$A$5:$AG1000,MATCH($A95,'Mangrove protected area'!$A$5:$A1000,0),MATCH('Mangrove protected area'!$B$4,'Mangrove protected area'!$A$5:$AG$5,0)), "NoData")</f>
        <v>5824.9955</v>
      </c>
      <c r="G95" s="40" t="s">
        <v>240</v>
      </c>
      <c r="H95" s="40" t="s">
        <v>240</v>
      </c>
      <c r="I95" s="40" t="s">
        <v>240</v>
      </c>
      <c r="J95" s="2"/>
      <c r="K95" s="2"/>
      <c r="L95" s="2"/>
      <c r="M95" s="2"/>
      <c r="N95" s="2"/>
      <c r="O95" s="2"/>
      <c r="P95" s="2"/>
      <c r="Q95" s="2"/>
      <c r="R95" s="2"/>
      <c r="S95" s="2"/>
      <c r="T95" s="2"/>
      <c r="U95" s="2"/>
    </row>
    <row r="96" customFormat="false" ht="12.75" hidden="false" customHeight="true" outlineLevel="0" collapsed="false">
      <c r="A96" s="40" t="s">
        <v>325</v>
      </c>
      <c r="B96" s="56" t="str">
        <f aca="false" t="array" ref="B96:B96">INDEX(Countries!$D$2:$D$255, MATCH(A96, Countries!$B$2:$B$255, 0))</f>
        <v>SEN</v>
      </c>
      <c r="C96" s="76" t="s">
        <v>145</v>
      </c>
      <c r="D96" s="50" t="n">
        <f aca="false" t="array" ref="D96:D96">IF($C96="Mangrove",INDEX('Mangrove extent'!$A$5:$X1000,MATCH($A96,'Mangrove extent'!$A$5:$A1000,0),MATCH('Mangrove extent'!$B$4,'Mangrove extent'!$A$5:$X$5,0)), IF($C96="Seagrass", INDEX('Seagrass extent'!$A$5:$I$257,MATCH($A96,'Seagrass extent'!$A$5:$A1000,0),MATCH('Seagrass extent'!$B$4,'Seagrass extent'!$A$5:$I$5,0)),"" ))</f>
        <v>126329.755378675</v>
      </c>
      <c r="E96" s="50" t="n">
        <f aca="false" t="array" ref="E96:E96">IF($C96="Mangrove",INDEX('Mangrove extent'!$A$5:$X1000,MATCH($A96,'Mangrove extent'!$A$5:$A1000,0),MATCH('Mangrove extent'!$C$4,'Mangrove extent'!$A$5:$X$5,0)), IF($C96="Seagrass", "NoData", IF($C96="Salt marsh", "NoData")))</f>
        <v>127597.062927508</v>
      </c>
      <c r="F96" s="50" t="n">
        <f aca="false" t="array" ref="F96:F96">IF($C96="Mangrove",INDEX('Mangrove protected area'!$A$5:$AG1000,MATCH($A96,'Mangrove protected area'!$A$5:$A1000,0),MATCH('Mangrove protected area'!$B$4,'Mangrove protected area'!$A$5:$AG$5,0)), "NoData")</f>
        <v>50229.6323</v>
      </c>
      <c r="G96" s="40" t="s">
        <v>240</v>
      </c>
      <c r="H96" s="40" t="s">
        <v>240</v>
      </c>
      <c r="I96" s="40" t="s">
        <v>240</v>
      </c>
      <c r="J96" s="2"/>
      <c r="K96" s="2"/>
      <c r="L96" s="2"/>
      <c r="M96" s="2"/>
      <c r="N96" s="2"/>
      <c r="O96" s="2"/>
      <c r="P96" s="2"/>
      <c r="Q96" s="2"/>
      <c r="R96" s="2"/>
      <c r="S96" s="2"/>
      <c r="T96" s="2"/>
      <c r="U96" s="2"/>
    </row>
    <row r="97" customFormat="false" ht="12.75" hidden="false" customHeight="true" outlineLevel="0" collapsed="false">
      <c r="A97" s="40" t="s">
        <v>326</v>
      </c>
      <c r="B97" s="56" t="str">
        <f aca="false" t="array" ref="B97:B97">INDEX(Countries!$D$2:$D$255, MATCH(A97, Countries!$B$2:$B$255, 0))</f>
        <v>SYC</v>
      </c>
      <c r="C97" s="76" t="s">
        <v>145</v>
      </c>
      <c r="D97" s="50" t="n">
        <f aca="false" t="array" ref="D97:D97">IF($C97="Mangrove",INDEX('Mangrove extent'!$A$5:$X1000,MATCH($A97,'Mangrove extent'!$A$5:$A1000,0),MATCH('Mangrove extent'!$B$4,'Mangrove extent'!$A$5:$X$5,0)), IF($C97="Seagrass", INDEX('Seagrass extent'!$A$5:$I$257,MATCH($A97,'Seagrass extent'!$A$5:$A1000,0),MATCH('Seagrass extent'!$B$4,'Seagrass extent'!$A$5:$I$5,0)),"" ))</f>
        <v>384.496152388445</v>
      </c>
      <c r="E97" s="50" t="n">
        <f aca="false" t="array" ref="E97:E97">IF($C97="Mangrove",INDEX('Mangrove extent'!$A$5:$X1000,MATCH($A97,'Mangrove extent'!$A$5:$A1000,0),MATCH('Mangrove extent'!$C$4,'Mangrove extent'!$A$5:$X$5,0)), IF($C97="Seagrass", "NoData", IF($C97="Salt marsh", "NoData")))</f>
        <v>384.375205956123</v>
      </c>
      <c r="F97" s="50" t="n">
        <f aca="false" t="array" ref="F97:F97">IF($C97="Mangrove",INDEX('Mangrove protected area'!$A$5:$AG1000,MATCH($A97,'Mangrove protected area'!$A$5:$A1000,0),MATCH('Mangrove protected area'!$B$4,'Mangrove protected area'!$A$5:$AG$5,0)), "NoData")</f>
        <v>71.2426</v>
      </c>
      <c r="G97" s="40" t="s">
        <v>240</v>
      </c>
      <c r="H97" s="40" t="s">
        <v>240</v>
      </c>
      <c r="I97" s="40" t="s">
        <v>240</v>
      </c>
      <c r="J97" s="2"/>
      <c r="K97" s="2"/>
      <c r="L97" s="2"/>
      <c r="M97" s="2"/>
      <c r="N97" s="2"/>
      <c r="O97" s="2"/>
      <c r="P97" s="2"/>
      <c r="Q97" s="2"/>
      <c r="R97" s="2"/>
      <c r="S97" s="2"/>
      <c r="T97" s="2"/>
      <c r="U97" s="2"/>
    </row>
    <row r="98" customFormat="false" ht="12.75" hidden="false" customHeight="true" outlineLevel="0" collapsed="false">
      <c r="A98" s="40" t="s">
        <v>327</v>
      </c>
      <c r="B98" s="56" t="str">
        <f aca="false" t="array" ref="B98:B98">INDEX(Countries!$D$2:$D$255, MATCH(A98, Countries!$B$2:$B$255, 0))</f>
        <v>SLE</v>
      </c>
      <c r="C98" s="76" t="s">
        <v>145</v>
      </c>
      <c r="D98" s="50" t="n">
        <f aca="false" t="array" ref="D98:D98">IF($C98="Mangrove",INDEX('Mangrove extent'!$A$5:$X1000,MATCH($A98,'Mangrove extent'!$A$5:$A1000,0),MATCH('Mangrove extent'!$B$4,'Mangrove extent'!$A$5:$X$5,0)), IF($C98="Seagrass", INDEX('Seagrass extent'!$A$5:$I$257,MATCH($A98,'Seagrass extent'!$A$5:$A1000,0),MATCH('Seagrass extent'!$B$4,'Seagrass extent'!$A$5:$I$5,0)),"" ))</f>
        <v>149581.13101614</v>
      </c>
      <c r="E98" s="50" t="n">
        <f aca="false" t="array" ref="E98:E98">IF($C98="Mangrove",INDEX('Mangrove extent'!$A$5:$X1000,MATCH($A98,'Mangrove extent'!$A$5:$A1000,0),MATCH('Mangrove extent'!$C$4,'Mangrove extent'!$A$5:$X$5,0)), IF($C98="Seagrass", "NoData", IF($C98="Salt marsh", "NoData")))</f>
        <v>157351.556152473</v>
      </c>
      <c r="F98" s="50" t="n">
        <f aca="false" t="array" ref="F98:F98">IF($C98="Mangrove",INDEX('Mangrove protected area'!$A$5:$AG1000,MATCH($A98,'Mangrove protected area'!$A$5:$A1000,0),MATCH('Mangrove protected area'!$B$4,'Mangrove protected area'!$A$5:$AG$5,0)), "NoData")</f>
        <v>126479.375</v>
      </c>
      <c r="G98" s="40" t="s">
        <v>240</v>
      </c>
      <c r="H98" s="40" t="s">
        <v>240</v>
      </c>
      <c r="I98" s="40" t="s">
        <v>240</v>
      </c>
      <c r="J98" s="2"/>
      <c r="K98" s="2"/>
      <c r="L98" s="2"/>
      <c r="M98" s="2"/>
      <c r="N98" s="2"/>
      <c r="O98" s="2"/>
      <c r="P98" s="2"/>
      <c r="Q98" s="2"/>
      <c r="R98" s="2"/>
      <c r="S98" s="2"/>
      <c r="T98" s="2"/>
      <c r="U98" s="2"/>
    </row>
    <row r="99" customFormat="false" ht="12.75" hidden="false" customHeight="true" outlineLevel="0" collapsed="false">
      <c r="A99" s="40" t="s">
        <v>328</v>
      </c>
      <c r="B99" s="56" t="str">
        <f aca="false" t="array" ref="B99:B99">INDEX(Countries!$D$2:$D$255, MATCH(A99, Countries!$B$2:$B$255, 0))</f>
        <v>SGP</v>
      </c>
      <c r="C99" s="76" t="s">
        <v>145</v>
      </c>
      <c r="D99" s="50" t="n">
        <f aca="false" t="array" ref="D99:D99">IF($C99="Mangrove",INDEX('Mangrove extent'!$A$5:$X1000,MATCH($A99,'Mangrove extent'!$A$5:$A1000,0),MATCH('Mangrove extent'!$B$4,'Mangrove extent'!$A$5:$X$5,0)), IF($C99="Seagrass", INDEX('Seagrass extent'!$A$5:$I$257,MATCH($A99,'Seagrass extent'!$A$5:$A1000,0),MATCH('Seagrass extent'!$B$4,'Seagrass extent'!$A$5:$I$5,0)),"" ))</f>
        <v>705.705072042378</v>
      </c>
      <c r="E99" s="50" t="n">
        <f aca="false" t="array" ref="E99:E99">IF($C99="Mangrove",INDEX('Mangrove extent'!$A$5:$X1000,MATCH($A99,'Mangrove extent'!$A$5:$A1000,0),MATCH('Mangrove extent'!$C$4,'Mangrove extent'!$A$5:$X$5,0)), IF($C99="Seagrass", "NoData", IF($C99="Salt marsh", "NoData")))</f>
        <v>755.838261008519</v>
      </c>
      <c r="F99" s="50" t="str">
        <f aca="false" t="array" ref="F99:F99">IF($C99="Mangrove",INDEX('Mangrove protected area'!$A$5:$AG1000,MATCH($A99,'Mangrove protected area'!$A$5:$A1000,0),MATCH('Mangrove protected area'!$B$4,'Mangrove protected area'!$A$5:$AG$5,0)), "NoData")</f>
        <v>NoData</v>
      </c>
      <c r="G99" s="40" t="s">
        <v>240</v>
      </c>
      <c r="H99" s="40" t="s">
        <v>240</v>
      </c>
      <c r="I99" s="40" t="s">
        <v>240</v>
      </c>
      <c r="J99" s="2"/>
      <c r="K99" s="2"/>
      <c r="L99" s="2"/>
      <c r="M99" s="2"/>
      <c r="N99" s="2"/>
      <c r="O99" s="2"/>
      <c r="P99" s="2"/>
      <c r="Q99" s="2"/>
      <c r="R99" s="2"/>
      <c r="S99" s="2"/>
      <c r="T99" s="2"/>
      <c r="U99" s="2"/>
    </row>
    <row r="100" customFormat="false" ht="12.75" hidden="false" customHeight="true" outlineLevel="0" collapsed="false">
      <c r="A100" s="40" t="s">
        <v>329</v>
      </c>
      <c r="B100" s="56" t="str">
        <f aca="false" t="array" ref="B100:B100">INDEX(Countries!$D$2:$D$255, MATCH(A100, Countries!$B$2:$B$255, 0))</f>
        <v>SXM</v>
      </c>
      <c r="C100" s="76" t="s">
        <v>145</v>
      </c>
      <c r="D100" s="50" t="n">
        <f aca="false" t="array" ref="D100:D100">IF($C100="Mangrove",INDEX('Mangrove extent'!$A$5:$X1000,MATCH($A100,'Mangrove extent'!$A$5:$A1000,0),MATCH('Mangrove extent'!$B$4,'Mangrove extent'!$A$5:$X$5,0)), IF($C100="Seagrass", INDEX('Seagrass extent'!$A$5:$I$257,MATCH($A100,'Seagrass extent'!$A$5:$A1000,0),MATCH('Seagrass extent'!$B$4,'Seagrass extent'!$A$5:$I$5,0)),"" ))</f>
        <v>5.38228058452193</v>
      </c>
      <c r="E100" s="50" t="n">
        <f aca="false" t="array" ref="E100:E100">IF($C100="Mangrove",INDEX('Mangrove extent'!$A$5:$X1000,MATCH($A100,'Mangrove extent'!$A$5:$A1000,0),MATCH('Mangrove extent'!$C$4,'Mangrove extent'!$A$5:$X$5,0)), IF($C100="Seagrass", "NoData", IF($C100="Salt marsh", "NoData")))</f>
        <v>5.38228058452193</v>
      </c>
      <c r="F100" s="50" t="str">
        <f aca="false" t="array" ref="F100:F100">IF($C100="Mangrove",INDEX('Mangrove protected area'!$A$5:$AG1000,MATCH($A100,'Mangrove protected area'!$A$5:$A1000,0),MATCH('Mangrove protected area'!$B$4,'Mangrove protected area'!$A$5:$AG$5,0)), "NoData")</f>
        <v>NoData</v>
      </c>
      <c r="G100" s="40" t="s">
        <v>240</v>
      </c>
      <c r="H100" s="40" t="s">
        <v>240</v>
      </c>
      <c r="I100" s="40" t="s">
        <v>240</v>
      </c>
      <c r="J100" s="2"/>
      <c r="K100" s="2"/>
      <c r="L100" s="2"/>
      <c r="M100" s="2"/>
      <c r="N100" s="2"/>
      <c r="O100" s="2"/>
      <c r="P100" s="2"/>
      <c r="Q100" s="2"/>
      <c r="R100" s="2"/>
      <c r="S100" s="2"/>
      <c r="T100" s="2"/>
      <c r="U100" s="2"/>
    </row>
    <row r="101" customFormat="false" ht="12.75" hidden="false" customHeight="true" outlineLevel="0" collapsed="false">
      <c r="A101" s="40" t="s">
        <v>330</v>
      </c>
      <c r="B101" s="56" t="str">
        <f aca="false" t="array" ref="B101:B101">INDEX(Countries!$D$2:$D$255, MATCH(A101, Countries!$B$2:$B$255, 0))</f>
        <v>SLB</v>
      </c>
      <c r="C101" s="76" t="s">
        <v>145</v>
      </c>
      <c r="D101" s="50" t="n">
        <f aca="false" t="array" ref="D101:D101">IF($C101="Mangrove",INDEX('Mangrove extent'!$A$5:$X1000,MATCH($A101,'Mangrove extent'!$A$5:$A1000,0),MATCH('Mangrove extent'!$B$4,'Mangrove extent'!$A$5:$X$5,0)), IF($C101="Seagrass", INDEX('Seagrass extent'!$A$5:$I$257,MATCH($A101,'Seagrass extent'!$A$5:$A1000,0),MATCH('Seagrass extent'!$B$4,'Seagrass extent'!$A$5:$I$5,0)),"" ))</f>
        <v>52757.1682936497</v>
      </c>
      <c r="E101" s="50" t="n">
        <f aca="false" t="array" ref="E101:E101">IF($C101="Mangrove",INDEX('Mangrove extent'!$A$5:$X1000,MATCH($A101,'Mangrove extent'!$A$5:$A1000,0),MATCH('Mangrove extent'!$C$4,'Mangrove extent'!$A$5:$X$5,0)), IF($C101="Seagrass", "NoData", IF($C101="Salt marsh", "NoData")))</f>
        <v>52941.8373046553</v>
      </c>
      <c r="F101" s="50" t="n">
        <f aca="false" t="array" ref="F101:F101">IF($C101="Mangrove",INDEX('Mangrove protected area'!$A$5:$AG1000,MATCH($A101,'Mangrove protected area'!$A$5:$A1000,0),MATCH('Mangrove protected area'!$B$4,'Mangrove protected area'!$A$5:$AG$5,0)), "NoData")</f>
        <v>47388.5435</v>
      </c>
      <c r="G101" s="40" t="s">
        <v>240</v>
      </c>
      <c r="H101" s="40" t="s">
        <v>240</v>
      </c>
      <c r="I101" s="40" t="s">
        <v>240</v>
      </c>
      <c r="J101" s="2"/>
      <c r="K101" s="2"/>
      <c r="L101" s="2"/>
      <c r="M101" s="2"/>
      <c r="N101" s="2"/>
      <c r="O101" s="2"/>
      <c r="P101" s="2"/>
      <c r="Q101" s="2"/>
      <c r="R101" s="2"/>
      <c r="S101" s="2"/>
      <c r="T101" s="2"/>
      <c r="U101" s="2"/>
    </row>
    <row r="102" customFormat="false" ht="12.75" hidden="false" customHeight="true" outlineLevel="0" collapsed="false">
      <c r="A102" s="40" t="s">
        <v>331</v>
      </c>
      <c r="B102" s="56" t="str">
        <f aca="false" t="array" ref="B102:B102">INDEX(Countries!$D$2:$D$255, MATCH(A102, Countries!$B$2:$B$255, 0))</f>
        <v>SOM</v>
      </c>
      <c r="C102" s="76" t="s">
        <v>145</v>
      </c>
      <c r="D102" s="50" t="n">
        <f aca="false" t="array" ref="D102:D102">IF($C102="Mangrove",INDEX('Mangrove extent'!$A$5:$X1000,MATCH($A102,'Mangrove extent'!$A$5:$A1000,0),MATCH('Mangrove extent'!$B$4,'Mangrove extent'!$A$5:$X$5,0)), IF($C102="Seagrass", INDEX('Seagrass extent'!$A$5:$I$257,MATCH($A102,'Seagrass extent'!$A$5:$A1000,0),MATCH('Seagrass extent'!$B$4,'Seagrass extent'!$A$5:$I$5,0)),"" ))</f>
        <v>3463.67827414912</v>
      </c>
      <c r="E102" s="50" t="n">
        <f aca="false" t="array" ref="E102:E102">IF($C102="Mangrove",INDEX('Mangrove extent'!$A$5:$X1000,MATCH($A102,'Mangrove extent'!$A$5:$A1000,0),MATCH('Mangrove extent'!$C$4,'Mangrove extent'!$A$5:$X$5,0)), IF($C102="Seagrass", "NoData", IF($C102="Salt marsh", "NoData")))</f>
        <v>3540.46258013543</v>
      </c>
      <c r="F102" s="50" t="n">
        <f aca="false" t="array" ref="F102:F102">IF($C102="Mangrove",INDEX('Mangrove protected area'!$A$5:$AG1000,MATCH($A102,'Mangrove protected area'!$A$5:$A1000,0),MATCH('Mangrove protected area'!$B$4,'Mangrove protected area'!$A$5:$AG$5,0)), "NoData")</f>
        <v>2116.1485</v>
      </c>
      <c r="G102" s="40" t="s">
        <v>240</v>
      </c>
      <c r="H102" s="40" t="s">
        <v>240</v>
      </c>
      <c r="I102" s="40" t="s">
        <v>240</v>
      </c>
      <c r="J102" s="2"/>
      <c r="K102" s="2"/>
      <c r="L102" s="2"/>
      <c r="M102" s="2"/>
      <c r="N102" s="2"/>
      <c r="O102" s="2"/>
      <c r="P102" s="2"/>
      <c r="Q102" s="2"/>
      <c r="R102" s="2"/>
      <c r="S102" s="2"/>
      <c r="T102" s="2"/>
      <c r="U102" s="2"/>
    </row>
    <row r="103" customFormat="false" ht="12.75" hidden="false" customHeight="true" outlineLevel="0" collapsed="false">
      <c r="A103" s="40" t="s">
        <v>332</v>
      </c>
      <c r="B103" s="56" t="str">
        <f aca="false" t="array" ref="B103:B103">INDEX(Countries!$D$2:$D$255, MATCH(A103, Countries!$B$2:$B$255, 0))</f>
        <v>ZAF</v>
      </c>
      <c r="C103" s="76" t="s">
        <v>145</v>
      </c>
      <c r="D103" s="50" t="n">
        <f aca="false" t="array" ref="D103:D103">IF($C103="Mangrove",INDEX('Mangrove extent'!$A$5:$X1000,MATCH($A103,'Mangrove extent'!$A$5:$A1000,0),MATCH('Mangrove extent'!$B$4,'Mangrove extent'!$A$5:$X$5,0)), IF($C103="Seagrass", INDEX('Seagrass extent'!$A$5:$I$257,MATCH($A103,'Seagrass extent'!$A$5:$A1000,0),MATCH('Seagrass extent'!$B$4,'Seagrass extent'!$A$5:$I$5,0)),"" ))</f>
        <v>2670.18740802475</v>
      </c>
      <c r="E103" s="50" t="n">
        <f aca="false" t="array" ref="E103:E103">IF($C103="Mangrove",INDEX('Mangrove extent'!$A$5:$X1000,MATCH($A103,'Mangrove extent'!$A$5:$A1000,0),MATCH('Mangrove extent'!$C$4,'Mangrove extent'!$A$5:$X$5,0)), IF($C103="Seagrass", "NoData", IF($C103="Salt marsh", "NoData")))</f>
        <v>2625.94882544854</v>
      </c>
      <c r="F103" s="50" t="n">
        <f aca="false" t="array" ref="F103:F103">IF($C103="Mangrove",INDEX('Mangrove protected area'!$A$5:$AG1000,MATCH($A103,'Mangrove protected area'!$A$5:$A1000,0),MATCH('Mangrove protected area'!$B$4,'Mangrove protected area'!$A$5:$AG$5,0)), "NoData")</f>
        <v>1630.9875</v>
      </c>
      <c r="G103" s="40" t="s">
        <v>240</v>
      </c>
      <c r="H103" s="40" t="s">
        <v>240</v>
      </c>
      <c r="I103" s="40" t="s">
        <v>240</v>
      </c>
      <c r="J103" s="2"/>
      <c r="K103" s="2"/>
      <c r="L103" s="2"/>
      <c r="M103" s="2"/>
      <c r="N103" s="2"/>
      <c r="O103" s="2"/>
      <c r="P103" s="2"/>
      <c r="Q103" s="2"/>
      <c r="R103" s="2"/>
      <c r="S103" s="2"/>
      <c r="T103" s="2"/>
      <c r="U103" s="2"/>
    </row>
    <row r="104" customFormat="false" ht="12.75" hidden="false" customHeight="true" outlineLevel="0" collapsed="false">
      <c r="A104" s="40" t="s">
        <v>333</v>
      </c>
      <c r="B104" s="56" t="str">
        <f aca="false" t="array" ref="B104:B104">INDEX(Countries!$D$2:$D$255, MATCH(A104, Countries!$B$2:$B$255, 0))</f>
        <v>LKA</v>
      </c>
      <c r="C104" s="76" t="s">
        <v>145</v>
      </c>
      <c r="D104" s="50" t="n">
        <f aca="false" t="array" ref="D104:D104">IF($C104="Mangrove",INDEX('Mangrove extent'!$A$5:$X1000,MATCH($A104,'Mangrove extent'!$A$5:$A1000,0),MATCH('Mangrove extent'!$B$4,'Mangrove extent'!$A$5:$X$5,0)), IF($C104="Seagrass", INDEX('Seagrass extent'!$A$5:$I$257,MATCH($A104,'Seagrass extent'!$A$5:$A1000,0),MATCH('Seagrass extent'!$B$4,'Seagrass extent'!$A$5:$I$5,0)),"" ))</f>
        <v>18378.4525377632</v>
      </c>
      <c r="E104" s="50" t="n">
        <f aca="false" t="array" ref="E104:E104">IF($C104="Mangrove",INDEX('Mangrove extent'!$A$5:$X1000,MATCH($A104,'Mangrove extent'!$A$5:$A1000,0),MATCH('Mangrove extent'!$C$4,'Mangrove extent'!$A$5:$X$5,0)), IF($C104="Seagrass", "NoData", IF($C104="Salt marsh", "NoData")))</f>
        <v>18082.2707227583</v>
      </c>
      <c r="F104" s="50" t="n">
        <f aca="false" t="array" ref="F104:F104">IF($C104="Mangrove",INDEX('Mangrove protected area'!$A$5:$AG1000,MATCH($A104,'Mangrove protected area'!$A$5:$A1000,0),MATCH('Mangrove protected area'!$B$4,'Mangrove protected area'!$A$5:$AG$5,0)), "NoData")</f>
        <v>18774.676</v>
      </c>
      <c r="G104" s="40" t="s">
        <v>240</v>
      </c>
      <c r="H104" s="40" t="s">
        <v>240</v>
      </c>
      <c r="I104" s="40" t="s">
        <v>240</v>
      </c>
      <c r="J104" s="2"/>
      <c r="K104" s="2"/>
      <c r="L104" s="2"/>
      <c r="M104" s="2"/>
      <c r="N104" s="2"/>
      <c r="O104" s="2"/>
      <c r="P104" s="2"/>
      <c r="Q104" s="2"/>
      <c r="R104" s="2"/>
      <c r="S104" s="2"/>
      <c r="T104" s="2"/>
      <c r="U104" s="2"/>
    </row>
    <row r="105" customFormat="false" ht="12.75" hidden="false" customHeight="true" outlineLevel="0" collapsed="false">
      <c r="A105" s="40" t="s">
        <v>334</v>
      </c>
      <c r="B105" s="56" t="str">
        <f aca="false" t="array" ref="B105:B105">INDEX(Countries!$D$2:$D$255, MATCH(A105, Countries!$B$2:$B$255, 0))</f>
        <v>SDN</v>
      </c>
      <c r="C105" s="76" t="s">
        <v>145</v>
      </c>
      <c r="D105" s="50" t="n">
        <f aca="false" t="array" ref="D105:D105">IF($C105="Mangrove",INDEX('Mangrove extent'!$A$5:$X1000,MATCH($A105,'Mangrove extent'!$A$5:$A1000,0),MATCH('Mangrove extent'!$B$4,'Mangrove extent'!$A$5:$X$5,0)), IF($C105="Seagrass", INDEX('Seagrass extent'!$A$5:$I$257,MATCH($A105,'Seagrass extent'!$A$5:$A1000,0),MATCH('Seagrass extent'!$B$4,'Seagrass extent'!$A$5:$I$5,0)),"" ))</f>
        <v>723.955963634603</v>
      </c>
      <c r="E105" s="50" t="n">
        <f aca="false" t="array" ref="E105:E105">IF($C105="Mangrove",INDEX('Mangrove extent'!$A$5:$X1000,MATCH($A105,'Mangrove extent'!$A$5:$A1000,0),MATCH('Mangrove extent'!$C$4,'Mangrove extent'!$A$5:$X$5,0)), IF($C105="Seagrass", "NoData", IF($C105="Salt marsh", "NoData")))</f>
        <v>897.19674971605</v>
      </c>
      <c r="F105" s="50" t="n">
        <f aca="false" t="array" ref="F105:F105">IF($C105="Mangrove",INDEX('Mangrove protected area'!$A$5:$AG1000,MATCH($A105,'Mangrove protected area'!$A$5:$A1000,0),MATCH('Mangrove protected area'!$B$4,'Mangrove protected area'!$A$5:$AG$5,0)), "NoData")</f>
        <v>410.6975</v>
      </c>
      <c r="G105" s="40" t="s">
        <v>240</v>
      </c>
      <c r="H105" s="40" t="s">
        <v>240</v>
      </c>
      <c r="I105" s="40" t="s">
        <v>240</v>
      </c>
      <c r="J105" s="2"/>
      <c r="K105" s="2"/>
      <c r="L105" s="2"/>
      <c r="M105" s="2"/>
      <c r="N105" s="2"/>
      <c r="O105" s="2"/>
      <c r="P105" s="2"/>
      <c r="Q105" s="2"/>
      <c r="R105" s="2"/>
      <c r="S105" s="2"/>
      <c r="T105" s="2"/>
      <c r="U105" s="2"/>
    </row>
    <row r="106" customFormat="false" ht="12.75" hidden="false" customHeight="true" outlineLevel="0" collapsed="false">
      <c r="A106" s="40" t="s">
        <v>335</v>
      </c>
      <c r="B106" s="56" t="str">
        <f aca="false" t="array" ref="B106:B106">INDEX(Countries!$D$2:$D$255, MATCH(A106, Countries!$B$2:$B$255, 0))</f>
        <v>SUR</v>
      </c>
      <c r="C106" s="76" t="s">
        <v>145</v>
      </c>
      <c r="D106" s="50" t="n">
        <f aca="false" t="array" ref="D106:D106">IF($C106="Mangrove",INDEX('Mangrove extent'!$A$5:$X1000,MATCH($A106,'Mangrove extent'!$A$5:$A1000,0),MATCH('Mangrove extent'!$B$4,'Mangrove extent'!$A$5:$X$5,0)), IF($C106="Seagrass", INDEX('Seagrass extent'!$A$5:$I$257,MATCH($A106,'Seagrass extent'!$A$5:$A1000,0),MATCH('Seagrass extent'!$B$4,'Seagrass extent'!$A$5:$I$5,0)),"" ))</f>
        <v>80361.4731830277</v>
      </c>
      <c r="E106" s="50" t="n">
        <f aca="false" t="array" ref="E106:E106">IF($C106="Mangrove",INDEX('Mangrove extent'!$A$5:$X1000,MATCH($A106,'Mangrove extent'!$A$5:$A1000,0),MATCH('Mangrove extent'!$C$4,'Mangrove extent'!$A$5:$X$5,0)), IF($C106="Seagrass", "NoData", IF($C106="Salt marsh", "NoData")))</f>
        <v>79472.6397456394</v>
      </c>
      <c r="F106" s="50" t="n">
        <f aca="false" t="array" ref="F106:F106">IF($C106="Mangrove",INDEX('Mangrove protected area'!$A$5:$AG1000,MATCH($A106,'Mangrove protected area'!$A$5:$A1000,0),MATCH('Mangrove protected area'!$B$4,'Mangrove protected area'!$A$5:$AG$5,0)), "NoData")</f>
        <v>23449.2111</v>
      </c>
      <c r="G106" s="40" t="s">
        <v>240</v>
      </c>
      <c r="H106" s="40" t="s">
        <v>240</v>
      </c>
      <c r="I106" s="40" t="s">
        <v>240</v>
      </c>
      <c r="J106" s="2"/>
      <c r="K106" s="2"/>
      <c r="L106" s="2"/>
      <c r="M106" s="2"/>
      <c r="N106" s="2"/>
      <c r="O106" s="2"/>
      <c r="P106" s="2"/>
      <c r="Q106" s="2"/>
      <c r="R106" s="2"/>
      <c r="S106" s="2"/>
      <c r="T106" s="2"/>
      <c r="U106" s="2"/>
    </row>
    <row r="107" customFormat="false" ht="12.75" hidden="false" customHeight="true" outlineLevel="0" collapsed="false">
      <c r="A107" s="40" t="s">
        <v>336</v>
      </c>
      <c r="B107" s="56" t="str">
        <f aca="false" t="array" ref="B107:B107">INDEX(Countries!$D$2:$D$255, MATCH(A107, Countries!$B$2:$B$255, 0))</f>
        <v>TWN</v>
      </c>
      <c r="C107" s="76" t="s">
        <v>145</v>
      </c>
      <c r="D107" s="50" t="n">
        <f aca="false" t="array" ref="D107:D107">IF($C107="Mangrove",INDEX('Mangrove extent'!$A$5:$X1000,MATCH($A107,'Mangrove extent'!$A$5:$A1000,0),MATCH('Mangrove extent'!$B$4,'Mangrove extent'!$A$5:$X$5,0)), IF($C107="Seagrass", INDEX('Seagrass extent'!$A$5:$I$257,MATCH($A107,'Seagrass extent'!$A$5:$A1000,0),MATCH('Seagrass extent'!$B$4,'Seagrass extent'!$A$5:$I$5,0)),"" ))</f>
        <v>161.287614578355</v>
      </c>
      <c r="E107" s="50" t="n">
        <f aca="false" t="array" ref="E107:E107">IF($C107="Mangrove",INDEX('Mangrove extent'!$A$5:$X1000,MATCH($A107,'Mangrove extent'!$A$5:$A1000,0),MATCH('Mangrove extent'!$C$4,'Mangrove extent'!$A$5:$X$5,0)), IF($C107="Seagrass", "NoData", IF($C107="Salt marsh", "NoData")))</f>
        <v>216.659399724432</v>
      </c>
      <c r="F107" s="50" t="n">
        <f aca="false" t="array" ref="F107:F107">IF($C107="Mangrove",INDEX('Mangrove protected area'!$A$5:$AG1000,MATCH($A107,'Mangrove protected area'!$A$5:$A1000,0),MATCH('Mangrove protected area'!$B$4,'Mangrove protected area'!$A$5:$AG$5,0)), "NoData")</f>
        <v>39.9032</v>
      </c>
      <c r="G107" s="40" t="s">
        <v>240</v>
      </c>
      <c r="H107" s="40" t="s">
        <v>240</v>
      </c>
      <c r="I107" s="40" t="s">
        <v>240</v>
      </c>
      <c r="J107" s="2"/>
      <c r="K107" s="2"/>
      <c r="L107" s="2"/>
      <c r="M107" s="2"/>
      <c r="N107" s="2"/>
      <c r="O107" s="2"/>
      <c r="P107" s="2"/>
      <c r="Q107" s="2"/>
      <c r="R107" s="2"/>
      <c r="S107" s="2"/>
      <c r="T107" s="2"/>
      <c r="U107" s="2"/>
    </row>
    <row r="108" customFormat="false" ht="12.75" hidden="false" customHeight="true" outlineLevel="0" collapsed="false">
      <c r="A108" s="40" t="s">
        <v>337</v>
      </c>
      <c r="B108" s="56" t="str">
        <f aca="false" t="array" ref="B108:B108">INDEX(Countries!$D$2:$D$255, MATCH(A108, Countries!$B$2:$B$255, 0))</f>
        <v>TZA</v>
      </c>
      <c r="C108" s="76" t="s">
        <v>145</v>
      </c>
      <c r="D108" s="50" t="n">
        <f aca="false" t="array" ref="D108:D108">IF($C108="Mangrove",INDEX('Mangrove extent'!$A$5:$X1000,MATCH($A108,'Mangrove extent'!$A$5:$A1000,0),MATCH('Mangrove extent'!$B$4,'Mangrove extent'!$A$5:$X$5,0)), IF($C108="Seagrass", INDEX('Seagrass extent'!$A$5:$I$257,MATCH($A108,'Seagrass extent'!$A$5:$A1000,0),MATCH('Seagrass extent'!$B$4,'Seagrass extent'!$A$5:$I$5,0)),"" ))</f>
        <v>109619.894396156</v>
      </c>
      <c r="E108" s="50" t="n">
        <f aca="false" t="array" ref="E108:E108">IF($C108="Mangrove",INDEX('Mangrove extent'!$A$5:$X1000,MATCH($A108,'Mangrove extent'!$A$5:$A1000,0),MATCH('Mangrove extent'!$C$4,'Mangrove extent'!$A$5:$X$5,0)), IF($C108="Seagrass", "NoData", IF($C108="Salt marsh", "NoData")))</f>
        <v>110828.530558535</v>
      </c>
      <c r="F108" s="50" t="n">
        <f aca="false" t="array" ref="F108:F108">IF($C108="Mangrove",INDEX('Mangrove protected area'!$A$5:$AG1000,MATCH($A108,'Mangrove protected area'!$A$5:$A1000,0),MATCH('Mangrove protected area'!$B$4,'Mangrove protected area'!$A$5:$AG$5,0)), "NoData")</f>
        <v>23311.5638</v>
      </c>
      <c r="G108" s="40" t="s">
        <v>240</v>
      </c>
      <c r="H108" s="40" t="s">
        <v>240</v>
      </c>
      <c r="I108" s="40" t="s">
        <v>240</v>
      </c>
      <c r="J108" s="2"/>
      <c r="K108" s="2"/>
      <c r="L108" s="2"/>
      <c r="M108" s="2"/>
      <c r="N108" s="2"/>
      <c r="O108" s="2"/>
      <c r="P108" s="2"/>
      <c r="Q108" s="2"/>
      <c r="R108" s="2"/>
      <c r="S108" s="2"/>
      <c r="T108" s="2"/>
      <c r="U108" s="2"/>
    </row>
    <row r="109" customFormat="false" ht="12.75" hidden="false" customHeight="true" outlineLevel="0" collapsed="false">
      <c r="A109" s="40" t="s">
        <v>338</v>
      </c>
      <c r="B109" s="56" t="str">
        <f aca="false" t="array" ref="B109:B109">INDEX(Countries!$D$2:$D$255, MATCH(A109, Countries!$B$2:$B$255, 0))</f>
        <v>THA</v>
      </c>
      <c r="C109" s="76" t="s">
        <v>145</v>
      </c>
      <c r="D109" s="50" t="n">
        <f aca="false" t="array" ref="D109:D109">IF($C109="Mangrove",INDEX('Mangrove extent'!$A$5:$X1000,MATCH($A109,'Mangrove extent'!$A$5:$A1000,0),MATCH('Mangrove extent'!$B$4,'Mangrove extent'!$A$5:$X$5,0)), IF($C109="Seagrass", INDEX('Seagrass extent'!$A$5:$I$257,MATCH($A109,'Seagrass extent'!$A$5:$A1000,0),MATCH('Seagrass extent'!$B$4,'Seagrass extent'!$A$5:$I$5,0)),"" ))</f>
        <v>251665.595886225</v>
      </c>
      <c r="E109" s="50" t="n">
        <f aca="false" t="array" ref="E109:E109">IF($C109="Mangrove",INDEX('Mangrove extent'!$A$5:$X1000,MATCH($A109,'Mangrove extent'!$A$5:$A1000,0),MATCH('Mangrove extent'!$C$4,'Mangrove extent'!$A$5:$X$5,0)), IF($C109="Seagrass", "NoData", IF($C109="Salt marsh", "NoData")))</f>
        <v>244959.135426675</v>
      </c>
      <c r="F109" s="50" t="n">
        <f aca="false" t="array" ref="F109:F109">IF($C109="Mangrove",INDEX('Mangrove protected area'!$A$5:$AG1000,MATCH($A109,'Mangrove protected area'!$A$5:$A1000,0),MATCH('Mangrove protected area'!$B$4,'Mangrove protected area'!$A$5:$AG$5,0)), "NoData")</f>
        <v>216076.0916</v>
      </c>
      <c r="G109" s="40" t="s">
        <v>240</v>
      </c>
      <c r="H109" s="40" t="s">
        <v>240</v>
      </c>
      <c r="I109" s="40" t="s">
        <v>240</v>
      </c>
      <c r="J109" s="2"/>
      <c r="K109" s="2"/>
      <c r="L109" s="2"/>
      <c r="M109" s="2"/>
      <c r="N109" s="2"/>
      <c r="O109" s="2"/>
      <c r="P109" s="2"/>
      <c r="Q109" s="2"/>
      <c r="R109" s="2"/>
      <c r="S109" s="2"/>
      <c r="T109" s="2"/>
      <c r="U109" s="2"/>
    </row>
    <row r="110" customFormat="false" ht="12.75" hidden="false" customHeight="true" outlineLevel="0" collapsed="false">
      <c r="A110" s="40" t="s">
        <v>339</v>
      </c>
      <c r="B110" s="56" t="str">
        <f aca="false" t="array" ref="B110:B110">INDEX(Countries!$D$2:$D$255, MATCH(A110, Countries!$B$2:$B$255, 0))</f>
        <v>TLS</v>
      </c>
      <c r="C110" s="76" t="s">
        <v>145</v>
      </c>
      <c r="D110" s="50" t="n">
        <f aca="false" t="array" ref="D110:D110">IF($C110="Mangrove",INDEX('Mangrove extent'!$A$5:$X1000,MATCH($A110,'Mangrove extent'!$A$5:$A1000,0),MATCH('Mangrove extent'!$B$4,'Mangrove extent'!$A$5:$X$5,0)), IF($C110="Seagrass", INDEX('Seagrass extent'!$A$5:$I$257,MATCH($A110,'Seagrass extent'!$A$5:$A1000,0),MATCH('Seagrass extent'!$B$4,'Seagrass extent'!$A$5:$I$5,0)),"" ))</f>
        <v>1054.10165279591</v>
      </c>
      <c r="E110" s="50" t="n">
        <f aca="false" t="array" ref="E110:E110">IF($C110="Mangrove",INDEX('Mangrove extent'!$A$5:$X1000,MATCH($A110,'Mangrove extent'!$A$5:$A1000,0),MATCH('Mangrove extent'!$C$4,'Mangrove extent'!$A$5:$X$5,0)), IF($C110="Seagrass", "NoData", IF($C110="Salt marsh", "NoData")))</f>
        <v>1040.8785558527</v>
      </c>
      <c r="F110" s="50" t="n">
        <f aca="false" t="array" ref="F110:F110">IF($C110="Mangrove",INDEX('Mangrove protected area'!$A$5:$AG1000,MATCH($A110,'Mangrove protected area'!$A$5:$A1000,0),MATCH('Mangrove protected area'!$B$4,'Mangrove protected area'!$A$5:$AG$5,0)), "NoData")</f>
        <v>431.8106</v>
      </c>
      <c r="G110" s="40" t="s">
        <v>240</v>
      </c>
      <c r="H110" s="40" t="s">
        <v>240</v>
      </c>
      <c r="I110" s="40" t="s">
        <v>240</v>
      </c>
      <c r="J110" s="2"/>
      <c r="K110" s="2"/>
      <c r="L110" s="2"/>
      <c r="M110" s="2"/>
      <c r="N110" s="2"/>
      <c r="O110" s="2"/>
      <c r="P110" s="2"/>
      <c r="Q110" s="2"/>
      <c r="R110" s="2"/>
      <c r="S110" s="2"/>
      <c r="T110" s="2"/>
      <c r="U110" s="2"/>
    </row>
    <row r="111" customFormat="false" ht="12.75" hidden="false" customHeight="true" outlineLevel="0" collapsed="false">
      <c r="A111" s="40" t="s">
        <v>340</v>
      </c>
      <c r="B111" s="56" t="str">
        <f aca="false" t="array" ref="B111:B111">INDEX(Countries!$D$2:$D$255, MATCH(A111, Countries!$B$2:$B$255, 0))</f>
        <v>TGO</v>
      </c>
      <c r="C111" s="76" t="s">
        <v>145</v>
      </c>
      <c r="D111" s="50" t="n">
        <f aca="false" t="array" ref="D111:D111">IF($C111="Mangrove",INDEX('Mangrove extent'!$A$5:$X1000,MATCH($A111,'Mangrove extent'!$A$5:$A1000,0),MATCH('Mangrove extent'!$B$4,'Mangrove extent'!$A$5:$X$5,0)), IF($C111="Seagrass", INDEX('Seagrass extent'!$A$5:$I$257,MATCH($A111,'Seagrass extent'!$A$5:$A1000,0),MATCH('Seagrass extent'!$B$4,'Seagrass extent'!$A$5:$I$5,0)),"" ))</f>
        <v>53.3014930897418</v>
      </c>
      <c r="E111" s="50" t="n">
        <f aca="false" t="array" ref="E111:E111">IF($C111="Mangrove",INDEX('Mangrove extent'!$A$5:$X1000,MATCH($A111,'Mangrove extent'!$A$5:$A1000,0),MATCH('Mangrove extent'!$C$4,'Mangrove extent'!$A$5:$X$5,0)), IF($C111="Seagrass", "NoData", IF($C111="Salt marsh", "NoData")))</f>
        <v>43.0882357036966</v>
      </c>
      <c r="F111" s="50" t="str">
        <f aca="false" t="array" ref="F111:F111">IF($C111="Mangrove",INDEX('Mangrove protected area'!$A$5:$AG1000,MATCH($A111,'Mangrove protected area'!$A$5:$A1000,0),MATCH('Mangrove protected area'!$B$4,'Mangrove protected area'!$A$5:$AG$5,0)), "NoData")</f>
        <v>NoData</v>
      </c>
      <c r="G111" s="40" t="s">
        <v>240</v>
      </c>
      <c r="H111" s="40" t="s">
        <v>240</v>
      </c>
      <c r="I111" s="40" t="s">
        <v>240</v>
      </c>
      <c r="J111" s="2"/>
      <c r="K111" s="2"/>
      <c r="L111" s="2"/>
      <c r="M111" s="2"/>
      <c r="N111" s="2"/>
      <c r="O111" s="2"/>
      <c r="P111" s="2"/>
      <c r="Q111" s="2"/>
      <c r="R111" s="2"/>
      <c r="S111" s="2"/>
      <c r="T111" s="2"/>
      <c r="U111" s="2"/>
    </row>
    <row r="112" customFormat="false" ht="12.75" hidden="false" customHeight="true" outlineLevel="0" collapsed="false">
      <c r="A112" s="40" t="s">
        <v>341</v>
      </c>
      <c r="B112" s="56" t="str">
        <f aca="false" t="array" ref="B112:B112">INDEX(Countries!$D$2:$D$255, MATCH(A112, Countries!$B$2:$B$255, 0))</f>
        <v>TON</v>
      </c>
      <c r="C112" s="76" t="s">
        <v>145</v>
      </c>
      <c r="D112" s="50" t="n">
        <f aca="false" t="array" ref="D112:D112">IF($C112="Mangrove",INDEX('Mangrove extent'!$A$5:$X1000,MATCH($A112,'Mangrove extent'!$A$5:$A1000,0),MATCH('Mangrove extent'!$B$4,'Mangrove extent'!$A$5:$X$5,0)), IF($C112="Seagrass", INDEX('Seagrass extent'!$A$5:$I$257,MATCH($A112,'Seagrass extent'!$A$5:$A1000,0),MATCH('Seagrass extent'!$B$4,'Seagrass extent'!$A$5:$I$5,0)),"" ))</f>
        <v>1046.26878520934</v>
      </c>
      <c r="E112" s="50" t="n">
        <f aca="false" t="array" ref="E112:E112">IF($C112="Mangrove",INDEX('Mangrove extent'!$A$5:$X1000,MATCH($A112,'Mangrove extent'!$A$5:$A1000,0),MATCH('Mangrove extent'!$C$4,'Mangrove extent'!$A$5:$X$5,0)), IF($C112="Seagrass", "NoData", IF($C112="Salt marsh", "NoData")))</f>
        <v>1083.6460302051</v>
      </c>
      <c r="F112" s="50" t="n">
        <f aca="false" t="array" ref="F112:F112">IF($C112="Mangrove",INDEX('Mangrove protected area'!$A$5:$AG1000,MATCH($A112,'Mangrove protected area'!$A$5:$A1000,0),MATCH('Mangrove protected area'!$B$4,'Mangrove protected area'!$A$5:$AG$5,0)), "NoData")</f>
        <v>676.5088</v>
      </c>
      <c r="G112" s="40" t="s">
        <v>240</v>
      </c>
      <c r="H112" s="40" t="s">
        <v>240</v>
      </c>
      <c r="I112" s="40" t="s">
        <v>240</v>
      </c>
      <c r="J112" s="2"/>
      <c r="K112" s="2"/>
      <c r="L112" s="2"/>
      <c r="M112" s="2"/>
      <c r="N112" s="2"/>
      <c r="O112" s="2"/>
      <c r="P112" s="2"/>
      <c r="Q112" s="2"/>
      <c r="R112" s="2"/>
      <c r="S112" s="2"/>
      <c r="T112" s="2"/>
      <c r="U112" s="2"/>
    </row>
    <row r="113" customFormat="false" ht="12.75" hidden="false" customHeight="true" outlineLevel="0" collapsed="false">
      <c r="A113" s="40" t="s">
        <v>342</v>
      </c>
      <c r="B113" s="56" t="str">
        <f aca="false" t="array" ref="B113:B113">INDEX(Countries!$D$2:$D$255, MATCH(A113, Countries!$B$2:$B$255, 0))</f>
        <v>TTO</v>
      </c>
      <c r="C113" s="76" t="s">
        <v>145</v>
      </c>
      <c r="D113" s="50" t="n">
        <f aca="false" t="array" ref="D113:D113">IF($C113="Mangrove",INDEX('Mangrove extent'!$A$5:$X1000,MATCH($A113,'Mangrove extent'!$A$5:$A1000,0),MATCH('Mangrove extent'!$B$4,'Mangrove extent'!$A$5:$X$5,0)), IF($C113="Seagrass", INDEX('Seagrass extent'!$A$5:$I$257,MATCH($A113,'Seagrass extent'!$A$5:$A1000,0),MATCH('Seagrass extent'!$B$4,'Seagrass extent'!$A$5:$I$5,0)),"" ))</f>
        <v>8146.60367354172</v>
      </c>
      <c r="E113" s="50" t="n">
        <f aca="false" t="array" ref="E113:E113">IF($C113="Mangrove",INDEX('Mangrove extent'!$A$5:$X1000,MATCH($A113,'Mangrove extent'!$A$5:$A1000,0),MATCH('Mangrove extent'!$C$4,'Mangrove extent'!$A$5:$X$5,0)), IF($C113="Seagrass", "NoData", IF($C113="Salt marsh", "NoData")))</f>
        <v>8223.25102410641</v>
      </c>
      <c r="F113" s="50" t="n">
        <f aca="false" t="array" ref="F113:F113">IF($C113="Mangrove",INDEX('Mangrove protected area'!$A$5:$AG1000,MATCH($A113,'Mangrove protected area'!$A$5:$A1000,0),MATCH('Mangrove protected area'!$B$4,'Mangrove protected area'!$A$5:$AG$5,0)), "NoData")</f>
        <v>3515.5928</v>
      </c>
      <c r="G113" s="40" t="s">
        <v>240</v>
      </c>
      <c r="H113" s="40" t="s">
        <v>240</v>
      </c>
      <c r="I113" s="40" t="s">
        <v>240</v>
      </c>
      <c r="J113" s="2"/>
      <c r="K113" s="2"/>
      <c r="L113" s="2"/>
      <c r="M113" s="2"/>
      <c r="N113" s="2"/>
      <c r="O113" s="2"/>
      <c r="P113" s="2"/>
      <c r="Q113" s="2"/>
      <c r="R113" s="2"/>
      <c r="S113" s="2"/>
      <c r="T113" s="2"/>
      <c r="U113" s="2"/>
    </row>
    <row r="114" customFormat="false" ht="12.75" hidden="false" customHeight="true" outlineLevel="0" collapsed="false">
      <c r="A114" s="40" t="s">
        <v>343</v>
      </c>
      <c r="B114" s="56" t="str">
        <f aca="false" t="array" ref="B114:B114">INDEX(Countries!$D$2:$D$255, MATCH(A114, Countries!$B$2:$B$255, 0))</f>
        <v>TCA</v>
      </c>
      <c r="C114" s="76" t="s">
        <v>145</v>
      </c>
      <c r="D114" s="50" t="n">
        <f aca="false" t="array" ref="D114:D114">IF($C114="Mangrove",INDEX('Mangrove extent'!$A$5:$X1000,MATCH($A114,'Mangrove extent'!$A$5:$A1000,0),MATCH('Mangrove extent'!$B$4,'Mangrove extent'!$A$5:$X$5,0)), IF($C114="Seagrass", INDEX('Seagrass extent'!$A$5:$I$257,MATCH($A114,'Seagrass extent'!$A$5:$A1000,0),MATCH('Seagrass extent'!$B$4,'Seagrass extent'!$A$5:$I$5,0)),"" ))</f>
        <v>15318.526160457</v>
      </c>
      <c r="E114" s="50" t="n">
        <f aca="false" t="array" ref="E114:E114">IF($C114="Mangrove",INDEX('Mangrove extent'!$A$5:$X1000,MATCH($A114,'Mangrove extent'!$A$5:$A1000,0),MATCH('Mangrove extent'!$C$4,'Mangrove extent'!$A$5:$X$5,0)), IF($C114="Seagrass", "NoData", IF($C114="Salt marsh", "NoData")))</f>
        <v>12597.7223797784</v>
      </c>
      <c r="F114" s="50" t="n">
        <f aca="false" t="array" ref="F114:F114">IF($C114="Mangrove",INDEX('Mangrove protected area'!$A$5:$AG1000,MATCH($A114,'Mangrove protected area'!$A$5:$A1000,0),MATCH('Mangrove protected area'!$B$4,'Mangrove protected area'!$A$5:$AG$5,0)), "NoData")</f>
        <v>2566.3984</v>
      </c>
      <c r="G114" s="40" t="s">
        <v>240</v>
      </c>
      <c r="H114" s="40" t="s">
        <v>240</v>
      </c>
      <c r="I114" s="40" t="s">
        <v>240</v>
      </c>
      <c r="J114" s="2"/>
      <c r="K114" s="2"/>
      <c r="L114" s="2"/>
      <c r="M114" s="2"/>
      <c r="N114" s="2"/>
      <c r="O114" s="2"/>
      <c r="P114" s="2"/>
      <c r="Q114" s="2"/>
      <c r="R114" s="2"/>
      <c r="S114" s="2"/>
      <c r="T114" s="2"/>
      <c r="U114" s="2"/>
    </row>
    <row r="115" customFormat="false" ht="12.75" hidden="false" customHeight="true" outlineLevel="0" collapsed="false">
      <c r="A115" s="40" t="s">
        <v>344</v>
      </c>
      <c r="B115" s="56" t="str">
        <f aca="false" t="array" ref="B115:B115">INDEX(Countries!$D$2:$D$255, MATCH(A115, Countries!$B$2:$B$255, 0))</f>
        <v>TUV</v>
      </c>
      <c r="C115" s="76" t="s">
        <v>145</v>
      </c>
      <c r="D115" s="50" t="n">
        <f aca="false" t="array" ref="D115:D115">IF($C115="Mangrove",INDEX('Mangrove extent'!$A$5:$X1000,MATCH($A115,'Mangrove extent'!$A$5:$A1000,0),MATCH('Mangrove extent'!$B$4,'Mangrove extent'!$A$5:$X$5,0)), IF($C115="Seagrass", INDEX('Seagrass extent'!$A$5:$I$257,MATCH($A115,'Seagrass extent'!$A$5:$A1000,0),MATCH('Seagrass extent'!$B$4,'Seagrass extent'!$A$5:$I$5,0)),"" ))</f>
        <v>8.91171500260011</v>
      </c>
      <c r="E115" s="50" t="n">
        <f aca="false" t="array" ref="E115:E115">IF($C115="Mangrove",INDEX('Mangrove extent'!$A$5:$X1000,MATCH($A115,'Mangrove extent'!$A$5:$A1000,0),MATCH('Mangrove extent'!$C$4,'Mangrove extent'!$A$5:$X$5,0)), IF($C115="Seagrass", "NoData", IF($C115="Salt marsh", "NoData")))</f>
        <v>8.91171500260011</v>
      </c>
      <c r="F115" s="50" t="str">
        <f aca="false" t="array" ref="F115:F115">IF($C115="Mangrove",INDEX('Mangrove protected area'!$A$5:$AG1000,MATCH($A115,'Mangrove protected area'!$A$5:$A1000,0),MATCH('Mangrove protected area'!$B$4,'Mangrove protected area'!$A$5:$AG$5,0)), "NoData")</f>
        <v>NoData</v>
      </c>
      <c r="G115" s="40" t="s">
        <v>240</v>
      </c>
      <c r="H115" s="40" t="s">
        <v>240</v>
      </c>
      <c r="I115" s="40" t="s">
        <v>240</v>
      </c>
      <c r="J115" s="2"/>
      <c r="K115" s="2"/>
      <c r="L115" s="2"/>
      <c r="M115" s="2"/>
      <c r="N115" s="2"/>
      <c r="O115" s="2"/>
      <c r="P115" s="2"/>
      <c r="Q115" s="2"/>
      <c r="R115" s="2"/>
      <c r="S115" s="2"/>
      <c r="T115" s="2"/>
      <c r="U115" s="2"/>
    </row>
    <row r="116" customFormat="false" ht="12.75" hidden="false" customHeight="true" outlineLevel="0" collapsed="false">
      <c r="A116" s="40" t="s">
        <v>345</v>
      </c>
      <c r="B116" s="56" t="str">
        <f aca="false" t="array" ref="B116:B116">INDEX(Countries!$D$2:$D$255, MATCH(A116, Countries!$B$2:$B$255, 0))</f>
        <v>ARE</v>
      </c>
      <c r="C116" s="76" t="s">
        <v>145</v>
      </c>
      <c r="D116" s="50" t="n">
        <f aca="false" t="array" ref="D116:D116">IF($C116="Mangrove",INDEX('Mangrove extent'!$A$5:$X1000,MATCH($A116,'Mangrove extent'!$A$5:$A1000,0),MATCH('Mangrove extent'!$B$4,'Mangrove extent'!$A$5:$X$5,0)), IF($C116="Seagrass", INDEX('Seagrass extent'!$A$5:$I$257,MATCH($A116,'Seagrass extent'!$A$5:$A1000,0),MATCH('Seagrass extent'!$B$4,'Seagrass extent'!$A$5:$I$5,0)),"" ))</f>
        <v>2055.54460097474</v>
      </c>
      <c r="E116" s="50" t="n">
        <f aca="false" t="array" ref="E116:E116">IF($C116="Mangrove",INDEX('Mangrove extent'!$A$5:$X1000,MATCH($A116,'Mangrove extent'!$A$5:$A1000,0),MATCH('Mangrove extent'!$C$4,'Mangrove extent'!$A$5:$X$5,0)), IF($C116="Seagrass", "NoData", IF($C116="Salt marsh", "NoData")))</f>
        <v>2390.23706050868</v>
      </c>
      <c r="F116" s="50" t="n">
        <f aca="false" t="array" ref="F116:F116">IF($C116="Mangrove",INDEX('Mangrove protected area'!$A$5:$AG1000,MATCH($A116,'Mangrove protected area'!$A$5:$A1000,0),MATCH('Mangrove protected area'!$B$4,'Mangrove protected area'!$A$5:$AG$5,0)), "NoData")</f>
        <v>6147.5328</v>
      </c>
      <c r="G116" s="40" t="s">
        <v>240</v>
      </c>
      <c r="H116" s="40" t="s">
        <v>240</v>
      </c>
      <c r="I116" s="40" t="s">
        <v>240</v>
      </c>
      <c r="J116" s="2"/>
      <c r="K116" s="2"/>
      <c r="L116" s="2"/>
      <c r="M116" s="2"/>
      <c r="N116" s="2"/>
      <c r="O116" s="2"/>
      <c r="P116" s="2"/>
      <c r="Q116" s="2"/>
      <c r="R116" s="2"/>
      <c r="S116" s="2"/>
      <c r="T116" s="2"/>
      <c r="U116" s="2"/>
    </row>
    <row r="117" customFormat="false" ht="12.75" hidden="false" customHeight="true" outlineLevel="0" collapsed="false">
      <c r="A117" s="40" t="s">
        <v>346</v>
      </c>
      <c r="B117" s="56" t="str">
        <f aca="false" t="array" ref="B117:B117">INDEX(Countries!$D$2:$D$255, MATCH(A117, Countries!$B$2:$B$255, 0))</f>
        <v>VUT</v>
      </c>
      <c r="C117" s="76" t="s">
        <v>145</v>
      </c>
      <c r="D117" s="50" t="n">
        <f aca="false" t="array" ref="D117:D117">IF($C117="Mangrove",INDEX('Mangrove extent'!$A$5:$X1000,MATCH($A117,'Mangrove extent'!$A$5:$A1000,0),MATCH('Mangrove extent'!$B$4,'Mangrove extent'!$A$5:$X$5,0)), IF($C117="Seagrass", INDEX('Seagrass extent'!$A$5:$I$257,MATCH($A117,'Seagrass extent'!$A$5:$A1000,0),MATCH('Seagrass extent'!$B$4,'Seagrass extent'!$A$5:$I$5,0)),"" ))</f>
        <v>1571.76863045337</v>
      </c>
      <c r="E117" s="50" t="n">
        <f aca="false" t="array" ref="E117:E117">IF($C117="Mangrove",INDEX('Mangrove extent'!$A$5:$X1000,MATCH($A117,'Mangrove extent'!$A$5:$A1000,0),MATCH('Mangrove extent'!$C$4,'Mangrove extent'!$A$5:$X$5,0)), IF($C117="Seagrass", "NoData", IF($C117="Salt marsh", "NoData")))</f>
        <v>1641.54637796121</v>
      </c>
      <c r="F117" s="50" t="n">
        <f aca="false" t="array" ref="F117:F117">IF($C117="Mangrove",INDEX('Mangrove protected area'!$A$5:$AG1000,MATCH($A117,'Mangrove protected area'!$A$5:$A1000,0),MATCH('Mangrove protected area'!$B$4,'Mangrove protected area'!$A$5:$AG$5,0)), "NoData")</f>
        <v>1763.6071</v>
      </c>
      <c r="G117" s="40" t="s">
        <v>240</v>
      </c>
      <c r="H117" s="40" t="s">
        <v>240</v>
      </c>
      <c r="I117" s="40" t="s">
        <v>240</v>
      </c>
      <c r="J117" s="2"/>
      <c r="K117" s="2"/>
      <c r="L117" s="2"/>
      <c r="M117" s="2"/>
      <c r="N117" s="2"/>
      <c r="O117" s="2"/>
      <c r="P117" s="2"/>
      <c r="Q117" s="2"/>
      <c r="R117" s="2"/>
      <c r="S117" s="2"/>
      <c r="T117" s="2"/>
      <c r="U117" s="2"/>
    </row>
    <row r="118" customFormat="false" ht="12.75" hidden="false" customHeight="true" outlineLevel="0" collapsed="false">
      <c r="A118" s="40" t="s">
        <v>347</v>
      </c>
      <c r="B118" s="56" t="str">
        <f aca="false" t="array" ref="B118:B118">INDEX(Countries!$D$2:$D$255, MATCH(A118, Countries!$B$2:$B$255, 0))</f>
        <v>VEN</v>
      </c>
      <c r="C118" s="76" t="s">
        <v>145</v>
      </c>
      <c r="D118" s="50" t="n">
        <f aca="false" t="array" ref="D118:D118">IF($C118="Mangrove",INDEX('Mangrove extent'!$A$5:$X1000,MATCH($A118,'Mangrove extent'!$A$5:$A1000,0),MATCH('Mangrove extent'!$B$4,'Mangrove extent'!$A$5:$X$5,0)), IF($C118="Seagrass", INDEX('Seagrass extent'!$A$5:$I$257,MATCH($A118,'Seagrass extent'!$A$5:$A1000,0),MATCH('Seagrass extent'!$B$4,'Seagrass extent'!$A$5:$I$5,0)),"" ))</f>
        <v>284392.096306692</v>
      </c>
      <c r="E118" s="50" t="n">
        <f aca="false" t="array" ref="E118:E118">IF($C118="Mangrove",INDEX('Mangrove extent'!$A$5:$X1000,MATCH($A118,'Mangrove extent'!$A$5:$A1000,0),MATCH('Mangrove extent'!$C$4,'Mangrove extent'!$A$5:$X$5,0)), IF($C118="Seagrass", "NoData", IF($C118="Salt marsh", "NoData")))</f>
        <v>281984.127032068</v>
      </c>
      <c r="F118" s="50" t="n">
        <f aca="false" t="array" ref="F118:F118">IF($C118="Mangrove",INDEX('Mangrove protected area'!$A$5:$AG1000,MATCH($A118,'Mangrove protected area'!$A$5:$A1000,0),MATCH('Mangrove protected area'!$B$4,'Mangrove protected area'!$A$5:$AG$5,0)), "NoData")</f>
        <v>92356.636</v>
      </c>
      <c r="G118" s="40" t="s">
        <v>240</v>
      </c>
      <c r="H118" s="40" t="s">
        <v>240</v>
      </c>
      <c r="I118" s="40" t="s">
        <v>240</v>
      </c>
      <c r="J118" s="2"/>
      <c r="K118" s="2"/>
      <c r="L118" s="2"/>
      <c r="M118" s="2"/>
      <c r="N118" s="2"/>
      <c r="O118" s="2"/>
      <c r="P118" s="2"/>
      <c r="Q118" s="2"/>
      <c r="R118" s="2"/>
      <c r="S118" s="2"/>
      <c r="T118" s="2"/>
      <c r="U118" s="2"/>
    </row>
    <row r="119" customFormat="false" ht="12.75" hidden="false" customHeight="true" outlineLevel="0" collapsed="false">
      <c r="A119" s="40" t="s">
        <v>348</v>
      </c>
      <c r="B119" s="56" t="str">
        <f aca="false" t="array" ref="B119:B119">INDEX(Countries!$D$2:$D$255, MATCH(A119, Countries!$B$2:$B$255, 0))</f>
        <v>VNM</v>
      </c>
      <c r="C119" s="76" t="s">
        <v>145</v>
      </c>
      <c r="D119" s="50" t="n">
        <f aca="false" t="array" ref="D119:D119">IF($C119="Mangrove",INDEX('Mangrove extent'!$A$5:$X1000,MATCH($A119,'Mangrove extent'!$A$5:$A1000,0),MATCH('Mangrove extent'!$B$4,'Mangrove extent'!$A$5:$X$5,0)), IF($C119="Seagrass", INDEX('Seagrass extent'!$A$5:$I$257,MATCH($A119,'Seagrass extent'!$A$5:$A1000,0),MATCH('Seagrass extent'!$B$4,'Seagrass extent'!$A$5:$I$5,0)),"" ))</f>
        <v>184654.886200489</v>
      </c>
      <c r="E119" s="50" t="n">
        <f aca="false" t="array" ref="E119:E119">IF($C119="Mangrove",INDEX('Mangrove extent'!$A$5:$X1000,MATCH($A119,'Mangrove extent'!$A$5:$A1000,0),MATCH('Mangrove extent'!$C$4,'Mangrove extent'!$A$5:$X$5,0)), IF($C119="Seagrass", "NoData", IF($C119="Salt marsh", "NoData")))</f>
        <v>185513.242604527</v>
      </c>
      <c r="F119" s="50" t="n">
        <f aca="false" t="array" ref="F119:F119">IF($C119="Mangrove",INDEX('Mangrove protected area'!$A$5:$AG1000,MATCH($A119,'Mangrove protected area'!$A$5:$A1000,0),MATCH('Mangrove protected area'!$B$4,'Mangrove protected area'!$A$5:$AG$5,0)), "NoData")</f>
        <v>85478.4504</v>
      </c>
      <c r="G119" s="40" t="s">
        <v>240</v>
      </c>
      <c r="H119" s="40" t="s">
        <v>240</v>
      </c>
      <c r="I119" s="40" t="s">
        <v>240</v>
      </c>
      <c r="J119" s="2"/>
      <c r="K119" s="2"/>
      <c r="L119" s="2"/>
      <c r="M119" s="2"/>
      <c r="N119" s="2"/>
      <c r="O119" s="2"/>
      <c r="P119" s="2"/>
      <c r="Q119" s="2"/>
      <c r="R119" s="2"/>
      <c r="S119" s="2"/>
      <c r="T119" s="2"/>
      <c r="U119" s="2"/>
    </row>
    <row r="120" customFormat="false" ht="12.75" hidden="false" customHeight="true" outlineLevel="0" collapsed="false">
      <c r="A120" s="40" t="s">
        <v>349</v>
      </c>
      <c r="B120" s="56" t="str">
        <f aca="false" t="array" ref="B120:B120">INDEX(Countries!$D$2:$D$255, MATCH(A120, Countries!$B$2:$B$255, 0))</f>
        <v>VIR</v>
      </c>
      <c r="C120" s="76" t="s">
        <v>145</v>
      </c>
      <c r="D120" s="50" t="n">
        <f aca="false" t="array" ref="D120:D120">IF($C120="Mangrove",INDEX('Mangrove extent'!$A$5:$X1000,MATCH($A120,'Mangrove extent'!$A$5:$A1000,0),MATCH('Mangrove extent'!$B$4,'Mangrove extent'!$A$5:$X$5,0)), IF($C120="Seagrass", INDEX('Seagrass extent'!$A$5:$I$257,MATCH($A120,'Seagrass extent'!$A$5:$A1000,0),MATCH('Seagrass extent'!$B$4,'Seagrass extent'!$A$5:$I$5,0)),"" ))</f>
        <v>263.144199110191</v>
      </c>
      <c r="E120" s="50" t="n">
        <f aca="false" t="array" ref="E120:E120">IF($C120="Mangrove",INDEX('Mangrove extent'!$A$5:$X1000,MATCH($A120,'Mangrove extent'!$A$5:$A1000,0),MATCH('Mangrove extent'!$C$4,'Mangrove extent'!$A$5:$X$5,0)), IF($C120="Seagrass", "NoData", IF($C120="Salt marsh", "NoData")))</f>
        <v>259.251495162569</v>
      </c>
      <c r="F120" s="50" t="n">
        <f aca="false" t="array" ref="F120:F120">IF($C120="Mangrove",INDEX('Mangrove protected area'!$A$5:$AG1000,MATCH($A120,'Mangrove protected area'!$A$5:$A1000,0),MATCH('Mangrove protected area'!$B$4,'Mangrove protected area'!$A$5:$AG$5,0)), "NoData")</f>
        <v>84.9481</v>
      </c>
      <c r="G120" s="40" t="s">
        <v>240</v>
      </c>
      <c r="H120" s="40" t="s">
        <v>240</v>
      </c>
      <c r="I120" s="40" t="s">
        <v>240</v>
      </c>
      <c r="J120" s="2"/>
      <c r="K120" s="2"/>
      <c r="L120" s="2"/>
      <c r="M120" s="2"/>
      <c r="N120" s="2"/>
      <c r="O120" s="2"/>
      <c r="P120" s="2"/>
      <c r="Q120" s="2"/>
      <c r="R120" s="2"/>
      <c r="S120" s="2"/>
      <c r="T120" s="2"/>
      <c r="U120" s="2"/>
    </row>
    <row r="121" customFormat="false" ht="12.75" hidden="false" customHeight="true" outlineLevel="0" collapsed="false">
      <c r="A121" s="40" t="s">
        <v>350</v>
      </c>
      <c r="B121" s="56" t="str">
        <f aca="false" t="array" ref="B121:B121">INDEX(Countries!$D$2:$D$255, MATCH(A121, Countries!$B$2:$B$255, 0))</f>
        <v>WLF</v>
      </c>
      <c r="C121" s="76" t="s">
        <v>145</v>
      </c>
      <c r="D121" s="50" t="n">
        <f aca="false" t="array" ref="D121:D121">IF($C121="Mangrove",INDEX('Mangrove extent'!$A$5:$X1000,MATCH($A121,'Mangrove extent'!$A$5:$A1000,0),MATCH('Mangrove extent'!$B$4,'Mangrove extent'!$A$5:$X$5,0)), IF($C121="Seagrass", INDEX('Seagrass extent'!$A$5:$I$257,MATCH($A121,'Seagrass extent'!$A$5:$A1000,0),MATCH('Seagrass extent'!$B$4,'Seagrass extent'!$A$5:$I$5,0)),"" ))</f>
        <v>29.3624138209446</v>
      </c>
      <c r="E121" s="50" t="n">
        <f aca="false" t="array" ref="E121:E121">IF($C121="Mangrove",INDEX('Mangrove extent'!$A$5:$X1000,MATCH($A121,'Mangrove extent'!$A$5:$A1000,0),MATCH('Mangrove extent'!$C$4,'Mangrove extent'!$A$5:$X$5,0)), IF($C121="Seagrass", "NoData", IF($C121="Salt marsh", "NoData")))</f>
        <v>29.3624138209446</v>
      </c>
      <c r="F121" s="50" t="str">
        <f aca="false" t="array" ref="F121:F121">IF($C121="Mangrove",INDEX('Mangrove protected area'!$A$5:$AG1000,MATCH($A121,'Mangrove protected area'!$A$5:$A1000,0),MATCH('Mangrove protected area'!$B$4,'Mangrove protected area'!$A$5:$AG$5,0)), "NoData")</f>
        <v>NoData</v>
      </c>
      <c r="G121" s="40" t="s">
        <v>240</v>
      </c>
      <c r="H121" s="40" t="s">
        <v>240</v>
      </c>
      <c r="I121" s="40" t="s">
        <v>240</v>
      </c>
      <c r="J121" s="2"/>
      <c r="K121" s="2"/>
      <c r="L121" s="2"/>
      <c r="M121" s="2"/>
      <c r="N121" s="2"/>
      <c r="O121" s="2"/>
      <c r="P121" s="2"/>
      <c r="Q121" s="2"/>
      <c r="R121" s="2"/>
      <c r="S121" s="2"/>
      <c r="T121" s="2"/>
      <c r="U121" s="2"/>
    </row>
    <row r="122" customFormat="false" ht="12.75" hidden="false" customHeight="true" outlineLevel="0" collapsed="false">
      <c r="A122" s="40" t="s">
        <v>351</v>
      </c>
      <c r="B122" s="56" t="str">
        <f aca="false" t="array" ref="B122:B122">INDEX(Countries!$D$2:$D$255, MATCH(A122, Countries!$B$2:$B$255, 0))</f>
        <v>YEM</v>
      </c>
      <c r="C122" s="76" t="s">
        <v>145</v>
      </c>
      <c r="D122" s="50" t="n">
        <f aca="false" t="array" ref="D122:D122">IF($C122="Mangrove",INDEX('Mangrove extent'!$A$5:$X1000,MATCH($A122,'Mangrove extent'!$A$5:$A1000,0),MATCH('Mangrove extent'!$B$4,'Mangrove extent'!$A$5:$X$5,0)), IF($C122="Seagrass", INDEX('Seagrass extent'!$A$5:$I$257,MATCH($A122,'Seagrass extent'!$A$5:$A1000,0),MATCH('Seagrass extent'!$B$4,'Seagrass extent'!$A$5:$I$5,0)),"" ))</f>
        <v>1465.37863413311</v>
      </c>
      <c r="E122" s="50" t="n">
        <f aca="false" t="array" ref="E122:E122">IF($C122="Mangrove",INDEX('Mangrove extent'!$A$5:$X1000,MATCH($A122,'Mangrove extent'!$A$5:$A1000,0),MATCH('Mangrove extent'!$C$4,'Mangrove extent'!$A$5:$X$5,0)), IF($C122="Seagrass", "NoData", IF($C122="Salt marsh", "NoData")))</f>
        <v>1595.58752502872</v>
      </c>
      <c r="F122" s="50" t="n">
        <f aca="false" t="array" ref="F122:F122">IF($C122="Mangrove",INDEX('Mangrove protected area'!$A$5:$AG1000,MATCH($A122,'Mangrove protected area'!$A$5:$A1000,0),MATCH('Mangrove protected area'!$B$4,'Mangrove protected area'!$A$5:$AG$5,0)), "NoData")</f>
        <v>1300.2048</v>
      </c>
      <c r="G122" s="40" t="s">
        <v>240</v>
      </c>
      <c r="H122" s="40" t="s">
        <v>240</v>
      </c>
      <c r="I122" s="40" t="s">
        <v>240</v>
      </c>
      <c r="J122" s="2"/>
      <c r="K122" s="2"/>
      <c r="L122" s="2"/>
      <c r="M122" s="2"/>
      <c r="N122" s="2"/>
      <c r="O122" s="2"/>
      <c r="P122" s="2"/>
      <c r="Q122" s="2"/>
      <c r="R122" s="2"/>
      <c r="S122" s="2"/>
      <c r="T122" s="2"/>
      <c r="U122" s="2"/>
    </row>
    <row r="123" customFormat="false" ht="12.75" hidden="false" customHeight="true" outlineLevel="0" collapsed="false">
      <c r="A123" s="40" t="s">
        <v>352</v>
      </c>
      <c r="B123" s="56" t="str">
        <f aca="false" t="array" ref="B123:B123">INDEX(Countries!$D$2:$D$255, MATCH(A123, Countries!$B$2:$B$255, 0))</f>
        <v>ITA</v>
      </c>
      <c r="C123" s="76" t="s">
        <v>145</v>
      </c>
      <c r="D123" s="50" t="str">
        <f aca="false" t="array" ref="D123:D123">IF($C123="Mangrove",INDEX('Mangrove extent'!$A$5:$X1000,MATCH($A123,'Mangrove extent'!$A$5:$A1000,0),MATCH('Mangrove extent'!$B$4,'Mangrove extent'!$A$5:$X$5,0)), IF($C123="Seagrass", INDEX('Seagrass extent'!$A$5:$I$257,MATCH($A123,'Seagrass extent'!$A$5:$A1000,0),MATCH('Seagrass extent'!$B$4,'Seagrass extent'!$A$5:$I$5,0)),"" ))</f>
        <v>NoData</v>
      </c>
      <c r="E123" s="50" t="str">
        <f aca="false" t="array" ref="E123:E123">IF($C123="Mangrove",INDEX('Mangrove extent'!$A$5:$X1000,MATCH($A123,'Mangrove extent'!$A$5:$A1000,0),MATCH('Mangrove extent'!$C$4,'Mangrove extent'!$A$5:$X$5,0)), IF($C123="Seagrass", "NoData", IF($C123="Salt marsh", "NoData")))</f>
        <v>NoData</v>
      </c>
      <c r="F123" s="50" t="str">
        <f aca="false" t="array" ref="F123:F123">IF($C123="Mangrove",INDEX('Mangrove protected area'!$A$5:$AG1000,MATCH($A123,'Mangrove protected area'!$A$5:$A1000,0),MATCH('Mangrove protected area'!$B$4,'Mangrove protected area'!$A$5:$AG$5,0)), "NoData")</f>
        <v>NoData</v>
      </c>
      <c r="G123" s="40" t="s">
        <v>240</v>
      </c>
      <c r="H123" s="40" t="s">
        <v>240</v>
      </c>
      <c r="I123" s="40" t="s">
        <v>240</v>
      </c>
      <c r="J123" s="2"/>
      <c r="K123" s="2"/>
      <c r="L123" s="2"/>
      <c r="M123" s="2"/>
      <c r="N123" s="2"/>
      <c r="O123" s="2"/>
      <c r="P123" s="2"/>
      <c r="Q123" s="2"/>
      <c r="R123" s="2"/>
      <c r="S123" s="2"/>
      <c r="T123" s="2"/>
      <c r="U123" s="2"/>
    </row>
    <row r="124" customFormat="false" ht="12.75" hidden="false" customHeight="true" outlineLevel="0" collapsed="false">
      <c r="A124" s="40" t="s">
        <v>353</v>
      </c>
      <c r="B124" s="56" t="str">
        <f aca="false" t="array" ref="B124:B124">INDEX(Countries!$D$2:$D$255, MATCH(A124, Countries!$B$2:$B$255, 0))</f>
        <v>UKR</v>
      </c>
      <c r="C124" s="76" t="s">
        <v>145</v>
      </c>
      <c r="D124" s="50" t="str">
        <f aca="false" t="array" ref="D124:D124">IF($C124="Mangrove",INDEX('Mangrove extent'!$A$5:$X1000,MATCH($A124,'Mangrove extent'!$A$5:$A1000,0),MATCH('Mangrove extent'!$B$4,'Mangrove extent'!$A$5:$X$5,0)), IF($C124="Seagrass", INDEX('Seagrass extent'!$A$5:$I$257,MATCH($A124,'Seagrass extent'!$A$5:$A1000,0),MATCH('Seagrass extent'!$B$4,'Seagrass extent'!$A$5:$I$5,0)),"" ))</f>
        <v>NoData</v>
      </c>
      <c r="E124" s="50" t="str">
        <f aca="false" t="array" ref="E124:E124">IF($C124="Mangrove",INDEX('Mangrove extent'!$A$5:$X1000,MATCH($A124,'Mangrove extent'!$A$5:$A1000,0),MATCH('Mangrove extent'!$C$4,'Mangrove extent'!$A$5:$X$5,0)), IF($C124="Seagrass", "NoData", IF($C124="Salt marsh", "NoData")))</f>
        <v>NoData</v>
      </c>
      <c r="F124" s="50" t="str">
        <f aca="false" t="array" ref="F124:F124">IF($C124="Mangrove",INDEX('Mangrove protected area'!$A$5:$AG1000,MATCH($A124,'Mangrove protected area'!$A$5:$A1000,0),MATCH('Mangrove protected area'!$B$4,'Mangrove protected area'!$A$5:$AG$5,0)), "NoData")</f>
        <v>NoData</v>
      </c>
      <c r="G124" s="40" t="s">
        <v>240</v>
      </c>
      <c r="H124" s="40" t="s">
        <v>240</v>
      </c>
      <c r="I124" s="40" t="s">
        <v>240</v>
      </c>
      <c r="J124" s="2"/>
      <c r="K124" s="2"/>
      <c r="L124" s="2"/>
      <c r="M124" s="2"/>
      <c r="N124" s="2"/>
      <c r="O124" s="2"/>
      <c r="P124" s="2"/>
      <c r="Q124" s="2"/>
      <c r="R124" s="2"/>
      <c r="S124" s="2"/>
      <c r="T124" s="2"/>
      <c r="U124" s="2"/>
    </row>
    <row r="125" customFormat="false" ht="12.75" hidden="false" customHeight="true" outlineLevel="0" collapsed="false">
      <c r="A125" s="40" t="s">
        <v>354</v>
      </c>
      <c r="B125" s="56" t="str">
        <f aca="false" t="array" ref="B125:B125">INDEX(Countries!$D$2:$D$255, MATCH(A125, Countries!$B$2:$B$255, 0))</f>
        <v>TUN</v>
      </c>
      <c r="C125" s="76" t="s">
        <v>145</v>
      </c>
      <c r="D125" s="50" t="str">
        <f aca="false" t="array" ref="D125:D125">IF($C125="Mangrove",INDEX('Mangrove extent'!$A$5:$X1000,MATCH($A125,'Mangrove extent'!$A$5:$A1000,0),MATCH('Mangrove extent'!$B$4,'Mangrove extent'!$A$5:$X$5,0)), IF($C125="Seagrass", INDEX('Seagrass extent'!$A$5:$I$257,MATCH($A125,'Seagrass extent'!$A$5:$A1000,0),MATCH('Seagrass extent'!$B$4,'Seagrass extent'!$A$5:$I$5,0)),"" ))</f>
        <v>NoData</v>
      </c>
      <c r="E125" s="50" t="str">
        <f aca="false" t="array" ref="E125:E125">IF($C125="Mangrove",INDEX('Mangrove extent'!$A$5:$X1000,MATCH($A125,'Mangrove extent'!$A$5:$A1000,0),MATCH('Mangrove extent'!$C$4,'Mangrove extent'!$A$5:$X$5,0)), IF($C125="Seagrass", "NoData", IF($C125="Salt marsh", "NoData")))</f>
        <v>NoData</v>
      </c>
      <c r="F125" s="50" t="str">
        <f aca="false" t="array" ref="F125:F125">IF($C125="Mangrove",INDEX('Mangrove protected area'!$A$5:$AG1000,MATCH($A125,'Mangrove protected area'!$A$5:$A1000,0),MATCH('Mangrove protected area'!$B$4,'Mangrove protected area'!$A$5:$AG$5,0)), "NoData")</f>
        <v>NoData</v>
      </c>
      <c r="G125" s="40" t="s">
        <v>240</v>
      </c>
      <c r="H125" s="40" t="s">
        <v>240</v>
      </c>
      <c r="I125" s="40" t="s">
        <v>240</v>
      </c>
      <c r="J125" s="2"/>
      <c r="K125" s="2"/>
      <c r="L125" s="2"/>
      <c r="M125" s="2"/>
      <c r="N125" s="2"/>
      <c r="O125" s="2"/>
      <c r="P125" s="2"/>
      <c r="Q125" s="2"/>
      <c r="R125" s="2"/>
      <c r="S125" s="2"/>
      <c r="T125" s="2"/>
      <c r="U125" s="2"/>
    </row>
    <row r="126" customFormat="false" ht="12.75" hidden="false" customHeight="true" outlineLevel="0" collapsed="false">
      <c r="A126" s="40" t="s">
        <v>355</v>
      </c>
      <c r="B126" s="56" t="str">
        <f aca="false" t="array" ref="B126:B126">INDEX(Countries!$D$2:$D$255, MATCH(A126, Countries!$B$2:$B$255, 0))</f>
        <v>ESP</v>
      </c>
      <c r="C126" s="76" t="s">
        <v>145</v>
      </c>
      <c r="D126" s="50" t="str">
        <f aca="false" t="array" ref="D126:D126">IF($C126="Mangrove",INDEX('Mangrove extent'!$A$5:$X1000,MATCH($A126,'Mangrove extent'!$A$5:$A1000,0),MATCH('Mangrove extent'!$B$4,'Mangrove extent'!$A$5:$X$5,0)), IF($C126="Seagrass", INDEX('Seagrass extent'!$A$5:$I$257,MATCH($A126,'Seagrass extent'!$A$5:$A1000,0),MATCH('Seagrass extent'!$B$4,'Seagrass extent'!$A$5:$I$5,0)),"" ))</f>
        <v>NoData</v>
      </c>
      <c r="E126" s="50" t="str">
        <f aca="false" t="array" ref="E126:E126">IF($C126="Mangrove",INDEX('Mangrove extent'!$A$5:$X1000,MATCH($A126,'Mangrove extent'!$A$5:$A1000,0),MATCH('Mangrove extent'!$C$4,'Mangrove extent'!$A$5:$X$5,0)), IF($C126="Seagrass", "NoData", IF($C126="Salt marsh", "NoData")))</f>
        <v>NoData</v>
      </c>
      <c r="F126" s="50" t="str">
        <f aca="false" t="array" ref="F126:F126">IF($C126="Mangrove",INDEX('Mangrove protected area'!$A$5:$AG1000,MATCH($A126,'Mangrove protected area'!$A$5:$A1000,0),MATCH('Mangrove protected area'!$B$4,'Mangrove protected area'!$A$5:$AG$5,0)), "NoData")</f>
        <v>NoData</v>
      </c>
      <c r="G126" s="40" t="s">
        <v>240</v>
      </c>
      <c r="H126" s="40" t="s">
        <v>240</v>
      </c>
      <c r="I126" s="40" t="s">
        <v>240</v>
      </c>
      <c r="J126" s="2"/>
      <c r="K126" s="2"/>
      <c r="L126" s="2"/>
      <c r="M126" s="2"/>
      <c r="N126" s="2"/>
      <c r="O126" s="2"/>
      <c r="P126" s="2"/>
      <c r="Q126" s="2"/>
      <c r="R126" s="2"/>
      <c r="S126" s="2"/>
      <c r="T126" s="2"/>
      <c r="U126" s="2"/>
    </row>
    <row r="127" customFormat="false" ht="12.75" hidden="false" customHeight="true" outlineLevel="0" collapsed="false">
      <c r="A127" s="40" t="s">
        <v>356</v>
      </c>
      <c r="B127" s="56" t="str">
        <f aca="false" t="array" ref="B127:B127">INDEX(Countries!$D$2:$D$255, MATCH(A127, Countries!$B$2:$B$255, 0))</f>
        <v>KWT</v>
      </c>
      <c r="C127" s="76" t="s">
        <v>145</v>
      </c>
      <c r="D127" s="50" t="str">
        <f aca="false" t="array" ref="D127:D127">IF($C127="Mangrove",INDEX('Mangrove extent'!$A$5:$X1000,MATCH($A127,'Mangrove extent'!$A$5:$A1000,0),MATCH('Mangrove extent'!$B$4,'Mangrove extent'!$A$5:$X$5,0)), IF($C127="Seagrass", INDEX('Seagrass extent'!$A$5:$I$257,MATCH($A127,'Seagrass extent'!$A$5:$A1000,0),MATCH('Seagrass extent'!$B$4,'Seagrass extent'!$A$5:$I$5,0)),"" ))</f>
        <v>NoData</v>
      </c>
      <c r="E127" s="50" t="str">
        <f aca="false" t="array" ref="E127:E127">IF($C127="Mangrove",INDEX('Mangrove extent'!$A$5:$X1000,MATCH($A127,'Mangrove extent'!$A$5:$A1000,0),MATCH('Mangrove extent'!$C$4,'Mangrove extent'!$A$5:$X$5,0)), IF($C127="Seagrass", "NoData", IF($C127="Salt marsh", "NoData")))</f>
        <v>NoData</v>
      </c>
      <c r="F127" s="50" t="str">
        <f aca="false" t="array" ref="F127:F127">IF($C127="Mangrove",INDEX('Mangrove protected area'!$A$5:$AG1000,MATCH($A127,'Mangrove protected area'!$A$5:$A1000,0),MATCH('Mangrove protected area'!$B$4,'Mangrove protected area'!$A$5:$AG$5,0)), "NoData")</f>
        <v>NoData</v>
      </c>
      <c r="G127" s="40" t="s">
        <v>240</v>
      </c>
      <c r="H127" s="40" t="s">
        <v>240</v>
      </c>
      <c r="I127" s="40" t="s">
        <v>240</v>
      </c>
      <c r="J127" s="2"/>
      <c r="K127" s="2"/>
      <c r="L127" s="2"/>
      <c r="M127" s="2"/>
      <c r="N127" s="2"/>
      <c r="O127" s="2"/>
      <c r="P127" s="2"/>
      <c r="Q127" s="2"/>
      <c r="R127" s="2"/>
      <c r="S127" s="2"/>
      <c r="T127" s="2"/>
      <c r="U127" s="2"/>
    </row>
    <row r="128" customFormat="false" ht="12.75" hidden="false" customHeight="true" outlineLevel="0" collapsed="false">
      <c r="A128" s="40" t="s">
        <v>357</v>
      </c>
      <c r="B128" s="56" t="str">
        <f aca="false" t="array" ref="B128:B128">INDEX(Countries!$D$2:$D$255, MATCH(A128, Countries!$B$2:$B$255, 0))</f>
        <v>DNK</v>
      </c>
      <c r="C128" s="76" t="s">
        <v>145</v>
      </c>
      <c r="D128" s="50" t="str">
        <f aca="false" t="array" ref="D128:D128">IF($C128="Mangrove",INDEX('Mangrove extent'!$A$5:$X1000,MATCH($A128,'Mangrove extent'!$A$5:$A1000,0),MATCH('Mangrove extent'!$B$4,'Mangrove extent'!$A$5:$X$5,0)), IF($C128="Seagrass", INDEX('Seagrass extent'!$A$5:$I$257,MATCH($A128,'Seagrass extent'!$A$5:$A1000,0),MATCH('Seagrass extent'!$B$4,'Seagrass extent'!$A$5:$I$5,0)),"" ))</f>
        <v>NoData</v>
      </c>
      <c r="E128" s="50" t="str">
        <f aca="false" t="array" ref="E128:E128">IF($C128="Mangrove",INDEX('Mangrove extent'!$A$5:$X1000,MATCH($A128,'Mangrove extent'!$A$5:$A1000,0),MATCH('Mangrove extent'!$C$4,'Mangrove extent'!$A$5:$X$5,0)), IF($C128="Seagrass", "NoData", IF($C128="Salt marsh", "NoData")))</f>
        <v>NoData</v>
      </c>
      <c r="F128" s="50" t="str">
        <f aca="false" t="array" ref="F128:F128">IF($C128="Mangrove",INDEX('Mangrove protected area'!$A$5:$AG1000,MATCH($A128,'Mangrove protected area'!$A$5:$A1000,0),MATCH('Mangrove protected area'!$B$4,'Mangrove protected area'!$A$5:$AG$5,0)), "NoData")</f>
        <v>NoData</v>
      </c>
      <c r="G128" s="40" t="s">
        <v>240</v>
      </c>
      <c r="H128" s="40" t="s">
        <v>240</v>
      </c>
      <c r="I128" s="40" t="s">
        <v>240</v>
      </c>
      <c r="J128" s="2"/>
      <c r="K128" s="2"/>
      <c r="L128" s="2"/>
      <c r="M128" s="2"/>
      <c r="N128" s="2"/>
      <c r="O128" s="2"/>
      <c r="P128" s="2"/>
      <c r="Q128" s="2"/>
      <c r="R128" s="2"/>
      <c r="S128" s="2"/>
      <c r="T128" s="2"/>
      <c r="U128" s="2"/>
    </row>
    <row r="129" customFormat="false" ht="12.75" hidden="false" customHeight="true" outlineLevel="0" collapsed="false">
      <c r="A129" s="40" t="s">
        <v>358</v>
      </c>
      <c r="B129" s="56" t="str">
        <f aca="false" t="array" ref="B129:B129">INDEX(Countries!$D$2:$D$255, MATCH(A129, Countries!$B$2:$B$255, 0))</f>
        <v>FRA</v>
      </c>
      <c r="C129" s="76" t="s">
        <v>145</v>
      </c>
      <c r="D129" s="50" t="str">
        <f aca="false" t="array" ref="D129:D129">IF($C129="Mangrove",INDEX('Mangrove extent'!$A$5:$X1000,MATCH($A129,'Mangrove extent'!$A$5:$A1000,0),MATCH('Mangrove extent'!$B$4,'Mangrove extent'!$A$5:$X$5,0)), IF($C129="Seagrass", INDEX('Seagrass extent'!$A$5:$I$257,MATCH($A129,'Seagrass extent'!$A$5:$A1000,0),MATCH('Seagrass extent'!$B$4,'Seagrass extent'!$A$5:$I$5,0)),"" ))</f>
        <v>NoData</v>
      </c>
      <c r="E129" s="50" t="str">
        <f aca="false" t="array" ref="E129:E129">IF($C129="Mangrove",INDEX('Mangrove extent'!$A$5:$X1000,MATCH($A129,'Mangrove extent'!$A$5:$A1000,0),MATCH('Mangrove extent'!$C$4,'Mangrove extent'!$A$5:$X$5,0)), IF($C129="Seagrass", "NoData", IF($C129="Salt marsh", "NoData")))</f>
        <v>NoData</v>
      </c>
      <c r="F129" s="50" t="str">
        <f aca="false" t="array" ref="F129:F129">IF($C129="Mangrove",INDEX('Mangrove protected area'!$A$5:$AG1000,MATCH($A129,'Mangrove protected area'!$A$5:$A1000,0),MATCH('Mangrove protected area'!$B$4,'Mangrove protected area'!$A$5:$AG$5,0)), "NoData")</f>
        <v>NoData</v>
      </c>
      <c r="G129" s="40" t="s">
        <v>240</v>
      </c>
      <c r="H129" s="40" t="s">
        <v>240</v>
      </c>
      <c r="I129" s="40" t="s">
        <v>240</v>
      </c>
      <c r="J129" s="2"/>
      <c r="K129" s="2"/>
      <c r="L129" s="2"/>
      <c r="M129" s="2"/>
      <c r="N129" s="2"/>
      <c r="O129" s="2"/>
      <c r="P129" s="2"/>
      <c r="Q129" s="2"/>
      <c r="R129" s="2"/>
      <c r="S129" s="2"/>
      <c r="T129" s="2"/>
      <c r="U129" s="2"/>
    </row>
    <row r="130" customFormat="false" ht="12.75" hidden="false" customHeight="true" outlineLevel="0" collapsed="false">
      <c r="A130" s="40" t="s">
        <v>359</v>
      </c>
      <c r="B130" s="56" t="str">
        <f aca="false" t="array" ref="B130:B130">INDEX(Countries!$D$2:$D$255, MATCH(A130, Countries!$B$2:$B$255, 0))</f>
        <v>RUS</v>
      </c>
      <c r="C130" s="76" t="s">
        <v>145</v>
      </c>
      <c r="D130" s="50" t="str">
        <f aca="false" t="array" ref="D130:D130">IF($C130="Mangrove",INDEX('Mangrove extent'!$A$5:$X1000,MATCH($A130,'Mangrove extent'!$A$5:$A1000,0),MATCH('Mangrove extent'!$B$4,'Mangrove extent'!$A$5:$X$5,0)), IF($C130="Seagrass", INDEX('Seagrass extent'!$A$5:$I$257,MATCH($A130,'Seagrass extent'!$A$5:$A1000,0),MATCH('Seagrass extent'!$B$4,'Seagrass extent'!$A$5:$I$5,0)),"" ))</f>
        <v>NoData</v>
      </c>
      <c r="E130" s="50" t="str">
        <f aca="false" t="array" ref="E130:E130">IF($C130="Mangrove",INDEX('Mangrove extent'!$A$5:$X1000,MATCH($A130,'Mangrove extent'!$A$5:$A1000,0),MATCH('Mangrove extent'!$C$4,'Mangrove extent'!$A$5:$X$5,0)), IF($C130="Seagrass", "NoData", IF($C130="Salt marsh", "NoData")))</f>
        <v>NoData</v>
      </c>
      <c r="F130" s="50" t="str">
        <f aca="false" t="array" ref="F130:F130">IF($C130="Mangrove",INDEX('Mangrove protected area'!$A$5:$AG1000,MATCH($A130,'Mangrove protected area'!$A$5:$A1000,0),MATCH('Mangrove protected area'!$B$4,'Mangrove protected area'!$A$5:$AG$5,0)), "NoData")</f>
        <v>NoData</v>
      </c>
      <c r="G130" s="40" t="s">
        <v>240</v>
      </c>
      <c r="H130" s="40" t="s">
        <v>240</v>
      </c>
      <c r="I130" s="40" t="s">
        <v>240</v>
      </c>
      <c r="J130" s="2"/>
      <c r="K130" s="2"/>
      <c r="L130" s="2"/>
      <c r="M130" s="2"/>
      <c r="N130" s="2"/>
      <c r="O130" s="2"/>
      <c r="P130" s="2"/>
      <c r="Q130" s="2"/>
      <c r="R130" s="2"/>
      <c r="S130" s="2"/>
      <c r="T130" s="2"/>
      <c r="U130" s="2"/>
    </row>
    <row r="131" customFormat="false" ht="12.75" hidden="false" customHeight="true" outlineLevel="0" collapsed="false">
      <c r="A131" s="40" t="s">
        <v>360</v>
      </c>
      <c r="B131" s="56" t="str">
        <f aca="false" t="array" ref="B131:B131">INDEX(Countries!$D$2:$D$255, MATCH(A131, Countries!$B$2:$B$255, 0))</f>
        <v>UMI</v>
      </c>
      <c r="C131" s="76" t="s">
        <v>145</v>
      </c>
      <c r="D131" s="50" t="str">
        <f aca="false" t="array" ref="D131:D131">IF($C131="Mangrove",INDEX('Mangrove extent'!$A$5:$X1000,MATCH($A131,'Mangrove extent'!$A$5:$A1000,0),MATCH('Mangrove extent'!$B$4,'Mangrove extent'!$A$5:$X$5,0)), IF($C131="Seagrass", INDEX('Seagrass extent'!$A$5:$I$257,MATCH($A131,'Seagrass extent'!$A$5:$A1000,0),MATCH('Seagrass extent'!$B$4,'Seagrass extent'!$A$5:$I$5,0)),"" ))</f>
        <v>NoData</v>
      </c>
      <c r="E131" s="50" t="str">
        <f aca="false" t="array" ref="E131:E131">IF($C131="Mangrove",INDEX('Mangrove extent'!$A$5:$X1000,MATCH($A131,'Mangrove extent'!$A$5:$A1000,0),MATCH('Mangrove extent'!$C$4,'Mangrove extent'!$A$5:$X$5,0)), IF($C131="Seagrass", "NoData", IF($C131="Salt marsh", "NoData")))</f>
        <v>NoData</v>
      </c>
      <c r="F131" s="50" t="str">
        <f aca="false" t="array" ref="F131:F131">IF($C131="Mangrove",INDEX('Mangrove protected area'!$A$5:$AG1000,MATCH($A131,'Mangrove protected area'!$A$5:$A1000,0),MATCH('Mangrove protected area'!$B$4,'Mangrove protected area'!$A$5:$AG$5,0)), "NoData")</f>
        <v>NoData</v>
      </c>
      <c r="G131" s="40" t="s">
        <v>240</v>
      </c>
      <c r="H131" s="40" t="s">
        <v>240</v>
      </c>
      <c r="I131" s="40" t="s">
        <v>240</v>
      </c>
      <c r="J131" s="2"/>
      <c r="K131" s="2"/>
      <c r="L131" s="2"/>
      <c r="M131" s="2"/>
      <c r="N131" s="2"/>
      <c r="O131" s="2"/>
      <c r="P131" s="2"/>
      <c r="Q131" s="2"/>
      <c r="R131" s="2"/>
      <c r="S131" s="2"/>
      <c r="T131" s="2"/>
      <c r="U131" s="2"/>
    </row>
    <row r="132" customFormat="false" ht="12.75" hidden="false" customHeight="true" outlineLevel="0" collapsed="false">
      <c r="A132" s="40" t="s">
        <v>361</v>
      </c>
      <c r="B132" s="56" t="str">
        <f aca="false" t="array" ref="B132:B132">INDEX(Countries!$D$2:$D$255, MATCH(A132, Countries!$B$2:$B$255, 0))</f>
        <v>GRC</v>
      </c>
      <c r="C132" s="76" t="s">
        <v>145</v>
      </c>
      <c r="D132" s="50" t="str">
        <f aca="false" t="array" ref="D132:D132">IF($C132="Mangrove",INDEX('Mangrove extent'!$A$5:$X1000,MATCH($A132,'Mangrove extent'!$A$5:$A1000,0),MATCH('Mangrove extent'!$B$4,'Mangrove extent'!$A$5:$X$5,0)), IF($C132="Seagrass", INDEX('Seagrass extent'!$A$5:$I$257,MATCH($A132,'Seagrass extent'!$A$5:$A1000,0),MATCH('Seagrass extent'!$B$4,'Seagrass extent'!$A$5:$I$5,0)),"" ))</f>
        <v>NoData</v>
      </c>
      <c r="E132" s="50" t="str">
        <f aca="false" t="array" ref="E132:E132">IF($C132="Mangrove",INDEX('Mangrove extent'!$A$5:$X1000,MATCH($A132,'Mangrove extent'!$A$5:$A1000,0),MATCH('Mangrove extent'!$C$4,'Mangrove extent'!$A$5:$X$5,0)), IF($C132="Seagrass", "NoData", IF($C132="Salt marsh", "NoData")))</f>
        <v>NoData</v>
      </c>
      <c r="F132" s="50" t="str">
        <f aca="false" t="array" ref="F132:F132">IF($C132="Mangrove",INDEX('Mangrove protected area'!$A$5:$AG1000,MATCH($A132,'Mangrove protected area'!$A$5:$A1000,0),MATCH('Mangrove protected area'!$B$4,'Mangrove protected area'!$A$5:$AG$5,0)), "NoData")</f>
        <v>NoData</v>
      </c>
      <c r="G132" s="40" t="s">
        <v>240</v>
      </c>
      <c r="H132" s="40" t="s">
        <v>240</v>
      </c>
      <c r="I132" s="40" t="s">
        <v>240</v>
      </c>
      <c r="J132" s="2"/>
      <c r="K132" s="2"/>
      <c r="L132" s="2"/>
      <c r="M132" s="2"/>
      <c r="N132" s="2"/>
      <c r="O132" s="2"/>
      <c r="P132" s="2"/>
      <c r="Q132" s="2"/>
      <c r="R132" s="2"/>
      <c r="S132" s="2"/>
      <c r="T132" s="2"/>
      <c r="U132" s="2"/>
    </row>
    <row r="133" customFormat="false" ht="12.75" hidden="false" customHeight="true" outlineLevel="0" collapsed="false">
      <c r="A133" s="40" t="s">
        <v>362</v>
      </c>
      <c r="B133" s="56" t="str">
        <f aca="false" t="array" ref="B133:B133">INDEX(Countries!$D$2:$D$255, MATCH(A133, Countries!$B$2:$B$255, 0))</f>
        <v>CAN</v>
      </c>
      <c r="C133" s="76" t="s">
        <v>145</v>
      </c>
      <c r="D133" s="50" t="str">
        <f aca="false" t="array" ref="D133:D133">IF($C133="Mangrove",INDEX('Mangrove extent'!$A$5:$X1000,MATCH($A133,'Mangrove extent'!$A$5:$A1000,0),MATCH('Mangrove extent'!$B$4,'Mangrove extent'!$A$5:$X$5,0)), IF($C133="Seagrass", INDEX('Seagrass extent'!$A$5:$I$257,MATCH($A133,'Seagrass extent'!$A$5:$A1000,0),MATCH('Seagrass extent'!$B$4,'Seagrass extent'!$A$5:$I$5,0)),"" ))</f>
        <v>NoData</v>
      </c>
      <c r="E133" s="50" t="str">
        <f aca="false" t="array" ref="E133:E133">IF($C133="Mangrove",INDEX('Mangrove extent'!$A$5:$X1000,MATCH($A133,'Mangrove extent'!$A$5:$A1000,0),MATCH('Mangrove extent'!$C$4,'Mangrove extent'!$A$5:$X$5,0)), IF($C133="Seagrass", "NoData", IF($C133="Salt marsh", "NoData")))</f>
        <v>NoData</v>
      </c>
      <c r="F133" s="50" t="str">
        <f aca="false" t="array" ref="F133:F133">IF($C133="Mangrove",INDEX('Mangrove protected area'!$A$5:$AG1000,MATCH($A133,'Mangrove protected area'!$A$5:$A1000,0),MATCH('Mangrove protected area'!$B$4,'Mangrove protected area'!$A$5:$AG$5,0)), "NoData")</f>
        <v>NoData</v>
      </c>
      <c r="G133" s="40" t="s">
        <v>240</v>
      </c>
      <c r="H133" s="40" t="s">
        <v>240</v>
      </c>
      <c r="I133" s="40" t="s">
        <v>240</v>
      </c>
      <c r="J133" s="2"/>
      <c r="K133" s="2"/>
      <c r="L133" s="2"/>
      <c r="M133" s="2"/>
      <c r="N133" s="2"/>
      <c r="O133" s="2"/>
      <c r="P133" s="2"/>
      <c r="Q133" s="2"/>
      <c r="R133" s="2"/>
      <c r="S133" s="2"/>
      <c r="T133" s="2"/>
      <c r="U133" s="2"/>
    </row>
    <row r="134" customFormat="false" ht="12.75" hidden="false" customHeight="true" outlineLevel="0" collapsed="false">
      <c r="A134" s="40" t="s">
        <v>363</v>
      </c>
      <c r="B134" s="56" t="str">
        <f aca="false" t="array" ref="B134:B134">INDEX(Countries!$D$2:$D$255, MATCH(A134, Countries!$B$2:$B$255, 0))</f>
        <v>DEU</v>
      </c>
      <c r="C134" s="76" t="s">
        <v>145</v>
      </c>
      <c r="D134" s="50" t="str">
        <f aca="false" t="array" ref="D134:D134">IF($C134="Mangrove",INDEX('Mangrove extent'!$A$5:$X1000,MATCH($A134,'Mangrove extent'!$A$5:$A1000,0),MATCH('Mangrove extent'!$B$4,'Mangrove extent'!$A$5:$X$5,0)), IF($C134="Seagrass", INDEX('Seagrass extent'!$A$5:$I$257,MATCH($A134,'Seagrass extent'!$A$5:$A1000,0),MATCH('Seagrass extent'!$B$4,'Seagrass extent'!$A$5:$I$5,0)),"" ))</f>
        <v>NoData</v>
      </c>
      <c r="E134" s="50" t="str">
        <f aca="false" t="array" ref="E134:E134">IF($C134="Mangrove",INDEX('Mangrove extent'!$A$5:$X1000,MATCH($A134,'Mangrove extent'!$A$5:$A1000,0),MATCH('Mangrove extent'!$C$4,'Mangrove extent'!$A$5:$X$5,0)), IF($C134="Seagrass", "NoData", IF($C134="Salt marsh", "NoData")))</f>
        <v>NoData</v>
      </c>
      <c r="F134" s="50" t="str">
        <f aca="false" t="array" ref="F134:F134">IF($C134="Mangrove",INDEX('Mangrove protected area'!$A$5:$AG1000,MATCH($A134,'Mangrove protected area'!$A$5:$A1000,0),MATCH('Mangrove protected area'!$B$4,'Mangrove protected area'!$A$5:$AG$5,0)), "NoData")</f>
        <v>NoData</v>
      </c>
      <c r="G134" s="40" t="s">
        <v>240</v>
      </c>
      <c r="H134" s="40" t="s">
        <v>240</v>
      </c>
      <c r="I134" s="40" t="s">
        <v>240</v>
      </c>
      <c r="J134" s="2"/>
      <c r="K134" s="2"/>
      <c r="L134" s="2"/>
      <c r="M134" s="2"/>
      <c r="N134" s="2"/>
      <c r="O134" s="2"/>
      <c r="P134" s="2"/>
      <c r="Q134" s="2"/>
      <c r="R134" s="2"/>
      <c r="S134" s="2"/>
      <c r="T134" s="2"/>
      <c r="U134" s="2"/>
    </row>
    <row r="135" customFormat="false" ht="12.75" hidden="false" customHeight="true" outlineLevel="0" collapsed="false">
      <c r="A135" s="40" t="s">
        <v>364</v>
      </c>
      <c r="B135" s="56" t="str">
        <f aca="false" t="array" ref="B135:B135">INDEX(Countries!$D$2:$D$255, MATCH(A135, Countries!$B$2:$B$255, 0))</f>
        <v>HRV</v>
      </c>
      <c r="C135" s="76" t="s">
        <v>145</v>
      </c>
      <c r="D135" s="50" t="str">
        <f aca="false" t="array" ref="D135:D135">IF($C135="Mangrove",INDEX('Mangrove extent'!$A$5:$X1000,MATCH($A135,'Mangrove extent'!$A$5:$A1000,0),MATCH('Mangrove extent'!$B$4,'Mangrove extent'!$A$5:$X$5,0)), IF($C135="Seagrass", INDEX('Seagrass extent'!$A$5:$I$257,MATCH($A135,'Seagrass extent'!$A$5:$A1000,0),MATCH('Seagrass extent'!$B$4,'Seagrass extent'!$A$5:$I$5,0)),"" ))</f>
        <v>NoData</v>
      </c>
      <c r="E135" s="50" t="str">
        <f aca="false" t="array" ref="E135:E135">IF($C135="Mangrove",INDEX('Mangrove extent'!$A$5:$X1000,MATCH($A135,'Mangrove extent'!$A$5:$A1000,0),MATCH('Mangrove extent'!$C$4,'Mangrove extent'!$A$5:$X$5,0)), IF($C135="Seagrass", "NoData", IF($C135="Salt marsh", "NoData")))</f>
        <v>NoData</v>
      </c>
      <c r="F135" s="50" t="str">
        <f aca="false" t="array" ref="F135:F135">IF($C135="Mangrove",INDEX('Mangrove protected area'!$A$5:$AG1000,MATCH($A135,'Mangrove protected area'!$A$5:$A1000,0),MATCH('Mangrove protected area'!$B$4,'Mangrove protected area'!$A$5:$AG$5,0)), "NoData")</f>
        <v>NoData</v>
      </c>
      <c r="G135" s="40" t="s">
        <v>240</v>
      </c>
      <c r="H135" s="40" t="s">
        <v>240</v>
      </c>
      <c r="I135" s="40" t="s">
        <v>240</v>
      </c>
      <c r="J135" s="2"/>
      <c r="K135" s="2"/>
      <c r="L135" s="2"/>
      <c r="M135" s="2"/>
      <c r="N135" s="2"/>
      <c r="O135" s="2"/>
      <c r="P135" s="2"/>
      <c r="Q135" s="2"/>
      <c r="R135" s="2"/>
      <c r="S135" s="2"/>
      <c r="T135" s="2"/>
      <c r="U135" s="2"/>
    </row>
    <row r="136" customFormat="false" ht="12.75" hidden="false" customHeight="true" outlineLevel="0" collapsed="false">
      <c r="A136" s="40" t="s">
        <v>365</v>
      </c>
      <c r="B136" s="56" t="str">
        <f aca="false" t="array" ref="B136:B136">INDEX(Countries!$D$2:$D$255, MATCH(A136, Countries!$B$2:$B$255, 0))</f>
        <v>GBR</v>
      </c>
      <c r="C136" s="76" t="s">
        <v>145</v>
      </c>
      <c r="D136" s="50" t="str">
        <f aca="false" t="array" ref="D136:D136">IF($C136="Mangrove",INDEX('Mangrove extent'!$A$5:$X1000,MATCH($A136,'Mangrove extent'!$A$5:$A1000,0),MATCH('Mangrove extent'!$B$4,'Mangrove extent'!$A$5:$X$5,0)), IF($C136="Seagrass", INDEX('Seagrass extent'!$A$5:$I$257,MATCH($A136,'Seagrass extent'!$A$5:$A1000,0),MATCH('Seagrass extent'!$B$4,'Seagrass extent'!$A$5:$I$5,0)),"" ))</f>
        <v>NoData</v>
      </c>
      <c r="E136" s="50" t="str">
        <f aca="false" t="array" ref="E136:E136">IF($C136="Mangrove",INDEX('Mangrove extent'!$A$5:$X1000,MATCH($A136,'Mangrove extent'!$A$5:$A1000,0),MATCH('Mangrove extent'!$C$4,'Mangrove extent'!$A$5:$X$5,0)), IF($C136="Seagrass", "NoData", IF($C136="Salt marsh", "NoData")))</f>
        <v>NoData</v>
      </c>
      <c r="F136" s="50" t="str">
        <f aca="false" t="array" ref="F136:F136">IF($C136="Mangrove",INDEX('Mangrove protected area'!$A$5:$AG1000,MATCH($A136,'Mangrove protected area'!$A$5:$A1000,0),MATCH('Mangrove protected area'!$B$4,'Mangrove protected area'!$A$5:$AG$5,0)), "NoData")</f>
        <v>NoData</v>
      </c>
      <c r="G136" s="40" t="s">
        <v>240</v>
      </c>
      <c r="H136" s="40" t="s">
        <v>240</v>
      </c>
      <c r="I136" s="40" t="s">
        <v>240</v>
      </c>
      <c r="J136" s="2"/>
      <c r="K136" s="2"/>
      <c r="L136" s="2"/>
      <c r="M136" s="2"/>
      <c r="N136" s="2"/>
      <c r="O136" s="2"/>
      <c r="P136" s="2"/>
      <c r="Q136" s="2"/>
      <c r="R136" s="2"/>
      <c r="S136" s="2"/>
      <c r="T136" s="2"/>
      <c r="U136" s="2"/>
    </row>
    <row r="137" customFormat="false" ht="12.75" hidden="false" customHeight="true" outlineLevel="0" collapsed="false">
      <c r="A137" s="40" t="s">
        <v>366</v>
      </c>
      <c r="B137" s="56" t="str">
        <f aca="false" t="array" ref="B137:B137">INDEX(Countries!$D$2:$D$255, MATCH(A137, Countries!$B$2:$B$255, 0))</f>
        <v>MLT</v>
      </c>
      <c r="C137" s="76" t="s">
        <v>145</v>
      </c>
      <c r="D137" s="50" t="str">
        <f aca="false" t="array" ref="D137:D137">IF($C137="Mangrove",INDEX('Mangrove extent'!$A$5:$X1000,MATCH($A137,'Mangrove extent'!$A$5:$A1000,0),MATCH('Mangrove extent'!$B$4,'Mangrove extent'!$A$5:$X$5,0)), IF($C137="Seagrass", INDEX('Seagrass extent'!$A$5:$I$257,MATCH($A137,'Seagrass extent'!$A$5:$A1000,0),MATCH('Seagrass extent'!$B$4,'Seagrass extent'!$A$5:$I$5,0)),"" ))</f>
        <v>NoData</v>
      </c>
      <c r="E137" s="50" t="str">
        <f aca="false" t="array" ref="E137:E137">IF($C137="Mangrove",INDEX('Mangrove extent'!$A$5:$X1000,MATCH($A137,'Mangrove extent'!$A$5:$A1000,0),MATCH('Mangrove extent'!$C$4,'Mangrove extent'!$A$5:$X$5,0)), IF($C137="Seagrass", "NoData", IF($C137="Salt marsh", "NoData")))</f>
        <v>NoData</v>
      </c>
      <c r="F137" s="50" t="str">
        <f aca="false" t="array" ref="F137:F137">IF($C137="Mangrove",INDEX('Mangrove protected area'!$A$5:$AG1000,MATCH($A137,'Mangrove protected area'!$A$5:$A1000,0),MATCH('Mangrove protected area'!$B$4,'Mangrove protected area'!$A$5:$AG$5,0)), "NoData")</f>
        <v>NoData</v>
      </c>
      <c r="G137" s="40" t="s">
        <v>240</v>
      </c>
      <c r="H137" s="40" t="s">
        <v>240</v>
      </c>
      <c r="I137" s="40" t="s">
        <v>240</v>
      </c>
      <c r="J137" s="2"/>
      <c r="K137" s="2"/>
      <c r="L137" s="2"/>
      <c r="M137" s="2"/>
      <c r="N137" s="2"/>
      <c r="O137" s="2"/>
      <c r="P137" s="2"/>
      <c r="Q137" s="2"/>
      <c r="R137" s="2"/>
      <c r="S137" s="2"/>
      <c r="T137" s="2"/>
      <c r="U137" s="2"/>
    </row>
    <row r="138" customFormat="false" ht="12.75" hidden="false" customHeight="true" outlineLevel="0" collapsed="false">
      <c r="A138" s="40" t="s">
        <v>367</v>
      </c>
      <c r="B138" s="56" t="str">
        <f aca="false" t="array" ref="B138:B138">INDEX(Countries!$D$2:$D$255, MATCH(A138, Countries!$B$2:$B$255, 0))</f>
        <v>CYP</v>
      </c>
      <c r="C138" s="76" t="s">
        <v>145</v>
      </c>
      <c r="D138" s="50" t="str">
        <f aca="false" t="array" ref="D138:D138">IF($C138="Mangrove",INDEX('Mangrove extent'!$A$5:$X1000,MATCH($A138,'Mangrove extent'!$A$5:$A1000,0),MATCH('Mangrove extent'!$B$4,'Mangrove extent'!$A$5:$X$5,0)), IF($C138="Seagrass", INDEX('Seagrass extent'!$A$5:$I$257,MATCH($A138,'Seagrass extent'!$A$5:$A1000,0),MATCH('Seagrass extent'!$B$4,'Seagrass extent'!$A$5:$I$5,0)),"" ))</f>
        <v>NoData</v>
      </c>
      <c r="E138" s="50" t="str">
        <f aca="false" t="array" ref="E138:E138">IF($C138="Mangrove",INDEX('Mangrove extent'!$A$5:$X1000,MATCH($A138,'Mangrove extent'!$A$5:$A1000,0),MATCH('Mangrove extent'!$C$4,'Mangrove extent'!$A$5:$X$5,0)), IF($C138="Seagrass", "NoData", IF($C138="Salt marsh", "NoData")))</f>
        <v>NoData</v>
      </c>
      <c r="F138" s="50" t="str">
        <f aca="false" t="array" ref="F138:F138">IF($C138="Mangrove",INDEX('Mangrove protected area'!$A$5:$AG1000,MATCH($A138,'Mangrove protected area'!$A$5:$A1000,0),MATCH('Mangrove protected area'!$B$4,'Mangrove protected area'!$A$5:$AG$5,0)), "NoData")</f>
        <v>NoData</v>
      </c>
      <c r="G138" s="40" t="s">
        <v>240</v>
      </c>
      <c r="H138" s="40" t="s">
        <v>240</v>
      </c>
      <c r="I138" s="40" t="s">
        <v>240</v>
      </c>
      <c r="J138" s="2"/>
      <c r="K138" s="2"/>
      <c r="L138" s="2"/>
      <c r="M138" s="2"/>
      <c r="N138" s="2"/>
      <c r="O138" s="2"/>
      <c r="P138" s="2"/>
      <c r="Q138" s="2"/>
      <c r="R138" s="2"/>
      <c r="S138" s="2"/>
      <c r="T138" s="2"/>
      <c r="U138" s="2"/>
    </row>
    <row r="139" customFormat="false" ht="12.75" hidden="false" customHeight="true" outlineLevel="0" collapsed="false">
      <c r="A139" s="40" t="s">
        <v>368</v>
      </c>
      <c r="B139" s="56" t="str">
        <f aca="false" t="array" ref="B139:B139">INDEX(Countries!$D$2:$D$255, MATCH(A139, Countries!$B$2:$B$255, 0))</f>
        <v>NOR</v>
      </c>
      <c r="C139" s="76" t="s">
        <v>145</v>
      </c>
      <c r="D139" s="50" t="str">
        <f aca="false" t="array" ref="D139:D139">IF($C139="Mangrove",INDEX('Mangrove extent'!$A$5:$X1000,MATCH($A139,'Mangrove extent'!$A$5:$A1000,0),MATCH('Mangrove extent'!$B$4,'Mangrove extent'!$A$5:$X$5,0)), IF($C139="Seagrass", INDEX('Seagrass extent'!$A$5:$I$257,MATCH($A139,'Seagrass extent'!$A$5:$A1000,0),MATCH('Seagrass extent'!$B$4,'Seagrass extent'!$A$5:$I$5,0)),"" ))</f>
        <v>NoData</v>
      </c>
      <c r="E139" s="50" t="str">
        <f aca="false" t="array" ref="E139:E139">IF($C139="Mangrove",INDEX('Mangrove extent'!$A$5:$X1000,MATCH($A139,'Mangrove extent'!$A$5:$A1000,0),MATCH('Mangrove extent'!$C$4,'Mangrove extent'!$A$5:$X$5,0)), IF($C139="Seagrass", "NoData", IF($C139="Salt marsh", "NoData")))</f>
        <v>NoData</v>
      </c>
      <c r="F139" s="50" t="str">
        <f aca="false" t="array" ref="F139:F139">IF($C139="Mangrove",INDEX('Mangrove protected area'!$A$5:$AG1000,MATCH($A139,'Mangrove protected area'!$A$5:$A1000,0),MATCH('Mangrove protected area'!$B$4,'Mangrove protected area'!$A$5:$AG$5,0)), "NoData")</f>
        <v>NoData</v>
      </c>
      <c r="G139" s="40" t="s">
        <v>240</v>
      </c>
      <c r="H139" s="40" t="s">
        <v>240</v>
      </c>
      <c r="I139" s="40" t="s">
        <v>240</v>
      </c>
      <c r="J139" s="2"/>
      <c r="K139" s="2"/>
      <c r="L139" s="2"/>
      <c r="M139" s="2"/>
      <c r="N139" s="2"/>
      <c r="O139" s="2"/>
      <c r="P139" s="2"/>
      <c r="Q139" s="2"/>
      <c r="R139" s="2"/>
      <c r="S139" s="2"/>
      <c r="T139" s="2"/>
      <c r="U139" s="2"/>
    </row>
    <row r="140" customFormat="false" ht="12.75" hidden="false" customHeight="true" outlineLevel="0" collapsed="false">
      <c r="A140" s="40" t="s">
        <v>369</v>
      </c>
      <c r="B140" s="56" t="str">
        <f aca="false" t="array" ref="B140:B140">INDEX(Countries!$D$2:$D$255, MATCH(A140, Countries!$B$2:$B$255, 0))</f>
        <v>ALB</v>
      </c>
      <c r="C140" s="76" t="s">
        <v>145</v>
      </c>
      <c r="D140" s="50" t="str">
        <f aca="false" t="array" ref="D140:D140">IF($C140="Mangrove",INDEX('Mangrove extent'!$A$5:$X1000,MATCH($A140,'Mangrove extent'!$A$5:$A1000,0),MATCH('Mangrove extent'!$B$4,'Mangrove extent'!$A$5:$X$5,0)), IF($C140="Seagrass", INDEX('Seagrass extent'!$A$5:$I$257,MATCH($A140,'Seagrass extent'!$A$5:$A1000,0),MATCH('Seagrass extent'!$B$4,'Seagrass extent'!$A$5:$I$5,0)),"" ))</f>
        <v>NoData</v>
      </c>
      <c r="E140" s="50" t="str">
        <f aca="false" t="array" ref="E140:E140">IF($C140="Mangrove",INDEX('Mangrove extent'!$A$5:$X1000,MATCH($A140,'Mangrove extent'!$A$5:$A1000,0),MATCH('Mangrove extent'!$C$4,'Mangrove extent'!$A$5:$X$5,0)), IF($C140="Seagrass", "NoData", IF($C140="Salt marsh", "NoData")))</f>
        <v>NoData</v>
      </c>
      <c r="F140" s="50" t="str">
        <f aca="false" t="array" ref="F140:F140">IF($C140="Mangrove",INDEX('Mangrove protected area'!$A$5:$AG1000,MATCH($A140,'Mangrove protected area'!$A$5:$A1000,0),MATCH('Mangrove protected area'!$B$4,'Mangrove protected area'!$A$5:$AG$5,0)), "NoData")</f>
        <v>NoData</v>
      </c>
      <c r="G140" s="40" t="s">
        <v>240</v>
      </c>
      <c r="H140" s="40" t="s">
        <v>240</v>
      </c>
      <c r="I140" s="40" t="s">
        <v>240</v>
      </c>
      <c r="J140" s="2"/>
      <c r="K140" s="2"/>
      <c r="L140" s="2"/>
      <c r="M140" s="2"/>
      <c r="N140" s="2"/>
      <c r="O140" s="2"/>
      <c r="P140" s="2"/>
      <c r="Q140" s="2"/>
      <c r="R140" s="2"/>
      <c r="S140" s="2"/>
      <c r="T140" s="2"/>
      <c r="U140" s="2"/>
    </row>
    <row r="141" customFormat="false" ht="12.75" hidden="false" customHeight="true" outlineLevel="0" collapsed="false">
      <c r="A141" s="40" t="s">
        <v>370</v>
      </c>
      <c r="B141" s="56" t="str">
        <f aca="false" t="array" ref="B141:B141">INDEX(Countries!$D$2:$D$255, MATCH(A141, Countries!$B$2:$B$255, 0))</f>
        <v>DZA</v>
      </c>
      <c r="C141" s="76" t="s">
        <v>145</v>
      </c>
      <c r="D141" s="50" t="str">
        <f aca="false" t="array" ref="D141:D141">IF($C141="Mangrove",INDEX('Mangrove extent'!$A$5:$X1000,MATCH($A141,'Mangrove extent'!$A$5:$A1000,0),MATCH('Mangrove extent'!$B$4,'Mangrove extent'!$A$5:$X$5,0)), IF($C141="Seagrass", INDEX('Seagrass extent'!$A$5:$I$257,MATCH($A141,'Seagrass extent'!$A$5:$A1000,0),MATCH('Seagrass extent'!$B$4,'Seagrass extent'!$A$5:$I$5,0)),"" ))</f>
        <v>NoData</v>
      </c>
      <c r="E141" s="50" t="str">
        <f aca="false" t="array" ref="E141:E141">IF($C141="Mangrove",INDEX('Mangrove extent'!$A$5:$X1000,MATCH($A141,'Mangrove extent'!$A$5:$A1000,0),MATCH('Mangrove extent'!$C$4,'Mangrove extent'!$A$5:$X$5,0)), IF($C141="Seagrass", "NoData", IF($C141="Salt marsh", "NoData")))</f>
        <v>NoData</v>
      </c>
      <c r="F141" s="50" t="str">
        <f aca="false" t="array" ref="F141:F141">IF($C141="Mangrove",INDEX('Mangrove protected area'!$A$5:$AG1000,MATCH($A141,'Mangrove protected area'!$A$5:$A1000,0),MATCH('Mangrove protected area'!$B$4,'Mangrove protected area'!$A$5:$AG$5,0)), "NoData")</f>
        <v>NoData</v>
      </c>
      <c r="G141" s="40" t="s">
        <v>240</v>
      </c>
      <c r="H141" s="40" t="s">
        <v>240</v>
      </c>
      <c r="I141" s="40" t="s">
        <v>240</v>
      </c>
      <c r="J141" s="2"/>
      <c r="K141" s="2"/>
      <c r="L141" s="2"/>
      <c r="M141" s="2"/>
      <c r="N141" s="2"/>
      <c r="O141" s="2"/>
      <c r="P141" s="2"/>
      <c r="Q141" s="2"/>
      <c r="R141" s="2"/>
      <c r="S141" s="2"/>
      <c r="T141" s="2"/>
      <c r="U141" s="2"/>
    </row>
    <row r="142" customFormat="false" ht="12.75" hidden="false" customHeight="true" outlineLevel="0" collapsed="false">
      <c r="A142" s="40" t="s">
        <v>371</v>
      </c>
      <c r="B142" s="56" t="str">
        <f aca="false" t="array" ref="B142:B142">INDEX(Countries!$D$2:$D$255, MATCH(A142, Countries!$B$2:$B$255, 0))</f>
        <v>SWE</v>
      </c>
      <c r="C142" s="76" t="s">
        <v>145</v>
      </c>
      <c r="D142" s="50" t="str">
        <f aca="false" t="array" ref="D142:D142">IF($C142="Mangrove",INDEX('Mangrove extent'!$A$5:$X1000,MATCH($A142,'Mangrove extent'!$A$5:$A1000,0),MATCH('Mangrove extent'!$B$4,'Mangrove extent'!$A$5:$X$5,0)), IF($C142="Seagrass", INDEX('Seagrass extent'!$A$5:$I$257,MATCH($A142,'Seagrass extent'!$A$5:$A1000,0),MATCH('Seagrass extent'!$B$4,'Seagrass extent'!$A$5:$I$5,0)),"" ))</f>
        <v>NoData</v>
      </c>
      <c r="E142" s="50" t="str">
        <f aca="false" t="array" ref="E142:E142">IF($C142="Mangrove",INDEX('Mangrove extent'!$A$5:$X1000,MATCH($A142,'Mangrove extent'!$A$5:$A1000,0),MATCH('Mangrove extent'!$C$4,'Mangrove extent'!$A$5:$X$5,0)), IF($C142="Seagrass", "NoData", IF($C142="Salt marsh", "NoData")))</f>
        <v>NoData</v>
      </c>
      <c r="F142" s="50" t="str">
        <f aca="false" t="array" ref="F142:F142">IF($C142="Mangrove",INDEX('Mangrove protected area'!$A$5:$AG1000,MATCH($A142,'Mangrove protected area'!$A$5:$A1000,0),MATCH('Mangrove protected area'!$B$4,'Mangrove protected area'!$A$5:$AG$5,0)), "NoData")</f>
        <v>NoData</v>
      </c>
      <c r="G142" s="40" t="s">
        <v>240</v>
      </c>
      <c r="H142" s="40" t="s">
        <v>240</v>
      </c>
      <c r="I142" s="40" t="s">
        <v>240</v>
      </c>
      <c r="J142" s="2"/>
      <c r="K142" s="2"/>
      <c r="L142" s="2"/>
      <c r="M142" s="2"/>
      <c r="N142" s="2"/>
      <c r="O142" s="2"/>
      <c r="P142" s="2"/>
      <c r="Q142" s="2"/>
      <c r="R142" s="2"/>
      <c r="S142" s="2"/>
      <c r="T142" s="2"/>
      <c r="U142" s="2"/>
    </row>
    <row r="143" customFormat="false" ht="12.75" hidden="false" customHeight="true" outlineLevel="0" collapsed="false">
      <c r="A143" s="40" t="s">
        <v>372</v>
      </c>
      <c r="B143" s="56" t="str">
        <f aca="false" t="array" ref="B143:B143">INDEX(Countries!$D$2:$D$255, MATCH(A143, Countries!$B$2:$B$255, 0))</f>
        <v>ISR</v>
      </c>
      <c r="C143" s="76" t="s">
        <v>145</v>
      </c>
      <c r="D143" s="50" t="str">
        <f aca="false" t="array" ref="D143:D143">IF($C143="Mangrove",INDEX('Mangrove extent'!$A$5:$X1000,MATCH($A143,'Mangrove extent'!$A$5:$A1000,0),MATCH('Mangrove extent'!$B$4,'Mangrove extent'!$A$5:$X$5,0)), IF($C143="Seagrass", INDEX('Seagrass extent'!$A$5:$I$257,MATCH($A143,'Seagrass extent'!$A$5:$A1000,0),MATCH('Seagrass extent'!$B$4,'Seagrass extent'!$A$5:$I$5,0)),"" ))</f>
        <v>NoData</v>
      </c>
      <c r="E143" s="50" t="str">
        <f aca="false" t="array" ref="E143:E143">IF($C143="Mangrove",INDEX('Mangrove extent'!$A$5:$X1000,MATCH($A143,'Mangrove extent'!$A$5:$A1000,0),MATCH('Mangrove extent'!$C$4,'Mangrove extent'!$A$5:$X$5,0)), IF($C143="Seagrass", "NoData", IF($C143="Salt marsh", "NoData")))</f>
        <v>NoData</v>
      </c>
      <c r="F143" s="50" t="str">
        <f aca="false" t="array" ref="F143:F143">IF($C143="Mangrove",INDEX('Mangrove protected area'!$A$5:$AG1000,MATCH($A143,'Mangrove protected area'!$A$5:$A1000,0),MATCH('Mangrove protected area'!$B$4,'Mangrove protected area'!$A$5:$AG$5,0)), "NoData")</f>
        <v>NoData</v>
      </c>
      <c r="G143" s="40" t="s">
        <v>240</v>
      </c>
      <c r="H143" s="40" t="s">
        <v>240</v>
      </c>
      <c r="I143" s="40" t="s">
        <v>240</v>
      </c>
      <c r="J143" s="2"/>
      <c r="K143" s="2"/>
      <c r="L143" s="2"/>
      <c r="M143" s="2"/>
      <c r="N143" s="2"/>
      <c r="O143" s="2"/>
      <c r="P143" s="2"/>
      <c r="Q143" s="2"/>
      <c r="R143" s="2"/>
      <c r="S143" s="2"/>
      <c r="T143" s="2"/>
      <c r="U143" s="2"/>
    </row>
    <row r="144" customFormat="false" ht="12.75" hidden="false" customHeight="true" outlineLevel="0" collapsed="false">
      <c r="A144" s="40" t="s">
        <v>373</v>
      </c>
      <c r="B144" s="56" t="str">
        <f aca="false" t="array" ref="B144:B144">INDEX(Countries!$D$2:$D$255, MATCH(A144, Countries!$B$2:$B$255, 0))</f>
        <v>MSR</v>
      </c>
      <c r="C144" s="76" t="s">
        <v>145</v>
      </c>
      <c r="D144" s="50" t="str">
        <f aca="false" t="array" ref="D144:D144">IF($C144="Mangrove",INDEX('Mangrove extent'!$A$5:$X1000,MATCH($A144,'Mangrove extent'!$A$5:$A1000,0),MATCH('Mangrove extent'!$B$4,'Mangrove extent'!$A$5:$X$5,0)), IF($C144="Seagrass", INDEX('Seagrass extent'!$A$5:$I$257,MATCH($A144,'Seagrass extent'!$A$5:$A1000,0),MATCH('Seagrass extent'!$B$4,'Seagrass extent'!$A$5:$I$5,0)),"" ))</f>
        <v>NoData</v>
      </c>
      <c r="E144" s="50" t="str">
        <f aca="false" t="array" ref="E144:E144">IF($C144="Mangrove",INDEX('Mangrove extent'!$A$5:$X1000,MATCH($A144,'Mangrove extent'!$A$5:$A1000,0),MATCH('Mangrove extent'!$C$4,'Mangrove extent'!$A$5:$X$5,0)), IF($C144="Seagrass", "NoData", IF($C144="Salt marsh", "NoData")))</f>
        <v>NoData</v>
      </c>
      <c r="F144" s="50" t="str">
        <f aca="false" t="array" ref="F144:F144">IF($C144="Mangrove",INDEX('Mangrove protected area'!$A$5:$AG1000,MATCH($A144,'Mangrove protected area'!$A$5:$A1000,0),MATCH('Mangrove protected area'!$B$4,'Mangrove protected area'!$A$5:$AG$5,0)), "NoData")</f>
        <v>NoData</v>
      </c>
      <c r="G144" s="40" t="s">
        <v>240</v>
      </c>
      <c r="H144" s="40" t="s">
        <v>240</v>
      </c>
      <c r="I144" s="40" t="s">
        <v>240</v>
      </c>
      <c r="J144" s="2"/>
      <c r="K144" s="2"/>
      <c r="L144" s="2"/>
      <c r="M144" s="2"/>
      <c r="N144" s="2"/>
      <c r="O144" s="2"/>
      <c r="P144" s="2"/>
      <c r="Q144" s="2"/>
      <c r="R144" s="2"/>
      <c r="S144" s="2"/>
      <c r="T144" s="2"/>
      <c r="U144" s="2"/>
    </row>
    <row r="145" customFormat="false" ht="12.75" hidden="false" customHeight="true" outlineLevel="0" collapsed="false">
      <c r="A145" s="40" t="s">
        <v>374</v>
      </c>
      <c r="B145" s="56" t="str">
        <f aca="false" t="array" ref="B145:B145">INDEX(Countries!$D$2:$D$255, MATCH(A145, Countries!$B$2:$B$255, 0))</f>
        <v>LBY</v>
      </c>
      <c r="C145" s="76" t="s">
        <v>145</v>
      </c>
      <c r="D145" s="50" t="str">
        <f aca="false" t="array" ref="D145:D145">IF($C145="Mangrove",INDEX('Mangrove extent'!$A$5:$X1000,MATCH($A145,'Mangrove extent'!$A$5:$A1000,0),MATCH('Mangrove extent'!$B$4,'Mangrove extent'!$A$5:$X$5,0)), IF($C145="Seagrass", INDEX('Seagrass extent'!$A$5:$I$257,MATCH($A145,'Seagrass extent'!$A$5:$A1000,0),MATCH('Seagrass extent'!$B$4,'Seagrass extent'!$A$5:$I$5,0)),"" ))</f>
        <v>NoData</v>
      </c>
      <c r="E145" s="50" t="str">
        <f aca="false" t="array" ref="E145:E145">IF($C145="Mangrove",INDEX('Mangrove extent'!$A$5:$X1000,MATCH($A145,'Mangrove extent'!$A$5:$A1000,0),MATCH('Mangrove extent'!$C$4,'Mangrove extent'!$A$5:$X$5,0)), IF($C145="Seagrass", "NoData", IF($C145="Salt marsh", "NoData")))</f>
        <v>NoData</v>
      </c>
      <c r="F145" s="50" t="str">
        <f aca="false" t="array" ref="F145:F145">IF($C145="Mangrove",INDEX('Mangrove protected area'!$A$5:$AG1000,MATCH($A145,'Mangrove protected area'!$A$5:$A1000,0),MATCH('Mangrove protected area'!$B$4,'Mangrove protected area'!$A$5:$AG$5,0)), "NoData")</f>
        <v>NoData</v>
      </c>
      <c r="G145" s="40" t="s">
        <v>240</v>
      </c>
      <c r="H145" s="40" t="s">
        <v>240</v>
      </c>
      <c r="I145" s="40" t="s">
        <v>240</v>
      </c>
      <c r="J145" s="2"/>
      <c r="K145" s="2"/>
      <c r="L145" s="2"/>
      <c r="M145" s="2"/>
      <c r="N145" s="2"/>
      <c r="O145" s="2"/>
      <c r="P145" s="2"/>
      <c r="Q145" s="2"/>
      <c r="R145" s="2"/>
      <c r="S145" s="2"/>
      <c r="T145" s="2"/>
      <c r="U145" s="2"/>
    </row>
    <row r="146" customFormat="false" ht="12.75" hidden="false" customHeight="true" outlineLevel="0" collapsed="false">
      <c r="A146" s="40" t="s">
        <v>375</v>
      </c>
      <c r="B146" s="56" t="str">
        <f aca="false" t="array" ref="B146:B146">INDEX(Countries!$D$2:$D$255, MATCH(A146, Countries!$B$2:$B$255, 0))</f>
        <v>NLD</v>
      </c>
      <c r="C146" s="76" t="s">
        <v>145</v>
      </c>
      <c r="D146" s="50" t="str">
        <f aca="false" t="array" ref="D146:D146">IF($C146="Mangrove",INDEX('Mangrove extent'!$A$5:$X1000,MATCH($A146,'Mangrove extent'!$A$5:$A1000,0),MATCH('Mangrove extent'!$B$4,'Mangrove extent'!$A$5:$X$5,0)), IF($C146="Seagrass", INDEX('Seagrass extent'!$A$5:$I$257,MATCH($A146,'Seagrass extent'!$A$5:$A1000,0),MATCH('Seagrass extent'!$B$4,'Seagrass extent'!$A$5:$I$5,0)),"" ))</f>
        <v>NoData</v>
      </c>
      <c r="E146" s="50" t="str">
        <f aca="false" t="array" ref="E146:E146">IF($C146="Mangrove",INDEX('Mangrove extent'!$A$5:$X1000,MATCH($A146,'Mangrove extent'!$A$5:$A1000,0),MATCH('Mangrove extent'!$C$4,'Mangrove extent'!$A$5:$X$5,0)), IF($C146="Seagrass", "NoData", IF($C146="Salt marsh", "NoData")))</f>
        <v>NoData</v>
      </c>
      <c r="F146" s="50" t="str">
        <f aca="false" t="array" ref="F146:F146">IF($C146="Mangrove",INDEX('Mangrove protected area'!$A$5:$AG1000,MATCH($A146,'Mangrove protected area'!$A$5:$A1000,0),MATCH('Mangrove protected area'!$B$4,'Mangrove protected area'!$A$5:$AG$5,0)), "NoData")</f>
        <v>NoData</v>
      </c>
      <c r="G146" s="40" t="s">
        <v>240</v>
      </c>
      <c r="H146" s="40" t="s">
        <v>240</v>
      </c>
      <c r="I146" s="40" t="s">
        <v>240</v>
      </c>
      <c r="J146" s="2"/>
      <c r="K146" s="2"/>
      <c r="L146" s="2"/>
      <c r="M146" s="2"/>
      <c r="N146" s="2"/>
      <c r="O146" s="2"/>
      <c r="P146" s="2"/>
      <c r="Q146" s="2"/>
      <c r="R146" s="2"/>
      <c r="S146" s="2"/>
      <c r="T146" s="2"/>
      <c r="U146" s="2"/>
    </row>
    <row r="147" customFormat="false" ht="12.75" hidden="false" customHeight="true" outlineLevel="0" collapsed="false">
      <c r="A147" s="40" t="s">
        <v>376</v>
      </c>
      <c r="B147" s="56" t="str">
        <f aca="false" t="array" ref="B147:B147">INDEX(Countries!$D$2:$D$255, MATCH(A147, Countries!$B$2:$B$255, 0))</f>
        <v>POL</v>
      </c>
      <c r="C147" s="76" t="s">
        <v>145</v>
      </c>
      <c r="D147" s="50" t="str">
        <f aca="false" t="array" ref="D147:D147">IF($C147="Mangrove",INDEX('Mangrove extent'!$A$5:$X1000,MATCH($A147,'Mangrove extent'!$A$5:$A1000,0),MATCH('Mangrove extent'!$B$4,'Mangrove extent'!$A$5:$X$5,0)), IF($C147="Seagrass", INDEX('Seagrass extent'!$A$5:$I$257,MATCH($A147,'Seagrass extent'!$A$5:$A1000,0),MATCH('Seagrass extent'!$B$4,'Seagrass extent'!$A$5:$I$5,0)),"" ))</f>
        <v>NoData</v>
      </c>
      <c r="E147" s="50" t="str">
        <f aca="false" t="array" ref="E147:E147">IF($C147="Mangrove",INDEX('Mangrove extent'!$A$5:$X1000,MATCH($A147,'Mangrove extent'!$A$5:$A1000,0),MATCH('Mangrove extent'!$C$4,'Mangrove extent'!$A$5:$X$5,0)), IF($C147="Seagrass", "NoData", IF($C147="Salt marsh", "NoData")))</f>
        <v>NoData</v>
      </c>
      <c r="F147" s="50" t="str">
        <f aca="false" t="array" ref="F147:F147">IF($C147="Mangrove",INDEX('Mangrove protected area'!$A$5:$AG1000,MATCH($A147,'Mangrove protected area'!$A$5:$A1000,0),MATCH('Mangrove protected area'!$B$4,'Mangrove protected area'!$A$5:$AG$5,0)), "NoData")</f>
        <v>NoData</v>
      </c>
      <c r="G147" s="40" t="s">
        <v>240</v>
      </c>
      <c r="H147" s="40" t="s">
        <v>240</v>
      </c>
      <c r="I147" s="40" t="s">
        <v>240</v>
      </c>
      <c r="J147" s="2"/>
      <c r="K147" s="2"/>
      <c r="L147" s="2"/>
      <c r="M147" s="2"/>
      <c r="N147" s="2"/>
      <c r="O147" s="2"/>
      <c r="P147" s="2"/>
      <c r="Q147" s="2"/>
      <c r="R147" s="2"/>
      <c r="S147" s="2"/>
      <c r="T147" s="2"/>
      <c r="U147" s="2"/>
    </row>
    <row r="148" customFormat="false" ht="12.75" hidden="false" customHeight="true" outlineLevel="0" collapsed="false">
      <c r="A148" s="40" t="s">
        <v>377</v>
      </c>
      <c r="B148" s="56" t="str">
        <f aca="false" t="array" ref="B148:B148">INDEX(Countries!$D$2:$D$255, MATCH(A148, Countries!$B$2:$B$255, 0))</f>
        <v>TUR</v>
      </c>
      <c r="C148" s="76" t="s">
        <v>145</v>
      </c>
      <c r="D148" s="50" t="str">
        <f aca="false" t="array" ref="D148:D148">IF($C148="Mangrove",INDEX('Mangrove extent'!$A$5:$X1000,MATCH($A148,'Mangrove extent'!$A$5:$A1000,0),MATCH('Mangrove extent'!$B$4,'Mangrove extent'!$A$5:$X$5,0)), IF($C148="Seagrass", INDEX('Seagrass extent'!$A$5:$I$257,MATCH($A148,'Seagrass extent'!$A$5:$A1000,0),MATCH('Seagrass extent'!$B$4,'Seagrass extent'!$A$5:$I$5,0)),"" ))</f>
        <v>NoData</v>
      </c>
      <c r="E148" s="50" t="str">
        <f aca="false" t="array" ref="E148:E148">IF($C148="Mangrove",INDEX('Mangrove extent'!$A$5:$X1000,MATCH($A148,'Mangrove extent'!$A$5:$A1000,0),MATCH('Mangrove extent'!$C$4,'Mangrove extent'!$A$5:$X$5,0)), IF($C148="Seagrass", "NoData", IF($C148="Salt marsh", "NoData")))</f>
        <v>NoData</v>
      </c>
      <c r="F148" s="50" t="str">
        <f aca="false" t="array" ref="F148:F148">IF($C148="Mangrove",INDEX('Mangrove protected area'!$A$5:$AG1000,MATCH($A148,'Mangrove protected area'!$A$5:$A1000,0),MATCH('Mangrove protected area'!$B$4,'Mangrove protected area'!$A$5:$AG$5,0)), "NoData")</f>
        <v>NoData</v>
      </c>
      <c r="G148" s="40" t="s">
        <v>240</v>
      </c>
      <c r="H148" s="40" t="s">
        <v>240</v>
      </c>
      <c r="I148" s="40" t="s">
        <v>240</v>
      </c>
      <c r="J148" s="2"/>
      <c r="K148" s="2"/>
      <c r="L148" s="2"/>
      <c r="M148" s="2"/>
      <c r="N148" s="2"/>
      <c r="O148" s="2"/>
      <c r="P148" s="2"/>
      <c r="Q148" s="2"/>
      <c r="R148" s="2"/>
      <c r="S148" s="2"/>
      <c r="T148" s="2"/>
      <c r="U148" s="2"/>
    </row>
    <row r="149" customFormat="false" ht="12.75" hidden="false" customHeight="true" outlineLevel="0" collapsed="false">
      <c r="A149" s="40" t="s">
        <v>378</v>
      </c>
      <c r="B149" s="56" t="str">
        <f aca="false" t="array" ref="B149:B149">INDEX(Countries!$D$2:$D$255, MATCH(A149, Countries!$B$2:$B$255, 0))</f>
        <v>JOR</v>
      </c>
      <c r="C149" s="76" t="s">
        <v>145</v>
      </c>
      <c r="D149" s="50" t="str">
        <f aca="false" t="array" ref="D149:D149">IF($C149="Mangrove",INDEX('Mangrove extent'!$A$5:$X1000,MATCH($A149,'Mangrove extent'!$A$5:$A1000,0),MATCH('Mangrove extent'!$B$4,'Mangrove extent'!$A$5:$X$5,0)), IF($C149="Seagrass", INDEX('Seagrass extent'!$A$5:$I$257,MATCH($A149,'Seagrass extent'!$A$5:$A1000,0),MATCH('Seagrass extent'!$B$4,'Seagrass extent'!$A$5:$I$5,0)),"" ))</f>
        <v>NoData</v>
      </c>
      <c r="E149" s="50" t="str">
        <f aca="false" t="array" ref="E149:E149">IF($C149="Mangrove",INDEX('Mangrove extent'!$A$5:$X1000,MATCH($A149,'Mangrove extent'!$A$5:$A1000,0),MATCH('Mangrove extent'!$C$4,'Mangrove extent'!$A$5:$X$5,0)), IF($C149="Seagrass", "NoData", IF($C149="Salt marsh", "NoData")))</f>
        <v>NoData</v>
      </c>
      <c r="F149" s="50" t="str">
        <f aca="false" t="array" ref="F149:F149">IF($C149="Mangrove",INDEX('Mangrove protected area'!$A$5:$AG1000,MATCH($A149,'Mangrove protected area'!$A$5:$A1000,0),MATCH('Mangrove protected area'!$B$4,'Mangrove protected area'!$A$5:$AG$5,0)), "NoData")</f>
        <v>NoData</v>
      </c>
      <c r="G149" s="40" t="s">
        <v>240</v>
      </c>
      <c r="H149" s="40" t="s">
        <v>240</v>
      </c>
      <c r="I149" s="40" t="s">
        <v>240</v>
      </c>
      <c r="J149" s="2"/>
      <c r="K149" s="2"/>
      <c r="L149" s="2"/>
      <c r="M149" s="2"/>
      <c r="N149" s="2"/>
      <c r="O149" s="2"/>
      <c r="P149" s="2"/>
      <c r="Q149" s="2"/>
      <c r="R149" s="2"/>
      <c r="S149" s="2"/>
      <c r="T149" s="2"/>
      <c r="U149" s="2"/>
    </row>
    <row r="150" customFormat="false" ht="12.75" hidden="false" customHeight="true" outlineLevel="0" collapsed="false">
      <c r="A150" s="40" t="s">
        <v>379</v>
      </c>
      <c r="B150" s="56" t="str">
        <f aca="false" t="array" ref="B150:B150">INDEX(Countries!$D$2:$D$255, MATCH(A150, Countries!$B$2:$B$255, 0))</f>
        <v>SVN</v>
      </c>
      <c r="C150" s="76" t="s">
        <v>145</v>
      </c>
      <c r="D150" s="50" t="str">
        <f aca="false" t="array" ref="D150:D150">IF($C150="Mangrove",INDEX('Mangrove extent'!$A$5:$X1000,MATCH($A150,'Mangrove extent'!$A$5:$A1000,0),MATCH('Mangrove extent'!$B$4,'Mangrove extent'!$A$5:$X$5,0)), IF($C150="Seagrass", INDEX('Seagrass extent'!$A$5:$I$257,MATCH($A150,'Seagrass extent'!$A$5:$A1000,0),MATCH('Seagrass extent'!$B$4,'Seagrass extent'!$A$5:$I$5,0)),"" ))</f>
        <v>NoData</v>
      </c>
      <c r="E150" s="50" t="str">
        <f aca="false" t="array" ref="E150:E150">IF($C150="Mangrove",INDEX('Mangrove extent'!$A$5:$X1000,MATCH($A150,'Mangrove extent'!$A$5:$A1000,0),MATCH('Mangrove extent'!$C$4,'Mangrove extent'!$A$5:$X$5,0)), IF($C150="Seagrass", "NoData", IF($C150="Salt marsh", "NoData")))</f>
        <v>NoData</v>
      </c>
      <c r="F150" s="50" t="str">
        <f aca="false" t="array" ref="F150:F150">IF($C150="Mangrove",INDEX('Mangrove protected area'!$A$5:$AG1000,MATCH($A150,'Mangrove protected area'!$A$5:$A1000,0),MATCH('Mangrove protected area'!$B$4,'Mangrove protected area'!$A$5:$AG$5,0)), "NoData")</f>
        <v>NoData</v>
      </c>
      <c r="G150" s="40" t="s">
        <v>240</v>
      </c>
      <c r="H150" s="40" t="s">
        <v>240</v>
      </c>
      <c r="I150" s="40" t="s">
        <v>240</v>
      </c>
      <c r="J150" s="2"/>
      <c r="K150" s="2"/>
      <c r="L150" s="2"/>
      <c r="M150" s="2"/>
      <c r="N150" s="2"/>
      <c r="O150" s="2"/>
      <c r="P150" s="2"/>
      <c r="Q150" s="2"/>
      <c r="R150" s="2"/>
      <c r="S150" s="2"/>
      <c r="T150" s="2"/>
      <c r="U150" s="2"/>
    </row>
    <row r="151" customFormat="false" ht="12.75" hidden="false" customHeight="true" outlineLevel="0" collapsed="false">
      <c r="A151" s="40" t="s">
        <v>380</v>
      </c>
      <c r="B151" s="56" t="str">
        <f aca="false" t="array" ref="B151:B151">INDEX(Countries!$D$2:$D$255, MATCH(A151, Countries!$B$2:$B$255, 0))</f>
        <v>ARG</v>
      </c>
      <c r="C151" s="76" t="s">
        <v>145</v>
      </c>
      <c r="D151" s="50" t="str">
        <f aca="false" t="array" ref="D151:D151">IF($C151="Mangrove",INDEX('Mangrove extent'!$A$5:$X1000,MATCH($A151,'Mangrove extent'!$A$5:$A1000,0),MATCH('Mangrove extent'!$B$4,'Mangrove extent'!$A$5:$X$5,0)), IF($C151="Seagrass", INDEX('Seagrass extent'!$A$5:$I$257,MATCH($A151,'Seagrass extent'!$A$5:$A1000,0),MATCH('Seagrass extent'!$B$4,'Seagrass extent'!$A$5:$I$5,0)),"" ))</f>
        <v>NoData</v>
      </c>
      <c r="E151" s="50" t="str">
        <f aca="false" t="array" ref="E151:E151">IF($C151="Mangrove",INDEX('Mangrove extent'!$A$5:$X1000,MATCH($A151,'Mangrove extent'!$A$5:$A1000,0),MATCH('Mangrove extent'!$C$4,'Mangrove extent'!$A$5:$X$5,0)), IF($C151="Seagrass", "NoData", IF($C151="Salt marsh", "NoData")))</f>
        <v>NoData</v>
      </c>
      <c r="F151" s="50" t="str">
        <f aca="false" t="array" ref="F151:F151">IF($C151="Mangrove",INDEX('Mangrove protected area'!$A$5:$AG1000,MATCH($A151,'Mangrove protected area'!$A$5:$A1000,0),MATCH('Mangrove protected area'!$B$4,'Mangrove protected area'!$A$5:$AG$5,0)), "NoData")</f>
        <v>NoData</v>
      </c>
      <c r="G151" s="40" t="s">
        <v>240</v>
      </c>
      <c r="H151" s="40" t="s">
        <v>240</v>
      </c>
      <c r="I151" s="40" t="s">
        <v>240</v>
      </c>
      <c r="J151" s="2"/>
      <c r="K151" s="2"/>
      <c r="L151" s="2"/>
      <c r="M151" s="2"/>
      <c r="N151" s="2"/>
      <c r="O151" s="2"/>
      <c r="P151" s="2"/>
      <c r="Q151" s="2"/>
      <c r="R151" s="2"/>
      <c r="S151" s="2"/>
      <c r="T151" s="2"/>
      <c r="U151" s="2"/>
    </row>
    <row r="152" customFormat="false" ht="12.75" hidden="false" customHeight="true" outlineLevel="0" collapsed="false">
      <c r="A152" s="40" t="s">
        <v>381</v>
      </c>
      <c r="B152" s="56" t="str">
        <f aca="false" t="array" ref="B152:B152">INDEX(Countries!$D$2:$D$255, MATCH(A152, Countries!$B$2:$B$255, 0))</f>
        <v>AZE</v>
      </c>
      <c r="C152" s="76" t="s">
        <v>145</v>
      </c>
      <c r="D152" s="50" t="str">
        <f aca="false" t="array" ref="D152:D152">IF($C152="Mangrove",INDEX('Mangrove extent'!$A$5:$X1000,MATCH($A152,'Mangrove extent'!$A$5:$A1000,0),MATCH('Mangrove extent'!$B$4,'Mangrove extent'!$A$5:$X$5,0)), IF($C152="Seagrass", INDEX('Seagrass extent'!$A$5:$I$257,MATCH($A152,'Seagrass extent'!$A$5:$A1000,0),MATCH('Seagrass extent'!$B$4,'Seagrass extent'!$A$5:$I$5,0)),"" ))</f>
        <v>NoData</v>
      </c>
      <c r="E152" s="50" t="str">
        <f aca="false" t="array" ref="E152:E152">IF($C152="Mangrove",INDEX('Mangrove extent'!$A$5:$X1000,MATCH($A152,'Mangrove extent'!$A$5:$A1000,0),MATCH('Mangrove extent'!$C$4,'Mangrove extent'!$A$5:$X$5,0)), IF($C152="Seagrass", "NoData", IF($C152="Salt marsh", "NoData")))</f>
        <v>NoData</v>
      </c>
      <c r="F152" s="50" t="str">
        <f aca="false" t="array" ref="F152:F152">IF($C152="Mangrove",INDEX('Mangrove protected area'!$A$5:$AG1000,MATCH($A152,'Mangrove protected area'!$A$5:$A1000,0),MATCH('Mangrove protected area'!$B$4,'Mangrove protected area'!$A$5:$AG$5,0)), "NoData")</f>
        <v>NoData</v>
      </c>
      <c r="G152" s="40" t="s">
        <v>240</v>
      </c>
      <c r="H152" s="40" t="s">
        <v>240</v>
      </c>
      <c r="I152" s="40" t="s">
        <v>240</v>
      </c>
      <c r="J152" s="2"/>
      <c r="K152" s="2"/>
      <c r="L152" s="2"/>
      <c r="M152" s="2"/>
      <c r="N152" s="2"/>
      <c r="O152" s="2"/>
      <c r="P152" s="2"/>
      <c r="Q152" s="2"/>
      <c r="R152" s="2"/>
      <c r="S152" s="2"/>
      <c r="T152" s="2"/>
      <c r="U152" s="2"/>
    </row>
    <row r="153" customFormat="false" ht="12.75" hidden="false" customHeight="true" outlineLevel="0" collapsed="false">
      <c r="A153" s="40" t="s">
        <v>382</v>
      </c>
      <c r="B153" s="56" t="str">
        <f aca="false" t="array" ref="B153:B153">INDEX(Countries!$D$2:$D$255, MATCH(A153, Countries!$B$2:$B$255, 0))</f>
        <v>BEL</v>
      </c>
      <c r="C153" s="76" t="s">
        <v>145</v>
      </c>
      <c r="D153" s="50" t="str">
        <f aca="false" t="array" ref="D153:D153">IF($C153="Mangrove",INDEX('Mangrove extent'!$A$5:$X1000,MATCH($A153,'Mangrove extent'!$A$5:$A1000,0),MATCH('Mangrove extent'!$B$4,'Mangrove extent'!$A$5:$X$5,0)), IF($C153="Seagrass", INDEX('Seagrass extent'!$A$5:$I$257,MATCH($A153,'Seagrass extent'!$A$5:$A1000,0),MATCH('Seagrass extent'!$B$4,'Seagrass extent'!$A$5:$I$5,0)),"" ))</f>
        <v>NoData</v>
      </c>
      <c r="E153" s="50" t="str">
        <f aca="false" t="array" ref="E153:E153">IF($C153="Mangrove",INDEX('Mangrove extent'!$A$5:$X1000,MATCH($A153,'Mangrove extent'!$A$5:$A1000,0),MATCH('Mangrove extent'!$C$4,'Mangrove extent'!$A$5:$X$5,0)), IF($C153="Seagrass", "NoData", IF($C153="Salt marsh", "NoData")))</f>
        <v>NoData</v>
      </c>
      <c r="F153" s="50" t="str">
        <f aca="false" t="array" ref="F153:F153">IF($C153="Mangrove",INDEX('Mangrove protected area'!$A$5:$AG1000,MATCH($A153,'Mangrove protected area'!$A$5:$A1000,0),MATCH('Mangrove protected area'!$B$4,'Mangrove protected area'!$A$5:$AG$5,0)), "NoData")</f>
        <v>NoData</v>
      </c>
      <c r="G153" s="40" t="s">
        <v>240</v>
      </c>
      <c r="H153" s="40" t="s">
        <v>240</v>
      </c>
      <c r="I153" s="40" t="s">
        <v>240</v>
      </c>
      <c r="J153" s="2"/>
      <c r="K153" s="2"/>
      <c r="L153" s="2"/>
      <c r="M153" s="2"/>
      <c r="N153" s="2"/>
      <c r="O153" s="2"/>
      <c r="P153" s="2"/>
      <c r="Q153" s="2"/>
      <c r="R153" s="2"/>
      <c r="S153" s="2"/>
      <c r="T153" s="2"/>
      <c r="U153" s="2"/>
    </row>
    <row r="154" customFormat="false" ht="12.75" hidden="false" customHeight="true" outlineLevel="0" collapsed="false">
      <c r="A154" s="40" t="s">
        <v>383</v>
      </c>
      <c r="B154" s="56" t="str">
        <f aca="false" t="array" ref="B154:B154">INDEX(Countries!$D$2:$D$255, MATCH(A154, Countries!$B$2:$B$255, 0))</f>
        <v>BIH</v>
      </c>
      <c r="C154" s="76" t="s">
        <v>145</v>
      </c>
      <c r="D154" s="50" t="str">
        <f aca="false" t="array" ref="D154:D154">IF($C154="Mangrove",INDEX('Mangrove extent'!$A$5:$X1000,MATCH($A154,'Mangrove extent'!$A$5:$A1000,0),MATCH('Mangrove extent'!$B$4,'Mangrove extent'!$A$5:$X$5,0)), IF($C154="Seagrass", INDEX('Seagrass extent'!$A$5:$I$257,MATCH($A154,'Seagrass extent'!$A$5:$A1000,0),MATCH('Seagrass extent'!$B$4,'Seagrass extent'!$A$5:$I$5,0)),"" ))</f>
        <v>NoData</v>
      </c>
      <c r="E154" s="50" t="str">
        <f aca="false" t="array" ref="E154:E154">IF($C154="Mangrove",INDEX('Mangrove extent'!$A$5:$X1000,MATCH($A154,'Mangrove extent'!$A$5:$A1000,0),MATCH('Mangrove extent'!$C$4,'Mangrove extent'!$A$5:$X$5,0)), IF($C154="Seagrass", "NoData", IF($C154="Salt marsh", "NoData")))</f>
        <v>NoData</v>
      </c>
      <c r="F154" s="50" t="str">
        <f aca="false" t="array" ref="F154:F154">IF($C154="Mangrove",INDEX('Mangrove protected area'!$A$5:$AG1000,MATCH($A154,'Mangrove protected area'!$A$5:$A1000,0),MATCH('Mangrove protected area'!$B$4,'Mangrove protected area'!$A$5:$AG$5,0)), "NoData")</f>
        <v>NoData</v>
      </c>
      <c r="G154" s="40" t="s">
        <v>240</v>
      </c>
      <c r="H154" s="40" t="s">
        <v>240</v>
      </c>
      <c r="I154" s="40" t="s">
        <v>240</v>
      </c>
      <c r="J154" s="2"/>
      <c r="K154" s="2"/>
      <c r="L154" s="2"/>
      <c r="M154" s="2"/>
      <c r="N154" s="2"/>
      <c r="O154" s="2"/>
      <c r="P154" s="2"/>
      <c r="Q154" s="2"/>
      <c r="R154" s="2"/>
      <c r="S154" s="2"/>
      <c r="T154" s="2"/>
      <c r="U154" s="2"/>
    </row>
    <row r="155" customFormat="false" ht="12.75" hidden="false" customHeight="true" outlineLevel="0" collapsed="false">
      <c r="A155" s="40" t="s">
        <v>384</v>
      </c>
      <c r="B155" s="56" t="str">
        <f aca="false" t="array" ref="B155:B155">INDEX(Countries!$D$2:$D$255, MATCH(A155, Countries!$B$2:$B$255, 0))</f>
        <v>IOT</v>
      </c>
      <c r="C155" s="76" t="s">
        <v>145</v>
      </c>
      <c r="D155" s="50" t="str">
        <f aca="false" t="array" ref="D155:D155">IF($C155="Mangrove",INDEX('Mangrove extent'!$A$5:$X1000,MATCH($A155,'Mangrove extent'!$A$5:$A1000,0),MATCH('Mangrove extent'!$B$4,'Mangrove extent'!$A$5:$X$5,0)), IF($C155="Seagrass", INDEX('Seagrass extent'!$A$5:$I$257,MATCH($A155,'Seagrass extent'!$A$5:$A1000,0),MATCH('Seagrass extent'!$B$4,'Seagrass extent'!$A$5:$I$5,0)),"" ))</f>
        <v>NoData</v>
      </c>
      <c r="E155" s="50" t="str">
        <f aca="false" t="array" ref="E155:E155">IF($C155="Mangrove",INDEX('Mangrove extent'!$A$5:$X1000,MATCH($A155,'Mangrove extent'!$A$5:$A1000,0),MATCH('Mangrove extent'!$C$4,'Mangrove extent'!$A$5:$X$5,0)), IF($C155="Seagrass", "NoData", IF($C155="Salt marsh", "NoData")))</f>
        <v>NoData</v>
      </c>
      <c r="F155" s="50" t="str">
        <f aca="false" t="array" ref="F155:F155">IF($C155="Mangrove",INDEX('Mangrove protected area'!$A$5:$AG1000,MATCH($A155,'Mangrove protected area'!$A$5:$A1000,0),MATCH('Mangrove protected area'!$B$4,'Mangrove protected area'!$A$5:$AG$5,0)), "NoData")</f>
        <v>NoData</v>
      </c>
      <c r="G155" s="40" t="s">
        <v>240</v>
      </c>
      <c r="H155" s="40" t="s">
        <v>240</v>
      </c>
      <c r="I155" s="40" t="s">
        <v>240</v>
      </c>
      <c r="J155" s="2"/>
      <c r="K155" s="2"/>
      <c r="L155" s="2"/>
      <c r="M155" s="2"/>
      <c r="N155" s="2"/>
      <c r="O155" s="2"/>
      <c r="P155" s="2"/>
      <c r="Q155" s="2"/>
      <c r="R155" s="2"/>
      <c r="S155" s="2"/>
      <c r="T155" s="2"/>
      <c r="U155" s="2"/>
    </row>
    <row r="156" customFormat="false" ht="12.75" hidden="false" customHeight="true" outlineLevel="0" collapsed="false">
      <c r="A156" s="40" t="s">
        <v>385</v>
      </c>
      <c r="B156" s="56" t="str">
        <f aca="false" t="array" ref="B156:B156">INDEX(Countries!$D$2:$D$255, MATCH(A156, Countries!$B$2:$B$255, 0))</f>
        <v>BGR</v>
      </c>
      <c r="C156" s="76" t="s">
        <v>145</v>
      </c>
      <c r="D156" s="50" t="str">
        <f aca="false" t="array" ref="D156:D156">IF($C156="Mangrove",INDEX('Mangrove extent'!$A$5:$X1000,MATCH($A156,'Mangrove extent'!$A$5:$A1000,0),MATCH('Mangrove extent'!$B$4,'Mangrove extent'!$A$5:$X$5,0)), IF($C156="Seagrass", INDEX('Seagrass extent'!$A$5:$I$257,MATCH($A156,'Seagrass extent'!$A$5:$A1000,0),MATCH('Seagrass extent'!$B$4,'Seagrass extent'!$A$5:$I$5,0)),"" ))</f>
        <v>NoData</v>
      </c>
      <c r="E156" s="50" t="str">
        <f aca="false" t="array" ref="E156:E156">IF($C156="Mangrove",INDEX('Mangrove extent'!$A$5:$X1000,MATCH($A156,'Mangrove extent'!$A$5:$A1000,0),MATCH('Mangrove extent'!$C$4,'Mangrove extent'!$A$5:$X$5,0)), IF($C156="Seagrass", "NoData", IF($C156="Salt marsh", "NoData")))</f>
        <v>NoData</v>
      </c>
      <c r="F156" s="50" t="str">
        <f aca="false" t="array" ref="F156:F156">IF($C156="Mangrove",INDEX('Mangrove protected area'!$A$5:$AG1000,MATCH($A156,'Mangrove protected area'!$A$5:$A1000,0),MATCH('Mangrove protected area'!$B$4,'Mangrove protected area'!$A$5:$AG$5,0)), "NoData")</f>
        <v>NoData</v>
      </c>
      <c r="G156" s="40" t="s">
        <v>240</v>
      </c>
      <c r="H156" s="40" t="s">
        <v>240</v>
      </c>
      <c r="I156" s="40" t="s">
        <v>240</v>
      </c>
      <c r="J156" s="2"/>
      <c r="K156" s="2"/>
      <c r="L156" s="2"/>
      <c r="M156" s="2"/>
      <c r="N156" s="2"/>
      <c r="O156" s="2"/>
      <c r="P156" s="2"/>
      <c r="Q156" s="2"/>
      <c r="R156" s="2"/>
      <c r="S156" s="2"/>
      <c r="T156" s="2"/>
      <c r="U156" s="2"/>
    </row>
    <row r="157" customFormat="false" ht="12.75" hidden="false" customHeight="true" outlineLevel="0" collapsed="false">
      <c r="A157" s="40" t="s">
        <v>386</v>
      </c>
      <c r="B157" s="56" t="str">
        <f aca="false" t="array" ref="B157:B157">INDEX(Countries!$D$2:$D$255, MATCH(A157, Countries!$B$2:$B$255, 0))</f>
        <v>CPV</v>
      </c>
      <c r="C157" s="76" t="s">
        <v>145</v>
      </c>
      <c r="D157" s="50" t="str">
        <f aca="false" t="array" ref="D157:D157">IF($C157="Mangrove",INDEX('Mangrove extent'!$A$5:$X1000,MATCH($A157,'Mangrove extent'!$A$5:$A1000,0),MATCH('Mangrove extent'!$B$4,'Mangrove extent'!$A$5:$X$5,0)), IF($C157="Seagrass", INDEX('Seagrass extent'!$A$5:$I$257,MATCH($A157,'Seagrass extent'!$A$5:$A1000,0),MATCH('Seagrass extent'!$B$4,'Seagrass extent'!$A$5:$I$5,0)),"" ))</f>
        <v>NoData</v>
      </c>
      <c r="E157" s="50" t="str">
        <f aca="false" t="array" ref="E157:E157">IF($C157="Mangrove",INDEX('Mangrove extent'!$A$5:$X1000,MATCH($A157,'Mangrove extent'!$A$5:$A1000,0),MATCH('Mangrove extent'!$C$4,'Mangrove extent'!$A$5:$X$5,0)), IF($C157="Seagrass", "NoData", IF($C157="Salt marsh", "NoData")))</f>
        <v>NoData</v>
      </c>
      <c r="F157" s="50" t="str">
        <f aca="false" t="array" ref="F157:F157">IF($C157="Mangrove",INDEX('Mangrove protected area'!$A$5:$AG1000,MATCH($A157,'Mangrove protected area'!$A$5:$A1000,0),MATCH('Mangrove protected area'!$B$4,'Mangrove protected area'!$A$5:$AG$5,0)), "NoData")</f>
        <v>NoData</v>
      </c>
      <c r="G157" s="40" t="s">
        <v>240</v>
      </c>
      <c r="H157" s="40" t="s">
        <v>240</v>
      </c>
      <c r="I157" s="40" t="s">
        <v>240</v>
      </c>
      <c r="J157" s="2"/>
      <c r="K157" s="2"/>
      <c r="L157" s="2"/>
      <c r="M157" s="2"/>
      <c r="N157" s="2"/>
      <c r="O157" s="2"/>
      <c r="P157" s="2"/>
      <c r="Q157" s="2"/>
      <c r="R157" s="2"/>
      <c r="S157" s="2"/>
      <c r="T157" s="2"/>
      <c r="U157" s="2"/>
    </row>
    <row r="158" customFormat="false" ht="12.75" hidden="false" customHeight="true" outlineLevel="0" collapsed="false">
      <c r="A158" s="40" t="s">
        <v>387</v>
      </c>
      <c r="B158" s="56" t="str">
        <f aca="false" t="array" ref="B158:B158">INDEX(Countries!$D$2:$D$255, MATCH(A158, Countries!$B$2:$B$255, 0))</f>
        <v>CHL</v>
      </c>
      <c r="C158" s="76" t="s">
        <v>145</v>
      </c>
      <c r="D158" s="50" t="str">
        <f aca="false" t="array" ref="D158:D158">IF($C158="Mangrove",INDEX('Mangrove extent'!$A$5:$X1000,MATCH($A158,'Mangrove extent'!$A$5:$A1000,0),MATCH('Mangrove extent'!$B$4,'Mangrove extent'!$A$5:$X$5,0)), IF($C158="Seagrass", INDEX('Seagrass extent'!$A$5:$I$257,MATCH($A158,'Seagrass extent'!$A$5:$A1000,0),MATCH('Seagrass extent'!$B$4,'Seagrass extent'!$A$5:$I$5,0)),"" ))</f>
        <v>NoData</v>
      </c>
      <c r="E158" s="50" t="str">
        <f aca="false" t="array" ref="E158:E158">IF($C158="Mangrove",INDEX('Mangrove extent'!$A$5:$X1000,MATCH($A158,'Mangrove extent'!$A$5:$A1000,0),MATCH('Mangrove extent'!$C$4,'Mangrove extent'!$A$5:$X$5,0)), IF($C158="Seagrass", "NoData", IF($C158="Salt marsh", "NoData")))</f>
        <v>NoData</v>
      </c>
      <c r="F158" s="50" t="str">
        <f aca="false" t="array" ref="F158:F158">IF($C158="Mangrove",INDEX('Mangrove protected area'!$A$5:$AG1000,MATCH($A158,'Mangrove protected area'!$A$5:$A1000,0),MATCH('Mangrove protected area'!$B$4,'Mangrove protected area'!$A$5:$AG$5,0)), "NoData")</f>
        <v>NoData</v>
      </c>
      <c r="G158" s="40" t="s">
        <v>240</v>
      </c>
      <c r="H158" s="40" t="s">
        <v>240</v>
      </c>
      <c r="I158" s="40" t="s">
        <v>240</v>
      </c>
      <c r="J158" s="2"/>
      <c r="K158" s="2"/>
      <c r="L158" s="2"/>
      <c r="M158" s="2"/>
      <c r="N158" s="2"/>
      <c r="O158" s="2"/>
      <c r="P158" s="2"/>
      <c r="Q158" s="2"/>
      <c r="R158" s="2"/>
      <c r="S158" s="2"/>
      <c r="T158" s="2"/>
      <c r="U158" s="2"/>
    </row>
    <row r="159" customFormat="false" ht="12.75" hidden="false" customHeight="true" outlineLevel="0" collapsed="false">
      <c r="A159" s="40" t="s">
        <v>388</v>
      </c>
      <c r="B159" s="56" t="str">
        <f aca="false" t="array" ref="B159:B159">INDEX(Countries!$D$2:$D$255, MATCH(A159, Countries!$B$2:$B$255, 0))</f>
        <v>EST</v>
      </c>
      <c r="C159" s="76" t="s">
        <v>145</v>
      </c>
      <c r="D159" s="50" t="str">
        <f aca="false" t="array" ref="D159:D159">IF($C159="Mangrove",INDEX('Mangrove extent'!$A$5:$X1000,MATCH($A159,'Mangrove extent'!$A$5:$A1000,0),MATCH('Mangrove extent'!$B$4,'Mangrove extent'!$A$5:$X$5,0)), IF($C159="Seagrass", INDEX('Seagrass extent'!$A$5:$I$257,MATCH($A159,'Seagrass extent'!$A$5:$A1000,0),MATCH('Seagrass extent'!$B$4,'Seagrass extent'!$A$5:$I$5,0)),"" ))</f>
        <v>NoData</v>
      </c>
      <c r="E159" s="50" t="str">
        <f aca="false" t="array" ref="E159:E159">IF($C159="Mangrove",INDEX('Mangrove extent'!$A$5:$X1000,MATCH($A159,'Mangrove extent'!$A$5:$A1000,0),MATCH('Mangrove extent'!$C$4,'Mangrove extent'!$A$5:$X$5,0)), IF($C159="Seagrass", "NoData", IF($C159="Salt marsh", "NoData")))</f>
        <v>NoData</v>
      </c>
      <c r="F159" s="50" t="str">
        <f aca="false" t="array" ref="F159:F159">IF($C159="Mangrove",INDEX('Mangrove protected area'!$A$5:$AG1000,MATCH($A159,'Mangrove protected area'!$A$5:$A1000,0),MATCH('Mangrove protected area'!$B$4,'Mangrove protected area'!$A$5:$AG$5,0)), "NoData")</f>
        <v>NoData</v>
      </c>
      <c r="G159" s="40" t="s">
        <v>240</v>
      </c>
      <c r="H159" s="40" t="s">
        <v>240</v>
      </c>
      <c r="I159" s="40" t="s">
        <v>240</v>
      </c>
      <c r="J159" s="2"/>
      <c r="K159" s="2"/>
      <c r="L159" s="2"/>
      <c r="M159" s="2"/>
      <c r="N159" s="2"/>
      <c r="O159" s="2"/>
      <c r="P159" s="2"/>
      <c r="Q159" s="2"/>
      <c r="R159" s="2"/>
      <c r="S159" s="2"/>
      <c r="T159" s="2"/>
      <c r="U159" s="2"/>
    </row>
    <row r="160" customFormat="false" ht="12.75" hidden="false" customHeight="true" outlineLevel="0" collapsed="false">
      <c r="A160" s="40" t="s">
        <v>389</v>
      </c>
      <c r="B160" s="56" t="str">
        <f aca="false" t="array" ref="B160:B160">INDEX(Countries!$D$2:$D$255, MATCH(A160, Countries!$B$2:$B$255, 0))</f>
        <v>FLK</v>
      </c>
      <c r="C160" s="76" t="s">
        <v>145</v>
      </c>
      <c r="D160" s="50" t="str">
        <f aca="false" t="array" ref="D160:D160">IF($C160="Mangrove",INDEX('Mangrove extent'!$A$5:$X1000,MATCH($A160,'Mangrove extent'!$A$5:$A1000,0),MATCH('Mangrove extent'!$B$4,'Mangrove extent'!$A$5:$X$5,0)), IF($C160="Seagrass", INDEX('Seagrass extent'!$A$5:$I$257,MATCH($A160,'Seagrass extent'!$A$5:$A1000,0),MATCH('Seagrass extent'!$B$4,'Seagrass extent'!$A$5:$I$5,0)),"" ))</f>
        <v>NoData</v>
      </c>
      <c r="E160" s="50" t="str">
        <f aca="false" t="array" ref="E160:E160">IF($C160="Mangrove",INDEX('Mangrove extent'!$A$5:$X1000,MATCH($A160,'Mangrove extent'!$A$5:$A1000,0),MATCH('Mangrove extent'!$C$4,'Mangrove extent'!$A$5:$X$5,0)), IF($C160="Seagrass", "NoData", IF($C160="Salt marsh", "NoData")))</f>
        <v>NoData</v>
      </c>
      <c r="F160" s="50" t="str">
        <f aca="false" t="array" ref="F160:F160">IF($C160="Mangrove",INDEX('Mangrove protected area'!$A$5:$AG1000,MATCH($A160,'Mangrove protected area'!$A$5:$A1000,0),MATCH('Mangrove protected area'!$B$4,'Mangrove protected area'!$A$5:$AG$5,0)), "NoData")</f>
        <v>NoData</v>
      </c>
      <c r="G160" s="40" t="s">
        <v>240</v>
      </c>
      <c r="H160" s="40" t="s">
        <v>240</v>
      </c>
      <c r="I160" s="40" t="s">
        <v>240</v>
      </c>
      <c r="J160" s="2"/>
      <c r="K160" s="2"/>
      <c r="L160" s="2"/>
      <c r="M160" s="2"/>
      <c r="N160" s="2"/>
      <c r="O160" s="2"/>
      <c r="P160" s="2"/>
      <c r="Q160" s="2"/>
      <c r="R160" s="2"/>
      <c r="S160" s="2"/>
      <c r="T160" s="2"/>
      <c r="U160" s="2"/>
    </row>
    <row r="161" customFormat="false" ht="12.75" hidden="false" customHeight="true" outlineLevel="0" collapsed="false">
      <c r="A161" s="40" t="s">
        <v>390</v>
      </c>
      <c r="B161" s="56" t="str">
        <f aca="false" t="array" ref="B161:B161">INDEX(Countries!$D$2:$D$255, MATCH(A161, Countries!$B$2:$B$255, 0))</f>
        <v>FRO</v>
      </c>
      <c r="C161" s="76" t="s">
        <v>145</v>
      </c>
      <c r="D161" s="50" t="str">
        <f aca="false" t="array" ref="D161:D161">IF($C161="Mangrove",INDEX('Mangrove extent'!$A$5:$X1000,MATCH($A161,'Mangrove extent'!$A$5:$A1000,0),MATCH('Mangrove extent'!$B$4,'Mangrove extent'!$A$5:$X$5,0)), IF($C161="Seagrass", INDEX('Seagrass extent'!$A$5:$I$257,MATCH($A161,'Seagrass extent'!$A$5:$A1000,0),MATCH('Seagrass extent'!$B$4,'Seagrass extent'!$A$5:$I$5,0)),"" ))</f>
        <v>NoData</v>
      </c>
      <c r="E161" s="50" t="str">
        <f aca="false" t="array" ref="E161:E161">IF($C161="Mangrove",INDEX('Mangrove extent'!$A$5:$X1000,MATCH($A161,'Mangrove extent'!$A$5:$A1000,0),MATCH('Mangrove extent'!$C$4,'Mangrove extent'!$A$5:$X$5,0)), IF($C161="Seagrass", "NoData", IF($C161="Salt marsh", "NoData")))</f>
        <v>NoData</v>
      </c>
      <c r="F161" s="50" t="str">
        <f aca="false" t="array" ref="F161:F161">IF($C161="Mangrove",INDEX('Mangrove protected area'!$A$5:$AG1000,MATCH($A161,'Mangrove protected area'!$A$5:$A1000,0),MATCH('Mangrove protected area'!$B$4,'Mangrove protected area'!$A$5:$AG$5,0)), "NoData")</f>
        <v>NoData</v>
      </c>
      <c r="G161" s="40" t="s">
        <v>240</v>
      </c>
      <c r="H161" s="40" t="s">
        <v>240</v>
      </c>
      <c r="I161" s="40" t="s">
        <v>240</v>
      </c>
      <c r="J161" s="2"/>
      <c r="K161" s="2"/>
      <c r="L161" s="2"/>
      <c r="M161" s="2"/>
      <c r="N161" s="2"/>
      <c r="O161" s="2"/>
      <c r="P161" s="2"/>
      <c r="Q161" s="2"/>
      <c r="R161" s="2"/>
      <c r="S161" s="2"/>
      <c r="T161" s="2"/>
      <c r="U161" s="2"/>
    </row>
    <row r="162" customFormat="false" ht="12.75" hidden="false" customHeight="true" outlineLevel="0" collapsed="false">
      <c r="A162" s="40" t="s">
        <v>391</v>
      </c>
      <c r="B162" s="56" t="str">
        <f aca="false" t="array" ref="B162:B162">INDEX(Countries!$D$2:$D$255, MATCH(A162, Countries!$B$2:$B$255, 0))</f>
        <v>FIN</v>
      </c>
      <c r="C162" s="76" t="s">
        <v>145</v>
      </c>
      <c r="D162" s="50" t="str">
        <f aca="false" t="array" ref="D162:D162">IF($C162="Mangrove",INDEX('Mangrove extent'!$A$5:$X1000,MATCH($A162,'Mangrove extent'!$A$5:$A1000,0),MATCH('Mangrove extent'!$B$4,'Mangrove extent'!$A$5:$X$5,0)), IF($C162="Seagrass", INDEX('Seagrass extent'!$A$5:$I$257,MATCH($A162,'Seagrass extent'!$A$5:$A1000,0),MATCH('Seagrass extent'!$B$4,'Seagrass extent'!$A$5:$I$5,0)),"" ))</f>
        <v>NoData</v>
      </c>
      <c r="E162" s="50" t="str">
        <f aca="false" t="array" ref="E162:E162">IF($C162="Mangrove",INDEX('Mangrove extent'!$A$5:$X1000,MATCH($A162,'Mangrove extent'!$A$5:$A1000,0),MATCH('Mangrove extent'!$C$4,'Mangrove extent'!$A$5:$X$5,0)), IF($C162="Seagrass", "NoData", IF($C162="Salt marsh", "NoData")))</f>
        <v>NoData</v>
      </c>
      <c r="F162" s="50" t="str">
        <f aca="false" t="array" ref="F162:F162">IF($C162="Mangrove",INDEX('Mangrove protected area'!$A$5:$AG1000,MATCH($A162,'Mangrove protected area'!$A$5:$A1000,0),MATCH('Mangrove protected area'!$B$4,'Mangrove protected area'!$A$5:$AG$5,0)), "NoData")</f>
        <v>NoData</v>
      </c>
      <c r="G162" s="40" t="s">
        <v>240</v>
      </c>
      <c r="H162" s="40" t="s">
        <v>240</v>
      </c>
      <c r="I162" s="40" t="s">
        <v>240</v>
      </c>
      <c r="J162" s="2"/>
      <c r="K162" s="2"/>
      <c r="L162" s="2"/>
      <c r="M162" s="2"/>
      <c r="N162" s="2"/>
      <c r="O162" s="2"/>
      <c r="P162" s="2"/>
      <c r="Q162" s="2"/>
      <c r="R162" s="2"/>
      <c r="S162" s="2"/>
      <c r="T162" s="2"/>
      <c r="U162" s="2"/>
    </row>
    <row r="163" customFormat="false" ht="12.75" hidden="false" customHeight="true" outlineLevel="0" collapsed="false">
      <c r="A163" s="40" t="s">
        <v>392</v>
      </c>
      <c r="B163" s="56" t="str">
        <f aca="false" t="array" ref="B163:B163">INDEX(Countries!$D$2:$D$255, MATCH(A163, Countries!$B$2:$B$255, 0))</f>
        <v>GEO</v>
      </c>
      <c r="C163" s="76" t="s">
        <v>145</v>
      </c>
      <c r="D163" s="50" t="str">
        <f aca="false" t="array" ref="D163:D163">IF($C163="Mangrove",INDEX('Mangrove extent'!$A$5:$X1000,MATCH($A163,'Mangrove extent'!$A$5:$A1000,0),MATCH('Mangrove extent'!$B$4,'Mangrove extent'!$A$5:$X$5,0)), IF($C163="Seagrass", INDEX('Seagrass extent'!$A$5:$I$257,MATCH($A163,'Seagrass extent'!$A$5:$A1000,0),MATCH('Seagrass extent'!$B$4,'Seagrass extent'!$A$5:$I$5,0)),"" ))</f>
        <v>NoData</v>
      </c>
      <c r="E163" s="50" t="str">
        <f aca="false" t="array" ref="E163:E163">IF($C163="Mangrove",INDEX('Mangrove extent'!$A$5:$X1000,MATCH($A163,'Mangrove extent'!$A$5:$A1000,0),MATCH('Mangrove extent'!$C$4,'Mangrove extent'!$A$5:$X$5,0)), IF($C163="Seagrass", "NoData", IF($C163="Salt marsh", "NoData")))</f>
        <v>NoData</v>
      </c>
      <c r="F163" s="50" t="str">
        <f aca="false" t="array" ref="F163:F163">IF($C163="Mangrove",INDEX('Mangrove protected area'!$A$5:$AG1000,MATCH($A163,'Mangrove protected area'!$A$5:$A1000,0),MATCH('Mangrove protected area'!$B$4,'Mangrove protected area'!$A$5:$AG$5,0)), "NoData")</f>
        <v>NoData</v>
      </c>
      <c r="G163" s="40" t="s">
        <v>240</v>
      </c>
      <c r="H163" s="40" t="s">
        <v>240</v>
      </c>
      <c r="I163" s="40" t="s">
        <v>240</v>
      </c>
      <c r="J163" s="2"/>
      <c r="K163" s="2"/>
      <c r="L163" s="2"/>
      <c r="M163" s="2"/>
      <c r="N163" s="2"/>
      <c r="O163" s="2"/>
      <c r="P163" s="2"/>
      <c r="Q163" s="2"/>
      <c r="R163" s="2"/>
      <c r="S163" s="2"/>
      <c r="T163" s="2"/>
      <c r="U163" s="2"/>
    </row>
    <row r="164" customFormat="false" ht="12.75" hidden="false" customHeight="true" outlineLevel="0" collapsed="false">
      <c r="A164" s="40" t="s">
        <v>393</v>
      </c>
      <c r="B164" s="56" t="str">
        <f aca="false" t="array" ref="B164:B164">INDEX(Countries!$D$2:$D$255, MATCH(A164, Countries!$B$2:$B$255, 0))</f>
        <v>GIB</v>
      </c>
      <c r="C164" s="76" t="s">
        <v>145</v>
      </c>
      <c r="D164" s="50" t="str">
        <f aca="false" t="array" ref="D164:D164">IF($C164="Mangrove",INDEX('Mangrove extent'!$A$5:$X1000,MATCH($A164,'Mangrove extent'!$A$5:$A1000,0),MATCH('Mangrove extent'!$B$4,'Mangrove extent'!$A$5:$X$5,0)), IF($C164="Seagrass", INDEX('Seagrass extent'!$A$5:$I$257,MATCH($A164,'Seagrass extent'!$A$5:$A1000,0),MATCH('Seagrass extent'!$B$4,'Seagrass extent'!$A$5:$I$5,0)),"" ))</f>
        <v>NoData</v>
      </c>
      <c r="E164" s="50" t="str">
        <f aca="false" t="array" ref="E164:E164">IF($C164="Mangrove",INDEX('Mangrove extent'!$A$5:$X1000,MATCH($A164,'Mangrove extent'!$A$5:$A1000,0),MATCH('Mangrove extent'!$C$4,'Mangrove extent'!$A$5:$X$5,0)), IF($C164="Seagrass", "NoData", IF($C164="Salt marsh", "NoData")))</f>
        <v>NoData</v>
      </c>
      <c r="F164" s="50" t="str">
        <f aca="false" t="array" ref="F164:F164">IF($C164="Mangrove",INDEX('Mangrove protected area'!$A$5:$AG1000,MATCH($A164,'Mangrove protected area'!$A$5:$A1000,0),MATCH('Mangrove protected area'!$B$4,'Mangrove protected area'!$A$5:$AG$5,0)), "NoData")</f>
        <v>NoData</v>
      </c>
      <c r="G164" s="40" t="s">
        <v>240</v>
      </c>
      <c r="H164" s="40" t="s">
        <v>240</v>
      </c>
      <c r="I164" s="40" t="s">
        <v>240</v>
      </c>
      <c r="J164" s="2"/>
      <c r="K164" s="2"/>
      <c r="L164" s="2"/>
      <c r="M164" s="2"/>
      <c r="N164" s="2"/>
      <c r="O164" s="2"/>
      <c r="P164" s="2"/>
      <c r="Q164" s="2"/>
      <c r="R164" s="2"/>
      <c r="S164" s="2"/>
      <c r="T164" s="2"/>
      <c r="U164" s="2"/>
    </row>
    <row r="165" customFormat="false" ht="12.75" hidden="false" customHeight="true" outlineLevel="0" collapsed="false">
      <c r="A165" s="40" t="s">
        <v>394</v>
      </c>
      <c r="B165" s="56" t="str">
        <f aca="false" t="array" ref="B165:B165">INDEX(Countries!$D$2:$D$255, MATCH(A165, Countries!$B$2:$B$255, 0))</f>
        <v>GRL</v>
      </c>
      <c r="C165" s="76" t="s">
        <v>145</v>
      </c>
      <c r="D165" s="50" t="str">
        <f aca="false" t="array" ref="D165:D165">IF($C165="Mangrove",INDEX('Mangrove extent'!$A$5:$X1000,MATCH($A165,'Mangrove extent'!$A$5:$A1000,0),MATCH('Mangrove extent'!$B$4,'Mangrove extent'!$A$5:$X$5,0)), IF($C165="Seagrass", INDEX('Seagrass extent'!$A$5:$I$257,MATCH($A165,'Seagrass extent'!$A$5:$A1000,0),MATCH('Seagrass extent'!$B$4,'Seagrass extent'!$A$5:$I$5,0)),"" ))</f>
        <v>NoData</v>
      </c>
      <c r="E165" s="50" t="str">
        <f aca="false" t="array" ref="E165:E165">IF($C165="Mangrove",INDEX('Mangrove extent'!$A$5:$X1000,MATCH($A165,'Mangrove extent'!$A$5:$A1000,0),MATCH('Mangrove extent'!$C$4,'Mangrove extent'!$A$5:$X$5,0)), IF($C165="Seagrass", "NoData", IF($C165="Salt marsh", "NoData")))</f>
        <v>NoData</v>
      </c>
      <c r="F165" s="50" t="str">
        <f aca="false" t="array" ref="F165:F165">IF($C165="Mangrove",INDEX('Mangrove protected area'!$A$5:$AG1000,MATCH($A165,'Mangrove protected area'!$A$5:$A1000,0),MATCH('Mangrove protected area'!$B$4,'Mangrove protected area'!$A$5:$AG$5,0)), "NoData")</f>
        <v>NoData</v>
      </c>
      <c r="G165" s="40" t="s">
        <v>240</v>
      </c>
      <c r="H165" s="40" t="s">
        <v>240</v>
      </c>
      <c r="I165" s="40" t="s">
        <v>240</v>
      </c>
      <c r="J165" s="2"/>
      <c r="K165" s="2"/>
      <c r="L165" s="2"/>
      <c r="M165" s="2"/>
      <c r="N165" s="2"/>
      <c r="O165" s="2"/>
      <c r="P165" s="2"/>
      <c r="Q165" s="2"/>
      <c r="R165" s="2"/>
      <c r="S165" s="2"/>
      <c r="T165" s="2"/>
      <c r="U165" s="2"/>
    </row>
    <row r="166" customFormat="false" ht="12.75" hidden="false" customHeight="true" outlineLevel="0" collapsed="false">
      <c r="A166" s="40" t="s">
        <v>395</v>
      </c>
      <c r="B166" s="56" t="str">
        <f aca="false" t="array" ref="B166:B166">INDEX(Countries!$D$2:$D$255, MATCH(A166, Countries!$B$2:$B$255, 0))</f>
        <v>GGY</v>
      </c>
      <c r="C166" s="76" t="s">
        <v>145</v>
      </c>
      <c r="D166" s="50" t="str">
        <f aca="false" t="array" ref="D166:D166">IF($C166="Mangrove",INDEX('Mangrove extent'!$A$5:$X1000,MATCH($A166,'Mangrove extent'!$A$5:$A1000,0),MATCH('Mangrove extent'!$B$4,'Mangrove extent'!$A$5:$X$5,0)), IF($C166="Seagrass", INDEX('Seagrass extent'!$A$5:$I$257,MATCH($A166,'Seagrass extent'!$A$5:$A1000,0),MATCH('Seagrass extent'!$B$4,'Seagrass extent'!$A$5:$I$5,0)),"" ))</f>
        <v>NoData</v>
      </c>
      <c r="E166" s="50" t="str">
        <f aca="false" t="array" ref="E166:E166">IF($C166="Mangrove",INDEX('Mangrove extent'!$A$5:$X1000,MATCH($A166,'Mangrove extent'!$A$5:$A1000,0),MATCH('Mangrove extent'!$C$4,'Mangrove extent'!$A$5:$X$5,0)), IF($C166="Seagrass", "NoData", IF($C166="Salt marsh", "NoData")))</f>
        <v>NoData</v>
      </c>
      <c r="F166" s="50" t="str">
        <f aca="false" t="array" ref="F166:F166">IF($C166="Mangrove",INDEX('Mangrove protected area'!$A$5:$AG1000,MATCH($A166,'Mangrove protected area'!$A$5:$A1000,0),MATCH('Mangrove protected area'!$B$4,'Mangrove protected area'!$A$5:$AG$5,0)), "NoData")</f>
        <v>NoData</v>
      </c>
      <c r="G166" s="40" t="s">
        <v>240</v>
      </c>
      <c r="H166" s="40" t="s">
        <v>240</v>
      </c>
      <c r="I166" s="40" t="s">
        <v>240</v>
      </c>
      <c r="J166" s="2"/>
      <c r="K166" s="2"/>
      <c r="L166" s="2"/>
      <c r="M166" s="2"/>
      <c r="N166" s="2"/>
      <c r="O166" s="2"/>
      <c r="P166" s="2"/>
      <c r="Q166" s="2"/>
      <c r="R166" s="2"/>
      <c r="S166" s="2"/>
      <c r="T166" s="2"/>
      <c r="U166" s="2"/>
    </row>
    <row r="167" customFormat="false" ht="12.75" hidden="false" customHeight="true" outlineLevel="0" collapsed="false">
      <c r="A167" s="40" t="s">
        <v>396</v>
      </c>
      <c r="B167" s="56" t="str">
        <f aca="false" t="array" ref="B167:B167">INDEX(Countries!$D$2:$D$255, MATCH(A167, Countries!$B$2:$B$255, 0))</f>
        <v>ISL</v>
      </c>
      <c r="C167" s="76" t="s">
        <v>145</v>
      </c>
      <c r="D167" s="50" t="str">
        <f aca="false" t="array" ref="D167:D167">IF($C167="Mangrove",INDEX('Mangrove extent'!$A$5:$X1000,MATCH($A167,'Mangrove extent'!$A$5:$A1000,0),MATCH('Mangrove extent'!$B$4,'Mangrove extent'!$A$5:$X$5,0)), IF($C167="Seagrass", INDEX('Seagrass extent'!$A$5:$I$257,MATCH($A167,'Seagrass extent'!$A$5:$A1000,0),MATCH('Seagrass extent'!$B$4,'Seagrass extent'!$A$5:$I$5,0)),"" ))</f>
        <v>NoData</v>
      </c>
      <c r="E167" s="50" t="str">
        <f aca="false" t="array" ref="E167:E167">IF($C167="Mangrove",INDEX('Mangrove extent'!$A$5:$X1000,MATCH($A167,'Mangrove extent'!$A$5:$A1000,0),MATCH('Mangrove extent'!$C$4,'Mangrove extent'!$A$5:$X$5,0)), IF($C167="Seagrass", "NoData", IF($C167="Salt marsh", "NoData")))</f>
        <v>NoData</v>
      </c>
      <c r="F167" s="50" t="str">
        <f aca="false" t="array" ref="F167:F167">IF($C167="Mangrove",INDEX('Mangrove protected area'!$A$5:$AG1000,MATCH($A167,'Mangrove protected area'!$A$5:$A1000,0),MATCH('Mangrove protected area'!$B$4,'Mangrove protected area'!$A$5:$AG$5,0)), "NoData")</f>
        <v>NoData</v>
      </c>
      <c r="G167" s="40" t="s">
        <v>240</v>
      </c>
      <c r="H167" s="40" t="s">
        <v>240</v>
      </c>
      <c r="I167" s="40" t="s">
        <v>240</v>
      </c>
      <c r="J167" s="2"/>
      <c r="K167" s="2"/>
      <c r="L167" s="2"/>
      <c r="M167" s="2"/>
      <c r="N167" s="2"/>
      <c r="O167" s="2"/>
      <c r="P167" s="2"/>
      <c r="Q167" s="2"/>
      <c r="R167" s="2"/>
      <c r="S167" s="2"/>
      <c r="T167" s="2"/>
      <c r="U167" s="2"/>
    </row>
    <row r="168" customFormat="false" ht="12.75" hidden="false" customHeight="true" outlineLevel="0" collapsed="false">
      <c r="A168" s="40" t="s">
        <v>397</v>
      </c>
      <c r="B168" s="56" t="str">
        <f aca="false" t="array" ref="B168:B168">INDEX(Countries!$D$2:$D$255, MATCH(A168, Countries!$B$2:$B$255, 0))</f>
        <v>IRQ</v>
      </c>
      <c r="C168" s="76" t="s">
        <v>145</v>
      </c>
      <c r="D168" s="50" t="str">
        <f aca="false" t="array" ref="D168:D168">IF($C168="Mangrove",INDEX('Mangrove extent'!$A$5:$X1000,MATCH($A168,'Mangrove extent'!$A$5:$A1000,0),MATCH('Mangrove extent'!$B$4,'Mangrove extent'!$A$5:$X$5,0)), IF($C168="Seagrass", INDEX('Seagrass extent'!$A$5:$I$257,MATCH($A168,'Seagrass extent'!$A$5:$A1000,0),MATCH('Seagrass extent'!$B$4,'Seagrass extent'!$A$5:$I$5,0)),"" ))</f>
        <v>NoData</v>
      </c>
      <c r="E168" s="50" t="str">
        <f aca="false" t="array" ref="E168:E168">IF($C168="Mangrove",INDEX('Mangrove extent'!$A$5:$X1000,MATCH($A168,'Mangrove extent'!$A$5:$A1000,0),MATCH('Mangrove extent'!$C$4,'Mangrove extent'!$A$5:$X$5,0)), IF($C168="Seagrass", "NoData", IF($C168="Salt marsh", "NoData")))</f>
        <v>NoData</v>
      </c>
      <c r="F168" s="50" t="str">
        <f aca="false" t="array" ref="F168:F168">IF($C168="Mangrove",INDEX('Mangrove protected area'!$A$5:$AG1000,MATCH($A168,'Mangrove protected area'!$A$5:$A1000,0),MATCH('Mangrove protected area'!$B$4,'Mangrove protected area'!$A$5:$AG$5,0)), "NoData")</f>
        <v>NoData</v>
      </c>
      <c r="G168" s="40" t="s">
        <v>240</v>
      </c>
      <c r="H168" s="40" t="s">
        <v>240</v>
      </c>
      <c r="I168" s="40" t="s">
        <v>240</v>
      </c>
      <c r="J168" s="2"/>
      <c r="K168" s="2"/>
      <c r="L168" s="2"/>
      <c r="M168" s="2"/>
      <c r="N168" s="2"/>
      <c r="O168" s="2"/>
      <c r="P168" s="2"/>
      <c r="Q168" s="2"/>
      <c r="R168" s="2"/>
      <c r="S168" s="2"/>
      <c r="T168" s="2"/>
      <c r="U168" s="2"/>
    </row>
    <row r="169" customFormat="false" ht="12.75" hidden="false" customHeight="true" outlineLevel="0" collapsed="false">
      <c r="A169" s="40" t="s">
        <v>398</v>
      </c>
      <c r="B169" s="56" t="str">
        <f aca="false" t="array" ref="B169:B169">INDEX(Countries!$D$2:$D$255, MATCH(A169, Countries!$B$2:$B$255, 0))</f>
        <v>IRL</v>
      </c>
      <c r="C169" s="76" t="s">
        <v>145</v>
      </c>
      <c r="D169" s="50" t="str">
        <f aca="false" t="array" ref="D169:D169">IF($C169="Mangrove",INDEX('Mangrove extent'!$A$5:$X1000,MATCH($A169,'Mangrove extent'!$A$5:$A1000,0),MATCH('Mangrove extent'!$B$4,'Mangrove extent'!$A$5:$X$5,0)), IF($C169="Seagrass", INDEX('Seagrass extent'!$A$5:$I$257,MATCH($A169,'Seagrass extent'!$A$5:$A1000,0),MATCH('Seagrass extent'!$B$4,'Seagrass extent'!$A$5:$I$5,0)),"" ))</f>
        <v>NoData</v>
      </c>
      <c r="E169" s="50" t="str">
        <f aca="false" t="array" ref="E169:E169">IF($C169="Mangrove",INDEX('Mangrove extent'!$A$5:$X1000,MATCH($A169,'Mangrove extent'!$A$5:$A1000,0),MATCH('Mangrove extent'!$C$4,'Mangrove extent'!$A$5:$X$5,0)), IF($C169="Seagrass", "NoData", IF($C169="Salt marsh", "NoData")))</f>
        <v>NoData</v>
      </c>
      <c r="F169" s="50" t="str">
        <f aca="false" t="array" ref="F169:F169">IF($C169="Mangrove",INDEX('Mangrove protected area'!$A$5:$AG1000,MATCH($A169,'Mangrove protected area'!$A$5:$A1000,0),MATCH('Mangrove protected area'!$B$4,'Mangrove protected area'!$A$5:$AG$5,0)), "NoData")</f>
        <v>NoData</v>
      </c>
      <c r="G169" s="40" t="s">
        <v>240</v>
      </c>
      <c r="H169" s="40" t="s">
        <v>240</v>
      </c>
      <c r="I169" s="40" t="s">
        <v>240</v>
      </c>
      <c r="J169" s="2"/>
      <c r="K169" s="2"/>
      <c r="L169" s="2"/>
      <c r="M169" s="2"/>
      <c r="N169" s="2"/>
      <c r="O169" s="2"/>
      <c r="P169" s="2"/>
      <c r="Q169" s="2"/>
      <c r="R169" s="2"/>
      <c r="S169" s="2"/>
      <c r="T169" s="2"/>
      <c r="U169" s="2"/>
    </row>
    <row r="170" customFormat="false" ht="12.75" hidden="false" customHeight="true" outlineLevel="0" collapsed="false">
      <c r="A170" s="40" t="s">
        <v>399</v>
      </c>
      <c r="B170" s="56" t="str">
        <f aca="false" t="array" ref="B170:B170">INDEX(Countries!$D$2:$D$255, MATCH(A170, Countries!$B$2:$B$255, 0))</f>
        <v>IMN</v>
      </c>
      <c r="C170" s="76" t="s">
        <v>145</v>
      </c>
      <c r="D170" s="50" t="str">
        <f aca="false" t="array" ref="D170:D170">IF($C170="Mangrove",INDEX('Mangrove extent'!$A$5:$X1000,MATCH($A170,'Mangrove extent'!$A$5:$A1000,0),MATCH('Mangrove extent'!$B$4,'Mangrove extent'!$A$5:$X$5,0)), IF($C170="Seagrass", INDEX('Seagrass extent'!$A$5:$I$257,MATCH($A170,'Seagrass extent'!$A$5:$A1000,0),MATCH('Seagrass extent'!$B$4,'Seagrass extent'!$A$5:$I$5,0)),"" ))</f>
        <v>NoData</v>
      </c>
      <c r="E170" s="50" t="str">
        <f aca="false" t="array" ref="E170:E170">IF($C170="Mangrove",INDEX('Mangrove extent'!$A$5:$X1000,MATCH($A170,'Mangrove extent'!$A$5:$A1000,0),MATCH('Mangrove extent'!$C$4,'Mangrove extent'!$A$5:$X$5,0)), IF($C170="Seagrass", "NoData", IF($C170="Salt marsh", "NoData")))</f>
        <v>NoData</v>
      </c>
      <c r="F170" s="50" t="str">
        <f aca="false" t="array" ref="F170:F170">IF($C170="Mangrove",INDEX('Mangrove protected area'!$A$5:$AG1000,MATCH($A170,'Mangrove protected area'!$A$5:$A1000,0),MATCH('Mangrove protected area'!$B$4,'Mangrove protected area'!$A$5:$AG$5,0)), "NoData")</f>
        <v>NoData</v>
      </c>
      <c r="G170" s="40" t="s">
        <v>240</v>
      </c>
      <c r="H170" s="40" t="s">
        <v>240</v>
      </c>
      <c r="I170" s="40" t="s">
        <v>240</v>
      </c>
      <c r="J170" s="2"/>
      <c r="K170" s="2"/>
      <c r="L170" s="2"/>
      <c r="M170" s="2"/>
      <c r="N170" s="2"/>
      <c r="O170" s="2"/>
      <c r="P170" s="2"/>
      <c r="Q170" s="2"/>
      <c r="R170" s="2"/>
      <c r="S170" s="2"/>
      <c r="T170" s="2"/>
      <c r="U170" s="2"/>
    </row>
    <row r="171" customFormat="false" ht="12.75" hidden="false" customHeight="true" outlineLevel="0" collapsed="false">
      <c r="A171" s="40" t="s">
        <v>400</v>
      </c>
      <c r="B171" s="56" t="str">
        <f aca="false" t="array" ref="B171:B171">INDEX(Countries!$D$2:$D$255, MATCH(A171, Countries!$B$2:$B$255, 0))</f>
        <v>JEY</v>
      </c>
      <c r="C171" s="76" t="s">
        <v>145</v>
      </c>
      <c r="D171" s="50" t="str">
        <f aca="false" t="array" ref="D171:D171">IF($C171="Mangrove",INDEX('Mangrove extent'!$A$5:$X1000,MATCH($A171,'Mangrove extent'!$A$5:$A1000,0),MATCH('Mangrove extent'!$B$4,'Mangrove extent'!$A$5:$X$5,0)), IF($C171="Seagrass", INDEX('Seagrass extent'!$A$5:$I$257,MATCH($A171,'Seagrass extent'!$A$5:$A1000,0),MATCH('Seagrass extent'!$B$4,'Seagrass extent'!$A$5:$I$5,0)),"" ))</f>
        <v>NoData</v>
      </c>
      <c r="E171" s="50" t="str">
        <f aca="false" t="array" ref="E171:E171">IF($C171="Mangrove",INDEX('Mangrove extent'!$A$5:$X1000,MATCH($A171,'Mangrove extent'!$A$5:$A1000,0),MATCH('Mangrove extent'!$C$4,'Mangrove extent'!$A$5:$X$5,0)), IF($C171="Seagrass", "NoData", IF($C171="Salt marsh", "NoData")))</f>
        <v>NoData</v>
      </c>
      <c r="F171" s="50" t="str">
        <f aca="false" t="array" ref="F171:F171">IF($C171="Mangrove",INDEX('Mangrove protected area'!$A$5:$AG1000,MATCH($A171,'Mangrove protected area'!$A$5:$A1000,0),MATCH('Mangrove protected area'!$B$4,'Mangrove protected area'!$A$5:$AG$5,0)), "NoData")</f>
        <v>NoData</v>
      </c>
      <c r="G171" s="40" t="s">
        <v>240</v>
      </c>
      <c r="H171" s="40" t="s">
        <v>240</v>
      </c>
      <c r="I171" s="40" t="s">
        <v>240</v>
      </c>
      <c r="J171" s="2"/>
      <c r="K171" s="2"/>
      <c r="L171" s="2"/>
      <c r="M171" s="2"/>
      <c r="N171" s="2"/>
      <c r="O171" s="2"/>
      <c r="P171" s="2"/>
      <c r="Q171" s="2"/>
      <c r="R171" s="2"/>
      <c r="S171" s="2"/>
      <c r="T171" s="2"/>
      <c r="U171" s="2"/>
    </row>
    <row r="172" customFormat="false" ht="12.75" hidden="false" customHeight="true" outlineLevel="0" collapsed="false">
      <c r="A172" s="40" t="s">
        <v>401</v>
      </c>
      <c r="B172" s="56" t="str">
        <f aca="false" t="array" ref="B172:B172">INDEX(Countries!$D$2:$D$255, MATCH(A172, Countries!$B$2:$B$255, 0))</f>
        <v>KAZ</v>
      </c>
      <c r="C172" s="76" t="s">
        <v>145</v>
      </c>
      <c r="D172" s="50" t="str">
        <f aca="false" t="array" ref="D172:D172">IF($C172="Mangrove",INDEX('Mangrove extent'!$A$5:$X1000,MATCH($A172,'Mangrove extent'!$A$5:$A1000,0),MATCH('Mangrove extent'!$B$4,'Mangrove extent'!$A$5:$X$5,0)), IF($C172="Seagrass", INDEX('Seagrass extent'!$A$5:$I$257,MATCH($A172,'Seagrass extent'!$A$5:$A1000,0),MATCH('Seagrass extent'!$B$4,'Seagrass extent'!$A$5:$I$5,0)),"" ))</f>
        <v>NoData</v>
      </c>
      <c r="E172" s="50" t="str">
        <f aca="false" t="array" ref="E172:E172">IF($C172="Mangrove",INDEX('Mangrove extent'!$A$5:$X1000,MATCH($A172,'Mangrove extent'!$A$5:$A1000,0),MATCH('Mangrove extent'!$C$4,'Mangrove extent'!$A$5:$X$5,0)), IF($C172="Seagrass", "NoData", IF($C172="Salt marsh", "NoData")))</f>
        <v>NoData</v>
      </c>
      <c r="F172" s="50" t="str">
        <f aca="false" t="array" ref="F172:F172">IF($C172="Mangrove",INDEX('Mangrove protected area'!$A$5:$AG1000,MATCH($A172,'Mangrove protected area'!$A$5:$A1000,0),MATCH('Mangrove protected area'!$B$4,'Mangrove protected area'!$A$5:$AG$5,0)), "NoData")</f>
        <v>NoData</v>
      </c>
      <c r="G172" s="40" t="s">
        <v>240</v>
      </c>
      <c r="H172" s="40" t="s">
        <v>240</v>
      </c>
      <c r="I172" s="40" t="s">
        <v>240</v>
      </c>
      <c r="J172" s="2"/>
      <c r="K172" s="2"/>
      <c r="L172" s="2"/>
      <c r="M172" s="2"/>
      <c r="N172" s="2"/>
      <c r="O172" s="2"/>
      <c r="P172" s="2"/>
      <c r="Q172" s="2"/>
      <c r="R172" s="2"/>
      <c r="S172" s="2"/>
      <c r="T172" s="2"/>
      <c r="U172" s="2"/>
    </row>
    <row r="173" customFormat="false" ht="12.75" hidden="false" customHeight="true" outlineLevel="0" collapsed="false">
      <c r="A173" s="40" t="s">
        <v>402</v>
      </c>
      <c r="B173" s="56" t="str">
        <f aca="false" t="array" ref="B173:B173">INDEX(Countries!$D$2:$D$255, MATCH(A173, Countries!$B$2:$B$255, 0))</f>
        <v>PRK</v>
      </c>
      <c r="C173" s="76" t="s">
        <v>145</v>
      </c>
      <c r="D173" s="50" t="str">
        <f aca="false" t="array" ref="D173:D173">IF($C173="Mangrove",INDEX('Mangrove extent'!$A$5:$X1000,MATCH($A173,'Mangrove extent'!$A$5:$A1000,0),MATCH('Mangrove extent'!$B$4,'Mangrove extent'!$A$5:$X$5,0)), IF($C173="Seagrass", INDEX('Seagrass extent'!$A$5:$I$257,MATCH($A173,'Seagrass extent'!$A$5:$A1000,0),MATCH('Seagrass extent'!$B$4,'Seagrass extent'!$A$5:$I$5,0)),"" ))</f>
        <v>NoData</v>
      </c>
      <c r="E173" s="50" t="str">
        <f aca="false" t="array" ref="E173:E173">IF($C173="Mangrove",INDEX('Mangrove extent'!$A$5:$X1000,MATCH($A173,'Mangrove extent'!$A$5:$A1000,0),MATCH('Mangrove extent'!$C$4,'Mangrove extent'!$A$5:$X$5,0)), IF($C173="Seagrass", "NoData", IF($C173="Salt marsh", "NoData")))</f>
        <v>NoData</v>
      </c>
      <c r="F173" s="50" t="str">
        <f aca="false" t="array" ref="F173:F173">IF($C173="Mangrove",INDEX('Mangrove protected area'!$A$5:$AG1000,MATCH($A173,'Mangrove protected area'!$A$5:$A1000,0),MATCH('Mangrove protected area'!$B$4,'Mangrove protected area'!$A$5:$AG$5,0)), "NoData")</f>
        <v>NoData</v>
      </c>
      <c r="G173" s="40" t="s">
        <v>240</v>
      </c>
      <c r="H173" s="40" t="s">
        <v>240</v>
      </c>
      <c r="I173" s="40" t="s">
        <v>240</v>
      </c>
      <c r="J173" s="2"/>
      <c r="K173" s="2"/>
      <c r="L173" s="2"/>
      <c r="M173" s="2"/>
      <c r="N173" s="2"/>
      <c r="O173" s="2"/>
      <c r="P173" s="2"/>
      <c r="Q173" s="2"/>
      <c r="R173" s="2"/>
      <c r="S173" s="2"/>
      <c r="T173" s="2"/>
      <c r="U173" s="2"/>
    </row>
    <row r="174" customFormat="false" ht="12.75" hidden="false" customHeight="true" outlineLevel="0" collapsed="false">
      <c r="A174" s="40" t="s">
        <v>403</v>
      </c>
      <c r="B174" s="56" t="str">
        <f aca="false" t="array" ref="B174:B174">INDEX(Countries!$D$2:$D$255, MATCH(A174, Countries!$B$2:$B$255, 0))</f>
        <v>KOR</v>
      </c>
      <c r="C174" s="76" t="s">
        <v>145</v>
      </c>
      <c r="D174" s="50" t="str">
        <f aca="false" t="array" ref="D174:D174">IF($C174="Mangrove",INDEX('Mangrove extent'!$A$5:$X1000,MATCH($A174,'Mangrove extent'!$A$5:$A1000,0),MATCH('Mangrove extent'!$B$4,'Mangrove extent'!$A$5:$X$5,0)), IF($C174="Seagrass", INDEX('Seagrass extent'!$A$5:$I$257,MATCH($A174,'Seagrass extent'!$A$5:$A1000,0),MATCH('Seagrass extent'!$B$4,'Seagrass extent'!$A$5:$I$5,0)),"" ))</f>
        <v>NoData</v>
      </c>
      <c r="E174" s="50" t="str">
        <f aca="false" t="array" ref="E174:E174">IF($C174="Mangrove",INDEX('Mangrove extent'!$A$5:$X1000,MATCH($A174,'Mangrove extent'!$A$5:$A1000,0),MATCH('Mangrove extent'!$C$4,'Mangrove extent'!$A$5:$X$5,0)), IF($C174="Seagrass", "NoData", IF($C174="Salt marsh", "NoData")))</f>
        <v>NoData</v>
      </c>
      <c r="F174" s="50" t="str">
        <f aca="false" t="array" ref="F174:F174">IF($C174="Mangrove",INDEX('Mangrove protected area'!$A$5:$AG1000,MATCH($A174,'Mangrove protected area'!$A$5:$A1000,0),MATCH('Mangrove protected area'!$B$4,'Mangrove protected area'!$A$5:$AG$5,0)), "NoData")</f>
        <v>NoData</v>
      </c>
      <c r="G174" s="40" t="s">
        <v>240</v>
      </c>
      <c r="H174" s="40" t="s">
        <v>240</v>
      </c>
      <c r="I174" s="40" t="s">
        <v>240</v>
      </c>
      <c r="J174" s="2"/>
      <c r="K174" s="2"/>
      <c r="L174" s="2"/>
      <c r="M174" s="2"/>
      <c r="N174" s="2"/>
      <c r="O174" s="2"/>
      <c r="P174" s="2"/>
      <c r="Q174" s="2"/>
      <c r="R174" s="2"/>
      <c r="S174" s="2"/>
      <c r="T174" s="2"/>
      <c r="U174" s="2"/>
    </row>
    <row r="175" customFormat="false" ht="12.75" hidden="false" customHeight="true" outlineLevel="0" collapsed="false">
      <c r="A175" s="40" t="s">
        <v>404</v>
      </c>
      <c r="B175" s="56" t="str">
        <f aca="false" t="array" ref="B175:B175">INDEX(Countries!$D$2:$D$255, MATCH(A175, Countries!$B$2:$B$255, 0))</f>
        <v>LVA</v>
      </c>
      <c r="C175" s="76" t="s">
        <v>145</v>
      </c>
      <c r="D175" s="50" t="str">
        <f aca="false" t="array" ref="D175:D175">IF($C175="Mangrove",INDEX('Mangrove extent'!$A$5:$X1000,MATCH($A175,'Mangrove extent'!$A$5:$A1000,0),MATCH('Mangrove extent'!$B$4,'Mangrove extent'!$A$5:$X$5,0)), IF($C175="Seagrass", INDEX('Seagrass extent'!$A$5:$I$257,MATCH($A175,'Seagrass extent'!$A$5:$A1000,0),MATCH('Seagrass extent'!$B$4,'Seagrass extent'!$A$5:$I$5,0)),"" ))</f>
        <v>NoData</v>
      </c>
      <c r="E175" s="50" t="str">
        <f aca="false" t="array" ref="E175:E175">IF($C175="Mangrove",INDEX('Mangrove extent'!$A$5:$X1000,MATCH($A175,'Mangrove extent'!$A$5:$A1000,0),MATCH('Mangrove extent'!$C$4,'Mangrove extent'!$A$5:$X$5,0)), IF($C175="Seagrass", "NoData", IF($C175="Salt marsh", "NoData")))</f>
        <v>NoData</v>
      </c>
      <c r="F175" s="50" t="str">
        <f aca="false" t="array" ref="F175:F175">IF($C175="Mangrove",INDEX('Mangrove protected area'!$A$5:$AG1000,MATCH($A175,'Mangrove protected area'!$A$5:$A1000,0),MATCH('Mangrove protected area'!$B$4,'Mangrove protected area'!$A$5:$AG$5,0)), "NoData")</f>
        <v>NoData</v>
      </c>
      <c r="G175" s="40" t="s">
        <v>240</v>
      </c>
      <c r="H175" s="40" t="s">
        <v>240</v>
      </c>
      <c r="I175" s="40" t="s">
        <v>240</v>
      </c>
      <c r="J175" s="2"/>
      <c r="K175" s="2"/>
      <c r="L175" s="2"/>
      <c r="M175" s="2"/>
      <c r="N175" s="2"/>
      <c r="O175" s="2"/>
      <c r="P175" s="2"/>
      <c r="Q175" s="2"/>
      <c r="R175" s="2"/>
      <c r="S175" s="2"/>
      <c r="T175" s="2"/>
      <c r="U175" s="2"/>
    </row>
    <row r="176" customFormat="false" ht="12.75" hidden="false" customHeight="true" outlineLevel="0" collapsed="false">
      <c r="A176" s="40" t="s">
        <v>405</v>
      </c>
      <c r="B176" s="56" t="str">
        <f aca="false" t="array" ref="B176:B176">INDEX(Countries!$D$2:$D$255, MATCH(A176, Countries!$B$2:$B$255, 0))</f>
        <v>LBN</v>
      </c>
      <c r="C176" s="76" t="s">
        <v>145</v>
      </c>
      <c r="D176" s="50" t="str">
        <f aca="false" t="array" ref="D176:D176">IF($C176="Mangrove",INDEX('Mangrove extent'!$A$5:$X1000,MATCH($A176,'Mangrove extent'!$A$5:$A1000,0),MATCH('Mangrove extent'!$B$4,'Mangrove extent'!$A$5:$X$5,0)), IF($C176="Seagrass", INDEX('Seagrass extent'!$A$5:$I$257,MATCH($A176,'Seagrass extent'!$A$5:$A1000,0),MATCH('Seagrass extent'!$B$4,'Seagrass extent'!$A$5:$I$5,0)),"" ))</f>
        <v>NoData</v>
      </c>
      <c r="E176" s="50" t="str">
        <f aca="false" t="array" ref="E176:E176">IF($C176="Mangrove",INDEX('Mangrove extent'!$A$5:$X1000,MATCH($A176,'Mangrove extent'!$A$5:$A1000,0),MATCH('Mangrove extent'!$C$4,'Mangrove extent'!$A$5:$X$5,0)), IF($C176="Seagrass", "NoData", IF($C176="Salt marsh", "NoData")))</f>
        <v>NoData</v>
      </c>
      <c r="F176" s="50" t="str">
        <f aca="false" t="array" ref="F176:F176">IF($C176="Mangrove",INDEX('Mangrove protected area'!$A$5:$AG1000,MATCH($A176,'Mangrove protected area'!$A$5:$A1000,0),MATCH('Mangrove protected area'!$B$4,'Mangrove protected area'!$A$5:$AG$5,0)), "NoData")</f>
        <v>NoData</v>
      </c>
      <c r="G176" s="40" t="s">
        <v>240</v>
      </c>
      <c r="H176" s="40" t="s">
        <v>240</v>
      </c>
      <c r="I176" s="40" t="s">
        <v>240</v>
      </c>
      <c r="J176" s="2"/>
      <c r="K176" s="2"/>
      <c r="L176" s="2"/>
      <c r="M176" s="2"/>
      <c r="N176" s="2"/>
      <c r="O176" s="2"/>
      <c r="P176" s="2"/>
      <c r="Q176" s="2"/>
      <c r="R176" s="2"/>
      <c r="S176" s="2"/>
      <c r="T176" s="2"/>
      <c r="U176" s="2"/>
    </row>
    <row r="177" customFormat="false" ht="12.75" hidden="false" customHeight="true" outlineLevel="0" collapsed="false">
      <c r="A177" s="40" t="s">
        <v>406</v>
      </c>
      <c r="B177" s="56" t="str">
        <f aca="false" t="array" ref="B177:B177">INDEX(Countries!$D$2:$D$255, MATCH(A177, Countries!$B$2:$B$255, 0))</f>
        <v>LTU</v>
      </c>
      <c r="C177" s="76" t="s">
        <v>145</v>
      </c>
      <c r="D177" s="50" t="str">
        <f aca="false" t="array" ref="D177:D177">IF($C177="Mangrove",INDEX('Mangrove extent'!$A$5:$X1000,MATCH($A177,'Mangrove extent'!$A$5:$A1000,0),MATCH('Mangrove extent'!$B$4,'Mangrove extent'!$A$5:$X$5,0)), IF($C177="Seagrass", INDEX('Seagrass extent'!$A$5:$I$257,MATCH($A177,'Seagrass extent'!$A$5:$A1000,0),MATCH('Seagrass extent'!$B$4,'Seagrass extent'!$A$5:$I$5,0)),"" ))</f>
        <v>NoData</v>
      </c>
      <c r="E177" s="50" t="str">
        <f aca="false" t="array" ref="E177:E177">IF($C177="Mangrove",INDEX('Mangrove extent'!$A$5:$X1000,MATCH($A177,'Mangrove extent'!$A$5:$A1000,0),MATCH('Mangrove extent'!$C$4,'Mangrove extent'!$A$5:$X$5,0)), IF($C177="Seagrass", "NoData", IF($C177="Salt marsh", "NoData")))</f>
        <v>NoData</v>
      </c>
      <c r="F177" s="50" t="str">
        <f aca="false" t="array" ref="F177:F177">IF($C177="Mangrove",INDEX('Mangrove protected area'!$A$5:$AG1000,MATCH($A177,'Mangrove protected area'!$A$5:$A1000,0),MATCH('Mangrove protected area'!$B$4,'Mangrove protected area'!$A$5:$AG$5,0)), "NoData")</f>
        <v>NoData</v>
      </c>
      <c r="G177" s="40" t="s">
        <v>240</v>
      </c>
      <c r="H177" s="40" t="s">
        <v>240</v>
      </c>
      <c r="I177" s="40" t="s">
        <v>240</v>
      </c>
      <c r="J177" s="2"/>
      <c r="K177" s="2"/>
      <c r="L177" s="2"/>
      <c r="M177" s="2"/>
      <c r="N177" s="2"/>
      <c r="O177" s="2"/>
      <c r="P177" s="2"/>
      <c r="Q177" s="2"/>
      <c r="R177" s="2"/>
      <c r="S177" s="2"/>
      <c r="T177" s="2"/>
      <c r="U177" s="2"/>
    </row>
    <row r="178" customFormat="false" ht="12.75" hidden="false" customHeight="true" outlineLevel="0" collapsed="false">
      <c r="A178" s="40" t="s">
        <v>407</v>
      </c>
      <c r="B178" s="56" t="str">
        <f aca="false" t="array" ref="B178:B178">INDEX(Countries!$D$2:$D$255, MATCH(A178, Countries!$B$2:$B$255, 0))</f>
        <v>MCO</v>
      </c>
      <c r="C178" s="76" t="s">
        <v>145</v>
      </c>
      <c r="D178" s="50" t="str">
        <f aca="false" t="array" ref="D178:D178">IF($C178="Mangrove",INDEX('Mangrove extent'!$A$5:$X1000,MATCH($A178,'Mangrove extent'!$A$5:$A1000,0),MATCH('Mangrove extent'!$B$4,'Mangrove extent'!$A$5:$X$5,0)), IF($C178="Seagrass", INDEX('Seagrass extent'!$A$5:$I$257,MATCH($A178,'Seagrass extent'!$A$5:$A1000,0),MATCH('Seagrass extent'!$B$4,'Seagrass extent'!$A$5:$I$5,0)),"" ))</f>
        <v>NoData</v>
      </c>
      <c r="E178" s="50" t="str">
        <f aca="false" t="array" ref="E178:E178">IF($C178="Mangrove",INDEX('Mangrove extent'!$A$5:$X1000,MATCH($A178,'Mangrove extent'!$A$5:$A1000,0),MATCH('Mangrove extent'!$C$4,'Mangrove extent'!$A$5:$X$5,0)), IF($C178="Seagrass", "NoData", IF($C178="Salt marsh", "NoData")))</f>
        <v>NoData</v>
      </c>
      <c r="F178" s="50" t="str">
        <f aca="false" t="array" ref="F178:F178">IF($C178="Mangrove",INDEX('Mangrove protected area'!$A$5:$AG1000,MATCH($A178,'Mangrove protected area'!$A$5:$A1000,0),MATCH('Mangrove protected area'!$B$4,'Mangrove protected area'!$A$5:$AG$5,0)), "NoData")</f>
        <v>NoData</v>
      </c>
      <c r="G178" s="40" t="s">
        <v>240</v>
      </c>
      <c r="H178" s="40" t="s">
        <v>240</v>
      </c>
      <c r="I178" s="40" t="s">
        <v>240</v>
      </c>
      <c r="J178" s="2"/>
      <c r="K178" s="2"/>
      <c r="L178" s="2"/>
      <c r="M178" s="2"/>
      <c r="N178" s="2"/>
      <c r="O178" s="2"/>
      <c r="P178" s="2"/>
      <c r="Q178" s="2"/>
      <c r="R178" s="2"/>
      <c r="S178" s="2"/>
      <c r="T178" s="2"/>
      <c r="U178" s="2"/>
    </row>
    <row r="179" customFormat="false" ht="12.75" hidden="false" customHeight="true" outlineLevel="0" collapsed="false">
      <c r="A179" s="40" t="s">
        <v>408</v>
      </c>
      <c r="B179" s="56" t="str">
        <f aca="false" t="array" ref="B179:B179">INDEX(Countries!$D$2:$D$255, MATCH(A179, Countries!$B$2:$B$255, 0))</f>
        <v>MNE</v>
      </c>
      <c r="C179" s="76" t="s">
        <v>145</v>
      </c>
      <c r="D179" s="50" t="str">
        <f aca="false" t="array" ref="D179:D179">IF($C179="Mangrove",INDEX('Mangrove extent'!$A$5:$X1000,MATCH($A179,'Mangrove extent'!$A$5:$A1000,0),MATCH('Mangrove extent'!$B$4,'Mangrove extent'!$A$5:$X$5,0)), IF($C179="Seagrass", INDEX('Seagrass extent'!$A$5:$I$257,MATCH($A179,'Seagrass extent'!$A$5:$A1000,0),MATCH('Seagrass extent'!$B$4,'Seagrass extent'!$A$5:$I$5,0)),"" ))</f>
        <v>NoData</v>
      </c>
      <c r="E179" s="50" t="str">
        <f aca="false" t="array" ref="E179:E179">IF($C179="Mangrove",INDEX('Mangrove extent'!$A$5:$X1000,MATCH($A179,'Mangrove extent'!$A$5:$A1000,0),MATCH('Mangrove extent'!$C$4,'Mangrove extent'!$A$5:$X$5,0)), IF($C179="Seagrass", "NoData", IF($C179="Salt marsh", "NoData")))</f>
        <v>NoData</v>
      </c>
      <c r="F179" s="50" t="str">
        <f aca="false" t="array" ref="F179:F179">IF($C179="Mangrove",INDEX('Mangrove protected area'!$A$5:$AG1000,MATCH($A179,'Mangrove protected area'!$A$5:$A1000,0),MATCH('Mangrove protected area'!$B$4,'Mangrove protected area'!$A$5:$AG$5,0)), "NoData")</f>
        <v>NoData</v>
      </c>
      <c r="G179" s="40" t="s">
        <v>240</v>
      </c>
      <c r="H179" s="40" t="s">
        <v>240</v>
      </c>
      <c r="I179" s="40" t="s">
        <v>240</v>
      </c>
      <c r="J179" s="2"/>
      <c r="K179" s="2"/>
      <c r="L179" s="2"/>
      <c r="M179" s="2"/>
      <c r="N179" s="2"/>
      <c r="O179" s="2"/>
      <c r="P179" s="2"/>
      <c r="Q179" s="2"/>
      <c r="R179" s="2"/>
      <c r="S179" s="2"/>
      <c r="T179" s="2"/>
      <c r="U179" s="2"/>
    </row>
    <row r="180" customFormat="false" ht="12.75" hidden="false" customHeight="true" outlineLevel="0" collapsed="false">
      <c r="A180" s="40" t="s">
        <v>409</v>
      </c>
      <c r="B180" s="56" t="str">
        <f aca="false" t="array" ref="B180:B180">INDEX(Countries!$D$2:$D$255, MATCH(A180, Countries!$B$2:$B$255, 0))</f>
        <v>MAR</v>
      </c>
      <c r="C180" s="76" t="s">
        <v>145</v>
      </c>
      <c r="D180" s="50" t="str">
        <f aca="false" t="array" ref="D180:D180">IF($C180="Mangrove",INDEX('Mangrove extent'!$A$5:$X1000,MATCH($A180,'Mangrove extent'!$A$5:$A1000,0),MATCH('Mangrove extent'!$B$4,'Mangrove extent'!$A$5:$X$5,0)), IF($C180="Seagrass", INDEX('Seagrass extent'!$A$5:$I$257,MATCH($A180,'Seagrass extent'!$A$5:$A1000,0),MATCH('Seagrass extent'!$B$4,'Seagrass extent'!$A$5:$I$5,0)),"" ))</f>
        <v>NoData</v>
      </c>
      <c r="E180" s="50" t="str">
        <f aca="false" t="array" ref="E180:E180">IF($C180="Mangrove",INDEX('Mangrove extent'!$A$5:$X1000,MATCH($A180,'Mangrove extent'!$A$5:$A1000,0),MATCH('Mangrove extent'!$C$4,'Mangrove extent'!$A$5:$X$5,0)), IF($C180="Seagrass", "NoData", IF($C180="Salt marsh", "NoData")))</f>
        <v>NoData</v>
      </c>
      <c r="F180" s="50" t="str">
        <f aca="false" t="array" ref="F180:F180">IF($C180="Mangrove",INDEX('Mangrove protected area'!$A$5:$AG1000,MATCH($A180,'Mangrove protected area'!$A$5:$A1000,0),MATCH('Mangrove protected area'!$B$4,'Mangrove protected area'!$A$5:$AG$5,0)), "NoData")</f>
        <v>NoData</v>
      </c>
      <c r="G180" s="40" t="s">
        <v>240</v>
      </c>
      <c r="H180" s="40" t="s">
        <v>240</v>
      </c>
      <c r="I180" s="40" t="s">
        <v>240</v>
      </c>
      <c r="J180" s="2"/>
      <c r="K180" s="2"/>
      <c r="L180" s="2"/>
      <c r="M180" s="2"/>
      <c r="N180" s="2"/>
      <c r="O180" s="2"/>
      <c r="P180" s="2"/>
      <c r="Q180" s="2"/>
      <c r="R180" s="2"/>
      <c r="S180" s="2"/>
      <c r="T180" s="2"/>
      <c r="U180" s="2"/>
    </row>
    <row r="181" customFormat="false" ht="12.75" hidden="false" customHeight="true" outlineLevel="0" collapsed="false">
      <c r="A181" s="40" t="s">
        <v>410</v>
      </c>
      <c r="B181" s="56" t="str">
        <f aca="false" t="array" ref="B181:B181">INDEX(Countries!$D$2:$D$255, MATCH(A181, Countries!$B$2:$B$255, 0))</f>
        <v>NAM</v>
      </c>
      <c r="C181" s="76" t="s">
        <v>145</v>
      </c>
      <c r="D181" s="50" t="str">
        <f aca="false" t="array" ref="D181:D181">IF($C181="Mangrove",INDEX('Mangrove extent'!$A$5:$X1000,MATCH($A181,'Mangrove extent'!$A$5:$A1000,0),MATCH('Mangrove extent'!$B$4,'Mangrove extent'!$A$5:$X$5,0)), IF($C181="Seagrass", INDEX('Seagrass extent'!$A$5:$I$257,MATCH($A181,'Seagrass extent'!$A$5:$A1000,0),MATCH('Seagrass extent'!$B$4,'Seagrass extent'!$A$5:$I$5,0)),"" ))</f>
        <v>NoData</v>
      </c>
      <c r="E181" s="50" t="str">
        <f aca="false" t="array" ref="E181:E181">IF($C181="Mangrove",INDEX('Mangrove extent'!$A$5:$X1000,MATCH($A181,'Mangrove extent'!$A$5:$A1000,0),MATCH('Mangrove extent'!$C$4,'Mangrove extent'!$A$5:$X$5,0)), IF($C181="Seagrass", "NoData", IF($C181="Salt marsh", "NoData")))</f>
        <v>NoData</v>
      </c>
      <c r="F181" s="50" t="str">
        <f aca="false" t="array" ref="F181:F181">IF($C181="Mangrove",INDEX('Mangrove protected area'!$A$5:$AG1000,MATCH($A181,'Mangrove protected area'!$A$5:$A1000,0),MATCH('Mangrove protected area'!$B$4,'Mangrove protected area'!$A$5:$AG$5,0)), "NoData")</f>
        <v>NoData</v>
      </c>
      <c r="G181" s="40" t="s">
        <v>240</v>
      </c>
      <c r="H181" s="40" t="s">
        <v>240</v>
      </c>
      <c r="I181" s="40" t="s">
        <v>240</v>
      </c>
      <c r="J181" s="2"/>
      <c r="K181" s="2"/>
      <c r="L181" s="2"/>
      <c r="M181" s="2"/>
      <c r="N181" s="2"/>
      <c r="O181" s="2"/>
      <c r="P181" s="2"/>
      <c r="Q181" s="2"/>
      <c r="R181" s="2"/>
      <c r="S181" s="2"/>
      <c r="T181" s="2"/>
      <c r="U181" s="2"/>
    </row>
    <row r="182" customFormat="false" ht="12.75" hidden="false" customHeight="true" outlineLevel="0" collapsed="false">
      <c r="A182" s="40" t="s">
        <v>411</v>
      </c>
      <c r="B182" s="56" t="str">
        <f aca="false" t="array" ref="B182:B182">INDEX(Countries!$D$2:$D$255, MATCH(A182, Countries!$B$2:$B$255, 0))</f>
        <v>NRU</v>
      </c>
      <c r="C182" s="76" t="s">
        <v>145</v>
      </c>
      <c r="D182" s="50" t="str">
        <f aca="false" t="array" ref="D182:D182">IF($C182="Mangrove",INDEX('Mangrove extent'!$A$5:$X1000,MATCH($A182,'Mangrove extent'!$A$5:$A1000,0),MATCH('Mangrove extent'!$B$4,'Mangrove extent'!$A$5:$X$5,0)), IF($C182="Seagrass", INDEX('Seagrass extent'!$A$5:$I$257,MATCH($A182,'Seagrass extent'!$A$5:$A1000,0),MATCH('Seagrass extent'!$B$4,'Seagrass extent'!$A$5:$I$5,0)),"" ))</f>
        <v>NoData</v>
      </c>
      <c r="E182" s="50" t="str">
        <f aca="false" t="array" ref="E182:E182">IF($C182="Mangrove",INDEX('Mangrove extent'!$A$5:$X1000,MATCH($A182,'Mangrove extent'!$A$5:$A1000,0),MATCH('Mangrove extent'!$C$4,'Mangrove extent'!$A$5:$X$5,0)), IF($C182="Seagrass", "NoData", IF($C182="Salt marsh", "NoData")))</f>
        <v>NoData</v>
      </c>
      <c r="F182" s="50" t="str">
        <f aca="false" t="array" ref="F182:F182">IF($C182="Mangrove",INDEX('Mangrove protected area'!$A$5:$AG1000,MATCH($A182,'Mangrove protected area'!$A$5:$A1000,0),MATCH('Mangrove protected area'!$B$4,'Mangrove protected area'!$A$5:$AG$5,0)), "NoData")</f>
        <v>NoData</v>
      </c>
      <c r="G182" s="40" t="s">
        <v>240</v>
      </c>
      <c r="H182" s="40" t="s">
        <v>240</v>
      </c>
      <c r="I182" s="40" t="s">
        <v>240</v>
      </c>
      <c r="J182" s="2"/>
      <c r="K182" s="2"/>
      <c r="L182" s="2"/>
      <c r="M182" s="2"/>
      <c r="N182" s="2"/>
      <c r="O182" s="2"/>
      <c r="P182" s="2"/>
      <c r="Q182" s="2"/>
      <c r="R182" s="2"/>
      <c r="S182" s="2"/>
      <c r="T182" s="2"/>
      <c r="U182" s="2"/>
    </row>
    <row r="183" customFormat="false" ht="12.75" hidden="false" customHeight="true" outlineLevel="0" collapsed="false">
      <c r="A183" s="40" t="s">
        <v>412</v>
      </c>
      <c r="B183" s="56" t="str">
        <f aca="false" t="array" ref="B183:B183">INDEX(Countries!$D$2:$D$255, MATCH(A183, Countries!$B$2:$B$255, 0))</f>
        <v>NIU</v>
      </c>
      <c r="C183" s="76" t="s">
        <v>145</v>
      </c>
      <c r="D183" s="50" t="str">
        <f aca="false" t="array" ref="D183:D183">IF($C183="Mangrove",INDEX('Mangrove extent'!$A$5:$X1000,MATCH($A183,'Mangrove extent'!$A$5:$A1000,0),MATCH('Mangrove extent'!$B$4,'Mangrove extent'!$A$5:$X$5,0)), IF($C183="Seagrass", INDEX('Seagrass extent'!$A$5:$I$257,MATCH($A183,'Seagrass extent'!$A$5:$A1000,0),MATCH('Seagrass extent'!$B$4,'Seagrass extent'!$A$5:$I$5,0)),"" ))</f>
        <v>NoData</v>
      </c>
      <c r="E183" s="50" t="str">
        <f aca="false" t="array" ref="E183:E183">IF($C183="Mangrove",INDEX('Mangrove extent'!$A$5:$X1000,MATCH($A183,'Mangrove extent'!$A$5:$A1000,0),MATCH('Mangrove extent'!$C$4,'Mangrove extent'!$A$5:$X$5,0)), IF($C183="Seagrass", "NoData", IF($C183="Salt marsh", "NoData")))</f>
        <v>NoData</v>
      </c>
      <c r="F183" s="50" t="str">
        <f aca="false" t="array" ref="F183:F183">IF($C183="Mangrove",INDEX('Mangrove protected area'!$A$5:$AG1000,MATCH($A183,'Mangrove protected area'!$A$5:$A1000,0),MATCH('Mangrove protected area'!$B$4,'Mangrove protected area'!$A$5:$AG$5,0)), "NoData")</f>
        <v>NoData</v>
      </c>
      <c r="G183" s="40" t="s">
        <v>240</v>
      </c>
      <c r="H183" s="40" t="s">
        <v>240</v>
      </c>
      <c r="I183" s="40" t="s">
        <v>240</v>
      </c>
      <c r="J183" s="2"/>
      <c r="K183" s="2"/>
      <c r="L183" s="2"/>
      <c r="M183" s="2"/>
      <c r="N183" s="2"/>
      <c r="O183" s="2"/>
      <c r="P183" s="2"/>
      <c r="Q183" s="2"/>
      <c r="R183" s="2"/>
      <c r="S183" s="2"/>
      <c r="T183" s="2"/>
      <c r="U183" s="2"/>
    </row>
    <row r="184" customFormat="false" ht="12.75" hidden="false" customHeight="true" outlineLevel="0" collapsed="false">
      <c r="A184" s="40" t="s">
        <v>413</v>
      </c>
      <c r="B184" s="56" t="str">
        <f aca="false" t="array" ref="B184:B184">INDEX(Countries!$D$2:$D$255, MATCH(A184, Countries!$B$2:$B$255, 0))</f>
        <v>MNP</v>
      </c>
      <c r="C184" s="76" t="s">
        <v>145</v>
      </c>
      <c r="D184" s="50" t="str">
        <f aca="false" t="array" ref="D184:D184">IF($C184="Mangrove",INDEX('Mangrove extent'!$A$5:$X1000,MATCH($A184,'Mangrove extent'!$A$5:$A1000,0),MATCH('Mangrove extent'!$B$4,'Mangrove extent'!$A$5:$X$5,0)), IF($C184="Seagrass", INDEX('Seagrass extent'!$A$5:$I$257,MATCH($A184,'Seagrass extent'!$A$5:$A1000,0),MATCH('Seagrass extent'!$B$4,'Seagrass extent'!$A$5:$I$5,0)),"" ))</f>
        <v>NoData</v>
      </c>
      <c r="E184" s="50" t="str">
        <f aca="false" t="array" ref="E184:E184">IF($C184="Mangrove",INDEX('Mangrove extent'!$A$5:$X1000,MATCH($A184,'Mangrove extent'!$A$5:$A1000,0),MATCH('Mangrove extent'!$C$4,'Mangrove extent'!$A$5:$X$5,0)), IF($C184="Seagrass", "NoData", IF($C184="Salt marsh", "NoData")))</f>
        <v>NoData</v>
      </c>
      <c r="F184" s="50" t="str">
        <f aca="false" t="array" ref="F184:F184">IF($C184="Mangrove",INDEX('Mangrove protected area'!$A$5:$AG1000,MATCH($A184,'Mangrove protected area'!$A$5:$A1000,0),MATCH('Mangrove protected area'!$B$4,'Mangrove protected area'!$A$5:$AG$5,0)), "NoData")</f>
        <v>NoData</v>
      </c>
      <c r="G184" s="40" t="s">
        <v>240</v>
      </c>
      <c r="H184" s="40" t="s">
        <v>240</v>
      </c>
      <c r="I184" s="40" t="s">
        <v>240</v>
      </c>
      <c r="J184" s="2"/>
      <c r="K184" s="2"/>
      <c r="L184" s="2"/>
      <c r="M184" s="2"/>
      <c r="N184" s="2"/>
      <c r="O184" s="2"/>
      <c r="P184" s="2"/>
      <c r="Q184" s="2"/>
      <c r="R184" s="2"/>
      <c r="S184" s="2"/>
      <c r="T184" s="2"/>
      <c r="U184" s="2"/>
    </row>
    <row r="185" customFormat="false" ht="12.75" hidden="false" customHeight="true" outlineLevel="0" collapsed="false">
      <c r="A185" s="40" t="s">
        <v>414</v>
      </c>
      <c r="B185" s="56" t="str">
        <f aca="false" t="array" ref="B185:B185">INDEX(Countries!$D$2:$D$255, MATCH(A185, Countries!$B$2:$B$255, 0))</f>
        <v>PCN</v>
      </c>
      <c r="C185" s="76" t="s">
        <v>145</v>
      </c>
      <c r="D185" s="50" t="str">
        <f aca="false" t="array" ref="D185:D185">IF($C185="Mangrove",INDEX('Mangrove extent'!$A$5:$X1000,MATCH($A185,'Mangrove extent'!$A$5:$A1000,0),MATCH('Mangrove extent'!$B$4,'Mangrove extent'!$A$5:$X$5,0)), IF($C185="Seagrass", INDEX('Seagrass extent'!$A$5:$I$257,MATCH($A185,'Seagrass extent'!$A$5:$A1000,0),MATCH('Seagrass extent'!$B$4,'Seagrass extent'!$A$5:$I$5,0)),"" ))</f>
        <v>NoData</v>
      </c>
      <c r="E185" s="50" t="str">
        <f aca="false" t="array" ref="E185:E185">IF($C185="Mangrove",INDEX('Mangrove extent'!$A$5:$X1000,MATCH($A185,'Mangrove extent'!$A$5:$A1000,0),MATCH('Mangrove extent'!$C$4,'Mangrove extent'!$A$5:$X$5,0)), IF($C185="Seagrass", "NoData", IF($C185="Salt marsh", "NoData")))</f>
        <v>NoData</v>
      </c>
      <c r="F185" s="50" t="str">
        <f aca="false" t="array" ref="F185:F185">IF($C185="Mangrove",INDEX('Mangrove protected area'!$A$5:$AG1000,MATCH($A185,'Mangrove protected area'!$A$5:$A1000,0),MATCH('Mangrove protected area'!$B$4,'Mangrove protected area'!$A$5:$AG$5,0)), "NoData")</f>
        <v>NoData</v>
      </c>
      <c r="G185" s="40" t="s">
        <v>240</v>
      </c>
      <c r="H185" s="40" t="s">
        <v>240</v>
      </c>
      <c r="I185" s="40" t="s">
        <v>240</v>
      </c>
      <c r="J185" s="2"/>
      <c r="K185" s="2"/>
      <c r="L185" s="2"/>
      <c r="M185" s="2"/>
      <c r="N185" s="2"/>
      <c r="O185" s="2"/>
      <c r="P185" s="2"/>
      <c r="Q185" s="2"/>
      <c r="R185" s="2"/>
      <c r="S185" s="2"/>
      <c r="T185" s="2"/>
      <c r="U185" s="2"/>
    </row>
    <row r="186" customFormat="false" ht="12.75" hidden="false" customHeight="true" outlineLevel="0" collapsed="false">
      <c r="A186" s="40" t="s">
        <v>415</v>
      </c>
      <c r="B186" s="56" t="str">
        <f aca="false" t="array" ref="B186:B186">INDEX(Countries!$D$2:$D$255, MATCH(A186, Countries!$B$2:$B$255, 0))</f>
        <v>PRT</v>
      </c>
      <c r="C186" s="76" t="s">
        <v>145</v>
      </c>
      <c r="D186" s="50" t="str">
        <f aca="false" t="array" ref="D186:D186">IF($C186="Mangrove",INDEX('Mangrove extent'!$A$5:$X1000,MATCH($A186,'Mangrove extent'!$A$5:$A1000,0),MATCH('Mangrove extent'!$B$4,'Mangrove extent'!$A$5:$X$5,0)), IF($C186="Seagrass", INDEX('Seagrass extent'!$A$5:$I$257,MATCH($A186,'Seagrass extent'!$A$5:$A1000,0),MATCH('Seagrass extent'!$B$4,'Seagrass extent'!$A$5:$I$5,0)),"" ))</f>
        <v>NoData</v>
      </c>
      <c r="E186" s="50" t="str">
        <f aca="false" t="array" ref="E186:E186">IF($C186="Mangrove",INDEX('Mangrove extent'!$A$5:$X1000,MATCH($A186,'Mangrove extent'!$A$5:$A1000,0),MATCH('Mangrove extent'!$C$4,'Mangrove extent'!$A$5:$X$5,0)), IF($C186="Seagrass", "NoData", IF($C186="Salt marsh", "NoData")))</f>
        <v>NoData</v>
      </c>
      <c r="F186" s="50" t="str">
        <f aca="false" t="array" ref="F186:F186">IF($C186="Mangrove",INDEX('Mangrove protected area'!$A$5:$AG1000,MATCH($A186,'Mangrove protected area'!$A$5:$A1000,0),MATCH('Mangrove protected area'!$B$4,'Mangrove protected area'!$A$5:$AG$5,0)), "NoData")</f>
        <v>NoData</v>
      </c>
      <c r="G186" s="40" t="s">
        <v>240</v>
      </c>
      <c r="H186" s="40" t="s">
        <v>240</v>
      </c>
      <c r="I186" s="40" t="s">
        <v>240</v>
      </c>
      <c r="J186" s="2"/>
      <c r="K186" s="2"/>
      <c r="L186" s="2"/>
      <c r="M186" s="2"/>
      <c r="N186" s="2"/>
      <c r="O186" s="2"/>
      <c r="P186" s="2"/>
      <c r="Q186" s="2"/>
      <c r="R186" s="2"/>
      <c r="S186" s="2"/>
      <c r="T186" s="2"/>
      <c r="U186" s="2"/>
    </row>
    <row r="187" customFormat="false" ht="12.75" hidden="false" customHeight="true" outlineLevel="0" collapsed="false">
      <c r="A187" s="40" t="s">
        <v>416</v>
      </c>
      <c r="B187" s="56" t="str">
        <f aca="false" t="array" ref="B187:B187">INDEX(Countries!$D$2:$D$255, MATCH(A187, Countries!$B$2:$B$255, 0))</f>
        <v>REU</v>
      </c>
      <c r="C187" s="76" t="s">
        <v>145</v>
      </c>
      <c r="D187" s="50" t="str">
        <f aca="false" t="array" ref="D187:D187">IF($C187="Mangrove",INDEX('Mangrove extent'!$A$5:$X1000,MATCH($A187,'Mangrove extent'!$A$5:$A1000,0),MATCH('Mangrove extent'!$B$4,'Mangrove extent'!$A$5:$X$5,0)), IF($C187="Seagrass", INDEX('Seagrass extent'!$A$5:$I$257,MATCH($A187,'Seagrass extent'!$A$5:$A1000,0),MATCH('Seagrass extent'!$B$4,'Seagrass extent'!$A$5:$I$5,0)),"" ))</f>
        <v>NoData</v>
      </c>
      <c r="E187" s="50" t="str">
        <f aca="false" t="array" ref="E187:E187">IF($C187="Mangrove",INDEX('Mangrove extent'!$A$5:$X1000,MATCH($A187,'Mangrove extent'!$A$5:$A1000,0),MATCH('Mangrove extent'!$C$4,'Mangrove extent'!$A$5:$X$5,0)), IF($C187="Seagrass", "NoData", IF($C187="Salt marsh", "NoData")))</f>
        <v>NoData</v>
      </c>
      <c r="F187" s="50" t="str">
        <f aca="false" t="array" ref="F187:F187">IF($C187="Mangrove",INDEX('Mangrove protected area'!$A$5:$AG1000,MATCH($A187,'Mangrove protected area'!$A$5:$A1000,0),MATCH('Mangrove protected area'!$B$4,'Mangrove protected area'!$A$5:$AG$5,0)), "NoData")</f>
        <v>NoData</v>
      </c>
      <c r="G187" s="40" t="s">
        <v>240</v>
      </c>
      <c r="H187" s="40" t="s">
        <v>240</v>
      </c>
      <c r="I187" s="40" t="s">
        <v>240</v>
      </c>
      <c r="J187" s="2"/>
      <c r="K187" s="2"/>
      <c r="L187" s="2"/>
      <c r="M187" s="2"/>
      <c r="N187" s="2"/>
      <c r="O187" s="2"/>
      <c r="P187" s="2"/>
      <c r="Q187" s="2"/>
      <c r="R187" s="2"/>
      <c r="S187" s="2"/>
      <c r="T187" s="2"/>
      <c r="U187" s="2"/>
    </row>
    <row r="188" customFormat="false" ht="12.75" hidden="false" customHeight="true" outlineLevel="0" collapsed="false">
      <c r="A188" s="40" t="s">
        <v>417</v>
      </c>
      <c r="B188" s="56" t="str">
        <f aca="false" t="array" ref="B188:B188">INDEX(Countries!$D$2:$D$255, MATCH(A188, Countries!$B$2:$B$255, 0))</f>
        <v>ROU</v>
      </c>
      <c r="C188" s="76" t="s">
        <v>145</v>
      </c>
      <c r="D188" s="50" t="str">
        <f aca="false" t="array" ref="D188:D188">IF($C188="Mangrove",INDEX('Mangrove extent'!$A$5:$X1000,MATCH($A188,'Mangrove extent'!$A$5:$A1000,0),MATCH('Mangrove extent'!$B$4,'Mangrove extent'!$A$5:$X$5,0)), IF($C188="Seagrass", INDEX('Seagrass extent'!$A$5:$I$257,MATCH($A188,'Seagrass extent'!$A$5:$A1000,0),MATCH('Seagrass extent'!$B$4,'Seagrass extent'!$A$5:$I$5,0)),"" ))</f>
        <v>NoData</v>
      </c>
      <c r="E188" s="50" t="str">
        <f aca="false" t="array" ref="E188:E188">IF($C188="Mangrove",INDEX('Mangrove extent'!$A$5:$X1000,MATCH($A188,'Mangrove extent'!$A$5:$A1000,0),MATCH('Mangrove extent'!$C$4,'Mangrove extent'!$A$5:$X$5,0)), IF($C188="Seagrass", "NoData", IF($C188="Salt marsh", "NoData")))</f>
        <v>NoData</v>
      </c>
      <c r="F188" s="50" t="str">
        <f aca="false" t="array" ref="F188:F188">IF($C188="Mangrove",INDEX('Mangrove protected area'!$A$5:$AG1000,MATCH($A188,'Mangrove protected area'!$A$5:$A1000,0),MATCH('Mangrove protected area'!$B$4,'Mangrove protected area'!$A$5:$AG$5,0)), "NoData")</f>
        <v>NoData</v>
      </c>
      <c r="G188" s="40" t="s">
        <v>240</v>
      </c>
      <c r="H188" s="40" t="s">
        <v>240</v>
      </c>
      <c r="I188" s="40" t="s">
        <v>240</v>
      </c>
      <c r="J188" s="2"/>
      <c r="K188" s="2"/>
      <c r="L188" s="2"/>
      <c r="M188" s="2"/>
      <c r="N188" s="2"/>
      <c r="O188" s="2"/>
      <c r="P188" s="2"/>
      <c r="Q188" s="2"/>
      <c r="R188" s="2"/>
      <c r="S188" s="2"/>
      <c r="T188" s="2"/>
      <c r="U188" s="2"/>
    </row>
    <row r="189" customFormat="false" ht="12.75" hidden="false" customHeight="true" outlineLevel="0" collapsed="false">
      <c r="A189" s="40" t="s">
        <v>418</v>
      </c>
      <c r="B189" s="56" t="str">
        <f aca="false" t="array" ref="B189:B189">INDEX(Countries!$D$2:$D$255, MATCH(A189, Countries!$B$2:$B$255, 0))</f>
        <v>SHN</v>
      </c>
      <c r="C189" s="76" t="s">
        <v>145</v>
      </c>
      <c r="D189" s="50" t="str">
        <f aca="false" t="array" ref="D189:D189">IF($C189="Mangrove",INDEX('Mangrove extent'!$A$5:$X1000,MATCH($A189,'Mangrove extent'!$A$5:$A1000,0),MATCH('Mangrove extent'!$B$4,'Mangrove extent'!$A$5:$X$5,0)), IF($C189="Seagrass", INDEX('Seagrass extent'!$A$5:$I$257,MATCH($A189,'Seagrass extent'!$A$5:$A1000,0),MATCH('Seagrass extent'!$B$4,'Seagrass extent'!$A$5:$I$5,0)),"" ))</f>
        <v>NoData</v>
      </c>
      <c r="E189" s="50" t="str">
        <f aca="false" t="array" ref="E189:E189">IF($C189="Mangrove",INDEX('Mangrove extent'!$A$5:$X1000,MATCH($A189,'Mangrove extent'!$A$5:$A1000,0),MATCH('Mangrove extent'!$C$4,'Mangrove extent'!$A$5:$X$5,0)), IF($C189="Seagrass", "NoData", IF($C189="Salt marsh", "NoData")))</f>
        <v>NoData</v>
      </c>
      <c r="F189" s="50" t="str">
        <f aca="false" t="array" ref="F189:F189">IF($C189="Mangrove",INDEX('Mangrove protected area'!$A$5:$AG1000,MATCH($A189,'Mangrove protected area'!$A$5:$A1000,0),MATCH('Mangrove protected area'!$B$4,'Mangrove protected area'!$A$5:$AG$5,0)), "NoData")</f>
        <v>NoData</v>
      </c>
      <c r="G189" s="40" t="s">
        <v>240</v>
      </c>
      <c r="H189" s="40" t="s">
        <v>240</v>
      </c>
      <c r="I189" s="40" t="s">
        <v>240</v>
      </c>
      <c r="J189" s="2"/>
      <c r="K189" s="2"/>
      <c r="L189" s="2"/>
      <c r="M189" s="2"/>
      <c r="N189" s="2"/>
      <c r="O189" s="2"/>
      <c r="P189" s="2"/>
      <c r="Q189" s="2"/>
      <c r="R189" s="2"/>
      <c r="S189" s="2"/>
      <c r="T189" s="2"/>
      <c r="U189" s="2"/>
    </row>
    <row r="190" customFormat="false" ht="12.75" hidden="false" customHeight="true" outlineLevel="0" collapsed="false">
      <c r="A190" s="40" t="s">
        <v>419</v>
      </c>
      <c r="B190" s="56" t="str">
        <f aca="false" t="array" ref="B190:B190">INDEX(Countries!$D$2:$D$255, MATCH(A190, Countries!$B$2:$B$255, 0))</f>
        <v>SPM</v>
      </c>
      <c r="C190" s="76" t="s">
        <v>145</v>
      </c>
      <c r="D190" s="50" t="str">
        <f aca="false" t="array" ref="D190:D190">IF($C190="Mangrove",INDEX('Mangrove extent'!$A$5:$X1000,MATCH($A190,'Mangrove extent'!$A$5:$A1000,0),MATCH('Mangrove extent'!$B$4,'Mangrove extent'!$A$5:$X$5,0)), IF($C190="Seagrass", INDEX('Seagrass extent'!$A$5:$I$257,MATCH($A190,'Seagrass extent'!$A$5:$A1000,0),MATCH('Seagrass extent'!$B$4,'Seagrass extent'!$A$5:$I$5,0)),"" ))</f>
        <v>NoData</v>
      </c>
      <c r="E190" s="50" t="str">
        <f aca="false" t="array" ref="E190:E190">IF($C190="Mangrove",INDEX('Mangrove extent'!$A$5:$X1000,MATCH($A190,'Mangrove extent'!$A$5:$A1000,0),MATCH('Mangrove extent'!$C$4,'Mangrove extent'!$A$5:$X$5,0)), IF($C190="Seagrass", "NoData", IF($C190="Salt marsh", "NoData")))</f>
        <v>NoData</v>
      </c>
      <c r="F190" s="50" t="str">
        <f aca="false" t="array" ref="F190:F190">IF($C190="Mangrove",INDEX('Mangrove protected area'!$A$5:$AG1000,MATCH($A190,'Mangrove protected area'!$A$5:$A1000,0),MATCH('Mangrove protected area'!$B$4,'Mangrove protected area'!$A$5:$AG$5,0)), "NoData")</f>
        <v>NoData</v>
      </c>
      <c r="G190" s="40" t="s">
        <v>240</v>
      </c>
      <c r="H190" s="40" t="s">
        <v>240</v>
      </c>
      <c r="I190" s="40" t="s">
        <v>240</v>
      </c>
      <c r="J190" s="2"/>
      <c r="K190" s="2"/>
      <c r="L190" s="2"/>
      <c r="M190" s="2"/>
      <c r="N190" s="2"/>
      <c r="O190" s="2"/>
      <c r="P190" s="2"/>
      <c r="Q190" s="2"/>
      <c r="R190" s="2"/>
      <c r="S190" s="2"/>
      <c r="T190" s="2"/>
      <c r="U190" s="2"/>
    </row>
    <row r="191" customFormat="false" ht="12.75" hidden="false" customHeight="true" outlineLevel="0" collapsed="false">
      <c r="A191" s="40" t="s">
        <v>420</v>
      </c>
      <c r="B191" s="56" t="str">
        <f aca="false" t="array" ref="B191:B191">INDEX(Countries!$D$2:$D$255, MATCH(A191, Countries!$B$2:$B$255, 0))</f>
        <v>SYR</v>
      </c>
      <c r="C191" s="76" t="s">
        <v>145</v>
      </c>
      <c r="D191" s="50" t="str">
        <f aca="false" t="array" ref="D191:D191">IF($C191="Mangrove",INDEX('Mangrove extent'!$A$5:$X1000,MATCH($A191,'Mangrove extent'!$A$5:$A1000,0),MATCH('Mangrove extent'!$B$4,'Mangrove extent'!$A$5:$X$5,0)), IF($C191="Seagrass", INDEX('Seagrass extent'!$A$5:$I$257,MATCH($A191,'Seagrass extent'!$A$5:$A1000,0),MATCH('Seagrass extent'!$B$4,'Seagrass extent'!$A$5:$I$5,0)),"" ))</f>
        <v>NoData</v>
      </c>
      <c r="E191" s="50" t="str">
        <f aca="false" t="array" ref="E191:E191">IF($C191="Mangrove",INDEX('Mangrove extent'!$A$5:$X1000,MATCH($A191,'Mangrove extent'!$A$5:$A1000,0),MATCH('Mangrove extent'!$C$4,'Mangrove extent'!$A$5:$X$5,0)), IF($C191="Seagrass", "NoData", IF($C191="Salt marsh", "NoData")))</f>
        <v>NoData</v>
      </c>
      <c r="F191" s="50" t="str">
        <f aca="false" t="array" ref="F191:F191">IF($C191="Mangrove",INDEX('Mangrove protected area'!$A$5:$AG1000,MATCH($A191,'Mangrove protected area'!$A$5:$A1000,0),MATCH('Mangrove protected area'!$B$4,'Mangrove protected area'!$A$5:$AG$5,0)), "NoData")</f>
        <v>NoData</v>
      </c>
      <c r="G191" s="40" t="s">
        <v>240</v>
      </c>
      <c r="H191" s="40" t="s">
        <v>240</v>
      </c>
      <c r="I191" s="40" t="s">
        <v>240</v>
      </c>
      <c r="J191" s="2"/>
      <c r="K191" s="2"/>
      <c r="L191" s="2"/>
      <c r="M191" s="2"/>
      <c r="N191" s="2"/>
      <c r="O191" s="2"/>
      <c r="P191" s="2"/>
      <c r="Q191" s="2"/>
      <c r="R191" s="2"/>
      <c r="S191" s="2"/>
      <c r="T191" s="2"/>
      <c r="U191" s="2"/>
    </row>
    <row r="192" customFormat="false" ht="12.75" hidden="false" customHeight="true" outlineLevel="0" collapsed="false">
      <c r="A192" s="40" t="s">
        <v>421</v>
      </c>
      <c r="B192" s="56" t="str">
        <f aca="false" t="array" ref="B192:B192">INDEX(Countries!$D$2:$D$255, MATCH(A192, Countries!$B$2:$B$255, 0))</f>
        <v>TKL</v>
      </c>
      <c r="C192" s="76" t="s">
        <v>145</v>
      </c>
      <c r="D192" s="50" t="str">
        <f aca="false" t="array" ref="D192:D192">IF($C192="Mangrove",INDEX('Mangrove extent'!$A$5:$X1000,MATCH($A192,'Mangrove extent'!$A$5:$A1000,0),MATCH('Mangrove extent'!$B$4,'Mangrove extent'!$A$5:$X$5,0)), IF($C192="Seagrass", INDEX('Seagrass extent'!$A$5:$I$257,MATCH($A192,'Seagrass extent'!$A$5:$A1000,0),MATCH('Seagrass extent'!$B$4,'Seagrass extent'!$A$5:$I$5,0)),"" ))</f>
        <v>NoData</v>
      </c>
      <c r="E192" s="50" t="str">
        <f aca="false" t="array" ref="E192:E192">IF($C192="Mangrove",INDEX('Mangrove extent'!$A$5:$X1000,MATCH($A192,'Mangrove extent'!$A$5:$A1000,0),MATCH('Mangrove extent'!$C$4,'Mangrove extent'!$A$5:$X$5,0)), IF($C192="Seagrass", "NoData", IF($C192="Salt marsh", "NoData")))</f>
        <v>NoData</v>
      </c>
      <c r="F192" s="50" t="str">
        <f aca="false" t="array" ref="F192:F192">IF($C192="Mangrove",INDEX('Mangrove protected area'!$A$5:$AG1000,MATCH($A192,'Mangrove protected area'!$A$5:$A1000,0),MATCH('Mangrove protected area'!$B$4,'Mangrove protected area'!$A$5:$AG$5,0)), "NoData")</f>
        <v>NoData</v>
      </c>
      <c r="G192" s="40" t="s">
        <v>240</v>
      </c>
      <c r="H192" s="40" t="s">
        <v>240</v>
      </c>
      <c r="I192" s="40" t="s">
        <v>240</v>
      </c>
      <c r="J192" s="2"/>
      <c r="K192" s="2"/>
      <c r="L192" s="2"/>
      <c r="M192" s="2"/>
      <c r="N192" s="2"/>
      <c r="O192" s="2"/>
      <c r="P192" s="2"/>
      <c r="Q192" s="2"/>
      <c r="R192" s="2"/>
      <c r="S192" s="2"/>
      <c r="T192" s="2"/>
      <c r="U192" s="2"/>
    </row>
    <row r="193" customFormat="false" ht="12.75" hidden="false" customHeight="true" outlineLevel="0" collapsed="false">
      <c r="A193" s="40" t="s">
        <v>422</v>
      </c>
      <c r="B193" s="56" t="str">
        <f aca="false" t="array" ref="B193:B193">INDEX(Countries!$D$2:$D$255, MATCH(A193, Countries!$B$2:$B$255, 0))</f>
        <v>TKM</v>
      </c>
      <c r="C193" s="76" t="s">
        <v>145</v>
      </c>
      <c r="D193" s="50" t="str">
        <f aca="false" t="array" ref="D193:D193">IF($C193="Mangrove",INDEX('Mangrove extent'!$A$5:$X1000,MATCH($A193,'Mangrove extent'!$A$5:$A1000,0),MATCH('Mangrove extent'!$B$4,'Mangrove extent'!$A$5:$X$5,0)), IF($C193="Seagrass", INDEX('Seagrass extent'!$A$5:$I$257,MATCH($A193,'Seagrass extent'!$A$5:$A1000,0),MATCH('Seagrass extent'!$B$4,'Seagrass extent'!$A$5:$I$5,0)),"" ))</f>
        <v>NoData</v>
      </c>
      <c r="E193" s="50" t="str">
        <f aca="false" t="array" ref="E193:E193">IF($C193="Mangrove",INDEX('Mangrove extent'!$A$5:$X1000,MATCH($A193,'Mangrove extent'!$A$5:$A1000,0),MATCH('Mangrove extent'!$C$4,'Mangrove extent'!$A$5:$X$5,0)), IF($C193="Seagrass", "NoData", IF($C193="Salt marsh", "NoData")))</f>
        <v>NoData</v>
      </c>
      <c r="F193" s="50" t="str">
        <f aca="false" t="array" ref="F193:F193">IF($C193="Mangrove",INDEX('Mangrove protected area'!$A$5:$AG1000,MATCH($A193,'Mangrove protected area'!$A$5:$A1000,0),MATCH('Mangrove protected area'!$B$4,'Mangrove protected area'!$A$5:$AG$5,0)), "NoData")</f>
        <v>NoData</v>
      </c>
      <c r="G193" s="40" t="s">
        <v>240</v>
      </c>
      <c r="H193" s="40" t="s">
        <v>240</v>
      </c>
      <c r="I193" s="40" t="s">
        <v>240</v>
      </c>
      <c r="J193" s="2"/>
      <c r="K193" s="2"/>
      <c r="L193" s="2"/>
      <c r="M193" s="2"/>
      <c r="N193" s="2"/>
      <c r="O193" s="2"/>
      <c r="P193" s="2"/>
      <c r="Q193" s="2"/>
      <c r="R193" s="2"/>
      <c r="S193" s="2"/>
      <c r="T193" s="2"/>
      <c r="U193" s="2"/>
    </row>
    <row r="194" customFormat="false" ht="12.75" hidden="false" customHeight="true" outlineLevel="0" collapsed="false">
      <c r="A194" s="40" t="s">
        <v>423</v>
      </c>
      <c r="B194" s="56" t="str">
        <f aca="false" t="array" ref="B194:B194">INDEX(Countries!$D$2:$D$255, MATCH(A194, Countries!$B$2:$B$255, 0))</f>
        <v>URY</v>
      </c>
      <c r="C194" s="76" t="s">
        <v>145</v>
      </c>
      <c r="D194" s="50" t="str">
        <f aca="false" t="array" ref="D194:D194">IF($C194="Mangrove",INDEX('Mangrove extent'!$A$5:$X1000,MATCH($A194,'Mangrove extent'!$A$5:$A1000,0),MATCH('Mangrove extent'!$B$4,'Mangrove extent'!$A$5:$X$5,0)), IF($C194="Seagrass", INDEX('Seagrass extent'!$A$5:$I$257,MATCH($A194,'Seagrass extent'!$A$5:$A1000,0),MATCH('Seagrass extent'!$B$4,'Seagrass extent'!$A$5:$I$5,0)),"" ))</f>
        <v>NoData</v>
      </c>
      <c r="E194" s="50" t="str">
        <f aca="false" t="array" ref="E194:E194">IF($C194="Mangrove",INDEX('Mangrove extent'!$A$5:$X1000,MATCH($A194,'Mangrove extent'!$A$5:$A1000,0),MATCH('Mangrove extent'!$C$4,'Mangrove extent'!$A$5:$X$5,0)), IF($C194="Seagrass", "NoData", IF($C194="Salt marsh", "NoData")))</f>
        <v>NoData</v>
      </c>
      <c r="F194" s="50" t="str">
        <f aca="false" t="array" ref="F194:F194">IF($C194="Mangrove",INDEX('Mangrove protected area'!$A$5:$AG1000,MATCH($A194,'Mangrove protected area'!$A$5:$A1000,0),MATCH('Mangrove protected area'!$B$4,'Mangrove protected area'!$A$5:$AG$5,0)), "NoData")</f>
        <v>NoData</v>
      </c>
      <c r="G194" s="40" t="s">
        <v>240</v>
      </c>
      <c r="H194" s="40" t="s">
        <v>240</v>
      </c>
      <c r="I194" s="40" t="s">
        <v>240</v>
      </c>
      <c r="J194" s="2"/>
      <c r="K194" s="2"/>
      <c r="L194" s="2"/>
      <c r="M194" s="2"/>
      <c r="N194" s="2"/>
      <c r="O194" s="2"/>
      <c r="P194" s="2"/>
      <c r="Q194" s="2"/>
      <c r="R194" s="2"/>
      <c r="S194" s="2"/>
      <c r="T194" s="2"/>
      <c r="U194" s="2"/>
    </row>
    <row r="195" customFormat="false" ht="12.75" hidden="false" customHeight="true" outlineLevel="0" collapsed="false">
      <c r="A195" s="40" t="s">
        <v>424</v>
      </c>
      <c r="B195" s="56" t="str">
        <f aca="false" t="array" ref="B195:B195">INDEX(Countries!$D$2:$D$255, MATCH(A195, Countries!$B$2:$B$255, 0))</f>
        <v>ESH</v>
      </c>
      <c r="C195" s="76" t="s">
        <v>145</v>
      </c>
      <c r="D195" s="50" t="str">
        <f aca="false" t="array" ref="D195:D195">IF($C195="Mangrove",INDEX('Mangrove extent'!$A$5:$X1000,MATCH($A195,'Mangrove extent'!$A$5:$A1000,0),MATCH('Mangrove extent'!$B$4,'Mangrove extent'!$A$5:$X$5,0)), IF($C195="Seagrass", INDEX('Seagrass extent'!$A$5:$I$257,MATCH($A195,'Seagrass extent'!$A$5:$A1000,0),MATCH('Seagrass extent'!$B$4,'Seagrass extent'!$A$5:$I$5,0)),"" ))</f>
        <v>NoData</v>
      </c>
      <c r="E195" s="50" t="str">
        <f aca="false" t="array" ref="E195:E195">IF($C195="Mangrove",INDEX('Mangrove extent'!$A$5:$X1000,MATCH($A195,'Mangrove extent'!$A$5:$A1000,0),MATCH('Mangrove extent'!$C$4,'Mangrove extent'!$A$5:$X$5,0)), IF($C195="Seagrass", "NoData", IF($C195="Salt marsh", "NoData")))</f>
        <v>NoData</v>
      </c>
      <c r="F195" s="50" t="str">
        <f aca="false" t="array" ref="F195:F195">IF($C195="Mangrove",INDEX('Mangrove protected area'!$A$5:$AG1000,MATCH($A195,'Mangrove protected area'!$A$5:$A1000,0),MATCH('Mangrove protected area'!$B$4,'Mangrove protected area'!$A$5:$AG$5,0)), "NoData")</f>
        <v>NoData</v>
      </c>
      <c r="G195" s="40" t="s">
        <v>240</v>
      </c>
      <c r="H195" s="40" t="s">
        <v>240</v>
      </c>
      <c r="I195" s="40" t="s">
        <v>240</v>
      </c>
      <c r="J195" s="2"/>
      <c r="K195" s="2"/>
      <c r="L195" s="2"/>
      <c r="M195" s="2"/>
      <c r="N195" s="2"/>
      <c r="O195" s="2"/>
      <c r="P195" s="2"/>
      <c r="Q195" s="2"/>
      <c r="R195" s="2"/>
      <c r="S195" s="2"/>
      <c r="T195" s="2"/>
      <c r="U195" s="2"/>
    </row>
    <row r="196" customFormat="false" ht="12.75" hidden="false" customHeight="true" outlineLevel="0" collapsed="false">
      <c r="A196" s="40" t="s">
        <v>425</v>
      </c>
      <c r="B196" s="56" t="str">
        <f aca="false" t="array" ref="B196:B196">INDEX(Countries!$D$2:$D$255, MATCH(A196, Countries!$B$2:$B$255, 0))</f>
        <v>AFG</v>
      </c>
      <c r="C196" s="76" t="s">
        <v>145</v>
      </c>
      <c r="D196" s="50" t="str">
        <f aca="false" t="array" ref="D196:D196">IF($C196="Mangrove",INDEX('Mangrove extent'!$A$5:$X1000,MATCH($A196,'Mangrove extent'!$A$5:$A1000,0),MATCH('Mangrove extent'!$B$4,'Mangrove extent'!$A$5:$X$5,0)), IF($C196="Seagrass", INDEX('Seagrass extent'!$A$5:$I$257,MATCH($A196,'Seagrass extent'!$A$5:$A1000,0),MATCH('Seagrass extent'!$B$4,'Seagrass extent'!$A$5:$I$5,0)),"" ))</f>
        <v>NoData</v>
      </c>
      <c r="E196" s="50" t="str">
        <f aca="false" t="array" ref="E196:E196">IF($C196="Mangrove",INDEX('Mangrove extent'!$A$5:$X1000,MATCH($A196,'Mangrove extent'!$A$5:$A1000,0),MATCH('Mangrove extent'!$C$4,'Mangrove extent'!$A$5:$X$5,0)), IF($C196="Seagrass", "NoData", IF($C196="Salt marsh", "NoData")))</f>
        <v>NoData</v>
      </c>
      <c r="F196" s="50" t="str">
        <f aca="false" t="array" ref="F196:F196">IF($C196="Mangrove",INDEX('Mangrove protected area'!$A$5:$AG1000,MATCH($A196,'Mangrove protected area'!$A$5:$A1000,0),MATCH('Mangrove protected area'!$B$4,'Mangrove protected area'!$A$5:$AG$5,0)), "NoData")</f>
        <v>NoData</v>
      </c>
      <c r="G196" s="40" t="s">
        <v>240</v>
      </c>
      <c r="H196" s="40" t="s">
        <v>240</v>
      </c>
      <c r="I196" s="40" t="s">
        <v>240</v>
      </c>
      <c r="J196" s="2"/>
      <c r="K196" s="2"/>
      <c r="L196" s="2"/>
      <c r="M196" s="2"/>
      <c r="N196" s="2"/>
      <c r="O196" s="2"/>
      <c r="P196" s="2"/>
      <c r="Q196" s="2"/>
      <c r="R196" s="2"/>
      <c r="S196" s="2"/>
      <c r="T196" s="2"/>
      <c r="U196" s="2"/>
    </row>
    <row r="197" customFormat="false" ht="12.75" hidden="false" customHeight="true" outlineLevel="0" collapsed="false">
      <c r="A197" s="40" t="s">
        <v>426</v>
      </c>
      <c r="B197" s="56" t="str">
        <f aca="false" t="array" ref="B197:B197">INDEX(Countries!$D$2:$D$255, MATCH(A197, Countries!$B$2:$B$255, 0))</f>
        <v>ARM</v>
      </c>
      <c r="C197" s="76" t="s">
        <v>145</v>
      </c>
      <c r="D197" s="50" t="str">
        <f aca="false" t="array" ref="D197:D197">IF($C197="Mangrove",INDEX('Mangrove extent'!$A$5:$X1000,MATCH($A197,'Mangrove extent'!$A$5:$A1000,0),MATCH('Mangrove extent'!$B$4,'Mangrove extent'!$A$5:$X$5,0)), IF($C197="Seagrass", INDEX('Seagrass extent'!$A$5:$I$257,MATCH($A197,'Seagrass extent'!$A$5:$A1000,0),MATCH('Seagrass extent'!$B$4,'Seagrass extent'!$A$5:$I$5,0)),"" ))</f>
        <v>NoData</v>
      </c>
      <c r="E197" s="50" t="str">
        <f aca="false" t="array" ref="E197:E197">IF($C197="Mangrove",INDEX('Mangrove extent'!$A$5:$X1000,MATCH($A197,'Mangrove extent'!$A$5:$A1000,0),MATCH('Mangrove extent'!$C$4,'Mangrove extent'!$A$5:$X$5,0)), IF($C197="Seagrass", "NoData", IF($C197="Salt marsh", "NoData")))</f>
        <v>NoData</v>
      </c>
      <c r="F197" s="50" t="str">
        <f aca="false" t="array" ref="F197:F197">IF($C197="Mangrove",INDEX('Mangrove protected area'!$A$5:$AG1000,MATCH($A197,'Mangrove protected area'!$A$5:$A1000,0),MATCH('Mangrove protected area'!$B$4,'Mangrove protected area'!$A$5:$AG$5,0)), "NoData")</f>
        <v>NoData</v>
      </c>
      <c r="G197" s="40" t="s">
        <v>240</v>
      </c>
      <c r="H197" s="40" t="s">
        <v>240</v>
      </c>
      <c r="I197" s="40" t="s">
        <v>240</v>
      </c>
      <c r="J197" s="2"/>
      <c r="K197" s="2"/>
      <c r="L197" s="2"/>
      <c r="M197" s="2"/>
      <c r="N197" s="2"/>
      <c r="O197" s="2"/>
      <c r="P197" s="2"/>
      <c r="Q197" s="2"/>
      <c r="R197" s="2"/>
      <c r="S197" s="2"/>
      <c r="T197" s="2"/>
      <c r="U197" s="2"/>
    </row>
    <row r="198" customFormat="false" ht="12.75" hidden="false" customHeight="true" outlineLevel="0" collapsed="false">
      <c r="A198" s="40" t="s">
        <v>427</v>
      </c>
      <c r="B198" s="56" t="str">
        <f aca="false" t="array" ref="B198:B198">INDEX(Countries!$D$2:$D$255, MATCH(A198, Countries!$B$2:$B$255, 0))</f>
        <v>AUT</v>
      </c>
      <c r="C198" s="76" t="s">
        <v>145</v>
      </c>
      <c r="D198" s="50" t="str">
        <f aca="false" t="array" ref="D198:D198">IF($C198="Mangrove",INDEX('Mangrove extent'!$A$5:$X1000,MATCH($A198,'Mangrove extent'!$A$5:$A1000,0),MATCH('Mangrove extent'!$B$4,'Mangrove extent'!$A$5:$X$5,0)), IF($C198="Seagrass", INDEX('Seagrass extent'!$A$5:$I$257,MATCH($A198,'Seagrass extent'!$A$5:$A1000,0),MATCH('Seagrass extent'!$B$4,'Seagrass extent'!$A$5:$I$5,0)),"" ))</f>
        <v>NoData</v>
      </c>
      <c r="E198" s="50" t="str">
        <f aca="false" t="array" ref="E198:E198">IF($C198="Mangrove",INDEX('Mangrove extent'!$A$5:$X1000,MATCH($A198,'Mangrove extent'!$A$5:$A1000,0),MATCH('Mangrove extent'!$C$4,'Mangrove extent'!$A$5:$X$5,0)), IF($C198="Seagrass", "NoData", IF($C198="Salt marsh", "NoData")))</f>
        <v>NoData</v>
      </c>
      <c r="F198" s="50" t="str">
        <f aca="false" t="array" ref="F198:F198">IF($C198="Mangrove",INDEX('Mangrove protected area'!$A$5:$AG1000,MATCH($A198,'Mangrove protected area'!$A$5:$A1000,0),MATCH('Mangrove protected area'!$B$4,'Mangrove protected area'!$A$5:$AG$5,0)), "NoData")</f>
        <v>NoData</v>
      </c>
      <c r="G198" s="40" t="s">
        <v>240</v>
      </c>
      <c r="H198" s="40" t="s">
        <v>240</v>
      </c>
      <c r="I198" s="40" t="s">
        <v>240</v>
      </c>
      <c r="J198" s="2"/>
      <c r="K198" s="2"/>
      <c r="L198" s="2"/>
      <c r="M198" s="2"/>
      <c r="N198" s="2"/>
      <c r="O198" s="2"/>
      <c r="P198" s="2"/>
      <c r="Q198" s="2"/>
      <c r="R198" s="2"/>
      <c r="S198" s="2"/>
      <c r="T198" s="2"/>
      <c r="U198" s="2"/>
    </row>
    <row r="199" customFormat="false" ht="12.75" hidden="false" customHeight="true" outlineLevel="0" collapsed="false">
      <c r="A199" s="40" t="s">
        <v>428</v>
      </c>
      <c r="B199" s="56" t="str">
        <f aca="false" t="array" ref="B199:B199">INDEX(Countries!$D$2:$D$255, MATCH(A199, Countries!$B$2:$B$255, 0))</f>
        <v>BDI</v>
      </c>
      <c r="C199" s="76" t="s">
        <v>145</v>
      </c>
      <c r="D199" s="50" t="str">
        <f aca="false" t="array" ref="D199:D199">IF($C199="Mangrove",INDEX('Mangrove extent'!$A$5:$X1000,MATCH($A199,'Mangrove extent'!$A$5:$A1000,0),MATCH('Mangrove extent'!$B$4,'Mangrove extent'!$A$5:$X$5,0)), IF($C199="Seagrass", INDEX('Seagrass extent'!$A$5:$I$257,MATCH($A199,'Seagrass extent'!$A$5:$A1000,0),MATCH('Seagrass extent'!$B$4,'Seagrass extent'!$A$5:$I$5,0)),"" ))</f>
        <v>NoData</v>
      </c>
      <c r="E199" s="50" t="str">
        <f aca="false" t="array" ref="E199:E199">IF($C199="Mangrove",INDEX('Mangrove extent'!$A$5:$X1000,MATCH($A199,'Mangrove extent'!$A$5:$A1000,0),MATCH('Mangrove extent'!$C$4,'Mangrove extent'!$A$5:$X$5,0)), IF($C199="Seagrass", "NoData", IF($C199="Salt marsh", "NoData")))</f>
        <v>NoData</v>
      </c>
      <c r="F199" s="50" t="str">
        <f aca="false" t="array" ref="F199:F199">IF($C199="Mangrove",INDEX('Mangrove protected area'!$A$5:$AG1000,MATCH($A199,'Mangrove protected area'!$A$5:$A1000,0),MATCH('Mangrove protected area'!$B$4,'Mangrove protected area'!$A$5:$AG$5,0)), "NoData")</f>
        <v>NoData</v>
      </c>
      <c r="G199" s="40" t="s">
        <v>240</v>
      </c>
      <c r="H199" s="40" t="s">
        <v>240</v>
      </c>
      <c r="I199" s="40" t="s">
        <v>240</v>
      </c>
      <c r="J199" s="2"/>
      <c r="K199" s="2"/>
      <c r="L199" s="2"/>
      <c r="M199" s="2"/>
      <c r="N199" s="2"/>
      <c r="O199" s="2"/>
      <c r="P199" s="2"/>
      <c r="Q199" s="2"/>
      <c r="R199" s="2"/>
      <c r="S199" s="2"/>
      <c r="T199" s="2"/>
      <c r="U199" s="2"/>
    </row>
    <row r="200" customFormat="false" ht="12.75" hidden="false" customHeight="true" outlineLevel="0" collapsed="false">
      <c r="A200" s="40" t="s">
        <v>429</v>
      </c>
      <c r="B200" s="56" t="str">
        <f aca="false" t="array" ref="B200:B200">INDEX(Countries!$D$2:$D$255, MATCH(A200, Countries!$B$2:$B$255, 0))</f>
        <v>BFA</v>
      </c>
      <c r="C200" s="76" t="s">
        <v>145</v>
      </c>
      <c r="D200" s="50" t="str">
        <f aca="false" t="array" ref="D200:D200">IF($C200="Mangrove",INDEX('Mangrove extent'!$A$5:$X1000,MATCH($A200,'Mangrove extent'!$A$5:$A1000,0),MATCH('Mangrove extent'!$B$4,'Mangrove extent'!$A$5:$X$5,0)), IF($C200="Seagrass", INDEX('Seagrass extent'!$A$5:$I$257,MATCH($A200,'Seagrass extent'!$A$5:$A1000,0),MATCH('Seagrass extent'!$B$4,'Seagrass extent'!$A$5:$I$5,0)),"" ))</f>
        <v>NoData</v>
      </c>
      <c r="E200" s="50" t="str">
        <f aca="false" t="array" ref="E200:E200">IF($C200="Mangrove",INDEX('Mangrove extent'!$A$5:$X1000,MATCH($A200,'Mangrove extent'!$A$5:$A1000,0),MATCH('Mangrove extent'!$C$4,'Mangrove extent'!$A$5:$X$5,0)), IF($C200="Seagrass", "NoData", IF($C200="Salt marsh", "NoData")))</f>
        <v>NoData</v>
      </c>
      <c r="F200" s="50" t="str">
        <f aca="false" t="array" ref="F200:F200">IF($C200="Mangrove",INDEX('Mangrove protected area'!$A$5:$AG1000,MATCH($A200,'Mangrove protected area'!$A$5:$A1000,0),MATCH('Mangrove protected area'!$B$4,'Mangrove protected area'!$A$5:$AG$5,0)), "NoData")</f>
        <v>NoData</v>
      </c>
      <c r="G200" s="40" t="s">
        <v>240</v>
      </c>
      <c r="H200" s="40" t="s">
        <v>240</v>
      </c>
      <c r="I200" s="40" t="s">
        <v>240</v>
      </c>
      <c r="J200" s="2"/>
      <c r="K200" s="2"/>
      <c r="L200" s="2"/>
      <c r="M200" s="2"/>
      <c r="N200" s="2"/>
      <c r="O200" s="2"/>
      <c r="P200" s="2"/>
      <c r="Q200" s="2"/>
      <c r="R200" s="2"/>
      <c r="S200" s="2"/>
      <c r="T200" s="2"/>
      <c r="U200" s="2"/>
    </row>
    <row r="201" customFormat="false" ht="12.75" hidden="false" customHeight="true" outlineLevel="0" collapsed="false">
      <c r="A201" s="40" t="s">
        <v>430</v>
      </c>
      <c r="B201" s="56" t="str">
        <f aca="false" t="array" ref="B201:B201">INDEX(Countries!$D$2:$D$255, MATCH(A201, Countries!$B$2:$B$255, 0))</f>
        <v>BLR</v>
      </c>
      <c r="C201" s="76" t="s">
        <v>145</v>
      </c>
      <c r="D201" s="50" t="str">
        <f aca="false" t="array" ref="D201:D201">IF($C201="Mangrove",INDEX('Mangrove extent'!$A$5:$X1000,MATCH($A201,'Mangrove extent'!$A$5:$A1000,0),MATCH('Mangrove extent'!$B$4,'Mangrove extent'!$A$5:$X$5,0)), IF($C201="Seagrass", INDEX('Seagrass extent'!$A$5:$I$257,MATCH($A201,'Seagrass extent'!$A$5:$A1000,0),MATCH('Seagrass extent'!$B$4,'Seagrass extent'!$A$5:$I$5,0)),"" ))</f>
        <v>NoData</v>
      </c>
      <c r="E201" s="50" t="str">
        <f aca="false" t="array" ref="E201:E201">IF($C201="Mangrove",INDEX('Mangrove extent'!$A$5:$X1000,MATCH($A201,'Mangrove extent'!$A$5:$A1000,0),MATCH('Mangrove extent'!$C$4,'Mangrove extent'!$A$5:$X$5,0)), IF($C201="Seagrass", "NoData", IF($C201="Salt marsh", "NoData")))</f>
        <v>NoData</v>
      </c>
      <c r="F201" s="50" t="str">
        <f aca="false" t="array" ref="F201:F201">IF($C201="Mangrove",INDEX('Mangrove protected area'!$A$5:$AG1000,MATCH($A201,'Mangrove protected area'!$A$5:$A1000,0),MATCH('Mangrove protected area'!$B$4,'Mangrove protected area'!$A$5:$AG$5,0)), "NoData")</f>
        <v>NoData</v>
      </c>
      <c r="G201" s="40" t="s">
        <v>240</v>
      </c>
      <c r="H201" s="40" t="s">
        <v>240</v>
      </c>
      <c r="I201" s="40" t="s">
        <v>240</v>
      </c>
      <c r="J201" s="2"/>
      <c r="K201" s="2"/>
      <c r="L201" s="2"/>
      <c r="M201" s="2"/>
      <c r="N201" s="2"/>
      <c r="O201" s="2"/>
      <c r="P201" s="2"/>
      <c r="Q201" s="2"/>
      <c r="R201" s="2"/>
      <c r="S201" s="2"/>
      <c r="T201" s="2"/>
      <c r="U201" s="2"/>
    </row>
    <row r="202" customFormat="false" ht="12.75" hidden="false" customHeight="true" outlineLevel="0" collapsed="false">
      <c r="A202" s="40" t="s">
        <v>431</v>
      </c>
      <c r="B202" s="56" t="str">
        <f aca="false" t="array" ref="B202:B202">INDEX(Countries!$D$2:$D$255, MATCH(A202, Countries!$B$2:$B$255, 0))</f>
        <v>BOL</v>
      </c>
      <c r="C202" s="76" t="s">
        <v>145</v>
      </c>
      <c r="D202" s="50" t="str">
        <f aca="false" t="array" ref="D202:D202">IF($C202="Mangrove",INDEX('Mangrove extent'!$A$5:$X1000,MATCH($A202,'Mangrove extent'!$A$5:$A1000,0),MATCH('Mangrove extent'!$B$4,'Mangrove extent'!$A$5:$X$5,0)), IF($C202="Seagrass", INDEX('Seagrass extent'!$A$5:$I$257,MATCH($A202,'Seagrass extent'!$A$5:$A1000,0),MATCH('Seagrass extent'!$B$4,'Seagrass extent'!$A$5:$I$5,0)),"" ))</f>
        <v>NoData</v>
      </c>
      <c r="E202" s="50" t="str">
        <f aca="false" t="array" ref="E202:E202">IF($C202="Mangrove",INDEX('Mangrove extent'!$A$5:$X1000,MATCH($A202,'Mangrove extent'!$A$5:$A1000,0),MATCH('Mangrove extent'!$C$4,'Mangrove extent'!$A$5:$X$5,0)), IF($C202="Seagrass", "NoData", IF($C202="Salt marsh", "NoData")))</f>
        <v>NoData</v>
      </c>
      <c r="F202" s="50" t="str">
        <f aca="false" t="array" ref="F202:F202">IF($C202="Mangrove",INDEX('Mangrove protected area'!$A$5:$AG1000,MATCH($A202,'Mangrove protected area'!$A$5:$A1000,0),MATCH('Mangrove protected area'!$B$4,'Mangrove protected area'!$A$5:$AG$5,0)), "NoData")</f>
        <v>NoData</v>
      </c>
      <c r="G202" s="40" t="s">
        <v>240</v>
      </c>
      <c r="H202" s="40" t="s">
        <v>240</v>
      </c>
      <c r="I202" s="40" t="s">
        <v>240</v>
      </c>
      <c r="J202" s="2"/>
      <c r="K202" s="2"/>
      <c r="L202" s="2"/>
      <c r="M202" s="2"/>
      <c r="N202" s="2"/>
      <c r="O202" s="2"/>
      <c r="P202" s="2"/>
      <c r="Q202" s="2"/>
      <c r="R202" s="2"/>
      <c r="S202" s="2"/>
      <c r="T202" s="2"/>
      <c r="U202" s="2"/>
    </row>
    <row r="203" customFormat="false" ht="12.75" hidden="false" customHeight="true" outlineLevel="0" collapsed="false">
      <c r="A203" s="40" t="s">
        <v>432</v>
      </c>
      <c r="B203" s="56" t="str">
        <f aca="false" t="array" ref="B203:B203">INDEX(Countries!$D$2:$D$255, MATCH(A203, Countries!$B$2:$B$255, 0))</f>
        <v>BTN</v>
      </c>
      <c r="C203" s="76" t="s">
        <v>145</v>
      </c>
      <c r="D203" s="50" t="str">
        <f aca="false" t="array" ref="D203:D203">IF($C203="Mangrove",INDEX('Mangrove extent'!$A$5:$X1000,MATCH($A203,'Mangrove extent'!$A$5:$A1000,0),MATCH('Mangrove extent'!$B$4,'Mangrove extent'!$A$5:$X$5,0)), IF($C203="Seagrass", INDEX('Seagrass extent'!$A$5:$I$257,MATCH($A203,'Seagrass extent'!$A$5:$A1000,0),MATCH('Seagrass extent'!$B$4,'Seagrass extent'!$A$5:$I$5,0)),"" ))</f>
        <v>NoData</v>
      </c>
      <c r="E203" s="50" t="str">
        <f aca="false" t="array" ref="E203:E203">IF($C203="Mangrove",INDEX('Mangrove extent'!$A$5:$X1000,MATCH($A203,'Mangrove extent'!$A$5:$A1000,0),MATCH('Mangrove extent'!$C$4,'Mangrove extent'!$A$5:$X$5,0)), IF($C203="Seagrass", "NoData", IF($C203="Salt marsh", "NoData")))</f>
        <v>NoData</v>
      </c>
      <c r="F203" s="50" t="str">
        <f aca="false" t="array" ref="F203:F203">IF($C203="Mangrove",INDEX('Mangrove protected area'!$A$5:$AG1000,MATCH($A203,'Mangrove protected area'!$A$5:$A1000,0),MATCH('Mangrove protected area'!$B$4,'Mangrove protected area'!$A$5:$AG$5,0)), "NoData")</f>
        <v>NoData</v>
      </c>
      <c r="G203" s="40" t="s">
        <v>240</v>
      </c>
      <c r="H203" s="40" t="s">
        <v>240</v>
      </c>
      <c r="I203" s="40" t="s">
        <v>240</v>
      </c>
      <c r="J203" s="2"/>
      <c r="K203" s="2"/>
      <c r="L203" s="2"/>
      <c r="M203" s="2"/>
      <c r="N203" s="2"/>
      <c r="O203" s="2"/>
      <c r="P203" s="2"/>
      <c r="Q203" s="2"/>
      <c r="R203" s="2"/>
      <c r="S203" s="2"/>
      <c r="T203" s="2"/>
      <c r="U203" s="2"/>
    </row>
    <row r="204" customFormat="false" ht="12.75" hidden="false" customHeight="true" outlineLevel="0" collapsed="false">
      <c r="A204" s="40" t="s">
        <v>433</v>
      </c>
      <c r="B204" s="56" t="str">
        <f aca="false" t="array" ref="B204:B204">INDEX(Countries!$D$2:$D$255, MATCH(A204, Countries!$B$2:$B$255, 0))</f>
        <v>BWA</v>
      </c>
      <c r="C204" s="76" t="s">
        <v>145</v>
      </c>
      <c r="D204" s="50" t="str">
        <f aca="false" t="array" ref="D204:D204">IF($C204="Mangrove",INDEX('Mangrove extent'!$A$5:$X1000,MATCH($A204,'Mangrove extent'!$A$5:$A1000,0),MATCH('Mangrove extent'!$B$4,'Mangrove extent'!$A$5:$X$5,0)), IF($C204="Seagrass", INDEX('Seagrass extent'!$A$5:$I$257,MATCH($A204,'Seagrass extent'!$A$5:$A1000,0),MATCH('Seagrass extent'!$B$4,'Seagrass extent'!$A$5:$I$5,0)),"" ))</f>
        <v>NoData</v>
      </c>
      <c r="E204" s="50" t="str">
        <f aca="false" t="array" ref="E204:E204">IF($C204="Mangrove",INDEX('Mangrove extent'!$A$5:$X1000,MATCH($A204,'Mangrove extent'!$A$5:$A1000,0),MATCH('Mangrove extent'!$C$4,'Mangrove extent'!$A$5:$X$5,0)), IF($C204="Seagrass", "NoData", IF($C204="Salt marsh", "NoData")))</f>
        <v>NoData</v>
      </c>
      <c r="F204" s="50" t="str">
        <f aca="false" t="array" ref="F204:F204">IF($C204="Mangrove",INDEX('Mangrove protected area'!$A$5:$AG1000,MATCH($A204,'Mangrove protected area'!$A$5:$A1000,0),MATCH('Mangrove protected area'!$B$4,'Mangrove protected area'!$A$5:$AG$5,0)), "NoData")</f>
        <v>NoData</v>
      </c>
      <c r="G204" s="40" t="s">
        <v>240</v>
      </c>
      <c r="H204" s="40" t="s">
        <v>240</v>
      </c>
      <c r="I204" s="40" t="s">
        <v>240</v>
      </c>
      <c r="J204" s="2"/>
      <c r="K204" s="2"/>
      <c r="L204" s="2"/>
      <c r="M204" s="2"/>
      <c r="N204" s="2"/>
      <c r="O204" s="2"/>
      <c r="P204" s="2"/>
      <c r="Q204" s="2"/>
      <c r="R204" s="2"/>
      <c r="S204" s="2"/>
      <c r="T204" s="2"/>
      <c r="U204" s="2"/>
    </row>
    <row r="205" customFormat="false" ht="12.75" hidden="false" customHeight="true" outlineLevel="0" collapsed="false">
      <c r="A205" s="40" t="s">
        <v>434</v>
      </c>
      <c r="B205" s="56" t="str">
        <f aca="false" t="array" ref="B205:B205">INDEX(Countries!$D$2:$D$255, MATCH(A205, Countries!$B$2:$B$255, 0))</f>
        <v>CAF</v>
      </c>
      <c r="C205" s="76" t="s">
        <v>145</v>
      </c>
      <c r="D205" s="50" t="str">
        <f aca="false" t="array" ref="D205:D205">IF($C205="Mangrove",INDEX('Mangrove extent'!$A$5:$X1000,MATCH($A205,'Mangrove extent'!$A$5:$A1000,0),MATCH('Mangrove extent'!$B$4,'Mangrove extent'!$A$5:$X$5,0)), IF($C205="Seagrass", INDEX('Seagrass extent'!$A$5:$I$257,MATCH($A205,'Seagrass extent'!$A$5:$A1000,0),MATCH('Seagrass extent'!$B$4,'Seagrass extent'!$A$5:$I$5,0)),"" ))</f>
        <v>NoData</v>
      </c>
      <c r="E205" s="50" t="str">
        <f aca="false" t="array" ref="E205:E205">IF($C205="Mangrove",INDEX('Mangrove extent'!$A$5:$X1000,MATCH($A205,'Mangrove extent'!$A$5:$A1000,0),MATCH('Mangrove extent'!$C$4,'Mangrove extent'!$A$5:$X$5,0)), IF($C205="Seagrass", "NoData", IF($C205="Salt marsh", "NoData")))</f>
        <v>NoData</v>
      </c>
      <c r="F205" s="50" t="str">
        <f aca="false" t="array" ref="F205:F205">IF($C205="Mangrove",INDEX('Mangrove protected area'!$A$5:$AG1000,MATCH($A205,'Mangrove protected area'!$A$5:$A1000,0),MATCH('Mangrove protected area'!$B$4,'Mangrove protected area'!$A$5:$AG$5,0)), "NoData")</f>
        <v>NoData</v>
      </c>
      <c r="G205" s="40" t="s">
        <v>240</v>
      </c>
      <c r="H205" s="40" t="s">
        <v>240</v>
      </c>
      <c r="I205" s="40" t="s">
        <v>240</v>
      </c>
      <c r="J205" s="2"/>
      <c r="K205" s="2"/>
      <c r="L205" s="2"/>
      <c r="M205" s="2"/>
      <c r="N205" s="2"/>
      <c r="O205" s="2"/>
      <c r="P205" s="2"/>
      <c r="Q205" s="2"/>
      <c r="R205" s="2"/>
      <c r="S205" s="2"/>
      <c r="T205" s="2"/>
      <c r="U205" s="2"/>
    </row>
    <row r="206" customFormat="false" ht="12.75" hidden="false" customHeight="true" outlineLevel="0" collapsed="false">
      <c r="A206" s="40" t="s">
        <v>435</v>
      </c>
      <c r="B206" s="56" t="str">
        <f aca="false" t="array" ref="B206:B206">INDEX(Countries!$D$2:$D$255, MATCH(A206, Countries!$B$2:$B$255, 0))</f>
        <v>CHE</v>
      </c>
      <c r="C206" s="76" t="s">
        <v>145</v>
      </c>
      <c r="D206" s="50" t="str">
        <f aca="false" t="array" ref="D206:D206">IF($C206="Mangrove",INDEX('Mangrove extent'!$A$5:$X1000,MATCH($A206,'Mangrove extent'!$A$5:$A1000,0),MATCH('Mangrove extent'!$B$4,'Mangrove extent'!$A$5:$X$5,0)), IF($C206="Seagrass", INDEX('Seagrass extent'!$A$5:$I$257,MATCH($A206,'Seagrass extent'!$A$5:$A1000,0),MATCH('Seagrass extent'!$B$4,'Seagrass extent'!$A$5:$I$5,0)),"" ))</f>
        <v>NoData</v>
      </c>
      <c r="E206" s="50" t="str">
        <f aca="false" t="array" ref="E206:E206">IF($C206="Mangrove",INDEX('Mangrove extent'!$A$5:$X1000,MATCH($A206,'Mangrove extent'!$A$5:$A1000,0),MATCH('Mangrove extent'!$C$4,'Mangrove extent'!$A$5:$X$5,0)), IF($C206="Seagrass", "NoData", IF($C206="Salt marsh", "NoData")))</f>
        <v>NoData</v>
      </c>
      <c r="F206" s="50" t="str">
        <f aca="false" t="array" ref="F206:F206">IF($C206="Mangrove",INDEX('Mangrove protected area'!$A$5:$AG1000,MATCH($A206,'Mangrove protected area'!$A$5:$A1000,0),MATCH('Mangrove protected area'!$B$4,'Mangrove protected area'!$A$5:$AG$5,0)), "NoData")</f>
        <v>NoData</v>
      </c>
      <c r="G206" s="40" t="s">
        <v>240</v>
      </c>
      <c r="H206" s="40" t="s">
        <v>240</v>
      </c>
      <c r="I206" s="40" t="s">
        <v>240</v>
      </c>
      <c r="J206" s="2"/>
      <c r="K206" s="2"/>
      <c r="L206" s="2"/>
      <c r="M206" s="2"/>
      <c r="N206" s="2"/>
      <c r="O206" s="2"/>
      <c r="P206" s="2"/>
      <c r="Q206" s="2"/>
      <c r="R206" s="2"/>
      <c r="S206" s="2"/>
      <c r="T206" s="2"/>
      <c r="U206" s="2"/>
    </row>
    <row r="207" customFormat="false" ht="12.75" hidden="false" customHeight="true" outlineLevel="0" collapsed="false">
      <c r="A207" s="40" t="s">
        <v>436</v>
      </c>
      <c r="B207" s="56" t="str">
        <f aca="false" t="array" ref="B207:B207">INDEX(Countries!$D$2:$D$255, MATCH(A207, Countries!$B$2:$B$255, 0))</f>
        <v>CZE</v>
      </c>
      <c r="C207" s="76" t="s">
        <v>145</v>
      </c>
      <c r="D207" s="50" t="str">
        <f aca="false" t="array" ref="D207:D207">IF($C207="Mangrove",INDEX('Mangrove extent'!$A$5:$X1000,MATCH($A207,'Mangrove extent'!$A$5:$A1000,0),MATCH('Mangrove extent'!$B$4,'Mangrove extent'!$A$5:$X$5,0)), IF($C207="Seagrass", INDEX('Seagrass extent'!$A$5:$I$257,MATCH($A207,'Seagrass extent'!$A$5:$A1000,0),MATCH('Seagrass extent'!$B$4,'Seagrass extent'!$A$5:$I$5,0)),"" ))</f>
        <v>NoData</v>
      </c>
      <c r="E207" s="50" t="str">
        <f aca="false" t="array" ref="E207:E207">IF($C207="Mangrove",INDEX('Mangrove extent'!$A$5:$X1000,MATCH($A207,'Mangrove extent'!$A$5:$A1000,0),MATCH('Mangrove extent'!$C$4,'Mangrove extent'!$A$5:$X$5,0)), IF($C207="Seagrass", "NoData", IF($C207="Salt marsh", "NoData")))</f>
        <v>NoData</v>
      </c>
      <c r="F207" s="50" t="str">
        <f aca="false" t="array" ref="F207:F207">IF($C207="Mangrove",INDEX('Mangrove protected area'!$A$5:$AG1000,MATCH($A207,'Mangrove protected area'!$A$5:$A1000,0),MATCH('Mangrove protected area'!$B$4,'Mangrove protected area'!$A$5:$AG$5,0)), "NoData")</f>
        <v>NoData</v>
      </c>
      <c r="G207" s="40" t="s">
        <v>240</v>
      </c>
      <c r="H207" s="40" t="s">
        <v>240</v>
      </c>
      <c r="I207" s="40" t="s">
        <v>240</v>
      </c>
      <c r="J207" s="2"/>
      <c r="K207" s="2"/>
      <c r="L207" s="2"/>
      <c r="M207" s="2"/>
      <c r="N207" s="2"/>
      <c r="O207" s="2"/>
      <c r="P207" s="2"/>
      <c r="Q207" s="2"/>
      <c r="R207" s="2"/>
      <c r="S207" s="2"/>
      <c r="T207" s="2"/>
      <c r="U207" s="2"/>
    </row>
    <row r="208" customFormat="false" ht="12.75" hidden="false" customHeight="true" outlineLevel="0" collapsed="false">
      <c r="A208" s="40" t="s">
        <v>437</v>
      </c>
      <c r="B208" s="56" t="str">
        <f aca="false" t="array" ref="B208:B208">INDEX(Countries!$D$2:$D$255, MATCH(A208, Countries!$B$2:$B$255, 0))</f>
        <v>ETH</v>
      </c>
      <c r="C208" s="76" t="s">
        <v>145</v>
      </c>
      <c r="D208" s="50" t="str">
        <f aca="false" t="array" ref="D208:D208">IF($C208="Mangrove",INDEX('Mangrove extent'!$A$5:$X1000,MATCH($A208,'Mangrove extent'!$A$5:$A1000,0),MATCH('Mangrove extent'!$B$4,'Mangrove extent'!$A$5:$X$5,0)), IF($C208="Seagrass", INDEX('Seagrass extent'!$A$5:$I$257,MATCH($A208,'Seagrass extent'!$A$5:$A1000,0),MATCH('Seagrass extent'!$B$4,'Seagrass extent'!$A$5:$I$5,0)),"" ))</f>
        <v>NoData</v>
      </c>
      <c r="E208" s="50" t="str">
        <f aca="false" t="array" ref="E208:E208">IF($C208="Mangrove",INDEX('Mangrove extent'!$A$5:$X1000,MATCH($A208,'Mangrove extent'!$A$5:$A1000,0),MATCH('Mangrove extent'!$C$4,'Mangrove extent'!$A$5:$X$5,0)), IF($C208="Seagrass", "NoData", IF($C208="Salt marsh", "NoData")))</f>
        <v>NoData</v>
      </c>
      <c r="F208" s="50" t="str">
        <f aca="false" t="array" ref="F208:F208">IF($C208="Mangrove",INDEX('Mangrove protected area'!$A$5:$AG1000,MATCH($A208,'Mangrove protected area'!$A$5:$A1000,0),MATCH('Mangrove protected area'!$B$4,'Mangrove protected area'!$A$5:$AG$5,0)), "NoData")</f>
        <v>NoData</v>
      </c>
      <c r="G208" s="40" t="s">
        <v>240</v>
      </c>
      <c r="H208" s="40" t="s">
        <v>240</v>
      </c>
      <c r="I208" s="40" t="s">
        <v>240</v>
      </c>
      <c r="J208" s="2"/>
      <c r="K208" s="2"/>
      <c r="L208" s="2"/>
      <c r="M208" s="2"/>
      <c r="N208" s="2"/>
      <c r="O208" s="2"/>
      <c r="P208" s="2"/>
      <c r="Q208" s="2"/>
      <c r="R208" s="2"/>
      <c r="S208" s="2"/>
      <c r="T208" s="2"/>
      <c r="U208" s="2"/>
    </row>
    <row r="209" customFormat="false" ht="12.75" hidden="false" customHeight="true" outlineLevel="0" collapsed="false">
      <c r="A209" s="40" t="s">
        <v>438</v>
      </c>
      <c r="B209" s="56" t="str">
        <f aca="false" t="array" ref="B209:B209">INDEX(Countries!$D$2:$D$255, MATCH(A209, Countries!$B$2:$B$255, 0))</f>
        <v>HUN</v>
      </c>
      <c r="C209" s="76" t="s">
        <v>145</v>
      </c>
      <c r="D209" s="50" t="str">
        <f aca="false" t="array" ref="D209:D209">IF($C209="Mangrove",INDEX('Mangrove extent'!$A$5:$X1000,MATCH($A209,'Mangrove extent'!$A$5:$A1000,0),MATCH('Mangrove extent'!$B$4,'Mangrove extent'!$A$5:$X$5,0)), IF($C209="Seagrass", INDEX('Seagrass extent'!$A$5:$I$257,MATCH($A209,'Seagrass extent'!$A$5:$A1000,0),MATCH('Seagrass extent'!$B$4,'Seagrass extent'!$A$5:$I$5,0)),"" ))</f>
        <v>NoData</v>
      </c>
      <c r="E209" s="50" t="str">
        <f aca="false" t="array" ref="E209:E209">IF($C209="Mangrove",INDEX('Mangrove extent'!$A$5:$X1000,MATCH($A209,'Mangrove extent'!$A$5:$A1000,0),MATCH('Mangrove extent'!$C$4,'Mangrove extent'!$A$5:$X$5,0)), IF($C209="Seagrass", "NoData", IF($C209="Salt marsh", "NoData")))</f>
        <v>NoData</v>
      </c>
      <c r="F209" s="50" t="str">
        <f aca="false" t="array" ref="F209:F209">IF($C209="Mangrove",INDEX('Mangrove protected area'!$A$5:$AG1000,MATCH($A209,'Mangrove protected area'!$A$5:$A1000,0),MATCH('Mangrove protected area'!$B$4,'Mangrove protected area'!$A$5:$AG$5,0)), "NoData")</f>
        <v>NoData</v>
      </c>
      <c r="G209" s="40" t="s">
        <v>240</v>
      </c>
      <c r="H209" s="40" t="s">
        <v>240</v>
      </c>
      <c r="I209" s="40" t="s">
        <v>240</v>
      </c>
      <c r="J209" s="2"/>
      <c r="K209" s="2"/>
      <c r="L209" s="2"/>
      <c r="M209" s="2"/>
      <c r="N209" s="2"/>
      <c r="O209" s="2"/>
      <c r="P209" s="2"/>
      <c r="Q209" s="2"/>
      <c r="R209" s="2"/>
      <c r="S209" s="2"/>
      <c r="T209" s="2"/>
      <c r="U209" s="2"/>
    </row>
    <row r="210" customFormat="false" ht="12.75" hidden="false" customHeight="true" outlineLevel="0" collapsed="false">
      <c r="A210" s="40" t="s">
        <v>439</v>
      </c>
      <c r="B210" s="56" t="str">
        <f aca="false" t="array" ref="B210:B210">INDEX(Countries!$D$2:$D$255, MATCH(A210, Countries!$B$2:$B$255, 0))</f>
        <v>KGZ</v>
      </c>
      <c r="C210" s="76" t="s">
        <v>145</v>
      </c>
      <c r="D210" s="50" t="str">
        <f aca="false" t="array" ref="D210:D210">IF($C210="Mangrove",INDEX('Mangrove extent'!$A$5:$X1000,MATCH($A210,'Mangrove extent'!$A$5:$A1000,0),MATCH('Mangrove extent'!$B$4,'Mangrove extent'!$A$5:$X$5,0)), IF($C210="Seagrass", INDEX('Seagrass extent'!$A$5:$I$257,MATCH($A210,'Seagrass extent'!$A$5:$A1000,0),MATCH('Seagrass extent'!$B$4,'Seagrass extent'!$A$5:$I$5,0)),"" ))</f>
        <v>NoData</v>
      </c>
      <c r="E210" s="50" t="str">
        <f aca="false" t="array" ref="E210:E210">IF($C210="Mangrove",INDEX('Mangrove extent'!$A$5:$X1000,MATCH($A210,'Mangrove extent'!$A$5:$A1000,0),MATCH('Mangrove extent'!$C$4,'Mangrove extent'!$A$5:$X$5,0)), IF($C210="Seagrass", "NoData", IF($C210="Salt marsh", "NoData")))</f>
        <v>NoData</v>
      </c>
      <c r="F210" s="50" t="str">
        <f aca="false" t="array" ref="F210:F210">IF($C210="Mangrove",INDEX('Mangrove protected area'!$A$5:$AG1000,MATCH($A210,'Mangrove protected area'!$A$5:$A1000,0),MATCH('Mangrove protected area'!$B$4,'Mangrove protected area'!$A$5:$AG$5,0)), "NoData")</f>
        <v>NoData</v>
      </c>
      <c r="G210" s="40" t="s">
        <v>240</v>
      </c>
      <c r="H210" s="40" t="s">
        <v>240</v>
      </c>
      <c r="I210" s="40" t="s">
        <v>240</v>
      </c>
      <c r="J210" s="2"/>
      <c r="K210" s="2"/>
      <c r="L210" s="2"/>
      <c r="M210" s="2"/>
      <c r="N210" s="2"/>
      <c r="O210" s="2"/>
      <c r="P210" s="2"/>
      <c r="Q210" s="2"/>
      <c r="R210" s="2"/>
      <c r="S210" s="2"/>
      <c r="T210" s="2"/>
      <c r="U210" s="2"/>
    </row>
    <row r="211" customFormat="false" ht="12.75" hidden="false" customHeight="true" outlineLevel="0" collapsed="false">
      <c r="A211" s="40" t="s">
        <v>440</v>
      </c>
      <c r="B211" s="56" t="str">
        <f aca="false" t="array" ref="B211:B211">INDEX(Countries!$D$2:$D$255, MATCH(A211, Countries!$B$2:$B$255, 0))</f>
        <v>LAO</v>
      </c>
      <c r="C211" s="76" t="s">
        <v>145</v>
      </c>
      <c r="D211" s="50" t="str">
        <f aca="false" t="array" ref="D211:D211">IF($C211="Mangrove",INDEX('Mangrove extent'!$A$5:$X1000,MATCH($A211,'Mangrove extent'!$A$5:$A1000,0),MATCH('Mangrove extent'!$B$4,'Mangrove extent'!$A$5:$X$5,0)), IF($C211="Seagrass", INDEX('Seagrass extent'!$A$5:$I$257,MATCH($A211,'Seagrass extent'!$A$5:$A1000,0),MATCH('Seagrass extent'!$B$4,'Seagrass extent'!$A$5:$I$5,0)),"" ))</f>
        <v>NoData</v>
      </c>
      <c r="E211" s="50" t="str">
        <f aca="false" t="array" ref="E211:E211">IF($C211="Mangrove",INDEX('Mangrove extent'!$A$5:$X1000,MATCH($A211,'Mangrove extent'!$A$5:$A1000,0),MATCH('Mangrove extent'!$C$4,'Mangrove extent'!$A$5:$X$5,0)), IF($C211="Seagrass", "NoData", IF($C211="Salt marsh", "NoData")))</f>
        <v>NoData</v>
      </c>
      <c r="F211" s="50" t="str">
        <f aca="false" t="array" ref="F211:F211">IF($C211="Mangrove",INDEX('Mangrove protected area'!$A$5:$AG1000,MATCH($A211,'Mangrove protected area'!$A$5:$A1000,0),MATCH('Mangrove protected area'!$B$4,'Mangrove protected area'!$A$5:$AG$5,0)), "NoData")</f>
        <v>NoData</v>
      </c>
      <c r="G211" s="40" t="s">
        <v>240</v>
      </c>
      <c r="H211" s="40" t="s">
        <v>240</v>
      </c>
      <c r="I211" s="40" t="s">
        <v>240</v>
      </c>
      <c r="J211" s="2"/>
      <c r="K211" s="2"/>
      <c r="L211" s="2"/>
      <c r="M211" s="2"/>
      <c r="N211" s="2"/>
      <c r="O211" s="2"/>
      <c r="P211" s="2"/>
      <c r="Q211" s="2"/>
      <c r="R211" s="2"/>
      <c r="S211" s="2"/>
      <c r="T211" s="2"/>
      <c r="U211" s="2"/>
    </row>
    <row r="212" customFormat="false" ht="12.75" hidden="false" customHeight="true" outlineLevel="0" collapsed="false">
      <c r="A212" s="40" t="s">
        <v>441</v>
      </c>
      <c r="B212" s="56" t="str">
        <f aca="false" t="array" ref="B212:B212">INDEX(Countries!$D$2:$D$255, MATCH(A212, Countries!$B$2:$B$255, 0))</f>
        <v>LSO</v>
      </c>
      <c r="C212" s="76" t="s">
        <v>145</v>
      </c>
      <c r="D212" s="50" t="str">
        <f aca="false" t="array" ref="D212:D212">IF($C212="Mangrove",INDEX('Mangrove extent'!$A$5:$X1000,MATCH($A212,'Mangrove extent'!$A$5:$A1000,0),MATCH('Mangrove extent'!$B$4,'Mangrove extent'!$A$5:$X$5,0)), IF($C212="Seagrass", INDEX('Seagrass extent'!$A$5:$I$257,MATCH($A212,'Seagrass extent'!$A$5:$A1000,0),MATCH('Seagrass extent'!$B$4,'Seagrass extent'!$A$5:$I$5,0)),"" ))</f>
        <v>NoData</v>
      </c>
      <c r="E212" s="50" t="str">
        <f aca="false" t="array" ref="E212:E212">IF($C212="Mangrove",INDEX('Mangrove extent'!$A$5:$X1000,MATCH($A212,'Mangrove extent'!$A$5:$A1000,0),MATCH('Mangrove extent'!$C$4,'Mangrove extent'!$A$5:$X$5,0)), IF($C212="Seagrass", "NoData", IF($C212="Salt marsh", "NoData")))</f>
        <v>NoData</v>
      </c>
      <c r="F212" s="50" t="str">
        <f aca="false" t="array" ref="F212:F212">IF($C212="Mangrove",INDEX('Mangrove protected area'!$A$5:$AG1000,MATCH($A212,'Mangrove protected area'!$A$5:$A1000,0),MATCH('Mangrove protected area'!$B$4,'Mangrove protected area'!$A$5:$AG$5,0)), "NoData")</f>
        <v>NoData</v>
      </c>
      <c r="G212" s="40" t="s">
        <v>240</v>
      </c>
      <c r="H212" s="40" t="s">
        <v>240</v>
      </c>
      <c r="I212" s="40" t="s">
        <v>240</v>
      </c>
      <c r="J212" s="2"/>
      <c r="K212" s="2"/>
      <c r="L212" s="2"/>
      <c r="M212" s="2"/>
      <c r="N212" s="2"/>
      <c r="O212" s="2"/>
      <c r="P212" s="2"/>
      <c r="Q212" s="2"/>
      <c r="R212" s="2"/>
      <c r="S212" s="2"/>
      <c r="T212" s="2"/>
      <c r="U212" s="2"/>
    </row>
    <row r="213" customFormat="false" ht="12.75" hidden="false" customHeight="true" outlineLevel="0" collapsed="false">
      <c r="A213" s="40" t="s">
        <v>442</v>
      </c>
      <c r="B213" s="56" t="str">
        <f aca="false" t="array" ref="B213:B213">INDEX(Countries!$D$2:$D$255, MATCH(A213, Countries!$B$2:$B$255, 0))</f>
        <v>LUX</v>
      </c>
      <c r="C213" s="76" t="s">
        <v>145</v>
      </c>
      <c r="D213" s="50" t="str">
        <f aca="false" t="array" ref="D213:D213">IF($C213="Mangrove",INDEX('Mangrove extent'!$A$5:$X1000,MATCH($A213,'Mangrove extent'!$A$5:$A1000,0),MATCH('Mangrove extent'!$B$4,'Mangrove extent'!$A$5:$X$5,0)), IF($C213="Seagrass", INDEX('Seagrass extent'!$A$5:$I$257,MATCH($A213,'Seagrass extent'!$A$5:$A1000,0),MATCH('Seagrass extent'!$B$4,'Seagrass extent'!$A$5:$I$5,0)),"" ))</f>
        <v>NoData</v>
      </c>
      <c r="E213" s="50" t="str">
        <f aca="false" t="array" ref="E213:E213">IF($C213="Mangrove",INDEX('Mangrove extent'!$A$5:$X1000,MATCH($A213,'Mangrove extent'!$A$5:$A1000,0),MATCH('Mangrove extent'!$C$4,'Mangrove extent'!$A$5:$X$5,0)), IF($C213="Seagrass", "NoData", IF($C213="Salt marsh", "NoData")))</f>
        <v>NoData</v>
      </c>
      <c r="F213" s="50" t="str">
        <f aca="false" t="array" ref="F213:F213">IF($C213="Mangrove",INDEX('Mangrove protected area'!$A$5:$AG1000,MATCH($A213,'Mangrove protected area'!$A$5:$A1000,0),MATCH('Mangrove protected area'!$B$4,'Mangrove protected area'!$A$5:$AG$5,0)), "NoData")</f>
        <v>NoData</v>
      </c>
      <c r="G213" s="40" t="s">
        <v>240</v>
      </c>
      <c r="H213" s="40" t="s">
        <v>240</v>
      </c>
      <c r="I213" s="40" t="s">
        <v>240</v>
      </c>
      <c r="J213" s="2"/>
      <c r="K213" s="2"/>
      <c r="L213" s="2"/>
      <c r="M213" s="2"/>
      <c r="N213" s="2"/>
      <c r="O213" s="2"/>
      <c r="P213" s="2"/>
      <c r="Q213" s="2"/>
      <c r="R213" s="2"/>
      <c r="S213" s="2"/>
      <c r="T213" s="2"/>
      <c r="U213" s="2"/>
    </row>
    <row r="214" customFormat="false" ht="12.75" hidden="false" customHeight="true" outlineLevel="0" collapsed="false">
      <c r="A214" s="40" t="s">
        <v>443</v>
      </c>
      <c r="B214" s="56" t="str">
        <f aca="false" t="array" ref="B214:B214">INDEX(Countries!$D$2:$D$255, MATCH(A214, Countries!$B$2:$B$255, 0))</f>
        <v>MDA</v>
      </c>
      <c r="C214" s="76" t="s">
        <v>145</v>
      </c>
      <c r="D214" s="50" t="str">
        <f aca="false" t="array" ref="D214:D214">IF($C214="Mangrove",INDEX('Mangrove extent'!$A$5:$X1000,MATCH($A214,'Mangrove extent'!$A$5:$A1000,0),MATCH('Mangrove extent'!$B$4,'Mangrove extent'!$A$5:$X$5,0)), IF($C214="Seagrass", INDEX('Seagrass extent'!$A$5:$I$257,MATCH($A214,'Seagrass extent'!$A$5:$A1000,0),MATCH('Seagrass extent'!$B$4,'Seagrass extent'!$A$5:$I$5,0)),"" ))</f>
        <v>NoData</v>
      </c>
      <c r="E214" s="50" t="str">
        <f aca="false" t="array" ref="E214:E214">IF($C214="Mangrove",INDEX('Mangrove extent'!$A$5:$X1000,MATCH($A214,'Mangrove extent'!$A$5:$A1000,0),MATCH('Mangrove extent'!$C$4,'Mangrove extent'!$A$5:$X$5,0)), IF($C214="Seagrass", "NoData", IF($C214="Salt marsh", "NoData")))</f>
        <v>NoData</v>
      </c>
      <c r="F214" s="50" t="str">
        <f aca="false" t="array" ref="F214:F214">IF($C214="Mangrove",INDEX('Mangrove protected area'!$A$5:$AG1000,MATCH($A214,'Mangrove protected area'!$A$5:$A1000,0),MATCH('Mangrove protected area'!$B$4,'Mangrove protected area'!$A$5:$AG$5,0)), "NoData")</f>
        <v>NoData</v>
      </c>
      <c r="G214" s="40" t="s">
        <v>240</v>
      </c>
      <c r="H214" s="40" t="s">
        <v>240</v>
      </c>
      <c r="I214" s="40" t="s">
        <v>240</v>
      </c>
      <c r="J214" s="2"/>
      <c r="K214" s="2"/>
      <c r="L214" s="2"/>
      <c r="M214" s="2"/>
      <c r="N214" s="2"/>
      <c r="O214" s="2"/>
      <c r="P214" s="2"/>
      <c r="Q214" s="2"/>
      <c r="R214" s="2"/>
      <c r="S214" s="2"/>
      <c r="T214" s="2"/>
      <c r="U214" s="2"/>
    </row>
    <row r="215" customFormat="false" ht="12.75" hidden="false" customHeight="true" outlineLevel="0" collapsed="false">
      <c r="A215" s="40" t="s">
        <v>444</v>
      </c>
      <c r="B215" s="56" t="str">
        <f aca="false" t="array" ref="B215:B215">INDEX(Countries!$D$2:$D$255, MATCH(A215, Countries!$B$2:$B$255, 0))</f>
        <v>MKD</v>
      </c>
      <c r="C215" s="76" t="s">
        <v>145</v>
      </c>
      <c r="D215" s="50" t="str">
        <f aca="false" t="array" ref="D215:D215">IF($C215="Mangrove",INDEX('Mangrove extent'!$A$5:$X1000,MATCH($A215,'Mangrove extent'!$A$5:$A1000,0),MATCH('Mangrove extent'!$B$4,'Mangrove extent'!$A$5:$X$5,0)), IF($C215="Seagrass", INDEX('Seagrass extent'!$A$5:$I$257,MATCH($A215,'Seagrass extent'!$A$5:$A1000,0),MATCH('Seagrass extent'!$B$4,'Seagrass extent'!$A$5:$I$5,0)),"" ))</f>
        <v>NoData</v>
      </c>
      <c r="E215" s="50" t="str">
        <f aca="false" t="array" ref="E215:E215">IF($C215="Mangrove",INDEX('Mangrove extent'!$A$5:$X1000,MATCH($A215,'Mangrove extent'!$A$5:$A1000,0),MATCH('Mangrove extent'!$C$4,'Mangrove extent'!$A$5:$X$5,0)), IF($C215="Seagrass", "NoData", IF($C215="Salt marsh", "NoData")))</f>
        <v>NoData</v>
      </c>
      <c r="F215" s="50" t="str">
        <f aca="false" t="array" ref="F215:F215">IF($C215="Mangrove",INDEX('Mangrove protected area'!$A$5:$AG1000,MATCH($A215,'Mangrove protected area'!$A$5:$A1000,0),MATCH('Mangrove protected area'!$B$4,'Mangrove protected area'!$A$5:$AG$5,0)), "NoData")</f>
        <v>NoData</v>
      </c>
      <c r="G215" s="40" t="s">
        <v>240</v>
      </c>
      <c r="H215" s="40" t="s">
        <v>240</v>
      </c>
      <c r="I215" s="40" t="s">
        <v>240</v>
      </c>
      <c r="J215" s="2"/>
      <c r="K215" s="2"/>
      <c r="L215" s="2"/>
      <c r="M215" s="2"/>
      <c r="N215" s="2"/>
      <c r="O215" s="2"/>
      <c r="P215" s="2"/>
      <c r="Q215" s="2"/>
      <c r="R215" s="2"/>
      <c r="S215" s="2"/>
      <c r="T215" s="2"/>
      <c r="U215" s="2"/>
    </row>
    <row r="216" customFormat="false" ht="12.75" hidden="false" customHeight="true" outlineLevel="0" collapsed="false">
      <c r="A216" s="40" t="s">
        <v>445</v>
      </c>
      <c r="B216" s="56" t="str">
        <f aca="false" t="array" ref="B216:B216">INDEX(Countries!$D$2:$D$255, MATCH(A216, Countries!$B$2:$B$255, 0))</f>
        <v>MLI</v>
      </c>
      <c r="C216" s="76" t="s">
        <v>145</v>
      </c>
      <c r="D216" s="50" t="str">
        <f aca="false" t="array" ref="D216:D216">IF($C216="Mangrove",INDEX('Mangrove extent'!$A$5:$X1000,MATCH($A216,'Mangrove extent'!$A$5:$A1000,0),MATCH('Mangrove extent'!$B$4,'Mangrove extent'!$A$5:$X$5,0)), IF($C216="Seagrass", INDEX('Seagrass extent'!$A$5:$I$257,MATCH($A216,'Seagrass extent'!$A$5:$A1000,0),MATCH('Seagrass extent'!$B$4,'Seagrass extent'!$A$5:$I$5,0)),"" ))</f>
        <v>NoData</v>
      </c>
      <c r="E216" s="50" t="str">
        <f aca="false" t="array" ref="E216:E216">IF($C216="Mangrove",INDEX('Mangrove extent'!$A$5:$X1000,MATCH($A216,'Mangrove extent'!$A$5:$A1000,0),MATCH('Mangrove extent'!$C$4,'Mangrove extent'!$A$5:$X$5,0)), IF($C216="Seagrass", "NoData", IF($C216="Salt marsh", "NoData")))</f>
        <v>NoData</v>
      </c>
      <c r="F216" s="50" t="str">
        <f aca="false" t="array" ref="F216:F216">IF($C216="Mangrove",INDEX('Mangrove protected area'!$A$5:$AG1000,MATCH($A216,'Mangrove protected area'!$A$5:$A1000,0),MATCH('Mangrove protected area'!$B$4,'Mangrove protected area'!$A$5:$AG$5,0)), "NoData")</f>
        <v>NoData</v>
      </c>
      <c r="G216" s="40" t="s">
        <v>240</v>
      </c>
      <c r="H216" s="40" t="s">
        <v>240</v>
      </c>
      <c r="I216" s="40" t="s">
        <v>240</v>
      </c>
      <c r="J216" s="2"/>
      <c r="K216" s="2"/>
      <c r="L216" s="2"/>
      <c r="M216" s="2"/>
      <c r="N216" s="2"/>
      <c r="O216" s="2"/>
      <c r="P216" s="2"/>
      <c r="Q216" s="2"/>
      <c r="R216" s="2"/>
      <c r="S216" s="2"/>
      <c r="T216" s="2"/>
      <c r="U216" s="2"/>
    </row>
    <row r="217" customFormat="false" ht="12.75" hidden="false" customHeight="true" outlineLevel="0" collapsed="false">
      <c r="A217" s="40" t="s">
        <v>446</v>
      </c>
      <c r="B217" s="56" t="str">
        <f aca="false" t="array" ref="B217:B217">INDEX(Countries!$D$2:$D$255, MATCH(A217, Countries!$B$2:$B$255, 0))</f>
        <v>MNG</v>
      </c>
      <c r="C217" s="76" t="s">
        <v>145</v>
      </c>
      <c r="D217" s="50" t="str">
        <f aca="false" t="array" ref="D217:D217">IF($C217="Mangrove",INDEX('Mangrove extent'!$A$5:$X1000,MATCH($A217,'Mangrove extent'!$A$5:$A1000,0),MATCH('Mangrove extent'!$B$4,'Mangrove extent'!$A$5:$X$5,0)), IF($C217="Seagrass", INDEX('Seagrass extent'!$A$5:$I$257,MATCH($A217,'Seagrass extent'!$A$5:$A1000,0),MATCH('Seagrass extent'!$B$4,'Seagrass extent'!$A$5:$I$5,0)),"" ))</f>
        <v>NoData</v>
      </c>
      <c r="E217" s="50" t="str">
        <f aca="false" t="array" ref="E217:E217">IF($C217="Mangrove",INDEX('Mangrove extent'!$A$5:$X1000,MATCH($A217,'Mangrove extent'!$A$5:$A1000,0),MATCH('Mangrove extent'!$C$4,'Mangrove extent'!$A$5:$X$5,0)), IF($C217="Seagrass", "NoData", IF($C217="Salt marsh", "NoData")))</f>
        <v>NoData</v>
      </c>
      <c r="F217" s="50" t="str">
        <f aca="false" t="array" ref="F217:F217">IF($C217="Mangrove",INDEX('Mangrove protected area'!$A$5:$AG1000,MATCH($A217,'Mangrove protected area'!$A$5:$A1000,0),MATCH('Mangrove protected area'!$B$4,'Mangrove protected area'!$A$5:$AG$5,0)), "NoData")</f>
        <v>NoData</v>
      </c>
      <c r="G217" s="40" t="s">
        <v>240</v>
      </c>
      <c r="H217" s="40" t="s">
        <v>240</v>
      </c>
      <c r="I217" s="40" t="s">
        <v>240</v>
      </c>
      <c r="J217" s="2"/>
      <c r="K217" s="2"/>
      <c r="L217" s="2"/>
      <c r="M217" s="2"/>
      <c r="N217" s="2"/>
      <c r="O217" s="2"/>
      <c r="P217" s="2"/>
      <c r="Q217" s="2"/>
      <c r="R217" s="2"/>
      <c r="S217" s="2"/>
      <c r="T217" s="2"/>
      <c r="U217" s="2"/>
    </row>
    <row r="218" customFormat="false" ht="12.75" hidden="false" customHeight="true" outlineLevel="0" collapsed="false">
      <c r="A218" s="40" t="s">
        <v>447</v>
      </c>
      <c r="B218" s="56" t="str">
        <f aca="false" t="array" ref="B218:B218">INDEX(Countries!$D$2:$D$255, MATCH(A218, Countries!$B$2:$B$255, 0))</f>
        <v>MWI</v>
      </c>
      <c r="C218" s="76" t="s">
        <v>145</v>
      </c>
      <c r="D218" s="50" t="str">
        <f aca="false" t="array" ref="D218:D218">IF($C218="Mangrove",INDEX('Mangrove extent'!$A$5:$X1000,MATCH($A218,'Mangrove extent'!$A$5:$A1000,0),MATCH('Mangrove extent'!$B$4,'Mangrove extent'!$A$5:$X$5,0)), IF($C218="Seagrass", INDEX('Seagrass extent'!$A$5:$I$257,MATCH($A218,'Seagrass extent'!$A$5:$A1000,0),MATCH('Seagrass extent'!$B$4,'Seagrass extent'!$A$5:$I$5,0)),"" ))</f>
        <v>NoData</v>
      </c>
      <c r="E218" s="50" t="str">
        <f aca="false" t="array" ref="E218:E218">IF($C218="Mangrove",INDEX('Mangrove extent'!$A$5:$X1000,MATCH($A218,'Mangrove extent'!$A$5:$A1000,0),MATCH('Mangrove extent'!$C$4,'Mangrove extent'!$A$5:$X$5,0)), IF($C218="Seagrass", "NoData", IF($C218="Salt marsh", "NoData")))</f>
        <v>NoData</v>
      </c>
      <c r="F218" s="50" t="str">
        <f aca="false" t="array" ref="F218:F218">IF($C218="Mangrove",INDEX('Mangrove protected area'!$A$5:$AG1000,MATCH($A218,'Mangrove protected area'!$A$5:$A1000,0),MATCH('Mangrove protected area'!$B$4,'Mangrove protected area'!$A$5:$AG$5,0)), "NoData")</f>
        <v>NoData</v>
      </c>
      <c r="G218" s="40" t="s">
        <v>240</v>
      </c>
      <c r="H218" s="40" t="s">
        <v>240</v>
      </c>
      <c r="I218" s="40" t="s">
        <v>240</v>
      </c>
      <c r="J218" s="2"/>
      <c r="K218" s="2"/>
      <c r="L218" s="2"/>
      <c r="M218" s="2"/>
      <c r="N218" s="2"/>
      <c r="O218" s="2"/>
      <c r="P218" s="2"/>
      <c r="Q218" s="2"/>
      <c r="R218" s="2"/>
      <c r="S218" s="2"/>
      <c r="T218" s="2"/>
      <c r="U218" s="2"/>
    </row>
    <row r="219" customFormat="false" ht="12.75" hidden="false" customHeight="true" outlineLevel="0" collapsed="false">
      <c r="A219" s="40" t="s">
        <v>448</v>
      </c>
      <c r="B219" s="56" t="str">
        <f aca="false" t="array" ref="B219:B219">INDEX(Countries!$D$2:$D$255, MATCH(A219, Countries!$B$2:$B$255, 0))</f>
        <v>NER</v>
      </c>
      <c r="C219" s="76" t="s">
        <v>145</v>
      </c>
      <c r="D219" s="50" t="str">
        <f aca="false" t="array" ref="D219:D219">IF($C219="Mangrove",INDEX('Mangrove extent'!$A$5:$X1000,MATCH($A219,'Mangrove extent'!$A$5:$A1000,0),MATCH('Mangrove extent'!$B$4,'Mangrove extent'!$A$5:$X$5,0)), IF($C219="Seagrass", INDEX('Seagrass extent'!$A$5:$I$257,MATCH($A219,'Seagrass extent'!$A$5:$A1000,0),MATCH('Seagrass extent'!$B$4,'Seagrass extent'!$A$5:$I$5,0)),"" ))</f>
        <v>NoData</v>
      </c>
      <c r="E219" s="50" t="str">
        <f aca="false" t="array" ref="E219:E219">IF($C219="Mangrove",INDEX('Mangrove extent'!$A$5:$X1000,MATCH($A219,'Mangrove extent'!$A$5:$A1000,0),MATCH('Mangrove extent'!$C$4,'Mangrove extent'!$A$5:$X$5,0)), IF($C219="Seagrass", "NoData", IF($C219="Salt marsh", "NoData")))</f>
        <v>NoData</v>
      </c>
      <c r="F219" s="50" t="str">
        <f aca="false" t="array" ref="F219:F219">IF($C219="Mangrove",INDEX('Mangrove protected area'!$A$5:$AG1000,MATCH($A219,'Mangrove protected area'!$A$5:$A1000,0),MATCH('Mangrove protected area'!$B$4,'Mangrove protected area'!$A$5:$AG$5,0)), "NoData")</f>
        <v>NoData</v>
      </c>
      <c r="G219" s="40" t="s">
        <v>240</v>
      </c>
      <c r="H219" s="40" t="s">
        <v>240</v>
      </c>
      <c r="I219" s="40" t="s">
        <v>240</v>
      </c>
      <c r="J219" s="2"/>
      <c r="K219" s="2"/>
      <c r="L219" s="2"/>
      <c r="M219" s="2"/>
      <c r="N219" s="2"/>
      <c r="O219" s="2"/>
      <c r="P219" s="2"/>
      <c r="Q219" s="2"/>
      <c r="R219" s="2"/>
      <c r="S219" s="2"/>
      <c r="T219" s="2"/>
      <c r="U219" s="2"/>
    </row>
    <row r="220" customFormat="false" ht="12.75" hidden="false" customHeight="true" outlineLevel="0" collapsed="false">
      <c r="A220" s="40" t="s">
        <v>449</v>
      </c>
      <c r="B220" s="56" t="str">
        <f aca="false" t="array" ref="B220:B220">INDEX(Countries!$D$2:$D$255, MATCH(A220, Countries!$B$2:$B$255, 0))</f>
        <v>NPL</v>
      </c>
      <c r="C220" s="76" t="s">
        <v>145</v>
      </c>
      <c r="D220" s="50" t="str">
        <f aca="false" t="array" ref="D220:D220">IF($C220="Mangrove",INDEX('Mangrove extent'!$A$5:$X1000,MATCH($A220,'Mangrove extent'!$A$5:$A1000,0),MATCH('Mangrove extent'!$B$4,'Mangrove extent'!$A$5:$X$5,0)), IF($C220="Seagrass", INDEX('Seagrass extent'!$A$5:$I$257,MATCH($A220,'Seagrass extent'!$A$5:$A1000,0),MATCH('Seagrass extent'!$B$4,'Seagrass extent'!$A$5:$I$5,0)),"" ))</f>
        <v>NoData</v>
      </c>
      <c r="E220" s="50" t="str">
        <f aca="false" t="array" ref="E220:E220">IF($C220="Mangrove",INDEX('Mangrove extent'!$A$5:$X1000,MATCH($A220,'Mangrove extent'!$A$5:$A1000,0),MATCH('Mangrove extent'!$C$4,'Mangrove extent'!$A$5:$X$5,0)), IF($C220="Seagrass", "NoData", IF($C220="Salt marsh", "NoData")))</f>
        <v>NoData</v>
      </c>
      <c r="F220" s="50" t="str">
        <f aca="false" t="array" ref="F220:F220">IF($C220="Mangrove",INDEX('Mangrove protected area'!$A$5:$AG1000,MATCH($A220,'Mangrove protected area'!$A$5:$A1000,0),MATCH('Mangrove protected area'!$B$4,'Mangrove protected area'!$A$5:$AG$5,0)), "NoData")</f>
        <v>NoData</v>
      </c>
      <c r="G220" s="40" t="s">
        <v>240</v>
      </c>
      <c r="H220" s="40" t="s">
        <v>240</v>
      </c>
      <c r="I220" s="40" t="s">
        <v>240</v>
      </c>
      <c r="J220" s="2"/>
      <c r="K220" s="2"/>
      <c r="L220" s="2"/>
      <c r="M220" s="2"/>
      <c r="N220" s="2"/>
      <c r="O220" s="2"/>
      <c r="P220" s="2"/>
      <c r="Q220" s="2"/>
      <c r="R220" s="2"/>
      <c r="S220" s="2"/>
      <c r="T220" s="2"/>
      <c r="U220" s="2"/>
    </row>
    <row r="221" customFormat="false" ht="12.75" hidden="false" customHeight="true" outlineLevel="0" collapsed="false">
      <c r="A221" s="40" t="s">
        <v>450</v>
      </c>
      <c r="B221" s="56" t="str">
        <f aca="false" t="array" ref="B221:B221">INDEX(Countries!$D$2:$D$255, MATCH(A221, Countries!$B$2:$B$255, 0))</f>
        <v>PRY</v>
      </c>
      <c r="C221" s="76" t="s">
        <v>145</v>
      </c>
      <c r="D221" s="50" t="str">
        <f aca="false" t="array" ref="D221:D221">IF($C221="Mangrove",INDEX('Mangrove extent'!$A$5:$X1000,MATCH($A221,'Mangrove extent'!$A$5:$A1000,0),MATCH('Mangrove extent'!$B$4,'Mangrove extent'!$A$5:$X$5,0)), IF($C221="Seagrass", INDEX('Seagrass extent'!$A$5:$I$257,MATCH($A221,'Seagrass extent'!$A$5:$A1000,0),MATCH('Seagrass extent'!$B$4,'Seagrass extent'!$A$5:$I$5,0)),"" ))</f>
        <v>NoData</v>
      </c>
      <c r="E221" s="50" t="str">
        <f aca="false" t="array" ref="E221:E221">IF($C221="Mangrove",INDEX('Mangrove extent'!$A$5:$X1000,MATCH($A221,'Mangrove extent'!$A$5:$A1000,0),MATCH('Mangrove extent'!$C$4,'Mangrove extent'!$A$5:$X$5,0)), IF($C221="Seagrass", "NoData", IF($C221="Salt marsh", "NoData")))</f>
        <v>NoData</v>
      </c>
      <c r="F221" s="50" t="str">
        <f aca="false" t="array" ref="F221:F221">IF($C221="Mangrove",INDEX('Mangrove protected area'!$A$5:$AG1000,MATCH($A221,'Mangrove protected area'!$A$5:$A1000,0),MATCH('Mangrove protected area'!$B$4,'Mangrove protected area'!$A$5:$AG$5,0)), "NoData")</f>
        <v>NoData</v>
      </c>
      <c r="G221" s="40" t="s">
        <v>240</v>
      </c>
      <c r="H221" s="40" t="s">
        <v>240</v>
      </c>
      <c r="I221" s="40" t="s">
        <v>240</v>
      </c>
      <c r="J221" s="2"/>
      <c r="K221" s="2"/>
      <c r="L221" s="2"/>
      <c r="M221" s="2"/>
      <c r="N221" s="2"/>
      <c r="O221" s="2"/>
      <c r="P221" s="2"/>
      <c r="Q221" s="2"/>
      <c r="R221" s="2"/>
      <c r="S221" s="2"/>
      <c r="T221" s="2"/>
      <c r="U221" s="2"/>
    </row>
    <row r="222" customFormat="false" ht="12.75" hidden="false" customHeight="true" outlineLevel="0" collapsed="false">
      <c r="A222" s="40" t="s">
        <v>451</v>
      </c>
      <c r="B222" s="56" t="str">
        <f aca="false" t="array" ref="B222:B222">INDEX(Countries!$D$2:$D$255, MATCH(A222, Countries!$B$2:$B$255, 0))</f>
        <v>RWA</v>
      </c>
      <c r="C222" s="76" t="s">
        <v>145</v>
      </c>
      <c r="D222" s="50" t="str">
        <f aca="false" t="array" ref="D222:D222">IF($C222="Mangrove",INDEX('Mangrove extent'!$A$5:$X1000,MATCH($A222,'Mangrove extent'!$A$5:$A1000,0),MATCH('Mangrove extent'!$B$4,'Mangrove extent'!$A$5:$X$5,0)), IF($C222="Seagrass", INDEX('Seagrass extent'!$A$5:$I$257,MATCH($A222,'Seagrass extent'!$A$5:$A1000,0),MATCH('Seagrass extent'!$B$4,'Seagrass extent'!$A$5:$I$5,0)),"" ))</f>
        <v>NoData</v>
      </c>
      <c r="E222" s="50" t="str">
        <f aca="false" t="array" ref="E222:E222">IF($C222="Mangrove",INDEX('Mangrove extent'!$A$5:$X1000,MATCH($A222,'Mangrove extent'!$A$5:$A1000,0),MATCH('Mangrove extent'!$C$4,'Mangrove extent'!$A$5:$X$5,0)), IF($C222="Seagrass", "NoData", IF($C222="Salt marsh", "NoData")))</f>
        <v>NoData</v>
      </c>
      <c r="F222" s="50" t="str">
        <f aca="false" t="array" ref="F222:F222">IF($C222="Mangrove",INDEX('Mangrove protected area'!$A$5:$AG1000,MATCH($A222,'Mangrove protected area'!$A$5:$A1000,0),MATCH('Mangrove protected area'!$B$4,'Mangrove protected area'!$A$5:$AG$5,0)), "NoData")</f>
        <v>NoData</v>
      </c>
      <c r="G222" s="40" t="s">
        <v>240</v>
      </c>
      <c r="H222" s="40" t="s">
        <v>240</v>
      </c>
      <c r="I222" s="40" t="s">
        <v>240</v>
      </c>
      <c r="J222" s="2"/>
      <c r="K222" s="2"/>
      <c r="L222" s="2"/>
      <c r="M222" s="2"/>
      <c r="N222" s="2"/>
      <c r="O222" s="2"/>
      <c r="P222" s="2"/>
      <c r="Q222" s="2"/>
      <c r="R222" s="2"/>
      <c r="S222" s="2"/>
      <c r="T222" s="2"/>
      <c r="U222" s="2"/>
    </row>
    <row r="223" customFormat="false" ht="12.75" hidden="false" customHeight="true" outlineLevel="0" collapsed="false">
      <c r="A223" s="40" t="s">
        <v>452</v>
      </c>
      <c r="B223" s="56" t="str">
        <f aca="false" t="array" ref="B223:B223">INDEX(Countries!$D$2:$D$255, MATCH(A223, Countries!$B$2:$B$255, 0))</f>
        <v>SRB</v>
      </c>
      <c r="C223" s="76" t="s">
        <v>145</v>
      </c>
      <c r="D223" s="50" t="str">
        <f aca="false" t="array" ref="D223:D223">IF($C223="Mangrove",INDEX('Mangrove extent'!$A$5:$X1000,MATCH($A223,'Mangrove extent'!$A$5:$A1000,0),MATCH('Mangrove extent'!$B$4,'Mangrove extent'!$A$5:$X$5,0)), IF($C223="Seagrass", INDEX('Seagrass extent'!$A$5:$I$257,MATCH($A223,'Seagrass extent'!$A$5:$A1000,0),MATCH('Seagrass extent'!$B$4,'Seagrass extent'!$A$5:$I$5,0)),"" ))</f>
        <v>NoData</v>
      </c>
      <c r="E223" s="50" t="str">
        <f aca="false" t="array" ref="E223:E223">IF($C223="Mangrove",INDEX('Mangrove extent'!$A$5:$X1000,MATCH($A223,'Mangrove extent'!$A$5:$A1000,0),MATCH('Mangrove extent'!$C$4,'Mangrove extent'!$A$5:$X$5,0)), IF($C223="Seagrass", "NoData", IF($C223="Salt marsh", "NoData")))</f>
        <v>NoData</v>
      </c>
      <c r="F223" s="50" t="str">
        <f aca="false" t="array" ref="F223:F223">IF($C223="Mangrove",INDEX('Mangrove protected area'!$A$5:$AG1000,MATCH($A223,'Mangrove protected area'!$A$5:$A1000,0),MATCH('Mangrove protected area'!$B$4,'Mangrove protected area'!$A$5:$AG$5,0)), "NoData")</f>
        <v>NoData</v>
      </c>
      <c r="G223" s="40" t="s">
        <v>240</v>
      </c>
      <c r="H223" s="40" t="s">
        <v>240</v>
      </c>
      <c r="I223" s="40" t="s">
        <v>240</v>
      </c>
      <c r="J223" s="2"/>
      <c r="K223" s="2"/>
      <c r="L223" s="2"/>
      <c r="M223" s="2"/>
      <c r="N223" s="2"/>
      <c r="O223" s="2"/>
      <c r="P223" s="2"/>
      <c r="Q223" s="2"/>
      <c r="R223" s="2"/>
      <c r="S223" s="2"/>
      <c r="T223" s="2"/>
      <c r="U223" s="2"/>
    </row>
    <row r="224" customFormat="false" ht="12.75" hidden="false" customHeight="true" outlineLevel="0" collapsed="false">
      <c r="A224" s="40" t="s">
        <v>453</v>
      </c>
      <c r="B224" s="56" t="str">
        <f aca="false" t="array" ref="B224:B224">INDEX(Countries!$D$2:$D$255, MATCH(A224, Countries!$B$2:$B$255, 0))</f>
        <v>SVK</v>
      </c>
      <c r="C224" s="76" t="s">
        <v>145</v>
      </c>
      <c r="D224" s="50" t="str">
        <f aca="false" t="array" ref="D224:D224">IF($C224="Mangrove",INDEX('Mangrove extent'!$A$5:$X1000,MATCH($A224,'Mangrove extent'!$A$5:$A1000,0),MATCH('Mangrove extent'!$B$4,'Mangrove extent'!$A$5:$X$5,0)), IF($C224="Seagrass", INDEX('Seagrass extent'!$A$5:$I$257,MATCH($A224,'Seagrass extent'!$A$5:$A1000,0),MATCH('Seagrass extent'!$B$4,'Seagrass extent'!$A$5:$I$5,0)),"" ))</f>
        <v>NoData</v>
      </c>
      <c r="E224" s="50" t="str">
        <f aca="false" t="array" ref="E224:E224">IF($C224="Mangrove",INDEX('Mangrove extent'!$A$5:$X1000,MATCH($A224,'Mangrove extent'!$A$5:$A1000,0),MATCH('Mangrove extent'!$C$4,'Mangrove extent'!$A$5:$X$5,0)), IF($C224="Seagrass", "NoData", IF($C224="Salt marsh", "NoData")))</f>
        <v>NoData</v>
      </c>
      <c r="F224" s="50" t="str">
        <f aca="false" t="array" ref="F224:F224">IF($C224="Mangrove",INDEX('Mangrove protected area'!$A$5:$AG1000,MATCH($A224,'Mangrove protected area'!$A$5:$A1000,0),MATCH('Mangrove protected area'!$B$4,'Mangrove protected area'!$A$5:$AG$5,0)), "NoData")</f>
        <v>NoData</v>
      </c>
      <c r="G224" s="40" t="s">
        <v>240</v>
      </c>
      <c r="H224" s="40" t="s">
        <v>240</v>
      </c>
      <c r="I224" s="40" t="s">
        <v>240</v>
      </c>
      <c r="J224" s="2"/>
      <c r="K224" s="2"/>
      <c r="L224" s="2"/>
      <c r="M224" s="2"/>
      <c r="N224" s="2"/>
      <c r="O224" s="2"/>
      <c r="P224" s="2"/>
      <c r="Q224" s="2"/>
      <c r="R224" s="2"/>
      <c r="S224" s="2"/>
      <c r="T224" s="2"/>
      <c r="U224" s="2"/>
    </row>
    <row r="225" customFormat="false" ht="12.75" hidden="false" customHeight="true" outlineLevel="0" collapsed="false">
      <c r="A225" s="40" t="s">
        <v>454</v>
      </c>
      <c r="B225" s="56" t="str">
        <f aca="false" t="array" ref="B225:B225">INDEX(Countries!$D$2:$D$255, MATCH(A225, Countries!$B$2:$B$255, 0))</f>
        <v>SWZ</v>
      </c>
      <c r="C225" s="76" t="s">
        <v>145</v>
      </c>
      <c r="D225" s="50" t="str">
        <f aca="false" t="array" ref="D225:D225">IF($C225="Mangrove",INDEX('Mangrove extent'!$A$5:$X1000,MATCH($A225,'Mangrove extent'!$A$5:$A1000,0),MATCH('Mangrove extent'!$B$4,'Mangrove extent'!$A$5:$X$5,0)), IF($C225="Seagrass", INDEX('Seagrass extent'!$A$5:$I$257,MATCH($A225,'Seagrass extent'!$A$5:$A1000,0),MATCH('Seagrass extent'!$B$4,'Seagrass extent'!$A$5:$I$5,0)),"" ))</f>
        <v>NoData</v>
      </c>
      <c r="E225" s="50" t="str">
        <f aca="false" t="array" ref="E225:E225">IF($C225="Mangrove",INDEX('Mangrove extent'!$A$5:$X1000,MATCH($A225,'Mangrove extent'!$A$5:$A1000,0),MATCH('Mangrove extent'!$C$4,'Mangrove extent'!$A$5:$X$5,0)), IF($C225="Seagrass", "NoData", IF($C225="Salt marsh", "NoData")))</f>
        <v>NoData</v>
      </c>
      <c r="F225" s="50" t="str">
        <f aca="false" t="array" ref="F225:F225">IF($C225="Mangrove",INDEX('Mangrove protected area'!$A$5:$AG1000,MATCH($A225,'Mangrove protected area'!$A$5:$A1000,0),MATCH('Mangrove protected area'!$B$4,'Mangrove protected area'!$A$5:$AG$5,0)), "NoData")</f>
        <v>NoData</v>
      </c>
      <c r="G225" s="40" t="s">
        <v>240</v>
      </c>
      <c r="H225" s="40" t="s">
        <v>240</v>
      </c>
      <c r="I225" s="40" t="s">
        <v>240</v>
      </c>
      <c r="J225" s="2"/>
      <c r="K225" s="2"/>
      <c r="L225" s="2"/>
      <c r="M225" s="2"/>
      <c r="N225" s="2"/>
      <c r="O225" s="2"/>
      <c r="P225" s="2"/>
      <c r="Q225" s="2"/>
      <c r="R225" s="2"/>
      <c r="S225" s="2"/>
      <c r="T225" s="2"/>
      <c r="U225" s="2"/>
    </row>
    <row r="226" customFormat="false" ht="12.75" hidden="false" customHeight="true" outlineLevel="0" collapsed="false">
      <c r="A226" s="40" t="s">
        <v>455</v>
      </c>
      <c r="B226" s="56" t="str">
        <f aca="false" t="array" ref="B226:B226">INDEX(Countries!$D$2:$D$255, MATCH(A226, Countries!$B$2:$B$255, 0))</f>
        <v>TCD</v>
      </c>
      <c r="C226" s="76" t="s">
        <v>145</v>
      </c>
      <c r="D226" s="50" t="str">
        <f aca="false" t="array" ref="D226:D226">IF($C226="Mangrove",INDEX('Mangrove extent'!$A$5:$X1000,MATCH($A226,'Mangrove extent'!$A$5:$A1000,0),MATCH('Mangrove extent'!$B$4,'Mangrove extent'!$A$5:$X$5,0)), IF($C226="Seagrass", INDEX('Seagrass extent'!$A$5:$I$257,MATCH($A226,'Seagrass extent'!$A$5:$A1000,0),MATCH('Seagrass extent'!$B$4,'Seagrass extent'!$A$5:$I$5,0)),"" ))</f>
        <v>NoData</v>
      </c>
      <c r="E226" s="50" t="str">
        <f aca="false" t="array" ref="E226:E226">IF($C226="Mangrove",INDEX('Mangrove extent'!$A$5:$X1000,MATCH($A226,'Mangrove extent'!$A$5:$A1000,0),MATCH('Mangrove extent'!$C$4,'Mangrove extent'!$A$5:$X$5,0)), IF($C226="Seagrass", "NoData", IF($C226="Salt marsh", "NoData")))</f>
        <v>NoData</v>
      </c>
      <c r="F226" s="50" t="str">
        <f aca="false" t="array" ref="F226:F226">IF($C226="Mangrove",INDEX('Mangrove protected area'!$A$5:$AG1000,MATCH($A226,'Mangrove protected area'!$A$5:$A1000,0),MATCH('Mangrove protected area'!$B$4,'Mangrove protected area'!$A$5:$AG$5,0)), "NoData")</f>
        <v>NoData</v>
      </c>
      <c r="G226" s="40" t="s">
        <v>240</v>
      </c>
      <c r="H226" s="40" t="s">
        <v>240</v>
      </c>
      <c r="I226" s="40" t="s">
        <v>240</v>
      </c>
      <c r="J226" s="2"/>
      <c r="K226" s="2"/>
      <c r="L226" s="2"/>
      <c r="M226" s="2"/>
      <c r="N226" s="2"/>
      <c r="O226" s="2"/>
      <c r="P226" s="2"/>
      <c r="Q226" s="2"/>
      <c r="R226" s="2"/>
      <c r="S226" s="2"/>
      <c r="T226" s="2"/>
      <c r="U226" s="2"/>
    </row>
    <row r="227" customFormat="false" ht="12.75" hidden="false" customHeight="true" outlineLevel="0" collapsed="false">
      <c r="A227" s="40" t="s">
        <v>456</v>
      </c>
      <c r="B227" s="56" t="str">
        <f aca="false" t="array" ref="B227:B227">INDEX(Countries!$D$2:$D$255, MATCH(A227, Countries!$B$2:$B$255, 0))</f>
        <v>TJK</v>
      </c>
      <c r="C227" s="76" t="s">
        <v>145</v>
      </c>
      <c r="D227" s="50" t="str">
        <f aca="false" t="array" ref="D227:D227">IF($C227="Mangrove",INDEX('Mangrove extent'!$A$5:$X1000,MATCH($A227,'Mangrove extent'!$A$5:$A1000,0),MATCH('Mangrove extent'!$B$4,'Mangrove extent'!$A$5:$X$5,0)), IF($C227="Seagrass", INDEX('Seagrass extent'!$A$5:$I$257,MATCH($A227,'Seagrass extent'!$A$5:$A1000,0),MATCH('Seagrass extent'!$B$4,'Seagrass extent'!$A$5:$I$5,0)),"" ))</f>
        <v>NoData</v>
      </c>
      <c r="E227" s="50" t="str">
        <f aca="false" t="array" ref="E227:E227">IF($C227="Mangrove",INDEX('Mangrove extent'!$A$5:$X1000,MATCH($A227,'Mangrove extent'!$A$5:$A1000,0),MATCH('Mangrove extent'!$C$4,'Mangrove extent'!$A$5:$X$5,0)), IF($C227="Seagrass", "NoData", IF($C227="Salt marsh", "NoData")))</f>
        <v>NoData</v>
      </c>
      <c r="F227" s="50" t="str">
        <f aca="false" t="array" ref="F227:F227">IF($C227="Mangrove",INDEX('Mangrove protected area'!$A$5:$AG1000,MATCH($A227,'Mangrove protected area'!$A$5:$A1000,0),MATCH('Mangrove protected area'!$B$4,'Mangrove protected area'!$A$5:$AG$5,0)), "NoData")</f>
        <v>NoData</v>
      </c>
      <c r="G227" s="40" t="s">
        <v>240</v>
      </c>
      <c r="H227" s="40" t="s">
        <v>240</v>
      </c>
      <c r="I227" s="40" t="s">
        <v>240</v>
      </c>
      <c r="J227" s="2"/>
      <c r="K227" s="2"/>
      <c r="L227" s="2"/>
      <c r="M227" s="2"/>
      <c r="N227" s="2"/>
      <c r="O227" s="2"/>
      <c r="P227" s="2"/>
      <c r="Q227" s="2"/>
      <c r="R227" s="2"/>
      <c r="S227" s="2"/>
      <c r="T227" s="2"/>
      <c r="U227" s="2"/>
    </row>
    <row r="228" customFormat="false" ht="12.75" hidden="false" customHeight="true" outlineLevel="0" collapsed="false">
      <c r="A228" s="40" t="s">
        <v>457</v>
      </c>
      <c r="B228" s="56" t="str">
        <f aca="false" t="array" ref="B228:B228">INDEX(Countries!$D$2:$D$255, MATCH(A228, Countries!$B$2:$B$255, 0))</f>
        <v>UGA</v>
      </c>
      <c r="C228" s="76" t="s">
        <v>145</v>
      </c>
      <c r="D228" s="50" t="str">
        <f aca="false" t="array" ref="D228:D228">IF($C228="Mangrove",INDEX('Mangrove extent'!$A$5:$X1000,MATCH($A228,'Mangrove extent'!$A$5:$A1000,0),MATCH('Mangrove extent'!$B$4,'Mangrove extent'!$A$5:$X$5,0)), IF($C228="Seagrass", INDEX('Seagrass extent'!$A$5:$I$257,MATCH($A228,'Seagrass extent'!$A$5:$A1000,0),MATCH('Seagrass extent'!$B$4,'Seagrass extent'!$A$5:$I$5,0)),"" ))</f>
        <v>NoData</v>
      </c>
      <c r="E228" s="50" t="str">
        <f aca="false" t="array" ref="E228:E228">IF($C228="Mangrove",INDEX('Mangrove extent'!$A$5:$X1000,MATCH($A228,'Mangrove extent'!$A$5:$A1000,0),MATCH('Mangrove extent'!$C$4,'Mangrove extent'!$A$5:$X$5,0)), IF($C228="Seagrass", "NoData", IF($C228="Salt marsh", "NoData")))</f>
        <v>NoData</v>
      </c>
      <c r="F228" s="50" t="str">
        <f aca="false" t="array" ref="F228:F228">IF($C228="Mangrove",INDEX('Mangrove protected area'!$A$5:$AG1000,MATCH($A228,'Mangrove protected area'!$A$5:$A1000,0),MATCH('Mangrove protected area'!$B$4,'Mangrove protected area'!$A$5:$AG$5,0)), "NoData")</f>
        <v>NoData</v>
      </c>
      <c r="G228" s="40" t="s">
        <v>240</v>
      </c>
      <c r="H228" s="40" t="s">
        <v>240</v>
      </c>
      <c r="I228" s="40" t="s">
        <v>240</v>
      </c>
      <c r="J228" s="2"/>
      <c r="K228" s="2"/>
      <c r="L228" s="2"/>
      <c r="M228" s="2"/>
      <c r="N228" s="2"/>
      <c r="O228" s="2"/>
      <c r="P228" s="2"/>
      <c r="Q228" s="2"/>
      <c r="R228" s="2"/>
      <c r="S228" s="2"/>
      <c r="T228" s="2"/>
      <c r="U228" s="2"/>
    </row>
    <row r="229" customFormat="false" ht="12.75" hidden="false" customHeight="true" outlineLevel="0" collapsed="false">
      <c r="A229" s="40" t="s">
        <v>458</v>
      </c>
      <c r="B229" s="56" t="str">
        <f aca="false" t="array" ref="B229:B229">INDEX(Countries!$D$2:$D$255, MATCH(A229, Countries!$B$2:$B$255, 0))</f>
        <v>UZB</v>
      </c>
      <c r="C229" s="76" t="s">
        <v>145</v>
      </c>
      <c r="D229" s="50" t="str">
        <f aca="false" t="array" ref="D229:D229">IF($C229="Mangrove",INDEX('Mangrove extent'!$A$5:$X1000,MATCH($A229,'Mangrove extent'!$A$5:$A1000,0),MATCH('Mangrove extent'!$B$4,'Mangrove extent'!$A$5:$X$5,0)), IF($C229="Seagrass", INDEX('Seagrass extent'!$A$5:$I$257,MATCH($A229,'Seagrass extent'!$A$5:$A1000,0),MATCH('Seagrass extent'!$B$4,'Seagrass extent'!$A$5:$I$5,0)),"" ))</f>
        <v>NoData</v>
      </c>
      <c r="E229" s="50" t="str">
        <f aca="false" t="array" ref="E229:E229">IF($C229="Mangrove",INDEX('Mangrove extent'!$A$5:$X1000,MATCH($A229,'Mangrove extent'!$A$5:$A1000,0),MATCH('Mangrove extent'!$C$4,'Mangrove extent'!$A$5:$X$5,0)), IF($C229="Seagrass", "NoData", IF($C229="Salt marsh", "NoData")))</f>
        <v>NoData</v>
      </c>
      <c r="F229" s="50" t="str">
        <f aca="false" t="array" ref="F229:F229">IF($C229="Mangrove",INDEX('Mangrove protected area'!$A$5:$AG1000,MATCH($A229,'Mangrove protected area'!$A$5:$A1000,0),MATCH('Mangrove protected area'!$B$4,'Mangrove protected area'!$A$5:$AG$5,0)), "NoData")</f>
        <v>NoData</v>
      </c>
      <c r="G229" s="40" t="s">
        <v>240</v>
      </c>
      <c r="H229" s="40" t="s">
        <v>240</v>
      </c>
      <c r="I229" s="40" t="s">
        <v>240</v>
      </c>
      <c r="J229" s="2"/>
      <c r="K229" s="2"/>
      <c r="L229" s="2"/>
      <c r="M229" s="2"/>
      <c r="N229" s="2"/>
      <c r="O229" s="2"/>
      <c r="P229" s="2"/>
      <c r="Q229" s="2"/>
      <c r="R229" s="2"/>
      <c r="S229" s="2"/>
      <c r="T229" s="2"/>
      <c r="U229" s="2"/>
    </row>
    <row r="230" customFormat="false" ht="12.75" hidden="false" customHeight="true" outlineLevel="0" collapsed="false">
      <c r="A230" s="40" t="s">
        <v>459</v>
      </c>
      <c r="B230" s="56" t="str">
        <f aca="false" t="array" ref="B230:B230">INDEX(Countries!$D$2:$D$255, MATCH(A230, Countries!$B$2:$B$255, 0))</f>
        <v>ZMB</v>
      </c>
      <c r="C230" s="76" t="s">
        <v>145</v>
      </c>
      <c r="D230" s="50" t="str">
        <f aca="false" t="array" ref="D230:D230">IF($C230="Mangrove",INDEX('Mangrove extent'!$A$5:$X1000,MATCH($A230,'Mangrove extent'!$A$5:$A1000,0),MATCH('Mangrove extent'!$B$4,'Mangrove extent'!$A$5:$X$5,0)), IF($C230="Seagrass", INDEX('Seagrass extent'!$A$5:$I$257,MATCH($A230,'Seagrass extent'!$A$5:$A1000,0),MATCH('Seagrass extent'!$B$4,'Seagrass extent'!$A$5:$I$5,0)),"" ))</f>
        <v>NoData</v>
      </c>
      <c r="E230" s="50" t="str">
        <f aca="false" t="array" ref="E230:E230">IF($C230="Mangrove",INDEX('Mangrove extent'!$A$5:$X1000,MATCH($A230,'Mangrove extent'!$A$5:$A1000,0),MATCH('Mangrove extent'!$C$4,'Mangrove extent'!$A$5:$X$5,0)), IF($C230="Seagrass", "NoData", IF($C230="Salt marsh", "NoData")))</f>
        <v>NoData</v>
      </c>
      <c r="F230" s="50" t="str">
        <f aca="false" t="array" ref="F230:F230">IF($C230="Mangrove",INDEX('Mangrove protected area'!$A$5:$AG1000,MATCH($A230,'Mangrove protected area'!$A$5:$A1000,0),MATCH('Mangrove protected area'!$B$4,'Mangrove protected area'!$A$5:$AG$5,0)), "NoData")</f>
        <v>NoData</v>
      </c>
      <c r="G230" s="40" t="s">
        <v>240</v>
      </c>
      <c r="H230" s="40" t="s">
        <v>240</v>
      </c>
      <c r="I230" s="40" t="s">
        <v>240</v>
      </c>
      <c r="J230" s="2"/>
      <c r="K230" s="2"/>
      <c r="L230" s="2"/>
      <c r="M230" s="2"/>
      <c r="N230" s="2"/>
      <c r="O230" s="2"/>
      <c r="P230" s="2"/>
      <c r="Q230" s="2"/>
      <c r="R230" s="2"/>
      <c r="S230" s="2"/>
      <c r="T230" s="2"/>
      <c r="U230" s="2"/>
    </row>
    <row r="231" customFormat="false" ht="12.75" hidden="false" customHeight="true" outlineLevel="0" collapsed="false">
      <c r="A231" s="40" t="s">
        <v>460</v>
      </c>
      <c r="B231" s="56" t="str">
        <f aca="false" t="array" ref="B231:B231">INDEX(Countries!$D$2:$D$255, MATCH(A231, Countries!$B$2:$B$255, 0))</f>
        <v>ZWE</v>
      </c>
      <c r="C231" s="76" t="s">
        <v>145</v>
      </c>
      <c r="D231" s="50" t="str">
        <f aca="false" t="array" ref="D231:D231">IF($C231="Mangrove",INDEX('Mangrove extent'!$A$5:$X1000,MATCH($A231,'Mangrove extent'!$A$5:$A1000,0),MATCH('Mangrove extent'!$B$4,'Mangrove extent'!$A$5:$X$5,0)), IF($C231="Seagrass", INDEX('Seagrass extent'!$A$5:$I$257,MATCH($A231,'Seagrass extent'!$A$5:$A1000,0),MATCH('Seagrass extent'!$B$4,'Seagrass extent'!$A$5:$I$5,0)),"" ))</f>
        <v>NoData</v>
      </c>
      <c r="E231" s="50" t="str">
        <f aca="false" t="array" ref="E231:E231">IF($C231="Mangrove",INDEX('Mangrove extent'!$A$5:$X1000,MATCH($A231,'Mangrove extent'!$A$5:$A1000,0),MATCH('Mangrove extent'!$C$4,'Mangrove extent'!$A$5:$X$5,0)), IF($C231="Seagrass", "NoData", IF($C231="Salt marsh", "NoData")))</f>
        <v>NoData</v>
      </c>
      <c r="F231" s="50" t="str">
        <f aca="false" t="array" ref="F231:F231">IF($C231="Mangrove",INDEX('Mangrove protected area'!$A$5:$AG1000,MATCH($A231,'Mangrove protected area'!$A$5:$A1000,0),MATCH('Mangrove protected area'!$B$4,'Mangrove protected area'!$A$5:$AG$5,0)), "NoData")</f>
        <v>NoData</v>
      </c>
      <c r="G231" s="40" t="s">
        <v>240</v>
      </c>
      <c r="H231" s="40" t="s">
        <v>240</v>
      </c>
      <c r="I231" s="40" t="s">
        <v>240</v>
      </c>
      <c r="J231" s="2"/>
      <c r="K231" s="2"/>
      <c r="L231" s="2"/>
      <c r="M231" s="2"/>
      <c r="N231" s="2"/>
      <c r="O231" s="2"/>
      <c r="P231" s="2"/>
      <c r="Q231" s="2"/>
      <c r="R231" s="2"/>
      <c r="S231" s="2"/>
      <c r="T231" s="2"/>
      <c r="U231" s="2"/>
    </row>
    <row r="232" customFormat="false" ht="12.75" hidden="false" customHeight="true" outlineLevel="0" collapsed="false">
      <c r="A232" s="40" t="s">
        <v>461</v>
      </c>
      <c r="B232" s="56" t="str">
        <f aca="false" t="array" ref="B232:B232">INDEX(Countries!$D$2:$D$255, MATCH(A232, Countries!$B$2:$B$255, 0))</f>
        <v>BLM</v>
      </c>
      <c r="C232" s="76" t="s">
        <v>145</v>
      </c>
      <c r="D232" s="50" t="str">
        <f aca="false" t="array" ref="D232:D232">IF($C232="Mangrove",INDEX('Mangrove extent'!$A$5:$X1000,MATCH($A232,'Mangrove extent'!$A$5:$A1000,0),MATCH('Mangrove extent'!$B$4,'Mangrove extent'!$A$5:$X$5,0)), IF($C232="Seagrass", INDEX('Seagrass extent'!$A$5:$I$257,MATCH($A232,'Seagrass extent'!$A$5:$A1000,0),MATCH('Seagrass extent'!$B$4,'Seagrass extent'!$A$5:$I$5,0)),"" ))</f>
        <v>NoData</v>
      </c>
      <c r="E232" s="50" t="str">
        <f aca="false" t="array" ref="E232:E232">IF($C232="Mangrove",INDEX('Mangrove extent'!$A$5:$X1000,MATCH($A232,'Mangrove extent'!$A$5:$A1000,0),MATCH('Mangrove extent'!$C$4,'Mangrove extent'!$A$5:$X$5,0)), IF($C232="Seagrass", "NoData", IF($C232="Salt marsh", "NoData")))</f>
        <v>NoData</v>
      </c>
      <c r="F232" s="50" t="str">
        <f aca="false" t="array" ref="F232:F232">IF($C232="Mangrove",INDEX('Mangrove protected area'!$A$5:$AG1000,MATCH($A232,'Mangrove protected area'!$A$5:$A1000,0),MATCH('Mangrove protected area'!$B$4,'Mangrove protected area'!$A$5:$AG$5,0)), "NoData")</f>
        <v>NoData</v>
      </c>
      <c r="G232" s="40" t="s">
        <v>240</v>
      </c>
      <c r="H232" s="40" t="s">
        <v>240</v>
      </c>
      <c r="I232" s="40" t="s">
        <v>240</v>
      </c>
      <c r="J232" s="2"/>
      <c r="K232" s="2"/>
      <c r="L232" s="2"/>
      <c r="M232" s="2"/>
      <c r="N232" s="2"/>
      <c r="O232" s="2"/>
      <c r="P232" s="2"/>
      <c r="Q232" s="2"/>
      <c r="R232" s="2"/>
      <c r="S232" s="2"/>
      <c r="T232" s="2"/>
      <c r="U232" s="2"/>
    </row>
    <row r="233" customFormat="false" ht="12.75" hidden="false" customHeight="true" outlineLevel="0" collapsed="false">
      <c r="A233" s="40" t="s">
        <v>462</v>
      </c>
      <c r="B233" s="56" t="str">
        <f aca="false" t="array" ref="B233:B233">INDEX(Countries!$D$2:$D$255, MATCH(A233, Countries!$B$2:$B$255, 0))</f>
        <v>CCK</v>
      </c>
      <c r="C233" s="76" t="s">
        <v>145</v>
      </c>
      <c r="D233" s="50" t="str">
        <f aca="false" t="array" ref="D233:D233">IF($C233="Mangrove",INDEX('Mangrove extent'!$A$5:$X1000,MATCH($A233,'Mangrove extent'!$A$5:$A1000,0),MATCH('Mangrove extent'!$B$4,'Mangrove extent'!$A$5:$X$5,0)), IF($C233="Seagrass", INDEX('Seagrass extent'!$A$5:$I$257,MATCH($A233,'Seagrass extent'!$A$5:$A1000,0),MATCH('Seagrass extent'!$B$4,'Seagrass extent'!$A$5:$I$5,0)),"" ))</f>
        <v>NoData</v>
      </c>
      <c r="E233" s="50" t="str">
        <f aca="false" t="array" ref="E233:E233">IF($C233="Mangrove",INDEX('Mangrove extent'!$A$5:$X1000,MATCH($A233,'Mangrove extent'!$A$5:$A1000,0),MATCH('Mangrove extent'!$C$4,'Mangrove extent'!$A$5:$X$5,0)), IF($C233="Seagrass", "NoData", IF($C233="Salt marsh", "NoData")))</f>
        <v>NoData</v>
      </c>
      <c r="F233" s="50" t="str">
        <f aca="false" t="array" ref="F233:F233">IF($C233="Mangrove",INDEX('Mangrove protected area'!$A$5:$AG1000,MATCH($A233,'Mangrove protected area'!$A$5:$A1000,0),MATCH('Mangrove protected area'!$B$4,'Mangrove protected area'!$A$5:$AG$5,0)), "NoData")</f>
        <v>NoData</v>
      </c>
      <c r="G233" s="40" t="s">
        <v>240</v>
      </c>
      <c r="H233" s="40" t="s">
        <v>240</v>
      </c>
      <c r="I233" s="40" t="s">
        <v>240</v>
      </c>
      <c r="J233" s="2"/>
      <c r="K233" s="2"/>
      <c r="L233" s="2"/>
      <c r="M233" s="2"/>
      <c r="N233" s="2"/>
      <c r="O233" s="2"/>
      <c r="P233" s="2"/>
      <c r="Q233" s="2"/>
      <c r="R233" s="2"/>
      <c r="S233" s="2"/>
      <c r="T233" s="2"/>
      <c r="U233" s="2"/>
    </row>
    <row r="234" customFormat="false" ht="12.75" hidden="false" customHeight="true" outlineLevel="0" collapsed="false">
      <c r="A234" s="40" t="s">
        <v>463</v>
      </c>
      <c r="B234" s="56" t="str">
        <f aca="false" t="array" ref="B234:B234">INDEX(Countries!$D$2:$D$255, MATCH(A234, Countries!$B$2:$B$255, 0))</f>
        <v>CXR</v>
      </c>
      <c r="C234" s="76" t="s">
        <v>145</v>
      </c>
      <c r="D234" s="50" t="str">
        <f aca="false" t="array" ref="D234:D234">IF($C234="Mangrove",INDEX('Mangrove extent'!$A$5:$X1000,MATCH($A234,'Mangrove extent'!$A$5:$A1000,0),MATCH('Mangrove extent'!$B$4,'Mangrove extent'!$A$5:$X$5,0)), IF($C234="Seagrass", INDEX('Seagrass extent'!$A$5:$I$257,MATCH($A234,'Seagrass extent'!$A$5:$A1000,0),MATCH('Seagrass extent'!$B$4,'Seagrass extent'!$A$5:$I$5,0)),"" ))</f>
        <v>NoData</v>
      </c>
      <c r="E234" s="50" t="str">
        <f aca="false" t="array" ref="E234:E234">IF($C234="Mangrove",INDEX('Mangrove extent'!$A$5:$X1000,MATCH($A234,'Mangrove extent'!$A$5:$A1000,0),MATCH('Mangrove extent'!$C$4,'Mangrove extent'!$A$5:$X$5,0)), IF($C234="Seagrass", "NoData", IF($C234="Salt marsh", "NoData")))</f>
        <v>NoData</v>
      </c>
      <c r="F234" s="50" t="str">
        <f aca="false" t="array" ref="F234:F234">IF($C234="Mangrove",INDEX('Mangrove protected area'!$A$5:$AG1000,MATCH($A234,'Mangrove protected area'!$A$5:$A1000,0),MATCH('Mangrove protected area'!$B$4,'Mangrove protected area'!$A$5:$AG$5,0)), "NoData")</f>
        <v>NoData</v>
      </c>
      <c r="G234" s="40" t="s">
        <v>240</v>
      </c>
      <c r="H234" s="40" t="s">
        <v>240</v>
      </c>
      <c r="I234" s="40" t="s">
        <v>240</v>
      </c>
      <c r="J234" s="2"/>
      <c r="K234" s="2"/>
      <c r="L234" s="2"/>
      <c r="M234" s="2"/>
      <c r="N234" s="2"/>
      <c r="O234" s="2"/>
      <c r="P234" s="2"/>
      <c r="Q234" s="2"/>
      <c r="R234" s="2"/>
      <c r="S234" s="2"/>
      <c r="T234" s="2"/>
      <c r="U234" s="2"/>
    </row>
    <row r="235" customFormat="false" ht="12.75" hidden="false" customHeight="true" outlineLevel="0" collapsed="false">
      <c r="A235" s="40" t="s">
        <v>143</v>
      </c>
      <c r="B235" s="56" t="str">
        <f aca="false" t="array" ref="B235:B235">INDEX(Countries!$D$2:$D$255, MATCH(A235, Countries!$B$2:$B$255, 0))</f>
        <v>USA</v>
      </c>
      <c r="C235" s="76" t="s">
        <v>154</v>
      </c>
      <c r="D235" s="50" t="n">
        <f aca="false" t="array" ref="D235:D235">IF($C235="Mangrove",INDEX('Mangrove extent'!$A$5:$X1000,MATCH($A235,'Mangrove extent'!$A$5:$A1000,0),MATCH('Mangrove extent'!$B$4,'Mangrove extent'!$A$5:$X$5,0)), IF($C235="Seagrass", INDEX('Seagrass extent'!$A$5:$I$257,MATCH($A235,'Seagrass extent'!$A$5:$A1000,0),MATCH('Seagrass extent'!$B$4,'Seagrass extent'!$A$5:$I$5,0)),"" ))</f>
        <v>1394022.969</v>
      </c>
      <c r="E235" s="50" t="str">
        <f aca="false" t="array" ref="E235:E235">IF($C235="Mangrove",INDEX('Mangrove extent'!$A$5:$X1000,MATCH($A235,'Mangrove extent'!$A$5:$A1000,0),MATCH('Mangrove extent'!$C$4,'Mangrove extent'!$A$5:$X$5,0)), IF($C235="Seagrass", "NoData", IF($C235="Salt marsh", "NoData")))</f>
        <v>NoData</v>
      </c>
      <c r="F235" s="50" t="str">
        <f aca="false" t="array" ref="F235:F235">IF($C235="Mangrove",INDEX('Mangrove protected area'!$A$5:$AG1000,MATCH($A235,'Mangrove protected area'!$A$5:$A1000,0),MATCH('Mangrove protected area'!$B$4,'Mangrove protected area'!$A$5:$AG$5,0)), "NoData")</f>
        <v>NoData</v>
      </c>
      <c r="G235" s="40" t="s">
        <v>464</v>
      </c>
      <c r="H235" s="40"/>
      <c r="I235" s="40"/>
      <c r="J235" s="2"/>
      <c r="K235" s="2"/>
      <c r="L235" s="2"/>
      <c r="M235" s="2"/>
      <c r="N235" s="2"/>
      <c r="O235" s="2"/>
      <c r="P235" s="2"/>
      <c r="Q235" s="2"/>
      <c r="R235" s="2"/>
      <c r="S235" s="2"/>
      <c r="T235" s="2"/>
      <c r="U235" s="2"/>
    </row>
    <row r="236" customFormat="false" ht="12.75" hidden="false" customHeight="true" outlineLevel="0" collapsed="false">
      <c r="A236" s="40" t="s">
        <v>146</v>
      </c>
      <c r="B236" s="56" t="str">
        <f aca="false" t="array" ref="B236:B236">INDEX(Countries!$D$2:$D$255, MATCH(A236, Countries!$B$2:$B$255, 0))</f>
        <v>IDN</v>
      </c>
      <c r="C236" s="76" t="s">
        <v>154</v>
      </c>
      <c r="D236" s="50" t="n">
        <f aca="false" t="array" ref="D236:D236">IF($C236="Mangrove",INDEX('Mangrove extent'!$A$5:$X$128,MATCH($A236,'Mangrove extent'!$A$5:$A1000,0),MATCH('Mangrove extent'!$B$4,'Mangrove extent'!$A$5:$X$5,0)), IF($C236="Seagrass", INDEX('Seagrass extent'!$A$5:$I$257,MATCH($A236,'Seagrass extent'!$A$5:$A1000,0),MATCH('Seagrass extent'!$B$4,'Seagrass extent'!$A$5:$I$5,0)),"" ))</f>
        <v>1759708.315</v>
      </c>
      <c r="E236" s="50" t="str">
        <f aca="false" t="array" ref="E236:E236">IF($C236="Mangrove",INDEX('Mangrove extent'!$A$5:$X1000,MATCH($A236,'Mangrove extent'!$A$5:$A1000,0),MATCH('Mangrove extent'!$C$4,'Mangrove extent'!$A$5:$X$5,0)), IF($C236="Seagrass", "NoData", IF($C236="Salt marsh", "NoData")))</f>
        <v>NoData</v>
      </c>
      <c r="F236" s="50" t="str">
        <f aca="false" t="array" ref="F236:F236">IF($C236="Mangrove",INDEX('Mangrove protected area'!$A$5:$AG1000,MATCH($A236,'Mangrove protected area'!$A$5:$A1000,0),MATCH('Mangrove protected area'!$B$4,'Mangrove protected area'!$A$5:$AG$5,0)), "NoData")</f>
        <v>NoData</v>
      </c>
      <c r="G236" s="40" t="s">
        <v>464</v>
      </c>
      <c r="H236" s="40"/>
      <c r="I236" s="40"/>
      <c r="J236" s="2"/>
      <c r="K236" s="2"/>
      <c r="L236" s="2"/>
      <c r="M236" s="2"/>
      <c r="N236" s="2"/>
      <c r="O236" s="2"/>
      <c r="P236" s="2"/>
      <c r="Q236" s="2"/>
      <c r="R236" s="2"/>
      <c r="S236" s="2"/>
      <c r="T236" s="2"/>
      <c r="U236" s="2"/>
    </row>
    <row r="237" customFormat="false" ht="12.75" hidden="false" customHeight="true" outlineLevel="0" collapsed="false">
      <c r="A237" s="40" t="s">
        <v>147</v>
      </c>
      <c r="B237" s="56" t="str">
        <f aca="false" t="array" ref="B237:B237">INDEX(Countries!$D$2:$D$255, MATCH(A237, Countries!$B$2:$B$255, 0))</f>
        <v>AUS</v>
      </c>
      <c r="C237" s="76" t="s">
        <v>154</v>
      </c>
      <c r="D237" s="50" t="n">
        <f aca="false" t="array" ref="D237:D237">IF($C237="Mangrove",INDEX('Mangrove extent'!$A$5:$X$128,MATCH($A237,'Mangrove extent'!$A$5:$A1000,0),MATCH('Mangrove extent'!$B$4,'Mangrove extent'!$A$5:$X$5,0)), IF($C237="Seagrass", INDEX('Seagrass extent'!$A$5:$I$257,MATCH($A237,'Seagrass extent'!$A$5:$A1000,0),MATCH('Seagrass extent'!$B$4,'Seagrass extent'!$A$5:$I$5,0)),"" ))</f>
        <v>4100897.792</v>
      </c>
      <c r="E237" s="50" t="str">
        <f aca="false" t="array" ref="E237:E237">IF($C237="Mangrove",INDEX('Mangrove extent'!$A$5:$X1000,MATCH($A237,'Mangrove extent'!$A$5:$A1000,0),MATCH('Mangrove extent'!$C$4,'Mangrove extent'!$A$5:$X$5,0)), IF($C237="Seagrass", "NoData", IF($C237="Salt marsh", "NoData")))</f>
        <v>NoData</v>
      </c>
      <c r="F237" s="50" t="str">
        <f aca="false" t="array" ref="F237:F237">IF($C237="Mangrove",INDEX('Mangrove protected area'!$A$5:$AG1000,MATCH($A237,'Mangrove protected area'!$A$5:$A1000,0),MATCH('Mangrove protected area'!$B$4,'Mangrove protected area'!$A$5:$AG$5,0)), "NoData")</f>
        <v>NoData</v>
      </c>
      <c r="G237" s="40" t="s">
        <v>464</v>
      </c>
      <c r="H237" s="40"/>
      <c r="I237" s="40"/>
      <c r="J237" s="2"/>
      <c r="K237" s="2"/>
      <c r="L237" s="2"/>
      <c r="M237" s="2"/>
      <c r="N237" s="2"/>
      <c r="O237" s="2"/>
      <c r="P237" s="2"/>
      <c r="Q237" s="2"/>
      <c r="R237" s="2"/>
      <c r="S237" s="2"/>
      <c r="T237" s="2"/>
      <c r="U237" s="2"/>
    </row>
    <row r="238" customFormat="false" ht="12.75" hidden="false" customHeight="true" outlineLevel="0" collapsed="false">
      <c r="A238" s="40" t="s">
        <v>148</v>
      </c>
      <c r="B238" s="56" t="str">
        <f aca="false" t="array" ref="B238:B238">INDEX(Countries!$D$2:$D$255, MATCH(A238, Countries!$B$2:$B$255, 0))</f>
        <v>BHS</v>
      </c>
      <c r="C238" s="76" t="s">
        <v>154</v>
      </c>
      <c r="D238" s="50" t="n">
        <f aca="false" t="array" ref="D238:D238">IF($C238="Mangrove",INDEX('Mangrove extent'!$A$5:$X$128,MATCH($A238,'Mangrove extent'!$A$5:$A1000,0),MATCH('Mangrove extent'!$B$4,'Mangrove extent'!$A$5:$X$5,0)), IF($C238="Seagrass", INDEX('Seagrass extent'!$A$5:$I$257,MATCH($A238,'Seagrass extent'!$A$5:$A1000,0),MATCH('Seagrass extent'!$B$4,'Seagrass extent'!$A$5:$I$5,0)),"" ))</f>
        <v>225695.6179</v>
      </c>
      <c r="E238" s="50" t="str">
        <f aca="false" t="array" ref="E238:E238">IF($C238="Mangrove",INDEX('Mangrove extent'!$A$5:$X1000,MATCH($A238,'Mangrove extent'!$A$5:$A1000,0),MATCH('Mangrove extent'!$C$4,'Mangrove extent'!$A$5:$X$5,0)), IF($C238="Seagrass", "NoData", IF($C238="Salt marsh", "NoData")))</f>
        <v>NoData</v>
      </c>
      <c r="F238" s="50" t="str">
        <f aca="false" t="array" ref="F238:F238">IF($C238="Mangrove",INDEX('Mangrove protected area'!$A$5:$AG1000,MATCH($A238,'Mangrove protected area'!$A$5:$A1000,0),MATCH('Mangrove protected area'!$B$4,'Mangrove protected area'!$A$5:$AG$5,0)), "NoData")</f>
        <v>NoData</v>
      </c>
      <c r="G238" s="40" t="s">
        <v>464</v>
      </c>
      <c r="H238" s="40"/>
      <c r="I238" s="40"/>
      <c r="J238" s="2"/>
      <c r="K238" s="2"/>
      <c r="L238" s="2"/>
      <c r="M238" s="2"/>
      <c r="N238" s="2"/>
      <c r="O238" s="2"/>
      <c r="P238" s="2"/>
      <c r="Q238" s="2"/>
      <c r="R238" s="2"/>
      <c r="S238" s="2"/>
      <c r="T238" s="2"/>
      <c r="U238" s="2"/>
    </row>
    <row r="239" customFormat="false" ht="12.75" hidden="false" customHeight="true" outlineLevel="0" collapsed="false">
      <c r="A239" s="40" t="s">
        <v>149</v>
      </c>
      <c r="B239" s="56" t="str">
        <f aca="false" t="array" ref="B239:B239">INDEX(Countries!$D$2:$D$255, MATCH(A239, Countries!$B$2:$B$255, 0))</f>
        <v>KEN</v>
      </c>
      <c r="C239" s="76" t="s">
        <v>154</v>
      </c>
      <c r="D239" s="50" t="n">
        <f aca="false" t="array" ref="D239:D239">IF($C239="Mangrove",INDEX('Mangrove extent'!$A$5:$X$128,MATCH($A239,'Mangrove extent'!$A$5:$A1000,0),MATCH('Mangrove extent'!$B$4,'Mangrove extent'!$A$5:$X$5,0)), IF($C239="Seagrass", INDEX('Seagrass extent'!$A$5:$I$257,MATCH($A239,'Seagrass extent'!$A$5:$A1000,0),MATCH('Seagrass extent'!$B$4,'Seagrass extent'!$A$5:$I$5,0)),"" ))</f>
        <v>11606.16842</v>
      </c>
      <c r="E239" s="50" t="str">
        <f aca="false" t="array" ref="E239:E239">IF($C239="Mangrove",INDEX('Mangrove extent'!$A$5:$X1000,MATCH($A239,'Mangrove extent'!$A$5:$A1000,0),MATCH('Mangrove extent'!$C$4,'Mangrove extent'!$A$5:$X$5,0)), IF($C239="Seagrass", "NoData", IF($C239="Salt marsh", "NoData")))</f>
        <v>NoData</v>
      </c>
      <c r="F239" s="50" t="str">
        <f aca="false" t="array" ref="F239:F239">IF($C239="Mangrove",INDEX('Mangrove protected area'!$A$5:$AG1000,MATCH($A239,'Mangrove protected area'!$A$5:$A1000,0),MATCH('Mangrove protected area'!$B$4,'Mangrove protected area'!$A$5:$AG$5,0)), "NoData")</f>
        <v>NoData</v>
      </c>
      <c r="G239" s="40" t="s">
        <v>464</v>
      </c>
      <c r="H239" s="40"/>
      <c r="I239" s="40"/>
      <c r="J239" s="2"/>
      <c r="K239" s="2"/>
      <c r="L239" s="2"/>
      <c r="M239" s="2"/>
      <c r="N239" s="2"/>
      <c r="O239" s="2"/>
      <c r="P239" s="2"/>
      <c r="Q239" s="2"/>
      <c r="R239" s="2"/>
      <c r="S239" s="2"/>
      <c r="T239" s="2"/>
      <c r="U239" s="2"/>
    </row>
    <row r="240" customFormat="false" ht="12.75" hidden="false" customHeight="true" outlineLevel="0" collapsed="false">
      <c r="A240" s="40" t="s">
        <v>150</v>
      </c>
      <c r="B240" s="56" t="str">
        <f aca="false" t="array" ref="B240:B240">INDEX(Countries!$D$2:$D$255, MATCH(A240, Countries!$B$2:$B$255, 0))</f>
        <v>MEX</v>
      </c>
      <c r="C240" s="76" t="s">
        <v>154</v>
      </c>
      <c r="D240" s="50" t="n">
        <f aca="false" t="array" ref="D240:D240">IF($C240="Mangrove",INDEX('Mangrove extent'!$A$5:$X$128,MATCH($A240,'Mangrove extent'!$A$5:$A1000,0),MATCH('Mangrove extent'!$B$4,'Mangrove extent'!$A$5:$X$5,0)), IF($C240="Seagrass", INDEX('Seagrass extent'!$A$5:$I$257,MATCH($A240,'Seagrass extent'!$A$5:$A1000,0),MATCH('Seagrass extent'!$B$4,'Seagrass extent'!$A$5:$I$5,0)),"" ))</f>
        <v>975842.3516</v>
      </c>
      <c r="E240" s="50" t="str">
        <f aca="false" t="array" ref="E240:E240">IF($C240="Mangrove",INDEX('Mangrove extent'!$A$5:$X1000,MATCH($A240,'Mangrove extent'!$A$5:$A1000,0),MATCH('Mangrove extent'!$C$4,'Mangrove extent'!$A$5:$X$5,0)), IF($C240="Seagrass", "NoData", IF($C240="Salt marsh", "NoData")))</f>
        <v>NoData</v>
      </c>
      <c r="F240" s="50" t="str">
        <f aca="false" t="array" ref="F240:F240">IF($C240="Mangrove",INDEX('Mangrove protected area'!$A$5:$AG1000,MATCH($A240,'Mangrove protected area'!$A$5:$A1000,0),MATCH('Mangrove protected area'!$B$4,'Mangrove protected area'!$A$5:$AG$5,0)), "NoData")</f>
        <v>NoData</v>
      </c>
      <c r="G240" s="40" t="s">
        <v>464</v>
      </c>
      <c r="H240" s="40"/>
      <c r="I240" s="40"/>
      <c r="J240" s="2"/>
      <c r="K240" s="2"/>
      <c r="L240" s="2"/>
      <c r="M240" s="2"/>
      <c r="N240" s="2"/>
      <c r="O240" s="2"/>
      <c r="P240" s="2"/>
      <c r="Q240" s="2"/>
      <c r="R240" s="2"/>
      <c r="S240" s="2"/>
      <c r="T240" s="2"/>
      <c r="U240" s="2"/>
    </row>
    <row r="241" customFormat="false" ht="12.75" hidden="false" customHeight="true" outlineLevel="0" collapsed="false">
      <c r="A241" s="40" t="s">
        <v>151</v>
      </c>
      <c r="B241" s="56" t="str">
        <f aca="false" t="array" ref="B241:B241">INDEX(Countries!$D$2:$D$255, MATCH(A241, Countries!$B$2:$B$255, 0))</f>
        <v>COL</v>
      </c>
      <c r="C241" s="76" t="s">
        <v>154</v>
      </c>
      <c r="D241" s="50" t="n">
        <f aca="false" t="array" ref="D241:D241">IF($C241="Mangrove",INDEX('Mangrove extent'!$A$5:$X$128,MATCH($A241,'Mangrove extent'!$A$5:$A1000,0),MATCH('Mangrove extent'!$B$4,'Mangrove extent'!$A$5:$X$5,0)), IF($C241="Seagrass", INDEX('Seagrass extent'!$A$5:$I$257,MATCH($A241,'Seagrass extent'!$A$5:$A1000,0),MATCH('Seagrass extent'!$B$4,'Seagrass extent'!$A$5:$I$5,0)),"" ))</f>
        <v>43080.11439</v>
      </c>
      <c r="E241" s="50" t="str">
        <f aca="false" t="array" ref="E241:E241">IF($C241="Mangrove",INDEX('Mangrove extent'!$A$5:$X1000,MATCH($A241,'Mangrove extent'!$A$5:$A1000,0),MATCH('Mangrove extent'!$C$4,'Mangrove extent'!$A$5:$X$5,0)), IF($C241="Seagrass", "NoData", IF($C241="Salt marsh", "NoData")))</f>
        <v>NoData</v>
      </c>
      <c r="F241" s="50" t="str">
        <f aca="false" t="array" ref="F241:F241">IF($C241="Mangrove",INDEX('Mangrove protected area'!$A$5:$AG1000,MATCH($A241,'Mangrove protected area'!$A$5:$A1000,0),MATCH('Mangrove protected area'!$B$4,'Mangrove protected area'!$A$5:$AG$5,0)), "NoData")</f>
        <v>NoData</v>
      </c>
      <c r="G241" s="40" t="s">
        <v>464</v>
      </c>
      <c r="H241" s="40"/>
      <c r="I241" s="40"/>
      <c r="J241" s="2"/>
      <c r="K241" s="2"/>
      <c r="L241" s="2"/>
      <c r="M241" s="2"/>
      <c r="N241" s="2"/>
      <c r="O241" s="2"/>
      <c r="P241" s="2"/>
      <c r="Q241" s="2"/>
      <c r="R241" s="2"/>
      <c r="S241" s="2"/>
      <c r="T241" s="2"/>
      <c r="U241" s="2"/>
    </row>
    <row r="242" customFormat="false" ht="12.75" hidden="false" customHeight="true" outlineLevel="0" collapsed="false">
      <c r="A242" s="40" t="s">
        <v>152</v>
      </c>
      <c r="B242" s="56" t="str">
        <f aca="false" t="array" ref="B242:B242">INDEX(Countries!$D$2:$D$255, MATCH(A242, Countries!$B$2:$B$255, 0))</f>
        <v>IND</v>
      </c>
      <c r="C242" s="76" t="s">
        <v>154</v>
      </c>
      <c r="D242" s="50" t="n">
        <f aca="false" t="array" ref="D242:D242">IF($C242="Mangrove",INDEX('Mangrove extent'!$A$5:$X$128,MATCH($A242,'Mangrove extent'!$A$5:$A1000,0),MATCH('Mangrove extent'!$B$4,'Mangrove extent'!$A$5:$X$5,0)), IF($C242="Seagrass", INDEX('Seagrass extent'!$A$5:$I$257,MATCH($A242,'Seagrass extent'!$A$5:$A1000,0),MATCH('Seagrass extent'!$B$4,'Seagrass extent'!$A$5:$I$5,0)),"" ))</f>
        <v>422940.9283</v>
      </c>
      <c r="E242" s="50" t="str">
        <f aca="false" t="array" ref="E242:E242">IF($C242="Mangrove",INDEX('Mangrove extent'!$A$5:$X1000,MATCH($A242,'Mangrove extent'!$A$5:$A1000,0),MATCH('Mangrove extent'!$C$4,'Mangrove extent'!$A$5:$X$5,0)), IF($C242="Seagrass", "NoData", IF($C242="Salt marsh", "NoData")))</f>
        <v>NoData</v>
      </c>
      <c r="F242" s="50" t="str">
        <f aca="false" t="array" ref="F242:F242">IF($C242="Mangrove",INDEX('Mangrove protected area'!$A$5:$AG1000,MATCH($A242,'Mangrove protected area'!$A$5:$A1000,0),MATCH('Mangrove protected area'!$B$4,'Mangrove protected area'!$A$5:$AG$5,0)), "NoData")</f>
        <v>NoData</v>
      </c>
      <c r="G242" s="40" t="s">
        <v>464</v>
      </c>
      <c r="H242" s="40"/>
      <c r="I242" s="40"/>
      <c r="J242" s="2"/>
      <c r="K242" s="2"/>
      <c r="L242" s="2"/>
      <c r="M242" s="2"/>
      <c r="N242" s="2"/>
      <c r="O242" s="2"/>
      <c r="P242" s="2"/>
      <c r="Q242" s="2"/>
      <c r="R242" s="2"/>
      <c r="S242" s="2"/>
      <c r="T242" s="2"/>
      <c r="U242" s="2"/>
    </row>
    <row r="243" customFormat="false" ht="12.75" hidden="false" customHeight="true" outlineLevel="0" collapsed="false">
      <c r="A243" s="40" t="s">
        <v>153</v>
      </c>
      <c r="B243" s="56" t="str">
        <f aca="false" t="array" ref="B243:B243">INDEX(Countries!$D$2:$D$255, MATCH(A243, Countries!$B$2:$B$255, 0))</f>
        <v>CHN</v>
      </c>
      <c r="C243" s="76" t="s">
        <v>154</v>
      </c>
      <c r="D243" s="50" t="n">
        <f aca="false" t="array" ref="D243:D243">IF($C243="Mangrove",INDEX('Mangrove extent'!$A$5:$X$128,MATCH($A243,'Mangrove extent'!$A$5:$A1000,0),MATCH('Mangrove extent'!$B$4,'Mangrove extent'!$A$5:$X$5,0)), IF($C243="Seagrass", INDEX('Seagrass extent'!$A$5:$I$257,MATCH($A243,'Seagrass extent'!$A$5:$A1000,0),MATCH('Seagrass extent'!$B$4,'Seagrass extent'!$A$5:$I$5,0)),"" ))</f>
        <v>802967.9767</v>
      </c>
      <c r="E243" s="50" t="str">
        <f aca="false" t="array" ref="E243:E243">IF($C243="Mangrove",INDEX('Mangrove extent'!$A$5:$X1000,MATCH($A243,'Mangrove extent'!$A$5:$A1000,0),MATCH('Mangrove extent'!$C$4,'Mangrove extent'!$A$5:$X$5,0)), IF($C243="Seagrass", "NoData", IF($C243="Salt marsh", "NoData")))</f>
        <v>NoData</v>
      </c>
      <c r="F243" s="50" t="str">
        <f aca="false" t="array" ref="F243:F243">IF($C243="Mangrove",INDEX('Mangrove protected area'!$A$5:$AG1000,MATCH($A243,'Mangrove protected area'!$A$5:$A1000,0),MATCH('Mangrove protected area'!$B$4,'Mangrove protected area'!$A$5:$AG$5,0)), "NoData")</f>
        <v>NoData</v>
      </c>
      <c r="G243" s="40" t="s">
        <v>464</v>
      </c>
      <c r="H243" s="40"/>
      <c r="I243" s="40"/>
      <c r="J243" s="2"/>
      <c r="K243" s="2"/>
      <c r="L243" s="2"/>
      <c r="M243" s="2"/>
      <c r="N243" s="2"/>
      <c r="O243" s="2"/>
      <c r="P243" s="2"/>
      <c r="Q243" s="2"/>
      <c r="R243" s="2"/>
      <c r="S243" s="2"/>
      <c r="T243" s="2"/>
      <c r="U243" s="2"/>
    </row>
    <row r="244" customFormat="false" ht="12.75" hidden="false" customHeight="true" outlineLevel="0" collapsed="false">
      <c r="A244" s="40" t="s">
        <v>241</v>
      </c>
      <c r="B244" s="56" t="str">
        <f aca="false" t="array" ref="B244:B244">INDEX(Countries!$D$2:$D$255, MATCH(A244, Countries!$B$2:$B$255, 0))</f>
        <v>ASM</v>
      </c>
      <c r="C244" s="76" t="s">
        <v>154</v>
      </c>
      <c r="D244" s="50" t="n">
        <f aca="false" t="array" ref="D244:D244">IF($C244="Mangrove",INDEX('Mangrove extent'!$A$5:$X$128,MATCH($A244,'Mangrove extent'!$A$5:$A1000,0),MATCH('Mangrove extent'!$B$4,'Mangrove extent'!$A$5:$X$5,0)), IF($C244="Seagrass", INDEX('Seagrass extent'!$A$5:$I$257,MATCH($A244,'Seagrass extent'!$A$5:$A1000,0),MATCH('Seagrass extent'!$B$4,'Seagrass extent'!$A$5:$I$5,0)),"" ))</f>
        <v>46107.8725</v>
      </c>
      <c r="E244" s="50" t="str">
        <f aca="false" t="array" ref="E244:E244">IF($C244="Mangrove",INDEX('Mangrove extent'!$A$5:$X1000,MATCH($A244,'Mangrove extent'!$A$5:$A1000,0),MATCH('Mangrove extent'!$C$4,'Mangrove extent'!$A$5:$X$5,0)), IF($C244="Seagrass", "NoData", IF($C244="Salt marsh", "NoData")))</f>
        <v>NoData</v>
      </c>
      <c r="F244" s="50" t="str">
        <f aca="false" t="array" ref="F244:F244">IF($C244="Mangrove",INDEX('Mangrove protected area'!$A$5:$AG1000,MATCH($A244,'Mangrove protected area'!$A$5:$A1000,0),MATCH('Mangrove protected area'!$B$4,'Mangrove protected area'!$A$5:$AG$5,0)), "NoData")</f>
        <v>NoData</v>
      </c>
      <c r="G244" s="40" t="s">
        <v>464</v>
      </c>
      <c r="H244" s="40"/>
      <c r="I244" s="40"/>
      <c r="J244" s="2"/>
      <c r="K244" s="2"/>
      <c r="L244" s="2"/>
      <c r="M244" s="2"/>
      <c r="N244" s="2"/>
      <c r="O244" s="2"/>
      <c r="P244" s="2"/>
      <c r="Q244" s="2"/>
      <c r="R244" s="2"/>
      <c r="S244" s="2"/>
      <c r="T244" s="2"/>
      <c r="U244" s="2"/>
    </row>
    <row r="245" customFormat="false" ht="12.75" hidden="false" customHeight="true" outlineLevel="0" collapsed="false">
      <c r="A245" s="40" t="s">
        <v>242</v>
      </c>
      <c r="B245" s="56" t="str">
        <f aca="false" t="array" ref="B245:B245">INDEX(Countries!$D$2:$D$255, MATCH(A245, Countries!$B$2:$B$255, 0))</f>
        <v>AGO</v>
      </c>
      <c r="C245" s="76" t="s">
        <v>154</v>
      </c>
      <c r="D245" s="50" t="n">
        <f aca="false" t="array" ref="D245:D245">IF($C245="Mangrove",INDEX('Mangrove extent'!$A$5:$X$128,MATCH($A245,'Mangrove extent'!$A$5:$A1000,0),MATCH('Mangrove extent'!$B$4,'Mangrove extent'!$A$5:$X$5,0)), IF($C245="Seagrass", INDEX('Seagrass extent'!$A$5:$I$257,MATCH($A245,'Seagrass extent'!$A$5:$A1000,0),MATCH('Seagrass extent'!$B$4,'Seagrass extent'!$A$5:$I$5,0)),"" ))</f>
        <v>59285.70579</v>
      </c>
      <c r="E245" s="50" t="str">
        <f aca="false" t="array" ref="E245:E245">IF($C245="Mangrove",INDEX('Mangrove extent'!$A$5:$X1000,MATCH($A245,'Mangrove extent'!$A$5:$A1000,0),MATCH('Mangrove extent'!$C$4,'Mangrove extent'!$A$5:$X$5,0)), IF($C245="Seagrass", "NoData", IF($C245="Salt marsh", "NoData")))</f>
        <v>NoData</v>
      </c>
      <c r="F245" s="50" t="str">
        <f aca="false" t="array" ref="F245:F245">IF($C245="Mangrove",INDEX('Mangrove protected area'!$A$5:$AG1000,MATCH($A245,'Mangrove protected area'!$A$5:$A1000,0),MATCH('Mangrove protected area'!$B$4,'Mangrove protected area'!$A$5:$AG$5,0)), "NoData")</f>
        <v>NoData</v>
      </c>
      <c r="G245" s="40" t="s">
        <v>464</v>
      </c>
      <c r="H245" s="40"/>
      <c r="I245" s="40"/>
      <c r="J245" s="2"/>
      <c r="K245" s="2"/>
      <c r="L245" s="2"/>
      <c r="M245" s="2"/>
      <c r="N245" s="2"/>
      <c r="O245" s="2"/>
      <c r="P245" s="2"/>
      <c r="Q245" s="2"/>
      <c r="R245" s="2"/>
      <c r="S245" s="2"/>
      <c r="T245" s="2"/>
      <c r="U245" s="2"/>
    </row>
    <row r="246" customFormat="false" ht="12.75" hidden="false" customHeight="true" outlineLevel="0" collapsed="false">
      <c r="A246" s="40" t="s">
        <v>243</v>
      </c>
      <c r="B246" s="56" t="str">
        <f aca="false" t="array" ref="B246:B246">INDEX(Countries!$D$2:$D$255, MATCH(A246, Countries!$B$2:$B$255, 0))</f>
        <v>AIA</v>
      </c>
      <c r="C246" s="76" t="s">
        <v>154</v>
      </c>
      <c r="D246" s="50" t="n">
        <f aca="false" t="array" ref="D246:D246">IF($C246="Mangrove",INDEX('Mangrove extent'!$A$5:$X$128,MATCH($A246,'Mangrove extent'!$A$5:$A1000,0),MATCH('Mangrove extent'!$B$4,'Mangrove extent'!$A$5:$X$5,0)), IF($C246="Seagrass", INDEX('Seagrass extent'!$A$5:$I$257,MATCH($A246,'Seagrass extent'!$A$5:$A1000,0),MATCH('Seagrass extent'!$B$4,'Seagrass extent'!$A$5:$I$5,0)),"" ))</f>
        <v>1501.026853</v>
      </c>
      <c r="E246" s="50" t="str">
        <f aca="false" t="array" ref="E246:E246">IF($C246="Mangrove",INDEX('Mangrove extent'!$A$5:$X1000,MATCH($A246,'Mangrove extent'!$A$5:$A1000,0),MATCH('Mangrove extent'!$C$4,'Mangrove extent'!$A$5:$X$5,0)), IF($C246="Seagrass", "NoData", IF($C246="Salt marsh", "NoData")))</f>
        <v>NoData</v>
      </c>
      <c r="F246" s="50" t="str">
        <f aca="false" t="array" ref="F246:F246">IF($C246="Mangrove",INDEX('Mangrove protected area'!$A$5:$AG1000,MATCH($A246,'Mangrove protected area'!$A$5:$A1000,0),MATCH('Mangrove protected area'!$B$4,'Mangrove protected area'!$A$5:$AG$5,0)), "NoData")</f>
        <v>NoData</v>
      </c>
      <c r="G246" s="40" t="s">
        <v>464</v>
      </c>
      <c r="H246" s="40"/>
      <c r="I246" s="40"/>
      <c r="J246" s="2"/>
      <c r="K246" s="2"/>
      <c r="L246" s="2"/>
      <c r="M246" s="2"/>
      <c r="N246" s="2"/>
      <c r="O246" s="2"/>
      <c r="P246" s="2"/>
      <c r="Q246" s="2"/>
      <c r="R246" s="2"/>
      <c r="S246" s="2"/>
      <c r="T246" s="2"/>
      <c r="U246" s="2"/>
    </row>
    <row r="247" customFormat="false" ht="12.75" hidden="false" customHeight="true" outlineLevel="0" collapsed="false">
      <c r="A247" s="40" t="s">
        <v>244</v>
      </c>
      <c r="B247" s="56" t="str">
        <f aca="false" t="array" ref="B247:B247">INDEX(Countries!$D$2:$D$255, MATCH(A247, Countries!$B$2:$B$255, 0))</f>
        <v>ATG</v>
      </c>
      <c r="C247" s="76" t="s">
        <v>154</v>
      </c>
      <c r="D247" s="50" t="n">
        <f aca="false" t="array" ref="D247:D247">IF($C247="Mangrove",INDEX('Mangrove extent'!$A$5:$X$128,MATCH($A247,'Mangrove extent'!$A$5:$A1000,0),MATCH('Mangrove extent'!$B$4,'Mangrove extent'!$A$5:$X$5,0)), IF($C247="Seagrass", INDEX('Seagrass extent'!$A$5:$I$257,MATCH($A247,'Seagrass extent'!$A$5:$A1000,0),MATCH('Seagrass extent'!$B$4,'Seagrass extent'!$A$5:$I$5,0)),"" ))</f>
        <v>24963.54881</v>
      </c>
      <c r="E247" s="50" t="str">
        <f aca="false" t="array" ref="E247:E247">IF($C247="Mangrove",INDEX('Mangrove extent'!$A$5:$X1000,MATCH($A247,'Mangrove extent'!$A$5:$A1000,0),MATCH('Mangrove extent'!$C$4,'Mangrove extent'!$A$5:$X$5,0)), IF($C247="Seagrass", "NoData", IF($C247="Salt marsh", "NoData")))</f>
        <v>NoData</v>
      </c>
      <c r="F247" s="50" t="str">
        <f aca="false" t="array" ref="F247:F247">IF($C247="Mangrove",INDEX('Mangrove protected area'!$A$5:$AG1000,MATCH($A247,'Mangrove protected area'!$A$5:$A1000,0),MATCH('Mangrove protected area'!$B$4,'Mangrove protected area'!$A$5:$AG$5,0)), "NoData")</f>
        <v>NoData</v>
      </c>
      <c r="G247" s="40" t="s">
        <v>464</v>
      </c>
      <c r="H247" s="40"/>
      <c r="I247" s="40"/>
      <c r="J247" s="2"/>
      <c r="K247" s="2"/>
      <c r="L247" s="2"/>
      <c r="M247" s="2"/>
      <c r="N247" s="2"/>
      <c r="O247" s="2"/>
      <c r="P247" s="2"/>
      <c r="Q247" s="2"/>
      <c r="R247" s="2"/>
      <c r="S247" s="2"/>
      <c r="T247" s="2"/>
      <c r="U247" s="2"/>
    </row>
    <row r="248" customFormat="false" ht="12.75" hidden="false" customHeight="true" outlineLevel="0" collapsed="false">
      <c r="A248" s="40" t="s">
        <v>245</v>
      </c>
      <c r="B248" s="56" t="str">
        <f aca="false" t="array" ref="B248:B248">INDEX(Countries!$D$2:$D$255, MATCH(A248, Countries!$B$2:$B$255, 0))</f>
        <v>BHR</v>
      </c>
      <c r="C248" s="76" t="s">
        <v>154</v>
      </c>
      <c r="D248" s="50" t="n">
        <f aca="false" t="array" ref="D248:D248">IF($C248="Mangrove",INDEX('Mangrove extent'!$A$5:$X$128,MATCH($A248,'Mangrove extent'!$A$5:$A1000,0),MATCH('Mangrove extent'!$B$4,'Mangrove extent'!$A$5:$X$5,0)), IF($C248="Seagrass", INDEX('Seagrass extent'!$A$5:$I$257,MATCH($A248,'Seagrass extent'!$A$5:$A1000,0),MATCH('Seagrass extent'!$B$4,'Seagrass extent'!$A$5:$I$5,0)),"" ))</f>
        <v>53574.85588</v>
      </c>
      <c r="E248" s="50" t="str">
        <f aca="false" t="array" ref="E248:E248">IF($C248="Mangrove",INDEX('Mangrove extent'!$A$5:$X1000,MATCH($A248,'Mangrove extent'!$A$5:$A1000,0),MATCH('Mangrove extent'!$C$4,'Mangrove extent'!$A$5:$X$5,0)), IF($C248="Seagrass", "NoData", IF($C248="Salt marsh", "NoData")))</f>
        <v>NoData</v>
      </c>
      <c r="F248" s="50" t="str">
        <f aca="false" t="array" ref="F248:F248">IF($C248="Mangrove",INDEX('Mangrove protected area'!$A$5:$AG1000,MATCH($A248,'Mangrove protected area'!$A$5:$A1000,0),MATCH('Mangrove protected area'!$B$4,'Mangrove protected area'!$A$5:$AG$5,0)), "NoData")</f>
        <v>NoData</v>
      </c>
      <c r="G248" s="40" t="s">
        <v>464</v>
      </c>
      <c r="H248" s="40"/>
      <c r="I248" s="40"/>
      <c r="J248" s="2"/>
      <c r="K248" s="2"/>
      <c r="L248" s="2"/>
      <c r="M248" s="2"/>
      <c r="N248" s="2"/>
      <c r="O248" s="2"/>
      <c r="P248" s="2"/>
      <c r="Q248" s="2"/>
      <c r="R248" s="2"/>
      <c r="S248" s="2"/>
      <c r="T248" s="2"/>
      <c r="U248" s="2"/>
    </row>
    <row r="249" customFormat="false" ht="12.75" hidden="false" customHeight="true" outlineLevel="0" collapsed="false">
      <c r="A249" s="40" t="s">
        <v>246</v>
      </c>
      <c r="B249" s="56" t="str">
        <f aca="false" t="array" ref="B249:B249">INDEX(Countries!$D$2:$D$255, MATCH(A249, Countries!$B$2:$B$255, 0))</f>
        <v>BGD</v>
      </c>
      <c r="C249" s="76" t="s">
        <v>154</v>
      </c>
      <c r="D249" s="50" t="n">
        <f aca="false" t="array" ref="D249:D249">IF($C249="Mangrove",INDEX('Mangrove extent'!$A$5:$X$128,MATCH($A249,'Mangrove extent'!$A$5:$A1000,0),MATCH('Mangrove extent'!$B$4,'Mangrove extent'!$A$5:$X$5,0)), IF($C249="Seagrass", INDEX('Seagrass extent'!$A$5:$I$257,MATCH($A249,'Seagrass extent'!$A$5:$A1000,0),MATCH('Seagrass extent'!$B$4,'Seagrass extent'!$A$5:$I$5,0)),"" ))</f>
        <v>0.000310266</v>
      </c>
      <c r="E249" s="50" t="str">
        <f aca="false" t="array" ref="E249:E249">IF($C249="Mangrove",INDEX('Mangrove extent'!$A$5:$X1000,MATCH($A249,'Mangrove extent'!$A$5:$A1000,0),MATCH('Mangrove extent'!$C$4,'Mangrove extent'!$A$5:$X$5,0)), IF($C249="Seagrass", "NoData", IF($C249="Salt marsh", "NoData")))</f>
        <v>NoData</v>
      </c>
      <c r="F249" s="50" t="str">
        <f aca="false" t="array" ref="F249:F249">IF($C249="Mangrove",INDEX('Mangrove protected area'!$A$5:$AG1000,MATCH($A249,'Mangrove protected area'!$A$5:$A1000,0),MATCH('Mangrove protected area'!$B$4,'Mangrove protected area'!$A$5:$AG$5,0)), "NoData")</f>
        <v>NoData</v>
      </c>
      <c r="G249" s="40" t="s">
        <v>464</v>
      </c>
      <c r="H249" s="40"/>
      <c r="I249" s="40"/>
      <c r="J249" s="2"/>
      <c r="K249" s="2"/>
      <c r="L249" s="2"/>
      <c r="M249" s="2"/>
      <c r="N249" s="2"/>
      <c r="O249" s="2"/>
      <c r="P249" s="2"/>
      <c r="Q249" s="2"/>
      <c r="R249" s="2"/>
      <c r="S249" s="2"/>
      <c r="T249" s="2"/>
      <c r="U249" s="2"/>
    </row>
    <row r="250" customFormat="false" ht="12.75" hidden="false" customHeight="true" outlineLevel="0" collapsed="false">
      <c r="A250" s="40" t="s">
        <v>247</v>
      </c>
      <c r="B250" s="56" t="str">
        <f aca="false" t="array" ref="B250:B250">INDEX(Countries!$D$2:$D$255, MATCH(A250, Countries!$B$2:$B$255, 0))</f>
        <v>BRB</v>
      </c>
      <c r="C250" s="76" t="s">
        <v>154</v>
      </c>
      <c r="D250" s="50" t="n">
        <f aca="false" t="array" ref="D250:D250">IF($C250="Mangrove",INDEX('Mangrove extent'!$A$5:$X$128,MATCH($A250,'Mangrove extent'!$A$5:$A1000,0),MATCH('Mangrove extent'!$B$4,'Mangrove extent'!$A$5:$X$5,0)), IF($C250="Seagrass", INDEX('Seagrass extent'!$A$5:$I$257,MATCH($A250,'Seagrass extent'!$A$5:$A1000,0),MATCH('Seagrass extent'!$B$4,'Seagrass extent'!$A$5:$I$5,0)),"" ))</f>
        <v>8962.936045</v>
      </c>
      <c r="E250" s="50" t="str">
        <f aca="false" t="array" ref="E250:E250">IF($C250="Mangrove",INDEX('Mangrove extent'!$A$5:$X1000,MATCH($A250,'Mangrove extent'!$A$5:$A1000,0),MATCH('Mangrove extent'!$C$4,'Mangrove extent'!$A$5:$X$5,0)), IF($C250="Seagrass", "NoData", IF($C250="Salt marsh", "NoData")))</f>
        <v>NoData</v>
      </c>
      <c r="F250" s="50" t="str">
        <f aca="false" t="array" ref="F250:F250">IF($C250="Mangrove",INDEX('Mangrove protected area'!$A$5:$AG1000,MATCH($A250,'Mangrove protected area'!$A$5:$A1000,0),MATCH('Mangrove protected area'!$B$4,'Mangrove protected area'!$A$5:$AG$5,0)), "NoData")</f>
        <v>NoData</v>
      </c>
      <c r="G250" s="40" t="s">
        <v>464</v>
      </c>
      <c r="H250" s="40"/>
      <c r="I250" s="40"/>
      <c r="J250" s="2"/>
      <c r="K250" s="2"/>
      <c r="L250" s="2"/>
      <c r="M250" s="2"/>
      <c r="N250" s="2"/>
      <c r="O250" s="2"/>
      <c r="P250" s="2"/>
      <c r="Q250" s="2"/>
      <c r="R250" s="2"/>
      <c r="S250" s="2"/>
      <c r="T250" s="2"/>
      <c r="U250" s="2"/>
    </row>
    <row r="251" customFormat="false" ht="12.75" hidden="false" customHeight="true" outlineLevel="0" collapsed="false">
      <c r="A251" s="40" t="s">
        <v>248</v>
      </c>
      <c r="B251" s="56" t="str">
        <f aca="false" t="array" ref="B251:B251">INDEX(Countries!$D$2:$D$255, MATCH(A251, Countries!$B$2:$B$255, 0))</f>
        <v>BLZ</v>
      </c>
      <c r="C251" s="76" t="s">
        <v>154</v>
      </c>
      <c r="D251" s="50" t="n">
        <f aca="false" t="array" ref="D251:D251">IF($C251="Mangrove",INDEX('Mangrove extent'!$A$5:$X$128,MATCH($A251,'Mangrove extent'!$A$5:$A1000,0),MATCH('Mangrove extent'!$B$4,'Mangrove extent'!$A$5:$X$5,0)), IF($C251="Seagrass", INDEX('Seagrass extent'!$A$5:$I$257,MATCH($A251,'Seagrass extent'!$A$5:$A1000,0),MATCH('Seagrass extent'!$B$4,'Seagrass extent'!$A$5:$I$5,0)),"" ))</f>
        <v>490111.5852</v>
      </c>
      <c r="E251" s="50" t="str">
        <f aca="false" t="array" ref="E251:E251">IF($C251="Mangrove",INDEX('Mangrove extent'!$A$5:$X1000,MATCH($A251,'Mangrove extent'!$A$5:$A1000,0),MATCH('Mangrove extent'!$C$4,'Mangrove extent'!$A$5:$X$5,0)), IF($C251="Seagrass", "NoData", IF($C251="Salt marsh", "NoData")))</f>
        <v>NoData</v>
      </c>
      <c r="F251" s="50" t="str">
        <f aca="false" t="array" ref="F251:F251">IF($C251="Mangrove",INDEX('Mangrove protected area'!$A$5:$AG1000,MATCH($A251,'Mangrove protected area'!$A$5:$A1000,0),MATCH('Mangrove protected area'!$B$4,'Mangrove protected area'!$A$5:$AG$5,0)), "NoData")</f>
        <v>NoData</v>
      </c>
      <c r="G251" s="40" t="s">
        <v>464</v>
      </c>
      <c r="H251" s="40"/>
      <c r="I251" s="40"/>
      <c r="J251" s="2"/>
      <c r="K251" s="2"/>
      <c r="L251" s="2"/>
      <c r="M251" s="2"/>
      <c r="N251" s="2"/>
      <c r="O251" s="2"/>
      <c r="P251" s="2"/>
      <c r="Q251" s="2"/>
      <c r="R251" s="2"/>
      <c r="S251" s="2"/>
      <c r="T251" s="2"/>
      <c r="U251" s="2"/>
    </row>
    <row r="252" customFormat="false" ht="12.75" hidden="false" customHeight="true" outlineLevel="0" collapsed="false">
      <c r="A252" s="40" t="s">
        <v>249</v>
      </c>
      <c r="B252" s="56" t="str">
        <f aca="false" t="array" ref="B252:B252">INDEX(Countries!$D$2:$D$255, MATCH(A252, Countries!$B$2:$B$255, 0))</f>
        <v>BEN</v>
      </c>
      <c r="C252" s="76" t="s">
        <v>154</v>
      </c>
      <c r="D252" s="50" t="n">
        <f aca="false" t="array" ref="D252:D252">IF($C252="Mangrove",INDEX('Mangrove extent'!$A$5:$X$128,MATCH($A252,'Mangrove extent'!$A$5:$A1000,0),MATCH('Mangrove extent'!$B$4,'Mangrove extent'!$A$5:$X$5,0)), IF($C252="Seagrass", INDEX('Seagrass extent'!$A$5:$I$257,MATCH($A252,'Seagrass extent'!$A$5:$A1000,0),MATCH('Seagrass extent'!$B$4,'Seagrass extent'!$A$5:$I$5,0)),"" ))</f>
        <v>134276.1681</v>
      </c>
      <c r="E252" s="50" t="str">
        <f aca="false" t="array" ref="E252:E252">IF($C252="Mangrove",INDEX('Mangrove extent'!$A$5:$X1000,MATCH($A252,'Mangrove extent'!$A$5:$A1000,0),MATCH('Mangrove extent'!$C$4,'Mangrove extent'!$A$5:$X$5,0)), IF($C252="Seagrass", "NoData", IF($C252="Salt marsh", "NoData")))</f>
        <v>NoData</v>
      </c>
      <c r="F252" s="50" t="str">
        <f aca="false" t="array" ref="F252:F252">IF($C252="Mangrove",INDEX('Mangrove protected area'!$A$5:$AG1000,MATCH($A252,'Mangrove protected area'!$A$5:$A1000,0),MATCH('Mangrove protected area'!$B$4,'Mangrove protected area'!$A$5:$AG$5,0)), "NoData")</f>
        <v>NoData</v>
      </c>
      <c r="G252" s="40" t="s">
        <v>464</v>
      </c>
      <c r="H252" s="40"/>
      <c r="I252" s="40"/>
      <c r="J252" s="2"/>
      <c r="K252" s="2"/>
      <c r="L252" s="2"/>
      <c r="M252" s="2"/>
      <c r="N252" s="2"/>
      <c r="O252" s="2"/>
      <c r="P252" s="2"/>
      <c r="Q252" s="2"/>
      <c r="R252" s="2"/>
      <c r="S252" s="2"/>
      <c r="T252" s="2"/>
      <c r="U252" s="2"/>
    </row>
    <row r="253" customFormat="false" ht="12.75" hidden="false" customHeight="true" outlineLevel="0" collapsed="false">
      <c r="A253" s="40" t="s">
        <v>250</v>
      </c>
      <c r="B253" s="56" t="str">
        <f aca="false" t="array" ref="B253:B253">INDEX(Countries!$D$2:$D$255, MATCH(A253, Countries!$B$2:$B$255, 0))</f>
        <v>BMU</v>
      </c>
      <c r="C253" s="76" t="s">
        <v>154</v>
      </c>
      <c r="D253" s="50" t="n">
        <f aca="false" t="array" ref="D253:D253">IF($C253="Mangrove",INDEX('Mangrove extent'!$A$5:$X$128,MATCH($A253,'Mangrove extent'!$A$5:$A1000,0),MATCH('Mangrove extent'!$B$4,'Mangrove extent'!$A$5:$X$5,0)), IF($C253="Seagrass", INDEX('Seagrass extent'!$A$5:$I$257,MATCH($A253,'Seagrass extent'!$A$5:$A1000,0),MATCH('Seagrass extent'!$B$4,'Seagrass extent'!$A$5:$I$5,0)),"" ))</f>
        <v>0.00124109</v>
      </c>
      <c r="E253" s="50" t="str">
        <f aca="false" t="array" ref="E253:E253">IF($C253="Mangrove",INDEX('Mangrove extent'!$A$5:$X1000,MATCH($A253,'Mangrove extent'!$A$5:$A1000,0),MATCH('Mangrove extent'!$C$4,'Mangrove extent'!$A$5:$X$5,0)), IF($C253="Seagrass", "NoData", IF($C253="Salt marsh", "NoData")))</f>
        <v>NoData</v>
      </c>
      <c r="F253" s="50" t="str">
        <f aca="false" t="array" ref="F253:F253">IF($C253="Mangrove",INDEX('Mangrove protected area'!$A$5:$AG1000,MATCH($A253,'Mangrove protected area'!$A$5:$A1000,0),MATCH('Mangrove protected area'!$B$4,'Mangrove protected area'!$A$5:$AG$5,0)), "NoData")</f>
        <v>NoData</v>
      </c>
      <c r="G253" s="40" t="s">
        <v>464</v>
      </c>
      <c r="H253" s="40"/>
      <c r="I253" s="40"/>
      <c r="J253" s="2"/>
      <c r="K253" s="2"/>
      <c r="L253" s="2"/>
      <c r="M253" s="2"/>
      <c r="N253" s="2"/>
      <c r="O253" s="2"/>
      <c r="P253" s="2"/>
      <c r="Q253" s="2"/>
      <c r="R253" s="2"/>
      <c r="S253" s="2"/>
      <c r="T253" s="2"/>
      <c r="U253" s="2"/>
    </row>
    <row r="254" customFormat="false" ht="12.75" hidden="false" customHeight="true" outlineLevel="0" collapsed="false">
      <c r="A254" s="40" t="s">
        <v>251</v>
      </c>
      <c r="B254" s="56" t="str">
        <f aca="false" t="array" ref="B254:B254">INDEX(Countries!$D$2:$D$255, MATCH(A254, Countries!$B$2:$B$255, 0))</f>
        <v>BES</v>
      </c>
      <c r="C254" s="76" t="s">
        <v>154</v>
      </c>
      <c r="D254" s="50" t="n">
        <f aca="false" t="array" ref="D254:D254">IF($C254="Mangrove",INDEX('Mangrove extent'!$A$5:$X$128,MATCH($A254,'Mangrove extent'!$A$5:$A1000,0),MATCH('Mangrove extent'!$B$4,'Mangrove extent'!$A$5:$X$5,0)), IF($C254="Seagrass", INDEX('Seagrass extent'!$A$5:$I$257,MATCH($A254,'Seagrass extent'!$A$5:$A1000,0),MATCH('Seagrass extent'!$B$4,'Seagrass extent'!$A$5:$I$5,0)),"" ))</f>
        <v>451.2303989</v>
      </c>
      <c r="E254" s="50" t="str">
        <f aca="false" t="array" ref="E254:E254">IF($C254="Mangrove",INDEX('Mangrove extent'!$A$5:$X1000,MATCH($A254,'Mangrove extent'!$A$5:$A1000,0),MATCH('Mangrove extent'!$C$4,'Mangrove extent'!$A$5:$X$5,0)), IF($C254="Seagrass", "NoData", IF($C254="Salt marsh", "NoData")))</f>
        <v>NoData</v>
      </c>
      <c r="F254" s="50" t="str">
        <f aca="false" t="array" ref="F254:F254">IF($C254="Mangrove",INDEX('Mangrove protected area'!$A$5:$AG1000,MATCH($A254,'Mangrove protected area'!$A$5:$A1000,0),MATCH('Mangrove protected area'!$B$4,'Mangrove protected area'!$A$5:$AG$5,0)), "NoData")</f>
        <v>NoData</v>
      </c>
      <c r="G254" s="40" t="s">
        <v>464</v>
      </c>
      <c r="H254" s="40"/>
      <c r="I254" s="40"/>
      <c r="J254" s="2"/>
      <c r="K254" s="2"/>
      <c r="L254" s="2"/>
      <c r="M254" s="2"/>
      <c r="N254" s="2"/>
      <c r="O254" s="2"/>
      <c r="P254" s="2"/>
      <c r="Q254" s="2"/>
      <c r="R254" s="2"/>
      <c r="S254" s="2"/>
      <c r="T254" s="2"/>
      <c r="U254" s="2"/>
    </row>
    <row r="255" customFormat="false" ht="12.75" hidden="false" customHeight="true" outlineLevel="0" collapsed="false">
      <c r="A255" s="40" t="s">
        <v>252</v>
      </c>
      <c r="B255" s="56" t="str">
        <f aca="false" t="array" ref="B255:B255">INDEX(Countries!$D$2:$D$255, MATCH(A255, Countries!$B$2:$B$255, 0))</f>
        <v>BRA</v>
      </c>
      <c r="C255" s="76" t="s">
        <v>154</v>
      </c>
      <c r="D255" s="50" t="n">
        <f aca="false" t="array" ref="D255:D255">IF($C255="Mangrove",INDEX('Mangrove extent'!$A$5:$X$128,MATCH($A255,'Mangrove extent'!$A$5:$A1000,0),MATCH('Mangrove extent'!$B$4,'Mangrove extent'!$A$5:$X$5,0)), IF($C255="Seagrass", INDEX('Seagrass extent'!$A$5:$I$257,MATCH($A255,'Seagrass extent'!$A$5:$A1000,0),MATCH('Seagrass extent'!$B$4,'Seagrass extent'!$A$5:$I$5,0)),"" ))</f>
        <v>42648.19117</v>
      </c>
      <c r="E255" s="50" t="str">
        <f aca="false" t="array" ref="E255:E255">IF($C255="Mangrove",INDEX('Mangrove extent'!$A$5:$X1000,MATCH($A255,'Mangrove extent'!$A$5:$A1000,0),MATCH('Mangrove extent'!$C$4,'Mangrove extent'!$A$5:$X$5,0)), IF($C255="Seagrass", "NoData", IF($C255="Salt marsh", "NoData")))</f>
        <v>NoData</v>
      </c>
      <c r="F255" s="50" t="str">
        <f aca="false" t="array" ref="F255:F255">IF($C255="Mangrove",INDEX('Mangrove protected area'!$A$5:$AG1000,MATCH($A255,'Mangrove protected area'!$A$5:$A1000,0),MATCH('Mangrove protected area'!$B$4,'Mangrove protected area'!$A$5:$AG$5,0)), "NoData")</f>
        <v>NoData</v>
      </c>
      <c r="G255" s="40" t="s">
        <v>464</v>
      </c>
      <c r="H255" s="40"/>
      <c r="I255" s="40"/>
      <c r="J255" s="2"/>
      <c r="K255" s="2"/>
      <c r="L255" s="2"/>
      <c r="M255" s="2"/>
      <c r="N255" s="2"/>
      <c r="O255" s="2"/>
      <c r="P255" s="2"/>
      <c r="Q255" s="2"/>
      <c r="R255" s="2"/>
      <c r="S255" s="2"/>
      <c r="T255" s="2"/>
      <c r="U255" s="2"/>
    </row>
    <row r="256" customFormat="false" ht="12.75" hidden="false" customHeight="true" outlineLevel="0" collapsed="false">
      <c r="A256" s="40" t="s">
        <v>253</v>
      </c>
      <c r="B256" s="56" t="str">
        <f aca="false" t="array" ref="B256:B256">INDEX(Countries!$D$2:$D$255, MATCH(A256, Countries!$B$2:$B$255, 0))</f>
        <v>VGB</v>
      </c>
      <c r="C256" s="76" t="s">
        <v>154</v>
      </c>
      <c r="D256" s="50" t="n">
        <f aca="false" t="array" ref="D256:D256">IF($C256="Mangrove",INDEX('Mangrove extent'!$A$5:$X$128,MATCH($A256,'Mangrove extent'!$A$5:$A1000,0),MATCH('Mangrove extent'!$B$4,'Mangrove extent'!$A$5:$X$5,0)), IF($C256="Seagrass", INDEX('Seagrass extent'!$A$5:$I$257,MATCH($A256,'Seagrass extent'!$A$5:$A1000,0),MATCH('Seagrass extent'!$B$4,'Seagrass extent'!$A$5:$I$5,0)),"" ))</f>
        <v>4074.168062</v>
      </c>
      <c r="E256" s="50" t="str">
        <f aca="false" t="array" ref="E256:E256">IF($C256="Mangrove",INDEX('Mangrove extent'!$A$5:$X1000,MATCH($A256,'Mangrove extent'!$A$5:$A1000,0),MATCH('Mangrove extent'!$C$4,'Mangrove extent'!$A$5:$X$5,0)), IF($C256="Seagrass", "NoData", IF($C256="Salt marsh", "NoData")))</f>
        <v>NoData</v>
      </c>
      <c r="F256" s="50" t="str">
        <f aca="false" t="array" ref="F256:F256">IF($C256="Mangrove",INDEX('Mangrove protected area'!$A$5:$AG1000,MATCH($A256,'Mangrove protected area'!$A$5:$A1000,0),MATCH('Mangrove protected area'!$B$4,'Mangrove protected area'!$A$5:$AG$5,0)), "NoData")</f>
        <v>NoData</v>
      </c>
      <c r="G256" s="40" t="s">
        <v>464</v>
      </c>
      <c r="H256" s="40"/>
      <c r="I256" s="40"/>
      <c r="J256" s="2"/>
      <c r="K256" s="2"/>
      <c r="L256" s="2"/>
      <c r="M256" s="2"/>
      <c r="N256" s="2"/>
      <c r="O256" s="2"/>
      <c r="P256" s="2"/>
      <c r="Q256" s="2"/>
      <c r="R256" s="2"/>
      <c r="S256" s="2"/>
      <c r="T256" s="2"/>
      <c r="U256" s="2"/>
    </row>
    <row r="257" customFormat="false" ht="12.75" hidden="false" customHeight="true" outlineLevel="0" collapsed="false">
      <c r="A257" s="40" t="s">
        <v>254</v>
      </c>
      <c r="B257" s="56" t="str">
        <f aca="false" t="array" ref="B257:B257">INDEX(Countries!$D$2:$D$255, MATCH(A257, Countries!$B$2:$B$255, 0))</f>
        <v>BRN</v>
      </c>
      <c r="C257" s="76" t="s">
        <v>154</v>
      </c>
      <c r="D257" s="50" t="n">
        <f aca="false" t="array" ref="D257:D257">IF($C257="Mangrove",INDEX('Mangrove extent'!$A$5:$X$128,MATCH($A257,'Mangrove extent'!$A$5:$A1000,0),MATCH('Mangrove extent'!$B$4,'Mangrove extent'!$A$5:$X$5,0)), IF($C257="Seagrass", INDEX('Seagrass extent'!$A$5:$I$257,MATCH($A257,'Seagrass extent'!$A$5:$A1000,0),MATCH('Seagrass extent'!$B$4,'Seagrass extent'!$A$5:$I$5,0)),"" ))</f>
        <v>0</v>
      </c>
      <c r="E257" s="50" t="str">
        <f aca="false" t="array" ref="E257:E257">IF($C257="Mangrove",INDEX('Mangrove extent'!$A$5:$X1000,MATCH($A257,'Mangrove extent'!$A$5:$A1000,0),MATCH('Mangrove extent'!$C$4,'Mangrove extent'!$A$5:$X$5,0)), IF($C257="Seagrass", "NoData", IF($C257="Salt marsh", "NoData")))</f>
        <v>NoData</v>
      </c>
      <c r="F257" s="50" t="str">
        <f aca="false" t="array" ref="F257:F257">IF($C257="Mangrove",INDEX('Mangrove protected area'!$A$5:$AG1000,MATCH($A257,'Mangrove protected area'!$A$5:$A1000,0),MATCH('Mangrove protected area'!$B$4,'Mangrove protected area'!$A$5:$AG$5,0)), "NoData")</f>
        <v>NoData</v>
      </c>
      <c r="G257" s="40" t="s">
        <v>464</v>
      </c>
      <c r="H257" s="40"/>
      <c r="I257" s="40"/>
      <c r="J257" s="2"/>
      <c r="K257" s="2"/>
      <c r="L257" s="2"/>
      <c r="M257" s="2"/>
      <c r="N257" s="2"/>
      <c r="O257" s="2"/>
      <c r="P257" s="2"/>
      <c r="Q257" s="2"/>
      <c r="R257" s="2"/>
      <c r="S257" s="2"/>
      <c r="T257" s="2"/>
      <c r="U257" s="2"/>
    </row>
    <row r="258" customFormat="false" ht="12.75" hidden="false" customHeight="true" outlineLevel="0" collapsed="false">
      <c r="A258" s="40" t="s">
        <v>255</v>
      </c>
      <c r="B258" s="56" t="str">
        <f aca="false" t="array" ref="B258:B258">INDEX(Countries!$D$2:$D$255, MATCH(A258, Countries!$B$2:$B$255, 0))</f>
        <v>KHM</v>
      </c>
      <c r="C258" s="76" t="s">
        <v>154</v>
      </c>
      <c r="D258" s="50" t="n">
        <f aca="false" t="array" ref="D258:D258">IF($C258="Mangrove",INDEX('Mangrove extent'!$A$5:$X$128,MATCH($A258,'Mangrove extent'!$A$5:$A1000,0),MATCH('Mangrove extent'!$B$4,'Mangrove extent'!$A$5:$X$5,0)), IF($C258="Seagrass", INDEX('Seagrass extent'!$A$5:$I$257,MATCH($A258,'Seagrass extent'!$A$5:$A1000,0),MATCH('Seagrass extent'!$B$4,'Seagrass extent'!$A$5:$I$5,0)),"" ))</f>
        <v>0.00186158</v>
      </c>
      <c r="E258" s="50" t="str">
        <f aca="false" t="array" ref="E258:E258">IF($C258="Mangrove",INDEX('Mangrove extent'!$A$5:$X1000,MATCH($A258,'Mangrove extent'!$A$5:$A1000,0),MATCH('Mangrove extent'!$C$4,'Mangrove extent'!$A$5:$X$5,0)), IF($C258="Seagrass", "NoData", IF($C258="Salt marsh", "NoData")))</f>
        <v>NoData</v>
      </c>
      <c r="F258" s="50" t="str">
        <f aca="false" t="array" ref="F258:F258">IF($C258="Mangrove",INDEX('Mangrove protected area'!$A$5:$AG1000,MATCH($A258,'Mangrove protected area'!$A$5:$A1000,0),MATCH('Mangrove protected area'!$B$4,'Mangrove protected area'!$A$5:$AG$5,0)), "NoData")</f>
        <v>NoData</v>
      </c>
      <c r="G258" s="40" t="s">
        <v>464</v>
      </c>
      <c r="H258" s="40"/>
      <c r="I258" s="40"/>
      <c r="J258" s="2"/>
      <c r="K258" s="2"/>
      <c r="L258" s="2"/>
      <c r="M258" s="2"/>
      <c r="N258" s="2"/>
      <c r="O258" s="2"/>
      <c r="P258" s="2"/>
      <c r="Q258" s="2"/>
      <c r="R258" s="2"/>
      <c r="S258" s="2"/>
      <c r="T258" s="2"/>
      <c r="U258" s="2"/>
    </row>
    <row r="259" customFormat="false" ht="12.75" hidden="false" customHeight="true" outlineLevel="0" collapsed="false">
      <c r="A259" s="40" t="s">
        <v>256</v>
      </c>
      <c r="B259" s="56" t="str">
        <f aca="false" t="array" ref="B259:B259">INDEX(Countries!$D$2:$D$255, MATCH(A259, Countries!$B$2:$B$255, 0))</f>
        <v>CMR</v>
      </c>
      <c r="C259" s="76" t="s">
        <v>154</v>
      </c>
      <c r="D259" s="50" t="n">
        <f aca="false" t="array" ref="D259:D259">IF($C259="Mangrove",INDEX('Mangrove extent'!$A$5:$X$128,MATCH($A259,'Mangrove extent'!$A$5:$A1000,0),MATCH('Mangrove extent'!$B$4,'Mangrove extent'!$A$5:$X$5,0)), IF($C259="Seagrass", INDEX('Seagrass extent'!$A$5:$I$257,MATCH($A259,'Seagrass extent'!$A$5:$A1000,0),MATCH('Seagrass extent'!$B$4,'Seagrass extent'!$A$5:$I$5,0)),"" ))</f>
        <v>0</v>
      </c>
      <c r="E259" s="50" t="str">
        <f aca="false" t="array" ref="E259:E259">IF($C259="Mangrove",INDEX('Mangrove extent'!$A$5:$X1000,MATCH($A259,'Mangrove extent'!$A$5:$A1000,0),MATCH('Mangrove extent'!$C$4,'Mangrove extent'!$A$5:$X$5,0)), IF($C259="Seagrass", "NoData", IF($C259="Salt marsh", "NoData")))</f>
        <v>NoData</v>
      </c>
      <c r="F259" s="50" t="str">
        <f aca="false" t="array" ref="F259:F259">IF($C259="Mangrove",INDEX('Mangrove protected area'!$A$5:$AG1000,MATCH($A259,'Mangrove protected area'!$A$5:$A1000,0),MATCH('Mangrove protected area'!$B$4,'Mangrove protected area'!$A$5:$AG$5,0)), "NoData")</f>
        <v>NoData</v>
      </c>
      <c r="G259" s="40" t="s">
        <v>464</v>
      </c>
      <c r="H259" s="40"/>
      <c r="I259" s="40"/>
      <c r="J259" s="2"/>
      <c r="K259" s="2"/>
      <c r="L259" s="2"/>
      <c r="M259" s="2"/>
      <c r="N259" s="2"/>
      <c r="O259" s="2"/>
      <c r="P259" s="2"/>
      <c r="Q259" s="2"/>
      <c r="R259" s="2"/>
      <c r="S259" s="2"/>
      <c r="T259" s="2"/>
      <c r="U259" s="2"/>
    </row>
    <row r="260" customFormat="false" ht="12.75" hidden="false" customHeight="true" outlineLevel="0" collapsed="false">
      <c r="A260" s="40" t="s">
        <v>257</v>
      </c>
      <c r="B260" s="56" t="str">
        <f aca="false" t="array" ref="B260:B260">INDEX(Countries!$D$2:$D$255, MATCH(A260, Countries!$B$2:$B$255, 0))</f>
        <v>CYM</v>
      </c>
      <c r="C260" s="76" t="s">
        <v>154</v>
      </c>
      <c r="D260" s="50" t="n">
        <f aca="false" t="array" ref="D260:D260">IF($C260="Mangrove",INDEX('Mangrove extent'!$A$5:$X$128,MATCH($A260,'Mangrove extent'!$A$5:$A1000,0),MATCH('Mangrove extent'!$B$4,'Mangrove extent'!$A$5:$X$5,0)), IF($C260="Seagrass", INDEX('Seagrass extent'!$A$5:$I$257,MATCH($A260,'Seagrass extent'!$A$5:$A1000,0),MATCH('Seagrass extent'!$B$4,'Seagrass extent'!$A$5:$I$5,0)),"" ))</f>
        <v>4498.452244</v>
      </c>
      <c r="E260" s="50" t="str">
        <f aca="false" t="array" ref="E260:E260">IF($C260="Mangrove",INDEX('Mangrove extent'!$A$5:$X1000,MATCH($A260,'Mangrove extent'!$A$5:$A1000,0),MATCH('Mangrove extent'!$C$4,'Mangrove extent'!$A$5:$X$5,0)), IF($C260="Seagrass", "NoData", IF($C260="Salt marsh", "NoData")))</f>
        <v>NoData</v>
      </c>
      <c r="F260" s="50" t="str">
        <f aca="false" t="array" ref="F260:F260">IF($C260="Mangrove",INDEX('Mangrove protected area'!$A$5:$AG1000,MATCH($A260,'Mangrove protected area'!$A$5:$A1000,0),MATCH('Mangrove protected area'!$B$4,'Mangrove protected area'!$A$5:$AG$5,0)), "NoData")</f>
        <v>NoData</v>
      </c>
      <c r="G260" s="40" t="s">
        <v>464</v>
      </c>
      <c r="H260" s="40"/>
      <c r="I260" s="40"/>
      <c r="J260" s="2"/>
      <c r="K260" s="2"/>
      <c r="L260" s="2"/>
      <c r="M260" s="2"/>
      <c r="N260" s="2"/>
      <c r="O260" s="2"/>
      <c r="P260" s="2"/>
      <c r="Q260" s="2"/>
      <c r="R260" s="2"/>
      <c r="S260" s="2"/>
      <c r="T260" s="2"/>
      <c r="U260" s="2"/>
    </row>
    <row r="261" customFormat="false" ht="12.75" hidden="false" customHeight="true" outlineLevel="0" collapsed="false">
      <c r="A261" s="40" t="s">
        <v>258</v>
      </c>
      <c r="B261" s="56" t="str">
        <f aca="false" t="array" ref="B261:B261">INDEX(Countries!$D$2:$D$255, MATCH(A261, Countries!$B$2:$B$255, 0))</f>
        <v>COM</v>
      </c>
      <c r="C261" s="76" t="s">
        <v>154</v>
      </c>
      <c r="D261" s="50" t="n">
        <f aca="false" t="array" ref="D261:D261">IF($C261="Mangrove",INDEX('Mangrove extent'!$A$5:$X$128,MATCH($A261,'Mangrove extent'!$A$5:$A1000,0),MATCH('Mangrove extent'!$B$4,'Mangrove extent'!$A$5:$X$5,0)), IF($C261="Seagrass", INDEX('Seagrass extent'!$A$5:$I$257,MATCH($A261,'Seagrass extent'!$A$5:$A1000,0),MATCH('Seagrass extent'!$B$4,'Seagrass extent'!$A$5:$I$5,0)),"" ))</f>
        <v>126515.0038</v>
      </c>
      <c r="E261" s="50" t="str">
        <f aca="false" t="array" ref="E261:E261">IF($C261="Mangrove",INDEX('Mangrove extent'!$A$5:$X1000,MATCH($A261,'Mangrove extent'!$A$5:$A1000,0),MATCH('Mangrove extent'!$C$4,'Mangrove extent'!$A$5:$X$5,0)), IF($C261="Seagrass", "NoData", IF($C261="Salt marsh", "NoData")))</f>
        <v>NoData</v>
      </c>
      <c r="F261" s="50" t="str">
        <f aca="false" t="array" ref="F261:F261">IF($C261="Mangrove",INDEX('Mangrove protected area'!$A$5:$AG1000,MATCH($A261,'Mangrove protected area'!$A$5:$A1000,0),MATCH('Mangrove protected area'!$B$4,'Mangrove protected area'!$A$5:$AG$5,0)), "NoData")</f>
        <v>NoData</v>
      </c>
      <c r="G261" s="40" t="s">
        <v>464</v>
      </c>
      <c r="H261" s="40"/>
      <c r="I261" s="40"/>
      <c r="J261" s="2"/>
      <c r="K261" s="2"/>
      <c r="L261" s="2"/>
      <c r="M261" s="2"/>
      <c r="N261" s="2"/>
      <c r="O261" s="2"/>
      <c r="P261" s="2"/>
      <c r="Q261" s="2"/>
      <c r="R261" s="2"/>
      <c r="S261" s="2"/>
      <c r="T261" s="2"/>
      <c r="U261" s="2"/>
    </row>
    <row r="262" customFormat="false" ht="12.75" hidden="false" customHeight="true" outlineLevel="0" collapsed="false">
      <c r="A262" s="40" t="s">
        <v>259</v>
      </c>
      <c r="B262" s="56" t="str">
        <f aca="false" t="array" ref="B262:B262">INDEX(Countries!$D$2:$D$255, MATCH(A262, Countries!$B$2:$B$255, 0))</f>
        <v>COK</v>
      </c>
      <c r="C262" s="76" t="s">
        <v>154</v>
      </c>
      <c r="D262" s="50" t="n">
        <f aca="false" t="array" ref="D262:D262">IF($C262="Mangrove",INDEX('Mangrove extent'!$A$5:$X$128,MATCH($A262,'Mangrove extent'!$A$5:$A1000,0),MATCH('Mangrove extent'!$B$4,'Mangrove extent'!$A$5:$X$5,0)), IF($C262="Seagrass", INDEX('Seagrass extent'!$A$5:$I$257,MATCH($A262,'Seagrass extent'!$A$5:$A1000,0),MATCH('Seagrass extent'!$B$4,'Seagrass extent'!$A$5:$I$5,0)),"" ))</f>
        <v>0</v>
      </c>
      <c r="E262" s="50" t="str">
        <f aca="false" t="array" ref="E262:E262">IF($C262="Mangrove",INDEX('Mangrove extent'!$A$5:$X1000,MATCH($A262,'Mangrove extent'!$A$5:$A1000,0),MATCH('Mangrove extent'!$C$4,'Mangrove extent'!$A$5:$X$5,0)), IF($C262="Seagrass", "NoData", IF($C262="Salt marsh", "NoData")))</f>
        <v>NoData</v>
      </c>
      <c r="F262" s="50" t="str">
        <f aca="false" t="array" ref="F262:F262">IF($C262="Mangrove",INDEX('Mangrove protected area'!$A$5:$AG1000,MATCH($A262,'Mangrove protected area'!$A$5:$A1000,0),MATCH('Mangrove protected area'!$B$4,'Mangrove protected area'!$A$5:$AG$5,0)), "NoData")</f>
        <v>NoData</v>
      </c>
      <c r="G262" s="40" t="s">
        <v>464</v>
      </c>
      <c r="H262" s="40"/>
      <c r="I262" s="40"/>
      <c r="J262" s="2"/>
      <c r="K262" s="2"/>
      <c r="L262" s="2"/>
      <c r="M262" s="2"/>
      <c r="N262" s="2"/>
      <c r="O262" s="2"/>
      <c r="P262" s="2"/>
      <c r="Q262" s="2"/>
      <c r="R262" s="2"/>
      <c r="S262" s="2"/>
      <c r="T262" s="2"/>
      <c r="U262" s="2"/>
    </row>
    <row r="263" customFormat="false" ht="12.75" hidden="false" customHeight="true" outlineLevel="0" collapsed="false">
      <c r="A263" s="40" t="s">
        <v>260</v>
      </c>
      <c r="B263" s="56" t="str">
        <f aca="false" t="array" ref="B263:B263">INDEX(Countries!$D$2:$D$255, MATCH(A263, Countries!$B$2:$B$255, 0))</f>
        <v>CRI</v>
      </c>
      <c r="C263" s="76" t="s">
        <v>154</v>
      </c>
      <c r="D263" s="50" t="n">
        <f aca="false" t="array" ref="D263:D263">IF($C263="Mangrove",INDEX('Mangrove extent'!$A$5:$X$128,MATCH($A263,'Mangrove extent'!$A$5:$A1000,0),MATCH('Mangrove extent'!$B$4,'Mangrove extent'!$A$5:$X$5,0)), IF($C263="Seagrass", INDEX('Seagrass extent'!$A$5:$I$257,MATCH($A263,'Seagrass extent'!$A$5:$A1000,0),MATCH('Seagrass extent'!$B$4,'Seagrass extent'!$A$5:$I$5,0)),"" ))</f>
        <v>0.00186161</v>
      </c>
      <c r="E263" s="50" t="str">
        <f aca="false" t="array" ref="E263:E263">IF($C263="Mangrove",INDEX('Mangrove extent'!$A$5:$X1000,MATCH($A263,'Mangrove extent'!$A$5:$A1000,0),MATCH('Mangrove extent'!$C$4,'Mangrove extent'!$A$5:$X$5,0)), IF($C263="Seagrass", "NoData", IF($C263="Salt marsh", "NoData")))</f>
        <v>NoData</v>
      </c>
      <c r="F263" s="50" t="str">
        <f aca="false" t="array" ref="F263:F263">IF($C263="Mangrove",INDEX('Mangrove protected area'!$A$5:$AG1000,MATCH($A263,'Mangrove protected area'!$A$5:$A1000,0),MATCH('Mangrove protected area'!$B$4,'Mangrove protected area'!$A$5:$AG$5,0)), "NoData")</f>
        <v>NoData</v>
      </c>
      <c r="G263" s="40" t="s">
        <v>464</v>
      </c>
      <c r="H263" s="40"/>
      <c r="I263" s="40"/>
      <c r="J263" s="2"/>
      <c r="K263" s="2"/>
      <c r="L263" s="2"/>
      <c r="M263" s="2"/>
      <c r="N263" s="2"/>
      <c r="O263" s="2"/>
      <c r="P263" s="2"/>
      <c r="Q263" s="2"/>
      <c r="R263" s="2"/>
      <c r="S263" s="2"/>
      <c r="T263" s="2"/>
      <c r="U263" s="2"/>
    </row>
    <row r="264" customFormat="false" ht="12.75" hidden="false" customHeight="true" outlineLevel="0" collapsed="false">
      <c r="A264" s="40" t="s">
        <v>261</v>
      </c>
      <c r="B264" s="56" t="str">
        <f aca="false" t="array" ref="B264:B264">INDEX(Countries!$D$2:$D$255, MATCH(A264, Countries!$B$2:$B$255, 0))</f>
        <v>CIV</v>
      </c>
      <c r="C264" s="76" t="s">
        <v>154</v>
      </c>
      <c r="D264" s="50" t="n">
        <f aca="false" t="array" ref="D264:D264">IF($C264="Mangrove",INDEX('Mangrove extent'!$A$5:$X$128,MATCH($A264,'Mangrove extent'!$A$5:$A1000,0),MATCH('Mangrove extent'!$B$4,'Mangrove extent'!$A$5:$X$5,0)), IF($C264="Seagrass", INDEX('Seagrass extent'!$A$5:$I$257,MATCH($A264,'Seagrass extent'!$A$5:$A1000,0),MATCH('Seagrass extent'!$B$4,'Seagrass extent'!$A$5:$I$5,0)),"" ))</f>
        <v>0</v>
      </c>
      <c r="E264" s="50" t="str">
        <f aca="false" t="array" ref="E264:E264">IF($C264="Mangrove",INDEX('Mangrove extent'!$A$5:$X1000,MATCH($A264,'Mangrove extent'!$A$5:$A1000,0),MATCH('Mangrove extent'!$C$4,'Mangrove extent'!$A$5:$X$5,0)), IF($C264="Seagrass", "NoData", IF($C264="Salt marsh", "NoData")))</f>
        <v>NoData</v>
      </c>
      <c r="F264" s="50" t="str">
        <f aca="false" t="array" ref="F264:F264">IF($C264="Mangrove",INDEX('Mangrove protected area'!$A$5:$AG1000,MATCH($A264,'Mangrove protected area'!$A$5:$A1000,0),MATCH('Mangrove protected area'!$B$4,'Mangrove protected area'!$A$5:$AG$5,0)), "NoData")</f>
        <v>NoData</v>
      </c>
      <c r="G264" s="40" t="s">
        <v>464</v>
      </c>
      <c r="H264" s="40"/>
      <c r="I264" s="40"/>
      <c r="J264" s="2"/>
      <c r="K264" s="2"/>
      <c r="L264" s="2"/>
      <c r="M264" s="2"/>
      <c r="N264" s="2"/>
      <c r="O264" s="2"/>
      <c r="P264" s="2"/>
      <c r="Q264" s="2"/>
      <c r="R264" s="2"/>
      <c r="S264" s="2"/>
      <c r="T264" s="2"/>
      <c r="U264" s="2"/>
    </row>
    <row r="265" customFormat="false" ht="12.75" hidden="false" customHeight="true" outlineLevel="0" collapsed="false">
      <c r="A265" s="40" t="s">
        <v>262</v>
      </c>
      <c r="B265" s="56" t="str">
        <f aca="false" t="array" ref="B265:B265">INDEX(Countries!$D$2:$D$255, MATCH(A265, Countries!$B$2:$B$255, 0))</f>
        <v>CUB</v>
      </c>
      <c r="C265" s="76" t="s">
        <v>154</v>
      </c>
      <c r="D265" s="50" t="n">
        <f aca="false" t="array" ref="D265:D265">IF($C265="Mangrove",INDEX('Mangrove extent'!$A$5:$X$128,MATCH($A265,'Mangrove extent'!$A$5:$A1000,0),MATCH('Mangrove extent'!$B$4,'Mangrove extent'!$A$5:$X$5,0)), IF($C265="Seagrass", INDEX('Seagrass extent'!$A$5:$I$257,MATCH($A265,'Seagrass extent'!$A$5:$A1000,0),MATCH('Seagrass extent'!$B$4,'Seagrass extent'!$A$5:$I$5,0)),"" ))</f>
        <v>1390605.757</v>
      </c>
      <c r="E265" s="50" t="str">
        <f aca="false" t="array" ref="E265:E265">IF($C265="Mangrove",INDEX('Mangrove extent'!$A$5:$X1000,MATCH($A265,'Mangrove extent'!$A$5:$A1000,0),MATCH('Mangrove extent'!$C$4,'Mangrove extent'!$A$5:$X$5,0)), IF($C265="Seagrass", "NoData", IF($C265="Salt marsh", "NoData")))</f>
        <v>NoData</v>
      </c>
      <c r="F265" s="50" t="str">
        <f aca="false" t="array" ref="F265:F265">IF($C265="Mangrove",INDEX('Mangrove protected area'!$A$5:$AG1000,MATCH($A265,'Mangrove protected area'!$A$5:$A1000,0),MATCH('Mangrove protected area'!$B$4,'Mangrove protected area'!$A$5:$AG$5,0)), "NoData")</f>
        <v>NoData</v>
      </c>
      <c r="G265" s="40" t="s">
        <v>464</v>
      </c>
      <c r="H265" s="40"/>
      <c r="I265" s="40"/>
      <c r="J265" s="2"/>
      <c r="K265" s="2"/>
      <c r="L265" s="2"/>
      <c r="M265" s="2"/>
      <c r="N265" s="2"/>
      <c r="O265" s="2"/>
      <c r="P265" s="2"/>
      <c r="Q265" s="2"/>
      <c r="R265" s="2"/>
      <c r="S265" s="2"/>
      <c r="T265" s="2"/>
      <c r="U265" s="2"/>
    </row>
    <row r="266" customFormat="false" ht="12.75" hidden="false" customHeight="true" outlineLevel="0" collapsed="false">
      <c r="A266" s="40" t="s">
        <v>263</v>
      </c>
      <c r="B266" s="56" t="str">
        <f aca="false" t="array" ref="B266:B266">INDEX(Countries!$D$2:$D$255, MATCH(A266, Countries!$B$2:$B$255, 0))</f>
        <v>CUW</v>
      </c>
      <c r="C266" s="76" t="s">
        <v>154</v>
      </c>
      <c r="D266" s="50" t="n">
        <f aca="false" t="array" ref="D266:D266">IF($C266="Mangrove",INDEX('Mangrove extent'!$A$5:$X$128,MATCH($A266,'Mangrove extent'!$A$5:$A1000,0),MATCH('Mangrove extent'!$B$4,'Mangrove extent'!$A$5:$X$5,0)), IF($C266="Seagrass", INDEX('Seagrass extent'!$A$5:$I$257,MATCH($A266,'Seagrass extent'!$A$5:$A1000,0),MATCH('Seagrass extent'!$B$4,'Seagrass extent'!$A$5:$I$5,0)),"" ))</f>
        <v>0.00403345</v>
      </c>
      <c r="E266" s="50" t="str">
        <f aca="false" t="array" ref="E266:E266">IF($C266="Mangrove",INDEX('Mangrove extent'!$A$5:$X1000,MATCH($A266,'Mangrove extent'!$A$5:$A1000,0),MATCH('Mangrove extent'!$C$4,'Mangrove extent'!$A$5:$X$5,0)), IF($C266="Seagrass", "NoData", IF($C266="Salt marsh", "NoData")))</f>
        <v>NoData</v>
      </c>
      <c r="F266" s="50" t="str">
        <f aca="false" t="array" ref="F266:F266">IF($C266="Mangrove",INDEX('Mangrove protected area'!$A$5:$AG1000,MATCH($A266,'Mangrove protected area'!$A$5:$A1000,0),MATCH('Mangrove protected area'!$B$4,'Mangrove protected area'!$A$5:$AG$5,0)), "NoData")</f>
        <v>NoData</v>
      </c>
      <c r="G266" s="40" t="s">
        <v>464</v>
      </c>
      <c r="H266" s="40"/>
      <c r="I266" s="40"/>
      <c r="J266" s="2"/>
      <c r="K266" s="2"/>
      <c r="L266" s="2"/>
      <c r="M266" s="2"/>
      <c r="N266" s="2"/>
      <c r="O266" s="2"/>
      <c r="P266" s="2"/>
      <c r="Q266" s="2"/>
      <c r="R266" s="2"/>
      <c r="S266" s="2"/>
      <c r="T266" s="2"/>
      <c r="U266" s="2"/>
    </row>
    <row r="267" customFormat="false" ht="12.75" hidden="false" customHeight="true" outlineLevel="0" collapsed="false">
      <c r="A267" s="40" t="s">
        <v>264</v>
      </c>
      <c r="B267" s="56" t="str">
        <f aca="false" t="array" ref="B267:B267">INDEX(Countries!$D$2:$D$255, MATCH(A267, Countries!$B$2:$B$255, 0))</f>
        <v>COD</v>
      </c>
      <c r="C267" s="76" t="s">
        <v>154</v>
      </c>
      <c r="D267" s="50" t="n">
        <f aca="false" t="array" ref="D267:D267">IF($C267="Mangrove",INDEX('Mangrove extent'!$A$5:$X$128,MATCH($A267,'Mangrove extent'!$A$5:$A1000,0),MATCH('Mangrove extent'!$B$4,'Mangrove extent'!$A$5:$X$5,0)), IF($C267="Seagrass", INDEX('Seagrass extent'!$A$5:$I$257,MATCH($A267,'Seagrass extent'!$A$5:$A1000,0),MATCH('Seagrass extent'!$B$4,'Seagrass extent'!$A$5:$I$5,0)),"" ))</f>
        <v>0</v>
      </c>
      <c r="E267" s="50" t="str">
        <f aca="false" t="array" ref="E267:E267">IF($C267="Mangrove",INDEX('Mangrove extent'!$A$5:$X1000,MATCH($A267,'Mangrove extent'!$A$5:$A1000,0),MATCH('Mangrove extent'!$C$4,'Mangrove extent'!$A$5:$X$5,0)), IF($C267="Seagrass", "NoData", IF($C267="Salt marsh", "NoData")))</f>
        <v>NoData</v>
      </c>
      <c r="F267" s="50" t="str">
        <f aca="false" t="array" ref="F267:F267">IF($C267="Mangrove",INDEX('Mangrove protected area'!$A$5:$AG1000,MATCH($A267,'Mangrove protected area'!$A$5:$A1000,0),MATCH('Mangrove protected area'!$B$4,'Mangrove protected area'!$A$5:$AG$5,0)), "NoData")</f>
        <v>NoData</v>
      </c>
      <c r="G267" s="40" t="s">
        <v>464</v>
      </c>
      <c r="H267" s="40"/>
      <c r="I267" s="40"/>
      <c r="J267" s="2"/>
      <c r="K267" s="2"/>
      <c r="L267" s="2"/>
      <c r="M267" s="2"/>
      <c r="N267" s="2"/>
      <c r="O267" s="2"/>
      <c r="P267" s="2"/>
      <c r="Q267" s="2"/>
      <c r="R267" s="2"/>
      <c r="S267" s="2"/>
      <c r="T267" s="2"/>
      <c r="U267" s="2"/>
    </row>
    <row r="268" customFormat="false" ht="12.75" hidden="false" customHeight="true" outlineLevel="0" collapsed="false">
      <c r="A268" s="40" t="s">
        <v>265</v>
      </c>
      <c r="B268" s="56" t="str">
        <f aca="false" t="array" ref="B268:B268">INDEX(Countries!$D$2:$D$255, MATCH(A268, Countries!$B$2:$B$255, 0))</f>
        <v>DJI</v>
      </c>
      <c r="C268" s="76" t="s">
        <v>154</v>
      </c>
      <c r="D268" s="50" t="n">
        <f aca="false" t="array" ref="D268:D268">IF($C268="Mangrove",INDEX('Mangrove extent'!$A$5:$X$128,MATCH($A268,'Mangrove extent'!$A$5:$A1000,0),MATCH('Mangrove extent'!$B$4,'Mangrove extent'!$A$5:$X$5,0)), IF($C268="Seagrass", INDEX('Seagrass extent'!$A$5:$I$257,MATCH($A268,'Seagrass extent'!$A$5:$A1000,0),MATCH('Seagrass extent'!$B$4,'Seagrass extent'!$A$5:$I$5,0)),"" ))</f>
        <v>0</v>
      </c>
      <c r="E268" s="50" t="str">
        <f aca="false" t="array" ref="E268:E268">IF($C268="Mangrove",INDEX('Mangrove extent'!$A$5:$X1000,MATCH($A268,'Mangrove extent'!$A$5:$A1000,0),MATCH('Mangrove extent'!$C$4,'Mangrove extent'!$A$5:$X$5,0)), IF($C268="Seagrass", "NoData", IF($C268="Salt marsh", "NoData")))</f>
        <v>NoData</v>
      </c>
      <c r="F268" s="50" t="str">
        <f aca="false" t="array" ref="F268:F268">IF($C268="Mangrove",INDEX('Mangrove protected area'!$A$5:$AG1000,MATCH($A268,'Mangrove protected area'!$A$5:$A1000,0),MATCH('Mangrove protected area'!$B$4,'Mangrove protected area'!$A$5:$AG$5,0)), "NoData")</f>
        <v>NoData</v>
      </c>
      <c r="G268" s="40" t="s">
        <v>464</v>
      </c>
      <c r="H268" s="40"/>
      <c r="I268" s="40"/>
      <c r="J268" s="2"/>
      <c r="K268" s="2"/>
      <c r="L268" s="2"/>
      <c r="M268" s="2"/>
      <c r="N268" s="2"/>
      <c r="O268" s="2"/>
      <c r="P268" s="2"/>
      <c r="Q268" s="2"/>
      <c r="R268" s="2"/>
      <c r="S268" s="2"/>
      <c r="T268" s="2"/>
      <c r="U268" s="2"/>
    </row>
    <row r="269" customFormat="false" ht="12.75" hidden="false" customHeight="true" outlineLevel="0" collapsed="false">
      <c r="A269" s="40" t="s">
        <v>266</v>
      </c>
      <c r="B269" s="56" t="str">
        <f aca="false" t="array" ref="B269:B269">INDEX(Countries!$D$2:$D$255, MATCH(A269, Countries!$B$2:$B$255, 0))</f>
        <v>DMA</v>
      </c>
      <c r="C269" s="76" t="s">
        <v>154</v>
      </c>
      <c r="D269" s="50" t="n">
        <f aca="false" t="array" ref="D269:D269">IF($C269="Mangrove",INDEX('Mangrove extent'!$A$5:$X$128,MATCH($A269,'Mangrove extent'!$A$5:$A1000,0),MATCH('Mangrove extent'!$B$4,'Mangrove extent'!$A$5:$X$5,0)), IF($C269="Seagrass", INDEX('Seagrass extent'!$A$5:$I$257,MATCH($A269,'Seagrass extent'!$A$5:$A1000,0),MATCH('Seagrass extent'!$B$4,'Seagrass extent'!$A$5:$I$5,0)),"" ))</f>
        <v>51393.20584</v>
      </c>
      <c r="E269" s="50" t="str">
        <f aca="false" t="array" ref="E269:E269">IF($C269="Mangrove",INDEX('Mangrove extent'!$A$5:$X1000,MATCH($A269,'Mangrove extent'!$A$5:$A1000,0),MATCH('Mangrove extent'!$C$4,'Mangrove extent'!$A$5:$X$5,0)), IF($C269="Seagrass", "NoData", IF($C269="Salt marsh", "NoData")))</f>
        <v>NoData</v>
      </c>
      <c r="F269" s="50" t="str">
        <f aca="false" t="array" ref="F269:F269">IF($C269="Mangrove",INDEX('Mangrove protected area'!$A$5:$AG1000,MATCH($A269,'Mangrove protected area'!$A$5:$A1000,0),MATCH('Mangrove protected area'!$B$4,'Mangrove protected area'!$A$5:$AG$5,0)), "NoData")</f>
        <v>NoData</v>
      </c>
      <c r="G269" s="40" t="s">
        <v>464</v>
      </c>
      <c r="H269" s="40"/>
      <c r="I269" s="40"/>
      <c r="J269" s="2"/>
      <c r="K269" s="2"/>
      <c r="L269" s="2"/>
      <c r="M269" s="2"/>
      <c r="N269" s="2"/>
      <c r="O269" s="2"/>
      <c r="P269" s="2"/>
      <c r="Q269" s="2"/>
      <c r="R269" s="2"/>
      <c r="S269" s="2"/>
      <c r="T269" s="2"/>
      <c r="U269" s="2"/>
    </row>
    <row r="270" customFormat="false" ht="12.75" hidden="false" customHeight="true" outlineLevel="0" collapsed="false">
      <c r="A270" s="40" t="s">
        <v>267</v>
      </c>
      <c r="B270" s="56" t="str">
        <f aca="false" t="array" ref="B270:B270">INDEX(Countries!$D$2:$D$255, MATCH(A270, Countries!$B$2:$B$255, 0))</f>
        <v>DOM</v>
      </c>
      <c r="C270" s="76" t="s">
        <v>154</v>
      </c>
      <c r="D270" s="50" t="n">
        <f aca="false" t="array" ref="D270:D270">IF($C270="Mangrove",INDEX('Mangrove extent'!$A$5:$X$128,MATCH($A270,'Mangrove extent'!$A$5:$A1000,0),MATCH('Mangrove extent'!$B$4,'Mangrove extent'!$A$5:$X$5,0)), IF($C270="Seagrass", INDEX('Seagrass extent'!$A$5:$I$257,MATCH($A270,'Seagrass extent'!$A$5:$A1000,0),MATCH('Seagrass extent'!$B$4,'Seagrass extent'!$A$5:$I$5,0)),"" ))</f>
        <v>34669.21931</v>
      </c>
      <c r="E270" s="50" t="str">
        <f aca="false" t="array" ref="E270:E270">IF($C270="Mangrove",INDEX('Mangrove extent'!$A$5:$X1000,MATCH($A270,'Mangrove extent'!$A$5:$A1000,0),MATCH('Mangrove extent'!$C$4,'Mangrove extent'!$A$5:$X$5,0)), IF($C270="Seagrass", "NoData", IF($C270="Salt marsh", "NoData")))</f>
        <v>NoData</v>
      </c>
      <c r="F270" s="50" t="str">
        <f aca="false" t="array" ref="F270:F270">IF($C270="Mangrove",INDEX('Mangrove protected area'!$A$5:$AG1000,MATCH($A270,'Mangrove protected area'!$A$5:$A1000,0),MATCH('Mangrove protected area'!$B$4,'Mangrove protected area'!$A$5:$AG$5,0)), "NoData")</f>
        <v>NoData</v>
      </c>
      <c r="G270" s="40" t="s">
        <v>464</v>
      </c>
      <c r="H270" s="40"/>
      <c r="I270" s="40"/>
      <c r="J270" s="2"/>
      <c r="K270" s="2"/>
      <c r="L270" s="2"/>
      <c r="M270" s="2"/>
      <c r="N270" s="2"/>
      <c r="O270" s="2"/>
      <c r="P270" s="2"/>
      <c r="Q270" s="2"/>
      <c r="R270" s="2"/>
      <c r="S270" s="2"/>
      <c r="T270" s="2"/>
      <c r="U270" s="2"/>
    </row>
    <row r="271" customFormat="false" ht="12.75" hidden="false" customHeight="true" outlineLevel="0" collapsed="false">
      <c r="A271" s="40" t="s">
        <v>195</v>
      </c>
      <c r="B271" s="56" t="str">
        <f aca="false" t="array" ref="B271:B271">INDEX(Countries!$D$2:$D$255, MATCH(A271, Countries!$B$2:$B$255, 0))</f>
        <v>ECU</v>
      </c>
      <c r="C271" s="76" t="s">
        <v>154</v>
      </c>
      <c r="D271" s="50" t="n">
        <f aca="false" t="array" ref="D271:D271">IF($C271="Mangrove",INDEX('Mangrove extent'!$A$5:$X$128,MATCH($A271,'Mangrove extent'!$A$5:$A1000,0),MATCH('Mangrove extent'!$B$4,'Mangrove extent'!$A$5:$X$5,0)), IF($C271="Seagrass", INDEX('Seagrass extent'!$A$5:$I$257,MATCH($A271,'Seagrass extent'!$A$5:$A1000,0),MATCH('Seagrass extent'!$B$4,'Seagrass extent'!$A$5:$I$5,0)),"" ))</f>
        <v>0</v>
      </c>
      <c r="E271" s="50" t="str">
        <f aca="false" t="array" ref="E271:E271">IF($C271="Mangrove",INDEX('Mangrove extent'!$A$5:$X1000,MATCH($A271,'Mangrove extent'!$A$5:$A1000,0),MATCH('Mangrove extent'!$C$4,'Mangrove extent'!$A$5:$X$5,0)), IF($C271="Seagrass", "NoData", IF($C271="Salt marsh", "NoData")))</f>
        <v>NoData</v>
      </c>
      <c r="F271" s="50" t="str">
        <f aca="false" t="array" ref="F271:F271">IF($C271="Mangrove",INDEX('Mangrove protected area'!$A$5:$AG1000,MATCH($A271,'Mangrove protected area'!$A$5:$A1000,0),MATCH('Mangrove protected area'!$B$4,'Mangrove protected area'!$A$5:$AG$5,0)), "NoData")</f>
        <v>NoData</v>
      </c>
      <c r="G271" s="40" t="s">
        <v>464</v>
      </c>
      <c r="H271" s="40"/>
      <c r="I271" s="40"/>
      <c r="J271" s="2"/>
      <c r="K271" s="2"/>
      <c r="L271" s="2"/>
      <c r="M271" s="2"/>
      <c r="N271" s="2"/>
      <c r="O271" s="2"/>
      <c r="P271" s="2"/>
      <c r="Q271" s="2"/>
      <c r="R271" s="2"/>
      <c r="S271" s="2"/>
      <c r="T271" s="2"/>
      <c r="U271" s="2"/>
    </row>
    <row r="272" customFormat="false" ht="12.75" hidden="false" customHeight="true" outlineLevel="0" collapsed="false">
      <c r="A272" s="40" t="s">
        <v>268</v>
      </c>
      <c r="B272" s="56" t="str">
        <f aca="false" t="array" ref="B272:B272">INDEX(Countries!$D$2:$D$255, MATCH(A272, Countries!$B$2:$B$255, 0))</f>
        <v>EGY</v>
      </c>
      <c r="C272" s="76" t="s">
        <v>154</v>
      </c>
      <c r="D272" s="50" t="n">
        <f aca="false" t="array" ref="D272:D272">IF($C272="Mangrove",INDEX('Mangrove extent'!$A$5:$X$128,MATCH($A272,'Mangrove extent'!$A$5:$A1000,0),MATCH('Mangrove extent'!$B$4,'Mangrove extent'!$A$5:$X$5,0)), IF($C272="Seagrass", INDEX('Seagrass extent'!$A$5:$I$257,MATCH($A272,'Seagrass extent'!$A$5:$A1000,0),MATCH('Seagrass extent'!$B$4,'Seagrass extent'!$A$5:$I$5,0)),"" ))</f>
        <v>243873.1789</v>
      </c>
      <c r="E272" s="50" t="str">
        <f aca="false" t="array" ref="E272:E272">IF($C272="Mangrove",INDEX('Mangrove extent'!$A$5:$X1000,MATCH($A272,'Mangrove extent'!$A$5:$A1000,0),MATCH('Mangrove extent'!$C$4,'Mangrove extent'!$A$5:$X$5,0)), IF($C272="Seagrass", "NoData", IF($C272="Salt marsh", "NoData")))</f>
        <v>NoData</v>
      </c>
      <c r="F272" s="50" t="str">
        <f aca="false" t="array" ref="F272:F272">IF($C272="Mangrove",INDEX('Mangrove protected area'!$A$5:$AG1000,MATCH($A272,'Mangrove protected area'!$A$5:$A1000,0),MATCH('Mangrove protected area'!$B$4,'Mangrove protected area'!$A$5:$AG$5,0)), "NoData")</f>
        <v>NoData</v>
      </c>
      <c r="G272" s="40" t="s">
        <v>464</v>
      </c>
      <c r="H272" s="40"/>
      <c r="I272" s="40"/>
      <c r="J272" s="2"/>
      <c r="K272" s="2"/>
      <c r="L272" s="2"/>
      <c r="M272" s="2"/>
      <c r="N272" s="2"/>
      <c r="O272" s="2"/>
      <c r="P272" s="2"/>
      <c r="Q272" s="2"/>
      <c r="R272" s="2"/>
      <c r="S272" s="2"/>
      <c r="T272" s="2"/>
      <c r="U272" s="2"/>
    </row>
    <row r="273" customFormat="false" ht="12.75" hidden="false" customHeight="true" outlineLevel="0" collapsed="false">
      <c r="A273" s="40" t="s">
        <v>269</v>
      </c>
      <c r="B273" s="56" t="str">
        <f aca="false" t="array" ref="B273:B273">INDEX(Countries!$D$2:$D$255, MATCH(A273, Countries!$B$2:$B$255, 0))</f>
        <v>SLV</v>
      </c>
      <c r="C273" s="76" t="s">
        <v>154</v>
      </c>
      <c r="D273" s="50" t="n">
        <f aca="false" t="array" ref="D273:D273">IF($C273="Mangrove",INDEX('Mangrove extent'!$A$5:$X$128,MATCH($A273,'Mangrove extent'!$A$5:$A1000,0),MATCH('Mangrove extent'!$B$4,'Mangrove extent'!$A$5:$X$5,0)), IF($C273="Seagrass", INDEX('Seagrass extent'!$A$5:$I$257,MATCH($A273,'Seagrass extent'!$A$5:$A1000,0),MATCH('Seagrass extent'!$B$4,'Seagrass extent'!$A$5:$I$5,0)),"" ))</f>
        <v>0</v>
      </c>
      <c r="E273" s="50" t="str">
        <f aca="false" t="array" ref="E273:E273">IF($C273="Mangrove",INDEX('Mangrove extent'!$A$5:$X1000,MATCH($A273,'Mangrove extent'!$A$5:$A1000,0),MATCH('Mangrove extent'!$C$4,'Mangrove extent'!$A$5:$X$5,0)), IF($C273="Seagrass", "NoData", IF($C273="Salt marsh", "NoData")))</f>
        <v>NoData</v>
      </c>
      <c r="F273" s="50" t="str">
        <f aca="false" t="array" ref="F273:F273">IF($C273="Mangrove",INDEX('Mangrove protected area'!$A$5:$AG1000,MATCH($A273,'Mangrove protected area'!$A$5:$A1000,0),MATCH('Mangrove protected area'!$B$4,'Mangrove protected area'!$A$5:$AG$5,0)), "NoData")</f>
        <v>NoData</v>
      </c>
      <c r="G273" s="40" t="s">
        <v>464</v>
      </c>
      <c r="H273" s="40"/>
      <c r="I273" s="40"/>
      <c r="J273" s="2"/>
      <c r="K273" s="2"/>
      <c r="L273" s="2"/>
      <c r="M273" s="2"/>
      <c r="N273" s="2"/>
      <c r="O273" s="2"/>
      <c r="P273" s="2"/>
      <c r="Q273" s="2"/>
      <c r="R273" s="2"/>
      <c r="S273" s="2"/>
      <c r="T273" s="2"/>
      <c r="U273" s="2"/>
    </row>
    <row r="274" customFormat="false" ht="12.75" hidden="false" customHeight="true" outlineLevel="0" collapsed="false">
      <c r="A274" s="40" t="s">
        <v>270</v>
      </c>
      <c r="B274" s="56" t="str">
        <f aca="false" t="array" ref="B274:B274">INDEX(Countries!$D$2:$D$255, MATCH(A274, Countries!$B$2:$B$255, 0))</f>
        <v>GNQ</v>
      </c>
      <c r="C274" s="76" t="s">
        <v>154</v>
      </c>
      <c r="D274" s="50" t="n">
        <f aca="false" t="array" ref="D274:D274">IF($C274="Mangrove",INDEX('Mangrove extent'!$A$5:$X$128,MATCH($A274,'Mangrove extent'!$A$5:$A1000,0),MATCH('Mangrove extent'!$B$4,'Mangrove extent'!$A$5:$X$5,0)), IF($C274="Seagrass", INDEX('Seagrass extent'!$A$5:$I$257,MATCH($A274,'Seagrass extent'!$A$5:$A1000,0),MATCH('Seagrass extent'!$B$4,'Seagrass extent'!$A$5:$I$5,0)),"" ))</f>
        <v>0</v>
      </c>
      <c r="E274" s="50" t="str">
        <f aca="false" t="array" ref="E274:E274">IF($C274="Mangrove",INDEX('Mangrove extent'!$A$5:$X1000,MATCH($A274,'Mangrove extent'!$A$5:$A1000,0),MATCH('Mangrove extent'!$C$4,'Mangrove extent'!$A$5:$X$5,0)), IF($C274="Seagrass", "NoData", IF($C274="Salt marsh", "NoData")))</f>
        <v>NoData</v>
      </c>
      <c r="F274" s="50" t="str">
        <f aca="false" t="array" ref="F274:F274">IF($C274="Mangrove",INDEX('Mangrove protected area'!$A$5:$AG1000,MATCH($A274,'Mangrove protected area'!$A$5:$A1000,0),MATCH('Mangrove protected area'!$B$4,'Mangrove protected area'!$A$5:$AG$5,0)), "NoData")</f>
        <v>NoData</v>
      </c>
      <c r="G274" s="40" t="s">
        <v>464</v>
      </c>
      <c r="H274" s="40"/>
      <c r="I274" s="40"/>
      <c r="J274" s="2"/>
      <c r="K274" s="2"/>
      <c r="L274" s="2"/>
      <c r="M274" s="2"/>
      <c r="N274" s="2"/>
      <c r="O274" s="2"/>
      <c r="P274" s="2"/>
      <c r="Q274" s="2"/>
      <c r="R274" s="2"/>
      <c r="S274" s="2"/>
      <c r="T274" s="2"/>
      <c r="U274" s="2"/>
    </row>
    <row r="275" customFormat="false" ht="12.75" hidden="false" customHeight="true" outlineLevel="0" collapsed="false">
      <c r="A275" s="40" t="s">
        <v>271</v>
      </c>
      <c r="B275" s="56" t="str">
        <f aca="false" t="array" ref="B275:B275">INDEX(Countries!$D$2:$D$255, MATCH(A275, Countries!$B$2:$B$255, 0))</f>
        <v>ERI</v>
      </c>
      <c r="C275" s="76" t="s">
        <v>154</v>
      </c>
      <c r="D275" s="50" t="n">
        <f aca="false" t="array" ref="D275:D275">IF($C275="Mangrove",INDEX('Mangrove extent'!$A$5:$X$128,MATCH($A275,'Mangrove extent'!$A$5:$A1000,0),MATCH('Mangrove extent'!$B$4,'Mangrove extent'!$A$5:$X$5,0)), IF($C275="Seagrass", INDEX('Seagrass extent'!$A$5:$I$257,MATCH($A275,'Seagrass extent'!$A$5:$A1000,0),MATCH('Seagrass extent'!$B$4,'Seagrass extent'!$A$5:$I$5,0)),"" ))</f>
        <v>1633.345792</v>
      </c>
      <c r="E275" s="50" t="str">
        <f aca="false" t="array" ref="E275:E275">IF($C275="Mangrove",INDEX('Mangrove extent'!$A$5:$X1000,MATCH($A275,'Mangrove extent'!$A$5:$A1000,0),MATCH('Mangrove extent'!$C$4,'Mangrove extent'!$A$5:$X$5,0)), IF($C275="Seagrass", "NoData", IF($C275="Salt marsh", "NoData")))</f>
        <v>NoData</v>
      </c>
      <c r="F275" s="50" t="str">
        <f aca="false" t="array" ref="F275:F275">IF($C275="Mangrove",INDEX('Mangrove protected area'!$A$5:$AG1000,MATCH($A275,'Mangrove protected area'!$A$5:$A1000,0),MATCH('Mangrove protected area'!$B$4,'Mangrove protected area'!$A$5:$AG$5,0)), "NoData")</f>
        <v>NoData</v>
      </c>
      <c r="G275" s="40" t="s">
        <v>464</v>
      </c>
      <c r="H275" s="40"/>
      <c r="I275" s="40"/>
      <c r="J275" s="2"/>
      <c r="K275" s="2"/>
      <c r="L275" s="2"/>
      <c r="M275" s="2"/>
      <c r="N275" s="2"/>
      <c r="O275" s="2"/>
      <c r="P275" s="2"/>
      <c r="Q275" s="2"/>
      <c r="R275" s="2"/>
      <c r="S275" s="2"/>
      <c r="T275" s="2"/>
      <c r="U275" s="2"/>
    </row>
    <row r="276" customFormat="false" ht="12.75" hidden="false" customHeight="true" outlineLevel="0" collapsed="false">
      <c r="A276" s="40" t="s">
        <v>272</v>
      </c>
      <c r="B276" s="56" t="str">
        <f aca="false" t="array" ref="B276:B276">INDEX(Countries!$D$2:$D$255, MATCH(A276, Countries!$B$2:$B$255, 0))</f>
        <v>FJI</v>
      </c>
      <c r="C276" s="76" t="s">
        <v>154</v>
      </c>
      <c r="D276" s="50" t="n">
        <f aca="false" t="array" ref="D276:D276">IF($C276="Mangrove",INDEX('Mangrove extent'!$A$5:$X$128,MATCH($A276,'Mangrove extent'!$A$5:$A1000,0),MATCH('Mangrove extent'!$B$4,'Mangrove extent'!$A$5:$X$5,0)), IF($C276="Seagrass", INDEX('Seagrass extent'!$A$5:$I$257,MATCH($A276,'Seagrass extent'!$A$5:$A1000,0),MATCH('Seagrass extent'!$B$4,'Seagrass extent'!$A$5:$I$5,0)),"" ))</f>
        <v>173629.06</v>
      </c>
      <c r="E276" s="50" t="str">
        <f aca="false" t="array" ref="E276:E276">IF($C276="Mangrove",INDEX('Mangrove extent'!$A$5:$X1000,MATCH($A276,'Mangrove extent'!$A$5:$A1000,0),MATCH('Mangrove extent'!$C$4,'Mangrove extent'!$A$5:$X$5,0)), IF($C276="Seagrass", "NoData", IF($C276="Salt marsh", "NoData")))</f>
        <v>NoData</v>
      </c>
      <c r="F276" s="50" t="str">
        <f aca="false" t="array" ref="F276:F276">IF($C276="Mangrove",INDEX('Mangrove protected area'!$A$5:$AG1000,MATCH($A276,'Mangrove protected area'!$A$5:$A1000,0),MATCH('Mangrove protected area'!$B$4,'Mangrove protected area'!$A$5:$AG$5,0)), "NoData")</f>
        <v>NoData</v>
      </c>
      <c r="G276" s="40" t="s">
        <v>464</v>
      </c>
      <c r="H276" s="40"/>
      <c r="I276" s="40"/>
      <c r="J276" s="2"/>
      <c r="K276" s="2"/>
      <c r="L276" s="2"/>
      <c r="M276" s="2"/>
      <c r="N276" s="2"/>
      <c r="O276" s="2"/>
      <c r="P276" s="2"/>
      <c r="Q276" s="2"/>
      <c r="R276" s="2"/>
      <c r="S276" s="2"/>
      <c r="T276" s="2"/>
      <c r="U276" s="2"/>
    </row>
    <row r="277" customFormat="false" ht="12.75" hidden="false" customHeight="true" outlineLevel="0" collapsed="false">
      <c r="A277" s="40" t="s">
        <v>273</v>
      </c>
      <c r="B277" s="56" t="str">
        <f aca="false" t="array" ref="B277:B277">INDEX(Countries!$D$2:$D$255, MATCH(A277, Countries!$B$2:$B$255, 0))</f>
        <v>GUF</v>
      </c>
      <c r="C277" s="76" t="s">
        <v>154</v>
      </c>
      <c r="D277" s="50" t="n">
        <f aca="false" t="array" ref="D277:D277">IF($C277="Mangrove",INDEX('Mangrove extent'!$A$5:$X$128,MATCH($A277,'Mangrove extent'!$A$5:$A1000,0),MATCH('Mangrove extent'!$B$4,'Mangrove extent'!$A$5:$X$5,0)), IF($C277="Seagrass", INDEX('Seagrass extent'!$A$5:$I$257,MATCH($A277,'Seagrass extent'!$A$5:$A1000,0),MATCH('Seagrass extent'!$B$4,'Seagrass extent'!$A$5:$I$5,0)),"" ))</f>
        <v>0</v>
      </c>
      <c r="E277" s="50" t="str">
        <f aca="false" t="array" ref="E277:E277">IF($C277="Mangrove",INDEX('Mangrove extent'!$A$5:$X1000,MATCH($A277,'Mangrove extent'!$A$5:$A1000,0),MATCH('Mangrove extent'!$C$4,'Mangrove extent'!$A$5:$X$5,0)), IF($C277="Seagrass", "NoData", IF($C277="Salt marsh", "NoData")))</f>
        <v>NoData</v>
      </c>
      <c r="F277" s="50" t="str">
        <f aca="false" t="array" ref="F277:F277">IF($C277="Mangrove",INDEX('Mangrove protected area'!$A$5:$AG1000,MATCH($A277,'Mangrove protected area'!$A$5:$A1000,0),MATCH('Mangrove protected area'!$B$4,'Mangrove protected area'!$A$5:$AG$5,0)), "NoData")</f>
        <v>NoData</v>
      </c>
      <c r="G277" s="40" t="s">
        <v>464</v>
      </c>
      <c r="H277" s="40"/>
      <c r="I277" s="40"/>
      <c r="J277" s="2"/>
      <c r="K277" s="2"/>
      <c r="L277" s="2"/>
      <c r="M277" s="2"/>
      <c r="N277" s="2"/>
      <c r="O277" s="2"/>
      <c r="P277" s="2"/>
      <c r="Q277" s="2"/>
      <c r="R277" s="2"/>
      <c r="S277" s="2"/>
      <c r="T277" s="2"/>
      <c r="U277" s="2"/>
    </row>
    <row r="278" customFormat="false" ht="12.75" hidden="false" customHeight="true" outlineLevel="0" collapsed="false">
      <c r="A278" s="40" t="s">
        <v>274</v>
      </c>
      <c r="B278" s="56" t="str">
        <f aca="false" t="array" ref="B278:B278">INDEX(Countries!$D$2:$D$255, MATCH(A278, Countries!$B$2:$B$255, 0))</f>
        <v>PYF</v>
      </c>
      <c r="C278" s="76" t="s">
        <v>154</v>
      </c>
      <c r="D278" s="50" t="n">
        <f aca="false" t="array" ref="D278:D278">IF($C278="Mangrove",INDEX('Mangrove extent'!$A$5:$X$128,MATCH($A278,'Mangrove extent'!$A$5:$A1000,0),MATCH('Mangrove extent'!$B$4,'Mangrove extent'!$A$5:$X$5,0)), IF($C278="Seagrass", INDEX('Seagrass extent'!$A$5:$I$257,MATCH($A278,'Seagrass extent'!$A$5:$A1000,0),MATCH('Seagrass extent'!$B$4,'Seagrass extent'!$A$5:$I$5,0)),"" ))</f>
        <v>78519.88949</v>
      </c>
      <c r="E278" s="50" t="str">
        <f aca="false" t="array" ref="E278:E278">IF($C278="Mangrove",INDEX('Mangrove extent'!$A$5:$X1000,MATCH($A278,'Mangrove extent'!$A$5:$A1000,0),MATCH('Mangrove extent'!$C$4,'Mangrove extent'!$A$5:$X$5,0)), IF($C278="Seagrass", "NoData", IF($C278="Salt marsh", "NoData")))</f>
        <v>NoData</v>
      </c>
      <c r="F278" s="50" t="str">
        <f aca="false" t="array" ref="F278:F278">IF($C278="Mangrove",INDEX('Mangrove protected area'!$A$5:$AG1000,MATCH($A278,'Mangrove protected area'!$A$5:$A1000,0),MATCH('Mangrove protected area'!$B$4,'Mangrove protected area'!$A$5:$AG$5,0)), "NoData")</f>
        <v>NoData</v>
      </c>
      <c r="G278" s="40" t="s">
        <v>464</v>
      </c>
      <c r="H278" s="40"/>
      <c r="I278" s="40"/>
      <c r="J278" s="2"/>
      <c r="K278" s="2"/>
      <c r="L278" s="2"/>
      <c r="M278" s="2"/>
      <c r="N278" s="2"/>
      <c r="O278" s="2"/>
      <c r="P278" s="2"/>
      <c r="Q278" s="2"/>
      <c r="R278" s="2"/>
      <c r="S278" s="2"/>
      <c r="T278" s="2"/>
      <c r="U278" s="2"/>
    </row>
    <row r="279" customFormat="false" ht="12.75" hidden="false" customHeight="true" outlineLevel="0" collapsed="false">
      <c r="A279" s="40" t="s">
        <v>275</v>
      </c>
      <c r="B279" s="56" t="str">
        <f aca="false" t="array" ref="B279:B279">INDEX(Countries!$D$2:$D$255, MATCH(A279, Countries!$B$2:$B$255, 0))</f>
        <v>ATF</v>
      </c>
      <c r="C279" s="76" t="s">
        <v>154</v>
      </c>
      <c r="D279" s="50" t="n">
        <f aca="false" t="array" ref="D279:D279">IF($C279="Mangrove",INDEX('Mangrove extent'!$A$5:$X$128,MATCH($A279,'Mangrove extent'!$A$5:$A1000,0),MATCH('Mangrove extent'!$B$4,'Mangrove extent'!$A$5:$X$5,0)), IF($C279="Seagrass", INDEX('Seagrass extent'!$A$5:$I$257,MATCH($A279,'Seagrass extent'!$A$5:$A1000,0),MATCH('Seagrass extent'!$B$4,'Seagrass extent'!$A$5:$I$5,0)),"" ))</f>
        <v>0.000310268</v>
      </c>
      <c r="E279" s="50" t="str">
        <f aca="false" t="array" ref="E279:E279">IF($C279="Mangrove",INDEX('Mangrove extent'!$A$5:$X1000,MATCH($A279,'Mangrove extent'!$A$5:$A1000,0),MATCH('Mangrove extent'!$C$4,'Mangrove extent'!$A$5:$X$5,0)), IF($C279="Seagrass", "NoData", IF($C279="Salt marsh", "NoData")))</f>
        <v>NoData</v>
      </c>
      <c r="F279" s="50" t="str">
        <f aca="false" t="array" ref="F279:F279">IF($C279="Mangrove",INDEX('Mangrove protected area'!$A$5:$AG1000,MATCH($A279,'Mangrove protected area'!$A$5:$A1000,0),MATCH('Mangrove protected area'!$B$4,'Mangrove protected area'!$A$5:$AG$5,0)), "NoData")</f>
        <v>NoData</v>
      </c>
      <c r="G279" s="40" t="s">
        <v>464</v>
      </c>
      <c r="H279" s="40"/>
      <c r="I279" s="40"/>
      <c r="J279" s="2"/>
      <c r="K279" s="2"/>
      <c r="L279" s="2"/>
      <c r="M279" s="2"/>
      <c r="N279" s="2"/>
      <c r="O279" s="2"/>
      <c r="P279" s="2"/>
      <c r="Q279" s="2"/>
      <c r="R279" s="2"/>
      <c r="S279" s="2"/>
      <c r="T279" s="2"/>
      <c r="U279" s="2"/>
    </row>
    <row r="280" customFormat="false" ht="12.75" hidden="false" customHeight="true" outlineLevel="0" collapsed="false">
      <c r="A280" s="40" t="s">
        <v>276</v>
      </c>
      <c r="B280" s="56" t="str">
        <f aca="false" t="array" ref="B280:B280">INDEX(Countries!$D$2:$D$255, MATCH(A280, Countries!$B$2:$B$255, 0))</f>
        <v>GAB</v>
      </c>
      <c r="C280" s="76" t="s">
        <v>154</v>
      </c>
      <c r="D280" s="50" t="n">
        <f aca="false" t="array" ref="D280:D280">IF($C280="Mangrove",INDEX('Mangrove extent'!$A$5:$X$128,MATCH($A280,'Mangrove extent'!$A$5:$A1000,0),MATCH('Mangrove extent'!$B$4,'Mangrove extent'!$A$5:$X$5,0)), IF($C280="Seagrass", INDEX('Seagrass extent'!$A$5:$I$257,MATCH($A280,'Seagrass extent'!$A$5:$A1000,0),MATCH('Seagrass extent'!$B$4,'Seagrass extent'!$A$5:$I$5,0)),"" ))</f>
        <v>0</v>
      </c>
      <c r="E280" s="50" t="str">
        <f aca="false" t="array" ref="E280:E280">IF($C280="Mangrove",INDEX('Mangrove extent'!$A$5:$X1000,MATCH($A280,'Mangrove extent'!$A$5:$A1000,0),MATCH('Mangrove extent'!$C$4,'Mangrove extent'!$A$5:$X$5,0)), IF($C280="Seagrass", "NoData", IF($C280="Salt marsh", "NoData")))</f>
        <v>NoData</v>
      </c>
      <c r="F280" s="50" t="str">
        <f aca="false" t="array" ref="F280:F280">IF($C280="Mangrove",INDEX('Mangrove protected area'!$A$5:$AG1000,MATCH($A280,'Mangrove protected area'!$A$5:$A1000,0),MATCH('Mangrove protected area'!$B$4,'Mangrove protected area'!$A$5:$AG$5,0)), "NoData")</f>
        <v>NoData</v>
      </c>
      <c r="G280" s="40" t="s">
        <v>464</v>
      </c>
      <c r="H280" s="40"/>
      <c r="I280" s="40"/>
      <c r="J280" s="2"/>
      <c r="K280" s="2"/>
      <c r="L280" s="2"/>
      <c r="M280" s="2"/>
      <c r="N280" s="2"/>
      <c r="O280" s="2"/>
      <c r="P280" s="2"/>
      <c r="Q280" s="2"/>
      <c r="R280" s="2"/>
      <c r="S280" s="2"/>
      <c r="T280" s="2"/>
      <c r="U280" s="2"/>
    </row>
    <row r="281" customFormat="false" ht="12.75" hidden="false" customHeight="true" outlineLevel="0" collapsed="false">
      <c r="A281" s="40" t="s">
        <v>277</v>
      </c>
      <c r="B281" s="56" t="str">
        <f aca="false" t="array" ref="B281:B281">INDEX(Countries!$D$2:$D$255, MATCH(A281, Countries!$B$2:$B$255, 0))</f>
        <v>GMB</v>
      </c>
      <c r="C281" s="76" t="s">
        <v>154</v>
      </c>
      <c r="D281" s="50" t="n">
        <f aca="false" t="array" ref="D281:D281">IF($C281="Mangrove",INDEX('Mangrove extent'!$A$5:$X$128,MATCH($A281,'Mangrove extent'!$A$5:$A1000,0),MATCH('Mangrove extent'!$B$4,'Mangrove extent'!$A$5:$X$5,0)), IF($C281="Seagrass", INDEX('Seagrass extent'!$A$5:$I$257,MATCH($A281,'Seagrass extent'!$A$5:$A1000,0),MATCH('Seagrass extent'!$B$4,'Seagrass extent'!$A$5:$I$5,0)),"" ))</f>
        <v>0</v>
      </c>
      <c r="E281" s="50" t="str">
        <f aca="false" t="array" ref="E281:E281">IF($C281="Mangrove",INDEX('Mangrove extent'!$A$5:$X1000,MATCH($A281,'Mangrove extent'!$A$5:$A1000,0),MATCH('Mangrove extent'!$C$4,'Mangrove extent'!$A$5:$X$5,0)), IF($C281="Seagrass", "NoData", IF($C281="Salt marsh", "NoData")))</f>
        <v>NoData</v>
      </c>
      <c r="F281" s="50" t="str">
        <f aca="false" t="array" ref="F281:F281">IF($C281="Mangrove",INDEX('Mangrove protected area'!$A$5:$AG1000,MATCH($A281,'Mangrove protected area'!$A$5:$A1000,0),MATCH('Mangrove protected area'!$B$4,'Mangrove protected area'!$A$5:$AG$5,0)), "NoData")</f>
        <v>NoData</v>
      </c>
      <c r="G281" s="40" t="s">
        <v>464</v>
      </c>
      <c r="H281" s="40"/>
      <c r="I281" s="40"/>
      <c r="J281" s="2"/>
      <c r="K281" s="2"/>
      <c r="L281" s="2"/>
      <c r="M281" s="2"/>
      <c r="N281" s="2"/>
      <c r="O281" s="2"/>
      <c r="P281" s="2"/>
      <c r="Q281" s="2"/>
      <c r="R281" s="2"/>
      <c r="S281" s="2"/>
      <c r="T281" s="2"/>
      <c r="U281" s="2"/>
    </row>
    <row r="282" customFormat="false" ht="12.75" hidden="false" customHeight="true" outlineLevel="0" collapsed="false">
      <c r="A282" s="40" t="s">
        <v>278</v>
      </c>
      <c r="B282" s="56" t="str">
        <f aca="false" t="array" ref="B282:B282">INDEX(Countries!$D$2:$D$255, MATCH(A282, Countries!$B$2:$B$255, 0))</f>
        <v>GHA</v>
      </c>
      <c r="C282" s="76" t="s">
        <v>154</v>
      </c>
      <c r="D282" s="50" t="n">
        <f aca="false" t="array" ref="D282:D282">IF($C282="Mangrove",INDEX('Mangrove extent'!$A$5:$X$128,MATCH($A282,'Mangrove extent'!$A$5:$A1000,0),MATCH('Mangrove extent'!$B$4,'Mangrove extent'!$A$5:$X$5,0)), IF($C282="Seagrass", INDEX('Seagrass extent'!$A$5:$I$257,MATCH($A282,'Seagrass extent'!$A$5:$A1000,0),MATCH('Seagrass extent'!$B$4,'Seagrass extent'!$A$5:$I$5,0)),"" ))</f>
        <v>271371.099</v>
      </c>
      <c r="E282" s="50" t="str">
        <f aca="false" t="array" ref="E282:E282">IF($C282="Mangrove",INDEX('Mangrove extent'!$A$5:$X1000,MATCH($A282,'Mangrove extent'!$A$5:$A1000,0),MATCH('Mangrove extent'!$C$4,'Mangrove extent'!$A$5:$X$5,0)), IF($C282="Seagrass", "NoData", IF($C282="Salt marsh", "NoData")))</f>
        <v>NoData</v>
      </c>
      <c r="F282" s="50" t="str">
        <f aca="false" t="array" ref="F282:F282">IF($C282="Mangrove",INDEX('Mangrove protected area'!$A$5:$AG1000,MATCH($A282,'Mangrove protected area'!$A$5:$A1000,0),MATCH('Mangrove protected area'!$B$4,'Mangrove protected area'!$A$5:$AG$5,0)), "NoData")</f>
        <v>NoData</v>
      </c>
      <c r="G282" s="40" t="s">
        <v>464</v>
      </c>
      <c r="H282" s="40"/>
      <c r="I282" s="40"/>
      <c r="J282" s="2"/>
      <c r="K282" s="2"/>
      <c r="L282" s="2"/>
      <c r="M282" s="2"/>
      <c r="N282" s="2"/>
      <c r="O282" s="2"/>
      <c r="P282" s="2"/>
      <c r="Q282" s="2"/>
      <c r="R282" s="2"/>
      <c r="S282" s="2"/>
      <c r="T282" s="2"/>
      <c r="U282" s="2"/>
    </row>
    <row r="283" customFormat="false" ht="12.75" hidden="false" customHeight="true" outlineLevel="0" collapsed="false">
      <c r="A283" s="40" t="s">
        <v>279</v>
      </c>
      <c r="B283" s="56" t="str">
        <f aca="false" t="array" ref="B283:B283">INDEX(Countries!$D$2:$D$255, MATCH(A283, Countries!$B$2:$B$255, 0))</f>
        <v>GRD</v>
      </c>
      <c r="C283" s="76" t="s">
        <v>154</v>
      </c>
      <c r="D283" s="50" t="n">
        <f aca="false" t="array" ref="D283:D283">IF($C283="Mangrove",INDEX('Mangrove extent'!$A$5:$X$128,MATCH($A283,'Mangrove extent'!$A$5:$A1000,0),MATCH('Mangrove extent'!$B$4,'Mangrove extent'!$A$5:$X$5,0)), IF($C283="Seagrass", INDEX('Seagrass extent'!$A$5:$I$257,MATCH($A283,'Seagrass extent'!$A$5:$A1000,0),MATCH('Seagrass extent'!$B$4,'Seagrass extent'!$A$5:$I$5,0)),"" ))</f>
        <v>991.7503395</v>
      </c>
      <c r="E283" s="50" t="str">
        <f aca="false" t="array" ref="E283:E283">IF($C283="Mangrove",INDEX('Mangrove extent'!$A$5:$X1000,MATCH($A283,'Mangrove extent'!$A$5:$A1000,0),MATCH('Mangrove extent'!$C$4,'Mangrove extent'!$A$5:$X$5,0)), IF($C283="Seagrass", "NoData", IF($C283="Salt marsh", "NoData")))</f>
        <v>NoData</v>
      </c>
      <c r="F283" s="50" t="str">
        <f aca="false" t="array" ref="F283:F283">IF($C283="Mangrove",INDEX('Mangrove protected area'!$A$5:$AG1000,MATCH($A283,'Mangrove protected area'!$A$5:$A1000,0),MATCH('Mangrove protected area'!$B$4,'Mangrove protected area'!$A$5:$AG$5,0)), "NoData")</f>
        <v>NoData</v>
      </c>
      <c r="G283" s="40" t="s">
        <v>464</v>
      </c>
      <c r="H283" s="40"/>
      <c r="I283" s="40"/>
      <c r="J283" s="2"/>
      <c r="K283" s="2"/>
      <c r="L283" s="2"/>
      <c r="M283" s="2"/>
      <c r="N283" s="2"/>
      <c r="O283" s="2"/>
      <c r="P283" s="2"/>
      <c r="Q283" s="2"/>
      <c r="R283" s="2"/>
      <c r="S283" s="2"/>
      <c r="T283" s="2"/>
      <c r="U283" s="2"/>
    </row>
    <row r="284" customFormat="false" ht="12.75" hidden="false" customHeight="true" outlineLevel="0" collapsed="false">
      <c r="A284" s="40" t="s">
        <v>280</v>
      </c>
      <c r="B284" s="56" t="str">
        <f aca="false" t="array" ref="B284:B284">INDEX(Countries!$D$2:$D$255, MATCH(A284, Countries!$B$2:$B$255, 0))</f>
        <v>GLP</v>
      </c>
      <c r="C284" s="76" t="s">
        <v>154</v>
      </c>
      <c r="D284" s="50" t="n">
        <f aca="false" t="array" ref="D284:D284">IF($C284="Mangrove",INDEX('Mangrove extent'!$A$5:$X$128,MATCH($A284,'Mangrove extent'!$A$5:$A1000,0),MATCH('Mangrove extent'!$B$4,'Mangrove extent'!$A$5:$X$5,0)), IF($C284="Seagrass", INDEX('Seagrass extent'!$A$5:$I$257,MATCH($A284,'Seagrass extent'!$A$5:$A1000,0),MATCH('Seagrass extent'!$B$4,'Seagrass extent'!$A$5:$I$5,0)),"" ))</f>
        <v>75838.64038</v>
      </c>
      <c r="E284" s="50" t="str">
        <f aca="false" t="array" ref="E284:E284">IF($C284="Mangrove",INDEX('Mangrove extent'!$A$5:$X1000,MATCH($A284,'Mangrove extent'!$A$5:$A1000,0),MATCH('Mangrove extent'!$C$4,'Mangrove extent'!$A$5:$X$5,0)), IF($C284="Seagrass", "NoData", IF($C284="Salt marsh", "NoData")))</f>
        <v>NoData</v>
      </c>
      <c r="F284" s="50" t="str">
        <f aca="false" t="array" ref="F284:F284">IF($C284="Mangrove",INDEX('Mangrove protected area'!$A$5:$AG1000,MATCH($A284,'Mangrove protected area'!$A$5:$A1000,0),MATCH('Mangrove protected area'!$B$4,'Mangrove protected area'!$A$5:$AG$5,0)), "NoData")</f>
        <v>NoData</v>
      </c>
      <c r="G284" s="40" t="s">
        <v>464</v>
      </c>
      <c r="H284" s="40"/>
      <c r="I284" s="40"/>
      <c r="J284" s="2"/>
      <c r="K284" s="2"/>
      <c r="L284" s="2"/>
      <c r="M284" s="2"/>
      <c r="N284" s="2"/>
      <c r="O284" s="2"/>
      <c r="P284" s="2"/>
      <c r="Q284" s="2"/>
      <c r="R284" s="2"/>
      <c r="S284" s="2"/>
      <c r="T284" s="2"/>
      <c r="U284" s="2"/>
    </row>
    <row r="285" customFormat="false" ht="12.75" hidden="false" customHeight="true" outlineLevel="0" collapsed="false">
      <c r="A285" s="40" t="s">
        <v>281</v>
      </c>
      <c r="B285" s="56" t="str">
        <f aca="false" t="array" ref="B285:B285">INDEX(Countries!$D$2:$D$255, MATCH(A285, Countries!$B$2:$B$255, 0))</f>
        <v>GUM</v>
      </c>
      <c r="C285" s="76" t="s">
        <v>154</v>
      </c>
      <c r="D285" s="50" t="n">
        <f aca="false" t="array" ref="D285:D285">IF($C285="Mangrove",INDEX('Mangrove extent'!$A$5:$X$128,MATCH($A285,'Mangrove extent'!$A$5:$A1000,0),MATCH('Mangrove extent'!$B$4,'Mangrove extent'!$A$5:$X$5,0)), IF($C285="Seagrass", INDEX('Seagrass extent'!$A$5:$I$257,MATCH($A285,'Seagrass extent'!$A$5:$A1000,0),MATCH('Seagrass extent'!$B$4,'Seagrass extent'!$A$5:$I$5,0)),"" ))</f>
        <v>47327.47876</v>
      </c>
      <c r="E285" s="50" t="str">
        <f aca="false" t="array" ref="E285:E285">IF($C285="Mangrove",INDEX('Mangrove extent'!$A$5:$X1000,MATCH($A285,'Mangrove extent'!$A$5:$A1000,0),MATCH('Mangrove extent'!$C$4,'Mangrove extent'!$A$5:$X$5,0)), IF($C285="Seagrass", "NoData", IF($C285="Salt marsh", "NoData")))</f>
        <v>NoData</v>
      </c>
      <c r="F285" s="50" t="str">
        <f aca="false" t="array" ref="F285:F285">IF($C285="Mangrove",INDEX('Mangrove protected area'!$A$5:$AG1000,MATCH($A285,'Mangrove protected area'!$A$5:$A1000,0),MATCH('Mangrove protected area'!$B$4,'Mangrove protected area'!$A$5:$AG$5,0)), "NoData")</f>
        <v>NoData</v>
      </c>
      <c r="G285" s="40" t="s">
        <v>464</v>
      </c>
      <c r="H285" s="40"/>
      <c r="I285" s="40"/>
      <c r="J285" s="2"/>
      <c r="K285" s="2"/>
      <c r="L285" s="2"/>
      <c r="M285" s="2"/>
      <c r="N285" s="2"/>
      <c r="O285" s="2"/>
      <c r="P285" s="2"/>
      <c r="Q285" s="2"/>
      <c r="R285" s="2"/>
      <c r="S285" s="2"/>
      <c r="T285" s="2"/>
      <c r="U285" s="2"/>
    </row>
    <row r="286" customFormat="false" ht="12.75" hidden="false" customHeight="true" outlineLevel="0" collapsed="false">
      <c r="A286" s="40" t="s">
        <v>282</v>
      </c>
      <c r="B286" s="56" t="str">
        <f aca="false" t="array" ref="B286:B286">INDEX(Countries!$D$2:$D$255, MATCH(A286, Countries!$B$2:$B$255, 0))</f>
        <v>GTM</v>
      </c>
      <c r="C286" s="76" t="s">
        <v>154</v>
      </c>
      <c r="D286" s="50" t="n">
        <f aca="false" t="array" ref="D286:D286">IF($C286="Mangrove",INDEX('Mangrove extent'!$A$5:$X$128,MATCH($A286,'Mangrove extent'!$A$5:$A1000,0),MATCH('Mangrove extent'!$B$4,'Mangrove extent'!$A$5:$X$5,0)), IF($C286="Seagrass", INDEX('Seagrass extent'!$A$5:$I$257,MATCH($A286,'Seagrass extent'!$A$5:$A1000,0),MATCH('Seagrass extent'!$B$4,'Seagrass extent'!$A$5:$I$5,0)),"" ))</f>
        <v>18.324354</v>
      </c>
      <c r="E286" s="50" t="str">
        <f aca="false" t="array" ref="E286:E286">IF($C286="Mangrove",INDEX('Mangrove extent'!$A$5:$X1000,MATCH($A286,'Mangrove extent'!$A$5:$A1000,0),MATCH('Mangrove extent'!$C$4,'Mangrove extent'!$A$5:$X$5,0)), IF($C286="Seagrass", "NoData", IF($C286="Salt marsh", "NoData")))</f>
        <v>NoData</v>
      </c>
      <c r="F286" s="50" t="str">
        <f aca="false" t="array" ref="F286:F286">IF($C286="Mangrove",INDEX('Mangrove protected area'!$A$5:$AG1000,MATCH($A286,'Mangrove protected area'!$A$5:$A1000,0),MATCH('Mangrove protected area'!$B$4,'Mangrove protected area'!$A$5:$AG$5,0)), "NoData")</f>
        <v>NoData</v>
      </c>
      <c r="G286" s="40" t="s">
        <v>464</v>
      </c>
      <c r="H286" s="40"/>
      <c r="I286" s="40"/>
      <c r="J286" s="2"/>
      <c r="K286" s="2"/>
      <c r="L286" s="2"/>
      <c r="M286" s="2"/>
      <c r="N286" s="2"/>
      <c r="O286" s="2"/>
      <c r="P286" s="2"/>
      <c r="Q286" s="2"/>
      <c r="R286" s="2"/>
      <c r="S286" s="2"/>
      <c r="T286" s="2"/>
      <c r="U286" s="2"/>
    </row>
    <row r="287" customFormat="false" ht="12.75" hidden="false" customHeight="true" outlineLevel="0" collapsed="false">
      <c r="A287" s="40" t="s">
        <v>283</v>
      </c>
      <c r="B287" s="56" t="str">
        <f aca="false" t="array" ref="B287:B287">INDEX(Countries!$D$2:$D$255, MATCH(A287, Countries!$B$2:$B$255, 0))</f>
        <v>GIN</v>
      </c>
      <c r="C287" s="76" t="s">
        <v>154</v>
      </c>
      <c r="D287" s="50" t="n">
        <f aca="false" t="array" ref="D287:D287">IF($C287="Mangrove",INDEX('Mangrove extent'!$A$5:$X$128,MATCH($A287,'Mangrove extent'!$A$5:$A1000,0),MATCH('Mangrove extent'!$B$4,'Mangrove extent'!$A$5:$X$5,0)), IF($C287="Seagrass", INDEX('Seagrass extent'!$A$5:$I$257,MATCH($A287,'Seagrass extent'!$A$5:$A1000,0),MATCH('Seagrass extent'!$B$4,'Seagrass extent'!$A$5:$I$5,0)),"" ))</f>
        <v>1280959.674</v>
      </c>
      <c r="E287" s="50" t="str">
        <f aca="false" t="array" ref="E287:E287">IF($C287="Mangrove",INDEX('Mangrove extent'!$A$5:$X1000,MATCH($A287,'Mangrove extent'!$A$5:$A1000,0),MATCH('Mangrove extent'!$C$4,'Mangrove extent'!$A$5:$X$5,0)), IF($C287="Seagrass", "NoData", IF($C287="Salt marsh", "NoData")))</f>
        <v>NoData</v>
      </c>
      <c r="F287" s="50" t="str">
        <f aca="false" t="array" ref="F287:F287">IF($C287="Mangrove",INDEX('Mangrove protected area'!$A$5:$AG1000,MATCH($A287,'Mangrove protected area'!$A$5:$A1000,0),MATCH('Mangrove protected area'!$B$4,'Mangrove protected area'!$A$5:$AG$5,0)), "NoData")</f>
        <v>NoData</v>
      </c>
      <c r="G287" s="40" t="s">
        <v>464</v>
      </c>
      <c r="H287" s="40"/>
      <c r="I287" s="40"/>
      <c r="J287" s="2"/>
      <c r="K287" s="2"/>
      <c r="L287" s="2"/>
      <c r="M287" s="2"/>
      <c r="N287" s="2"/>
      <c r="O287" s="2"/>
      <c r="P287" s="2"/>
      <c r="Q287" s="2"/>
      <c r="R287" s="2"/>
      <c r="S287" s="2"/>
      <c r="T287" s="2"/>
      <c r="U287" s="2"/>
    </row>
    <row r="288" customFormat="false" ht="12.75" hidden="false" customHeight="true" outlineLevel="0" collapsed="false">
      <c r="A288" s="40" t="s">
        <v>284</v>
      </c>
      <c r="B288" s="56" t="str">
        <f aca="false" t="array" ref="B288:B288">INDEX(Countries!$D$2:$D$255, MATCH(A288, Countries!$B$2:$B$255, 0))</f>
        <v>GNB</v>
      </c>
      <c r="C288" s="76" t="s">
        <v>154</v>
      </c>
      <c r="D288" s="50" t="n">
        <f aca="false" t="array" ref="D288:D288">IF($C288="Mangrove",INDEX('Mangrove extent'!$A$5:$X$128,MATCH($A288,'Mangrove extent'!$A$5:$A1000,0),MATCH('Mangrove extent'!$B$4,'Mangrove extent'!$A$5:$X$5,0)), IF($C288="Seagrass", INDEX('Seagrass extent'!$A$5:$I$257,MATCH($A288,'Seagrass extent'!$A$5:$A1000,0),MATCH('Seagrass extent'!$B$4,'Seagrass extent'!$A$5:$I$5,0)),"" ))</f>
        <v>1531829.862</v>
      </c>
      <c r="E288" s="50" t="str">
        <f aca="false" t="array" ref="E288:E288">IF($C288="Mangrove",INDEX('Mangrove extent'!$A$5:$X1000,MATCH($A288,'Mangrove extent'!$A$5:$A1000,0),MATCH('Mangrove extent'!$C$4,'Mangrove extent'!$A$5:$X$5,0)), IF($C288="Seagrass", "NoData", IF($C288="Salt marsh", "NoData")))</f>
        <v>NoData</v>
      </c>
      <c r="F288" s="50" t="str">
        <f aca="false" t="array" ref="F288:F288">IF($C288="Mangrove",INDEX('Mangrove protected area'!$A$5:$AG1000,MATCH($A288,'Mangrove protected area'!$A$5:$A1000,0),MATCH('Mangrove protected area'!$B$4,'Mangrove protected area'!$A$5:$AG$5,0)), "NoData")</f>
        <v>NoData</v>
      </c>
      <c r="G288" s="40" t="s">
        <v>464</v>
      </c>
      <c r="H288" s="40"/>
      <c r="I288" s="40"/>
      <c r="J288" s="2"/>
      <c r="K288" s="2"/>
      <c r="L288" s="2"/>
      <c r="M288" s="2"/>
      <c r="N288" s="2"/>
      <c r="O288" s="2"/>
      <c r="P288" s="2"/>
      <c r="Q288" s="2"/>
      <c r="R288" s="2"/>
      <c r="S288" s="2"/>
      <c r="T288" s="2"/>
      <c r="U288" s="2"/>
    </row>
    <row r="289" customFormat="false" ht="12.75" hidden="false" customHeight="true" outlineLevel="0" collapsed="false">
      <c r="A289" s="40" t="s">
        <v>285</v>
      </c>
      <c r="B289" s="56" t="str">
        <f aca="false" t="array" ref="B289:B289">INDEX(Countries!$D$2:$D$255, MATCH(A289, Countries!$B$2:$B$255, 0))</f>
        <v>GUY</v>
      </c>
      <c r="C289" s="76" t="s">
        <v>154</v>
      </c>
      <c r="D289" s="50" t="n">
        <f aca="false" t="array" ref="D289:D289">IF($C289="Mangrove",INDEX('Mangrove extent'!$A$5:$X$128,MATCH($A289,'Mangrove extent'!$A$5:$A1000,0),MATCH('Mangrove extent'!$B$4,'Mangrove extent'!$A$5:$X$5,0)), IF($C289="Seagrass", INDEX('Seagrass extent'!$A$5:$I$257,MATCH($A289,'Seagrass extent'!$A$5:$A1000,0),MATCH('Seagrass extent'!$B$4,'Seagrass extent'!$A$5:$I$5,0)),"" ))</f>
        <v>0</v>
      </c>
      <c r="E289" s="50" t="str">
        <f aca="false" t="array" ref="E289:E289">IF($C289="Mangrove",INDEX('Mangrove extent'!$A$5:$X1000,MATCH($A289,'Mangrove extent'!$A$5:$A1000,0),MATCH('Mangrove extent'!$C$4,'Mangrove extent'!$A$5:$X$5,0)), IF($C289="Seagrass", "NoData", IF($C289="Salt marsh", "NoData")))</f>
        <v>NoData</v>
      </c>
      <c r="F289" s="50" t="str">
        <f aca="false" t="array" ref="F289:F289">IF($C289="Mangrove",INDEX('Mangrove protected area'!$A$5:$AG1000,MATCH($A289,'Mangrove protected area'!$A$5:$A1000,0),MATCH('Mangrove protected area'!$B$4,'Mangrove protected area'!$A$5:$AG$5,0)), "NoData")</f>
        <v>NoData</v>
      </c>
      <c r="G289" s="40" t="s">
        <v>464</v>
      </c>
      <c r="H289" s="40"/>
      <c r="I289" s="40"/>
      <c r="J289" s="2"/>
      <c r="K289" s="2"/>
      <c r="L289" s="2"/>
      <c r="M289" s="2"/>
      <c r="N289" s="2"/>
      <c r="O289" s="2"/>
      <c r="P289" s="2"/>
      <c r="Q289" s="2"/>
      <c r="R289" s="2"/>
      <c r="S289" s="2"/>
      <c r="T289" s="2"/>
      <c r="U289" s="2"/>
    </row>
    <row r="290" customFormat="false" ht="12.75" hidden="false" customHeight="true" outlineLevel="0" collapsed="false">
      <c r="A290" s="40" t="s">
        <v>286</v>
      </c>
      <c r="B290" s="56" t="str">
        <f aca="false" t="array" ref="B290:B290">INDEX(Countries!$D$2:$D$255, MATCH(A290, Countries!$B$2:$B$255, 0))</f>
        <v>HTI</v>
      </c>
      <c r="C290" s="76" t="s">
        <v>154</v>
      </c>
      <c r="D290" s="50" t="n">
        <f aca="false" t="array" ref="D290:D290">IF($C290="Mangrove",INDEX('Mangrove extent'!$A$5:$X$128,MATCH($A290,'Mangrove extent'!$A$5:$A1000,0),MATCH('Mangrove extent'!$B$4,'Mangrove extent'!$A$5:$X$5,0)), IF($C290="Seagrass", INDEX('Seagrass extent'!$A$5:$I$257,MATCH($A290,'Seagrass extent'!$A$5:$A1000,0),MATCH('Seagrass extent'!$B$4,'Seagrass extent'!$A$5:$I$5,0)),"" ))</f>
        <v>74863.02821</v>
      </c>
      <c r="E290" s="50" t="str">
        <f aca="false" t="array" ref="E290:E290">IF($C290="Mangrove",INDEX('Mangrove extent'!$A$5:$X1000,MATCH($A290,'Mangrove extent'!$A$5:$A1000,0),MATCH('Mangrove extent'!$C$4,'Mangrove extent'!$A$5:$X$5,0)), IF($C290="Seagrass", "NoData", IF($C290="Salt marsh", "NoData")))</f>
        <v>NoData</v>
      </c>
      <c r="F290" s="50" t="str">
        <f aca="false" t="array" ref="F290:F290">IF($C290="Mangrove",INDEX('Mangrove protected area'!$A$5:$AG1000,MATCH($A290,'Mangrove protected area'!$A$5:$A1000,0),MATCH('Mangrove protected area'!$B$4,'Mangrove protected area'!$A$5:$AG$5,0)), "NoData")</f>
        <v>NoData</v>
      </c>
      <c r="G290" s="40" t="s">
        <v>464</v>
      </c>
      <c r="H290" s="40"/>
      <c r="I290" s="40"/>
      <c r="J290" s="2"/>
      <c r="K290" s="2"/>
      <c r="L290" s="2"/>
      <c r="M290" s="2"/>
      <c r="N290" s="2"/>
      <c r="O290" s="2"/>
      <c r="P290" s="2"/>
      <c r="Q290" s="2"/>
      <c r="R290" s="2"/>
      <c r="S290" s="2"/>
      <c r="T290" s="2"/>
      <c r="U290" s="2"/>
    </row>
    <row r="291" customFormat="false" ht="12.75" hidden="false" customHeight="true" outlineLevel="0" collapsed="false">
      <c r="A291" s="40" t="s">
        <v>287</v>
      </c>
      <c r="B291" s="56" t="str">
        <f aca="false" t="array" ref="B291:B291">INDEX(Countries!$D$2:$D$255, MATCH(A291, Countries!$B$2:$B$255, 0))</f>
        <v>HND</v>
      </c>
      <c r="C291" s="76" t="s">
        <v>154</v>
      </c>
      <c r="D291" s="50" t="n">
        <f aca="false" t="array" ref="D291:D291">IF($C291="Mangrove",INDEX('Mangrove extent'!$A$5:$X$128,MATCH($A291,'Mangrove extent'!$A$5:$A1000,0),MATCH('Mangrove extent'!$B$4,'Mangrove extent'!$A$5:$X$5,0)), IF($C291="Seagrass", INDEX('Seagrass extent'!$A$5:$I$257,MATCH($A291,'Seagrass extent'!$A$5:$A1000,0),MATCH('Seagrass extent'!$B$4,'Seagrass extent'!$A$5:$I$5,0)),"" ))</f>
        <v>273915.4467</v>
      </c>
      <c r="E291" s="50" t="str">
        <f aca="false" t="array" ref="E291:E291">IF($C291="Mangrove",INDEX('Mangrove extent'!$A$5:$X1000,MATCH($A291,'Mangrove extent'!$A$5:$A1000,0),MATCH('Mangrove extent'!$C$4,'Mangrove extent'!$A$5:$X$5,0)), IF($C291="Seagrass", "NoData", IF($C291="Salt marsh", "NoData")))</f>
        <v>NoData</v>
      </c>
      <c r="F291" s="50" t="str">
        <f aca="false" t="array" ref="F291:F291">IF($C291="Mangrove",INDEX('Mangrove protected area'!$A$5:$AG1000,MATCH($A291,'Mangrove protected area'!$A$5:$A1000,0),MATCH('Mangrove protected area'!$B$4,'Mangrove protected area'!$A$5:$AG$5,0)), "NoData")</f>
        <v>NoData</v>
      </c>
      <c r="G291" s="40" t="s">
        <v>464</v>
      </c>
      <c r="H291" s="40"/>
      <c r="I291" s="40"/>
      <c r="J291" s="2"/>
      <c r="K291" s="2"/>
      <c r="L291" s="2"/>
      <c r="M291" s="2"/>
      <c r="N291" s="2"/>
      <c r="O291" s="2"/>
      <c r="P291" s="2"/>
      <c r="Q291" s="2"/>
      <c r="R291" s="2"/>
      <c r="S291" s="2"/>
      <c r="T291" s="2"/>
      <c r="U291" s="2"/>
    </row>
    <row r="292" customFormat="false" ht="12.75" hidden="false" customHeight="true" outlineLevel="0" collapsed="false">
      <c r="A292" s="40" t="s">
        <v>288</v>
      </c>
      <c r="B292" s="56" t="str">
        <f aca="false" t="array" ref="B292:B292">INDEX(Countries!$D$2:$D$255, MATCH(A292, Countries!$B$2:$B$255, 0))</f>
        <v>IRN</v>
      </c>
      <c r="C292" s="76" t="s">
        <v>154</v>
      </c>
      <c r="D292" s="50" t="n">
        <f aca="false" t="array" ref="D292:D292">IF($C292="Mangrove",INDEX('Mangrove extent'!$A$5:$X$128,MATCH($A292,'Mangrove extent'!$A$5:$A1000,0),MATCH('Mangrove extent'!$B$4,'Mangrove extent'!$A$5:$X$5,0)), IF($C292="Seagrass", INDEX('Seagrass extent'!$A$5:$I$257,MATCH($A292,'Seagrass extent'!$A$5:$A1000,0),MATCH('Seagrass extent'!$B$4,'Seagrass extent'!$A$5:$I$5,0)),"" ))</f>
        <v>270438.381</v>
      </c>
      <c r="E292" s="50" t="str">
        <f aca="false" t="array" ref="E292:E292">IF($C292="Mangrove",INDEX('Mangrove extent'!$A$5:$X1000,MATCH($A292,'Mangrove extent'!$A$5:$A1000,0),MATCH('Mangrove extent'!$C$4,'Mangrove extent'!$A$5:$X$5,0)), IF($C292="Seagrass", "NoData", IF($C292="Salt marsh", "NoData")))</f>
        <v>NoData</v>
      </c>
      <c r="F292" s="50" t="str">
        <f aca="false" t="array" ref="F292:F292">IF($C292="Mangrove",INDEX('Mangrove protected area'!$A$5:$AG1000,MATCH($A292,'Mangrove protected area'!$A$5:$A1000,0),MATCH('Mangrove protected area'!$B$4,'Mangrove protected area'!$A$5:$AG$5,0)), "NoData")</f>
        <v>NoData</v>
      </c>
      <c r="G292" s="40" t="s">
        <v>464</v>
      </c>
      <c r="H292" s="40"/>
      <c r="I292" s="40"/>
      <c r="J292" s="2"/>
      <c r="K292" s="2"/>
      <c r="L292" s="2"/>
      <c r="M292" s="2"/>
      <c r="N292" s="2"/>
      <c r="O292" s="2"/>
      <c r="P292" s="2"/>
      <c r="Q292" s="2"/>
      <c r="R292" s="2"/>
      <c r="S292" s="2"/>
      <c r="T292" s="2"/>
      <c r="U292" s="2"/>
    </row>
    <row r="293" customFormat="false" ht="12.75" hidden="false" customHeight="true" outlineLevel="0" collapsed="false">
      <c r="A293" s="40" t="s">
        <v>289</v>
      </c>
      <c r="B293" s="56" t="str">
        <f aca="false" t="array" ref="B293:B293">INDEX(Countries!$D$2:$D$255, MATCH(A293, Countries!$B$2:$B$255, 0))</f>
        <v>JAM</v>
      </c>
      <c r="C293" s="76" t="s">
        <v>154</v>
      </c>
      <c r="D293" s="50" t="n">
        <f aca="false" t="array" ref="D293:D293">IF($C293="Mangrove",INDEX('Mangrove extent'!$A$5:$X$128,MATCH($A293,'Mangrove extent'!$A$5:$A1000,0),MATCH('Mangrove extent'!$B$4,'Mangrove extent'!$A$5:$X$5,0)), IF($C293="Seagrass", INDEX('Seagrass extent'!$A$5:$I$257,MATCH($A293,'Seagrass extent'!$A$5:$A1000,0),MATCH('Seagrass extent'!$B$4,'Seagrass extent'!$A$5:$I$5,0)),"" ))</f>
        <v>79169.62023</v>
      </c>
      <c r="E293" s="50" t="str">
        <f aca="false" t="array" ref="E293:E293">IF($C293="Mangrove",INDEX('Mangrove extent'!$A$5:$X1000,MATCH($A293,'Mangrove extent'!$A$5:$A1000,0),MATCH('Mangrove extent'!$C$4,'Mangrove extent'!$A$5:$X$5,0)), IF($C293="Seagrass", "NoData", IF($C293="Salt marsh", "NoData")))</f>
        <v>NoData</v>
      </c>
      <c r="F293" s="50" t="str">
        <f aca="false" t="array" ref="F293:F293">IF($C293="Mangrove",INDEX('Mangrove protected area'!$A$5:$AG1000,MATCH($A293,'Mangrove protected area'!$A$5:$A1000,0),MATCH('Mangrove protected area'!$B$4,'Mangrove protected area'!$A$5:$AG$5,0)), "NoData")</f>
        <v>NoData</v>
      </c>
      <c r="G293" s="40" t="s">
        <v>464</v>
      </c>
      <c r="H293" s="40"/>
      <c r="I293" s="40"/>
      <c r="J293" s="2"/>
      <c r="K293" s="2"/>
      <c r="L293" s="2"/>
      <c r="M293" s="2"/>
      <c r="N293" s="2"/>
      <c r="O293" s="2"/>
      <c r="P293" s="2"/>
      <c r="Q293" s="2"/>
      <c r="R293" s="2"/>
      <c r="S293" s="2"/>
      <c r="T293" s="2"/>
      <c r="U293" s="2"/>
    </row>
    <row r="294" customFormat="false" ht="12.75" hidden="false" customHeight="true" outlineLevel="0" collapsed="false">
      <c r="A294" s="40" t="s">
        <v>290</v>
      </c>
      <c r="B294" s="56" t="str">
        <f aca="false" t="array" ref="B294:B294">INDEX(Countries!$D$2:$D$255, MATCH(A294, Countries!$B$2:$B$255, 0))</f>
        <v>JPN</v>
      </c>
      <c r="C294" s="76" t="s">
        <v>154</v>
      </c>
      <c r="D294" s="50" t="n">
        <f aca="false" t="array" ref="D294:D294">IF($C294="Mangrove",INDEX('Mangrove extent'!$A$5:$X$128,MATCH($A294,'Mangrove extent'!$A$5:$A1000,0),MATCH('Mangrove extent'!$B$4,'Mangrove extent'!$A$5:$X$5,0)), IF($C294="Seagrass", INDEX('Seagrass extent'!$A$5:$I$257,MATCH($A294,'Seagrass extent'!$A$5:$A1000,0),MATCH('Seagrass extent'!$B$4,'Seagrass extent'!$A$5:$I$5,0)),"" ))</f>
        <v>47373.27756</v>
      </c>
      <c r="E294" s="50" t="str">
        <f aca="false" t="array" ref="E294:E294">IF($C294="Mangrove",INDEX('Mangrove extent'!$A$5:$X1000,MATCH($A294,'Mangrove extent'!$A$5:$A1000,0),MATCH('Mangrove extent'!$C$4,'Mangrove extent'!$A$5:$X$5,0)), IF($C294="Seagrass", "NoData", IF($C294="Salt marsh", "NoData")))</f>
        <v>NoData</v>
      </c>
      <c r="F294" s="50" t="str">
        <f aca="false" t="array" ref="F294:F294">IF($C294="Mangrove",INDEX('Mangrove protected area'!$A$5:$AG1000,MATCH($A294,'Mangrove protected area'!$A$5:$A1000,0),MATCH('Mangrove protected area'!$B$4,'Mangrove protected area'!$A$5:$AG$5,0)), "NoData")</f>
        <v>NoData</v>
      </c>
      <c r="G294" s="40" t="s">
        <v>464</v>
      </c>
      <c r="H294" s="40"/>
      <c r="I294" s="40"/>
      <c r="J294" s="2"/>
      <c r="K294" s="2"/>
      <c r="L294" s="2"/>
      <c r="M294" s="2"/>
      <c r="N294" s="2"/>
      <c r="O294" s="2"/>
      <c r="P294" s="2"/>
      <c r="Q294" s="2"/>
      <c r="R294" s="2"/>
      <c r="S294" s="2"/>
      <c r="T294" s="2"/>
      <c r="U294" s="2"/>
    </row>
    <row r="295" customFormat="false" ht="12.75" hidden="false" customHeight="true" outlineLevel="0" collapsed="false">
      <c r="A295" s="40" t="s">
        <v>291</v>
      </c>
      <c r="B295" s="56" t="str">
        <f aca="false" t="array" ref="B295:B295">INDEX(Countries!$D$2:$D$255, MATCH(A295, Countries!$B$2:$B$255, 0))</f>
        <v>KIR</v>
      </c>
      <c r="C295" s="76" t="s">
        <v>154</v>
      </c>
      <c r="D295" s="50" t="n">
        <f aca="false" t="array" ref="D295:D295">IF($C295="Mangrove",INDEX('Mangrove extent'!$A$5:$X$128,MATCH($A295,'Mangrove extent'!$A$5:$A1000,0),MATCH('Mangrove extent'!$B$4,'Mangrove extent'!$A$5:$X$5,0)), IF($C295="Seagrass", INDEX('Seagrass extent'!$A$5:$I$257,MATCH($A295,'Seagrass extent'!$A$5:$A1000,0),MATCH('Seagrass extent'!$B$4,'Seagrass extent'!$A$5:$I$5,0)),"" ))</f>
        <v>49623.41908</v>
      </c>
      <c r="E295" s="50" t="str">
        <f aca="false" t="array" ref="E295:E295">IF($C295="Mangrove",INDEX('Mangrove extent'!$A$5:$X1000,MATCH($A295,'Mangrove extent'!$A$5:$A1000,0),MATCH('Mangrove extent'!$C$4,'Mangrove extent'!$A$5:$X$5,0)), IF($C295="Seagrass", "NoData", IF($C295="Salt marsh", "NoData")))</f>
        <v>NoData</v>
      </c>
      <c r="F295" s="50" t="str">
        <f aca="false" t="array" ref="F295:F295">IF($C295="Mangrove",INDEX('Mangrove protected area'!$A$5:$AG1000,MATCH($A295,'Mangrove protected area'!$A$5:$A1000,0),MATCH('Mangrove protected area'!$B$4,'Mangrove protected area'!$A$5:$AG$5,0)), "NoData")</f>
        <v>NoData</v>
      </c>
      <c r="G295" s="40" t="s">
        <v>464</v>
      </c>
      <c r="H295" s="40"/>
      <c r="I295" s="40"/>
      <c r="J295" s="2"/>
      <c r="K295" s="2"/>
      <c r="L295" s="2"/>
      <c r="M295" s="2"/>
      <c r="N295" s="2"/>
      <c r="O295" s="2"/>
      <c r="P295" s="2"/>
      <c r="Q295" s="2"/>
      <c r="R295" s="2"/>
      <c r="S295" s="2"/>
      <c r="T295" s="2"/>
      <c r="U295" s="2"/>
    </row>
    <row r="296" customFormat="false" ht="12.75" hidden="false" customHeight="true" outlineLevel="0" collapsed="false">
      <c r="A296" s="40" t="s">
        <v>292</v>
      </c>
      <c r="B296" s="56" t="str">
        <f aca="false" t="array" ref="B296:B296">INDEX(Countries!$D$2:$D$255, MATCH(A296, Countries!$B$2:$B$255, 0))</f>
        <v>LBR</v>
      </c>
      <c r="C296" s="76" t="s">
        <v>154</v>
      </c>
      <c r="D296" s="50" t="n">
        <f aca="false" t="array" ref="D296:D296">IF($C296="Mangrove",INDEX('Mangrove extent'!$A$5:$X$128,MATCH($A296,'Mangrove extent'!$A$5:$A1000,0),MATCH('Mangrove extent'!$B$4,'Mangrove extent'!$A$5:$X$5,0)), IF($C296="Seagrass", INDEX('Seagrass extent'!$A$5:$I$257,MATCH($A296,'Seagrass extent'!$A$5:$A1000,0),MATCH('Seagrass extent'!$B$4,'Seagrass extent'!$A$5:$I$5,0)),"" ))</f>
        <v>0</v>
      </c>
      <c r="E296" s="50" t="str">
        <f aca="false" t="array" ref="E296:E296">IF($C296="Mangrove",INDEX('Mangrove extent'!$A$5:$X1000,MATCH($A296,'Mangrove extent'!$A$5:$A1000,0),MATCH('Mangrove extent'!$C$4,'Mangrove extent'!$A$5:$X$5,0)), IF($C296="Seagrass", "NoData", IF($C296="Salt marsh", "NoData")))</f>
        <v>NoData</v>
      </c>
      <c r="F296" s="50" t="str">
        <f aca="false" t="array" ref="F296:F296">IF($C296="Mangrove",INDEX('Mangrove protected area'!$A$5:$AG1000,MATCH($A296,'Mangrove protected area'!$A$5:$A1000,0),MATCH('Mangrove protected area'!$B$4,'Mangrove protected area'!$A$5:$AG$5,0)), "NoData")</f>
        <v>NoData</v>
      </c>
      <c r="G296" s="40" t="s">
        <v>464</v>
      </c>
      <c r="H296" s="40"/>
      <c r="I296" s="40"/>
      <c r="J296" s="2"/>
      <c r="K296" s="2"/>
      <c r="L296" s="2"/>
      <c r="M296" s="2"/>
      <c r="N296" s="2"/>
      <c r="O296" s="2"/>
      <c r="P296" s="2"/>
      <c r="Q296" s="2"/>
      <c r="R296" s="2"/>
      <c r="S296" s="2"/>
      <c r="T296" s="2"/>
      <c r="U296" s="2"/>
    </row>
    <row r="297" customFormat="false" ht="12.75" hidden="false" customHeight="true" outlineLevel="0" collapsed="false">
      <c r="A297" s="40" t="s">
        <v>293</v>
      </c>
      <c r="B297" s="56" t="str">
        <f aca="false" t="array" ref="B297:B297">INDEX(Countries!$D$2:$D$255, MATCH(A297, Countries!$B$2:$B$255, 0))</f>
        <v>MDG</v>
      </c>
      <c r="C297" s="76" t="s">
        <v>154</v>
      </c>
      <c r="D297" s="50" t="n">
        <f aca="false" t="array" ref="D297:D297">IF($C297="Mangrove",INDEX('Mangrove extent'!$A$5:$X$128,MATCH($A297,'Mangrove extent'!$A$5:$A1000,0),MATCH('Mangrove extent'!$B$4,'Mangrove extent'!$A$5:$X$5,0)), IF($C297="Seagrass", INDEX('Seagrass extent'!$A$5:$I$257,MATCH($A297,'Seagrass extent'!$A$5:$A1000,0),MATCH('Seagrass extent'!$B$4,'Seagrass extent'!$A$5:$I$5,0)),"" ))</f>
        <v>576478.3444</v>
      </c>
      <c r="E297" s="50" t="str">
        <f aca="false" t="array" ref="E297:E297">IF($C297="Mangrove",INDEX('Mangrove extent'!$A$5:$X1000,MATCH($A297,'Mangrove extent'!$A$5:$A1000,0),MATCH('Mangrove extent'!$C$4,'Mangrove extent'!$A$5:$X$5,0)), IF($C297="Seagrass", "NoData", IF($C297="Salt marsh", "NoData")))</f>
        <v>NoData</v>
      </c>
      <c r="F297" s="50" t="str">
        <f aca="false" t="array" ref="F297:F297">IF($C297="Mangrove",INDEX('Mangrove protected area'!$A$5:$AG1000,MATCH($A297,'Mangrove protected area'!$A$5:$A1000,0),MATCH('Mangrove protected area'!$B$4,'Mangrove protected area'!$A$5:$AG$5,0)), "NoData")</f>
        <v>NoData</v>
      </c>
      <c r="G297" s="40" t="s">
        <v>464</v>
      </c>
      <c r="H297" s="40"/>
      <c r="I297" s="40"/>
      <c r="J297" s="2"/>
      <c r="K297" s="2"/>
      <c r="L297" s="2"/>
      <c r="M297" s="2"/>
      <c r="N297" s="2"/>
      <c r="O297" s="2"/>
      <c r="P297" s="2"/>
      <c r="Q297" s="2"/>
      <c r="R297" s="2"/>
      <c r="S297" s="2"/>
      <c r="T297" s="2"/>
      <c r="U297" s="2"/>
    </row>
    <row r="298" customFormat="false" ht="12.75" hidden="false" customHeight="true" outlineLevel="0" collapsed="false">
      <c r="A298" s="40" t="s">
        <v>294</v>
      </c>
      <c r="B298" s="56" t="str">
        <f aca="false" t="array" ref="B298:B298">INDEX(Countries!$D$2:$D$255, MATCH(A298, Countries!$B$2:$B$255, 0))</f>
        <v>MYS</v>
      </c>
      <c r="C298" s="76" t="s">
        <v>154</v>
      </c>
      <c r="D298" s="50" t="n">
        <f aca="false" t="array" ref="D298:D298">IF($C298="Mangrove",INDEX('Mangrove extent'!$A$5:$X$128,MATCH($A298,'Mangrove extent'!$A$5:$A1000,0),MATCH('Mangrove extent'!$B$4,'Mangrove extent'!$A$5:$X$5,0)), IF($C298="Seagrass", INDEX('Seagrass extent'!$A$5:$I$257,MATCH($A298,'Seagrass extent'!$A$5:$A1000,0),MATCH('Seagrass extent'!$B$4,'Seagrass extent'!$A$5:$I$5,0)),"" ))</f>
        <v>54055.6782</v>
      </c>
      <c r="E298" s="50" t="str">
        <f aca="false" t="array" ref="E298:E298">IF($C298="Mangrove",INDEX('Mangrove extent'!$A$5:$X1000,MATCH($A298,'Mangrove extent'!$A$5:$A1000,0),MATCH('Mangrove extent'!$C$4,'Mangrove extent'!$A$5:$X$5,0)), IF($C298="Seagrass", "NoData", IF($C298="Salt marsh", "NoData")))</f>
        <v>NoData</v>
      </c>
      <c r="F298" s="50" t="str">
        <f aca="false" t="array" ref="F298:F298">IF($C298="Mangrove",INDEX('Mangrove protected area'!$A$5:$AG1000,MATCH($A298,'Mangrove protected area'!$A$5:$A1000,0),MATCH('Mangrove protected area'!$B$4,'Mangrove protected area'!$A$5:$AG$5,0)), "NoData")</f>
        <v>NoData</v>
      </c>
      <c r="G298" s="40" t="s">
        <v>464</v>
      </c>
      <c r="H298" s="40"/>
      <c r="I298" s="40"/>
      <c r="J298" s="2"/>
      <c r="K298" s="2"/>
      <c r="L298" s="2"/>
      <c r="M298" s="2"/>
      <c r="N298" s="2"/>
      <c r="O298" s="2"/>
      <c r="P298" s="2"/>
      <c r="Q298" s="2"/>
      <c r="R298" s="2"/>
      <c r="S298" s="2"/>
      <c r="T298" s="2"/>
      <c r="U298" s="2"/>
    </row>
    <row r="299" customFormat="false" ht="12.75" hidden="false" customHeight="true" outlineLevel="0" collapsed="false">
      <c r="A299" s="40" t="s">
        <v>295</v>
      </c>
      <c r="B299" s="56" t="str">
        <f aca="false" t="array" ref="B299:B299">INDEX(Countries!$D$2:$D$255, MATCH(A299, Countries!$B$2:$B$255, 0))</f>
        <v>MDV</v>
      </c>
      <c r="C299" s="76" t="s">
        <v>154</v>
      </c>
      <c r="D299" s="50" t="n">
        <f aca="false" t="array" ref="D299:D299">IF($C299="Mangrove",INDEX('Mangrove extent'!$A$5:$X$128,MATCH($A299,'Mangrove extent'!$A$5:$A1000,0),MATCH('Mangrove extent'!$B$4,'Mangrove extent'!$A$5:$X$5,0)), IF($C299="Seagrass", INDEX('Seagrass extent'!$A$5:$I$257,MATCH($A299,'Seagrass extent'!$A$5:$A1000,0),MATCH('Seagrass extent'!$B$4,'Seagrass extent'!$A$5:$I$5,0)),"" ))</f>
        <v>240096.703</v>
      </c>
      <c r="E299" s="50" t="str">
        <f aca="false" t="array" ref="E299:E299">IF($C299="Mangrove",INDEX('Mangrove extent'!$A$5:$X1000,MATCH($A299,'Mangrove extent'!$A$5:$A1000,0),MATCH('Mangrove extent'!$C$4,'Mangrove extent'!$A$5:$X$5,0)), IF($C299="Seagrass", "NoData", IF($C299="Salt marsh", "NoData")))</f>
        <v>NoData</v>
      </c>
      <c r="F299" s="50" t="str">
        <f aca="false" t="array" ref="F299:F299">IF($C299="Mangrove",INDEX('Mangrove protected area'!$A$5:$AG1000,MATCH($A299,'Mangrove protected area'!$A$5:$A1000,0),MATCH('Mangrove protected area'!$B$4,'Mangrove protected area'!$A$5:$AG$5,0)), "NoData")</f>
        <v>NoData</v>
      </c>
      <c r="G299" s="40" t="s">
        <v>464</v>
      </c>
      <c r="H299" s="40"/>
      <c r="I299" s="40"/>
      <c r="J299" s="2"/>
      <c r="K299" s="2"/>
      <c r="L299" s="2"/>
      <c r="M299" s="2"/>
      <c r="N299" s="2"/>
      <c r="O299" s="2"/>
      <c r="P299" s="2"/>
      <c r="Q299" s="2"/>
      <c r="R299" s="2"/>
      <c r="S299" s="2"/>
      <c r="T299" s="2"/>
      <c r="U299" s="2"/>
    </row>
    <row r="300" customFormat="false" ht="12.75" hidden="false" customHeight="true" outlineLevel="0" collapsed="false">
      <c r="A300" s="40" t="s">
        <v>296</v>
      </c>
      <c r="B300" s="56" t="str">
        <f aca="false" t="array" ref="B300:B300">INDEX(Countries!$D$2:$D$255, MATCH(A300, Countries!$B$2:$B$255, 0))</f>
        <v>MHL</v>
      </c>
      <c r="C300" s="76" t="s">
        <v>154</v>
      </c>
      <c r="D300" s="50" t="n">
        <f aca="false" t="array" ref="D300:D300">IF($C300="Mangrove",INDEX('Mangrove extent'!$A$5:$X$128,MATCH($A300,'Mangrove extent'!$A$5:$A1000,0),MATCH('Mangrove extent'!$B$4,'Mangrove extent'!$A$5:$X$5,0)), IF($C300="Seagrass", INDEX('Seagrass extent'!$A$5:$I$257,MATCH($A300,'Seagrass extent'!$A$5:$A1000,0),MATCH('Seagrass extent'!$B$4,'Seagrass extent'!$A$5:$I$5,0)),"" ))</f>
        <v>52583.56504</v>
      </c>
      <c r="E300" s="50" t="str">
        <f aca="false" t="array" ref="E300:E300">IF($C300="Mangrove",INDEX('Mangrove extent'!$A$5:$X1000,MATCH($A300,'Mangrove extent'!$A$5:$A1000,0),MATCH('Mangrove extent'!$C$4,'Mangrove extent'!$A$5:$X$5,0)), IF($C300="Seagrass", "NoData", IF($C300="Salt marsh", "NoData")))</f>
        <v>NoData</v>
      </c>
      <c r="F300" s="50" t="str">
        <f aca="false" t="array" ref="F300:F300">IF($C300="Mangrove",INDEX('Mangrove protected area'!$A$5:$AG1000,MATCH($A300,'Mangrove protected area'!$A$5:$A1000,0),MATCH('Mangrove protected area'!$B$4,'Mangrove protected area'!$A$5:$AG$5,0)), "NoData")</f>
        <v>NoData</v>
      </c>
      <c r="G300" s="40" t="s">
        <v>464</v>
      </c>
      <c r="H300" s="40"/>
      <c r="I300" s="40"/>
      <c r="J300" s="2"/>
      <c r="K300" s="2"/>
      <c r="L300" s="2"/>
      <c r="M300" s="2"/>
      <c r="N300" s="2"/>
      <c r="O300" s="2"/>
      <c r="P300" s="2"/>
      <c r="Q300" s="2"/>
      <c r="R300" s="2"/>
      <c r="S300" s="2"/>
      <c r="T300" s="2"/>
      <c r="U300" s="2"/>
    </row>
    <row r="301" customFormat="false" ht="12.75" hidden="false" customHeight="true" outlineLevel="0" collapsed="false">
      <c r="A301" s="40" t="s">
        <v>297</v>
      </c>
      <c r="B301" s="56" t="str">
        <f aca="false" t="array" ref="B301:B301">INDEX(Countries!$D$2:$D$255, MATCH(A301, Countries!$B$2:$B$255, 0))</f>
        <v>MTQ</v>
      </c>
      <c r="C301" s="76" t="s">
        <v>154</v>
      </c>
      <c r="D301" s="50" t="n">
        <f aca="false" t="array" ref="D301:D301">IF($C301="Mangrove",INDEX('Mangrove extent'!$A$5:$X$128,MATCH($A301,'Mangrove extent'!$A$5:$A1000,0),MATCH('Mangrove extent'!$B$4,'Mangrove extent'!$A$5:$X$5,0)), IF($C301="Seagrass", INDEX('Seagrass extent'!$A$5:$I$257,MATCH($A301,'Seagrass extent'!$A$5:$A1000,0),MATCH('Seagrass extent'!$B$4,'Seagrass extent'!$A$5:$I$5,0)),"" ))</f>
        <v>54877.40375</v>
      </c>
      <c r="E301" s="50" t="str">
        <f aca="false" t="array" ref="E301:E301">IF($C301="Mangrove",INDEX('Mangrove extent'!$A$5:$X1000,MATCH($A301,'Mangrove extent'!$A$5:$A1000,0),MATCH('Mangrove extent'!$C$4,'Mangrove extent'!$A$5:$X$5,0)), IF($C301="Seagrass", "NoData", IF($C301="Salt marsh", "NoData")))</f>
        <v>NoData</v>
      </c>
      <c r="F301" s="50" t="str">
        <f aca="false" t="array" ref="F301:F301">IF($C301="Mangrove",INDEX('Mangrove protected area'!$A$5:$AG1000,MATCH($A301,'Mangrove protected area'!$A$5:$A1000,0),MATCH('Mangrove protected area'!$B$4,'Mangrove protected area'!$A$5:$AG$5,0)), "NoData")</f>
        <v>NoData</v>
      </c>
      <c r="G301" s="40" t="s">
        <v>464</v>
      </c>
      <c r="H301" s="40"/>
      <c r="I301" s="40"/>
      <c r="J301" s="2"/>
      <c r="K301" s="2"/>
      <c r="L301" s="2"/>
      <c r="M301" s="2"/>
      <c r="N301" s="2"/>
      <c r="O301" s="2"/>
      <c r="P301" s="2"/>
      <c r="Q301" s="2"/>
      <c r="R301" s="2"/>
      <c r="S301" s="2"/>
      <c r="T301" s="2"/>
      <c r="U301" s="2"/>
    </row>
    <row r="302" customFormat="false" ht="12.75" hidden="false" customHeight="true" outlineLevel="0" collapsed="false">
      <c r="A302" s="40" t="s">
        <v>298</v>
      </c>
      <c r="B302" s="56" t="str">
        <f aca="false" t="array" ref="B302:B302">INDEX(Countries!$D$2:$D$255, MATCH(A302, Countries!$B$2:$B$255, 0))</f>
        <v>MRT</v>
      </c>
      <c r="C302" s="76" t="s">
        <v>154</v>
      </c>
      <c r="D302" s="50" t="n">
        <f aca="false" t="array" ref="D302:D302">IF($C302="Mangrove",INDEX('Mangrove extent'!$A$5:$X$128,MATCH($A302,'Mangrove extent'!$A$5:$A1000,0),MATCH('Mangrove extent'!$B$4,'Mangrove extent'!$A$5:$X$5,0)), IF($C302="Seagrass", INDEX('Seagrass extent'!$A$5:$I$257,MATCH($A302,'Seagrass extent'!$A$5:$A1000,0),MATCH('Seagrass extent'!$B$4,'Seagrass extent'!$A$5:$I$5,0)),"" ))</f>
        <v>0.00186158</v>
      </c>
      <c r="E302" s="50" t="str">
        <f aca="false" t="array" ref="E302:E302">IF($C302="Mangrove",INDEX('Mangrove extent'!$A$5:$X1000,MATCH($A302,'Mangrove extent'!$A$5:$A1000,0),MATCH('Mangrove extent'!$C$4,'Mangrove extent'!$A$5:$X$5,0)), IF($C302="Seagrass", "NoData", IF($C302="Salt marsh", "NoData")))</f>
        <v>NoData</v>
      </c>
      <c r="F302" s="50" t="str">
        <f aca="false" t="array" ref="F302:F302">IF($C302="Mangrove",INDEX('Mangrove protected area'!$A$5:$AG1000,MATCH($A302,'Mangrove protected area'!$A$5:$A1000,0),MATCH('Mangrove protected area'!$B$4,'Mangrove protected area'!$A$5:$AG$5,0)), "NoData")</f>
        <v>NoData</v>
      </c>
      <c r="G302" s="40" t="s">
        <v>464</v>
      </c>
      <c r="H302" s="40"/>
      <c r="I302" s="40"/>
      <c r="J302" s="2"/>
      <c r="K302" s="2"/>
      <c r="L302" s="2"/>
      <c r="M302" s="2"/>
      <c r="N302" s="2"/>
      <c r="O302" s="2"/>
      <c r="P302" s="2"/>
      <c r="Q302" s="2"/>
      <c r="R302" s="2"/>
      <c r="S302" s="2"/>
      <c r="T302" s="2"/>
      <c r="U302" s="2"/>
    </row>
    <row r="303" customFormat="false" ht="12.75" hidden="false" customHeight="true" outlineLevel="0" collapsed="false">
      <c r="A303" s="40" t="s">
        <v>299</v>
      </c>
      <c r="B303" s="56" t="str">
        <f aca="false" t="array" ref="B303:B303">INDEX(Countries!$D$2:$D$255, MATCH(A303, Countries!$B$2:$B$255, 0))</f>
        <v>MUS</v>
      </c>
      <c r="C303" s="76" t="s">
        <v>154</v>
      </c>
      <c r="D303" s="50" t="n">
        <f aca="false" t="array" ref="D303:D303">IF($C303="Mangrove",INDEX('Mangrove extent'!$A$5:$X$128,MATCH($A303,'Mangrove extent'!$A$5:$A1000,0),MATCH('Mangrove extent'!$B$4,'Mangrove extent'!$A$5:$X$5,0)), IF($C303="Seagrass", INDEX('Seagrass extent'!$A$5:$I$257,MATCH($A303,'Seagrass extent'!$A$5:$A1000,0),MATCH('Seagrass extent'!$B$4,'Seagrass extent'!$A$5:$I$5,0)),"" ))</f>
        <v>13230.56058</v>
      </c>
      <c r="E303" s="50" t="str">
        <f aca="false" t="array" ref="E303:E303">IF($C303="Mangrove",INDEX('Mangrove extent'!$A$5:$X1000,MATCH($A303,'Mangrove extent'!$A$5:$A1000,0),MATCH('Mangrove extent'!$C$4,'Mangrove extent'!$A$5:$X$5,0)), IF($C303="Seagrass", "NoData", IF($C303="Salt marsh", "NoData")))</f>
        <v>NoData</v>
      </c>
      <c r="F303" s="50" t="str">
        <f aca="false" t="array" ref="F303:F303">IF($C303="Mangrove",INDEX('Mangrove protected area'!$A$5:$AG1000,MATCH($A303,'Mangrove protected area'!$A$5:$A1000,0),MATCH('Mangrove protected area'!$B$4,'Mangrove protected area'!$A$5:$AG$5,0)), "NoData")</f>
        <v>NoData</v>
      </c>
      <c r="G303" s="40" t="s">
        <v>464</v>
      </c>
      <c r="H303" s="40"/>
      <c r="I303" s="40"/>
      <c r="J303" s="2"/>
      <c r="K303" s="2"/>
      <c r="L303" s="2"/>
      <c r="M303" s="2"/>
      <c r="N303" s="2"/>
      <c r="O303" s="2"/>
      <c r="P303" s="2"/>
      <c r="Q303" s="2"/>
      <c r="R303" s="2"/>
      <c r="S303" s="2"/>
      <c r="T303" s="2"/>
      <c r="U303" s="2"/>
    </row>
    <row r="304" customFormat="false" ht="12.75" hidden="false" customHeight="true" outlineLevel="0" collapsed="false">
      <c r="A304" s="40" t="s">
        <v>300</v>
      </c>
      <c r="B304" s="56" t="str">
        <f aca="false" t="array" ref="B304:B304">INDEX(Countries!$D$2:$D$255, MATCH(A304, Countries!$B$2:$B$255, 0))</f>
        <v>MYT</v>
      </c>
      <c r="C304" s="76" t="s">
        <v>154</v>
      </c>
      <c r="D304" s="50" t="n">
        <f aca="false" t="array" ref="D304:D304">IF($C304="Mangrove",INDEX('Mangrove extent'!$A$5:$X$128,MATCH($A304,'Mangrove extent'!$A$5:$A1000,0),MATCH('Mangrove extent'!$B$4,'Mangrove extent'!$A$5:$X$5,0)), IF($C304="Seagrass", INDEX('Seagrass extent'!$A$5:$I$257,MATCH($A304,'Seagrass extent'!$A$5:$A1000,0),MATCH('Seagrass extent'!$B$4,'Seagrass extent'!$A$5:$I$5,0)),"" ))</f>
        <v>16186.89676</v>
      </c>
      <c r="E304" s="50" t="str">
        <f aca="false" t="array" ref="E304:E304">IF($C304="Mangrove",INDEX('Mangrove extent'!$A$5:$X1000,MATCH($A304,'Mangrove extent'!$A$5:$A1000,0),MATCH('Mangrove extent'!$C$4,'Mangrove extent'!$A$5:$X$5,0)), IF($C304="Seagrass", "NoData", IF($C304="Salt marsh", "NoData")))</f>
        <v>NoData</v>
      </c>
      <c r="F304" s="50" t="str">
        <f aca="false" t="array" ref="F304:F304">IF($C304="Mangrove",INDEX('Mangrove protected area'!$A$5:$AG1000,MATCH($A304,'Mangrove protected area'!$A$5:$A1000,0),MATCH('Mangrove protected area'!$B$4,'Mangrove protected area'!$A$5:$AG$5,0)), "NoData")</f>
        <v>NoData</v>
      </c>
      <c r="G304" s="40" t="s">
        <v>464</v>
      </c>
      <c r="H304" s="40"/>
      <c r="I304" s="40"/>
      <c r="J304" s="2"/>
      <c r="K304" s="2"/>
      <c r="L304" s="2"/>
      <c r="M304" s="2"/>
      <c r="N304" s="2"/>
      <c r="O304" s="2"/>
      <c r="P304" s="2"/>
      <c r="Q304" s="2"/>
      <c r="R304" s="2"/>
      <c r="S304" s="2"/>
      <c r="T304" s="2"/>
      <c r="U304" s="2"/>
    </row>
    <row r="305" customFormat="false" ht="12.75" hidden="false" customHeight="true" outlineLevel="0" collapsed="false">
      <c r="A305" s="40" t="s">
        <v>301</v>
      </c>
      <c r="B305" s="56" t="str">
        <f aca="false" t="array" ref="B305:B305">INDEX(Countries!$D$2:$D$255, MATCH(A305, Countries!$B$2:$B$255, 0))</f>
        <v>FSM</v>
      </c>
      <c r="C305" s="76" t="s">
        <v>154</v>
      </c>
      <c r="D305" s="50" t="n">
        <f aca="false" t="array" ref="D305:D305">IF($C305="Mangrove",INDEX('Mangrove extent'!$A$5:$X$128,MATCH($A305,'Mangrove extent'!$A$5:$A1000,0),MATCH('Mangrove extent'!$B$4,'Mangrove extent'!$A$5:$X$5,0)), IF($C305="Seagrass", INDEX('Seagrass extent'!$A$5:$I$257,MATCH($A305,'Seagrass extent'!$A$5:$A1000,0),MATCH('Seagrass extent'!$B$4,'Seagrass extent'!$A$5:$I$5,0)),"" ))</f>
        <v>158422.135</v>
      </c>
      <c r="E305" s="50" t="str">
        <f aca="false" t="array" ref="E305:E305">IF($C305="Mangrove",INDEX('Mangrove extent'!$A$5:$X1000,MATCH($A305,'Mangrove extent'!$A$5:$A1000,0),MATCH('Mangrove extent'!$C$4,'Mangrove extent'!$A$5:$X$5,0)), IF($C305="Seagrass", "NoData", IF($C305="Salt marsh", "NoData")))</f>
        <v>NoData</v>
      </c>
      <c r="F305" s="50" t="str">
        <f aca="false" t="array" ref="F305:F305">IF($C305="Mangrove",INDEX('Mangrove protected area'!$A$5:$AG1000,MATCH($A305,'Mangrove protected area'!$A$5:$A1000,0),MATCH('Mangrove protected area'!$B$4,'Mangrove protected area'!$A$5:$AG$5,0)), "NoData")</f>
        <v>NoData</v>
      </c>
      <c r="G305" s="40" t="s">
        <v>464</v>
      </c>
      <c r="H305" s="40"/>
      <c r="I305" s="40"/>
      <c r="J305" s="2"/>
      <c r="K305" s="2"/>
      <c r="L305" s="2"/>
      <c r="M305" s="2"/>
      <c r="N305" s="2"/>
      <c r="O305" s="2"/>
      <c r="P305" s="2"/>
      <c r="Q305" s="2"/>
      <c r="R305" s="2"/>
      <c r="S305" s="2"/>
      <c r="T305" s="2"/>
      <c r="U305" s="2"/>
    </row>
    <row r="306" customFormat="false" ht="12.75" hidden="false" customHeight="true" outlineLevel="0" collapsed="false">
      <c r="A306" s="40" t="s">
        <v>302</v>
      </c>
      <c r="B306" s="56" t="str">
        <f aca="false" t="array" ref="B306:B306">INDEX(Countries!$D$2:$D$255, MATCH(A306, Countries!$B$2:$B$255, 0))</f>
        <v>MOZ</v>
      </c>
      <c r="C306" s="76" t="s">
        <v>154</v>
      </c>
      <c r="D306" s="50" t="n">
        <f aca="false" t="array" ref="D306:D306">IF($C306="Mangrove",INDEX('Mangrove extent'!$A$5:$X$128,MATCH($A306,'Mangrove extent'!$A$5:$A1000,0),MATCH('Mangrove extent'!$B$4,'Mangrove extent'!$A$5:$X$5,0)), IF($C306="Seagrass", INDEX('Seagrass extent'!$A$5:$I$257,MATCH($A306,'Seagrass extent'!$A$5:$A1000,0),MATCH('Seagrass extent'!$B$4,'Seagrass extent'!$A$5:$I$5,0)),"" ))</f>
        <v>68983.36798</v>
      </c>
      <c r="E306" s="50" t="str">
        <f aca="false" t="array" ref="E306:E306">IF($C306="Mangrove",INDEX('Mangrove extent'!$A$5:$X1000,MATCH($A306,'Mangrove extent'!$A$5:$A1000,0),MATCH('Mangrove extent'!$C$4,'Mangrove extent'!$A$5:$X$5,0)), IF($C306="Seagrass", "NoData", IF($C306="Salt marsh", "NoData")))</f>
        <v>NoData</v>
      </c>
      <c r="F306" s="50" t="str">
        <f aca="false" t="array" ref="F306:F306">IF($C306="Mangrove",INDEX('Mangrove protected area'!$A$5:$AG1000,MATCH($A306,'Mangrove protected area'!$A$5:$A1000,0),MATCH('Mangrove protected area'!$B$4,'Mangrove protected area'!$A$5:$AG$5,0)), "NoData")</f>
        <v>NoData</v>
      </c>
      <c r="G306" s="40" t="s">
        <v>464</v>
      </c>
      <c r="H306" s="40"/>
      <c r="I306" s="40"/>
      <c r="J306" s="2"/>
      <c r="K306" s="2"/>
      <c r="L306" s="2"/>
      <c r="M306" s="2"/>
      <c r="N306" s="2"/>
      <c r="O306" s="2"/>
      <c r="P306" s="2"/>
      <c r="Q306" s="2"/>
      <c r="R306" s="2"/>
      <c r="S306" s="2"/>
      <c r="T306" s="2"/>
      <c r="U306" s="2"/>
    </row>
    <row r="307" customFormat="false" ht="12.75" hidden="false" customHeight="true" outlineLevel="0" collapsed="false">
      <c r="A307" s="40" t="s">
        <v>303</v>
      </c>
      <c r="B307" s="56" t="str">
        <f aca="false" t="array" ref="B307:B307">INDEX(Countries!$D$2:$D$255, MATCH(A307, Countries!$B$2:$B$255, 0))</f>
        <v>MMR</v>
      </c>
      <c r="C307" s="76" t="s">
        <v>154</v>
      </c>
      <c r="D307" s="50" t="n">
        <f aca="false" t="array" ref="D307:D307">IF($C307="Mangrove",INDEX('Mangrove extent'!$A$5:$X$128,MATCH($A307,'Mangrove extent'!$A$5:$A1000,0),MATCH('Mangrove extent'!$B$4,'Mangrove extent'!$A$5:$X$5,0)), IF($C307="Seagrass", INDEX('Seagrass extent'!$A$5:$I$257,MATCH($A307,'Seagrass extent'!$A$5:$A1000,0),MATCH('Seagrass extent'!$B$4,'Seagrass extent'!$A$5:$I$5,0)),"" ))</f>
        <v>293354.998</v>
      </c>
      <c r="E307" s="50" t="str">
        <f aca="false" t="array" ref="E307:E307">IF($C307="Mangrove",INDEX('Mangrove extent'!$A$5:$X1000,MATCH($A307,'Mangrove extent'!$A$5:$A1000,0),MATCH('Mangrove extent'!$C$4,'Mangrove extent'!$A$5:$X$5,0)), IF($C307="Seagrass", "NoData", IF($C307="Salt marsh", "NoData")))</f>
        <v>NoData</v>
      </c>
      <c r="F307" s="50" t="str">
        <f aca="false" t="array" ref="F307:F307">IF($C307="Mangrove",INDEX('Mangrove protected area'!$A$5:$AG1000,MATCH($A307,'Mangrove protected area'!$A$5:$A1000,0),MATCH('Mangrove protected area'!$B$4,'Mangrove protected area'!$A$5:$AG$5,0)), "NoData")</f>
        <v>NoData</v>
      </c>
      <c r="G307" s="40" t="s">
        <v>464</v>
      </c>
      <c r="H307" s="40"/>
      <c r="I307" s="40"/>
      <c r="J307" s="2"/>
      <c r="K307" s="2"/>
      <c r="L307" s="2"/>
      <c r="M307" s="2"/>
      <c r="N307" s="2"/>
      <c r="O307" s="2"/>
      <c r="P307" s="2"/>
      <c r="Q307" s="2"/>
      <c r="R307" s="2"/>
      <c r="S307" s="2"/>
      <c r="T307" s="2"/>
      <c r="U307" s="2"/>
    </row>
    <row r="308" customFormat="false" ht="12.75" hidden="false" customHeight="true" outlineLevel="0" collapsed="false">
      <c r="A308" s="40" t="s">
        <v>304</v>
      </c>
      <c r="B308" s="56" t="str">
        <f aca="false" t="array" ref="B308:B308">INDEX(Countries!$D$2:$D$255, MATCH(A308, Countries!$B$2:$B$255, 0))</f>
        <v>NCL</v>
      </c>
      <c r="C308" s="76" t="s">
        <v>154</v>
      </c>
      <c r="D308" s="50" t="n">
        <f aca="false" t="array" ref="D308:D308">IF($C308="Mangrove",INDEX('Mangrove extent'!$A$5:$X$128,MATCH($A308,'Mangrove extent'!$A$5:$A1000,0),MATCH('Mangrove extent'!$B$4,'Mangrove extent'!$A$5:$X$5,0)), IF($C308="Seagrass", INDEX('Seagrass extent'!$A$5:$I$257,MATCH($A308,'Seagrass extent'!$A$5:$A1000,0),MATCH('Seagrass extent'!$B$4,'Seagrass extent'!$A$5:$I$5,0)),"" ))</f>
        <v>146929.8834</v>
      </c>
      <c r="E308" s="50" t="str">
        <f aca="false" t="array" ref="E308:E308">IF($C308="Mangrove",INDEX('Mangrove extent'!$A$5:$X1000,MATCH($A308,'Mangrove extent'!$A$5:$A1000,0),MATCH('Mangrove extent'!$C$4,'Mangrove extent'!$A$5:$X$5,0)), IF($C308="Seagrass", "NoData", IF($C308="Salt marsh", "NoData")))</f>
        <v>NoData</v>
      </c>
      <c r="F308" s="50" t="str">
        <f aca="false" t="array" ref="F308:F308">IF($C308="Mangrove",INDEX('Mangrove protected area'!$A$5:$AG1000,MATCH($A308,'Mangrove protected area'!$A$5:$A1000,0),MATCH('Mangrove protected area'!$B$4,'Mangrove protected area'!$A$5:$AG$5,0)), "NoData")</f>
        <v>NoData</v>
      </c>
      <c r="G308" s="40" t="s">
        <v>464</v>
      </c>
      <c r="H308" s="40"/>
      <c r="I308" s="40"/>
      <c r="J308" s="2"/>
      <c r="K308" s="2"/>
      <c r="L308" s="2"/>
      <c r="M308" s="2"/>
      <c r="N308" s="2"/>
      <c r="O308" s="2"/>
      <c r="P308" s="2"/>
      <c r="Q308" s="2"/>
      <c r="R308" s="2"/>
      <c r="S308" s="2"/>
      <c r="T308" s="2"/>
      <c r="U308" s="2"/>
    </row>
    <row r="309" customFormat="false" ht="12.75" hidden="false" customHeight="true" outlineLevel="0" collapsed="false">
      <c r="A309" s="40" t="s">
        <v>305</v>
      </c>
      <c r="B309" s="56" t="str">
        <f aca="false" t="array" ref="B309:B309">INDEX(Countries!$D$2:$D$255, MATCH(A309, Countries!$B$2:$B$255, 0))</f>
        <v>NZL</v>
      </c>
      <c r="C309" s="76" t="s">
        <v>154</v>
      </c>
      <c r="D309" s="50" t="n">
        <f aca="false" t="array" ref="D309:D309">IF($C309="Mangrove",INDEX('Mangrove extent'!$A$5:$X$128,MATCH($A309,'Mangrove extent'!$A$5:$A1000,0),MATCH('Mangrove extent'!$B$4,'Mangrove extent'!$A$5:$X$5,0)), IF($C309="Seagrass", INDEX('Seagrass extent'!$A$5:$I$257,MATCH($A309,'Seagrass extent'!$A$5:$A1000,0),MATCH('Seagrass extent'!$B$4,'Seagrass extent'!$A$5:$I$5,0)),"" ))</f>
        <v>0.0158236</v>
      </c>
      <c r="E309" s="50" t="str">
        <f aca="false" t="array" ref="E309:E309">IF($C309="Mangrove",INDEX('Mangrove extent'!$A$5:$X1000,MATCH($A309,'Mangrove extent'!$A$5:$A1000,0),MATCH('Mangrove extent'!$C$4,'Mangrove extent'!$A$5:$X$5,0)), IF($C309="Seagrass", "NoData", IF($C309="Salt marsh", "NoData")))</f>
        <v>NoData</v>
      </c>
      <c r="F309" s="50" t="str">
        <f aca="false" t="array" ref="F309:F309">IF($C309="Mangrove",INDEX('Mangrove protected area'!$A$5:$AG1000,MATCH($A309,'Mangrove protected area'!$A$5:$A1000,0),MATCH('Mangrove protected area'!$B$4,'Mangrove protected area'!$A$5:$AG$5,0)), "NoData")</f>
        <v>NoData</v>
      </c>
      <c r="G309" s="40" t="s">
        <v>464</v>
      </c>
      <c r="H309" s="40"/>
      <c r="I309" s="40"/>
      <c r="J309" s="2"/>
      <c r="K309" s="2"/>
      <c r="L309" s="2"/>
      <c r="M309" s="2"/>
      <c r="N309" s="2"/>
      <c r="O309" s="2"/>
      <c r="P309" s="2"/>
      <c r="Q309" s="2"/>
      <c r="R309" s="2"/>
      <c r="S309" s="2"/>
      <c r="T309" s="2"/>
      <c r="U309" s="2"/>
    </row>
    <row r="310" customFormat="false" ht="12.75" hidden="false" customHeight="true" outlineLevel="0" collapsed="false">
      <c r="A310" s="40" t="s">
        <v>306</v>
      </c>
      <c r="B310" s="56" t="str">
        <f aca="false" t="array" ref="B310:B310">INDEX(Countries!$D$2:$D$255, MATCH(A310, Countries!$B$2:$B$255, 0))</f>
        <v>NIC</v>
      </c>
      <c r="C310" s="76" t="s">
        <v>154</v>
      </c>
      <c r="D310" s="50" t="n">
        <f aca="false" t="array" ref="D310:D310">IF($C310="Mangrove",INDEX('Mangrove extent'!$A$5:$X$128,MATCH($A310,'Mangrove extent'!$A$5:$A1000,0),MATCH('Mangrove extent'!$B$4,'Mangrove extent'!$A$5:$X$5,0)), IF($C310="Seagrass", INDEX('Seagrass extent'!$A$5:$I$257,MATCH($A310,'Seagrass extent'!$A$5:$A1000,0),MATCH('Seagrass extent'!$B$4,'Seagrass extent'!$A$5:$I$5,0)),"" ))</f>
        <v>553242.3809</v>
      </c>
      <c r="E310" s="50" t="str">
        <f aca="false" t="array" ref="E310:E310">IF($C310="Mangrove",INDEX('Mangrove extent'!$A$5:$X1000,MATCH($A310,'Mangrove extent'!$A$5:$A1000,0),MATCH('Mangrove extent'!$C$4,'Mangrove extent'!$A$5:$X$5,0)), IF($C310="Seagrass", "NoData", IF($C310="Salt marsh", "NoData")))</f>
        <v>NoData</v>
      </c>
      <c r="F310" s="50" t="str">
        <f aca="false" t="array" ref="F310:F310">IF($C310="Mangrove",INDEX('Mangrove protected area'!$A$5:$AG1000,MATCH($A310,'Mangrove protected area'!$A$5:$A1000,0),MATCH('Mangrove protected area'!$B$4,'Mangrove protected area'!$A$5:$AG$5,0)), "NoData")</f>
        <v>NoData</v>
      </c>
      <c r="G310" s="40" t="s">
        <v>464</v>
      </c>
      <c r="H310" s="40"/>
      <c r="I310" s="40"/>
      <c r="J310" s="2"/>
      <c r="K310" s="2"/>
      <c r="L310" s="2"/>
      <c r="M310" s="2"/>
      <c r="N310" s="2"/>
      <c r="O310" s="2"/>
      <c r="P310" s="2"/>
      <c r="Q310" s="2"/>
      <c r="R310" s="2"/>
      <c r="S310" s="2"/>
      <c r="T310" s="2"/>
      <c r="U310" s="2"/>
    </row>
    <row r="311" customFormat="false" ht="12.75" hidden="false" customHeight="true" outlineLevel="0" collapsed="false">
      <c r="A311" s="40" t="s">
        <v>307</v>
      </c>
      <c r="B311" s="56" t="str">
        <f aca="false" t="array" ref="B311:B311">INDEX(Countries!$D$2:$D$255, MATCH(A311, Countries!$B$2:$B$255, 0))</f>
        <v>NGA</v>
      </c>
      <c r="C311" s="76" t="s">
        <v>154</v>
      </c>
      <c r="D311" s="50" t="n">
        <f aca="false" t="array" ref="D311:D311">IF($C311="Mangrove",INDEX('Mangrove extent'!$A$5:$X$128,MATCH($A311,'Mangrove extent'!$A$5:$A1000,0),MATCH('Mangrove extent'!$B$4,'Mangrove extent'!$A$5:$X$5,0)), IF($C311="Seagrass", INDEX('Seagrass extent'!$A$5:$I$257,MATCH($A311,'Seagrass extent'!$A$5:$A1000,0),MATCH('Seagrass extent'!$B$4,'Seagrass extent'!$A$5:$I$5,0)),"" ))</f>
        <v>882935.5773</v>
      </c>
      <c r="E311" s="50" t="str">
        <f aca="false" t="array" ref="E311:E311">IF($C311="Mangrove",INDEX('Mangrove extent'!$A$5:$X1000,MATCH($A311,'Mangrove extent'!$A$5:$A1000,0),MATCH('Mangrove extent'!$C$4,'Mangrove extent'!$A$5:$X$5,0)), IF($C311="Seagrass", "NoData", IF($C311="Salt marsh", "NoData")))</f>
        <v>NoData</v>
      </c>
      <c r="F311" s="50" t="str">
        <f aca="false" t="array" ref="F311:F311">IF($C311="Mangrove",INDEX('Mangrove protected area'!$A$5:$AG1000,MATCH($A311,'Mangrove protected area'!$A$5:$A1000,0),MATCH('Mangrove protected area'!$B$4,'Mangrove protected area'!$A$5:$AG$5,0)), "NoData")</f>
        <v>NoData</v>
      </c>
      <c r="G311" s="40" t="s">
        <v>464</v>
      </c>
      <c r="H311" s="40"/>
      <c r="I311" s="40"/>
      <c r="J311" s="2"/>
      <c r="K311" s="2"/>
      <c r="L311" s="2"/>
      <c r="M311" s="2"/>
      <c r="N311" s="2"/>
      <c r="O311" s="2"/>
      <c r="P311" s="2"/>
      <c r="Q311" s="2"/>
      <c r="R311" s="2"/>
      <c r="S311" s="2"/>
      <c r="T311" s="2"/>
      <c r="U311" s="2"/>
    </row>
    <row r="312" customFormat="false" ht="12.75" hidden="false" customHeight="true" outlineLevel="0" collapsed="false">
      <c r="A312" s="40" t="s">
        <v>308</v>
      </c>
      <c r="B312" s="56" t="str">
        <f aca="false" t="array" ref="B312:B312">INDEX(Countries!$D$2:$D$255, MATCH(A312, Countries!$B$2:$B$255, 0))</f>
        <v>OMN</v>
      </c>
      <c r="C312" s="76" t="s">
        <v>154</v>
      </c>
      <c r="D312" s="50" t="n">
        <f aca="false" t="array" ref="D312:D312">IF($C312="Mangrove",INDEX('Mangrove extent'!$A$5:$X$128,MATCH($A312,'Mangrove extent'!$A$5:$A1000,0),MATCH('Mangrove extent'!$B$4,'Mangrove extent'!$A$5:$X$5,0)), IF($C312="Seagrass", INDEX('Seagrass extent'!$A$5:$I$257,MATCH($A312,'Seagrass extent'!$A$5:$A1000,0),MATCH('Seagrass extent'!$B$4,'Seagrass extent'!$A$5:$I$5,0)),"" ))</f>
        <v>0.00496432</v>
      </c>
      <c r="E312" s="50" t="str">
        <f aca="false" t="array" ref="E312:E312">IF($C312="Mangrove",INDEX('Mangrove extent'!$A$5:$X1000,MATCH($A312,'Mangrove extent'!$A$5:$A1000,0),MATCH('Mangrove extent'!$C$4,'Mangrove extent'!$A$5:$X$5,0)), IF($C312="Seagrass", "NoData", IF($C312="Salt marsh", "NoData")))</f>
        <v>NoData</v>
      </c>
      <c r="F312" s="50" t="str">
        <f aca="false" t="array" ref="F312:F312">IF($C312="Mangrove",INDEX('Mangrove protected area'!$A$5:$AG1000,MATCH($A312,'Mangrove protected area'!$A$5:$A1000,0),MATCH('Mangrove protected area'!$B$4,'Mangrove protected area'!$A$5:$AG$5,0)), "NoData")</f>
        <v>NoData</v>
      </c>
      <c r="G312" s="40" t="s">
        <v>464</v>
      </c>
      <c r="H312" s="40"/>
      <c r="I312" s="40"/>
      <c r="J312" s="2"/>
      <c r="K312" s="2"/>
      <c r="L312" s="2"/>
      <c r="M312" s="2"/>
      <c r="N312" s="2"/>
      <c r="O312" s="2"/>
      <c r="P312" s="2"/>
      <c r="Q312" s="2"/>
      <c r="R312" s="2"/>
      <c r="S312" s="2"/>
      <c r="T312" s="2"/>
      <c r="U312" s="2"/>
    </row>
    <row r="313" customFormat="false" ht="12.75" hidden="false" customHeight="true" outlineLevel="0" collapsed="false">
      <c r="A313" s="40" t="s">
        <v>309</v>
      </c>
      <c r="B313" s="56" t="str">
        <f aca="false" t="array" ref="B313:B313">INDEX(Countries!$D$2:$D$255, MATCH(A313, Countries!$B$2:$B$255, 0))</f>
        <v>PAK</v>
      </c>
      <c r="C313" s="76" t="s">
        <v>154</v>
      </c>
      <c r="D313" s="50" t="n">
        <f aca="false" t="array" ref="D313:D313">IF($C313="Mangrove",INDEX('Mangrove extent'!$A$5:$X$128,MATCH($A313,'Mangrove extent'!$A$5:$A1000,0),MATCH('Mangrove extent'!$B$4,'Mangrove extent'!$A$5:$X$5,0)), IF($C313="Seagrass", INDEX('Seagrass extent'!$A$5:$I$257,MATCH($A313,'Seagrass extent'!$A$5:$A1000,0),MATCH('Seagrass extent'!$B$4,'Seagrass extent'!$A$5:$I$5,0)),"" ))</f>
        <v>0</v>
      </c>
      <c r="E313" s="50" t="str">
        <f aca="false" t="array" ref="E313:E313">IF($C313="Mangrove",INDEX('Mangrove extent'!$A$5:$X1000,MATCH($A313,'Mangrove extent'!$A$5:$A1000,0),MATCH('Mangrove extent'!$C$4,'Mangrove extent'!$A$5:$X$5,0)), IF($C313="Seagrass", "NoData", IF($C313="Salt marsh", "NoData")))</f>
        <v>NoData</v>
      </c>
      <c r="F313" s="50" t="str">
        <f aca="false" t="array" ref="F313:F313">IF($C313="Mangrove",INDEX('Mangrove protected area'!$A$5:$AG1000,MATCH($A313,'Mangrove protected area'!$A$5:$A1000,0),MATCH('Mangrove protected area'!$B$4,'Mangrove protected area'!$A$5:$AG$5,0)), "NoData")</f>
        <v>NoData</v>
      </c>
      <c r="G313" s="40" t="s">
        <v>464</v>
      </c>
      <c r="H313" s="40"/>
      <c r="I313" s="40"/>
      <c r="J313" s="2"/>
      <c r="K313" s="2"/>
      <c r="L313" s="2"/>
      <c r="M313" s="2"/>
      <c r="N313" s="2"/>
      <c r="O313" s="2"/>
      <c r="P313" s="2"/>
      <c r="Q313" s="2"/>
      <c r="R313" s="2"/>
      <c r="S313" s="2"/>
      <c r="T313" s="2"/>
      <c r="U313" s="2"/>
    </row>
    <row r="314" customFormat="false" ht="12.75" hidden="false" customHeight="true" outlineLevel="0" collapsed="false">
      <c r="A314" s="40" t="s">
        <v>310</v>
      </c>
      <c r="B314" s="56" t="str">
        <f aca="false" t="array" ref="B314:B314">INDEX(Countries!$D$2:$D$255, MATCH(A314, Countries!$B$2:$B$255, 0))</f>
        <v>PLW</v>
      </c>
      <c r="C314" s="76" t="s">
        <v>154</v>
      </c>
      <c r="D314" s="50" t="n">
        <f aca="false" t="array" ref="D314:D314">IF($C314="Mangrove",INDEX('Mangrove extent'!$A$5:$X$128,MATCH($A314,'Mangrove extent'!$A$5:$A1000,0),MATCH('Mangrove extent'!$B$4,'Mangrove extent'!$A$5:$X$5,0)), IF($C314="Seagrass", INDEX('Seagrass extent'!$A$5:$I$257,MATCH($A314,'Seagrass extent'!$A$5:$A1000,0),MATCH('Seagrass extent'!$B$4,'Seagrass extent'!$A$5:$I$5,0)),"" ))</f>
        <v>72743.28449</v>
      </c>
      <c r="E314" s="50" t="str">
        <f aca="false" t="array" ref="E314:E314">IF($C314="Mangrove",INDEX('Mangrove extent'!$A$5:$X1000,MATCH($A314,'Mangrove extent'!$A$5:$A1000,0),MATCH('Mangrove extent'!$C$4,'Mangrove extent'!$A$5:$X$5,0)), IF($C314="Seagrass", "NoData", IF($C314="Salt marsh", "NoData")))</f>
        <v>NoData</v>
      </c>
      <c r="F314" s="50" t="str">
        <f aca="false" t="array" ref="F314:F314">IF($C314="Mangrove",INDEX('Mangrove protected area'!$A$5:$AG1000,MATCH($A314,'Mangrove protected area'!$A$5:$A1000,0),MATCH('Mangrove protected area'!$B$4,'Mangrove protected area'!$A$5:$AG$5,0)), "NoData")</f>
        <v>NoData</v>
      </c>
      <c r="G314" s="40" t="s">
        <v>464</v>
      </c>
      <c r="H314" s="40"/>
      <c r="I314" s="40"/>
      <c r="J314" s="2"/>
      <c r="K314" s="2"/>
      <c r="L314" s="2"/>
      <c r="M314" s="2"/>
      <c r="N314" s="2"/>
      <c r="O314" s="2"/>
      <c r="P314" s="2"/>
      <c r="Q314" s="2"/>
      <c r="R314" s="2"/>
      <c r="S314" s="2"/>
      <c r="T314" s="2"/>
      <c r="U314" s="2"/>
    </row>
    <row r="315" customFormat="false" ht="12.75" hidden="false" customHeight="true" outlineLevel="0" collapsed="false">
      <c r="A315" s="40" t="s">
        <v>311</v>
      </c>
      <c r="B315" s="56" t="str">
        <f aca="false" t="array" ref="B315:B315">INDEX(Countries!$D$2:$D$255, MATCH(A315, Countries!$B$2:$B$255, 0))</f>
        <v>PAN</v>
      </c>
      <c r="C315" s="76" t="s">
        <v>154</v>
      </c>
      <c r="D315" s="50" t="n">
        <f aca="false" t="array" ref="D315:D315">IF($C315="Mangrove",INDEX('Mangrove extent'!$A$5:$X$128,MATCH($A315,'Mangrove extent'!$A$5:$A1000,0),MATCH('Mangrove extent'!$B$4,'Mangrove extent'!$A$5:$X$5,0)), IF($C315="Seagrass", INDEX('Seagrass extent'!$A$5:$I$257,MATCH($A315,'Seagrass extent'!$A$5:$A1000,0),MATCH('Seagrass extent'!$B$4,'Seagrass extent'!$A$5:$I$5,0)),"" ))</f>
        <v>179134.5207</v>
      </c>
      <c r="E315" s="50" t="str">
        <f aca="false" t="array" ref="E315:E315">IF($C315="Mangrove",INDEX('Mangrove extent'!$A$5:$X1000,MATCH($A315,'Mangrove extent'!$A$5:$A1000,0),MATCH('Mangrove extent'!$C$4,'Mangrove extent'!$A$5:$X$5,0)), IF($C315="Seagrass", "NoData", IF($C315="Salt marsh", "NoData")))</f>
        <v>NoData</v>
      </c>
      <c r="F315" s="50" t="str">
        <f aca="false" t="array" ref="F315:F315">IF($C315="Mangrove",INDEX('Mangrove protected area'!$A$5:$AG1000,MATCH($A315,'Mangrove protected area'!$A$5:$A1000,0),MATCH('Mangrove protected area'!$B$4,'Mangrove protected area'!$A$5:$AG$5,0)), "NoData")</f>
        <v>NoData</v>
      </c>
      <c r="G315" s="40" t="s">
        <v>464</v>
      </c>
      <c r="H315" s="40"/>
      <c r="I315" s="40"/>
      <c r="J315" s="2"/>
      <c r="K315" s="2"/>
      <c r="L315" s="2"/>
      <c r="M315" s="2"/>
      <c r="N315" s="2"/>
      <c r="O315" s="2"/>
      <c r="P315" s="2"/>
      <c r="Q315" s="2"/>
      <c r="R315" s="2"/>
      <c r="S315" s="2"/>
      <c r="T315" s="2"/>
      <c r="U315" s="2"/>
    </row>
    <row r="316" customFormat="false" ht="12.75" hidden="false" customHeight="true" outlineLevel="0" collapsed="false">
      <c r="A316" s="40" t="s">
        <v>312</v>
      </c>
      <c r="B316" s="56" t="str">
        <f aca="false" t="array" ref="B316:B316">INDEX(Countries!$D$2:$D$255, MATCH(A316, Countries!$B$2:$B$255, 0))</f>
        <v>PNG</v>
      </c>
      <c r="C316" s="76" t="s">
        <v>154</v>
      </c>
      <c r="D316" s="50" t="n">
        <f aca="false" t="array" ref="D316:D316">IF($C316="Mangrove",INDEX('Mangrove extent'!$A$5:$X$128,MATCH($A316,'Mangrove extent'!$A$5:$A1000,0),MATCH('Mangrove extent'!$B$4,'Mangrove extent'!$A$5:$X$5,0)), IF($C316="Seagrass", INDEX('Seagrass extent'!$A$5:$I$257,MATCH($A316,'Seagrass extent'!$A$5:$A1000,0),MATCH('Seagrass extent'!$B$4,'Seagrass extent'!$A$5:$I$5,0)),"" ))</f>
        <v>922626.5389</v>
      </c>
      <c r="E316" s="50" t="str">
        <f aca="false" t="array" ref="E316:E316">IF($C316="Mangrove",INDEX('Mangrove extent'!$A$5:$X1000,MATCH($A316,'Mangrove extent'!$A$5:$A1000,0),MATCH('Mangrove extent'!$C$4,'Mangrove extent'!$A$5:$X$5,0)), IF($C316="Seagrass", "NoData", IF($C316="Salt marsh", "NoData")))</f>
        <v>NoData</v>
      </c>
      <c r="F316" s="50" t="str">
        <f aca="false" t="array" ref="F316:F316">IF($C316="Mangrove",INDEX('Mangrove protected area'!$A$5:$AG1000,MATCH($A316,'Mangrove protected area'!$A$5:$A1000,0),MATCH('Mangrove protected area'!$B$4,'Mangrove protected area'!$A$5:$AG$5,0)), "NoData")</f>
        <v>NoData</v>
      </c>
      <c r="G316" s="40" t="s">
        <v>464</v>
      </c>
      <c r="H316" s="40"/>
      <c r="I316" s="40"/>
      <c r="J316" s="2"/>
      <c r="K316" s="2"/>
      <c r="L316" s="2"/>
      <c r="M316" s="2"/>
      <c r="N316" s="2"/>
      <c r="O316" s="2"/>
      <c r="P316" s="2"/>
      <c r="Q316" s="2"/>
      <c r="R316" s="2"/>
      <c r="S316" s="2"/>
      <c r="T316" s="2"/>
      <c r="U316" s="2"/>
    </row>
    <row r="317" customFormat="false" ht="12.75" hidden="false" customHeight="true" outlineLevel="0" collapsed="false">
      <c r="A317" s="40" t="s">
        <v>313</v>
      </c>
      <c r="B317" s="56" t="str">
        <f aca="false" t="array" ref="B317:B317">INDEX(Countries!$D$2:$D$255, MATCH(A317, Countries!$B$2:$B$255, 0))</f>
        <v>PER</v>
      </c>
      <c r="C317" s="76" t="s">
        <v>154</v>
      </c>
      <c r="D317" s="50" t="n">
        <f aca="false" t="array" ref="D317:D317">IF($C317="Mangrove",INDEX('Mangrove extent'!$A$5:$X$128,MATCH($A317,'Mangrove extent'!$A$5:$A1000,0),MATCH('Mangrove extent'!$B$4,'Mangrove extent'!$A$5:$X$5,0)), IF($C317="Seagrass", INDEX('Seagrass extent'!$A$5:$I$257,MATCH($A317,'Seagrass extent'!$A$5:$A1000,0),MATCH('Seagrass extent'!$B$4,'Seagrass extent'!$A$5:$I$5,0)),"" ))</f>
        <v>0</v>
      </c>
      <c r="E317" s="50" t="str">
        <f aca="false" t="array" ref="E317:E317">IF($C317="Mangrove",INDEX('Mangrove extent'!$A$5:$X1000,MATCH($A317,'Mangrove extent'!$A$5:$A1000,0),MATCH('Mangrove extent'!$C$4,'Mangrove extent'!$A$5:$X$5,0)), IF($C317="Seagrass", "NoData", IF($C317="Salt marsh", "NoData")))</f>
        <v>NoData</v>
      </c>
      <c r="F317" s="50" t="str">
        <f aca="false" t="array" ref="F317:F317">IF($C317="Mangrove",INDEX('Mangrove protected area'!$A$5:$AG1000,MATCH($A317,'Mangrove protected area'!$A$5:$A1000,0),MATCH('Mangrove protected area'!$B$4,'Mangrove protected area'!$A$5:$AG$5,0)), "NoData")</f>
        <v>NoData</v>
      </c>
      <c r="G317" s="40" t="s">
        <v>464</v>
      </c>
      <c r="H317" s="40"/>
      <c r="I317" s="40"/>
      <c r="J317" s="2"/>
      <c r="K317" s="2"/>
      <c r="L317" s="2"/>
      <c r="M317" s="2"/>
      <c r="N317" s="2"/>
      <c r="O317" s="2"/>
      <c r="P317" s="2"/>
      <c r="Q317" s="2"/>
      <c r="R317" s="2"/>
      <c r="S317" s="2"/>
      <c r="T317" s="2"/>
      <c r="U317" s="2"/>
    </row>
    <row r="318" customFormat="false" ht="12.75" hidden="false" customHeight="true" outlineLevel="0" collapsed="false">
      <c r="A318" s="40" t="s">
        <v>314</v>
      </c>
      <c r="B318" s="56" t="str">
        <f aca="false" t="array" ref="B318:B318">INDEX(Countries!$D$2:$D$255, MATCH(A318, Countries!$B$2:$B$255, 0))</f>
        <v>PHL</v>
      </c>
      <c r="C318" s="76" t="s">
        <v>154</v>
      </c>
      <c r="D318" s="50" t="n">
        <f aca="false" t="array" ref="D318:D318">IF($C318="Mangrove",INDEX('Mangrove extent'!$A$5:$X$128,MATCH($A318,'Mangrove extent'!$A$5:$A1000,0),MATCH('Mangrove extent'!$B$4,'Mangrove extent'!$A$5:$X$5,0)), IF($C318="Seagrass", INDEX('Seagrass extent'!$A$5:$I$257,MATCH($A318,'Seagrass extent'!$A$5:$A1000,0),MATCH('Seagrass extent'!$B$4,'Seagrass extent'!$A$5:$I$5,0)),"" ))</f>
        <v>1494598.472</v>
      </c>
      <c r="E318" s="50" t="str">
        <f aca="false" t="array" ref="E318:E318">IF($C318="Mangrove",INDEX('Mangrove extent'!$A$5:$X1000,MATCH($A318,'Mangrove extent'!$A$5:$A1000,0),MATCH('Mangrove extent'!$C$4,'Mangrove extent'!$A$5:$X$5,0)), IF($C318="Seagrass", "NoData", IF($C318="Salt marsh", "NoData")))</f>
        <v>NoData</v>
      </c>
      <c r="F318" s="50" t="str">
        <f aca="false" t="array" ref="F318:F318">IF($C318="Mangrove",INDEX('Mangrove protected area'!$A$5:$AG1000,MATCH($A318,'Mangrove protected area'!$A$5:$A1000,0),MATCH('Mangrove protected area'!$B$4,'Mangrove protected area'!$A$5:$AG$5,0)), "NoData")</f>
        <v>NoData</v>
      </c>
      <c r="G318" s="40" t="s">
        <v>464</v>
      </c>
      <c r="H318" s="40"/>
      <c r="I318" s="40"/>
      <c r="J318" s="2"/>
      <c r="K318" s="2"/>
      <c r="L318" s="2"/>
      <c r="M318" s="2"/>
      <c r="N318" s="2"/>
      <c r="O318" s="2"/>
      <c r="P318" s="2"/>
      <c r="Q318" s="2"/>
      <c r="R318" s="2"/>
      <c r="S318" s="2"/>
      <c r="T318" s="2"/>
      <c r="U318" s="2"/>
    </row>
    <row r="319" customFormat="false" ht="12.75" hidden="false" customHeight="true" outlineLevel="0" collapsed="false">
      <c r="A319" s="40" t="s">
        <v>315</v>
      </c>
      <c r="B319" s="56" t="str">
        <f aca="false" t="array" ref="B319:B319">INDEX(Countries!$D$2:$D$255, MATCH(A319, Countries!$B$2:$B$255, 0))</f>
        <v>PRI</v>
      </c>
      <c r="C319" s="76" t="s">
        <v>154</v>
      </c>
      <c r="D319" s="50" t="n">
        <f aca="false" t="array" ref="D319:D319">IF($C319="Mangrove",INDEX('Mangrove extent'!$A$5:$X$128,MATCH($A319,'Mangrove extent'!$A$5:$A1000,0),MATCH('Mangrove extent'!$B$4,'Mangrove extent'!$A$5:$X$5,0)), IF($C319="Seagrass", INDEX('Seagrass extent'!$A$5:$I$257,MATCH($A319,'Seagrass extent'!$A$5:$A1000,0),MATCH('Seagrass extent'!$B$4,'Seagrass extent'!$A$5:$I$5,0)),"" ))</f>
        <v>60065.46</v>
      </c>
      <c r="E319" s="50" t="str">
        <f aca="false" t="array" ref="E319:E319">IF($C319="Mangrove",INDEX('Mangrove extent'!$A$5:$X1000,MATCH($A319,'Mangrove extent'!$A$5:$A1000,0),MATCH('Mangrove extent'!$C$4,'Mangrove extent'!$A$5:$X$5,0)), IF($C319="Seagrass", "NoData", IF($C319="Salt marsh", "NoData")))</f>
        <v>NoData</v>
      </c>
      <c r="F319" s="50" t="str">
        <f aca="false" t="array" ref="F319:F319">IF($C319="Mangrove",INDEX('Mangrove protected area'!$A$5:$AG1000,MATCH($A319,'Mangrove protected area'!$A$5:$A1000,0),MATCH('Mangrove protected area'!$B$4,'Mangrove protected area'!$A$5:$AG$5,0)), "NoData")</f>
        <v>NoData</v>
      </c>
      <c r="G319" s="40" t="s">
        <v>464</v>
      </c>
      <c r="H319" s="40"/>
      <c r="I319" s="40"/>
      <c r="J319" s="2"/>
      <c r="K319" s="2"/>
      <c r="L319" s="2"/>
      <c r="M319" s="2"/>
      <c r="N319" s="2"/>
      <c r="O319" s="2"/>
      <c r="P319" s="2"/>
      <c r="Q319" s="2"/>
      <c r="R319" s="2"/>
      <c r="S319" s="2"/>
      <c r="T319" s="2"/>
      <c r="U319" s="2"/>
    </row>
    <row r="320" customFormat="false" ht="12.75" hidden="false" customHeight="true" outlineLevel="0" collapsed="false">
      <c r="A320" s="40" t="s">
        <v>316</v>
      </c>
      <c r="B320" s="56" t="str">
        <f aca="false" t="array" ref="B320:B320">INDEX(Countries!$D$2:$D$255, MATCH(A320, Countries!$B$2:$B$255, 0))</f>
        <v>QAT</v>
      </c>
      <c r="C320" s="76" t="s">
        <v>154</v>
      </c>
      <c r="D320" s="50" t="n">
        <f aca="false" t="array" ref="D320:D320">IF($C320="Mangrove",INDEX('Mangrove extent'!$A$5:$X$128,MATCH($A320,'Mangrove extent'!$A$5:$A1000,0),MATCH('Mangrove extent'!$B$4,'Mangrove extent'!$A$5:$X$5,0)), IF($C320="Seagrass", INDEX('Seagrass extent'!$A$5:$I$257,MATCH($A320,'Seagrass extent'!$A$5:$A1000,0),MATCH('Seagrass extent'!$B$4,'Seagrass extent'!$A$5:$I$5,0)),"" ))</f>
        <v>114719.4976</v>
      </c>
      <c r="E320" s="50" t="str">
        <f aca="false" t="array" ref="E320:E320">IF($C320="Mangrove",INDEX('Mangrove extent'!$A$5:$X1000,MATCH($A320,'Mangrove extent'!$A$5:$A1000,0),MATCH('Mangrove extent'!$C$4,'Mangrove extent'!$A$5:$X$5,0)), IF($C320="Seagrass", "NoData", IF($C320="Salt marsh", "NoData")))</f>
        <v>NoData</v>
      </c>
      <c r="F320" s="50" t="str">
        <f aca="false" t="array" ref="F320:F320">IF($C320="Mangrove",INDEX('Mangrove protected area'!$A$5:$AG1000,MATCH($A320,'Mangrove protected area'!$A$5:$A1000,0),MATCH('Mangrove protected area'!$B$4,'Mangrove protected area'!$A$5:$AG$5,0)), "NoData")</f>
        <v>NoData</v>
      </c>
      <c r="G320" s="40" t="s">
        <v>464</v>
      </c>
      <c r="H320" s="40"/>
      <c r="I320" s="40"/>
      <c r="J320" s="2"/>
      <c r="K320" s="2"/>
      <c r="L320" s="2"/>
      <c r="M320" s="2"/>
      <c r="N320" s="2"/>
      <c r="O320" s="2"/>
      <c r="P320" s="2"/>
      <c r="Q320" s="2"/>
      <c r="R320" s="2"/>
      <c r="S320" s="2"/>
      <c r="T320" s="2"/>
      <c r="U320" s="2"/>
    </row>
    <row r="321" customFormat="false" ht="12.75" hidden="false" customHeight="true" outlineLevel="0" collapsed="false">
      <c r="A321" s="40" t="s">
        <v>317</v>
      </c>
      <c r="B321" s="56" t="str">
        <f aca="false" t="array" ref="B321:B321">INDEX(Countries!$D$2:$D$255, MATCH(A321, Countries!$B$2:$B$255, 0))</f>
        <v>COG</v>
      </c>
      <c r="C321" s="76" t="s">
        <v>154</v>
      </c>
      <c r="D321" s="50" t="n">
        <f aca="false" t="array" ref="D321:D321">IF($C321="Mangrove",INDEX('Mangrove extent'!$A$5:$X$128,MATCH($A321,'Mangrove extent'!$A$5:$A1000,0),MATCH('Mangrove extent'!$B$4,'Mangrove extent'!$A$5:$X$5,0)), IF($C321="Seagrass", INDEX('Seagrass extent'!$A$5:$I$257,MATCH($A321,'Seagrass extent'!$A$5:$A1000,0),MATCH('Seagrass extent'!$B$4,'Seagrass extent'!$A$5:$I$5,0)),"" ))</f>
        <v>0</v>
      </c>
      <c r="E321" s="50" t="str">
        <f aca="false" t="array" ref="E321:E321">IF($C321="Mangrove",INDEX('Mangrove extent'!$A$5:$X1000,MATCH($A321,'Mangrove extent'!$A$5:$A1000,0),MATCH('Mangrove extent'!$C$4,'Mangrove extent'!$A$5:$X$5,0)), IF($C321="Seagrass", "NoData", IF($C321="Salt marsh", "NoData")))</f>
        <v>NoData</v>
      </c>
      <c r="F321" s="50" t="str">
        <f aca="false" t="array" ref="F321:F321">IF($C321="Mangrove",INDEX('Mangrove protected area'!$A$5:$AG1000,MATCH($A321,'Mangrove protected area'!$A$5:$A1000,0),MATCH('Mangrove protected area'!$B$4,'Mangrove protected area'!$A$5:$AG$5,0)), "NoData")</f>
        <v>NoData</v>
      </c>
      <c r="G321" s="40" t="s">
        <v>464</v>
      </c>
      <c r="H321" s="40"/>
      <c r="I321" s="40"/>
      <c r="J321" s="2"/>
      <c r="K321" s="2"/>
      <c r="L321" s="2"/>
      <c r="M321" s="2"/>
      <c r="N321" s="2"/>
      <c r="O321" s="2"/>
      <c r="P321" s="2"/>
      <c r="Q321" s="2"/>
      <c r="R321" s="2"/>
      <c r="S321" s="2"/>
      <c r="T321" s="2"/>
      <c r="U321" s="2"/>
    </row>
    <row r="322" customFormat="false" ht="12.75" hidden="false" customHeight="true" outlineLevel="0" collapsed="false">
      <c r="A322" s="40" t="s">
        <v>318</v>
      </c>
      <c r="B322" s="56" t="str">
        <f aca="false" t="array" ref="B322:B322">INDEX(Countries!$D$2:$D$255, MATCH(A322, Countries!$B$2:$B$255, 0))</f>
        <v>KNA</v>
      </c>
      <c r="C322" s="76" t="s">
        <v>154</v>
      </c>
      <c r="D322" s="50" t="n">
        <f aca="false" t="array" ref="D322:D322">IF($C322="Mangrove",INDEX('Mangrove extent'!$A$5:$X$128,MATCH($A322,'Mangrove extent'!$A$5:$A1000,0),MATCH('Mangrove extent'!$B$4,'Mangrove extent'!$A$5:$X$5,0)), IF($C322="Seagrass", INDEX('Seagrass extent'!$A$5:$I$257,MATCH($A322,'Seagrass extent'!$A$5:$A1000,0),MATCH('Seagrass extent'!$B$4,'Seagrass extent'!$A$5:$I$5,0)),"" ))</f>
        <v>6008.679097</v>
      </c>
      <c r="E322" s="50" t="str">
        <f aca="false" t="array" ref="E322:E322">IF($C322="Mangrove",INDEX('Mangrove extent'!$A$5:$X1000,MATCH($A322,'Mangrove extent'!$A$5:$A1000,0),MATCH('Mangrove extent'!$C$4,'Mangrove extent'!$A$5:$X$5,0)), IF($C322="Seagrass", "NoData", IF($C322="Salt marsh", "NoData")))</f>
        <v>NoData</v>
      </c>
      <c r="F322" s="50" t="str">
        <f aca="false" t="array" ref="F322:F322">IF($C322="Mangrove",INDEX('Mangrove protected area'!$A$5:$AG1000,MATCH($A322,'Mangrove protected area'!$A$5:$A1000,0),MATCH('Mangrove protected area'!$B$4,'Mangrove protected area'!$A$5:$AG$5,0)), "NoData")</f>
        <v>NoData</v>
      </c>
      <c r="G322" s="40" t="s">
        <v>464</v>
      </c>
      <c r="H322" s="40"/>
      <c r="I322" s="40"/>
      <c r="J322" s="2"/>
      <c r="K322" s="2"/>
      <c r="L322" s="2"/>
      <c r="M322" s="2"/>
      <c r="N322" s="2"/>
      <c r="O322" s="2"/>
      <c r="P322" s="2"/>
      <c r="Q322" s="2"/>
      <c r="R322" s="2"/>
      <c r="S322" s="2"/>
      <c r="T322" s="2"/>
      <c r="U322" s="2"/>
    </row>
    <row r="323" customFormat="false" ht="12.75" hidden="false" customHeight="true" outlineLevel="0" collapsed="false">
      <c r="A323" s="40" t="s">
        <v>319</v>
      </c>
      <c r="B323" s="56" t="str">
        <f aca="false" t="array" ref="B323:B323">INDEX(Countries!$D$2:$D$255, MATCH(A323, Countries!$B$2:$B$255, 0))</f>
        <v>LCA</v>
      </c>
      <c r="C323" s="76" t="s">
        <v>154</v>
      </c>
      <c r="D323" s="50" t="n">
        <f aca="false" t="array" ref="D323:D323">IF($C323="Mangrove",INDEX('Mangrove extent'!$A$5:$X$128,MATCH($A323,'Mangrove extent'!$A$5:$A1000,0),MATCH('Mangrove extent'!$B$4,'Mangrove extent'!$A$5:$X$5,0)), IF($C323="Seagrass", INDEX('Seagrass extent'!$A$5:$I$257,MATCH($A323,'Seagrass extent'!$A$5:$A1000,0),MATCH('Seagrass extent'!$B$4,'Seagrass extent'!$A$5:$I$5,0)),"" ))</f>
        <v>661.3645464</v>
      </c>
      <c r="E323" s="50" t="str">
        <f aca="false" t="array" ref="E323:E323">IF($C323="Mangrove",INDEX('Mangrove extent'!$A$5:$X1000,MATCH($A323,'Mangrove extent'!$A$5:$A1000,0),MATCH('Mangrove extent'!$C$4,'Mangrove extent'!$A$5:$X$5,0)), IF($C323="Seagrass", "NoData", IF($C323="Salt marsh", "NoData")))</f>
        <v>NoData</v>
      </c>
      <c r="F323" s="50" t="str">
        <f aca="false" t="array" ref="F323:F323">IF($C323="Mangrove",INDEX('Mangrove protected area'!$A$5:$AG1000,MATCH($A323,'Mangrove protected area'!$A$5:$A1000,0),MATCH('Mangrove protected area'!$B$4,'Mangrove protected area'!$A$5:$AG$5,0)), "NoData")</f>
        <v>NoData</v>
      </c>
      <c r="G323" s="40" t="s">
        <v>464</v>
      </c>
      <c r="H323" s="40"/>
      <c r="I323" s="40"/>
      <c r="J323" s="2"/>
      <c r="K323" s="2"/>
      <c r="L323" s="2"/>
      <c r="M323" s="2"/>
      <c r="N323" s="2"/>
      <c r="O323" s="2"/>
      <c r="P323" s="2"/>
      <c r="Q323" s="2"/>
      <c r="R323" s="2"/>
      <c r="S323" s="2"/>
      <c r="T323" s="2"/>
      <c r="U323" s="2"/>
    </row>
    <row r="324" customFormat="false" ht="12.75" hidden="false" customHeight="true" outlineLevel="0" collapsed="false">
      <c r="A324" s="40" t="s">
        <v>320</v>
      </c>
      <c r="B324" s="56" t="str">
        <f aca="false" t="array" ref="B324:B324">INDEX(Countries!$D$2:$D$255, MATCH(A324, Countries!$B$2:$B$255, 0))</f>
        <v>VCT</v>
      </c>
      <c r="C324" s="76" t="s">
        <v>154</v>
      </c>
      <c r="D324" s="50" t="n">
        <f aca="false" t="array" ref="D324:D324">IF($C324="Mangrove",INDEX('Mangrove extent'!$A$5:$X$128,MATCH($A324,'Mangrove extent'!$A$5:$A1000,0),MATCH('Mangrove extent'!$B$4,'Mangrove extent'!$A$5:$X$5,0)), IF($C324="Seagrass", INDEX('Seagrass extent'!$A$5:$I$257,MATCH($A324,'Seagrass extent'!$A$5:$A1000,0),MATCH('Seagrass extent'!$B$4,'Seagrass extent'!$A$5:$I$5,0)),"" ))</f>
        <v>31.1822714</v>
      </c>
      <c r="E324" s="50" t="str">
        <f aca="false" t="array" ref="E324:E324">IF($C324="Mangrove",INDEX('Mangrove extent'!$A$5:$X1000,MATCH($A324,'Mangrove extent'!$A$5:$A1000,0),MATCH('Mangrove extent'!$C$4,'Mangrove extent'!$A$5:$X$5,0)), IF($C324="Seagrass", "NoData", IF($C324="Salt marsh", "NoData")))</f>
        <v>NoData</v>
      </c>
      <c r="F324" s="50" t="str">
        <f aca="false" t="array" ref="F324:F324">IF($C324="Mangrove",INDEX('Mangrove protected area'!$A$5:$AG1000,MATCH($A324,'Mangrove protected area'!$A$5:$A1000,0),MATCH('Mangrove protected area'!$B$4,'Mangrove protected area'!$A$5:$AG$5,0)), "NoData")</f>
        <v>NoData</v>
      </c>
      <c r="G324" s="40" t="s">
        <v>464</v>
      </c>
      <c r="H324" s="40"/>
      <c r="I324" s="40"/>
      <c r="J324" s="2"/>
      <c r="K324" s="2"/>
      <c r="L324" s="2"/>
      <c r="M324" s="2"/>
      <c r="N324" s="2"/>
      <c r="O324" s="2"/>
      <c r="P324" s="2"/>
      <c r="Q324" s="2"/>
      <c r="R324" s="2"/>
      <c r="S324" s="2"/>
      <c r="T324" s="2"/>
      <c r="U324" s="2"/>
    </row>
    <row r="325" customFormat="false" ht="12.75" hidden="false" customHeight="true" outlineLevel="0" collapsed="false">
      <c r="A325" s="40" t="s">
        <v>321</v>
      </c>
      <c r="B325" s="56" t="str">
        <f aca="false" t="array" ref="B325:B325">INDEX(Countries!$D$2:$D$255, MATCH(A325, Countries!$B$2:$B$255, 0))</f>
        <v>MAF</v>
      </c>
      <c r="C325" s="76" t="s">
        <v>154</v>
      </c>
      <c r="D325" s="50" t="n">
        <f aca="false" t="array" ref="D325:D325">IF($C325="Mangrove",INDEX('Mangrove extent'!$A$5:$X$128,MATCH($A325,'Mangrove extent'!$A$5:$A1000,0),MATCH('Mangrove extent'!$B$4,'Mangrove extent'!$A$5:$X$5,0)), IF($C325="Seagrass", INDEX('Seagrass extent'!$A$5:$I$257,MATCH($A325,'Seagrass extent'!$A$5:$A1000,0),MATCH('Seagrass extent'!$B$4,'Seagrass extent'!$A$5:$I$5,0)),"" ))</f>
        <v>4862.595516</v>
      </c>
      <c r="E325" s="50" t="str">
        <f aca="false" t="array" ref="E325:E325">IF($C325="Mangrove",INDEX('Mangrove extent'!$A$5:$X1000,MATCH($A325,'Mangrove extent'!$A$5:$A1000,0),MATCH('Mangrove extent'!$C$4,'Mangrove extent'!$A$5:$X$5,0)), IF($C325="Seagrass", "NoData", IF($C325="Salt marsh", "NoData")))</f>
        <v>NoData</v>
      </c>
      <c r="F325" s="50" t="str">
        <f aca="false" t="array" ref="F325:F325">IF($C325="Mangrove",INDEX('Mangrove protected area'!$A$5:$AG1000,MATCH($A325,'Mangrove protected area'!$A$5:$A1000,0),MATCH('Mangrove protected area'!$B$4,'Mangrove protected area'!$A$5:$AG$5,0)), "NoData")</f>
        <v>NoData</v>
      </c>
      <c r="G325" s="40" t="s">
        <v>464</v>
      </c>
      <c r="H325" s="40"/>
      <c r="I325" s="40"/>
      <c r="J325" s="2"/>
      <c r="K325" s="2"/>
      <c r="L325" s="2"/>
      <c r="M325" s="2"/>
      <c r="N325" s="2"/>
      <c r="O325" s="2"/>
      <c r="P325" s="2"/>
      <c r="Q325" s="2"/>
      <c r="R325" s="2"/>
      <c r="S325" s="2"/>
      <c r="T325" s="2"/>
      <c r="U325" s="2"/>
    </row>
    <row r="326" customFormat="false" ht="12.75" hidden="false" customHeight="true" outlineLevel="0" collapsed="false">
      <c r="A326" s="40" t="s">
        <v>322</v>
      </c>
      <c r="B326" s="56" t="str">
        <f aca="false" t="array" ref="B326:B326">INDEX(Countries!$D$2:$D$255, MATCH(A326, Countries!$B$2:$B$255, 0))</f>
        <v>WSM</v>
      </c>
      <c r="C326" s="76" t="s">
        <v>154</v>
      </c>
      <c r="D326" s="50" t="n">
        <f aca="false" t="array" ref="D326:D326">IF($C326="Mangrove",INDEX('Mangrove extent'!$A$5:$X$128,MATCH($A326,'Mangrove extent'!$A$5:$A1000,0),MATCH('Mangrove extent'!$B$4,'Mangrove extent'!$A$5:$X$5,0)), IF($C326="Seagrass", INDEX('Seagrass extent'!$A$5:$I$257,MATCH($A326,'Seagrass extent'!$A$5:$A1000,0),MATCH('Seagrass extent'!$B$4,'Seagrass extent'!$A$5:$I$5,0)),"" ))</f>
        <v>98287.23327</v>
      </c>
      <c r="E326" s="50" t="str">
        <f aca="false" t="array" ref="E326:E326">IF($C326="Mangrove",INDEX('Mangrove extent'!$A$5:$X1000,MATCH($A326,'Mangrove extent'!$A$5:$A1000,0),MATCH('Mangrove extent'!$C$4,'Mangrove extent'!$A$5:$X$5,0)), IF($C326="Seagrass", "NoData", IF($C326="Salt marsh", "NoData")))</f>
        <v>NoData</v>
      </c>
      <c r="F326" s="50" t="str">
        <f aca="false" t="array" ref="F326:F326">IF($C326="Mangrove",INDEX('Mangrove protected area'!$A$5:$AG1000,MATCH($A326,'Mangrove protected area'!$A$5:$A1000,0),MATCH('Mangrove protected area'!$B$4,'Mangrove protected area'!$A$5:$AG$5,0)), "NoData")</f>
        <v>NoData</v>
      </c>
      <c r="G326" s="40" t="s">
        <v>464</v>
      </c>
      <c r="H326" s="40"/>
      <c r="I326" s="40"/>
      <c r="J326" s="2"/>
      <c r="K326" s="2"/>
      <c r="L326" s="2"/>
      <c r="M326" s="2"/>
      <c r="N326" s="2"/>
      <c r="O326" s="2"/>
      <c r="P326" s="2"/>
      <c r="Q326" s="2"/>
      <c r="R326" s="2"/>
      <c r="S326" s="2"/>
      <c r="T326" s="2"/>
      <c r="U326" s="2"/>
    </row>
    <row r="327" customFormat="false" ht="12.75" hidden="false" customHeight="true" outlineLevel="0" collapsed="false">
      <c r="A327" s="40" t="s">
        <v>323</v>
      </c>
      <c r="B327" s="56" t="str">
        <f aca="false" t="array" ref="B327:B327">INDEX(Countries!$D$2:$D$255, MATCH(A327, Countries!$B$2:$B$255, 0))</f>
        <v>STP</v>
      </c>
      <c r="C327" s="76" t="s">
        <v>154</v>
      </c>
      <c r="D327" s="50" t="n">
        <f aca="false" t="array" ref="D327:D327">IF($C327="Mangrove",INDEX('Mangrove extent'!$A$5:$X$128,MATCH($A327,'Mangrove extent'!$A$5:$A1000,0),MATCH('Mangrove extent'!$B$4,'Mangrove extent'!$A$5:$X$5,0)), IF($C327="Seagrass", INDEX('Seagrass extent'!$A$5:$I$257,MATCH($A327,'Seagrass extent'!$A$5:$A1000,0),MATCH('Seagrass extent'!$B$4,'Seagrass extent'!$A$5:$I$5,0)),"" ))</f>
        <v>0.000310257</v>
      </c>
      <c r="E327" s="50" t="str">
        <f aca="false" t="array" ref="E327:E327">IF($C327="Mangrove",INDEX('Mangrove extent'!$A$5:$X1000,MATCH($A327,'Mangrove extent'!$A$5:$A1000,0),MATCH('Mangrove extent'!$C$4,'Mangrove extent'!$A$5:$X$5,0)), IF($C327="Seagrass", "NoData", IF($C327="Salt marsh", "NoData")))</f>
        <v>NoData</v>
      </c>
      <c r="F327" s="50" t="str">
        <f aca="false" t="array" ref="F327:F327">IF($C327="Mangrove",INDEX('Mangrove protected area'!$A$5:$AG1000,MATCH($A327,'Mangrove protected area'!$A$5:$A1000,0),MATCH('Mangrove protected area'!$B$4,'Mangrove protected area'!$A$5:$AG$5,0)), "NoData")</f>
        <v>NoData</v>
      </c>
      <c r="G327" s="40" t="s">
        <v>464</v>
      </c>
      <c r="H327" s="40"/>
      <c r="I327" s="40"/>
      <c r="J327" s="2"/>
      <c r="K327" s="2"/>
      <c r="L327" s="2"/>
      <c r="M327" s="2"/>
      <c r="N327" s="2"/>
      <c r="O327" s="2"/>
      <c r="P327" s="2"/>
      <c r="Q327" s="2"/>
      <c r="R327" s="2"/>
      <c r="S327" s="2"/>
      <c r="T327" s="2"/>
      <c r="U327" s="2"/>
    </row>
    <row r="328" customFormat="false" ht="12.75" hidden="false" customHeight="true" outlineLevel="0" collapsed="false">
      <c r="A328" s="40" t="s">
        <v>324</v>
      </c>
      <c r="B328" s="56" t="str">
        <f aca="false" t="array" ref="B328:B328">INDEX(Countries!$D$2:$D$255, MATCH(A328, Countries!$B$2:$B$255, 0))</f>
        <v>SAU</v>
      </c>
      <c r="C328" s="76" t="s">
        <v>154</v>
      </c>
      <c r="D328" s="50" t="n">
        <f aca="false" t="array" ref="D328:D328">IF($C328="Mangrove",INDEX('Mangrove extent'!$A$5:$X$128,MATCH($A328,'Mangrove extent'!$A$5:$A1000,0),MATCH('Mangrove extent'!$B$4,'Mangrove extent'!$A$5:$X$5,0)), IF($C328="Seagrass", INDEX('Seagrass extent'!$A$5:$I$257,MATCH($A328,'Seagrass extent'!$A$5:$A1000,0),MATCH('Seagrass extent'!$B$4,'Seagrass extent'!$A$5:$I$5,0)),"" ))</f>
        <v>2098336.203</v>
      </c>
      <c r="E328" s="50" t="str">
        <f aca="false" t="array" ref="E328:E328">IF($C328="Mangrove",INDEX('Mangrove extent'!$A$5:$X1000,MATCH($A328,'Mangrove extent'!$A$5:$A1000,0),MATCH('Mangrove extent'!$C$4,'Mangrove extent'!$A$5:$X$5,0)), IF($C328="Seagrass", "NoData", IF($C328="Salt marsh", "NoData")))</f>
        <v>NoData</v>
      </c>
      <c r="F328" s="50" t="str">
        <f aca="false" t="array" ref="F328:F328">IF($C328="Mangrove",INDEX('Mangrove protected area'!$A$5:$AG1000,MATCH($A328,'Mangrove protected area'!$A$5:$A1000,0),MATCH('Mangrove protected area'!$B$4,'Mangrove protected area'!$A$5:$AG$5,0)), "NoData")</f>
        <v>NoData</v>
      </c>
      <c r="G328" s="40" t="s">
        <v>464</v>
      </c>
      <c r="H328" s="40"/>
      <c r="I328" s="40"/>
      <c r="J328" s="2"/>
      <c r="K328" s="2"/>
      <c r="L328" s="2"/>
      <c r="M328" s="2"/>
      <c r="N328" s="2"/>
      <c r="O328" s="2"/>
      <c r="P328" s="2"/>
      <c r="Q328" s="2"/>
      <c r="R328" s="2"/>
      <c r="S328" s="2"/>
      <c r="T328" s="2"/>
      <c r="U328" s="2"/>
    </row>
    <row r="329" customFormat="false" ht="12.75" hidden="false" customHeight="true" outlineLevel="0" collapsed="false">
      <c r="A329" s="40" t="s">
        <v>325</v>
      </c>
      <c r="B329" s="56" t="str">
        <f aca="false" t="array" ref="B329:B329">INDEX(Countries!$D$2:$D$255, MATCH(A329, Countries!$B$2:$B$255, 0))</f>
        <v>SEN</v>
      </c>
      <c r="C329" s="76" t="s">
        <v>154</v>
      </c>
      <c r="D329" s="50" t="n">
        <f aca="false" t="array" ref="D329:D329">IF($C329="Mangrove",INDEX('Mangrove extent'!$A$5:$X$128,MATCH($A329,'Mangrove extent'!$A$5:$A1000,0),MATCH('Mangrove extent'!$B$4,'Mangrove extent'!$A$5:$X$5,0)), IF($C329="Seagrass", INDEX('Seagrass extent'!$A$5:$I$257,MATCH($A329,'Seagrass extent'!$A$5:$A1000,0),MATCH('Seagrass extent'!$B$4,'Seagrass extent'!$A$5:$I$5,0)),"" ))</f>
        <v>148205.8494</v>
      </c>
      <c r="E329" s="50" t="str">
        <f aca="false" t="array" ref="E329:E329">IF($C329="Mangrove",INDEX('Mangrove extent'!$A$5:$X1000,MATCH($A329,'Mangrove extent'!$A$5:$A1000,0),MATCH('Mangrove extent'!$C$4,'Mangrove extent'!$A$5:$X$5,0)), IF($C329="Seagrass", "NoData", IF($C329="Salt marsh", "NoData")))</f>
        <v>NoData</v>
      </c>
      <c r="F329" s="50" t="str">
        <f aca="false" t="array" ref="F329:F329">IF($C329="Mangrove",INDEX('Mangrove protected area'!$A$5:$AG1000,MATCH($A329,'Mangrove protected area'!$A$5:$A1000,0),MATCH('Mangrove protected area'!$B$4,'Mangrove protected area'!$A$5:$AG$5,0)), "NoData")</f>
        <v>NoData</v>
      </c>
      <c r="G329" s="40" t="s">
        <v>464</v>
      </c>
      <c r="H329" s="40"/>
      <c r="I329" s="40"/>
      <c r="J329" s="2"/>
      <c r="K329" s="2"/>
      <c r="L329" s="2"/>
      <c r="M329" s="2"/>
      <c r="N329" s="2"/>
      <c r="O329" s="2"/>
      <c r="P329" s="2"/>
      <c r="Q329" s="2"/>
      <c r="R329" s="2"/>
      <c r="S329" s="2"/>
      <c r="T329" s="2"/>
      <c r="U329" s="2"/>
    </row>
    <row r="330" customFormat="false" ht="12.75" hidden="false" customHeight="true" outlineLevel="0" collapsed="false">
      <c r="A330" s="40" t="s">
        <v>326</v>
      </c>
      <c r="B330" s="56" t="str">
        <f aca="false" t="array" ref="B330:B330">INDEX(Countries!$D$2:$D$255, MATCH(A330, Countries!$B$2:$B$255, 0))</f>
        <v>SYC</v>
      </c>
      <c r="C330" s="76" t="s">
        <v>154</v>
      </c>
      <c r="D330" s="50" t="n">
        <f aca="false" t="array" ref="D330:D330">IF($C330="Mangrove",INDEX('Mangrove extent'!$A$5:$X$128,MATCH($A330,'Mangrove extent'!$A$5:$A1000,0),MATCH('Mangrove extent'!$B$4,'Mangrove extent'!$A$5:$X$5,0)), IF($C330="Seagrass", INDEX('Seagrass extent'!$A$5:$I$257,MATCH($A330,'Seagrass extent'!$A$5:$A1000,0),MATCH('Seagrass extent'!$B$4,'Seagrass extent'!$A$5:$I$5,0)),"" ))</f>
        <v>0.00558478</v>
      </c>
      <c r="E330" s="50" t="str">
        <f aca="false" t="array" ref="E330:E330">IF($C330="Mangrove",INDEX('Mangrove extent'!$A$5:$X1000,MATCH($A330,'Mangrove extent'!$A$5:$A1000,0),MATCH('Mangrove extent'!$C$4,'Mangrove extent'!$A$5:$X$5,0)), IF($C330="Seagrass", "NoData", IF($C330="Salt marsh", "NoData")))</f>
        <v>NoData</v>
      </c>
      <c r="F330" s="50" t="str">
        <f aca="false" t="array" ref="F330:F330">IF($C330="Mangrove",INDEX('Mangrove protected area'!$A$5:$AG1000,MATCH($A330,'Mangrove protected area'!$A$5:$A1000,0),MATCH('Mangrove protected area'!$B$4,'Mangrove protected area'!$A$5:$AG$5,0)), "NoData")</f>
        <v>NoData</v>
      </c>
      <c r="G330" s="40" t="s">
        <v>464</v>
      </c>
      <c r="H330" s="40"/>
      <c r="I330" s="40"/>
      <c r="J330" s="2"/>
      <c r="K330" s="2"/>
      <c r="L330" s="2"/>
      <c r="M330" s="2"/>
      <c r="N330" s="2"/>
      <c r="O330" s="2"/>
      <c r="P330" s="2"/>
      <c r="Q330" s="2"/>
      <c r="R330" s="2"/>
      <c r="S330" s="2"/>
      <c r="T330" s="2"/>
      <c r="U330" s="2"/>
    </row>
    <row r="331" customFormat="false" ht="12.75" hidden="false" customHeight="true" outlineLevel="0" collapsed="false">
      <c r="A331" s="40" t="s">
        <v>327</v>
      </c>
      <c r="B331" s="56" t="str">
        <f aca="false" t="array" ref="B331:B331">INDEX(Countries!$D$2:$D$255, MATCH(A331, Countries!$B$2:$B$255, 0))</f>
        <v>SLE</v>
      </c>
      <c r="C331" s="76" t="s">
        <v>154</v>
      </c>
      <c r="D331" s="50" t="n">
        <f aca="false" t="array" ref="D331:D331">IF($C331="Mangrove",INDEX('Mangrove extent'!$A$5:$X$128,MATCH($A331,'Mangrove extent'!$A$5:$A1000,0),MATCH('Mangrove extent'!$B$4,'Mangrove extent'!$A$5:$X$5,0)), IF($C331="Seagrass", INDEX('Seagrass extent'!$A$5:$I$257,MATCH($A331,'Seagrass extent'!$A$5:$A1000,0),MATCH('Seagrass extent'!$B$4,'Seagrass extent'!$A$5:$I$5,0)),"" ))</f>
        <v>441113.2434</v>
      </c>
      <c r="E331" s="50" t="str">
        <f aca="false" t="array" ref="E331:E331">IF($C331="Mangrove",INDEX('Mangrove extent'!$A$5:$X1000,MATCH($A331,'Mangrove extent'!$A$5:$A1000,0),MATCH('Mangrove extent'!$C$4,'Mangrove extent'!$A$5:$X$5,0)), IF($C331="Seagrass", "NoData", IF($C331="Salt marsh", "NoData")))</f>
        <v>NoData</v>
      </c>
      <c r="F331" s="50" t="str">
        <f aca="false" t="array" ref="F331:F331">IF($C331="Mangrove",INDEX('Mangrove protected area'!$A$5:$AG1000,MATCH($A331,'Mangrove protected area'!$A$5:$A1000,0),MATCH('Mangrove protected area'!$B$4,'Mangrove protected area'!$A$5:$AG$5,0)), "NoData")</f>
        <v>NoData</v>
      </c>
      <c r="G331" s="40" t="s">
        <v>464</v>
      </c>
      <c r="H331" s="40"/>
      <c r="I331" s="40"/>
      <c r="J331" s="2"/>
      <c r="K331" s="2"/>
      <c r="L331" s="2"/>
      <c r="M331" s="2"/>
      <c r="N331" s="2"/>
      <c r="O331" s="2"/>
      <c r="P331" s="2"/>
      <c r="Q331" s="2"/>
      <c r="R331" s="2"/>
      <c r="S331" s="2"/>
      <c r="T331" s="2"/>
      <c r="U331" s="2"/>
    </row>
    <row r="332" customFormat="false" ht="12.75" hidden="false" customHeight="true" outlineLevel="0" collapsed="false">
      <c r="A332" s="40" t="s">
        <v>328</v>
      </c>
      <c r="B332" s="56" t="str">
        <f aca="false" t="array" ref="B332:B332">INDEX(Countries!$D$2:$D$255, MATCH(A332, Countries!$B$2:$B$255, 0))</f>
        <v>SGP</v>
      </c>
      <c r="C332" s="76" t="s">
        <v>154</v>
      </c>
      <c r="D332" s="50" t="n">
        <f aca="false" t="array" ref="D332:D332">IF($C332="Mangrove",INDEX('Mangrove extent'!$A$5:$X$128,MATCH($A332,'Mangrove extent'!$A$5:$A1000,0),MATCH('Mangrove extent'!$B$4,'Mangrove extent'!$A$5:$X$5,0)), IF($C332="Seagrass", INDEX('Seagrass extent'!$A$5:$I$257,MATCH($A332,'Seagrass extent'!$A$5:$A1000,0),MATCH('Seagrass extent'!$B$4,'Seagrass extent'!$A$5:$I$5,0)),"" ))</f>
        <v>12704.94055</v>
      </c>
      <c r="E332" s="50" t="str">
        <f aca="false" t="array" ref="E332:E332">IF($C332="Mangrove",INDEX('Mangrove extent'!$A$5:$X1000,MATCH($A332,'Mangrove extent'!$A$5:$A1000,0),MATCH('Mangrove extent'!$C$4,'Mangrove extent'!$A$5:$X$5,0)), IF($C332="Seagrass", "NoData", IF($C332="Salt marsh", "NoData")))</f>
        <v>NoData</v>
      </c>
      <c r="F332" s="50" t="str">
        <f aca="false" t="array" ref="F332:F332">IF($C332="Mangrove",INDEX('Mangrove protected area'!$A$5:$AG1000,MATCH($A332,'Mangrove protected area'!$A$5:$A1000,0),MATCH('Mangrove protected area'!$B$4,'Mangrove protected area'!$A$5:$AG$5,0)), "NoData")</f>
        <v>NoData</v>
      </c>
      <c r="G332" s="40" t="s">
        <v>464</v>
      </c>
      <c r="H332" s="40"/>
      <c r="I332" s="40"/>
      <c r="J332" s="2"/>
      <c r="K332" s="2"/>
      <c r="L332" s="2"/>
      <c r="M332" s="2"/>
      <c r="N332" s="2"/>
      <c r="O332" s="2"/>
      <c r="P332" s="2"/>
      <c r="Q332" s="2"/>
      <c r="R332" s="2"/>
      <c r="S332" s="2"/>
      <c r="T332" s="2"/>
      <c r="U332" s="2"/>
    </row>
    <row r="333" customFormat="false" ht="12.75" hidden="false" customHeight="true" outlineLevel="0" collapsed="false">
      <c r="A333" s="40" t="s">
        <v>329</v>
      </c>
      <c r="B333" s="56" t="str">
        <f aca="false" t="array" ref="B333:B333">INDEX(Countries!$D$2:$D$255, MATCH(A333, Countries!$B$2:$B$255, 0))</f>
        <v>SXM</v>
      </c>
      <c r="C333" s="76" t="s">
        <v>154</v>
      </c>
      <c r="D333" s="50" t="n">
        <f aca="false" t="array" ref="D333:D333">IF($C333="Mangrove",INDEX('Mangrove extent'!$A$5:$X$128,MATCH($A333,'Mangrove extent'!$A$5:$A1000,0),MATCH('Mangrove extent'!$B$4,'Mangrove extent'!$A$5:$X$5,0)), IF($C333="Seagrass", INDEX('Seagrass extent'!$A$5:$I$257,MATCH($A333,'Seagrass extent'!$A$5:$A1000,0),MATCH('Seagrass extent'!$B$4,'Seagrass extent'!$A$5:$I$5,0)),"" ))</f>
        <v>2415.57061</v>
      </c>
      <c r="E333" s="50" t="str">
        <f aca="false" t="array" ref="E333:E333">IF($C333="Mangrove",INDEX('Mangrove extent'!$A$5:$X1000,MATCH($A333,'Mangrove extent'!$A$5:$A1000,0),MATCH('Mangrove extent'!$C$4,'Mangrove extent'!$A$5:$X$5,0)), IF($C333="Seagrass", "NoData", IF($C333="Salt marsh", "NoData")))</f>
        <v>NoData</v>
      </c>
      <c r="F333" s="50" t="str">
        <f aca="false" t="array" ref="F333:F333">IF($C333="Mangrove",INDEX('Mangrove protected area'!$A$5:$AG1000,MATCH($A333,'Mangrove protected area'!$A$5:$A1000,0),MATCH('Mangrove protected area'!$B$4,'Mangrove protected area'!$A$5:$AG$5,0)), "NoData")</f>
        <v>NoData</v>
      </c>
      <c r="G333" s="40" t="s">
        <v>464</v>
      </c>
      <c r="H333" s="40"/>
      <c r="I333" s="40"/>
      <c r="J333" s="2"/>
      <c r="K333" s="2"/>
      <c r="L333" s="2"/>
      <c r="M333" s="2"/>
      <c r="N333" s="2"/>
      <c r="O333" s="2"/>
      <c r="P333" s="2"/>
      <c r="Q333" s="2"/>
      <c r="R333" s="2"/>
      <c r="S333" s="2"/>
      <c r="T333" s="2"/>
      <c r="U333" s="2"/>
    </row>
    <row r="334" customFormat="false" ht="12.75" hidden="false" customHeight="true" outlineLevel="0" collapsed="false">
      <c r="A334" s="40" t="s">
        <v>330</v>
      </c>
      <c r="B334" s="56" t="str">
        <f aca="false" t="array" ref="B334:B334">INDEX(Countries!$D$2:$D$255, MATCH(A334, Countries!$B$2:$B$255, 0))</f>
        <v>SLB</v>
      </c>
      <c r="C334" s="76" t="s">
        <v>154</v>
      </c>
      <c r="D334" s="50" t="n">
        <f aca="false" t="array" ref="D334:D334">IF($C334="Mangrove",INDEX('Mangrove extent'!$A$5:$X$128,MATCH($A334,'Mangrove extent'!$A$5:$A1000,0),MATCH('Mangrove extent'!$B$4,'Mangrove extent'!$A$5:$X$5,0)), IF($C334="Seagrass", INDEX('Seagrass extent'!$A$5:$I$257,MATCH($A334,'Seagrass extent'!$A$5:$A1000,0),MATCH('Seagrass extent'!$B$4,'Seagrass extent'!$A$5:$I$5,0)),"" ))</f>
        <v>125388.7969</v>
      </c>
      <c r="E334" s="50" t="str">
        <f aca="false" t="array" ref="E334:E334">IF($C334="Mangrove",INDEX('Mangrove extent'!$A$5:$X1000,MATCH($A334,'Mangrove extent'!$A$5:$A1000,0),MATCH('Mangrove extent'!$C$4,'Mangrove extent'!$A$5:$X$5,0)), IF($C334="Seagrass", "NoData", IF($C334="Salt marsh", "NoData")))</f>
        <v>NoData</v>
      </c>
      <c r="F334" s="50" t="str">
        <f aca="false" t="array" ref="F334:F334">IF($C334="Mangrove",INDEX('Mangrove protected area'!$A$5:$AG1000,MATCH($A334,'Mangrove protected area'!$A$5:$A1000,0),MATCH('Mangrove protected area'!$B$4,'Mangrove protected area'!$A$5:$AG$5,0)), "NoData")</f>
        <v>NoData</v>
      </c>
      <c r="G334" s="40" t="s">
        <v>464</v>
      </c>
      <c r="H334" s="40"/>
      <c r="I334" s="40"/>
      <c r="J334" s="2"/>
      <c r="K334" s="2"/>
      <c r="L334" s="2"/>
      <c r="M334" s="2"/>
      <c r="N334" s="2"/>
      <c r="O334" s="2"/>
      <c r="P334" s="2"/>
      <c r="Q334" s="2"/>
      <c r="R334" s="2"/>
      <c r="S334" s="2"/>
      <c r="T334" s="2"/>
      <c r="U334" s="2"/>
    </row>
    <row r="335" customFormat="false" ht="12.75" hidden="false" customHeight="true" outlineLevel="0" collapsed="false">
      <c r="A335" s="40" t="s">
        <v>331</v>
      </c>
      <c r="B335" s="56" t="str">
        <f aca="false" t="array" ref="B335:B335">INDEX(Countries!$D$2:$D$255, MATCH(A335, Countries!$B$2:$B$255, 0))</f>
        <v>SOM</v>
      </c>
      <c r="C335" s="76" t="s">
        <v>154</v>
      </c>
      <c r="D335" s="50" t="n">
        <f aca="false" t="array" ref="D335:D335">IF($C335="Mangrove",INDEX('Mangrove extent'!$A$5:$X$128,MATCH($A335,'Mangrove extent'!$A$5:$A1000,0),MATCH('Mangrove extent'!$B$4,'Mangrove extent'!$A$5:$X$5,0)), IF($C335="Seagrass", INDEX('Seagrass extent'!$A$5:$I$257,MATCH($A335,'Seagrass extent'!$A$5:$A1000,0),MATCH('Seagrass extent'!$B$4,'Seagrass extent'!$A$5:$I$5,0)),"" ))</f>
        <v>0.000930805</v>
      </c>
      <c r="E335" s="50" t="str">
        <f aca="false" t="array" ref="E335:E335">IF($C335="Mangrove",INDEX('Mangrove extent'!$A$5:$X1000,MATCH($A335,'Mangrove extent'!$A$5:$A1000,0),MATCH('Mangrove extent'!$C$4,'Mangrove extent'!$A$5:$X$5,0)), IF($C335="Seagrass", "NoData", IF($C335="Salt marsh", "NoData")))</f>
        <v>NoData</v>
      </c>
      <c r="F335" s="50" t="str">
        <f aca="false" t="array" ref="F335:F335">IF($C335="Mangrove",INDEX('Mangrove protected area'!$A$5:$AG1000,MATCH($A335,'Mangrove protected area'!$A$5:$A1000,0),MATCH('Mangrove protected area'!$B$4,'Mangrove protected area'!$A$5:$AG$5,0)), "NoData")</f>
        <v>NoData</v>
      </c>
      <c r="G335" s="40" t="s">
        <v>464</v>
      </c>
      <c r="H335" s="40"/>
      <c r="I335" s="40"/>
      <c r="J335" s="2"/>
      <c r="K335" s="2"/>
      <c r="L335" s="2"/>
      <c r="M335" s="2"/>
      <c r="N335" s="2"/>
      <c r="O335" s="2"/>
      <c r="P335" s="2"/>
      <c r="Q335" s="2"/>
      <c r="R335" s="2"/>
      <c r="S335" s="2"/>
      <c r="T335" s="2"/>
      <c r="U335" s="2"/>
    </row>
    <row r="336" customFormat="false" ht="12.75" hidden="false" customHeight="true" outlineLevel="0" collapsed="false">
      <c r="A336" s="40" t="s">
        <v>332</v>
      </c>
      <c r="B336" s="56" t="str">
        <f aca="false" t="array" ref="B336:B336">INDEX(Countries!$D$2:$D$255, MATCH(A336, Countries!$B$2:$B$255, 0))</f>
        <v>ZAF</v>
      </c>
      <c r="C336" s="76" t="s">
        <v>154</v>
      </c>
      <c r="D336" s="50" t="n">
        <f aca="false" t="array" ref="D336:D336">IF($C336="Mangrove",INDEX('Mangrove extent'!$A$5:$X$128,MATCH($A336,'Mangrove extent'!$A$5:$A1000,0),MATCH('Mangrove extent'!$B$4,'Mangrove extent'!$A$5:$X$5,0)), IF($C336="Seagrass", INDEX('Seagrass extent'!$A$5:$I$257,MATCH($A336,'Seagrass extent'!$A$5:$A1000,0),MATCH('Seagrass extent'!$B$4,'Seagrass extent'!$A$5:$I$5,0)),"" ))</f>
        <v>40556.57793</v>
      </c>
      <c r="E336" s="50" t="str">
        <f aca="false" t="array" ref="E336:E336">IF($C336="Mangrove",INDEX('Mangrove extent'!$A$5:$X1000,MATCH($A336,'Mangrove extent'!$A$5:$A1000,0),MATCH('Mangrove extent'!$C$4,'Mangrove extent'!$A$5:$X$5,0)), IF($C336="Seagrass", "NoData", IF($C336="Salt marsh", "NoData")))</f>
        <v>NoData</v>
      </c>
      <c r="F336" s="50" t="str">
        <f aca="false" t="array" ref="F336:F336">IF($C336="Mangrove",INDEX('Mangrove protected area'!$A$5:$AG1000,MATCH($A336,'Mangrove protected area'!$A$5:$A1000,0),MATCH('Mangrove protected area'!$B$4,'Mangrove protected area'!$A$5:$AG$5,0)), "NoData")</f>
        <v>NoData</v>
      </c>
      <c r="G336" s="40" t="s">
        <v>464</v>
      </c>
      <c r="H336" s="40"/>
      <c r="I336" s="40"/>
      <c r="J336" s="2"/>
      <c r="K336" s="2"/>
      <c r="L336" s="2"/>
      <c r="M336" s="2"/>
      <c r="N336" s="2"/>
      <c r="O336" s="2"/>
      <c r="P336" s="2"/>
      <c r="Q336" s="2"/>
      <c r="R336" s="2"/>
      <c r="S336" s="2"/>
      <c r="T336" s="2"/>
      <c r="U336" s="2"/>
    </row>
    <row r="337" customFormat="false" ht="12.75" hidden="false" customHeight="true" outlineLevel="0" collapsed="false">
      <c r="A337" s="40" t="s">
        <v>333</v>
      </c>
      <c r="B337" s="56" t="str">
        <f aca="false" t="array" ref="B337:B337">INDEX(Countries!$D$2:$D$255, MATCH(A337, Countries!$B$2:$B$255, 0))</f>
        <v>LKA</v>
      </c>
      <c r="C337" s="76" t="s">
        <v>154</v>
      </c>
      <c r="D337" s="50" t="n">
        <f aca="false" t="array" ref="D337:D337">IF($C337="Mangrove",INDEX('Mangrove extent'!$A$5:$X$128,MATCH($A337,'Mangrove extent'!$A$5:$A1000,0),MATCH('Mangrove extent'!$B$4,'Mangrove extent'!$A$5:$X$5,0)), IF($C337="Seagrass", INDEX('Seagrass extent'!$A$5:$I$257,MATCH($A337,'Seagrass extent'!$A$5:$A1000,0),MATCH('Seagrass extent'!$B$4,'Seagrass extent'!$A$5:$I$5,0)),"" ))</f>
        <v>286785.2843</v>
      </c>
      <c r="E337" s="50" t="str">
        <f aca="false" t="array" ref="E337:E337">IF($C337="Mangrove",INDEX('Mangrove extent'!$A$5:$X1000,MATCH($A337,'Mangrove extent'!$A$5:$A1000,0),MATCH('Mangrove extent'!$C$4,'Mangrove extent'!$A$5:$X$5,0)), IF($C337="Seagrass", "NoData", IF($C337="Salt marsh", "NoData")))</f>
        <v>NoData</v>
      </c>
      <c r="F337" s="50" t="str">
        <f aca="false" t="array" ref="F337:F337">IF($C337="Mangrove",INDEX('Mangrove protected area'!$A$5:$AG1000,MATCH($A337,'Mangrove protected area'!$A$5:$A1000,0),MATCH('Mangrove protected area'!$B$4,'Mangrove protected area'!$A$5:$AG$5,0)), "NoData")</f>
        <v>NoData</v>
      </c>
      <c r="G337" s="40" t="s">
        <v>464</v>
      </c>
      <c r="H337" s="40"/>
      <c r="I337" s="40"/>
      <c r="J337" s="2"/>
      <c r="K337" s="2"/>
      <c r="L337" s="2"/>
      <c r="M337" s="2"/>
      <c r="N337" s="2"/>
      <c r="O337" s="2"/>
      <c r="P337" s="2"/>
      <c r="Q337" s="2"/>
      <c r="R337" s="2"/>
      <c r="S337" s="2"/>
      <c r="T337" s="2"/>
      <c r="U337" s="2"/>
    </row>
    <row r="338" customFormat="false" ht="12.75" hidden="false" customHeight="true" outlineLevel="0" collapsed="false">
      <c r="A338" s="40" t="s">
        <v>334</v>
      </c>
      <c r="B338" s="56" t="str">
        <f aca="false" t="array" ref="B338:B338">INDEX(Countries!$D$2:$D$255, MATCH(A338, Countries!$B$2:$B$255, 0))</f>
        <v>SDN</v>
      </c>
      <c r="C338" s="76" t="s">
        <v>154</v>
      </c>
      <c r="D338" s="50" t="n">
        <f aca="false" t="array" ref="D338:D338">IF($C338="Mangrove",INDEX('Mangrove extent'!$A$5:$X$128,MATCH($A338,'Mangrove extent'!$A$5:$A1000,0),MATCH('Mangrove extent'!$B$4,'Mangrove extent'!$A$5:$X$5,0)), IF($C338="Seagrass", INDEX('Seagrass extent'!$A$5:$I$257,MATCH($A338,'Seagrass extent'!$A$5:$A1000,0),MATCH('Seagrass extent'!$B$4,'Seagrass extent'!$A$5:$I$5,0)),"" ))</f>
        <v>443992.729</v>
      </c>
      <c r="E338" s="50" t="str">
        <f aca="false" t="array" ref="E338:E338">IF($C338="Mangrove",INDEX('Mangrove extent'!$A$5:$X1000,MATCH($A338,'Mangrove extent'!$A$5:$A1000,0),MATCH('Mangrove extent'!$C$4,'Mangrove extent'!$A$5:$X$5,0)), IF($C338="Seagrass", "NoData", IF($C338="Salt marsh", "NoData")))</f>
        <v>NoData</v>
      </c>
      <c r="F338" s="50" t="str">
        <f aca="false" t="array" ref="F338:F338">IF($C338="Mangrove",INDEX('Mangrove protected area'!$A$5:$AG1000,MATCH($A338,'Mangrove protected area'!$A$5:$A1000,0),MATCH('Mangrove protected area'!$B$4,'Mangrove protected area'!$A$5:$AG$5,0)), "NoData")</f>
        <v>NoData</v>
      </c>
      <c r="G338" s="40" t="s">
        <v>464</v>
      </c>
      <c r="H338" s="40"/>
      <c r="I338" s="40"/>
      <c r="J338" s="2"/>
      <c r="K338" s="2"/>
      <c r="L338" s="2"/>
      <c r="M338" s="2"/>
      <c r="N338" s="2"/>
      <c r="O338" s="2"/>
      <c r="P338" s="2"/>
      <c r="Q338" s="2"/>
      <c r="R338" s="2"/>
      <c r="S338" s="2"/>
      <c r="T338" s="2"/>
      <c r="U338" s="2"/>
    </row>
    <row r="339" customFormat="false" ht="12.75" hidden="false" customHeight="true" outlineLevel="0" collapsed="false">
      <c r="A339" s="40" t="s">
        <v>335</v>
      </c>
      <c r="B339" s="56" t="str">
        <f aca="false" t="array" ref="B339:B339">INDEX(Countries!$D$2:$D$255, MATCH(A339, Countries!$B$2:$B$255, 0))</f>
        <v>SUR</v>
      </c>
      <c r="C339" s="76" t="s">
        <v>154</v>
      </c>
      <c r="D339" s="50" t="n">
        <f aca="false" t="array" ref="D339:D339">IF($C339="Mangrove",INDEX('Mangrove extent'!$A$5:$X$128,MATCH($A339,'Mangrove extent'!$A$5:$A1000,0),MATCH('Mangrove extent'!$B$4,'Mangrove extent'!$A$5:$X$5,0)), IF($C339="Seagrass", INDEX('Seagrass extent'!$A$5:$I$257,MATCH($A339,'Seagrass extent'!$A$5:$A1000,0),MATCH('Seagrass extent'!$B$4,'Seagrass extent'!$A$5:$I$5,0)),"" ))</f>
        <v>0.000620529</v>
      </c>
      <c r="E339" s="50" t="str">
        <f aca="false" t="array" ref="E339:E339">IF($C339="Mangrove",INDEX('Mangrove extent'!$A$5:$X1000,MATCH($A339,'Mangrove extent'!$A$5:$A1000,0),MATCH('Mangrove extent'!$C$4,'Mangrove extent'!$A$5:$X$5,0)), IF($C339="Seagrass", "NoData", IF($C339="Salt marsh", "NoData")))</f>
        <v>NoData</v>
      </c>
      <c r="F339" s="50" t="str">
        <f aca="false" t="array" ref="F339:F339">IF($C339="Mangrove",INDEX('Mangrove protected area'!$A$5:$AG1000,MATCH($A339,'Mangrove protected area'!$A$5:$A1000,0),MATCH('Mangrove protected area'!$B$4,'Mangrove protected area'!$A$5:$AG$5,0)), "NoData")</f>
        <v>NoData</v>
      </c>
      <c r="G339" s="40" t="s">
        <v>464</v>
      </c>
      <c r="H339" s="40"/>
      <c r="I339" s="40"/>
      <c r="J339" s="2"/>
      <c r="K339" s="2"/>
      <c r="L339" s="2"/>
      <c r="M339" s="2"/>
      <c r="N339" s="2"/>
      <c r="O339" s="2"/>
      <c r="P339" s="2"/>
      <c r="Q339" s="2"/>
      <c r="R339" s="2"/>
      <c r="S339" s="2"/>
      <c r="T339" s="2"/>
      <c r="U339" s="2"/>
    </row>
    <row r="340" customFormat="false" ht="12.75" hidden="false" customHeight="true" outlineLevel="0" collapsed="false">
      <c r="A340" s="40" t="s">
        <v>336</v>
      </c>
      <c r="B340" s="56" t="str">
        <f aca="false" t="array" ref="B340:B340">INDEX(Countries!$D$2:$D$255, MATCH(A340, Countries!$B$2:$B$255, 0))</f>
        <v>TWN</v>
      </c>
      <c r="C340" s="76" t="s">
        <v>154</v>
      </c>
      <c r="D340" s="50" t="n">
        <f aca="false" t="array" ref="D340:D340">IF($C340="Mangrove",INDEX('Mangrove extent'!$A$5:$X$128,MATCH($A340,'Mangrove extent'!$A$5:$A1000,0),MATCH('Mangrove extent'!$B$4,'Mangrove extent'!$A$5:$X$5,0)), IF($C340="Seagrass", INDEX('Seagrass extent'!$A$5:$I$257,MATCH($A340,'Seagrass extent'!$A$5:$A1000,0),MATCH('Seagrass extent'!$B$4,'Seagrass extent'!$A$5:$I$5,0)),"" ))</f>
        <v>124193.971</v>
      </c>
      <c r="E340" s="50" t="str">
        <f aca="false" t="array" ref="E340:E340">IF($C340="Mangrove",INDEX('Mangrove extent'!$A$5:$X1000,MATCH($A340,'Mangrove extent'!$A$5:$A1000,0),MATCH('Mangrove extent'!$C$4,'Mangrove extent'!$A$5:$X$5,0)), IF($C340="Seagrass", "NoData", IF($C340="Salt marsh", "NoData")))</f>
        <v>NoData</v>
      </c>
      <c r="F340" s="50" t="str">
        <f aca="false" t="array" ref="F340:F340">IF($C340="Mangrove",INDEX('Mangrove protected area'!$A$5:$AG1000,MATCH($A340,'Mangrove protected area'!$A$5:$A1000,0),MATCH('Mangrove protected area'!$B$4,'Mangrove protected area'!$A$5:$AG$5,0)), "NoData")</f>
        <v>NoData</v>
      </c>
      <c r="G340" s="40" t="s">
        <v>464</v>
      </c>
      <c r="H340" s="40"/>
      <c r="I340" s="40"/>
      <c r="J340" s="2"/>
      <c r="K340" s="2"/>
      <c r="L340" s="2"/>
      <c r="M340" s="2"/>
      <c r="N340" s="2"/>
      <c r="O340" s="2"/>
      <c r="P340" s="2"/>
      <c r="Q340" s="2"/>
      <c r="R340" s="2"/>
      <c r="S340" s="2"/>
      <c r="T340" s="2"/>
      <c r="U340" s="2"/>
    </row>
    <row r="341" customFormat="false" ht="12.75" hidden="false" customHeight="true" outlineLevel="0" collapsed="false">
      <c r="A341" s="40" t="s">
        <v>337</v>
      </c>
      <c r="B341" s="56" t="str">
        <f aca="false" t="array" ref="B341:B341">INDEX(Countries!$D$2:$D$255, MATCH(A341, Countries!$B$2:$B$255, 0))</f>
        <v>TZA</v>
      </c>
      <c r="C341" s="76" t="s">
        <v>154</v>
      </c>
      <c r="D341" s="50" t="n">
        <f aca="false" t="array" ref="D341:D341">IF($C341="Mangrove",INDEX('Mangrove extent'!$A$5:$X$128,MATCH($A341,'Mangrove extent'!$A$5:$A1000,0),MATCH('Mangrove extent'!$B$4,'Mangrove extent'!$A$5:$X$5,0)), IF($C341="Seagrass", INDEX('Seagrass extent'!$A$5:$I$257,MATCH($A341,'Seagrass extent'!$A$5:$A1000,0),MATCH('Seagrass extent'!$B$4,'Seagrass extent'!$A$5:$I$5,0)),"" ))</f>
        <v>4576.915024</v>
      </c>
      <c r="E341" s="50" t="str">
        <f aca="false" t="array" ref="E341:E341">IF($C341="Mangrove",INDEX('Mangrove extent'!$A$5:$X1000,MATCH($A341,'Mangrove extent'!$A$5:$A1000,0),MATCH('Mangrove extent'!$C$4,'Mangrove extent'!$A$5:$X$5,0)), IF($C341="Seagrass", "NoData", IF($C341="Salt marsh", "NoData")))</f>
        <v>NoData</v>
      </c>
      <c r="F341" s="50" t="str">
        <f aca="false" t="array" ref="F341:F341">IF($C341="Mangrove",INDEX('Mangrove protected area'!$A$5:$AG1000,MATCH($A341,'Mangrove protected area'!$A$5:$A1000,0),MATCH('Mangrove protected area'!$B$4,'Mangrove protected area'!$A$5:$AG$5,0)), "NoData")</f>
        <v>NoData</v>
      </c>
      <c r="G341" s="40" t="s">
        <v>464</v>
      </c>
      <c r="H341" s="40"/>
      <c r="I341" s="40"/>
      <c r="J341" s="2"/>
      <c r="K341" s="2"/>
      <c r="L341" s="2"/>
      <c r="M341" s="2"/>
      <c r="N341" s="2"/>
      <c r="O341" s="2"/>
      <c r="P341" s="2"/>
      <c r="Q341" s="2"/>
      <c r="R341" s="2"/>
      <c r="S341" s="2"/>
      <c r="T341" s="2"/>
      <c r="U341" s="2"/>
    </row>
    <row r="342" customFormat="false" ht="12.75" hidden="false" customHeight="true" outlineLevel="0" collapsed="false">
      <c r="A342" s="40" t="s">
        <v>338</v>
      </c>
      <c r="B342" s="56" t="str">
        <f aca="false" t="array" ref="B342:B342">INDEX(Countries!$D$2:$D$255, MATCH(A342, Countries!$B$2:$B$255, 0))</f>
        <v>THA</v>
      </c>
      <c r="C342" s="76" t="s">
        <v>154</v>
      </c>
      <c r="D342" s="50" t="n">
        <f aca="false" t="array" ref="D342:D342">IF($C342="Mangrove",INDEX('Mangrove extent'!$A$5:$X$128,MATCH($A342,'Mangrove extent'!$A$5:$A1000,0),MATCH('Mangrove extent'!$B$4,'Mangrove extent'!$A$5:$X$5,0)), IF($C342="Seagrass", INDEX('Seagrass extent'!$A$5:$I$257,MATCH($A342,'Seagrass extent'!$A$5:$A1000,0),MATCH('Seagrass extent'!$B$4,'Seagrass extent'!$A$5:$I$5,0)),"" ))</f>
        <v>182215.0234</v>
      </c>
      <c r="E342" s="50" t="str">
        <f aca="false" t="array" ref="E342:E342">IF($C342="Mangrove",INDEX('Mangrove extent'!$A$5:$X1000,MATCH($A342,'Mangrove extent'!$A$5:$A1000,0),MATCH('Mangrove extent'!$C$4,'Mangrove extent'!$A$5:$X$5,0)), IF($C342="Seagrass", "NoData", IF($C342="Salt marsh", "NoData")))</f>
        <v>NoData</v>
      </c>
      <c r="F342" s="50" t="str">
        <f aca="false" t="array" ref="F342:F342">IF($C342="Mangrove",INDEX('Mangrove protected area'!$A$5:$AG1000,MATCH($A342,'Mangrove protected area'!$A$5:$A1000,0),MATCH('Mangrove protected area'!$B$4,'Mangrove protected area'!$A$5:$AG$5,0)), "NoData")</f>
        <v>NoData</v>
      </c>
      <c r="G342" s="40" t="s">
        <v>464</v>
      </c>
      <c r="H342" s="40"/>
      <c r="I342" s="40"/>
      <c r="J342" s="2"/>
      <c r="K342" s="2"/>
      <c r="L342" s="2"/>
      <c r="M342" s="2"/>
      <c r="N342" s="2"/>
      <c r="O342" s="2"/>
      <c r="P342" s="2"/>
      <c r="Q342" s="2"/>
      <c r="R342" s="2"/>
      <c r="S342" s="2"/>
      <c r="T342" s="2"/>
      <c r="U342" s="2"/>
    </row>
    <row r="343" customFormat="false" ht="12.75" hidden="false" customHeight="true" outlineLevel="0" collapsed="false">
      <c r="A343" s="40" t="s">
        <v>339</v>
      </c>
      <c r="B343" s="56" t="str">
        <f aca="false" t="array" ref="B343:B343">INDEX(Countries!$D$2:$D$255, MATCH(A343, Countries!$B$2:$B$255, 0))</f>
        <v>TLS</v>
      </c>
      <c r="C343" s="76" t="s">
        <v>154</v>
      </c>
      <c r="D343" s="50" t="n">
        <f aca="false" t="array" ref="D343:D343">IF($C343="Mangrove",INDEX('Mangrove extent'!$A$5:$X$128,MATCH($A343,'Mangrove extent'!$A$5:$A1000,0),MATCH('Mangrove extent'!$B$4,'Mangrove extent'!$A$5:$X$5,0)), IF($C343="Seagrass", INDEX('Seagrass extent'!$A$5:$I$257,MATCH($A343,'Seagrass extent'!$A$5:$A1000,0),MATCH('Seagrass extent'!$B$4,'Seagrass extent'!$A$5:$I$5,0)),"" ))</f>
        <v>33478.36364</v>
      </c>
      <c r="E343" s="50" t="str">
        <f aca="false" t="array" ref="E343:E343">IF($C343="Mangrove",INDEX('Mangrove extent'!$A$5:$X1000,MATCH($A343,'Mangrove extent'!$A$5:$A1000,0),MATCH('Mangrove extent'!$C$4,'Mangrove extent'!$A$5:$X$5,0)), IF($C343="Seagrass", "NoData", IF($C343="Salt marsh", "NoData")))</f>
        <v>NoData</v>
      </c>
      <c r="F343" s="50" t="str">
        <f aca="false" t="array" ref="F343:F343">IF($C343="Mangrove",INDEX('Mangrove protected area'!$A$5:$AG1000,MATCH($A343,'Mangrove protected area'!$A$5:$A1000,0),MATCH('Mangrove protected area'!$B$4,'Mangrove protected area'!$A$5:$AG$5,0)), "NoData")</f>
        <v>NoData</v>
      </c>
      <c r="G343" s="40" t="s">
        <v>464</v>
      </c>
      <c r="H343" s="40"/>
      <c r="I343" s="40"/>
      <c r="J343" s="2"/>
      <c r="K343" s="2"/>
      <c r="L343" s="2"/>
      <c r="M343" s="2"/>
      <c r="N343" s="2"/>
      <c r="O343" s="2"/>
      <c r="P343" s="2"/>
      <c r="Q343" s="2"/>
      <c r="R343" s="2"/>
      <c r="S343" s="2"/>
      <c r="T343" s="2"/>
      <c r="U343" s="2"/>
    </row>
    <row r="344" customFormat="false" ht="12.75" hidden="false" customHeight="true" outlineLevel="0" collapsed="false">
      <c r="A344" s="40" t="s">
        <v>340</v>
      </c>
      <c r="B344" s="56" t="str">
        <f aca="false" t="array" ref="B344:B344">INDEX(Countries!$D$2:$D$255, MATCH(A344, Countries!$B$2:$B$255, 0))</f>
        <v>TGO</v>
      </c>
      <c r="C344" s="76" t="s">
        <v>154</v>
      </c>
      <c r="D344" s="50" t="n">
        <f aca="false" t="array" ref="D344:D344">IF($C344="Mangrove",INDEX('Mangrove extent'!$A$5:$X$128,MATCH($A344,'Mangrove extent'!$A$5:$A1000,0),MATCH('Mangrove extent'!$B$4,'Mangrove extent'!$A$5:$X$5,0)), IF($C344="Seagrass", INDEX('Seagrass extent'!$A$5:$I$257,MATCH($A344,'Seagrass extent'!$A$5:$A1000,0),MATCH('Seagrass extent'!$B$4,'Seagrass extent'!$A$5:$I$5,0)),"" ))</f>
        <v>18982.22066</v>
      </c>
      <c r="E344" s="50" t="str">
        <f aca="false" t="array" ref="E344:E344">IF($C344="Mangrove",INDEX('Mangrove extent'!$A$5:$X1000,MATCH($A344,'Mangrove extent'!$A$5:$A1000,0),MATCH('Mangrove extent'!$C$4,'Mangrove extent'!$A$5:$X$5,0)), IF($C344="Seagrass", "NoData", IF($C344="Salt marsh", "NoData")))</f>
        <v>NoData</v>
      </c>
      <c r="F344" s="50" t="str">
        <f aca="false" t="array" ref="F344:F344">IF($C344="Mangrove",INDEX('Mangrove protected area'!$A$5:$AG1000,MATCH($A344,'Mangrove protected area'!$A$5:$A1000,0),MATCH('Mangrove protected area'!$B$4,'Mangrove protected area'!$A$5:$AG$5,0)), "NoData")</f>
        <v>NoData</v>
      </c>
      <c r="G344" s="40" t="s">
        <v>464</v>
      </c>
      <c r="H344" s="40"/>
      <c r="I344" s="40"/>
      <c r="J344" s="2"/>
      <c r="K344" s="2"/>
      <c r="L344" s="2"/>
      <c r="M344" s="2"/>
      <c r="N344" s="2"/>
      <c r="O344" s="2"/>
      <c r="P344" s="2"/>
      <c r="Q344" s="2"/>
      <c r="R344" s="2"/>
      <c r="S344" s="2"/>
      <c r="T344" s="2"/>
      <c r="U344" s="2"/>
    </row>
    <row r="345" customFormat="false" ht="12.75" hidden="false" customHeight="true" outlineLevel="0" collapsed="false">
      <c r="A345" s="40" t="s">
        <v>341</v>
      </c>
      <c r="B345" s="56" t="str">
        <f aca="false" t="array" ref="B345:B345">INDEX(Countries!$D$2:$D$255, MATCH(A345, Countries!$B$2:$B$255, 0))</f>
        <v>TON</v>
      </c>
      <c r="C345" s="76" t="s">
        <v>154</v>
      </c>
      <c r="D345" s="50" t="n">
        <f aca="false" t="array" ref="D345:D345">IF($C345="Mangrove",INDEX('Mangrove extent'!$A$5:$X$128,MATCH($A345,'Mangrove extent'!$A$5:$A1000,0),MATCH('Mangrove extent'!$B$4,'Mangrove extent'!$A$5:$X$5,0)), IF($C345="Seagrass", INDEX('Seagrass extent'!$A$5:$I$257,MATCH($A345,'Seagrass extent'!$A$5:$A1000,0),MATCH('Seagrass extent'!$B$4,'Seagrass extent'!$A$5:$I$5,0)),"" ))</f>
        <v>368458.9058</v>
      </c>
      <c r="E345" s="50" t="str">
        <f aca="false" t="array" ref="E345:E345">IF($C345="Mangrove",INDEX('Mangrove extent'!$A$5:$X1000,MATCH($A345,'Mangrove extent'!$A$5:$A1000,0),MATCH('Mangrove extent'!$C$4,'Mangrove extent'!$A$5:$X$5,0)), IF($C345="Seagrass", "NoData", IF($C345="Salt marsh", "NoData")))</f>
        <v>NoData</v>
      </c>
      <c r="F345" s="50" t="str">
        <f aca="false" t="array" ref="F345:F345">IF($C345="Mangrove",INDEX('Mangrove protected area'!$A$5:$AG1000,MATCH($A345,'Mangrove protected area'!$A$5:$A1000,0),MATCH('Mangrove protected area'!$B$4,'Mangrove protected area'!$A$5:$AG$5,0)), "NoData")</f>
        <v>NoData</v>
      </c>
      <c r="G345" s="40" t="s">
        <v>464</v>
      </c>
      <c r="H345" s="40"/>
      <c r="I345" s="40"/>
      <c r="J345" s="2"/>
      <c r="K345" s="2"/>
      <c r="L345" s="2"/>
      <c r="M345" s="2"/>
      <c r="N345" s="2"/>
      <c r="O345" s="2"/>
      <c r="P345" s="2"/>
      <c r="Q345" s="2"/>
      <c r="R345" s="2"/>
      <c r="S345" s="2"/>
      <c r="T345" s="2"/>
      <c r="U345" s="2"/>
    </row>
    <row r="346" customFormat="false" ht="12.75" hidden="false" customHeight="true" outlineLevel="0" collapsed="false">
      <c r="A346" s="40" t="s">
        <v>342</v>
      </c>
      <c r="B346" s="56" t="str">
        <f aca="false" t="array" ref="B346:B346">INDEX(Countries!$D$2:$D$255, MATCH(A346, Countries!$B$2:$B$255, 0))</f>
        <v>TTO</v>
      </c>
      <c r="C346" s="76" t="s">
        <v>154</v>
      </c>
      <c r="D346" s="50" t="n">
        <f aca="false" t="array" ref="D346:D346">IF($C346="Mangrove",INDEX('Mangrove extent'!$A$5:$X$128,MATCH($A346,'Mangrove extent'!$A$5:$A1000,0),MATCH('Mangrove extent'!$B$4,'Mangrove extent'!$A$5:$X$5,0)), IF($C346="Seagrass", INDEX('Seagrass extent'!$A$5:$I$257,MATCH($A346,'Seagrass extent'!$A$5:$A1000,0),MATCH('Seagrass extent'!$B$4,'Seagrass extent'!$A$5:$I$5,0)),"" ))</f>
        <v>111.733615</v>
      </c>
      <c r="E346" s="50" t="str">
        <f aca="false" t="array" ref="E346:E346">IF($C346="Mangrove",INDEX('Mangrove extent'!$A$5:$X1000,MATCH($A346,'Mangrove extent'!$A$5:$A1000,0),MATCH('Mangrove extent'!$C$4,'Mangrove extent'!$A$5:$X$5,0)), IF($C346="Seagrass", "NoData", IF($C346="Salt marsh", "NoData")))</f>
        <v>NoData</v>
      </c>
      <c r="F346" s="50" t="str">
        <f aca="false" t="array" ref="F346:F346">IF($C346="Mangrove",INDEX('Mangrove protected area'!$A$5:$AG1000,MATCH($A346,'Mangrove protected area'!$A$5:$A1000,0),MATCH('Mangrove protected area'!$B$4,'Mangrove protected area'!$A$5:$AG$5,0)), "NoData")</f>
        <v>NoData</v>
      </c>
      <c r="G346" s="40" t="s">
        <v>464</v>
      </c>
      <c r="H346" s="40"/>
      <c r="I346" s="40"/>
      <c r="J346" s="2"/>
      <c r="K346" s="2"/>
      <c r="L346" s="2"/>
      <c r="M346" s="2"/>
      <c r="N346" s="2"/>
      <c r="O346" s="2"/>
      <c r="P346" s="2"/>
      <c r="Q346" s="2"/>
      <c r="R346" s="2"/>
      <c r="S346" s="2"/>
      <c r="T346" s="2"/>
      <c r="U346" s="2"/>
    </row>
    <row r="347" customFormat="false" ht="12.75" hidden="false" customHeight="true" outlineLevel="0" collapsed="false">
      <c r="A347" s="40" t="s">
        <v>343</v>
      </c>
      <c r="B347" s="56" t="str">
        <f aca="false" t="array" ref="B347:B347">INDEX(Countries!$D$2:$D$255, MATCH(A347, Countries!$B$2:$B$255, 0))</f>
        <v>TCA</v>
      </c>
      <c r="C347" s="76" t="s">
        <v>154</v>
      </c>
      <c r="D347" s="50" t="n">
        <f aca="false" t="array" ref="D347:D347">IF($C347="Mangrove",INDEX('Mangrove extent'!$A$5:$X$128,MATCH($A347,'Mangrove extent'!$A$5:$A1000,0),MATCH('Mangrove extent'!$B$4,'Mangrove extent'!$A$5:$X$5,0)), IF($C347="Seagrass", INDEX('Seagrass extent'!$A$5:$I$257,MATCH($A347,'Seagrass extent'!$A$5:$A1000,0),MATCH('Seagrass extent'!$B$4,'Seagrass extent'!$A$5:$I$5,0)),"" ))</f>
        <v>95195.78979</v>
      </c>
      <c r="E347" s="50" t="str">
        <f aca="false" t="array" ref="E347:E347">IF($C347="Mangrove",INDEX('Mangrove extent'!$A$5:$X1000,MATCH($A347,'Mangrove extent'!$A$5:$A1000,0),MATCH('Mangrove extent'!$C$4,'Mangrove extent'!$A$5:$X$5,0)), IF($C347="Seagrass", "NoData", IF($C347="Salt marsh", "NoData")))</f>
        <v>NoData</v>
      </c>
      <c r="F347" s="50" t="str">
        <f aca="false" t="array" ref="F347:F347">IF($C347="Mangrove",INDEX('Mangrove protected area'!$A$5:$AG1000,MATCH($A347,'Mangrove protected area'!$A$5:$A1000,0),MATCH('Mangrove protected area'!$B$4,'Mangrove protected area'!$A$5:$AG$5,0)), "NoData")</f>
        <v>NoData</v>
      </c>
      <c r="G347" s="40" t="s">
        <v>464</v>
      </c>
      <c r="H347" s="40"/>
      <c r="I347" s="40"/>
      <c r="J347" s="2"/>
      <c r="K347" s="2"/>
      <c r="L347" s="2"/>
      <c r="M347" s="2"/>
      <c r="N347" s="2"/>
      <c r="O347" s="2"/>
      <c r="P347" s="2"/>
      <c r="Q347" s="2"/>
      <c r="R347" s="2"/>
      <c r="S347" s="2"/>
      <c r="T347" s="2"/>
      <c r="U347" s="2"/>
    </row>
    <row r="348" customFormat="false" ht="12.75" hidden="false" customHeight="true" outlineLevel="0" collapsed="false">
      <c r="A348" s="40" t="s">
        <v>344</v>
      </c>
      <c r="B348" s="56" t="str">
        <f aca="false" t="array" ref="B348:B348">INDEX(Countries!$D$2:$D$255, MATCH(A348, Countries!$B$2:$B$255, 0))</f>
        <v>TUV</v>
      </c>
      <c r="C348" s="76" t="s">
        <v>154</v>
      </c>
      <c r="D348" s="50" t="n">
        <f aca="false" t="array" ref="D348:D348">IF($C348="Mangrove",INDEX('Mangrove extent'!$A$5:$X$128,MATCH($A348,'Mangrove extent'!$A$5:$A1000,0),MATCH('Mangrove extent'!$B$4,'Mangrove extent'!$A$5:$X$5,0)), IF($C348="Seagrass", INDEX('Seagrass extent'!$A$5:$I$257,MATCH($A348,'Seagrass extent'!$A$5:$A1000,0),MATCH('Seagrass extent'!$B$4,'Seagrass extent'!$A$5:$I$5,0)),"" ))</f>
        <v>0</v>
      </c>
      <c r="E348" s="50" t="str">
        <f aca="false" t="array" ref="E348:E348">IF($C348="Mangrove",INDEX('Mangrove extent'!$A$5:$X1000,MATCH($A348,'Mangrove extent'!$A$5:$A1000,0),MATCH('Mangrove extent'!$C$4,'Mangrove extent'!$A$5:$X$5,0)), IF($C348="Seagrass", "NoData", IF($C348="Salt marsh", "NoData")))</f>
        <v>NoData</v>
      </c>
      <c r="F348" s="50" t="str">
        <f aca="false" t="array" ref="F348:F348">IF($C348="Mangrove",INDEX('Mangrove protected area'!$A$5:$AG1000,MATCH($A348,'Mangrove protected area'!$A$5:$A1000,0),MATCH('Mangrove protected area'!$B$4,'Mangrove protected area'!$A$5:$AG$5,0)), "NoData")</f>
        <v>NoData</v>
      </c>
      <c r="G348" s="40" t="s">
        <v>464</v>
      </c>
      <c r="H348" s="40"/>
      <c r="I348" s="40"/>
      <c r="J348" s="2"/>
      <c r="K348" s="2"/>
      <c r="L348" s="2"/>
      <c r="M348" s="2"/>
      <c r="N348" s="2"/>
      <c r="O348" s="2"/>
      <c r="P348" s="2"/>
      <c r="Q348" s="2"/>
      <c r="R348" s="2"/>
      <c r="S348" s="2"/>
      <c r="T348" s="2"/>
      <c r="U348" s="2"/>
    </row>
    <row r="349" customFormat="false" ht="12.75" hidden="false" customHeight="true" outlineLevel="0" collapsed="false">
      <c r="A349" s="40" t="s">
        <v>345</v>
      </c>
      <c r="B349" s="56" t="str">
        <f aca="false" t="array" ref="B349:B349">INDEX(Countries!$D$2:$D$255, MATCH(A349, Countries!$B$2:$B$255, 0))</f>
        <v>ARE</v>
      </c>
      <c r="C349" s="76" t="s">
        <v>154</v>
      </c>
      <c r="D349" s="50" t="n">
        <f aca="false" t="array" ref="D349:D349">IF($C349="Mangrove",INDEX('Mangrove extent'!$A$5:$X$128,MATCH($A349,'Mangrove extent'!$A$5:$A1000,0),MATCH('Mangrove extent'!$B$4,'Mangrove extent'!$A$5:$X$5,0)), IF($C349="Seagrass", INDEX('Seagrass extent'!$A$5:$I$257,MATCH($A349,'Seagrass extent'!$A$5:$A1000,0),MATCH('Seagrass extent'!$B$4,'Seagrass extent'!$A$5:$I$5,0)),"" ))</f>
        <v>102168.2402</v>
      </c>
      <c r="E349" s="50" t="str">
        <f aca="false" t="array" ref="E349:E349">IF($C349="Mangrove",INDEX('Mangrove extent'!$A$5:$X1000,MATCH($A349,'Mangrove extent'!$A$5:$A1000,0),MATCH('Mangrove extent'!$C$4,'Mangrove extent'!$A$5:$X$5,0)), IF($C349="Seagrass", "NoData", IF($C349="Salt marsh", "NoData")))</f>
        <v>NoData</v>
      </c>
      <c r="F349" s="50" t="str">
        <f aca="false" t="array" ref="F349:F349">IF($C349="Mangrove",INDEX('Mangrove protected area'!$A$5:$AG1000,MATCH($A349,'Mangrove protected area'!$A$5:$A1000,0),MATCH('Mangrove protected area'!$B$4,'Mangrove protected area'!$A$5:$AG$5,0)), "NoData")</f>
        <v>NoData</v>
      </c>
      <c r="G349" s="40" t="s">
        <v>464</v>
      </c>
      <c r="H349" s="40"/>
      <c r="I349" s="40"/>
      <c r="J349" s="2"/>
      <c r="K349" s="2"/>
      <c r="L349" s="2"/>
      <c r="M349" s="2"/>
      <c r="N349" s="2"/>
      <c r="O349" s="2"/>
      <c r="P349" s="2"/>
      <c r="Q349" s="2"/>
      <c r="R349" s="2"/>
      <c r="S349" s="2"/>
      <c r="T349" s="2"/>
      <c r="U349" s="2"/>
    </row>
    <row r="350" customFormat="false" ht="12.75" hidden="false" customHeight="true" outlineLevel="0" collapsed="false">
      <c r="A350" s="40" t="s">
        <v>346</v>
      </c>
      <c r="B350" s="56" t="str">
        <f aca="false" t="array" ref="B350:B350">INDEX(Countries!$D$2:$D$255, MATCH(A350, Countries!$B$2:$B$255, 0))</f>
        <v>VUT</v>
      </c>
      <c r="C350" s="76" t="s">
        <v>154</v>
      </c>
      <c r="D350" s="50" t="n">
        <f aca="false" t="array" ref="D350:D350">IF($C350="Mangrove",INDEX('Mangrove extent'!$A$5:$X$128,MATCH($A350,'Mangrove extent'!$A$5:$A1000,0),MATCH('Mangrove extent'!$B$4,'Mangrove extent'!$A$5:$X$5,0)), IF($C350="Seagrass", INDEX('Seagrass extent'!$A$5:$I$257,MATCH($A350,'Seagrass extent'!$A$5:$A1000,0),MATCH('Seagrass extent'!$B$4,'Seagrass extent'!$A$5:$I$5,0)),"" ))</f>
        <v>123773.3143</v>
      </c>
      <c r="E350" s="50" t="str">
        <f aca="false" t="array" ref="E350:E350">IF($C350="Mangrove",INDEX('Mangrove extent'!$A$5:$X1000,MATCH($A350,'Mangrove extent'!$A$5:$A1000,0),MATCH('Mangrove extent'!$C$4,'Mangrove extent'!$A$5:$X$5,0)), IF($C350="Seagrass", "NoData", IF($C350="Salt marsh", "NoData")))</f>
        <v>NoData</v>
      </c>
      <c r="F350" s="50" t="str">
        <f aca="false" t="array" ref="F350:F350">IF($C350="Mangrove",INDEX('Mangrove protected area'!$A$5:$AG1000,MATCH($A350,'Mangrove protected area'!$A$5:$A1000,0),MATCH('Mangrove protected area'!$B$4,'Mangrove protected area'!$A$5:$AG$5,0)), "NoData")</f>
        <v>NoData</v>
      </c>
      <c r="G350" s="40" t="s">
        <v>464</v>
      </c>
      <c r="H350" s="40"/>
      <c r="I350" s="40"/>
      <c r="J350" s="2"/>
      <c r="K350" s="2"/>
      <c r="L350" s="2"/>
      <c r="M350" s="2"/>
      <c r="N350" s="2"/>
      <c r="O350" s="2"/>
      <c r="P350" s="2"/>
      <c r="Q350" s="2"/>
      <c r="R350" s="2"/>
      <c r="S350" s="2"/>
      <c r="T350" s="2"/>
      <c r="U350" s="2"/>
    </row>
    <row r="351" customFormat="false" ht="12.75" hidden="false" customHeight="true" outlineLevel="0" collapsed="false">
      <c r="A351" s="40" t="s">
        <v>347</v>
      </c>
      <c r="B351" s="56" t="str">
        <f aca="false" t="array" ref="B351:B351">INDEX(Countries!$D$2:$D$255, MATCH(A351, Countries!$B$2:$B$255, 0))</f>
        <v>VEN</v>
      </c>
      <c r="C351" s="76" t="s">
        <v>154</v>
      </c>
      <c r="D351" s="50" t="n">
        <f aca="false" t="array" ref="D351:D351">IF($C351="Mangrove",INDEX('Mangrove extent'!$A$5:$X$128,MATCH($A351,'Mangrove extent'!$A$5:$A1000,0),MATCH('Mangrove extent'!$B$4,'Mangrove extent'!$A$5:$X$5,0)), IF($C351="Seagrass", INDEX('Seagrass extent'!$A$5:$I$257,MATCH($A351,'Seagrass extent'!$A$5:$A1000,0),MATCH('Seagrass extent'!$B$4,'Seagrass extent'!$A$5:$I$5,0)),"" ))</f>
        <v>128625.383</v>
      </c>
      <c r="E351" s="50" t="str">
        <f aca="false" t="array" ref="E351:E351">IF($C351="Mangrove",INDEX('Mangrove extent'!$A$5:$X1000,MATCH($A351,'Mangrove extent'!$A$5:$A1000,0),MATCH('Mangrove extent'!$C$4,'Mangrove extent'!$A$5:$X$5,0)), IF($C351="Seagrass", "NoData", IF($C351="Salt marsh", "NoData")))</f>
        <v>NoData</v>
      </c>
      <c r="F351" s="50" t="str">
        <f aca="false" t="array" ref="F351:F351">IF($C351="Mangrove",INDEX('Mangrove protected area'!$A$5:$AG1000,MATCH($A351,'Mangrove protected area'!$A$5:$A1000,0),MATCH('Mangrove protected area'!$B$4,'Mangrove protected area'!$A$5:$AG$5,0)), "NoData")</f>
        <v>NoData</v>
      </c>
      <c r="G351" s="40" t="s">
        <v>464</v>
      </c>
      <c r="H351" s="40"/>
      <c r="I351" s="40"/>
      <c r="J351" s="2"/>
      <c r="K351" s="2"/>
      <c r="L351" s="2"/>
      <c r="M351" s="2"/>
      <c r="N351" s="2"/>
      <c r="O351" s="2"/>
      <c r="P351" s="2"/>
      <c r="Q351" s="2"/>
      <c r="R351" s="2"/>
      <c r="S351" s="2"/>
      <c r="T351" s="2"/>
      <c r="U351" s="2"/>
    </row>
    <row r="352" customFormat="false" ht="12.75" hidden="false" customHeight="true" outlineLevel="0" collapsed="false">
      <c r="A352" s="40" t="s">
        <v>348</v>
      </c>
      <c r="B352" s="56" t="str">
        <f aca="false" t="array" ref="B352:B352">INDEX(Countries!$D$2:$D$255, MATCH(A352, Countries!$B$2:$B$255, 0))</f>
        <v>VNM</v>
      </c>
      <c r="C352" s="76" t="s">
        <v>154</v>
      </c>
      <c r="D352" s="50" t="n">
        <f aca="false" t="array" ref="D352:D352">IF($C352="Mangrove",INDEX('Mangrove extent'!$A$5:$X$128,MATCH($A352,'Mangrove extent'!$A$5:$A1000,0),MATCH('Mangrove extent'!$B$4,'Mangrove extent'!$A$5:$X$5,0)), IF($C352="Seagrass", INDEX('Seagrass extent'!$A$5:$I$257,MATCH($A352,'Seagrass extent'!$A$5:$A1000,0),MATCH('Seagrass extent'!$B$4,'Seagrass extent'!$A$5:$I$5,0)),"" ))</f>
        <v>23361.58747</v>
      </c>
      <c r="E352" s="50" t="str">
        <f aca="false" t="array" ref="E352:E352">IF($C352="Mangrove",INDEX('Mangrove extent'!$A$5:$X1000,MATCH($A352,'Mangrove extent'!$A$5:$A1000,0),MATCH('Mangrove extent'!$C$4,'Mangrove extent'!$A$5:$X$5,0)), IF($C352="Seagrass", "NoData", IF($C352="Salt marsh", "NoData")))</f>
        <v>NoData</v>
      </c>
      <c r="F352" s="50" t="str">
        <f aca="false" t="array" ref="F352:F352">IF($C352="Mangrove",INDEX('Mangrove protected area'!$A$5:$AG1000,MATCH($A352,'Mangrove protected area'!$A$5:$A1000,0),MATCH('Mangrove protected area'!$B$4,'Mangrove protected area'!$A$5:$AG$5,0)), "NoData")</f>
        <v>NoData</v>
      </c>
      <c r="G352" s="40" t="s">
        <v>464</v>
      </c>
      <c r="H352" s="40"/>
      <c r="I352" s="40"/>
      <c r="J352" s="2"/>
      <c r="K352" s="2"/>
      <c r="L352" s="2"/>
      <c r="M352" s="2"/>
      <c r="N352" s="2"/>
      <c r="O352" s="2"/>
      <c r="P352" s="2"/>
      <c r="Q352" s="2"/>
      <c r="R352" s="2"/>
      <c r="S352" s="2"/>
      <c r="T352" s="2"/>
      <c r="U352" s="2"/>
    </row>
    <row r="353" customFormat="false" ht="12.75" hidden="false" customHeight="true" outlineLevel="0" collapsed="false">
      <c r="A353" s="40" t="s">
        <v>349</v>
      </c>
      <c r="B353" s="56" t="str">
        <f aca="false" t="array" ref="B353:B353">INDEX(Countries!$D$2:$D$255, MATCH(A353, Countries!$B$2:$B$255, 0))</f>
        <v>VIR</v>
      </c>
      <c r="C353" s="76" t="s">
        <v>154</v>
      </c>
      <c r="D353" s="50" t="n">
        <f aca="false" t="array" ref="D353:D353">IF($C353="Mangrove",INDEX('Mangrove extent'!$A$5:$X$128,MATCH($A353,'Mangrove extent'!$A$5:$A1000,0),MATCH('Mangrove extent'!$B$4,'Mangrove extent'!$A$5:$X$5,0)), IF($C353="Seagrass", INDEX('Seagrass extent'!$A$5:$I$257,MATCH($A353,'Seagrass extent'!$A$5:$A1000,0),MATCH('Seagrass extent'!$B$4,'Seagrass extent'!$A$5:$I$5,0)),"" ))</f>
        <v>8375.281333</v>
      </c>
      <c r="E353" s="50" t="str">
        <f aca="false" t="array" ref="E353:E353">IF($C353="Mangrove",INDEX('Mangrove extent'!$A$5:$X1000,MATCH($A353,'Mangrove extent'!$A$5:$A1000,0),MATCH('Mangrove extent'!$C$4,'Mangrove extent'!$A$5:$X$5,0)), IF($C353="Seagrass", "NoData", IF($C353="Salt marsh", "NoData")))</f>
        <v>NoData</v>
      </c>
      <c r="F353" s="50" t="str">
        <f aca="false" t="array" ref="F353:F353">IF($C353="Mangrove",INDEX('Mangrove protected area'!$A$5:$AG1000,MATCH($A353,'Mangrove protected area'!$A$5:$A1000,0),MATCH('Mangrove protected area'!$B$4,'Mangrove protected area'!$A$5:$AG$5,0)), "NoData")</f>
        <v>NoData</v>
      </c>
      <c r="G353" s="40" t="s">
        <v>464</v>
      </c>
      <c r="H353" s="40"/>
      <c r="I353" s="40"/>
      <c r="J353" s="2"/>
      <c r="K353" s="2"/>
      <c r="L353" s="2"/>
      <c r="M353" s="2"/>
      <c r="N353" s="2"/>
      <c r="O353" s="2"/>
      <c r="P353" s="2"/>
      <c r="Q353" s="2"/>
      <c r="R353" s="2"/>
      <c r="S353" s="2"/>
      <c r="T353" s="2"/>
      <c r="U353" s="2"/>
    </row>
    <row r="354" customFormat="false" ht="12.75" hidden="false" customHeight="true" outlineLevel="0" collapsed="false">
      <c r="A354" s="40" t="s">
        <v>350</v>
      </c>
      <c r="B354" s="56" t="str">
        <f aca="false" t="array" ref="B354:B354">INDEX(Countries!$D$2:$D$255, MATCH(A354, Countries!$B$2:$B$255, 0))</f>
        <v>WLF</v>
      </c>
      <c r="C354" s="76" t="s">
        <v>154</v>
      </c>
      <c r="D354" s="50" t="n">
        <f aca="false" t="array" ref="D354:D354">IF($C354="Mangrove",INDEX('Mangrove extent'!$A$5:$X$128,MATCH($A354,'Mangrove extent'!$A$5:$A1000,0),MATCH('Mangrove extent'!$B$4,'Mangrove extent'!$A$5:$X$5,0)), IF($C354="Seagrass", INDEX('Seagrass extent'!$A$5:$I$257,MATCH($A354,'Seagrass extent'!$A$5:$A1000,0),MATCH('Seagrass extent'!$B$4,'Seagrass extent'!$A$5:$I$5,0)),"" ))</f>
        <v>0</v>
      </c>
      <c r="E354" s="50" t="str">
        <f aca="false" t="array" ref="E354:E354">IF($C354="Mangrove",INDEX('Mangrove extent'!$A$5:$X1000,MATCH($A354,'Mangrove extent'!$A$5:$A1000,0),MATCH('Mangrove extent'!$C$4,'Mangrove extent'!$A$5:$X$5,0)), IF($C354="Seagrass", "NoData", IF($C354="Salt marsh", "NoData")))</f>
        <v>NoData</v>
      </c>
      <c r="F354" s="50" t="str">
        <f aca="false" t="array" ref="F354:F354">IF($C354="Mangrove",INDEX('Mangrove protected area'!$A$5:$AG1000,MATCH($A354,'Mangrove protected area'!$A$5:$A1000,0),MATCH('Mangrove protected area'!$B$4,'Mangrove protected area'!$A$5:$AG$5,0)), "NoData")</f>
        <v>NoData</v>
      </c>
      <c r="G354" s="40" t="s">
        <v>464</v>
      </c>
      <c r="H354" s="40"/>
      <c r="I354" s="40"/>
      <c r="J354" s="2"/>
      <c r="K354" s="2"/>
      <c r="L354" s="2"/>
      <c r="M354" s="2"/>
      <c r="N354" s="2"/>
      <c r="O354" s="2"/>
      <c r="P354" s="2"/>
      <c r="Q354" s="2"/>
      <c r="R354" s="2"/>
      <c r="S354" s="2"/>
      <c r="T354" s="2"/>
      <c r="U354" s="2"/>
    </row>
    <row r="355" customFormat="false" ht="12.75" hidden="false" customHeight="true" outlineLevel="0" collapsed="false">
      <c r="A355" s="40" t="s">
        <v>351</v>
      </c>
      <c r="B355" s="56" t="str">
        <f aca="false" t="array" ref="B355:B355">INDEX(Countries!$D$2:$D$255, MATCH(A355, Countries!$B$2:$B$255, 0))</f>
        <v>YEM</v>
      </c>
      <c r="C355" s="76" t="s">
        <v>154</v>
      </c>
      <c r="D355" s="50" t="n">
        <f aca="false" t="array" ref="D355:D355">IF($C355="Mangrove",INDEX('Mangrove extent'!$A$5:$X$128,MATCH($A355,'Mangrove extent'!$A$5:$A1000,0),MATCH('Mangrove extent'!$B$4,'Mangrove extent'!$A$5:$X$5,0)), IF($C355="Seagrass", INDEX('Seagrass extent'!$A$5:$I$257,MATCH($A355,'Seagrass extent'!$A$5:$A1000,0),MATCH('Seagrass extent'!$B$4,'Seagrass extent'!$A$5:$I$5,0)),"" ))</f>
        <v>545548.19</v>
      </c>
      <c r="E355" s="50" t="str">
        <f aca="false" t="array" ref="E355:E355">IF($C355="Mangrove",INDEX('Mangrove extent'!$A$5:$X1000,MATCH($A355,'Mangrove extent'!$A$5:$A1000,0),MATCH('Mangrove extent'!$C$4,'Mangrove extent'!$A$5:$X$5,0)), IF($C355="Seagrass", "NoData", IF($C355="Salt marsh", "NoData")))</f>
        <v>NoData</v>
      </c>
      <c r="F355" s="50" t="str">
        <f aca="false" t="array" ref="F355:F355">IF($C355="Mangrove",INDEX('Mangrove protected area'!$A$5:$AG1000,MATCH($A355,'Mangrove protected area'!$A$5:$A1000,0),MATCH('Mangrove protected area'!$B$4,'Mangrove protected area'!$A$5:$AG$5,0)), "NoData")</f>
        <v>NoData</v>
      </c>
      <c r="G355" s="40" t="s">
        <v>464</v>
      </c>
      <c r="H355" s="40"/>
      <c r="I355" s="40"/>
      <c r="J355" s="2"/>
      <c r="K355" s="2"/>
      <c r="L355" s="2"/>
      <c r="M355" s="2"/>
      <c r="N355" s="2"/>
      <c r="O355" s="2"/>
      <c r="P355" s="2"/>
      <c r="Q355" s="2"/>
      <c r="R355" s="2"/>
      <c r="S355" s="2"/>
      <c r="T355" s="2"/>
      <c r="U355" s="2"/>
    </row>
    <row r="356" customFormat="false" ht="12.75" hidden="false" customHeight="true" outlineLevel="0" collapsed="false">
      <c r="A356" s="40" t="s">
        <v>352</v>
      </c>
      <c r="B356" s="56" t="str">
        <f aca="false" t="array" ref="B356:B356">INDEX(Countries!$D$2:$D$255, MATCH(A356, Countries!$B$2:$B$255, 0))</f>
        <v>ITA</v>
      </c>
      <c r="C356" s="76" t="s">
        <v>154</v>
      </c>
      <c r="D356" s="50" t="n">
        <f aca="false" t="array" ref="D356:D356">IF($C356="Mangrove",INDEX('Mangrove extent'!$A$5:$X$128,MATCH($A356,'Mangrove extent'!$A$5:$A1000,0),MATCH('Mangrove extent'!$B$4,'Mangrove extent'!$A$5:$X$5,0)), IF($C356="Seagrass", INDEX('Seagrass extent'!$A$5:$I$257,MATCH($A356,'Seagrass extent'!$A$5:$A1000,0),MATCH('Seagrass extent'!$B$4,'Seagrass extent'!$A$5:$I$5,0)),"" ))</f>
        <v>372498.5608</v>
      </c>
      <c r="E356" s="50" t="str">
        <f aca="false" t="array" ref="E356:E356">IF($C356="Mangrove",INDEX('Mangrove extent'!$A$5:$X1000,MATCH($A356,'Mangrove extent'!$A$5:$A1000,0),MATCH('Mangrove extent'!$C$4,'Mangrove extent'!$A$5:$X$5,0)), IF($C356="Seagrass", "NoData", IF($C356="Salt marsh", "NoData")))</f>
        <v>NoData</v>
      </c>
      <c r="F356" s="50" t="str">
        <f aca="false" t="array" ref="F356:F356">IF($C356="Mangrove",INDEX('Mangrove protected area'!$A$5:$AG1000,MATCH($A356,'Mangrove protected area'!$A$5:$A1000,0),MATCH('Mangrove protected area'!$B$4,'Mangrove protected area'!$A$5:$AG$5,0)), "NoData")</f>
        <v>NoData</v>
      </c>
      <c r="G356" s="40" t="s">
        <v>464</v>
      </c>
      <c r="H356" s="40"/>
      <c r="I356" s="40"/>
      <c r="J356" s="2"/>
      <c r="K356" s="2"/>
      <c r="L356" s="2"/>
      <c r="M356" s="2"/>
      <c r="N356" s="2"/>
      <c r="O356" s="2"/>
      <c r="P356" s="2"/>
      <c r="Q356" s="2"/>
      <c r="R356" s="2"/>
      <c r="S356" s="2"/>
      <c r="T356" s="2"/>
      <c r="U356" s="2"/>
    </row>
    <row r="357" customFormat="false" ht="12.75" hidden="false" customHeight="true" outlineLevel="0" collapsed="false">
      <c r="A357" s="40" t="s">
        <v>353</v>
      </c>
      <c r="B357" s="56" t="str">
        <f aca="false" t="array" ref="B357:B357">INDEX(Countries!$D$2:$D$255, MATCH(A357, Countries!$B$2:$B$255, 0))</f>
        <v>UKR</v>
      </c>
      <c r="C357" s="76" t="s">
        <v>154</v>
      </c>
      <c r="D357" s="50" t="n">
        <f aca="false" t="array" ref="D357:D357">IF($C357="Mangrove",INDEX('Mangrove extent'!$A$5:$X$128,MATCH($A357,'Mangrove extent'!$A$5:$A1000,0),MATCH('Mangrove extent'!$B$4,'Mangrove extent'!$A$5:$X$5,0)), IF($C357="Seagrass", INDEX('Seagrass extent'!$A$5:$I$257,MATCH($A357,'Seagrass extent'!$A$5:$A1000,0),MATCH('Seagrass extent'!$B$4,'Seagrass extent'!$A$5:$I$5,0)),"" ))</f>
        <v>15569.5511</v>
      </c>
      <c r="E357" s="50" t="str">
        <f aca="false" t="array" ref="E357:E357">IF($C357="Mangrove",INDEX('Mangrove extent'!$A$5:$X1000,MATCH($A357,'Mangrove extent'!$A$5:$A1000,0),MATCH('Mangrove extent'!$C$4,'Mangrove extent'!$A$5:$X$5,0)), IF($C357="Seagrass", "NoData", IF($C357="Salt marsh", "NoData")))</f>
        <v>NoData</v>
      </c>
      <c r="F357" s="50" t="str">
        <f aca="false" t="array" ref="F357:F357">IF($C357="Mangrove",INDEX('Mangrove protected area'!$A$5:$AG1000,MATCH($A357,'Mangrove protected area'!$A$5:$A1000,0),MATCH('Mangrove protected area'!$B$4,'Mangrove protected area'!$A$5:$AG$5,0)), "NoData")</f>
        <v>NoData</v>
      </c>
      <c r="G357" s="40" t="s">
        <v>464</v>
      </c>
      <c r="H357" s="40"/>
      <c r="I357" s="40"/>
      <c r="J357" s="2"/>
      <c r="K357" s="2"/>
      <c r="L357" s="2"/>
      <c r="M357" s="2"/>
      <c r="N357" s="2"/>
      <c r="O357" s="2"/>
      <c r="P357" s="2"/>
      <c r="Q357" s="2"/>
      <c r="R357" s="2"/>
      <c r="S357" s="2"/>
      <c r="T357" s="2"/>
      <c r="U357" s="2"/>
    </row>
    <row r="358" customFormat="false" ht="12.75" hidden="false" customHeight="true" outlineLevel="0" collapsed="false">
      <c r="A358" s="40" t="s">
        <v>354</v>
      </c>
      <c r="B358" s="56" t="str">
        <f aca="false" t="array" ref="B358:B358">INDEX(Countries!$D$2:$D$255, MATCH(A358, Countries!$B$2:$B$255, 0))</f>
        <v>TUN</v>
      </c>
      <c r="C358" s="76" t="s">
        <v>154</v>
      </c>
      <c r="D358" s="50" t="n">
        <f aca="false" t="array" ref="D358:D358">IF($C358="Mangrove",INDEX('Mangrove extent'!$A$5:$X$128,MATCH($A358,'Mangrove extent'!$A$5:$A1000,0),MATCH('Mangrove extent'!$B$4,'Mangrove extent'!$A$5:$X$5,0)), IF($C358="Seagrass", INDEX('Seagrass extent'!$A$5:$I$257,MATCH($A358,'Seagrass extent'!$A$5:$A1000,0),MATCH('Seagrass extent'!$B$4,'Seagrass extent'!$A$5:$I$5,0)),"" ))</f>
        <v>498824.5786</v>
      </c>
      <c r="E358" s="50" t="str">
        <f aca="false" t="array" ref="E358:E358">IF($C358="Mangrove",INDEX('Mangrove extent'!$A$5:$X1000,MATCH($A358,'Mangrove extent'!$A$5:$A1000,0),MATCH('Mangrove extent'!$C$4,'Mangrove extent'!$A$5:$X$5,0)), IF($C358="Seagrass", "NoData", IF($C358="Salt marsh", "NoData")))</f>
        <v>NoData</v>
      </c>
      <c r="F358" s="50" t="str">
        <f aca="false" t="array" ref="F358:F358">IF($C358="Mangrove",INDEX('Mangrove protected area'!$A$5:$AG1000,MATCH($A358,'Mangrove protected area'!$A$5:$A1000,0),MATCH('Mangrove protected area'!$B$4,'Mangrove protected area'!$A$5:$AG$5,0)), "NoData")</f>
        <v>NoData</v>
      </c>
      <c r="G358" s="40" t="s">
        <v>464</v>
      </c>
      <c r="H358" s="40"/>
      <c r="I358" s="40"/>
      <c r="J358" s="2"/>
      <c r="K358" s="2"/>
      <c r="L358" s="2"/>
      <c r="M358" s="2"/>
      <c r="N358" s="2"/>
      <c r="O358" s="2"/>
      <c r="P358" s="2"/>
      <c r="Q358" s="2"/>
      <c r="R358" s="2"/>
      <c r="S358" s="2"/>
      <c r="T358" s="2"/>
      <c r="U358" s="2"/>
    </row>
    <row r="359" customFormat="false" ht="12.75" hidden="false" customHeight="true" outlineLevel="0" collapsed="false">
      <c r="A359" s="40" t="s">
        <v>355</v>
      </c>
      <c r="B359" s="56" t="str">
        <f aca="false" t="array" ref="B359:B359">INDEX(Countries!$D$2:$D$255, MATCH(A359, Countries!$B$2:$B$255, 0))</f>
        <v>ESP</v>
      </c>
      <c r="C359" s="76" t="s">
        <v>154</v>
      </c>
      <c r="D359" s="50" t="n">
        <f aca="false" t="array" ref="D359:D359">IF($C359="Mangrove",INDEX('Mangrove extent'!$A$5:$X$128,MATCH($A359,'Mangrove extent'!$A$5:$A1000,0),MATCH('Mangrove extent'!$B$4,'Mangrove extent'!$A$5:$X$5,0)), IF($C359="Seagrass", INDEX('Seagrass extent'!$A$5:$I$257,MATCH($A359,'Seagrass extent'!$A$5:$A1000,0),MATCH('Seagrass extent'!$B$4,'Seagrass extent'!$A$5:$I$5,0)),"" ))</f>
        <v>310036.1824</v>
      </c>
      <c r="E359" s="50" t="str">
        <f aca="false" t="array" ref="E359:E359">IF($C359="Mangrove",INDEX('Mangrove extent'!$A$5:$X1000,MATCH($A359,'Mangrove extent'!$A$5:$A1000,0),MATCH('Mangrove extent'!$C$4,'Mangrove extent'!$A$5:$X$5,0)), IF($C359="Seagrass", "NoData", IF($C359="Salt marsh", "NoData")))</f>
        <v>NoData</v>
      </c>
      <c r="F359" s="50" t="str">
        <f aca="false" t="array" ref="F359:F359">IF($C359="Mangrove",INDEX('Mangrove protected area'!$A$5:$AG1000,MATCH($A359,'Mangrove protected area'!$A$5:$A1000,0),MATCH('Mangrove protected area'!$B$4,'Mangrove protected area'!$A$5:$AG$5,0)), "NoData")</f>
        <v>NoData</v>
      </c>
      <c r="G359" s="40" t="s">
        <v>464</v>
      </c>
      <c r="H359" s="40"/>
      <c r="I359" s="40"/>
      <c r="J359" s="2"/>
      <c r="K359" s="2"/>
      <c r="L359" s="2"/>
      <c r="M359" s="2"/>
      <c r="N359" s="2"/>
      <c r="O359" s="2"/>
      <c r="P359" s="2"/>
      <c r="Q359" s="2"/>
      <c r="R359" s="2"/>
      <c r="S359" s="2"/>
      <c r="T359" s="2"/>
      <c r="U359" s="2"/>
    </row>
    <row r="360" customFormat="false" ht="12.75" hidden="false" customHeight="true" outlineLevel="0" collapsed="false">
      <c r="A360" s="40" t="s">
        <v>356</v>
      </c>
      <c r="B360" s="56" t="str">
        <f aca="false" t="array" ref="B360:B360">INDEX(Countries!$D$2:$D$255, MATCH(A360, Countries!$B$2:$B$255, 0))</f>
        <v>KWT</v>
      </c>
      <c r="C360" s="76" t="s">
        <v>154</v>
      </c>
      <c r="D360" s="50" t="n">
        <f aca="false" t="array" ref="D360:D360">IF($C360="Mangrove",INDEX('Mangrove extent'!$A$5:$X$128,MATCH($A360,'Mangrove extent'!$A$5:$A1000,0),MATCH('Mangrove extent'!$B$4,'Mangrove extent'!$A$5:$X$5,0)), IF($C360="Seagrass", INDEX('Seagrass extent'!$A$5:$I$257,MATCH($A360,'Seagrass extent'!$A$5:$A1000,0),MATCH('Seagrass extent'!$B$4,'Seagrass extent'!$A$5:$I$5,0)),"" ))</f>
        <v>158436.8924</v>
      </c>
      <c r="E360" s="50" t="str">
        <f aca="false" t="array" ref="E360:E360">IF($C360="Mangrove",INDEX('Mangrove extent'!$A$5:$X1000,MATCH($A360,'Mangrove extent'!$A$5:$A1000,0),MATCH('Mangrove extent'!$C$4,'Mangrove extent'!$A$5:$X$5,0)), IF($C360="Seagrass", "NoData", IF($C360="Salt marsh", "NoData")))</f>
        <v>NoData</v>
      </c>
      <c r="F360" s="50" t="str">
        <f aca="false" t="array" ref="F360:F360">IF($C360="Mangrove",INDEX('Mangrove protected area'!$A$5:$AG1000,MATCH($A360,'Mangrove protected area'!$A$5:$A1000,0),MATCH('Mangrove protected area'!$B$4,'Mangrove protected area'!$A$5:$AG$5,0)), "NoData")</f>
        <v>NoData</v>
      </c>
      <c r="G360" s="40" t="s">
        <v>464</v>
      </c>
      <c r="H360" s="40"/>
      <c r="I360" s="40"/>
      <c r="J360" s="2"/>
      <c r="K360" s="2"/>
      <c r="L360" s="2"/>
      <c r="M360" s="2"/>
      <c r="N360" s="2"/>
      <c r="O360" s="2"/>
      <c r="P360" s="2"/>
      <c r="Q360" s="2"/>
      <c r="R360" s="2"/>
      <c r="S360" s="2"/>
      <c r="T360" s="2"/>
      <c r="U360" s="2"/>
    </row>
    <row r="361" customFormat="false" ht="12.75" hidden="false" customHeight="true" outlineLevel="0" collapsed="false">
      <c r="A361" s="40" t="s">
        <v>357</v>
      </c>
      <c r="B361" s="56" t="str">
        <f aca="false" t="array" ref="B361:B361">INDEX(Countries!$D$2:$D$255, MATCH(A361, Countries!$B$2:$B$255, 0))</f>
        <v>DNK</v>
      </c>
      <c r="C361" s="76" t="s">
        <v>154</v>
      </c>
      <c r="D361" s="50" t="n">
        <f aca="false" t="array" ref="D361:D361">IF($C361="Mangrove",INDEX('Mangrove extent'!$A$5:$X$128,MATCH($A361,'Mangrove extent'!$A$5:$A1000,0),MATCH('Mangrove extent'!$B$4,'Mangrove extent'!$A$5:$X$5,0)), IF($C361="Seagrass", INDEX('Seagrass extent'!$A$5:$I$257,MATCH($A361,'Seagrass extent'!$A$5:$A1000,0),MATCH('Seagrass extent'!$B$4,'Seagrass extent'!$A$5:$I$5,0)),"" ))</f>
        <v>118211.1357</v>
      </c>
      <c r="E361" s="50" t="str">
        <f aca="false" t="array" ref="E361:E361">IF($C361="Mangrove",INDEX('Mangrove extent'!$A$5:$X1000,MATCH($A361,'Mangrove extent'!$A$5:$A1000,0),MATCH('Mangrove extent'!$C$4,'Mangrove extent'!$A$5:$X$5,0)), IF($C361="Seagrass", "NoData", IF($C361="Salt marsh", "NoData")))</f>
        <v>NoData</v>
      </c>
      <c r="F361" s="50" t="str">
        <f aca="false" t="array" ref="F361:F361">IF($C361="Mangrove",INDEX('Mangrove protected area'!$A$5:$AG1000,MATCH($A361,'Mangrove protected area'!$A$5:$A1000,0),MATCH('Mangrove protected area'!$B$4,'Mangrove protected area'!$A$5:$AG$5,0)), "NoData")</f>
        <v>NoData</v>
      </c>
      <c r="G361" s="40" t="s">
        <v>464</v>
      </c>
      <c r="H361" s="40"/>
      <c r="I361" s="40"/>
      <c r="J361" s="2"/>
      <c r="K361" s="2"/>
      <c r="L361" s="2"/>
      <c r="M361" s="2"/>
      <c r="N361" s="2"/>
      <c r="O361" s="2"/>
      <c r="P361" s="2"/>
      <c r="Q361" s="2"/>
      <c r="R361" s="2"/>
      <c r="S361" s="2"/>
      <c r="T361" s="2"/>
      <c r="U361" s="2"/>
    </row>
    <row r="362" customFormat="false" ht="12.75" hidden="false" customHeight="true" outlineLevel="0" collapsed="false">
      <c r="A362" s="40" t="s">
        <v>358</v>
      </c>
      <c r="B362" s="56" t="str">
        <f aca="false" t="array" ref="B362:B362">INDEX(Countries!$D$2:$D$255, MATCH(A362, Countries!$B$2:$B$255, 0))</f>
        <v>FRA</v>
      </c>
      <c r="C362" s="76" t="s">
        <v>154</v>
      </c>
      <c r="D362" s="50" t="n">
        <f aca="false" t="array" ref="D362:D362">IF($C362="Mangrove",INDEX('Mangrove extent'!$A$5:$X$128,MATCH($A362,'Mangrove extent'!$A$5:$A1000,0),MATCH('Mangrove extent'!$B$4,'Mangrove extent'!$A$5:$X$5,0)), IF($C362="Seagrass", INDEX('Seagrass extent'!$A$5:$I$257,MATCH($A362,'Seagrass extent'!$A$5:$A1000,0),MATCH('Seagrass extent'!$B$4,'Seagrass extent'!$A$5:$I$5,0)),"" ))</f>
        <v>109450.6548</v>
      </c>
      <c r="E362" s="50" t="str">
        <f aca="false" t="array" ref="E362:E362">IF($C362="Mangrove",INDEX('Mangrove extent'!$A$5:$X1000,MATCH($A362,'Mangrove extent'!$A$5:$A1000,0),MATCH('Mangrove extent'!$C$4,'Mangrove extent'!$A$5:$X$5,0)), IF($C362="Seagrass", "NoData", IF($C362="Salt marsh", "NoData")))</f>
        <v>NoData</v>
      </c>
      <c r="F362" s="50" t="str">
        <f aca="false" t="array" ref="F362:F362">IF($C362="Mangrove",INDEX('Mangrove protected area'!$A$5:$AG1000,MATCH($A362,'Mangrove protected area'!$A$5:$A1000,0),MATCH('Mangrove protected area'!$B$4,'Mangrove protected area'!$A$5:$AG$5,0)), "NoData")</f>
        <v>NoData</v>
      </c>
      <c r="G362" s="40" t="s">
        <v>464</v>
      </c>
      <c r="H362" s="40"/>
      <c r="I362" s="40"/>
      <c r="J362" s="2"/>
      <c r="K362" s="2"/>
      <c r="L362" s="2"/>
      <c r="M362" s="2"/>
      <c r="N362" s="2"/>
      <c r="O362" s="2"/>
      <c r="P362" s="2"/>
      <c r="Q362" s="2"/>
      <c r="R362" s="2"/>
      <c r="S362" s="2"/>
      <c r="T362" s="2"/>
      <c r="U362" s="2"/>
    </row>
    <row r="363" customFormat="false" ht="12.75" hidden="false" customHeight="true" outlineLevel="0" collapsed="false">
      <c r="A363" s="40" t="s">
        <v>359</v>
      </c>
      <c r="B363" s="56" t="str">
        <f aca="false" t="array" ref="B363:B363">INDEX(Countries!$D$2:$D$255, MATCH(A363, Countries!$B$2:$B$255, 0))</f>
        <v>RUS</v>
      </c>
      <c r="C363" s="76" t="s">
        <v>154</v>
      </c>
      <c r="D363" s="50" t="n">
        <f aca="false" t="array" ref="D363:D363">IF($C363="Mangrove",INDEX('Mangrove extent'!$A$5:$X$128,MATCH($A363,'Mangrove extent'!$A$5:$A1000,0),MATCH('Mangrove extent'!$B$4,'Mangrove extent'!$A$5:$X$5,0)), IF($C363="Seagrass", INDEX('Seagrass extent'!$A$5:$I$257,MATCH($A363,'Seagrass extent'!$A$5:$A1000,0),MATCH('Seagrass extent'!$B$4,'Seagrass extent'!$A$5:$I$5,0)),"" ))</f>
        <v>68004.2559</v>
      </c>
      <c r="E363" s="50" t="str">
        <f aca="false" t="array" ref="E363:E363">IF($C363="Mangrove",INDEX('Mangrove extent'!$A$5:$X1000,MATCH($A363,'Mangrove extent'!$A$5:$A1000,0),MATCH('Mangrove extent'!$C$4,'Mangrove extent'!$A$5:$X$5,0)), IF($C363="Seagrass", "NoData", IF($C363="Salt marsh", "NoData")))</f>
        <v>NoData</v>
      </c>
      <c r="F363" s="50" t="str">
        <f aca="false" t="array" ref="F363:F363">IF($C363="Mangrove",INDEX('Mangrove protected area'!$A$5:$AG1000,MATCH($A363,'Mangrove protected area'!$A$5:$A1000,0),MATCH('Mangrove protected area'!$B$4,'Mangrove protected area'!$A$5:$AG$5,0)), "NoData")</f>
        <v>NoData</v>
      </c>
      <c r="G363" s="40" t="s">
        <v>464</v>
      </c>
      <c r="H363" s="40"/>
      <c r="I363" s="40"/>
      <c r="J363" s="2"/>
      <c r="K363" s="2"/>
      <c r="L363" s="2"/>
      <c r="M363" s="2"/>
      <c r="N363" s="2"/>
      <c r="O363" s="2"/>
      <c r="P363" s="2"/>
      <c r="Q363" s="2"/>
      <c r="R363" s="2"/>
      <c r="S363" s="2"/>
      <c r="T363" s="2"/>
      <c r="U363" s="2"/>
    </row>
    <row r="364" customFormat="false" ht="12.75" hidden="false" customHeight="true" outlineLevel="0" collapsed="false">
      <c r="A364" s="40" t="s">
        <v>360</v>
      </c>
      <c r="B364" s="56" t="str">
        <f aca="false" t="array" ref="B364:B364">INDEX(Countries!$D$2:$D$255, MATCH(A364, Countries!$B$2:$B$255, 0))</f>
        <v>UMI</v>
      </c>
      <c r="C364" s="76" t="s">
        <v>154</v>
      </c>
      <c r="D364" s="50" t="n">
        <f aca="false" t="array" ref="D364:D364">IF($C364="Mangrove",INDEX('Mangrove extent'!$A$5:$X$128,MATCH($A364,'Mangrove extent'!$A$5:$A1000,0),MATCH('Mangrove extent'!$B$4,'Mangrove extent'!$A$5:$X$5,0)), IF($C364="Seagrass", INDEX('Seagrass extent'!$A$5:$I$257,MATCH($A364,'Seagrass extent'!$A$5:$A1000,0),MATCH('Seagrass extent'!$B$4,'Seagrass extent'!$A$5:$I$5,0)),"" ))</f>
        <v>0</v>
      </c>
      <c r="E364" s="50" t="str">
        <f aca="false" t="array" ref="E364:E364">IF($C364="Mangrove",INDEX('Mangrove extent'!$A$5:$X1000,MATCH($A364,'Mangrove extent'!$A$5:$A1000,0),MATCH('Mangrove extent'!$C$4,'Mangrove extent'!$A$5:$X$5,0)), IF($C364="Seagrass", "NoData", IF($C364="Salt marsh", "NoData")))</f>
        <v>NoData</v>
      </c>
      <c r="F364" s="50" t="str">
        <f aca="false" t="array" ref="F364:F364">IF($C364="Mangrove",INDEX('Mangrove protected area'!$A$5:$AG1000,MATCH($A364,'Mangrove protected area'!$A$5:$A1000,0),MATCH('Mangrove protected area'!$B$4,'Mangrove protected area'!$A$5:$AG$5,0)), "NoData")</f>
        <v>NoData</v>
      </c>
      <c r="G364" s="40" t="s">
        <v>464</v>
      </c>
      <c r="H364" s="40"/>
      <c r="I364" s="40"/>
      <c r="J364" s="2"/>
      <c r="K364" s="2"/>
      <c r="L364" s="2"/>
      <c r="M364" s="2"/>
      <c r="N364" s="2"/>
      <c r="O364" s="2"/>
      <c r="P364" s="2"/>
      <c r="Q364" s="2"/>
      <c r="R364" s="2"/>
      <c r="S364" s="2"/>
      <c r="T364" s="2"/>
      <c r="U364" s="2"/>
    </row>
    <row r="365" customFormat="false" ht="12.75" hidden="false" customHeight="true" outlineLevel="0" collapsed="false">
      <c r="A365" s="40" t="s">
        <v>361</v>
      </c>
      <c r="B365" s="56" t="str">
        <f aca="false" t="array" ref="B365:B365">INDEX(Countries!$D$2:$D$255, MATCH(A365, Countries!$B$2:$B$255, 0))</f>
        <v>GRC</v>
      </c>
      <c r="C365" s="76" t="s">
        <v>154</v>
      </c>
      <c r="D365" s="50" t="n">
        <f aca="false" t="array" ref="D365:D365">IF($C365="Mangrove",INDEX('Mangrove extent'!$A$5:$X$128,MATCH($A365,'Mangrove extent'!$A$5:$A1000,0),MATCH('Mangrove extent'!$B$4,'Mangrove extent'!$A$5:$X$5,0)), IF($C365="Seagrass", INDEX('Seagrass extent'!$A$5:$I$257,MATCH($A365,'Seagrass extent'!$A$5:$A1000,0),MATCH('Seagrass extent'!$B$4,'Seagrass extent'!$A$5:$I$5,0)),"" ))</f>
        <v>62643.25698</v>
      </c>
      <c r="E365" s="50" t="str">
        <f aca="false" t="array" ref="E365:E365">IF($C365="Mangrove",INDEX('Mangrove extent'!$A$5:$X1000,MATCH($A365,'Mangrove extent'!$A$5:$A1000,0),MATCH('Mangrove extent'!$C$4,'Mangrove extent'!$A$5:$X$5,0)), IF($C365="Seagrass", "NoData", IF($C365="Salt marsh", "NoData")))</f>
        <v>NoData</v>
      </c>
      <c r="F365" s="50" t="str">
        <f aca="false" t="array" ref="F365:F365">IF($C365="Mangrove",INDEX('Mangrove protected area'!$A$5:$AG1000,MATCH($A365,'Mangrove protected area'!$A$5:$A1000,0),MATCH('Mangrove protected area'!$B$4,'Mangrove protected area'!$A$5:$AG$5,0)), "NoData")</f>
        <v>NoData</v>
      </c>
      <c r="G365" s="40" t="s">
        <v>464</v>
      </c>
      <c r="H365" s="40"/>
      <c r="I365" s="40"/>
      <c r="J365" s="2"/>
      <c r="K365" s="2"/>
      <c r="L365" s="2"/>
      <c r="M365" s="2"/>
      <c r="N365" s="2"/>
      <c r="O365" s="2"/>
      <c r="P365" s="2"/>
      <c r="Q365" s="2"/>
      <c r="R365" s="2"/>
      <c r="S365" s="2"/>
      <c r="T365" s="2"/>
      <c r="U365" s="2"/>
    </row>
    <row r="366" customFormat="false" ht="12.75" hidden="false" customHeight="true" outlineLevel="0" collapsed="false">
      <c r="A366" s="40" t="s">
        <v>362</v>
      </c>
      <c r="B366" s="56" t="str">
        <f aca="false" t="array" ref="B366:B366">INDEX(Countries!$D$2:$D$255, MATCH(A366, Countries!$B$2:$B$255, 0))</f>
        <v>CAN</v>
      </c>
      <c r="C366" s="76" t="s">
        <v>154</v>
      </c>
      <c r="D366" s="50" t="n">
        <f aca="false" t="array" ref="D366:D366">IF($C366="Mangrove",INDEX('Mangrove extent'!$A$5:$X$128,MATCH($A366,'Mangrove extent'!$A$5:$A1000,0),MATCH('Mangrove extent'!$B$4,'Mangrove extent'!$A$5:$X$5,0)), IF($C366="Seagrass", INDEX('Seagrass extent'!$A$5:$I$257,MATCH($A366,'Seagrass extent'!$A$5:$A1000,0),MATCH('Seagrass extent'!$B$4,'Seagrass extent'!$A$5:$I$5,0)),"" ))</f>
        <v>30190.91411</v>
      </c>
      <c r="E366" s="50" t="str">
        <f aca="false" t="array" ref="E366:E366">IF($C366="Mangrove",INDEX('Mangrove extent'!$A$5:$X1000,MATCH($A366,'Mangrove extent'!$A$5:$A1000,0),MATCH('Mangrove extent'!$C$4,'Mangrove extent'!$A$5:$X$5,0)), IF($C366="Seagrass", "NoData", IF($C366="Salt marsh", "NoData")))</f>
        <v>NoData</v>
      </c>
      <c r="F366" s="50" t="str">
        <f aca="false" t="array" ref="F366:F366">IF($C366="Mangrove",INDEX('Mangrove protected area'!$A$5:$AG1000,MATCH($A366,'Mangrove protected area'!$A$5:$A1000,0),MATCH('Mangrove protected area'!$B$4,'Mangrove protected area'!$A$5:$AG$5,0)), "NoData")</f>
        <v>NoData</v>
      </c>
      <c r="G366" s="40" t="s">
        <v>464</v>
      </c>
      <c r="H366" s="40"/>
      <c r="I366" s="40"/>
      <c r="J366" s="2"/>
      <c r="K366" s="2"/>
      <c r="L366" s="2"/>
      <c r="M366" s="2"/>
      <c r="N366" s="2"/>
      <c r="O366" s="2"/>
      <c r="P366" s="2"/>
      <c r="Q366" s="2"/>
      <c r="R366" s="2"/>
      <c r="S366" s="2"/>
      <c r="T366" s="2"/>
      <c r="U366" s="2"/>
    </row>
    <row r="367" customFormat="false" ht="12.75" hidden="false" customHeight="true" outlineLevel="0" collapsed="false">
      <c r="A367" s="40" t="s">
        <v>363</v>
      </c>
      <c r="B367" s="56" t="str">
        <f aca="false" t="array" ref="B367:B367">INDEX(Countries!$D$2:$D$255, MATCH(A367, Countries!$B$2:$B$255, 0))</f>
        <v>DEU</v>
      </c>
      <c r="C367" s="76" t="s">
        <v>154</v>
      </c>
      <c r="D367" s="50" t="n">
        <f aca="false" t="array" ref="D367:D367">IF($C367="Mangrove",INDEX('Mangrove extent'!$A$5:$X$128,MATCH($A367,'Mangrove extent'!$A$5:$A1000,0),MATCH('Mangrove extent'!$B$4,'Mangrove extent'!$A$5:$X$5,0)), IF($C367="Seagrass", INDEX('Seagrass extent'!$A$5:$I$257,MATCH($A367,'Seagrass extent'!$A$5:$A1000,0),MATCH('Seagrass extent'!$B$4,'Seagrass extent'!$A$5:$I$5,0)),"" ))</f>
        <v>31730.85849</v>
      </c>
      <c r="E367" s="50" t="str">
        <f aca="false" t="array" ref="E367:E367">IF($C367="Mangrove",INDEX('Mangrove extent'!$A$5:$X1000,MATCH($A367,'Mangrove extent'!$A$5:$A1000,0),MATCH('Mangrove extent'!$C$4,'Mangrove extent'!$A$5:$X$5,0)), IF($C367="Seagrass", "NoData", IF($C367="Salt marsh", "NoData")))</f>
        <v>NoData</v>
      </c>
      <c r="F367" s="50" t="str">
        <f aca="false" t="array" ref="F367:F367">IF($C367="Mangrove",INDEX('Mangrove protected area'!$A$5:$AG1000,MATCH($A367,'Mangrove protected area'!$A$5:$A1000,0),MATCH('Mangrove protected area'!$B$4,'Mangrove protected area'!$A$5:$AG$5,0)), "NoData")</f>
        <v>NoData</v>
      </c>
      <c r="G367" s="40" t="s">
        <v>464</v>
      </c>
      <c r="H367" s="40"/>
      <c r="I367" s="40"/>
      <c r="J367" s="2"/>
      <c r="K367" s="2"/>
      <c r="L367" s="2"/>
      <c r="M367" s="2"/>
      <c r="N367" s="2"/>
      <c r="O367" s="2"/>
      <c r="P367" s="2"/>
      <c r="Q367" s="2"/>
      <c r="R367" s="2"/>
      <c r="S367" s="2"/>
      <c r="T367" s="2"/>
      <c r="U367" s="2"/>
    </row>
    <row r="368" customFormat="false" ht="12.75" hidden="false" customHeight="true" outlineLevel="0" collapsed="false">
      <c r="A368" s="40" t="s">
        <v>364</v>
      </c>
      <c r="B368" s="56" t="str">
        <f aca="false" t="array" ref="B368:B368">INDEX(Countries!$D$2:$D$255, MATCH(A368, Countries!$B$2:$B$255, 0))</f>
        <v>HRV</v>
      </c>
      <c r="C368" s="76" t="s">
        <v>154</v>
      </c>
      <c r="D368" s="50" t="n">
        <f aca="false" t="array" ref="D368:D368">IF($C368="Mangrove",INDEX('Mangrove extent'!$A$5:$X$128,MATCH($A368,'Mangrove extent'!$A$5:$A1000,0),MATCH('Mangrove extent'!$B$4,'Mangrove extent'!$A$5:$X$5,0)), IF($C368="Seagrass", INDEX('Seagrass extent'!$A$5:$I$257,MATCH($A368,'Seagrass extent'!$A$5:$A1000,0),MATCH('Seagrass extent'!$B$4,'Seagrass extent'!$A$5:$I$5,0)),"" ))</f>
        <v>29961.77049</v>
      </c>
      <c r="E368" s="50" t="str">
        <f aca="false" t="array" ref="E368:E368">IF($C368="Mangrove",INDEX('Mangrove extent'!$A$5:$X1000,MATCH($A368,'Mangrove extent'!$A$5:$A1000,0),MATCH('Mangrove extent'!$C$4,'Mangrove extent'!$A$5:$X$5,0)), IF($C368="Seagrass", "NoData", IF($C368="Salt marsh", "NoData")))</f>
        <v>NoData</v>
      </c>
      <c r="F368" s="50" t="str">
        <f aca="false" t="array" ref="F368:F368">IF($C368="Mangrove",INDEX('Mangrove protected area'!$A$5:$AG1000,MATCH($A368,'Mangrove protected area'!$A$5:$A1000,0),MATCH('Mangrove protected area'!$B$4,'Mangrove protected area'!$A$5:$AG$5,0)), "NoData")</f>
        <v>NoData</v>
      </c>
      <c r="G368" s="40" t="s">
        <v>464</v>
      </c>
      <c r="H368" s="40"/>
      <c r="I368" s="40"/>
      <c r="J368" s="2"/>
      <c r="K368" s="2"/>
      <c r="L368" s="2"/>
      <c r="M368" s="2"/>
      <c r="N368" s="2"/>
      <c r="O368" s="2"/>
      <c r="P368" s="2"/>
      <c r="Q368" s="2"/>
      <c r="R368" s="2"/>
      <c r="S368" s="2"/>
      <c r="T368" s="2"/>
      <c r="U368" s="2"/>
    </row>
    <row r="369" customFormat="false" ht="12.75" hidden="false" customHeight="true" outlineLevel="0" collapsed="false">
      <c r="A369" s="40" t="s">
        <v>365</v>
      </c>
      <c r="B369" s="56" t="str">
        <f aca="false" t="array" ref="B369:B369">INDEX(Countries!$D$2:$D$255, MATCH(A369, Countries!$B$2:$B$255, 0))</f>
        <v>GBR</v>
      </c>
      <c r="C369" s="76" t="s">
        <v>154</v>
      </c>
      <c r="D369" s="50" t="n">
        <f aca="false" t="array" ref="D369:D369">IF($C369="Mangrove",INDEX('Mangrove extent'!$A$5:$X$128,MATCH($A369,'Mangrove extent'!$A$5:$A1000,0),MATCH('Mangrove extent'!$B$4,'Mangrove extent'!$A$5:$X$5,0)), IF($C369="Seagrass", INDEX('Seagrass extent'!$A$5:$I$257,MATCH($A369,'Seagrass extent'!$A$5:$A1000,0),MATCH('Seagrass extent'!$B$4,'Seagrass extent'!$A$5:$I$5,0)),"" ))</f>
        <v>14927.49843</v>
      </c>
      <c r="E369" s="50" t="str">
        <f aca="false" t="array" ref="E369:E369">IF($C369="Mangrove",INDEX('Mangrove extent'!$A$5:$X1000,MATCH($A369,'Mangrove extent'!$A$5:$A1000,0),MATCH('Mangrove extent'!$C$4,'Mangrove extent'!$A$5:$X$5,0)), IF($C369="Seagrass", "NoData", IF($C369="Salt marsh", "NoData")))</f>
        <v>NoData</v>
      </c>
      <c r="F369" s="50" t="str">
        <f aca="false" t="array" ref="F369:F369">IF($C369="Mangrove",INDEX('Mangrove protected area'!$A$5:$AG1000,MATCH($A369,'Mangrove protected area'!$A$5:$A1000,0),MATCH('Mangrove protected area'!$B$4,'Mangrove protected area'!$A$5:$AG$5,0)), "NoData")</f>
        <v>NoData</v>
      </c>
      <c r="G369" s="40" t="s">
        <v>464</v>
      </c>
      <c r="H369" s="40"/>
      <c r="I369" s="40"/>
      <c r="J369" s="2"/>
      <c r="K369" s="2"/>
      <c r="L369" s="2"/>
      <c r="M369" s="2"/>
      <c r="N369" s="2"/>
      <c r="O369" s="2"/>
      <c r="P369" s="2"/>
      <c r="Q369" s="2"/>
      <c r="R369" s="2"/>
      <c r="S369" s="2"/>
      <c r="T369" s="2"/>
      <c r="U369" s="2"/>
    </row>
    <row r="370" customFormat="false" ht="12.75" hidden="false" customHeight="true" outlineLevel="0" collapsed="false">
      <c r="A370" s="40" t="s">
        <v>366</v>
      </c>
      <c r="B370" s="56" t="str">
        <f aca="false" t="array" ref="B370:B370">INDEX(Countries!$D$2:$D$255, MATCH(A370, Countries!$B$2:$B$255, 0))</f>
        <v>MLT</v>
      </c>
      <c r="C370" s="76" t="s">
        <v>154</v>
      </c>
      <c r="D370" s="50" t="n">
        <f aca="false" t="array" ref="D370:D370">IF($C370="Mangrove",INDEX('Mangrove extent'!$A$5:$X$128,MATCH($A370,'Mangrove extent'!$A$5:$A1000,0),MATCH('Mangrove extent'!$B$4,'Mangrove extent'!$A$5:$X$5,0)), IF($C370="Seagrass", INDEX('Seagrass extent'!$A$5:$I$257,MATCH($A370,'Seagrass extent'!$A$5:$A1000,0),MATCH('Seagrass extent'!$B$4,'Seagrass extent'!$A$5:$I$5,0)),"" ))</f>
        <v>7041.108267</v>
      </c>
      <c r="E370" s="50" t="str">
        <f aca="false" t="array" ref="E370:E370">IF($C370="Mangrove",INDEX('Mangrove extent'!$A$5:$X1000,MATCH($A370,'Mangrove extent'!$A$5:$A1000,0),MATCH('Mangrove extent'!$C$4,'Mangrove extent'!$A$5:$X$5,0)), IF($C370="Seagrass", "NoData", IF($C370="Salt marsh", "NoData")))</f>
        <v>NoData</v>
      </c>
      <c r="F370" s="50" t="str">
        <f aca="false" t="array" ref="F370:F370">IF($C370="Mangrove",INDEX('Mangrove protected area'!$A$5:$AG1000,MATCH($A370,'Mangrove protected area'!$A$5:$A1000,0),MATCH('Mangrove protected area'!$B$4,'Mangrove protected area'!$A$5:$AG$5,0)), "NoData")</f>
        <v>NoData</v>
      </c>
      <c r="G370" s="40" t="s">
        <v>464</v>
      </c>
      <c r="H370" s="40"/>
      <c r="I370" s="40"/>
      <c r="J370" s="2"/>
      <c r="K370" s="2"/>
      <c r="L370" s="2"/>
      <c r="M370" s="2"/>
      <c r="N370" s="2"/>
      <c r="O370" s="2"/>
      <c r="P370" s="2"/>
      <c r="Q370" s="2"/>
      <c r="R370" s="2"/>
      <c r="S370" s="2"/>
      <c r="T370" s="2"/>
      <c r="U370" s="2"/>
    </row>
    <row r="371" customFormat="false" ht="12.75" hidden="false" customHeight="true" outlineLevel="0" collapsed="false">
      <c r="A371" s="40" t="s">
        <v>367</v>
      </c>
      <c r="B371" s="56" t="str">
        <f aca="false" t="array" ref="B371:B371">INDEX(Countries!$D$2:$D$255, MATCH(A371, Countries!$B$2:$B$255, 0))</f>
        <v>CYP</v>
      </c>
      <c r="C371" s="76" t="s">
        <v>154</v>
      </c>
      <c r="D371" s="50" t="n">
        <f aca="false" t="array" ref="D371:D371">IF($C371="Mangrove",INDEX('Mangrove extent'!$A$5:$X$128,MATCH($A371,'Mangrove extent'!$A$5:$A1000,0),MATCH('Mangrove extent'!$B$4,'Mangrove extent'!$A$5:$X$5,0)), IF($C371="Seagrass", INDEX('Seagrass extent'!$A$5:$I$257,MATCH($A371,'Seagrass extent'!$A$5:$A1000,0),MATCH('Seagrass extent'!$B$4,'Seagrass extent'!$A$5:$I$5,0)),"" ))</f>
        <v>6987.79804</v>
      </c>
      <c r="E371" s="50" t="str">
        <f aca="false" t="array" ref="E371:E371">IF($C371="Mangrove",INDEX('Mangrove extent'!$A$5:$X1000,MATCH($A371,'Mangrove extent'!$A$5:$A1000,0),MATCH('Mangrove extent'!$C$4,'Mangrove extent'!$A$5:$X$5,0)), IF($C371="Seagrass", "NoData", IF($C371="Salt marsh", "NoData")))</f>
        <v>NoData</v>
      </c>
      <c r="F371" s="50" t="str">
        <f aca="false" t="array" ref="F371:F371">IF($C371="Mangrove",INDEX('Mangrove protected area'!$A$5:$AG1000,MATCH($A371,'Mangrove protected area'!$A$5:$A1000,0),MATCH('Mangrove protected area'!$B$4,'Mangrove protected area'!$A$5:$AG$5,0)), "NoData")</f>
        <v>NoData</v>
      </c>
      <c r="G371" s="40" t="s">
        <v>464</v>
      </c>
      <c r="H371" s="40"/>
      <c r="I371" s="40"/>
      <c r="J371" s="2"/>
      <c r="K371" s="2"/>
      <c r="L371" s="2"/>
      <c r="M371" s="2"/>
      <c r="N371" s="2"/>
      <c r="O371" s="2"/>
      <c r="P371" s="2"/>
      <c r="Q371" s="2"/>
      <c r="R371" s="2"/>
      <c r="S371" s="2"/>
      <c r="T371" s="2"/>
      <c r="U371" s="2"/>
    </row>
    <row r="372" customFormat="false" ht="12.75" hidden="false" customHeight="true" outlineLevel="0" collapsed="false">
      <c r="A372" s="40" t="s">
        <v>368</v>
      </c>
      <c r="B372" s="56" t="str">
        <f aca="false" t="array" ref="B372:B372">INDEX(Countries!$D$2:$D$255, MATCH(A372, Countries!$B$2:$B$255, 0))</f>
        <v>NOR</v>
      </c>
      <c r="C372" s="76" t="s">
        <v>154</v>
      </c>
      <c r="D372" s="50" t="n">
        <f aca="false" t="array" ref="D372:D372">IF($C372="Mangrove",INDEX('Mangrove extent'!$A$5:$X$128,MATCH($A372,'Mangrove extent'!$A$5:$A1000,0),MATCH('Mangrove extent'!$B$4,'Mangrove extent'!$A$5:$X$5,0)), IF($C372="Seagrass", INDEX('Seagrass extent'!$A$5:$I$257,MATCH($A372,'Seagrass extent'!$A$5:$A1000,0),MATCH('Seagrass extent'!$B$4,'Seagrass extent'!$A$5:$I$5,0)),"" ))</f>
        <v>6227.841769</v>
      </c>
      <c r="E372" s="50" t="str">
        <f aca="false" t="array" ref="E372:E372">IF($C372="Mangrove",INDEX('Mangrove extent'!$A$5:$X1000,MATCH($A372,'Mangrove extent'!$A$5:$A1000,0),MATCH('Mangrove extent'!$C$4,'Mangrove extent'!$A$5:$X$5,0)), IF($C372="Seagrass", "NoData", IF($C372="Salt marsh", "NoData")))</f>
        <v>NoData</v>
      </c>
      <c r="F372" s="50" t="str">
        <f aca="false" t="array" ref="F372:F372">IF($C372="Mangrove",INDEX('Mangrove protected area'!$A$5:$AG1000,MATCH($A372,'Mangrove protected area'!$A$5:$A1000,0),MATCH('Mangrove protected area'!$B$4,'Mangrove protected area'!$A$5:$AG$5,0)), "NoData")</f>
        <v>NoData</v>
      </c>
      <c r="G372" s="40" t="s">
        <v>464</v>
      </c>
      <c r="H372" s="40"/>
      <c r="I372" s="40"/>
      <c r="J372" s="2"/>
      <c r="K372" s="2"/>
      <c r="L372" s="2"/>
      <c r="M372" s="2"/>
      <c r="N372" s="2"/>
      <c r="O372" s="2"/>
      <c r="P372" s="2"/>
      <c r="Q372" s="2"/>
      <c r="R372" s="2"/>
      <c r="S372" s="2"/>
      <c r="T372" s="2"/>
      <c r="U372" s="2"/>
    </row>
    <row r="373" customFormat="false" ht="12.75" hidden="false" customHeight="true" outlineLevel="0" collapsed="false">
      <c r="A373" s="40" t="s">
        <v>369</v>
      </c>
      <c r="B373" s="56" t="str">
        <f aca="false" t="array" ref="B373:B373">INDEX(Countries!$D$2:$D$255, MATCH(A373, Countries!$B$2:$B$255, 0))</f>
        <v>ALB</v>
      </c>
      <c r="C373" s="76" t="s">
        <v>154</v>
      </c>
      <c r="D373" s="50" t="n">
        <f aca="false" t="array" ref="D373:D373">IF($C373="Mangrove",INDEX('Mangrove extent'!$A$5:$X$128,MATCH($A373,'Mangrove extent'!$A$5:$A1000,0),MATCH('Mangrove extent'!$B$4,'Mangrove extent'!$A$5:$X$5,0)), IF($C373="Seagrass", INDEX('Seagrass extent'!$A$5:$I$257,MATCH($A373,'Seagrass extent'!$A$5:$A1000,0),MATCH('Seagrass extent'!$B$4,'Seagrass extent'!$A$5:$I$5,0)),"" ))</f>
        <v>4401.928165</v>
      </c>
      <c r="E373" s="50" t="str">
        <f aca="false" t="array" ref="E373:E373">IF($C373="Mangrove",INDEX('Mangrove extent'!$A$5:$X1000,MATCH($A373,'Mangrove extent'!$A$5:$A1000,0),MATCH('Mangrove extent'!$C$4,'Mangrove extent'!$A$5:$X$5,0)), IF($C373="Seagrass", "NoData", IF($C373="Salt marsh", "NoData")))</f>
        <v>NoData</v>
      </c>
      <c r="F373" s="50" t="str">
        <f aca="false" t="array" ref="F373:F373">IF($C373="Mangrove",INDEX('Mangrove protected area'!$A$5:$AG1000,MATCH($A373,'Mangrove protected area'!$A$5:$A1000,0),MATCH('Mangrove protected area'!$B$4,'Mangrove protected area'!$A$5:$AG$5,0)), "NoData")</f>
        <v>NoData</v>
      </c>
      <c r="G373" s="40" t="s">
        <v>464</v>
      </c>
      <c r="H373" s="40"/>
      <c r="I373" s="40"/>
      <c r="J373" s="2"/>
      <c r="K373" s="2"/>
      <c r="L373" s="2"/>
      <c r="M373" s="2"/>
      <c r="N373" s="2"/>
      <c r="O373" s="2"/>
      <c r="P373" s="2"/>
      <c r="Q373" s="2"/>
      <c r="R373" s="2"/>
      <c r="S373" s="2"/>
      <c r="T373" s="2"/>
      <c r="U373" s="2"/>
    </row>
    <row r="374" customFormat="false" ht="12.75" hidden="false" customHeight="true" outlineLevel="0" collapsed="false">
      <c r="A374" s="40" t="s">
        <v>370</v>
      </c>
      <c r="B374" s="56" t="str">
        <f aca="false" t="array" ref="B374:B374">INDEX(Countries!$D$2:$D$255, MATCH(A374, Countries!$B$2:$B$255, 0))</f>
        <v>DZA</v>
      </c>
      <c r="C374" s="76" t="s">
        <v>154</v>
      </c>
      <c r="D374" s="50" t="n">
        <f aca="false" t="array" ref="D374:D374">IF($C374="Mangrove",INDEX('Mangrove extent'!$A$5:$X$128,MATCH($A374,'Mangrove extent'!$A$5:$A1000,0),MATCH('Mangrove extent'!$B$4,'Mangrove extent'!$A$5:$X$5,0)), IF($C374="Seagrass", INDEX('Seagrass extent'!$A$5:$I$257,MATCH($A374,'Seagrass extent'!$A$5:$A1000,0),MATCH('Seagrass extent'!$B$4,'Seagrass extent'!$A$5:$I$5,0)),"" ))</f>
        <v>4048.320198</v>
      </c>
      <c r="E374" s="50" t="str">
        <f aca="false" t="array" ref="E374:E374">IF($C374="Mangrove",INDEX('Mangrove extent'!$A$5:$X1000,MATCH($A374,'Mangrove extent'!$A$5:$A1000,0),MATCH('Mangrove extent'!$C$4,'Mangrove extent'!$A$5:$X$5,0)), IF($C374="Seagrass", "NoData", IF($C374="Salt marsh", "NoData")))</f>
        <v>NoData</v>
      </c>
      <c r="F374" s="50" t="str">
        <f aca="false" t="array" ref="F374:F374">IF($C374="Mangrove",INDEX('Mangrove protected area'!$A$5:$AG1000,MATCH($A374,'Mangrove protected area'!$A$5:$A1000,0),MATCH('Mangrove protected area'!$B$4,'Mangrove protected area'!$A$5:$AG$5,0)), "NoData")</f>
        <v>NoData</v>
      </c>
      <c r="G374" s="40" t="s">
        <v>464</v>
      </c>
      <c r="H374" s="40"/>
      <c r="I374" s="40"/>
      <c r="J374" s="2"/>
      <c r="K374" s="2"/>
      <c r="L374" s="2"/>
      <c r="M374" s="2"/>
      <c r="N374" s="2"/>
      <c r="O374" s="2"/>
      <c r="P374" s="2"/>
      <c r="Q374" s="2"/>
      <c r="R374" s="2"/>
      <c r="S374" s="2"/>
      <c r="T374" s="2"/>
      <c r="U374" s="2"/>
    </row>
    <row r="375" customFormat="false" ht="12.75" hidden="false" customHeight="true" outlineLevel="0" collapsed="false">
      <c r="A375" s="40" t="s">
        <v>371</v>
      </c>
      <c r="B375" s="56" t="str">
        <f aca="false" t="array" ref="B375:B375">INDEX(Countries!$D$2:$D$255, MATCH(A375, Countries!$B$2:$B$255, 0))</f>
        <v>SWE</v>
      </c>
      <c r="C375" s="76" t="s">
        <v>154</v>
      </c>
      <c r="D375" s="50" t="n">
        <f aca="false" t="array" ref="D375:D375">IF($C375="Mangrove",INDEX('Mangrove extent'!$A$5:$X$128,MATCH($A375,'Mangrove extent'!$A$5:$A1000,0),MATCH('Mangrove extent'!$B$4,'Mangrove extent'!$A$5:$X$5,0)), IF($C375="Seagrass", INDEX('Seagrass extent'!$A$5:$I$257,MATCH($A375,'Seagrass extent'!$A$5:$A1000,0),MATCH('Seagrass extent'!$B$4,'Seagrass extent'!$A$5:$I$5,0)),"" ))</f>
        <v>3387.931189</v>
      </c>
      <c r="E375" s="50" t="str">
        <f aca="false" t="array" ref="E375:E375">IF($C375="Mangrove",INDEX('Mangrove extent'!$A$5:$X1000,MATCH($A375,'Mangrove extent'!$A$5:$A1000,0),MATCH('Mangrove extent'!$C$4,'Mangrove extent'!$A$5:$X$5,0)), IF($C375="Seagrass", "NoData", IF($C375="Salt marsh", "NoData")))</f>
        <v>NoData</v>
      </c>
      <c r="F375" s="50" t="str">
        <f aca="false" t="array" ref="F375:F375">IF($C375="Mangrove",INDEX('Mangrove protected area'!$A$5:$AG1000,MATCH($A375,'Mangrove protected area'!$A$5:$A1000,0),MATCH('Mangrove protected area'!$B$4,'Mangrove protected area'!$A$5:$AG$5,0)), "NoData")</f>
        <v>NoData</v>
      </c>
      <c r="G375" s="40" t="s">
        <v>464</v>
      </c>
      <c r="H375" s="40"/>
      <c r="I375" s="40"/>
      <c r="J375" s="2"/>
      <c r="K375" s="2"/>
      <c r="L375" s="2"/>
      <c r="M375" s="2"/>
      <c r="N375" s="2"/>
      <c r="O375" s="2"/>
      <c r="P375" s="2"/>
      <c r="Q375" s="2"/>
      <c r="R375" s="2"/>
      <c r="S375" s="2"/>
      <c r="T375" s="2"/>
      <c r="U375" s="2"/>
    </row>
    <row r="376" customFormat="false" ht="12.75" hidden="false" customHeight="true" outlineLevel="0" collapsed="false">
      <c r="A376" s="40" t="s">
        <v>372</v>
      </c>
      <c r="B376" s="56" t="str">
        <f aca="false" t="array" ref="B376:B376">INDEX(Countries!$D$2:$D$255, MATCH(A376, Countries!$B$2:$B$255, 0))</f>
        <v>ISR</v>
      </c>
      <c r="C376" s="76" t="s">
        <v>154</v>
      </c>
      <c r="D376" s="50" t="n">
        <f aca="false" t="array" ref="D376:D376">IF($C376="Mangrove",INDEX('Mangrove extent'!$A$5:$X$128,MATCH($A376,'Mangrove extent'!$A$5:$A1000,0),MATCH('Mangrove extent'!$B$4,'Mangrove extent'!$A$5:$X$5,0)), IF($C376="Seagrass", INDEX('Seagrass extent'!$A$5:$I$257,MATCH($A376,'Seagrass extent'!$A$5:$A1000,0),MATCH('Seagrass extent'!$B$4,'Seagrass extent'!$A$5:$I$5,0)),"" ))</f>
        <v>1739.566938</v>
      </c>
      <c r="E376" s="50" t="str">
        <f aca="false" t="array" ref="E376:E376">IF($C376="Mangrove",INDEX('Mangrove extent'!$A$5:$X1000,MATCH($A376,'Mangrove extent'!$A$5:$A1000,0),MATCH('Mangrove extent'!$C$4,'Mangrove extent'!$A$5:$X$5,0)), IF($C376="Seagrass", "NoData", IF($C376="Salt marsh", "NoData")))</f>
        <v>NoData</v>
      </c>
      <c r="F376" s="50" t="str">
        <f aca="false" t="array" ref="F376:F376">IF($C376="Mangrove",INDEX('Mangrove protected area'!$A$5:$AG1000,MATCH($A376,'Mangrove protected area'!$A$5:$A1000,0),MATCH('Mangrove protected area'!$B$4,'Mangrove protected area'!$A$5:$AG$5,0)), "NoData")</f>
        <v>NoData</v>
      </c>
      <c r="G376" s="40" t="s">
        <v>464</v>
      </c>
      <c r="H376" s="40"/>
      <c r="I376" s="40"/>
      <c r="J376" s="2"/>
      <c r="K376" s="2"/>
      <c r="L376" s="2"/>
      <c r="M376" s="2"/>
      <c r="N376" s="2"/>
      <c r="O376" s="2"/>
      <c r="P376" s="2"/>
      <c r="Q376" s="2"/>
      <c r="R376" s="2"/>
      <c r="S376" s="2"/>
      <c r="T376" s="2"/>
      <c r="U376" s="2"/>
    </row>
    <row r="377" customFormat="false" ht="12.75" hidden="false" customHeight="true" outlineLevel="0" collapsed="false">
      <c r="A377" s="40" t="s">
        <v>373</v>
      </c>
      <c r="B377" s="56" t="str">
        <f aca="false" t="array" ref="B377:B377">INDEX(Countries!$D$2:$D$255, MATCH(A377, Countries!$B$2:$B$255, 0))</f>
        <v>MSR</v>
      </c>
      <c r="C377" s="76" t="s">
        <v>154</v>
      </c>
      <c r="D377" s="50" t="n">
        <f aca="false" t="array" ref="D377:D377">IF($C377="Mangrove",INDEX('Mangrove extent'!$A$5:$X$128,MATCH($A377,'Mangrove extent'!$A$5:$A1000,0),MATCH('Mangrove extent'!$B$4,'Mangrove extent'!$A$5:$X$5,0)), IF($C377="Seagrass", INDEX('Seagrass extent'!$A$5:$I$257,MATCH($A377,'Seagrass extent'!$A$5:$A1000,0),MATCH('Seagrass extent'!$B$4,'Seagrass extent'!$A$5:$I$5,0)),"" ))</f>
        <v>1299.992361</v>
      </c>
      <c r="E377" s="50" t="str">
        <f aca="false" t="array" ref="E377:E377">IF($C377="Mangrove",INDEX('Mangrove extent'!$A$5:$X1000,MATCH($A377,'Mangrove extent'!$A$5:$A1000,0),MATCH('Mangrove extent'!$C$4,'Mangrove extent'!$A$5:$X$5,0)), IF($C377="Seagrass", "NoData", IF($C377="Salt marsh", "NoData")))</f>
        <v>NoData</v>
      </c>
      <c r="F377" s="50" t="str">
        <f aca="false" t="array" ref="F377:F377">IF($C377="Mangrove",INDEX('Mangrove protected area'!$A$5:$AG1000,MATCH($A377,'Mangrove protected area'!$A$5:$A1000,0),MATCH('Mangrove protected area'!$B$4,'Mangrove protected area'!$A$5:$AG$5,0)), "NoData")</f>
        <v>NoData</v>
      </c>
      <c r="G377" s="40" t="s">
        <v>464</v>
      </c>
      <c r="H377" s="40"/>
      <c r="I377" s="40"/>
      <c r="J377" s="2"/>
      <c r="K377" s="2"/>
      <c r="L377" s="2"/>
      <c r="M377" s="2"/>
      <c r="N377" s="2"/>
      <c r="O377" s="2"/>
      <c r="P377" s="2"/>
      <c r="Q377" s="2"/>
      <c r="R377" s="2"/>
      <c r="S377" s="2"/>
      <c r="T377" s="2"/>
      <c r="U377" s="2"/>
    </row>
    <row r="378" customFormat="false" ht="12.75" hidden="false" customHeight="true" outlineLevel="0" collapsed="false">
      <c r="A378" s="40" t="s">
        <v>374</v>
      </c>
      <c r="B378" s="56" t="str">
        <f aca="false" t="array" ref="B378:B378">INDEX(Countries!$D$2:$D$255, MATCH(A378, Countries!$B$2:$B$255, 0))</f>
        <v>LBY</v>
      </c>
      <c r="C378" s="76" t="s">
        <v>154</v>
      </c>
      <c r="D378" s="50" t="n">
        <f aca="false" t="array" ref="D378:D378">IF($C378="Mangrove",INDEX('Mangrove extent'!$A$5:$X$128,MATCH($A378,'Mangrove extent'!$A$5:$A1000,0),MATCH('Mangrove extent'!$B$4,'Mangrove extent'!$A$5:$X$5,0)), IF($C378="Seagrass", INDEX('Seagrass extent'!$A$5:$I$257,MATCH($A378,'Seagrass extent'!$A$5:$A1000,0),MATCH('Seagrass extent'!$B$4,'Seagrass extent'!$A$5:$I$5,0)),"" ))</f>
        <v>1151.678471</v>
      </c>
      <c r="E378" s="50" t="str">
        <f aca="false" t="array" ref="E378:E378">IF($C378="Mangrove",INDEX('Mangrove extent'!$A$5:$X1000,MATCH($A378,'Mangrove extent'!$A$5:$A1000,0),MATCH('Mangrove extent'!$C$4,'Mangrove extent'!$A$5:$X$5,0)), IF($C378="Seagrass", "NoData", IF($C378="Salt marsh", "NoData")))</f>
        <v>NoData</v>
      </c>
      <c r="F378" s="50" t="str">
        <f aca="false" t="array" ref="F378:F378">IF($C378="Mangrove",INDEX('Mangrove protected area'!$A$5:$AG1000,MATCH($A378,'Mangrove protected area'!$A$5:$A1000,0),MATCH('Mangrove protected area'!$B$4,'Mangrove protected area'!$A$5:$AG$5,0)), "NoData")</f>
        <v>NoData</v>
      </c>
      <c r="G378" s="40" t="s">
        <v>464</v>
      </c>
      <c r="H378" s="40"/>
      <c r="I378" s="40"/>
      <c r="J378" s="2"/>
      <c r="K378" s="2"/>
      <c r="L378" s="2"/>
      <c r="M378" s="2"/>
      <c r="N378" s="2"/>
      <c r="O378" s="2"/>
      <c r="P378" s="2"/>
      <c r="Q378" s="2"/>
      <c r="R378" s="2"/>
      <c r="S378" s="2"/>
      <c r="T378" s="2"/>
      <c r="U378" s="2"/>
    </row>
    <row r="379" customFormat="false" ht="12.75" hidden="false" customHeight="true" outlineLevel="0" collapsed="false">
      <c r="A379" s="40" t="s">
        <v>375</v>
      </c>
      <c r="B379" s="56" t="str">
        <f aca="false" t="array" ref="B379:B379">INDEX(Countries!$D$2:$D$255, MATCH(A379, Countries!$B$2:$B$255, 0))</f>
        <v>NLD</v>
      </c>
      <c r="C379" s="76" t="s">
        <v>154</v>
      </c>
      <c r="D379" s="50" t="n">
        <f aca="false" t="array" ref="D379:D379">IF($C379="Mangrove",INDEX('Mangrove extent'!$A$5:$X$128,MATCH($A379,'Mangrove extent'!$A$5:$A1000,0),MATCH('Mangrove extent'!$B$4,'Mangrove extent'!$A$5:$X$5,0)), IF($C379="Seagrass", INDEX('Seagrass extent'!$A$5:$I$257,MATCH($A379,'Seagrass extent'!$A$5:$A1000,0),MATCH('Seagrass extent'!$B$4,'Seagrass extent'!$A$5:$I$5,0)),"" ))</f>
        <v>112.2541864</v>
      </c>
      <c r="E379" s="50" t="str">
        <f aca="false" t="array" ref="E379:E379">IF($C379="Mangrove",INDEX('Mangrove extent'!$A$5:$X1000,MATCH($A379,'Mangrove extent'!$A$5:$A1000,0),MATCH('Mangrove extent'!$C$4,'Mangrove extent'!$A$5:$X$5,0)), IF($C379="Seagrass", "NoData", IF($C379="Salt marsh", "NoData")))</f>
        <v>NoData</v>
      </c>
      <c r="F379" s="50" t="str">
        <f aca="false" t="array" ref="F379:F379">IF($C379="Mangrove",INDEX('Mangrove protected area'!$A$5:$AG1000,MATCH($A379,'Mangrove protected area'!$A$5:$A1000,0),MATCH('Mangrove protected area'!$B$4,'Mangrove protected area'!$A$5:$AG$5,0)), "NoData")</f>
        <v>NoData</v>
      </c>
      <c r="G379" s="40" t="s">
        <v>464</v>
      </c>
      <c r="H379" s="40"/>
      <c r="I379" s="40"/>
      <c r="J379" s="2"/>
      <c r="K379" s="2"/>
      <c r="L379" s="2"/>
      <c r="M379" s="2"/>
      <c r="N379" s="2"/>
      <c r="O379" s="2"/>
      <c r="P379" s="2"/>
      <c r="Q379" s="2"/>
      <c r="R379" s="2"/>
      <c r="S379" s="2"/>
      <c r="T379" s="2"/>
      <c r="U379" s="2"/>
    </row>
    <row r="380" customFormat="false" ht="12.75" hidden="false" customHeight="true" outlineLevel="0" collapsed="false">
      <c r="A380" s="40" t="s">
        <v>376</v>
      </c>
      <c r="B380" s="56" t="str">
        <f aca="false" t="array" ref="B380:B380">INDEX(Countries!$D$2:$D$255, MATCH(A380, Countries!$B$2:$B$255, 0))</f>
        <v>POL</v>
      </c>
      <c r="C380" s="76" t="s">
        <v>154</v>
      </c>
      <c r="D380" s="50" t="n">
        <f aca="false" t="array" ref="D380:D380">IF($C380="Mangrove",INDEX('Mangrove extent'!$A$5:$X$128,MATCH($A380,'Mangrove extent'!$A$5:$A1000,0),MATCH('Mangrove extent'!$B$4,'Mangrove extent'!$A$5:$X$5,0)), IF($C380="Seagrass", INDEX('Seagrass extent'!$A$5:$I$257,MATCH($A380,'Seagrass extent'!$A$5:$A1000,0),MATCH('Seagrass extent'!$B$4,'Seagrass extent'!$A$5:$I$5,0)),"" ))</f>
        <v>265.949332</v>
      </c>
      <c r="E380" s="50" t="str">
        <f aca="false" t="array" ref="E380:E380">IF($C380="Mangrove",INDEX('Mangrove extent'!$A$5:$X1000,MATCH($A380,'Mangrove extent'!$A$5:$A1000,0),MATCH('Mangrove extent'!$C$4,'Mangrove extent'!$A$5:$X$5,0)), IF($C380="Seagrass", "NoData", IF($C380="Salt marsh", "NoData")))</f>
        <v>NoData</v>
      </c>
      <c r="F380" s="50" t="str">
        <f aca="false" t="array" ref="F380:F380">IF($C380="Mangrove",INDEX('Mangrove protected area'!$A$5:$AG1000,MATCH($A380,'Mangrove protected area'!$A$5:$A1000,0),MATCH('Mangrove protected area'!$B$4,'Mangrove protected area'!$A$5:$AG$5,0)), "NoData")</f>
        <v>NoData</v>
      </c>
      <c r="G380" s="40" t="s">
        <v>464</v>
      </c>
      <c r="H380" s="40"/>
      <c r="I380" s="40"/>
      <c r="J380" s="2"/>
      <c r="K380" s="2"/>
      <c r="L380" s="2"/>
      <c r="M380" s="2"/>
      <c r="N380" s="2"/>
      <c r="O380" s="2"/>
      <c r="P380" s="2"/>
      <c r="Q380" s="2"/>
      <c r="R380" s="2"/>
      <c r="S380" s="2"/>
      <c r="T380" s="2"/>
      <c r="U380" s="2"/>
    </row>
    <row r="381" customFormat="false" ht="12.75" hidden="false" customHeight="true" outlineLevel="0" collapsed="false">
      <c r="A381" s="40" t="s">
        <v>377</v>
      </c>
      <c r="B381" s="56" t="str">
        <f aca="false" t="array" ref="B381:B381">INDEX(Countries!$D$2:$D$255, MATCH(A381, Countries!$B$2:$B$255, 0))</f>
        <v>TUR</v>
      </c>
      <c r="C381" s="76" t="s">
        <v>154</v>
      </c>
      <c r="D381" s="50" t="n">
        <f aca="false" t="array" ref="D381:D381">IF($C381="Mangrove",INDEX('Mangrove extent'!$A$5:$X$128,MATCH($A381,'Mangrove extent'!$A$5:$A1000,0),MATCH('Mangrove extent'!$B$4,'Mangrove extent'!$A$5:$X$5,0)), IF($C381="Seagrass", INDEX('Seagrass extent'!$A$5:$I$257,MATCH($A381,'Seagrass extent'!$A$5:$A1000,0),MATCH('Seagrass extent'!$B$4,'Seagrass extent'!$A$5:$I$5,0)),"" ))</f>
        <v>26.0102583</v>
      </c>
      <c r="E381" s="50" t="str">
        <f aca="false" t="array" ref="E381:E381">IF($C381="Mangrove",INDEX('Mangrove extent'!$A$5:$X1000,MATCH($A381,'Mangrove extent'!$A$5:$A1000,0),MATCH('Mangrove extent'!$C$4,'Mangrove extent'!$A$5:$X$5,0)), IF($C381="Seagrass", "NoData", IF($C381="Salt marsh", "NoData")))</f>
        <v>NoData</v>
      </c>
      <c r="F381" s="50" t="str">
        <f aca="false" t="array" ref="F381:F381">IF($C381="Mangrove",INDEX('Mangrove protected area'!$A$5:$AG1000,MATCH($A381,'Mangrove protected area'!$A$5:$A1000,0),MATCH('Mangrove protected area'!$B$4,'Mangrove protected area'!$A$5:$AG$5,0)), "NoData")</f>
        <v>NoData</v>
      </c>
      <c r="G381" s="40" t="s">
        <v>464</v>
      </c>
      <c r="H381" s="40"/>
      <c r="I381" s="40"/>
      <c r="J381" s="2"/>
      <c r="K381" s="2"/>
      <c r="L381" s="2"/>
      <c r="M381" s="2"/>
      <c r="N381" s="2"/>
      <c r="O381" s="2"/>
      <c r="P381" s="2"/>
      <c r="Q381" s="2"/>
      <c r="R381" s="2"/>
      <c r="S381" s="2"/>
      <c r="T381" s="2"/>
      <c r="U381" s="2"/>
    </row>
    <row r="382" customFormat="false" ht="12.75" hidden="false" customHeight="true" outlineLevel="0" collapsed="false">
      <c r="A382" s="40" t="s">
        <v>378</v>
      </c>
      <c r="B382" s="56" t="str">
        <f aca="false" t="array" ref="B382:B382">INDEX(Countries!$D$2:$D$255, MATCH(A382, Countries!$B$2:$B$255, 0))</f>
        <v>JOR</v>
      </c>
      <c r="C382" s="76" t="s">
        <v>154</v>
      </c>
      <c r="D382" s="50" t="n">
        <f aca="false" t="array" ref="D382:D382">IF($C382="Mangrove",INDEX('Mangrove extent'!$A$5:$X$128,MATCH($A382,'Mangrove extent'!$A$5:$A1000,0),MATCH('Mangrove extent'!$B$4,'Mangrove extent'!$A$5:$X$5,0)), IF($C382="Seagrass", INDEX('Seagrass extent'!$A$5:$I$257,MATCH($A382,'Seagrass extent'!$A$5:$A1000,0),MATCH('Seagrass extent'!$B$4,'Seagrass extent'!$A$5:$I$5,0)),"" ))</f>
        <v>137.053977</v>
      </c>
      <c r="E382" s="50" t="str">
        <f aca="false" t="array" ref="E382:E382">IF($C382="Mangrove",INDEX('Mangrove extent'!$A$5:$X1000,MATCH($A382,'Mangrove extent'!$A$5:$A1000,0),MATCH('Mangrove extent'!$C$4,'Mangrove extent'!$A$5:$X$5,0)), IF($C382="Seagrass", "NoData", IF($C382="Salt marsh", "NoData")))</f>
        <v>NoData</v>
      </c>
      <c r="F382" s="50" t="str">
        <f aca="false" t="array" ref="F382:F382">IF($C382="Mangrove",INDEX('Mangrove protected area'!$A$5:$AG1000,MATCH($A382,'Mangrove protected area'!$A$5:$A1000,0),MATCH('Mangrove protected area'!$B$4,'Mangrove protected area'!$A$5:$AG$5,0)), "NoData")</f>
        <v>NoData</v>
      </c>
      <c r="G382" s="40" t="s">
        <v>464</v>
      </c>
      <c r="H382" s="40"/>
      <c r="I382" s="40"/>
      <c r="J382" s="2"/>
      <c r="K382" s="2"/>
      <c r="L382" s="2"/>
      <c r="M382" s="2"/>
      <c r="N382" s="2"/>
      <c r="O382" s="2"/>
      <c r="P382" s="2"/>
      <c r="Q382" s="2"/>
      <c r="R382" s="2"/>
      <c r="S382" s="2"/>
      <c r="T382" s="2"/>
      <c r="U382" s="2"/>
    </row>
    <row r="383" customFormat="false" ht="12.75" hidden="false" customHeight="true" outlineLevel="0" collapsed="false">
      <c r="A383" s="40" t="s">
        <v>379</v>
      </c>
      <c r="B383" s="56" t="str">
        <f aca="false" t="array" ref="B383:B383">INDEX(Countries!$D$2:$D$255, MATCH(A383, Countries!$B$2:$B$255, 0))</f>
        <v>SVN</v>
      </c>
      <c r="C383" s="76" t="s">
        <v>154</v>
      </c>
      <c r="D383" s="50" t="n">
        <f aca="false" t="array" ref="D383:D383">IF($C383="Mangrove",INDEX('Mangrove extent'!$A$5:$X$128,MATCH($A383,'Mangrove extent'!$A$5:$A1000,0),MATCH('Mangrove extent'!$B$4,'Mangrove extent'!$A$5:$X$5,0)), IF($C383="Seagrass", INDEX('Seagrass extent'!$A$5:$I$257,MATCH($A383,'Seagrass extent'!$A$5:$A1000,0),MATCH('Seagrass extent'!$B$4,'Seagrass extent'!$A$5:$I$5,0)),"" ))</f>
        <v>8.5102378</v>
      </c>
      <c r="E383" s="50" t="str">
        <f aca="false" t="array" ref="E383:E383">IF($C383="Mangrove",INDEX('Mangrove extent'!$A$5:$X1000,MATCH($A383,'Mangrove extent'!$A$5:$A1000,0),MATCH('Mangrove extent'!$C$4,'Mangrove extent'!$A$5:$X$5,0)), IF($C383="Seagrass", "NoData", IF($C383="Salt marsh", "NoData")))</f>
        <v>NoData</v>
      </c>
      <c r="F383" s="50" t="str">
        <f aca="false" t="array" ref="F383:F383">IF($C383="Mangrove",INDEX('Mangrove protected area'!$A$5:$AG1000,MATCH($A383,'Mangrove protected area'!$A$5:$A1000,0),MATCH('Mangrove protected area'!$B$4,'Mangrove protected area'!$A$5:$AG$5,0)), "NoData")</f>
        <v>NoData</v>
      </c>
      <c r="G383" s="40" t="s">
        <v>464</v>
      </c>
      <c r="H383" s="40"/>
      <c r="I383" s="40"/>
      <c r="J383" s="2"/>
      <c r="K383" s="2"/>
      <c r="L383" s="2"/>
      <c r="M383" s="2"/>
      <c r="N383" s="2"/>
      <c r="O383" s="2"/>
      <c r="P383" s="2"/>
      <c r="Q383" s="2"/>
      <c r="R383" s="2"/>
      <c r="S383" s="2"/>
      <c r="T383" s="2"/>
      <c r="U383" s="2"/>
    </row>
    <row r="384" customFormat="false" ht="12.75" hidden="false" customHeight="true" outlineLevel="0" collapsed="false">
      <c r="A384" s="40" t="s">
        <v>380</v>
      </c>
      <c r="B384" s="56" t="str">
        <f aca="false" t="array" ref="B384:B384">INDEX(Countries!$D$2:$D$255, MATCH(A384, Countries!$B$2:$B$255, 0))</f>
        <v>ARG</v>
      </c>
      <c r="C384" s="76" t="s">
        <v>154</v>
      </c>
      <c r="D384" s="50" t="n">
        <f aca="false" t="array" ref="D384:D384">IF($C384="Mangrove",INDEX('Mangrove extent'!$A$5:$X$128,MATCH($A384,'Mangrove extent'!$A$5:$A1000,0),MATCH('Mangrove extent'!$B$4,'Mangrove extent'!$A$5:$X$5,0)), IF($C384="Seagrass", INDEX('Seagrass extent'!$A$5:$I$257,MATCH($A384,'Seagrass extent'!$A$5:$A1000,0),MATCH('Seagrass extent'!$B$4,'Seagrass extent'!$A$5:$I$5,0)),"" ))</f>
        <v>0</v>
      </c>
      <c r="E384" s="50" t="str">
        <f aca="false" t="array" ref="E384:E384">IF($C384="Mangrove",INDEX('Mangrove extent'!$A$5:$X1000,MATCH($A384,'Mangrove extent'!$A$5:$A1000,0),MATCH('Mangrove extent'!$C$4,'Mangrove extent'!$A$5:$X$5,0)), IF($C384="Seagrass", "NoData", IF($C384="Salt marsh", "NoData")))</f>
        <v>NoData</v>
      </c>
      <c r="F384" s="50" t="str">
        <f aca="false" t="array" ref="F384:F384">IF($C384="Mangrove",INDEX('Mangrove protected area'!$A$5:$AG1000,MATCH($A384,'Mangrove protected area'!$A$5:$A1000,0),MATCH('Mangrove protected area'!$B$4,'Mangrove protected area'!$A$5:$AG$5,0)), "NoData")</f>
        <v>NoData</v>
      </c>
      <c r="G384" s="40" t="s">
        <v>464</v>
      </c>
      <c r="H384" s="40"/>
      <c r="I384" s="40"/>
      <c r="J384" s="2"/>
      <c r="K384" s="2"/>
      <c r="L384" s="2"/>
      <c r="M384" s="2"/>
      <c r="N384" s="2"/>
      <c r="O384" s="2"/>
      <c r="P384" s="2"/>
      <c r="Q384" s="2"/>
      <c r="R384" s="2"/>
      <c r="S384" s="2"/>
      <c r="T384" s="2"/>
      <c r="U384" s="2"/>
    </row>
    <row r="385" customFormat="false" ht="12.75" hidden="false" customHeight="true" outlineLevel="0" collapsed="false">
      <c r="A385" s="40" t="s">
        <v>381</v>
      </c>
      <c r="B385" s="56" t="str">
        <f aca="false" t="array" ref="B385:B385">INDEX(Countries!$D$2:$D$255, MATCH(A385, Countries!$B$2:$B$255, 0))</f>
        <v>AZE</v>
      </c>
      <c r="C385" s="76" t="s">
        <v>154</v>
      </c>
      <c r="D385" s="50" t="n">
        <f aca="false" t="array" ref="D385:D385">IF($C385="Mangrove",INDEX('Mangrove extent'!$A$5:$X$128,MATCH($A385,'Mangrove extent'!$A$5:$A1000,0),MATCH('Mangrove extent'!$B$4,'Mangrove extent'!$A$5:$X$5,0)), IF($C385="Seagrass", INDEX('Seagrass extent'!$A$5:$I$257,MATCH($A385,'Seagrass extent'!$A$5:$A1000,0),MATCH('Seagrass extent'!$B$4,'Seagrass extent'!$A$5:$I$5,0)),"" ))</f>
        <v>0.00620532</v>
      </c>
      <c r="E385" s="50" t="str">
        <f aca="false" t="array" ref="E385:E385">IF($C385="Mangrove",INDEX('Mangrove extent'!$A$5:$X1000,MATCH($A385,'Mangrove extent'!$A$5:$A1000,0),MATCH('Mangrove extent'!$C$4,'Mangrove extent'!$A$5:$X$5,0)), IF($C385="Seagrass", "NoData", IF($C385="Salt marsh", "NoData")))</f>
        <v>NoData</v>
      </c>
      <c r="F385" s="50" t="str">
        <f aca="false" t="array" ref="F385:F385">IF($C385="Mangrove",INDEX('Mangrove protected area'!$A$5:$AG1000,MATCH($A385,'Mangrove protected area'!$A$5:$A1000,0),MATCH('Mangrove protected area'!$B$4,'Mangrove protected area'!$A$5:$AG$5,0)), "NoData")</f>
        <v>NoData</v>
      </c>
      <c r="G385" s="40" t="s">
        <v>464</v>
      </c>
      <c r="H385" s="40"/>
      <c r="I385" s="40"/>
      <c r="J385" s="2"/>
      <c r="K385" s="2"/>
      <c r="L385" s="2"/>
      <c r="M385" s="2"/>
      <c r="N385" s="2"/>
      <c r="O385" s="2"/>
      <c r="P385" s="2"/>
      <c r="Q385" s="2"/>
      <c r="R385" s="2"/>
      <c r="S385" s="2"/>
      <c r="T385" s="2"/>
      <c r="U385" s="2"/>
    </row>
    <row r="386" customFormat="false" ht="12.75" hidden="false" customHeight="true" outlineLevel="0" collapsed="false">
      <c r="A386" s="40" t="s">
        <v>382</v>
      </c>
      <c r="B386" s="56" t="str">
        <f aca="false" t="array" ref="B386:B386">INDEX(Countries!$D$2:$D$255, MATCH(A386, Countries!$B$2:$B$255, 0))</f>
        <v>BEL</v>
      </c>
      <c r="C386" s="76" t="s">
        <v>154</v>
      </c>
      <c r="D386" s="50" t="n">
        <f aca="false" t="array" ref="D386:D386">IF($C386="Mangrove",INDEX('Mangrove extent'!$A$5:$X$128,MATCH($A386,'Mangrove extent'!$A$5:$A1000,0),MATCH('Mangrove extent'!$B$4,'Mangrove extent'!$A$5:$X$5,0)), IF($C386="Seagrass", INDEX('Seagrass extent'!$A$5:$I$257,MATCH($A386,'Seagrass extent'!$A$5:$A1000,0),MATCH('Seagrass extent'!$B$4,'Seagrass extent'!$A$5:$I$5,0)),"" ))</f>
        <v>0</v>
      </c>
      <c r="E386" s="50" t="str">
        <f aca="false" t="array" ref="E386:E386">IF($C386="Mangrove",INDEX('Mangrove extent'!$A$5:$X1000,MATCH($A386,'Mangrove extent'!$A$5:$A1000,0),MATCH('Mangrove extent'!$C$4,'Mangrove extent'!$A$5:$X$5,0)), IF($C386="Seagrass", "NoData", IF($C386="Salt marsh", "NoData")))</f>
        <v>NoData</v>
      </c>
      <c r="F386" s="50" t="str">
        <f aca="false" t="array" ref="F386:F386">IF($C386="Mangrove",INDEX('Mangrove protected area'!$A$5:$AG1000,MATCH($A386,'Mangrove protected area'!$A$5:$A1000,0),MATCH('Mangrove protected area'!$B$4,'Mangrove protected area'!$A$5:$AG$5,0)), "NoData")</f>
        <v>NoData</v>
      </c>
      <c r="G386" s="40" t="s">
        <v>464</v>
      </c>
      <c r="H386" s="40"/>
      <c r="I386" s="40"/>
      <c r="J386" s="2"/>
      <c r="K386" s="2"/>
      <c r="L386" s="2"/>
      <c r="M386" s="2"/>
      <c r="N386" s="2"/>
      <c r="O386" s="2"/>
      <c r="P386" s="2"/>
      <c r="Q386" s="2"/>
      <c r="R386" s="2"/>
      <c r="S386" s="2"/>
      <c r="T386" s="2"/>
      <c r="U386" s="2"/>
    </row>
    <row r="387" customFormat="false" ht="12.75" hidden="false" customHeight="true" outlineLevel="0" collapsed="false">
      <c r="A387" s="40" t="s">
        <v>383</v>
      </c>
      <c r="B387" s="56" t="str">
        <f aca="false" t="array" ref="B387:B387">INDEX(Countries!$D$2:$D$255, MATCH(A387, Countries!$B$2:$B$255, 0))</f>
        <v>BIH</v>
      </c>
      <c r="C387" s="76" t="s">
        <v>154</v>
      </c>
      <c r="D387" s="50" t="n">
        <f aca="false" t="array" ref="D387:D387">IF($C387="Mangrove",INDEX('Mangrove extent'!$A$5:$X$128,MATCH($A387,'Mangrove extent'!$A$5:$A1000,0),MATCH('Mangrove extent'!$B$4,'Mangrove extent'!$A$5:$X$5,0)), IF($C387="Seagrass", INDEX('Seagrass extent'!$A$5:$I$257,MATCH($A387,'Seagrass extent'!$A$5:$A1000,0),MATCH('Seagrass extent'!$B$4,'Seagrass extent'!$A$5:$I$5,0)),"" ))</f>
        <v>0</v>
      </c>
      <c r="E387" s="50" t="str">
        <f aca="false" t="array" ref="E387:E387">IF($C387="Mangrove",INDEX('Mangrove extent'!$A$5:$X1000,MATCH($A387,'Mangrove extent'!$A$5:$A1000,0),MATCH('Mangrove extent'!$C$4,'Mangrove extent'!$A$5:$X$5,0)), IF($C387="Seagrass", "NoData", IF($C387="Salt marsh", "NoData")))</f>
        <v>NoData</v>
      </c>
      <c r="F387" s="50" t="str">
        <f aca="false" t="array" ref="F387:F387">IF($C387="Mangrove",INDEX('Mangrove protected area'!$A$5:$AG1000,MATCH($A387,'Mangrove protected area'!$A$5:$A1000,0),MATCH('Mangrove protected area'!$B$4,'Mangrove protected area'!$A$5:$AG$5,0)), "NoData")</f>
        <v>NoData</v>
      </c>
      <c r="G387" s="40" t="s">
        <v>464</v>
      </c>
      <c r="H387" s="40"/>
      <c r="I387" s="40"/>
      <c r="J387" s="2"/>
      <c r="K387" s="2"/>
      <c r="L387" s="2"/>
      <c r="M387" s="2"/>
      <c r="N387" s="2"/>
      <c r="O387" s="2"/>
      <c r="P387" s="2"/>
      <c r="Q387" s="2"/>
      <c r="R387" s="2"/>
      <c r="S387" s="2"/>
      <c r="T387" s="2"/>
      <c r="U387" s="2"/>
    </row>
    <row r="388" customFormat="false" ht="12.75" hidden="false" customHeight="true" outlineLevel="0" collapsed="false">
      <c r="A388" s="40" t="s">
        <v>384</v>
      </c>
      <c r="B388" s="56" t="str">
        <f aca="false" t="array" ref="B388:B388">INDEX(Countries!$D$2:$D$255, MATCH(A388, Countries!$B$2:$B$255, 0))</f>
        <v>IOT</v>
      </c>
      <c r="C388" s="76" t="s">
        <v>154</v>
      </c>
      <c r="D388" s="50" t="n">
        <f aca="false" t="array" ref="D388:D388">IF($C388="Mangrove",INDEX('Mangrove extent'!$A$5:$X$128,MATCH($A388,'Mangrove extent'!$A$5:$A1000,0),MATCH('Mangrove extent'!$B$4,'Mangrove extent'!$A$5:$X$5,0)), IF($C388="Seagrass", INDEX('Seagrass extent'!$A$5:$I$257,MATCH($A388,'Seagrass extent'!$A$5:$A1000,0),MATCH('Seagrass extent'!$B$4,'Seagrass extent'!$A$5:$I$5,0)),"" ))</f>
        <v>0</v>
      </c>
      <c r="E388" s="50" t="str">
        <f aca="false" t="array" ref="E388:E388">IF($C388="Mangrove",INDEX('Mangrove extent'!$A$5:$X1000,MATCH($A388,'Mangrove extent'!$A$5:$A1000,0),MATCH('Mangrove extent'!$C$4,'Mangrove extent'!$A$5:$X$5,0)), IF($C388="Seagrass", "NoData", IF($C388="Salt marsh", "NoData")))</f>
        <v>NoData</v>
      </c>
      <c r="F388" s="50" t="str">
        <f aca="false" t="array" ref="F388:F388">IF($C388="Mangrove",INDEX('Mangrove protected area'!$A$5:$AG1000,MATCH($A388,'Mangrove protected area'!$A$5:$A1000,0),MATCH('Mangrove protected area'!$B$4,'Mangrove protected area'!$A$5:$AG$5,0)), "NoData")</f>
        <v>NoData</v>
      </c>
      <c r="G388" s="40" t="s">
        <v>464</v>
      </c>
      <c r="H388" s="40"/>
      <c r="I388" s="40"/>
      <c r="J388" s="2"/>
      <c r="K388" s="2"/>
      <c r="L388" s="2"/>
      <c r="M388" s="2"/>
      <c r="N388" s="2"/>
      <c r="O388" s="2"/>
      <c r="P388" s="2"/>
      <c r="Q388" s="2"/>
      <c r="R388" s="2"/>
      <c r="S388" s="2"/>
      <c r="T388" s="2"/>
      <c r="U388" s="2"/>
    </row>
    <row r="389" customFormat="false" ht="12.75" hidden="false" customHeight="true" outlineLevel="0" collapsed="false">
      <c r="A389" s="40" t="s">
        <v>385</v>
      </c>
      <c r="B389" s="56" t="str">
        <f aca="false" t="array" ref="B389:B389">INDEX(Countries!$D$2:$D$255, MATCH(A389, Countries!$B$2:$B$255, 0))</f>
        <v>BGR</v>
      </c>
      <c r="C389" s="76" t="s">
        <v>154</v>
      </c>
      <c r="D389" s="50" t="n">
        <f aca="false" t="array" ref="D389:D389">IF($C389="Mangrove",INDEX('Mangrove extent'!$A$5:$X$128,MATCH($A389,'Mangrove extent'!$A$5:$A1000,0),MATCH('Mangrove extent'!$B$4,'Mangrove extent'!$A$5:$X$5,0)), IF($C389="Seagrass", INDEX('Seagrass extent'!$A$5:$I$257,MATCH($A389,'Seagrass extent'!$A$5:$A1000,0),MATCH('Seagrass extent'!$B$4,'Seagrass extent'!$A$5:$I$5,0)),"" ))</f>
        <v>0</v>
      </c>
      <c r="E389" s="50" t="str">
        <f aca="false" t="array" ref="E389:E389">IF($C389="Mangrove",INDEX('Mangrove extent'!$A$5:$X1000,MATCH($A389,'Mangrove extent'!$A$5:$A1000,0),MATCH('Mangrove extent'!$C$4,'Mangrove extent'!$A$5:$X$5,0)), IF($C389="Seagrass", "NoData", IF($C389="Salt marsh", "NoData")))</f>
        <v>NoData</v>
      </c>
      <c r="F389" s="50" t="str">
        <f aca="false" t="array" ref="F389:F389">IF($C389="Mangrove",INDEX('Mangrove protected area'!$A$5:$AG1000,MATCH($A389,'Mangrove protected area'!$A$5:$A1000,0),MATCH('Mangrove protected area'!$B$4,'Mangrove protected area'!$A$5:$AG$5,0)), "NoData")</f>
        <v>NoData</v>
      </c>
      <c r="G389" s="40" t="s">
        <v>464</v>
      </c>
      <c r="H389" s="40"/>
      <c r="I389" s="40"/>
      <c r="J389" s="2"/>
      <c r="K389" s="2"/>
      <c r="L389" s="2"/>
      <c r="M389" s="2"/>
      <c r="N389" s="2"/>
      <c r="O389" s="2"/>
      <c r="P389" s="2"/>
      <c r="Q389" s="2"/>
      <c r="R389" s="2"/>
      <c r="S389" s="2"/>
      <c r="T389" s="2"/>
      <c r="U389" s="2"/>
    </row>
    <row r="390" customFormat="false" ht="12.75" hidden="false" customHeight="true" outlineLevel="0" collapsed="false">
      <c r="A390" s="40" t="s">
        <v>386</v>
      </c>
      <c r="B390" s="56" t="str">
        <f aca="false" t="array" ref="B390:B390">INDEX(Countries!$D$2:$D$255, MATCH(A390, Countries!$B$2:$B$255, 0))</f>
        <v>CPV</v>
      </c>
      <c r="C390" s="76" t="s">
        <v>154</v>
      </c>
      <c r="D390" s="50" t="n">
        <f aca="false" t="array" ref="D390:D390">IF($C390="Mangrove",INDEX('Mangrove extent'!$A$5:$X$128,MATCH($A390,'Mangrove extent'!$A$5:$A1000,0),MATCH('Mangrove extent'!$B$4,'Mangrove extent'!$A$5:$X$5,0)), IF($C390="Seagrass", INDEX('Seagrass extent'!$A$5:$I$257,MATCH($A390,'Seagrass extent'!$A$5:$A1000,0),MATCH('Seagrass extent'!$B$4,'Seagrass extent'!$A$5:$I$5,0)),"" ))</f>
        <v>0</v>
      </c>
      <c r="E390" s="50" t="str">
        <f aca="false" t="array" ref="E390:E390">IF($C390="Mangrove",INDEX('Mangrove extent'!$A$5:$X1000,MATCH($A390,'Mangrove extent'!$A$5:$A1000,0),MATCH('Mangrove extent'!$C$4,'Mangrove extent'!$A$5:$X$5,0)), IF($C390="Seagrass", "NoData", IF($C390="Salt marsh", "NoData")))</f>
        <v>NoData</v>
      </c>
      <c r="F390" s="50" t="str">
        <f aca="false" t="array" ref="F390:F390">IF($C390="Mangrove",INDEX('Mangrove protected area'!$A$5:$AG1000,MATCH($A390,'Mangrove protected area'!$A$5:$A1000,0),MATCH('Mangrove protected area'!$B$4,'Mangrove protected area'!$A$5:$AG$5,0)), "NoData")</f>
        <v>NoData</v>
      </c>
      <c r="G390" s="40" t="s">
        <v>464</v>
      </c>
      <c r="H390" s="40"/>
      <c r="I390" s="40"/>
      <c r="J390" s="2"/>
      <c r="K390" s="2"/>
      <c r="L390" s="2"/>
      <c r="M390" s="2"/>
      <c r="N390" s="2"/>
      <c r="O390" s="2"/>
      <c r="P390" s="2"/>
      <c r="Q390" s="2"/>
      <c r="R390" s="2"/>
      <c r="S390" s="2"/>
      <c r="T390" s="2"/>
      <c r="U390" s="2"/>
    </row>
    <row r="391" customFormat="false" ht="12.75" hidden="false" customHeight="true" outlineLevel="0" collapsed="false">
      <c r="A391" s="40" t="s">
        <v>387</v>
      </c>
      <c r="B391" s="56" t="str">
        <f aca="false" t="array" ref="B391:B391">INDEX(Countries!$D$2:$D$255, MATCH(A391, Countries!$B$2:$B$255, 0))</f>
        <v>CHL</v>
      </c>
      <c r="C391" s="76" t="s">
        <v>154</v>
      </c>
      <c r="D391" s="50" t="n">
        <f aca="false" t="array" ref="D391:D391">IF($C391="Mangrove",INDEX('Mangrove extent'!$A$5:$X$128,MATCH($A391,'Mangrove extent'!$A$5:$A1000,0),MATCH('Mangrove extent'!$B$4,'Mangrove extent'!$A$5:$X$5,0)), IF($C391="Seagrass", INDEX('Seagrass extent'!$A$5:$I$257,MATCH($A391,'Seagrass extent'!$A$5:$A1000,0),MATCH('Seagrass extent'!$B$4,'Seagrass extent'!$A$5:$I$5,0)),"" ))</f>
        <v>0.000310266</v>
      </c>
      <c r="E391" s="50" t="str">
        <f aca="false" t="array" ref="E391:E391">IF($C391="Mangrove",INDEX('Mangrove extent'!$A$5:$X1000,MATCH($A391,'Mangrove extent'!$A$5:$A1000,0),MATCH('Mangrove extent'!$C$4,'Mangrove extent'!$A$5:$X$5,0)), IF($C391="Seagrass", "NoData", IF($C391="Salt marsh", "NoData")))</f>
        <v>NoData</v>
      </c>
      <c r="F391" s="50" t="str">
        <f aca="false" t="array" ref="F391:F391">IF($C391="Mangrove",INDEX('Mangrove protected area'!$A$5:$AG1000,MATCH($A391,'Mangrove protected area'!$A$5:$A1000,0),MATCH('Mangrove protected area'!$B$4,'Mangrove protected area'!$A$5:$AG$5,0)), "NoData")</f>
        <v>NoData</v>
      </c>
      <c r="G391" s="40" t="s">
        <v>464</v>
      </c>
      <c r="H391" s="40"/>
      <c r="I391" s="40"/>
      <c r="J391" s="2"/>
      <c r="K391" s="2"/>
      <c r="L391" s="2"/>
      <c r="M391" s="2"/>
      <c r="N391" s="2"/>
      <c r="O391" s="2"/>
      <c r="P391" s="2"/>
      <c r="Q391" s="2"/>
      <c r="R391" s="2"/>
      <c r="S391" s="2"/>
      <c r="T391" s="2"/>
      <c r="U391" s="2"/>
    </row>
    <row r="392" customFormat="false" ht="12.75" hidden="false" customHeight="true" outlineLevel="0" collapsed="false">
      <c r="A392" s="40" t="s">
        <v>388</v>
      </c>
      <c r="B392" s="56" t="str">
        <f aca="false" t="array" ref="B392:B392">INDEX(Countries!$D$2:$D$255, MATCH(A392, Countries!$B$2:$B$255, 0))</f>
        <v>EST</v>
      </c>
      <c r="C392" s="76" t="s">
        <v>154</v>
      </c>
      <c r="D392" s="50" t="n">
        <f aca="false" t="array" ref="D392:D392">IF($C392="Mangrove",INDEX('Mangrove extent'!$A$5:$X$128,MATCH($A392,'Mangrove extent'!$A$5:$A1000,0),MATCH('Mangrove extent'!$B$4,'Mangrove extent'!$A$5:$X$5,0)), IF($C392="Seagrass", INDEX('Seagrass extent'!$A$5:$I$257,MATCH($A392,'Seagrass extent'!$A$5:$A1000,0),MATCH('Seagrass extent'!$B$4,'Seagrass extent'!$A$5:$I$5,0)),"" ))</f>
        <v>0.00310266</v>
      </c>
      <c r="E392" s="50" t="str">
        <f aca="false" t="array" ref="E392:E392">IF($C392="Mangrove",INDEX('Mangrove extent'!$A$5:$X1000,MATCH($A392,'Mangrove extent'!$A$5:$A1000,0),MATCH('Mangrove extent'!$C$4,'Mangrove extent'!$A$5:$X$5,0)), IF($C392="Seagrass", "NoData", IF($C392="Salt marsh", "NoData")))</f>
        <v>NoData</v>
      </c>
      <c r="F392" s="50" t="str">
        <f aca="false" t="array" ref="F392:F392">IF($C392="Mangrove",INDEX('Mangrove protected area'!$A$5:$AG1000,MATCH($A392,'Mangrove protected area'!$A$5:$A1000,0),MATCH('Mangrove protected area'!$B$4,'Mangrove protected area'!$A$5:$AG$5,0)), "NoData")</f>
        <v>NoData</v>
      </c>
      <c r="G392" s="40" t="s">
        <v>464</v>
      </c>
      <c r="H392" s="40"/>
      <c r="I392" s="40"/>
      <c r="J392" s="2"/>
      <c r="K392" s="2"/>
      <c r="L392" s="2"/>
      <c r="M392" s="2"/>
      <c r="N392" s="2"/>
      <c r="O392" s="2"/>
      <c r="P392" s="2"/>
      <c r="Q392" s="2"/>
      <c r="R392" s="2"/>
      <c r="S392" s="2"/>
      <c r="T392" s="2"/>
      <c r="U392" s="2"/>
    </row>
    <row r="393" customFormat="false" ht="12.75" hidden="false" customHeight="true" outlineLevel="0" collapsed="false">
      <c r="A393" s="40" t="s">
        <v>389</v>
      </c>
      <c r="B393" s="56" t="str">
        <f aca="false" t="array" ref="B393:B393">INDEX(Countries!$D$2:$D$255, MATCH(A393, Countries!$B$2:$B$255, 0))</f>
        <v>FLK</v>
      </c>
      <c r="C393" s="76" t="s">
        <v>154</v>
      </c>
      <c r="D393" s="50" t="n">
        <f aca="false" t="array" ref="D393:D393">IF($C393="Mangrove",INDEX('Mangrove extent'!$A$5:$X$128,MATCH($A393,'Mangrove extent'!$A$5:$A1000,0),MATCH('Mangrove extent'!$B$4,'Mangrove extent'!$A$5:$X$5,0)), IF($C393="Seagrass", INDEX('Seagrass extent'!$A$5:$I$257,MATCH($A393,'Seagrass extent'!$A$5:$A1000,0),MATCH('Seagrass extent'!$B$4,'Seagrass extent'!$A$5:$I$5,0)),"" ))</f>
        <v>0</v>
      </c>
      <c r="E393" s="50" t="str">
        <f aca="false" t="array" ref="E393:E393">IF($C393="Mangrove",INDEX('Mangrove extent'!$A$5:$X1000,MATCH($A393,'Mangrove extent'!$A$5:$A1000,0),MATCH('Mangrove extent'!$C$4,'Mangrove extent'!$A$5:$X$5,0)), IF($C393="Seagrass", "NoData", IF($C393="Salt marsh", "NoData")))</f>
        <v>NoData</v>
      </c>
      <c r="F393" s="50" t="str">
        <f aca="false" t="array" ref="F393:F393">IF($C393="Mangrove",INDEX('Mangrove protected area'!$A$5:$AG1000,MATCH($A393,'Mangrove protected area'!$A$5:$A1000,0),MATCH('Mangrove protected area'!$B$4,'Mangrove protected area'!$A$5:$AG$5,0)), "NoData")</f>
        <v>NoData</v>
      </c>
      <c r="G393" s="40" t="s">
        <v>464</v>
      </c>
      <c r="H393" s="40"/>
      <c r="I393" s="40"/>
      <c r="J393" s="2"/>
      <c r="K393" s="2"/>
      <c r="L393" s="2"/>
      <c r="M393" s="2"/>
      <c r="N393" s="2"/>
      <c r="O393" s="2"/>
      <c r="P393" s="2"/>
      <c r="Q393" s="2"/>
      <c r="R393" s="2"/>
      <c r="S393" s="2"/>
      <c r="T393" s="2"/>
      <c r="U393" s="2"/>
    </row>
    <row r="394" customFormat="false" ht="12.75" hidden="false" customHeight="true" outlineLevel="0" collapsed="false">
      <c r="A394" s="40" t="s">
        <v>390</v>
      </c>
      <c r="B394" s="56" t="str">
        <f aca="false" t="array" ref="B394:B394">INDEX(Countries!$D$2:$D$255, MATCH(A394, Countries!$B$2:$B$255, 0))</f>
        <v>FRO</v>
      </c>
      <c r="C394" s="76" t="s">
        <v>154</v>
      </c>
      <c r="D394" s="50" t="n">
        <f aca="false" t="array" ref="D394:D394">IF($C394="Mangrove",INDEX('Mangrove extent'!$A$5:$X$128,MATCH($A394,'Mangrove extent'!$A$5:$A1000,0),MATCH('Mangrove extent'!$B$4,'Mangrove extent'!$A$5:$X$5,0)), IF($C394="Seagrass", INDEX('Seagrass extent'!$A$5:$I$257,MATCH($A394,'Seagrass extent'!$A$5:$A1000,0),MATCH('Seagrass extent'!$B$4,'Seagrass extent'!$A$5:$I$5,0)),"" ))</f>
        <v>0</v>
      </c>
      <c r="E394" s="50" t="str">
        <f aca="false" t="array" ref="E394:E394">IF($C394="Mangrove",INDEX('Mangrove extent'!$A$5:$X1000,MATCH($A394,'Mangrove extent'!$A$5:$A1000,0),MATCH('Mangrove extent'!$C$4,'Mangrove extent'!$A$5:$X$5,0)), IF($C394="Seagrass", "NoData", IF($C394="Salt marsh", "NoData")))</f>
        <v>NoData</v>
      </c>
      <c r="F394" s="50" t="str">
        <f aca="false" t="array" ref="F394:F394">IF($C394="Mangrove",INDEX('Mangrove protected area'!$A$5:$AG1000,MATCH($A394,'Mangrove protected area'!$A$5:$A1000,0),MATCH('Mangrove protected area'!$B$4,'Mangrove protected area'!$A$5:$AG$5,0)), "NoData")</f>
        <v>NoData</v>
      </c>
      <c r="G394" s="40" t="s">
        <v>464</v>
      </c>
      <c r="H394" s="40"/>
      <c r="I394" s="40"/>
      <c r="J394" s="2"/>
      <c r="K394" s="2"/>
      <c r="L394" s="2"/>
      <c r="M394" s="2"/>
      <c r="N394" s="2"/>
      <c r="O394" s="2"/>
      <c r="P394" s="2"/>
      <c r="Q394" s="2"/>
      <c r="R394" s="2"/>
      <c r="S394" s="2"/>
      <c r="T394" s="2"/>
      <c r="U394" s="2"/>
    </row>
    <row r="395" customFormat="false" ht="12.75" hidden="false" customHeight="true" outlineLevel="0" collapsed="false">
      <c r="A395" s="40" t="s">
        <v>391</v>
      </c>
      <c r="B395" s="56" t="str">
        <f aca="false" t="array" ref="B395:B395">INDEX(Countries!$D$2:$D$255, MATCH(A395, Countries!$B$2:$B$255, 0))</f>
        <v>FIN</v>
      </c>
      <c r="C395" s="76" t="s">
        <v>154</v>
      </c>
      <c r="D395" s="50" t="n">
        <f aca="false" t="array" ref="D395:D395">IF($C395="Mangrove",INDEX('Mangrove extent'!$A$5:$X$128,MATCH($A395,'Mangrove extent'!$A$5:$A1000,0),MATCH('Mangrove extent'!$B$4,'Mangrove extent'!$A$5:$X$5,0)), IF($C395="Seagrass", INDEX('Seagrass extent'!$A$5:$I$257,MATCH($A395,'Seagrass extent'!$A$5:$A1000,0),MATCH('Seagrass extent'!$B$4,'Seagrass extent'!$A$5:$I$5,0)),"" ))</f>
        <v>0.0179954</v>
      </c>
      <c r="E395" s="50" t="str">
        <f aca="false" t="array" ref="E395:E395">IF($C395="Mangrove",INDEX('Mangrove extent'!$A$5:$X1000,MATCH($A395,'Mangrove extent'!$A$5:$A1000,0),MATCH('Mangrove extent'!$C$4,'Mangrove extent'!$A$5:$X$5,0)), IF($C395="Seagrass", "NoData", IF($C395="Salt marsh", "NoData")))</f>
        <v>NoData</v>
      </c>
      <c r="F395" s="50" t="str">
        <f aca="false" t="array" ref="F395:F395">IF($C395="Mangrove",INDEX('Mangrove protected area'!$A$5:$AG1000,MATCH($A395,'Mangrove protected area'!$A$5:$A1000,0),MATCH('Mangrove protected area'!$B$4,'Mangrove protected area'!$A$5:$AG$5,0)), "NoData")</f>
        <v>NoData</v>
      </c>
      <c r="G395" s="40" t="s">
        <v>464</v>
      </c>
      <c r="H395" s="40"/>
      <c r="I395" s="40"/>
      <c r="J395" s="2"/>
      <c r="K395" s="2"/>
      <c r="L395" s="2"/>
      <c r="M395" s="2"/>
      <c r="N395" s="2"/>
      <c r="O395" s="2"/>
      <c r="P395" s="2"/>
      <c r="Q395" s="2"/>
      <c r="R395" s="2"/>
      <c r="S395" s="2"/>
      <c r="T395" s="2"/>
      <c r="U395" s="2"/>
    </row>
    <row r="396" customFormat="false" ht="12.75" hidden="false" customHeight="true" outlineLevel="0" collapsed="false">
      <c r="A396" s="40" t="s">
        <v>392</v>
      </c>
      <c r="B396" s="56" t="str">
        <f aca="false" t="array" ref="B396:B396">INDEX(Countries!$D$2:$D$255, MATCH(A396, Countries!$B$2:$B$255, 0))</f>
        <v>GEO</v>
      </c>
      <c r="C396" s="76" t="s">
        <v>154</v>
      </c>
      <c r="D396" s="50" t="n">
        <f aca="false" t="array" ref="D396:D396">IF($C396="Mangrove",INDEX('Mangrove extent'!$A$5:$X$128,MATCH($A396,'Mangrove extent'!$A$5:$A1000,0),MATCH('Mangrove extent'!$B$4,'Mangrove extent'!$A$5:$X$5,0)), IF($C396="Seagrass", INDEX('Seagrass extent'!$A$5:$I$257,MATCH($A396,'Seagrass extent'!$A$5:$A1000,0),MATCH('Seagrass extent'!$B$4,'Seagrass extent'!$A$5:$I$5,0)),"" ))</f>
        <v>0</v>
      </c>
      <c r="E396" s="50" t="str">
        <f aca="false" t="array" ref="E396:E396">IF($C396="Mangrove",INDEX('Mangrove extent'!$A$5:$X1000,MATCH($A396,'Mangrove extent'!$A$5:$A1000,0),MATCH('Mangrove extent'!$C$4,'Mangrove extent'!$A$5:$X$5,0)), IF($C396="Seagrass", "NoData", IF($C396="Salt marsh", "NoData")))</f>
        <v>NoData</v>
      </c>
      <c r="F396" s="50" t="str">
        <f aca="false" t="array" ref="F396:F396">IF($C396="Mangrove",INDEX('Mangrove protected area'!$A$5:$AG1000,MATCH($A396,'Mangrove protected area'!$A$5:$A1000,0),MATCH('Mangrove protected area'!$B$4,'Mangrove protected area'!$A$5:$AG$5,0)), "NoData")</f>
        <v>NoData</v>
      </c>
      <c r="G396" s="40" t="s">
        <v>464</v>
      </c>
      <c r="H396" s="40"/>
      <c r="I396" s="40"/>
      <c r="J396" s="2"/>
      <c r="K396" s="2"/>
      <c r="L396" s="2"/>
      <c r="M396" s="2"/>
      <c r="N396" s="2"/>
      <c r="O396" s="2"/>
      <c r="P396" s="2"/>
      <c r="Q396" s="2"/>
      <c r="R396" s="2"/>
      <c r="S396" s="2"/>
      <c r="T396" s="2"/>
      <c r="U396" s="2"/>
    </row>
    <row r="397" customFormat="false" ht="12.75" hidden="false" customHeight="true" outlineLevel="0" collapsed="false">
      <c r="A397" s="40" t="s">
        <v>393</v>
      </c>
      <c r="B397" s="56" t="str">
        <f aca="false" t="array" ref="B397:B397">INDEX(Countries!$D$2:$D$255, MATCH(A397, Countries!$B$2:$B$255, 0))</f>
        <v>GIB</v>
      </c>
      <c r="C397" s="76" t="s">
        <v>154</v>
      </c>
      <c r="D397" s="50" t="n">
        <f aca="false" t="array" ref="D397:D397">IF($C397="Mangrove",INDEX('Mangrove extent'!$A$5:$X$128,MATCH($A397,'Mangrove extent'!$A$5:$A1000,0),MATCH('Mangrove extent'!$B$4,'Mangrove extent'!$A$5:$X$5,0)), IF($C397="Seagrass", INDEX('Seagrass extent'!$A$5:$I$257,MATCH($A397,'Seagrass extent'!$A$5:$A1000,0),MATCH('Seagrass extent'!$B$4,'Seagrass extent'!$A$5:$I$5,0)),"" ))</f>
        <v>0</v>
      </c>
      <c r="E397" s="50" t="str">
        <f aca="false" t="array" ref="E397:E397">IF($C397="Mangrove",INDEX('Mangrove extent'!$A$5:$X1000,MATCH($A397,'Mangrove extent'!$A$5:$A1000,0),MATCH('Mangrove extent'!$C$4,'Mangrove extent'!$A$5:$X$5,0)), IF($C397="Seagrass", "NoData", IF($C397="Salt marsh", "NoData")))</f>
        <v>NoData</v>
      </c>
      <c r="F397" s="50" t="str">
        <f aca="false" t="array" ref="F397:F397">IF($C397="Mangrove",INDEX('Mangrove protected area'!$A$5:$AG1000,MATCH($A397,'Mangrove protected area'!$A$5:$A1000,0),MATCH('Mangrove protected area'!$B$4,'Mangrove protected area'!$A$5:$AG$5,0)), "NoData")</f>
        <v>NoData</v>
      </c>
      <c r="G397" s="40" t="s">
        <v>464</v>
      </c>
      <c r="H397" s="40"/>
      <c r="I397" s="40"/>
      <c r="J397" s="2"/>
      <c r="K397" s="2"/>
      <c r="L397" s="2"/>
      <c r="M397" s="2"/>
      <c r="N397" s="2"/>
      <c r="O397" s="2"/>
      <c r="P397" s="2"/>
      <c r="Q397" s="2"/>
      <c r="R397" s="2"/>
      <c r="S397" s="2"/>
      <c r="T397" s="2"/>
      <c r="U397" s="2"/>
    </row>
    <row r="398" customFormat="false" ht="12.75" hidden="false" customHeight="true" outlineLevel="0" collapsed="false">
      <c r="A398" s="40" t="s">
        <v>394</v>
      </c>
      <c r="B398" s="56" t="str">
        <f aca="false" t="array" ref="B398:B398">INDEX(Countries!$D$2:$D$255, MATCH(A398, Countries!$B$2:$B$255, 0))</f>
        <v>GRL</v>
      </c>
      <c r="C398" s="76" t="s">
        <v>154</v>
      </c>
      <c r="D398" s="50" t="n">
        <f aca="false" t="array" ref="D398:D398">IF($C398="Mangrove",INDEX('Mangrove extent'!$A$5:$X$128,MATCH($A398,'Mangrove extent'!$A$5:$A1000,0),MATCH('Mangrove extent'!$B$4,'Mangrove extent'!$A$5:$X$5,0)), IF($C398="Seagrass", INDEX('Seagrass extent'!$A$5:$I$257,MATCH($A398,'Seagrass extent'!$A$5:$A1000,0),MATCH('Seagrass extent'!$B$4,'Seagrass extent'!$A$5:$I$5,0)),"" ))</f>
        <v>0.000930797</v>
      </c>
      <c r="E398" s="50" t="str">
        <f aca="false" t="array" ref="E398:E398">IF($C398="Mangrove",INDEX('Mangrove extent'!$A$5:$X1000,MATCH($A398,'Mangrove extent'!$A$5:$A1000,0),MATCH('Mangrove extent'!$C$4,'Mangrove extent'!$A$5:$X$5,0)), IF($C398="Seagrass", "NoData", IF($C398="Salt marsh", "NoData")))</f>
        <v>NoData</v>
      </c>
      <c r="F398" s="50" t="str">
        <f aca="false" t="array" ref="F398:F398">IF($C398="Mangrove",INDEX('Mangrove protected area'!$A$5:$AG1000,MATCH($A398,'Mangrove protected area'!$A$5:$A1000,0),MATCH('Mangrove protected area'!$B$4,'Mangrove protected area'!$A$5:$AG$5,0)), "NoData")</f>
        <v>NoData</v>
      </c>
      <c r="G398" s="40" t="s">
        <v>464</v>
      </c>
      <c r="H398" s="40"/>
      <c r="I398" s="40"/>
      <c r="J398" s="2"/>
      <c r="K398" s="2"/>
      <c r="L398" s="2"/>
      <c r="M398" s="2"/>
      <c r="N398" s="2"/>
      <c r="O398" s="2"/>
      <c r="P398" s="2"/>
      <c r="Q398" s="2"/>
      <c r="R398" s="2"/>
      <c r="S398" s="2"/>
      <c r="T398" s="2"/>
      <c r="U398" s="2"/>
    </row>
    <row r="399" customFormat="false" ht="12.75" hidden="false" customHeight="true" outlineLevel="0" collapsed="false">
      <c r="A399" s="40" t="s">
        <v>395</v>
      </c>
      <c r="B399" s="56" t="str">
        <f aca="false" t="array" ref="B399:B399">INDEX(Countries!$D$2:$D$255, MATCH(A399, Countries!$B$2:$B$255, 0))</f>
        <v>GGY</v>
      </c>
      <c r="C399" s="76" t="s">
        <v>154</v>
      </c>
      <c r="D399" s="50" t="n">
        <f aca="false" t="array" ref="D399:D399">IF($C399="Mangrove",INDEX('Mangrove extent'!$A$5:$X$128,MATCH($A399,'Mangrove extent'!$A$5:$A1000,0),MATCH('Mangrove extent'!$B$4,'Mangrove extent'!$A$5:$X$5,0)), IF($C399="Seagrass", INDEX('Seagrass extent'!$A$5:$I$257,MATCH($A399,'Seagrass extent'!$A$5:$A1000,0),MATCH('Seagrass extent'!$B$4,'Seagrass extent'!$A$5:$I$5,0)),"" ))</f>
        <v>0.00124106</v>
      </c>
      <c r="E399" s="50" t="str">
        <f aca="false" t="array" ref="E399:E399">IF($C399="Mangrove",INDEX('Mangrove extent'!$A$5:$X1000,MATCH($A399,'Mangrove extent'!$A$5:$A1000,0),MATCH('Mangrove extent'!$C$4,'Mangrove extent'!$A$5:$X$5,0)), IF($C399="Seagrass", "NoData", IF($C399="Salt marsh", "NoData")))</f>
        <v>NoData</v>
      </c>
      <c r="F399" s="50" t="str">
        <f aca="false" t="array" ref="F399:F399">IF($C399="Mangrove",INDEX('Mangrove protected area'!$A$5:$AG1000,MATCH($A399,'Mangrove protected area'!$A$5:$A1000,0),MATCH('Mangrove protected area'!$B$4,'Mangrove protected area'!$A$5:$AG$5,0)), "NoData")</f>
        <v>NoData</v>
      </c>
      <c r="G399" s="40" t="s">
        <v>464</v>
      </c>
      <c r="H399" s="40"/>
      <c r="I399" s="40"/>
      <c r="J399" s="2"/>
      <c r="K399" s="2"/>
      <c r="L399" s="2"/>
      <c r="M399" s="2"/>
      <c r="N399" s="2"/>
      <c r="O399" s="2"/>
      <c r="P399" s="2"/>
      <c r="Q399" s="2"/>
      <c r="R399" s="2"/>
      <c r="S399" s="2"/>
      <c r="T399" s="2"/>
      <c r="U399" s="2"/>
    </row>
    <row r="400" customFormat="false" ht="12.75" hidden="false" customHeight="true" outlineLevel="0" collapsed="false">
      <c r="A400" s="40" t="s">
        <v>396</v>
      </c>
      <c r="B400" s="56" t="str">
        <f aca="false" t="array" ref="B400:B400">INDEX(Countries!$D$2:$D$255, MATCH(A400, Countries!$B$2:$B$255, 0))</f>
        <v>ISL</v>
      </c>
      <c r="C400" s="76" t="s">
        <v>154</v>
      </c>
      <c r="D400" s="50" t="n">
        <f aca="false" t="array" ref="D400:D400">IF($C400="Mangrove",INDEX('Mangrove extent'!$A$5:$X$128,MATCH($A400,'Mangrove extent'!$A$5:$A1000,0),MATCH('Mangrove extent'!$B$4,'Mangrove extent'!$A$5:$X$5,0)), IF($C400="Seagrass", INDEX('Seagrass extent'!$A$5:$I$257,MATCH($A400,'Seagrass extent'!$A$5:$A1000,0),MATCH('Seagrass extent'!$B$4,'Seagrass extent'!$A$5:$I$5,0)),"" ))</f>
        <v>0.00899774</v>
      </c>
      <c r="E400" s="50" t="str">
        <f aca="false" t="array" ref="E400:E400">IF($C400="Mangrove",INDEX('Mangrove extent'!$A$5:$X1000,MATCH($A400,'Mangrove extent'!$A$5:$A1000,0),MATCH('Mangrove extent'!$C$4,'Mangrove extent'!$A$5:$X$5,0)), IF($C400="Seagrass", "NoData", IF($C400="Salt marsh", "NoData")))</f>
        <v>NoData</v>
      </c>
      <c r="F400" s="50" t="str">
        <f aca="false" t="array" ref="F400:F400">IF($C400="Mangrove",INDEX('Mangrove protected area'!$A$5:$AG1000,MATCH($A400,'Mangrove protected area'!$A$5:$A1000,0),MATCH('Mangrove protected area'!$B$4,'Mangrove protected area'!$A$5:$AG$5,0)), "NoData")</f>
        <v>NoData</v>
      </c>
      <c r="G400" s="40" t="s">
        <v>464</v>
      </c>
      <c r="H400" s="40"/>
      <c r="I400" s="40"/>
      <c r="J400" s="2"/>
      <c r="K400" s="2"/>
      <c r="L400" s="2"/>
      <c r="M400" s="2"/>
      <c r="N400" s="2"/>
      <c r="O400" s="2"/>
      <c r="P400" s="2"/>
      <c r="Q400" s="2"/>
      <c r="R400" s="2"/>
      <c r="S400" s="2"/>
      <c r="T400" s="2"/>
      <c r="U400" s="2"/>
    </row>
    <row r="401" customFormat="false" ht="12.75" hidden="false" customHeight="true" outlineLevel="0" collapsed="false">
      <c r="A401" s="40" t="s">
        <v>397</v>
      </c>
      <c r="B401" s="56" t="str">
        <f aca="false" t="array" ref="B401:B401">INDEX(Countries!$D$2:$D$255, MATCH(A401, Countries!$B$2:$B$255, 0))</f>
        <v>IRQ</v>
      </c>
      <c r="C401" s="76" t="s">
        <v>154</v>
      </c>
      <c r="D401" s="50" t="n">
        <f aca="false" t="array" ref="D401:D401">IF($C401="Mangrove",INDEX('Mangrove extent'!$A$5:$X$128,MATCH($A401,'Mangrove extent'!$A$5:$A1000,0),MATCH('Mangrove extent'!$B$4,'Mangrove extent'!$A$5:$X$5,0)), IF($C401="Seagrass", INDEX('Seagrass extent'!$A$5:$I$257,MATCH($A401,'Seagrass extent'!$A$5:$A1000,0),MATCH('Seagrass extent'!$B$4,'Seagrass extent'!$A$5:$I$5,0)),"" ))</f>
        <v>7487.882738</v>
      </c>
      <c r="E401" s="50" t="str">
        <f aca="false" t="array" ref="E401:E401">IF($C401="Mangrove",INDEX('Mangrove extent'!$A$5:$X1000,MATCH($A401,'Mangrove extent'!$A$5:$A1000,0),MATCH('Mangrove extent'!$C$4,'Mangrove extent'!$A$5:$X$5,0)), IF($C401="Seagrass", "NoData", IF($C401="Salt marsh", "NoData")))</f>
        <v>NoData</v>
      </c>
      <c r="F401" s="50" t="str">
        <f aca="false" t="array" ref="F401:F401">IF($C401="Mangrove",INDEX('Mangrove protected area'!$A$5:$AG1000,MATCH($A401,'Mangrove protected area'!$A$5:$A1000,0),MATCH('Mangrove protected area'!$B$4,'Mangrove protected area'!$A$5:$AG$5,0)), "NoData")</f>
        <v>NoData</v>
      </c>
      <c r="G401" s="40" t="s">
        <v>464</v>
      </c>
      <c r="H401" s="40"/>
      <c r="I401" s="40"/>
      <c r="J401" s="2"/>
      <c r="K401" s="2"/>
      <c r="L401" s="2"/>
      <c r="M401" s="2"/>
      <c r="N401" s="2"/>
      <c r="O401" s="2"/>
      <c r="P401" s="2"/>
      <c r="Q401" s="2"/>
      <c r="R401" s="2"/>
      <c r="S401" s="2"/>
      <c r="T401" s="2"/>
      <c r="U401" s="2"/>
    </row>
    <row r="402" customFormat="false" ht="12.75" hidden="false" customHeight="true" outlineLevel="0" collapsed="false">
      <c r="A402" s="40" t="s">
        <v>398</v>
      </c>
      <c r="B402" s="56" t="str">
        <f aca="false" t="array" ref="B402:B402">INDEX(Countries!$D$2:$D$255, MATCH(A402, Countries!$B$2:$B$255, 0))</f>
        <v>IRL</v>
      </c>
      <c r="C402" s="76" t="s">
        <v>154</v>
      </c>
      <c r="D402" s="50" t="n">
        <f aca="false" t="array" ref="D402:D402">IF($C402="Mangrove",INDEX('Mangrove extent'!$A$5:$X$128,MATCH($A402,'Mangrove extent'!$A$5:$A1000,0),MATCH('Mangrove extent'!$B$4,'Mangrove extent'!$A$5:$X$5,0)), IF($C402="Seagrass", INDEX('Seagrass extent'!$A$5:$I$257,MATCH($A402,'Seagrass extent'!$A$5:$A1000,0),MATCH('Seagrass extent'!$B$4,'Seagrass extent'!$A$5:$I$5,0)),"" ))</f>
        <v>365.161555</v>
      </c>
      <c r="E402" s="50" t="str">
        <f aca="false" t="array" ref="E402:E402">IF($C402="Mangrove",INDEX('Mangrove extent'!$A$5:$X1000,MATCH($A402,'Mangrove extent'!$A$5:$A1000,0),MATCH('Mangrove extent'!$C$4,'Mangrove extent'!$A$5:$X$5,0)), IF($C402="Seagrass", "NoData", IF($C402="Salt marsh", "NoData")))</f>
        <v>NoData</v>
      </c>
      <c r="F402" s="50" t="str">
        <f aca="false" t="array" ref="F402:F402">IF($C402="Mangrove",INDEX('Mangrove protected area'!$A$5:$AG1000,MATCH($A402,'Mangrove protected area'!$A$5:$A1000,0),MATCH('Mangrove protected area'!$B$4,'Mangrove protected area'!$A$5:$AG$5,0)), "NoData")</f>
        <v>NoData</v>
      </c>
      <c r="G402" s="40" t="s">
        <v>464</v>
      </c>
      <c r="H402" s="40"/>
      <c r="I402" s="40"/>
      <c r="J402" s="2"/>
      <c r="K402" s="2"/>
      <c r="L402" s="2"/>
      <c r="M402" s="2"/>
      <c r="N402" s="2"/>
      <c r="O402" s="2"/>
      <c r="P402" s="2"/>
      <c r="Q402" s="2"/>
      <c r="R402" s="2"/>
      <c r="S402" s="2"/>
      <c r="T402" s="2"/>
      <c r="U402" s="2"/>
    </row>
    <row r="403" customFormat="false" ht="12.75" hidden="false" customHeight="true" outlineLevel="0" collapsed="false">
      <c r="A403" s="40" t="s">
        <v>399</v>
      </c>
      <c r="B403" s="56" t="str">
        <f aca="false" t="array" ref="B403:B403">INDEX(Countries!$D$2:$D$255, MATCH(A403, Countries!$B$2:$B$255, 0))</f>
        <v>IMN</v>
      </c>
      <c r="C403" s="76" t="s">
        <v>154</v>
      </c>
      <c r="D403" s="50" t="n">
        <f aca="false" t="array" ref="D403:D403">IF($C403="Mangrove",INDEX('Mangrove extent'!$A$5:$X$128,MATCH($A403,'Mangrove extent'!$A$5:$A1000,0),MATCH('Mangrove extent'!$B$4,'Mangrove extent'!$A$5:$X$5,0)), IF($C403="Seagrass", INDEX('Seagrass extent'!$A$5:$I$257,MATCH($A403,'Seagrass extent'!$A$5:$A1000,0),MATCH('Seagrass extent'!$B$4,'Seagrass extent'!$A$5:$I$5,0)),"" ))</f>
        <v>0.00651549</v>
      </c>
      <c r="E403" s="50" t="str">
        <f aca="false" t="array" ref="E403:E403">IF($C403="Mangrove",INDEX('Mangrove extent'!$A$5:$X1000,MATCH($A403,'Mangrove extent'!$A$5:$A1000,0),MATCH('Mangrove extent'!$C$4,'Mangrove extent'!$A$5:$X$5,0)), IF($C403="Seagrass", "NoData", IF($C403="Salt marsh", "NoData")))</f>
        <v>NoData</v>
      </c>
      <c r="F403" s="50" t="str">
        <f aca="false" t="array" ref="F403:F403">IF($C403="Mangrove",INDEX('Mangrove protected area'!$A$5:$AG1000,MATCH($A403,'Mangrove protected area'!$A$5:$A1000,0),MATCH('Mangrove protected area'!$B$4,'Mangrove protected area'!$A$5:$AG$5,0)), "NoData")</f>
        <v>NoData</v>
      </c>
      <c r="G403" s="40" t="s">
        <v>464</v>
      </c>
      <c r="H403" s="40"/>
      <c r="I403" s="40"/>
      <c r="J403" s="2"/>
      <c r="K403" s="2"/>
      <c r="L403" s="2"/>
      <c r="M403" s="2"/>
      <c r="N403" s="2"/>
      <c r="O403" s="2"/>
      <c r="P403" s="2"/>
      <c r="Q403" s="2"/>
      <c r="R403" s="2"/>
      <c r="S403" s="2"/>
      <c r="T403" s="2"/>
      <c r="U403" s="2"/>
    </row>
    <row r="404" customFormat="false" ht="12.75" hidden="false" customHeight="true" outlineLevel="0" collapsed="false">
      <c r="A404" s="40" t="s">
        <v>400</v>
      </c>
      <c r="B404" s="56" t="str">
        <f aca="false" t="array" ref="B404:B404">INDEX(Countries!$D$2:$D$255, MATCH(A404, Countries!$B$2:$B$255, 0))</f>
        <v>JEY</v>
      </c>
      <c r="C404" s="76" t="s">
        <v>154</v>
      </c>
      <c r="D404" s="50" t="n">
        <f aca="false" t="array" ref="D404:D404">IF($C404="Mangrove",INDEX('Mangrove extent'!$A$5:$X$128,MATCH($A404,'Mangrove extent'!$A$5:$A1000,0),MATCH('Mangrove extent'!$B$4,'Mangrove extent'!$A$5:$X$5,0)), IF($C404="Seagrass", INDEX('Seagrass extent'!$A$5:$I$257,MATCH($A404,'Seagrass extent'!$A$5:$A1000,0),MATCH('Seagrass extent'!$B$4,'Seagrass extent'!$A$5:$I$5,0)),"" ))</f>
        <v>0.00403343</v>
      </c>
      <c r="E404" s="50" t="str">
        <f aca="false" t="array" ref="E404:E404">IF($C404="Mangrove",INDEX('Mangrove extent'!$A$5:$X1000,MATCH($A404,'Mangrove extent'!$A$5:$A1000,0),MATCH('Mangrove extent'!$C$4,'Mangrove extent'!$A$5:$X$5,0)), IF($C404="Seagrass", "NoData", IF($C404="Salt marsh", "NoData")))</f>
        <v>NoData</v>
      </c>
      <c r="F404" s="50" t="str">
        <f aca="false" t="array" ref="F404:F404">IF($C404="Mangrove",INDEX('Mangrove protected area'!$A$5:$AG1000,MATCH($A404,'Mangrove protected area'!$A$5:$A1000,0),MATCH('Mangrove protected area'!$B$4,'Mangrove protected area'!$A$5:$AG$5,0)), "NoData")</f>
        <v>NoData</v>
      </c>
      <c r="G404" s="40" t="s">
        <v>464</v>
      </c>
      <c r="H404" s="40"/>
      <c r="I404" s="40"/>
      <c r="J404" s="2"/>
      <c r="K404" s="2"/>
      <c r="L404" s="2"/>
      <c r="M404" s="2"/>
      <c r="N404" s="2"/>
      <c r="O404" s="2"/>
      <c r="P404" s="2"/>
      <c r="Q404" s="2"/>
      <c r="R404" s="2"/>
      <c r="S404" s="2"/>
      <c r="T404" s="2"/>
      <c r="U404" s="2"/>
    </row>
    <row r="405" customFormat="false" ht="12.75" hidden="false" customHeight="true" outlineLevel="0" collapsed="false">
      <c r="A405" s="40" t="s">
        <v>401</v>
      </c>
      <c r="B405" s="56" t="str">
        <f aca="false" t="array" ref="B405:B405">INDEX(Countries!$D$2:$D$255, MATCH(A405, Countries!$B$2:$B$255, 0))</f>
        <v>KAZ</v>
      </c>
      <c r="C405" s="76" t="s">
        <v>154</v>
      </c>
      <c r="D405" s="50" t="n">
        <f aca="false" t="array" ref="D405:D405">IF($C405="Mangrove",INDEX('Mangrove extent'!$A$5:$X$128,MATCH($A405,'Mangrove extent'!$A$5:$A1000,0),MATCH('Mangrove extent'!$B$4,'Mangrove extent'!$A$5:$X$5,0)), IF($C405="Seagrass", INDEX('Seagrass extent'!$A$5:$I$257,MATCH($A405,'Seagrass extent'!$A$5:$A1000,0),MATCH('Seagrass extent'!$B$4,'Seagrass extent'!$A$5:$I$5,0)),"" ))</f>
        <v>0.00744645</v>
      </c>
      <c r="E405" s="50" t="str">
        <f aca="false" t="array" ref="E405:E405">IF($C405="Mangrove",INDEX('Mangrove extent'!$A$5:$X1000,MATCH($A405,'Mangrove extent'!$A$5:$A1000,0),MATCH('Mangrove extent'!$C$4,'Mangrove extent'!$A$5:$X$5,0)), IF($C405="Seagrass", "NoData", IF($C405="Salt marsh", "NoData")))</f>
        <v>NoData</v>
      </c>
      <c r="F405" s="50" t="str">
        <f aca="false" t="array" ref="F405:F405">IF($C405="Mangrove",INDEX('Mangrove protected area'!$A$5:$AG1000,MATCH($A405,'Mangrove protected area'!$A$5:$A1000,0),MATCH('Mangrove protected area'!$B$4,'Mangrove protected area'!$A$5:$AG$5,0)), "NoData")</f>
        <v>NoData</v>
      </c>
      <c r="G405" s="40" t="s">
        <v>464</v>
      </c>
      <c r="H405" s="40"/>
      <c r="I405" s="40"/>
      <c r="J405" s="2"/>
      <c r="K405" s="2"/>
      <c r="L405" s="2"/>
      <c r="M405" s="2"/>
      <c r="N405" s="2"/>
      <c r="O405" s="2"/>
      <c r="P405" s="2"/>
      <c r="Q405" s="2"/>
      <c r="R405" s="2"/>
      <c r="S405" s="2"/>
      <c r="T405" s="2"/>
      <c r="U405" s="2"/>
    </row>
    <row r="406" customFormat="false" ht="12.75" hidden="false" customHeight="true" outlineLevel="0" collapsed="false">
      <c r="A406" s="40" t="s">
        <v>402</v>
      </c>
      <c r="B406" s="56" t="str">
        <f aca="false" t="array" ref="B406:B406">INDEX(Countries!$D$2:$D$255, MATCH(A406, Countries!$B$2:$B$255, 0))</f>
        <v>PRK</v>
      </c>
      <c r="C406" s="76" t="s">
        <v>154</v>
      </c>
      <c r="D406" s="50" t="n">
        <f aca="false" t="array" ref="D406:D406">IF($C406="Mangrove",INDEX('Mangrove extent'!$A$5:$X$128,MATCH($A406,'Mangrove extent'!$A$5:$A1000,0),MATCH('Mangrove extent'!$B$4,'Mangrove extent'!$A$5:$X$5,0)), IF($C406="Seagrass", INDEX('Seagrass extent'!$A$5:$I$257,MATCH($A406,'Seagrass extent'!$A$5:$A1000,0),MATCH('Seagrass extent'!$B$4,'Seagrass extent'!$A$5:$I$5,0)),"" ))</f>
        <v>0.00372318</v>
      </c>
      <c r="E406" s="50" t="str">
        <f aca="false" t="array" ref="E406:E406">IF($C406="Mangrove",INDEX('Mangrove extent'!$A$5:$X1000,MATCH($A406,'Mangrove extent'!$A$5:$A1000,0),MATCH('Mangrove extent'!$C$4,'Mangrove extent'!$A$5:$X$5,0)), IF($C406="Seagrass", "NoData", IF($C406="Salt marsh", "NoData")))</f>
        <v>NoData</v>
      </c>
      <c r="F406" s="50" t="str">
        <f aca="false" t="array" ref="F406:F406">IF($C406="Mangrove",INDEX('Mangrove protected area'!$A$5:$AG1000,MATCH($A406,'Mangrove protected area'!$A$5:$A1000,0),MATCH('Mangrove protected area'!$B$4,'Mangrove protected area'!$A$5:$AG$5,0)), "NoData")</f>
        <v>NoData</v>
      </c>
      <c r="G406" s="40" t="s">
        <v>464</v>
      </c>
      <c r="H406" s="40"/>
      <c r="I406" s="40"/>
      <c r="J406" s="2"/>
      <c r="K406" s="2"/>
      <c r="L406" s="2"/>
      <c r="M406" s="2"/>
      <c r="N406" s="2"/>
      <c r="O406" s="2"/>
      <c r="P406" s="2"/>
      <c r="Q406" s="2"/>
      <c r="R406" s="2"/>
      <c r="S406" s="2"/>
      <c r="T406" s="2"/>
      <c r="U406" s="2"/>
    </row>
    <row r="407" customFormat="false" ht="12.75" hidden="false" customHeight="true" outlineLevel="0" collapsed="false">
      <c r="A407" s="40" t="s">
        <v>403</v>
      </c>
      <c r="B407" s="56" t="str">
        <f aca="false" t="array" ref="B407:B407">INDEX(Countries!$D$2:$D$255, MATCH(A407, Countries!$B$2:$B$255, 0))</f>
        <v>KOR</v>
      </c>
      <c r="C407" s="76" t="s">
        <v>154</v>
      </c>
      <c r="D407" s="50" t="n">
        <f aca="false" t="array" ref="D407:D407">IF($C407="Mangrove",INDEX('Mangrove extent'!$A$5:$X$128,MATCH($A407,'Mangrove extent'!$A$5:$A1000,0),MATCH('Mangrove extent'!$B$4,'Mangrove extent'!$A$5:$X$5,0)), IF($C407="Seagrass", INDEX('Seagrass extent'!$A$5:$I$257,MATCH($A407,'Seagrass extent'!$A$5:$A1000,0),MATCH('Seagrass extent'!$B$4,'Seagrass extent'!$A$5:$I$5,0)),"" ))</f>
        <v>0.0319574</v>
      </c>
      <c r="E407" s="50" t="str">
        <f aca="false" t="array" ref="E407:E407">IF($C407="Mangrove",INDEX('Mangrove extent'!$A$5:$X1000,MATCH($A407,'Mangrove extent'!$A$5:$A1000,0),MATCH('Mangrove extent'!$C$4,'Mangrove extent'!$A$5:$X$5,0)), IF($C407="Seagrass", "NoData", IF($C407="Salt marsh", "NoData")))</f>
        <v>NoData</v>
      </c>
      <c r="F407" s="50" t="str">
        <f aca="false" t="array" ref="F407:F407">IF($C407="Mangrove",INDEX('Mangrove protected area'!$A$5:$AG1000,MATCH($A407,'Mangrove protected area'!$A$5:$A1000,0),MATCH('Mangrove protected area'!$B$4,'Mangrove protected area'!$A$5:$AG$5,0)), "NoData")</f>
        <v>NoData</v>
      </c>
      <c r="G407" s="40" t="s">
        <v>464</v>
      </c>
      <c r="H407" s="40"/>
      <c r="I407" s="40"/>
      <c r="J407" s="2"/>
      <c r="K407" s="2"/>
      <c r="L407" s="2"/>
      <c r="M407" s="2"/>
      <c r="N407" s="2"/>
      <c r="O407" s="2"/>
      <c r="P407" s="2"/>
      <c r="Q407" s="2"/>
      <c r="R407" s="2"/>
      <c r="S407" s="2"/>
      <c r="T407" s="2"/>
      <c r="U407" s="2"/>
    </row>
    <row r="408" customFormat="false" ht="12.75" hidden="false" customHeight="true" outlineLevel="0" collapsed="false">
      <c r="A408" s="40" t="s">
        <v>404</v>
      </c>
      <c r="B408" s="56" t="str">
        <f aca="false" t="array" ref="B408:B408">INDEX(Countries!$D$2:$D$255, MATCH(A408, Countries!$B$2:$B$255, 0))</f>
        <v>LVA</v>
      </c>
      <c r="C408" s="76" t="s">
        <v>154</v>
      </c>
      <c r="D408" s="50" t="n">
        <f aca="false" t="array" ref="D408:D408">IF($C408="Mangrove",INDEX('Mangrove extent'!$A$5:$X$128,MATCH($A408,'Mangrove extent'!$A$5:$A1000,0),MATCH('Mangrove extent'!$B$4,'Mangrove extent'!$A$5:$X$5,0)), IF($C408="Seagrass", INDEX('Seagrass extent'!$A$5:$I$257,MATCH($A408,'Seagrass extent'!$A$5:$A1000,0),MATCH('Seagrass extent'!$B$4,'Seagrass extent'!$A$5:$I$5,0)),"" ))</f>
        <v>0</v>
      </c>
      <c r="E408" s="50" t="str">
        <f aca="false" t="array" ref="E408:E408">IF($C408="Mangrove",INDEX('Mangrove extent'!$A$5:$X1000,MATCH($A408,'Mangrove extent'!$A$5:$A1000,0),MATCH('Mangrove extent'!$C$4,'Mangrove extent'!$A$5:$X$5,0)), IF($C408="Seagrass", "NoData", IF($C408="Salt marsh", "NoData")))</f>
        <v>NoData</v>
      </c>
      <c r="F408" s="50" t="str">
        <f aca="false" t="array" ref="F408:F408">IF($C408="Mangrove",INDEX('Mangrove protected area'!$A$5:$AG1000,MATCH($A408,'Mangrove protected area'!$A$5:$A1000,0),MATCH('Mangrove protected area'!$B$4,'Mangrove protected area'!$A$5:$AG$5,0)), "NoData")</f>
        <v>NoData</v>
      </c>
      <c r="G408" s="40" t="s">
        <v>464</v>
      </c>
      <c r="H408" s="40"/>
      <c r="I408" s="40"/>
      <c r="J408" s="2"/>
      <c r="K408" s="2"/>
      <c r="L408" s="2"/>
      <c r="M408" s="2"/>
      <c r="N408" s="2"/>
      <c r="O408" s="2"/>
      <c r="P408" s="2"/>
      <c r="Q408" s="2"/>
      <c r="R408" s="2"/>
      <c r="S408" s="2"/>
      <c r="T408" s="2"/>
      <c r="U408" s="2"/>
    </row>
    <row r="409" customFormat="false" ht="12.75" hidden="false" customHeight="true" outlineLevel="0" collapsed="false">
      <c r="A409" s="40" t="s">
        <v>405</v>
      </c>
      <c r="B409" s="56" t="str">
        <f aca="false" t="array" ref="B409:B409">INDEX(Countries!$D$2:$D$255, MATCH(A409, Countries!$B$2:$B$255, 0))</f>
        <v>LBN</v>
      </c>
      <c r="C409" s="76" t="s">
        <v>154</v>
      </c>
      <c r="D409" s="50" t="n">
        <f aca="false" t="array" ref="D409:D409">IF($C409="Mangrove",INDEX('Mangrove extent'!$A$5:$X$128,MATCH($A409,'Mangrove extent'!$A$5:$A1000,0),MATCH('Mangrove extent'!$B$4,'Mangrove extent'!$A$5:$X$5,0)), IF($C409="Seagrass", INDEX('Seagrass extent'!$A$5:$I$257,MATCH($A409,'Seagrass extent'!$A$5:$A1000,0),MATCH('Seagrass extent'!$B$4,'Seagrass extent'!$A$5:$I$5,0)),"" ))</f>
        <v>0.000930798</v>
      </c>
      <c r="E409" s="50" t="str">
        <f aca="false" t="array" ref="E409:E409">IF($C409="Mangrove",INDEX('Mangrove extent'!$A$5:$X1000,MATCH($A409,'Mangrove extent'!$A$5:$A1000,0),MATCH('Mangrove extent'!$C$4,'Mangrove extent'!$A$5:$X$5,0)), IF($C409="Seagrass", "NoData", IF($C409="Salt marsh", "NoData")))</f>
        <v>NoData</v>
      </c>
      <c r="F409" s="50" t="str">
        <f aca="false" t="array" ref="F409:F409">IF($C409="Mangrove",INDEX('Mangrove protected area'!$A$5:$AG1000,MATCH($A409,'Mangrove protected area'!$A$5:$A1000,0),MATCH('Mangrove protected area'!$B$4,'Mangrove protected area'!$A$5:$AG$5,0)), "NoData")</f>
        <v>NoData</v>
      </c>
      <c r="G409" s="40" t="s">
        <v>464</v>
      </c>
      <c r="H409" s="40"/>
      <c r="I409" s="40"/>
      <c r="J409" s="2"/>
      <c r="K409" s="2"/>
      <c r="L409" s="2"/>
      <c r="M409" s="2"/>
      <c r="N409" s="2"/>
      <c r="O409" s="2"/>
      <c r="P409" s="2"/>
      <c r="Q409" s="2"/>
      <c r="R409" s="2"/>
      <c r="S409" s="2"/>
      <c r="T409" s="2"/>
      <c r="U409" s="2"/>
    </row>
    <row r="410" customFormat="false" ht="12.75" hidden="false" customHeight="true" outlineLevel="0" collapsed="false">
      <c r="A410" s="40" t="s">
        <v>406</v>
      </c>
      <c r="B410" s="56" t="str">
        <f aca="false" t="array" ref="B410:B410">INDEX(Countries!$D$2:$D$255, MATCH(A410, Countries!$B$2:$B$255, 0))</f>
        <v>LTU</v>
      </c>
      <c r="C410" s="76" t="s">
        <v>154</v>
      </c>
      <c r="D410" s="50" t="n">
        <f aca="false" t="array" ref="D410:D410">IF($C410="Mangrove",INDEX('Mangrove extent'!$A$5:$X$128,MATCH($A410,'Mangrove extent'!$A$5:$A1000,0),MATCH('Mangrove extent'!$B$4,'Mangrove extent'!$A$5:$X$5,0)), IF($C410="Seagrass", INDEX('Seagrass extent'!$A$5:$I$257,MATCH($A410,'Seagrass extent'!$A$5:$A1000,0),MATCH('Seagrass extent'!$B$4,'Seagrass extent'!$A$5:$I$5,0)),"" ))</f>
        <v>0.000620528</v>
      </c>
      <c r="E410" s="50" t="str">
        <f aca="false" t="array" ref="E410:E410">IF($C410="Mangrove",INDEX('Mangrove extent'!$A$5:$X1000,MATCH($A410,'Mangrove extent'!$A$5:$A1000,0),MATCH('Mangrove extent'!$C$4,'Mangrove extent'!$A$5:$X$5,0)), IF($C410="Seagrass", "NoData", IF($C410="Salt marsh", "NoData")))</f>
        <v>NoData</v>
      </c>
      <c r="F410" s="50" t="str">
        <f aca="false" t="array" ref="F410:F410">IF($C410="Mangrove",INDEX('Mangrove protected area'!$A$5:$AG1000,MATCH($A410,'Mangrove protected area'!$A$5:$A1000,0),MATCH('Mangrove protected area'!$B$4,'Mangrove protected area'!$A$5:$AG$5,0)), "NoData")</f>
        <v>NoData</v>
      </c>
      <c r="G410" s="40" t="s">
        <v>464</v>
      </c>
      <c r="H410" s="40"/>
      <c r="I410" s="40"/>
      <c r="J410" s="2"/>
      <c r="K410" s="2"/>
      <c r="L410" s="2"/>
      <c r="M410" s="2"/>
      <c r="N410" s="2"/>
      <c r="O410" s="2"/>
      <c r="P410" s="2"/>
      <c r="Q410" s="2"/>
      <c r="R410" s="2"/>
      <c r="S410" s="2"/>
      <c r="T410" s="2"/>
      <c r="U410" s="2"/>
    </row>
    <row r="411" customFormat="false" ht="12.75" hidden="false" customHeight="true" outlineLevel="0" collapsed="false">
      <c r="A411" s="40" t="s">
        <v>407</v>
      </c>
      <c r="B411" s="56" t="str">
        <f aca="false" t="array" ref="B411:B411">INDEX(Countries!$D$2:$D$255, MATCH(A411, Countries!$B$2:$B$255, 0))</f>
        <v>MCO</v>
      </c>
      <c r="C411" s="76" t="s">
        <v>154</v>
      </c>
      <c r="D411" s="50" t="n">
        <f aca="false" t="array" ref="D411:D411">IF($C411="Mangrove",INDEX('Mangrove extent'!$A$5:$X$128,MATCH($A411,'Mangrove extent'!$A$5:$A1000,0),MATCH('Mangrove extent'!$B$4,'Mangrove extent'!$A$5:$X$5,0)), IF($C411="Seagrass", INDEX('Seagrass extent'!$A$5:$I$257,MATCH($A411,'Seagrass extent'!$A$5:$A1000,0),MATCH('Seagrass extent'!$B$4,'Seagrass extent'!$A$5:$I$5,0)),"" ))</f>
        <v>42.3292301</v>
      </c>
      <c r="E411" s="50" t="str">
        <f aca="false" t="array" ref="E411:E411">IF($C411="Mangrove",INDEX('Mangrove extent'!$A$5:$X1000,MATCH($A411,'Mangrove extent'!$A$5:$A1000,0),MATCH('Mangrove extent'!$C$4,'Mangrove extent'!$A$5:$X$5,0)), IF($C411="Seagrass", "NoData", IF($C411="Salt marsh", "NoData")))</f>
        <v>NoData</v>
      </c>
      <c r="F411" s="50" t="str">
        <f aca="false" t="array" ref="F411:F411">IF($C411="Mangrove",INDEX('Mangrove protected area'!$A$5:$AG1000,MATCH($A411,'Mangrove protected area'!$A$5:$A1000,0),MATCH('Mangrove protected area'!$B$4,'Mangrove protected area'!$A$5:$AG$5,0)), "NoData")</f>
        <v>NoData</v>
      </c>
      <c r="G411" s="40" t="s">
        <v>464</v>
      </c>
      <c r="H411" s="40"/>
      <c r="I411" s="40"/>
      <c r="J411" s="2"/>
      <c r="K411" s="2"/>
      <c r="L411" s="2"/>
      <c r="M411" s="2"/>
      <c r="N411" s="2"/>
      <c r="O411" s="2"/>
      <c r="P411" s="2"/>
      <c r="Q411" s="2"/>
      <c r="R411" s="2"/>
      <c r="S411" s="2"/>
      <c r="T411" s="2"/>
      <c r="U411" s="2"/>
    </row>
    <row r="412" customFormat="false" ht="12.75" hidden="false" customHeight="true" outlineLevel="0" collapsed="false">
      <c r="A412" s="40" t="s">
        <v>408</v>
      </c>
      <c r="B412" s="56" t="str">
        <f aca="false" t="array" ref="B412:B412">INDEX(Countries!$D$2:$D$255, MATCH(A412, Countries!$B$2:$B$255, 0))</f>
        <v>MNE</v>
      </c>
      <c r="C412" s="76" t="s">
        <v>154</v>
      </c>
      <c r="D412" s="50" t="n">
        <f aca="false" t="array" ref="D412:D412">IF($C412="Mangrove",INDEX('Mangrove extent'!$A$5:$X$128,MATCH($A412,'Mangrove extent'!$A$5:$A1000,0),MATCH('Mangrove extent'!$B$4,'Mangrove extent'!$A$5:$X$5,0)), IF($C412="Seagrass", INDEX('Seagrass extent'!$A$5:$I$257,MATCH($A412,'Seagrass extent'!$A$5:$A1000,0),MATCH('Seagrass extent'!$B$4,'Seagrass extent'!$A$5:$I$5,0)),"" ))</f>
        <v>0.000620547</v>
      </c>
      <c r="E412" s="50" t="str">
        <f aca="false" t="array" ref="E412:E412">IF($C412="Mangrove",INDEX('Mangrove extent'!$A$5:$X1000,MATCH($A412,'Mangrove extent'!$A$5:$A1000,0),MATCH('Mangrove extent'!$C$4,'Mangrove extent'!$A$5:$X$5,0)), IF($C412="Seagrass", "NoData", IF($C412="Salt marsh", "NoData")))</f>
        <v>NoData</v>
      </c>
      <c r="F412" s="50" t="str">
        <f aca="false" t="array" ref="F412:F412">IF($C412="Mangrove",INDEX('Mangrove protected area'!$A$5:$AG1000,MATCH($A412,'Mangrove protected area'!$A$5:$A1000,0),MATCH('Mangrove protected area'!$B$4,'Mangrove protected area'!$A$5:$AG$5,0)), "NoData")</f>
        <v>NoData</v>
      </c>
      <c r="G412" s="40" t="s">
        <v>464</v>
      </c>
      <c r="H412" s="40"/>
      <c r="I412" s="40"/>
      <c r="J412" s="2"/>
      <c r="K412" s="2"/>
      <c r="L412" s="2"/>
      <c r="M412" s="2"/>
      <c r="N412" s="2"/>
      <c r="O412" s="2"/>
      <c r="P412" s="2"/>
      <c r="Q412" s="2"/>
      <c r="R412" s="2"/>
      <c r="S412" s="2"/>
      <c r="T412" s="2"/>
      <c r="U412" s="2"/>
    </row>
    <row r="413" customFormat="false" ht="12.75" hidden="false" customHeight="true" outlineLevel="0" collapsed="false">
      <c r="A413" s="40" t="s">
        <v>409</v>
      </c>
      <c r="B413" s="56" t="str">
        <f aca="false" t="array" ref="B413:B413">INDEX(Countries!$D$2:$D$255, MATCH(A413, Countries!$B$2:$B$255, 0))</f>
        <v>MAR</v>
      </c>
      <c r="C413" s="76" t="s">
        <v>154</v>
      </c>
      <c r="D413" s="50" t="n">
        <f aca="false" t="array" ref="D413:D413">IF($C413="Mangrove",INDEX('Mangrove extent'!$A$5:$X$128,MATCH($A413,'Mangrove extent'!$A$5:$A1000,0),MATCH('Mangrove extent'!$B$4,'Mangrove extent'!$A$5:$X$5,0)), IF($C413="Seagrass", INDEX('Seagrass extent'!$A$5:$I$257,MATCH($A413,'Seagrass extent'!$A$5:$A1000,0),MATCH('Seagrass extent'!$B$4,'Seagrass extent'!$A$5:$I$5,0)),"" ))</f>
        <v>0.00124108</v>
      </c>
      <c r="E413" s="50" t="str">
        <f aca="false" t="array" ref="E413:E413">IF($C413="Mangrove",INDEX('Mangrove extent'!$A$5:$X1000,MATCH($A413,'Mangrove extent'!$A$5:$A1000,0),MATCH('Mangrove extent'!$C$4,'Mangrove extent'!$A$5:$X$5,0)), IF($C413="Seagrass", "NoData", IF($C413="Salt marsh", "NoData")))</f>
        <v>NoData</v>
      </c>
      <c r="F413" s="50" t="str">
        <f aca="false" t="array" ref="F413:F413">IF($C413="Mangrove",INDEX('Mangrove protected area'!$A$5:$AG1000,MATCH($A413,'Mangrove protected area'!$A$5:$A1000,0),MATCH('Mangrove protected area'!$B$4,'Mangrove protected area'!$A$5:$AG$5,0)), "NoData")</f>
        <v>NoData</v>
      </c>
      <c r="G413" s="40" t="s">
        <v>464</v>
      </c>
      <c r="H413" s="40"/>
      <c r="I413" s="40"/>
      <c r="J413" s="2"/>
      <c r="K413" s="2"/>
      <c r="L413" s="2"/>
      <c r="M413" s="2"/>
      <c r="N413" s="2"/>
      <c r="O413" s="2"/>
      <c r="P413" s="2"/>
      <c r="Q413" s="2"/>
      <c r="R413" s="2"/>
      <c r="S413" s="2"/>
      <c r="T413" s="2"/>
      <c r="U413" s="2"/>
    </row>
    <row r="414" customFormat="false" ht="12.75" hidden="false" customHeight="true" outlineLevel="0" collapsed="false">
      <c r="A414" s="40" t="s">
        <v>410</v>
      </c>
      <c r="B414" s="56" t="str">
        <f aca="false" t="array" ref="B414:B414">INDEX(Countries!$D$2:$D$255, MATCH(A414, Countries!$B$2:$B$255, 0))</f>
        <v>NAM</v>
      </c>
      <c r="C414" s="76" t="s">
        <v>154</v>
      </c>
      <c r="D414" s="50" t="n">
        <f aca="false" t="array" ref="D414:D414">IF($C414="Mangrove",INDEX('Mangrove extent'!$A$5:$X$128,MATCH($A414,'Mangrove extent'!$A$5:$A1000,0),MATCH('Mangrove extent'!$B$4,'Mangrove extent'!$A$5:$X$5,0)), IF($C414="Seagrass", INDEX('Seagrass extent'!$A$5:$I$257,MATCH($A414,'Seagrass extent'!$A$5:$A1000,0),MATCH('Seagrass extent'!$B$4,'Seagrass extent'!$A$5:$I$5,0)),"" ))</f>
        <v>0</v>
      </c>
      <c r="E414" s="50" t="str">
        <f aca="false" t="array" ref="E414:E414">IF($C414="Mangrove",INDEX('Mangrove extent'!$A$5:$X1000,MATCH($A414,'Mangrove extent'!$A$5:$A1000,0),MATCH('Mangrove extent'!$C$4,'Mangrove extent'!$A$5:$X$5,0)), IF($C414="Seagrass", "NoData", IF($C414="Salt marsh", "NoData")))</f>
        <v>NoData</v>
      </c>
      <c r="F414" s="50" t="str">
        <f aca="false" t="array" ref="F414:F414">IF($C414="Mangrove",INDEX('Mangrove protected area'!$A$5:$AG1000,MATCH($A414,'Mangrove protected area'!$A$5:$A1000,0),MATCH('Mangrove protected area'!$B$4,'Mangrove protected area'!$A$5:$AG$5,0)), "NoData")</f>
        <v>NoData</v>
      </c>
      <c r="G414" s="40" t="s">
        <v>464</v>
      </c>
      <c r="H414" s="40"/>
      <c r="I414" s="40"/>
      <c r="J414" s="2"/>
      <c r="K414" s="2"/>
      <c r="L414" s="2"/>
      <c r="M414" s="2"/>
      <c r="N414" s="2"/>
      <c r="O414" s="2"/>
      <c r="P414" s="2"/>
      <c r="Q414" s="2"/>
      <c r="R414" s="2"/>
      <c r="S414" s="2"/>
      <c r="T414" s="2"/>
      <c r="U414" s="2"/>
    </row>
    <row r="415" customFormat="false" ht="12.75" hidden="false" customHeight="true" outlineLevel="0" collapsed="false">
      <c r="A415" s="40" t="s">
        <v>411</v>
      </c>
      <c r="B415" s="56" t="str">
        <f aca="false" t="array" ref="B415:B415">INDEX(Countries!$D$2:$D$255, MATCH(A415, Countries!$B$2:$B$255, 0))</f>
        <v>NRU</v>
      </c>
      <c r="C415" s="76" t="s">
        <v>154</v>
      </c>
      <c r="D415" s="50" t="n">
        <f aca="false" t="array" ref="D415:D415">IF($C415="Mangrove",INDEX('Mangrove extent'!$A$5:$X$128,MATCH($A415,'Mangrove extent'!$A$5:$A1000,0),MATCH('Mangrove extent'!$B$4,'Mangrove extent'!$A$5:$X$5,0)), IF($C415="Seagrass", INDEX('Seagrass extent'!$A$5:$I$257,MATCH($A415,'Seagrass extent'!$A$5:$A1000,0),MATCH('Seagrass extent'!$B$4,'Seagrass extent'!$A$5:$I$5,0)),"" ))</f>
        <v>0</v>
      </c>
      <c r="E415" s="50" t="str">
        <f aca="false" t="array" ref="E415:E415">IF($C415="Mangrove",INDEX('Mangrove extent'!$A$5:$X1000,MATCH($A415,'Mangrove extent'!$A$5:$A1000,0),MATCH('Mangrove extent'!$C$4,'Mangrove extent'!$A$5:$X$5,0)), IF($C415="Seagrass", "NoData", IF($C415="Salt marsh", "NoData")))</f>
        <v>NoData</v>
      </c>
      <c r="F415" s="50" t="str">
        <f aca="false" t="array" ref="F415:F415">IF($C415="Mangrove",INDEX('Mangrove protected area'!$A$5:$AG1000,MATCH($A415,'Mangrove protected area'!$A$5:$A1000,0),MATCH('Mangrove protected area'!$B$4,'Mangrove protected area'!$A$5:$AG$5,0)), "NoData")</f>
        <v>NoData</v>
      </c>
      <c r="G415" s="40" t="s">
        <v>464</v>
      </c>
      <c r="H415" s="40"/>
      <c r="I415" s="40"/>
      <c r="J415" s="2"/>
      <c r="K415" s="2"/>
      <c r="L415" s="2"/>
      <c r="M415" s="2"/>
      <c r="N415" s="2"/>
      <c r="O415" s="2"/>
      <c r="P415" s="2"/>
      <c r="Q415" s="2"/>
      <c r="R415" s="2"/>
      <c r="S415" s="2"/>
      <c r="T415" s="2"/>
      <c r="U415" s="2"/>
    </row>
    <row r="416" customFormat="false" ht="12.75" hidden="false" customHeight="true" outlineLevel="0" collapsed="false">
      <c r="A416" s="40" t="s">
        <v>412</v>
      </c>
      <c r="B416" s="56" t="str">
        <f aca="false" t="array" ref="B416:B416">INDEX(Countries!$D$2:$D$255, MATCH(A416, Countries!$B$2:$B$255, 0))</f>
        <v>NIU</v>
      </c>
      <c r="C416" s="76" t="s">
        <v>154</v>
      </c>
      <c r="D416" s="50" t="n">
        <f aca="false" t="array" ref="D416:D416">IF($C416="Mangrove",INDEX('Mangrove extent'!$A$5:$X$128,MATCH($A416,'Mangrove extent'!$A$5:$A1000,0),MATCH('Mangrove extent'!$B$4,'Mangrove extent'!$A$5:$X$5,0)), IF($C416="Seagrass", INDEX('Seagrass extent'!$A$5:$I$257,MATCH($A416,'Seagrass extent'!$A$5:$A1000,0),MATCH('Seagrass extent'!$B$4,'Seagrass extent'!$A$5:$I$5,0)),"" ))</f>
        <v>0</v>
      </c>
      <c r="E416" s="50" t="str">
        <f aca="false" t="array" ref="E416:E416">IF($C416="Mangrove",INDEX('Mangrove extent'!$A$5:$X1000,MATCH($A416,'Mangrove extent'!$A$5:$A1000,0),MATCH('Mangrove extent'!$C$4,'Mangrove extent'!$A$5:$X$5,0)), IF($C416="Seagrass", "NoData", IF($C416="Salt marsh", "NoData")))</f>
        <v>NoData</v>
      </c>
      <c r="F416" s="50" t="str">
        <f aca="false" t="array" ref="F416:F416">IF($C416="Mangrove",INDEX('Mangrove protected area'!$A$5:$AG1000,MATCH($A416,'Mangrove protected area'!$A$5:$A1000,0),MATCH('Mangrove protected area'!$B$4,'Mangrove protected area'!$A$5:$AG$5,0)), "NoData")</f>
        <v>NoData</v>
      </c>
      <c r="G416" s="40" t="s">
        <v>464</v>
      </c>
      <c r="H416" s="40"/>
      <c r="I416" s="40"/>
      <c r="J416" s="2"/>
      <c r="K416" s="2"/>
      <c r="L416" s="2"/>
      <c r="M416" s="2"/>
      <c r="N416" s="2"/>
      <c r="O416" s="2"/>
      <c r="P416" s="2"/>
      <c r="Q416" s="2"/>
      <c r="R416" s="2"/>
      <c r="S416" s="2"/>
      <c r="T416" s="2"/>
      <c r="U416" s="2"/>
    </row>
    <row r="417" customFormat="false" ht="12.75" hidden="false" customHeight="true" outlineLevel="0" collapsed="false">
      <c r="A417" s="40" t="s">
        <v>413</v>
      </c>
      <c r="B417" s="56" t="str">
        <f aca="false" t="array" ref="B417:B417">INDEX(Countries!$D$2:$D$255, MATCH(A417, Countries!$B$2:$B$255, 0))</f>
        <v>MNP</v>
      </c>
      <c r="C417" s="76" t="s">
        <v>154</v>
      </c>
      <c r="D417" s="50" t="n">
        <f aca="false" t="array" ref="D417:D417">IF($C417="Mangrove",INDEX('Mangrove extent'!$A$5:$X$128,MATCH($A417,'Mangrove extent'!$A$5:$A1000,0),MATCH('Mangrove extent'!$B$4,'Mangrove extent'!$A$5:$X$5,0)), IF($C417="Seagrass", INDEX('Seagrass extent'!$A$5:$I$257,MATCH($A417,'Seagrass extent'!$A$5:$A1000,0),MATCH('Seagrass extent'!$B$4,'Seagrass extent'!$A$5:$I$5,0)),"" ))</f>
        <v>0.00124105</v>
      </c>
      <c r="E417" s="50" t="str">
        <f aca="false" t="array" ref="E417:E417">IF($C417="Mangrove",INDEX('Mangrove extent'!$A$5:$X1000,MATCH($A417,'Mangrove extent'!$A$5:$A1000,0),MATCH('Mangrove extent'!$C$4,'Mangrove extent'!$A$5:$X$5,0)), IF($C417="Seagrass", "NoData", IF($C417="Salt marsh", "NoData")))</f>
        <v>NoData</v>
      </c>
      <c r="F417" s="50" t="str">
        <f aca="false" t="array" ref="F417:F417">IF($C417="Mangrove",INDEX('Mangrove protected area'!$A$5:$AG1000,MATCH($A417,'Mangrove protected area'!$A$5:$A1000,0),MATCH('Mangrove protected area'!$B$4,'Mangrove protected area'!$A$5:$AG$5,0)), "NoData")</f>
        <v>NoData</v>
      </c>
      <c r="G417" s="40" t="s">
        <v>464</v>
      </c>
      <c r="H417" s="40"/>
      <c r="I417" s="40"/>
      <c r="J417" s="2"/>
      <c r="K417" s="2"/>
      <c r="L417" s="2"/>
      <c r="M417" s="2"/>
      <c r="N417" s="2"/>
      <c r="O417" s="2"/>
      <c r="P417" s="2"/>
      <c r="Q417" s="2"/>
      <c r="R417" s="2"/>
      <c r="S417" s="2"/>
      <c r="T417" s="2"/>
      <c r="U417" s="2"/>
    </row>
    <row r="418" customFormat="false" ht="12.75" hidden="false" customHeight="true" outlineLevel="0" collapsed="false">
      <c r="A418" s="40" t="s">
        <v>414</v>
      </c>
      <c r="B418" s="56" t="str">
        <f aca="false" t="array" ref="B418:B418">INDEX(Countries!$D$2:$D$255, MATCH(A418, Countries!$B$2:$B$255, 0))</f>
        <v>PCN</v>
      </c>
      <c r="C418" s="76" t="s">
        <v>154</v>
      </c>
      <c r="D418" s="50" t="n">
        <f aca="false" t="array" ref="D418:D418">IF($C418="Mangrove",INDEX('Mangrove extent'!$A$5:$X$128,MATCH($A418,'Mangrove extent'!$A$5:$A1000,0),MATCH('Mangrove extent'!$B$4,'Mangrove extent'!$A$5:$X$5,0)), IF($C418="Seagrass", INDEX('Seagrass extent'!$A$5:$I$257,MATCH($A418,'Seagrass extent'!$A$5:$A1000,0),MATCH('Seagrass extent'!$B$4,'Seagrass extent'!$A$5:$I$5,0)),"" ))</f>
        <v>0</v>
      </c>
      <c r="E418" s="50" t="str">
        <f aca="false" t="array" ref="E418:E418">IF($C418="Mangrove",INDEX('Mangrove extent'!$A$5:$X1000,MATCH($A418,'Mangrove extent'!$A$5:$A1000,0),MATCH('Mangrove extent'!$C$4,'Mangrove extent'!$A$5:$X$5,0)), IF($C418="Seagrass", "NoData", IF($C418="Salt marsh", "NoData")))</f>
        <v>NoData</v>
      </c>
      <c r="F418" s="50" t="str">
        <f aca="false" t="array" ref="F418:F418">IF($C418="Mangrove",INDEX('Mangrove protected area'!$A$5:$AG1000,MATCH($A418,'Mangrove protected area'!$A$5:$A1000,0),MATCH('Mangrove protected area'!$B$4,'Mangrove protected area'!$A$5:$AG$5,0)), "NoData")</f>
        <v>NoData</v>
      </c>
      <c r="G418" s="40" t="s">
        <v>464</v>
      </c>
      <c r="H418" s="40"/>
      <c r="I418" s="40"/>
      <c r="J418" s="2"/>
      <c r="K418" s="2"/>
      <c r="L418" s="2"/>
      <c r="M418" s="2"/>
      <c r="N418" s="2"/>
      <c r="O418" s="2"/>
      <c r="P418" s="2"/>
      <c r="Q418" s="2"/>
      <c r="R418" s="2"/>
      <c r="S418" s="2"/>
      <c r="T418" s="2"/>
      <c r="U418" s="2"/>
    </row>
    <row r="419" customFormat="false" ht="12.75" hidden="false" customHeight="true" outlineLevel="0" collapsed="false">
      <c r="A419" s="40" t="s">
        <v>415</v>
      </c>
      <c r="B419" s="56" t="str">
        <f aca="false" t="array" ref="B419:B419">INDEX(Countries!$D$2:$D$255, MATCH(A419, Countries!$B$2:$B$255, 0))</f>
        <v>PRT</v>
      </c>
      <c r="C419" s="76" t="s">
        <v>154</v>
      </c>
      <c r="D419" s="50" t="n">
        <f aca="false" t="array" ref="D419:D419">IF($C419="Mangrove",INDEX('Mangrove extent'!$A$5:$X$128,MATCH($A419,'Mangrove extent'!$A$5:$A1000,0),MATCH('Mangrove extent'!$B$4,'Mangrove extent'!$A$5:$X$5,0)), IF($C419="Seagrass", INDEX('Seagrass extent'!$A$5:$I$257,MATCH($A419,'Seagrass extent'!$A$5:$A1000,0),MATCH('Seagrass extent'!$B$4,'Seagrass extent'!$A$5:$I$5,0)),"" ))</f>
        <v>3.8047462</v>
      </c>
      <c r="E419" s="50" t="str">
        <f aca="false" t="array" ref="E419:E419">IF($C419="Mangrove",INDEX('Mangrove extent'!$A$5:$X1000,MATCH($A419,'Mangrove extent'!$A$5:$A1000,0),MATCH('Mangrove extent'!$C$4,'Mangrove extent'!$A$5:$X$5,0)), IF($C419="Seagrass", "NoData", IF($C419="Salt marsh", "NoData")))</f>
        <v>NoData</v>
      </c>
      <c r="F419" s="50" t="str">
        <f aca="false" t="array" ref="F419:F419">IF($C419="Mangrove",INDEX('Mangrove protected area'!$A$5:$AG1000,MATCH($A419,'Mangrove protected area'!$A$5:$A1000,0),MATCH('Mangrove protected area'!$B$4,'Mangrove protected area'!$A$5:$AG$5,0)), "NoData")</f>
        <v>NoData</v>
      </c>
      <c r="G419" s="40" t="s">
        <v>464</v>
      </c>
      <c r="H419" s="40"/>
      <c r="I419" s="40"/>
      <c r="J419" s="2"/>
      <c r="K419" s="2"/>
      <c r="L419" s="2"/>
      <c r="M419" s="2"/>
      <c r="N419" s="2"/>
      <c r="O419" s="2"/>
      <c r="P419" s="2"/>
      <c r="Q419" s="2"/>
      <c r="R419" s="2"/>
      <c r="S419" s="2"/>
      <c r="T419" s="2"/>
      <c r="U419" s="2"/>
    </row>
    <row r="420" customFormat="false" ht="12.75" hidden="false" customHeight="true" outlineLevel="0" collapsed="false">
      <c r="A420" s="40" t="s">
        <v>416</v>
      </c>
      <c r="B420" s="56" t="str">
        <f aca="false" t="array" ref="B420:B420">INDEX(Countries!$D$2:$D$255, MATCH(A420, Countries!$B$2:$B$255, 0))</f>
        <v>REU</v>
      </c>
      <c r="C420" s="76" t="s">
        <v>154</v>
      </c>
      <c r="D420" s="50" t="n">
        <f aca="false" t="array" ref="D420:D420">IF($C420="Mangrove",INDEX('Mangrove extent'!$A$5:$X$128,MATCH($A420,'Mangrove extent'!$A$5:$A1000,0),MATCH('Mangrove extent'!$B$4,'Mangrove extent'!$A$5:$X$5,0)), IF($C420="Seagrass", INDEX('Seagrass extent'!$A$5:$I$257,MATCH($A420,'Seagrass extent'!$A$5:$A1000,0),MATCH('Seagrass extent'!$B$4,'Seagrass extent'!$A$5:$I$5,0)),"" ))</f>
        <v>0.000310269</v>
      </c>
      <c r="E420" s="50" t="str">
        <f aca="false" t="array" ref="E420:E420">IF($C420="Mangrove",INDEX('Mangrove extent'!$A$5:$X1000,MATCH($A420,'Mangrove extent'!$A$5:$A1000,0),MATCH('Mangrove extent'!$C$4,'Mangrove extent'!$A$5:$X$5,0)), IF($C420="Seagrass", "NoData", IF($C420="Salt marsh", "NoData")))</f>
        <v>NoData</v>
      </c>
      <c r="F420" s="50" t="str">
        <f aca="false" t="array" ref="F420:F420">IF($C420="Mangrove",INDEX('Mangrove protected area'!$A$5:$AG1000,MATCH($A420,'Mangrove protected area'!$A$5:$A1000,0),MATCH('Mangrove protected area'!$B$4,'Mangrove protected area'!$A$5:$AG$5,0)), "NoData")</f>
        <v>NoData</v>
      </c>
      <c r="G420" s="40" t="s">
        <v>464</v>
      </c>
      <c r="H420" s="40"/>
      <c r="I420" s="40"/>
      <c r="J420" s="2"/>
      <c r="K420" s="2"/>
      <c r="L420" s="2"/>
      <c r="M420" s="2"/>
      <c r="N420" s="2"/>
      <c r="O420" s="2"/>
      <c r="P420" s="2"/>
      <c r="Q420" s="2"/>
      <c r="R420" s="2"/>
      <c r="S420" s="2"/>
      <c r="T420" s="2"/>
      <c r="U420" s="2"/>
    </row>
    <row r="421" customFormat="false" ht="12.75" hidden="false" customHeight="true" outlineLevel="0" collapsed="false">
      <c r="A421" s="40" t="s">
        <v>417</v>
      </c>
      <c r="B421" s="56" t="str">
        <f aca="false" t="array" ref="B421:B421">INDEX(Countries!$D$2:$D$255, MATCH(A421, Countries!$B$2:$B$255, 0))</f>
        <v>ROU</v>
      </c>
      <c r="C421" s="76" t="s">
        <v>154</v>
      </c>
      <c r="D421" s="50" t="n">
        <f aca="false" t="array" ref="D421:D421">IF($C421="Mangrove",INDEX('Mangrove extent'!$A$5:$X$128,MATCH($A421,'Mangrove extent'!$A$5:$A1000,0),MATCH('Mangrove extent'!$B$4,'Mangrove extent'!$A$5:$X$5,0)), IF($C421="Seagrass", INDEX('Seagrass extent'!$A$5:$I$257,MATCH($A421,'Seagrass extent'!$A$5:$A1000,0),MATCH('Seagrass extent'!$B$4,'Seagrass extent'!$A$5:$I$5,0)),"" ))</f>
        <v>0.00155133</v>
      </c>
      <c r="E421" s="50" t="str">
        <f aca="false" t="array" ref="E421:E421">IF($C421="Mangrove",INDEX('Mangrove extent'!$A$5:$X1000,MATCH($A421,'Mangrove extent'!$A$5:$A1000,0),MATCH('Mangrove extent'!$C$4,'Mangrove extent'!$A$5:$X$5,0)), IF($C421="Seagrass", "NoData", IF($C421="Salt marsh", "NoData")))</f>
        <v>NoData</v>
      </c>
      <c r="F421" s="50" t="str">
        <f aca="false" t="array" ref="F421:F421">IF($C421="Mangrove",INDEX('Mangrove protected area'!$A$5:$AG1000,MATCH($A421,'Mangrove protected area'!$A$5:$A1000,0),MATCH('Mangrove protected area'!$B$4,'Mangrove protected area'!$A$5:$AG$5,0)), "NoData")</f>
        <v>NoData</v>
      </c>
      <c r="G421" s="40" t="s">
        <v>464</v>
      </c>
      <c r="H421" s="40"/>
      <c r="I421" s="40"/>
      <c r="J421" s="2"/>
      <c r="K421" s="2"/>
      <c r="L421" s="2"/>
      <c r="M421" s="2"/>
      <c r="N421" s="2"/>
      <c r="O421" s="2"/>
      <c r="P421" s="2"/>
      <c r="Q421" s="2"/>
      <c r="R421" s="2"/>
      <c r="S421" s="2"/>
      <c r="T421" s="2"/>
      <c r="U421" s="2"/>
    </row>
    <row r="422" customFormat="false" ht="12.75" hidden="false" customHeight="true" outlineLevel="0" collapsed="false">
      <c r="A422" s="40" t="s">
        <v>418</v>
      </c>
      <c r="B422" s="56" t="str">
        <f aca="false" t="array" ref="B422:B422">INDEX(Countries!$D$2:$D$255, MATCH(A422, Countries!$B$2:$B$255, 0))</f>
        <v>SHN</v>
      </c>
      <c r="C422" s="76" t="s">
        <v>154</v>
      </c>
      <c r="D422" s="50" t="n">
        <f aca="false" t="array" ref="D422:D422">IF($C422="Mangrove",INDEX('Mangrove extent'!$A$5:$X$128,MATCH($A422,'Mangrove extent'!$A$5:$A1000,0),MATCH('Mangrove extent'!$B$4,'Mangrove extent'!$A$5:$X$5,0)), IF($C422="Seagrass", INDEX('Seagrass extent'!$A$5:$I$257,MATCH($A422,'Seagrass extent'!$A$5:$A1000,0),MATCH('Seagrass extent'!$B$4,'Seagrass extent'!$A$5:$I$5,0)),"" ))</f>
        <v>0</v>
      </c>
      <c r="E422" s="50" t="str">
        <f aca="false" t="array" ref="E422:E422">IF($C422="Mangrove",INDEX('Mangrove extent'!$A$5:$X1000,MATCH($A422,'Mangrove extent'!$A$5:$A1000,0),MATCH('Mangrove extent'!$C$4,'Mangrove extent'!$A$5:$X$5,0)), IF($C422="Seagrass", "NoData", IF($C422="Salt marsh", "NoData")))</f>
        <v>NoData</v>
      </c>
      <c r="F422" s="50" t="str">
        <f aca="false" t="array" ref="F422:F422">IF($C422="Mangrove",INDEX('Mangrove protected area'!$A$5:$AG1000,MATCH($A422,'Mangrove protected area'!$A$5:$A1000,0),MATCH('Mangrove protected area'!$B$4,'Mangrove protected area'!$A$5:$AG$5,0)), "NoData")</f>
        <v>NoData</v>
      </c>
      <c r="G422" s="40" t="s">
        <v>464</v>
      </c>
      <c r="H422" s="40"/>
      <c r="I422" s="40"/>
      <c r="J422" s="2"/>
      <c r="K422" s="2"/>
      <c r="L422" s="2"/>
      <c r="M422" s="2"/>
      <c r="N422" s="2"/>
      <c r="O422" s="2"/>
      <c r="P422" s="2"/>
      <c r="Q422" s="2"/>
      <c r="R422" s="2"/>
      <c r="S422" s="2"/>
      <c r="T422" s="2"/>
      <c r="U422" s="2"/>
    </row>
    <row r="423" customFormat="false" ht="12.75" hidden="false" customHeight="true" outlineLevel="0" collapsed="false">
      <c r="A423" s="40" t="s">
        <v>419</v>
      </c>
      <c r="B423" s="56" t="str">
        <f aca="false" t="array" ref="B423:B423">INDEX(Countries!$D$2:$D$255, MATCH(A423, Countries!$B$2:$B$255, 0))</f>
        <v>SPM</v>
      </c>
      <c r="C423" s="76" t="s">
        <v>154</v>
      </c>
      <c r="D423" s="50" t="n">
        <f aca="false" t="array" ref="D423:D423">IF($C423="Mangrove",INDEX('Mangrove extent'!$A$5:$X$128,MATCH($A423,'Mangrove extent'!$A$5:$A1000,0),MATCH('Mangrove extent'!$B$4,'Mangrove extent'!$A$5:$X$5,0)), IF($C423="Seagrass", INDEX('Seagrass extent'!$A$5:$I$257,MATCH($A423,'Seagrass extent'!$A$5:$A1000,0),MATCH('Seagrass extent'!$B$4,'Seagrass extent'!$A$5:$I$5,0)),"" ))</f>
        <v>0</v>
      </c>
      <c r="E423" s="50" t="str">
        <f aca="false" t="array" ref="E423:E423">IF($C423="Mangrove",INDEX('Mangrove extent'!$A$5:$X1000,MATCH($A423,'Mangrove extent'!$A$5:$A1000,0),MATCH('Mangrove extent'!$C$4,'Mangrove extent'!$A$5:$X$5,0)), IF($C423="Seagrass", "NoData", IF($C423="Salt marsh", "NoData")))</f>
        <v>NoData</v>
      </c>
      <c r="F423" s="50" t="str">
        <f aca="false" t="array" ref="F423:F423">IF($C423="Mangrove",INDEX('Mangrove protected area'!$A$5:$AG1000,MATCH($A423,'Mangrove protected area'!$A$5:$A1000,0),MATCH('Mangrove protected area'!$B$4,'Mangrove protected area'!$A$5:$AG$5,0)), "NoData")</f>
        <v>NoData</v>
      </c>
      <c r="G423" s="40" t="s">
        <v>464</v>
      </c>
      <c r="H423" s="40"/>
      <c r="I423" s="40"/>
      <c r="J423" s="2"/>
      <c r="K423" s="2"/>
      <c r="L423" s="2"/>
      <c r="M423" s="2"/>
      <c r="N423" s="2"/>
      <c r="O423" s="2"/>
      <c r="P423" s="2"/>
      <c r="Q423" s="2"/>
      <c r="R423" s="2"/>
      <c r="S423" s="2"/>
      <c r="T423" s="2"/>
      <c r="U423" s="2"/>
    </row>
    <row r="424" customFormat="false" ht="12.75" hidden="false" customHeight="true" outlineLevel="0" collapsed="false">
      <c r="A424" s="40" t="s">
        <v>420</v>
      </c>
      <c r="B424" s="56" t="str">
        <f aca="false" t="array" ref="B424:B424">INDEX(Countries!$D$2:$D$255, MATCH(A424, Countries!$B$2:$B$255, 0))</f>
        <v>SYR</v>
      </c>
      <c r="C424" s="76" t="s">
        <v>154</v>
      </c>
      <c r="D424" s="50" t="n">
        <f aca="false" t="array" ref="D424:D424">IF($C424="Mangrove",INDEX('Mangrove extent'!$A$5:$X$128,MATCH($A424,'Mangrove extent'!$A$5:$A1000,0),MATCH('Mangrove extent'!$B$4,'Mangrove extent'!$A$5:$X$5,0)), IF($C424="Seagrass", INDEX('Seagrass extent'!$A$5:$I$257,MATCH($A424,'Seagrass extent'!$A$5:$A1000,0),MATCH('Seagrass extent'!$B$4,'Seagrass extent'!$A$5:$I$5,0)),"" ))</f>
        <v>0.00465405</v>
      </c>
      <c r="E424" s="50" t="str">
        <f aca="false" t="array" ref="E424:E424">IF($C424="Mangrove",INDEX('Mangrove extent'!$A$5:$X1000,MATCH($A424,'Mangrove extent'!$A$5:$A1000,0),MATCH('Mangrove extent'!$C$4,'Mangrove extent'!$A$5:$X$5,0)), IF($C424="Seagrass", "NoData", IF($C424="Salt marsh", "NoData")))</f>
        <v>NoData</v>
      </c>
      <c r="F424" s="50" t="str">
        <f aca="false" t="array" ref="F424:F424">IF($C424="Mangrove",INDEX('Mangrove protected area'!$A$5:$AG1000,MATCH($A424,'Mangrove protected area'!$A$5:$A1000,0),MATCH('Mangrove protected area'!$B$4,'Mangrove protected area'!$A$5:$AG$5,0)), "NoData")</f>
        <v>NoData</v>
      </c>
      <c r="G424" s="40" t="s">
        <v>464</v>
      </c>
      <c r="H424" s="40"/>
      <c r="I424" s="40"/>
      <c r="J424" s="2"/>
      <c r="K424" s="2"/>
      <c r="L424" s="2"/>
      <c r="M424" s="2"/>
      <c r="N424" s="2"/>
      <c r="O424" s="2"/>
      <c r="P424" s="2"/>
      <c r="Q424" s="2"/>
      <c r="R424" s="2"/>
      <c r="S424" s="2"/>
      <c r="T424" s="2"/>
      <c r="U424" s="2"/>
    </row>
    <row r="425" customFormat="false" ht="12.75" hidden="false" customHeight="true" outlineLevel="0" collapsed="false">
      <c r="A425" s="40" t="s">
        <v>421</v>
      </c>
      <c r="B425" s="56" t="str">
        <f aca="false" t="array" ref="B425:B425">INDEX(Countries!$D$2:$D$255, MATCH(A425, Countries!$B$2:$B$255, 0))</f>
        <v>TKL</v>
      </c>
      <c r="C425" s="76" t="s">
        <v>154</v>
      </c>
      <c r="D425" s="50" t="n">
        <f aca="false" t="array" ref="D425:D425">IF($C425="Mangrove",INDEX('Mangrove extent'!$A$5:$X$128,MATCH($A425,'Mangrove extent'!$A$5:$A1000,0),MATCH('Mangrove extent'!$B$4,'Mangrove extent'!$A$5:$X$5,0)), IF($C425="Seagrass", INDEX('Seagrass extent'!$A$5:$I$257,MATCH($A425,'Seagrass extent'!$A$5:$A1000,0),MATCH('Seagrass extent'!$B$4,'Seagrass extent'!$A$5:$I$5,0)),"" ))</f>
        <v>0</v>
      </c>
      <c r="E425" s="50" t="str">
        <f aca="false" t="array" ref="E425:E425">IF($C425="Mangrove",INDEX('Mangrove extent'!$A$5:$X1000,MATCH($A425,'Mangrove extent'!$A$5:$A1000,0),MATCH('Mangrove extent'!$C$4,'Mangrove extent'!$A$5:$X$5,0)), IF($C425="Seagrass", "NoData", IF($C425="Salt marsh", "NoData")))</f>
        <v>NoData</v>
      </c>
      <c r="F425" s="50" t="str">
        <f aca="false" t="array" ref="F425:F425">IF($C425="Mangrove",INDEX('Mangrove protected area'!$A$5:$AG1000,MATCH($A425,'Mangrove protected area'!$A$5:$A1000,0),MATCH('Mangrove protected area'!$B$4,'Mangrove protected area'!$A$5:$AG$5,0)), "NoData")</f>
        <v>NoData</v>
      </c>
      <c r="G425" s="40" t="s">
        <v>464</v>
      </c>
      <c r="H425" s="40"/>
      <c r="I425" s="40"/>
      <c r="J425" s="2"/>
      <c r="K425" s="2"/>
      <c r="L425" s="2"/>
      <c r="M425" s="2"/>
      <c r="N425" s="2"/>
      <c r="O425" s="2"/>
      <c r="P425" s="2"/>
      <c r="Q425" s="2"/>
      <c r="R425" s="2"/>
      <c r="S425" s="2"/>
      <c r="T425" s="2"/>
      <c r="U425" s="2"/>
    </row>
    <row r="426" customFormat="false" ht="12.75" hidden="false" customHeight="true" outlineLevel="0" collapsed="false">
      <c r="A426" s="40" t="s">
        <v>422</v>
      </c>
      <c r="B426" s="56" t="str">
        <f aca="false" t="array" ref="B426:B426">INDEX(Countries!$D$2:$D$255, MATCH(A426, Countries!$B$2:$B$255, 0))</f>
        <v>TKM</v>
      </c>
      <c r="C426" s="76" t="s">
        <v>154</v>
      </c>
      <c r="D426" s="50" t="n">
        <f aca="false" t="array" ref="D426:D426">IF($C426="Mangrove",INDEX('Mangrove extent'!$A$5:$X$128,MATCH($A426,'Mangrove extent'!$A$5:$A1000,0),MATCH('Mangrove extent'!$B$4,'Mangrove extent'!$A$5:$X$5,0)), IF($C426="Seagrass", INDEX('Seagrass extent'!$A$5:$I$257,MATCH($A426,'Seagrass extent'!$A$5:$A1000,0),MATCH('Seagrass extent'!$B$4,'Seagrass extent'!$A$5:$I$5,0)),"" ))</f>
        <v>0.00248213</v>
      </c>
      <c r="E426" s="50" t="str">
        <f aca="false" t="array" ref="E426:E426">IF($C426="Mangrove",INDEX('Mangrove extent'!$A$5:$X1000,MATCH($A426,'Mangrove extent'!$A$5:$A1000,0),MATCH('Mangrove extent'!$C$4,'Mangrove extent'!$A$5:$X$5,0)), IF($C426="Seagrass", "NoData", IF($C426="Salt marsh", "NoData")))</f>
        <v>NoData</v>
      </c>
      <c r="F426" s="50" t="str">
        <f aca="false" t="array" ref="F426:F426">IF($C426="Mangrove",INDEX('Mangrove protected area'!$A$5:$AG1000,MATCH($A426,'Mangrove protected area'!$A$5:$A1000,0),MATCH('Mangrove protected area'!$B$4,'Mangrove protected area'!$A$5:$AG$5,0)), "NoData")</f>
        <v>NoData</v>
      </c>
      <c r="G426" s="40" t="s">
        <v>464</v>
      </c>
      <c r="H426" s="40"/>
      <c r="I426" s="40"/>
      <c r="J426" s="2"/>
      <c r="K426" s="2"/>
      <c r="L426" s="2"/>
      <c r="M426" s="2"/>
      <c r="N426" s="2"/>
      <c r="O426" s="2"/>
      <c r="P426" s="2"/>
      <c r="Q426" s="2"/>
      <c r="R426" s="2"/>
      <c r="S426" s="2"/>
      <c r="T426" s="2"/>
      <c r="U426" s="2"/>
    </row>
    <row r="427" customFormat="false" ht="12.75" hidden="false" customHeight="true" outlineLevel="0" collapsed="false">
      <c r="A427" s="40" t="s">
        <v>423</v>
      </c>
      <c r="B427" s="56" t="str">
        <f aca="false" t="array" ref="B427:B427">INDEX(Countries!$D$2:$D$255, MATCH(A427, Countries!$B$2:$B$255, 0))</f>
        <v>URY</v>
      </c>
      <c r="C427" s="76" t="s">
        <v>154</v>
      </c>
      <c r="D427" s="50" t="n">
        <f aca="false" t="array" ref="D427:D427">IF($C427="Mangrove",INDEX('Mangrove extent'!$A$5:$X$128,MATCH($A427,'Mangrove extent'!$A$5:$A1000,0),MATCH('Mangrove extent'!$B$4,'Mangrove extent'!$A$5:$X$5,0)), IF($C427="Seagrass", INDEX('Seagrass extent'!$A$5:$I$257,MATCH($A427,'Seagrass extent'!$A$5:$A1000,0),MATCH('Seagrass extent'!$B$4,'Seagrass extent'!$A$5:$I$5,0)),"" ))</f>
        <v>0</v>
      </c>
      <c r="E427" s="50" t="str">
        <f aca="false" t="array" ref="E427:E427">IF($C427="Mangrove",INDEX('Mangrove extent'!$A$5:$X1000,MATCH($A427,'Mangrove extent'!$A$5:$A1000,0),MATCH('Mangrove extent'!$C$4,'Mangrove extent'!$A$5:$X$5,0)), IF($C427="Seagrass", "NoData", IF($C427="Salt marsh", "NoData")))</f>
        <v>NoData</v>
      </c>
      <c r="F427" s="50" t="str">
        <f aca="false" t="array" ref="F427:F427">IF($C427="Mangrove",INDEX('Mangrove protected area'!$A$5:$AG1000,MATCH($A427,'Mangrove protected area'!$A$5:$A1000,0),MATCH('Mangrove protected area'!$B$4,'Mangrove protected area'!$A$5:$AG$5,0)), "NoData")</f>
        <v>NoData</v>
      </c>
      <c r="G427" s="40" t="s">
        <v>464</v>
      </c>
      <c r="H427" s="40"/>
      <c r="I427" s="40"/>
      <c r="J427" s="2"/>
      <c r="K427" s="2"/>
      <c r="L427" s="2"/>
      <c r="M427" s="2"/>
      <c r="N427" s="2"/>
      <c r="O427" s="2"/>
      <c r="P427" s="2"/>
      <c r="Q427" s="2"/>
      <c r="R427" s="2"/>
      <c r="S427" s="2"/>
      <c r="T427" s="2"/>
      <c r="U427" s="2"/>
    </row>
    <row r="428" customFormat="false" ht="12.75" hidden="false" customHeight="true" outlineLevel="0" collapsed="false">
      <c r="A428" s="40" t="s">
        <v>424</v>
      </c>
      <c r="B428" s="56" t="str">
        <f aca="false" t="array" ref="B428:B428">INDEX(Countries!$D$2:$D$255, MATCH(A428, Countries!$B$2:$B$255, 0))</f>
        <v>ESH</v>
      </c>
      <c r="C428" s="76" t="s">
        <v>154</v>
      </c>
      <c r="D428" s="50" t="n">
        <f aca="false" t="array" ref="D428:D428">IF($C428="Mangrove",INDEX('Mangrove extent'!$A$5:$X$128,MATCH($A428,'Mangrove extent'!$A$5:$A1000,0),MATCH('Mangrove extent'!$B$4,'Mangrove extent'!$A$5:$X$5,0)), IF($C428="Seagrass", INDEX('Seagrass extent'!$A$5:$I$257,MATCH($A428,'Seagrass extent'!$A$5:$A1000,0),MATCH('Seagrass extent'!$B$4,'Seagrass extent'!$A$5:$I$5,0)),"" ))</f>
        <v>0.00031026</v>
      </c>
      <c r="E428" s="50" t="str">
        <f aca="false" t="array" ref="E428:E428">IF($C428="Mangrove",INDEX('Mangrove extent'!$A$5:$X1000,MATCH($A428,'Mangrove extent'!$A$5:$A1000,0),MATCH('Mangrove extent'!$C$4,'Mangrove extent'!$A$5:$X$5,0)), IF($C428="Seagrass", "NoData", IF($C428="Salt marsh", "NoData")))</f>
        <v>NoData</v>
      </c>
      <c r="F428" s="50" t="str">
        <f aca="false" t="array" ref="F428:F428">IF($C428="Mangrove",INDEX('Mangrove protected area'!$A$5:$AG1000,MATCH($A428,'Mangrove protected area'!$A$5:$A1000,0),MATCH('Mangrove protected area'!$B$4,'Mangrove protected area'!$A$5:$AG$5,0)), "NoData")</f>
        <v>NoData</v>
      </c>
      <c r="G428" s="40" t="s">
        <v>464</v>
      </c>
      <c r="H428" s="40"/>
      <c r="I428" s="40"/>
      <c r="J428" s="2"/>
      <c r="K428" s="2"/>
      <c r="L428" s="2"/>
      <c r="M428" s="2"/>
      <c r="N428" s="2"/>
      <c r="O428" s="2"/>
      <c r="P428" s="2"/>
      <c r="Q428" s="2"/>
      <c r="R428" s="2"/>
      <c r="S428" s="2"/>
      <c r="T428" s="2"/>
      <c r="U428" s="2"/>
    </row>
    <row r="429" customFormat="false" ht="12.75" hidden="false" customHeight="true" outlineLevel="0" collapsed="false">
      <c r="A429" s="40" t="s">
        <v>425</v>
      </c>
      <c r="B429" s="56" t="str">
        <f aca="false" t="array" ref="B429:B429">INDEX(Countries!$D$2:$D$255, MATCH(A429, Countries!$B$2:$B$255, 0))</f>
        <v>AFG</v>
      </c>
      <c r="C429" s="76" t="s">
        <v>154</v>
      </c>
      <c r="D429" s="50" t="n">
        <f aca="false" t="array" ref="D429:D429">IF($C429="Mangrove",INDEX('Mangrove extent'!$A$5:$X$128,MATCH($A429,'Mangrove extent'!$A$5:$A1000,0),MATCH('Mangrove extent'!$B$4,'Mangrove extent'!$A$5:$X$5,0)), IF($C429="Seagrass", INDEX('Seagrass extent'!$A$5:$I$257,MATCH($A429,'Seagrass extent'!$A$5:$A1000,0),MATCH('Seagrass extent'!$B$4,'Seagrass extent'!$A$5:$I$5,0)),"" ))</f>
        <v>0</v>
      </c>
      <c r="E429" s="50" t="str">
        <f aca="false" t="array" ref="E429:E429">IF($C429="Mangrove",INDEX('Mangrove extent'!$A$5:$X1000,MATCH($A429,'Mangrove extent'!$A$5:$A1000,0),MATCH('Mangrove extent'!$C$4,'Mangrove extent'!$A$5:$X$5,0)), IF($C429="Seagrass", "NoData", IF($C429="Salt marsh", "NoData")))</f>
        <v>NoData</v>
      </c>
      <c r="F429" s="50" t="str">
        <f aca="false" t="array" ref="F429:F429">IF($C429="Mangrove",INDEX('Mangrove protected area'!$A$5:$AG1000,MATCH($A429,'Mangrove protected area'!$A$5:$A1000,0),MATCH('Mangrove protected area'!$B$4,'Mangrove protected area'!$A$5:$AG$5,0)), "NoData")</f>
        <v>NoData</v>
      </c>
      <c r="G429" s="40" t="s">
        <v>464</v>
      </c>
      <c r="H429" s="40"/>
      <c r="I429" s="40"/>
      <c r="J429" s="2"/>
      <c r="K429" s="2"/>
      <c r="L429" s="2"/>
      <c r="M429" s="2"/>
      <c r="N429" s="2"/>
      <c r="O429" s="2"/>
      <c r="P429" s="2"/>
      <c r="Q429" s="2"/>
      <c r="R429" s="2"/>
      <c r="S429" s="2"/>
      <c r="T429" s="2"/>
      <c r="U429" s="2"/>
    </row>
    <row r="430" customFormat="false" ht="12.75" hidden="false" customHeight="true" outlineLevel="0" collapsed="false">
      <c r="A430" s="40" t="s">
        <v>426</v>
      </c>
      <c r="B430" s="56" t="str">
        <f aca="false" t="array" ref="B430:B430">INDEX(Countries!$D$2:$D$255, MATCH(A430, Countries!$B$2:$B$255, 0))</f>
        <v>ARM</v>
      </c>
      <c r="C430" s="76" t="s">
        <v>154</v>
      </c>
      <c r="D430" s="50" t="n">
        <f aca="false" t="array" ref="D430:D430">IF($C430="Mangrove",INDEX('Mangrove extent'!$A$5:$X$128,MATCH($A430,'Mangrove extent'!$A$5:$A1000,0),MATCH('Mangrove extent'!$B$4,'Mangrove extent'!$A$5:$X$5,0)), IF($C430="Seagrass", INDEX('Seagrass extent'!$A$5:$I$257,MATCH($A430,'Seagrass extent'!$A$5:$A1000,0),MATCH('Seagrass extent'!$B$4,'Seagrass extent'!$A$5:$I$5,0)),"" ))</f>
        <v>0</v>
      </c>
      <c r="E430" s="50" t="str">
        <f aca="false" t="array" ref="E430:E430">IF($C430="Mangrove",INDEX('Mangrove extent'!$A$5:$X1000,MATCH($A430,'Mangrove extent'!$A$5:$A1000,0),MATCH('Mangrove extent'!$C$4,'Mangrove extent'!$A$5:$X$5,0)), IF($C430="Seagrass", "NoData", IF($C430="Salt marsh", "NoData")))</f>
        <v>NoData</v>
      </c>
      <c r="F430" s="50" t="str">
        <f aca="false" t="array" ref="F430:F430">IF($C430="Mangrove",INDEX('Mangrove protected area'!$A$5:$AG1000,MATCH($A430,'Mangrove protected area'!$A$5:$A1000,0),MATCH('Mangrove protected area'!$B$4,'Mangrove protected area'!$A$5:$AG$5,0)), "NoData")</f>
        <v>NoData</v>
      </c>
      <c r="G430" s="40" t="s">
        <v>464</v>
      </c>
      <c r="H430" s="40"/>
      <c r="I430" s="40"/>
      <c r="J430" s="2"/>
      <c r="K430" s="2"/>
      <c r="L430" s="2"/>
      <c r="M430" s="2"/>
      <c r="N430" s="2"/>
      <c r="O430" s="2"/>
      <c r="P430" s="2"/>
      <c r="Q430" s="2"/>
      <c r="R430" s="2"/>
      <c r="S430" s="2"/>
      <c r="T430" s="2"/>
      <c r="U430" s="2"/>
    </row>
    <row r="431" customFormat="false" ht="12.75" hidden="false" customHeight="true" outlineLevel="0" collapsed="false">
      <c r="A431" s="40" t="s">
        <v>427</v>
      </c>
      <c r="B431" s="56" t="str">
        <f aca="false" t="array" ref="B431:B431">INDEX(Countries!$D$2:$D$255, MATCH(A431, Countries!$B$2:$B$255, 0))</f>
        <v>AUT</v>
      </c>
      <c r="C431" s="76" t="s">
        <v>154</v>
      </c>
      <c r="D431" s="50" t="n">
        <f aca="false" t="array" ref="D431:D431">IF($C431="Mangrove",INDEX('Mangrove extent'!$A$5:$X$128,MATCH($A431,'Mangrove extent'!$A$5:$A1000,0),MATCH('Mangrove extent'!$B$4,'Mangrove extent'!$A$5:$X$5,0)), IF($C431="Seagrass", INDEX('Seagrass extent'!$A$5:$I$257,MATCH($A431,'Seagrass extent'!$A$5:$A1000,0),MATCH('Seagrass extent'!$B$4,'Seagrass extent'!$A$5:$I$5,0)),"" ))</f>
        <v>0</v>
      </c>
      <c r="E431" s="50" t="str">
        <f aca="false" t="array" ref="E431:E431">IF($C431="Mangrove",INDEX('Mangrove extent'!$A$5:$X1000,MATCH($A431,'Mangrove extent'!$A$5:$A1000,0),MATCH('Mangrove extent'!$C$4,'Mangrove extent'!$A$5:$X$5,0)), IF($C431="Seagrass", "NoData", IF($C431="Salt marsh", "NoData")))</f>
        <v>NoData</v>
      </c>
      <c r="F431" s="50" t="str">
        <f aca="false" t="array" ref="F431:F431">IF($C431="Mangrove",INDEX('Mangrove protected area'!$A$5:$AG1000,MATCH($A431,'Mangrove protected area'!$A$5:$A1000,0),MATCH('Mangrove protected area'!$B$4,'Mangrove protected area'!$A$5:$AG$5,0)), "NoData")</f>
        <v>NoData</v>
      </c>
      <c r="G431" s="40" t="s">
        <v>464</v>
      </c>
      <c r="H431" s="40"/>
      <c r="I431" s="40"/>
      <c r="J431" s="2"/>
      <c r="K431" s="2"/>
      <c r="L431" s="2"/>
      <c r="M431" s="2"/>
      <c r="N431" s="2"/>
      <c r="O431" s="2"/>
      <c r="P431" s="2"/>
      <c r="Q431" s="2"/>
      <c r="R431" s="2"/>
      <c r="S431" s="2"/>
      <c r="T431" s="2"/>
      <c r="U431" s="2"/>
    </row>
    <row r="432" customFormat="false" ht="12.75" hidden="false" customHeight="true" outlineLevel="0" collapsed="false">
      <c r="A432" s="40" t="s">
        <v>428</v>
      </c>
      <c r="B432" s="56" t="str">
        <f aca="false" t="array" ref="B432:B432">INDEX(Countries!$D$2:$D$255, MATCH(A432, Countries!$B$2:$B$255, 0))</f>
        <v>BDI</v>
      </c>
      <c r="C432" s="76" t="s">
        <v>154</v>
      </c>
      <c r="D432" s="50" t="n">
        <f aca="false" t="array" ref="D432:D432">IF($C432="Mangrove",INDEX('Mangrove extent'!$A$5:$X$128,MATCH($A432,'Mangrove extent'!$A$5:$A1000,0),MATCH('Mangrove extent'!$B$4,'Mangrove extent'!$A$5:$X$5,0)), IF($C432="Seagrass", INDEX('Seagrass extent'!$A$5:$I$257,MATCH($A432,'Seagrass extent'!$A$5:$A1000,0),MATCH('Seagrass extent'!$B$4,'Seagrass extent'!$A$5:$I$5,0)),"" ))</f>
        <v>0</v>
      </c>
      <c r="E432" s="50" t="str">
        <f aca="false" t="array" ref="E432:E432">IF($C432="Mangrove",INDEX('Mangrove extent'!$A$5:$X1000,MATCH($A432,'Mangrove extent'!$A$5:$A1000,0),MATCH('Mangrove extent'!$C$4,'Mangrove extent'!$A$5:$X$5,0)), IF($C432="Seagrass", "NoData", IF($C432="Salt marsh", "NoData")))</f>
        <v>NoData</v>
      </c>
      <c r="F432" s="50" t="str">
        <f aca="false" t="array" ref="F432:F432">IF($C432="Mangrove",INDEX('Mangrove protected area'!$A$5:$AG1000,MATCH($A432,'Mangrove protected area'!$A$5:$A1000,0),MATCH('Mangrove protected area'!$B$4,'Mangrove protected area'!$A$5:$AG$5,0)), "NoData")</f>
        <v>NoData</v>
      </c>
      <c r="G432" s="40" t="s">
        <v>464</v>
      </c>
      <c r="H432" s="40"/>
      <c r="I432" s="40"/>
      <c r="J432" s="2"/>
      <c r="K432" s="2"/>
      <c r="L432" s="2"/>
      <c r="M432" s="2"/>
      <c r="N432" s="2"/>
      <c r="O432" s="2"/>
      <c r="P432" s="2"/>
      <c r="Q432" s="2"/>
      <c r="R432" s="2"/>
      <c r="S432" s="2"/>
      <c r="T432" s="2"/>
      <c r="U432" s="2"/>
    </row>
    <row r="433" customFormat="false" ht="12.75" hidden="false" customHeight="true" outlineLevel="0" collapsed="false">
      <c r="A433" s="40" t="s">
        <v>429</v>
      </c>
      <c r="B433" s="56" t="str">
        <f aca="false" t="array" ref="B433:B433">INDEX(Countries!$D$2:$D$255, MATCH(A433, Countries!$B$2:$B$255, 0))</f>
        <v>BFA</v>
      </c>
      <c r="C433" s="76" t="s">
        <v>154</v>
      </c>
      <c r="D433" s="50" t="n">
        <f aca="false" t="array" ref="D433:D433">IF($C433="Mangrove",INDEX('Mangrove extent'!$A$5:$X$128,MATCH($A433,'Mangrove extent'!$A$5:$A1000,0),MATCH('Mangrove extent'!$B$4,'Mangrove extent'!$A$5:$X$5,0)), IF($C433="Seagrass", INDEX('Seagrass extent'!$A$5:$I$257,MATCH($A433,'Seagrass extent'!$A$5:$A1000,0),MATCH('Seagrass extent'!$B$4,'Seagrass extent'!$A$5:$I$5,0)),"" ))</f>
        <v>0</v>
      </c>
      <c r="E433" s="50" t="str">
        <f aca="false" t="array" ref="E433:E433">IF($C433="Mangrove",INDEX('Mangrove extent'!$A$5:$X1000,MATCH($A433,'Mangrove extent'!$A$5:$A1000,0),MATCH('Mangrove extent'!$C$4,'Mangrove extent'!$A$5:$X$5,0)), IF($C433="Seagrass", "NoData", IF($C433="Salt marsh", "NoData")))</f>
        <v>NoData</v>
      </c>
      <c r="F433" s="50" t="str">
        <f aca="false" t="array" ref="F433:F433">IF($C433="Mangrove",INDEX('Mangrove protected area'!$A$5:$AG1000,MATCH($A433,'Mangrove protected area'!$A$5:$A1000,0),MATCH('Mangrove protected area'!$B$4,'Mangrove protected area'!$A$5:$AG$5,0)), "NoData")</f>
        <v>NoData</v>
      </c>
      <c r="G433" s="40" t="s">
        <v>464</v>
      </c>
      <c r="H433" s="40"/>
      <c r="I433" s="40"/>
      <c r="J433" s="2"/>
      <c r="K433" s="2"/>
      <c r="L433" s="2"/>
      <c r="M433" s="2"/>
      <c r="N433" s="2"/>
      <c r="O433" s="2"/>
      <c r="P433" s="2"/>
      <c r="Q433" s="2"/>
      <c r="R433" s="2"/>
      <c r="S433" s="2"/>
      <c r="T433" s="2"/>
      <c r="U433" s="2"/>
    </row>
    <row r="434" customFormat="false" ht="12.75" hidden="false" customHeight="true" outlineLevel="0" collapsed="false">
      <c r="A434" s="40" t="s">
        <v>430</v>
      </c>
      <c r="B434" s="56" t="str">
        <f aca="false" t="array" ref="B434:B434">INDEX(Countries!$D$2:$D$255, MATCH(A434, Countries!$B$2:$B$255, 0))</f>
        <v>BLR</v>
      </c>
      <c r="C434" s="76" t="s">
        <v>154</v>
      </c>
      <c r="D434" s="50" t="n">
        <f aca="false" t="array" ref="D434:D434">IF($C434="Mangrove",INDEX('Mangrove extent'!$A$5:$X$128,MATCH($A434,'Mangrove extent'!$A$5:$A1000,0),MATCH('Mangrove extent'!$B$4,'Mangrove extent'!$A$5:$X$5,0)), IF($C434="Seagrass", INDEX('Seagrass extent'!$A$5:$I$257,MATCH($A434,'Seagrass extent'!$A$5:$A1000,0),MATCH('Seagrass extent'!$B$4,'Seagrass extent'!$A$5:$I$5,0)),"" ))</f>
        <v>0</v>
      </c>
      <c r="E434" s="50" t="str">
        <f aca="false" t="array" ref="E434:E434">IF($C434="Mangrove",INDEX('Mangrove extent'!$A$5:$X1000,MATCH($A434,'Mangrove extent'!$A$5:$A1000,0),MATCH('Mangrove extent'!$C$4,'Mangrove extent'!$A$5:$X$5,0)), IF($C434="Seagrass", "NoData", IF($C434="Salt marsh", "NoData")))</f>
        <v>NoData</v>
      </c>
      <c r="F434" s="50" t="str">
        <f aca="false" t="array" ref="F434:F434">IF($C434="Mangrove",INDEX('Mangrove protected area'!$A$5:$AG1000,MATCH($A434,'Mangrove protected area'!$A$5:$A1000,0),MATCH('Mangrove protected area'!$B$4,'Mangrove protected area'!$A$5:$AG$5,0)), "NoData")</f>
        <v>NoData</v>
      </c>
      <c r="G434" s="40" t="s">
        <v>464</v>
      </c>
      <c r="H434" s="40"/>
      <c r="I434" s="40"/>
      <c r="J434" s="2"/>
      <c r="K434" s="2"/>
      <c r="L434" s="2"/>
      <c r="M434" s="2"/>
      <c r="N434" s="2"/>
      <c r="O434" s="2"/>
      <c r="P434" s="2"/>
      <c r="Q434" s="2"/>
      <c r="R434" s="2"/>
      <c r="S434" s="2"/>
      <c r="T434" s="2"/>
      <c r="U434" s="2"/>
    </row>
    <row r="435" customFormat="false" ht="15.75" hidden="false" customHeight="true" outlineLevel="0" collapsed="false">
      <c r="A435" s="40" t="s">
        <v>431</v>
      </c>
      <c r="B435" s="56" t="str">
        <f aca="false" t="array" ref="B435:B435">INDEX(Countries!$D$2:$D$255, MATCH(A435, Countries!$B$2:$B$255, 0))</f>
        <v>BOL</v>
      </c>
      <c r="C435" s="76" t="s">
        <v>154</v>
      </c>
      <c r="D435" s="50" t="n">
        <f aca="false" t="array" ref="D435:D435">IF($C435="Mangrove",INDEX('Mangrove extent'!$A$5:$X$128,MATCH($A435,'Mangrove extent'!$A$5:$A1000,0),MATCH('Mangrove extent'!$B$4,'Mangrove extent'!$A$5:$X$5,0)), IF($C435="Seagrass", INDEX('Seagrass extent'!$A$5:$I$257,MATCH($A435,'Seagrass extent'!$A$5:$A1000,0),MATCH('Seagrass extent'!$B$4,'Seagrass extent'!$A$5:$I$5,0)),"" ))</f>
        <v>0</v>
      </c>
      <c r="E435" s="50" t="str">
        <f aca="false" t="array" ref="E435:E435">IF($C435="Mangrove",INDEX('Mangrove extent'!$A$5:$X1000,MATCH($A435,'Mangrove extent'!$A$5:$A1000,0),MATCH('Mangrove extent'!$C$4,'Mangrove extent'!$A$5:$X$5,0)), IF($C435="Seagrass", "NoData", IF($C435="Salt marsh", "NoData")))</f>
        <v>NoData</v>
      </c>
      <c r="F435" s="50" t="str">
        <f aca="false" t="array" ref="F435:F435">IF($C435="Mangrove",INDEX('Mangrove protected area'!$A$5:$AG1000,MATCH($A435,'Mangrove protected area'!$A$5:$A1000,0),MATCH('Mangrove protected area'!$B$4,'Mangrove protected area'!$A$5:$AG$5,0)), "NoData")</f>
        <v>NoData</v>
      </c>
      <c r="G435" s="40" t="s">
        <v>464</v>
      </c>
      <c r="H435" s="40"/>
      <c r="I435" s="40"/>
    </row>
    <row r="436" customFormat="false" ht="15.75" hidden="false" customHeight="true" outlineLevel="0" collapsed="false">
      <c r="A436" s="40" t="s">
        <v>432</v>
      </c>
      <c r="B436" s="56" t="str">
        <f aca="false" t="array" ref="B436:B436">INDEX(Countries!$D$2:$D$255, MATCH(A436, Countries!$B$2:$B$255, 0))</f>
        <v>BTN</v>
      </c>
      <c r="C436" s="76" t="s">
        <v>154</v>
      </c>
      <c r="D436" s="50" t="n">
        <f aca="false" t="array" ref="D436:D436">IF($C436="Mangrove",INDEX('Mangrove extent'!$A$5:$X$128,MATCH($A436,'Mangrove extent'!$A$5:$A1000,0),MATCH('Mangrove extent'!$B$4,'Mangrove extent'!$A$5:$X$5,0)), IF($C436="Seagrass", INDEX('Seagrass extent'!$A$5:$I$257,MATCH($A436,'Seagrass extent'!$A$5:$A1000,0),MATCH('Seagrass extent'!$B$4,'Seagrass extent'!$A$5:$I$5,0)),"" ))</f>
        <v>0</v>
      </c>
      <c r="E436" s="50" t="str">
        <f aca="false" t="array" ref="E436:E436">IF($C436="Mangrove",INDEX('Mangrove extent'!$A$5:$X1000,MATCH($A436,'Mangrove extent'!$A$5:$A1000,0),MATCH('Mangrove extent'!$C$4,'Mangrove extent'!$A$5:$X$5,0)), IF($C436="Seagrass", "NoData", IF($C436="Salt marsh", "NoData")))</f>
        <v>NoData</v>
      </c>
      <c r="F436" s="50" t="str">
        <f aca="false" t="array" ref="F436:F436">IF($C436="Mangrove",INDEX('Mangrove protected area'!$A$5:$AG1000,MATCH($A436,'Mangrove protected area'!$A$5:$A1000,0),MATCH('Mangrove protected area'!$B$4,'Mangrove protected area'!$A$5:$AG$5,0)), "NoData")</f>
        <v>NoData</v>
      </c>
      <c r="G436" s="40" t="s">
        <v>464</v>
      </c>
      <c r="H436" s="40"/>
      <c r="I436" s="40"/>
    </row>
    <row r="437" customFormat="false" ht="15.75" hidden="false" customHeight="true" outlineLevel="0" collapsed="false">
      <c r="A437" s="40" t="s">
        <v>433</v>
      </c>
      <c r="B437" s="56" t="str">
        <f aca="false" t="array" ref="B437:B437">INDEX(Countries!$D$2:$D$255, MATCH(A437, Countries!$B$2:$B$255, 0))</f>
        <v>BWA</v>
      </c>
      <c r="C437" s="76" t="s">
        <v>154</v>
      </c>
      <c r="D437" s="50" t="n">
        <f aca="false" t="array" ref="D437:D437">IF($C437="Mangrove",INDEX('Mangrove extent'!$A$5:$X$128,MATCH($A437,'Mangrove extent'!$A$5:$A1000,0),MATCH('Mangrove extent'!$B$4,'Mangrove extent'!$A$5:$X$5,0)), IF($C437="Seagrass", INDEX('Seagrass extent'!$A$5:$I$257,MATCH($A437,'Seagrass extent'!$A$5:$A1000,0),MATCH('Seagrass extent'!$B$4,'Seagrass extent'!$A$5:$I$5,0)),"" ))</f>
        <v>0</v>
      </c>
      <c r="E437" s="50" t="str">
        <f aca="false" t="array" ref="E437:E437">IF($C437="Mangrove",INDEX('Mangrove extent'!$A$5:$X1000,MATCH($A437,'Mangrove extent'!$A$5:$A1000,0),MATCH('Mangrove extent'!$C$4,'Mangrove extent'!$A$5:$X$5,0)), IF($C437="Seagrass", "NoData", IF($C437="Salt marsh", "NoData")))</f>
        <v>NoData</v>
      </c>
      <c r="F437" s="50" t="str">
        <f aca="false" t="array" ref="F437:F437">IF($C437="Mangrove",INDEX('Mangrove protected area'!$A$5:$AG1000,MATCH($A437,'Mangrove protected area'!$A$5:$A1000,0),MATCH('Mangrove protected area'!$B$4,'Mangrove protected area'!$A$5:$AG$5,0)), "NoData")</f>
        <v>NoData</v>
      </c>
      <c r="G437" s="40" t="s">
        <v>464</v>
      </c>
      <c r="H437" s="40"/>
      <c r="I437" s="40"/>
    </row>
    <row r="438" customFormat="false" ht="15.75" hidden="false" customHeight="true" outlineLevel="0" collapsed="false">
      <c r="A438" s="40" t="s">
        <v>434</v>
      </c>
      <c r="B438" s="56" t="str">
        <f aca="false" t="array" ref="B438:B438">INDEX(Countries!$D$2:$D$255, MATCH(A438, Countries!$B$2:$B$255, 0))</f>
        <v>CAF</v>
      </c>
      <c r="C438" s="76" t="s">
        <v>154</v>
      </c>
      <c r="D438" s="50" t="n">
        <f aca="false" t="array" ref="D438:D438">IF($C438="Mangrove",INDEX('Mangrove extent'!$A$5:$X$128,MATCH($A438,'Mangrove extent'!$A$5:$A1000,0),MATCH('Mangrove extent'!$B$4,'Mangrove extent'!$A$5:$X$5,0)), IF($C438="Seagrass", INDEX('Seagrass extent'!$A$5:$I$257,MATCH($A438,'Seagrass extent'!$A$5:$A1000,0),MATCH('Seagrass extent'!$B$4,'Seagrass extent'!$A$5:$I$5,0)),"" ))</f>
        <v>0</v>
      </c>
      <c r="E438" s="50" t="str">
        <f aca="false" t="array" ref="E438:E438">IF($C438="Mangrove",INDEX('Mangrove extent'!$A$5:$X1000,MATCH($A438,'Mangrove extent'!$A$5:$A1000,0),MATCH('Mangrove extent'!$C$4,'Mangrove extent'!$A$5:$X$5,0)), IF($C438="Seagrass", "NoData", IF($C438="Salt marsh", "NoData")))</f>
        <v>NoData</v>
      </c>
      <c r="F438" s="50" t="str">
        <f aca="false" t="array" ref="F438:F438">IF($C438="Mangrove",INDEX('Mangrove protected area'!$A$5:$AG1000,MATCH($A438,'Mangrove protected area'!$A$5:$A1000,0),MATCH('Mangrove protected area'!$B$4,'Mangrove protected area'!$A$5:$AG$5,0)), "NoData")</f>
        <v>NoData</v>
      </c>
      <c r="G438" s="40" t="s">
        <v>464</v>
      </c>
      <c r="H438" s="40"/>
      <c r="I438" s="40"/>
    </row>
    <row r="439" customFormat="false" ht="15.75" hidden="false" customHeight="true" outlineLevel="0" collapsed="false">
      <c r="A439" s="40" t="s">
        <v>435</v>
      </c>
      <c r="B439" s="56" t="str">
        <f aca="false" t="array" ref="B439:B439">INDEX(Countries!$D$2:$D$255, MATCH(A439, Countries!$B$2:$B$255, 0))</f>
        <v>CHE</v>
      </c>
      <c r="C439" s="76" t="s">
        <v>154</v>
      </c>
      <c r="D439" s="50" t="n">
        <f aca="false" t="array" ref="D439:D439">IF($C439="Mangrove",INDEX('Mangrove extent'!$A$5:$X$128,MATCH($A439,'Mangrove extent'!$A$5:$A1000,0),MATCH('Mangrove extent'!$B$4,'Mangrove extent'!$A$5:$X$5,0)), IF($C439="Seagrass", INDEX('Seagrass extent'!$A$5:$I$257,MATCH($A439,'Seagrass extent'!$A$5:$A1000,0),MATCH('Seagrass extent'!$B$4,'Seagrass extent'!$A$5:$I$5,0)),"" ))</f>
        <v>0</v>
      </c>
      <c r="E439" s="50" t="str">
        <f aca="false" t="array" ref="E439:E439">IF($C439="Mangrove",INDEX('Mangrove extent'!$A$5:$X1000,MATCH($A439,'Mangrove extent'!$A$5:$A1000,0),MATCH('Mangrove extent'!$C$4,'Mangrove extent'!$A$5:$X$5,0)), IF($C439="Seagrass", "NoData", IF($C439="Salt marsh", "NoData")))</f>
        <v>NoData</v>
      </c>
      <c r="F439" s="50" t="str">
        <f aca="false" t="array" ref="F439:F439">IF($C439="Mangrove",INDEX('Mangrove protected area'!$A$5:$AG1000,MATCH($A439,'Mangrove protected area'!$A$5:$A1000,0),MATCH('Mangrove protected area'!$B$4,'Mangrove protected area'!$A$5:$AG$5,0)), "NoData")</f>
        <v>NoData</v>
      </c>
      <c r="G439" s="40" t="s">
        <v>464</v>
      </c>
      <c r="H439" s="40"/>
      <c r="I439" s="40"/>
    </row>
    <row r="440" customFormat="false" ht="15.75" hidden="false" customHeight="true" outlineLevel="0" collapsed="false">
      <c r="A440" s="40" t="s">
        <v>436</v>
      </c>
      <c r="B440" s="56" t="str">
        <f aca="false" t="array" ref="B440:B440">INDEX(Countries!$D$2:$D$255, MATCH(A440, Countries!$B$2:$B$255, 0))</f>
        <v>CZE</v>
      </c>
      <c r="C440" s="76" t="s">
        <v>154</v>
      </c>
      <c r="D440" s="50" t="n">
        <f aca="false" t="array" ref="D440:D440">IF($C440="Mangrove",INDEX('Mangrove extent'!$A$5:$X$128,MATCH($A440,'Mangrove extent'!$A$5:$A1000,0),MATCH('Mangrove extent'!$B$4,'Mangrove extent'!$A$5:$X$5,0)), IF($C440="Seagrass", INDEX('Seagrass extent'!$A$5:$I$257,MATCH($A440,'Seagrass extent'!$A$5:$A1000,0),MATCH('Seagrass extent'!$B$4,'Seagrass extent'!$A$5:$I$5,0)),"" ))</f>
        <v>0</v>
      </c>
      <c r="E440" s="50" t="str">
        <f aca="false" t="array" ref="E440:E440">IF($C440="Mangrove",INDEX('Mangrove extent'!$A$5:$X1000,MATCH($A440,'Mangrove extent'!$A$5:$A1000,0),MATCH('Mangrove extent'!$C$4,'Mangrove extent'!$A$5:$X$5,0)), IF($C440="Seagrass", "NoData", IF($C440="Salt marsh", "NoData")))</f>
        <v>NoData</v>
      </c>
      <c r="F440" s="50" t="str">
        <f aca="false" t="array" ref="F440:F440">IF($C440="Mangrove",INDEX('Mangrove protected area'!$A$5:$AG1000,MATCH($A440,'Mangrove protected area'!$A$5:$A1000,0),MATCH('Mangrove protected area'!$B$4,'Mangrove protected area'!$A$5:$AG$5,0)), "NoData")</f>
        <v>NoData</v>
      </c>
      <c r="G440" s="40" t="s">
        <v>464</v>
      </c>
      <c r="H440" s="40"/>
      <c r="I440" s="40"/>
    </row>
    <row r="441" customFormat="false" ht="15.75" hidden="false" customHeight="true" outlineLevel="0" collapsed="false">
      <c r="A441" s="40" t="s">
        <v>437</v>
      </c>
      <c r="B441" s="56" t="str">
        <f aca="false" t="array" ref="B441:B441">INDEX(Countries!$D$2:$D$255, MATCH(A441, Countries!$B$2:$B$255, 0))</f>
        <v>ETH</v>
      </c>
      <c r="C441" s="76" t="s">
        <v>154</v>
      </c>
      <c r="D441" s="50" t="n">
        <f aca="false" t="array" ref="D441:D441">IF($C441="Mangrove",INDEX('Mangrove extent'!$A$5:$X$128,MATCH($A441,'Mangrove extent'!$A$5:$A1000,0),MATCH('Mangrove extent'!$B$4,'Mangrove extent'!$A$5:$X$5,0)), IF($C441="Seagrass", INDEX('Seagrass extent'!$A$5:$I$257,MATCH($A441,'Seagrass extent'!$A$5:$A1000,0),MATCH('Seagrass extent'!$B$4,'Seagrass extent'!$A$5:$I$5,0)),"" ))</f>
        <v>0</v>
      </c>
      <c r="E441" s="50" t="str">
        <f aca="false" t="array" ref="E441:E441">IF($C441="Mangrove",INDEX('Mangrove extent'!$A$5:$X1000,MATCH($A441,'Mangrove extent'!$A$5:$A1000,0),MATCH('Mangrove extent'!$C$4,'Mangrove extent'!$A$5:$X$5,0)), IF($C441="Seagrass", "NoData", IF($C441="Salt marsh", "NoData")))</f>
        <v>NoData</v>
      </c>
      <c r="F441" s="50" t="str">
        <f aca="false" t="array" ref="F441:F441">IF($C441="Mangrove",INDEX('Mangrove protected area'!$A$5:$AG1000,MATCH($A441,'Mangrove protected area'!$A$5:$A1000,0),MATCH('Mangrove protected area'!$B$4,'Mangrove protected area'!$A$5:$AG$5,0)), "NoData")</f>
        <v>NoData</v>
      </c>
      <c r="G441" s="40" t="s">
        <v>464</v>
      </c>
      <c r="H441" s="40"/>
      <c r="I441" s="40"/>
    </row>
    <row r="442" customFormat="false" ht="15.75" hidden="false" customHeight="true" outlineLevel="0" collapsed="false">
      <c r="A442" s="40" t="s">
        <v>438</v>
      </c>
      <c r="B442" s="56" t="str">
        <f aca="false" t="array" ref="B442:B442">INDEX(Countries!$D$2:$D$255, MATCH(A442, Countries!$B$2:$B$255, 0))</f>
        <v>HUN</v>
      </c>
      <c r="C442" s="76" t="s">
        <v>154</v>
      </c>
      <c r="D442" s="50" t="n">
        <f aca="false" t="array" ref="D442:D442">IF($C442="Mangrove",INDEX('Mangrove extent'!$A$5:$X$128,MATCH($A442,'Mangrove extent'!$A$5:$A1000,0),MATCH('Mangrove extent'!$B$4,'Mangrove extent'!$A$5:$X$5,0)), IF($C442="Seagrass", INDEX('Seagrass extent'!$A$5:$I$257,MATCH($A442,'Seagrass extent'!$A$5:$A1000,0),MATCH('Seagrass extent'!$B$4,'Seagrass extent'!$A$5:$I$5,0)),"" ))</f>
        <v>0</v>
      </c>
      <c r="E442" s="50" t="str">
        <f aca="false" t="array" ref="E442:E442">IF($C442="Mangrove",INDEX('Mangrove extent'!$A$5:$X1000,MATCH($A442,'Mangrove extent'!$A$5:$A1000,0),MATCH('Mangrove extent'!$C$4,'Mangrove extent'!$A$5:$X$5,0)), IF($C442="Seagrass", "NoData", IF($C442="Salt marsh", "NoData")))</f>
        <v>NoData</v>
      </c>
      <c r="F442" s="50" t="str">
        <f aca="false" t="array" ref="F442:F442">IF($C442="Mangrove",INDEX('Mangrove protected area'!$A$5:$AG1000,MATCH($A442,'Mangrove protected area'!$A$5:$A1000,0),MATCH('Mangrove protected area'!$B$4,'Mangrove protected area'!$A$5:$AG$5,0)), "NoData")</f>
        <v>NoData</v>
      </c>
      <c r="G442" s="40" t="s">
        <v>464</v>
      </c>
      <c r="H442" s="40"/>
      <c r="I442" s="40"/>
    </row>
    <row r="443" customFormat="false" ht="15.75" hidden="false" customHeight="true" outlineLevel="0" collapsed="false">
      <c r="A443" s="40" t="s">
        <v>439</v>
      </c>
      <c r="B443" s="56" t="str">
        <f aca="false" t="array" ref="B443:B443">INDEX(Countries!$D$2:$D$255, MATCH(A443, Countries!$B$2:$B$255, 0))</f>
        <v>KGZ</v>
      </c>
      <c r="C443" s="76" t="s">
        <v>154</v>
      </c>
      <c r="D443" s="50" t="n">
        <f aca="false" t="array" ref="D443:D443">IF($C443="Mangrove",INDEX('Mangrove extent'!$A$5:$X$128,MATCH($A443,'Mangrove extent'!$A$5:$A1000,0),MATCH('Mangrove extent'!$B$4,'Mangrove extent'!$A$5:$X$5,0)), IF($C443="Seagrass", INDEX('Seagrass extent'!$A$5:$I$257,MATCH($A443,'Seagrass extent'!$A$5:$A1000,0),MATCH('Seagrass extent'!$B$4,'Seagrass extent'!$A$5:$I$5,0)),"" ))</f>
        <v>0</v>
      </c>
      <c r="E443" s="50" t="str">
        <f aca="false" t="array" ref="E443:E443">IF($C443="Mangrove",INDEX('Mangrove extent'!$A$5:$X1000,MATCH($A443,'Mangrove extent'!$A$5:$A1000,0),MATCH('Mangrove extent'!$C$4,'Mangrove extent'!$A$5:$X$5,0)), IF($C443="Seagrass", "NoData", IF($C443="Salt marsh", "NoData")))</f>
        <v>NoData</v>
      </c>
      <c r="F443" s="50" t="str">
        <f aca="false" t="array" ref="F443:F443">IF($C443="Mangrove",INDEX('Mangrove protected area'!$A$5:$AG1000,MATCH($A443,'Mangrove protected area'!$A$5:$A1000,0),MATCH('Mangrove protected area'!$B$4,'Mangrove protected area'!$A$5:$AG$5,0)), "NoData")</f>
        <v>NoData</v>
      </c>
      <c r="G443" s="40" t="s">
        <v>464</v>
      </c>
      <c r="H443" s="40"/>
      <c r="I443" s="40"/>
    </row>
    <row r="444" customFormat="false" ht="15.75" hidden="false" customHeight="true" outlineLevel="0" collapsed="false">
      <c r="A444" s="40" t="s">
        <v>440</v>
      </c>
      <c r="B444" s="56" t="str">
        <f aca="false" t="array" ref="B444:B444">INDEX(Countries!$D$2:$D$255, MATCH(A444, Countries!$B$2:$B$255, 0))</f>
        <v>LAO</v>
      </c>
      <c r="C444" s="76" t="s">
        <v>154</v>
      </c>
      <c r="D444" s="50" t="n">
        <f aca="false" t="array" ref="D444:D444">IF($C444="Mangrove",INDEX('Mangrove extent'!$A$5:$X$128,MATCH($A444,'Mangrove extent'!$A$5:$A1000,0),MATCH('Mangrove extent'!$B$4,'Mangrove extent'!$A$5:$X$5,0)), IF($C444="Seagrass", INDEX('Seagrass extent'!$A$5:$I$257,MATCH($A444,'Seagrass extent'!$A$5:$A1000,0),MATCH('Seagrass extent'!$B$4,'Seagrass extent'!$A$5:$I$5,0)),"" ))</f>
        <v>0</v>
      </c>
      <c r="E444" s="50" t="str">
        <f aca="false" t="array" ref="E444:E444">IF($C444="Mangrove",INDEX('Mangrove extent'!$A$5:$X1000,MATCH($A444,'Mangrove extent'!$A$5:$A1000,0),MATCH('Mangrove extent'!$C$4,'Mangrove extent'!$A$5:$X$5,0)), IF($C444="Seagrass", "NoData", IF($C444="Salt marsh", "NoData")))</f>
        <v>NoData</v>
      </c>
      <c r="F444" s="50" t="str">
        <f aca="false" t="array" ref="F444:F444">IF($C444="Mangrove",INDEX('Mangrove protected area'!$A$5:$AG1000,MATCH($A444,'Mangrove protected area'!$A$5:$A1000,0),MATCH('Mangrove protected area'!$B$4,'Mangrove protected area'!$A$5:$AG$5,0)), "NoData")</f>
        <v>NoData</v>
      </c>
      <c r="G444" s="40" t="s">
        <v>464</v>
      </c>
      <c r="H444" s="40"/>
      <c r="I444" s="40"/>
    </row>
    <row r="445" customFormat="false" ht="15.75" hidden="false" customHeight="true" outlineLevel="0" collapsed="false">
      <c r="A445" s="40" t="s">
        <v>441</v>
      </c>
      <c r="B445" s="56" t="str">
        <f aca="false" t="array" ref="B445:B445">INDEX(Countries!$D$2:$D$255, MATCH(A445, Countries!$B$2:$B$255, 0))</f>
        <v>LSO</v>
      </c>
      <c r="C445" s="76" t="s">
        <v>154</v>
      </c>
      <c r="D445" s="50" t="n">
        <f aca="false" t="array" ref="D445:D445">IF($C445="Mangrove",INDEX('Mangrove extent'!$A$5:$X$128,MATCH($A445,'Mangrove extent'!$A$5:$A1000,0),MATCH('Mangrove extent'!$B$4,'Mangrove extent'!$A$5:$X$5,0)), IF($C445="Seagrass", INDEX('Seagrass extent'!$A$5:$I$257,MATCH($A445,'Seagrass extent'!$A$5:$A1000,0),MATCH('Seagrass extent'!$B$4,'Seagrass extent'!$A$5:$I$5,0)),"" ))</f>
        <v>0</v>
      </c>
      <c r="E445" s="50" t="str">
        <f aca="false" t="array" ref="E445:E445">IF($C445="Mangrove",INDEX('Mangrove extent'!$A$5:$X1000,MATCH($A445,'Mangrove extent'!$A$5:$A1000,0),MATCH('Mangrove extent'!$C$4,'Mangrove extent'!$A$5:$X$5,0)), IF($C445="Seagrass", "NoData", IF($C445="Salt marsh", "NoData")))</f>
        <v>NoData</v>
      </c>
      <c r="F445" s="50" t="str">
        <f aca="false" t="array" ref="F445:F445">IF($C445="Mangrove",INDEX('Mangrove protected area'!$A$5:$AG1000,MATCH($A445,'Mangrove protected area'!$A$5:$A1000,0),MATCH('Mangrove protected area'!$B$4,'Mangrove protected area'!$A$5:$AG$5,0)), "NoData")</f>
        <v>NoData</v>
      </c>
      <c r="G445" s="40" t="s">
        <v>464</v>
      </c>
      <c r="H445" s="40"/>
      <c r="I445" s="40"/>
    </row>
    <row r="446" customFormat="false" ht="15.75" hidden="false" customHeight="true" outlineLevel="0" collapsed="false">
      <c r="A446" s="40" t="s">
        <v>442</v>
      </c>
      <c r="B446" s="56" t="str">
        <f aca="false" t="array" ref="B446:B446">INDEX(Countries!$D$2:$D$255, MATCH(A446, Countries!$B$2:$B$255, 0))</f>
        <v>LUX</v>
      </c>
      <c r="C446" s="76" t="s">
        <v>154</v>
      </c>
      <c r="D446" s="50" t="n">
        <f aca="false" t="array" ref="D446:D446">IF($C446="Mangrove",INDEX('Mangrove extent'!$A$5:$X$128,MATCH($A446,'Mangrove extent'!$A$5:$A1000,0),MATCH('Mangrove extent'!$B$4,'Mangrove extent'!$A$5:$X$5,0)), IF($C446="Seagrass", INDEX('Seagrass extent'!$A$5:$I$257,MATCH($A446,'Seagrass extent'!$A$5:$A1000,0),MATCH('Seagrass extent'!$B$4,'Seagrass extent'!$A$5:$I$5,0)),"" ))</f>
        <v>0</v>
      </c>
      <c r="E446" s="50" t="str">
        <f aca="false" t="array" ref="E446:E446">IF($C446="Mangrove",INDEX('Mangrove extent'!$A$5:$X1000,MATCH($A446,'Mangrove extent'!$A$5:$A1000,0),MATCH('Mangrove extent'!$C$4,'Mangrove extent'!$A$5:$X$5,0)), IF($C446="Seagrass", "NoData", IF($C446="Salt marsh", "NoData")))</f>
        <v>NoData</v>
      </c>
      <c r="F446" s="50" t="str">
        <f aca="false" t="array" ref="F446:F446">IF($C446="Mangrove",INDEX('Mangrove protected area'!$A$5:$AG1000,MATCH($A446,'Mangrove protected area'!$A$5:$A1000,0),MATCH('Mangrove protected area'!$B$4,'Mangrove protected area'!$A$5:$AG$5,0)), "NoData")</f>
        <v>NoData</v>
      </c>
      <c r="G446" s="40" t="s">
        <v>464</v>
      </c>
      <c r="H446" s="40"/>
      <c r="I446" s="40"/>
    </row>
    <row r="447" customFormat="false" ht="15.75" hidden="false" customHeight="true" outlineLevel="0" collapsed="false">
      <c r="A447" s="40" t="s">
        <v>443</v>
      </c>
      <c r="B447" s="56" t="str">
        <f aca="false" t="array" ref="B447:B447">INDEX(Countries!$D$2:$D$255, MATCH(A447, Countries!$B$2:$B$255, 0))</f>
        <v>MDA</v>
      </c>
      <c r="C447" s="76" t="s">
        <v>154</v>
      </c>
      <c r="D447" s="50" t="n">
        <f aca="false" t="array" ref="D447:D447">IF($C447="Mangrove",INDEX('Mangrove extent'!$A$5:$X$128,MATCH($A447,'Mangrove extent'!$A$5:$A1000,0),MATCH('Mangrove extent'!$B$4,'Mangrove extent'!$A$5:$X$5,0)), IF($C447="Seagrass", INDEX('Seagrass extent'!$A$5:$I$257,MATCH($A447,'Seagrass extent'!$A$5:$A1000,0),MATCH('Seagrass extent'!$B$4,'Seagrass extent'!$A$5:$I$5,0)),"" ))</f>
        <v>0</v>
      </c>
      <c r="E447" s="50" t="str">
        <f aca="false" t="array" ref="E447:E447">IF($C447="Mangrove",INDEX('Mangrove extent'!$A$5:$X1000,MATCH($A447,'Mangrove extent'!$A$5:$A1000,0),MATCH('Mangrove extent'!$C$4,'Mangrove extent'!$A$5:$X$5,0)), IF($C447="Seagrass", "NoData", IF($C447="Salt marsh", "NoData")))</f>
        <v>NoData</v>
      </c>
      <c r="F447" s="50" t="str">
        <f aca="false" t="array" ref="F447:F447">IF($C447="Mangrove",INDEX('Mangrove protected area'!$A$5:$AG1000,MATCH($A447,'Mangrove protected area'!$A$5:$A1000,0),MATCH('Mangrove protected area'!$B$4,'Mangrove protected area'!$A$5:$AG$5,0)), "NoData")</f>
        <v>NoData</v>
      </c>
      <c r="G447" s="40" t="s">
        <v>464</v>
      </c>
      <c r="H447" s="40"/>
      <c r="I447" s="40"/>
    </row>
    <row r="448" customFormat="false" ht="15.75" hidden="false" customHeight="true" outlineLevel="0" collapsed="false">
      <c r="A448" s="40" t="s">
        <v>444</v>
      </c>
      <c r="B448" s="56" t="str">
        <f aca="false" t="array" ref="B448:B448">INDEX(Countries!$D$2:$D$255, MATCH(A448, Countries!$B$2:$B$255, 0))</f>
        <v>MKD</v>
      </c>
      <c r="C448" s="76" t="s">
        <v>154</v>
      </c>
      <c r="D448" s="50" t="n">
        <f aca="false" t="array" ref="D448:D448">IF($C448="Mangrove",INDEX('Mangrove extent'!$A$5:$X$128,MATCH($A448,'Mangrove extent'!$A$5:$A1000,0),MATCH('Mangrove extent'!$B$4,'Mangrove extent'!$A$5:$X$5,0)), IF($C448="Seagrass", INDEX('Seagrass extent'!$A$5:$I$257,MATCH($A448,'Seagrass extent'!$A$5:$A1000,0),MATCH('Seagrass extent'!$B$4,'Seagrass extent'!$A$5:$I$5,0)),"" ))</f>
        <v>0</v>
      </c>
      <c r="E448" s="50" t="str">
        <f aca="false" t="array" ref="E448:E448">IF($C448="Mangrove",INDEX('Mangrove extent'!$A$5:$X1000,MATCH($A448,'Mangrove extent'!$A$5:$A1000,0),MATCH('Mangrove extent'!$C$4,'Mangrove extent'!$A$5:$X$5,0)), IF($C448="Seagrass", "NoData", IF($C448="Salt marsh", "NoData")))</f>
        <v>NoData</v>
      </c>
      <c r="F448" s="50" t="str">
        <f aca="false" t="array" ref="F448:F448">IF($C448="Mangrove",INDEX('Mangrove protected area'!$A$5:$AG1000,MATCH($A448,'Mangrove protected area'!$A$5:$A1000,0),MATCH('Mangrove protected area'!$B$4,'Mangrove protected area'!$A$5:$AG$5,0)), "NoData")</f>
        <v>NoData</v>
      </c>
      <c r="G448" s="40" t="s">
        <v>464</v>
      </c>
      <c r="H448" s="40"/>
      <c r="I448" s="40"/>
    </row>
    <row r="449" customFormat="false" ht="15.75" hidden="false" customHeight="true" outlineLevel="0" collapsed="false">
      <c r="A449" s="40" t="s">
        <v>445</v>
      </c>
      <c r="B449" s="56" t="str">
        <f aca="false" t="array" ref="B449:B449">INDEX(Countries!$D$2:$D$255, MATCH(A449, Countries!$B$2:$B$255, 0))</f>
        <v>MLI</v>
      </c>
      <c r="C449" s="76" t="s">
        <v>154</v>
      </c>
      <c r="D449" s="50" t="n">
        <f aca="false" t="array" ref="D449:D449">IF($C449="Mangrove",INDEX('Mangrove extent'!$A$5:$X$128,MATCH($A449,'Mangrove extent'!$A$5:$A1000,0),MATCH('Mangrove extent'!$B$4,'Mangrove extent'!$A$5:$X$5,0)), IF($C449="Seagrass", INDEX('Seagrass extent'!$A$5:$I$257,MATCH($A449,'Seagrass extent'!$A$5:$A1000,0),MATCH('Seagrass extent'!$B$4,'Seagrass extent'!$A$5:$I$5,0)),"" ))</f>
        <v>0</v>
      </c>
      <c r="E449" s="50" t="str">
        <f aca="false" t="array" ref="E449:E449">IF($C449="Mangrove",INDEX('Mangrove extent'!$A$5:$X1000,MATCH($A449,'Mangrove extent'!$A$5:$A1000,0),MATCH('Mangrove extent'!$C$4,'Mangrove extent'!$A$5:$X$5,0)), IF($C449="Seagrass", "NoData", IF($C449="Salt marsh", "NoData")))</f>
        <v>NoData</v>
      </c>
      <c r="F449" s="50" t="str">
        <f aca="false" t="array" ref="F449:F449">IF($C449="Mangrove",INDEX('Mangrove protected area'!$A$5:$AG1000,MATCH($A449,'Mangrove protected area'!$A$5:$A1000,0),MATCH('Mangrove protected area'!$B$4,'Mangrove protected area'!$A$5:$AG$5,0)), "NoData")</f>
        <v>NoData</v>
      </c>
      <c r="G449" s="40" t="s">
        <v>464</v>
      </c>
      <c r="H449" s="40"/>
      <c r="I449" s="40"/>
    </row>
    <row r="450" customFormat="false" ht="15.75" hidden="false" customHeight="true" outlineLevel="0" collapsed="false">
      <c r="A450" s="40" t="s">
        <v>446</v>
      </c>
      <c r="B450" s="56" t="str">
        <f aca="false" t="array" ref="B450:B450">INDEX(Countries!$D$2:$D$255, MATCH(A450, Countries!$B$2:$B$255, 0))</f>
        <v>MNG</v>
      </c>
      <c r="C450" s="76" t="s">
        <v>154</v>
      </c>
      <c r="D450" s="50" t="n">
        <f aca="false" t="array" ref="D450:D450">IF($C450="Mangrove",INDEX('Mangrove extent'!$A$5:$X$128,MATCH($A450,'Mangrove extent'!$A$5:$A1000,0),MATCH('Mangrove extent'!$B$4,'Mangrove extent'!$A$5:$X$5,0)), IF($C450="Seagrass", INDEX('Seagrass extent'!$A$5:$I$257,MATCH($A450,'Seagrass extent'!$A$5:$A1000,0),MATCH('Seagrass extent'!$B$4,'Seagrass extent'!$A$5:$I$5,0)),"" ))</f>
        <v>0</v>
      </c>
      <c r="E450" s="50" t="str">
        <f aca="false" t="array" ref="E450:E450">IF($C450="Mangrove",INDEX('Mangrove extent'!$A$5:$X1000,MATCH($A450,'Mangrove extent'!$A$5:$A1000,0),MATCH('Mangrove extent'!$C$4,'Mangrove extent'!$A$5:$X$5,0)), IF($C450="Seagrass", "NoData", IF($C450="Salt marsh", "NoData")))</f>
        <v>NoData</v>
      </c>
      <c r="F450" s="50" t="str">
        <f aca="false" t="array" ref="F450:F450">IF($C450="Mangrove",INDEX('Mangrove protected area'!$A$5:$AG1000,MATCH($A450,'Mangrove protected area'!$A$5:$A1000,0),MATCH('Mangrove protected area'!$B$4,'Mangrove protected area'!$A$5:$AG$5,0)), "NoData")</f>
        <v>NoData</v>
      </c>
      <c r="G450" s="40" t="s">
        <v>464</v>
      </c>
      <c r="H450" s="40"/>
      <c r="I450" s="40"/>
    </row>
    <row r="451" customFormat="false" ht="15.75" hidden="false" customHeight="true" outlineLevel="0" collapsed="false">
      <c r="A451" s="40" t="s">
        <v>447</v>
      </c>
      <c r="B451" s="56" t="str">
        <f aca="false" t="array" ref="B451:B451">INDEX(Countries!$D$2:$D$255, MATCH(A451, Countries!$B$2:$B$255, 0))</f>
        <v>MWI</v>
      </c>
      <c r="C451" s="76" t="s">
        <v>154</v>
      </c>
      <c r="D451" s="50" t="n">
        <f aca="false" t="array" ref="D451:D451">IF($C451="Mangrove",INDEX('Mangrove extent'!$A$5:$X$128,MATCH($A451,'Mangrove extent'!$A$5:$A1000,0),MATCH('Mangrove extent'!$B$4,'Mangrove extent'!$A$5:$X$5,0)), IF($C451="Seagrass", INDEX('Seagrass extent'!$A$5:$I$257,MATCH($A451,'Seagrass extent'!$A$5:$A1000,0),MATCH('Seagrass extent'!$B$4,'Seagrass extent'!$A$5:$I$5,0)),"" ))</f>
        <v>0</v>
      </c>
      <c r="E451" s="50" t="str">
        <f aca="false" t="array" ref="E451:E451">IF($C451="Mangrove",INDEX('Mangrove extent'!$A$5:$X1000,MATCH($A451,'Mangrove extent'!$A$5:$A1000,0),MATCH('Mangrove extent'!$C$4,'Mangrove extent'!$A$5:$X$5,0)), IF($C451="Seagrass", "NoData", IF($C451="Salt marsh", "NoData")))</f>
        <v>NoData</v>
      </c>
      <c r="F451" s="50" t="str">
        <f aca="false" t="array" ref="F451:F451">IF($C451="Mangrove",INDEX('Mangrove protected area'!$A$5:$AG1000,MATCH($A451,'Mangrove protected area'!$A$5:$A1000,0),MATCH('Mangrove protected area'!$B$4,'Mangrove protected area'!$A$5:$AG$5,0)), "NoData")</f>
        <v>NoData</v>
      </c>
      <c r="G451" s="40" t="s">
        <v>464</v>
      </c>
      <c r="H451" s="40"/>
      <c r="I451" s="40"/>
    </row>
    <row r="452" customFormat="false" ht="15.75" hidden="false" customHeight="true" outlineLevel="0" collapsed="false">
      <c r="A452" s="40" t="s">
        <v>448</v>
      </c>
      <c r="B452" s="56" t="str">
        <f aca="false" t="array" ref="B452:B452">INDEX(Countries!$D$2:$D$255, MATCH(A452, Countries!$B$2:$B$255, 0))</f>
        <v>NER</v>
      </c>
      <c r="C452" s="76" t="s">
        <v>154</v>
      </c>
      <c r="D452" s="50" t="n">
        <f aca="false" t="array" ref="D452:D452">IF($C452="Mangrove",INDEX('Mangrove extent'!$A$5:$X$128,MATCH($A452,'Mangrove extent'!$A$5:$A1000,0),MATCH('Mangrove extent'!$B$4,'Mangrove extent'!$A$5:$X$5,0)), IF($C452="Seagrass", INDEX('Seagrass extent'!$A$5:$I$257,MATCH($A452,'Seagrass extent'!$A$5:$A1000,0),MATCH('Seagrass extent'!$B$4,'Seagrass extent'!$A$5:$I$5,0)),"" ))</f>
        <v>0</v>
      </c>
      <c r="E452" s="50" t="str">
        <f aca="false" t="array" ref="E452:E452">IF($C452="Mangrove",INDEX('Mangrove extent'!$A$5:$X1000,MATCH($A452,'Mangrove extent'!$A$5:$A1000,0),MATCH('Mangrove extent'!$C$4,'Mangrove extent'!$A$5:$X$5,0)), IF($C452="Seagrass", "NoData", IF($C452="Salt marsh", "NoData")))</f>
        <v>NoData</v>
      </c>
      <c r="F452" s="50" t="str">
        <f aca="false" t="array" ref="F452:F452">IF($C452="Mangrove",INDEX('Mangrove protected area'!$A$5:$AG1000,MATCH($A452,'Mangrove protected area'!$A$5:$A1000,0),MATCH('Mangrove protected area'!$B$4,'Mangrove protected area'!$A$5:$AG$5,0)), "NoData")</f>
        <v>NoData</v>
      </c>
      <c r="G452" s="40" t="s">
        <v>464</v>
      </c>
      <c r="H452" s="40"/>
      <c r="I452" s="40"/>
    </row>
    <row r="453" customFormat="false" ht="15.75" hidden="false" customHeight="true" outlineLevel="0" collapsed="false">
      <c r="A453" s="40" t="s">
        <v>449</v>
      </c>
      <c r="B453" s="56" t="str">
        <f aca="false" t="array" ref="B453:B453">INDEX(Countries!$D$2:$D$255, MATCH(A453, Countries!$B$2:$B$255, 0))</f>
        <v>NPL</v>
      </c>
      <c r="C453" s="76" t="s">
        <v>154</v>
      </c>
      <c r="D453" s="50" t="n">
        <f aca="false" t="array" ref="D453:D453">IF($C453="Mangrove",INDEX('Mangrove extent'!$A$5:$X$128,MATCH($A453,'Mangrove extent'!$A$5:$A1000,0),MATCH('Mangrove extent'!$B$4,'Mangrove extent'!$A$5:$X$5,0)), IF($C453="Seagrass", INDEX('Seagrass extent'!$A$5:$I$257,MATCH($A453,'Seagrass extent'!$A$5:$A1000,0),MATCH('Seagrass extent'!$B$4,'Seagrass extent'!$A$5:$I$5,0)),"" ))</f>
        <v>0</v>
      </c>
      <c r="E453" s="50" t="str">
        <f aca="false" t="array" ref="E453:E453">IF($C453="Mangrove",INDEX('Mangrove extent'!$A$5:$X1000,MATCH($A453,'Mangrove extent'!$A$5:$A1000,0),MATCH('Mangrove extent'!$C$4,'Mangrove extent'!$A$5:$X$5,0)), IF($C453="Seagrass", "NoData", IF($C453="Salt marsh", "NoData")))</f>
        <v>NoData</v>
      </c>
      <c r="F453" s="50" t="str">
        <f aca="false" t="array" ref="F453:F453">IF($C453="Mangrove",INDEX('Mangrove protected area'!$A$5:$AG1000,MATCH($A453,'Mangrove protected area'!$A$5:$A1000,0),MATCH('Mangrove protected area'!$B$4,'Mangrove protected area'!$A$5:$AG$5,0)), "NoData")</f>
        <v>NoData</v>
      </c>
      <c r="G453" s="40" t="s">
        <v>464</v>
      </c>
      <c r="H453" s="40"/>
      <c r="I453" s="40"/>
    </row>
    <row r="454" customFormat="false" ht="15.75" hidden="false" customHeight="true" outlineLevel="0" collapsed="false">
      <c r="A454" s="40" t="s">
        <v>450</v>
      </c>
      <c r="B454" s="56" t="str">
        <f aca="false" t="array" ref="B454:B454">INDEX(Countries!$D$2:$D$255, MATCH(A454, Countries!$B$2:$B$255, 0))</f>
        <v>PRY</v>
      </c>
      <c r="C454" s="76" t="s">
        <v>154</v>
      </c>
      <c r="D454" s="50" t="n">
        <f aca="false" t="array" ref="D454:D454">IF($C454="Mangrove",INDEX('Mangrove extent'!$A$5:$X$128,MATCH($A454,'Mangrove extent'!$A$5:$A1000,0),MATCH('Mangrove extent'!$B$4,'Mangrove extent'!$A$5:$X$5,0)), IF($C454="Seagrass", INDEX('Seagrass extent'!$A$5:$I$257,MATCH($A454,'Seagrass extent'!$A$5:$A1000,0),MATCH('Seagrass extent'!$B$4,'Seagrass extent'!$A$5:$I$5,0)),"" ))</f>
        <v>0</v>
      </c>
      <c r="E454" s="50" t="str">
        <f aca="false" t="array" ref="E454:E454">IF($C454="Mangrove",INDEX('Mangrove extent'!$A$5:$X1000,MATCH($A454,'Mangrove extent'!$A$5:$A1000,0),MATCH('Mangrove extent'!$C$4,'Mangrove extent'!$A$5:$X$5,0)), IF($C454="Seagrass", "NoData", IF($C454="Salt marsh", "NoData")))</f>
        <v>NoData</v>
      </c>
      <c r="F454" s="50" t="str">
        <f aca="false" t="array" ref="F454:F454">IF($C454="Mangrove",INDEX('Mangrove protected area'!$A$5:$AG1000,MATCH($A454,'Mangrove protected area'!$A$5:$A1000,0),MATCH('Mangrove protected area'!$B$4,'Mangrove protected area'!$A$5:$AG$5,0)), "NoData")</f>
        <v>NoData</v>
      </c>
      <c r="G454" s="40" t="s">
        <v>464</v>
      </c>
      <c r="H454" s="40"/>
      <c r="I454" s="40"/>
    </row>
    <row r="455" customFormat="false" ht="15.75" hidden="false" customHeight="true" outlineLevel="0" collapsed="false">
      <c r="A455" s="40" t="s">
        <v>451</v>
      </c>
      <c r="B455" s="56" t="str">
        <f aca="false" t="array" ref="B455:B455">INDEX(Countries!$D$2:$D$255, MATCH(A455, Countries!$B$2:$B$255, 0))</f>
        <v>RWA</v>
      </c>
      <c r="C455" s="76" t="s">
        <v>154</v>
      </c>
      <c r="D455" s="50" t="n">
        <f aca="false" t="array" ref="D455:D455">IF($C455="Mangrove",INDEX('Mangrove extent'!$A$5:$X$128,MATCH($A455,'Mangrove extent'!$A$5:$A1000,0),MATCH('Mangrove extent'!$B$4,'Mangrove extent'!$A$5:$X$5,0)), IF($C455="Seagrass", INDEX('Seagrass extent'!$A$5:$I$257,MATCH($A455,'Seagrass extent'!$A$5:$A1000,0),MATCH('Seagrass extent'!$B$4,'Seagrass extent'!$A$5:$I$5,0)),"" ))</f>
        <v>0</v>
      </c>
      <c r="E455" s="50" t="str">
        <f aca="false" t="array" ref="E455:E455">IF($C455="Mangrove",INDEX('Mangrove extent'!$A$5:$X1000,MATCH($A455,'Mangrove extent'!$A$5:$A1000,0),MATCH('Mangrove extent'!$C$4,'Mangrove extent'!$A$5:$X$5,0)), IF($C455="Seagrass", "NoData", IF($C455="Salt marsh", "NoData")))</f>
        <v>NoData</v>
      </c>
      <c r="F455" s="50" t="str">
        <f aca="false" t="array" ref="F455:F455">IF($C455="Mangrove",INDEX('Mangrove protected area'!$A$5:$AG1000,MATCH($A455,'Mangrove protected area'!$A$5:$A1000,0),MATCH('Mangrove protected area'!$B$4,'Mangrove protected area'!$A$5:$AG$5,0)), "NoData")</f>
        <v>NoData</v>
      </c>
      <c r="G455" s="40" t="s">
        <v>464</v>
      </c>
      <c r="H455" s="40"/>
      <c r="I455" s="40"/>
    </row>
    <row r="456" customFormat="false" ht="15.75" hidden="false" customHeight="true" outlineLevel="0" collapsed="false">
      <c r="A456" s="40" t="s">
        <v>452</v>
      </c>
      <c r="B456" s="56" t="str">
        <f aca="false" t="array" ref="B456:B456">INDEX(Countries!$D$2:$D$255, MATCH(A456, Countries!$B$2:$B$255, 0))</f>
        <v>SRB</v>
      </c>
      <c r="C456" s="76" t="s">
        <v>154</v>
      </c>
      <c r="D456" s="50" t="n">
        <f aca="false" t="array" ref="D456:D456">IF($C456="Mangrove",INDEX('Mangrove extent'!$A$5:$X$128,MATCH($A456,'Mangrove extent'!$A$5:$A1000,0),MATCH('Mangrove extent'!$B$4,'Mangrove extent'!$A$5:$X$5,0)), IF($C456="Seagrass", INDEX('Seagrass extent'!$A$5:$I$257,MATCH($A456,'Seagrass extent'!$A$5:$A1000,0),MATCH('Seagrass extent'!$B$4,'Seagrass extent'!$A$5:$I$5,0)),"" ))</f>
        <v>0</v>
      </c>
      <c r="E456" s="50" t="str">
        <f aca="false" t="array" ref="E456:E456">IF($C456="Mangrove",INDEX('Mangrove extent'!$A$5:$X1000,MATCH($A456,'Mangrove extent'!$A$5:$A1000,0),MATCH('Mangrove extent'!$C$4,'Mangrove extent'!$A$5:$X$5,0)), IF($C456="Seagrass", "NoData", IF($C456="Salt marsh", "NoData")))</f>
        <v>NoData</v>
      </c>
      <c r="F456" s="50" t="str">
        <f aca="false" t="array" ref="F456:F456">IF($C456="Mangrove",INDEX('Mangrove protected area'!$A$5:$AG1000,MATCH($A456,'Mangrove protected area'!$A$5:$A1000,0),MATCH('Mangrove protected area'!$B$4,'Mangrove protected area'!$A$5:$AG$5,0)), "NoData")</f>
        <v>NoData</v>
      </c>
      <c r="G456" s="40" t="s">
        <v>464</v>
      </c>
      <c r="H456" s="40"/>
      <c r="I456" s="40"/>
    </row>
    <row r="457" customFormat="false" ht="15.75" hidden="false" customHeight="true" outlineLevel="0" collapsed="false">
      <c r="A457" s="40" t="s">
        <v>453</v>
      </c>
      <c r="B457" s="56" t="str">
        <f aca="false" t="array" ref="B457:B457">INDEX(Countries!$D$2:$D$255, MATCH(A457, Countries!$B$2:$B$255, 0))</f>
        <v>SVK</v>
      </c>
      <c r="C457" s="76" t="s">
        <v>154</v>
      </c>
      <c r="D457" s="50" t="n">
        <f aca="false" t="array" ref="D457:D457">IF($C457="Mangrove",INDEX('Mangrove extent'!$A$5:$X$128,MATCH($A457,'Mangrove extent'!$A$5:$A1000,0),MATCH('Mangrove extent'!$B$4,'Mangrove extent'!$A$5:$X$5,0)), IF($C457="Seagrass", INDEX('Seagrass extent'!$A$5:$I$257,MATCH($A457,'Seagrass extent'!$A$5:$A1000,0),MATCH('Seagrass extent'!$B$4,'Seagrass extent'!$A$5:$I$5,0)),"" ))</f>
        <v>0</v>
      </c>
      <c r="E457" s="50" t="str">
        <f aca="false" t="array" ref="E457:E457">IF($C457="Mangrove",INDEX('Mangrove extent'!$A$5:$X1000,MATCH($A457,'Mangrove extent'!$A$5:$A1000,0),MATCH('Mangrove extent'!$C$4,'Mangrove extent'!$A$5:$X$5,0)), IF($C457="Seagrass", "NoData", IF($C457="Salt marsh", "NoData")))</f>
        <v>NoData</v>
      </c>
      <c r="F457" s="50" t="str">
        <f aca="false" t="array" ref="F457:F457">IF($C457="Mangrove",INDEX('Mangrove protected area'!$A$5:$AG1000,MATCH($A457,'Mangrove protected area'!$A$5:$A1000,0),MATCH('Mangrove protected area'!$B$4,'Mangrove protected area'!$A$5:$AG$5,0)), "NoData")</f>
        <v>NoData</v>
      </c>
      <c r="G457" s="40" t="s">
        <v>464</v>
      </c>
      <c r="H457" s="40"/>
      <c r="I457" s="40"/>
    </row>
    <row r="458" customFormat="false" ht="15.75" hidden="false" customHeight="true" outlineLevel="0" collapsed="false">
      <c r="A458" s="40" t="s">
        <v>454</v>
      </c>
      <c r="B458" s="56" t="str">
        <f aca="false" t="array" ref="B458:B458">INDEX(Countries!$D$2:$D$255, MATCH(A458, Countries!$B$2:$B$255, 0))</f>
        <v>SWZ</v>
      </c>
      <c r="C458" s="76" t="s">
        <v>154</v>
      </c>
      <c r="D458" s="50" t="n">
        <f aca="false" t="array" ref="D458:D458">IF($C458="Mangrove",INDEX('Mangrove extent'!$A$5:$X$128,MATCH($A458,'Mangrove extent'!$A$5:$A1000,0),MATCH('Mangrove extent'!$B$4,'Mangrove extent'!$A$5:$X$5,0)), IF($C458="Seagrass", INDEX('Seagrass extent'!$A$5:$I$257,MATCH($A458,'Seagrass extent'!$A$5:$A1000,0),MATCH('Seagrass extent'!$B$4,'Seagrass extent'!$A$5:$I$5,0)),"" ))</f>
        <v>0</v>
      </c>
      <c r="E458" s="50" t="str">
        <f aca="false" t="array" ref="E458:E458">IF($C458="Mangrove",INDEX('Mangrove extent'!$A$5:$X1000,MATCH($A458,'Mangrove extent'!$A$5:$A1000,0),MATCH('Mangrove extent'!$C$4,'Mangrove extent'!$A$5:$X$5,0)), IF($C458="Seagrass", "NoData", IF($C458="Salt marsh", "NoData")))</f>
        <v>NoData</v>
      </c>
      <c r="F458" s="50" t="str">
        <f aca="false" t="array" ref="F458:F458">IF($C458="Mangrove",INDEX('Mangrove protected area'!$A$5:$AG1000,MATCH($A458,'Mangrove protected area'!$A$5:$A1000,0),MATCH('Mangrove protected area'!$B$4,'Mangrove protected area'!$A$5:$AG$5,0)), "NoData")</f>
        <v>NoData</v>
      </c>
      <c r="G458" s="40" t="s">
        <v>464</v>
      </c>
      <c r="H458" s="40"/>
      <c r="I458" s="40"/>
    </row>
    <row r="459" customFormat="false" ht="15.75" hidden="false" customHeight="true" outlineLevel="0" collapsed="false">
      <c r="A459" s="40" t="s">
        <v>455</v>
      </c>
      <c r="B459" s="56" t="str">
        <f aca="false" t="array" ref="B459:B459">INDEX(Countries!$D$2:$D$255, MATCH(A459, Countries!$B$2:$B$255, 0))</f>
        <v>TCD</v>
      </c>
      <c r="C459" s="76" t="s">
        <v>154</v>
      </c>
      <c r="D459" s="50" t="n">
        <f aca="false" t="array" ref="D459:D459">IF($C459="Mangrove",INDEX('Mangrove extent'!$A$5:$X$128,MATCH($A459,'Mangrove extent'!$A$5:$A1000,0),MATCH('Mangrove extent'!$B$4,'Mangrove extent'!$A$5:$X$5,0)), IF($C459="Seagrass", INDEX('Seagrass extent'!$A$5:$I$257,MATCH($A459,'Seagrass extent'!$A$5:$A1000,0),MATCH('Seagrass extent'!$B$4,'Seagrass extent'!$A$5:$I$5,0)),"" ))</f>
        <v>0</v>
      </c>
      <c r="E459" s="50" t="str">
        <f aca="false" t="array" ref="E459:E459">IF($C459="Mangrove",INDEX('Mangrove extent'!$A$5:$X1000,MATCH($A459,'Mangrove extent'!$A$5:$A1000,0),MATCH('Mangrove extent'!$C$4,'Mangrove extent'!$A$5:$X$5,0)), IF($C459="Seagrass", "NoData", IF($C459="Salt marsh", "NoData")))</f>
        <v>NoData</v>
      </c>
      <c r="F459" s="50" t="str">
        <f aca="false" t="array" ref="F459:F459">IF($C459="Mangrove",INDEX('Mangrove protected area'!$A$5:$AG1000,MATCH($A459,'Mangrove protected area'!$A$5:$A1000,0),MATCH('Mangrove protected area'!$B$4,'Mangrove protected area'!$A$5:$AG$5,0)), "NoData")</f>
        <v>NoData</v>
      </c>
      <c r="G459" s="40" t="s">
        <v>464</v>
      </c>
      <c r="H459" s="40"/>
      <c r="I459" s="40"/>
    </row>
    <row r="460" customFormat="false" ht="15.75" hidden="false" customHeight="true" outlineLevel="0" collapsed="false">
      <c r="A460" s="40" t="s">
        <v>456</v>
      </c>
      <c r="B460" s="56" t="str">
        <f aca="false" t="array" ref="B460:B460">INDEX(Countries!$D$2:$D$255, MATCH(A460, Countries!$B$2:$B$255, 0))</f>
        <v>TJK</v>
      </c>
      <c r="C460" s="76" t="s">
        <v>154</v>
      </c>
      <c r="D460" s="50" t="n">
        <f aca="false" t="array" ref="D460:D460">IF($C460="Mangrove",INDEX('Mangrove extent'!$A$5:$X$128,MATCH($A460,'Mangrove extent'!$A$5:$A1000,0),MATCH('Mangrove extent'!$B$4,'Mangrove extent'!$A$5:$X$5,0)), IF($C460="Seagrass", INDEX('Seagrass extent'!$A$5:$I$257,MATCH($A460,'Seagrass extent'!$A$5:$A1000,0),MATCH('Seagrass extent'!$B$4,'Seagrass extent'!$A$5:$I$5,0)),"" ))</f>
        <v>0</v>
      </c>
      <c r="E460" s="50" t="str">
        <f aca="false" t="array" ref="E460:E460">IF($C460="Mangrove",INDEX('Mangrove extent'!$A$5:$X1000,MATCH($A460,'Mangrove extent'!$A$5:$A1000,0),MATCH('Mangrove extent'!$C$4,'Mangrove extent'!$A$5:$X$5,0)), IF($C460="Seagrass", "NoData", IF($C460="Salt marsh", "NoData")))</f>
        <v>NoData</v>
      </c>
      <c r="F460" s="50" t="str">
        <f aca="false" t="array" ref="F460:F460">IF($C460="Mangrove",INDEX('Mangrove protected area'!$A$5:$AG1000,MATCH($A460,'Mangrove protected area'!$A$5:$A1000,0),MATCH('Mangrove protected area'!$B$4,'Mangrove protected area'!$A$5:$AG$5,0)), "NoData")</f>
        <v>NoData</v>
      </c>
      <c r="G460" s="40" t="s">
        <v>464</v>
      </c>
      <c r="H460" s="40"/>
      <c r="I460" s="40"/>
    </row>
    <row r="461" customFormat="false" ht="15.75" hidden="false" customHeight="true" outlineLevel="0" collapsed="false">
      <c r="A461" s="40" t="s">
        <v>457</v>
      </c>
      <c r="B461" s="56" t="str">
        <f aca="false" t="array" ref="B461:B461">INDEX(Countries!$D$2:$D$255, MATCH(A461, Countries!$B$2:$B$255, 0))</f>
        <v>UGA</v>
      </c>
      <c r="C461" s="76" t="s">
        <v>154</v>
      </c>
      <c r="D461" s="50" t="n">
        <f aca="false" t="array" ref="D461:D461">IF($C461="Mangrove",INDEX('Mangrove extent'!$A$5:$X$128,MATCH($A461,'Mangrove extent'!$A$5:$A1000,0),MATCH('Mangrove extent'!$B$4,'Mangrove extent'!$A$5:$X$5,0)), IF($C461="Seagrass", INDEX('Seagrass extent'!$A$5:$I$257,MATCH($A461,'Seagrass extent'!$A$5:$A1000,0),MATCH('Seagrass extent'!$B$4,'Seagrass extent'!$A$5:$I$5,0)),"" ))</f>
        <v>0</v>
      </c>
      <c r="E461" s="50" t="str">
        <f aca="false" t="array" ref="E461:E461">IF($C461="Mangrove",INDEX('Mangrove extent'!$A$5:$X1000,MATCH($A461,'Mangrove extent'!$A$5:$A1000,0),MATCH('Mangrove extent'!$C$4,'Mangrove extent'!$A$5:$X$5,0)), IF($C461="Seagrass", "NoData", IF($C461="Salt marsh", "NoData")))</f>
        <v>NoData</v>
      </c>
      <c r="F461" s="50" t="str">
        <f aca="false" t="array" ref="F461:F461">IF($C461="Mangrove",INDEX('Mangrove protected area'!$A$5:$AG1000,MATCH($A461,'Mangrove protected area'!$A$5:$A1000,0),MATCH('Mangrove protected area'!$B$4,'Mangrove protected area'!$A$5:$AG$5,0)), "NoData")</f>
        <v>NoData</v>
      </c>
      <c r="G461" s="40" t="s">
        <v>464</v>
      </c>
      <c r="H461" s="40"/>
      <c r="I461" s="40"/>
    </row>
    <row r="462" customFormat="false" ht="15.75" hidden="false" customHeight="true" outlineLevel="0" collapsed="false">
      <c r="A462" s="40" t="s">
        <v>458</v>
      </c>
      <c r="B462" s="56" t="str">
        <f aca="false" t="array" ref="B462:B462">INDEX(Countries!$D$2:$D$255, MATCH(A462, Countries!$B$2:$B$255, 0))</f>
        <v>UZB</v>
      </c>
      <c r="C462" s="76" t="s">
        <v>154</v>
      </c>
      <c r="D462" s="50" t="n">
        <f aca="false" t="array" ref="D462:D462">IF($C462="Mangrove",INDEX('Mangrove extent'!$A$5:$X$128,MATCH($A462,'Mangrove extent'!$A$5:$A1000,0),MATCH('Mangrove extent'!$B$4,'Mangrove extent'!$A$5:$X$5,0)), IF($C462="Seagrass", INDEX('Seagrass extent'!$A$5:$I$257,MATCH($A462,'Seagrass extent'!$A$5:$A1000,0),MATCH('Seagrass extent'!$B$4,'Seagrass extent'!$A$5:$I$5,0)),"" ))</f>
        <v>0</v>
      </c>
      <c r="E462" s="50" t="str">
        <f aca="false" t="array" ref="E462:E462">IF($C462="Mangrove",INDEX('Mangrove extent'!$A$5:$X1000,MATCH($A462,'Mangrove extent'!$A$5:$A1000,0),MATCH('Mangrove extent'!$C$4,'Mangrove extent'!$A$5:$X$5,0)), IF($C462="Seagrass", "NoData", IF($C462="Salt marsh", "NoData")))</f>
        <v>NoData</v>
      </c>
      <c r="F462" s="50" t="str">
        <f aca="false" t="array" ref="F462:F462">IF($C462="Mangrove",INDEX('Mangrove protected area'!$A$5:$AG1000,MATCH($A462,'Mangrove protected area'!$A$5:$A1000,0),MATCH('Mangrove protected area'!$B$4,'Mangrove protected area'!$A$5:$AG$5,0)), "NoData")</f>
        <v>NoData</v>
      </c>
      <c r="G462" s="40" t="s">
        <v>464</v>
      </c>
      <c r="H462" s="40"/>
      <c r="I462" s="40"/>
    </row>
    <row r="463" customFormat="false" ht="15.75" hidden="false" customHeight="true" outlineLevel="0" collapsed="false">
      <c r="A463" s="40" t="s">
        <v>459</v>
      </c>
      <c r="B463" s="56" t="str">
        <f aca="false" t="array" ref="B463:B463">INDEX(Countries!$D$2:$D$255, MATCH(A463, Countries!$B$2:$B$255, 0))</f>
        <v>ZMB</v>
      </c>
      <c r="C463" s="76" t="s">
        <v>154</v>
      </c>
      <c r="D463" s="50" t="n">
        <f aca="false" t="array" ref="D463:D463">IF($C463="Mangrove",INDEX('Mangrove extent'!$A$5:$X$128,MATCH($A463,'Mangrove extent'!$A$5:$A1000,0),MATCH('Mangrove extent'!$B$4,'Mangrove extent'!$A$5:$X$5,0)), IF($C463="Seagrass", INDEX('Seagrass extent'!$A$5:$I$257,MATCH($A463,'Seagrass extent'!$A$5:$A1000,0),MATCH('Seagrass extent'!$B$4,'Seagrass extent'!$A$5:$I$5,0)),"" ))</f>
        <v>0</v>
      </c>
      <c r="E463" s="50" t="str">
        <f aca="false" t="array" ref="E463:E463">IF($C463="Mangrove",INDEX('Mangrove extent'!$A$5:$X1000,MATCH($A463,'Mangrove extent'!$A$5:$A1000,0),MATCH('Mangrove extent'!$C$4,'Mangrove extent'!$A$5:$X$5,0)), IF($C463="Seagrass", "NoData", IF($C463="Salt marsh", "NoData")))</f>
        <v>NoData</v>
      </c>
      <c r="F463" s="50" t="str">
        <f aca="false" t="array" ref="F463:F463">IF($C463="Mangrove",INDEX('Mangrove protected area'!$A$5:$AG1000,MATCH($A463,'Mangrove protected area'!$A$5:$A1000,0),MATCH('Mangrove protected area'!$B$4,'Mangrove protected area'!$A$5:$AG$5,0)), "NoData")</f>
        <v>NoData</v>
      </c>
      <c r="G463" s="40" t="s">
        <v>464</v>
      </c>
      <c r="H463" s="40"/>
      <c r="I463" s="40"/>
    </row>
    <row r="464" customFormat="false" ht="15.75" hidden="false" customHeight="true" outlineLevel="0" collapsed="false">
      <c r="A464" s="40" t="s">
        <v>460</v>
      </c>
      <c r="B464" s="56" t="str">
        <f aca="false" t="array" ref="B464:B464">INDEX(Countries!$D$2:$D$255, MATCH(A464, Countries!$B$2:$B$255, 0))</f>
        <v>ZWE</v>
      </c>
      <c r="C464" s="76" t="s">
        <v>154</v>
      </c>
      <c r="D464" s="50" t="n">
        <f aca="false" t="array" ref="D464:D464">IF($C464="Mangrove",INDEX('Mangrove extent'!$A$5:$X$128,MATCH($A464,'Mangrove extent'!$A$5:$A1000,0),MATCH('Mangrove extent'!$B$4,'Mangrove extent'!$A$5:$X$5,0)), IF($C464="Seagrass", INDEX('Seagrass extent'!$A$5:$I$257,MATCH($A464,'Seagrass extent'!$A$5:$A1000,0),MATCH('Seagrass extent'!$B$4,'Seagrass extent'!$A$5:$I$5,0)),"" ))</f>
        <v>0</v>
      </c>
      <c r="E464" s="50" t="str">
        <f aca="false" t="array" ref="E464:E464">IF($C464="Mangrove",INDEX('Mangrove extent'!$A$5:$X1000,MATCH($A464,'Mangrove extent'!$A$5:$A1000,0),MATCH('Mangrove extent'!$C$4,'Mangrove extent'!$A$5:$X$5,0)), IF($C464="Seagrass", "NoData", IF($C464="Salt marsh", "NoData")))</f>
        <v>NoData</v>
      </c>
      <c r="F464" s="50" t="str">
        <f aca="false" t="array" ref="F464:F464">IF($C464="Mangrove",INDEX('Mangrove protected area'!$A$5:$AG1000,MATCH($A464,'Mangrove protected area'!$A$5:$A1000,0),MATCH('Mangrove protected area'!$B$4,'Mangrove protected area'!$A$5:$AG$5,0)), "NoData")</f>
        <v>NoData</v>
      </c>
      <c r="G464" s="40" t="s">
        <v>464</v>
      </c>
      <c r="H464" s="40"/>
      <c r="I464" s="40"/>
    </row>
    <row r="465" customFormat="false" ht="15.75" hidden="false" customHeight="true" outlineLevel="0" collapsed="false">
      <c r="A465" s="40" t="s">
        <v>461</v>
      </c>
      <c r="B465" s="56" t="str">
        <f aca="false" t="array" ref="B465:B465">INDEX(Countries!$D$2:$D$255, MATCH(A465, Countries!$B$2:$B$255, 0))</f>
        <v>BLM</v>
      </c>
      <c r="C465" s="76" t="s">
        <v>154</v>
      </c>
      <c r="D465" s="50" t="n">
        <f aca="false" t="array" ref="D465:D465">IF($C465="Mangrove",INDEX('Mangrove extent'!$A$5:$X$128,MATCH($A465,'Mangrove extent'!$A$5:$A1000,0),MATCH('Mangrove extent'!$B$4,'Mangrove extent'!$A$5:$X$5,0)), IF($C465="Seagrass", INDEX('Seagrass extent'!$A$5:$I$257,MATCH($A465,'Seagrass extent'!$A$5:$A1000,0),MATCH('Seagrass extent'!$B$4,'Seagrass extent'!$A$5:$I$5,0)),"" ))</f>
        <v>1689.325124</v>
      </c>
      <c r="E465" s="50" t="str">
        <f aca="false" t="array" ref="E465:E465">IF($C465="Mangrove",INDEX('Mangrove extent'!$A$5:$X1000,MATCH($A465,'Mangrove extent'!$A$5:$A1000,0),MATCH('Mangrove extent'!$C$4,'Mangrove extent'!$A$5:$X$5,0)), IF($C465="Seagrass", "NoData", IF($C465="Salt marsh", "NoData")))</f>
        <v>NoData</v>
      </c>
      <c r="F465" s="50" t="str">
        <f aca="false" t="array" ref="F465:F465">IF($C465="Mangrove",INDEX('Mangrove protected area'!$A$5:$AG1000,MATCH($A465,'Mangrove protected area'!$A$5:$A1000,0),MATCH('Mangrove protected area'!$B$4,'Mangrove protected area'!$A$5:$AG$5,0)), "NoData")</f>
        <v>NoData</v>
      </c>
      <c r="G465" s="40" t="s">
        <v>464</v>
      </c>
      <c r="H465" s="40"/>
      <c r="I465" s="40"/>
    </row>
    <row r="466" customFormat="false" ht="15.75" hidden="false" customHeight="true" outlineLevel="0" collapsed="false">
      <c r="A466" s="40" t="s">
        <v>462</v>
      </c>
      <c r="B466" s="56" t="str">
        <f aca="false" t="array" ref="B466:B466">INDEX(Countries!$D$2:$D$255, MATCH(A466, Countries!$B$2:$B$255, 0))</f>
        <v>CCK</v>
      </c>
      <c r="C466" s="76" t="s">
        <v>154</v>
      </c>
      <c r="D466" s="50" t="n">
        <f aca="false" t="array" ref="D466:D466">IF($C466="Mangrove",INDEX('Mangrove extent'!$A$5:$X$128,MATCH($A466,'Mangrove extent'!$A$5:$A1000,0),MATCH('Mangrove extent'!$B$4,'Mangrove extent'!$A$5:$X$5,0)), IF($C466="Seagrass", INDEX('Seagrass extent'!$A$5:$I$257,MATCH($A466,'Seagrass extent'!$A$5:$A1000,0),MATCH('Seagrass extent'!$B$4,'Seagrass extent'!$A$5:$I$5,0)),"" ))</f>
        <v>21518.09258</v>
      </c>
      <c r="E466" s="50" t="str">
        <f aca="false" t="array" ref="E466:E466">IF($C466="Mangrove",INDEX('Mangrove extent'!$A$5:$X1000,MATCH($A466,'Mangrove extent'!$A$5:$A1000,0),MATCH('Mangrove extent'!$C$4,'Mangrove extent'!$A$5:$X$5,0)), IF($C466="Seagrass", "NoData", IF($C466="Salt marsh", "NoData")))</f>
        <v>NoData</v>
      </c>
      <c r="F466" s="50" t="str">
        <f aca="false" t="array" ref="F466:F466">IF($C466="Mangrove",INDEX('Mangrove protected area'!$A$5:$AG1000,MATCH($A466,'Mangrove protected area'!$A$5:$A1000,0),MATCH('Mangrove protected area'!$B$4,'Mangrove protected area'!$A$5:$AG$5,0)), "NoData")</f>
        <v>NoData</v>
      </c>
      <c r="G466" s="40" t="s">
        <v>464</v>
      </c>
      <c r="H466" s="40"/>
      <c r="I466" s="40"/>
    </row>
    <row r="467" customFormat="false" ht="15.75" hidden="false" customHeight="true" outlineLevel="0" collapsed="false">
      <c r="A467" s="40" t="s">
        <v>463</v>
      </c>
      <c r="B467" s="56" t="str">
        <f aca="false" t="array" ref="B467:B467">INDEX(Countries!$D$2:$D$255, MATCH(A467, Countries!$B$2:$B$255, 0))</f>
        <v>CXR</v>
      </c>
      <c r="C467" s="76" t="s">
        <v>154</v>
      </c>
      <c r="D467" s="50" t="n">
        <f aca="false" t="array" ref="D467:D467">IF($C467="Mangrove",INDEX('Mangrove extent'!$A$5:$X$128,MATCH($A467,'Mangrove extent'!$A$5:$A1000,0),MATCH('Mangrove extent'!$B$4,'Mangrove extent'!$A$5:$X$5,0)), IF($C467="Seagrass", INDEX('Seagrass extent'!$A$5:$I$257,MATCH($A467,'Seagrass extent'!$A$5:$A1000,0),MATCH('Seagrass extent'!$B$4,'Seagrass extent'!$A$5:$I$5,0)),"" ))</f>
        <v>15846.74232</v>
      </c>
      <c r="E467" s="50" t="str">
        <f aca="false" t="array" ref="E467:E467">IF($C467="Mangrove",INDEX('Mangrove extent'!$A$5:$X1000,MATCH($A467,'Mangrove extent'!$A$5:$A1000,0),MATCH('Mangrove extent'!$C$4,'Mangrove extent'!$A$5:$X$5,0)), IF($C467="Seagrass", "NoData", IF($C467="Salt marsh", "NoData")))</f>
        <v>NoData</v>
      </c>
      <c r="F467" s="50" t="str">
        <f aca="false" t="array" ref="F467:F467">IF($C467="Mangrove",INDEX('Mangrove protected area'!$A$5:$AG1000,MATCH($A467,'Mangrove protected area'!$A$5:$A1000,0),MATCH('Mangrove protected area'!$B$4,'Mangrove protected area'!$A$5:$AG$5,0)), "NoData")</f>
        <v>NoData</v>
      </c>
      <c r="G467" s="40" t="s">
        <v>464</v>
      </c>
      <c r="H467" s="40"/>
      <c r="I467" s="40"/>
    </row>
    <row r="468" customFormat="false" ht="15.75" hidden="false" customHeight="true" outlineLevel="0" collapsed="false">
      <c r="A468" s="40" t="s">
        <v>143</v>
      </c>
      <c r="B468" s="56" t="str">
        <f aca="false" t="array" ref="B468:B468">INDEX(Countries!$D$2:$D$255, MATCH(A468, Countries!$B$2:$B$255, 0))</f>
        <v>USA</v>
      </c>
      <c r="C468" s="76" t="s">
        <v>155</v>
      </c>
      <c r="D468" s="50" t="n">
        <f aca="false" t="array" ref="D468:D468">IF($C468="Mangrove",INDEX('Mangrove extent'!$A$5:$X$128,MATCH($A468,'Mangrove extent'!$A$5:$A1000,0),MATCH('Mangrove extent'!$B$4,'Mangrove extent'!$A$5:$X$5,0)), IF($C468="Seagrass", INDEX('Seagrass extent'!$A$5:$I$257,MATCH($A468,'Seagrass extent'!$A$5:$A1000,0),MATCH('Seagrass extent'!$B$4,'Seagrass extent'!$A$5:$I$5,0)), IF($C468="Salt marsh", INDEX('Salt marsh extent'!$A$5:$I$257,MATCH($A468,'Salt marsh extent'!$A$5:$A1000,0),MATCH('Salt marsh extent'!$B$4,'Salt marsh extent'!$A$5:$I$5,0)) )))</f>
        <v>1878630.16053824</v>
      </c>
      <c r="E468" s="50" t="str">
        <f aca="false" t="array" ref="E468:E468">IF($C468="Mangrove",INDEX('Mangrove extent'!$A$5:$X1000,MATCH($A468,'Mangrove extent'!$A$5:$A1000,0),MATCH('Mangrove extent'!$C$4,'Mangrove extent'!$A$5:$X$5,0)), IF($C468="Seagrass", "NoData", IF($C468="Salt marsh", "NoData")))</f>
        <v>NoData</v>
      </c>
      <c r="F468" s="50" t="str">
        <f aca="false" t="array" ref="F468:F468">IF($C468="Mangrove",INDEX('Mangrove protected area'!$A$5:$AG1000,MATCH($A468,'Mangrove protected area'!$A$5:$A1000,0),MATCH('Mangrove protected area'!$B$4,'Mangrove protected area'!$A$5:$AG$5,0)), "NoData")</f>
        <v>NoData</v>
      </c>
      <c r="G468" s="40" t="s">
        <v>465</v>
      </c>
      <c r="H468" s="40"/>
      <c r="I468" s="40"/>
    </row>
    <row r="469" customFormat="false" ht="15.75" hidden="false" customHeight="true" outlineLevel="0" collapsed="false">
      <c r="A469" s="40" t="s">
        <v>146</v>
      </c>
      <c r="B469" s="56" t="str">
        <f aca="false" t="array" ref="B469:B469">INDEX(Countries!$D$2:$D$255, MATCH(A469, Countries!$B$2:$B$255, 0))</f>
        <v>IDN</v>
      </c>
      <c r="C469" s="76" t="s">
        <v>155</v>
      </c>
      <c r="D469" s="50" t="n">
        <f aca="false" t="array" ref="D469:D469">IF($C469="Mangrove",INDEX('Mangrove extent'!$A$5:$X$128,MATCH($A469,'Mangrove extent'!$A$5:$A1000,0),MATCH('Mangrove extent'!$B$4,'Mangrove extent'!$A$5:$X$5,0)), IF($C469="Seagrass", INDEX('Seagrass extent'!$A$5:$I$257,MATCH($A469,'Seagrass extent'!$A$5:$A1000,0),MATCH('Seagrass extent'!$B$4,'Seagrass extent'!$A$5:$I$5,0)), IF($C469="Salt marsh", INDEX('Salt marsh extent'!$A$5:$I$257,MATCH($A469,'Salt marsh extent'!$A$5:$A1000,0),MATCH('Salt marsh extent'!$B$4,'Salt marsh extent'!$A$5:$I$5,0)) )))</f>
        <v>0</v>
      </c>
      <c r="E469" s="50" t="str">
        <f aca="false" t="array" ref="E469:E469">IF($C469="Mangrove",INDEX('Mangrove extent'!$A$5:$X1000,MATCH($A469,'Mangrove extent'!$A$5:$A1000,0),MATCH('Mangrove extent'!$C$4,'Mangrove extent'!$A$5:$X$5,0)), IF($C469="Seagrass", "NoData", IF($C469="Salt marsh", "NoData")))</f>
        <v>NoData</v>
      </c>
      <c r="F469" s="50" t="str">
        <f aca="false" t="array" ref="F469:F469">IF($C469="Mangrove",INDEX('Mangrove protected area'!$A$5:$AG1000,MATCH($A469,'Mangrove protected area'!$A$5:$A1000,0),MATCH('Mangrove protected area'!$B$4,'Mangrove protected area'!$A$5:$AG$5,0)), "NoData")</f>
        <v>NoData</v>
      </c>
      <c r="G469" s="40" t="s">
        <v>465</v>
      </c>
      <c r="H469" s="40"/>
      <c r="I469" s="40"/>
    </row>
    <row r="470" customFormat="false" ht="15.75" hidden="false" customHeight="true" outlineLevel="0" collapsed="false">
      <c r="A470" s="40" t="s">
        <v>147</v>
      </c>
      <c r="B470" s="56" t="str">
        <f aca="false" t="array" ref="B470:B470">INDEX(Countries!$D$2:$D$255, MATCH(A470, Countries!$B$2:$B$255, 0))</f>
        <v>AUS</v>
      </c>
      <c r="C470" s="76" t="s">
        <v>155</v>
      </c>
      <c r="D470" s="50" t="n">
        <f aca="false" t="array" ref="D470:D470">IF($C470="Mangrove",INDEX('Mangrove extent'!$A$5:$X$128,MATCH($A470,'Mangrove extent'!$A$5:$A1000,0),MATCH('Mangrove extent'!$B$4,'Mangrove extent'!$A$5:$X$5,0)), IF($C470="Seagrass", INDEX('Seagrass extent'!$A$5:$I$257,MATCH($A470,'Seagrass extent'!$A$5:$A1000,0),MATCH('Seagrass extent'!$B$4,'Seagrass extent'!$A$5:$I$5,0)), IF($C470="Salt marsh", INDEX('Salt marsh extent'!$A$5:$I$257,MATCH($A470,'Salt marsh extent'!$A$5:$A1000,0),MATCH('Salt marsh extent'!$B$4,'Salt marsh extent'!$A$5:$I$5,0)) )))</f>
        <v>1318658.54733994</v>
      </c>
      <c r="E470" s="50" t="str">
        <f aca="false" t="array" ref="E470:E470">IF($C470="Mangrove",INDEX('Mangrove extent'!$A$5:$X1000,MATCH($A470,'Mangrove extent'!$A$5:$A1000,0),MATCH('Mangrove extent'!$C$4,'Mangrove extent'!$A$5:$X$5,0)), IF($C470="Seagrass", "NoData", IF($C470="Salt marsh", "NoData")))</f>
        <v>NoData</v>
      </c>
      <c r="F470" s="50" t="str">
        <f aca="false" t="array" ref="F470:F470">IF($C470="Mangrove",INDEX('Mangrove protected area'!$A$5:$AG1000,MATCH($A470,'Mangrove protected area'!$A$5:$A1000,0),MATCH('Mangrove protected area'!$B$4,'Mangrove protected area'!$A$5:$AG$5,0)), "NoData")</f>
        <v>NoData</v>
      </c>
      <c r="G470" s="40" t="s">
        <v>465</v>
      </c>
      <c r="H470" s="40"/>
      <c r="I470" s="40"/>
    </row>
    <row r="471" customFormat="false" ht="15.75" hidden="false" customHeight="true" outlineLevel="0" collapsed="false">
      <c r="A471" s="40" t="s">
        <v>148</v>
      </c>
      <c r="B471" s="56" t="str">
        <f aca="false" t="array" ref="B471:B471">INDEX(Countries!$D$2:$D$255, MATCH(A471, Countries!$B$2:$B$255, 0))</f>
        <v>BHS</v>
      </c>
      <c r="C471" s="76" t="s">
        <v>155</v>
      </c>
      <c r="D471" s="50" t="n">
        <f aca="false" t="array" ref="D471:D471">IF($C471="Mangrove",INDEX('Mangrove extent'!$A$5:$X$128,MATCH($A471,'Mangrove extent'!$A$5:$A1000,0),MATCH('Mangrove extent'!$B$4,'Mangrove extent'!$A$5:$X$5,0)), IF($C471="Seagrass", INDEX('Seagrass extent'!$A$5:$I$257,MATCH($A471,'Seagrass extent'!$A$5:$A1000,0),MATCH('Seagrass extent'!$B$4,'Seagrass extent'!$A$5:$I$5,0)), IF($C471="Salt marsh", INDEX('Salt marsh extent'!$A$5:$I$257,MATCH($A471,'Salt marsh extent'!$A$5:$A1000,0),MATCH('Salt marsh extent'!$B$4,'Salt marsh extent'!$A$5:$I$5,0)) )))</f>
        <v>32560.8363124706</v>
      </c>
      <c r="E471" s="50" t="str">
        <f aca="false" t="array" ref="E471:E471">IF($C471="Mangrove",INDEX('Mangrove extent'!$A$5:$X1000,MATCH($A471,'Mangrove extent'!$A$5:$A1000,0),MATCH('Mangrove extent'!$C$4,'Mangrove extent'!$A$5:$X$5,0)), IF($C471="Seagrass", "NoData", IF($C471="Salt marsh", "NoData")))</f>
        <v>NoData</v>
      </c>
      <c r="F471" s="50" t="str">
        <f aca="false" t="array" ref="F471:F471">IF($C471="Mangrove",INDEX('Mangrove protected area'!$A$5:$AG1000,MATCH($A471,'Mangrove protected area'!$A$5:$A1000,0),MATCH('Mangrove protected area'!$B$4,'Mangrove protected area'!$A$5:$AG$5,0)), "NoData")</f>
        <v>NoData</v>
      </c>
      <c r="G471" s="40" t="s">
        <v>465</v>
      </c>
      <c r="H471" s="40"/>
      <c r="I471" s="40"/>
    </row>
    <row r="472" customFormat="false" ht="15.75" hidden="false" customHeight="true" outlineLevel="0" collapsed="false">
      <c r="A472" s="40" t="s">
        <v>149</v>
      </c>
      <c r="B472" s="56" t="str">
        <f aca="false" t="array" ref="B472:B472">INDEX(Countries!$D$2:$D$255, MATCH(A472, Countries!$B$2:$B$255, 0))</f>
        <v>KEN</v>
      </c>
      <c r="C472" s="76" t="s">
        <v>155</v>
      </c>
      <c r="D472" s="50" t="n">
        <f aca="false" t="array" ref="D472:D472">IF($C472="Mangrove",INDEX('Mangrove extent'!$A$5:$X$128,MATCH($A472,'Mangrove extent'!$A$5:$A1000,0),MATCH('Mangrove extent'!$B$4,'Mangrove extent'!$A$5:$X$5,0)), IF($C472="Seagrass", INDEX('Seagrass extent'!$A$5:$I$257,MATCH($A472,'Seagrass extent'!$A$5:$A1000,0),MATCH('Seagrass extent'!$B$4,'Seagrass extent'!$A$5:$I$5,0)), IF($C472="Salt marsh", INDEX('Salt marsh extent'!$A$5:$I$257,MATCH($A472,'Salt marsh extent'!$A$5:$A1000,0),MATCH('Salt marsh extent'!$B$4,'Salt marsh extent'!$A$5:$I$5,0)) )))</f>
        <v>199.549315523612</v>
      </c>
      <c r="E472" s="50" t="str">
        <f aca="false" t="array" ref="E472:E472">IF($C472="Mangrove",INDEX('Mangrove extent'!$A$5:$X1000,MATCH($A472,'Mangrove extent'!$A$5:$A1000,0),MATCH('Mangrove extent'!$C$4,'Mangrove extent'!$A$5:$X$5,0)), IF($C472="Seagrass", "NoData", IF($C472="Salt marsh", "NoData")))</f>
        <v>NoData</v>
      </c>
      <c r="F472" s="50" t="str">
        <f aca="false" t="array" ref="F472:F472">IF($C472="Mangrove",INDEX('Mangrove protected area'!$A$5:$AG1000,MATCH($A472,'Mangrove protected area'!$A$5:$A1000,0),MATCH('Mangrove protected area'!$B$4,'Mangrove protected area'!$A$5:$AG$5,0)), "NoData")</f>
        <v>NoData</v>
      </c>
      <c r="G472" s="40" t="s">
        <v>465</v>
      </c>
      <c r="H472" s="40"/>
      <c r="I472" s="40"/>
    </row>
    <row r="473" customFormat="false" ht="15.75" hidden="false" customHeight="true" outlineLevel="0" collapsed="false">
      <c r="A473" s="40" t="s">
        <v>150</v>
      </c>
      <c r="B473" s="56" t="str">
        <f aca="false" t="array" ref="B473:B473">INDEX(Countries!$D$2:$D$255, MATCH(A473, Countries!$B$2:$B$255, 0))</f>
        <v>MEX</v>
      </c>
      <c r="C473" s="76" t="s">
        <v>155</v>
      </c>
      <c r="D473" s="50" t="n">
        <f aca="false" t="array" ref="D473:D473">IF($C473="Mangrove",INDEX('Mangrove extent'!$A$5:$X$128,MATCH($A473,'Mangrove extent'!$A$5:$A1000,0),MATCH('Mangrove extent'!$B$4,'Mangrove extent'!$A$5:$X$5,0)), IF($C473="Seagrass", INDEX('Seagrass extent'!$A$5:$I$257,MATCH($A473,'Seagrass extent'!$A$5:$A1000,0),MATCH('Seagrass extent'!$B$4,'Seagrass extent'!$A$5:$I$5,0)), IF($C473="Salt marsh", INDEX('Salt marsh extent'!$A$5:$I$257,MATCH($A473,'Salt marsh extent'!$A$5:$A1000,0),MATCH('Salt marsh extent'!$B$4,'Salt marsh extent'!$A$5:$I$5,0)) )))</f>
        <v>1531380.77049954</v>
      </c>
      <c r="E473" s="50" t="str">
        <f aca="false" t="array" ref="E473:E473">IF($C473="Mangrove",INDEX('Mangrove extent'!$A$5:$X1000,MATCH($A473,'Mangrove extent'!$A$5:$A1000,0),MATCH('Mangrove extent'!$C$4,'Mangrove extent'!$A$5:$X$5,0)), IF($C473="Seagrass", "NoData", IF($C473="Salt marsh", "NoData")))</f>
        <v>NoData</v>
      </c>
      <c r="F473" s="50" t="str">
        <f aca="false" t="array" ref="F473:F473">IF($C473="Mangrove",INDEX('Mangrove protected area'!$A$5:$AG1000,MATCH($A473,'Mangrove protected area'!$A$5:$A1000,0),MATCH('Mangrove protected area'!$B$4,'Mangrove protected area'!$A$5:$AG$5,0)), "NoData")</f>
        <v>NoData</v>
      </c>
      <c r="G473" s="40" t="s">
        <v>465</v>
      </c>
      <c r="H473" s="40"/>
      <c r="I473" s="40"/>
    </row>
    <row r="474" customFormat="false" ht="15.75" hidden="false" customHeight="true" outlineLevel="0" collapsed="false">
      <c r="A474" s="40" t="s">
        <v>151</v>
      </c>
      <c r="B474" s="56" t="str">
        <f aca="false" t="array" ref="B474:B474">INDEX(Countries!$D$2:$D$255, MATCH(A474, Countries!$B$2:$B$255, 0))</f>
        <v>COL</v>
      </c>
      <c r="C474" s="76" t="s">
        <v>155</v>
      </c>
      <c r="D474" s="50" t="n">
        <f aca="false" t="array" ref="D474:D474">IF($C474="Mangrove",INDEX('Mangrove extent'!$A$5:$X$128,MATCH($A474,'Mangrove extent'!$A$5:$A1000,0),MATCH('Mangrove extent'!$B$4,'Mangrove extent'!$A$5:$X$5,0)), IF($C474="Seagrass", INDEX('Seagrass extent'!$A$5:$I$257,MATCH($A474,'Seagrass extent'!$A$5:$A1000,0),MATCH('Seagrass extent'!$B$4,'Seagrass extent'!$A$5:$I$5,0)), IF($C474="Salt marsh", INDEX('Salt marsh extent'!$A$5:$I$257,MATCH($A474,'Salt marsh extent'!$A$5:$A1000,0),MATCH('Salt marsh extent'!$B$4,'Salt marsh extent'!$A$5:$I$5,0)) )))</f>
        <v>0</v>
      </c>
      <c r="E474" s="50" t="str">
        <f aca="false" t="array" ref="E474:E474">IF($C474="Mangrove",INDEX('Mangrove extent'!$A$5:$X1000,MATCH($A474,'Mangrove extent'!$A$5:$A1000,0),MATCH('Mangrove extent'!$C$4,'Mangrove extent'!$A$5:$X$5,0)), IF($C474="Seagrass", "NoData", IF($C474="Salt marsh", "NoData")))</f>
        <v>NoData</v>
      </c>
      <c r="F474" s="50" t="str">
        <f aca="false" t="array" ref="F474:F474">IF($C474="Mangrove",INDEX('Mangrove protected area'!$A$5:$AG1000,MATCH($A474,'Mangrove protected area'!$A$5:$A1000,0),MATCH('Mangrove protected area'!$B$4,'Mangrove protected area'!$A$5:$AG$5,0)), "NoData")</f>
        <v>NoData</v>
      </c>
      <c r="G474" s="40" t="s">
        <v>465</v>
      </c>
      <c r="H474" s="40"/>
      <c r="I474" s="40"/>
    </row>
    <row r="475" customFormat="false" ht="15.75" hidden="false" customHeight="true" outlineLevel="0" collapsed="false">
      <c r="A475" s="40" t="s">
        <v>152</v>
      </c>
      <c r="B475" s="56" t="str">
        <f aca="false" t="array" ref="B475:B475">INDEX(Countries!$D$2:$D$255, MATCH(A475, Countries!$B$2:$B$255, 0))</f>
        <v>IND</v>
      </c>
      <c r="C475" s="76" t="s">
        <v>155</v>
      </c>
      <c r="D475" s="50" t="n">
        <f aca="false" t="array" ref="D475:D475">IF($C475="Mangrove",INDEX('Mangrove extent'!$A$5:$X$128,MATCH($A475,'Mangrove extent'!$A$5:$A1000,0),MATCH('Mangrove extent'!$B$4,'Mangrove extent'!$A$5:$X$5,0)), IF($C475="Seagrass", INDEX('Seagrass extent'!$A$5:$I$257,MATCH($A475,'Seagrass extent'!$A$5:$A1000,0),MATCH('Seagrass extent'!$B$4,'Seagrass extent'!$A$5:$I$5,0)), IF($C475="Salt marsh", INDEX('Salt marsh extent'!$A$5:$I$257,MATCH($A475,'Salt marsh extent'!$A$5:$A1000,0),MATCH('Salt marsh extent'!$B$4,'Salt marsh extent'!$A$5:$I$5,0)) )))</f>
        <v>167131.456030351</v>
      </c>
      <c r="E475" s="50" t="str">
        <f aca="false" t="array" ref="E475:E475">IF($C475="Mangrove",INDEX('Mangrove extent'!$A$5:$X1000,MATCH($A475,'Mangrove extent'!$A$5:$A1000,0),MATCH('Mangrove extent'!$C$4,'Mangrove extent'!$A$5:$X$5,0)), IF($C475="Seagrass", "NoData", IF($C475="Salt marsh", "NoData")))</f>
        <v>NoData</v>
      </c>
      <c r="F475" s="50" t="str">
        <f aca="false" t="array" ref="F475:F475">IF($C475="Mangrove",INDEX('Mangrove protected area'!$A$5:$AG1000,MATCH($A475,'Mangrove protected area'!$A$5:$A1000,0),MATCH('Mangrove protected area'!$B$4,'Mangrove protected area'!$A$5:$AG$5,0)), "NoData")</f>
        <v>NoData</v>
      </c>
      <c r="G475" s="40" t="s">
        <v>465</v>
      </c>
      <c r="H475" s="40"/>
      <c r="I475" s="40"/>
    </row>
    <row r="476" customFormat="false" ht="15.75" hidden="false" customHeight="true" outlineLevel="0" collapsed="false">
      <c r="A476" s="40" t="s">
        <v>153</v>
      </c>
      <c r="B476" s="56" t="str">
        <f aca="false" t="array" ref="B476:B476">INDEX(Countries!$D$2:$D$255, MATCH(A476, Countries!$B$2:$B$255, 0))</f>
        <v>CHN</v>
      </c>
      <c r="C476" s="76" t="s">
        <v>155</v>
      </c>
      <c r="D476" s="50" t="n">
        <f aca="false" t="array" ref="D476:D476">IF($C476="Mangrove",INDEX('Mangrove extent'!$A$5:$X$128,MATCH($A476,'Mangrove extent'!$A$5:$A1000,0),MATCH('Mangrove extent'!$B$4,'Mangrove extent'!$A$5:$X$5,0)), IF($C476="Seagrass", INDEX('Seagrass extent'!$A$5:$I$257,MATCH($A476,'Seagrass extent'!$A$5:$A1000,0),MATCH('Seagrass extent'!$B$4,'Seagrass extent'!$A$5:$I$5,0)), IF($C476="Salt marsh", INDEX('Salt marsh extent'!$A$5:$I$257,MATCH($A476,'Salt marsh extent'!$A$5:$A1000,0),MATCH('Salt marsh extent'!$B$4,'Salt marsh extent'!$A$5:$I$5,0)) )))</f>
        <v>541902.276794656</v>
      </c>
      <c r="E476" s="50" t="str">
        <f aca="false" t="array" ref="E476:E476">IF($C476="Mangrove",INDEX('Mangrove extent'!$A$5:$X1000,MATCH($A476,'Mangrove extent'!$A$5:$A1000,0),MATCH('Mangrove extent'!$C$4,'Mangrove extent'!$A$5:$X$5,0)), IF($C476="Seagrass", "NoData", IF($C476="Salt marsh", "NoData")))</f>
        <v>NoData</v>
      </c>
      <c r="F476" s="50" t="str">
        <f aca="false" t="array" ref="F476:F476">IF($C476="Mangrove",INDEX('Mangrove protected area'!$A$5:$AG1000,MATCH($A476,'Mangrove protected area'!$A$5:$A1000,0),MATCH('Mangrove protected area'!$B$4,'Mangrove protected area'!$A$5:$AG$5,0)), "NoData")</f>
        <v>NoData</v>
      </c>
      <c r="G476" s="40" t="s">
        <v>465</v>
      </c>
      <c r="H476" s="40"/>
      <c r="I476" s="40"/>
    </row>
    <row r="477" customFormat="false" ht="15.75" hidden="false" customHeight="true" outlineLevel="0" collapsed="false">
      <c r="A477" s="40" t="s">
        <v>241</v>
      </c>
      <c r="B477" s="56" t="str">
        <f aca="false" t="array" ref="B477:B477">INDEX(Countries!$D$2:$D$255, MATCH(A477, Countries!$B$2:$B$255, 0))</f>
        <v>ASM</v>
      </c>
      <c r="C477" s="76" t="s">
        <v>155</v>
      </c>
      <c r="D477" s="50" t="n">
        <f aca="false" t="array" ref="D477:D477">IF($C477="Mangrove",INDEX('Mangrove extent'!$A$5:$X$128,MATCH($A477,'Mangrove extent'!$A$5:$A1000,0),MATCH('Mangrove extent'!$B$4,'Mangrove extent'!$A$5:$X$5,0)), IF($C477="Seagrass", INDEX('Seagrass extent'!$A$5:$I$257,MATCH($A477,'Seagrass extent'!$A$5:$A1000,0),MATCH('Seagrass extent'!$B$4,'Seagrass extent'!$A$5:$I$5,0)), IF($C477="Salt marsh", INDEX('Salt marsh extent'!$A$5:$I$257,MATCH($A477,'Salt marsh extent'!$A$5:$A1000,0),MATCH('Salt marsh extent'!$B$4,'Salt marsh extent'!$A$5:$I$5,0)) )))</f>
        <v>199.672928573158</v>
      </c>
      <c r="E477" s="50" t="str">
        <f aca="false" t="array" ref="E477:E477">IF($C477="Mangrove",INDEX('Mangrove extent'!$A$5:$X1000,MATCH($A477,'Mangrove extent'!$A$5:$A1000,0),MATCH('Mangrove extent'!$C$4,'Mangrove extent'!$A$5:$X$5,0)), IF($C477="Seagrass", "NoData", IF($C477="Salt marsh", "NoData")))</f>
        <v>NoData</v>
      </c>
      <c r="F477" s="50" t="str">
        <f aca="false" t="array" ref="F477:F477">IF($C477="Mangrove",INDEX('Mangrove protected area'!$A$5:$AG1000,MATCH($A477,'Mangrove protected area'!$A$5:$A1000,0),MATCH('Mangrove protected area'!$B$4,'Mangrove protected area'!$A$5:$AG$5,0)), "NoData")</f>
        <v>NoData</v>
      </c>
      <c r="G477" s="40" t="s">
        <v>465</v>
      </c>
      <c r="H477" s="40"/>
      <c r="I477" s="40"/>
    </row>
    <row r="478" customFormat="false" ht="15.75" hidden="false" customHeight="true" outlineLevel="0" collapsed="false">
      <c r="A478" s="40" t="s">
        <v>242</v>
      </c>
      <c r="B478" s="56" t="str">
        <f aca="false" t="array" ref="B478:B478">INDEX(Countries!$D$2:$D$255, MATCH(A478, Countries!$B$2:$B$255, 0))</f>
        <v>AGO</v>
      </c>
      <c r="C478" s="76" t="s">
        <v>155</v>
      </c>
      <c r="D478" s="50" t="n">
        <f aca="false" t="array" ref="D478:D478">IF($C478="Mangrove",INDEX('Mangrove extent'!$A$5:$X$128,MATCH($A478,'Mangrove extent'!$A$5:$A1000,0),MATCH('Mangrove extent'!$B$4,'Mangrove extent'!$A$5:$X$5,0)), IF($C478="Seagrass", INDEX('Seagrass extent'!$A$5:$I$257,MATCH($A478,'Seagrass extent'!$A$5:$A1000,0),MATCH('Seagrass extent'!$B$4,'Seagrass extent'!$A$5:$I$5,0)), IF($C478="Salt marsh", INDEX('Salt marsh extent'!$A$5:$I$257,MATCH($A478,'Salt marsh extent'!$A$5:$A1000,0),MATCH('Salt marsh extent'!$B$4,'Salt marsh extent'!$A$5:$I$5,0)) )))</f>
        <v>411.49203726672</v>
      </c>
      <c r="E478" s="50" t="str">
        <f aca="false" t="array" ref="E478:E478">IF($C478="Mangrove",INDEX('Mangrove extent'!$A$5:$X1000,MATCH($A478,'Mangrove extent'!$A$5:$A1000,0),MATCH('Mangrove extent'!$C$4,'Mangrove extent'!$A$5:$X$5,0)), IF($C478="Seagrass", "NoData", IF($C478="Salt marsh", "NoData")))</f>
        <v>NoData</v>
      </c>
      <c r="F478" s="50" t="str">
        <f aca="false" t="array" ref="F478:F478">IF($C478="Mangrove",INDEX('Mangrove protected area'!$A$5:$AG1000,MATCH($A478,'Mangrove protected area'!$A$5:$A1000,0),MATCH('Mangrove protected area'!$B$4,'Mangrove protected area'!$A$5:$AG$5,0)), "NoData")</f>
        <v>NoData</v>
      </c>
      <c r="G478" s="40" t="s">
        <v>465</v>
      </c>
      <c r="H478" s="40"/>
      <c r="I478" s="40"/>
    </row>
    <row r="479" customFormat="false" ht="15.75" hidden="false" customHeight="true" outlineLevel="0" collapsed="false">
      <c r="A479" s="40" t="s">
        <v>243</v>
      </c>
      <c r="B479" s="56" t="str">
        <f aca="false" t="array" ref="B479:B479">INDEX(Countries!$D$2:$D$255, MATCH(A479, Countries!$B$2:$B$255, 0))</f>
        <v>AIA</v>
      </c>
      <c r="C479" s="76" t="s">
        <v>155</v>
      </c>
      <c r="D479" s="50" t="n">
        <f aca="false" t="array" ref="D479:D479">IF($C479="Mangrove",INDEX('Mangrove extent'!$A$5:$X$128,MATCH($A479,'Mangrove extent'!$A$5:$A1000,0),MATCH('Mangrove extent'!$B$4,'Mangrove extent'!$A$5:$X$5,0)), IF($C479="Seagrass", INDEX('Seagrass extent'!$A$5:$I$257,MATCH($A479,'Seagrass extent'!$A$5:$A1000,0),MATCH('Seagrass extent'!$B$4,'Seagrass extent'!$A$5:$I$5,0)), IF($C479="Salt marsh", INDEX('Salt marsh extent'!$A$5:$I$257,MATCH($A479,'Salt marsh extent'!$A$5:$A1000,0),MATCH('Salt marsh extent'!$B$4,'Salt marsh extent'!$A$5:$I$5,0)) )))</f>
        <v>0</v>
      </c>
      <c r="E479" s="50" t="str">
        <f aca="false" t="array" ref="E479:E479">IF($C479="Mangrove",INDEX('Mangrove extent'!$A$5:$X1000,MATCH($A479,'Mangrove extent'!$A$5:$A1000,0),MATCH('Mangrove extent'!$C$4,'Mangrove extent'!$A$5:$X$5,0)), IF($C479="Seagrass", "NoData", IF($C479="Salt marsh", "NoData")))</f>
        <v>NoData</v>
      </c>
      <c r="F479" s="50" t="str">
        <f aca="false" t="array" ref="F479:F479">IF($C479="Mangrove",INDEX('Mangrove protected area'!$A$5:$AG1000,MATCH($A479,'Mangrove protected area'!$A$5:$A1000,0),MATCH('Mangrove protected area'!$B$4,'Mangrove protected area'!$A$5:$AG$5,0)), "NoData")</f>
        <v>NoData</v>
      </c>
      <c r="G479" s="40" t="s">
        <v>465</v>
      </c>
      <c r="H479" s="40"/>
      <c r="I479" s="40"/>
    </row>
    <row r="480" customFormat="false" ht="15.75" hidden="false" customHeight="true" outlineLevel="0" collapsed="false">
      <c r="A480" s="40" t="s">
        <v>244</v>
      </c>
      <c r="B480" s="56" t="str">
        <f aca="false" t="array" ref="B480:B480">INDEX(Countries!$D$2:$D$255, MATCH(A480, Countries!$B$2:$B$255, 0))</f>
        <v>ATG</v>
      </c>
      <c r="C480" s="76" t="s">
        <v>155</v>
      </c>
      <c r="D480" s="50" t="n">
        <f aca="false" t="array" ref="D480:D480">IF($C480="Mangrove",INDEX('Mangrove extent'!$A$5:$X$128,MATCH($A480,'Mangrove extent'!$A$5:$A1000,0),MATCH('Mangrove extent'!$B$4,'Mangrove extent'!$A$5:$X$5,0)), IF($C480="Seagrass", INDEX('Seagrass extent'!$A$5:$I$257,MATCH($A480,'Seagrass extent'!$A$5:$A1000,0),MATCH('Seagrass extent'!$B$4,'Seagrass extent'!$A$5:$I$5,0)), IF($C480="Salt marsh", INDEX('Salt marsh extent'!$A$5:$I$257,MATCH($A480,'Salt marsh extent'!$A$5:$A1000,0),MATCH('Salt marsh extent'!$B$4,'Salt marsh extent'!$A$5:$I$5,0)) )))</f>
        <v>2598.88750497518</v>
      </c>
      <c r="E480" s="50" t="str">
        <f aca="false" t="array" ref="E480:E480">IF($C480="Mangrove",INDEX('Mangrove extent'!$A$5:$X1000,MATCH($A480,'Mangrove extent'!$A$5:$A1000,0),MATCH('Mangrove extent'!$C$4,'Mangrove extent'!$A$5:$X$5,0)), IF($C480="Seagrass", "NoData", IF($C480="Salt marsh", "NoData")))</f>
        <v>NoData</v>
      </c>
      <c r="F480" s="50" t="str">
        <f aca="false" t="array" ref="F480:F480">IF($C480="Mangrove",INDEX('Mangrove protected area'!$A$5:$AG1000,MATCH($A480,'Mangrove protected area'!$A$5:$A1000,0),MATCH('Mangrove protected area'!$B$4,'Mangrove protected area'!$A$5:$AG$5,0)), "NoData")</f>
        <v>NoData</v>
      </c>
      <c r="G480" s="40" t="s">
        <v>465</v>
      </c>
      <c r="H480" s="40"/>
      <c r="I480" s="40"/>
    </row>
    <row r="481" customFormat="false" ht="15.75" hidden="false" customHeight="true" outlineLevel="0" collapsed="false">
      <c r="A481" s="40" t="s">
        <v>245</v>
      </c>
      <c r="B481" s="56" t="str">
        <f aca="false" t="array" ref="B481:B481">INDEX(Countries!$D$2:$D$255, MATCH(A481, Countries!$B$2:$B$255, 0))</f>
        <v>BHR</v>
      </c>
      <c r="C481" s="76" t="s">
        <v>155</v>
      </c>
      <c r="D481" s="50" t="n">
        <f aca="false" t="array" ref="D481:D481">IF($C481="Mangrove",INDEX('Mangrove extent'!$A$5:$X$128,MATCH($A481,'Mangrove extent'!$A$5:$A1000,0),MATCH('Mangrove extent'!$B$4,'Mangrove extent'!$A$5:$X$5,0)), IF($C481="Seagrass", INDEX('Seagrass extent'!$A$5:$I$257,MATCH($A481,'Seagrass extent'!$A$5:$A1000,0),MATCH('Seagrass extent'!$B$4,'Seagrass extent'!$A$5:$I$5,0)), IF($C481="Salt marsh", INDEX('Salt marsh extent'!$A$5:$I$257,MATCH($A481,'Salt marsh extent'!$A$5:$A1000,0),MATCH('Salt marsh extent'!$B$4,'Salt marsh extent'!$A$5:$I$5,0)) )))</f>
        <v>1882.5165564829</v>
      </c>
      <c r="E481" s="50" t="str">
        <f aca="false" t="array" ref="E481:E481">IF($C481="Mangrove",INDEX('Mangrove extent'!$A$5:$X1000,MATCH($A481,'Mangrove extent'!$A$5:$A1000,0),MATCH('Mangrove extent'!$C$4,'Mangrove extent'!$A$5:$X$5,0)), IF($C481="Seagrass", "NoData", IF($C481="Salt marsh", "NoData")))</f>
        <v>NoData</v>
      </c>
      <c r="F481" s="50" t="str">
        <f aca="false" t="array" ref="F481:F481">IF($C481="Mangrove",INDEX('Mangrove protected area'!$A$5:$AG1000,MATCH($A481,'Mangrove protected area'!$A$5:$A1000,0),MATCH('Mangrove protected area'!$B$4,'Mangrove protected area'!$A$5:$AG$5,0)), "NoData")</f>
        <v>NoData</v>
      </c>
      <c r="G481" s="40" t="s">
        <v>465</v>
      </c>
      <c r="H481" s="40"/>
      <c r="I481" s="40"/>
    </row>
    <row r="482" customFormat="false" ht="15.75" hidden="false" customHeight="true" outlineLevel="0" collapsed="false">
      <c r="A482" s="40" t="s">
        <v>246</v>
      </c>
      <c r="B482" s="56" t="str">
        <f aca="false" t="array" ref="B482:B482">INDEX(Countries!$D$2:$D$255, MATCH(A482, Countries!$B$2:$B$255, 0))</f>
        <v>BGD</v>
      </c>
      <c r="C482" s="76" t="s">
        <v>155</v>
      </c>
      <c r="D482" s="50" t="n">
        <f aca="false" t="array" ref="D482:D482">IF($C482="Mangrove",INDEX('Mangrove extent'!$A$5:$X$128,MATCH($A482,'Mangrove extent'!$A$5:$A1000,0),MATCH('Mangrove extent'!$B$4,'Mangrove extent'!$A$5:$X$5,0)), IF($C482="Seagrass", INDEX('Seagrass extent'!$A$5:$I$257,MATCH($A482,'Seagrass extent'!$A$5:$A1000,0),MATCH('Seagrass extent'!$B$4,'Seagrass extent'!$A$5:$I$5,0)), IF($C482="Salt marsh", INDEX('Salt marsh extent'!$A$5:$I$257,MATCH($A482,'Salt marsh extent'!$A$5:$A1000,0),MATCH('Salt marsh extent'!$B$4,'Salt marsh extent'!$A$5:$I$5,0)) )))</f>
        <v>0</v>
      </c>
      <c r="E482" s="50" t="str">
        <f aca="false" t="array" ref="E482:E482">IF($C482="Mangrove",INDEX('Mangrove extent'!$A$5:$X1000,MATCH($A482,'Mangrove extent'!$A$5:$A1000,0),MATCH('Mangrove extent'!$C$4,'Mangrove extent'!$A$5:$X$5,0)), IF($C482="Seagrass", "NoData", IF($C482="Salt marsh", "NoData")))</f>
        <v>NoData</v>
      </c>
      <c r="F482" s="50" t="str">
        <f aca="false" t="array" ref="F482:F482">IF($C482="Mangrove",INDEX('Mangrove protected area'!$A$5:$AG1000,MATCH($A482,'Mangrove protected area'!$A$5:$A1000,0),MATCH('Mangrove protected area'!$B$4,'Mangrove protected area'!$A$5:$AG$5,0)), "NoData")</f>
        <v>NoData</v>
      </c>
      <c r="G482" s="40" t="s">
        <v>465</v>
      </c>
      <c r="H482" s="40"/>
      <c r="I482" s="40"/>
    </row>
    <row r="483" customFormat="false" ht="15.75" hidden="false" customHeight="true" outlineLevel="0" collapsed="false">
      <c r="A483" s="40" t="s">
        <v>247</v>
      </c>
      <c r="B483" s="56" t="str">
        <f aca="false" t="array" ref="B483:B483">INDEX(Countries!$D$2:$D$255, MATCH(A483, Countries!$B$2:$B$255, 0))</f>
        <v>BRB</v>
      </c>
      <c r="C483" s="76" t="s">
        <v>155</v>
      </c>
      <c r="D483" s="50" t="n">
        <f aca="false" t="array" ref="D483:D483">IF($C483="Mangrove",INDEX('Mangrove extent'!$A$5:$X$128,MATCH($A483,'Mangrove extent'!$A$5:$A1000,0),MATCH('Mangrove extent'!$B$4,'Mangrove extent'!$A$5:$X$5,0)), IF($C483="Seagrass", INDEX('Seagrass extent'!$A$5:$I$257,MATCH($A483,'Seagrass extent'!$A$5:$A1000,0),MATCH('Seagrass extent'!$B$4,'Seagrass extent'!$A$5:$I$5,0)), IF($C483="Salt marsh", INDEX('Salt marsh extent'!$A$5:$I$257,MATCH($A483,'Salt marsh extent'!$A$5:$A1000,0),MATCH('Salt marsh extent'!$B$4,'Salt marsh extent'!$A$5:$I$5,0)) )))</f>
        <v>0</v>
      </c>
      <c r="E483" s="50" t="str">
        <f aca="false" t="array" ref="E483:E483">IF($C483="Mangrove",INDEX('Mangrove extent'!$A$5:$X1000,MATCH($A483,'Mangrove extent'!$A$5:$A1000,0),MATCH('Mangrove extent'!$C$4,'Mangrove extent'!$A$5:$X$5,0)), IF($C483="Seagrass", "NoData", IF($C483="Salt marsh", "NoData")))</f>
        <v>NoData</v>
      </c>
      <c r="F483" s="50" t="str">
        <f aca="false" t="array" ref="F483:F483">IF($C483="Mangrove",INDEX('Mangrove protected area'!$A$5:$AG1000,MATCH($A483,'Mangrove protected area'!$A$5:$A1000,0),MATCH('Mangrove protected area'!$B$4,'Mangrove protected area'!$A$5:$AG$5,0)), "NoData")</f>
        <v>NoData</v>
      </c>
      <c r="G483" s="40" t="s">
        <v>465</v>
      </c>
      <c r="H483" s="40"/>
      <c r="I483" s="40"/>
    </row>
    <row r="484" customFormat="false" ht="15.75" hidden="false" customHeight="true" outlineLevel="0" collapsed="false">
      <c r="A484" s="40" t="s">
        <v>248</v>
      </c>
      <c r="B484" s="56" t="str">
        <f aca="false" t="array" ref="B484:B484">INDEX(Countries!$D$2:$D$255, MATCH(A484, Countries!$B$2:$B$255, 0))</f>
        <v>BLZ</v>
      </c>
      <c r="C484" s="76" t="s">
        <v>155</v>
      </c>
      <c r="D484" s="50" t="n">
        <f aca="false" t="array" ref="D484:D484">IF($C484="Mangrove",INDEX('Mangrove extent'!$A$5:$X$128,MATCH($A484,'Mangrove extent'!$A$5:$A1000,0),MATCH('Mangrove extent'!$B$4,'Mangrove extent'!$A$5:$X$5,0)), IF($C484="Seagrass", INDEX('Seagrass extent'!$A$5:$I$257,MATCH($A484,'Seagrass extent'!$A$5:$A1000,0),MATCH('Seagrass extent'!$B$4,'Seagrass extent'!$A$5:$I$5,0)), IF($C484="Salt marsh", INDEX('Salt marsh extent'!$A$5:$I$257,MATCH($A484,'Salt marsh extent'!$A$5:$A1000,0),MATCH('Salt marsh extent'!$B$4,'Salt marsh extent'!$A$5:$I$5,0)) )))</f>
        <v>0</v>
      </c>
      <c r="E484" s="50" t="str">
        <f aca="false" t="array" ref="E484:E484">IF($C484="Mangrove",INDEX('Mangrove extent'!$A$5:$X1000,MATCH($A484,'Mangrove extent'!$A$5:$A1000,0),MATCH('Mangrove extent'!$C$4,'Mangrove extent'!$A$5:$X$5,0)), IF($C484="Seagrass", "NoData", IF($C484="Salt marsh", "NoData")))</f>
        <v>NoData</v>
      </c>
      <c r="F484" s="50" t="str">
        <f aca="false" t="array" ref="F484:F484">IF($C484="Mangrove",INDEX('Mangrove protected area'!$A$5:$AG1000,MATCH($A484,'Mangrove protected area'!$A$5:$A1000,0),MATCH('Mangrove protected area'!$B$4,'Mangrove protected area'!$A$5:$AG$5,0)), "NoData")</f>
        <v>NoData</v>
      </c>
      <c r="G484" s="40" t="s">
        <v>465</v>
      </c>
      <c r="H484" s="40"/>
      <c r="I484" s="40"/>
    </row>
    <row r="485" customFormat="false" ht="15.75" hidden="false" customHeight="true" outlineLevel="0" collapsed="false">
      <c r="A485" s="40" t="s">
        <v>249</v>
      </c>
      <c r="B485" s="56" t="str">
        <f aca="false" t="array" ref="B485:B485">INDEX(Countries!$D$2:$D$255, MATCH(A485, Countries!$B$2:$B$255, 0))</f>
        <v>BEN</v>
      </c>
      <c r="C485" s="76" t="s">
        <v>155</v>
      </c>
      <c r="D485" s="50" t="n">
        <f aca="false" t="array" ref="D485:D485">IF($C485="Mangrove",INDEX('Mangrove extent'!$A$5:$X$128,MATCH($A485,'Mangrove extent'!$A$5:$A1000,0),MATCH('Mangrove extent'!$B$4,'Mangrove extent'!$A$5:$X$5,0)), IF($C485="Seagrass", INDEX('Seagrass extent'!$A$5:$I$257,MATCH($A485,'Seagrass extent'!$A$5:$A1000,0),MATCH('Seagrass extent'!$B$4,'Seagrass extent'!$A$5:$I$5,0)), IF($C485="Salt marsh", INDEX('Salt marsh extent'!$A$5:$I$257,MATCH($A485,'Salt marsh extent'!$A$5:$A1000,0),MATCH('Salt marsh extent'!$B$4,'Salt marsh extent'!$A$5:$I$5,0)) )))</f>
        <v>0</v>
      </c>
      <c r="E485" s="50" t="str">
        <f aca="false" t="array" ref="E485:E485">IF($C485="Mangrove",INDEX('Mangrove extent'!$A$5:$X1000,MATCH($A485,'Mangrove extent'!$A$5:$A1000,0),MATCH('Mangrove extent'!$C$4,'Mangrove extent'!$A$5:$X$5,0)), IF($C485="Seagrass", "NoData", IF($C485="Salt marsh", "NoData")))</f>
        <v>NoData</v>
      </c>
      <c r="F485" s="50" t="str">
        <f aca="false" t="array" ref="F485:F485">IF($C485="Mangrove",INDEX('Mangrove protected area'!$A$5:$AG1000,MATCH($A485,'Mangrove protected area'!$A$5:$A1000,0),MATCH('Mangrove protected area'!$B$4,'Mangrove protected area'!$A$5:$AG$5,0)), "NoData")</f>
        <v>NoData</v>
      </c>
      <c r="G485" s="40" t="s">
        <v>465</v>
      </c>
      <c r="H485" s="40"/>
      <c r="I485" s="40"/>
    </row>
    <row r="486" customFormat="false" ht="15.75" hidden="false" customHeight="true" outlineLevel="0" collapsed="false">
      <c r="A486" s="40" t="s">
        <v>250</v>
      </c>
      <c r="B486" s="56" t="str">
        <f aca="false" t="array" ref="B486:B486">INDEX(Countries!$D$2:$D$255, MATCH(A486, Countries!$B$2:$B$255, 0))</f>
        <v>BMU</v>
      </c>
      <c r="C486" s="76" t="s">
        <v>155</v>
      </c>
      <c r="D486" s="50" t="n">
        <f aca="false" t="array" ref="D486:D486">IF($C486="Mangrove",INDEX('Mangrove extent'!$A$5:$X$128,MATCH($A486,'Mangrove extent'!$A$5:$A1000,0),MATCH('Mangrove extent'!$B$4,'Mangrove extent'!$A$5:$X$5,0)), IF($C486="Seagrass", INDEX('Seagrass extent'!$A$5:$I$257,MATCH($A486,'Seagrass extent'!$A$5:$A1000,0),MATCH('Seagrass extent'!$B$4,'Seagrass extent'!$A$5:$I$5,0)), IF($C486="Salt marsh", INDEX('Salt marsh extent'!$A$5:$I$257,MATCH($A486,'Salt marsh extent'!$A$5:$A1000,0),MATCH('Salt marsh extent'!$B$4,'Salt marsh extent'!$A$5:$I$5,0)) )))</f>
        <v>0</v>
      </c>
      <c r="E486" s="50" t="str">
        <f aca="false" t="array" ref="E486:E486">IF($C486="Mangrove",INDEX('Mangrove extent'!$A$5:$X1000,MATCH($A486,'Mangrove extent'!$A$5:$A1000,0),MATCH('Mangrove extent'!$C$4,'Mangrove extent'!$A$5:$X$5,0)), IF($C486="Seagrass", "NoData", IF($C486="Salt marsh", "NoData")))</f>
        <v>NoData</v>
      </c>
      <c r="F486" s="50" t="str">
        <f aca="false" t="array" ref="F486:F486">IF($C486="Mangrove",INDEX('Mangrove protected area'!$A$5:$AG1000,MATCH($A486,'Mangrove protected area'!$A$5:$A1000,0),MATCH('Mangrove protected area'!$B$4,'Mangrove protected area'!$A$5:$AG$5,0)), "NoData")</f>
        <v>NoData</v>
      </c>
      <c r="G486" s="40" t="s">
        <v>465</v>
      </c>
      <c r="H486" s="40"/>
      <c r="I486" s="40"/>
    </row>
    <row r="487" customFormat="false" ht="15.75" hidden="false" customHeight="true" outlineLevel="0" collapsed="false">
      <c r="A487" s="40" t="s">
        <v>251</v>
      </c>
      <c r="B487" s="56" t="str">
        <f aca="false" t="array" ref="B487:B487">INDEX(Countries!$D$2:$D$255, MATCH(A487, Countries!$B$2:$B$255, 0))</f>
        <v>BES</v>
      </c>
      <c r="C487" s="76" t="s">
        <v>155</v>
      </c>
      <c r="D487" s="50" t="n">
        <f aca="false" t="array" ref="D487:D487">IF($C487="Mangrove",INDEX('Mangrove extent'!$A$5:$X$128,MATCH($A487,'Mangrove extent'!$A$5:$A1000,0),MATCH('Mangrove extent'!$B$4,'Mangrove extent'!$A$5:$X$5,0)), IF($C487="Seagrass", INDEX('Seagrass extent'!$A$5:$I$257,MATCH($A487,'Seagrass extent'!$A$5:$A1000,0),MATCH('Seagrass extent'!$B$4,'Seagrass extent'!$A$5:$I$5,0)), IF($C487="Salt marsh", INDEX('Salt marsh extent'!$A$5:$I$257,MATCH($A487,'Salt marsh extent'!$A$5:$A1000,0),MATCH('Salt marsh extent'!$B$4,'Salt marsh extent'!$A$5:$I$5,0)) )))</f>
        <v>0</v>
      </c>
      <c r="E487" s="50" t="str">
        <f aca="false" t="array" ref="E487:E487">IF($C487="Mangrove",INDEX('Mangrove extent'!$A$5:$X1000,MATCH($A487,'Mangrove extent'!$A$5:$A1000,0),MATCH('Mangrove extent'!$C$4,'Mangrove extent'!$A$5:$X$5,0)), IF($C487="Seagrass", "NoData", IF($C487="Salt marsh", "NoData")))</f>
        <v>NoData</v>
      </c>
      <c r="F487" s="50" t="str">
        <f aca="false" t="array" ref="F487:F487">IF($C487="Mangrove",INDEX('Mangrove protected area'!$A$5:$AG1000,MATCH($A487,'Mangrove protected area'!$A$5:$A1000,0),MATCH('Mangrove protected area'!$B$4,'Mangrove protected area'!$A$5:$AG$5,0)), "NoData")</f>
        <v>NoData</v>
      </c>
      <c r="G487" s="40" t="s">
        <v>465</v>
      </c>
      <c r="H487" s="40"/>
      <c r="I487" s="40"/>
    </row>
    <row r="488" customFormat="false" ht="15.75" hidden="false" customHeight="true" outlineLevel="0" collapsed="false">
      <c r="A488" s="40" t="s">
        <v>252</v>
      </c>
      <c r="B488" s="56" t="str">
        <f aca="false" t="array" ref="B488:B488">INDEX(Countries!$D$2:$D$255, MATCH(A488, Countries!$B$2:$B$255, 0))</f>
        <v>BRA</v>
      </c>
      <c r="C488" s="76" t="s">
        <v>155</v>
      </c>
      <c r="D488" s="50" t="n">
        <f aca="false" t="array" ref="D488:D488">IF($C488="Mangrove",INDEX('Mangrove extent'!$A$5:$X$128,MATCH($A488,'Mangrove extent'!$A$5:$A1000,0),MATCH('Mangrove extent'!$B$4,'Mangrove extent'!$A$5:$X$5,0)), IF($C488="Seagrass", INDEX('Seagrass extent'!$A$5:$I$257,MATCH($A488,'Seagrass extent'!$A$5:$A1000,0),MATCH('Seagrass extent'!$B$4,'Seagrass extent'!$A$5:$I$5,0)), IF($C488="Salt marsh", INDEX('Salt marsh extent'!$A$5:$I$257,MATCH($A488,'Salt marsh extent'!$A$5:$A1000,0),MATCH('Salt marsh extent'!$B$4,'Salt marsh extent'!$A$5:$I$5,0)) )))</f>
        <v>290619.188544046</v>
      </c>
      <c r="E488" s="50" t="str">
        <f aca="false" t="array" ref="E488:E488">IF($C488="Mangrove",INDEX('Mangrove extent'!$A$5:$X1000,MATCH($A488,'Mangrove extent'!$A$5:$A1000,0),MATCH('Mangrove extent'!$C$4,'Mangrove extent'!$A$5:$X$5,0)), IF($C488="Seagrass", "NoData", IF($C488="Salt marsh", "NoData")))</f>
        <v>NoData</v>
      </c>
      <c r="F488" s="50" t="str">
        <f aca="false" t="array" ref="F488:F488">IF($C488="Mangrove",INDEX('Mangrove protected area'!$A$5:$AG1000,MATCH($A488,'Mangrove protected area'!$A$5:$A1000,0),MATCH('Mangrove protected area'!$B$4,'Mangrove protected area'!$A$5:$AG$5,0)), "NoData")</f>
        <v>NoData</v>
      </c>
      <c r="G488" s="40" t="s">
        <v>465</v>
      </c>
      <c r="H488" s="40"/>
      <c r="I488" s="40"/>
    </row>
    <row r="489" customFormat="false" ht="15.75" hidden="false" customHeight="true" outlineLevel="0" collapsed="false">
      <c r="A489" s="40" t="s">
        <v>253</v>
      </c>
      <c r="B489" s="56" t="str">
        <f aca="false" t="array" ref="B489:B489">INDEX(Countries!$D$2:$D$255, MATCH(A489, Countries!$B$2:$B$255, 0))</f>
        <v>VGB</v>
      </c>
      <c r="C489" s="76" t="s">
        <v>155</v>
      </c>
      <c r="D489" s="50" t="n">
        <f aca="false" t="array" ref="D489:D489">IF($C489="Mangrove",INDEX('Mangrove extent'!$A$5:$X$128,MATCH($A489,'Mangrove extent'!$A$5:$A1000,0),MATCH('Mangrove extent'!$B$4,'Mangrove extent'!$A$5:$X$5,0)), IF($C489="Seagrass", INDEX('Seagrass extent'!$A$5:$I$257,MATCH($A489,'Seagrass extent'!$A$5:$A1000,0),MATCH('Seagrass extent'!$B$4,'Seagrass extent'!$A$5:$I$5,0)), IF($C489="Salt marsh", INDEX('Salt marsh extent'!$A$5:$I$257,MATCH($A489,'Salt marsh extent'!$A$5:$A1000,0),MATCH('Salt marsh extent'!$B$4,'Salt marsh extent'!$A$5:$I$5,0)) )))</f>
        <v>0</v>
      </c>
      <c r="E489" s="50" t="str">
        <f aca="false" t="array" ref="E489:E489">IF($C489="Mangrove",INDEX('Mangrove extent'!$A$5:$X1000,MATCH($A489,'Mangrove extent'!$A$5:$A1000,0),MATCH('Mangrove extent'!$C$4,'Mangrove extent'!$A$5:$X$5,0)), IF($C489="Seagrass", "NoData", IF($C489="Salt marsh", "NoData")))</f>
        <v>NoData</v>
      </c>
      <c r="F489" s="50" t="str">
        <f aca="false" t="array" ref="F489:F489">IF($C489="Mangrove",INDEX('Mangrove protected area'!$A$5:$AG1000,MATCH($A489,'Mangrove protected area'!$A$5:$A1000,0),MATCH('Mangrove protected area'!$B$4,'Mangrove protected area'!$A$5:$AG$5,0)), "NoData")</f>
        <v>NoData</v>
      </c>
      <c r="G489" s="40" t="s">
        <v>465</v>
      </c>
      <c r="H489" s="40"/>
      <c r="I489" s="40"/>
    </row>
    <row r="490" customFormat="false" ht="15.75" hidden="false" customHeight="true" outlineLevel="0" collapsed="false">
      <c r="A490" s="40" t="s">
        <v>254</v>
      </c>
      <c r="B490" s="56" t="str">
        <f aca="false" t="array" ref="B490:B490">INDEX(Countries!$D$2:$D$255, MATCH(A490, Countries!$B$2:$B$255, 0))</f>
        <v>BRN</v>
      </c>
      <c r="C490" s="76" t="s">
        <v>155</v>
      </c>
      <c r="D490" s="50" t="n">
        <f aca="false" t="array" ref="D490:D490">IF($C490="Mangrove",INDEX('Mangrove extent'!$A$5:$X$128,MATCH($A490,'Mangrove extent'!$A$5:$A1000,0),MATCH('Mangrove extent'!$B$4,'Mangrove extent'!$A$5:$X$5,0)), IF($C490="Seagrass", INDEX('Seagrass extent'!$A$5:$I$257,MATCH($A490,'Seagrass extent'!$A$5:$A1000,0),MATCH('Seagrass extent'!$B$4,'Seagrass extent'!$A$5:$I$5,0)), IF($C490="Salt marsh", INDEX('Salt marsh extent'!$A$5:$I$257,MATCH($A490,'Salt marsh extent'!$A$5:$A1000,0),MATCH('Salt marsh extent'!$B$4,'Salt marsh extent'!$A$5:$I$5,0)) )))</f>
        <v>0</v>
      </c>
      <c r="E490" s="50" t="str">
        <f aca="false" t="array" ref="E490:E490">IF($C490="Mangrove",INDEX('Mangrove extent'!$A$5:$X1000,MATCH($A490,'Mangrove extent'!$A$5:$A1000,0),MATCH('Mangrove extent'!$C$4,'Mangrove extent'!$A$5:$X$5,0)), IF($C490="Seagrass", "NoData", IF($C490="Salt marsh", "NoData")))</f>
        <v>NoData</v>
      </c>
      <c r="F490" s="50" t="str">
        <f aca="false" t="array" ref="F490:F490">IF($C490="Mangrove",INDEX('Mangrove protected area'!$A$5:$AG1000,MATCH($A490,'Mangrove protected area'!$A$5:$A1000,0),MATCH('Mangrove protected area'!$B$4,'Mangrove protected area'!$A$5:$AG$5,0)), "NoData")</f>
        <v>NoData</v>
      </c>
      <c r="G490" s="40" t="s">
        <v>465</v>
      </c>
      <c r="H490" s="40"/>
      <c r="I490" s="40"/>
    </row>
    <row r="491" customFormat="false" ht="15.75" hidden="false" customHeight="true" outlineLevel="0" collapsed="false">
      <c r="A491" s="40" t="s">
        <v>255</v>
      </c>
      <c r="B491" s="56" t="str">
        <f aca="false" t="array" ref="B491:B491">INDEX(Countries!$D$2:$D$255, MATCH(A491, Countries!$B$2:$B$255, 0))</f>
        <v>KHM</v>
      </c>
      <c r="C491" s="76" t="s">
        <v>155</v>
      </c>
      <c r="D491" s="50" t="n">
        <f aca="false" t="array" ref="D491:D491">IF($C491="Mangrove",INDEX('Mangrove extent'!$A$5:$X$128,MATCH($A491,'Mangrove extent'!$A$5:$A1000,0),MATCH('Mangrove extent'!$B$4,'Mangrove extent'!$A$5:$X$5,0)), IF($C491="Seagrass", INDEX('Seagrass extent'!$A$5:$I$257,MATCH($A491,'Seagrass extent'!$A$5:$A1000,0),MATCH('Seagrass extent'!$B$4,'Seagrass extent'!$A$5:$I$5,0)), IF($C491="Salt marsh", INDEX('Salt marsh extent'!$A$5:$I$257,MATCH($A491,'Salt marsh extent'!$A$5:$A1000,0),MATCH('Salt marsh extent'!$B$4,'Salt marsh extent'!$A$5:$I$5,0)) )))</f>
        <v>22.4005694915426</v>
      </c>
      <c r="E491" s="50" t="str">
        <f aca="false" t="array" ref="E491:E491">IF($C491="Mangrove",INDEX('Mangrove extent'!$A$5:$X1000,MATCH($A491,'Mangrove extent'!$A$5:$A1000,0),MATCH('Mangrove extent'!$C$4,'Mangrove extent'!$A$5:$X$5,0)), IF($C491="Seagrass", "NoData", IF($C491="Salt marsh", "NoData")))</f>
        <v>NoData</v>
      </c>
      <c r="F491" s="50" t="str">
        <f aca="false" t="array" ref="F491:F491">IF($C491="Mangrove",INDEX('Mangrove protected area'!$A$5:$AG1000,MATCH($A491,'Mangrove protected area'!$A$5:$A1000,0),MATCH('Mangrove protected area'!$B$4,'Mangrove protected area'!$A$5:$AG$5,0)), "NoData")</f>
        <v>NoData</v>
      </c>
      <c r="G491" s="40" t="s">
        <v>465</v>
      </c>
      <c r="H491" s="40"/>
      <c r="I491" s="40"/>
    </row>
    <row r="492" customFormat="false" ht="15.75" hidden="false" customHeight="true" outlineLevel="0" collapsed="false">
      <c r="A492" s="40" t="s">
        <v>256</v>
      </c>
      <c r="B492" s="56" t="str">
        <f aca="false" t="array" ref="B492:B492">INDEX(Countries!$D$2:$D$255, MATCH(A492, Countries!$B$2:$B$255, 0))</f>
        <v>CMR</v>
      </c>
      <c r="C492" s="76" t="s">
        <v>155</v>
      </c>
      <c r="D492" s="50" t="n">
        <f aca="false" t="array" ref="D492:D492">IF($C492="Mangrove",INDEX('Mangrove extent'!$A$5:$X$128,MATCH($A492,'Mangrove extent'!$A$5:$A1000,0),MATCH('Mangrove extent'!$B$4,'Mangrove extent'!$A$5:$X$5,0)), IF($C492="Seagrass", INDEX('Seagrass extent'!$A$5:$I$257,MATCH($A492,'Seagrass extent'!$A$5:$A1000,0),MATCH('Seagrass extent'!$B$4,'Seagrass extent'!$A$5:$I$5,0)), IF($C492="Salt marsh", INDEX('Salt marsh extent'!$A$5:$I$257,MATCH($A492,'Salt marsh extent'!$A$5:$A1000,0),MATCH('Salt marsh extent'!$B$4,'Salt marsh extent'!$A$5:$I$5,0)) )))</f>
        <v>0</v>
      </c>
      <c r="E492" s="50" t="str">
        <f aca="false" t="array" ref="E492:E492">IF($C492="Mangrove",INDEX('Mangrove extent'!$A$5:$X1000,MATCH($A492,'Mangrove extent'!$A$5:$A1000,0),MATCH('Mangrove extent'!$C$4,'Mangrove extent'!$A$5:$X$5,0)), IF($C492="Seagrass", "NoData", IF($C492="Salt marsh", "NoData")))</f>
        <v>NoData</v>
      </c>
      <c r="F492" s="50" t="str">
        <f aca="false" t="array" ref="F492:F492">IF($C492="Mangrove",INDEX('Mangrove protected area'!$A$5:$AG1000,MATCH($A492,'Mangrove protected area'!$A$5:$A1000,0),MATCH('Mangrove protected area'!$B$4,'Mangrove protected area'!$A$5:$AG$5,0)), "NoData")</f>
        <v>NoData</v>
      </c>
      <c r="G492" s="40" t="s">
        <v>465</v>
      </c>
      <c r="H492" s="40"/>
      <c r="I492" s="40"/>
    </row>
    <row r="493" customFormat="false" ht="15.75" hidden="false" customHeight="true" outlineLevel="0" collapsed="false">
      <c r="A493" s="40" t="s">
        <v>257</v>
      </c>
      <c r="B493" s="56" t="str">
        <f aca="false" t="array" ref="B493:B493">INDEX(Countries!$D$2:$D$255, MATCH(A493, Countries!$B$2:$B$255, 0))</f>
        <v>CYM</v>
      </c>
      <c r="C493" s="76" t="s">
        <v>155</v>
      </c>
      <c r="D493" s="50" t="n">
        <f aca="false" t="array" ref="D493:D493">IF($C493="Mangrove",INDEX('Mangrove extent'!$A$5:$X$128,MATCH($A493,'Mangrove extent'!$A$5:$A1000,0),MATCH('Mangrove extent'!$B$4,'Mangrove extent'!$A$5:$X$5,0)), IF($C493="Seagrass", INDEX('Seagrass extent'!$A$5:$I$257,MATCH($A493,'Seagrass extent'!$A$5:$A1000,0),MATCH('Seagrass extent'!$B$4,'Seagrass extent'!$A$5:$I$5,0)), IF($C493="Salt marsh", INDEX('Salt marsh extent'!$A$5:$I$257,MATCH($A493,'Salt marsh extent'!$A$5:$A1000,0),MATCH('Salt marsh extent'!$B$4,'Salt marsh extent'!$A$5:$I$5,0)) )))</f>
        <v>0</v>
      </c>
      <c r="E493" s="50" t="str">
        <f aca="false" t="array" ref="E493:E493">IF($C493="Mangrove",INDEX('Mangrove extent'!$A$5:$X1000,MATCH($A493,'Mangrove extent'!$A$5:$A1000,0),MATCH('Mangrove extent'!$C$4,'Mangrove extent'!$A$5:$X$5,0)), IF($C493="Seagrass", "NoData", IF($C493="Salt marsh", "NoData")))</f>
        <v>NoData</v>
      </c>
      <c r="F493" s="50" t="str">
        <f aca="false" t="array" ref="F493:F493">IF($C493="Mangrove",INDEX('Mangrove protected area'!$A$5:$AG1000,MATCH($A493,'Mangrove protected area'!$A$5:$A1000,0),MATCH('Mangrove protected area'!$B$4,'Mangrove protected area'!$A$5:$AG$5,0)), "NoData")</f>
        <v>NoData</v>
      </c>
      <c r="G493" s="40" t="s">
        <v>465</v>
      </c>
      <c r="H493" s="40"/>
      <c r="I493" s="40"/>
    </row>
    <row r="494" customFormat="false" ht="15.75" hidden="false" customHeight="true" outlineLevel="0" collapsed="false">
      <c r="A494" s="40" t="s">
        <v>258</v>
      </c>
      <c r="B494" s="56" t="str">
        <f aca="false" t="array" ref="B494:B494">INDEX(Countries!$D$2:$D$255, MATCH(A494, Countries!$B$2:$B$255, 0))</f>
        <v>COM</v>
      </c>
      <c r="C494" s="76" t="s">
        <v>155</v>
      </c>
      <c r="D494" s="50" t="n">
        <f aca="false" t="array" ref="D494:D494">IF($C494="Mangrove",INDEX('Mangrove extent'!$A$5:$X$128,MATCH($A494,'Mangrove extent'!$A$5:$A1000,0),MATCH('Mangrove extent'!$B$4,'Mangrove extent'!$A$5:$X$5,0)), IF($C494="Seagrass", INDEX('Seagrass extent'!$A$5:$I$257,MATCH($A494,'Seagrass extent'!$A$5:$A1000,0),MATCH('Seagrass extent'!$B$4,'Seagrass extent'!$A$5:$I$5,0)), IF($C494="Salt marsh", INDEX('Salt marsh extent'!$A$5:$I$257,MATCH($A494,'Salt marsh extent'!$A$5:$A1000,0),MATCH('Salt marsh extent'!$B$4,'Salt marsh extent'!$A$5:$I$5,0)) )))</f>
        <v>0</v>
      </c>
      <c r="E494" s="50" t="str">
        <f aca="false" t="array" ref="E494:E494">IF($C494="Mangrove",INDEX('Mangrove extent'!$A$5:$X1000,MATCH($A494,'Mangrove extent'!$A$5:$A1000,0),MATCH('Mangrove extent'!$C$4,'Mangrove extent'!$A$5:$X$5,0)), IF($C494="Seagrass", "NoData", IF($C494="Salt marsh", "NoData")))</f>
        <v>NoData</v>
      </c>
      <c r="F494" s="50" t="str">
        <f aca="false" t="array" ref="F494:F494">IF($C494="Mangrove",INDEX('Mangrove protected area'!$A$5:$AG1000,MATCH($A494,'Mangrove protected area'!$A$5:$A1000,0),MATCH('Mangrove protected area'!$B$4,'Mangrove protected area'!$A$5:$AG$5,0)), "NoData")</f>
        <v>NoData</v>
      </c>
      <c r="G494" s="40" t="s">
        <v>465</v>
      </c>
      <c r="H494" s="40"/>
      <c r="I494" s="40"/>
    </row>
    <row r="495" customFormat="false" ht="15.75" hidden="false" customHeight="true" outlineLevel="0" collapsed="false">
      <c r="A495" s="40" t="s">
        <v>259</v>
      </c>
      <c r="B495" s="56" t="str">
        <f aca="false" t="array" ref="B495:B495">INDEX(Countries!$D$2:$D$255, MATCH(A495, Countries!$B$2:$B$255, 0))</f>
        <v>COK</v>
      </c>
      <c r="C495" s="76" t="s">
        <v>155</v>
      </c>
      <c r="D495" s="50" t="n">
        <f aca="false" t="array" ref="D495:D495">IF($C495="Mangrove",INDEX('Mangrove extent'!$A$5:$X$128,MATCH($A495,'Mangrove extent'!$A$5:$A1000,0),MATCH('Mangrove extent'!$B$4,'Mangrove extent'!$A$5:$X$5,0)), IF($C495="Seagrass", INDEX('Seagrass extent'!$A$5:$I$257,MATCH($A495,'Seagrass extent'!$A$5:$A1000,0),MATCH('Seagrass extent'!$B$4,'Seagrass extent'!$A$5:$I$5,0)), IF($C495="Salt marsh", INDEX('Salt marsh extent'!$A$5:$I$257,MATCH($A495,'Salt marsh extent'!$A$5:$A1000,0),MATCH('Salt marsh extent'!$B$4,'Salt marsh extent'!$A$5:$I$5,0)) )))</f>
        <v>99.7746574117134</v>
      </c>
      <c r="E495" s="50" t="str">
        <f aca="false" t="array" ref="E495:E495">IF($C495="Mangrove",INDEX('Mangrove extent'!$A$5:$X1000,MATCH($A495,'Mangrove extent'!$A$5:$A1000,0),MATCH('Mangrove extent'!$C$4,'Mangrove extent'!$A$5:$X$5,0)), IF($C495="Seagrass", "NoData", IF($C495="Salt marsh", "NoData")))</f>
        <v>NoData</v>
      </c>
      <c r="F495" s="50" t="str">
        <f aca="false" t="array" ref="F495:F495">IF($C495="Mangrove",INDEX('Mangrove protected area'!$A$5:$AG1000,MATCH($A495,'Mangrove protected area'!$A$5:$A1000,0),MATCH('Mangrove protected area'!$B$4,'Mangrove protected area'!$A$5:$AG$5,0)), "NoData")</f>
        <v>NoData</v>
      </c>
      <c r="G495" s="40" t="s">
        <v>465</v>
      </c>
      <c r="H495" s="40"/>
      <c r="I495" s="40"/>
    </row>
    <row r="496" customFormat="false" ht="15.75" hidden="false" customHeight="true" outlineLevel="0" collapsed="false">
      <c r="A496" s="40" t="s">
        <v>260</v>
      </c>
      <c r="B496" s="56" t="str">
        <f aca="false" t="array" ref="B496:B496">INDEX(Countries!$D$2:$D$255, MATCH(A496, Countries!$B$2:$B$255, 0))</f>
        <v>CRI</v>
      </c>
      <c r="C496" s="76" t="s">
        <v>155</v>
      </c>
      <c r="D496" s="50" t="n">
        <f aca="false" t="array" ref="D496:D496">IF($C496="Mangrove",INDEX('Mangrove extent'!$A$5:$X$128,MATCH($A496,'Mangrove extent'!$A$5:$A1000,0),MATCH('Mangrove extent'!$B$4,'Mangrove extent'!$A$5:$X$5,0)), IF($C496="Seagrass", INDEX('Seagrass extent'!$A$5:$I$257,MATCH($A496,'Seagrass extent'!$A$5:$A1000,0),MATCH('Seagrass extent'!$B$4,'Seagrass extent'!$A$5:$I$5,0)), IF($C496="Salt marsh", INDEX('Salt marsh extent'!$A$5:$I$257,MATCH($A496,'Salt marsh extent'!$A$5:$A1000,0),MATCH('Salt marsh extent'!$B$4,'Salt marsh extent'!$A$5:$I$5,0)) )))</f>
        <v>599.285380428272</v>
      </c>
      <c r="E496" s="50" t="str">
        <f aca="false" t="array" ref="E496:E496">IF($C496="Mangrove",INDEX('Mangrove extent'!$A$5:$X1000,MATCH($A496,'Mangrove extent'!$A$5:$A1000,0),MATCH('Mangrove extent'!$C$4,'Mangrove extent'!$A$5:$X$5,0)), IF($C496="Seagrass", "NoData", IF($C496="Salt marsh", "NoData")))</f>
        <v>NoData</v>
      </c>
      <c r="F496" s="50" t="str">
        <f aca="false" t="array" ref="F496:F496">IF($C496="Mangrove",INDEX('Mangrove protected area'!$A$5:$AG1000,MATCH($A496,'Mangrove protected area'!$A$5:$A1000,0),MATCH('Mangrove protected area'!$B$4,'Mangrove protected area'!$A$5:$AG$5,0)), "NoData")</f>
        <v>NoData</v>
      </c>
      <c r="G496" s="40" t="s">
        <v>465</v>
      </c>
      <c r="H496" s="40"/>
      <c r="I496" s="40"/>
    </row>
    <row r="497" customFormat="false" ht="15.75" hidden="false" customHeight="true" outlineLevel="0" collapsed="false">
      <c r="A497" s="40" t="s">
        <v>261</v>
      </c>
      <c r="B497" s="56" t="str">
        <f aca="false" t="array" ref="B497:B497">INDEX(Countries!$D$2:$D$255, MATCH(A497, Countries!$B$2:$B$255, 0))</f>
        <v>CIV</v>
      </c>
      <c r="C497" s="76" t="s">
        <v>155</v>
      </c>
      <c r="D497" s="50" t="n">
        <f aca="false" t="array" ref="D497:D497">IF($C497="Mangrove",INDEX('Mangrove extent'!$A$5:$X$128,MATCH($A497,'Mangrove extent'!$A$5:$A1000,0),MATCH('Mangrove extent'!$B$4,'Mangrove extent'!$A$5:$X$5,0)), IF($C497="Seagrass", INDEX('Seagrass extent'!$A$5:$I$257,MATCH($A497,'Seagrass extent'!$A$5:$A1000,0),MATCH('Seagrass extent'!$B$4,'Seagrass extent'!$A$5:$I$5,0)), IF($C497="Salt marsh", INDEX('Salt marsh extent'!$A$5:$I$257,MATCH($A497,'Salt marsh extent'!$A$5:$A1000,0),MATCH('Salt marsh extent'!$B$4,'Salt marsh extent'!$A$5:$I$5,0)) )))</f>
        <v>0</v>
      </c>
      <c r="E497" s="50" t="str">
        <f aca="false" t="array" ref="E497:E497">IF($C497="Mangrove",INDEX('Mangrove extent'!$A$5:$X1000,MATCH($A497,'Mangrove extent'!$A$5:$A1000,0),MATCH('Mangrove extent'!$C$4,'Mangrove extent'!$A$5:$X$5,0)), IF($C497="Seagrass", "NoData", IF($C497="Salt marsh", "NoData")))</f>
        <v>NoData</v>
      </c>
      <c r="F497" s="50" t="str">
        <f aca="false" t="array" ref="F497:F497">IF($C497="Mangrove",INDEX('Mangrove protected area'!$A$5:$AG1000,MATCH($A497,'Mangrove protected area'!$A$5:$A1000,0),MATCH('Mangrove protected area'!$B$4,'Mangrove protected area'!$A$5:$AG$5,0)), "NoData")</f>
        <v>NoData</v>
      </c>
      <c r="G497" s="40" t="s">
        <v>465</v>
      </c>
      <c r="H497" s="40"/>
      <c r="I497" s="40"/>
    </row>
    <row r="498" customFormat="false" ht="15.75" hidden="false" customHeight="true" outlineLevel="0" collapsed="false">
      <c r="A498" s="40" t="s">
        <v>262</v>
      </c>
      <c r="B498" s="56" t="str">
        <f aca="false" t="array" ref="B498:B498">INDEX(Countries!$D$2:$D$255, MATCH(A498, Countries!$B$2:$B$255, 0))</f>
        <v>CUB</v>
      </c>
      <c r="C498" s="76" t="s">
        <v>155</v>
      </c>
      <c r="D498" s="50" t="n">
        <f aca="false" t="array" ref="D498:D498">IF($C498="Mangrove",INDEX('Mangrove extent'!$A$5:$X$128,MATCH($A498,'Mangrove extent'!$A$5:$A1000,0),MATCH('Mangrove extent'!$B$4,'Mangrove extent'!$A$5:$X$5,0)), IF($C498="Seagrass", INDEX('Seagrass extent'!$A$5:$I$257,MATCH($A498,'Seagrass extent'!$A$5:$A1000,0),MATCH('Seagrass extent'!$B$4,'Seagrass extent'!$A$5:$I$5,0)), IF($C498="Salt marsh", INDEX('Salt marsh extent'!$A$5:$I$257,MATCH($A498,'Salt marsh extent'!$A$5:$A1000,0),MATCH('Salt marsh extent'!$B$4,'Salt marsh extent'!$A$5:$I$5,0)) )))</f>
        <v>700641.806381695</v>
      </c>
      <c r="E498" s="50" t="str">
        <f aca="false" t="array" ref="E498:E498">IF($C498="Mangrove",INDEX('Mangrove extent'!$A$5:$X1000,MATCH($A498,'Mangrove extent'!$A$5:$A1000,0),MATCH('Mangrove extent'!$C$4,'Mangrove extent'!$A$5:$X$5,0)), IF($C498="Seagrass", "NoData", IF($C498="Salt marsh", "NoData")))</f>
        <v>NoData</v>
      </c>
      <c r="F498" s="50" t="str">
        <f aca="false" t="array" ref="F498:F498">IF($C498="Mangrove",INDEX('Mangrove protected area'!$A$5:$AG1000,MATCH($A498,'Mangrove protected area'!$A$5:$A1000,0),MATCH('Mangrove protected area'!$B$4,'Mangrove protected area'!$A$5:$AG$5,0)), "NoData")</f>
        <v>NoData</v>
      </c>
      <c r="G498" s="40" t="s">
        <v>465</v>
      </c>
      <c r="H498" s="40"/>
      <c r="I498" s="40"/>
    </row>
    <row r="499" customFormat="false" ht="15.75" hidden="false" customHeight="true" outlineLevel="0" collapsed="false">
      <c r="A499" s="40" t="s">
        <v>263</v>
      </c>
      <c r="B499" s="56" t="str">
        <f aca="false" t="array" ref="B499:B499">INDEX(Countries!$D$2:$D$255, MATCH(A499, Countries!$B$2:$B$255, 0))</f>
        <v>CUW</v>
      </c>
      <c r="C499" s="76" t="s">
        <v>155</v>
      </c>
      <c r="D499" s="50" t="n">
        <f aca="false" t="array" ref="D499:D499">IF($C499="Mangrove",INDEX('Mangrove extent'!$A$5:$X$128,MATCH($A499,'Mangrove extent'!$A$5:$A1000,0),MATCH('Mangrove extent'!$B$4,'Mangrove extent'!$A$5:$X$5,0)), IF($C499="Seagrass", INDEX('Seagrass extent'!$A$5:$I$257,MATCH($A499,'Seagrass extent'!$A$5:$A1000,0),MATCH('Seagrass extent'!$B$4,'Seagrass extent'!$A$5:$I$5,0)), IF($C499="Salt marsh", INDEX('Salt marsh extent'!$A$5:$I$257,MATCH($A499,'Salt marsh extent'!$A$5:$A1000,0),MATCH('Salt marsh extent'!$B$4,'Salt marsh extent'!$A$5:$I$5,0)) )))</f>
        <v>0</v>
      </c>
      <c r="E499" s="50" t="str">
        <f aca="false" t="array" ref="E499:E499">IF($C499="Mangrove",INDEX('Mangrove extent'!$A$5:$X1000,MATCH($A499,'Mangrove extent'!$A$5:$A1000,0),MATCH('Mangrove extent'!$C$4,'Mangrove extent'!$A$5:$X$5,0)), IF($C499="Seagrass", "NoData", IF($C499="Salt marsh", "NoData")))</f>
        <v>NoData</v>
      </c>
      <c r="F499" s="50" t="str">
        <f aca="false" t="array" ref="F499:F499">IF($C499="Mangrove",INDEX('Mangrove protected area'!$A$5:$AG1000,MATCH($A499,'Mangrove protected area'!$A$5:$A1000,0),MATCH('Mangrove protected area'!$B$4,'Mangrove protected area'!$A$5:$AG$5,0)), "NoData")</f>
        <v>NoData</v>
      </c>
      <c r="G499" s="40" t="s">
        <v>465</v>
      </c>
      <c r="H499" s="40"/>
      <c r="I499" s="40"/>
    </row>
    <row r="500" customFormat="false" ht="15.75" hidden="false" customHeight="true" outlineLevel="0" collapsed="false">
      <c r="A500" s="40" t="s">
        <v>264</v>
      </c>
      <c r="B500" s="56" t="str">
        <f aca="false" t="array" ref="B500:B500">INDEX(Countries!$D$2:$D$255, MATCH(A500, Countries!$B$2:$B$255, 0))</f>
        <v>COD</v>
      </c>
      <c r="C500" s="76" t="s">
        <v>155</v>
      </c>
      <c r="D500" s="50" t="n">
        <f aca="false" t="array" ref="D500:D500">IF($C500="Mangrove",INDEX('Mangrove extent'!$A$5:$X$128,MATCH($A500,'Mangrove extent'!$A$5:$A1000,0),MATCH('Mangrove extent'!$B$4,'Mangrove extent'!$A$5:$X$5,0)), IF($C500="Seagrass", INDEX('Seagrass extent'!$A$5:$I$257,MATCH($A500,'Seagrass extent'!$A$5:$A1000,0),MATCH('Seagrass extent'!$B$4,'Seagrass extent'!$A$5:$I$5,0)), IF($C500="Salt marsh", INDEX('Salt marsh extent'!$A$5:$I$257,MATCH($A500,'Salt marsh extent'!$A$5:$A1000,0),MATCH('Salt marsh extent'!$B$4,'Salt marsh extent'!$A$5:$I$5,0)) )))</f>
        <v>0</v>
      </c>
      <c r="E500" s="50" t="str">
        <f aca="false" t="array" ref="E500:E500">IF($C500="Mangrove",INDEX('Mangrove extent'!$A$5:$X1000,MATCH($A500,'Mangrove extent'!$A$5:$A1000,0),MATCH('Mangrove extent'!$C$4,'Mangrove extent'!$A$5:$X$5,0)), IF($C500="Seagrass", "NoData", IF($C500="Salt marsh", "NoData")))</f>
        <v>NoData</v>
      </c>
      <c r="F500" s="50" t="str">
        <f aca="false" t="array" ref="F500:F500">IF($C500="Mangrove",INDEX('Mangrove protected area'!$A$5:$AG1000,MATCH($A500,'Mangrove protected area'!$A$5:$A1000,0),MATCH('Mangrove protected area'!$B$4,'Mangrove protected area'!$A$5:$AG$5,0)), "NoData")</f>
        <v>NoData</v>
      </c>
      <c r="G500" s="40" t="s">
        <v>465</v>
      </c>
      <c r="H500" s="40"/>
      <c r="I500" s="40"/>
    </row>
    <row r="501" customFormat="false" ht="15.75" hidden="false" customHeight="true" outlineLevel="0" collapsed="false">
      <c r="A501" s="40" t="s">
        <v>265</v>
      </c>
      <c r="B501" s="56" t="str">
        <f aca="false" t="array" ref="B501:B501">INDEX(Countries!$D$2:$D$255, MATCH(A501, Countries!$B$2:$B$255, 0))</f>
        <v>DJI</v>
      </c>
      <c r="C501" s="76" t="s">
        <v>155</v>
      </c>
      <c r="D501" s="50" t="n">
        <f aca="false" t="array" ref="D501:D501">IF($C501="Mangrove",INDEX('Mangrove extent'!$A$5:$X$128,MATCH($A501,'Mangrove extent'!$A$5:$A1000,0),MATCH('Mangrove extent'!$B$4,'Mangrove extent'!$A$5:$X$5,0)), IF($C501="Seagrass", INDEX('Seagrass extent'!$A$5:$I$257,MATCH($A501,'Seagrass extent'!$A$5:$A1000,0),MATCH('Seagrass extent'!$B$4,'Seagrass extent'!$A$5:$I$5,0)), IF($C501="Salt marsh", INDEX('Salt marsh extent'!$A$5:$I$257,MATCH($A501,'Salt marsh extent'!$A$5:$A1000,0),MATCH('Salt marsh extent'!$B$4,'Salt marsh extent'!$A$5:$I$5,0)) )))</f>
        <v>99.7746615863708</v>
      </c>
      <c r="E501" s="50" t="str">
        <f aca="false" t="array" ref="E501:E501">IF($C501="Mangrove",INDEX('Mangrove extent'!$A$5:$X1000,MATCH($A501,'Mangrove extent'!$A$5:$A1000,0),MATCH('Mangrove extent'!$C$4,'Mangrove extent'!$A$5:$X$5,0)), IF($C501="Seagrass", "NoData", IF($C501="Salt marsh", "NoData")))</f>
        <v>NoData</v>
      </c>
      <c r="F501" s="50" t="str">
        <f aca="false" t="array" ref="F501:F501">IF($C501="Mangrove",INDEX('Mangrove protected area'!$A$5:$AG1000,MATCH($A501,'Mangrove protected area'!$A$5:$A1000,0),MATCH('Mangrove protected area'!$B$4,'Mangrove protected area'!$A$5:$AG$5,0)), "NoData")</f>
        <v>NoData</v>
      </c>
      <c r="G501" s="40" t="s">
        <v>465</v>
      </c>
      <c r="H501" s="40"/>
      <c r="I501" s="40"/>
    </row>
    <row r="502" customFormat="false" ht="15.75" hidden="false" customHeight="true" outlineLevel="0" collapsed="false">
      <c r="A502" s="40" t="s">
        <v>266</v>
      </c>
      <c r="B502" s="56" t="str">
        <f aca="false" t="array" ref="B502:B502">INDEX(Countries!$D$2:$D$255, MATCH(A502, Countries!$B$2:$B$255, 0))</f>
        <v>DMA</v>
      </c>
      <c r="C502" s="76" t="s">
        <v>155</v>
      </c>
      <c r="D502" s="50" t="n">
        <f aca="false" t="array" ref="D502:D502">IF($C502="Mangrove",INDEX('Mangrove extent'!$A$5:$X$128,MATCH($A502,'Mangrove extent'!$A$5:$A1000,0),MATCH('Mangrove extent'!$B$4,'Mangrove extent'!$A$5:$X$5,0)), IF($C502="Seagrass", INDEX('Seagrass extent'!$A$5:$I$257,MATCH($A502,'Seagrass extent'!$A$5:$A1000,0),MATCH('Seagrass extent'!$B$4,'Seagrass extent'!$A$5:$I$5,0)), IF($C502="Salt marsh", INDEX('Salt marsh extent'!$A$5:$I$257,MATCH($A502,'Salt marsh extent'!$A$5:$A1000,0),MATCH('Salt marsh extent'!$B$4,'Salt marsh extent'!$A$5:$I$5,0)) )))</f>
        <v>0</v>
      </c>
      <c r="E502" s="50" t="str">
        <f aca="false" t="array" ref="E502:E502">IF($C502="Mangrove",INDEX('Mangrove extent'!$A$5:$X1000,MATCH($A502,'Mangrove extent'!$A$5:$A1000,0),MATCH('Mangrove extent'!$C$4,'Mangrove extent'!$A$5:$X$5,0)), IF($C502="Seagrass", "NoData", IF($C502="Salt marsh", "NoData")))</f>
        <v>NoData</v>
      </c>
      <c r="F502" s="50" t="str">
        <f aca="false" t="array" ref="F502:F502">IF($C502="Mangrove",INDEX('Mangrove protected area'!$A$5:$AG1000,MATCH($A502,'Mangrove protected area'!$A$5:$A1000,0),MATCH('Mangrove protected area'!$B$4,'Mangrove protected area'!$A$5:$AG$5,0)), "NoData")</f>
        <v>NoData</v>
      </c>
      <c r="G502" s="40" t="s">
        <v>465</v>
      </c>
      <c r="H502" s="40"/>
      <c r="I502" s="40"/>
    </row>
    <row r="503" customFormat="false" ht="15.75" hidden="false" customHeight="true" outlineLevel="0" collapsed="false">
      <c r="A503" s="40" t="s">
        <v>267</v>
      </c>
      <c r="B503" s="56" t="str">
        <f aca="false" t="array" ref="B503:B503">INDEX(Countries!$D$2:$D$255, MATCH(A503, Countries!$B$2:$B$255, 0))</f>
        <v>DOM</v>
      </c>
      <c r="C503" s="76" t="s">
        <v>155</v>
      </c>
      <c r="D503" s="50" t="n">
        <f aca="false" t="array" ref="D503:D503">IF($C503="Mangrove",INDEX('Mangrove extent'!$A$5:$X$128,MATCH($A503,'Mangrove extent'!$A$5:$A1000,0),MATCH('Mangrove extent'!$B$4,'Mangrove extent'!$A$5:$X$5,0)), IF($C503="Seagrass", INDEX('Seagrass extent'!$A$5:$I$257,MATCH($A503,'Seagrass extent'!$A$5:$A1000,0),MATCH('Seagrass extent'!$B$4,'Seagrass extent'!$A$5:$I$5,0)), IF($C503="Salt marsh", INDEX('Salt marsh extent'!$A$5:$I$257,MATCH($A503,'Salt marsh extent'!$A$5:$A1000,0),MATCH('Salt marsh extent'!$B$4,'Salt marsh extent'!$A$5:$I$5,0)) )))</f>
        <v>0</v>
      </c>
      <c r="E503" s="50" t="str">
        <f aca="false" t="array" ref="E503:E503">IF($C503="Mangrove",INDEX('Mangrove extent'!$A$5:$X1000,MATCH($A503,'Mangrove extent'!$A$5:$A1000,0),MATCH('Mangrove extent'!$C$4,'Mangrove extent'!$A$5:$X$5,0)), IF($C503="Seagrass", "NoData", IF($C503="Salt marsh", "NoData")))</f>
        <v>NoData</v>
      </c>
      <c r="F503" s="50" t="str">
        <f aca="false" t="array" ref="F503:F503">IF($C503="Mangrove",INDEX('Mangrove protected area'!$A$5:$AG1000,MATCH($A503,'Mangrove protected area'!$A$5:$A1000,0),MATCH('Mangrove protected area'!$B$4,'Mangrove protected area'!$A$5:$AG$5,0)), "NoData")</f>
        <v>NoData</v>
      </c>
      <c r="G503" s="40" t="s">
        <v>465</v>
      </c>
      <c r="H503" s="40"/>
      <c r="I503" s="40"/>
    </row>
    <row r="504" customFormat="false" ht="15.75" hidden="false" customHeight="true" outlineLevel="0" collapsed="false">
      <c r="A504" s="40" t="s">
        <v>195</v>
      </c>
      <c r="B504" s="56" t="str">
        <f aca="false" t="array" ref="B504:B504">INDEX(Countries!$D$2:$D$255, MATCH(A504, Countries!$B$2:$B$255, 0))</f>
        <v>ECU</v>
      </c>
      <c r="C504" s="76" t="s">
        <v>155</v>
      </c>
      <c r="D504" s="50" t="n">
        <f aca="false" t="array" ref="D504:D504">IF($C504="Mangrove",INDEX('Mangrove extent'!$A$5:$X$128,MATCH($A504,'Mangrove extent'!$A$5:$A1000,0),MATCH('Mangrove extent'!$B$4,'Mangrove extent'!$A$5:$X$5,0)), IF($C504="Seagrass", INDEX('Seagrass extent'!$A$5:$I$257,MATCH($A504,'Seagrass extent'!$A$5:$A1000,0),MATCH('Seagrass extent'!$B$4,'Seagrass extent'!$A$5:$I$5,0)), IF($C504="Salt marsh", INDEX('Salt marsh extent'!$A$5:$I$257,MATCH($A504,'Salt marsh extent'!$A$5:$A1000,0),MATCH('Salt marsh extent'!$B$4,'Salt marsh extent'!$A$5:$I$5,0)) )))</f>
        <v>64762.3192486668</v>
      </c>
      <c r="E504" s="50" t="str">
        <f aca="false" t="array" ref="E504:E504">IF($C504="Mangrove",INDEX('Mangrove extent'!$A$5:$X1000,MATCH($A504,'Mangrove extent'!$A$5:$A1000,0),MATCH('Mangrove extent'!$C$4,'Mangrove extent'!$A$5:$X$5,0)), IF($C504="Seagrass", "NoData", IF($C504="Salt marsh", "NoData")))</f>
        <v>NoData</v>
      </c>
      <c r="F504" s="50" t="str">
        <f aca="false" t="array" ref="F504:F504">IF($C504="Mangrove",INDEX('Mangrove protected area'!$A$5:$AG1000,MATCH($A504,'Mangrove protected area'!$A$5:$A1000,0),MATCH('Mangrove protected area'!$B$4,'Mangrove protected area'!$A$5:$AG$5,0)), "NoData")</f>
        <v>NoData</v>
      </c>
      <c r="G504" s="40" t="s">
        <v>465</v>
      </c>
      <c r="H504" s="40"/>
      <c r="I504" s="40"/>
    </row>
    <row r="505" customFormat="false" ht="15.75" hidden="false" customHeight="true" outlineLevel="0" collapsed="false">
      <c r="A505" s="40" t="s">
        <v>268</v>
      </c>
      <c r="B505" s="56" t="str">
        <f aca="false" t="array" ref="B505:B505">INDEX(Countries!$D$2:$D$255, MATCH(A505, Countries!$B$2:$B$255, 0))</f>
        <v>EGY</v>
      </c>
      <c r="C505" s="76" t="s">
        <v>155</v>
      </c>
      <c r="D505" s="50" t="n">
        <f aca="false" t="array" ref="D505:D505">IF($C505="Mangrove",INDEX('Mangrove extent'!$A$5:$X$128,MATCH($A505,'Mangrove extent'!$A$5:$A1000,0),MATCH('Mangrove extent'!$B$4,'Mangrove extent'!$A$5:$X$5,0)), IF($C505="Seagrass", INDEX('Seagrass extent'!$A$5:$I$257,MATCH($A505,'Seagrass extent'!$A$5:$A1000,0),MATCH('Seagrass extent'!$B$4,'Seagrass extent'!$A$5:$I$5,0)), IF($C505="Salt marsh", INDEX('Salt marsh extent'!$A$5:$I$257,MATCH($A505,'Salt marsh extent'!$A$5:$A1000,0),MATCH('Salt marsh extent'!$B$4,'Salt marsh extent'!$A$5:$I$5,0)) )))</f>
        <v>5497.27062852492</v>
      </c>
      <c r="E505" s="50" t="str">
        <f aca="false" t="array" ref="E505:E505">IF($C505="Mangrove",INDEX('Mangrove extent'!$A$5:$X1000,MATCH($A505,'Mangrove extent'!$A$5:$A1000,0),MATCH('Mangrove extent'!$C$4,'Mangrove extent'!$A$5:$X$5,0)), IF($C505="Seagrass", "NoData", IF($C505="Salt marsh", "NoData")))</f>
        <v>NoData</v>
      </c>
      <c r="F505" s="50" t="str">
        <f aca="false" t="array" ref="F505:F505">IF($C505="Mangrove",INDEX('Mangrove protected area'!$A$5:$AG1000,MATCH($A505,'Mangrove protected area'!$A$5:$A1000,0),MATCH('Mangrove protected area'!$B$4,'Mangrove protected area'!$A$5:$AG$5,0)), "NoData")</f>
        <v>NoData</v>
      </c>
      <c r="G505" s="40" t="s">
        <v>465</v>
      </c>
      <c r="H505" s="40"/>
      <c r="I505" s="40"/>
    </row>
    <row r="506" customFormat="false" ht="15.75" hidden="false" customHeight="true" outlineLevel="0" collapsed="false">
      <c r="A506" s="40" t="s">
        <v>269</v>
      </c>
      <c r="B506" s="56" t="str">
        <f aca="false" t="array" ref="B506:B506">INDEX(Countries!$D$2:$D$255, MATCH(A506, Countries!$B$2:$B$255, 0))</f>
        <v>SLV</v>
      </c>
      <c r="C506" s="76" t="s">
        <v>155</v>
      </c>
      <c r="D506" s="50" t="n">
        <f aca="false" t="array" ref="D506:D506">IF($C506="Mangrove",INDEX('Mangrove extent'!$A$5:$X$128,MATCH($A506,'Mangrove extent'!$A$5:$A1000,0),MATCH('Mangrove extent'!$B$4,'Mangrove extent'!$A$5:$X$5,0)), IF($C506="Seagrass", INDEX('Seagrass extent'!$A$5:$I$257,MATCH($A506,'Seagrass extent'!$A$5:$A1000,0),MATCH('Seagrass extent'!$B$4,'Seagrass extent'!$A$5:$I$5,0)), IF($C506="Salt marsh", INDEX('Salt marsh extent'!$A$5:$I$257,MATCH($A506,'Salt marsh extent'!$A$5:$A1000,0),MATCH('Salt marsh extent'!$B$4,'Salt marsh extent'!$A$5:$I$5,0)) )))</f>
        <v>0</v>
      </c>
      <c r="E506" s="50" t="str">
        <f aca="false" t="array" ref="E506:E506">IF($C506="Mangrove",INDEX('Mangrove extent'!$A$5:$X1000,MATCH($A506,'Mangrove extent'!$A$5:$A1000,0),MATCH('Mangrove extent'!$C$4,'Mangrove extent'!$A$5:$X$5,0)), IF($C506="Seagrass", "NoData", IF($C506="Salt marsh", "NoData")))</f>
        <v>NoData</v>
      </c>
      <c r="F506" s="50" t="str">
        <f aca="false" t="array" ref="F506:F506">IF($C506="Mangrove",INDEX('Mangrove protected area'!$A$5:$AG1000,MATCH($A506,'Mangrove protected area'!$A$5:$A1000,0),MATCH('Mangrove protected area'!$B$4,'Mangrove protected area'!$A$5:$AG$5,0)), "NoData")</f>
        <v>NoData</v>
      </c>
      <c r="G506" s="40" t="s">
        <v>465</v>
      </c>
      <c r="H506" s="40"/>
      <c r="I506" s="40"/>
    </row>
    <row r="507" customFormat="false" ht="15.75" hidden="false" customHeight="true" outlineLevel="0" collapsed="false">
      <c r="A507" s="40" t="s">
        <v>270</v>
      </c>
      <c r="B507" s="56" t="str">
        <f aca="false" t="array" ref="B507:B507">INDEX(Countries!$D$2:$D$255, MATCH(A507, Countries!$B$2:$B$255, 0))</f>
        <v>GNQ</v>
      </c>
      <c r="C507" s="76" t="s">
        <v>155</v>
      </c>
      <c r="D507" s="50" t="n">
        <f aca="false" t="array" ref="D507:D507">IF($C507="Mangrove",INDEX('Mangrove extent'!$A$5:$X$128,MATCH($A507,'Mangrove extent'!$A$5:$A1000,0),MATCH('Mangrove extent'!$B$4,'Mangrove extent'!$A$5:$X$5,0)), IF($C507="Seagrass", INDEX('Seagrass extent'!$A$5:$I$257,MATCH($A507,'Seagrass extent'!$A$5:$A1000,0),MATCH('Seagrass extent'!$B$4,'Seagrass extent'!$A$5:$I$5,0)), IF($C507="Salt marsh", INDEX('Salt marsh extent'!$A$5:$I$257,MATCH($A507,'Salt marsh extent'!$A$5:$A1000,0),MATCH('Salt marsh extent'!$B$4,'Salt marsh extent'!$A$5:$I$5,0)) )))</f>
        <v>0</v>
      </c>
      <c r="E507" s="50" t="str">
        <f aca="false" t="array" ref="E507:E507">IF($C507="Mangrove",INDEX('Mangrove extent'!$A$5:$X1000,MATCH($A507,'Mangrove extent'!$A$5:$A1000,0),MATCH('Mangrove extent'!$C$4,'Mangrove extent'!$A$5:$X$5,0)), IF($C507="Seagrass", "NoData", IF($C507="Salt marsh", "NoData")))</f>
        <v>NoData</v>
      </c>
      <c r="F507" s="50" t="str">
        <f aca="false" t="array" ref="F507:F507">IF($C507="Mangrove",INDEX('Mangrove protected area'!$A$5:$AG1000,MATCH($A507,'Mangrove protected area'!$A$5:$A1000,0),MATCH('Mangrove protected area'!$B$4,'Mangrove protected area'!$A$5:$AG$5,0)), "NoData")</f>
        <v>NoData</v>
      </c>
      <c r="G507" s="40" t="s">
        <v>465</v>
      </c>
      <c r="H507" s="40"/>
      <c r="I507" s="40"/>
    </row>
    <row r="508" customFormat="false" ht="15.75" hidden="false" customHeight="true" outlineLevel="0" collapsed="false">
      <c r="A508" s="40" t="s">
        <v>271</v>
      </c>
      <c r="B508" s="56" t="str">
        <f aca="false" t="array" ref="B508:B508">INDEX(Countries!$D$2:$D$255, MATCH(A508, Countries!$B$2:$B$255, 0))</f>
        <v>ERI</v>
      </c>
      <c r="C508" s="76" t="s">
        <v>155</v>
      </c>
      <c r="D508" s="50" t="n">
        <f aca="false" t="array" ref="D508:D508">IF($C508="Mangrove",INDEX('Mangrove extent'!$A$5:$X$128,MATCH($A508,'Mangrove extent'!$A$5:$A1000,0),MATCH('Mangrove extent'!$B$4,'Mangrove extent'!$A$5:$X$5,0)), IF($C508="Seagrass", INDEX('Seagrass extent'!$A$5:$I$257,MATCH($A508,'Seagrass extent'!$A$5:$A1000,0),MATCH('Seagrass extent'!$B$4,'Seagrass extent'!$A$5:$I$5,0)), IF($C508="Salt marsh", INDEX('Salt marsh extent'!$A$5:$I$257,MATCH($A508,'Salt marsh extent'!$A$5:$A1000,0),MATCH('Salt marsh extent'!$B$4,'Salt marsh extent'!$A$5:$I$5,0)) )))</f>
        <v>0</v>
      </c>
      <c r="E508" s="50" t="str">
        <f aca="false" t="array" ref="E508:E508">IF($C508="Mangrove",INDEX('Mangrove extent'!$A$5:$X1000,MATCH($A508,'Mangrove extent'!$A$5:$A1000,0),MATCH('Mangrove extent'!$C$4,'Mangrove extent'!$A$5:$X$5,0)), IF($C508="Seagrass", "NoData", IF($C508="Salt marsh", "NoData")))</f>
        <v>NoData</v>
      </c>
      <c r="F508" s="50" t="str">
        <f aca="false" t="array" ref="F508:F508">IF($C508="Mangrove",INDEX('Mangrove protected area'!$A$5:$AG1000,MATCH($A508,'Mangrove protected area'!$A$5:$A1000,0),MATCH('Mangrove protected area'!$B$4,'Mangrove protected area'!$A$5:$AG$5,0)), "NoData")</f>
        <v>NoData</v>
      </c>
      <c r="G508" s="40" t="s">
        <v>465</v>
      </c>
      <c r="H508" s="40"/>
      <c r="I508" s="40"/>
    </row>
    <row r="509" customFormat="false" ht="15.75" hidden="false" customHeight="true" outlineLevel="0" collapsed="false">
      <c r="A509" s="40" t="s">
        <v>272</v>
      </c>
      <c r="B509" s="56" t="str">
        <f aca="false" t="array" ref="B509:B509">INDEX(Countries!$D$2:$D$255, MATCH(A509, Countries!$B$2:$B$255, 0))</f>
        <v>FJI</v>
      </c>
      <c r="C509" s="76" t="s">
        <v>155</v>
      </c>
      <c r="D509" s="50" t="n">
        <f aca="false" t="array" ref="D509:D509">IF($C509="Mangrove",INDEX('Mangrove extent'!$A$5:$X$128,MATCH($A509,'Mangrove extent'!$A$5:$A1000,0),MATCH('Mangrove extent'!$B$4,'Mangrove extent'!$A$5:$X$5,0)), IF($C509="Seagrass", INDEX('Seagrass extent'!$A$5:$I$257,MATCH($A509,'Seagrass extent'!$A$5:$A1000,0),MATCH('Seagrass extent'!$B$4,'Seagrass extent'!$A$5:$I$5,0)), IF($C509="Salt marsh", INDEX('Salt marsh extent'!$A$5:$I$257,MATCH($A509,'Salt marsh extent'!$A$5:$A1000,0),MATCH('Salt marsh extent'!$B$4,'Salt marsh extent'!$A$5:$I$5,0)) )))</f>
        <v>129316.442384894</v>
      </c>
      <c r="E509" s="50" t="str">
        <f aca="false" t="array" ref="E509:E509">IF($C509="Mangrove",INDEX('Mangrove extent'!$A$5:$X1000,MATCH($A509,'Mangrove extent'!$A$5:$A1000,0),MATCH('Mangrove extent'!$C$4,'Mangrove extent'!$A$5:$X$5,0)), IF($C509="Seagrass", "NoData", IF($C509="Salt marsh", "NoData")))</f>
        <v>NoData</v>
      </c>
      <c r="F509" s="50" t="str">
        <f aca="false" t="array" ref="F509:F509">IF($C509="Mangrove",INDEX('Mangrove protected area'!$A$5:$AG1000,MATCH($A509,'Mangrove protected area'!$A$5:$A1000,0),MATCH('Mangrove protected area'!$B$4,'Mangrove protected area'!$A$5:$AG$5,0)), "NoData")</f>
        <v>NoData</v>
      </c>
      <c r="G509" s="40" t="s">
        <v>465</v>
      </c>
      <c r="H509" s="40"/>
      <c r="I509" s="40"/>
    </row>
    <row r="510" customFormat="false" ht="15.75" hidden="false" customHeight="true" outlineLevel="0" collapsed="false">
      <c r="A510" s="40" t="s">
        <v>273</v>
      </c>
      <c r="B510" s="56" t="str">
        <f aca="false" t="array" ref="B510:B510">INDEX(Countries!$D$2:$D$255, MATCH(A510, Countries!$B$2:$B$255, 0))</f>
        <v>GUF</v>
      </c>
      <c r="C510" s="76" t="s">
        <v>155</v>
      </c>
      <c r="D510" s="50" t="n">
        <f aca="false" t="array" ref="D510:D510">IF($C510="Mangrove",INDEX('Mangrove extent'!$A$5:$X$128,MATCH($A510,'Mangrove extent'!$A$5:$A1000,0),MATCH('Mangrove extent'!$B$4,'Mangrove extent'!$A$5:$X$5,0)), IF($C510="Seagrass", INDEX('Seagrass extent'!$A$5:$I$257,MATCH($A510,'Seagrass extent'!$A$5:$A1000,0),MATCH('Seagrass extent'!$B$4,'Seagrass extent'!$A$5:$I$5,0)), IF($C510="Salt marsh", INDEX('Salt marsh extent'!$A$5:$I$257,MATCH($A510,'Salt marsh extent'!$A$5:$A1000,0),MATCH('Salt marsh extent'!$B$4,'Salt marsh extent'!$A$5:$I$5,0)) )))</f>
        <v>0</v>
      </c>
      <c r="E510" s="50" t="str">
        <f aca="false" t="array" ref="E510:E510">IF($C510="Mangrove",INDEX('Mangrove extent'!$A$5:$X1000,MATCH($A510,'Mangrove extent'!$A$5:$A1000,0),MATCH('Mangrove extent'!$C$4,'Mangrove extent'!$A$5:$X$5,0)), IF($C510="Seagrass", "NoData", IF($C510="Salt marsh", "NoData")))</f>
        <v>NoData</v>
      </c>
      <c r="F510" s="50" t="str">
        <f aca="false" t="array" ref="F510:F510">IF($C510="Mangrove",INDEX('Mangrove protected area'!$A$5:$AG1000,MATCH($A510,'Mangrove protected area'!$A$5:$A1000,0),MATCH('Mangrove protected area'!$B$4,'Mangrove protected area'!$A$5:$AG$5,0)), "NoData")</f>
        <v>NoData</v>
      </c>
      <c r="G510" s="40" t="s">
        <v>465</v>
      </c>
      <c r="H510" s="40"/>
      <c r="I510" s="40"/>
    </row>
    <row r="511" customFormat="false" ht="15.75" hidden="false" customHeight="true" outlineLevel="0" collapsed="false">
      <c r="A511" s="40" t="s">
        <v>274</v>
      </c>
      <c r="B511" s="56" t="str">
        <f aca="false" t="array" ref="B511:B511">INDEX(Countries!$D$2:$D$255, MATCH(A511, Countries!$B$2:$B$255, 0))</f>
        <v>PYF</v>
      </c>
      <c r="C511" s="76" t="s">
        <v>155</v>
      </c>
      <c r="D511" s="50" t="n">
        <f aca="false" t="array" ref="D511:D511">IF($C511="Mangrove",INDEX('Mangrove extent'!$A$5:$X$128,MATCH($A511,'Mangrove extent'!$A$5:$A1000,0),MATCH('Mangrove extent'!$B$4,'Mangrove extent'!$A$5:$X$5,0)), IF($C511="Seagrass", INDEX('Seagrass extent'!$A$5:$I$257,MATCH($A511,'Seagrass extent'!$A$5:$A1000,0),MATCH('Seagrass extent'!$B$4,'Seagrass extent'!$A$5:$I$5,0)), IF($C511="Salt marsh", INDEX('Salt marsh extent'!$A$5:$I$257,MATCH($A511,'Salt marsh extent'!$A$5:$A1000,0),MATCH('Salt marsh extent'!$B$4,'Salt marsh extent'!$A$5:$I$5,0)) )))</f>
        <v>0</v>
      </c>
      <c r="E511" s="50" t="str">
        <f aca="false" t="array" ref="E511:E511">IF($C511="Mangrove",INDEX('Mangrove extent'!$A$5:$X1000,MATCH($A511,'Mangrove extent'!$A$5:$A1000,0),MATCH('Mangrove extent'!$C$4,'Mangrove extent'!$A$5:$X$5,0)), IF($C511="Seagrass", "NoData", IF($C511="Salt marsh", "NoData")))</f>
        <v>NoData</v>
      </c>
      <c r="F511" s="50" t="str">
        <f aca="false" t="array" ref="F511:F511">IF($C511="Mangrove",INDEX('Mangrove protected area'!$A$5:$AG1000,MATCH($A511,'Mangrove protected area'!$A$5:$A1000,0),MATCH('Mangrove protected area'!$B$4,'Mangrove protected area'!$A$5:$AG$5,0)), "NoData")</f>
        <v>NoData</v>
      </c>
      <c r="G511" s="40" t="s">
        <v>465</v>
      </c>
      <c r="H511" s="40"/>
      <c r="I511" s="40"/>
    </row>
    <row r="512" customFormat="false" ht="15.75" hidden="false" customHeight="true" outlineLevel="0" collapsed="false">
      <c r="A512" s="40" t="s">
        <v>275</v>
      </c>
      <c r="B512" s="56" t="str">
        <f aca="false" t="array" ref="B512:B512">INDEX(Countries!$D$2:$D$255, MATCH(A512, Countries!$B$2:$B$255, 0))</f>
        <v>ATF</v>
      </c>
      <c r="C512" s="76" t="s">
        <v>155</v>
      </c>
      <c r="D512" s="50" t="n">
        <f aca="false" t="array" ref="D512:D512">IF($C512="Mangrove",INDEX('Mangrove extent'!$A$5:$X$128,MATCH($A512,'Mangrove extent'!$A$5:$A1000,0),MATCH('Mangrove extent'!$B$4,'Mangrove extent'!$A$5:$X$5,0)), IF($C512="Seagrass", INDEX('Seagrass extent'!$A$5:$I$257,MATCH($A512,'Seagrass extent'!$A$5:$A1000,0),MATCH('Seagrass extent'!$B$4,'Seagrass extent'!$A$5:$I$5,0)), IF($C512="Salt marsh", INDEX('Salt marsh extent'!$A$5:$I$257,MATCH($A512,'Salt marsh extent'!$A$5:$A1000,0),MATCH('Salt marsh extent'!$B$4,'Salt marsh extent'!$A$5:$I$5,0)) )))</f>
        <v>0</v>
      </c>
      <c r="E512" s="50" t="str">
        <f aca="false" t="array" ref="E512:E512">IF($C512="Mangrove",INDEX('Mangrove extent'!$A$5:$X1000,MATCH($A512,'Mangrove extent'!$A$5:$A1000,0),MATCH('Mangrove extent'!$C$4,'Mangrove extent'!$A$5:$X$5,0)), IF($C512="Seagrass", "NoData", IF($C512="Salt marsh", "NoData")))</f>
        <v>NoData</v>
      </c>
      <c r="F512" s="50" t="str">
        <f aca="false" t="array" ref="F512:F512">IF($C512="Mangrove",INDEX('Mangrove protected area'!$A$5:$AG1000,MATCH($A512,'Mangrove protected area'!$A$5:$A1000,0),MATCH('Mangrove protected area'!$B$4,'Mangrove protected area'!$A$5:$AG$5,0)), "NoData")</f>
        <v>NoData</v>
      </c>
      <c r="G512" s="40" t="s">
        <v>465</v>
      </c>
      <c r="H512" s="40"/>
      <c r="I512" s="40"/>
    </row>
    <row r="513" customFormat="false" ht="15.75" hidden="false" customHeight="true" outlineLevel="0" collapsed="false">
      <c r="A513" s="40" t="s">
        <v>276</v>
      </c>
      <c r="B513" s="56" t="str">
        <f aca="false" t="array" ref="B513:B513">INDEX(Countries!$D$2:$D$255, MATCH(A513, Countries!$B$2:$B$255, 0))</f>
        <v>GAB</v>
      </c>
      <c r="C513" s="76" t="s">
        <v>155</v>
      </c>
      <c r="D513" s="50" t="n">
        <f aca="false" t="array" ref="D513:D513">IF($C513="Mangrove",INDEX('Mangrove extent'!$A$5:$X$128,MATCH($A513,'Mangrove extent'!$A$5:$A1000,0),MATCH('Mangrove extent'!$B$4,'Mangrove extent'!$A$5:$X$5,0)), IF($C513="Seagrass", INDEX('Seagrass extent'!$A$5:$I$257,MATCH($A513,'Seagrass extent'!$A$5:$A1000,0),MATCH('Seagrass extent'!$B$4,'Seagrass extent'!$A$5:$I$5,0)), IF($C513="Salt marsh", INDEX('Salt marsh extent'!$A$5:$I$257,MATCH($A513,'Salt marsh extent'!$A$5:$A1000,0),MATCH('Salt marsh extent'!$B$4,'Salt marsh extent'!$A$5:$I$5,0)) )))</f>
        <v>0</v>
      </c>
      <c r="E513" s="50" t="str">
        <f aca="false" t="array" ref="E513:E513">IF($C513="Mangrove",INDEX('Mangrove extent'!$A$5:$X1000,MATCH($A513,'Mangrove extent'!$A$5:$A1000,0),MATCH('Mangrove extent'!$C$4,'Mangrove extent'!$A$5:$X$5,0)), IF($C513="Seagrass", "NoData", IF($C513="Salt marsh", "NoData")))</f>
        <v>NoData</v>
      </c>
      <c r="F513" s="50" t="str">
        <f aca="false" t="array" ref="F513:F513">IF($C513="Mangrove",INDEX('Mangrove protected area'!$A$5:$AG1000,MATCH($A513,'Mangrove protected area'!$A$5:$A1000,0),MATCH('Mangrove protected area'!$B$4,'Mangrove protected area'!$A$5:$AG$5,0)), "NoData")</f>
        <v>NoData</v>
      </c>
      <c r="G513" s="40" t="s">
        <v>465</v>
      </c>
      <c r="H513" s="40"/>
      <c r="I513" s="40"/>
    </row>
    <row r="514" customFormat="false" ht="15.75" hidden="false" customHeight="true" outlineLevel="0" collapsed="false">
      <c r="A514" s="40" t="s">
        <v>277</v>
      </c>
      <c r="B514" s="56" t="str">
        <f aca="false" t="array" ref="B514:B514">INDEX(Countries!$D$2:$D$255, MATCH(A514, Countries!$B$2:$B$255, 0))</f>
        <v>GMB</v>
      </c>
      <c r="C514" s="76" t="s">
        <v>155</v>
      </c>
      <c r="D514" s="50" t="n">
        <f aca="false" t="array" ref="D514:D514">IF($C514="Mangrove",INDEX('Mangrove extent'!$A$5:$X$128,MATCH($A514,'Mangrove extent'!$A$5:$A1000,0),MATCH('Mangrove extent'!$B$4,'Mangrove extent'!$A$5:$X$5,0)), IF($C514="Seagrass", INDEX('Seagrass extent'!$A$5:$I$257,MATCH($A514,'Seagrass extent'!$A$5:$A1000,0),MATCH('Seagrass extent'!$B$4,'Seagrass extent'!$A$5:$I$5,0)), IF($C514="Salt marsh", INDEX('Salt marsh extent'!$A$5:$I$257,MATCH($A514,'Salt marsh extent'!$A$5:$A1000,0),MATCH('Salt marsh extent'!$B$4,'Salt marsh extent'!$A$5:$I$5,0)) )))</f>
        <v>19997.0134859195</v>
      </c>
      <c r="E514" s="50" t="str">
        <f aca="false" t="array" ref="E514:E514">IF($C514="Mangrove",INDEX('Mangrove extent'!$A$5:$X1000,MATCH($A514,'Mangrove extent'!$A$5:$A1000,0),MATCH('Mangrove extent'!$C$4,'Mangrove extent'!$A$5:$X$5,0)), IF($C514="Seagrass", "NoData", IF($C514="Salt marsh", "NoData")))</f>
        <v>NoData</v>
      </c>
      <c r="F514" s="50" t="str">
        <f aca="false" t="array" ref="F514:F514">IF($C514="Mangrove",INDEX('Mangrove protected area'!$A$5:$AG1000,MATCH($A514,'Mangrove protected area'!$A$5:$A1000,0),MATCH('Mangrove protected area'!$B$4,'Mangrove protected area'!$A$5:$AG$5,0)), "NoData")</f>
        <v>NoData</v>
      </c>
      <c r="G514" s="40" t="s">
        <v>465</v>
      </c>
      <c r="H514" s="40"/>
      <c r="I514" s="40"/>
    </row>
    <row r="515" customFormat="false" ht="15.75" hidden="false" customHeight="true" outlineLevel="0" collapsed="false">
      <c r="A515" s="40" t="s">
        <v>278</v>
      </c>
      <c r="B515" s="56" t="str">
        <f aca="false" t="array" ref="B515:B515">INDEX(Countries!$D$2:$D$255, MATCH(A515, Countries!$B$2:$B$255, 0))</f>
        <v>GHA</v>
      </c>
      <c r="C515" s="76" t="s">
        <v>155</v>
      </c>
      <c r="D515" s="50" t="n">
        <f aca="false" t="array" ref="D515:D515">IF($C515="Mangrove",INDEX('Mangrove extent'!$A$5:$X$128,MATCH($A515,'Mangrove extent'!$A$5:$A1000,0),MATCH('Mangrove extent'!$B$4,'Mangrove extent'!$A$5:$X$5,0)), IF($C515="Seagrass", INDEX('Seagrass extent'!$A$5:$I$257,MATCH($A515,'Seagrass extent'!$A$5:$A1000,0),MATCH('Seagrass extent'!$B$4,'Seagrass extent'!$A$5:$I$5,0)), IF($C515="Salt marsh", INDEX('Salt marsh extent'!$A$5:$I$257,MATCH($A515,'Salt marsh extent'!$A$5:$A1000,0),MATCH('Salt marsh extent'!$B$4,'Salt marsh extent'!$A$5:$I$5,0)) )))</f>
        <v>9997.18050598989</v>
      </c>
      <c r="E515" s="50" t="str">
        <f aca="false" t="array" ref="E515:E515">IF($C515="Mangrove",INDEX('Mangrove extent'!$A$5:$X1000,MATCH($A515,'Mangrove extent'!$A$5:$A1000,0),MATCH('Mangrove extent'!$C$4,'Mangrove extent'!$A$5:$X$5,0)), IF($C515="Seagrass", "NoData", IF($C515="Salt marsh", "NoData")))</f>
        <v>NoData</v>
      </c>
      <c r="F515" s="50" t="str">
        <f aca="false" t="array" ref="F515:F515">IF($C515="Mangrove",INDEX('Mangrove protected area'!$A$5:$AG1000,MATCH($A515,'Mangrove protected area'!$A$5:$A1000,0),MATCH('Mangrove protected area'!$B$4,'Mangrove protected area'!$A$5:$AG$5,0)), "NoData")</f>
        <v>NoData</v>
      </c>
      <c r="G515" s="40" t="s">
        <v>465</v>
      </c>
      <c r="H515" s="40"/>
      <c r="I515" s="40"/>
    </row>
    <row r="516" customFormat="false" ht="15.75" hidden="false" customHeight="true" outlineLevel="0" collapsed="false">
      <c r="A516" s="40" t="s">
        <v>279</v>
      </c>
      <c r="B516" s="56" t="str">
        <f aca="false" t="array" ref="B516:B516">INDEX(Countries!$D$2:$D$255, MATCH(A516, Countries!$B$2:$B$255, 0))</f>
        <v>GRD</v>
      </c>
      <c r="C516" s="76" t="s">
        <v>155</v>
      </c>
      <c r="D516" s="50" t="n">
        <f aca="false" t="array" ref="D516:D516">IF($C516="Mangrove",INDEX('Mangrove extent'!$A$5:$X$128,MATCH($A516,'Mangrove extent'!$A$5:$A1000,0),MATCH('Mangrove extent'!$B$4,'Mangrove extent'!$A$5:$X$5,0)), IF($C516="Seagrass", INDEX('Seagrass extent'!$A$5:$I$257,MATCH($A516,'Seagrass extent'!$A$5:$A1000,0),MATCH('Seagrass extent'!$B$4,'Seagrass extent'!$A$5:$I$5,0)), IF($C516="Salt marsh", INDEX('Salt marsh extent'!$A$5:$I$257,MATCH($A516,'Salt marsh extent'!$A$5:$A1000,0),MATCH('Salt marsh extent'!$B$4,'Salt marsh extent'!$A$5:$I$5,0)) )))</f>
        <v>0</v>
      </c>
      <c r="E516" s="50" t="str">
        <f aca="false" t="array" ref="E516:E516">IF($C516="Mangrove",INDEX('Mangrove extent'!$A$5:$X1000,MATCH($A516,'Mangrove extent'!$A$5:$A1000,0),MATCH('Mangrove extent'!$C$4,'Mangrove extent'!$A$5:$X$5,0)), IF($C516="Seagrass", "NoData", IF($C516="Salt marsh", "NoData")))</f>
        <v>NoData</v>
      </c>
      <c r="F516" s="50" t="str">
        <f aca="false" t="array" ref="F516:F516">IF($C516="Mangrove",INDEX('Mangrove protected area'!$A$5:$AG1000,MATCH($A516,'Mangrove protected area'!$A$5:$A1000,0),MATCH('Mangrove protected area'!$B$4,'Mangrove protected area'!$A$5:$AG$5,0)), "NoData")</f>
        <v>NoData</v>
      </c>
      <c r="G516" s="40" t="s">
        <v>465</v>
      </c>
      <c r="H516" s="40"/>
      <c r="I516" s="40"/>
    </row>
    <row r="517" customFormat="false" ht="15.75" hidden="false" customHeight="true" outlineLevel="0" collapsed="false">
      <c r="A517" s="40" t="s">
        <v>280</v>
      </c>
      <c r="B517" s="56" t="str">
        <f aca="false" t="array" ref="B517:B517">INDEX(Countries!$D$2:$D$255, MATCH(A517, Countries!$B$2:$B$255, 0))</f>
        <v>GLP</v>
      </c>
      <c r="C517" s="76" t="s">
        <v>155</v>
      </c>
      <c r="D517" s="50" t="n">
        <f aca="false" t="array" ref="D517:D517">IF($C517="Mangrove",INDEX('Mangrove extent'!$A$5:$X$128,MATCH($A517,'Mangrove extent'!$A$5:$A1000,0),MATCH('Mangrove extent'!$B$4,'Mangrove extent'!$A$5:$X$5,0)), IF($C517="Seagrass", INDEX('Seagrass extent'!$A$5:$I$257,MATCH($A517,'Seagrass extent'!$A$5:$A1000,0),MATCH('Seagrass extent'!$B$4,'Seagrass extent'!$A$5:$I$5,0)), IF($C517="Salt marsh", INDEX('Salt marsh extent'!$A$5:$I$257,MATCH($A517,'Salt marsh extent'!$A$5:$A1000,0),MATCH('Salt marsh extent'!$B$4,'Salt marsh extent'!$A$5:$I$5,0)) )))</f>
        <v>0</v>
      </c>
      <c r="E517" s="50" t="str">
        <f aca="false" t="array" ref="E517:E517">IF($C517="Mangrove",INDEX('Mangrove extent'!$A$5:$X1000,MATCH($A517,'Mangrove extent'!$A$5:$A1000,0),MATCH('Mangrove extent'!$C$4,'Mangrove extent'!$A$5:$X$5,0)), IF($C517="Seagrass", "NoData", IF($C517="Salt marsh", "NoData")))</f>
        <v>NoData</v>
      </c>
      <c r="F517" s="50" t="str">
        <f aca="false" t="array" ref="F517:F517">IF($C517="Mangrove",INDEX('Mangrove protected area'!$A$5:$AG1000,MATCH($A517,'Mangrove protected area'!$A$5:$A1000,0),MATCH('Mangrove protected area'!$B$4,'Mangrove protected area'!$A$5:$AG$5,0)), "NoData")</f>
        <v>NoData</v>
      </c>
      <c r="G517" s="40" t="s">
        <v>465</v>
      </c>
      <c r="H517" s="40"/>
      <c r="I517" s="40"/>
    </row>
    <row r="518" customFormat="false" ht="15.75" hidden="false" customHeight="true" outlineLevel="0" collapsed="false">
      <c r="A518" s="40" t="s">
        <v>281</v>
      </c>
      <c r="B518" s="56" t="str">
        <f aca="false" t="array" ref="B518:B518">INDEX(Countries!$D$2:$D$255, MATCH(A518, Countries!$B$2:$B$255, 0))</f>
        <v>GUM</v>
      </c>
      <c r="C518" s="76" t="s">
        <v>155</v>
      </c>
      <c r="D518" s="50" t="n">
        <f aca="false" t="array" ref="D518:D518">IF($C518="Mangrove",INDEX('Mangrove extent'!$A$5:$X$128,MATCH($A518,'Mangrove extent'!$A$5:$A1000,0),MATCH('Mangrove extent'!$B$4,'Mangrove extent'!$A$5:$X$5,0)), IF($C518="Seagrass", INDEX('Seagrass extent'!$A$5:$I$257,MATCH($A518,'Seagrass extent'!$A$5:$A1000,0),MATCH('Seagrass extent'!$B$4,'Seagrass extent'!$A$5:$I$5,0)), IF($C518="Salt marsh", INDEX('Salt marsh extent'!$A$5:$I$257,MATCH($A518,'Salt marsh extent'!$A$5:$A1000,0),MATCH('Salt marsh extent'!$B$4,'Salt marsh extent'!$A$5:$I$5,0)) )))</f>
        <v>7.99664104189736</v>
      </c>
      <c r="E518" s="50" t="str">
        <f aca="false" t="array" ref="E518:E518">IF($C518="Mangrove",INDEX('Mangrove extent'!$A$5:$X1000,MATCH($A518,'Mangrove extent'!$A$5:$A1000,0),MATCH('Mangrove extent'!$C$4,'Mangrove extent'!$A$5:$X$5,0)), IF($C518="Seagrass", "NoData", IF($C518="Salt marsh", "NoData")))</f>
        <v>NoData</v>
      </c>
      <c r="F518" s="50" t="str">
        <f aca="false" t="array" ref="F518:F518">IF($C518="Mangrove",INDEX('Mangrove protected area'!$A$5:$AG1000,MATCH($A518,'Mangrove protected area'!$A$5:$A1000,0),MATCH('Mangrove protected area'!$B$4,'Mangrove protected area'!$A$5:$AG$5,0)), "NoData")</f>
        <v>NoData</v>
      </c>
      <c r="G518" s="40" t="s">
        <v>465</v>
      </c>
      <c r="H518" s="40"/>
      <c r="I518" s="40"/>
    </row>
    <row r="519" customFormat="false" ht="15.75" hidden="false" customHeight="true" outlineLevel="0" collapsed="false">
      <c r="A519" s="40" t="s">
        <v>282</v>
      </c>
      <c r="B519" s="56" t="str">
        <f aca="false" t="array" ref="B519:B519">INDEX(Countries!$D$2:$D$255, MATCH(A519, Countries!$B$2:$B$255, 0))</f>
        <v>GTM</v>
      </c>
      <c r="C519" s="76" t="s">
        <v>155</v>
      </c>
      <c r="D519" s="50" t="n">
        <f aca="false" t="array" ref="D519:D519">IF($C519="Mangrove",INDEX('Mangrove extent'!$A$5:$X$128,MATCH($A519,'Mangrove extent'!$A$5:$A1000,0),MATCH('Mangrove extent'!$B$4,'Mangrove extent'!$A$5:$X$5,0)), IF($C519="Seagrass", INDEX('Seagrass extent'!$A$5:$I$257,MATCH($A519,'Seagrass extent'!$A$5:$A1000,0),MATCH('Seagrass extent'!$B$4,'Seagrass extent'!$A$5:$I$5,0)), IF($C519="Salt marsh", INDEX('Salt marsh extent'!$A$5:$I$257,MATCH($A519,'Salt marsh extent'!$A$5:$A1000,0),MATCH('Salt marsh extent'!$B$4,'Salt marsh extent'!$A$5:$I$5,0)) )))</f>
        <v>0</v>
      </c>
      <c r="E519" s="50" t="str">
        <f aca="false" t="array" ref="E519:E519">IF($C519="Mangrove",INDEX('Mangrove extent'!$A$5:$X1000,MATCH($A519,'Mangrove extent'!$A$5:$A1000,0),MATCH('Mangrove extent'!$C$4,'Mangrove extent'!$A$5:$X$5,0)), IF($C519="Seagrass", "NoData", IF($C519="Salt marsh", "NoData")))</f>
        <v>NoData</v>
      </c>
      <c r="F519" s="50" t="str">
        <f aca="false" t="array" ref="F519:F519">IF($C519="Mangrove",INDEX('Mangrove protected area'!$A$5:$AG1000,MATCH($A519,'Mangrove protected area'!$A$5:$A1000,0),MATCH('Mangrove protected area'!$B$4,'Mangrove protected area'!$A$5:$AG$5,0)), "NoData")</f>
        <v>NoData</v>
      </c>
      <c r="G519" s="40" t="s">
        <v>465</v>
      </c>
      <c r="H519" s="40"/>
      <c r="I519" s="40"/>
    </row>
    <row r="520" customFormat="false" ht="15.75" hidden="false" customHeight="true" outlineLevel="0" collapsed="false">
      <c r="A520" s="40" t="s">
        <v>283</v>
      </c>
      <c r="B520" s="56" t="str">
        <f aca="false" t="array" ref="B520:B520">INDEX(Countries!$D$2:$D$255, MATCH(A520, Countries!$B$2:$B$255, 0))</f>
        <v>GIN</v>
      </c>
      <c r="C520" s="76" t="s">
        <v>155</v>
      </c>
      <c r="D520" s="50" t="n">
        <f aca="false" t="array" ref="D520:D520">IF($C520="Mangrove",INDEX('Mangrove extent'!$A$5:$X$128,MATCH($A520,'Mangrove extent'!$A$5:$A1000,0),MATCH('Mangrove extent'!$B$4,'Mangrove extent'!$A$5:$X$5,0)), IF($C520="Seagrass", INDEX('Seagrass extent'!$A$5:$I$257,MATCH($A520,'Seagrass extent'!$A$5:$A1000,0),MATCH('Seagrass extent'!$B$4,'Seagrass extent'!$A$5:$I$5,0)), IF($C520="Salt marsh", INDEX('Salt marsh extent'!$A$5:$I$257,MATCH($A520,'Salt marsh extent'!$A$5:$A1000,0),MATCH('Salt marsh extent'!$B$4,'Salt marsh extent'!$A$5:$I$5,0)) )))</f>
        <v>0</v>
      </c>
      <c r="E520" s="50" t="str">
        <f aca="false" t="array" ref="E520:E520">IF($C520="Mangrove",INDEX('Mangrove extent'!$A$5:$X1000,MATCH($A520,'Mangrove extent'!$A$5:$A1000,0),MATCH('Mangrove extent'!$C$4,'Mangrove extent'!$A$5:$X$5,0)), IF($C520="Seagrass", "NoData", IF($C520="Salt marsh", "NoData")))</f>
        <v>NoData</v>
      </c>
      <c r="F520" s="50" t="str">
        <f aca="false" t="array" ref="F520:F520">IF($C520="Mangrove",INDEX('Mangrove protected area'!$A$5:$AG1000,MATCH($A520,'Mangrove protected area'!$A$5:$A1000,0),MATCH('Mangrove protected area'!$B$4,'Mangrove protected area'!$A$5:$AG$5,0)), "NoData")</f>
        <v>NoData</v>
      </c>
      <c r="G520" s="40" t="s">
        <v>465</v>
      </c>
      <c r="H520" s="40"/>
      <c r="I520" s="40"/>
    </row>
    <row r="521" customFormat="false" ht="15.75" hidden="false" customHeight="true" outlineLevel="0" collapsed="false">
      <c r="A521" s="40" t="s">
        <v>284</v>
      </c>
      <c r="B521" s="56" t="str">
        <f aca="false" t="array" ref="B521:B521">INDEX(Countries!$D$2:$D$255, MATCH(A521, Countries!$B$2:$B$255, 0))</f>
        <v>GNB</v>
      </c>
      <c r="C521" s="76" t="s">
        <v>155</v>
      </c>
      <c r="D521" s="50" t="n">
        <f aca="false" t="array" ref="D521:D521">IF($C521="Mangrove",INDEX('Mangrove extent'!$A$5:$X$128,MATCH($A521,'Mangrove extent'!$A$5:$A1000,0),MATCH('Mangrove extent'!$B$4,'Mangrove extent'!$A$5:$X$5,0)), IF($C521="Seagrass", INDEX('Seagrass extent'!$A$5:$I$257,MATCH($A521,'Seagrass extent'!$A$5:$A1000,0),MATCH('Seagrass extent'!$B$4,'Seagrass extent'!$A$5:$I$5,0)), IF($C521="Salt marsh", INDEX('Salt marsh extent'!$A$5:$I$257,MATCH($A521,'Salt marsh extent'!$A$5:$A1000,0),MATCH('Salt marsh extent'!$B$4,'Salt marsh extent'!$A$5:$I$5,0)) )))</f>
        <v>0</v>
      </c>
      <c r="E521" s="50" t="str">
        <f aca="false" t="array" ref="E521:E521">IF($C521="Mangrove",INDEX('Mangrove extent'!$A$5:$X1000,MATCH($A521,'Mangrove extent'!$A$5:$A1000,0),MATCH('Mangrove extent'!$C$4,'Mangrove extent'!$A$5:$X$5,0)), IF($C521="Seagrass", "NoData", IF($C521="Salt marsh", "NoData")))</f>
        <v>NoData</v>
      </c>
      <c r="F521" s="50" t="str">
        <f aca="false" t="array" ref="F521:F521">IF($C521="Mangrove",INDEX('Mangrove protected area'!$A$5:$AG1000,MATCH($A521,'Mangrove protected area'!$A$5:$A1000,0),MATCH('Mangrove protected area'!$B$4,'Mangrove protected area'!$A$5:$AG$5,0)), "NoData")</f>
        <v>NoData</v>
      </c>
      <c r="G521" s="40" t="s">
        <v>465</v>
      </c>
      <c r="H521" s="40"/>
      <c r="I521" s="40"/>
    </row>
    <row r="522" customFormat="false" ht="15.75" hidden="false" customHeight="true" outlineLevel="0" collapsed="false">
      <c r="A522" s="40" t="s">
        <v>285</v>
      </c>
      <c r="B522" s="56" t="str">
        <f aca="false" t="array" ref="B522:B522">INDEX(Countries!$D$2:$D$255, MATCH(A522, Countries!$B$2:$B$255, 0))</f>
        <v>GUY</v>
      </c>
      <c r="C522" s="76" t="s">
        <v>155</v>
      </c>
      <c r="D522" s="50" t="n">
        <f aca="false" t="array" ref="D522:D522">IF($C522="Mangrove",INDEX('Mangrove extent'!$A$5:$X$128,MATCH($A522,'Mangrove extent'!$A$5:$A1000,0),MATCH('Mangrove extent'!$B$4,'Mangrove extent'!$A$5:$X$5,0)), IF($C522="Seagrass", INDEX('Seagrass extent'!$A$5:$I$257,MATCH($A522,'Seagrass extent'!$A$5:$A1000,0),MATCH('Seagrass extent'!$B$4,'Seagrass extent'!$A$5:$I$5,0)), IF($C522="Salt marsh", INDEX('Salt marsh extent'!$A$5:$I$257,MATCH($A522,'Salt marsh extent'!$A$5:$A1000,0),MATCH('Salt marsh extent'!$B$4,'Salt marsh extent'!$A$5:$I$5,0)) )))</f>
        <v>0</v>
      </c>
      <c r="E522" s="50" t="str">
        <f aca="false" t="array" ref="E522:E522">IF($C522="Mangrove",INDEX('Mangrove extent'!$A$5:$X1000,MATCH($A522,'Mangrove extent'!$A$5:$A1000,0),MATCH('Mangrove extent'!$C$4,'Mangrove extent'!$A$5:$X$5,0)), IF($C522="Seagrass", "NoData", IF($C522="Salt marsh", "NoData")))</f>
        <v>NoData</v>
      </c>
      <c r="F522" s="50" t="str">
        <f aca="false" t="array" ref="F522:F522">IF($C522="Mangrove",INDEX('Mangrove protected area'!$A$5:$AG1000,MATCH($A522,'Mangrove protected area'!$A$5:$A1000,0),MATCH('Mangrove protected area'!$B$4,'Mangrove protected area'!$A$5:$AG$5,0)), "NoData")</f>
        <v>NoData</v>
      </c>
      <c r="G522" s="40" t="s">
        <v>465</v>
      </c>
      <c r="H522" s="40"/>
      <c r="I522" s="40"/>
    </row>
    <row r="523" customFormat="false" ht="15.75" hidden="false" customHeight="true" outlineLevel="0" collapsed="false">
      <c r="A523" s="40" t="s">
        <v>286</v>
      </c>
      <c r="B523" s="56" t="str">
        <f aca="false" t="array" ref="B523:B523">INDEX(Countries!$D$2:$D$255, MATCH(A523, Countries!$B$2:$B$255, 0))</f>
        <v>HTI</v>
      </c>
      <c r="C523" s="76" t="s">
        <v>155</v>
      </c>
      <c r="D523" s="50" t="n">
        <f aca="false" t="array" ref="D523:D523">IF($C523="Mangrove",INDEX('Mangrove extent'!$A$5:$X$128,MATCH($A523,'Mangrove extent'!$A$5:$A1000,0),MATCH('Mangrove extent'!$B$4,'Mangrove extent'!$A$5:$X$5,0)), IF($C523="Seagrass", INDEX('Seagrass extent'!$A$5:$I$257,MATCH($A523,'Seagrass extent'!$A$5:$A1000,0),MATCH('Seagrass extent'!$B$4,'Seagrass extent'!$A$5:$I$5,0)), IF($C523="Salt marsh", INDEX('Salt marsh extent'!$A$5:$I$257,MATCH($A523,'Salt marsh extent'!$A$5:$A1000,0),MATCH('Salt marsh extent'!$B$4,'Salt marsh extent'!$A$5:$I$5,0)) )))</f>
        <v>0</v>
      </c>
      <c r="E523" s="50" t="str">
        <f aca="false" t="array" ref="E523:E523">IF($C523="Mangrove",INDEX('Mangrove extent'!$A$5:$X1000,MATCH($A523,'Mangrove extent'!$A$5:$A1000,0),MATCH('Mangrove extent'!$C$4,'Mangrove extent'!$A$5:$X$5,0)), IF($C523="Seagrass", "NoData", IF($C523="Salt marsh", "NoData")))</f>
        <v>NoData</v>
      </c>
      <c r="F523" s="50" t="str">
        <f aca="false" t="array" ref="F523:F523">IF($C523="Mangrove",INDEX('Mangrove protected area'!$A$5:$AG1000,MATCH($A523,'Mangrove protected area'!$A$5:$A1000,0),MATCH('Mangrove protected area'!$B$4,'Mangrove protected area'!$A$5:$AG$5,0)), "NoData")</f>
        <v>NoData</v>
      </c>
      <c r="G523" s="40" t="s">
        <v>465</v>
      </c>
      <c r="H523" s="40"/>
      <c r="I523" s="40"/>
    </row>
    <row r="524" customFormat="false" ht="15.75" hidden="false" customHeight="true" outlineLevel="0" collapsed="false">
      <c r="A524" s="40" t="s">
        <v>287</v>
      </c>
      <c r="B524" s="56" t="str">
        <f aca="false" t="array" ref="B524:B524">INDEX(Countries!$D$2:$D$255, MATCH(A524, Countries!$B$2:$B$255, 0))</f>
        <v>HND</v>
      </c>
      <c r="C524" s="76" t="s">
        <v>155</v>
      </c>
      <c r="D524" s="50" t="n">
        <f aca="false" t="array" ref="D524:D524">IF($C524="Mangrove",INDEX('Mangrove extent'!$A$5:$X$128,MATCH($A524,'Mangrove extent'!$A$5:$A1000,0),MATCH('Mangrove extent'!$B$4,'Mangrove extent'!$A$5:$X$5,0)), IF($C524="Seagrass", INDEX('Seagrass extent'!$A$5:$I$257,MATCH($A524,'Seagrass extent'!$A$5:$A1000,0),MATCH('Seagrass extent'!$B$4,'Seagrass extent'!$A$5:$I$5,0)), IF($C524="Salt marsh", INDEX('Salt marsh extent'!$A$5:$I$257,MATCH($A524,'Salt marsh extent'!$A$5:$A1000,0),MATCH('Salt marsh extent'!$B$4,'Salt marsh extent'!$A$5:$I$5,0)) )))</f>
        <v>6329.26360295864</v>
      </c>
      <c r="E524" s="50" t="str">
        <f aca="false" t="array" ref="E524:E524">IF($C524="Mangrove",INDEX('Mangrove extent'!$A$5:$X1000,MATCH($A524,'Mangrove extent'!$A$5:$A1000,0),MATCH('Mangrove extent'!$C$4,'Mangrove extent'!$A$5:$X$5,0)), IF($C524="Seagrass", "NoData", IF($C524="Salt marsh", "NoData")))</f>
        <v>NoData</v>
      </c>
      <c r="F524" s="50" t="str">
        <f aca="false" t="array" ref="F524:F524">IF($C524="Mangrove",INDEX('Mangrove protected area'!$A$5:$AG1000,MATCH($A524,'Mangrove protected area'!$A$5:$A1000,0),MATCH('Mangrove protected area'!$B$4,'Mangrove protected area'!$A$5:$AG$5,0)), "NoData")</f>
        <v>NoData</v>
      </c>
      <c r="G524" s="40" t="s">
        <v>465</v>
      </c>
      <c r="H524" s="40"/>
      <c r="I524" s="40"/>
    </row>
    <row r="525" customFormat="false" ht="15.75" hidden="false" customHeight="true" outlineLevel="0" collapsed="false">
      <c r="A525" s="40" t="s">
        <v>288</v>
      </c>
      <c r="B525" s="56" t="str">
        <f aca="false" t="array" ref="B525:B525">INDEX(Countries!$D$2:$D$255, MATCH(A525, Countries!$B$2:$B$255, 0))</f>
        <v>IRN</v>
      </c>
      <c r="C525" s="76" t="s">
        <v>155</v>
      </c>
      <c r="D525" s="50" t="n">
        <f aca="false" t="array" ref="D525:D525">IF($C525="Mangrove",INDEX('Mangrove extent'!$A$5:$X$128,MATCH($A525,'Mangrove extent'!$A$5:$A1000,0),MATCH('Mangrove extent'!$B$4,'Mangrove extent'!$A$5:$X$5,0)), IF($C525="Seagrass", INDEX('Seagrass extent'!$A$5:$I$257,MATCH($A525,'Seagrass extent'!$A$5:$A1000,0),MATCH('Seagrass extent'!$B$4,'Seagrass extent'!$A$5:$I$5,0)), IF($C525="Salt marsh", INDEX('Salt marsh extent'!$A$5:$I$257,MATCH($A525,'Salt marsh extent'!$A$5:$A1000,0),MATCH('Salt marsh extent'!$B$4,'Salt marsh extent'!$A$5:$I$5,0)) )))</f>
        <v>1826020.02586378</v>
      </c>
      <c r="E525" s="50" t="str">
        <f aca="false" t="array" ref="E525:E525">IF($C525="Mangrove",INDEX('Mangrove extent'!$A$5:$X1000,MATCH($A525,'Mangrove extent'!$A$5:$A1000,0),MATCH('Mangrove extent'!$C$4,'Mangrove extent'!$A$5:$X$5,0)), IF($C525="Seagrass", "NoData", IF($C525="Salt marsh", "NoData")))</f>
        <v>NoData</v>
      </c>
      <c r="F525" s="50" t="str">
        <f aca="false" t="array" ref="F525:F525">IF($C525="Mangrove",INDEX('Mangrove protected area'!$A$5:$AG1000,MATCH($A525,'Mangrove protected area'!$A$5:$A1000,0),MATCH('Mangrove protected area'!$B$4,'Mangrove protected area'!$A$5:$AG$5,0)), "NoData")</f>
        <v>NoData</v>
      </c>
      <c r="G525" s="40" t="s">
        <v>465</v>
      </c>
      <c r="H525" s="40"/>
      <c r="I525" s="40"/>
    </row>
    <row r="526" customFormat="false" ht="15.75" hidden="false" customHeight="true" outlineLevel="0" collapsed="false">
      <c r="A526" s="40" t="s">
        <v>289</v>
      </c>
      <c r="B526" s="56" t="str">
        <f aca="false" t="array" ref="B526:B526">INDEX(Countries!$D$2:$D$255, MATCH(A526, Countries!$B$2:$B$255, 0))</f>
        <v>JAM</v>
      </c>
      <c r="C526" s="76" t="s">
        <v>155</v>
      </c>
      <c r="D526" s="50" t="n">
        <f aca="false" t="array" ref="D526:D526">IF($C526="Mangrove",INDEX('Mangrove extent'!$A$5:$X$128,MATCH($A526,'Mangrove extent'!$A$5:$A1000,0),MATCH('Mangrove extent'!$B$4,'Mangrove extent'!$A$5:$X$5,0)), IF($C526="Seagrass", INDEX('Seagrass extent'!$A$5:$I$257,MATCH($A526,'Seagrass extent'!$A$5:$A1000,0),MATCH('Seagrass extent'!$B$4,'Seagrass extent'!$A$5:$I$5,0)), IF($C526="Salt marsh", INDEX('Salt marsh extent'!$A$5:$I$257,MATCH($A526,'Salt marsh extent'!$A$5:$A1000,0),MATCH('Salt marsh extent'!$B$4,'Salt marsh extent'!$A$5:$I$5,0)) )))</f>
        <v>0</v>
      </c>
      <c r="E526" s="50" t="str">
        <f aca="false" t="array" ref="E526:E526">IF($C526="Mangrove",INDEX('Mangrove extent'!$A$5:$X1000,MATCH($A526,'Mangrove extent'!$A$5:$A1000,0),MATCH('Mangrove extent'!$C$4,'Mangrove extent'!$A$5:$X$5,0)), IF($C526="Seagrass", "NoData", IF($C526="Salt marsh", "NoData")))</f>
        <v>NoData</v>
      </c>
      <c r="F526" s="50" t="str">
        <f aca="false" t="array" ref="F526:F526">IF($C526="Mangrove",INDEX('Mangrove protected area'!$A$5:$AG1000,MATCH($A526,'Mangrove protected area'!$A$5:$A1000,0),MATCH('Mangrove protected area'!$B$4,'Mangrove protected area'!$A$5:$AG$5,0)), "NoData")</f>
        <v>NoData</v>
      </c>
      <c r="G526" s="40" t="s">
        <v>465</v>
      </c>
      <c r="H526" s="40"/>
      <c r="I526" s="40"/>
    </row>
    <row r="527" customFormat="false" ht="15.75" hidden="false" customHeight="true" outlineLevel="0" collapsed="false">
      <c r="A527" s="40" t="s">
        <v>290</v>
      </c>
      <c r="B527" s="56" t="str">
        <f aca="false" t="array" ref="B527:B527">INDEX(Countries!$D$2:$D$255, MATCH(A527, Countries!$B$2:$B$255, 0))</f>
        <v>JPN</v>
      </c>
      <c r="C527" s="76" t="s">
        <v>155</v>
      </c>
      <c r="D527" s="50" t="n">
        <f aca="false" t="array" ref="D527:D527">IF($C527="Mangrove",INDEX('Mangrove extent'!$A$5:$X$128,MATCH($A527,'Mangrove extent'!$A$5:$A1000,0),MATCH('Mangrove extent'!$B$4,'Mangrove extent'!$A$5:$X$5,0)), IF($C527="Seagrass", INDEX('Seagrass extent'!$A$5:$I$257,MATCH($A527,'Seagrass extent'!$A$5:$A1000,0),MATCH('Seagrass extent'!$B$4,'Seagrass extent'!$A$5:$I$5,0)), IF($C527="Salt marsh", INDEX('Salt marsh extent'!$A$5:$I$257,MATCH($A527,'Salt marsh extent'!$A$5:$A1000,0),MATCH('Salt marsh extent'!$B$4,'Salt marsh extent'!$A$5:$I$5,0)) )))</f>
        <v>897.971914745799</v>
      </c>
      <c r="E527" s="50" t="str">
        <f aca="false" t="array" ref="E527:E527">IF($C527="Mangrove",INDEX('Mangrove extent'!$A$5:$X1000,MATCH($A527,'Mangrove extent'!$A$5:$A1000,0),MATCH('Mangrove extent'!$C$4,'Mangrove extent'!$A$5:$X$5,0)), IF($C527="Seagrass", "NoData", IF($C527="Salt marsh", "NoData")))</f>
        <v>NoData</v>
      </c>
      <c r="F527" s="50" t="str">
        <f aca="false" t="array" ref="F527:F527">IF($C527="Mangrove",INDEX('Mangrove protected area'!$A$5:$AG1000,MATCH($A527,'Mangrove protected area'!$A$5:$A1000,0),MATCH('Mangrove protected area'!$B$4,'Mangrove protected area'!$A$5:$AG$5,0)), "NoData")</f>
        <v>NoData</v>
      </c>
      <c r="G527" s="40" t="s">
        <v>465</v>
      </c>
      <c r="H527" s="40"/>
      <c r="I527" s="40"/>
    </row>
    <row r="528" customFormat="false" ht="15.75" hidden="false" customHeight="true" outlineLevel="0" collapsed="false">
      <c r="A528" s="40" t="s">
        <v>291</v>
      </c>
      <c r="B528" s="56" t="str">
        <f aca="false" t="array" ref="B528:B528">INDEX(Countries!$D$2:$D$255, MATCH(A528, Countries!$B$2:$B$255, 0))</f>
        <v>KIR</v>
      </c>
      <c r="C528" s="76" t="s">
        <v>155</v>
      </c>
      <c r="D528" s="50" t="n">
        <f aca="false" t="array" ref="D528:D528">IF($C528="Mangrove",INDEX('Mangrove extent'!$A$5:$X$128,MATCH($A528,'Mangrove extent'!$A$5:$A1000,0),MATCH('Mangrove extent'!$B$4,'Mangrove extent'!$A$5:$X$5,0)), IF($C528="Seagrass", INDEX('Seagrass extent'!$A$5:$I$257,MATCH($A528,'Seagrass extent'!$A$5:$A1000,0),MATCH('Seagrass extent'!$B$4,'Seagrass extent'!$A$5:$I$5,0)), IF($C528="Salt marsh", INDEX('Salt marsh extent'!$A$5:$I$257,MATCH($A528,'Salt marsh extent'!$A$5:$A1000,0),MATCH('Salt marsh extent'!$B$4,'Salt marsh extent'!$A$5:$I$5,0)) )))</f>
        <v>0</v>
      </c>
      <c r="E528" s="50" t="str">
        <f aca="false" t="array" ref="E528:E528">IF($C528="Mangrove",INDEX('Mangrove extent'!$A$5:$X1000,MATCH($A528,'Mangrove extent'!$A$5:$A1000,0),MATCH('Mangrove extent'!$C$4,'Mangrove extent'!$A$5:$X$5,0)), IF($C528="Seagrass", "NoData", IF($C528="Salt marsh", "NoData")))</f>
        <v>NoData</v>
      </c>
      <c r="F528" s="50" t="str">
        <f aca="false" t="array" ref="F528:F528">IF($C528="Mangrove",INDEX('Mangrove protected area'!$A$5:$AG1000,MATCH($A528,'Mangrove protected area'!$A$5:$A1000,0),MATCH('Mangrove protected area'!$B$4,'Mangrove protected area'!$A$5:$AG$5,0)), "NoData")</f>
        <v>NoData</v>
      </c>
      <c r="G528" s="40" t="s">
        <v>465</v>
      </c>
      <c r="H528" s="40"/>
      <c r="I528" s="40"/>
    </row>
    <row r="529" customFormat="false" ht="15.75" hidden="false" customHeight="true" outlineLevel="0" collapsed="false">
      <c r="A529" s="40" t="s">
        <v>292</v>
      </c>
      <c r="B529" s="56" t="str">
        <f aca="false" t="array" ref="B529:B529">INDEX(Countries!$D$2:$D$255, MATCH(A529, Countries!$B$2:$B$255, 0))</f>
        <v>LBR</v>
      </c>
      <c r="C529" s="76" t="s">
        <v>155</v>
      </c>
      <c r="D529" s="50" t="n">
        <f aca="false" t="array" ref="D529:D529">IF($C529="Mangrove",INDEX('Mangrove extent'!$A$5:$X$128,MATCH($A529,'Mangrove extent'!$A$5:$A1000,0),MATCH('Mangrove extent'!$B$4,'Mangrove extent'!$A$5:$X$5,0)), IF($C529="Seagrass", INDEX('Seagrass extent'!$A$5:$I$257,MATCH($A529,'Seagrass extent'!$A$5:$A1000,0),MATCH('Seagrass extent'!$B$4,'Seagrass extent'!$A$5:$I$5,0)), IF($C529="Salt marsh", INDEX('Salt marsh extent'!$A$5:$I$257,MATCH($A529,'Salt marsh extent'!$A$5:$A1000,0),MATCH('Salt marsh extent'!$B$4,'Salt marsh extent'!$A$5:$I$5,0)) )))</f>
        <v>0</v>
      </c>
      <c r="E529" s="50" t="str">
        <f aca="false" t="array" ref="E529:E529">IF($C529="Mangrove",INDEX('Mangrove extent'!$A$5:$X1000,MATCH($A529,'Mangrove extent'!$A$5:$A1000,0),MATCH('Mangrove extent'!$C$4,'Mangrove extent'!$A$5:$X$5,0)), IF($C529="Seagrass", "NoData", IF($C529="Salt marsh", "NoData")))</f>
        <v>NoData</v>
      </c>
      <c r="F529" s="50" t="str">
        <f aca="false" t="array" ref="F529:F529">IF($C529="Mangrove",INDEX('Mangrove protected area'!$A$5:$AG1000,MATCH($A529,'Mangrove protected area'!$A$5:$A1000,0),MATCH('Mangrove protected area'!$B$4,'Mangrove protected area'!$A$5:$AG$5,0)), "NoData")</f>
        <v>NoData</v>
      </c>
      <c r="G529" s="40" t="s">
        <v>465</v>
      </c>
      <c r="H529" s="40"/>
      <c r="I529" s="40"/>
    </row>
    <row r="530" customFormat="false" ht="15.75" hidden="false" customHeight="true" outlineLevel="0" collapsed="false">
      <c r="A530" s="40" t="s">
        <v>293</v>
      </c>
      <c r="B530" s="56" t="str">
        <f aca="false" t="array" ref="B530:B530">INDEX(Countries!$D$2:$D$255, MATCH(A530, Countries!$B$2:$B$255, 0))</f>
        <v>MDG</v>
      </c>
      <c r="C530" s="76" t="s">
        <v>155</v>
      </c>
      <c r="D530" s="50" t="n">
        <f aca="false" t="array" ref="D530:D530">IF($C530="Mangrove",INDEX('Mangrove extent'!$A$5:$X$128,MATCH($A530,'Mangrove extent'!$A$5:$A1000,0),MATCH('Mangrove extent'!$B$4,'Mangrove extent'!$A$5:$X$5,0)), IF($C530="Seagrass", INDEX('Seagrass extent'!$A$5:$I$257,MATCH($A530,'Seagrass extent'!$A$5:$A1000,0),MATCH('Seagrass extent'!$B$4,'Seagrass extent'!$A$5:$I$5,0)), IF($C530="Salt marsh", INDEX('Salt marsh extent'!$A$5:$I$257,MATCH($A530,'Salt marsh extent'!$A$5:$A1000,0),MATCH('Salt marsh extent'!$B$4,'Salt marsh extent'!$A$5:$I$5,0)) )))</f>
        <v>5782.54575569581</v>
      </c>
      <c r="E530" s="50" t="str">
        <f aca="false" t="array" ref="E530:E530">IF($C530="Mangrove",INDEX('Mangrove extent'!$A$5:$X1000,MATCH($A530,'Mangrove extent'!$A$5:$A1000,0),MATCH('Mangrove extent'!$C$4,'Mangrove extent'!$A$5:$X$5,0)), IF($C530="Seagrass", "NoData", IF($C530="Salt marsh", "NoData")))</f>
        <v>NoData</v>
      </c>
      <c r="F530" s="50" t="str">
        <f aca="false" t="array" ref="F530:F530">IF($C530="Mangrove",INDEX('Mangrove protected area'!$A$5:$AG1000,MATCH($A530,'Mangrove protected area'!$A$5:$A1000,0),MATCH('Mangrove protected area'!$B$4,'Mangrove protected area'!$A$5:$AG$5,0)), "NoData")</f>
        <v>NoData</v>
      </c>
      <c r="G530" s="40" t="s">
        <v>465</v>
      </c>
      <c r="H530" s="40"/>
      <c r="I530" s="40"/>
    </row>
    <row r="531" customFormat="false" ht="15.75" hidden="false" customHeight="true" outlineLevel="0" collapsed="false">
      <c r="A531" s="40" t="s">
        <v>294</v>
      </c>
      <c r="B531" s="56" t="str">
        <f aca="false" t="array" ref="B531:B531">INDEX(Countries!$D$2:$D$255, MATCH(A531, Countries!$B$2:$B$255, 0))</f>
        <v>MYS</v>
      </c>
      <c r="C531" s="76" t="s">
        <v>155</v>
      </c>
      <c r="D531" s="50" t="n">
        <f aca="false" t="array" ref="D531:D531">IF($C531="Mangrove",INDEX('Mangrove extent'!$A$5:$X$128,MATCH($A531,'Mangrove extent'!$A$5:$A1000,0),MATCH('Mangrove extent'!$B$4,'Mangrove extent'!$A$5:$X$5,0)), IF($C531="Seagrass", INDEX('Seagrass extent'!$A$5:$I$257,MATCH($A531,'Seagrass extent'!$A$5:$A1000,0),MATCH('Seagrass extent'!$B$4,'Seagrass extent'!$A$5:$I$5,0)), IF($C531="Salt marsh", INDEX('Salt marsh extent'!$A$5:$I$257,MATCH($A531,'Salt marsh extent'!$A$5:$A1000,0),MATCH('Salt marsh extent'!$B$4,'Salt marsh extent'!$A$5:$I$5,0)) )))</f>
        <v>0</v>
      </c>
      <c r="E531" s="50" t="str">
        <f aca="false" t="array" ref="E531:E531">IF($C531="Mangrove",INDEX('Mangrove extent'!$A$5:$X1000,MATCH($A531,'Mangrove extent'!$A$5:$A1000,0),MATCH('Mangrove extent'!$C$4,'Mangrove extent'!$A$5:$X$5,0)), IF($C531="Seagrass", "NoData", IF($C531="Salt marsh", "NoData")))</f>
        <v>NoData</v>
      </c>
      <c r="F531" s="50" t="str">
        <f aca="false" t="array" ref="F531:F531">IF($C531="Mangrove",INDEX('Mangrove protected area'!$A$5:$AG1000,MATCH($A531,'Mangrove protected area'!$A$5:$A1000,0),MATCH('Mangrove protected area'!$B$4,'Mangrove protected area'!$A$5:$AG$5,0)), "NoData")</f>
        <v>NoData</v>
      </c>
      <c r="G531" s="40" t="s">
        <v>465</v>
      </c>
      <c r="H531" s="40"/>
      <c r="I531" s="40"/>
    </row>
    <row r="532" customFormat="false" ht="15.75" hidden="false" customHeight="true" outlineLevel="0" collapsed="false">
      <c r="A532" s="40" t="s">
        <v>295</v>
      </c>
      <c r="B532" s="56" t="str">
        <f aca="false" t="array" ref="B532:B532">INDEX(Countries!$D$2:$D$255, MATCH(A532, Countries!$B$2:$B$255, 0))</f>
        <v>MDV</v>
      </c>
      <c r="C532" s="76" t="s">
        <v>155</v>
      </c>
      <c r="D532" s="50" t="n">
        <f aca="false" t="array" ref="D532:D532">IF($C532="Mangrove",INDEX('Mangrove extent'!$A$5:$X$128,MATCH($A532,'Mangrove extent'!$A$5:$A1000,0),MATCH('Mangrove extent'!$B$4,'Mangrove extent'!$A$5:$X$5,0)), IF($C532="Seagrass", INDEX('Seagrass extent'!$A$5:$I$257,MATCH($A532,'Seagrass extent'!$A$5:$A1000,0),MATCH('Seagrass extent'!$B$4,'Seagrass extent'!$A$5:$I$5,0)), IF($C532="Salt marsh", INDEX('Salt marsh extent'!$A$5:$I$257,MATCH($A532,'Salt marsh extent'!$A$5:$A1000,0),MATCH('Salt marsh extent'!$B$4,'Salt marsh extent'!$A$5:$I$5,0)) )))</f>
        <v>0</v>
      </c>
      <c r="E532" s="50" t="str">
        <f aca="false" t="array" ref="E532:E532">IF($C532="Mangrove",INDEX('Mangrove extent'!$A$5:$X1000,MATCH($A532,'Mangrove extent'!$A$5:$A1000,0),MATCH('Mangrove extent'!$C$4,'Mangrove extent'!$A$5:$X$5,0)), IF($C532="Seagrass", "NoData", IF($C532="Salt marsh", "NoData")))</f>
        <v>NoData</v>
      </c>
      <c r="F532" s="50" t="str">
        <f aca="false" t="array" ref="F532:F532">IF($C532="Mangrove",INDEX('Mangrove protected area'!$A$5:$AG1000,MATCH($A532,'Mangrove protected area'!$A$5:$A1000,0),MATCH('Mangrove protected area'!$B$4,'Mangrove protected area'!$A$5:$AG$5,0)), "NoData")</f>
        <v>NoData</v>
      </c>
      <c r="G532" s="40" t="s">
        <v>465</v>
      </c>
      <c r="H532" s="40"/>
      <c r="I532" s="40"/>
    </row>
    <row r="533" customFormat="false" ht="15.75" hidden="false" customHeight="true" outlineLevel="0" collapsed="false">
      <c r="A533" s="40" t="s">
        <v>296</v>
      </c>
      <c r="B533" s="56" t="str">
        <f aca="false" t="array" ref="B533:B533">INDEX(Countries!$D$2:$D$255, MATCH(A533, Countries!$B$2:$B$255, 0))</f>
        <v>MHL</v>
      </c>
      <c r="C533" s="76" t="s">
        <v>155</v>
      </c>
      <c r="D533" s="50" t="n">
        <f aca="false" t="array" ref="D533:D533">IF($C533="Mangrove",INDEX('Mangrove extent'!$A$5:$X$128,MATCH($A533,'Mangrove extent'!$A$5:$A1000,0),MATCH('Mangrove extent'!$B$4,'Mangrove extent'!$A$5:$X$5,0)), IF($C533="Seagrass", INDEX('Seagrass extent'!$A$5:$I$257,MATCH($A533,'Seagrass extent'!$A$5:$A1000,0),MATCH('Seagrass extent'!$B$4,'Seagrass extent'!$A$5:$I$5,0)), IF($C533="Salt marsh", INDEX('Salt marsh extent'!$A$5:$I$257,MATCH($A533,'Salt marsh extent'!$A$5:$A1000,0),MATCH('Salt marsh extent'!$B$4,'Salt marsh extent'!$A$5:$I$5,0)) )))</f>
        <v>0</v>
      </c>
      <c r="E533" s="50" t="str">
        <f aca="false" t="array" ref="E533:E533">IF($C533="Mangrove",INDEX('Mangrove extent'!$A$5:$X1000,MATCH($A533,'Mangrove extent'!$A$5:$A1000,0),MATCH('Mangrove extent'!$C$4,'Mangrove extent'!$A$5:$X$5,0)), IF($C533="Seagrass", "NoData", IF($C533="Salt marsh", "NoData")))</f>
        <v>NoData</v>
      </c>
      <c r="F533" s="50" t="str">
        <f aca="false" t="array" ref="F533:F533">IF($C533="Mangrove",INDEX('Mangrove protected area'!$A$5:$AG1000,MATCH($A533,'Mangrove protected area'!$A$5:$A1000,0),MATCH('Mangrove protected area'!$B$4,'Mangrove protected area'!$A$5:$AG$5,0)), "NoData")</f>
        <v>NoData</v>
      </c>
      <c r="G533" s="40" t="s">
        <v>465</v>
      </c>
      <c r="H533" s="40"/>
      <c r="I533" s="40"/>
    </row>
    <row r="534" customFormat="false" ht="15.75" hidden="false" customHeight="true" outlineLevel="0" collapsed="false">
      <c r="A534" s="40" t="s">
        <v>297</v>
      </c>
      <c r="B534" s="56" t="str">
        <f aca="false" t="array" ref="B534:B534">INDEX(Countries!$D$2:$D$255, MATCH(A534, Countries!$B$2:$B$255, 0))</f>
        <v>MTQ</v>
      </c>
      <c r="C534" s="76" t="s">
        <v>155</v>
      </c>
      <c r="D534" s="50" t="n">
        <f aca="false" t="array" ref="D534:D534">IF($C534="Mangrove",INDEX('Mangrove extent'!$A$5:$X$128,MATCH($A534,'Mangrove extent'!$A$5:$A1000,0),MATCH('Mangrove extent'!$B$4,'Mangrove extent'!$A$5:$X$5,0)), IF($C534="Seagrass", INDEX('Seagrass extent'!$A$5:$I$257,MATCH($A534,'Seagrass extent'!$A$5:$A1000,0),MATCH('Seagrass extent'!$B$4,'Seagrass extent'!$A$5:$I$5,0)), IF($C534="Salt marsh", INDEX('Salt marsh extent'!$A$5:$I$257,MATCH($A534,'Salt marsh extent'!$A$5:$A1000,0),MATCH('Salt marsh extent'!$B$4,'Salt marsh extent'!$A$5:$I$5,0)) )))</f>
        <v>0</v>
      </c>
      <c r="E534" s="50" t="str">
        <f aca="false" t="array" ref="E534:E534">IF($C534="Mangrove",INDEX('Mangrove extent'!$A$5:$X1000,MATCH($A534,'Mangrove extent'!$A$5:$A1000,0),MATCH('Mangrove extent'!$C$4,'Mangrove extent'!$A$5:$X$5,0)), IF($C534="Seagrass", "NoData", IF($C534="Salt marsh", "NoData")))</f>
        <v>NoData</v>
      </c>
      <c r="F534" s="50" t="str">
        <f aca="false" t="array" ref="F534:F534">IF($C534="Mangrove",INDEX('Mangrove protected area'!$A$5:$AG1000,MATCH($A534,'Mangrove protected area'!$A$5:$A1000,0),MATCH('Mangrove protected area'!$B$4,'Mangrove protected area'!$A$5:$AG$5,0)), "NoData")</f>
        <v>NoData</v>
      </c>
      <c r="G534" s="40" t="s">
        <v>465</v>
      </c>
      <c r="H534" s="40"/>
      <c r="I534" s="40"/>
    </row>
    <row r="535" customFormat="false" ht="15.75" hidden="false" customHeight="true" outlineLevel="0" collapsed="false">
      <c r="A535" s="40" t="s">
        <v>298</v>
      </c>
      <c r="B535" s="56" t="str">
        <f aca="false" t="array" ref="B535:B535">INDEX(Countries!$D$2:$D$255, MATCH(A535, Countries!$B$2:$B$255, 0))</f>
        <v>MRT</v>
      </c>
      <c r="C535" s="76" t="s">
        <v>155</v>
      </c>
      <c r="D535" s="50" t="n">
        <f aca="false" t="array" ref="D535:D535">IF($C535="Mangrove",INDEX('Mangrove extent'!$A$5:$X$128,MATCH($A535,'Mangrove extent'!$A$5:$A1000,0),MATCH('Mangrove extent'!$B$4,'Mangrove extent'!$A$5:$X$5,0)), IF($C535="Seagrass", INDEX('Seagrass extent'!$A$5:$I$257,MATCH($A535,'Seagrass extent'!$A$5:$A1000,0),MATCH('Seagrass extent'!$B$4,'Seagrass extent'!$A$5:$I$5,0)), IF($C535="Salt marsh", INDEX('Salt marsh extent'!$A$5:$I$257,MATCH($A535,'Salt marsh extent'!$A$5:$A1000,0),MATCH('Salt marsh extent'!$B$4,'Salt marsh extent'!$A$5:$I$5,0)) )))</f>
        <v>1213347.39510172</v>
      </c>
      <c r="E535" s="50" t="str">
        <f aca="false" t="array" ref="E535:E535">IF($C535="Mangrove",INDEX('Mangrove extent'!$A$5:$X1000,MATCH($A535,'Mangrove extent'!$A$5:$A1000,0),MATCH('Mangrove extent'!$C$4,'Mangrove extent'!$A$5:$X$5,0)), IF($C535="Seagrass", "NoData", IF($C535="Salt marsh", "NoData")))</f>
        <v>NoData</v>
      </c>
      <c r="F535" s="50" t="str">
        <f aca="false" t="array" ref="F535:F535">IF($C535="Mangrove",INDEX('Mangrove protected area'!$A$5:$AG1000,MATCH($A535,'Mangrove protected area'!$A$5:$A1000,0),MATCH('Mangrove protected area'!$B$4,'Mangrove protected area'!$A$5:$AG$5,0)), "NoData")</f>
        <v>NoData</v>
      </c>
      <c r="G535" s="40" t="s">
        <v>465</v>
      </c>
      <c r="H535" s="40"/>
      <c r="I535" s="40"/>
    </row>
    <row r="536" customFormat="false" ht="15.75" hidden="false" customHeight="true" outlineLevel="0" collapsed="false">
      <c r="A536" s="40" t="s">
        <v>299</v>
      </c>
      <c r="B536" s="56" t="str">
        <f aca="false" t="array" ref="B536:B536">INDEX(Countries!$D$2:$D$255, MATCH(A536, Countries!$B$2:$B$255, 0))</f>
        <v>MUS</v>
      </c>
      <c r="C536" s="76" t="s">
        <v>155</v>
      </c>
      <c r="D536" s="50" t="n">
        <f aca="false" t="array" ref="D536:D536">IF($C536="Mangrove",INDEX('Mangrove extent'!$A$5:$X$128,MATCH($A536,'Mangrove extent'!$A$5:$A1000,0),MATCH('Mangrove extent'!$B$4,'Mangrove extent'!$A$5:$X$5,0)), IF($C536="Seagrass", INDEX('Seagrass extent'!$A$5:$I$257,MATCH($A536,'Seagrass extent'!$A$5:$A1000,0),MATCH('Seagrass extent'!$B$4,'Seagrass extent'!$A$5:$I$5,0)), IF($C536="Salt marsh", INDEX('Salt marsh extent'!$A$5:$I$257,MATCH($A536,'Salt marsh extent'!$A$5:$A1000,0),MATCH('Salt marsh extent'!$B$4,'Salt marsh extent'!$A$5:$I$5,0)) )))</f>
        <v>0</v>
      </c>
      <c r="E536" s="50" t="str">
        <f aca="false" t="array" ref="E536:E536">IF($C536="Mangrove",INDEX('Mangrove extent'!$A$5:$X1000,MATCH($A536,'Mangrove extent'!$A$5:$A1000,0),MATCH('Mangrove extent'!$C$4,'Mangrove extent'!$A$5:$X$5,0)), IF($C536="Seagrass", "NoData", IF($C536="Salt marsh", "NoData")))</f>
        <v>NoData</v>
      </c>
      <c r="F536" s="50" t="str">
        <f aca="false" t="array" ref="F536:F536">IF($C536="Mangrove",INDEX('Mangrove protected area'!$A$5:$AG1000,MATCH($A536,'Mangrove protected area'!$A$5:$A1000,0),MATCH('Mangrove protected area'!$B$4,'Mangrove protected area'!$A$5:$AG$5,0)), "NoData")</f>
        <v>NoData</v>
      </c>
      <c r="G536" s="40" t="s">
        <v>465</v>
      </c>
      <c r="H536" s="40"/>
      <c r="I536" s="40"/>
    </row>
    <row r="537" customFormat="false" ht="15.75" hidden="false" customHeight="true" outlineLevel="0" collapsed="false">
      <c r="A537" s="40" t="s">
        <v>300</v>
      </c>
      <c r="B537" s="56" t="str">
        <f aca="false" t="array" ref="B537:B537">INDEX(Countries!$D$2:$D$255, MATCH(A537, Countries!$B$2:$B$255, 0))</f>
        <v>MYT</v>
      </c>
      <c r="C537" s="76" t="s">
        <v>155</v>
      </c>
      <c r="D537" s="50" t="n">
        <f aca="false" t="array" ref="D537:D537">IF($C537="Mangrove",INDEX('Mangrove extent'!$A$5:$X$128,MATCH($A537,'Mangrove extent'!$A$5:$A1000,0),MATCH('Mangrove extent'!$B$4,'Mangrove extent'!$A$5:$X$5,0)), IF($C537="Seagrass", INDEX('Seagrass extent'!$A$5:$I$257,MATCH($A537,'Seagrass extent'!$A$5:$A1000,0),MATCH('Seagrass extent'!$B$4,'Seagrass extent'!$A$5:$I$5,0)), IF($C537="Salt marsh", INDEX('Salt marsh extent'!$A$5:$I$257,MATCH($A537,'Salt marsh extent'!$A$5:$A1000,0),MATCH('Salt marsh extent'!$B$4,'Salt marsh extent'!$A$5:$I$5,0)) )))</f>
        <v>0</v>
      </c>
      <c r="E537" s="50" t="str">
        <f aca="false" t="array" ref="E537:E537">IF($C537="Mangrove",INDEX('Mangrove extent'!$A$5:$X1000,MATCH($A537,'Mangrove extent'!$A$5:$A1000,0),MATCH('Mangrove extent'!$C$4,'Mangrove extent'!$A$5:$X$5,0)), IF($C537="Seagrass", "NoData", IF($C537="Salt marsh", "NoData")))</f>
        <v>NoData</v>
      </c>
      <c r="F537" s="50" t="str">
        <f aca="false" t="array" ref="F537:F537">IF($C537="Mangrove",INDEX('Mangrove protected area'!$A$5:$AG1000,MATCH($A537,'Mangrove protected area'!$A$5:$A1000,0),MATCH('Mangrove protected area'!$B$4,'Mangrove protected area'!$A$5:$AG$5,0)), "NoData")</f>
        <v>NoData</v>
      </c>
      <c r="G537" s="40" t="s">
        <v>465</v>
      </c>
      <c r="H537" s="40"/>
      <c r="I537" s="40"/>
    </row>
    <row r="538" customFormat="false" ht="15.75" hidden="false" customHeight="true" outlineLevel="0" collapsed="false">
      <c r="A538" s="40" t="s">
        <v>301</v>
      </c>
      <c r="B538" s="56" t="str">
        <f aca="false" t="array" ref="B538:B538">INDEX(Countries!$D$2:$D$255, MATCH(A538, Countries!$B$2:$B$255, 0))</f>
        <v>FSM</v>
      </c>
      <c r="C538" s="76" t="s">
        <v>155</v>
      </c>
      <c r="D538" s="50" t="n">
        <f aca="false" t="array" ref="D538:D538">IF($C538="Mangrove",INDEX('Mangrove extent'!$A$5:$X$128,MATCH($A538,'Mangrove extent'!$A$5:$A1000,0),MATCH('Mangrove extent'!$B$4,'Mangrove extent'!$A$5:$X$5,0)), IF($C538="Seagrass", INDEX('Seagrass extent'!$A$5:$I$257,MATCH($A538,'Seagrass extent'!$A$5:$A1000,0),MATCH('Seagrass extent'!$B$4,'Seagrass extent'!$A$5:$I$5,0)), IF($C538="Salt marsh", INDEX('Salt marsh extent'!$A$5:$I$257,MATCH($A538,'Salt marsh extent'!$A$5:$A1000,0),MATCH('Salt marsh extent'!$B$4,'Salt marsh extent'!$A$5:$I$5,0)) )))</f>
        <v>0</v>
      </c>
      <c r="E538" s="50" t="str">
        <f aca="false" t="array" ref="E538:E538">IF($C538="Mangrove",INDEX('Mangrove extent'!$A$5:$X1000,MATCH($A538,'Mangrove extent'!$A$5:$A1000,0),MATCH('Mangrove extent'!$C$4,'Mangrove extent'!$A$5:$X$5,0)), IF($C538="Seagrass", "NoData", IF($C538="Salt marsh", "NoData")))</f>
        <v>NoData</v>
      </c>
      <c r="F538" s="50" t="str">
        <f aca="false" t="array" ref="F538:F538">IF($C538="Mangrove",INDEX('Mangrove protected area'!$A$5:$AG1000,MATCH($A538,'Mangrove protected area'!$A$5:$A1000,0),MATCH('Mangrove protected area'!$B$4,'Mangrove protected area'!$A$5:$AG$5,0)), "NoData")</f>
        <v>NoData</v>
      </c>
      <c r="G538" s="40" t="s">
        <v>465</v>
      </c>
      <c r="H538" s="40"/>
      <c r="I538" s="40"/>
    </row>
    <row r="539" customFormat="false" ht="15.75" hidden="false" customHeight="true" outlineLevel="0" collapsed="false">
      <c r="A539" s="40" t="s">
        <v>302</v>
      </c>
      <c r="B539" s="56" t="str">
        <f aca="false" t="array" ref="B539:B539">INDEX(Countries!$D$2:$D$255, MATCH(A539, Countries!$B$2:$B$255, 0))</f>
        <v>MOZ</v>
      </c>
      <c r="C539" s="76" t="s">
        <v>155</v>
      </c>
      <c r="D539" s="50" t="n">
        <f aca="false" t="array" ref="D539:D539">IF($C539="Mangrove",INDEX('Mangrove extent'!$A$5:$X$128,MATCH($A539,'Mangrove extent'!$A$5:$A1000,0),MATCH('Mangrove extent'!$B$4,'Mangrove extent'!$A$5:$X$5,0)), IF($C539="Seagrass", INDEX('Seagrass extent'!$A$5:$I$257,MATCH($A539,'Seagrass extent'!$A$5:$A1000,0),MATCH('Seagrass extent'!$B$4,'Seagrass extent'!$A$5:$I$5,0)), IF($C539="Salt marsh", INDEX('Salt marsh extent'!$A$5:$I$257,MATCH($A539,'Salt marsh extent'!$A$5:$A1000,0),MATCH('Salt marsh extent'!$B$4,'Salt marsh extent'!$A$5:$I$5,0)) )))</f>
        <v>0</v>
      </c>
      <c r="E539" s="50" t="str">
        <f aca="false" t="array" ref="E539:E539">IF($C539="Mangrove",INDEX('Mangrove extent'!$A$5:$X1000,MATCH($A539,'Mangrove extent'!$A$5:$A1000,0),MATCH('Mangrove extent'!$C$4,'Mangrove extent'!$A$5:$X$5,0)), IF($C539="Seagrass", "NoData", IF($C539="Salt marsh", "NoData")))</f>
        <v>NoData</v>
      </c>
      <c r="F539" s="50" t="str">
        <f aca="false" t="array" ref="F539:F539">IF($C539="Mangrove",INDEX('Mangrove protected area'!$A$5:$AG1000,MATCH($A539,'Mangrove protected area'!$A$5:$A1000,0),MATCH('Mangrove protected area'!$B$4,'Mangrove protected area'!$A$5:$AG$5,0)), "NoData")</f>
        <v>NoData</v>
      </c>
      <c r="G539" s="40" t="s">
        <v>465</v>
      </c>
      <c r="H539" s="40"/>
      <c r="I539" s="40"/>
    </row>
    <row r="540" customFormat="false" ht="15.75" hidden="false" customHeight="true" outlineLevel="0" collapsed="false">
      <c r="A540" s="40" t="s">
        <v>303</v>
      </c>
      <c r="B540" s="56" t="str">
        <f aca="false" t="array" ref="B540:B540">INDEX(Countries!$D$2:$D$255, MATCH(A540, Countries!$B$2:$B$255, 0))</f>
        <v>MMR</v>
      </c>
      <c r="C540" s="76" t="s">
        <v>155</v>
      </c>
      <c r="D540" s="50" t="n">
        <f aca="false" t="array" ref="D540:D540">IF($C540="Mangrove",INDEX('Mangrove extent'!$A$5:$X$128,MATCH($A540,'Mangrove extent'!$A$5:$A1000,0),MATCH('Mangrove extent'!$B$4,'Mangrove extent'!$A$5:$X$5,0)), IF($C540="Seagrass", INDEX('Seagrass extent'!$A$5:$I$257,MATCH($A540,'Seagrass extent'!$A$5:$A1000,0),MATCH('Seagrass extent'!$B$4,'Seagrass extent'!$A$5:$I$5,0)), IF($C540="Salt marsh", INDEX('Salt marsh extent'!$A$5:$I$257,MATCH($A540,'Salt marsh extent'!$A$5:$A1000,0),MATCH('Salt marsh extent'!$B$4,'Salt marsh extent'!$A$5:$I$5,0)) )))</f>
        <v>0</v>
      </c>
      <c r="E540" s="50" t="str">
        <f aca="false" t="array" ref="E540:E540">IF($C540="Mangrove",INDEX('Mangrove extent'!$A$5:$X1000,MATCH($A540,'Mangrove extent'!$A$5:$A1000,0),MATCH('Mangrove extent'!$C$4,'Mangrove extent'!$A$5:$X$5,0)), IF($C540="Seagrass", "NoData", IF($C540="Salt marsh", "NoData")))</f>
        <v>NoData</v>
      </c>
      <c r="F540" s="50" t="str">
        <f aca="false" t="array" ref="F540:F540">IF($C540="Mangrove",INDEX('Mangrove protected area'!$A$5:$AG1000,MATCH($A540,'Mangrove protected area'!$A$5:$A1000,0),MATCH('Mangrove protected area'!$B$4,'Mangrove protected area'!$A$5:$AG$5,0)), "NoData")</f>
        <v>NoData</v>
      </c>
      <c r="G540" s="40" t="s">
        <v>465</v>
      </c>
      <c r="H540" s="40"/>
      <c r="I540" s="40"/>
    </row>
    <row r="541" customFormat="false" ht="15.75" hidden="false" customHeight="true" outlineLevel="0" collapsed="false">
      <c r="A541" s="40" t="s">
        <v>304</v>
      </c>
      <c r="B541" s="56" t="str">
        <f aca="false" t="array" ref="B541:B541">INDEX(Countries!$D$2:$D$255, MATCH(A541, Countries!$B$2:$B$255, 0))</f>
        <v>NCL</v>
      </c>
      <c r="C541" s="76" t="s">
        <v>155</v>
      </c>
      <c r="D541" s="50" t="n">
        <f aca="false" t="array" ref="D541:D541">IF($C541="Mangrove",INDEX('Mangrove extent'!$A$5:$X$128,MATCH($A541,'Mangrove extent'!$A$5:$A1000,0),MATCH('Mangrove extent'!$B$4,'Mangrove extent'!$A$5:$X$5,0)), IF($C541="Seagrass", INDEX('Seagrass extent'!$A$5:$I$257,MATCH($A541,'Seagrass extent'!$A$5:$A1000,0),MATCH('Seagrass extent'!$B$4,'Seagrass extent'!$A$5:$I$5,0)), IF($C541="Salt marsh", INDEX('Salt marsh extent'!$A$5:$I$257,MATCH($A541,'Salt marsh extent'!$A$5:$A1000,0),MATCH('Salt marsh extent'!$B$4,'Salt marsh extent'!$A$5:$I$5,0)) )))</f>
        <v>99.7746576236889</v>
      </c>
      <c r="E541" s="50" t="str">
        <f aca="false" t="array" ref="E541:E541">IF($C541="Mangrove",INDEX('Mangrove extent'!$A$5:$X1000,MATCH($A541,'Mangrove extent'!$A$5:$A1000,0),MATCH('Mangrove extent'!$C$4,'Mangrove extent'!$A$5:$X$5,0)), IF($C541="Seagrass", "NoData", IF($C541="Salt marsh", "NoData")))</f>
        <v>NoData</v>
      </c>
      <c r="F541" s="50" t="str">
        <f aca="false" t="array" ref="F541:F541">IF($C541="Mangrove",INDEX('Mangrove protected area'!$A$5:$AG1000,MATCH($A541,'Mangrove protected area'!$A$5:$A1000,0),MATCH('Mangrove protected area'!$B$4,'Mangrove protected area'!$A$5:$AG$5,0)), "NoData")</f>
        <v>NoData</v>
      </c>
      <c r="G541" s="40" t="s">
        <v>465</v>
      </c>
      <c r="H541" s="40"/>
      <c r="I541" s="40"/>
    </row>
    <row r="542" customFormat="false" ht="15.75" hidden="false" customHeight="true" outlineLevel="0" collapsed="false">
      <c r="A542" s="40" t="s">
        <v>305</v>
      </c>
      <c r="B542" s="56" t="str">
        <f aca="false" t="array" ref="B542:B542">INDEX(Countries!$D$2:$D$255, MATCH(A542, Countries!$B$2:$B$255, 0))</f>
        <v>NZL</v>
      </c>
      <c r="C542" s="76" t="s">
        <v>155</v>
      </c>
      <c r="D542" s="50" t="n">
        <f aca="false" t="array" ref="D542:D542">IF($C542="Mangrove",INDEX('Mangrove extent'!$A$5:$X$128,MATCH($A542,'Mangrove extent'!$A$5:$A1000,0),MATCH('Mangrove extent'!$B$4,'Mangrove extent'!$A$5:$X$5,0)), IF($C542="Seagrass", INDEX('Seagrass extent'!$A$5:$I$257,MATCH($A542,'Seagrass extent'!$A$5:$A1000,0),MATCH('Seagrass extent'!$B$4,'Seagrass extent'!$A$5:$I$5,0)), IF($C542="Salt marsh", INDEX('Salt marsh extent'!$A$5:$I$257,MATCH($A542,'Salt marsh extent'!$A$5:$A1000,0),MATCH('Salt marsh extent'!$B$4,'Salt marsh extent'!$A$5:$I$5,0)) )))</f>
        <v>19628.4991263459</v>
      </c>
      <c r="E542" s="50" t="str">
        <f aca="false" t="array" ref="E542:E542">IF($C542="Mangrove",INDEX('Mangrove extent'!$A$5:$X1000,MATCH($A542,'Mangrove extent'!$A$5:$A1000,0),MATCH('Mangrove extent'!$C$4,'Mangrove extent'!$A$5:$X$5,0)), IF($C542="Seagrass", "NoData", IF($C542="Salt marsh", "NoData")))</f>
        <v>NoData</v>
      </c>
      <c r="F542" s="50" t="str">
        <f aca="false" t="array" ref="F542:F542">IF($C542="Mangrove",INDEX('Mangrove protected area'!$A$5:$AG1000,MATCH($A542,'Mangrove protected area'!$A$5:$A1000,0),MATCH('Mangrove protected area'!$B$4,'Mangrove protected area'!$A$5:$AG$5,0)), "NoData")</f>
        <v>NoData</v>
      </c>
      <c r="G542" s="40" t="s">
        <v>465</v>
      </c>
      <c r="H542" s="40"/>
      <c r="I542" s="40"/>
    </row>
    <row r="543" customFormat="false" ht="15.75" hidden="false" customHeight="true" outlineLevel="0" collapsed="false">
      <c r="A543" s="40" t="s">
        <v>306</v>
      </c>
      <c r="B543" s="56" t="str">
        <f aca="false" t="array" ref="B543:B543">INDEX(Countries!$D$2:$D$255, MATCH(A543, Countries!$B$2:$B$255, 0))</f>
        <v>NIC</v>
      </c>
      <c r="C543" s="76" t="s">
        <v>155</v>
      </c>
      <c r="D543" s="50" t="n">
        <f aca="false" t="array" ref="D543:D543">IF($C543="Mangrove",INDEX('Mangrove extent'!$A$5:$X$128,MATCH($A543,'Mangrove extent'!$A$5:$A1000,0),MATCH('Mangrove extent'!$B$4,'Mangrove extent'!$A$5:$X$5,0)), IF($C543="Seagrass", INDEX('Seagrass extent'!$A$5:$I$257,MATCH($A543,'Seagrass extent'!$A$5:$A1000,0),MATCH('Seagrass extent'!$B$4,'Seagrass extent'!$A$5:$I$5,0)), IF($C543="Salt marsh", INDEX('Salt marsh extent'!$A$5:$I$257,MATCH($A543,'Salt marsh extent'!$A$5:$A1000,0),MATCH('Salt marsh extent'!$B$4,'Salt marsh extent'!$A$5:$I$5,0)) )))</f>
        <v>75305.7928004391</v>
      </c>
      <c r="E543" s="50" t="str">
        <f aca="false" t="array" ref="E543:E543">IF($C543="Mangrove",INDEX('Mangrove extent'!$A$5:$X1000,MATCH($A543,'Mangrove extent'!$A$5:$A1000,0),MATCH('Mangrove extent'!$C$4,'Mangrove extent'!$A$5:$X$5,0)), IF($C543="Seagrass", "NoData", IF($C543="Salt marsh", "NoData")))</f>
        <v>NoData</v>
      </c>
      <c r="F543" s="50" t="str">
        <f aca="false" t="array" ref="F543:F543">IF($C543="Mangrove",INDEX('Mangrove protected area'!$A$5:$AG1000,MATCH($A543,'Mangrove protected area'!$A$5:$A1000,0),MATCH('Mangrove protected area'!$B$4,'Mangrove protected area'!$A$5:$AG$5,0)), "NoData")</f>
        <v>NoData</v>
      </c>
      <c r="G543" s="40" t="s">
        <v>465</v>
      </c>
      <c r="H543" s="40"/>
      <c r="I543" s="40"/>
    </row>
    <row r="544" customFormat="false" ht="15.75" hidden="false" customHeight="true" outlineLevel="0" collapsed="false">
      <c r="A544" s="40" t="s">
        <v>307</v>
      </c>
      <c r="B544" s="56" t="str">
        <f aca="false" t="array" ref="B544:B544">INDEX(Countries!$D$2:$D$255, MATCH(A544, Countries!$B$2:$B$255, 0))</f>
        <v>NGA</v>
      </c>
      <c r="C544" s="76" t="s">
        <v>155</v>
      </c>
      <c r="D544" s="50" t="n">
        <f aca="false" t="array" ref="D544:D544">IF($C544="Mangrove",INDEX('Mangrove extent'!$A$5:$X$128,MATCH($A544,'Mangrove extent'!$A$5:$A1000,0),MATCH('Mangrove extent'!$B$4,'Mangrove extent'!$A$5:$X$5,0)), IF($C544="Seagrass", INDEX('Seagrass extent'!$A$5:$I$257,MATCH($A544,'Seagrass extent'!$A$5:$A1000,0),MATCH('Seagrass extent'!$B$4,'Seagrass extent'!$A$5:$I$5,0)), IF($C544="Salt marsh", INDEX('Salt marsh extent'!$A$5:$I$257,MATCH($A544,'Salt marsh extent'!$A$5:$A1000,0),MATCH('Salt marsh extent'!$B$4,'Salt marsh extent'!$A$5:$I$5,0)) )))</f>
        <v>0</v>
      </c>
      <c r="E544" s="50" t="str">
        <f aca="false" t="array" ref="E544:E544">IF($C544="Mangrove",INDEX('Mangrove extent'!$A$5:$X1000,MATCH($A544,'Mangrove extent'!$A$5:$A1000,0),MATCH('Mangrove extent'!$C$4,'Mangrove extent'!$A$5:$X$5,0)), IF($C544="Seagrass", "NoData", IF($C544="Salt marsh", "NoData")))</f>
        <v>NoData</v>
      </c>
      <c r="F544" s="50" t="str">
        <f aca="false" t="array" ref="F544:F544">IF($C544="Mangrove",INDEX('Mangrove protected area'!$A$5:$AG1000,MATCH($A544,'Mangrove protected area'!$A$5:$A1000,0),MATCH('Mangrove protected area'!$B$4,'Mangrove protected area'!$A$5:$AG$5,0)), "NoData")</f>
        <v>NoData</v>
      </c>
      <c r="G544" s="40" t="s">
        <v>465</v>
      </c>
      <c r="H544" s="40"/>
      <c r="I544" s="40"/>
    </row>
    <row r="545" customFormat="false" ht="15.75" hidden="false" customHeight="true" outlineLevel="0" collapsed="false">
      <c r="A545" s="40" t="s">
        <v>308</v>
      </c>
      <c r="B545" s="56" t="str">
        <f aca="false" t="array" ref="B545:B545">INDEX(Countries!$D$2:$D$255, MATCH(A545, Countries!$B$2:$B$255, 0))</f>
        <v>OMN</v>
      </c>
      <c r="C545" s="76" t="s">
        <v>155</v>
      </c>
      <c r="D545" s="50" t="n">
        <f aca="false" t="array" ref="D545:D545">IF($C545="Mangrove",INDEX('Mangrove extent'!$A$5:$X$128,MATCH($A545,'Mangrove extent'!$A$5:$A1000,0),MATCH('Mangrove extent'!$B$4,'Mangrove extent'!$A$5:$X$5,0)), IF($C545="Seagrass", INDEX('Seagrass extent'!$A$5:$I$257,MATCH($A545,'Seagrass extent'!$A$5:$A1000,0),MATCH('Seagrass extent'!$B$4,'Seagrass extent'!$A$5:$I$5,0)), IF($C545="Salt marsh", INDEX('Salt marsh extent'!$A$5:$I$257,MATCH($A545,'Salt marsh extent'!$A$5:$A1000,0),MATCH('Salt marsh extent'!$B$4,'Salt marsh extent'!$A$5:$I$5,0)) )))</f>
        <v>121.354406908681</v>
      </c>
      <c r="E545" s="50" t="str">
        <f aca="false" t="array" ref="E545:E545">IF($C545="Mangrove",INDEX('Mangrove extent'!$A$5:$X1000,MATCH($A545,'Mangrove extent'!$A$5:$A1000,0),MATCH('Mangrove extent'!$C$4,'Mangrove extent'!$A$5:$X$5,0)), IF($C545="Seagrass", "NoData", IF($C545="Salt marsh", "NoData")))</f>
        <v>NoData</v>
      </c>
      <c r="F545" s="50" t="str">
        <f aca="false" t="array" ref="F545:F545">IF($C545="Mangrove",INDEX('Mangrove protected area'!$A$5:$AG1000,MATCH($A545,'Mangrove protected area'!$A$5:$A1000,0),MATCH('Mangrove protected area'!$B$4,'Mangrove protected area'!$A$5:$AG$5,0)), "NoData")</f>
        <v>NoData</v>
      </c>
      <c r="G545" s="40" t="s">
        <v>465</v>
      </c>
      <c r="H545" s="40"/>
      <c r="I545" s="40"/>
    </row>
    <row r="546" customFormat="false" ht="15.75" hidden="false" customHeight="true" outlineLevel="0" collapsed="false">
      <c r="A546" s="40" t="s">
        <v>309</v>
      </c>
      <c r="B546" s="56" t="str">
        <f aca="false" t="array" ref="B546:B546">INDEX(Countries!$D$2:$D$255, MATCH(A546, Countries!$B$2:$B$255, 0))</f>
        <v>PAK</v>
      </c>
      <c r="C546" s="76" t="s">
        <v>155</v>
      </c>
      <c r="D546" s="50" t="n">
        <f aca="false" t="array" ref="D546:D546">IF($C546="Mangrove",INDEX('Mangrove extent'!$A$5:$X$128,MATCH($A546,'Mangrove extent'!$A$5:$A1000,0),MATCH('Mangrove extent'!$B$4,'Mangrove extent'!$A$5:$X$5,0)), IF($C546="Seagrass", INDEX('Seagrass extent'!$A$5:$I$257,MATCH($A546,'Seagrass extent'!$A$5:$A1000,0),MATCH('Seagrass extent'!$B$4,'Seagrass extent'!$A$5:$I$5,0)), IF($C546="Salt marsh", INDEX('Salt marsh extent'!$A$5:$I$257,MATCH($A546,'Salt marsh extent'!$A$5:$A1000,0),MATCH('Salt marsh extent'!$B$4,'Salt marsh extent'!$A$5:$I$5,0)) )))</f>
        <v>400105.317745601</v>
      </c>
      <c r="E546" s="50" t="str">
        <f aca="false" t="array" ref="E546:E546">IF($C546="Mangrove",INDEX('Mangrove extent'!$A$5:$X1000,MATCH($A546,'Mangrove extent'!$A$5:$A1000,0),MATCH('Mangrove extent'!$C$4,'Mangrove extent'!$A$5:$X$5,0)), IF($C546="Seagrass", "NoData", IF($C546="Salt marsh", "NoData")))</f>
        <v>NoData</v>
      </c>
      <c r="F546" s="50" t="str">
        <f aca="false" t="array" ref="F546:F546">IF($C546="Mangrove",INDEX('Mangrove protected area'!$A$5:$AG1000,MATCH($A546,'Mangrove protected area'!$A$5:$A1000,0),MATCH('Mangrove protected area'!$B$4,'Mangrove protected area'!$A$5:$AG$5,0)), "NoData")</f>
        <v>NoData</v>
      </c>
      <c r="G546" s="40" t="s">
        <v>465</v>
      </c>
      <c r="H546" s="40"/>
      <c r="I546" s="40"/>
    </row>
    <row r="547" customFormat="false" ht="15.75" hidden="false" customHeight="true" outlineLevel="0" collapsed="false">
      <c r="A547" s="40" t="s">
        <v>310</v>
      </c>
      <c r="B547" s="56" t="str">
        <f aca="false" t="array" ref="B547:B547">INDEX(Countries!$D$2:$D$255, MATCH(A547, Countries!$B$2:$B$255, 0))</f>
        <v>PLW</v>
      </c>
      <c r="C547" s="76" t="s">
        <v>155</v>
      </c>
      <c r="D547" s="50" t="n">
        <f aca="false" t="array" ref="D547:D547">IF($C547="Mangrove",INDEX('Mangrove extent'!$A$5:$X$128,MATCH($A547,'Mangrove extent'!$A$5:$A1000,0),MATCH('Mangrove extent'!$B$4,'Mangrove extent'!$A$5:$X$5,0)), IF($C547="Seagrass", INDEX('Seagrass extent'!$A$5:$I$257,MATCH($A547,'Seagrass extent'!$A$5:$A1000,0),MATCH('Seagrass extent'!$B$4,'Seagrass extent'!$A$5:$I$5,0)), IF($C547="Salt marsh", INDEX('Salt marsh extent'!$A$5:$I$257,MATCH($A547,'Salt marsh extent'!$A$5:$A1000,0),MATCH('Salt marsh extent'!$B$4,'Salt marsh extent'!$A$5:$I$5,0)) )))</f>
        <v>0</v>
      </c>
      <c r="E547" s="50" t="str">
        <f aca="false" t="array" ref="E547:E547">IF($C547="Mangrove",INDEX('Mangrove extent'!$A$5:$X1000,MATCH($A547,'Mangrove extent'!$A$5:$A1000,0),MATCH('Mangrove extent'!$C$4,'Mangrove extent'!$A$5:$X$5,0)), IF($C547="Seagrass", "NoData", IF($C547="Salt marsh", "NoData")))</f>
        <v>NoData</v>
      </c>
      <c r="F547" s="50" t="str">
        <f aca="false" t="array" ref="F547:F547">IF($C547="Mangrove",INDEX('Mangrove protected area'!$A$5:$AG1000,MATCH($A547,'Mangrove protected area'!$A$5:$A1000,0),MATCH('Mangrove protected area'!$B$4,'Mangrove protected area'!$A$5:$AG$5,0)), "NoData")</f>
        <v>NoData</v>
      </c>
      <c r="G547" s="40" t="s">
        <v>465</v>
      </c>
      <c r="H547" s="40"/>
      <c r="I547" s="40"/>
    </row>
    <row r="548" customFormat="false" ht="15.75" hidden="false" customHeight="true" outlineLevel="0" collapsed="false">
      <c r="A548" s="40" t="s">
        <v>311</v>
      </c>
      <c r="B548" s="56" t="str">
        <f aca="false" t="array" ref="B548:B548">INDEX(Countries!$D$2:$D$255, MATCH(A548, Countries!$B$2:$B$255, 0))</f>
        <v>PAN</v>
      </c>
      <c r="C548" s="76" t="s">
        <v>155</v>
      </c>
      <c r="D548" s="50" t="n">
        <f aca="false" t="array" ref="D548:D548">IF($C548="Mangrove",INDEX('Mangrove extent'!$A$5:$X$128,MATCH($A548,'Mangrove extent'!$A$5:$A1000,0),MATCH('Mangrove extent'!$B$4,'Mangrove extent'!$A$5:$X$5,0)), IF($C548="Seagrass", INDEX('Seagrass extent'!$A$5:$I$257,MATCH($A548,'Seagrass extent'!$A$5:$A1000,0),MATCH('Seagrass extent'!$B$4,'Seagrass extent'!$A$5:$I$5,0)), IF($C548="Salt marsh", INDEX('Salt marsh extent'!$A$5:$I$257,MATCH($A548,'Salt marsh extent'!$A$5:$A1000,0),MATCH('Salt marsh extent'!$B$4,'Salt marsh extent'!$A$5:$I$5,0)) )))</f>
        <v>22096.4892508235</v>
      </c>
      <c r="E548" s="50" t="str">
        <f aca="false" t="array" ref="E548:E548">IF($C548="Mangrove",INDEX('Mangrove extent'!$A$5:$X1000,MATCH($A548,'Mangrove extent'!$A$5:$A1000,0),MATCH('Mangrove extent'!$C$4,'Mangrove extent'!$A$5:$X$5,0)), IF($C548="Seagrass", "NoData", IF($C548="Salt marsh", "NoData")))</f>
        <v>NoData</v>
      </c>
      <c r="F548" s="50" t="str">
        <f aca="false" t="array" ref="F548:F548">IF($C548="Mangrove",INDEX('Mangrove protected area'!$A$5:$AG1000,MATCH($A548,'Mangrove protected area'!$A$5:$A1000,0),MATCH('Mangrove protected area'!$B$4,'Mangrove protected area'!$A$5:$AG$5,0)), "NoData")</f>
        <v>NoData</v>
      </c>
      <c r="G548" s="40" t="s">
        <v>465</v>
      </c>
      <c r="H548" s="40"/>
      <c r="I548" s="40"/>
    </row>
    <row r="549" customFormat="false" ht="15.75" hidden="false" customHeight="true" outlineLevel="0" collapsed="false">
      <c r="A549" s="40" t="s">
        <v>312</v>
      </c>
      <c r="B549" s="56" t="str">
        <f aca="false" t="array" ref="B549:B549">INDEX(Countries!$D$2:$D$255, MATCH(A549, Countries!$B$2:$B$255, 0))</f>
        <v>PNG</v>
      </c>
      <c r="C549" s="76" t="s">
        <v>155</v>
      </c>
      <c r="D549" s="50" t="n">
        <f aca="false" t="array" ref="D549:D549">IF($C549="Mangrove",INDEX('Mangrove extent'!$A$5:$X$128,MATCH($A549,'Mangrove extent'!$A$5:$A1000,0),MATCH('Mangrove extent'!$B$4,'Mangrove extent'!$A$5:$X$5,0)), IF($C549="Seagrass", INDEX('Seagrass extent'!$A$5:$I$257,MATCH($A549,'Seagrass extent'!$A$5:$A1000,0),MATCH('Seagrass extent'!$B$4,'Seagrass extent'!$A$5:$I$5,0)), IF($C549="Salt marsh", INDEX('Salt marsh extent'!$A$5:$I$257,MATCH($A549,'Salt marsh extent'!$A$5:$A1000,0),MATCH('Salt marsh extent'!$B$4,'Salt marsh extent'!$A$5:$I$5,0)) )))</f>
        <v>0</v>
      </c>
      <c r="E549" s="50" t="str">
        <f aca="false" t="array" ref="E549:E549">IF($C549="Mangrove",INDEX('Mangrove extent'!$A$5:$X1000,MATCH($A549,'Mangrove extent'!$A$5:$A1000,0),MATCH('Mangrove extent'!$C$4,'Mangrove extent'!$A$5:$X$5,0)), IF($C549="Seagrass", "NoData", IF($C549="Salt marsh", "NoData")))</f>
        <v>NoData</v>
      </c>
      <c r="F549" s="50" t="str">
        <f aca="false" t="array" ref="F549:F549">IF($C549="Mangrove",INDEX('Mangrove protected area'!$A$5:$AG1000,MATCH($A549,'Mangrove protected area'!$A$5:$A1000,0),MATCH('Mangrove protected area'!$B$4,'Mangrove protected area'!$A$5:$AG$5,0)), "NoData")</f>
        <v>NoData</v>
      </c>
      <c r="G549" s="40" t="s">
        <v>465</v>
      </c>
      <c r="H549" s="40"/>
      <c r="I549" s="40"/>
    </row>
    <row r="550" customFormat="false" ht="15.75" hidden="false" customHeight="true" outlineLevel="0" collapsed="false">
      <c r="A550" s="40" t="s">
        <v>313</v>
      </c>
      <c r="B550" s="56" t="str">
        <f aca="false" t="array" ref="B550:B550">INDEX(Countries!$D$2:$D$255, MATCH(A550, Countries!$B$2:$B$255, 0))</f>
        <v>PER</v>
      </c>
      <c r="C550" s="76" t="s">
        <v>155</v>
      </c>
      <c r="D550" s="50" t="n">
        <f aca="false" t="array" ref="D550:D550">IF($C550="Mangrove",INDEX('Mangrove extent'!$A$5:$X$128,MATCH($A550,'Mangrove extent'!$A$5:$A1000,0),MATCH('Mangrove extent'!$B$4,'Mangrove extent'!$A$5:$X$5,0)), IF($C550="Seagrass", INDEX('Seagrass extent'!$A$5:$I$257,MATCH($A550,'Seagrass extent'!$A$5:$A1000,0),MATCH('Seagrass extent'!$B$4,'Seagrass extent'!$A$5:$I$5,0)), IF($C550="Salt marsh", INDEX('Salt marsh extent'!$A$5:$I$257,MATCH($A550,'Salt marsh extent'!$A$5:$A1000,0),MATCH('Salt marsh extent'!$B$4,'Salt marsh extent'!$A$5:$I$5,0)) )))</f>
        <v>28964.3978234784</v>
      </c>
      <c r="E550" s="50" t="str">
        <f aca="false" t="array" ref="E550:E550">IF($C550="Mangrove",INDEX('Mangrove extent'!$A$5:$X1000,MATCH($A550,'Mangrove extent'!$A$5:$A1000,0),MATCH('Mangrove extent'!$C$4,'Mangrove extent'!$A$5:$X$5,0)), IF($C550="Seagrass", "NoData", IF($C550="Salt marsh", "NoData")))</f>
        <v>NoData</v>
      </c>
      <c r="F550" s="50" t="str">
        <f aca="false" t="array" ref="F550:F550">IF($C550="Mangrove",INDEX('Mangrove protected area'!$A$5:$AG1000,MATCH($A550,'Mangrove protected area'!$A$5:$A1000,0),MATCH('Mangrove protected area'!$B$4,'Mangrove protected area'!$A$5:$AG$5,0)), "NoData")</f>
        <v>NoData</v>
      </c>
      <c r="G550" s="40" t="s">
        <v>465</v>
      </c>
      <c r="H550" s="40"/>
      <c r="I550" s="40"/>
    </row>
    <row r="551" customFormat="false" ht="15.75" hidden="false" customHeight="true" outlineLevel="0" collapsed="false">
      <c r="A551" s="40" t="s">
        <v>314</v>
      </c>
      <c r="B551" s="56" t="str">
        <f aca="false" t="array" ref="B551:B551">INDEX(Countries!$D$2:$D$255, MATCH(A551, Countries!$B$2:$B$255, 0))</f>
        <v>PHL</v>
      </c>
      <c r="C551" s="76" t="s">
        <v>155</v>
      </c>
      <c r="D551" s="50" t="n">
        <f aca="false" t="array" ref="D551:D551">IF($C551="Mangrove",INDEX('Mangrove extent'!$A$5:$X$128,MATCH($A551,'Mangrove extent'!$A$5:$A1000,0),MATCH('Mangrove extent'!$B$4,'Mangrove extent'!$A$5:$X$5,0)), IF($C551="Seagrass", INDEX('Seagrass extent'!$A$5:$I$257,MATCH($A551,'Seagrass extent'!$A$5:$A1000,0),MATCH('Seagrass extent'!$B$4,'Seagrass extent'!$A$5:$I$5,0)), IF($C551="Salt marsh", INDEX('Salt marsh extent'!$A$5:$I$257,MATCH($A551,'Salt marsh extent'!$A$5:$A1000,0),MATCH('Salt marsh extent'!$B$4,'Salt marsh extent'!$A$5:$I$5,0)) )))</f>
        <v>199.549315169896</v>
      </c>
      <c r="E551" s="50" t="str">
        <f aca="false" t="array" ref="E551:E551">IF($C551="Mangrove",INDEX('Mangrove extent'!$A$5:$X1000,MATCH($A551,'Mangrove extent'!$A$5:$A1000,0),MATCH('Mangrove extent'!$C$4,'Mangrove extent'!$A$5:$X$5,0)), IF($C551="Seagrass", "NoData", IF($C551="Salt marsh", "NoData")))</f>
        <v>NoData</v>
      </c>
      <c r="F551" s="50" t="str">
        <f aca="false" t="array" ref="F551:F551">IF($C551="Mangrove",INDEX('Mangrove protected area'!$A$5:$AG1000,MATCH($A551,'Mangrove protected area'!$A$5:$A1000,0),MATCH('Mangrove protected area'!$B$4,'Mangrove protected area'!$A$5:$AG$5,0)), "NoData")</f>
        <v>NoData</v>
      </c>
      <c r="G551" s="40" t="s">
        <v>465</v>
      </c>
      <c r="H551" s="40"/>
      <c r="I551" s="40"/>
    </row>
    <row r="552" customFormat="false" ht="15.75" hidden="false" customHeight="true" outlineLevel="0" collapsed="false">
      <c r="A552" s="40" t="s">
        <v>315</v>
      </c>
      <c r="B552" s="56" t="str">
        <f aca="false" t="array" ref="B552:B552">INDEX(Countries!$D$2:$D$255, MATCH(A552, Countries!$B$2:$B$255, 0))</f>
        <v>PRI</v>
      </c>
      <c r="C552" s="76" t="s">
        <v>155</v>
      </c>
      <c r="D552" s="50" t="n">
        <f aca="false" t="array" ref="D552:D552">IF($C552="Mangrove",INDEX('Mangrove extent'!$A$5:$X$128,MATCH($A552,'Mangrove extent'!$A$5:$A1000,0),MATCH('Mangrove extent'!$B$4,'Mangrove extent'!$A$5:$X$5,0)), IF($C552="Seagrass", INDEX('Seagrass extent'!$A$5:$I$257,MATCH($A552,'Seagrass extent'!$A$5:$A1000,0),MATCH('Seagrass extent'!$B$4,'Seagrass extent'!$A$5:$I$5,0)), IF($C552="Salt marsh", INDEX('Salt marsh extent'!$A$5:$I$257,MATCH($A552,'Salt marsh extent'!$A$5:$A1000,0),MATCH('Salt marsh extent'!$B$4,'Salt marsh extent'!$A$5:$I$5,0)) )))</f>
        <v>5843.87258259773</v>
      </c>
      <c r="E552" s="50" t="str">
        <f aca="false" t="array" ref="E552:E552">IF($C552="Mangrove",INDEX('Mangrove extent'!$A$5:$X1000,MATCH($A552,'Mangrove extent'!$A$5:$A1000,0),MATCH('Mangrove extent'!$C$4,'Mangrove extent'!$A$5:$X$5,0)), IF($C552="Seagrass", "NoData", IF($C552="Salt marsh", "NoData")))</f>
        <v>NoData</v>
      </c>
      <c r="F552" s="50" t="str">
        <f aca="false" t="array" ref="F552:F552">IF($C552="Mangrove",INDEX('Mangrove protected area'!$A$5:$AG1000,MATCH($A552,'Mangrove protected area'!$A$5:$A1000,0),MATCH('Mangrove protected area'!$B$4,'Mangrove protected area'!$A$5:$AG$5,0)), "NoData")</f>
        <v>NoData</v>
      </c>
      <c r="G552" s="40" t="s">
        <v>465</v>
      </c>
      <c r="H552" s="40"/>
      <c r="I552" s="40"/>
    </row>
    <row r="553" customFormat="false" ht="15.75" hidden="false" customHeight="true" outlineLevel="0" collapsed="false">
      <c r="A553" s="40" t="s">
        <v>316</v>
      </c>
      <c r="B553" s="56" t="str">
        <f aca="false" t="array" ref="B553:B553">INDEX(Countries!$D$2:$D$255, MATCH(A553, Countries!$B$2:$B$255, 0))</f>
        <v>QAT</v>
      </c>
      <c r="C553" s="76" t="s">
        <v>155</v>
      </c>
      <c r="D553" s="50" t="n">
        <f aca="false" t="array" ref="D553:D553">IF($C553="Mangrove",INDEX('Mangrove extent'!$A$5:$X$128,MATCH($A553,'Mangrove extent'!$A$5:$A1000,0),MATCH('Mangrove extent'!$B$4,'Mangrove extent'!$A$5:$X$5,0)), IF($C553="Seagrass", INDEX('Seagrass extent'!$A$5:$I$257,MATCH($A553,'Seagrass extent'!$A$5:$A1000,0),MATCH('Seagrass extent'!$B$4,'Seagrass extent'!$A$5:$I$5,0)), IF($C553="Salt marsh", INDEX('Salt marsh extent'!$A$5:$I$257,MATCH($A553,'Salt marsh extent'!$A$5:$A1000,0),MATCH('Salt marsh extent'!$B$4,'Salt marsh extent'!$A$5:$I$5,0)) )))</f>
        <v>315.292255692798</v>
      </c>
      <c r="E553" s="50" t="str">
        <f aca="false" t="array" ref="E553:E553">IF($C553="Mangrove",INDEX('Mangrove extent'!$A$5:$X1000,MATCH($A553,'Mangrove extent'!$A$5:$A1000,0),MATCH('Mangrove extent'!$C$4,'Mangrove extent'!$A$5:$X$5,0)), IF($C553="Seagrass", "NoData", IF($C553="Salt marsh", "NoData")))</f>
        <v>NoData</v>
      </c>
      <c r="F553" s="50" t="str">
        <f aca="false" t="array" ref="F553:F553">IF($C553="Mangrove",INDEX('Mangrove protected area'!$A$5:$AG1000,MATCH($A553,'Mangrove protected area'!$A$5:$A1000,0),MATCH('Mangrove protected area'!$B$4,'Mangrove protected area'!$A$5:$AG$5,0)), "NoData")</f>
        <v>NoData</v>
      </c>
      <c r="G553" s="40" t="s">
        <v>465</v>
      </c>
      <c r="H553" s="40"/>
      <c r="I553" s="40"/>
    </row>
    <row r="554" customFormat="false" ht="15.75" hidden="false" customHeight="true" outlineLevel="0" collapsed="false">
      <c r="A554" s="40" t="s">
        <v>317</v>
      </c>
      <c r="B554" s="56" t="str">
        <f aca="false" t="array" ref="B554:B554">INDEX(Countries!$D$2:$D$255, MATCH(A554, Countries!$B$2:$B$255, 0))</f>
        <v>COG</v>
      </c>
      <c r="C554" s="76" t="s">
        <v>155</v>
      </c>
      <c r="D554" s="50" t="n">
        <f aca="false" t="array" ref="D554:D554">IF($C554="Mangrove",INDEX('Mangrove extent'!$A$5:$X$128,MATCH($A554,'Mangrove extent'!$A$5:$A1000,0),MATCH('Mangrove extent'!$B$4,'Mangrove extent'!$A$5:$X$5,0)), IF($C554="Seagrass", INDEX('Seagrass extent'!$A$5:$I$257,MATCH($A554,'Seagrass extent'!$A$5:$A1000,0),MATCH('Seagrass extent'!$B$4,'Seagrass extent'!$A$5:$I$5,0)), IF($C554="Salt marsh", INDEX('Salt marsh extent'!$A$5:$I$257,MATCH($A554,'Salt marsh extent'!$A$5:$A1000,0),MATCH('Salt marsh extent'!$B$4,'Salt marsh extent'!$A$5:$I$5,0)) )))</f>
        <v>0</v>
      </c>
      <c r="E554" s="50" t="str">
        <f aca="false" t="array" ref="E554:E554">IF($C554="Mangrove",INDEX('Mangrove extent'!$A$5:$X1000,MATCH($A554,'Mangrove extent'!$A$5:$A1000,0),MATCH('Mangrove extent'!$C$4,'Mangrove extent'!$A$5:$X$5,0)), IF($C554="Seagrass", "NoData", IF($C554="Salt marsh", "NoData")))</f>
        <v>NoData</v>
      </c>
      <c r="F554" s="50" t="str">
        <f aca="false" t="array" ref="F554:F554">IF($C554="Mangrove",INDEX('Mangrove protected area'!$A$5:$AG1000,MATCH($A554,'Mangrove protected area'!$A$5:$A1000,0),MATCH('Mangrove protected area'!$B$4,'Mangrove protected area'!$A$5:$AG$5,0)), "NoData")</f>
        <v>NoData</v>
      </c>
      <c r="G554" s="40" t="s">
        <v>465</v>
      </c>
      <c r="H554" s="40"/>
      <c r="I554" s="40"/>
    </row>
    <row r="555" customFormat="false" ht="15.75" hidden="false" customHeight="true" outlineLevel="0" collapsed="false">
      <c r="A555" s="40" t="s">
        <v>318</v>
      </c>
      <c r="B555" s="56" t="str">
        <f aca="false" t="array" ref="B555:B555">INDEX(Countries!$D$2:$D$255, MATCH(A555, Countries!$B$2:$B$255, 0))</f>
        <v>KNA</v>
      </c>
      <c r="C555" s="76" t="s">
        <v>155</v>
      </c>
      <c r="D555" s="50" t="n">
        <f aca="false" t="array" ref="D555:D555">IF($C555="Mangrove",INDEX('Mangrove extent'!$A$5:$X$128,MATCH($A555,'Mangrove extent'!$A$5:$A1000,0),MATCH('Mangrove extent'!$B$4,'Mangrove extent'!$A$5:$X$5,0)), IF($C555="Seagrass", INDEX('Seagrass extent'!$A$5:$I$257,MATCH($A555,'Seagrass extent'!$A$5:$A1000,0),MATCH('Seagrass extent'!$B$4,'Seagrass extent'!$A$5:$I$5,0)), IF($C555="Salt marsh", INDEX('Salt marsh extent'!$A$5:$I$257,MATCH($A555,'Salt marsh extent'!$A$5:$A1000,0),MATCH('Salt marsh extent'!$B$4,'Salt marsh extent'!$A$5:$I$5,0)) )))</f>
        <v>0</v>
      </c>
      <c r="E555" s="50" t="str">
        <f aca="false" t="array" ref="E555:E555">IF($C555="Mangrove",INDEX('Mangrove extent'!$A$5:$X1000,MATCH($A555,'Mangrove extent'!$A$5:$A1000,0),MATCH('Mangrove extent'!$C$4,'Mangrove extent'!$A$5:$X$5,0)), IF($C555="Seagrass", "NoData", IF($C555="Salt marsh", "NoData")))</f>
        <v>NoData</v>
      </c>
      <c r="F555" s="50" t="str">
        <f aca="false" t="array" ref="F555:F555">IF($C555="Mangrove",INDEX('Mangrove protected area'!$A$5:$AG1000,MATCH($A555,'Mangrove protected area'!$A$5:$A1000,0),MATCH('Mangrove protected area'!$B$4,'Mangrove protected area'!$A$5:$AG$5,0)), "NoData")</f>
        <v>NoData</v>
      </c>
      <c r="G555" s="40" t="s">
        <v>465</v>
      </c>
      <c r="H555" s="40"/>
      <c r="I555" s="40"/>
    </row>
    <row r="556" customFormat="false" ht="15.75" hidden="false" customHeight="true" outlineLevel="0" collapsed="false">
      <c r="A556" s="40" t="s">
        <v>319</v>
      </c>
      <c r="B556" s="56" t="str">
        <f aca="false" t="array" ref="B556:B556">INDEX(Countries!$D$2:$D$255, MATCH(A556, Countries!$B$2:$B$255, 0))</f>
        <v>LCA</v>
      </c>
      <c r="C556" s="76" t="s">
        <v>155</v>
      </c>
      <c r="D556" s="50" t="n">
        <f aca="false" t="array" ref="D556:D556">IF($C556="Mangrove",INDEX('Mangrove extent'!$A$5:$X$128,MATCH($A556,'Mangrove extent'!$A$5:$A1000,0),MATCH('Mangrove extent'!$B$4,'Mangrove extent'!$A$5:$X$5,0)), IF($C556="Seagrass", INDEX('Seagrass extent'!$A$5:$I$257,MATCH($A556,'Seagrass extent'!$A$5:$A1000,0),MATCH('Seagrass extent'!$B$4,'Seagrass extent'!$A$5:$I$5,0)), IF($C556="Salt marsh", INDEX('Salt marsh extent'!$A$5:$I$257,MATCH($A556,'Salt marsh extent'!$A$5:$A1000,0),MATCH('Salt marsh extent'!$B$4,'Salt marsh extent'!$A$5:$I$5,0)) )))</f>
        <v>0</v>
      </c>
      <c r="E556" s="50" t="str">
        <f aca="false" t="array" ref="E556:E556">IF($C556="Mangrove",INDEX('Mangrove extent'!$A$5:$X1000,MATCH($A556,'Mangrove extent'!$A$5:$A1000,0),MATCH('Mangrove extent'!$C$4,'Mangrove extent'!$A$5:$X$5,0)), IF($C556="Seagrass", "NoData", IF($C556="Salt marsh", "NoData")))</f>
        <v>NoData</v>
      </c>
      <c r="F556" s="50" t="str">
        <f aca="false" t="array" ref="F556:F556">IF($C556="Mangrove",INDEX('Mangrove protected area'!$A$5:$AG1000,MATCH($A556,'Mangrove protected area'!$A$5:$A1000,0),MATCH('Mangrove protected area'!$B$4,'Mangrove protected area'!$A$5:$AG$5,0)), "NoData")</f>
        <v>NoData</v>
      </c>
      <c r="G556" s="40" t="s">
        <v>465</v>
      </c>
      <c r="H556" s="40"/>
      <c r="I556" s="40"/>
    </row>
    <row r="557" customFormat="false" ht="15.75" hidden="false" customHeight="true" outlineLevel="0" collapsed="false">
      <c r="A557" s="40" t="s">
        <v>320</v>
      </c>
      <c r="B557" s="56" t="str">
        <f aca="false" t="array" ref="B557:B557">INDEX(Countries!$D$2:$D$255, MATCH(A557, Countries!$B$2:$B$255, 0))</f>
        <v>VCT</v>
      </c>
      <c r="C557" s="76" t="s">
        <v>155</v>
      </c>
      <c r="D557" s="50" t="n">
        <f aca="false" t="array" ref="D557:D557">IF($C557="Mangrove",INDEX('Mangrove extent'!$A$5:$X$128,MATCH($A557,'Mangrove extent'!$A$5:$A1000,0),MATCH('Mangrove extent'!$B$4,'Mangrove extent'!$A$5:$X$5,0)), IF($C557="Seagrass", INDEX('Seagrass extent'!$A$5:$I$257,MATCH($A557,'Seagrass extent'!$A$5:$A1000,0),MATCH('Seagrass extent'!$B$4,'Seagrass extent'!$A$5:$I$5,0)), IF($C557="Salt marsh", INDEX('Salt marsh extent'!$A$5:$I$257,MATCH($A557,'Salt marsh extent'!$A$5:$A1000,0),MATCH('Salt marsh extent'!$B$4,'Salt marsh extent'!$A$5:$I$5,0)) )))</f>
        <v>0</v>
      </c>
      <c r="E557" s="50" t="str">
        <f aca="false" t="array" ref="E557:E557">IF($C557="Mangrove",INDEX('Mangrove extent'!$A$5:$X1000,MATCH($A557,'Mangrove extent'!$A$5:$A1000,0),MATCH('Mangrove extent'!$C$4,'Mangrove extent'!$A$5:$X$5,0)), IF($C557="Seagrass", "NoData", IF($C557="Salt marsh", "NoData")))</f>
        <v>NoData</v>
      </c>
      <c r="F557" s="50" t="str">
        <f aca="false" t="array" ref="F557:F557">IF($C557="Mangrove",INDEX('Mangrove protected area'!$A$5:$AG1000,MATCH($A557,'Mangrove protected area'!$A$5:$A1000,0),MATCH('Mangrove protected area'!$B$4,'Mangrove protected area'!$A$5:$AG$5,0)), "NoData")</f>
        <v>NoData</v>
      </c>
      <c r="G557" s="40" t="s">
        <v>465</v>
      </c>
      <c r="H557" s="40"/>
      <c r="I557" s="40"/>
    </row>
    <row r="558" customFormat="false" ht="15.75" hidden="false" customHeight="true" outlineLevel="0" collapsed="false">
      <c r="A558" s="40" t="s">
        <v>321</v>
      </c>
      <c r="B558" s="56" t="str">
        <f aca="false" t="array" ref="B558:B558">INDEX(Countries!$D$2:$D$255, MATCH(A558, Countries!$B$2:$B$255, 0))</f>
        <v>MAF</v>
      </c>
      <c r="C558" s="76" t="s">
        <v>155</v>
      </c>
      <c r="D558" s="50" t="n">
        <f aca="false" t="array" ref="D558:D558">IF($C558="Mangrove",INDEX('Mangrove extent'!$A$5:$X$128,MATCH($A558,'Mangrove extent'!$A$5:$A1000,0),MATCH('Mangrove extent'!$B$4,'Mangrove extent'!$A$5:$X$5,0)), IF($C558="Seagrass", INDEX('Seagrass extent'!$A$5:$I$257,MATCH($A558,'Seagrass extent'!$A$5:$A1000,0),MATCH('Seagrass extent'!$B$4,'Seagrass extent'!$A$5:$I$5,0)), IF($C558="Salt marsh", INDEX('Salt marsh extent'!$A$5:$I$257,MATCH($A558,'Salt marsh extent'!$A$5:$A1000,0),MATCH('Salt marsh extent'!$B$4,'Salt marsh extent'!$A$5:$I$5,0)) )))</f>
        <v>0</v>
      </c>
      <c r="E558" s="50" t="str">
        <f aca="false" t="array" ref="E558:E558">IF($C558="Mangrove",INDEX('Mangrove extent'!$A$5:$X1000,MATCH($A558,'Mangrove extent'!$A$5:$A1000,0),MATCH('Mangrove extent'!$C$4,'Mangrove extent'!$A$5:$X$5,0)), IF($C558="Seagrass", "NoData", IF($C558="Salt marsh", "NoData")))</f>
        <v>NoData</v>
      </c>
      <c r="F558" s="50" t="str">
        <f aca="false" t="array" ref="F558:F558">IF($C558="Mangrove",INDEX('Mangrove protected area'!$A$5:$AG1000,MATCH($A558,'Mangrove protected area'!$A$5:$A1000,0),MATCH('Mangrove protected area'!$B$4,'Mangrove protected area'!$A$5:$AG$5,0)), "NoData")</f>
        <v>NoData</v>
      </c>
      <c r="G558" s="40" t="s">
        <v>465</v>
      </c>
      <c r="H558" s="40"/>
      <c r="I558" s="40"/>
    </row>
    <row r="559" customFormat="false" ht="15.75" hidden="false" customHeight="true" outlineLevel="0" collapsed="false">
      <c r="A559" s="40" t="s">
        <v>322</v>
      </c>
      <c r="B559" s="56" t="str">
        <f aca="false" t="array" ref="B559:B559">INDEX(Countries!$D$2:$D$255, MATCH(A559, Countries!$B$2:$B$255, 0))</f>
        <v>WSM</v>
      </c>
      <c r="C559" s="76" t="s">
        <v>155</v>
      </c>
      <c r="D559" s="50" t="n">
        <f aca="false" t="array" ref="D559:D559">IF($C559="Mangrove",INDEX('Mangrove extent'!$A$5:$X$128,MATCH($A559,'Mangrove extent'!$A$5:$A1000,0),MATCH('Mangrove extent'!$B$4,'Mangrove extent'!$A$5:$X$5,0)), IF($C559="Seagrass", INDEX('Seagrass extent'!$A$5:$I$257,MATCH($A559,'Seagrass extent'!$A$5:$A1000,0),MATCH('Seagrass extent'!$B$4,'Seagrass extent'!$A$5:$I$5,0)), IF($C559="Salt marsh", INDEX('Salt marsh extent'!$A$5:$I$257,MATCH($A559,'Salt marsh extent'!$A$5:$A1000,0),MATCH('Salt marsh extent'!$B$4,'Salt marsh extent'!$A$5:$I$5,0)) )))</f>
        <v>0</v>
      </c>
      <c r="E559" s="50" t="str">
        <f aca="false" t="array" ref="E559:E559">IF($C559="Mangrove",INDEX('Mangrove extent'!$A$5:$X1000,MATCH($A559,'Mangrove extent'!$A$5:$A1000,0),MATCH('Mangrove extent'!$C$4,'Mangrove extent'!$A$5:$X$5,0)), IF($C559="Seagrass", "NoData", IF($C559="Salt marsh", "NoData")))</f>
        <v>NoData</v>
      </c>
      <c r="F559" s="50" t="str">
        <f aca="false" t="array" ref="F559:F559">IF($C559="Mangrove",INDEX('Mangrove protected area'!$A$5:$AG1000,MATCH($A559,'Mangrove protected area'!$A$5:$A1000,0),MATCH('Mangrove protected area'!$B$4,'Mangrove protected area'!$A$5:$AG$5,0)), "NoData")</f>
        <v>NoData</v>
      </c>
      <c r="G559" s="40" t="s">
        <v>465</v>
      </c>
      <c r="H559" s="40"/>
      <c r="I559" s="40"/>
    </row>
    <row r="560" customFormat="false" ht="15.75" hidden="false" customHeight="true" outlineLevel="0" collapsed="false">
      <c r="A560" s="40" t="s">
        <v>323</v>
      </c>
      <c r="B560" s="56" t="str">
        <f aca="false" t="array" ref="B560:B560">INDEX(Countries!$D$2:$D$255, MATCH(A560, Countries!$B$2:$B$255, 0))</f>
        <v>STP</v>
      </c>
      <c r="C560" s="76" t="s">
        <v>155</v>
      </c>
      <c r="D560" s="50" t="n">
        <f aca="false" t="array" ref="D560:D560">IF($C560="Mangrove",INDEX('Mangrove extent'!$A$5:$X$128,MATCH($A560,'Mangrove extent'!$A$5:$A1000,0),MATCH('Mangrove extent'!$B$4,'Mangrove extent'!$A$5:$X$5,0)), IF($C560="Seagrass", INDEX('Seagrass extent'!$A$5:$I$257,MATCH($A560,'Seagrass extent'!$A$5:$A1000,0),MATCH('Seagrass extent'!$B$4,'Seagrass extent'!$A$5:$I$5,0)), IF($C560="Salt marsh", INDEX('Salt marsh extent'!$A$5:$I$257,MATCH($A560,'Salt marsh extent'!$A$5:$A1000,0),MATCH('Salt marsh extent'!$B$4,'Salt marsh extent'!$A$5:$I$5,0)) )))</f>
        <v>0</v>
      </c>
      <c r="E560" s="50" t="str">
        <f aca="false" t="array" ref="E560:E560">IF($C560="Mangrove",INDEX('Mangrove extent'!$A$5:$X1000,MATCH($A560,'Mangrove extent'!$A$5:$A1000,0),MATCH('Mangrove extent'!$C$4,'Mangrove extent'!$A$5:$X$5,0)), IF($C560="Seagrass", "NoData", IF($C560="Salt marsh", "NoData")))</f>
        <v>NoData</v>
      </c>
      <c r="F560" s="50" t="str">
        <f aca="false" t="array" ref="F560:F560">IF($C560="Mangrove",INDEX('Mangrove protected area'!$A$5:$AG1000,MATCH($A560,'Mangrove protected area'!$A$5:$A1000,0),MATCH('Mangrove protected area'!$B$4,'Mangrove protected area'!$A$5:$AG$5,0)), "NoData")</f>
        <v>NoData</v>
      </c>
      <c r="G560" s="40" t="s">
        <v>465</v>
      </c>
      <c r="H560" s="40"/>
      <c r="I560" s="40"/>
    </row>
    <row r="561" customFormat="false" ht="15.75" hidden="false" customHeight="true" outlineLevel="0" collapsed="false">
      <c r="A561" s="40" t="s">
        <v>324</v>
      </c>
      <c r="B561" s="56" t="str">
        <f aca="false" t="array" ref="B561:B561">INDEX(Countries!$D$2:$D$255, MATCH(A561, Countries!$B$2:$B$255, 0))</f>
        <v>SAU</v>
      </c>
      <c r="C561" s="76" t="s">
        <v>155</v>
      </c>
      <c r="D561" s="50" t="n">
        <f aca="false" t="array" ref="D561:D561">IF($C561="Mangrove",INDEX('Mangrove extent'!$A$5:$X$128,MATCH($A561,'Mangrove extent'!$A$5:$A1000,0),MATCH('Mangrove extent'!$B$4,'Mangrove extent'!$A$5:$X$5,0)), IF($C561="Seagrass", INDEX('Seagrass extent'!$A$5:$I$257,MATCH($A561,'Seagrass extent'!$A$5:$A1000,0),MATCH('Seagrass extent'!$B$4,'Seagrass extent'!$A$5:$I$5,0)), IF($C561="Salt marsh", INDEX('Salt marsh extent'!$A$5:$I$257,MATCH($A561,'Salt marsh extent'!$A$5:$A1000,0),MATCH('Salt marsh extent'!$B$4,'Salt marsh extent'!$A$5:$I$5,0)) )))</f>
        <v>42057.4017110933</v>
      </c>
      <c r="E561" s="50" t="str">
        <f aca="false" t="array" ref="E561:E561">IF($C561="Mangrove",INDEX('Mangrove extent'!$A$5:$X1000,MATCH($A561,'Mangrove extent'!$A$5:$A1000,0),MATCH('Mangrove extent'!$C$4,'Mangrove extent'!$A$5:$X$5,0)), IF($C561="Seagrass", "NoData", IF($C561="Salt marsh", "NoData")))</f>
        <v>NoData</v>
      </c>
      <c r="F561" s="50" t="str">
        <f aca="false" t="array" ref="F561:F561">IF($C561="Mangrove",INDEX('Mangrove protected area'!$A$5:$AG1000,MATCH($A561,'Mangrove protected area'!$A$5:$A1000,0),MATCH('Mangrove protected area'!$B$4,'Mangrove protected area'!$A$5:$AG$5,0)), "NoData")</f>
        <v>NoData</v>
      </c>
      <c r="G561" s="40" t="s">
        <v>465</v>
      </c>
      <c r="H561" s="40"/>
      <c r="I561" s="40"/>
    </row>
    <row r="562" customFormat="false" ht="15.75" hidden="false" customHeight="true" outlineLevel="0" collapsed="false">
      <c r="A562" s="40" t="s">
        <v>325</v>
      </c>
      <c r="B562" s="56" t="str">
        <f aca="false" t="array" ref="B562:B562">INDEX(Countries!$D$2:$D$255, MATCH(A562, Countries!$B$2:$B$255, 0))</f>
        <v>SEN</v>
      </c>
      <c r="C562" s="76" t="s">
        <v>155</v>
      </c>
      <c r="D562" s="50" t="n">
        <f aca="false" t="array" ref="D562:D562">IF($C562="Mangrove",INDEX('Mangrove extent'!$A$5:$X$128,MATCH($A562,'Mangrove extent'!$A$5:$A1000,0),MATCH('Mangrove extent'!$B$4,'Mangrove extent'!$A$5:$X$5,0)), IF($C562="Seagrass", INDEX('Seagrass extent'!$A$5:$I$257,MATCH($A562,'Seagrass extent'!$A$5:$A1000,0),MATCH('Seagrass extent'!$B$4,'Seagrass extent'!$A$5:$I$5,0)), IF($C562="Salt marsh", INDEX('Salt marsh extent'!$A$5:$I$257,MATCH($A562,'Salt marsh extent'!$A$5:$A1000,0),MATCH('Salt marsh extent'!$B$4,'Salt marsh extent'!$A$5:$I$5,0)) )))</f>
        <v>0</v>
      </c>
      <c r="E562" s="50" t="str">
        <f aca="false" t="array" ref="E562:E562">IF($C562="Mangrove",INDEX('Mangrove extent'!$A$5:$X1000,MATCH($A562,'Mangrove extent'!$A$5:$A1000,0),MATCH('Mangrove extent'!$C$4,'Mangrove extent'!$A$5:$X$5,0)), IF($C562="Seagrass", "NoData", IF($C562="Salt marsh", "NoData")))</f>
        <v>NoData</v>
      </c>
      <c r="F562" s="50" t="str">
        <f aca="false" t="array" ref="F562:F562">IF($C562="Mangrove",INDEX('Mangrove protected area'!$A$5:$AG1000,MATCH($A562,'Mangrove protected area'!$A$5:$A1000,0),MATCH('Mangrove protected area'!$B$4,'Mangrove protected area'!$A$5:$AG$5,0)), "NoData")</f>
        <v>NoData</v>
      </c>
      <c r="G562" s="40" t="s">
        <v>465</v>
      </c>
      <c r="H562" s="40"/>
      <c r="I562" s="40"/>
    </row>
    <row r="563" customFormat="false" ht="15.75" hidden="false" customHeight="true" outlineLevel="0" collapsed="false">
      <c r="A563" s="40" t="s">
        <v>326</v>
      </c>
      <c r="B563" s="56" t="str">
        <f aca="false" t="array" ref="B563:B563">INDEX(Countries!$D$2:$D$255, MATCH(A563, Countries!$B$2:$B$255, 0))</f>
        <v>SYC</v>
      </c>
      <c r="C563" s="76" t="s">
        <v>155</v>
      </c>
      <c r="D563" s="50" t="n">
        <f aca="false" t="array" ref="D563:D563">IF($C563="Mangrove",INDEX('Mangrove extent'!$A$5:$X$128,MATCH($A563,'Mangrove extent'!$A$5:$A1000,0),MATCH('Mangrove extent'!$B$4,'Mangrove extent'!$A$5:$X$5,0)), IF($C563="Seagrass", INDEX('Seagrass extent'!$A$5:$I$257,MATCH($A563,'Seagrass extent'!$A$5:$A1000,0),MATCH('Seagrass extent'!$B$4,'Seagrass extent'!$A$5:$I$5,0)), IF($C563="Salt marsh", INDEX('Salt marsh extent'!$A$5:$I$257,MATCH($A563,'Salt marsh extent'!$A$5:$A1000,0),MATCH('Salt marsh extent'!$B$4,'Salt marsh extent'!$A$5:$I$5,0)) )))</f>
        <v>0</v>
      </c>
      <c r="E563" s="50" t="str">
        <f aca="false" t="array" ref="E563:E563">IF($C563="Mangrove",INDEX('Mangrove extent'!$A$5:$X1000,MATCH($A563,'Mangrove extent'!$A$5:$A1000,0),MATCH('Mangrove extent'!$C$4,'Mangrove extent'!$A$5:$X$5,0)), IF($C563="Seagrass", "NoData", IF($C563="Salt marsh", "NoData")))</f>
        <v>NoData</v>
      </c>
      <c r="F563" s="50" t="str">
        <f aca="false" t="array" ref="F563:F563">IF($C563="Mangrove",INDEX('Mangrove protected area'!$A$5:$AG1000,MATCH($A563,'Mangrove protected area'!$A$5:$A1000,0),MATCH('Mangrove protected area'!$B$4,'Mangrove protected area'!$A$5:$AG$5,0)), "NoData")</f>
        <v>NoData</v>
      </c>
      <c r="G563" s="40" t="s">
        <v>465</v>
      </c>
      <c r="H563" s="40"/>
      <c r="I563" s="40"/>
    </row>
    <row r="564" customFormat="false" ht="15.75" hidden="false" customHeight="true" outlineLevel="0" collapsed="false">
      <c r="A564" s="40" t="s">
        <v>327</v>
      </c>
      <c r="B564" s="56" t="str">
        <f aca="false" t="array" ref="B564:B564">INDEX(Countries!$D$2:$D$255, MATCH(A564, Countries!$B$2:$B$255, 0))</f>
        <v>SLE</v>
      </c>
      <c r="C564" s="76" t="s">
        <v>155</v>
      </c>
      <c r="D564" s="50" t="n">
        <f aca="false" t="array" ref="D564:D564">IF($C564="Mangrove",INDEX('Mangrove extent'!$A$5:$X$128,MATCH($A564,'Mangrove extent'!$A$5:$A1000,0),MATCH('Mangrove extent'!$B$4,'Mangrove extent'!$A$5:$X$5,0)), IF($C564="Seagrass", INDEX('Seagrass extent'!$A$5:$I$257,MATCH($A564,'Seagrass extent'!$A$5:$A1000,0),MATCH('Seagrass extent'!$B$4,'Seagrass extent'!$A$5:$I$5,0)), IF($C564="Salt marsh", INDEX('Salt marsh extent'!$A$5:$I$257,MATCH($A564,'Salt marsh extent'!$A$5:$A1000,0),MATCH('Salt marsh extent'!$B$4,'Salt marsh extent'!$A$5:$I$5,0)) )))</f>
        <v>0</v>
      </c>
      <c r="E564" s="50" t="str">
        <f aca="false" t="array" ref="E564:E564">IF($C564="Mangrove",INDEX('Mangrove extent'!$A$5:$X1000,MATCH($A564,'Mangrove extent'!$A$5:$A1000,0),MATCH('Mangrove extent'!$C$4,'Mangrove extent'!$A$5:$X$5,0)), IF($C564="Seagrass", "NoData", IF($C564="Salt marsh", "NoData")))</f>
        <v>NoData</v>
      </c>
      <c r="F564" s="50" t="str">
        <f aca="false" t="array" ref="F564:F564">IF($C564="Mangrove",INDEX('Mangrove protected area'!$A$5:$AG1000,MATCH($A564,'Mangrove protected area'!$A$5:$A1000,0),MATCH('Mangrove protected area'!$B$4,'Mangrove protected area'!$A$5:$AG$5,0)), "NoData")</f>
        <v>NoData</v>
      </c>
      <c r="G564" s="40" t="s">
        <v>465</v>
      </c>
      <c r="H564" s="40"/>
      <c r="I564" s="40"/>
    </row>
    <row r="565" customFormat="false" ht="15.75" hidden="false" customHeight="true" outlineLevel="0" collapsed="false">
      <c r="A565" s="40" t="s">
        <v>328</v>
      </c>
      <c r="B565" s="56" t="str">
        <f aca="false" t="array" ref="B565:B565">INDEX(Countries!$D$2:$D$255, MATCH(A565, Countries!$B$2:$B$255, 0))</f>
        <v>SGP</v>
      </c>
      <c r="C565" s="76" t="s">
        <v>155</v>
      </c>
      <c r="D565" s="50" t="n">
        <f aca="false" t="array" ref="D565:D565">IF($C565="Mangrove",INDEX('Mangrove extent'!$A$5:$X$128,MATCH($A565,'Mangrove extent'!$A$5:$A1000,0),MATCH('Mangrove extent'!$B$4,'Mangrove extent'!$A$5:$X$5,0)), IF($C565="Seagrass", INDEX('Seagrass extent'!$A$5:$I$257,MATCH($A565,'Seagrass extent'!$A$5:$A1000,0),MATCH('Seagrass extent'!$B$4,'Seagrass extent'!$A$5:$I$5,0)), IF($C565="Salt marsh", INDEX('Salt marsh extent'!$A$5:$I$257,MATCH($A565,'Salt marsh extent'!$A$5:$A1000,0),MATCH('Salt marsh extent'!$B$4,'Salt marsh extent'!$A$5:$I$5,0)) )))</f>
        <v>0</v>
      </c>
      <c r="E565" s="50" t="str">
        <f aca="false" t="array" ref="E565:E565">IF($C565="Mangrove",INDEX('Mangrove extent'!$A$5:$X1000,MATCH($A565,'Mangrove extent'!$A$5:$A1000,0),MATCH('Mangrove extent'!$C$4,'Mangrove extent'!$A$5:$X$5,0)), IF($C565="Seagrass", "NoData", IF($C565="Salt marsh", "NoData")))</f>
        <v>NoData</v>
      </c>
      <c r="F565" s="50" t="str">
        <f aca="false" t="array" ref="F565:F565">IF($C565="Mangrove",INDEX('Mangrove protected area'!$A$5:$AG1000,MATCH($A565,'Mangrove protected area'!$A$5:$A1000,0),MATCH('Mangrove protected area'!$B$4,'Mangrove protected area'!$A$5:$AG$5,0)), "NoData")</f>
        <v>NoData</v>
      </c>
      <c r="G565" s="40" t="s">
        <v>465</v>
      </c>
      <c r="H565" s="40"/>
      <c r="I565" s="40"/>
    </row>
    <row r="566" customFormat="false" ht="15.75" hidden="false" customHeight="true" outlineLevel="0" collapsed="false">
      <c r="A566" s="40" t="s">
        <v>329</v>
      </c>
      <c r="B566" s="56" t="str">
        <f aca="false" t="array" ref="B566:B566">INDEX(Countries!$D$2:$D$255, MATCH(A566, Countries!$B$2:$B$255, 0))</f>
        <v>SXM</v>
      </c>
      <c r="C566" s="76" t="s">
        <v>155</v>
      </c>
      <c r="D566" s="50" t="n">
        <f aca="false" t="array" ref="D566:D566">IF($C566="Mangrove",INDEX('Mangrove extent'!$A$5:$X$128,MATCH($A566,'Mangrove extent'!$A$5:$A1000,0),MATCH('Mangrove extent'!$B$4,'Mangrove extent'!$A$5:$X$5,0)), IF($C566="Seagrass", INDEX('Seagrass extent'!$A$5:$I$257,MATCH($A566,'Seagrass extent'!$A$5:$A1000,0),MATCH('Seagrass extent'!$B$4,'Seagrass extent'!$A$5:$I$5,0)), IF($C566="Salt marsh", INDEX('Salt marsh extent'!$A$5:$I$257,MATCH($A566,'Salt marsh extent'!$A$5:$A1000,0),MATCH('Salt marsh extent'!$B$4,'Salt marsh extent'!$A$5:$I$5,0)) )))</f>
        <v>0</v>
      </c>
      <c r="E566" s="50" t="str">
        <f aca="false" t="array" ref="E566:E566">IF($C566="Mangrove",INDEX('Mangrove extent'!$A$5:$X1000,MATCH($A566,'Mangrove extent'!$A$5:$A1000,0),MATCH('Mangrove extent'!$C$4,'Mangrove extent'!$A$5:$X$5,0)), IF($C566="Seagrass", "NoData", IF($C566="Salt marsh", "NoData")))</f>
        <v>NoData</v>
      </c>
      <c r="F566" s="50" t="str">
        <f aca="false" t="array" ref="F566:F566">IF($C566="Mangrove",INDEX('Mangrove protected area'!$A$5:$AG1000,MATCH($A566,'Mangrove protected area'!$A$5:$A1000,0),MATCH('Mangrove protected area'!$B$4,'Mangrove protected area'!$A$5:$AG$5,0)), "NoData")</f>
        <v>NoData</v>
      </c>
      <c r="G566" s="40" t="s">
        <v>465</v>
      </c>
      <c r="H566" s="40"/>
      <c r="I566" s="40"/>
    </row>
    <row r="567" customFormat="false" ht="15.75" hidden="false" customHeight="true" outlineLevel="0" collapsed="false">
      <c r="A567" s="40" t="s">
        <v>330</v>
      </c>
      <c r="B567" s="56" t="str">
        <f aca="false" t="array" ref="B567:B567">INDEX(Countries!$D$2:$D$255, MATCH(A567, Countries!$B$2:$B$255, 0))</f>
        <v>SLB</v>
      </c>
      <c r="C567" s="76" t="s">
        <v>155</v>
      </c>
      <c r="D567" s="50" t="n">
        <f aca="false" t="array" ref="D567:D567">IF($C567="Mangrove",INDEX('Mangrove extent'!$A$5:$X$128,MATCH($A567,'Mangrove extent'!$A$5:$A1000,0),MATCH('Mangrove extent'!$B$4,'Mangrove extent'!$A$5:$X$5,0)), IF($C567="Seagrass", INDEX('Seagrass extent'!$A$5:$I$257,MATCH($A567,'Seagrass extent'!$A$5:$A1000,0),MATCH('Seagrass extent'!$B$4,'Seagrass extent'!$A$5:$I$5,0)), IF($C567="Salt marsh", INDEX('Salt marsh extent'!$A$5:$I$257,MATCH($A567,'Salt marsh extent'!$A$5:$A1000,0),MATCH('Salt marsh extent'!$B$4,'Salt marsh extent'!$A$5:$I$5,0)) )))</f>
        <v>0</v>
      </c>
      <c r="E567" s="50" t="str">
        <f aca="false" t="array" ref="E567:E567">IF($C567="Mangrove",INDEX('Mangrove extent'!$A$5:$X1000,MATCH($A567,'Mangrove extent'!$A$5:$A1000,0),MATCH('Mangrove extent'!$C$4,'Mangrove extent'!$A$5:$X$5,0)), IF($C567="Seagrass", "NoData", IF($C567="Salt marsh", "NoData")))</f>
        <v>NoData</v>
      </c>
      <c r="F567" s="50" t="str">
        <f aca="false" t="array" ref="F567:F567">IF($C567="Mangrove",INDEX('Mangrove protected area'!$A$5:$AG1000,MATCH($A567,'Mangrove protected area'!$A$5:$A1000,0),MATCH('Mangrove protected area'!$B$4,'Mangrove protected area'!$A$5:$AG$5,0)), "NoData")</f>
        <v>NoData</v>
      </c>
      <c r="G567" s="40" t="s">
        <v>465</v>
      </c>
      <c r="H567" s="40"/>
      <c r="I567" s="40"/>
    </row>
    <row r="568" customFormat="false" ht="15.75" hidden="false" customHeight="true" outlineLevel="0" collapsed="false">
      <c r="A568" s="40" t="s">
        <v>331</v>
      </c>
      <c r="B568" s="56" t="str">
        <f aca="false" t="array" ref="B568:B568">INDEX(Countries!$D$2:$D$255, MATCH(A568, Countries!$B$2:$B$255, 0))</f>
        <v>SOM</v>
      </c>
      <c r="C568" s="76" t="s">
        <v>155</v>
      </c>
      <c r="D568" s="50" t="n">
        <f aca="false" t="array" ref="D568:D568">IF($C568="Mangrove",INDEX('Mangrove extent'!$A$5:$X$128,MATCH($A568,'Mangrove extent'!$A$5:$A1000,0),MATCH('Mangrove extent'!$B$4,'Mangrove extent'!$A$5:$X$5,0)), IF($C568="Seagrass", INDEX('Seagrass extent'!$A$5:$I$257,MATCH($A568,'Seagrass extent'!$A$5:$A1000,0),MATCH('Seagrass extent'!$B$4,'Seagrass extent'!$A$5:$I$5,0)), IF($C568="Salt marsh", INDEX('Salt marsh extent'!$A$5:$I$257,MATCH($A568,'Salt marsh extent'!$A$5:$A1000,0),MATCH('Salt marsh extent'!$B$4,'Salt marsh extent'!$A$5:$I$5,0)) )))</f>
        <v>99.774657513536</v>
      </c>
      <c r="E568" s="50" t="str">
        <f aca="false" t="array" ref="E568:E568">IF($C568="Mangrove",INDEX('Mangrove extent'!$A$5:$X1000,MATCH($A568,'Mangrove extent'!$A$5:$A1000,0),MATCH('Mangrove extent'!$C$4,'Mangrove extent'!$A$5:$X$5,0)), IF($C568="Seagrass", "NoData", IF($C568="Salt marsh", "NoData")))</f>
        <v>NoData</v>
      </c>
      <c r="F568" s="50" t="str">
        <f aca="false" t="array" ref="F568:F568">IF($C568="Mangrove",INDEX('Mangrove protected area'!$A$5:$AG1000,MATCH($A568,'Mangrove protected area'!$A$5:$A1000,0),MATCH('Mangrove protected area'!$B$4,'Mangrove protected area'!$A$5:$AG$5,0)), "NoData")</f>
        <v>NoData</v>
      </c>
      <c r="G568" s="40" t="s">
        <v>465</v>
      </c>
      <c r="H568" s="40"/>
      <c r="I568" s="40"/>
    </row>
    <row r="569" customFormat="false" ht="15.75" hidden="false" customHeight="true" outlineLevel="0" collapsed="false">
      <c r="A569" s="40" t="s">
        <v>332</v>
      </c>
      <c r="B569" s="56" t="str">
        <f aca="false" t="array" ref="B569:B569">INDEX(Countries!$D$2:$D$255, MATCH(A569, Countries!$B$2:$B$255, 0))</f>
        <v>ZAF</v>
      </c>
      <c r="C569" s="76" t="s">
        <v>155</v>
      </c>
      <c r="D569" s="50" t="n">
        <f aca="false" t="array" ref="D569:D569">IF($C569="Mangrove",INDEX('Mangrove extent'!$A$5:$X$128,MATCH($A569,'Mangrove extent'!$A$5:$A1000,0),MATCH('Mangrove extent'!$B$4,'Mangrove extent'!$A$5:$X$5,0)), IF($C569="Seagrass", INDEX('Seagrass extent'!$A$5:$I$257,MATCH($A569,'Seagrass extent'!$A$5:$A1000,0),MATCH('Seagrass extent'!$B$4,'Seagrass extent'!$A$5:$I$5,0)), IF($C569="Salt marsh", INDEX('Salt marsh extent'!$A$5:$I$257,MATCH($A569,'Salt marsh extent'!$A$5:$A1000,0),MATCH('Salt marsh extent'!$B$4,'Salt marsh extent'!$A$5:$I$5,0)) )))</f>
        <v>104133.114793247</v>
      </c>
      <c r="E569" s="50" t="str">
        <f aca="false" t="array" ref="E569:E569">IF($C569="Mangrove",INDEX('Mangrove extent'!$A$5:$X1000,MATCH($A569,'Mangrove extent'!$A$5:$A1000,0),MATCH('Mangrove extent'!$C$4,'Mangrove extent'!$A$5:$X$5,0)), IF($C569="Seagrass", "NoData", IF($C569="Salt marsh", "NoData")))</f>
        <v>NoData</v>
      </c>
      <c r="F569" s="50" t="str">
        <f aca="false" t="array" ref="F569:F569">IF($C569="Mangrove",INDEX('Mangrove protected area'!$A$5:$AG1000,MATCH($A569,'Mangrove protected area'!$A$5:$A1000,0),MATCH('Mangrove protected area'!$B$4,'Mangrove protected area'!$A$5:$AG$5,0)), "NoData")</f>
        <v>NoData</v>
      </c>
      <c r="G569" s="40" t="s">
        <v>465</v>
      </c>
      <c r="H569" s="40"/>
      <c r="I569" s="40"/>
    </row>
    <row r="570" customFormat="false" ht="15.75" hidden="false" customHeight="true" outlineLevel="0" collapsed="false">
      <c r="A570" s="40" t="s">
        <v>333</v>
      </c>
      <c r="B570" s="56" t="str">
        <f aca="false" t="array" ref="B570:B570">INDEX(Countries!$D$2:$D$255, MATCH(A570, Countries!$B$2:$B$255, 0))</f>
        <v>LKA</v>
      </c>
      <c r="C570" s="76" t="s">
        <v>155</v>
      </c>
      <c r="D570" s="50" t="n">
        <f aca="false" t="array" ref="D570:D570">IF($C570="Mangrove",INDEX('Mangrove extent'!$A$5:$X$128,MATCH($A570,'Mangrove extent'!$A$5:$A1000,0),MATCH('Mangrove extent'!$B$4,'Mangrove extent'!$A$5:$X$5,0)), IF($C570="Seagrass", INDEX('Seagrass extent'!$A$5:$I$257,MATCH($A570,'Seagrass extent'!$A$5:$A1000,0),MATCH('Seagrass extent'!$B$4,'Seagrass extent'!$A$5:$I$5,0)), IF($C570="Salt marsh", INDEX('Salt marsh extent'!$A$5:$I$257,MATCH($A570,'Salt marsh extent'!$A$5:$A1000,0),MATCH('Salt marsh extent'!$B$4,'Salt marsh extent'!$A$5:$I$5,0)) )))</f>
        <v>7795.81897419449</v>
      </c>
      <c r="E570" s="50" t="str">
        <f aca="false" t="array" ref="E570:E570">IF($C570="Mangrove",INDEX('Mangrove extent'!$A$5:$X1000,MATCH($A570,'Mangrove extent'!$A$5:$A1000,0),MATCH('Mangrove extent'!$C$4,'Mangrove extent'!$A$5:$X$5,0)), IF($C570="Seagrass", "NoData", IF($C570="Salt marsh", "NoData")))</f>
        <v>NoData</v>
      </c>
      <c r="F570" s="50" t="str">
        <f aca="false" t="array" ref="F570:F570">IF($C570="Mangrove",INDEX('Mangrove protected area'!$A$5:$AG1000,MATCH($A570,'Mangrove protected area'!$A$5:$A1000,0),MATCH('Mangrove protected area'!$B$4,'Mangrove protected area'!$A$5:$AG$5,0)), "NoData")</f>
        <v>NoData</v>
      </c>
      <c r="G570" s="40" t="s">
        <v>465</v>
      </c>
      <c r="H570" s="40"/>
      <c r="I570" s="40"/>
    </row>
    <row r="571" customFormat="false" ht="15.75" hidden="false" customHeight="true" outlineLevel="0" collapsed="false">
      <c r="A571" s="40" t="s">
        <v>334</v>
      </c>
      <c r="B571" s="56" t="str">
        <f aca="false" t="array" ref="B571:B571">INDEX(Countries!$D$2:$D$255, MATCH(A571, Countries!$B$2:$B$255, 0))</f>
        <v>SDN</v>
      </c>
      <c r="C571" s="76" t="s">
        <v>155</v>
      </c>
      <c r="D571" s="50" t="n">
        <f aca="false" t="array" ref="D571:D571">IF($C571="Mangrove",INDEX('Mangrove extent'!$A$5:$X$128,MATCH($A571,'Mangrove extent'!$A$5:$A1000,0),MATCH('Mangrove extent'!$B$4,'Mangrove extent'!$A$5:$X$5,0)), IF($C571="Seagrass", INDEX('Seagrass extent'!$A$5:$I$257,MATCH($A571,'Seagrass extent'!$A$5:$A1000,0),MATCH('Seagrass extent'!$B$4,'Seagrass extent'!$A$5:$I$5,0)), IF($C571="Salt marsh", INDEX('Salt marsh extent'!$A$5:$I$257,MATCH($A571,'Salt marsh extent'!$A$5:$A1000,0),MATCH('Salt marsh extent'!$B$4,'Salt marsh extent'!$A$5:$I$5,0)) )))</f>
        <v>99.7746578501967</v>
      </c>
      <c r="E571" s="50" t="str">
        <f aca="false" t="array" ref="E571:E571">IF($C571="Mangrove",INDEX('Mangrove extent'!$A$5:$X1000,MATCH($A571,'Mangrove extent'!$A$5:$A1000,0),MATCH('Mangrove extent'!$C$4,'Mangrove extent'!$A$5:$X$5,0)), IF($C571="Seagrass", "NoData", IF($C571="Salt marsh", "NoData")))</f>
        <v>NoData</v>
      </c>
      <c r="F571" s="50" t="str">
        <f aca="false" t="array" ref="F571:F571">IF($C571="Mangrove",INDEX('Mangrove protected area'!$A$5:$AG1000,MATCH($A571,'Mangrove protected area'!$A$5:$A1000,0),MATCH('Mangrove protected area'!$B$4,'Mangrove protected area'!$A$5:$AG$5,0)), "NoData")</f>
        <v>NoData</v>
      </c>
      <c r="G571" s="40" t="s">
        <v>465</v>
      </c>
      <c r="H571" s="40"/>
      <c r="I571" s="40"/>
    </row>
    <row r="572" customFormat="false" ht="15.75" hidden="false" customHeight="true" outlineLevel="0" collapsed="false">
      <c r="A572" s="40" t="s">
        <v>335</v>
      </c>
      <c r="B572" s="56" t="str">
        <f aca="false" t="array" ref="B572:B572">INDEX(Countries!$D$2:$D$255, MATCH(A572, Countries!$B$2:$B$255, 0))</f>
        <v>SUR</v>
      </c>
      <c r="C572" s="76" t="s">
        <v>155</v>
      </c>
      <c r="D572" s="50" t="n">
        <f aca="false" t="array" ref="D572:D572">IF($C572="Mangrove",INDEX('Mangrove extent'!$A$5:$X$128,MATCH($A572,'Mangrove extent'!$A$5:$A1000,0),MATCH('Mangrove extent'!$B$4,'Mangrove extent'!$A$5:$X$5,0)), IF($C572="Seagrass", INDEX('Seagrass extent'!$A$5:$I$257,MATCH($A572,'Seagrass extent'!$A$5:$A1000,0),MATCH('Seagrass extent'!$B$4,'Seagrass extent'!$A$5:$I$5,0)), IF($C572="Salt marsh", INDEX('Salt marsh extent'!$A$5:$I$257,MATCH($A572,'Salt marsh extent'!$A$5:$A1000,0),MATCH('Salt marsh extent'!$B$4,'Salt marsh extent'!$A$5:$I$5,0)) )))</f>
        <v>11997.7888036083</v>
      </c>
      <c r="E572" s="50" t="str">
        <f aca="false" t="array" ref="E572:E572">IF($C572="Mangrove",INDEX('Mangrove extent'!$A$5:$X1000,MATCH($A572,'Mangrove extent'!$A$5:$A1000,0),MATCH('Mangrove extent'!$C$4,'Mangrove extent'!$A$5:$X$5,0)), IF($C572="Seagrass", "NoData", IF($C572="Salt marsh", "NoData")))</f>
        <v>NoData</v>
      </c>
      <c r="F572" s="50" t="str">
        <f aca="false" t="array" ref="F572:F572">IF($C572="Mangrove",INDEX('Mangrove protected area'!$A$5:$AG1000,MATCH($A572,'Mangrove protected area'!$A$5:$A1000,0),MATCH('Mangrove protected area'!$B$4,'Mangrove protected area'!$A$5:$AG$5,0)), "NoData")</f>
        <v>NoData</v>
      </c>
      <c r="G572" s="40" t="s">
        <v>465</v>
      </c>
      <c r="H572" s="40"/>
      <c r="I572" s="40"/>
    </row>
    <row r="573" customFormat="false" ht="15.75" hidden="false" customHeight="true" outlineLevel="0" collapsed="false">
      <c r="A573" s="40" t="s">
        <v>336</v>
      </c>
      <c r="B573" s="56" t="str">
        <f aca="false" t="array" ref="B573:B573">INDEX(Countries!$D$2:$D$255, MATCH(A573, Countries!$B$2:$B$255, 0))</f>
        <v>TWN</v>
      </c>
      <c r="C573" s="76" t="s">
        <v>155</v>
      </c>
      <c r="D573" s="50" t="n">
        <f aca="false" t="array" ref="D573:D573">IF($C573="Mangrove",INDEX('Mangrove extent'!$A$5:$X$128,MATCH($A573,'Mangrove extent'!$A$5:$A1000,0),MATCH('Mangrove extent'!$B$4,'Mangrove extent'!$A$5:$X$5,0)), IF($C573="Seagrass", INDEX('Seagrass extent'!$A$5:$I$257,MATCH($A573,'Seagrass extent'!$A$5:$A1000,0),MATCH('Seagrass extent'!$B$4,'Seagrass extent'!$A$5:$I$5,0)), IF($C573="Salt marsh", INDEX('Salt marsh extent'!$A$5:$I$257,MATCH($A573,'Salt marsh extent'!$A$5:$A1000,0),MATCH('Salt marsh extent'!$B$4,'Salt marsh extent'!$A$5:$I$5,0)) )))</f>
        <v>4704.73490974593</v>
      </c>
      <c r="E573" s="50" t="str">
        <f aca="false" t="array" ref="E573:E573">IF($C573="Mangrove",INDEX('Mangrove extent'!$A$5:$X1000,MATCH($A573,'Mangrove extent'!$A$5:$A1000,0),MATCH('Mangrove extent'!$C$4,'Mangrove extent'!$A$5:$X$5,0)), IF($C573="Seagrass", "NoData", IF($C573="Salt marsh", "NoData")))</f>
        <v>NoData</v>
      </c>
      <c r="F573" s="50" t="str">
        <f aca="false" t="array" ref="F573:F573">IF($C573="Mangrove",INDEX('Mangrove protected area'!$A$5:$AG1000,MATCH($A573,'Mangrove protected area'!$A$5:$A1000,0),MATCH('Mangrove protected area'!$B$4,'Mangrove protected area'!$A$5:$AG$5,0)), "NoData")</f>
        <v>NoData</v>
      </c>
      <c r="G573" s="40" t="s">
        <v>465</v>
      </c>
      <c r="H573" s="40"/>
      <c r="I573" s="40"/>
    </row>
    <row r="574" customFormat="false" ht="15.75" hidden="false" customHeight="true" outlineLevel="0" collapsed="false">
      <c r="A574" s="40" t="s">
        <v>337</v>
      </c>
      <c r="B574" s="56" t="str">
        <f aca="false" t="array" ref="B574:B574">INDEX(Countries!$D$2:$D$255, MATCH(A574, Countries!$B$2:$B$255, 0))</f>
        <v>TZA</v>
      </c>
      <c r="C574" s="76" t="s">
        <v>155</v>
      </c>
      <c r="D574" s="50" t="n">
        <f aca="false" t="array" ref="D574:D574">IF($C574="Mangrove",INDEX('Mangrove extent'!$A$5:$X$128,MATCH($A574,'Mangrove extent'!$A$5:$A1000,0),MATCH('Mangrove extent'!$B$4,'Mangrove extent'!$A$5:$X$5,0)), IF($C574="Seagrass", INDEX('Seagrass extent'!$A$5:$I$257,MATCH($A574,'Seagrass extent'!$A$5:$A1000,0),MATCH('Seagrass extent'!$B$4,'Seagrass extent'!$A$5:$I$5,0)), IF($C574="Salt marsh", INDEX('Salt marsh extent'!$A$5:$I$257,MATCH($A574,'Salt marsh extent'!$A$5:$A1000,0),MATCH('Salt marsh extent'!$B$4,'Salt marsh extent'!$A$5:$I$5,0)) )))</f>
        <v>596729.902556908</v>
      </c>
      <c r="E574" s="50" t="str">
        <f aca="false" t="array" ref="E574:E574">IF($C574="Mangrove",INDEX('Mangrove extent'!$A$5:$X1000,MATCH($A574,'Mangrove extent'!$A$5:$A1000,0),MATCH('Mangrove extent'!$C$4,'Mangrove extent'!$A$5:$X$5,0)), IF($C574="Seagrass", "NoData", IF($C574="Salt marsh", "NoData")))</f>
        <v>NoData</v>
      </c>
      <c r="F574" s="50" t="str">
        <f aca="false" t="array" ref="F574:F574">IF($C574="Mangrove",INDEX('Mangrove protected area'!$A$5:$AG1000,MATCH($A574,'Mangrove protected area'!$A$5:$A1000,0),MATCH('Mangrove protected area'!$B$4,'Mangrove protected area'!$A$5:$AG$5,0)), "NoData")</f>
        <v>NoData</v>
      </c>
      <c r="G574" s="40" t="s">
        <v>465</v>
      </c>
      <c r="H574" s="40"/>
      <c r="I574" s="40"/>
    </row>
    <row r="575" customFormat="false" ht="15.75" hidden="false" customHeight="true" outlineLevel="0" collapsed="false">
      <c r="A575" s="40" t="s">
        <v>338</v>
      </c>
      <c r="B575" s="56" t="str">
        <f aca="false" t="array" ref="B575:B575">INDEX(Countries!$D$2:$D$255, MATCH(A575, Countries!$B$2:$B$255, 0))</f>
        <v>THA</v>
      </c>
      <c r="C575" s="76" t="s">
        <v>155</v>
      </c>
      <c r="D575" s="50" t="n">
        <f aca="false" t="array" ref="D575:D575">IF($C575="Mangrove",INDEX('Mangrove extent'!$A$5:$X$128,MATCH($A575,'Mangrove extent'!$A$5:$A1000,0),MATCH('Mangrove extent'!$B$4,'Mangrove extent'!$A$5:$X$5,0)), IF($C575="Seagrass", INDEX('Seagrass extent'!$A$5:$I$257,MATCH($A575,'Seagrass extent'!$A$5:$A1000,0),MATCH('Seagrass extent'!$B$4,'Seagrass extent'!$A$5:$I$5,0)), IF($C575="Salt marsh", INDEX('Salt marsh extent'!$A$5:$I$257,MATCH($A575,'Salt marsh extent'!$A$5:$A1000,0),MATCH('Salt marsh extent'!$B$4,'Salt marsh extent'!$A$5:$I$5,0)) )))</f>
        <v>0</v>
      </c>
      <c r="E575" s="50" t="str">
        <f aca="false" t="array" ref="E575:E575">IF($C575="Mangrove",INDEX('Mangrove extent'!$A$5:$X1000,MATCH($A575,'Mangrove extent'!$A$5:$A1000,0),MATCH('Mangrove extent'!$C$4,'Mangrove extent'!$A$5:$X$5,0)), IF($C575="Seagrass", "NoData", IF($C575="Salt marsh", "NoData")))</f>
        <v>NoData</v>
      </c>
      <c r="F575" s="50" t="str">
        <f aca="false" t="array" ref="F575:F575">IF($C575="Mangrove",INDEX('Mangrove protected area'!$A$5:$AG1000,MATCH($A575,'Mangrove protected area'!$A$5:$A1000,0),MATCH('Mangrove protected area'!$B$4,'Mangrove protected area'!$A$5:$AG$5,0)), "NoData")</f>
        <v>NoData</v>
      </c>
      <c r="G575" s="40" t="s">
        <v>465</v>
      </c>
      <c r="H575" s="40"/>
      <c r="I575" s="40"/>
    </row>
    <row r="576" customFormat="false" ht="15.75" hidden="false" customHeight="true" outlineLevel="0" collapsed="false">
      <c r="A576" s="40" t="s">
        <v>339</v>
      </c>
      <c r="B576" s="56" t="str">
        <f aca="false" t="array" ref="B576:B576">INDEX(Countries!$D$2:$D$255, MATCH(A576, Countries!$B$2:$B$255, 0))</f>
        <v>TLS</v>
      </c>
      <c r="C576" s="76" t="s">
        <v>155</v>
      </c>
      <c r="D576" s="50" t="n">
        <f aca="false" t="array" ref="D576:D576">IF($C576="Mangrove",INDEX('Mangrove extent'!$A$5:$X$128,MATCH($A576,'Mangrove extent'!$A$5:$A1000,0),MATCH('Mangrove extent'!$B$4,'Mangrove extent'!$A$5:$X$5,0)), IF($C576="Seagrass", INDEX('Seagrass extent'!$A$5:$I$257,MATCH($A576,'Seagrass extent'!$A$5:$A1000,0),MATCH('Seagrass extent'!$B$4,'Seagrass extent'!$A$5:$I$5,0)), IF($C576="Salt marsh", INDEX('Salt marsh extent'!$A$5:$I$257,MATCH($A576,'Salt marsh extent'!$A$5:$A1000,0),MATCH('Salt marsh extent'!$B$4,'Salt marsh extent'!$A$5:$I$5,0)) )))</f>
        <v>0</v>
      </c>
      <c r="E576" s="50" t="str">
        <f aca="false" t="array" ref="E576:E576">IF($C576="Mangrove",INDEX('Mangrove extent'!$A$5:$X1000,MATCH($A576,'Mangrove extent'!$A$5:$A1000,0),MATCH('Mangrove extent'!$C$4,'Mangrove extent'!$A$5:$X$5,0)), IF($C576="Seagrass", "NoData", IF($C576="Salt marsh", "NoData")))</f>
        <v>NoData</v>
      </c>
      <c r="F576" s="50" t="str">
        <f aca="false" t="array" ref="F576:F576">IF($C576="Mangrove",INDEX('Mangrove protected area'!$A$5:$AG1000,MATCH($A576,'Mangrove protected area'!$A$5:$A1000,0),MATCH('Mangrove protected area'!$B$4,'Mangrove protected area'!$A$5:$AG$5,0)), "NoData")</f>
        <v>NoData</v>
      </c>
      <c r="G576" s="40" t="s">
        <v>465</v>
      </c>
      <c r="H576" s="40"/>
      <c r="I576" s="40"/>
    </row>
    <row r="577" customFormat="false" ht="15.75" hidden="false" customHeight="true" outlineLevel="0" collapsed="false">
      <c r="A577" s="40" t="s">
        <v>340</v>
      </c>
      <c r="B577" s="56" t="str">
        <f aca="false" t="array" ref="B577:B577">INDEX(Countries!$D$2:$D$255, MATCH(A577, Countries!$B$2:$B$255, 0))</f>
        <v>TGO</v>
      </c>
      <c r="C577" s="76" t="s">
        <v>155</v>
      </c>
      <c r="D577" s="50" t="n">
        <f aca="false" t="array" ref="D577:D577">IF($C577="Mangrove",INDEX('Mangrove extent'!$A$5:$X$128,MATCH($A577,'Mangrove extent'!$A$5:$A1000,0),MATCH('Mangrove extent'!$B$4,'Mangrove extent'!$A$5:$X$5,0)), IF($C577="Seagrass", INDEX('Seagrass extent'!$A$5:$I$257,MATCH($A577,'Seagrass extent'!$A$5:$A1000,0),MATCH('Seagrass extent'!$B$4,'Seagrass extent'!$A$5:$I$5,0)), IF($C577="Salt marsh", INDEX('Salt marsh extent'!$A$5:$I$257,MATCH($A577,'Salt marsh extent'!$A$5:$A1000,0),MATCH('Salt marsh extent'!$B$4,'Salt marsh extent'!$A$5:$I$5,0)) )))</f>
        <v>0</v>
      </c>
      <c r="E577" s="50" t="str">
        <f aca="false" t="array" ref="E577:E577">IF($C577="Mangrove",INDEX('Mangrove extent'!$A$5:$X1000,MATCH($A577,'Mangrove extent'!$A$5:$A1000,0),MATCH('Mangrove extent'!$C$4,'Mangrove extent'!$A$5:$X$5,0)), IF($C577="Seagrass", "NoData", IF($C577="Salt marsh", "NoData")))</f>
        <v>NoData</v>
      </c>
      <c r="F577" s="50" t="str">
        <f aca="false" t="array" ref="F577:F577">IF($C577="Mangrove",INDEX('Mangrove protected area'!$A$5:$AG1000,MATCH($A577,'Mangrove protected area'!$A$5:$A1000,0),MATCH('Mangrove protected area'!$B$4,'Mangrove protected area'!$A$5:$AG$5,0)), "NoData")</f>
        <v>NoData</v>
      </c>
      <c r="G577" s="40" t="s">
        <v>465</v>
      </c>
      <c r="H577" s="40"/>
      <c r="I577" s="40"/>
    </row>
    <row r="578" customFormat="false" ht="15.75" hidden="false" customHeight="true" outlineLevel="0" collapsed="false">
      <c r="A578" s="40" t="s">
        <v>341</v>
      </c>
      <c r="B578" s="56" t="str">
        <f aca="false" t="array" ref="B578:B578">INDEX(Countries!$D$2:$D$255, MATCH(A578, Countries!$B$2:$B$255, 0))</f>
        <v>TON</v>
      </c>
      <c r="C578" s="76" t="s">
        <v>155</v>
      </c>
      <c r="D578" s="50" t="n">
        <f aca="false" t="array" ref="D578:D578">IF($C578="Mangrove",INDEX('Mangrove extent'!$A$5:$X$128,MATCH($A578,'Mangrove extent'!$A$5:$A1000,0),MATCH('Mangrove extent'!$B$4,'Mangrove extent'!$A$5:$X$5,0)), IF($C578="Seagrass", INDEX('Seagrass extent'!$A$5:$I$257,MATCH($A578,'Seagrass extent'!$A$5:$A1000,0),MATCH('Seagrass extent'!$B$4,'Seagrass extent'!$A$5:$I$5,0)), IF($C578="Salt marsh", INDEX('Salt marsh extent'!$A$5:$I$257,MATCH($A578,'Salt marsh extent'!$A$5:$A1000,0),MATCH('Salt marsh extent'!$B$4,'Salt marsh extent'!$A$5:$I$5,0)) )))</f>
        <v>299.472705303861</v>
      </c>
      <c r="E578" s="50" t="str">
        <f aca="false" t="array" ref="E578:E578">IF($C578="Mangrove",INDEX('Mangrove extent'!$A$5:$X1000,MATCH($A578,'Mangrove extent'!$A$5:$A1000,0),MATCH('Mangrove extent'!$C$4,'Mangrove extent'!$A$5:$X$5,0)), IF($C578="Seagrass", "NoData", IF($C578="Salt marsh", "NoData")))</f>
        <v>NoData</v>
      </c>
      <c r="F578" s="50" t="str">
        <f aca="false" t="array" ref="F578:F578">IF($C578="Mangrove",INDEX('Mangrove protected area'!$A$5:$AG1000,MATCH($A578,'Mangrove protected area'!$A$5:$A1000,0),MATCH('Mangrove protected area'!$B$4,'Mangrove protected area'!$A$5:$AG$5,0)), "NoData")</f>
        <v>NoData</v>
      </c>
      <c r="G578" s="40" t="s">
        <v>465</v>
      </c>
      <c r="H578" s="40"/>
      <c r="I578" s="40"/>
    </row>
    <row r="579" customFormat="false" ht="15.75" hidden="false" customHeight="true" outlineLevel="0" collapsed="false">
      <c r="A579" s="40" t="s">
        <v>342</v>
      </c>
      <c r="B579" s="56" t="str">
        <f aca="false" t="array" ref="B579:B579">INDEX(Countries!$D$2:$D$255, MATCH(A579, Countries!$B$2:$B$255, 0))</f>
        <v>TTO</v>
      </c>
      <c r="C579" s="76" t="s">
        <v>155</v>
      </c>
      <c r="D579" s="50" t="n">
        <f aca="false" t="array" ref="D579:D579">IF($C579="Mangrove",INDEX('Mangrove extent'!$A$5:$X$128,MATCH($A579,'Mangrove extent'!$A$5:$A1000,0),MATCH('Mangrove extent'!$B$4,'Mangrove extent'!$A$5:$X$5,0)), IF($C579="Seagrass", INDEX('Seagrass extent'!$A$5:$I$257,MATCH($A579,'Seagrass extent'!$A$5:$A1000,0),MATCH('Seagrass extent'!$B$4,'Seagrass extent'!$A$5:$I$5,0)), IF($C579="Salt marsh", INDEX('Salt marsh extent'!$A$5:$I$257,MATCH($A579,'Salt marsh extent'!$A$5:$A1000,0),MATCH('Salt marsh extent'!$B$4,'Salt marsh extent'!$A$5:$I$5,0)) )))</f>
        <v>0</v>
      </c>
      <c r="E579" s="50" t="str">
        <f aca="false" t="array" ref="E579:E579">IF($C579="Mangrove",INDEX('Mangrove extent'!$A$5:$X1000,MATCH($A579,'Mangrove extent'!$A$5:$A1000,0),MATCH('Mangrove extent'!$C$4,'Mangrove extent'!$A$5:$X$5,0)), IF($C579="Seagrass", "NoData", IF($C579="Salt marsh", "NoData")))</f>
        <v>NoData</v>
      </c>
      <c r="F579" s="50" t="str">
        <f aca="false" t="array" ref="F579:F579">IF($C579="Mangrove",INDEX('Mangrove protected area'!$A$5:$AG1000,MATCH($A579,'Mangrove protected area'!$A$5:$A1000,0),MATCH('Mangrove protected area'!$B$4,'Mangrove protected area'!$A$5:$AG$5,0)), "NoData")</f>
        <v>NoData</v>
      </c>
      <c r="G579" s="40" t="s">
        <v>465</v>
      </c>
      <c r="H579" s="40"/>
      <c r="I579" s="40"/>
    </row>
    <row r="580" customFormat="false" ht="15.75" hidden="false" customHeight="true" outlineLevel="0" collapsed="false">
      <c r="A580" s="40" t="s">
        <v>343</v>
      </c>
      <c r="B580" s="56" t="str">
        <f aca="false" t="array" ref="B580:B580">INDEX(Countries!$D$2:$D$255, MATCH(A580, Countries!$B$2:$B$255, 0))</f>
        <v>TCA</v>
      </c>
      <c r="C580" s="76" t="s">
        <v>155</v>
      </c>
      <c r="D580" s="50" t="n">
        <f aca="false" t="array" ref="D580:D580">IF($C580="Mangrove",INDEX('Mangrove extent'!$A$5:$X$128,MATCH($A580,'Mangrove extent'!$A$5:$A1000,0),MATCH('Mangrove extent'!$B$4,'Mangrove extent'!$A$5:$X$5,0)), IF($C580="Seagrass", INDEX('Seagrass extent'!$A$5:$I$257,MATCH($A580,'Seagrass extent'!$A$5:$A1000,0),MATCH('Seagrass extent'!$B$4,'Seagrass extent'!$A$5:$I$5,0)), IF($C580="Salt marsh", INDEX('Salt marsh extent'!$A$5:$I$257,MATCH($A580,'Salt marsh extent'!$A$5:$A1000,0),MATCH('Salt marsh extent'!$B$4,'Salt marsh extent'!$A$5:$I$5,0)) )))</f>
        <v>0</v>
      </c>
      <c r="E580" s="50" t="str">
        <f aca="false" t="array" ref="E580:E580">IF($C580="Mangrove",INDEX('Mangrove extent'!$A$5:$X1000,MATCH($A580,'Mangrove extent'!$A$5:$A1000,0),MATCH('Mangrove extent'!$C$4,'Mangrove extent'!$A$5:$X$5,0)), IF($C580="Seagrass", "NoData", IF($C580="Salt marsh", "NoData")))</f>
        <v>NoData</v>
      </c>
      <c r="F580" s="50" t="str">
        <f aca="false" t="array" ref="F580:F580">IF($C580="Mangrove",INDEX('Mangrove protected area'!$A$5:$AG1000,MATCH($A580,'Mangrove protected area'!$A$5:$A1000,0),MATCH('Mangrove protected area'!$B$4,'Mangrove protected area'!$A$5:$AG$5,0)), "NoData")</f>
        <v>NoData</v>
      </c>
      <c r="G580" s="40" t="s">
        <v>465</v>
      </c>
      <c r="H580" s="40"/>
      <c r="I580" s="40"/>
    </row>
    <row r="581" customFormat="false" ht="15.75" hidden="false" customHeight="true" outlineLevel="0" collapsed="false">
      <c r="A581" s="40" t="s">
        <v>344</v>
      </c>
      <c r="B581" s="56" t="str">
        <f aca="false" t="array" ref="B581:B581">INDEX(Countries!$D$2:$D$255, MATCH(A581, Countries!$B$2:$B$255, 0))</f>
        <v>TUV</v>
      </c>
      <c r="C581" s="76" t="s">
        <v>155</v>
      </c>
      <c r="D581" s="50" t="n">
        <f aca="false" t="array" ref="D581:D581">IF($C581="Mangrove",INDEX('Mangrove extent'!$A$5:$X$128,MATCH($A581,'Mangrove extent'!$A$5:$A1000,0),MATCH('Mangrove extent'!$B$4,'Mangrove extent'!$A$5:$X$5,0)), IF($C581="Seagrass", INDEX('Seagrass extent'!$A$5:$I$257,MATCH($A581,'Seagrass extent'!$A$5:$A1000,0),MATCH('Seagrass extent'!$B$4,'Seagrass extent'!$A$5:$I$5,0)), IF($C581="Salt marsh", INDEX('Salt marsh extent'!$A$5:$I$257,MATCH($A581,'Salt marsh extent'!$A$5:$A1000,0),MATCH('Salt marsh extent'!$B$4,'Salt marsh extent'!$A$5:$I$5,0)) )))</f>
        <v>0</v>
      </c>
      <c r="E581" s="50" t="str">
        <f aca="false" t="array" ref="E581:E581">IF($C581="Mangrove",INDEX('Mangrove extent'!$A$5:$X1000,MATCH($A581,'Mangrove extent'!$A$5:$A1000,0),MATCH('Mangrove extent'!$C$4,'Mangrove extent'!$A$5:$X$5,0)), IF($C581="Seagrass", "NoData", IF($C581="Salt marsh", "NoData")))</f>
        <v>NoData</v>
      </c>
      <c r="F581" s="50" t="str">
        <f aca="false" t="array" ref="F581:F581">IF($C581="Mangrove",INDEX('Mangrove protected area'!$A$5:$AG1000,MATCH($A581,'Mangrove protected area'!$A$5:$A1000,0),MATCH('Mangrove protected area'!$B$4,'Mangrove protected area'!$A$5:$AG$5,0)), "NoData")</f>
        <v>NoData</v>
      </c>
      <c r="G581" s="40" t="s">
        <v>465</v>
      </c>
      <c r="H581" s="40"/>
      <c r="I581" s="40"/>
    </row>
    <row r="582" customFormat="false" ht="15.75" hidden="false" customHeight="true" outlineLevel="0" collapsed="false">
      <c r="A582" s="40" t="s">
        <v>345</v>
      </c>
      <c r="B582" s="56" t="str">
        <f aca="false" t="array" ref="B582:B582">INDEX(Countries!$D$2:$D$255, MATCH(A582, Countries!$B$2:$B$255, 0))</f>
        <v>ARE</v>
      </c>
      <c r="C582" s="76" t="s">
        <v>155</v>
      </c>
      <c r="D582" s="50" t="n">
        <f aca="false" t="array" ref="D582:D582">IF($C582="Mangrove",INDEX('Mangrove extent'!$A$5:$X$128,MATCH($A582,'Mangrove extent'!$A$5:$A1000,0),MATCH('Mangrove extent'!$B$4,'Mangrove extent'!$A$5:$X$5,0)), IF($C582="Seagrass", INDEX('Seagrass extent'!$A$5:$I$257,MATCH($A582,'Seagrass extent'!$A$5:$A1000,0),MATCH('Seagrass extent'!$B$4,'Seagrass extent'!$A$5:$I$5,0)), IF($C582="Salt marsh", INDEX('Salt marsh extent'!$A$5:$I$257,MATCH($A582,'Salt marsh extent'!$A$5:$A1000,0),MATCH('Salt marsh extent'!$B$4,'Salt marsh extent'!$A$5:$I$5,0)) )))</f>
        <v>5552.96555220255</v>
      </c>
      <c r="E582" s="50" t="str">
        <f aca="false" t="array" ref="E582:E582">IF($C582="Mangrove",INDEX('Mangrove extent'!$A$5:$X1000,MATCH($A582,'Mangrove extent'!$A$5:$A1000,0),MATCH('Mangrove extent'!$C$4,'Mangrove extent'!$A$5:$X$5,0)), IF($C582="Seagrass", "NoData", IF($C582="Salt marsh", "NoData")))</f>
        <v>NoData</v>
      </c>
      <c r="F582" s="50" t="str">
        <f aca="false" t="array" ref="F582:F582">IF($C582="Mangrove",INDEX('Mangrove protected area'!$A$5:$AG1000,MATCH($A582,'Mangrove protected area'!$A$5:$A1000,0),MATCH('Mangrove protected area'!$B$4,'Mangrove protected area'!$A$5:$AG$5,0)), "NoData")</f>
        <v>NoData</v>
      </c>
      <c r="G582" s="40" t="s">
        <v>465</v>
      </c>
      <c r="H582" s="40"/>
      <c r="I582" s="40"/>
    </row>
    <row r="583" customFormat="false" ht="15.75" hidden="false" customHeight="true" outlineLevel="0" collapsed="false">
      <c r="A583" s="40" t="s">
        <v>346</v>
      </c>
      <c r="B583" s="56" t="str">
        <f aca="false" t="array" ref="B583:B583">INDEX(Countries!$D$2:$D$255, MATCH(A583, Countries!$B$2:$B$255, 0))</f>
        <v>VUT</v>
      </c>
      <c r="C583" s="76" t="s">
        <v>155</v>
      </c>
      <c r="D583" s="50" t="n">
        <f aca="false" t="array" ref="D583:D583">IF($C583="Mangrove",INDEX('Mangrove extent'!$A$5:$X$128,MATCH($A583,'Mangrove extent'!$A$5:$A1000,0),MATCH('Mangrove extent'!$B$4,'Mangrove extent'!$A$5:$X$5,0)), IF($C583="Seagrass", INDEX('Seagrass extent'!$A$5:$I$257,MATCH($A583,'Seagrass extent'!$A$5:$A1000,0),MATCH('Seagrass extent'!$B$4,'Seagrass extent'!$A$5:$I$5,0)), IF($C583="Salt marsh", INDEX('Salt marsh extent'!$A$5:$I$257,MATCH($A583,'Salt marsh extent'!$A$5:$A1000,0),MATCH('Salt marsh extent'!$B$4,'Salt marsh extent'!$A$5:$I$5,0)) )))</f>
        <v>199.549320695315</v>
      </c>
      <c r="E583" s="50" t="str">
        <f aca="false" t="array" ref="E583:E583">IF($C583="Mangrove",INDEX('Mangrove extent'!$A$5:$X1000,MATCH($A583,'Mangrove extent'!$A$5:$A1000,0),MATCH('Mangrove extent'!$C$4,'Mangrove extent'!$A$5:$X$5,0)), IF($C583="Seagrass", "NoData", IF($C583="Salt marsh", "NoData")))</f>
        <v>NoData</v>
      </c>
      <c r="F583" s="50" t="str">
        <f aca="false" t="array" ref="F583:F583">IF($C583="Mangrove",INDEX('Mangrove protected area'!$A$5:$AG1000,MATCH($A583,'Mangrove protected area'!$A$5:$A1000,0),MATCH('Mangrove protected area'!$B$4,'Mangrove protected area'!$A$5:$AG$5,0)), "NoData")</f>
        <v>NoData</v>
      </c>
      <c r="G583" s="40" t="s">
        <v>465</v>
      </c>
      <c r="H583" s="40"/>
      <c r="I583" s="40"/>
    </row>
    <row r="584" customFormat="false" ht="15.75" hidden="false" customHeight="true" outlineLevel="0" collapsed="false">
      <c r="A584" s="40" t="s">
        <v>347</v>
      </c>
      <c r="B584" s="56" t="str">
        <f aca="false" t="array" ref="B584:B584">INDEX(Countries!$D$2:$D$255, MATCH(A584, Countries!$B$2:$B$255, 0))</f>
        <v>VEN</v>
      </c>
      <c r="C584" s="76" t="s">
        <v>155</v>
      </c>
      <c r="D584" s="50" t="n">
        <f aca="false" t="array" ref="D584:D584">IF($C584="Mangrove",INDEX('Mangrove extent'!$A$5:$X$128,MATCH($A584,'Mangrove extent'!$A$5:$A1000,0),MATCH('Mangrove extent'!$B$4,'Mangrove extent'!$A$5:$X$5,0)), IF($C584="Seagrass", INDEX('Seagrass extent'!$A$5:$I$257,MATCH($A584,'Seagrass extent'!$A$5:$A1000,0),MATCH('Seagrass extent'!$B$4,'Seagrass extent'!$A$5:$I$5,0)), IF($C584="Salt marsh", INDEX('Salt marsh extent'!$A$5:$I$257,MATCH($A584,'Salt marsh extent'!$A$5:$A1000,0),MATCH('Salt marsh extent'!$B$4,'Salt marsh extent'!$A$5:$I$5,0)) )))</f>
        <v>258300.95308693</v>
      </c>
      <c r="E584" s="50" t="str">
        <f aca="false" t="array" ref="E584:E584">IF($C584="Mangrove",INDEX('Mangrove extent'!$A$5:$X1000,MATCH($A584,'Mangrove extent'!$A$5:$A1000,0),MATCH('Mangrove extent'!$C$4,'Mangrove extent'!$A$5:$X$5,0)), IF($C584="Seagrass", "NoData", IF($C584="Salt marsh", "NoData")))</f>
        <v>NoData</v>
      </c>
      <c r="F584" s="50" t="str">
        <f aca="false" t="array" ref="F584:F584">IF($C584="Mangrove",INDEX('Mangrove protected area'!$A$5:$AG1000,MATCH($A584,'Mangrove protected area'!$A$5:$A1000,0),MATCH('Mangrove protected area'!$B$4,'Mangrove protected area'!$A$5:$AG$5,0)), "NoData")</f>
        <v>NoData</v>
      </c>
      <c r="G584" s="40" t="s">
        <v>465</v>
      </c>
      <c r="H584" s="40"/>
      <c r="I584" s="40"/>
    </row>
    <row r="585" customFormat="false" ht="15.75" hidden="false" customHeight="true" outlineLevel="0" collapsed="false">
      <c r="A585" s="40" t="s">
        <v>348</v>
      </c>
      <c r="B585" s="56" t="str">
        <f aca="false" t="array" ref="B585:B585">INDEX(Countries!$D$2:$D$255, MATCH(A585, Countries!$B$2:$B$255, 0))</f>
        <v>VNM</v>
      </c>
      <c r="C585" s="76" t="s">
        <v>155</v>
      </c>
      <c r="D585" s="50" t="n">
        <f aca="false" t="array" ref="D585:D585">IF($C585="Mangrove",INDEX('Mangrove extent'!$A$5:$X$128,MATCH($A585,'Mangrove extent'!$A$5:$A1000,0),MATCH('Mangrove extent'!$B$4,'Mangrove extent'!$A$5:$X$5,0)), IF($C585="Seagrass", INDEX('Seagrass extent'!$A$5:$I$257,MATCH($A585,'Seagrass extent'!$A$5:$A1000,0),MATCH('Seagrass extent'!$B$4,'Seagrass extent'!$A$5:$I$5,0)), IF($C585="Salt marsh", INDEX('Salt marsh extent'!$A$5:$I$257,MATCH($A585,'Salt marsh extent'!$A$5:$A1000,0),MATCH('Salt marsh extent'!$B$4,'Salt marsh extent'!$A$5:$I$5,0)) )))</f>
        <v>30119.4505284933</v>
      </c>
      <c r="E585" s="50" t="str">
        <f aca="false" t="array" ref="E585:E585">IF($C585="Mangrove",INDEX('Mangrove extent'!$A$5:$X1000,MATCH($A585,'Mangrove extent'!$A$5:$A1000,0),MATCH('Mangrove extent'!$C$4,'Mangrove extent'!$A$5:$X$5,0)), IF($C585="Seagrass", "NoData", IF($C585="Salt marsh", "NoData")))</f>
        <v>NoData</v>
      </c>
      <c r="F585" s="50" t="str">
        <f aca="false" t="array" ref="F585:F585">IF($C585="Mangrove",INDEX('Mangrove protected area'!$A$5:$AG1000,MATCH($A585,'Mangrove protected area'!$A$5:$A1000,0),MATCH('Mangrove protected area'!$B$4,'Mangrove protected area'!$A$5:$AG$5,0)), "NoData")</f>
        <v>NoData</v>
      </c>
      <c r="G585" s="40" t="s">
        <v>465</v>
      </c>
      <c r="H585" s="40"/>
      <c r="I585" s="40"/>
    </row>
    <row r="586" customFormat="false" ht="15.75" hidden="false" customHeight="true" outlineLevel="0" collapsed="false">
      <c r="A586" s="40" t="s">
        <v>349</v>
      </c>
      <c r="B586" s="56" t="str">
        <f aca="false" t="array" ref="B586:B586">INDEX(Countries!$D$2:$D$255, MATCH(A586, Countries!$B$2:$B$255, 0))</f>
        <v>VIR</v>
      </c>
      <c r="C586" s="76" t="s">
        <v>155</v>
      </c>
      <c r="D586" s="50" t="n">
        <f aca="false" t="array" ref="D586:D586">IF($C586="Mangrove",INDEX('Mangrove extent'!$A$5:$X$128,MATCH($A586,'Mangrove extent'!$A$5:$A1000,0),MATCH('Mangrove extent'!$B$4,'Mangrove extent'!$A$5:$X$5,0)), IF($C586="Seagrass", INDEX('Seagrass extent'!$A$5:$I$257,MATCH($A586,'Seagrass extent'!$A$5:$A1000,0),MATCH('Seagrass extent'!$B$4,'Seagrass extent'!$A$5:$I$5,0)), IF($C586="Salt marsh", INDEX('Salt marsh extent'!$A$5:$I$257,MATCH($A586,'Salt marsh extent'!$A$5:$A1000,0),MATCH('Salt marsh extent'!$B$4,'Salt marsh extent'!$A$5:$I$5,0)) )))</f>
        <v>126.391901912234</v>
      </c>
      <c r="E586" s="50" t="str">
        <f aca="false" t="array" ref="E586:E586">IF($C586="Mangrove",INDEX('Mangrove extent'!$A$5:$X1000,MATCH($A586,'Mangrove extent'!$A$5:$A1000,0),MATCH('Mangrove extent'!$C$4,'Mangrove extent'!$A$5:$X$5,0)), IF($C586="Seagrass", "NoData", IF($C586="Salt marsh", "NoData")))</f>
        <v>NoData</v>
      </c>
      <c r="F586" s="50" t="str">
        <f aca="false" t="array" ref="F586:F586">IF($C586="Mangrove",INDEX('Mangrove protected area'!$A$5:$AG1000,MATCH($A586,'Mangrove protected area'!$A$5:$A1000,0),MATCH('Mangrove protected area'!$B$4,'Mangrove protected area'!$A$5:$AG$5,0)), "NoData")</f>
        <v>NoData</v>
      </c>
      <c r="G586" s="40" t="s">
        <v>465</v>
      </c>
      <c r="H586" s="40"/>
      <c r="I586" s="40"/>
    </row>
    <row r="587" customFormat="false" ht="15.75" hidden="false" customHeight="true" outlineLevel="0" collapsed="false">
      <c r="A587" s="40" t="s">
        <v>350</v>
      </c>
      <c r="B587" s="56" t="str">
        <f aca="false" t="array" ref="B587:B587">INDEX(Countries!$D$2:$D$255, MATCH(A587, Countries!$B$2:$B$255, 0))</f>
        <v>WLF</v>
      </c>
      <c r="C587" s="76" t="s">
        <v>155</v>
      </c>
      <c r="D587" s="50" t="n">
        <f aca="false" t="array" ref="D587:D587">IF($C587="Mangrove",INDEX('Mangrove extent'!$A$5:$X$128,MATCH($A587,'Mangrove extent'!$A$5:$A1000,0),MATCH('Mangrove extent'!$B$4,'Mangrove extent'!$A$5:$X$5,0)), IF($C587="Seagrass", INDEX('Seagrass extent'!$A$5:$I$257,MATCH($A587,'Seagrass extent'!$A$5:$A1000,0),MATCH('Seagrass extent'!$B$4,'Seagrass extent'!$A$5:$I$5,0)), IF($C587="Salt marsh", INDEX('Salt marsh extent'!$A$5:$I$257,MATCH($A587,'Salt marsh extent'!$A$5:$A1000,0),MATCH('Salt marsh extent'!$B$4,'Salt marsh extent'!$A$5:$I$5,0)) )))</f>
        <v>0</v>
      </c>
      <c r="E587" s="50" t="str">
        <f aca="false" t="array" ref="E587:E587">IF($C587="Mangrove",INDEX('Mangrove extent'!$A$5:$X1000,MATCH($A587,'Mangrove extent'!$A$5:$A1000,0),MATCH('Mangrove extent'!$C$4,'Mangrove extent'!$A$5:$X$5,0)), IF($C587="Seagrass", "NoData", IF($C587="Salt marsh", "NoData")))</f>
        <v>NoData</v>
      </c>
      <c r="F587" s="50" t="str">
        <f aca="false" t="array" ref="F587:F587">IF($C587="Mangrove",INDEX('Mangrove protected area'!$A$5:$AG1000,MATCH($A587,'Mangrove protected area'!$A$5:$A1000,0),MATCH('Mangrove protected area'!$B$4,'Mangrove protected area'!$A$5:$AG$5,0)), "NoData")</f>
        <v>NoData</v>
      </c>
      <c r="G587" s="40" t="s">
        <v>465</v>
      </c>
      <c r="H587" s="40"/>
      <c r="I587" s="40"/>
    </row>
    <row r="588" customFormat="false" ht="15.75" hidden="false" customHeight="true" outlineLevel="0" collapsed="false">
      <c r="A588" s="40" t="s">
        <v>351</v>
      </c>
      <c r="B588" s="56" t="str">
        <f aca="false" t="array" ref="B588:B588">INDEX(Countries!$D$2:$D$255, MATCH(A588, Countries!$B$2:$B$255, 0))</f>
        <v>YEM</v>
      </c>
      <c r="C588" s="76" t="s">
        <v>155</v>
      </c>
      <c r="D588" s="50" t="n">
        <f aca="false" t="array" ref="D588:D588">IF($C588="Mangrove",INDEX('Mangrove extent'!$A$5:$X$128,MATCH($A588,'Mangrove extent'!$A$5:$A1000,0),MATCH('Mangrove extent'!$B$4,'Mangrove extent'!$A$5:$X$5,0)), IF($C588="Seagrass", INDEX('Seagrass extent'!$A$5:$I$257,MATCH($A588,'Seagrass extent'!$A$5:$A1000,0),MATCH('Seagrass extent'!$B$4,'Seagrass extent'!$A$5:$I$5,0)), IF($C588="Salt marsh", INDEX('Salt marsh extent'!$A$5:$I$257,MATCH($A588,'Salt marsh extent'!$A$5:$A1000,0),MATCH('Salt marsh extent'!$B$4,'Salt marsh extent'!$A$5:$I$5,0)) )))</f>
        <v>99.7746554760933</v>
      </c>
      <c r="E588" s="50" t="str">
        <f aca="false" t="array" ref="E588:E588">IF($C588="Mangrove",INDEX('Mangrove extent'!$A$5:$X1000,MATCH($A588,'Mangrove extent'!$A$5:$A1000,0),MATCH('Mangrove extent'!$C$4,'Mangrove extent'!$A$5:$X$5,0)), IF($C588="Seagrass", "NoData", IF($C588="Salt marsh", "NoData")))</f>
        <v>NoData</v>
      </c>
      <c r="F588" s="50" t="str">
        <f aca="false" t="array" ref="F588:F588">IF($C588="Mangrove",INDEX('Mangrove protected area'!$A$5:$AG1000,MATCH($A588,'Mangrove protected area'!$A$5:$A1000,0),MATCH('Mangrove protected area'!$B$4,'Mangrove protected area'!$A$5:$AG$5,0)), "NoData")</f>
        <v>NoData</v>
      </c>
      <c r="G588" s="40" t="s">
        <v>465</v>
      </c>
      <c r="H588" s="40"/>
      <c r="I588" s="40"/>
    </row>
    <row r="589" customFormat="false" ht="15.75" hidden="false" customHeight="true" outlineLevel="0" collapsed="false">
      <c r="A589" s="40" t="s">
        <v>352</v>
      </c>
      <c r="B589" s="56" t="str">
        <f aca="false" t="array" ref="B589:B589">INDEX(Countries!$D$2:$D$255, MATCH(A589, Countries!$B$2:$B$255, 0))</f>
        <v>ITA</v>
      </c>
      <c r="C589" s="76" t="s">
        <v>155</v>
      </c>
      <c r="D589" s="50" t="n">
        <f aca="false" t="array" ref="D589:D589">IF($C589="Mangrove",INDEX('Mangrove extent'!$A$5:$X$128,MATCH($A589,'Mangrove extent'!$A$5:$A1000,0),MATCH('Mangrove extent'!$B$4,'Mangrove extent'!$A$5:$X$5,0)), IF($C589="Seagrass", INDEX('Seagrass extent'!$A$5:$I$257,MATCH($A589,'Seagrass extent'!$A$5:$A1000,0),MATCH('Seagrass extent'!$B$4,'Seagrass extent'!$A$5:$I$5,0)), IF($C589="Salt marsh", INDEX('Salt marsh extent'!$A$5:$I$257,MATCH($A589,'Salt marsh extent'!$A$5:$A1000,0),MATCH('Salt marsh extent'!$B$4,'Salt marsh extent'!$A$5:$I$5,0)) )))</f>
        <v>43933.0971322335</v>
      </c>
      <c r="E589" s="50" t="str">
        <f aca="false" t="array" ref="E589:E589">IF($C589="Mangrove",INDEX('Mangrove extent'!$A$5:$X1000,MATCH($A589,'Mangrove extent'!$A$5:$A1000,0),MATCH('Mangrove extent'!$C$4,'Mangrove extent'!$A$5:$X$5,0)), IF($C589="Seagrass", "NoData", IF($C589="Salt marsh", "NoData")))</f>
        <v>NoData</v>
      </c>
      <c r="F589" s="50" t="str">
        <f aca="false" t="array" ref="F589:F589">IF($C589="Mangrove",INDEX('Mangrove protected area'!$A$5:$AG1000,MATCH($A589,'Mangrove protected area'!$A$5:$A1000,0),MATCH('Mangrove protected area'!$B$4,'Mangrove protected area'!$A$5:$AG$5,0)), "NoData")</f>
        <v>NoData</v>
      </c>
      <c r="G589" s="40" t="s">
        <v>465</v>
      </c>
      <c r="H589" s="40"/>
      <c r="I589" s="40"/>
    </row>
    <row r="590" customFormat="false" ht="15.75" hidden="false" customHeight="true" outlineLevel="0" collapsed="false">
      <c r="A590" s="40" t="s">
        <v>353</v>
      </c>
      <c r="B590" s="56" t="str">
        <f aca="false" t="array" ref="B590:B590">INDEX(Countries!$D$2:$D$255, MATCH(A590, Countries!$B$2:$B$255, 0))</f>
        <v>UKR</v>
      </c>
      <c r="C590" s="76" t="s">
        <v>155</v>
      </c>
      <c r="D590" s="50" t="n">
        <f aca="false" t="array" ref="D590:D590">IF($C590="Mangrove",INDEX('Mangrove extent'!$A$5:$X$128,MATCH($A590,'Mangrove extent'!$A$5:$A1000,0),MATCH('Mangrove extent'!$B$4,'Mangrove extent'!$A$5:$X$5,0)), IF($C590="Seagrass", INDEX('Seagrass extent'!$A$5:$I$257,MATCH($A590,'Seagrass extent'!$A$5:$A1000,0),MATCH('Seagrass extent'!$B$4,'Seagrass extent'!$A$5:$I$5,0)), IF($C590="Salt marsh", INDEX('Salt marsh extent'!$A$5:$I$257,MATCH($A590,'Salt marsh extent'!$A$5:$A1000,0),MATCH('Salt marsh extent'!$B$4,'Salt marsh extent'!$A$5:$I$5,0)) )))</f>
        <v>292.098603646244</v>
      </c>
      <c r="E590" s="50" t="str">
        <f aca="false" t="array" ref="E590:E590">IF($C590="Mangrove",INDEX('Mangrove extent'!$A$5:$X1000,MATCH($A590,'Mangrove extent'!$A$5:$A1000,0),MATCH('Mangrove extent'!$C$4,'Mangrove extent'!$A$5:$X$5,0)), IF($C590="Seagrass", "NoData", IF($C590="Salt marsh", "NoData")))</f>
        <v>NoData</v>
      </c>
      <c r="F590" s="50" t="str">
        <f aca="false" t="array" ref="F590:F590">IF($C590="Mangrove",INDEX('Mangrove protected area'!$A$5:$AG1000,MATCH($A590,'Mangrove protected area'!$A$5:$A1000,0),MATCH('Mangrove protected area'!$B$4,'Mangrove protected area'!$A$5:$AG$5,0)), "NoData")</f>
        <v>NoData</v>
      </c>
      <c r="G590" s="40" t="s">
        <v>465</v>
      </c>
      <c r="H590" s="40"/>
      <c r="I590" s="40"/>
    </row>
    <row r="591" customFormat="false" ht="15.75" hidden="false" customHeight="true" outlineLevel="0" collapsed="false">
      <c r="A591" s="40" t="s">
        <v>354</v>
      </c>
      <c r="B591" s="56" t="str">
        <f aca="false" t="array" ref="B591:B591">INDEX(Countries!$D$2:$D$255, MATCH(A591, Countries!$B$2:$B$255, 0))</f>
        <v>TUN</v>
      </c>
      <c r="C591" s="76" t="s">
        <v>155</v>
      </c>
      <c r="D591" s="50" t="n">
        <f aca="false" t="array" ref="D591:D591">IF($C591="Mangrove",INDEX('Mangrove extent'!$A$5:$X$128,MATCH($A591,'Mangrove extent'!$A$5:$A1000,0),MATCH('Mangrove extent'!$B$4,'Mangrove extent'!$A$5:$X$5,0)), IF($C591="Seagrass", INDEX('Seagrass extent'!$A$5:$I$257,MATCH($A591,'Seagrass extent'!$A$5:$A1000,0),MATCH('Seagrass extent'!$B$4,'Seagrass extent'!$A$5:$I$5,0)), IF($C591="Salt marsh", INDEX('Salt marsh extent'!$A$5:$I$257,MATCH($A591,'Salt marsh extent'!$A$5:$A1000,0),MATCH('Salt marsh extent'!$B$4,'Salt marsh extent'!$A$5:$I$5,0)) )))</f>
        <v>199.549316768183</v>
      </c>
      <c r="E591" s="50" t="str">
        <f aca="false" t="array" ref="E591:E591">IF($C591="Mangrove",INDEX('Mangrove extent'!$A$5:$X1000,MATCH($A591,'Mangrove extent'!$A$5:$A1000,0),MATCH('Mangrove extent'!$C$4,'Mangrove extent'!$A$5:$X$5,0)), IF($C591="Seagrass", "NoData", IF($C591="Salt marsh", "NoData")))</f>
        <v>NoData</v>
      </c>
      <c r="F591" s="50" t="str">
        <f aca="false" t="array" ref="F591:F591">IF($C591="Mangrove",INDEX('Mangrove protected area'!$A$5:$AG1000,MATCH($A591,'Mangrove protected area'!$A$5:$A1000,0),MATCH('Mangrove protected area'!$B$4,'Mangrove protected area'!$A$5:$AG$5,0)), "NoData")</f>
        <v>NoData</v>
      </c>
      <c r="G591" s="40" t="s">
        <v>465</v>
      </c>
      <c r="H591" s="40"/>
      <c r="I591" s="40"/>
    </row>
    <row r="592" customFormat="false" ht="15.75" hidden="false" customHeight="true" outlineLevel="0" collapsed="false">
      <c r="A592" s="40" t="s">
        <v>355</v>
      </c>
      <c r="B592" s="56" t="str">
        <f aca="false" t="array" ref="B592:B592">INDEX(Countries!$D$2:$D$255, MATCH(A592, Countries!$B$2:$B$255, 0))</f>
        <v>ESP</v>
      </c>
      <c r="C592" s="76" t="s">
        <v>155</v>
      </c>
      <c r="D592" s="50" t="n">
        <f aca="false" t="array" ref="D592:D592">IF($C592="Mangrove",INDEX('Mangrove extent'!$A$5:$X$128,MATCH($A592,'Mangrove extent'!$A$5:$A1000,0),MATCH('Mangrove extent'!$B$4,'Mangrove extent'!$A$5:$X$5,0)), IF($C592="Seagrass", INDEX('Seagrass extent'!$A$5:$I$257,MATCH($A592,'Seagrass extent'!$A$5:$A1000,0),MATCH('Seagrass extent'!$B$4,'Seagrass extent'!$A$5:$I$5,0)), IF($C592="Salt marsh", INDEX('Salt marsh extent'!$A$5:$I$257,MATCH($A592,'Salt marsh extent'!$A$5:$A1000,0),MATCH('Salt marsh extent'!$B$4,'Salt marsh extent'!$A$5:$I$5,0)) )))</f>
        <v>88358.1568353256</v>
      </c>
      <c r="E592" s="50" t="str">
        <f aca="false" t="array" ref="E592:E592">IF($C592="Mangrove",INDEX('Mangrove extent'!$A$5:$X1000,MATCH($A592,'Mangrove extent'!$A$5:$A1000,0),MATCH('Mangrove extent'!$C$4,'Mangrove extent'!$A$5:$X$5,0)), IF($C592="Seagrass", "NoData", IF($C592="Salt marsh", "NoData")))</f>
        <v>NoData</v>
      </c>
      <c r="F592" s="50" t="str">
        <f aca="false" t="array" ref="F592:F592">IF($C592="Mangrove",INDEX('Mangrove protected area'!$A$5:$AG1000,MATCH($A592,'Mangrove protected area'!$A$5:$A1000,0),MATCH('Mangrove protected area'!$B$4,'Mangrove protected area'!$A$5:$AG$5,0)), "NoData")</f>
        <v>NoData</v>
      </c>
      <c r="G592" s="40" t="s">
        <v>465</v>
      </c>
      <c r="H592" s="40"/>
      <c r="I592" s="40"/>
    </row>
    <row r="593" customFormat="false" ht="15.75" hidden="false" customHeight="true" outlineLevel="0" collapsed="false">
      <c r="A593" s="40" t="s">
        <v>356</v>
      </c>
      <c r="B593" s="56" t="str">
        <f aca="false" t="array" ref="B593:B593">INDEX(Countries!$D$2:$D$255, MATCH(A593, Countries!$B$2:$B$255, 0))</f>
        <v>KWT</v>
      </c>
      <c r="C593" s="76" t="s">
        <v>155</v>
      </c>
      <c r="D593" s="50" t="n">
        <f aca="false" t="array" ref="D593:D593">IF($C593="Mangrove",INDEX('Mangrove extent'!$A$5:$X$128,MATCH($A593,'Mangrove extent'!$A$5:$A1000,0),MATCH('Mangrove extent'!$B$4,'Mangrove extent'!$A$5:$X$5,0)), IF($C593="Seagrass", INDEX('Seagrass extent'!$A$5:$I$257,MATCH($A593,'Seagrass extent'!$A$5:$A1000,0),MATCH('Seagrass extent'!$B$4,'Seagrass extent'!$A$5:$I$5,0)), IF($C593="Salt marsh", INDEX('Salt marsh extent'!$A$5:$I$257,MATCH($A593,'Salt marsh extent'!$A$5:$A1000,0),MATCH('Salt marsh extent'!$B$4,'Salt marsh extent'!$A$5:$I$5,0)) )))</f>
        <v>1129853.9567458</v>
      </c>
      <c r="E593" s="50" t="str">
        <f aca="false" t="array" ref="E593:E593">IF($C593="Mangrove",INDEX('Mangrove extent'!$A$5:$X1000,MATCH($A593,'Mangrove extent'!$A$5:$A1000,0),MATCH('Mangrove extent'!$C$4,'Mangrove extent'!$A$5:$X$5,0)), IF($C593="Seagrass", "NoData", IF($C593="Salt marsh", "NoData")))</f>
        <v>NoData</v>
      </c>
      <c r="F593" s="50" t="str">
        <f aca="false" t="array" ref="F593:F593">IF($C593="Mangrove",INDEX('Mangrove protected area'!$A$5:$AG1000,MATCH($A593,'Mangrove protected area'!$A$5:$A1000,0),MATCH('Mangrove protected area'!$B$4,'Mangrove protected area'!$A$5:$AG$5,0)), "NoData")</f>
        <v>NoData</v>
      </c>
      <c r="G593" s="40" t="s">
        <v>465</v>
      </c>
      <c r="H593" s="40"/>
      <c r="I593" s="40"/>
    </row>
    <row r="594" customFormat="false" ht="15.75" hidden="false" customHeight="true" outlineLevel="0" collapsed="false">
      <c r="A594" s="40" t="s">
        <v>357</v>
      </c>
      <c r="B594" s="56" t="str">
        <f aca="false" t="array" ref="B594:B594">INDEX(Countries!$D$2:$D$255, MATCH(A594, Countries!$B$2:$B$255, 0))</f>
        <v>DNK</v>
      </c>
      <c r="C594" s="76" t="s">
        <v>155</v>
      </c>
      <c r="D594" s="50" t="n">
        <f aca="false" t="array" ref="D594:D594">IF($C594="Mangrove",INDEX('Mangrove extent'!$A$5:$X$128,MATCH($A594,'Mangrove extent'!$A$5:$A1000,0),MATCH('Mangrove extent'!$B$4,'Mangrove extent'!$A$5:$X$5,0)), IF($C594="Seagrass", INDEX('Seagrass extent'!$A$5:$I$257,MATCH($A594,'Seagrass extent'!$A$5:$A1000,0),MATCH('Seagrass extent'!$B$4,'Seagrass extent'!$A$5:$I$5,0)), IF($C594="Salt marsh", INDEX('Salt marsh extent'!$A$5:$I$257,MATCH($A594,'Salt marsh extent'!$A$5:$A1000,0),MATCH('Salt marsh extent'!$B$4,'Salt marsh extent'!$A$5:$I$5,0)) )))</f>
        <v>30435.344656917</v>
      </c>
      <c r="E594" s="50" t="str">
        <f aca="false" t="array" ref="E594:E594">IF($C594="Mangrove",INDEX('Mangrove extent'!$A$5:$X1000,MATCH($A594,'Mangrove extent'!$A$5:$A1000,0),MATCH('Mangrove extent'!$C$4,'Mangrove extent'!$A$5:$X$5,0)), IF($C594="Seagrass", "NoData", IF($C594="Salt marsh", "NoData")))</f>
        <v>NoData</v>
      </c>
      <c r="F594" s="50" t="str">
        <f aca="false" t="array" ref="F594:F594">IF($C594="Mangrove",INDEX('Mangrove protected area'!$A$5:$AG1000,MATCH($A594,'Mangrove protected area'!$A$5:$A1000,0),MATCH('Mangrove protected area'!$B$4,'Mangrove protected area'!$A$5:$AG$5,0)), "NoData")</f>
        <v>NoData</v>
      </c>
      <c r="G594" s="40" t="s">
        <v>465</v>
      </c>
      <c r="H594" s="40"/>
      <c r="I594" s="40"/>
    </row>
    <row r="595" customFormat="false" ht="15.75" hidden="false" customHeight="true" outlineLevel="0" collapsed="false">
      <c r="A595" s="40" t="s">
        <v>358</v>
      </c>
      <c r="B595" s="56" t="str">
        <f aca="false" t="array" ref="B595:B595">INDEX(Countries!$D$2:$D$255, MATCH(A595, Countries!$B$2:$B$255, 0))</f>
        <v>FRA</v>
      </c>
      <c r="C595" s="76" t="s">
        <v>155</v>
      </c>
      <c r="D595" s="50" t="n">
        <f aca="false" t="array" ref="D595:D595">IF($C595="Mangrove",INDEX('Mangrove extent'!$A$5:$X$128,MATCH($A595,'Mangrove extent'!$A$5:$A1000,0),MATCH('Mangrove extent'!$B$4,'Mangrove extent'!$A$5:$X$5,0)), IF($C595="Seagrass", INDEX('Seagrass extent'!$A$5:$I$257,MATCH($A595,'Seagrass extent'!$A$5:$A1000,0),MATCH('Seagrass extent'!$B$4,'Seagrass extent'!$A$5:$I$5,0)), IF($C595="Salt marsh", INDEX('Salt marsh extent'!$A$5:$I$257,MATCH($A595,'Salt marsh extent'!$A$5:$A1000,0),MATCH('Salt marsh extent'!$B$4,'Salt marsh extent'!$A$5:$I$5,0)) )))</f>
        <v>80079.5474470054</v>
      </c>
      <c r="E595" s="50" t="str">
        <f aca="false" t="array" ref="E595:E595">IF($C595="Mangrove",INDEX('Mangrove extent'!$A$5:$X1000,MATCH($A595,'Mangrove extent'!$A$5:$A1000,0),MATCH('Mangrove extent'!$C$4,'Mangrove extent'!$A$5:$X$5,0)), IF($C595="Seagrass", "NoData", IF($C595="Salt marsh", "NoData")))</f>
        <v>NoData</v>
      </c>
      <c r="F595" s="50" t="str">
        <f aca="false" t="array" ref="F595:F595">IF($C595="Mangrove",INDEX('Mangrove protected area'!$A$5:$AG1000,MATCH($A595,'Mangrove protected area'!$A$5:$A1000,0),MATCH('Mangrove protected area'!$B$4,'Mangrove protected area'!$A$5:$AG$5,0)), "NoData")</f>
        <v>NoData</v>
      </c>
      <c r="G595" s="40" t="s">
        <v>465</v>
      </c>
      <c r="H595" s="40"/>
      <c r="I595" s="40"/>
    </row>
    <row r="596" customFormat="false" ht="15.75" hidden="false" customHeight="true" outlineLevel="0" collapsed="false">
      <c r="A596" s="40" t="s">
        <v>359</v>
      </c>
      <c r="B596" s="56" t="str">
        <f aca="false" t="array" ref="B596:B596">INDEX(Countries!$D$2:$D$255, MATCH(A596, Countries!$B$2:$B$255, 0))</f>
        <v>RUS</v>
      </c>
      <c r="C596" s="76" t="s">
        <v>155</v>
      </c>
      <c r="D596" s="50" t="n">
        <f aca="false" t="array" ref="D596:D596">IF($C596="Mangrove",INDEX('Mangrove extent'!$A$5:$X$128,MATCH($A596,'Mangrove extent'!$A$5:$A1000,0),MATCH('Mangrove extent'!$B$4,'Mangrove extent'!$A$5:$X$5,0)), IF($C596="Seagrass", INDEX('Seagrass extent'!$A$5:$I$257,MATCH($A596,'Seagrass extent'!$A$5:$A1000,0),MATCH('Seagrass extent'!$B$4,'Seagrass extent'!$A$5:$I$5,0)), IF($C596="Salt marsh", INDEX('Salt marsh extent'!$A$5:$I$257,MATCH($A596,'Salt marsh extent'!$A$5:$A1000,0),MATCH('Salt marsh extent'!$B$4,'Salt marsh extent'!$A$5:$I$5,0)) )))</f>
        <v>940584.974382401</v>
      </c>
      <c r="E596" s="50" t="str">
        <f aca="false" t="array" ref="E596:E596">IF($C596="Mangrove",INDEX('Mangrove extent'!$A$5:$X1000,MATCH($A596,'Mangrove extent'!$A$5:$A1000,0),MATCH('Mangrove extent'!$C$4,'Mangrove extent'!$A$5:$X$5,0)), IF($C596="Seagrass", "NoData", IF($C596="Salt marsh", "NoData")))</f>
        <v>NoData</v>
      </c>
      <c r="F596" s="50" t="str">
        <f aca="false" t="array" ref="F596:F596">IF($C596="Mangrove",INDEX('Mangrove protected area'!$A$5:$AG1000,MATCH($A596,'Mangrove protected area'!$A$5:$A1000,0),MATCH('Mangrove protected area'!$B$4,'Mangrove protected area'!$A$5:$AG$5,0)), "NoData")</f>
        <v>NoData</v>
      </c>
      <c r="G596" s="40" t="s">
        <v>465</v>
      </c>
      <c r="H596" s="40"/>
      <c r="I596" s="40"/>
    </row>
    <row r="597" customFormat="false" ht="15.75" hidden="false" customHeight="true" outlineLevel="0" collapsed="false">
      <c r="A597" s="40" t="s">
        <v>360</v>
      </c>
      <c r="B597" s="56" t="str">
        <f aca="false" t="array" ref="B597:B597">INDEX(Countries!$D$2:$D$255, MATCH(A597, Countries!$B$2:$B$255, 0))</f>
        <v>UMI</v>
      </c>
      <c r="C597" s="76" t="s">
        <v>155</v>
      </c>
      <c r="D597" s="50" t="n">
        <f aca="false" t="array" ref="D597:D597">IF($C597="Mangrove",INDEX('Mangrove extent'!$A$5:$X$128,MATCH($A597,'Mangrove extent'!$A$5:$A1000,0),MATCH('Mangrove extent'!$B$4,'Mangrove extent'!$A$5:$X$5,0)), IF($C597="Seagrass", INDEX('Seagrass extent'!$A$5:$I$257,MATCH($A597,'Seagrass extent'!$A$5:$A1000,0),MATCH('Seagrass extent'!$B$4,'Seagrass extent'!$A$5:$I$5,0)), IF($C597="Salt marsh", INDEX('Salt marsh extent'!$A$5:$I$257,MATCH($A597,'Salt marsh extent'!$A$5:$A1000,0),MATCH('Salt marsh extent'!$B$4,'Salt marsh extent'!$A$5:$I$5,0)) )))</f>
        <v>0</v>
      </c>
      <c r="E597" s="50" t="str">
        <f aca="false" t="array" ref="E597:E597">IF($C597="Mangrove",INDEX('Mangrove extent'!$A$5:$X1000,MATCH($A597,'Mangrove extent'!$A$5:$A1000,0),MATCH('Mangrove extent'!$C$4,'Mangrove extent'!$A$5:$X$5,0)), IF($C597="Seagrass", "NoData", IF($C597="Salt marsh", "NoData")))</f>
        <v>NoData</v>
      </c>
      <c r="F597" s="50" t="str">
        <f aca="false" t="array" ref="F597:F597">IF($C597="Mangrove",INDEX('Mangrove protected area'!$A$5:$AG1000,MATCH($A597,'Mangrove protected area'!$A$5:$A1000,0),MATCH('Mangrove protected area'!$B$4,'Mangrove protected area'!$A$5:$AG$5,0)), "NoData")</f>
        <v>NoData</v>
      </c>
      <c r="G597" s="40" t="s">
        <v>465</v>
      </c>
      <c r="H597" s="40"/>
      <c r="I597" s="40"/>
    </row>
    <row r="598" customFormat="false" ht="15.75" hidden="false" customHeight="true" outlineLevel="0" collapsed="false">
      <c r="A598" s="40" t="s">
        <v>361</v>
      </c>
      <c r="B598" s="56" t="str">
        <f aca="false" t="array" ref="B598:B598">INDEX(Countries!$D$2:$D$255, MATCH(A598, Countries!$B$2:$B$255, 0))</f>
        <v>GRC</v>
      </c>
      <c r="C598" s="76" t="s">
        <v>155</v>
      </c>
      <c r="D598" s="50" t="n">
        <f aca="false" t="array" ref="D598:D598">IF($C598="Mangrove",INDEX('Mangrove extent'!$A$5:$X$128,MATCH($A598,'Mangrove extent'!$A$5:$A1000,0),MATCH('Mangrove extent'!$B$4,'Mangrove extent'!$A$5:$X$5,0)), IF($C598="Seagrass", INDEX('Seagrass extent'!$A$5:$I$257,MATCH($A598,'Seagrass extent'!$A$5:$A1000,0),MATCH('Seagrass extent'!$B$4,'Seagrass extent'!$A$5:$I$5,0)), IF($C598="Salt marsh", INDEX('Salt marsh extent'!$A$5:$I$257,MATCH($A598,'Salt marsh extent'!$A$5:$A1000,0),MATCH('Salt marsh extent'!$B$4,'Salt marsh extent'!$A$5:$I$5,0)) )))</f>
        <v>13996.3577422363</v>
      </c>
      <c r="E598" s="50" t="str">
        <f aca="false" t="array" ref="E598:E598">IF($C598="Mangrove",INDEX('Mangrove extent'!$A$5:$X1000,MATCH($A598,'Mangrove extent'!$A$5:$A1000,0),MATCH('Mangrove extent'!$C$4,'Mangrove extent'!$A$5:$X$5,0)), IF($C598="Seagrass", "NoData", IF($C598="Salt marsh", "NoData")))</f>
        <v>NoData</v>
      </c>
      <c r="F598" s="50" t="str">
        <f aca="false" t="array" ref="F598:F598">IF($C598="Mangrove",INDEX('Mangrove protected area'!$A$5:$AG1000,MATCH($A598,'Mangrove protected area'!$A$5:$A1000,0),MATCH('Mangrove protected area'!$B$4,'Mangrove protected area'!$A$5:$AG$5,0)), "NoData")</f>
        <v>NoData</v>
      </c>
      <c r="G598" s="40" t="s">
        <v>465</v>
      </c>
      <c r="H598" s="40"/>
      <c r="I598" s="40"/>
    </row>
    <row r="599" customFormat="false" ht="15.75" hidden="false" customHeight="true" outlineLevel="0" collapsed="false">
      <c r="A599" s="40" t="s">
        <v>362</v>
      </c>
      <c r="B599" s="56" t="str">
        <f aca="false" t="array" ref="B599:B599">INDEX(Countries!$D$2:$D$255, MATCH(A599, Countries!$B$2:$B$255, 0))</f>
        <v>CAN</v>
      </c>
      <c r="C599" s="76" t="s">
        <v>155</v>
      </c>
      <c r="D599" s="50" t="n">
        <f aca="false" t="array" ref="D599:D599">IF($C599="Mangrove",INDEX('Mangrove extent'!$A$5:$X$128,MATCH($A599,'Mangrove extent'!$A$5:$A1000,0),MATCH('Mangrove extent'!$B$4,'Mangrove extent'!$A$5:$X$5,0)), IF($C599="Seagrass", INDEX('Seagrass extent'!$A$5:$I$257,MATCH($A599,'Seagrass extent'!$A$5:$A1000,0),MATCH('Seagrass extent'!$B$4,'Seagrass extent'!$A$5:$I$5,0)), IF($C599="Salt marsh", INDEX('Salt marsh extent'!$A$5:$I$257,MATCH($A599,'Salt marsh extent'!$A$5:$A1000,0),MATCH('Salt marsh extent'!$B$4,'Salt marsh extent'!$A$5:$I$5,0)) )))</f>
        <v>6820008.19304647</v>
      </c>
      <c r="E599" s="50" t="str">
        <f aca="false" t="array" ref="E599:E599">IF($C599="Mangrove",INDEX('Mangrove extent'!$A$5:$X1000,MATCH($A599,'Mangrove extent'!$A$5:$A1000,0),MATCH('Mangrove extent'!$C$4,'Mangrove extent'!$A$5:$X$5,0)), IF($C599="Seagrass", "NoData", IF($C599="Salt marsh", "NoData")))</f>
        <v>NoData</v>
      </c>
      <c r="F599" s="50" t="str">
        <f aca="false" t="array" ref="F599:F599">IF($C599="Mangrove",INDEX('Mangrove protected area'!$A$5:$AG1000,MATCH($A599,'Mangrove protected area'!$A$5:$A1000,0),MATCH('Mangrove protected area'!$B$4,'Mangrove protected area'!$A$5:$AG$5,0)), "NoData")</f>
        <v>NoData</v>
      </c>
      <c r="G599" s="40" t="s">
        <v>465</v>
      </c>
      <c r="H599" s="40"/>
      <c r="I599" s="40"/>
    </row>
    <row r="600" customFormat="false" ht="15.75" hidden="false" customHeight="true" outlineLevel="0" collapsed="false">
      <c r="A600" s="40" t="s">
        <v>363</v>
      </c>
      <c r="B600" s="56" t="str">
        <f aca="false" t="array" ref="B600:B600">INDEX(Countries!$D$2:$D$255, MATCH(A600, Countries!$B$2:$B$255, 0))</f>
        <v>DEU</v>
      </c>
      <c r="C600" s="76" t="s">
        <v>155</v>
      </c>
      <c r="D600" s="50" t="n">
        <f aca="false" t="array" ref="D600:D600">IF($C600="Mangrove",INDEX('Mangrove extent'!$A$5:$X$128,MATCH($A600,'Mangrove extent'!$A$5:$A1000,0),MATCH('Mangrove extent'!$B$4,'Mangrove extent'!$A$5:$X$5,0)), IF($C600="Seagrass", INDEX('Seagrass extent'!$A$5:$I$257,MATCH($A600,'Seagrass extent'!$A$5:$A1000,0),MATCH('Seagrass extent'!$B$4,'Seagrass extent'!$A$5:$I$5,0)), IF($C600="Salt marsh", INDEX('Salt marsh extent'!$A$5:$I$257,MATCH($A600,'Salt marsh extent'!$A$5:$A1000,0),MATCH('Salt marsh extent'!$B$4,'Salt marsh extent'!$A$5:$I$5,0)) )))</f>
        <v>20307.0924334074</v>
      </c>
      <c r="E600" s="50" t="str">
        <f aca="false" t="array" ref="E600:E600">IF($C600="Mangrove",INDEX('Mangrove extent'!$A$5:$X1000,MATCH($A600,'Mangrove extent'!$A$5:$A1000,0),MATCH('Mangrove extent'!$C$4,'Mangrove extent'!$A$5:$X$5,0)), IF($C600="Seagrass", "NoData", IF($C600="Salt marsh", "NoData")))</f>
        <v>NoData</v>
      </c>
      <c r="F600" s="50" t="str">
        <f aca="false" t="array" ref="F600:F600">IF($C600="Mangrove",INDEX('Mangrove protected area'!$A$5:$AG1000,MATCH($A600,'Mangrove protected area'!$A$5:$A1000,0),MATCH('Mangrove protected area'!$B$4,'Mangrove protected area'!$A$5:$AG$5,0)), "NoData")</f>
        <v>NoData</v>
      </c>
      <c r="G600" s="40" t="s">
        <v>465</v>
      </c>
      <c r="H600" s="40"/>
      <c r="I600" s="40"/>
    </row>
    <row r="601" customFormat="false" ht="15.75" hidden="false" customHeight="true" outlineLevel="0" collapsed="false">
      <c r="A601" s="40" t="s">
        <v>364</v>
      </c>
      <c r="B601" s="56" t="str">
        <f aca="false" t="array" ref="B601:B601">INDEX(Countries!$D$2:$D$255, MATCH(A601, Countries!$B$2:$B$255, 0))</f>
        <v>HRV</v>
      </c>
      <c r="C601" s="76" t="s">
        <v>155</v>
      </c>
      <c r="D601" s="50" t="n">
        <f aca="false" t="array" ref="D601:D601">IF($C601="Mangrove",INDEX('Mangrove extent'!$A$5:$X$128,MATCH($A601,'Mangrove extent'!$A$5:$A1000,0),MATCH('Mangrove extent'!$B$4,'Mangrove extent'!$A$5:$X$5,0)), IF($C601="Seagrass", INDEX('Seagrass extent'!$A$5:$I$257,MATCH($A601,'Seagrass extent'!$A$5:$A1000,0),MATCH('Seagrass extent'!$B$4,'Seagrass extent'!$A$5:$I$5,0)), IF($C601="Salt marsh", INDEX('Salt marsh extent'!$A$5:$I$257,MATCH($A601,'Salt marsh extent'!$A$5:$A1000,0),MATCH('Salt marsh extent'!$B$4,'Salt marsh extent'!$A$5:$I$5,0)) )))</f>
        <v>9477.87316824984</v>
      </c>
      <c r="E601" s="50" t="str">
        <f aca="false" t="array" ref="E601:E601">IF($C601="Mangrove",INDEX('Mangrove extent'!$A$5:$X1000,MATCH($A601,'Mangrove extent'!$A$5:$A1000,0),MATCH('Mangrove extent'!$C$4,'Mangrove extent'!$A$5:$X$5,0)), IF($C601="Seagrass", "NoData", IF($C601="Salt marsh", "NoData")))</f>
        <v>NoData</v>
      </c>
      <c r="F601" s="50" t="str">
        <f aca="false" t="array" ref="F601:F601">IF($C601="Mangrove",INDEX('Mangrove protected area'!$A$5:$AG1000,MATCH($A601,'Mangrove protected area'!$A$5:$A1000,0),MATCH('Mangrove protected area'!$B$4,'Mangrove protected area'!$A$5:$AG$5,0)), "NoData")</f>
        <v>NoData</v>
      </c>
      <c r="G601" s="40" t="s">
        <v>465</v>
      </c>
      <c r="H601" s="40"/>
      <c r="I601" s="40"/>
    </row>
    <row r="602" customFormat="false" ht="15.75" hidden="false" customHeight="true" outlineLevel="0" collapsed="false">
      <c r="A602" s="40" t="s">
        <v>365</v>
      </c>
      <c r="B602" s="56" t="str">
        <f aca="false" t="array" ref="B602:B602">INDEX(Countries!$D$2:$D$255, MATCH(A602, Countries!$B$2:$B$255, 0))</f>
        <v>GBR</v>
      </c>
      <c r="C602" s="76" t="s">
        <v>155</v>
      </c>
      <c r="D602" s="50" t="n">
        <f aca="false" t="array" ref="D602:D602">IF($C602="Mangrove",INDEX('Mangrove extent'!$A$5:$X$128,MATCH($A602,'Mangrove extent'!$A$5:$A1000,0),MATCH('Mangrove extent'!$B$4,'Mangrove extent'!$A$5:$X$5,0)), IF($C602="Seagrass", INDEX('Seagrass extent'!$A$5:$I$257,MATCH($A602,'Seagrass extent'!$A$5:$A1000,0),MATCH('Seagrass extent'!$B$4,'Seagrass extent'!$A$5:$I$5,0)), IF($C602="Salt marsh", INDEX('Salt marsh extent'!$A$5:$I$257,MATCH($A602,'Salt marsh extent'!$A$5:$A1000,0),MATCH('Salt marsh extent'!$B$4,'Salt marsh extent'!$A$5:$I$5,0)) )))</f>
        <v>56214.5102585156</v>
      </c>
      <c r="E602" s="50" t="str">
        <f aca="false" t="array" ref="E602:E602">IF($C602="Mangrove",INDEX('Mangrove extent'!$A$5:$X1000,MATCH($A602,'Mangrove extent'!$A$5:$A1000,0),MATCH('Mangrove extent'!$C$4,'Mangrove extent'!$A$5:$X$5,0)), IF($C602="Seagrass", "NoData", IF($C602="Salt marsh", "NoData")))</f>
        <v>NoData</v>
      </c>
      <c r="F602" s="50" t="str">
        <f aca="false" t="array" ref="F602:F602">IF($C602="Mangrove",INDEX('Mangrove protected area'!$A$5:$AG1000,MATCH($A602,'Mangrove protected area'!$A$5:$A1000,0),MATCH('Mangrove protected area'!$B$4,'Mangrove protected area'!$A$5:$AG$5,0)), "NoData")</f>
        <v>NoData</v>
      </c>
      <c r="G602" s="40" t="s">
        <v>465</v>
      </c>
      <c r="H602" s="40"/>
      <c r="I602" s="40"/>
    </row>
    <row r="603" customFormat="false" ht="15.75" hidden="false" customHeight="true" outlineLevel="0" collapsed="false">
      <c r="A603" s="40" t="s">
        <v>366</v>
      </c>
      <c r="B603" s="56" t="str">
        <f aca="false" t="array" ref="B603:B603">INDEX(Countries!$D$2:$D$255, MATCH(A603, Countries!$B$2:$B$255, 0))</f>
        <v>MLT</v>
      </c>
      <c r="C603" s="76" t="s">
        <v>155</v>
      </c>
      <c r="D603" s="50" t="n">
        <f aca="false" t="array" ref="D603:D603">IF($C603="Mangrove",INDEX('Mangrove extent'!$A$5:$X$128,MATCH($A603,'Mangrove extent'!$A$5:$A1000,0),MATCH('Mangrove extent'!$B$4,'Mangrove extent'!$A$5:$X$5,0)), IF($C603="Seagrass", INDEX('Seagrass extent'!$A$5:$I$257,MATCH($A603,'Seagrass extent'!$A$5:$A1000,0),MATCH('Seagrass extent'!$B$4,'Seagrass extent'!$A$5:$I$5,0)), IF($C603="Salt marsh", INDEX('Salt marsh extent'!$A$5:$I$257,MATCH($A603,'Salt marsh extent'!$A$5:$A1000,0),MATCH('Salt marsh extent'!$B$4,'Salt marsh extent'!$A$5:$I$5,0)) )))</f>
        <v>99.7746560380426</v>
      </c>
      <c r="E603" s="50" t="str">
        <f aca="false" t="array" ref="E603:E603">IF($C603="Mangrove",INDEX('Mangrove extent'!$A$5:$X1000,MATCH($A603,'Mangrove extent'!$A$5:$A1000,0),MATCH('Mangrove extent'!$C$4,'Mangrove extent'!$A$5:$X$5,0)), IF($C603="Seagrass", "NoData", IF($C603="Salt marsh", "NoData")))</f>
        <v>NoData</v>
      </c>
      <c r="F603" s="50" t="str">
        <f aca="false" t="array" ref="F603:F603">IF($C603="Mangrove",INDEX('Mangrove protected area'!$A$5:$AG1000,MATCH($A603,'Mangrove protected area'!$A$5:$A1000,0),MATCH('Mangrove protected area'!$B$4,'Mangrove protected area'!$A$5:$AG$5,0)), "NoData")</f>
        <v>NoData</v>
      </c>
      <c r="G603" s="40" t="s">
        <v>465</v>
      </c>
      <c r="H603" s="40"/>
      <c r="I603" s="40"/>
    </row>
    <row r="604" customFormat="false" ht="15.75" hidden="false" customHeight="true" outlineLevel="0" collapsed="false">
      <c r="A604" s="40" t="s">
        <v>367</v>
      </c>
      <c r="B604" s="56" t="str">
        <f aca="false" t="array" ref="B604:B604">INDEX(Countries!$D$2:$D$255, MATCH(A604, Countries!$B$2:$B$255, 0))</f>
        <v>CYP</v>
      </c>
      <c r="C604" s="76" t="s">
        <v>155</v>
      </c>
      <c r="D604" s="50" t="n">
        <f aca="false" t="array" ref="D604:D604">IF($C604="Mangrove",INDEX('Mangrove extent'!$A$5:$X$128,MATCH($A604,'Mangrove extent'!$A$5:$A1000,0),MATCH('Mangrove extent'!$B$4,'Mangrove extent'!$A$5:$X$5,0)), IF($C604="Seagrass", INDEX('Seagrass extent'!$A$5:$I$257,MATCH($A604,'Seagrass extent'!$A$5:$A1000,0),MATCH('Seagrass extent'!$B$4,'Seagrass extent'!$A$5:$I$5,0)), IF($C604="Salt marsh", INDEX('Salt marsh extent'!$A$5:$I$257,MATCH($A604,'Salt marsh extent'!$A$5:$A1000,0),MATCH('Salt marsh extent'!$B$4,'Salt marsh extent'!$A$5:$I$5,0)) )))</f>
        <v>1956.72692581967</v>
      </c>
      <c r="E604" s="50" t="str">
        <f aca="false" t="array" ref="E604:E604">IF($C604="Mangrove",INDEX('Mangrove extent'!$A$5:$X1000,MATCH($A604,'Mangrove extent'!$A$5:$A1000,0),MATCH('Mangrove extent'!$C$4,'Mangrove extent'!$A$5:$X$5,0)), IF($C604="Seagrass", "NoData", IF($C604="Salt marsh", "NoData")))</f>
        <v>NoData</v>
      </c>
      <c r="F604" s="50" t="str">
        <f aca="false" t="array" ref="F604:F604">IF($C604="Mangrove",INDEX('Mangrove protected area'!$A$5:$AG1000,MATCH($A604,'Mangrove protected area'!$A$5:$A1000,0),MATCH('Mangrove protected area'!$B$4,'Mangrove protected area'!$A$5:$AG$5,0)), "NoData")</f>
        <v>NoData</v>
      </c>
      <c r="G604" s="40" t="s">
        <v>465</v>
      </c>
      <c r="H604" s="40"/>
      <c r="I604" s="40"/>
    </row>
    <row r="605" customFormat="false" ht="15.75" hidden="false" customHeight="true" outlineLevel="0" collapsed="false">
      <c r="A605" s="40" t="s">
        <v>368</v>
      </c>
      <c r="B605" s="56" t="str">
        <f aca="false" t="array" ref="B605:B605">INDEX(Countries!$D$2:$D$255, MATCH(A605, Countries!$B$2:$B$255, 0))</f>
        <v>NOR</v>
      </c>
      <c r="C605" s="76" t="s">
        <v>155</v>
      </c>
      <c r="D605" s="50" t="n">
        <f aca="false" t="array" ref="D605:D605">IF($C605="Mangrove",INDEX('Mangrove extent'!$A$5:$X$128,MATCH($A605,'Mangrove extent'!$A$5:$A1000,0),MATCH('Mangrove extent'!$B$4,'Mangrove extent'!$A$5:$X$5,0)), IF($C605="Seagrass", INDEX('Seagrass extent'!$A$5:$I$257,MATCH($A605,'Seagrass extent'!$A$5:$A1000,0),MATCH('Seagrass extent'!$B$4,'Seagrass extent'!$A$5:$I$5,0)), IF($C605="Salt marsh", INDEX('Salt marsh extent'!$A$5:$I$257,MATCH($A605,'Salt marsh extent'!$A$5:$A1000,0),MATCH('Salt marsh extent'!$B$4,'Salt marsh extent'!$A$5:$I$5,0)) )))</f>
        <v>4897.01862272995</v>
      </c>
      <c r="E605" s="50" t="str">
        <f aca="false" t="array" ref="E605:E605">IF($C605="Mangrove",INDEX('Mangrove extent'!$A$5:$X1000,MATCH($A605,'Mangrove extent'!$A$5:$A1000,0),MATCH('Mangrove extent'!$C$4,'Mangrove extent'!$A$5:$X$5,0)), IF($C605="Seagrass", "NoData", IF($C605="Salt marsh", "NoData")))</f>
        <v>NoData</v>
      </c>
      <c r="F605" s="50" t="str">
        <f aca="false" t="array" ref="F605:F605">IF($C605="Mangrove",INDEX('Mangrove protected area'!$A$5:$AG1000,MATCH($A605,'Mangrove protected area'!$A$5:$A1000,0),MATCH('Mangrove protected area'!$B$4,'Mangrove protected area'!$A$5:$AG$5,0)), "NoData")</f>
        <v>NoData</v>
      </c>
      <c r="G605" s="40" t="s">
        <v>465</v>
      </c>
      <c r="H605" s="40"/>
      <c r="I605" s="40"/>
    </row>
    <row r="606" customFormat="false" ht="15.75" hidden="false" customHeight="true" outlineLevel="0" collapsed="false">
      <c r="A606" s="40" t="s">
        <v>369</v>
      </c>
      <c r="B606" s="56" t="str">
        <f aca="false" t="array" ref="B606:B606">INDEX(Countries!$D$2:$D$255, MATCH(A606, Countries!$B$2:$B$255, 0))</f>
        <v>ALB</v>
      </c>
      <c r="C606" s="76" t="s">
        <v>155</v>
      </c>
      <c r="D606" s="50" t="n">
        <f aca="false" t="array" ref="D606:D606">IF($C606="Mangrove",INDEX('Mangrove extent'!$A$5:$X$128,MATCH($A606,'Mangrove extent'!$A$5:$A1000,0),MATCH('Mangrove extent'!$B$4,'Mangrove extent'!$A$5:$X$5,0)), IF($C606="Seagrass", INDEX('Seagrass extent'!$A$5:$I$257,MATCH($A606,'Seagrass extent'!$A$5:$A1000,0),MATCH('Seagrass extent'!$B$4,'Seagrass extent'!$A$5:$I$5,0)), IF($C606="Salt marsh", INDEX('Salt marsh extent'!$A$5:$I$257,MATCH($A606,'Salt marsh extent'!$A$5:$A1000,0),MATCH('Salt marsh extent'!$B$4,'Salt marsh extent'!$A$5:$I$5,0)) )))</f>
        <v>5455.99588089528</v>
      </c>
      <c r="E606" s="50" t="str">
        <f aca="false" t="array" ref="E606:E606">IF($C606="Mangrove",INDEX('Mangrove extent'!$A$5:$X1000,MATCH($A606,'Mangrove extent'!$A$5:$A1000,0),MATCH('Mangrove extent'!$C$4,'Mangrove extent'!$A$5:$X$5,0)), IF($C606="Seagrass", "NoData", IF($C606="Salt marsh", "NoData")))</f>
        <v>NoData</v>
      </c>
      <c r="F606" s="50" t="str">
        <f aca="false" t="array" ref="F606:F606">IF($C606="Mangrove",INDEX('Mangrove protected area'!$A$5:$AG1000,MATCH($A606,'Mangrove protected area'!$A$5:$A1000,0),MATCH('Mangrove protected area'!$B$4,'Mangrove protected area'!$A$5:$AG$5,0)), "NoData")</f>
        <v>NoData</v>
      </c>
      <c r="G606" s="40" t="s">
        <v>465</v>
      </c>
      <c r="H606" s="40"/>
      <c r="I606" s="40"/>
    </row>
    <row r="607" customFormat="false" ht="15.75" hidden="false" customHeight="true" outlineLevel="0" collapsed="false">
      <c r="A607" s="40" t="s">
        <v>370</v>
      </c>
      <c r="B607" s="56" t="str">
        <f aca="false" t="array" ref="B607:B607">INDEX(Countries!$D$2:$D$255, MATCH(A607, Countries!$B$2:$B$255, 0))</f>
        <v>DZA</v>
      </c>
      <c r="C607" s="76" t="s">
        <v>155</v>
      </c>
      <c r="D607" s="50" t="n">
        <f aca="false" t="array" ref="D607:D607">IF($C607="Mangrove",INDEX('Mangrove extent'!$A$5:$X$128,MATCH($A607,'Mangrove extent'!$A$5:$A1000,0),MATCH('Mangrove extent'!$B$4,'Mangrove extent'!$A$5:$X$5,0)), IF($C607="Seagrass", INDEX('Seagrass extent'!$A$5:$I$257,MATCH($A607,'Seagrass extent'!$A$5:$A1000,0),MATCH('Seagrass extent'!$B$4,'Seagrass extent'!$A$5:$I$5,0)), IF($C607="Salt marsh", INDEX('Salt marsh extent'!$A$5:$I$257,MATCH($A607,'Salt marsh extent'!$A$5:$A1000,0),MATCH('Salt marsh extent'!$B$4,'Salt marsh extent'!$A$5:$I$5,0)) )))</f>
        <v>199.549318096299</v>
      </c>
      <c r="E607" s="50" t="str">
        <f aca="false" t="array" ref="E607:E607">IF($C607="Mangrove",INDEX('Mangrove extent'!$A$5:$X1000,MATCH($A607,'Mangrove extent'!$A$5:$A1000,0),MATCH('Mangrove extent'!$C$4,'Mangrove extent'!$A$5:$X$5,0)), IF($C607="Seagrass", "NoData", IF($C607="Salt marsh", "NoData")))</f>
        <v>NoData</v>
      </c>
      <c r="F607" s="50" t="str">
        <f aca="false" t="array" ref="F607:F607">IF($C607="Mangrove",INDEX('Mangrove protected area'!$A$5:$AG1000,MATCH($A607,'Mangrove protected area'!$A$5:$A1000,0),MATCH('Mangrove protected area'!$B$4,'Mangrove protected area'!$A$5:$AG$5,0)), "NoData")</f>
        <v>NoData</v>
      </c>
      <c r="G607" s="40" t="s">
        <v>465</v>
      </c>
      <c r="H607" s="40"/>
      <c r="I607" s="40"/>
    </row>
    <row r="608" customFormat="false" ht="15.75" hidden="false" customHeight="true" outlineLevel="0" collapsed="false">
      <c r="A608" s="40" t="s">
        <v>371</v>
      </c>
      <c r="B608" s="56" t="str">
        <f aca="false" t="array" ref="B608:B608">INDEX(Countries!$D$2:$D$255, MATCH(A608, Countries!$B$2:$B$255, 0))</f>
        <v>SWE</v>
      </c>
      <c r="C608" s="76" t="s">
        <v>155</v>
      </c>
      <c r="D608" s="50" t="n">
        <f aca="false" t="array" ref="D608:D608">IF($C608="Mangrove",INDEX('Mangrove extent'!$A$5:$X$128,MATCH($A608,'Mangrove extent'!$A$5:$A1000,0),MATCH('Mangrove extent'!$B$4,'Mangrove extent'!$A$5:$X$5,0)), IF($C608="Seagrass", INDEX('Seagrass extent'!$A$5:$I$257,MATCH($A608,'Seagrass extent'!$A$5:$A1000,0),MATCH('Seagrass extent'!$B$4,'Seagrass extent'!$A$5:$I$5,0)), IF($C608="Salt marsh", INDEX('Salt marsh extent'!$A$5:$I$257,MATCH($A608,'Salt marsh extent'!$A$5:$A1000,0),MATCH('Salt marsh extent'!$B$4,'Salt marsh extent'!$A$5:$I$5,0)) )))</f>
        <v>35529.8512876604</v>
      </c>
      <c r="E608" s="50" t="str">
        <f aca="false" t="array" ref="E608:E608">IF($C608="Mangrove",INDEX('Mangrove extent'!$A$5:$X1000,MATCH($A608,'Mangrove extent'!$A$5:$A1000,0),MATCH('Mangrove extent'!$C$4,'Mangrove extent'!$A$5:$X$5,0)), IF($C608="Seagrass", "NoData", IF($C608="Salt marsh", "NoData")))</f>
        <v>NoData</v>
      </c>
      <c r="F608" s="50" t="str">
        <f aca="false" t="array" ref="F608:F608">IF($C608="Mangrove",INDEX('Mangrove protected area'!$A$5:$AG1000,MATCH($A608,'Mangrove protected area'!$A$5:$A1000,0),MATCH('Mangrove protected area'!$B$4,'Mangrove protected area'!$A$5:$AG$5,0)), "NoData")</f>
        <v>NoData</v>
      </c>
      <c r="G608" s="40" t="s">
        <v>465</v>
      </c>
      <c r="H608" s="40"/>
      <c r="I608" s="40"/>
    </row>
    <row r="609" customFormat="false" ht="15.75" hidden="false" customHeight="true" outlineLevel="0" collapsed="false">
      <c r="A609" s="40" t="s">
        <v>372</v>
      </c>
      <c r="B609" s="56" t="str">
        <f aca="false" t="array" ref="B609:B609">INDEX(Countries!$D$2:$D$255, MATCH(A609, Countries!$B$2:$B$255, 0))</f>
        <v>ISR</v>
      </c>
      <c r="C609" s="76" t="s">
        <v>155</v>
      </c>
      <c r="D609" s="50" t="n">
        <f aca="false" t="array" ref="D609:D609">IF($C609="Mangrove",INDEX('Mangrove extent'!$A$5:$X$128,MATCH($A609,'Mangrove extent'!$A$5:$A1000,0),MATCH('Mangrove extent'!$B$4,'Mangrove extent'!$A$5:$X$5,0)), IF($C609="Seagrass", INDEX('Seagrass extent'!$A$5:$I$257,MATCH($A609,'Seagrass extent'!$A$5:$A1000,0),MATCH('Seagrass extent'!$B$4,'Seagrass extent'!$A$5:$I$5,0)), IF($C609="Salt marsh", INDEX('Salt marsh extent'!$A$5:$I$257,MATCH($A609,'Salt marsh extent'!$A$5:$A1000,0),MATCH('Salt marsh extent'!$B$4,'Salt marsh extent'!$A$5:$I$5,0)) )))</f>
        <v>0</v>
      </c>
      <c r="E609" s="50" t="str">
        <f aca="false" t="array" ref="E609:E609">IF($C609="Mangrove",INDEX('Mangrove extent'!$A$5:$X1000,MATCH($A609,'Mangrove extent'!$A$5:$A1000,0),MATCH('Mangrove extent'!$C$4,'Mangrove extent'!$A$5:$X$5,0)), IF($C609="Seagrass", "NoData", IF($C609="Salt marsh", "NoData")))</f>
        <v>NoData</v>
      </c>
      <c r="F609" s="50" t="str">
        <f aca="false" t="array" ref="F609:F609">IF($C609="Mangrove",INDEX('Mangrove protected area'!$A$5:$AG1000,MATCH($A609,'Mangrove protected area'!$A$5:$A1000,0),MATCH('Mangrove protected area'!$B$4,'Mangrove protected area'!$A$5:$AG$5,0)), "NoData")</f>
        <v>NoData</v>
      </c>
      <c r="G609" s="40" t="s">
        <v>465</v>
      </c>
      <c r="H609" s="40"/>
      <c r="I609" s="40"/>
    </row>
    <row r="610" customFormat="false" ht="15.75" hidden="false" customHeight="true" outlineLevel="0" collapsed="false">
      <c r="A610" s="40" t="s">
        <v>373</v>
      </c>
      <c r="B610" s="56" t="str">
        <f aca="false" t="array" ref="B610:B610">INDEX(Countries!$D$2:$D$255, MATCH(A610, Countries!$B$2:$B$255, 0))</f>
        <v>MSR</v>
      </c>
      <c r="C610" s="76" t="s">
        <v>155</v>
      </c>
      <c r="D610" s="50" t="n">
        <f aca="false" t="array" ref="D610:D610">IF($C610="Mangrove",INDEX('Mangrove extent'!$A$5:$X$128,MATCH($A610,'Mangrove extent'!$A$5:$A1000,0),MATCH('Mangrove extent'!$B$4,'Mangrove extent'!$A$5:$X$5,0)), IF($C610="Seagrass", INDEX('Seagrass extent'!$A$5:$I$257,MATCH($A610,'Seagrass extent'!$A$5:$A1000,0),MATCH('Seagrass extent'!$B$4,'Seagrass extent'!$A$5:$I$5,0)), IF($C610="Salt marsh", INDEX('Salt marsh extent'!$A$5:$I$257,MATCH($A610,'Salt marsh extent'!$A$5:$A1000,0),MATCH('Salt marsh extent'!$B$4,'Salt marsh extent'!$A$5:$I$5,0)) )))</f>
        <v>0</v>
      </c>
      <c r="E610" s="50" t="str">
        <f aca="false" t="array" ref="E610:E610">IF($C610="Mangrove",INDEX('Mangrove extent'!$A$5:$X1000,MATCH($A610,'Mangrove extent'!$A$5:$A1000,0),MATCH('Mangrove extent'!$C$4,'Mangrove extent'!$A$5:$X$5,0)), IF($C610="Seagrass", "NoData", IF($C610="Salt marsh", "NoData")))</f>
        <v>NoData</v>
      </c>
      <c r="F610" s="50" t="str">
        <f aca="false" t="array" ref="F610:F610">IF($C610="Mangrove",INDEX('Mangrove protected area'!$A$5:$AG1000,MATCH($A610,'Mangrove protected area'!$A$5:$A1000,0),MATCH('Mangrove protected area'!$B$4,'Mangrove protected area'!$A$5:$AG$5,0)), "NoData")</f>
        <v>NoData</v>
      </c>
      <c r="G610" s="40" t="s">
        <v>465</v>
      </c>
      <c r="H610" s="40"/>
      <c r="I610" s="40"/>
    </row>
    <row r="611" customFormat="false" ht="15.75" hidden="false" customHeight="true" outlineLevel="0" collapsed="false">
      <c r="A611" s="40" t="s">
        <v>374</v>
      </c>
      <c r="B611" s="56" t="str">
        <f aca="false" t="array" ref="B611:B611">INDEX(Countries!$D$2:$D$255, MATCH(A611, Countries!$B$2:$B$255, 0))</f>
        <v>LBY</v>
      </c>
      <c r="C611" s="76" t="s">
        <v>155</v>
      </c>
      <c r="D611" s="50" t="n">
        <f aca="false" t="array" ref="D611:D611">IF($C611="Mangrove",INDEX('Mangrove extent'!$A$5:$X$128,MATCH($A611,'Mangrove extent'!$A$5:$A1000,0),MATCH('Mangrove extent'!$B$4,'Mangrove extent'!$A$5:$X$5,0)), IF($C611="Seagrass", INDEX('Seagrass extent'!$A$5:$I$257,MATCH($A611,'Seagrass extent'!$A$5:$A1000,0),MATCH('Seagrass extent'!$B$4,'Seagrass extent'!$A$5:$I$5,0)), IF($C611="Salt marsh", INDEX('Salt marsh extent'!$A$5:$I$257,MATCH($A611,'Salt marsh extent'!$A$5:$A1000,0),MATCH('Salt marsh extent'!$B$4,'Salt marsh extent'!$A$5:$I$5,0)) )))</f>
        <v>199.549318826622</v>
      </c>
      <c r="E611" s="50" t="str">
        <f aca="false" t="array" ref="E611:E611">IF($C611="Mangrove",INDEX('Mangrove extent'!$A$5:$X1000,MATCH($A611,'Mangrove extent'!$A$5:$A1000,0),MATCH('Mangrove extent'!$C$4,'Mangrove extent'!$A$5:$X$5,0)), IF($C611="Seagrass", "NoData", IF($C611="Salt marsh", "NoData")))</f>
        <v>NoData</v>
      </c>
      <c r="F611" s="50" t="str">
        <f aca="false" t="array" ref="F611:F611">IF($C611="Mangrove",INDEX('Mangrove protected area'!$A$5:$AG1000,MATCH($A611,'Mangrove protected area'!$A$5:$A1000,0),MATCH('Mangrove protected area'!$B$4,'Mangrove protected area'!$A$5:$AG$5,0)), "NoData")</f>
        <v>NoData</v>
      </c>
      <c r="G611" s="40" t="s">
        <v>465</v>
      </c>
      <c r="H611" s="40"/>
      <c r="I611" s="40"/>
    </row>
    <row r="612" customFormat="false" ht="15.75" hidden="false" customHeight="true" outlineLevel="0" collapsed="false">
      <c r="A612" s="40" t="s">
        <v>375</v>
      </c>
      <c r="B612" s="56" t="str">
        <f aca="false" t="array" ref="B612:B612">INDEX(Countries!$D$2:$D$255, MATCH(A612, Countries!$B$2:$B$255, 0))</f>
        <v>NLD</v>
      </c>
      <c r="C612" s="76" t="s">
        <v>155</v>
      </c>
      <c r="D612" s="50" t="n">
        <f aca="false" t="array" ref="D612:D612">IF($C612="Mangrove",INDEX('Mangrove extent'!$A$5:$X$128,MATCH($A612,'Mangrove extent'!$A$5:$A1000,0),MATCH('Mangrove extent'!$B$4,'Mangrove extent'!$A$5:$X$5,0)), IF($C612="Seagrass", INDEX('Seagrass extent'!$A$5:$I$257,MATCH($A612,'Seagrass extent'!$A$5:$A1000,0),MATCH('Seagrass extent'!$B$4,'Seagrass extent'!$A$5:$I$5,0)), IF($C612="Salt marsh", INDEX('Salt marsh extent'!$A$5:$I$257,MATCH($A612,'Salt marsh extent'!$A$5:$A1000,0),MATCH('Salt marsh extent'!$B$4,'Salt marsh extent'!$A$5:$I$5,0)) )))</f>
        <v>15150.2737116509</v>
      </c>
      <c r="E612" s="50" t="str">
        <f aca="false" t="array" ref="E612:E612">IF($C612="Mangrove",INDEX('Mangrove extent'!$A$5:$X1000,MATCH($A612,'Mangrove extent'!$A$5:$A1000,0),MATCH('Mangrove extent'!$C$4,'Mangrove extent'!$A$5:$X$5,0)), IF($C612="Seagrass", "NoData", IF($C612="Salt marsh", "NoData")))</f>
        <v>NoData</v>
      </c>
      <c r="F612" s="50" t="str">
        <f aca="false" t="array" ref="F612:F612">IF($C612="Mangrove",INDEX('Mangrove protected area'!$A$5:$AG1000,MATCH($A612,'Mangrove protected area'!$A$5:$A1000,0),MATCH('Mangrove protected area'!$B$4,'Mangrove protected area'!$A$5:$AG$5,0)), "NoData")</f>
        <v>NoData</v>
      </c>
      <c r="G612" s="40" t="s">
        <v>465</v>
      </c>
      <c r="H612" s="40"/>
      <c r="I612" s="40"/>
    </row>
    <row r="613" customFormat="false" ht="15.75" hidden="false" customHeight="true" outlineLevel="0" collapsed="false">
      <c r="A613" s="40" t="s">
        <v>376</v>
      </c>
      <c r="B613" s="56" t="str">
        <f aca="false" t="array" ref="B613:B613">INDEX(Countries!$D$2:$D$255, MATCH(A613, Countries!$B$2:$B$255, 0))</f>
        <v>POL</v>
      </c>
      <c r="C613" s="76" t="s">
        <v>155</v>
      </c>
      <c r="D613" s="50" t="n">
        <f aca="false" t="array" ref="D613:D613">IF($C613="Mangrove",INDEX('Mangrove extent'!$A$5:$X$128,MATCH($A613,'Mangrove extent'!$A$5:$A1000,0),MATCH('Mangrove extent'!$B$4,'Mangrove extent'!$A$5:$X$5,0)), IF($C613="Seagrass", INDEX('Seagrass extent'!$A$5:$I$257,MATCH($A613,'Seagrass extent'!$A$5:$A1000,0),MATCH('Seagrass extent'!$B$4,'Seagrass extent'!$A$5:$I$5,0)), IF($C613="Salt marsh", INDEX('Salt marsh extent'!$A$5:$I$257,MATCH($A613,'Salt marsh extent'!$A$5:$A1000,0),MATCH('Salt marsh extent'!$B$4,'Salt marsh extent'!$A$5:$I$5,0)) )))</f>
        <v>889.058028986526</v>
      </c>
      <c r="E613" s="50" t="str">
        <f aca="false" t="array" ref="E613:E613">IF($C613="Mangrove",INDEX('Mangrove extent'!$A$5:$X1000,MATCH($A613,'Mangrove extent'!$A$5:$A1000,0),MATCH('Mangrove extent'!$C$4,'Mangrove extent'!$A$5:$X$5,0)), IF($C613="Seagrass", "NoData", IF($C613="Salt marsh", "NoData")))</f>
        <v>NoData</v>
      </c>
      <c r="F613" s="50" t="str">
        <f aca="false" t="array" ref="F613:F613">IF($C613="Mangrove",INDEX('Mangrove protected area'!$A$5:$AG1000,MATCH($A613,'Mangrove protected area'!$A$5:$A1000,0),MATCH('Mangrove protected area'!$B$4,'Mangrove protected area'!$A$5:$AG$5,0)), "NoData")</f>
        <v>NoData</v>
      </c>
      <c r="G613" s="40" t="s">
        <v>465</v>
      </c>
      <c r="H613" s="40"/>
      <c r="I613" s="40"/>
    </row>
    <row r="614" customFormat="false" ht="15.75" hidden="false" customHeight="true" outlineLevel="0" collapsed="false">
      <c r="A614" s="40" t="s">
        <v>377</v>
      </c>
      <c r="B614" s="56" t="str">
        <f aca="false" t="array" ref="B614:B614">INDEX(Countries!$D$2:$D$255, MATCH(A614, Countries!$B$2:$B$255, 0))</f>
        <v>TUR</v>
      </c>
      <c r="C614" s="76" t="s">
        <v>155</v>
      </c>
      <c r="D614" s="50" t="n">
        <f aca="false" t="array" ref="D614:D614">IF($C614="Mangrove",INDEX('Mangrove extent'!$A$5:$X$128,MATCH($A614,'Mangrove extent'!$A$5:$A1000,0),MATCH('Mangrove extent'!$B$4,'Mangrove extent'!$A$5:$X$5,0)), IF($C614="Seagrass", INDEX('Seagrass extent'!$A$5:$I$257,MATCH($A614,'Seagrass extent'!$A$5:$A1000,0),MATCH('Seagrass extent'!$B$4,'Seagrass extent'!$A$5:$I$5,0)), IF($C614="Salt marsh", INDEX('Salt marsh extent'!$A$5:$I$257,MATCH($A614,'Salt marsh extent'!$A$5:$A1000,0),MATCH('Salt marsh extent'!$B$4,'Salt marsh extent'!$A$5:$I$5,0)) )))</f>
        <v>25617.8074276283</v>
      </c>
      <c r="E614" s="50" t="str">
        <f aca="false" t="array" ref="E614:E614">IF($C614="Mangrove",INDEX('Mangrove extent'!$A$5:$X1000,MATCH($A614,'Mangrove extent'!$A$5:$A1000,0),MATCH('Mangrove extent'!$C$4,'Mangrove extent'!$A$5:$X$5,0)), IF($C614="Seagrass", "NoData", IF($C614="Salt marsh", "NoData")))</f>
        <v>NoData</v>
      </c>
      <c r="F614" s="50" t="str">
        <f aca="false" t="array" ref="F614:F614">IF($C614="Mangrove",INDEX('Mangrove protected area'!$A$5:$AG1000,MATCH($A614,'Mangrove protected area'!$A$5:$A1000,0),MATCH('Mangrove protected area'!$B$4,'Mangrove protected area'!$A$5:$AG$5,0)), "NoData")</f>
        <v>NoData</v>
      </c>
      <c r="G614" s="40" t="s">
        <v>465</v>
      </c>
      <c r="H614" s="40"/>
      <c r="I614" s="40"/>
    </row>
    <row r="615" customFormat="false" ht="15.75" hidden="false" customHeight="true" outlineLevel="0" collapsed="false">
      <c r="A615" s="40" t="s">
        <v>378</v>
      </c>
      <c r="B615" s="56" t="str">
        <f aca="false" t="array" ref="B615:B615">INDEX(Countries!$D$2:$D$255, MATCH(A615, Countries!$B$2:$B$255, 0))</f>
        <v>JOR</v>
      </c>
      <c r="C615" s="76" t="s">
        <v>155</v>
      </c>
      <c r="D615" s="50" t="n">
        <f aca="false" t="array" ref="D615:D615">IF($C615="Mangrove",INDEX('Mangrove extent'!$A$5:$X$128,MATCH($A615,'Mangrove extent'!$A$5:$A1000,0),MATCH('Mangrove extent'!$B$4,'Mangrove extent'!$A$5:$X$5,0)), IF($C615="Seagrass", INDEX('Seagrass extent'!$A$5:$I$257,MATCH($A615,'Seagrass extent'!$A$5:$A1000,0),MATCH('Seagrass extent'!$B$4,'Seagrass extent'!$A$5:$I$5,0)), IF($C615="Salt marsh", INDEX('Salt marsh extent'!$A$5:$I$257,MATCH($A615,'Salt marsh extent'!$A$5:$A1000,0),MATCH('Salt marsh extent'!$B$4,'Salt marsh extent'!$A$5:$I$5,0)) )))</f>
        <v>0</v>
      </c>
      <c r="E615" s="50" t="str">
        <f aca="false" t="array" ref="E615:E615">IF($C615="Mangrove",INDEX('Mangrove extent'!$A$5:$X1000,MATCH($A615,'Mangrove extent'!$A$5:$A1000,0),MATCH('Mangrove extent'!$C$4,'Mangrove extent'!$A$5:$X$5,0)), IF($C615="Seagrass", "NoData", IF($C615="Salt marsh", "NoData")))</f>
        <v>NoData</v>
      </c>
      <c r="F615" s="50" t="str">
        <f aca="false" t="array" ref="F615:F615">IF($C615="Mangrove",INDEX('Mangrove protected area'!$A$5:$AG1000,MATCH($A615,'Mangrove protected area'!$A$5:$A1000,0),MATCH('Mangrove protected area'!$B$4,'Mangrove protected area'!$A$5:$AG$5,0)), "NoData")</f>
        <v>NoData</v>
      </c>
      <c r="G615" s="40" t="s">
        <v>465</v>
      </c>
      <c r="H615" s="40"/>
      <c r="I615" s="40"/>
    </row>
    <row r="616" customFormat="false" ht="15.75" hidden="false" customHeight="true" outlineLevel="0" collapsed="false">
      <c r="A616" s="40" t="s">
        <v>379</v>
      </c>
      <c r="B616" s="56" t="str">
        <f aca="false" t="array" ref="B616:B616">INDEX(Countries!$D$2:$D$255, MATCH(A616, Countries!$B$2:$B$255, 0))</f>
        <v>SVN</v>
      </c>
      <c r="C616" s="76" t="s">
        <v>155</v>
      </c>
      <c r="D616" s="50" t="n">
        <f aca="false" t="array" ref="D616:D616">IF($C616="Mangrove",INDEX('Mangrove extent'!$A$5:$X$128,MATCH($A616,'Mangrove extent'!$A$5:$A1000,0),MATCH('Mangrove extent'!$B$4,'Mangrove extent'!$A$5:$X$5,0)), IF($C616="Seagrass", INDEX('Seagrass extent'!$A$5:$I$257,MATCH($A616,'Seagrass extent'!$A$5:$A1000,0),MATCH('Seagrass extent'!$B$4,'Seagrass extent'!$A$5:$I$5,0)), IF($C616="Salt marsh", INDEX('Salt marsh extent'!$A$5:$I$257,MATCH($A616,'Salt marsh extent'!$A$5:$A1000,0),MATCH('Salt marsh extent'!$B$4,'Salt marsh extent'!$A$5:$I$5,0)) )))</f>
        <v>320.913385014855</v>
      </c>
      <c r="E616" s="50" t="str">
        <f aca="false" t="array" ref="E616:E616">IF($C616="Mangrove",INDEX('Mangrove extent'!$A$5:$X1000,MATCH($A616,'Mangrove extent'!$A$5:$A1000,0),MATCH('Mangrove extent'!$C$4,'Mangrove extent'!$A$5:$X$5,0)), IF($C616="Seagrass", "NoData", IF($C616="Salt marsh", "NoData")))</f>
        <v>NoData</v>
      </c>
      <c r="F616" s="50" t="str">
        <f aca="false" t="array" ref="F616:F616">IF($C616="Mangrove",INDEX('Mangrove protected area'!$A$5:$AG1000,MATCH($A616,'Mangrove protected area'!$A$5:$A1000,0),MATCH('Mangrove protected area'!$B$4,'Mangrove protected area'!$A$5:$AG$5,0)), "NoData")</f>
        <v>NoData</v>
      </c>
      <c r="G616" s="40" t="s">
        <v>465</v>
      </c>
      <c r="H616" s="40"/>
      <c r="I616" s="40"/>
    </row>
    <row r="617" customFormat="false" ht="15.75" hidden="false" customHeight="true" outlineLevel="0" collapsed="false">
      <c r="A617" s="40" t="s">
        <v>380</v>
      </c>
      <c r="B617" s="56" t="str">
        <f aca="false" t="array" ref="B617:B617">INDEX(Countries!$D$2:$D$255, MATCH(A617, Countries!$B$2:$B$255, 0))</f>
        <v>ARG</v>
      </c>
      <c r="C617" s="76" t="s">
        <v>155</v>
      </c>
      <c r="D617" s="50" t="n">
        <f aca="false" t="array" ref="D617:D617">IF($C617="Mangrove",INDEX('Mangrove extent'!$A$5:$X$128,MATCH($A617,'Mangrove extent'!$A$5:$A1000,0),MATCH('Mangrove extent'!$B$4,'Mangrove extent'!$A$5:$X$5,0)), IF($C617="Seagrass", INDEX('Seagrass extent'!$A$5:$I$257,MATCH($A617,'Seagrass extent'!$A$5:$A1000,0),MATCH('Seagrass extent'!$B$4,'Seagrass extent'!$A$5:$I$5,0)), IF($C617="Salt marsh", INDEX('Salt marsh extent'!$A$5:$I$257,MATCH($A617,'Salt marsh extent'!$A$5:$A1000,0),MATCH('Salt marsh extent'!$B$4,'Salt marsh extent'!$A$5:$I$5,0)) )))</f>
        <v>476172.677011559</v>
      </c>
      <c r="E617" s="50" t="str">
        <f aca="false" t="array" ref="E617:E617">IF($C617="Mangrove",INDEX('Mangrove extent'!$A$5:$X1000,MATCH($A617,'Mangrove extent'!$A$5:$A1000,0),MATCH('Mangrove extent'!$C$4,'Mangrove extent'!$A$5:$X$5,0)), IF($C617="Seagrass", "NoData", IF($C617="Salt marsh", "NoData")))</f>
        <v>NoData</v>
      </c>
      <c r="F617" s="50" t="str">
        <f aca="false" t="array" ref="F617:F617">IF($C617="Mangrove",INDEX('Mangrove protected area'!$A$5:$AG1000,MATCH($A617,'Mangrove protected area'!$A$5:$A1000,0),MATCH('Mangrove protected area'!$B$4,'Mangrove protected area'!$A$5:$AG$5,0)), "NoData")</f>
        <v>NoData</v>
      </c>
      <c r="G617" s="40" t="s">
        <v>465</v>
      </c>
      <c r="H617" s="40"/>
      <c r="I617" s="40"/>
    </row>
    <row r="618" customFormat="false" ht="15.75" hidden="false" customHeight="true" outlineLevel="0" collapsed="false">
      <c r="A618" s="40" t="s">
        <v>381</v>
      </c>
      <c r="B618" s="56" t="str">
        <f aca="false" t="array" ref="B618:B618">INDEX(Countries!$D$2:$D$255, MATCH(A618, Countries!$B$2:$B$255, 0))</f>
        <v>AZE</v>
      </c>
      <c r="C618" s="76" t="s">
        <v>155</v>
      </c>
      <c r="D618" s="50" t="n">
        <f aca="false" t="array" ref="D618:D618">IF($C618="Mangrove",INDEX('Mangrove extent'!$A$5:$X$128,MATCH($A618,'Mangrove extent'!$A$5:$A1000,0),MATCH('Mangrove extent'!$B$4,'Mangrove extent'!$A$5:$X$5,0)), IF($C618="Seagrass", INDEX('Seagrass extent'!$A$5:$I$257,MATCH($A618,'Seagrass extent'!$A$5:$A1000,0),MATCH('Seagrass extent'!$B$4,'Seagrass extent'!$A$5:$I$5,0)), IF($C618="Salt marsh", INDEX('Salt marsh extent'!$A$5:$I$257,MATCH($A618,'Salt marsh extent'!$A$5:$A1000,0),MATCH('Salt marsh extent'!$B$4,'Salt marsh extent'!$A$5:$I$5,0)) )))</f>
        <v>99.7746551912462</v>
      </c>
      <c r="E618" s="50" t="str">
        <f aca="false" t="array" ref="E618:E618">IF($C618="Mangrove",INDEX('Mangrove extent'!$A$5:$X1000,MATCH($A618,'Mangrove extent'!$A$5:$A1000,0),MATCH('Mangrove extent'!$C$4,'Mangrove extent'!$A$5:$X$5,0)), IF($C618="Seagrass", "NoData", IF($C618="Salt marsh", "NoData")))</f>
        <v>NoData</v>
      </c>
      <c r="F618" s="50" t="str">
        <f aca="false" t="array" ref="F618:F618">IF($C618="Mangrove",INDEX('Mangrove protected area'!$A$5:$AG1000,MATCH($A618,'Mangrove protected area'!$A$5:$A1000,0),MATCH('Mangrove protected area'!$B$4,'Mangrove protected area'!$A$5:$AG$5,0)), "NoData")</f>
        <v>NoData</v>
      </c>
      <c r="G618" s="40" t="s">
        <v>465</v>
      </c>
      <c r="H618" s="40"/>
      <c r="I618" s="40"/>
    </row>
    <row r="619" customFormat="false" ht="15.75" hidden="false" customHeight="true" outlineLevel="0" collapsed="false">
      <c r="A619" s="40" t="s">
        <v>382</v>
      </c>
      <c r="B619" s="56" t="str">
        <f aca="false" t="array" ref="B619:B619">INDEX(Countries!$D$2:$D$255, MATCH(A619, Countries!$B$2:$B$255, 0))</f>
        <v>BEL</v>
      </c>
      <c r="C619" s="76" t="s">
        <v>155</v>
      </c>
      <c r="D619" s="50" t="n">
        <f aca="false" t="array" ref="D619:D619">IF($C619="Mangrove",INDEX('Mangrove extent'!$A$5:$X$128,MATCH($A619,'Mangrove extent'!$A$5:$A1000,0),MATCH('Mangrove extent'!$B$4,'Mangrove extent'!$A$5:$X$5,0)), IF($C619="Seagrass", INDEX('Seagrass extent'!$A$5:$I$257,MATCH($A619,'Seagrass extent'!$A$5:$A1000,0),MATCH('Seagrass extent'!$B$4,'Seagrass extent'!$A$5:$I$5,0)), IF($C619="Salt marsh", INDEX('Salt marsh extent'!$A$5:$I$257,MATCH($A619,'Salt marsh extent'!$A$5:$A1000,0),MATCH('Salt marsh extent'!$B$4,'Salt marsh extent'!$A$5:$I$5,0)) )))</f>
        <v>440.658084853609</v>
      </c>
      <c r="E619" s="50" t="str">
        <f aca="false" t="array" ref="E619:E619">IF($C619="Mangrove",INDEX('Mangrove extent'!$A$5:$X1000,MATCH($A619,'Mangrove extent'!$A$5:$A1000,0),MATCH('Mangrove extent'!$C$4,'Mangrove extent'!$A$5:$X$5,0)), IF($C619="Seagrass", "NoData", IF($C619="Salt marsh", "NoData")))</f>
        <v>NoData</v>
      </c>
      <c r="F619" s="50" t="str">
        <f aca="false" t="array" ref="F619:F619">IF($C619="Mangrove",INDEX('Mangrove protected area'!$A$5:$AG1000,MATCH($A619,'Mangrove protected area'!$A$5:$A1000,0),MATCH('Mangrove protected area'!$B$4,'Mangrove protected area'!$A$5:$AG$5,0)), "NoData")</f>
        <v>NoData</v>
      </c>
      <c r="G619" s="40" t="s">
        <v>465</v>
      </c>
      <c r="H619" s="40"/>
      <c r="I619" s="40"/>
    </row>
    <row r="620" customFormat="false" ht="15.75" hidden="false" customHeight="true" outlineLevel="0" collapsed="false">
      <c r="A620" s="40" t="s">
        <v>383</v>
      </c>
      <c r="B620" s="56" t="str">
        <f aca="false" t="array" ref="B620:B620">INDEX(Countries!$D$2:$D$255, MATCH(A620, Countries!$B$2:$B$255, 0))</f>
        <v>BIH</v>
      </c>
      <c r="C620" s="76" t="s">
        <v>155</v>
      </c>
      <c r="D620" s="50" t="n">
        <f aca="false" t="array" ref="D620:D620">IF($C620="Mangrove",INDEX('Mangrove extent'!$A$5:$X$128,MATCH($A620,'Mangrove extent'!$A$5:$A1000,0),MATCH('Mangrove extent'!$B$4,'Mangrove extent'!$A$5:$X$5,0)), IF($C620="Seagrass", INDEX('Seagrass extent'!$A$5:$I$257,MATCH($A620,'Seagrass extent'!$A$5:$A1000,0),MATCH('Seagrass extent'!$B$4,'Seagrass extent'!$A$5:$I$5,0)), IF($C620="Salt marsh", INDEX('Salt marsh extent'!$A$5:$I$257,MATCH($A620,'Salt marsh extent'!$A$5:$A1000,0),MATCH('Salt marsh extent'!$B$4,'Salt marsh extent'!$A$5:$I$5,0)) )))</f>
        <v>2557.96968205445</v>
      </c>
      <c r="E620" s="50" t="str">
        <f aca="false" t="array" ref="E620:E620">IF($C620="Mangrove",INDEX('Mangrove extent'!$A$5:$X1000,MATCH($A620,'Mangrove extent'!$A$5:$A1000,0),MATCH('Mangrove extent'!$C$4,'Mangrove extent'!$A$5:$X$5,0)), IF($C620="Seagrass", "NoData", IF($C620="Salt marsh", "NoData")))</f>
        <v>NoData</v>
      </c>
      <c r="F620" s="50" t="str">
        <f aca="false" t="array" ref="F620:F620">IF($C620="Mangrove",INDEX('Mangrove protected area'!$A$5:$AG1000,MATCH($A620,'Mangrove protected area'!$A$5:$A1000,0),MATCH('Mangrove protected area'!$B$4,'Mangrove protected area'!$A$5:$AG$5,0)), "NoData")</f>
        <v>NoData</v>
      </c>
      <c r="G620" s="40" t="s">
        <v>465</v>
      </c>
      <c r="H620" s="40"/>
      <c r="I620" s="40"/>
    </row>
    <row r="621" customFormat="false" ht="15.75" hidden="false" customHeight="true" outlineLevel="0" collapsed="false">
      <c r="A621" s="40" t="s">
        <v>384</v>
      </c>
      <c r="B621" s="56" t="str">
        <f aca="false" t="array" ref="B621:B621">INDEX(Countries!$D$2:$D$255, MATCH(A621, Countries!$B$2:$B$255, 0))</f>
        <v>IOT</v>
      </c>
      <c r="C621" s="76" t="s">
        <v>155</v>
      </c>
      <c r="D621" s="50" t="n">
        <f aca="false" t="array" ref="D621:D621">IF($C621="Mangrove",INDEX('Mangrove extent'!$A$5:$X$128,MATCH($A621,'Mangrove extent'!$A$5:$A1000,0),MATCH('Mangrove extent'!$B$4,'Mangrove extent'!$A$5:$X$5,0)), IF($C621="Seagrass", INDEX('Seagrass extent'!$A$5:$I$257,MATCH($A621,'Seagrass extent'!$A$5:$A1000,0),MATCH('Seagrass extent'!$B$4,'Seagrass extent'!$A$5:$I$5,0)), IF($C621="Salt marsh", INDEX('Salt marsh extent'!$A$5:$I$257,MATCH($A621,'Salt marsh extent'!$A$5:$A1000,0),MATCH('Salt marsh extent'!$B$4,'Salt marsh extent'!$A$5:$I$5,0)) )))</f>
        <v>0</v>
      </c>
      <c r="E621" s="50" t="str">
        <f aca="false" t="array" ref="E621:E621">IF($C621="Mangrove",INDEX('Mangrove extent'!$A$5:$X1000,MATCH($A621,'Mangrove extent'!$A$5:$A1000,0),MATCH('Mangrove extent'!$C$4,'Mangrove extent'!$A$5:$X$5,0)), IF($C621="Seagrass", "NoData", IF($C621="Salt marsh", "NoData")))</f>
        <v>NoData</v>
      </c>
      <c r="F621" s="50" t="str">
        <f aca="false" t="array" ref="F621:F621">IF($C621="Mangrove",INDEX('Mangrove protected area'!$A$5:$AG1000,MATCH($A621,'Mangrove protected area'!$A$5:$A1000,0),MATCH('Mangrove protected area'!$B$4,'Mangrove protected area'!$A$5:$AG$5,0)), "NoData")</f>
        <v>NoData</v>
      </c>
      <c r="G621" s="40" t="s">
        <v>465</v>
      </c>
      <c r="H621" s="40"/>
      <c r="I621" s="40"/>
    </row>
    <row r="622" customFormat="false" ht="15.75" hidden="false" customHeight="true" outlineLevel="0" collapsed="false">
      <c r="A622" s="40" t="s">
        <v>385</v>
      </c>
      <c r="B622" s="56" t="str">
        <f aca="false" t="array" ref="B622:B622">INDEX(Countries!$D$2:$D$255, MATCH(A622, Countries!$B$2:$B$255, 0))</f>
        <v>BGR</v>
      </c>
      <c r="C622" s="76" t="s">
        <v>155</v>
      </c>
      <c r="D622" s="50" t="n">
        <f aca="false" t="array" ref="D622:D622">IF($C622="Mangrove",INDEX('Mangrove extent'!$A$5:$X$128,MATCH($A622,'Mangrove extent'!$A$5:$A1000,0),MATCH('Mangrove extent'!$B$4,'Mangrove extent'!$A$5:$X$5,0)), IF($C622="Seagrass", INDEX('Seagrass extent'!$A$5:$I$257,MATCH($A622,'Seagrass extent'!$A$5:$A1000,0),MATCH('Seagrass extent'!$B$4,'Seagrass extent'!$A$5:$I$5,0)), IF($C622="Salt marsh", INDEX('Salt marsh extent'!$A$5:$I$257,MATCH($A622,'Salt marsh extent'!$A$5:$A1000,0),MATCH('Salt marsh extent'!$B$4,'Salt marsh extent'!$A$5:$I$5,0)) )))</f>
        <v>131.334207952052</v>
      </c>
      <c r="E622" s="50" t="str">
        <f aca="false" t="array" ref="E622:E622">IF($C622="Mangrove",INDEX('Mangrove extent'!$A$5:$X1000,MATCH($A622,'Mangrove extent'!$A$5:$A1000,0),MATCH('Mangrove extent'!$C$4,'Mangrove extent'!$A$5:$X$5,0)), IF($C622="Seagrass", "NoData", IF($C622="Salt marsh", "NoData")))</f>
        <v>NoData</v>
      </c>
      <c r="F622" s="50" t="str">
        <f aca="false" t="array" ref="F622:F622">IF($C622="Mangrove",INDEX('Mangrove protected area'!$A$5:$AG1000,MATCH($A622,'Mangrove protected area'!$A$5:$A1000,0),MATCH('Mangrove protected area'!$B$4,'Mangrove protected area'!$A$5:$AG$5,0)), "NoData")</f>
        <v>NoData</v>
      </c>
      <c r="G622" s="40" t="s">
        <v>465</v>
      </c>
      <c r="H622" s="40"/>
      <c r="I622" s="40"/>
    </row>
    <row r="623" customFormat="false" ht="15.75" hidden="false" customHeight="true" outlineLevel="0" collapsed="false">
      <c r="A623" s="40" t="s">
        <v>386</v>
      </c>
      <c r="B623" s="56" t="str">
        <f aca="false" t="array" ref="B623:B623">INDEX(Countries!$D$2:$D$255, MATCH(A623, Countries!$B$2:$B$255, 0))</f>
        <v>CPV</v>
      </c>
      <c r="C623" s="76" t="s">
        <v>155</v>
      </c>
      <c r="D623" s="50" t="n">
        <f aca="false" t="array" ref="D623:D623">IF($C623="Mangrove",INDEX('Mangrove extent'!$A$5:$X$128,MATCH($A623,'Mangrove extent'!$A$5:$A1000,0),MATCH('Mangrove extent'!$B$4,'Mangrove extent'!$A$5:$X$5,0)), IF($C623="Seagrass", INDEX('Seagrass extent'!$A$5:$I$257,MATCH($A623,'Seagrass extent'!$A$5:$A1000,0),MATCH('Seagrass extent'!$B$4,'Seagrass extent'!$A$5:$I$5,0)), IF($C623="Salt marsh", INDEX('Salt marsh extent'!$A$5:$I$257,MATCH($A623,'Salt marsh extent'!$A$5:$A1000,0),MATCH('Salt marsh extent'!$B$4,'Salt marsh extent'!$A$5:$I$5,0)) )))</f>
        <v>0</v>
      </c>
      <c r="E623" s="50" t="str">
        <f aca="false" t="array" ref="E623:E623">IF($C623="Mangrove",INDEX('Mangrove extent'!$A$5:$X1000,MATCH($A623,'Mangrove extent'!$A$5:$A1000,0),MATCH('Mangrove extent'!$C$4,'Mangrove extent'!$A$5:$X$5,0)), IF($C623="Seagrass", "NoData", IF($C623="Salt marsh", "NoData")))</f>
        <v>NoData</v>
      </c>
      <c r="F623" s="50" t="str">
        <f aca="false" t="array" ref="F623:F623">IF($C623="Mangrove",INDEX('Mangrove protected area'!$A$5:$AG1000,MATCH($A623,'Mangrove protected area'!$A$5:$A1000,0),MATCH('Mangrove protected area'!$B$4,'Mangrove protected area'!$A$5:$AG$5,0)), "NoData")</f>
        <v>NoData</v>
      </c>
      <c r="G623" s="40" t="s">
        <v>465</v>
      </c>
      <c r="H623" s="40"/>
      <c r="I623" s="40"/>
    </row>
    <row r="624" customFormat="false" ht="15.75" hidden="false" customHeight="true" outlineLevel="0" collapsed="false">
      <c r="A624" s="40" t="s">
        <v>387</v>
      </c>
      <c r="B624" s="56" t="str">
        <f aca="false" t="array" ref="B624:B624">INDEX(Countries!$D$2:$D$255, MATCH(A624, Countries!$B$2:$B$255, 0))</f>
        <v>CHL</v>
      </c>
      <c r="C624" s="76" t="s">
        <v>155</v>
      </c>
      <c r="D624" s="50" t="n">
        <f aca="false" t="array" ref="D624:D624">IF($C624="Mangrove",INDEX('Mangrove extent'!$A$5:$X$128,MATCH($A624,'Mangrove extent'!$A$5:$A1000,0),MATCH('Mangrove extent'!$B$4,'Mangrove extent'!$A$5:$X$5,0)), IF($C624="Seagrass", INDEX('Seagrass extent'!$A$5:$I$257,MATCH($A624,'Seagrass extent'!$A$5:$A1000,0),MATCH('Seagrass extent'!$B$4,'Seagrass extent'!$A$5:$I$5,0)), IF($C624="Salt marsh", INDEX('Salt marsh extent'!$A$5:$I$257,MATCH($A624,'Salt marsh extent'!$A$5:$A1000,0),MATCH('Salt marsh extent'!$B$4,'Salt marsh extent'!$A$5:$I$5,0)) )))</f>
        <v>65632.8812728532</v>
      </c>
      <c r="E624" s="50" t="str">
        <f aca="false" t="array" ref="E624:E624">IF($C624="Mangrove",INDEX('Mangrove extent'!$A$5:$X1000,MATCH($A624,'Mangrove extent'!$A$5:$A1000,0),MATCH('Mangrove extent'!$C$4,'Mangrove extent'!$A$5:$X$5,0)), IF($C624="Seagrass", "NoData", IF($C624="Salt marsh", "NoData")))</f>
        <v>NoData</v>
      </c>
      <c r="F624" s="50" t="str">
        <f aca="false" t="array" ref="F624:F624">IF($C624="Mangrove",INDEX('Mangrove protected area'!$A$5:$AG1000,MATCH($A624,'Mangrove protected area'!$A$5:$A1000,0),MATCH('Mangrove protected area'!$B$4,'Mangrove protected area'!$A$5:$AG$5,0)), "NoData")</f>
        <v>NoData</v>
      </c>
      <c r="G624" s="40" t="s">
        <v>465</v>
      </c>
      <c r="H624" s="40"/>
      <c r="I624" s="40"/>
    </row>
    <row r="625" customFormat="false" ht="15.75" hidden="false" customHeight="true" outlineLevel="0" collapsed="false">
      <c r="A625" s="40" t="s">
        <v>388</v>
      </c>
      <c r="B625" s="56" t="str">
        <f aca="false" t="array" ref="B625:B625">INDEX(Countries!$D$2:$D$255, MATCH(A625, Countries!$B$2:$B$255, 0))</f>
        <v>EST</v>
      </c>
      <c r="C625" s="76" t="s">
        <v>155</v>
      </c>
      <c r="D625" s="50" t="n">
        <f aca="false" t="array" ref="D625:D625">IF($C625="Mangrove",INDEX('Mangrove extent'!$A$5:$X$128,MATCH($A625,'Mangrove extent'!$A$5:$A1000,0),MATCH('Mangrove extent'!$B$4,'Mangrove extent'!$A$5:$X$5,0)), IF($C625="Seagrass", INDEX('Seagrass extent'!$A$5:$I$257,MATCH($A625,'Seagrass extent'!$A$5:$A1000,0),MATCH('Seagrass extent'!$B$4,'Seagrass extent'!$A$5:$I$5,0)), IF($C625="Salt marsh", INDEX('Salt marsh extent'!$A$5:$I$257,MATCH($A625,'Salt marsh extent'!$A$5:$A1000,0),MATCH('Salt marsh extent'!$B$4,'Salt marsh extent'!$A$5:$I$5,0)) )))</f>
        <v>22404.9755459842</v>
      </c>
      <c r="E625" s="50" t="str">
        <f aca="false" t="array" ref="E625:E625">IF($C625="Mangrove",INDEX('Mangrove extent'!$A$5:$X1000,MATCH($A625,'Mangrove extent'!$A$5:$A1000,0),MATCH('Mangrove extent'!$C$4,'Mangrove extent'!$A$5:$X$5,0)), IF($C625="Seagrass", "NoData", IF($C625="Salt marsh", "NoData")))</f>
        <v>NoData</v>
      </c>
      <c r="F625" s="50" t="str">
        <f aca="false" t="array" ref="F625:F625">IF($C625="Mangrove",INDEX('Mangrove protected area'!$A$5:$AG1000,MATCH($A625,'Mangrove protected area'!$A$5:$A1000,0),MATCH('Mangrove protected area'!$B$4,'Mangrove protected area'!$A$5:$AG$5,0)), "NoData")</f>
        <v>NoData</v>
      </c>
      <c r="G625" s="40" t="s">
        <v>465</v>
      </c>
      <c r="H625" s="40"/>
      <c r="I625" s="40"/>
    </row>
    <row r="626" customFormat="false" ht="15.75" hidden="false" customHeight="true" outlineLevel="0" collapsed="false">
      <c r="A626" s="40" t="s">
        <v>389</v>
      </c>
      <c r="B626" s="56" t="str">
        <f aca="false" t="array" ref="B626:B626">INDEX(Countries!$D$2:$D$255, MATCH(A626, Countries!$B$2:$B$255, 0))</f>
        <v>FLK</v>
      </c>
      <c r="C626" s="76" t="s">
        <v>155</v>
      </c>
      <c r="D626" s="50" t="n">
        <f aca="false" t="array" ref="D626:D626">IF($C626="Mangrove",INDEX('Mangrove extent'!$A$5:$X$128,MATCH($A626,'Mangrove extent'!$A$5:$A1000,0),MATCH('Mangrove extent'!$B$4,'Mangrove extent'!$A$5:$X$5,0)), IF($C626="Seagrass", INDEX('Seagrass extent'!$A$5:$I$257,MATCH($A626,'Seagrass extent'!$A$5:$A1000,0),MATCH('Seagrass extent'!$B$4,'Seagrass extent'!$A$5:$I$5,0)), IF($C626="Salt marsh", INDEX('Salt marsh extent'!$A$5:$I$257,MATCH($A626,'Salt marsh extent'!$A$5:$A1000,0),MATCH('Salt marsh extent'!$B$4,'Salt marsh extent'!$A$5:$I$5,0)) )))</f>
        <v>0</v>
      </c>
      <c r="E626" s="50" t="str">
        <f aca="false" t="array" ref="E626:E626">IF($C626="Mangrove",INDEX('Mangrove extent'!$A$5:$X1000,MATCH($A626,'Mangrove extent'!$A$5:$A1000,0),MATCH('Mangrove extent'!$C$4,'Mangrove extent'!$A$5:$X$5,0)), IF($C626="Seagrass", "NoData", IF($C626="Salt marsh", "NoData")))</f>
        <v>NoData</v>
      </c>
      <c r="F626" s="50" t="str">
        <f aca="false" t="array" ref="F626:F626">IF($C626="Mangrove",INDEX('Mangrove protected area'!$A$5:$AG1000,MATCH($A626,'Mangrove protected area'!$A$5:$A1000,0),MATCH('Mangrove protected area'!$B$4,'Mangrove protected area'!$A$5:$AG$5,0)), "NoData")</f>
        <v>NoData</v>
      </c>
      <c r="G626" s="40" t="s">
        <v>465</v>
      </c>
      <c r="H626" s="40"/>
      <c r="I626" s="40"/>
    </row>
    <row r="627" customFormat="false" ht="15.75" hidden="false" customHeight="true" outlineLevel="0" collapsed="false">
      <c r="A627" s="40" t="s">
        <v>390</v>
      </c>
      <c r="B627" s="56" t="str">
        <f aca="false" t="array" ref="B627:B627">INDEX(Countries!$D$2:$D$255, MATCH(A627, Countries!$B$2:$B$255, 0))</f>
        <v>FRO</v>
      </c>
      <c r="C627" s="76" t="s">
        <v>155</v>
      </c>
      <c r="D627" s="50" t="n">
        <f aca="false" t="array" ref="D627:D627">IF($C627="Mangrove",INDEX('Mangrove extent'!$A$5:$X$128,MATCH($A627,'Mangrove extent'!$A$5:$A1000,0),MATCH('Mangrove extent'!$B$4,'Mangrove extent'!$A$5:$X$5,0)), IF($C627="Seagrass", INDEX('Seagrass extent'!$A$5:$I$257,MATCH($A627,'Seagrass extent'!$A$5:$A1000,0),MATCH('Seagrass extent'!$B$4,'Seagrass extent'!$A$5:$I$5,0)), IF($C627="Salt marsh", INDEX('Salt marsh extent'!$A$5:$I$257,MATCH($A627,'Salt marsh extent'!$A$5:$A1000,0),MATCH('Salt marsh extent'!$B$4,'Salt marsh extent'!$A$5:$I$5,0)) )))</f>
        <v>0</v>
      </c>
      <c r="E627" s="50" t="str">
        <f aca="false" t="array" ref="E627:E627">IF($C627="Mangrove",INDEX('Mangrove extent'!$A$5:$X1000,MATCH($A627,'Mangrove extent'!$A$5:$A1000,0),MATCH('Mangrove extent'!$C$4,'Mangrove extent'!$A$5:$X$5,0)), IF($C627="Seagrass", "NoData", IF($C627="Salt marsh", "NoData")))</f>
        <v>NoData</v>
      </c>
      <c r="F627" s="50" t="str">
        <f aca="false" t="array" ref="F627:F627">IF($C627="Mangrove",INDEX('Mangrove protected area'!$A$5:$AG1000,MATCH($A627,'Mangrove protected area'!$A$5:$A1000,0),MATCH('Mangrove protected area'!$B$4,'Mangrove protected area'!$A$5:$AG$5,0)), "NoData")</f>
        <v>NoData</v>
      </c>
      <c r="G627" s="40" t="s">
        <v>465</v>
      </c>
      <c r="H627" s="40"/>
      <c r="I627" s="40"/>
    </row>
    <row r="628" customFormat="false" ht="15.75" hidden="false" customHeight="true" outlineLevel="0" collapsed="false">
      <c r="A628" s="40" t="s">
        <v>391</v>
      </c>
      <c r="B628" s="56" t="str">
        <f aca="false" t="array" ref="B628:B628">INDEX(Countries!$D$2:$D$255, MATCH(A628, Countries!$B$2:$B$255, 0))</f>
        <v>FIN</v>
      </c>
      <c r="C628" s="76" t="s">
        <v>155</v>
      </c>
      <c r="D628" s="50" t="n">
        <f aca="false" t="array" ref="D628:D628">IF($C628="Mangrove",INDEX('Mangrove extent'!$A$5:$X$128,MATCH($A628,'Mangrove extent'!$A$5:$A1000,0),MATCH('Mangrove extent'!$B$4,'Mangrove extent'!$A$5:$X$5,0)), IF($C628="Seagrass", INDEX('Seagrass extent'!$A$5:$I$257,MATCH($A628,'Seagrass extent'!$A$5:$A1000,0),MATCH('Seagrass extent'!$B$4,'Seagrass extent'!$A$5:$I$5,0)), IF($C628="Salt marsh", INDEX('Salt marsh extent'!$A$5:$I$257,MATCH($A628,'Salt marsh extent'!$A$5:$A1000,0),MATCH('Salt marsh extent'!$B$4,'Salt marsh extent'!$A$5:$I$5,0)) )))</f>
        <v>13247.3784150712</v>
      </c>
      <c r="E628" s="50" t="str">
        <f aca="false" t="array" ref="E628:E628">IF($C628="Mangrove",INDEX('Mangrove extent'!$A$5:$X1000,MATCH($A628,'Mangrove extent'!$A$5:$A1000,0),MATCH('Mangrove extent'!$C$4,'Mangrove extent'!$A$5:$X$5,0)), IF($C628="Seagrass", "NoData", IF($C628="Salt marsh", "NoData")))</f>
        <v>NoData</v>
      </c>
      <c r="F628" s="50" t="str">
        <f aca="false" t="array" ref="F628:F628">IF($C628="Mangrove",INDEX('Mangrove protected area'!$A$5:$AG1000,MATCH($A628,'Mangrove protected area'!$A$5:$A1000,0),MATCH('Mangrove protected area'!$B$4,'Mangrove protected area'!$A$5:$AG$5,0)), "NoData")</f>
        <v>NoData</v>
      </c>
      <c r="G628" s="40" t="s">
        <v>465</v>
      </c>
      <c r="H628" s="40"/>
      <c r="I628" s="40"/>
    </row>
    <row r="629" customFormat="false" ht="15.75" hidden="false" customHeight="true" outlineLevel="0" collapsed="false">
      <c r="A629" s="40" t="s">
        <v>392</v>
      </c>
      <c r="B629" s="56" t="str">
        <f aca="false" t="array" ref="B629:B629">INDEX(Countries!$D$2:$D$255, MATCH(A629, Countries!$B$2:$B$255, 0))</f>
        <v>GEO</v>
      </c>
      <c r="C629" s="76" t="s">
        <v>155</v>
      </c>
      <c r="D629" s="50" t="n">
        <f aca="false" t="array" ref="D629:D629">IF($C629="Mangrove",INDEX('Mangrove extent'!$A$5:$X$128,MATCH($A629,'Mangrove extent'!$A$5:$A1000,0),MATCH('Mangrove extent'!$B$4,'Mangrove extent'!$A$5:$X$5,0)), IF($C629="Seagrass", INDEX('Seagrass extent'!$A$5:$I$257,MATCH($A629,'Seagrass extent'!$A$5:$A1000,0),MATCH('Seagrass extent'!$B$4,'Seagrass extent'!$A$5:$I$5,0)), IF($C629="Salt marsh", INDEX('Salt marsh extent'!$A$5:$I$257,MATCH($A629,'Salt marsh extent'!$A$5:$A1000,0),MATCH('Salt marsh extent'!$B$4,'Salt marsh extent'!$A$5:$I$5,0)) )))</f>
        <v>599.285533754899</v>
      </c>
      <c r="E629" s="50" t="str">
        <f aca="false" t="array" ref="E629:E629">IF($C629="Mangrove",INDEX('Mangrove extent'!$A$5:$X1000,MATCH($A629,'Mangrove extent'!$A$5:$A1000,0),MATCH('Mangrove extent'!$C$4,'Mangrove extent'!$A$5:$X$5,0)), IF($C629="Seagrass", "NoData", IF($C629="Salt marsh", "NoData")))</f>
        <v>NoData</v>
      </c>
      <c r="F629" s="50" t="str">
        <f aca="false" t="array" ref="F629:F629">IF($C629="Mangrove",INDEX('Mangrove protected area'!$A$5:$AG1000,MATCH($A629,'Mangrove protected area'!$A$5:$A1000,0),MATCH('Mangrove protected area'!$B$4,'Mangrove protected area'!$A$5:$AG$5,0)), "NoData")</f>
        <v>NoData</v>
      </c>
      <c r="G629" s="40" t="s">
        <v>465</v>
      </c>
      <c r="H629" s="40"/>
      <c r="I629" s="40"/>
    </row>
    <row r="630" customFormat="false" ht="15.75" hidden="false" customHeight="true" outlineLevel="0" collapsed="false">
      <c r="A630" s="40" t="s">
        <v>393</v>
      </c>
      <c r="B630" s="56" t="str">
        <f aca="false" t="array" ref="B630:B630">INDEX(Countries!$D$2:$D$255, MATCH(A630, Countries!$B$2:$B$255, 0))</f>
        <v>GIB</v>
      </c>
      <c r="C630" s="76" t="s">
        <v>155</v>
      </c>
      <c r="D630" s="50" t="n">
        <f aca="false" t="array" ref="D630:D630">IF($C630="Mangrove",INDEX('Mangrove extent'!$A$5:$X$128,MATCH($A630,'Mangrove extent'!$A$5:$A1000,0),MATCH('Mangrove extent'!$B$4,'Mangrove extent'!$A$5:$X$5,0)), IF($C630="Seagrass", INDEX('Seagrass extent'!$A$5:$I$257,MATCH($A630,'Seagrass extent'!$A$5:$A1000,0),MATCH('Seagrass extent'!$B$4,'Seagrass extent'!$A$5:$I$5,0)), IF($C630="Salt marsh", INDEX('Salt marsh extent'!$A$5:$I$257,MATCH($A630,'Salt marsh extent'!$A$5:$A1000,0),MATCH('Salt marsh extent'!$B$4,'Salt marsh extent'!$A$5:$I$5,0)) )))</f>
        <v>0</v>
      </c>
      <c r="E630" s="50" t="str">
        <f aca="false" t="array" ref="E630:E630">IF($C630="Mangrove",INDEX('Mangrove extent'!$A$5:$X1000,MATCH($A630,'Mangrove extent'!$A$5:$A1000,0),MATCH('Mangrove extent'!$C$4,'Mangrove extent'!$A$5:$X$5,0)), IF($C630="Seagrass", "NoData", IF($C630="Salt marsh", "NoData")))</f>
        <v>NoData</v>
      </c>
      <c r="F630" s="50" t="str">
        <f aca="false" t="array" ref="F630:F630">IF($C630="Mangrove",INDEX('Mangrove protected area'!$A$5:$AG1000,MATCH($A630,'Mangrove protected area'!$A$5:$A1000,0),MATCH('Mangrove protected area'!$B$4,'Mangrove protected area'!$A$5:$AG$5,0)), "NoData")</f>
        <v>NoData</v>
      </c>
      <c r="G630" s="40" t="s">
        <v>465</v>
      </c>
      <c r="H630" s="40"/>
      <c r="I630" s="40"/>
    </row>
    <row r="631" customFormat="false" ht="15.75" hidden="false" customHeight="true" outlineLevel="0" collapsed="false">
      <c r="A631" s="40" t="s">
        <v>394</v>
      </c>
      <c r="B631" s="56" t="str">
        <f aca="false" t="array" ref="B631:B631">INDEX(Countries!$D$2:$D$255, MATCH(A631, Countries!$B$2:$B$255, 0))</f>
        <v>GRL</v>
      </c>
      <c r="C631" s="76" t="s">
        <v>155</v>
      </c>
      <c r="D631" s="50" t="n">
        <f aca="false" t="array" ref="D631:D631">IF($C631="Mangrove",INDEX('Mangrove extent'!$A$5:$X$128,MATCH($A631,'Mangrove extent'!$A$5:$A1000,0),MATCH('Mangrove extent'!$B$4,'Mangrove extent'!$A$5:$X$5,0)), IF($C631="Seagrass", INDEX('Seagrass extent'!$A$5:$I$257,MATCH($A631,'Seagrass extent'!$A$5:$A1000,0),MATCH('Seagrass extent'!$B$4,'Seagrass extent'!$A$5:$I$5,0)), IF($C631="Salt marsh", INDEX('Salt marsh extent'!$A$5:$I$257,MATCH($A631,'Salt marsh extent'!$A$5:$A1000,0),MATCH('Salt marsh extent'!$B$4,'Salt marsh extent'!$A$5:$I$5,0)) )))</f>
        <v>391202.346593456</v>
      </c>
      <c r="E631" s="50" t="str">
        <f aca="false" t="array" ref="E631:E631">IF($C631="Mangrove",INDEX('Mangrove extent'!$A$5:$X1000,MATCH($A631,'Mangrove extent'!$A$5:$A1000,0),MATCH('Mangrove extent'!$C$4,'Mangrove extent'!$A$5:$X$5,0)), IF($C631="Seagrass", "NoData", IF($C631="Salt marsh", "NoData")))</f>
        <v>NoData</v>
      </c>
      <c r="F631" s="50" t="str">
        <f aca="false" t="array" ref="F631:F631">IF($C631="Mangrove",INDEX('Mangrove protected area'!$A$5:$AG1000,MATCH($A631,'Mangrove protected area'!$A$5:$A1000,0),MATCH('Mangrove protected area'!$B$4,'Mangrove protected area'!$A$5:$AG$5,0)), "NoData")</f>
        <v>NoData</v>
      </c>
      <c r="G631" s="40" t="s">
        <v>465</v>
      </c>
      <c r="H631" s="40"/>
      <c r="I631" s="40"/>
    </row>
    <row r="632" customFormat="false" ht="15.75" hidden="false" customHeight="true" outlineLevel="0" collapsed="false">
      <c r="A632" s="40" t="s">
        <v>395</v>
      </c>
      <c r="B632" s="56" t="str">
        <f aca="false" t="array" ref="B632:B632">INDEX(Countries!$D$2:$D$255, MATCH(A632, Countries!$B$2:$B$255, 0))</f>
        <v>GGY</v>
      </c>
      <c r="C632" s="76" t="s">
        <v>155</v>
      </c>
      <c r="D632" s="50" t="n">
        <f aca="false" t="array" ref="D632:D632">IF($C632="Mangrove",INDEX('Mangrove extent'!$A$5:$X$128,MATCH($A632,'Mangrove extent'!$A$5:$A1000,0),MATCH('Mangrove extent'!$B$4,'Mangrove extent'!$A$5:$X$5,0)), IF($C632="Seagrass", INDEX('Seagrass extent'!$A$5:$I$257,MATCH($A632,'Seagrass extent'!$A$5:$A1000,0),MATCH('Seagrass extent'!$B$4,'Seagrass extent'!$A$5:$I$5,0)), IF($C632="Salt marsh", INDEX('Salt marsh extent'!$A$5:$I$257,MATCH($A632,'Salt marsh extent'!$A$5:$A1000,0),MATCH('Salt marsh extent'!$B$4,'Salt marsh extent'!$A$5:$I$5,0)) )))</f>
        <v>0</v>
      </c>
      <c r="E632" s="50" t="str">
        <f aca="false" t="array" ref="E632:E632">IF($C632="Mangrove",INDEX('Mangrove extent'!$A$5:$X1000,MATCH($A632,'Mangrove extent'!$A$5:$A1000,0),MATCH('Mangrove extent'!$C$4,'Mangrove extent'!$A$5:$X$5,0)), IF($C632="Seagrass", "NoData", IF($C632="Salt marsh", "NoData")))</f>
        <v>NoData</v>
      </c>
      <c r="F632" s="50" t="str">
        <f aca="false" t="array" ref="F632:F632">IF($C632="Mangrove",INDEX('Mangrove protected area'!$A$5:$AG1000,MATCH($A632,'Mangrove protected area'!$A$5:$A1000,0),MATCH('Mangrove protected area'!$B$4,'Mangrove protected area'!$A$5:$AG$5,0)), "NoData")</f>
        <v>NoData</v>
      </c>
      <c r="G632" s="40" t="s">
        <v>465</v>
      </c>
      <c r="H632" s="40"/>
      <c r="I632" s="40"/>
    </row>
    <row r="633" customFormat="false" ht="15.75" hidden="false" customHeight="true" outlineLevel="0" collapsed="false">
      <c r="A633" s="40" t="s">
        <v>396</v>
      </c>
      <c r="B633" s="56" t="str">
        <f aca="false" t="array" ref="B633:B633">INDEX(Countries!$D$2:$D$255, MATCH(A633, Countries!$B$2:$B$255, 0))</f>
        <v>ISL</v>
      </c>
      <c r="C633" s="76" t="s">
        <v>155</v>
      </c>
      <c r="D633" s="50" t="n">
        <f aca="false" t="array" ref="D633:D633">IF($C633="Mangrove",INDEX('Mangrove extent'!$A$5:$X$128,MATCH($A633,'Mangrove extent'!$A$5:$A1000,0),MATCH('Mangrove extent'!$B$4,'Mangrove extent'!$A$5:$X$5,0)), IF($C633="Seagrass", INDEX('Seagrass extent'!$A$5:$I$257,MATCH($A633,'Seagrass extent'!$A$5:$A1000,0),MATCH('Seagrass extent'!$B$4,'Seagrass extent'!$A$5:$I$5,0)), IF($C633="Salt marsh", INDEX('Salt marsh extent'!$A$5:$I$257,MATCH($A633,'Salt marsh extent'!$A$5:$A1000,0),MATCH('Salt marsh extent'!$B$4,'Salt marsh extent'!$A$5:$I$5,0)) )))</f>
        <v>4327.33328494041</v>
      </c>
      <c r="E633" s="50" t="str">
        <f aca="false" t="array" ref="E633:E633">IF($C633="Mangrove",INDEX('Mangrove extent'!$A$5:$X1000,MATCH($A633,'Mangrove extent'!$A$5:$A1000,0),MATCH('Mangrove extent'!$C$4,'Mangrove extent'!$A$5:$X$5,0)), IF($C633="Seagrass", "NoData", IF($C633="Salt marsh", "NoData")))</f>
        <v>NoData</v>
      </c>
      <c r="F633" s="50" t="str">
        <f aca="false" t="array" ref="F633:F633">IF($C633="Mangrove",INDEX('Mangrove protected area'!$A$5:$AG1000,MATCH($A633,'Mangrove protected area'!$A$5:$A1000,0),MATCH('Mangrove protected area'!$B$4,'Mangrove protected area'!$A$5:$AG$5,0)), "NoData")</f>
        <v>NoData</v>
      </c>
      <c r="G633" s="40" t="s">
        <v>465</v>
      </c>
      <c r="H633" s="40"/>
      <c r="I633" s="40"/>
    </row>
    <row r="634" customFormat="false" ht="15.75" hidden="false" customHeight="true" outlineLevel="0" collapsed="false">
      <c r="A634" s="40" t="s">
        <v>397</v>
      </c>
      <c r="B634" s="56" t="str">
        <f aca="false" t="array" ref="B634:B634">INDEX(Countries!$D$2:$D$255, MATCH(A634, Countries!$B$2:$B$255, 0))</f>
        <v>IRQ</v>
      </c>
      <c r="C634" s="76" t="s">
        <v>155</v>
      </c>
      <c r="D634" s="50" t="n">
        <f aca="false" t="array" ref="D634:D634">IF($C634="Mangrove",INDEX('Mangrove extent'!$A$5:$X$128,MATCH($A634,'Mangrove extent'!$A$5:$A1000,0),MATCH('Mangrove extent'!$B$4,'Mangrove extent'!$A$5:$X$5,0)), IF($C634="Seagrass", INDEX('Seagrass extent'!$A$5:$I$257,MATCH($A634,'Seagrass extent'!$A$5:$A1000,0),MATCH('Seagrass extent'!$B$4,'Seagrass extent'!$A$5:$I$5,0)), IF($C634="Salt marsh", INDEX('Salt marsh extent'!$A$5:$I$257,MATCH($A634,'Salt marsh extent'!$A$5:$A1000,0),MATCH('Salt marsh extent'!$B$4,'Salt marsh extent'!$A$5:$I$5,0)) )))</f>
        <v>659920.091699695</v>
      </c>
      <c r="E634" s="50" t="str">
        <f aca="false" t="array" ref="E634:E634">IF($C634="Mangrove",INDEX('Mangrove extent'!$A$5:$X1000,MATCH($A634,'Mangrove extent'!$A$5:$A1000,0),MATCH('Mangrove extent'!$C$4,'Mangrove extent'!$A$5:$X$5,0)), IF($C634="Seagrass", "NoData", IF($C634="Salt marsh", "NoData")))</f>
        <v>NoData</v>
      </c>
      <c r="F634" s="50" t="str">
        <f aca="false" t="array" ref="F634:F634">IF($C634="Mangrove",INDEX('Mangrove protected area'!$A$5:$AG1000,MATCH($A634,'Mangrove protected area'!$A$5:$A1000,0),MATCH('Mangrove protected area'!$B$4,'Mangrove protected area'!$A$5:$AG$5,0)), "NoData")</f>
        <v>NoData</v>
      </c>
      <c r="G634" s="40" t="s">
        <v>465</v>
      </c>
      <c r="H634" s="40"/>
      <c r="I634" s="40"/>
    </row>
    <row r="635" customFormat="false" ht="15.75" hidden="false" customHeight="true" outlineLevel="0" collapsed="false">
      <c r="A635" s="40" t="s">
        <v>398</v>
      </c>
      <c r="B635" s="56" t="str">
        <f aca="false" t="array" ref="B635:B635">INDEX(Countries!$D$2:$D$255, MATCH(A635, Countries!$B$2:$B$255, 0))</f>
        <v>IRL</v>
      </c>
      <c r="C635" s="76" t="s">
        <v>155</v>
      </c>
      <c r="D635" s="50" t="n">
        <f aca="false" t="array" ref="D635:D635">IF($C635="Mangrove",INDEX('Mangrove extent'!$A$5:$X$128,MATCH($A635,'Mangrove extent'!$A$5:$A1000,0),MATCH('Mangrove extent'!$B$4,'Mangrove extent'!$A$5:$X$5,0)), IF($C635="Seagrass", INDEX('Seagrass extent'!$A$5:$I$257,MATCH($A635,'Seagrass extent'!$A$5:$A1000,0),MATCH('Seagrass extent'!$B$4,'Seagrass extent'!$A$5:$I$5,0)), IF($C635="Salt marsh", INDEX('Salt marsh extent'!$A$5:$I$257,MATCH($A635,'Salt marsh extent'!$A$5:$A1000,0),MATCH('Salt marsh extent'!$B$4,'Salt marsh extent'!$A$5:$I$5,0)) )))</f>
        <v>9907.72220269396</v>
      </c>
      <c r="E635" s="50" t="str">
        <f aca="false" t="array" ref="E635:E635">IF($C635="Mangrove",INDEX('Mangrove extent'!$A$5:$X1000,MATCH($A635,'Mangrove extent'!$A$5:$A1000,0),MATCH('Mangrove extent'!$C$4,'Mangrove extent'!$A$5:$X$5,0)), IF($C635="Seagrass", "NoData", IF($C635="Salt marsh", "NoData")))</f>
        <v>NoData</v>
      </c>
      <c r="F635" s="50" t="str">
        <f aca="false" t="array" ref="F635:F635">IF($C635="Mangrove",INDEX('Mangrove protected area'!$A$5:$AG1000,MATCH($A635,'Mangrove protected area'!$A$5:$A1000,0),MATCH('Mangrove protected area'!$B$4,'Mangrove protected area'!$A$5:$AG$5,0)), "NoData")</f>
        <v>NoData</v>
      </c>
      <c r="G635" s="40" t="s">
        <v>465</v>
      </c>
      <c r="H635" s="40"/>
      <c r="I635" s="40"/>
    </row>
    <row r="636" customFormat="false" ht="15.75" hidden="false" customHeight="true" outlineLevel="0" collapsed="false">
      <c r="A636" s="40" t="s">
        <v>399</v>
      </c>
      <c r="B636" s="56" t="str">
        <f aca="false" t="array" ref="B636:B636">INDEX(Countries!$D$2:$D$255, MATCH(A636, Countries!$B$2:$B$255, 0))</f>
        <v>IMN</v>
      </c>
      <c r="C636" s="76" t="s">
        <v>155</v>
      </c>
      <c r="D636" s="50" t="n">
        <f aca="false" t="array" ref="D636:D636">IF($C636="Mangrove",INDEX('Mangrove extent'!$A$5:$X$128,MATCH($A636,'Mangrove extent'!$A$5:$A1000,0),MATCH('Mangrove extent'!$B$4,'Mangrove extent'!$A$5:$X$5,0)), IF($C636="Seagrass", INDEX('Seagrass extent'!$A$5:$I$257,MATCH($A636,'Seagrass extent'!$A$5:$A1000,0),MATCH('Seagrass extent'!$B$4,'Seagrass extent'!$A$5:$I$5,0)), IF($C636="Salt marsh", INDEX('Salt marsh extent'!$A$5:$I$257,MATCH($A636,'Salt marsh extent'!$A$5:$A1000,0),MATCH('Salt marsh extent'!$B$4,'Salt marsh extent'!$A$5:$I$5,0)) )))</f>
        <v>0</v>
      </c>
      <c r="E636" s="50" t="str">
        <f aca="false" t="array" ref="E636:E636">IF($C636="Mangrove",INDEX('Mangrove extent'!$A$5:$X1000,MATCH($A636,'Mangrove extent'!$A$5:$A1000,0),MATCH('Mangrove extent'!$C$4,'Mangrove extent'!$A$5:$X$5,0)), IF($C636="Seagrass", "NoData", IF($C636="Salt marsh", "NoData")))</f>
        <v>NoData</v>
      </c>
      <c r="F636" s="50" t="str">
        <f aca="false" t="array" ref="F636:F636">IF($C636="Mangrove",INDEX('Mangrove protected area'!$A$5:$AG1000,MATCH($A636,'Mangrove protected area'!$A$5:$A1000,0),MATCH('Mangrove protected area'!$B$4,'Mangrove protected area'!$A$5:$AG$5,0)), "NoData")</f>
        <v>NoData</v>
      </c>
      <c r="G636" s="40" t="s">
        <v>465</v>
      </c>
      <c r="H636" s="40"/>
      <c r="I636" s="40"/>
    </row>
    <row r="637" customFormat="false" ht="15.75" hidden="false" customHeight="true" outlineLevel="0" collapsed="false">
      <c r="A637" s="40" t="s">
        <v>400</v>
      </c>
      <c r="B637" s="56" t="str">
        <f aca="false" t="array" ref="B637:B637">INDEX(Countries!$D$2:$D$255, MATCH(A637, Countries!$B$2:$B$255, 0))</f>
        <v>JEY</v>
      </c>
      <c r="C637" s="76" t="s">
        <v>155</v>
      </c>
      <c r="D637" s="50" t="n">
        <f aca="false" t="array" ref="D637:D637">IF($C637="Mangrove",INDEX('Mangrove extent'!$A$5:$X$128,MATCH($A637,'Mangrove extent'!$A$5:$A1000,0),MATCH('Mangrove extent'!$B$4,'Mangrove extent'!$A$5:$X$5,0)), IF($C637="Seagrass", INDEX('Seagrass extent'!$A$5:$I$257,MATCH($A637,'Seagrass extent'!$A$5:$A1000,0),MATCH('Seagrass extent'!$B$4,'Seagrass extent'!$A$5:$I$5,0)), IF($C637="Salt marsh", INDEX('Salt marsh extent'!$A$5:$I$257,MATCH($A637,'Salt marsh extent'!$A$5:$A1000,0),MATCH('Salt marsh extent'!$B$4,'Salt marsh extent'!$A$5:$I$5,0)) )))</f>
        <v>0</v>
      </c>
      <c r="E637" s="50" t="str">
        <f aca="false" t="array" ref="E637:E637">IF($C637="Mangrove",INDEX('Mangrove extent'!$A$5:$X1000,MATCH($A637,'Mangrove extent'!$A$5:$A1000,0),MATCH('Mangrove extent'!$C$4,'Mangrove extent'!$A$5:$X$5,0)), IF($C637="Seagrass", "NoData", IF($C637="Salt marsh", "NoData")))</f>
        <v>NoData</v>
      </c>
      <c r="F637" s="50" t="str">
        <f aca="false" t="array" ref="F637:F637">IF($C637="Mangrove",INDEX('Mangrove protected area'!$A$5:$AG1000,MATCH($A637,'Mangrove protected area'!$A$5:$A1000,0),MATCH('Mangrove protected area'!$B$4,'Mangrove protected area'!$A$5:$AG$5,0)), "NoData")</f>
        <v>NoData</v>
      </c>
      <c r="G637" s="40" t="s">
        <v>465</v>
      </c>
      <c r="H637" s="40"/>
      <c r="I637" s="40"/>
    </row>
    <row r="638" customFormat="false" ht="15.75" hidden="false" customHeight="true" outlineLevel="0" collapsed="false">
      <c r="A638" s="40" t="s">
        <v>401</v>
      </c>
      <c r="B638" s="56" t="str">
        <f aca="false" t="array" ref="B638:B638">INDEX(Countries!$D$2:$D$255, MATCH(A638, Countries!$B$2:$B$255, 0))</f>
        <v>KAZ</v>
      </c>
      <c r="C638" s="76" t="s">
        <v>155</v>
      </c>
      <c r="D638" s="50" t="n">
        <f aca="false" t="array" ref="D638:D638">IF($C638="Mangrove",INDEX('Mangrove extent'!$A$5:$X$128,MATCH($A638,'Mangrove extent'!$A$5:$A1000,0),MATCH('Mangrove extent'!$B$4,'Mangrove extent'!$A$5:$X$5,0)), IF($C638="Seagrass", INDEX('Seagrass extent'!$A$5:$I$257,MATCH($A638,'Seagrass extent'!$A$5:$A1000,0),MATCH('Seagrass extent'!$B$4,'Seagrass extent'!$A$5:$I$5,0)), IF($C638="Salt marsh", INDEX('Salt marsh extent'!$A$5:$I$257,MATCH($A638,'Salt marsh extent'!$A$5:$A1000,0),MATCH('Salt marsh extent'!$B$4,'Salt marsh extent'!$A$5:$I$5,0)) )))</f>
        <v>0</v>
      </c>
      <c r="E638" s="50" t="str">
        <f aca="false" t="array" ref="E638:E638">IF($C638="Mangrove",INDEX('Mangrove extent'!$A$5:$X1000,MATCH($A638,'Mangrove extent'!$A$5:$A1000,0),MATCH('Mangrove extent'!$C$4,'Mangrove extent'!$A$5:$X$5,0)), IF($C638="Seagrass", "NoData", IF($C638="Salt marsh", "NoData")))</f>
        <v>NoData</v>
      </c>
      <c r="F638" s="50" t="str">
        <f aca="false" t="array" ref="F638:F638">IF($C638="Mangrove",INDEX('Mangrove protected area'!$A$5:$AG1000,MATCH($A638,'Mangrove protected area'!$A$5:$A1000,0),MATCH('Mangrove protected area'!$B$4,'Mangrove protected area'!$A$5:$AG$5,0)), "NoData")</f>
        <v>NoData</v>
      </c>
      <c r="G638" s="40" t="s">
        <v>465</v>
      </c>
      <c r="H638" s="40"/>
      <c r="I638" s="40"/>
    </row>
    <row r="639" customFormat="false" ht="15.75" hidden="false" customHeight="true" outlineLevel="0" collapsed="false">
      <c r="A639" s="40" t="s">
        <v>402</v>
      </c>
      <c r="B639" s="56" t="str">
        <f aca="false" t="array" ref="B639:B639">INDEX(Countries!$D$2:$D$255, MATCH(A639, Countries!$B$2:$B$255, 0))</f>
        <v>PRK</v>
      </c>
      <c r="C639" s="76" t="s">
        <v>155</v>
      </c>
      <c r="D639" s="50" t="n">
        <f aca="false" t="array" ref="D639:D639">IF($C639="Mangrove",INDEX('Mangrove extent'!$A$5:$X$128,MATCH($A639,'Mangrove extent'!$A$5:$A1000,0),MATCH('Mangrove extent'!$B$4,'Mangrove extent'!$A$5:$X$5,0)), IF($C639="Seagrass", INDEX('Seagrass extent'!$A$5:$I$257,MATCH($A639,'Seagrass extent'!$A$5:$A1000,0),MATCH('Seagrass extent'!$B$4,'Seagrass extent'!$A$5:$I$5,0)), IF($C639="Salt marsh", INDEX('Salt marsh extent'!$A$5:$I$257,MATCH($A639,'Salt marsh extent'!$A$5:$A1000,0),MATCH('Salt marsh extent'!$B$4,'Salt marsh extent'!$A$5:$I$5,0)) )))</f>
        <v>684.620989693073</v>
      </c>
      <c r="E639" s="50" t="str">
        <f aca="false" t="array" ref="E639:E639">IF($C639="Mangrove",INDEX('Mangrove extent'!$A$5:$X1000,MATCH($A639,'Mangrove extent'!$A$5:$A1000,0),MATCH('Mangrove extent'!$C$4,'Mangrove extent'!$A$5:$X$5,0)), IF($C639="Seagrass", "NoData", IF($C639="Salt marsh", "NoData")))</f>
        <v>NoData</v>
      </c>
      <c r="F639" s="50" t="str">
        <f aca="false" t="array" ref="F639:F639">IF($C639="Mangrove",INDEX('Mangrove protected area'!$A$5:$AG1000,MATCH($A639,'Mangrove protected area'!$A$5:$A1000,0),MATCH('Mangrove protected area'!$B$4,'Mangrove protected area'!$A$5:$AG$5,0)), "NoData")</f>
        <v>NoData</v>
      </c>
      <c r="G639" s="40" t="s">
        <v>465</v>
      </c>
      <c r="H639" s="40"/>
      <c r="I639" s="40"/>
    </row>
    <row r="640" customFormat="false" ht="15.75" hidden="false" customHeight="true" outlineLevel="0" collapsed="false">
      <c r="A640" s="40" t="s">
        <v>403</v>
      </c>
      <c r="B640" s="56" t="str">
        <f aca="false" t="array" ref="B640:B640">INDEX(Countries!$D$2:$D$255, MATCH(A640, Countries!$B$2:$B$255, 0))</f>
        <v>KOR</v>
      </c>
      <c r="C640" s="76" t="s">
        <v>155</v>
      </c>
      <c r="D640" s="50" t="n">
        <f aca="false" t="array" ref="D640:D640">IF($C640="Mangrove",INDEX('Mangrove extent'!$A$5:$X$128,MATCH($A640,'Mangrove extent'!$A$5:$A1000,0),MATCH('Mangrove extent'!$B$4,'Mangrove extent'!$A$5:$X$5,0)), IF($C640="Seagrass", INDEX('Seagrass extent'!$A$5:$I$257,MATCH($A640,'Seagrass extent'!$A$5:$A1000,0),MATCH('Seagrass extent'!$B$4,'Seagrass extent'!$A$5:$I$5,0)), IF($C640="Salt marsh", INDEX('Salt marsh extent'!$A$5:$I$257,MATCH($A640,'Salt marsh extent'!$A$5:$A1000,0),MATCH('Salt marsh extent'!$B$4,'Salt marsh extent'!$A$5:$I$5,0)) )))</f>
        <v>22494.6095698903</v>
      </c>
      <c r="E640" s="50" t="str">
        <f aca="false" t="array" ref="E640:E640">IF($C640="Mangrove",INDEX('Mangrove extent'!$A$5:$X1000,MATCH($A640,'Mangrove extent'!$A$5:$A1000,0),MATCH('Mangrove extent'!$C$4,'Mangrove extent'!$A$5:$X$5,0)), IF($C640="Seagrass", "NoData", IF($C640="Salt marsh", "NoData")))</f>
        <v>NoData</v>
      </c>
      <c r="F640" s="50" t="str">
        <f aca="false" t="array" ref="F640:F640">IF($C640="Mangrove",INDEX('Mangrove protected area'!$A$5:$AG1000,MATCH($A640,'Mangrove protected area'!$A$5:$A1000,0),MATCH('Mangrove protected area'!$B$4,'Mangrove protected area'!$A$5:$AG$5,0)), "NoData")</f>
        <v>NoData</v>
      </c>
      <c r="G640" s="40" t="s">
        <v>465</v>
      </c>
      <c r="H640" s="40"/>
      <c r="I640" s="40"/>
    </row>
    <row r="641" customFormat="false" ht="15.75" hidden="false" customHeight="true" outlineLevel="0" collapsed="false">
      <c r="A641" s="40" t="s">
        <v>404</v>
      </c>
      <c r="B641" s="56" t="str">
        <f aca="false" t="array" ref="B641:B641">INDEX(Countries!$D$2:$D$255, MATCH(A641, Countries!$B$2:$B$255, 0))</f>
        <v>LVA</v>
      </c>
      <c r="C641" s="76" t="s">
        <v>155</v>
      </c>
      <c r="D641" s="50" t="n">
        <f aca="false" t="array" ref="D641:D641">IF($C641="Mangrove",INDEX('Mangrove extent'!$A$5:$X$128,MATCH($A641,'Mangrove extent'!$A$5:$A1000,0),MATCH('Mangrove extent'!$B$4,'Mangrove extent'!$A$5:$X$5,0)), IF($C641="Seagrass", INDEX('Seagrass extent'!$A$5:$I$257,MATCH($A641,'Seagrass extent'!$A$5:$A1000,0),MATCH('Seagrass extent'!$B$4,'Seagrass extent'!$A$5:$I$5,0)), IF($C641="Salt marsh", INDEX('Salt marsh extent'!$A$5:$I$257,MATCH($A641,'Salt marsh extent'!$A$5:$A1000,0),MATCH('Salt marsh extent'!$B$4,'Salt marsh extent'!$A$5:$I$5,0)) )))</f>
        <v>869.488754116547</v>
      </c>
      <c r="E641" s="50" t="str">
        <f aca="false" t="array" ref="E641:E641">IF($C641="Mangrove",INDEX('Mangrove extent'!$A$5:$X1000,MATCH($A641,'Mangrove extent'!$A$5:$A1000,0),MATCH('Mangrove extent'!$C$4,'Mangrove extent'!$A$5:$X$5,0)), IF($C641="Seagrass", "NoData", IF($C641="Salt marsh", "NoData")))</f>
        <v>NoData</v>
      </c>
      <c r="F641" s="50" t="str">
        <f aca="false" t="array" ref="F641:F641">IF($C641="Mangrove",INDEX('Mangrove protected area'!$A$5:$AG1000,MATCH($A641,'Mangrove protected area'!$A$5:$A1000,0),MATCH('Mangrove protected area'!$B$4,'Mangrove protected area'!$A$5:$AG$5,0)), "NoData")</f>
        <v>NoData</v>
      </c>
      <c r="G641" s="40" t="s">
        <v>465</v>
      </c>
      <c r="H641" s="40"/>
      <c r="I641" s="40"/>
    </row>
    <row r="642" customFormat="false" ht="15.75" hidden="false" customHeight="true" outlineLevel="0" collapsed="false">
      <c r="A642" s="40" t="s">
        <v>405</v>
      </c>
      <c r="B642" s="56" t="str">
        <f aca="false" t="array" ref="B642:B642">INDEX(Countries!$D$2:$D$255, MATCH(A642, Countries!$B$2:$B$255, 0))</f>
        <v>LBN</v>
      </c>
      <c r="C642" s="76" t="s">
        <v>155</v>
      </c>
      <c r="D642" s="50" t="n">
        <f aca="false" t="array" ref="D642:D642">IF($C642="Mangrove",INDEX('Mangrove extent'!$A$5:$X$128,MATCH($A642,'Mangrove extent'!$A$5:$A1000,0),MATCH('Mangrove extent'!$B$4,'Mangrove extent'!$A$5:$X$5,0)), IF($C642="Seagrass", INDEX('Seagrass extent'!$A$5:$I$257,MATCH($A642,'Seagrass extent'!$A$5:$A1000,0),MATCH('Seagrass extent'!$B$4,'Seagrass extent'!$A$5:$I$5,0)), IF($C642="Salt marsh", INDEX('Salt marsh extent'!$A$5:$I$257,MATCH($A642,'Salt marsh extent'!$A$5:$A1000,0),MATCH('Salt marsh extent'!$B$4,'Salt marsh extent'!$A$5:$I$5,0)) )))</f>
        <v>0</v>
      </c>
      <c r="E642" s="50" t="str">
        <f aca="false" t="array" ref="E642:E642">IF($C642="Mangrove",INDEX('Mangrove extent'!$A$5:$X1000,MATCH($A642,'Mangrove extent'!$A$5:$A1000,0),MATCH('Mangrove extent'!$C$4,'Mangrove extent'!$A$5:$X$5,0)), IF($C642="Seagrass", "NoData", IF($C642="Salt marsh", "NoData")))</f>
        <v>NoData</v>
      </c>
      <c r="F642" s="50" t="str">
        <f aca="false" t="array" ref="F642:F642">IF($C642="Mangrove",INDEX('Mangrove protected area'!$A$5:$AG1000,MATCH($A642,'Mangrove protected area'!$A$5:$A1000,0),MATCH('Mangrove protected area'!$B$4,'Mangrove protected area'!$A$5:$AG$5,0)), "NoData")</f>
        <v>NoData</v>
      </c>
      <c r="G642" s="40" t="s">
        <v>465</v>
      </c>
      <c r="H642" s="40"/>
      <c r="I642" s="40"/>
    </row>
    <row r="643" customFormat="false" ht="15.75" hidden="false" customHeight="true" outlineLevel="0" collapsed="false">
      <c r="A643" s="40" t="s">
        <v>406</v>
      </c>
      <c r="B643" s="56" t="str">
        <f aca="false" t="array" ref="B643:B643">INDEX(Countries!$D$2:$D$255, MATCH(A643, Countries!$B$2:$B$255, 0))</f>
        <v>LTU</v>
      </c>
      <c r="C643" s="76" t="s">
        <v>155</v>
      </c>
      <c r="D643" s="50" t="n">
        <f aca="false" t="array" ref="D643:D643">IF($C643="Mangrove",INDEX('Mangrove extent'!$A$5:$X$128,MATCH($A643,'Mangrove extent'!$A$5:$A1000,0),MATCH('Mangrove extent'!$B$4,'Mangrove extent'!$A$5:$X$5,0)), IF($C643="Seagrass", INDEX('Seagrass extent'!$A$5:$I$257,MATCH($A643,'Seagrass extent'!$A$5:$A1000,0),MATCH('Seagrass extent'!$B$4,'Seagrass extent'!$A$5:$I$5,0)), IF($C643="Salt marsh", INDEX('Salt marsh extent'!$A$5:$I$257,MATCH($A643,'Salt marsh extent'!$A$5:$A1000,0),MATCH('Salt marsh extent'!$B$4,'Salt marsh extent'!$A$5:$I$5,0)) )))</f>
        <v>99.7746588514625</v>
      </c>
      <c r="E643" s="50" t="str">
        <f aca="false" t="array" ref="E643:E643">IF($C643="Mangrove",INDEX('Mangrove extent'!$A$5:$X1000,MATCH($A643,'Mangrove extent'!$A$5:$A1000,0),MATCH('Mangrove extent'!$C$4,'Mangrove extent'!$A$5:$X$5,0)), IF($C643="Seagrass", "NoData", IF($C643="Salt marsh", "NoData")))</f>
        <v>NoData</v>
      </c>
      <c r="F643" s="50" t="str">
        <f aca="false" t="array" ref="F643:F643">IF($C643="Mangrove",INDEX('Mangrove protected area'!$A$5:$AG1000,MATCH($A643,'Mangrove protected area'!$A$5:$A1000,0),MATCH('Mangrove protected area'!$B$4,'Mangrove protected area'!$A$5:$AG$5,0)), "NoData")</f>
        <v>NoData</v>
      </c>
      <c r="G643" s="40" t="s">
        <v>465</v>
      </c>
      <c r="H643" s="40"/>
      <c r="I643" s="40"/>
    </row>
    <row r="644" customFormat="false" ht="15.75" hidden="false" customHeight="true" outlineLevel="0" collapsed="false">
      <c r="A644" s="40" t="s">
        <v>407</v>
      </c>
      <c r="B644" s="56" t="str">
        <f aca="false" t="array" ref="B644:B644">INDEX(Countries!$D$2:$D$255, MATCH(A644, Countries!$B$2:$B$255, 0))</f>
        <v>MCO</v>
      </c>
      <c r="C644" s="76" t="s">
        <v>155</v>
      </c>
      <c r="D644" s="50" t="n">
        <f aca="false" t="array" ref="D644:D644">IF($C644="Mangrove",INDEX('Mangrove extent'!$A$5:$X$128,MATCH($A644,'Mangrove extent'!$A$5:$A1000,0),MATCH('Mangrove extent'!$B$4,'Mangrove extent'!$A$5:$X$5,0)), IF($C644="Seagrass", INDEX('Seagrass extent'!$A$5:$I$257,MATCH($A644,'Seagrass extent'!$A$5:$A1000,0),MATCH('Seagrass extent'!$B$4,'Seagrass extent'!$A$5:$I$5,0)), IF($C644="Salt marsh", INDEX('Salt marsh extent'!$A$5:$I$257,MATCH($A644,'Salt marsh extent'!$A$5:$A1000,0),MATCH('Salt marsh extent'!$B$4,'Salt marsh extent'!$A$5:$I$5,0)) )))</f>
        <v>0</v>
      </c>
      <c r="E644" s="50" t="str">
        <f aca="false" t="array" ref="E644:E644">IF($C644="Mangrove",INDEX('Mangrove extent'!$A$5:$X1000,MATCH($A644,'Mangrove extent'!$A$5:$A1000,0),MATCH('Mangrove extent'!$C$4,'Mangrove extent'!$A$5:$X$5,0)), IF($C644="Seagrass", "NoData", IF($C644="Salt marsh", "NoData")))</f>
        <v>NoData</v>
      </c>
      <c r="F644" s="50" t="str">
        <f aca="false" t="array" ref="F644:F644">IF($C644="Mangrove",INDEX('Mangrove protected area'!$A$5:$AG1000,MATCH($A644,'Mangrove protected area'!$A$5:$A1000,0),MATCH('Mangrove protected area'!$B$4,'Mangrove protected area'!$A$5:$AG$5,0)), "NoData")</f>
        <v>NoData</v>
      </c>
      <c r="G644" s="40" t="s">
        <v>465</v>
      </c>
      <c r="H644" s="40"/>
      <c r="I644" s="40"/>
    </row>
    <row r="645" customFormat="false" ht="15.75" hidden="false" customHeight="true" outlineLevel="0" collapsed="false">
      <c r="A645" s="40" t="s">
        <v>408</v>
      </c>
      <c r="B645" s="56" t="str">
        <f aca="false" t="array" ref="B645:B645">INDEX(Countries!$D$2:$D$255, MATCH(A645, Countries!$B$2:$B$255, 0))</f>
        <v>MNE</v>
      </c>
      <c r="C645" s="76" t="s">
        <v>155</v>
      </c>
      <c r="D645" s="50" t="n">
        <f aca="false" t="array" ref="D645:D645">IF($C645="Mangrove",INDEX('Mangrove extent'!$A$5:$X$128,MATCH($A645,'Mangrove extent'!$A$5:$A1000,0),MATCH('Mangrove extent'!$B$4,'Mangrove extent'!$A$5:$X$5,0)), IF($C645="Seagrass", INDEX('Seagrass extent'!$A$5:$I$257,MATCH($A645,'Seagrass extent'!$A$5:$A1000,0),MATCH('Seagrass extent'!$B$4,'Seagrass extent'!$A$5:$I$5,0)), IF($C645="Salt marsh", INDEX('Salt marsh extent'!$A$5:$I$257,MATCH($A645,'Salt marsh extent'!$A$5:$A1000,0),MATCH('Salt marsh extent'!$B$4,'Salt marsh extent'!$A$5:$I$5,0)) )))</f>
        <v>105.026221431482</v>
      </c>
      <c r="E645" s="50" t="str">
        <f aca="false" t="array" ref="E645:E645">IF($C645="Mangrove",INDEX('Mangrove extent'!$A$5:$X1000,MATCH($A645,'Mangrove extent'!$A$5:$A1000,0),MATCH('Mangrove extent'!$C$4,'Mangrove extent'!$A$5:$X$5,0)), IF($C645="Seagrass", "NoData", IF($C645="Salt marsh", "NoData")))</f>
        <v>NoData</v>
      </c>
      <c r="F645" s="50" t="str">
        <f aca="false" t="array" ref="F645:F645">IF($C645="Mangrove",INDEX('Mangrove protected area'!$A$5:$AG1000,MATCH($A645,'Mangrove protected area'!$A$5:$A1000,0),MATCH('Mangrove protected area'!$B$4,'Mangrove protected area'!$A$5:$AG$5,0)), "NoData")</f>
        <v>NoData</v>
      </c>
      <c r="G645" s="40" t="s">
        <v>465</v>
      </c>
      <c r="H645" s="40"/>
      <c r="I645" s="40"/>
    </row>
    <row r="646" customFormat="false" ht="15.75" hidden="false" customHeight="true" outlineLevel="0" collapsed="false">
      <c r="A646" s="40" t="s">
        <v>409</v>
      </c>
      <c r="B646" s="56" t="str">
        <f aca="false" t="array" ref="B646:B646">INDEX(Countries!$D$2:$D$255, MATCH(A646, Countries!$B$2:$B$255, 0))</f>
        <v>MAR</v>
      </c>
      <c r="C646" s="76" t="s">
        <v>155</v>
      </c>
      <c r="D646" s="50" t="n">
        <f aca="false" t="array" ref="D646:D646">IF($C646="Mangrove",INDEX('Mangrove extent'!$A$5:$X$128,MATCH($A646,'Mangrove extent'!$A$5:$A1000,0),MATCH('Mangrove extent'!$B$4,'Mangrove extent'!$A$5:$X$5,0)), IF($C646="Seagrass", INDEX('Seagrass extent'!$A$5:$I$257,MATCH($A646,'Seagrass extent'!$A$5:$A1000,0),MATCH('Seagrass extent'!$B$4,'Seagrass extent'!$A$5:$I$5,0)), IF($C646="Salt marsh", INDEX('Salt marsh extent'!$A$5:$I$257,MATCH($A646,'Salt marsh extent'!$A$5:$A1000,0),MATCH('Salt marsh extent'!$B$4,'Salt marsh extent'!$A$5:$I$5,0)) )))</f>
        <v>6697.72220158362</v>
      </c>
      <c r="E646" s="50" t="str">
        <f aca="false" t="array" ref="E646:E646">IF($C646="Mangrove",INDEX('Mangrove extent'!$A$5:$X1000,MATCH($A646,'Mangrove extent'!$A$5:$A1000,0),MATCH('Mangrove extent'!$C$4,'Mangrove extent'!$A$5:$X$5,0)), IF($C646="Seagrass", "NoData", IF($C646="Salt marsh", "NoData")))</f>
        <v>NoData</v>
      </c>
      <c r="F646" s="50" t="str">
        <f aca="false" t="array" ref="F646:F646">IF($C646="Mangrove",INDEX('Mangrove protected area'!$A$5:$AG1000,MATCH($A646,'Mangrove protected area'!$A$5:$A1000,0),MATCH('Mangrove protected area'!$B$4,'Mangrove protected area'!$A$5:$AG$5,0)), "NoData")</f>
        <v>NoData</v>
      </c>
      <c r="G646" s="40" t="s">
        <v>465</v>
      </c>
      <c r="H646" s="40"/>
      <c r="I646" s="40"/>
    </row>
    <row r="647" customFormat="false" ht="15.75" hidden="false" customHeight="true" outlineLevel="0" collapsed="false">
      <c r="A647" s="40" t="s">
        <v>410</v>
      </c>
      <c r="B647" s="56" t="str">
        <f aca="false" t="array" ref="B647:B647">INDEX(Countries!$D$2:$D$255, MATCH(A647, Countries!$B$2:$B$255, 0))</f>
        <v>NAM</v>
      </c>
      <c r="C647" s="76" t="s">
        <v>155</v>
      </c>
      <c r="D647" s="50" t="n">
        <f aca="false" t="array" ref="D647:D647">IF($C647="Mangrove",INDEX('Mangrove extent'!$A$5:$X$128,MATCH($A647,'Mangrove extent'!$A$5:$A1000,0),MATCH('Mangrove extent'!$B$4,'Mangrove extent'!$A$5:$X$5,0)), IF($C647="Seagrass", INDEX('Seagrass extent'!$A$5:$I$257,MATCH($A647,'Seagrass extent'!$A$5:$A1000,0),MATCH('Seagrass extent'!$B$4,'Seagrass extent'!$A$5:$I$5,0)), IF($C647="Salt marsh", INDEX('Salt marsh extent'!$A$5:$I$257,MATCH($A647,'Salt marsh extent'!$A$5:$A1000,0),MATCH('Salt marsh extent'!$B$4,'Salt marsh extent'!$A$5:$I$5,0)) )))</f>
        <v>21000.1163308001</v>
      </c>
      <c r="E647" s="50" t="str">
        <f aca="false" t="array" ref="E647:E647">IF($C647="Mangrove",INDEX('Mangrove extent'!$A$5:$X1000,MATCH($A647,'Mangrove extent'!$A$5:$A1000,0),MATCH('Mangrove extent'!$C$4,'Mangrove extent'!$A$5:$X$5,0)), IF($C647="Seagrass", "NoData", IF($C647="Salt marsh", "NoData")))</f>
        <v>NoData</v>
      </c>
      <c r="F647" s="50" t="str">
        <f aca="false" t="array" ref="F647:F647">IF($C647="Mangrove",INDEX('Mangrove protected area'!$A$5:$AG1000,MATCH($A647,'Mangrove protected area'!$A$5:$A1000,0),MATCH('Mangrove protected area'!$B$4,'Mangrove protected area'!$A$5:$AG$5,0)), "NoData")</f>
        <v>NoData</v>
      </c>
      <c r="G647" s="40" t="s">
        <v>465</v>
      </c>
      <c r="H647" s="40"/>
      <c r="I647" s="40"/>
    </row>
    <row r="648" customFormat="false" ht="15.75" hidden="false" customHeight="true" outlineLevel="0" collapsed="false">
      <c r="A648" s="40" t="s">
        <v>411</v>
      </c>
      <c r="B648" s="56" t="str">
        <f aca="false" t="array" ref="B648:B648">INDEX(Countries!$D$2:$D$255, MATCH(A648, Countries!$B$2:$B$255, 0))</f>
        <v>NRU</v>
      </c>
      <c r="C648" s="76" t="s">
        <v>155</v>
      </c>
      <c r="D648" s="50" t="n">
        <f aca="false" t="array" ref="D648:D648">IF($C648="Mangrove",INDEX('Mangrove extent'!$A$5:$X$128,MATCH($A648,'Mangrove extent'!$A$5:$A1000,0),MATCH('Mangrove extent'!$B$4,'Mangrove extent'!$A$5:$X$5,0)), IF($C648="Seagrass", INDEX('Seagrass extent'!$A$5:$I$257,MATCH($A648,'Seagrass extent'!$A$5:$A1000,0),MATCH('Seagrass extent'!$B$4,'Seagrass extent'!$A$5:$I$5,0)), IF($C648="Salt marsh", INDEX('Salt marsh extent'!$A$5:$I$257,MATCH($A648,'Salt marsh extent'!$A$5:$A1000,0),MATCH('Salt marsh extent'!$B$4,'Salt marsh extent'!$A$5:$I$5,0)) )))</f>
        <v>0</v>
      </c>
      <c r="E648" s="50" t="str">
        <f aca="false" t="array" ref="E648:E648">IF($C648="Mangrove",INDEX('Mangrove extent'!$A$5:$X1000,MATCH($A648,'Mangrove extent'!$A$5:$A1000,0),MATCH('Mangrove extent'!$C$4,'Mangrove extent'!$A$5:$X$5,0)), IF($C648="Seagrass", "NoData", IF($C648="Salt marsh", "NoData")))</f>
        <v>NoData</v>
      </c>
      <c r="F648" s="50" t="str">
        <f aca="false" t="array" ref="F648:F648">IF($C648="Mangrove",INDEX('Mangrove protected area'!$A$5:$AG1000,MATCH($A648,'Mangrove protected area'!$A$5:$A1000,0),MATCH('Mangrove protected area'!$B$4,'Mangrove protected area'!$A$5:$AG$5,0)), "NoData")</f>
        <v>NoData</v>
      </c>
      <c r="G648" s="40" t="s">
        <v>465</v>
      </c>
      <c r="H648" s="40"/>
      <c r="I648" s="40"/>
    </row>
    <row r="649" customFormat="false" ht="15.75" hidden="false" customHeight="true" outlineLevel="0" collapsed="false">
      <c r="A649" s="40" t="s">
        <v>412</v>
      </c>
      <c r="B649" s="56" t="str">
        <f aca="false" t="array" ref="B649:B649">INDEX(Countries!$D$2:$D$255, MATCH(A649, Countries!$B$2:$B$255, 0))</f>
        <v>NIU</v>
      </c>
      <c r="C649" s="76" t="s">
        <v>155</v>
      </c>
      <c r="D649" s="50" t="n">
        <f aca="false" t="array" ref="D649:D649">IF($C649="Mangrove",INDEX('Mangrove extent'!$A$5:$X$128,MATCH($A649,'Mangrove extent'!$A$5:$A1000,0),MATCH('Mangrove extent'!$B$4,'Mangrove extent'!$A$5:$X$5,0)), IF($C649="Seagrass", INDEX('Seagrass extent'!$A$5:$I$257,MATCH($A649,'Seagrass extent'!$A$5:$A1000,0),MATCH('Seagrass extent'!$B$4,'Seagrass extent'!$A$5:$I$5,0)), IF($C649="Salt marsh", INDEX('Salt marsh extent'!$A$5:$I$257,MATCH($A649,'Salt marsh extent'!$A$5:$A1000,0),MATCH('Salt marsh extent'!$B$4,'Salt marsh extent'!$A$5:$I$5,0)) )))</f>
        <v>0</v>
      </c>
      <c r="E649" s="50" t="str">
        <f aca="false" t="array" ref="E649:E649">IF($C649="Mangrove",INDEX('Mangrove extent'!$A$5:$X1000,MATCH($A649,'Mangrove extent'!$A$5:$A1000,0),MATCH('Mangrove extent'!$C$4,'Mangrove extent'!$A$5:$X$5,0)), IF($C649="Seagrass", "NoData", IF($C649="Salt marsh", "NoData")))</f>
        <v>NoData</v>
      </c>
      <c r="F649" s="50" t="str">
        <f aca="false" t="array" ref="F649:F649">IF($C649="Mangrove",INDEX('Mangrove protected area'!$A$5:$AG1000,MATCH($A649,'Mangrove protected area'!$A$5:$A1000,0),MATCH('Mangrove protected area'!$B$4,'Mangrove protected area'!$A$5:$AG$5,0)), "NoData")</f>
        <v>NoData</v>
      </c>
      <c r="G649" s="40" t="s">
        <v>465</v>
      </c>
      <c r="H649" s="40"/>
      <c r="I649" s="40"/>
    </row>
    <row r="650" customFormat="false" ht="15.75" hidden="false" customHeight="true" outlineLevel="0" collapsed="false">
      <c r="A650" s="40" t="s">
        <v>413</v>
      </c>
      <c r="B650" s="56" t="str">
        <f aca="false" t="array" ref="B650:B650">INDEX(Countries!$D$2:$D$255, MATCH(A650, Countries!$B$2:$B$255, 0))</f>
        <v>MNP</v>
      </c>
      <c r="C650" s="76" t="s">
        <v>155</v>
      </c>
      <c r="D650" s="50" t="n">
        <f aca="false" t="array" ref="D650:D650">IF($C650="Mangrove",INDEX('Mangrove extent'!$A$5:$X$128,MATCH($A650,'Mangrove extent'!$A$5:$A1000,0),MATCH('Mangrove extent'!$B$4,'Mangrove extent'!$A$5:$X$5,0)), IF($C650="Seagrass", INDEX('Seagrass extent'!$A$5:$I$257,MATCH($A650,'Seagrass extent'!$A$5:$A1000,0),MATCH('Seagrass extent'!$B$4,'Seagrass extent'!$A$5:$I$5,0)), IF($C650="Salt marsh", INDEX('Salt marsh extent'!$A$5:$I$257,MATCH($A650,'Salt marsh extent'!$A$5:$A1000,0),MATCH('Salt marsh extent'!$B$4,'Salt marsh extent'!$A$5:$I$5,0)) )))</f>
        <v>0.161727442105768</v>
      </c>
      <c r="E650" s="50" t="str">
        <f aca="false" t="array" ref="E650:E650">IF($C650="Mangrove",INDEX('Mangrove extent'!$A$5:$X1000,MATCH($A650,'Mangrove extent'!$A$5:$A1000,0),MATCH('Mangrove extent'!$C$4,'Mangrove extent'!$A$5:$X$5,0)), IF($C650="Seagrass", "NoData", IF($C650="Salt marsh", "NoData")))</f>
        <v>NoData</v>
      </c>
      <c r="F650" s="50" t="str">
        <f aca="false" t="array" ref="F650:F650">IF($C650="Mangrove",INDEX('Mangrove protected area'!$A$5:$AG1000,MATCH($A650,'Mangrove protected area'!$A$5:$A1000,0),MATCH('Mangrove protected area'!$B$4,'Mangrove protected area'!$A$5:$AG$5,0)), "NoData")</f>
        <v>NoData</v>
      </c>
      <c r="G650" s="40" t="s">
        <v>465</v>
      </c>
      <c r="H650" s="40"/>
      <c r="I650" s="40"/>
    </row>
    <row r="651" customFormat="false" ht="15.75" hidden="false" customHeight="true" outlineLevel="0" collapsed="false">
      <c r="A651" s="40" t="s">
        <v>414</v>
      </c>
      <c r="B651" s="56" t="str">
        <f aca="false" t="array" ref="B651:B651">INDEX(Countries!$D$2:$D$255, MATCH(A651, Countries!$B$2:$B$255, 0))</f>
        <v>PCN</v>
      </c>
      <c r="C651" s="76" t="s">
        <v>155</v>
      </c>
      <c r="D651" s="50" t="n">
        <f aca="false" t="array" ref="D651:D651">IF($C651="Mangrove",INDEX('Mangrove extent'!$A$5:$X$128,MATCH($A651,'Mangrove extent'!$A$5:$A1000,0),MATCH('Mangrove extent'!$B$4,'Mangrove extent'!$A$5:$X$5,0)), IF($C651="Seagrass", INDEX('Seagrass extent'!$A$5:$I$257,MATCH($A651,'Seagrass extent'!$A$5:$A1000,0),MATCH('Seagrass extent'!$B$4,'Seagrass extent'!$A$5:$I$5,0)), IF($C651="Salt marsh", INDEX('Salt marsh extent'!$A$5:$I$257,MATCH($A651,'Salt marsh extent'!$A$5:$A1000,0),MATCH('Salt marsh extent'!$B$4,'Salt marsh extent'!$A$5:$I$5,0)) )))</f>
        <v>0</v>
      </c>
      <c r="E651" s="50" t="str">
        <f aca="false" t="array" ref="E651:E651">IF($C651="Mangrove",INDEX('Mangrove extent'!$A$5:$X1000,MATCH($A651,'Mangrove extent'!$A$5:$A1000,0),MATCH('Mangrove extent'!$C$4,'Mangrove extent'!$A$5:$X$5,0)), IF($C651="Seagrass", "NoData", IF($C651="Salt marsh", "NoData")))</f>
        <v>NoData</v>
      </c>
      <c r="F651" s="50" t="str">
        <f aca="false" t="array" ref="F651:F651">IF($C651="Mangrove",INDEX('Mangrove protected area'!$A$5:$AG1000,MATCH($A651,'Mangrove protected area'!$A$5:$A1000,0),MATCH('Mangrove protected area'!$B$4,'Mangrove protected area'!$A$5:$AG$5,0)), "NoData")</f>
        <v>NoData</v>
      </c>
      <c r="G651" s="40" t="s">
        <v>465</v>
      </c>
      <c r="H651" s="40"/>
      <c r="I651" s="40"/>
    </row>
    <row r="652" customFormat="false" ht="15.75" hidden="false" customHeight="true" outlineLevel="0" collapsed="false">
      <c r="A652" s="40" t="s">
        <v>415</v>
      </c>
      <c r="B652" s="56" t="str">
        <f aca="false" t="array" ref="B652:B652">INDEX(Countries!$D$2:$D$255, MATCH(A652, Countries!$B$2:$B$255, 0))</f>
        <v>PRT</v>
      </c>
      <c r="C652" s="76" t="s">
        <v>155</v>
      </c>
      <c r="D652" s="50" t="n">
        <f aca="false" t="array" ref="D652:D652">IF($C652="Mangrove",INDEX('Mangrove extent'!$A$5:$X$128,MATCH($A652,'Mangrove extent'!$A$5:$A1000,0),MATCH('Mangrove extent'!$B$4,'Mangrove extent'!$A$5:$X$5,0)), IF($C652="Seagrass", INDEX('Seagrass extent'!$A$5:$I$257,MATCH($A652,'Seagrass extent'!$A$5:$A1000,0),MATCH('Seagrass extent'!$B$4,'Seagrass extent'!$A$5:$I$5,0)), IF($C652="Salt marsh", INDEX('Salt marsh extent'!$A$5:$I$257,MATCH($A652,'Salt marsh extent'!$A$5:$A1000,0),MATCH('Salt marsh extent'!$B$4,'Salt marsh extent'!$A$5:$I$5,0)) )))</f>
        <v>19893.5384038407</v>
      </c>
      <c r="E652" s="50" t="str">
        <f aca="false" t="array" ref="E652:E652">IF($C652="Mangrove",INDEX('Mangrove extent'!$A$5:$X1000,MATCH($A652,'Mangrove extent'!$A$5:$A1000,0),MATCH('Mangrove extent'!$C$4,'Mangrove extent'!$A$5:$X$5,0)), IF($C652="Seagrass", "NoData", IF($C652="Salt marsh", "NoData")))</f>
        <v>NoData</v>
      </c>
      <c r="F652" s="50" t="str">
        <f aca="false" t="array" ref="F652:F652">IF($C652="Mangrove",INDEX('Mangrove protected area'!$A$5:$AG1000,MATCH($A652,'Mangrove protected area'!$A$5:$A1000,0),MATCH('Mangrove protected area'!$B$4,'Mangrove protected area'!$A$5:$AG$5,0)), "NoData")</f>
        <v>NoData</v>
      </c>
      <c r="G652" s="40" t="s">
        <v>465</v>
      </c>
      <c r="H652" s="40"/>
      <c r="I652" s="40"/>
    </row>
    <row r="653" customFormat="false" ht="15.75" hidden="false" customHeight="true" outlineLevel="0" collapsed="false">
      <c r="A653" s="40" t="s">
        <v>416</v>
      </c>
      <c r="B653" s="56" t="str">
        <f aca="false" t="array" ref="B653:B653">INDEX(Countries!$D$2:$D$255, MATCH(A653, Countries!$B$2:$B$255, 0))</f>
        <v>REU</v>
      </c>
      <c r="C653" s="76" t="s">
        <v>155</v>
      </c>
      <c r="D653" s="50" t="n">
        <f aca="false" t="array" ref="D653:D653">IF($C653="Mangrove",INDEX('Mangrove extent'!$A$5:$X$128,MATCH($A653,'Mangrove extent'!$A$5:$A1000,0),MATCH('Mangrove extent'!$B$4,'Mangrove extent'!$A$5:$X$5,0)), IF($C653="Seagrass", INDEX('Seagrass extent'!$A$5:$I$257,MATCH($A653,'Seagrass extent'!$A$5:$A1000,0),MATCH('Seagrass extent'!$B$4,'Seagrass extent'!$A$5:$I$5,0)), IF($C653="Salt marsh", INDEX('Salt marsh extent'!$A$5:$I$257,MATCH($A653,'Salt marsh extent'!$A$5:$A1000,0),MATCH('Salt marsh extent'!$B$4,'Salt marsh extent'!$A$5:$I$5,0)) )))</f>
        <v>0</v>
      </c>
      <c r="E653" s="50" t="str">
        <f aca="false" t="array" ref="E653:E653">IF($C653="Mangrove",INDEX('Mangrove extent'!$A$5:$X1000,MATCH($A653,'Mangrove extent'!$A$5:$A1000,0),MATCH('Mangrove extent'!$C$4,'Mangrove extent'!$A$5:$X$5,0)), IF($C653="Seagrass", "NoData", IF($C653="Salt marsh", "NoData")))</f>
        <v>NoData</v>
      </c>
      <c r="F653" s="50" t="str">
        <f aca="false" t="array" ref="F653:F653">IF($C653="Mangrove",INDEX('Mangrove protected area'!$A$5:$AG1000,MATCH($A653,'Mangrove protected area'!$A$5:$A1000,0),MATCH('Mangrove protected area'!$B$4,'Mangrove protected area'!$A$5:$AG$5,0)), "NoData")</f>
        <v>NoData</v>
      </c>
      <c r="G653" s="40" t="s">
        <v>465</v>
      </c>
      <c r="H653" s="40"/>
      <c r="I653" s="40"/>
    </row>
    <row r="654" customFormat="false" ht="15.75" hidden="false" customHeight="true" outlineLevel="0" collapsed="false">
      <c r="A654" s="40" t="s">
        <v>417</v>
      </c>
      <c r="B654" s="56" t="str">
        <f aca="false" t="array" ref="B654:B654">INDEX(Countries!$D$2:$D$255, MATCH(A654, Countries!$B$2:$B$255, 0))</f>
        <v>ROU</v>
      </c>
      <c r="C654" s="76" t="s">
        <v>155</v>
      </c>
      <c r="D654" s="50" t="n">
        <f aca="false" t="array" ref="D654:D654">IF($C654="Mangrove",INDEX('Mangrove extent'!$A$5:$X$128,MATCH($A654,'Mangrove extent'!$A$5:$A1000,0),MATCH('Mangrove extent'!$B$4,'Mangrove extent'!$A$5:$X$5,0)), IF($C654="Seagrass", INDEX('Seagrass extent'!$A$5:$I$257,MATCH($A654,'Seagrass extent'!$A$5:$A1000,0),MATCH('Seagrass extent'!$B$4,'Seagrass extent'!$A$5:$I$5,0)), IF($C654="Salt marsh", INDEX('Salt marsh extent'!$A$5:$I$257,MATCH($A654,'Salt marsh extent'!$A$5:$A1000,0),MATCH('Salt marsh extent'!$B$4,'Salt marsh extent'!$A$5:$I$5,0)) )))</f>
        <v>5472.15575295328</v>
      </c>
      <c r="E654" s="50" t="str">
        <f aca="false" t="array" ref="E654:E654">IF($C654="Mangrove",INDEX('Mangrove extent'!$A$5:$X1000,MATCH($A654,'Mangrove extent'!$A$5:$A1000,0),MATCH('Mangrove extent'!$C$4,'Mangrove extent'!$A$5:$X$5,0)), IF($C654="Seagrass", "NoData", IF($C654="Salt marsh", "NoData")))</f>
        <v>NoData</v>
      </c>
      <c r="F654" s="50" t="str">
        <f aca="false" t="array" ref="F654:F654">IF($C654="Mangrove",INDEX('Mangrove protected area'!$A$5:$AG1000,MATCH($A654,'Mangrove protected area'!$A$5:$A1000,0),MATCH('Mangrove protected area'!$B$4,'Mangrove protected area'!$A$5:$AG$5,0)), "NoData")</f>
        <v>NoData</v>
      </c>
      <c r="G654" s="40" t="s">
        <v>465</v>
      </c>
      <c r="H654" s="40"/>
      <c r="I654" s="40"/>
    </row>
    <row r="655" customFormat="false" ht="15.75" hidden="false" customHeight="true" outlineLevel="0" collapsed="false">
      <c r="A655" s="40" t="s">
        <v>418</v>
      </c>
      <c r="B655" s="56" t="str">
        <f aca="false" t="array" ref="B655:B655">INDEX(Countries!$D$2:$D$255, MATCH(A655, Countries!$B$2:$B$255, 0))</f>
        <v>SHN</v>
      </c>
      <c r="C655" s="76" t="s">
        <v>155</v>
      </c>
      <c r="D655" s="50" t="n">
        <f aca="false" t="array" ref="D655:D655">IF($C655="Mangrove",INDEX('Mangrove extent'!$A$5:$X$128,MATCH($A655,'Mangrove extent'!$A$5:$A1000,0),MATCH('Mangrove extent'!$B$4,'Mangrove extent'!$A$5:$X$5,0)), IF($C655="Seagrass", INDEX('Seagrass extent'!$A$5:$I$257,MATCH($A655,'Seagrass extent'!$A$5:$A1000,0),MATCH('Seagrass extent'!$B$4,'Seagrass extent'!$A$5:$I$5,0)), IF($C655="Salt marsh", INDEX('Salt marsh extent'!$A$5:$I$257,MATCH($A655,'Salt marsh extent'!$A$5:$A1000,0),MATCH('Salt marsh extent'!$B$4,'Salt marsh extent'!$A$5:$I$5,0)) )))</f>
        <v>0</v>
      </c>
      <c r="E655" s="50" t="str">
        <f aca="false" t="array" ref="E655:E655">IF($C655="Mangrove",INDEX('Mangrove extent'!$A$5:$X1000,MATCH($A655,'Mangrove extent'!$A$5:$A1000,0),MATCH('Mangrove extent'!$C$4,'Mangrove extent'!$A$5:$X$5,0)), IF($C655="Seagrass", "NoData", IF($C655="Salt marsh", "NoData")))</f>
        <v>NoData</v>
      </c>
      <c r="F655" s="50" t="str">
        <f aca="false" t="array" ref="F655:F655">IF($C655="Mangrove",INDEX('Mangrove protected area'!$A$5:$AG1000,MATCH($A655,'Mangrove protected area'!$A$5:$A1000,0),MATCH('Mangrove protected area'!$B$4,'Mangrove protected area'!$A$5:$AG$5,0)), "NoData")</f>
        <v>NoData</v>
      </c>
      <c r="G655" s="40" t="s">
        <v>465</v>
      </c>
      <c r="H655" s="40"/>
      <c r="I655" s="40"/>
    </row>
    <row r="656" customFormat="false" ht="15.75" hidden="false" customHeight="true" outlineLevel="0" collapsed="false">
      <c r="A656" s="40" t="s">
        <v>419</v>
      </c>
      <c r="B656" s="56" t="str">
        <f aca="false" t="array" ref="B656:B656">INDEX(Countries!$D$2:$D$255, MATCH(A656, Countries!$B$2:$B$255, 0))</f>
        <v>SPM</v>
      </c>
      <c r="C656" s="76" t="s">
        <v>155</v>
      </c>
      <c r="D656" s="50" t="n">
        <f aca="false" t="array" ref="D656:D656">IF($C656="Mangrove",INDEX('Mangrove extent'!$A$5:$X$128,MATCH($A656,'Mangrove extent'!$A$5:$A1000,0),MATCH('Mangrove extent'!$B$4,'Mangrove extent'!$A$5:$X$5,0)), IF($C656="Seagrass", INDEX('Seagrass extent'!$A$5:$I$257,MATCH($A656,'Seagrass extent'!$A$5:$A1000,0),MATCH('Seagrass extent'!$B$4,'Seagrass extent'!$A$5:$I$5,0)), IF($C656="Salt marsh", INDEX('Salt marsh extent'!$A$5:$I$257,MATCH($A656,'Salt marsh extent'!$A$5:$A1000,0),MATCH('Salt marsh extent'!$B$4,'Salt marsh extent'!$A$5:$I$5,0)) )))</f>
        <v>0</v>
      </c>
      <c r="E656" s="50" t="str">
        <f aca="false" t="array" ref="E656:E656">IF($C656="Mangrove",INDEX('Mangrove extent'!$A$5:$X1000,MATCH($A656,'Mangrove extent'!$A$5:$A1000,0),MATCH('Mangrove extent'!$C$4,'Mangrove extent'!$A$5:$X$5,0)), IF($C656="Seagrass", "NoData", IF($C656="Salt marsh", "NoData")))</f>
        <v>NoData</v>
      </c>
      <c r="F656" s="50" t="str">
        <f aca="false" t="array" ref="F656:F656">IF($C656="Mangrove",INDEX('Mangrove protected area'!$A$5:$AG1000,MATCH($A656,'Mangrove protected area'!$A$5:$A1000,0),MATCH('Mangrove protected area'!$B$4,'Mangrove protected area'!$A$5:$AG$5,0)), "NoData")</f>
        <v>NoData</v>
      </c>
      <c r="G656" s="40" t="s">
        <v>465</v>
      </c>
      <c r="H656" s="40"/>
      <c r="I656" s="40"/>
    </row>
    <row r="657" customFormat="false" ht="15.75" hidden="false" customHeight="true" outlineLevel="0" collapsed="false">
      <c r="A657" s="40" t="s">
        <v>420</v>
      </c>
      <c r="B657" s="56" t="str">
        <f aca="false" t="array" ref="B657:B657">INDEX(Countries!$D$2:$D$255, MATCH(A657, Countries!$B$2:$B$255, 0))</f>
        <v>SYR</v>
      </c>
      <c r="C657" s="76" t="s">
        <v>155</v>
      </c>
      <c r="D657" s="50" t="n">
        <f aca="false" t="array" ref="D657:D657">IF($C657="Mangrove",INDEX('Mangrove extent'!$A$5:$X$128,MATCH($A657,'Mangrove extent'!$A$5:$A1000,0),MATCH('Mangrove extent'!$B$4,'Mangrove extent'!$A$5:$X$5,0)), IF($C657="Seagrass", INDEX('Seagrass extent'!$A$5:$I$257,MATCH($A657,'Seagrass extent'!$A$5:$A1000,0),MATCH('Seagrass extent'!$B$4,'Seagrass extent'!$A$5:$I$5,0)), IF($C657="Salt marsh", INDEX('Salt marsh extent'!$A$5:$I$257,MATCH($A657,'Salt marsh extent'!$A$5:$A1000,0),MATCH('Salt marsh extent'!$B$4,'Salt marsh extent'!$A$5:$I$5,0)) )))</f>
        <v>0</v>
      </c>
      <c r="E657" s="50" t="str">
        <f aca="false" t="array" ref="E657:E657">IF($C657="Mangrove",INDEX('Mangrove extent'!$A$5:$X1000,MATCH($A657,'Mangrove extent'!$A$5:$A1000,0),MATCH('Mangrove extent'!$C$4,'Mangrove extent'!$A$5:$X$5,0)), IF($C657="Seagrass", "NoData", IF($C657="Salt marsh", "NoData")))</f>
        <v>NoData</v>
      </c>
      <c r="F657" s="50" t="str">
        <f aca="false" t="array" ref="F657:F657">IF($C657="Mangrove",INDEX('Mangrove protected area'!$A$5:$AG1000,MATCH($A657,'Mangrove protected area'!$A$5:$A1000,0),MATCH('Mangrove protected area'!$B$4,'Mangrove protected area'!$A$5:$AG$5,0)), "NoData")</f>
        <v>NoData</v>
      </c>
      <c r="G657" s="40" t="s">
        <v>465</v>
      </c>
      <c r="H657" s="40"/>
      <c r="I657" s="40"/>
    </row>
    <row r="658" customFormat="false" ht="15.75" hidden="false" customHeight="true" outlineLevel="0" collapsed="false">
      <c r="A658" s="40" t="s">
        <v>421</v>
      </c>
      <c r="B658" s="56" t="str">
        <f aca="false" t="array" ref="B658:B658">INDEX(Countries!$D$2:$D$255, MATCH(A658, Countries!$B$2:$B$255, 0))</f>
        <v>TKL</v>
      </c>
      <c r="C658" s="76" t="s">
        <v>155</v>
      </c>
      <c r="D658" s="50" t="n">
        <f aca="false" t="array" ref="D658:D658">IF($C658="Mangrove",INDEX('Mangrove extent'!$A$5:$X$128,MATCH($A658,'Mangrove extent'!$A$5:$A1000,0),MATCH('Mangrove extent'!$B$4,'Mangrove extent'!$A$5:$X$5,0)), IF($C658="Seagrass", INDEX('Seagrass extent'!$A$5:$I$257,MATCH($A658,'Seagrass extent'!$A$5:$A1000,0),MATCH('Seagrass extent'!$B$4,'Seagrass extent'!$A$5:$I$5,0)), IF($C658="Salt marsh", INDEX('Salt marsh extent'!$A$5:$I$257,MATCH($A658,'Salt marsh extent'!$A$5:$A1000,0),MATCH('Salt marsh extent'!$B$4,'Salt marsh extent'!$A$5:$I$5,0)) )))</f>
        <v>0</v>
      </c>
      <c r="E658" s="50" t="str">
        <f aca="false" t="array" ref="E658:E658">IF($C658="Mangrove",INDEX('Mangrove extent'!$A$5:$X1000,MATCH($A658,'Mangrove extent'!$A$5:$A1000,0),MATCH('Mangrove extent'!$C$4,'Mangrove extent'!$A$5:$X$5,0)), IF($C658="Seagrass", "NoData", IF($C658="Salt marsh", "NoData")))</f>
        <v>NoData</v>
      </c>
      <c r="F658" s="50" t="str">
        <f aca="false" t="array" ref="F658:F658">IF($C658="Mangrove",INDEX('Mangrove protected area'!$A$5:$AG1000,MATCH($A658,'Mangrove protected area'!$A$5:$A1000,0),MATCH('Mangrove protected area'!$B$4,'Mangrove protected area'!$A$5:$AG$5,0)), "NoData")</f>
        <v>NoData</v>
      </c>
      <c r="G658" s="40" t="s">
        <v>465</v>
      </c>
      <c r="H658" s="40"/>
      <c r="I658" s="40"/>
    </row>
    <row r="659" customFormat="false" ht="15.75" hidden="false" customHeight="true" outlineLevel="0" collapsed="false">
      <c r="A659" s="40" t="s">
        <v>422</v>
      </c>
      <c r="B659" s="56" t="str">
        <f aca="false" t="array" ref="B659:B659">INDEX(Countries!$D$2:$D$255, MATCH(A659, Countries!$B$2:$B$255, 0))</f>
        <v>TKM</v>
      </c>
      <c r="C659" s="76" t="s">
        <v>155</v>
      </c>
      <c r="D659" s="50" t="n">
        <f aca="false" t="array" ref="D659:D659">IF($C659="Mangrove",INDEX('Mangrove extent'!$A$5:$X$128,MATCH($A659,'Mangrove extent'!$A$5:$A1000,0),MATCH('Mangrove extent'!$B$4,'Mangrove extent'!$A$5:$X$5,0)), IF($C659="Seagrass", INDEX('Seagrass extent'!$A$5:$I$257,MATCH($A659,'Seagrass extent'!$A$5:$A1000,0),MATCH('Seagrass extent'!$B$4,'Seagrass extent'!$A$5:$I$5,0)), IF($C659="Salt marsh", INDEX('Salt marsh extent'!$A$5:$I$257,MATCH($A659,'Salt marsh extent'!$A$5:$A1000,0),MATCH('Salt marsh extent'!$B$4,'Salt marsh extent'!$A$5:$I$5,0)) )))</f>
        <v>0</v>
      </c>
      <c r="E659" s="50" t="str">
        <f aca="false" t="array" ref="E659:E659">IF($C659="Mangrove",INDEX('Mangrove extent'!$A$5:$X1000,MATCH($A659,'Mangrove extent'!$A$5:$A1000,0),MATCH('Mangrove extent'!$C$4,'Mangrove extent'!$A$5:$X$5,0)), IF($C659="Seagrass", "NoData", IF($C659="Salt marsh", "NoData")))</f>
        <v>NoData</v>
      </c>
      <c r="F659" s="50" t="str">
        <f aca="false" t="array" ref="F659:F659">IF($C659="Mangrove",INDEX('Mangrove protected area'!$A$5:$AG1000,MATCH($A659,'Mangrove protected area'!$A$5:$A1000,0),MATCH('Mangrove protected area'!$B$4,'Mangrove protected area'!$A$5:$AG$5,0)), "NoData")</f>
        <v>NoData</v>
      </c>
      <c r="G659" s="40" t="s">
        <v>465</v>
      </c>
      <c r="H659" s="40"/>
      <c r="I659" s="40"/>
    </row>
    <row r="660" customFormat="false" ht="15.75" hidden="false" customHeight="true" outlineLevel="0" collapsed="false">
      <c r="A660" s="40" t="s">
        <v>423</v>
      </c>
      <c r="B660" s="56" t="str">
        <f aca="false" t="array" ref="B660:B660">INDEX(Countries!$D$2:$D$255, MATCH(A660, Countries!$B$2:$B$255, 0))</f>
        <v>URY</v>
      </c>
      <c r="C660" s="76" t="s">
        <v>155</v>
      </c>
      <c r="D660" s="50" t="n">
        <f aca="false" t="array" ref="D660:D660">IF($C660="Mangrove",INDEX('Mangrove extent'!$A$5:$X$128,MATCH($A660,'Mangrove extent'!$A$5:$A1000,0),MATCH('Mangrove extent'!$B$4,'Mangrove extent'!$A$5:$X$5,0)), IF($C660="Seagrass", INDEX('Seagrass extent'!$A$5:$I$257,MATCH($A660,'Seagrass extent'!$A$5:$A1000,0),MATCH('Seagrass extent'!$B$4,'Seagrass extent'!$A$5:$I$5,0)), IF($C660="Salt marsh", INDEX('Salt marsh extent'!$A$5:$I$257,MATCH($A660,'Salt marsh extent'!$A$5:$A1000,0),MATCH('Salt marsh extent'!$B$4,'Salt marsh extent'!$A$5:$I$5,0)) )))</f>
        <v>30375.936834445</v>
      </c>
      <c r="E660" s="50" t="str">
        <f aca="false" t="array" ref="E660:E660">IF($C660="Mangrove",INDEX('Mangrove extent'!$A$5:$X1000,MATCH($A660,'Mangrove extent'!$A$5:$A1000,0),MATCH('Mangrove extent'!$C$4,'Mangrove extent'!$A$5:$X$5,0)), IF($C660="Seagrass", "NoData", IF($C660="Salt marsh", "NoData")))</f>
        <v>NoData</v>
      </c>
      <c r="F660" s="50" t="str">
        <f aca="false" t="array" ref="F660:F660">IF($C660="Mangrove",INDEX('Mangrove protected area'!$A$5:$AG1000,MATCH($A660,'Mangrove protected area'!$A$5:$A1000,0),MATCH('Mangrove protected area'!$B$4,'Mangrove protected area'!$A$5:$AG$5,0)), "NoData")</f>
        <v>NoData</v>
      </c>
      <c r="G660" s="40" t="s">
        <v>465</v>
      </c>
      <c r="H660" s="40"/>
      <c r="I660" s="40"/>
    </row>
    <row r="661" customFormat="false" ht="15.75" hidden="false" customHeight="true" outlineLevel="0" collapsed="false">
      <c r="A661" s="40" t="s">
        <v>424</v>
      </c>
      <c r="B661" s="56" t="str">
        <f aca="false" t="array" ref="B661:B661">INDEX(Countries!$D$2:$D$255, MATCH(A661, Countries!$B$2:$B$255, 0))</f>
        <v>ESH</v>
      </c>
      <c r="C661" s="76" t="s">
        <v>155</v>
      </c>
      <c r="D661" s="50" t="n">
        <f aca="false" t="array" ref="D661:D661">IF($C661="Mangrove",INDEX('Mangrove extent'!$A$5:$X$128,MATCH($A661,'Mangrove extent'!$A$5:$A1000,0),MATCH('Mangrove extent'!$B$4,'Mangrove extent'!$A$5:$X$5,0)), IF($C661="Seagrass", INDEX('Seagrass extent'!$A$5:$I$257,MATCH($A661,'Seagrass extent'!$A$5:$A1000,0),MATCH('Seagrass extent'!$B$4,'Seagrass extent'!$A$5:$I$5,0)), IF($C661="Salt marsh", INDEX('Salt marsh extent'!$A$5:$I$257,MATCH($A661,'Salt marsh extent'!$A$5:$A1000,0),MATCH('Salt marsh extent'!$B$4,'Salt marsh extent'!$A$5:$I$5,0)) )))</f>
        <v>84.4751589802631</v>
      </c>
      <c r="E661" s="50" t="str">
        <f aca="false" t="array" ref="E661:E661">IF($C661="Mangrove",INDEX('Mangrove extent'!$A$5:$X1000,MATCH($A661,'Mangrove extent'!$A$5:$A1000,0),MATCH('Mangrove extent'!$C$4,'Mangrove extent'!$A$5:$X$5,0)), IF($C661="Seagrass", "NoData", IF($C661="Salt marsh", "NoData")))</f>
        <v>NoData</v>
      </c>
      <c r="F661" s="50" t="str">
        <f aca="false" t="array" ref="F661:F661">IF($C661="Mangrove",INDEX('Mangrove protected area'!$A$5:$AG1000,MATCH($A661,'Mangrove protected area'!$A$5:$A1000,0),MATCH('Mangrove protected area'!$B$4,'Mangrove protected area'!$A$5:$AG$5,0)), "NoData")</f>
        <v>NoData</v>
      </c>
      <c r="G661" s="40" t="s">
        <v>465</v>
      </c>
      <c r="H661" s="40"/>
      <c r="I661" s="40"/>
    </row>
    <row r="662" customFormat="false" ht="15.75" hidden="false" customHeight="true" outlineLevel="0" collapsed="false">
      <c r="A662" s="40" t="s">
        <v>425</v>
      </c>
      <c r="B662" s="56" t="str">
        <f aca="false" t="array" ref="B662:B662">INDEX(Countries!$D$2:$D$255, MATCH(A662, Countries!$B$2:$B$255, 0))</f>
        <v>AFG</v>
      </c>
      <c r="C662" s="76" t="s">
        <v>155</v>
      </c>
      <c r="D662" s="50" t="n">
        <f aca="false" t="array" ref="D662:D662">IF($C662="Mangrove",INDEX('Mangrove extent'!$A$5:$X$128,MATCH($A662,'Mangrove extent'!$A$5:$A1000,0),MATCH('Mangrove extent'!$B$4,'Mangrove extent'!$A$5:$X$5,0)), IF($C662="Seagrass", INDEX('Seagrass extent'!$A$5:$I$257,MATCH($A662,'Seagrass extent'!$A$5:$A1000,0),MATCH('Seagrass extent'!$B$4,'Seagrass extent'!$A$5:$I$5,0)), IF($C662="Salt marsh", INDEX('Salt marsh extent'!$A$5:$I$257,MATCH($A662,'Salt marsh extent'!$A$5:$A1000,0),MATCH('Salt marsh extent'!$B$4,'Salt marsh extent'!$A$5:$I$5,0)) )))</f>
        <v>0</v>
      </c>
      <c r="E662" s="50" t="str">
        <f aca="false" t="array" ref="E662:E662">IF($C662="Mangrove",INDEX('Mangrove extent'!$A$5:$X1000,MATCH($A662,'Mangrove extent'!$A$5:$A1000,0),MATCH('Mangrove extent'!$C$4,'Mangrove extent'!$A$5:$X$5,0)), IF($C662="Seagrass", "NoData", IF($C662="Salt marsh", "NoData")))</f>
        <v>NoData</v>
      </c>
      <c r="F662" s="50" t="str">
        <f aca="false" t="array" ref="F662:F662">IF($C662="Mangrove",INDEX('Mangrove protected area'!$A$5:$AG1000,MATCH($A662,'Mangrove protected area'!$A$5:$A1000,0),MATCH('Mangrove protected area'!$B$4,'Mangrove protected area'!$A$5:$AG$5,0)), "NoData")</f>
        <v>NoData</v>
      </c>
      <c r="G662" s="40" t="s">
        <v>465</v>
      </c>
      <c r="H662" s="40"/>
      <c r="I662" s="40"/>
    </row>
    <row r="663" customFormat="false" ht="15.75" hidden="false" customHeight="true" outlineLevel="0" collapsed="false">
      <c r="A663" s="40" t="s">
        <v>426</v>
      </c>
      <c r="B663" s="56" t="str">
        <f aca="false" t="array" ref="B663:B663">INDEX(Countries!$D$2:$D$255, MATCH(A663, Countries!$B$2:$B$255, 0))</f>
        <v>ARM</v>
      </c>
      <c r="C663" s="76" t="s">
        <v>155</v>
      </c>
      <c r="D663" s="50" t="n">
        <f aca="false" t="array" ref="D663:D663">IF($C663="Mangrove",INDEX('Mangrove extent'!$A$5:$X$128,MATCH($A663,'Mangrove extent'!$A$5:$A1000,0),MATCH('Mangrove extent'!$B$4,'Mangrove extent'!$A$5:$X$5,0)), IF($C663="Seagrass", INDEX('Seagrass extent'!$A$5:$I$257,MATCH($A663,'Seagrass extent'!$A$5:$A1000,0),MATCH('Seagrass extent'!$B$4,'Seagrass extent'!$A$5:$I$5,0)), IF($C663="Salt marsh", INDEX('Salt marsh extent'!$A$5:$I$257,MATCH($A663,'Salt marsh extent'!$A$5:$A1000,0),MATCH('Salt marsh extent'!$B$4,'Salt marsh extent'!$A$5:$I$5,0)) )))</f>
        <v>0</v>
      </c>
      <c r="E663" s="50" t="str">
        <f aca="false" t="array" ref="E663:E663">IF($C663="Mangrove",INDEX('Mangrove extent'!$A$5:$X1000,MATCH($A663,'Mangrove extent'!$A$5:$A1000,0),MATCH('Mangrove extent'!$C$4,'Mangrove extent'!$A$5:$X$5,0)), IF($C663="Seagrass", "NoData", IF($C663="Salt marsh", "NoData")))</f>
        <v>NoData</v>
      </c>
      <c r="F663" s="50" t="str">
        <f aca="false" t="array" ref="F663:F663">IF($C663="Mangrove",INDEX('Mangrove protected area'!$A$5:$AG1000,MATCH($A663,'Mangrove protected area'!$A$5:$A1000,0),MATCH('Mangrove protected area'!$B$4,'Mangrove protected area'!$A$5:$AG$5,0)), "NoData")</f>
        <v>NoData</v>
      </c>
      <c r="G663" s="40" t="s">
        <v>465</v>
      </c>
      <c r="H663" s="40"/>
      <c r="I663" s="40"/>
    </row>
    <row r="664" customFormat="false" ht="15.75" hidden="false" customHeight="true" outlineLevel="0" collapsed="false">
      <c r="A664" s="40" t="s">
        <v>427</v>
      </c>
      <c r="B664" s="56" t="str">
        <f aca="false" t="array" ref="B664:B664">INDEX(Countries!$D$2:$D$255, MATCH(A664, Countries!$B$2:$B$255, 0))</f>
        <v>AUT</v>
      </c>
      <c r="C664" s="76" t="s">
        <v>155</v>
      </c>
      <c r="D664" s="50" t="n">
        <f aca="false" t="array" ref="D664:D664">IF($C664="Mangrove",INDEX('Mangrove extent'!$A$5:$X$128,MATCH($A664,'Mangrove extent'!$A$5:$A1000,0),MATCH('Mangrove extent'!$B$4,'Mangrove extent'!$A$5:$X$5,0)), IF($C664="Seagrass", INDEX('Seagrass extent'!$A$5:$I$257,MATCH($A664,'Seagrass extent'!$A$5:$A1000,0),MATCH('Seagrass extent'!$B$4,'Seagrass extent'!$A$5:$I$5,0)), IF($C664="Salt marsh", INDEX('Salt marsh extent'!$A$5:$I$257,MATCH($A664,'Salt marsh extent'!$A$5:$A1000,0),MATCH('Salt marsh extent'!$B$4,'Salt marsh extent'!$A$5:$I$5,0)) )))</f>
        <v>0</v>
      </c>
      <c r="E664" s="50" t="str">
        <f aca="false" t="array" ref="E664:E664">IF($C664="Mangrove",INDEX('Mangrove extent'!$A$5:$X1000,MATCH($A664,'Mangrove extent'!$A$5:$A1000,0),MATCH('Mangrove extent'!$C$4,'Mangrove extent'!$A$5:$X$5,0)), IF($C664="Seagrass", "NoData", IF($C664="Salt marsh", "NoData")))</f>
        <v>NoData</v>
      </c>
      <c r="F664" s="50" t="str">
        <f aca="false" t="array" ref="F664:F664">IF($C664="Mangrove",INDEX('Mangrove protected area'!$A$5:$AG1000,MATCH($A664,'Mangrove protected area'!$A$5:$A1000,0),MATCH('Mangrove protected area'!$B$4,'Mangrove protected area'!$A$5:$AG$5,0)), "NoData")</f>
        <v>NoData</v>
      </c>
      <c r="G664" s="40" t="s">
        <v>465</v>
      </c>
      <c r="H664" s="40"/>
      <c r="I664" s="40"/>
    </row>
    <row r="665" customFormat="false" ht="15.75" hidden="false" customHeight="true" outlineLevel="0" collapsed="false">
      <c r="A665" s="40" t="s">
        <v>428</v>
      </c>
      <c r="B665" s="56" t="str">
        <f aca="false" t="array" ref="B665:B665">INDEX(Countries!$D$2:$D$255, MATCH(A665, Countries!$B$2:$B$255, 0))</f>
        <v>BDI</v>
      </c>
      <c r="C665" s="76" t="s">
        <v>155</v>
      </c>
      <c r="D665" s="50" t="n">
        <f aca="false" t="array" ref="D665:D665">IF($C665="Mangrove",INDEX('Mangrove extent'!$A$5:$X$128,MATCH($A665,'Mangrove extent'!$A$5:$A1000,0),MATCH('Mangrove extent'!$B$4,'Mangrove extent'!$A$5:$X$5,0)), IF($C665="Seagrass", INDEX('Seagrass extent'!$A$5:$I$257,MATCH($A665,'Seagrass extent'!$A$5:$A1000,0),MATCH('Seagrass extent'!$B$4,'Seagrass extent'!$A$5:$I$5,0)), IF($C665="Salt marsh", INDEX('Salt marsh extent'!$A$5:$I$257,MATCH($A665,'Salt marsh extent'!$A$5:$A1000,0),MATCH('Salt marsh extent'!$B$4,'Salt marsh extent'!$A$5:$I$5,0)) )))</f>
        <v>0</v>
      </c>
      <c r="E665" s="50" t="str">
        <f aca="false" t="array" ref="E665:E665">IF($C665="Mangrove",INDEX('Mangrove extent'!$A$5:$X1000,MATCH($A665,'Mangrove extent'!$A$5:$A1000,0),MATCH('Mangrove extent'!$C$4,'Mangrove extent'!$A$5:$X$5,0)), IF($C665="Seagrass", "NoData", IF($C665="Salt marsh", "NoData")))</f>
        <v>NoData</v>
      </c>
      <c r="F665" s="50" t="str">
        <f aca="false" t="array" ref="F665:F665">IF($C665="Mangrove",INDEX('Mangrove protected area'!$A$5:$AG1000,MATCH($A665,'Mangrove protected area'!$A$5:$A1000,0),MATCH('Mangrove protected area'!$B$4,'Mangrove protected area'!$A$5:$AG$5,0)), "NoData")</f>
        <v>NoData</v>
      </c>
      <c r="G665" s="40" t="s">
        <v>465</v>
      </c>
      <c r="H665" s="40"/>
      <c r="I665" s="40"/>
    </row>
    <row r="666" customFormat="false" ht="15.75" hidden="false" customHeight="true" outlineLevel="0" collapsed="false">
      <c r="A666" s="40" t="s">
        <v>429</v>
      </c>
      <c r="B666" s="56" t="str">
        <f aca="false" t="array" ref="B666:B666">INDEX(Countries!$D$2:$D$255, MATCH(A666, Countries!$B$2:$B$255, 0))</f>
        <v>BFA</v>
      </c>
      <c r="C666" s="76" t="s">
        <v>155</v>
      </c>
      <c r="D666" s="50" t="n">
        <f aca="false" t="array" ref="D666:D666">IF($C666="Mangrove",INDEX('Mangrove extent'!$A$5:$X$128,MATCH($A666,'Mangrove extent'!$A$5:$A1000,0),MATCH('Mangrove extent'!$B$4,'Mangrove extent'!$A$5:$X$5,0)), IF($C666="Seagrass", INDEX('Seagrass extent'!$A$5:$I$257,MATCH($A666,'Seagrass extent'!$A$5:$A1000,0),MATCH('Seagrass extent'!$B$4,'Seagrass extent'!$A$5:$I$5,0)), IF($C666="Salt marsh", INDEX('Salt marsh extent'!$A$5:$I$257,MATCH($A666,'Salt marsh extent'!$A$5:$A1000,0),MATCH('Salt marsh extent'!$B$4,'Salt marsh extent'!$A$5:$I$5,0)) )))</f>
        <v>0</v>
      </c>
      <c r="E666" s="50" t="str">
        <f aca="false" t="array" ref="E666:E666">IF($C666="Mangrove",INDEX('Mangrove extent'!$A$5:$X1000,MATCH($A666,'Mangrove extent'!$A$5:$A1000,0),MATCH('Mangrove extent'!$C$4,'Mangrove extent'!$A$5:$X$5,0)), IF($C666="Seagrass", "NoData", IF($C666="Salt marsh", "NoData")))</f>
        <v>NoData</v>
      </c>
      <c r="F666" s="50" t="str">
        <f aca="false" t="array" ref="F666:F666">IF($C666="Mangrove",INDEX('Mangrove protected area'!$A$5:$AG1000,MATCH($A666,'Mangrove protected area'!$A$5:$A1000,0),MATCH('Mangrove protected area'!$B$4,'Mangrove protected area'!$A$5:$AG$5,0)), "NoData")</f>
        <v>NoData</v>
      </c>
      <c r="G666" s="40" t="s">
        <v>465</v>
      </c>
      <c r="H666" s="40"/>
      <c r="I666" s="40"/>
    </row>
    <row r="667" customFormat="false" ht="15.75" hidden="false" customHeight="true" outlineLevel="0" collapsed="false">
      <c r="A667" s="40" t="s">
        <v>430</v>
      </c>
      <c r="B667" s="56" t="str">
        <f aca="false" t="array" ref="B667:B667">INDEX(Countries!$D$2:$D$255, MATCH(A667, Countries!$B$2:$B$255, 0))</f>
        <v>BLR</v>
      </c>
      <c r="C667" s="76" t="s">
        <v>155</v>
      </c>
      <c r="D667" s="50" t="n">
        <f aca="false" t="array" ref="D667:D667">IF($C667="Mangrove",INDEX('Mangrove extent'!$A$5:$X$128,MATCH($A667,'Mangrove extent'!$A$5:$A1000,0),MATCH('Mangrove extent'!$B$4,'Mangrove extent'!$A$5:$X$5,0)), IF($C667="Seagrass", INDEX('Seagrass extent'!$A$5:$I$257,MATCH($A667,'Seagrass extent'!$A$5:$A1000,0),MATCH('Seagrass extent'!$B$4,'Seagrass extent'!$A$5:$I$5,0)), IF($C667="Salt marsh", INDEX('Salt marsh extent'!$A$5:$I$257,MATCH($A667,'Salt marsh extent'!$A$5:$A1000,0),MATCH('Salt marsh extent'!$B$4,'Salt marsh extent'!$A$5:$I$5,0)) )))</f>
        <v>0</v>
      </c>
      <c r="E667" s="50" t="str">
        <f aca="false" t="array" ref="E667:E667">IF($C667="Mangrove",INDEX('Mangrove extent'!$A$5:$X1000,MATCH($A667,'Mangrove extent'!$A$5:$A1000,0),MATCH('Mangrove extent'!$C$4,'Mangrove extent'!$A$5:$X$5,0)), IF($C667="Seagrass", "NoData", IF($C667="Salt marsh", "NoData")))</f>
        <v>NoData</v>
      </c>
      <c r="F667" s="50" t="str">
        <f aca="false" t="array" ref="F667:F667">IF($C667="Mangrove",INDEX('Mangrove protected area'!$A$5:$AG1000,MATCH($A667,'Mangrove protected area'!$A$5:$A1000,0),MATCH('Mangrove protected area'!$B$4,'Mangrove protected area'!$A$5:$AG$5,0)), "NoData")</f>
        <v>NoData</v>
      </c>
      <c r="G667" s="40" t="s">
        <v>465</v>
      </c>
      <c r="H667" s="40"/>
      <c r="I667" s="40"/>
    </row>
    <row r="668" customFormat="false" ht="15.75" hidden="false" customHeight="true" outlineLevel="0" collapsed="false">
      <c r="A668" s="40" t="s">
        <v>431</v>
      </c>
      <c r="B668" s="56" t="str">
        <f aca="false" t="array" ref="B668:B668">INDEX(Countries!$D$2:$D$255, MATCH(A668, Countries!$B$2:$B$255, 0))</f>
        <v>BOL</v>
      </c>
      <c r="C668" s="76" t="s">
        <v>155</v>
      </c>
      <c r="D668" s="50" t="n">
        <f aca="false" t="array" ref="D668:D668">IF($C668="Mangrove",INDEX('Mangrove extent'!$A$5:$X$128,MATCH($A668,'Mangrove extent'!$A$5:$A1000,0),MATCH('Mangrove extent'!$B$4,'Mangrove extent'!$A$5:$X$5,0)), IF($C668="Seagrass", INDEX('Seagrass extent'!$A$5:$I$257,MATCH($A668,'Seagrass extent'!$A$5:$A1000,0),MATCH('Seagrass extent'!$B$4,'Seagrass extent'!$A$5:$I$5,0)), IF($C668="Salt marsh", INDEX('Salt marsh extent'!$A$5:$I$257,MATCH($A668,'Salt marsh extent'!$A$5:$A1000,0),MATCH('Salt marsh extent'!$B$4,'Salt marsh extent'!$A$5:$I$5,0)) )))</f>
        <v>0</v>
      </c>
      <c r="E668" s="50" t="str">
        <f aca="false" t="array" ref="E668:E668">IF($C668="Mangrove",INDEX('Mangrove extent'!$A$5:$X1000,MATCH($A668,'Mangrove extent'!$A$5:$A1000,0),MATCH('Mangrove extent'!$C$4,'Mangrove extent'!$A$5:$X$5,0)), IF($C668="Seagrass", "NoData", IF($C668="Salt marsh", "NoData")))</f>
        <v>NoData</v>
      </c>
      <c r="F668" s="50" t="str">
        <f aca="false" t="array" ref="F668:F668">IF($C668="Mangrove",INDEX('Mangrove protected area'!$A$5:$AG1000,MATCH($A668,'Mangrove protected area'!$A$5:$A1000,0),MATCH('Mangrove protected area'!$B$4,'Mangrove protected area'!$A$5:$AG$5,0)), "NoData")</f>
        <v>NoData</v>
      </c>
      <c r="G668" s="40" t="s">
        <v>465</v>
      </c>
      <c r="H668" s="40"/>
      <c r="I668" s="40"/>
    </row>
    <row r="669" customFormat="false" ht="15.75" hidden="false" customHeight="true" outlineLevel="0" collapsed="false">
      <c r="A669" s="40" t="s">
        <v>432</v>
      </c>
      <c r="B669" s="56" t="str">
        <f aca="false" t="array" ref="B669:B669">INDEX(Countries!$D$2:$D$255, MATCH(A669, Countries!$B$2:$B$255, 0))</f>
        <v>BTN</v>
      </c>
      <c r="C669" s="76" t="s">
        <v>155</v>
      </c>
      <c r="D669" s="50" t="n">
        <f aca="false" t="array" ref="D669:D669">IF($C669="Mangrove",INDEX('Mangrove extent'!$A$5:$X$128,MATCH($A669,'Mangrove extent'!$A$5:$A1000,0),MATCH('Mangrove extent'!$B$4,'Mangrove extent'!$A$5:$X$5,0)), IF($C669="Seagrass", INDEX('Seagrass extent'!$A$5:$I$257,MATCH($A669,'Seagrass extent'!$A$5:$A1000,0),MATCH('Seagrass extent'!$B$4,'Seagrass extent'!$A$5:$I$5,0)), IF($C669="Salt marsh", INDEX('Salt marsh extent'!$A$5:$I$257,MATCH($A669,'Salt marsh extent'!$A$5:$A1000,0),MATCH('Salt marsh extent'!$B$4,'Salt marsh extent'!$A$5:$I$5,0)) )))</f>
        <v>0</v>
      </c>
      <c r="E669" s="50" t="str">
        <f aca="false" t="array" ref="E669:E669">IF($C669="Mangrove",INDEX('Mangrove extent'!$A$5:$X1000,MATCH($A669,'Mangrove extent'!$A$5:$A1000,0),MATCH('Mangrove extent'!$C$4,'Mangrove extent'!$A$5:$X$5,0)), IF($C669="Seagrass", "NoData", IF($C669="Salt marsh", "NoData")))</f>
        <v>NoData</v>
      </c>
      <c r="F669" s="50" t="str">
        <f aca="false" t="array" ref="F669:F669">IF($C669="Mangrove",INDEX('Mangrove protected area'!$A$5:$AG1000,MATCH($A669,'Mangrove protected area'!$A$5:$A1000,0),MATCH('Mangrove protected area'!$B$4,'Mangrove protected area'!$A$5:$AG$5,0)), "NoData")</f>
        <v>NoData</v>
      </c>
      <c r="G669" s="40" t="s">
        <v>465</v>
      </c>
      <c r="H669" s="40"/>
      <c r="I669" s="40"/>
    </row>
    <row r="670" customFormat="false" ht="15.75" hidden="false" customHeight="true" outlineLevel="0" collapsed="false">
      <c r="A670" s="40" t="s">
        <v>433</v>
      </c>
      <c r="B670" s="56" t="str">
        <f aca="false" t="array" ref="B670:B670">INDEX(Countries!$D$2:$D$255, MATCH(A670, Countries!$B$2:$B$255, 0))</f>
        <v>BWA</v>
      </c>
      <c r="C670" s="76" t="s">
        <v>155</v>
      </c>
      <c r="D670" s="50" t="n">
        <f aca="false" t="array" ref="D670:D670">IF($C670="Mangrove",INDEX('Mangrove extent'!$A$5:$X$128,MATCH($A670,'Mangrove extent'!$A$5:$A1000,0),MATCH('Mangrove extent'!$B$4,'Mangrove extent'!$A$5:$X$5,0)), IF($C670="Seagrass", INDEX('Seagrass extent'!$A$5:$I$257,MATCH($A670,'Seagrass extent'!$A$5:$A1000,0),MATCH('Seagrass extent'!$B$4,'Seagrass extent'!$A$5:$I$5,0)), IF($C670="Salt marsh", INDEX('Salt marsh extent'!$A$5:$I$257,MATCH($A670,'Salt marsh extent'!$A$5:$A1000,0),MATCH('Salt marsh extent'!$B$4,'Salt marsh extent'!$A$5:$I$5,0)) )))</f>
        <v>0</v>
      </c>
      <c r="E670" s="50" t="str">
        <f aca="false" t="array" ref="E670:E670">IF($C670="Mangrove",INDEX('Mangrove extent'!$A$5:$X1000,MATCH($A670,'Mangrove extent'!$A$5:$A1000,0),MATCH('Mangrove extent'!$C$4,'Mangrove extent'!$A$5:$X$5,0)), IF($C670="Seagrass", "NoData", IF($C670="Salt marsh", "NoData")))</f>
        <v>NoData</v>
      </c>
      <c r="F670" s="50" t="str">
        <f aca="false" t="array" ref="F670:F670">IF($C670="Mangrove",INDEX('Mangrove protected area'!$A$5:$AG1000,MATCH($A670,'Mangrove protected area'!$A$5:$A1000,0),MATCH('Mangrove protected area'!$B$4,'Mangrove protected area'!$A$5:$AG$5,0)), "NoData")</f>
        <v>NoData</v>
      </c>
      <c r="G670" s="40" t="s">
        <v>465</v>
      </c>
      <c r="H670" s="40"/>
      <c r="I670" s="40"/>
    </row>
    <row r="671" customFormat="false" ht="15.75" hidden="false" customHeight="true" outlineLevel="0" collapsed="false">
      <c r="A671" s="40" t="s">
        <v>434</v>
      </c>
      <c r="B671" s="56" t="str">
        <f aca="false" t="array" ref="B671:B671">INDEX(Countries!$D$2:$D$255, MATCH(A671, Countries!$B$2:$B$255, 0))</f>
        <v>CAF</v>
      </c>
      <c r="C671" s="76" t="s">
        <v>155</v>
      </c>
      <c r="D671" s="50" t="n">
        <f aca="false" t="array" ref="D671:D671">IF($C671="Mangrove",INDEX('Mangrove extent'!$A$5:$X$128,MATCH($A671,'Mangrove extent'!$A$5:$A1000,0),MATCH('Mangrove extent'!$B$4,'Mangrove extent'!$A$5:$X$5,0)), IF($C671="Seagrass", INDEX('Seagrass extent'!$A$5:$I$257,MATCH($A671,'Seagrass extent'!$A$5:$A1000,0),MATCH('Seagrass extent'!$B$4,'Seagrass extent'!$A$5:$I$5,0)), IF($C671="Salt marsh", INDEX('Salt marsh extent'!$A$5:$I$257,MATCH($A671,'Salt marsh extent'!$A$5:$A1000,0),MATCH('Salt marsh extent'!$B$4,'Salt marsh extent'!$A$5:$I$5,0)) )))</f>
        <v>0</v>
      </c>
      <c r="E671" s="50" t="str">
        <f aca="false" t="array" ref="E671:E671">IF($C671="Mangrove",INDEX('Mangrove extent'!$A$5:$X1000,MATCH($A671,'Mangrove extent'!$A$5:$A1000,0),MATCH('Mangrove extent'!$C$4,'Mangrove extent'!$A$5:$X$5,0)), IF($C671="Seagrass", "NoData", IF($C671="Salt marsh", "NoData")))</f>
        <v>NoData</v>
      </c>
      <c r="F671" s="50" t="str">
        <f aca="false" t="array" ref="F671:F671">IF($C671="Mangrove",INDEX('Mangrove protected area'!$A$5:$AG1000,MATCH($A671,'Mangrove protected area'!$A$5:$A1000,0),MATCH('Mangrove protected area'!$B$4,'Mangrove protected area'!$A$5:$AG$5,0)), "NoData")</f>
        <v>NoData</v>
      </c>
      <c r="G671" s="40" t="s">
        <v>465</v>
      </c>
      <c r="H671" s="40"/>
      <c r="I671" s="40"/>
    </row>
    <row r="672" customFormat="false" ht="15.75" hidden="false" customHeight="true" outlineLevel="0" collapsed="false">
      <c r="A672" s="40" t="s">
        <v>435</v>
      </c>
      <c r="B672" s="56" t="str">
        <f aca="false" t="array" ref="B672:B672">INDEX(Countries!$D$2:$D$255, MATCH(A672, Countries!$B$2:$B$255, 0))</f>
        <v>CHE</v>
      </c>
      <c r="C672" s="76" t="s">
        <v>155</v>
      </c>
      <c r="D672" s="50" t="n">
        <f aca="false" t="array" ref="D672:D672">IF($C672="Mangrove",INDEX('Mangrove extent'!$A$5:$X$128,MATCH($A672,'Mangrove extent'!$A$5:$A1000,0),MATCH('Mangrove extent'!$B$4,'Mangrove extent'!$A$5:$X$5,0)), IF($C672="Seagrass", INDEX('Seagrass extent'!$A$5:$I$257,MATCH($A672,'Seagrass extent'!$A$5:$A1000,0),MATCH('Seagrass extent'!$B$4,'Seagrass extent'!$A$5:$I$5,0)), IF($C672="Salt marsh", INDEX('Salt marsh extent'!$A$5:$I$257,MATCH($A672,'Salt marsh extent'!$A$5:$A1000,0),MATCH('Salt marsh extent'!$B$4,'Salt marsh extent'!$A$5:$I$5,0)) )))</f>
        <v>0</v>
      </c>
      <c r="E672" s="50" t="str">
        <f aca="false" t="array" ref="E672:E672">IF($C672="Mangrove",INDEX('Mangrove extent'!$A$5:$X1000,MATCH($A672,'Mangrove extent'!$A$5:$A1000,0),MATCH('Mangrove extent'!$C$4,'Mangrove extent'!$A$5:$X$5,0)), IF($C672="Seagrass", "NoData", IF($C672="Salt marsh", "NoData")))</f>
        <v>NoData</v>
      </c>
      <c r="F672" s="50" t="str">
        <f aca="false" t="array" ref="F672:F672">IF($C672="Mangrove",INDEX('Mangrove protected area'!$A$5:$AG1000,MATCH($A672,'Mangrove protected area'!$A$5:$A1000,0),MATCH('Mangrove protected area'!$B$4,'Mangrove protected area'!$A$5:$AG$5,0)), "NoData")</f>
        <v>NoData</v>
      </c>
      <c r="G672" s="40" t="s">
        <v>465</v>
      </c>
      <c r="H672" s="40"/>
      <c r="I672" s="40"/>
    </row>
    <row r="673" customFormat="false" ht="15.75" hidden="false" customHeight="true" outlineLevel="0" collapsed="false">
      <c r="A673" s="40" t="s">
        <v>436</v>
      </c>
      <c r="B673" s="56" t="str">
        <f aca="false" t="array" ref="B673:B673">INDEX(Countries!$D$2:$D$255, MATCH(A673, Countries!$B$2:$B$255, 0))</f>
        <v>CZE</v>
      </c>
      <c r="C673" s="76" t="s">
        <v>155</v>
      </c>
      <c r="D673" s="50" t="n">
        <f aca="false" t="array" ref="D673:D673">IF($C673="Mangrove",INDEX('Mangrove extent'!$A$5:$X$128,MATCH($A673,'Mangrove extent'!$A$5:$A1000,0),MATCH('Mangrove extent'!$B$4,'Mangrove extent'!$A$5:$X$5,0)), IF($C673="Seagrass", INDEX('Seagrass extent'!$A$5:$I$257,MATCH($A673,'Seagrass extent'!$A$5:$A1000,0),MATCH('Seagrass extent'!$B$4,'Seagrass extent'!$A$5:$I$5,0)), IF($C673="Salt marsh", INDEX('Salt marsh extent'!$A$5:$I$257,MATCH($A673,'Salt marsh extent'!$A$5:$A1000,0),MATCH('Salt marsh extent'!$B$4,'Salt marsh extent'!$A$5:$I$5,0)) )))</f>
        <v>0</v>
      </c>
      <c r="E673" s="50" t="str">
        <f aca="false" t="array" ref="E673:E673">IF($C673="Mangrove",INDEX('Mangrove extent'!$A$5:$X1000,MATCH($A673,'Mangrove extent'!$A$5:$A1000,0),MATCH('Mangrove extent'!$C$4,'Mangrove extent'!$A$5:$X$5,0)), IF($C673="Seagrass", "NoData", IF($C673="Salt marsh", "NoData")))</f>
        <v>NoData</v>
      </c>
      <c r="F673" s="50" t="str">
        <f aca="false" t="array" ref="F673:F673">IF($C673="Mangrove",INDEX('Mangrove protected area'!$A$5:$AG1000,MATCH($A673,'Mangrove protected area'!$A$5:$A1000,0),MATCH('Mangrove protected area'!$B$4,'Mangrove protected area'!$A$5:$AG$5,0)), "NoData")</f>
        <v>NoData</v>
      </c>
      <c r="G673" s="40" t="s">
        <v>465</v>
      </c>
      <c r="H673" s="40"/>
      <c r="I673" s="40"/>
    </row>
    <row r="674" customFormat="false" ht="15.75" hidden="false" customHeight="true" outlineLevel="0" collapsed="false">
      <c r="A674" s="40" t="s">
        <v>437</v>
      </c>
      <c r="B674" s="56" t="str">
        <f aca="false" t="array" ref="B674:B674">INDEX(Countries!$D$2:$D$255, MATCH(A674, Countries!$B$2:$B$255, 0))</f>
        <v>ETH</v>
      </c>
      <c r="C674" s="76" t="s">
        <v>155</v>
      </c>
      <c r="D674" s="50" t="n">
        <f aca="false" t="array" ref="D674:D674">IF($C674="Mangrove",INDEX('Mangrove extent'!$A$5:$X$128,MATCH($A674,'Mangrove extent'!$A$5:$A1000,0),MATCH('Mangrove extent'!$B$4,'Mangrove extent'!$A$5:$X$5,0)), IF($C674="Seagrass", INDEX('Seagrass extent'!$A$5:$I$257,MATCH($A674,'Seagrass extent'!$A$5:$A1000,0),MATCH('Seagrass extent'!$B$4,'Seagrass extent'!$A$5:$I$5,0)), IF($C674="Salt marsh", INDEX('Salt marsh extent'!$A$5:$I$257,MATCH($A674,'Salt marsh extent'!$A$5:$A1000,0),MATCH('Salt marsh extent'!$B$4,'Salt marsh extent'!$A$5:$I$5,0)) )))</f>
        <v>0</v>
      </c>
      <c r="E674" s="50" t="str">
        <f aca="false" t="array" ref="E674:E674">IF($C674="Mangrove",INDEX('Mangrove extent'!$A$5:$X1000,MATCH($A674,'Mangrove extent'!$A$5:$A1000,0),MATCH('Mangrove extent'!$C$4,'Mangrove extent'!$A$5:$X$5,0)), IF($C674="Seagrass", "NoData", IF($C674="Salt marsh", "NoData")))</f>
        <v>NoData</v>
      </c>
      <c r="F674" s="50" t="str">
        <f aca="false" t="array" ref="F674:F674">IF($C674="Mangrove",INDEX('Mangrove protected area'!$A$5:$AG1000,MATCH($A674,'Mangrove protected area'!$A$5:$A1000,0),MATCH('Mangrove protected area'!$B$4,'Mangrove protected area'!$A$5:$AG$5,0)), "NoData")</f>
        <v>NoData</v>
      </c>
      <c r="G674" s="40" t="s">
        <v>465</v>
      </c>
      <c r="H674" s="40"/>
      <c r="I674" s="40"/>
    </row>
    <row r="675" customFormat="false" ht="15.75" hidden="false" customHeight="true" outlineLevel="0" collapsed="false">
      <c r="A675" s="40" t="s">
        <v>438</v>
      </c>
      <c r="B675" s="56" t="str">
        <f aca="false" t="array" ref="B675:B675">INDEX(Countries!$D$2:$D$255, MATCH(A675, Countries!$B$2:$B$255, 0))</f>
        <v>HUN</v>
      </c>
      <c r="C675" s="76" t="s">
        <v>155</v>
      </c>
      <c r="D675" s="50" t="n">
        <f aca="false" t="array" ref="D675:D675">IF($C675="Mangrove",INDEX('Mangrove extent'!$A$5:$X$128,MATCH($A675,'Mangrove extent'!$A$5:$A1000,0),MATCH('Mangrove extent'!$B$4,'Mangrove extent'!$A$5:$X$5,0)), IF($C675="Seagrass", INDEX('Seagrass extent'!$A$5:$I$257,MATCH($A675,'Seagrass extent'!$A$5:$A1000,0),MATCH('Seagrass extent'!$B$4,'Seagrass extent'!$A$5:$I$5,0)), IF($C675="Salt marsh", INDEX('Salt marsh extent'!$A$5:$I$257,MATCH($A675,'Salt marsh extent'!$A$5:$A1000,0),MATCH('Salt marsh extent'!$B$4,'Salt marsh extent'!$A$5:$I$5,0)) )))</f>
        <v>0</v>
      </c>
      <c r="E675" s="50" t="str">
        <f aca="false" t="array" ref="E675:E675">IF($C675="Mangrove",INDEX('Mangrove extent'!$A$5:$X1000,MATCH($A675,'Mangrove extent'!$A$5:$A1000,0),MATCH('Mangrove extent'!$C$4,'Mangrove extent'!$A$5:$X$5,0)), IF($C675="Seagrass", "NoData", IF($C675="Salt marsh", "NoData")))</f>
        <v>NoData</v>
      </c>
      <c r="F675" s="50" t="str">
        <f aca="false" t="array" ref="F675:F675">IF($C675="Mangrove",INDEX('Mangrove protected area'!$A$5:$AG1000,MATCH($A675,'Mangrove protected area'!$A$5:$A1000,0),MATCH('Mangrove protected area'!$B$4,'Mangrove protected area'!$A$5:$AG$5,0)), "NoData")</f>
        <v>NoData</v>
      </c>
      <c r="G675" s="40" t="s">
        <v>465</v>
      </c>
      <c r="H675" s="40"/>
      <c r="I675" s="40"/>
    </row>
    <row r="676" customFormat="false" ht="15.75" hidden="false" customHeight="true" outlineLevel="0" collapsed="false">
      <c r="A676" s="40" t="s">
        <v>439</v>
      </c>
      <c r="B676" s="56" t="str">
        <f aca="false" t="array" ref="B676:B676">INDEX(Countries!$D$2:$D$255, MATCH(A676, Countries!$B$2:$B$255, 0))</f>
        <v>KGZ</v>
      </c>
      <c r="C676" s="76" t="s">
        <v>155</v>
      </c>
      <c r="D676" s="50" t="n">
        <f aca="false" t="array" ref="D676:D676">IF($C676="Mangrove",INDEX('Mangrove extent'!$A$5:$X$128,MATCH($A676,'Mangrove extent'!$A$5:$A1000,0),MATCH('Mangrove extent'!$B$4,'Mangrove extent'!$A$5:$X$5,0)), IF($C676="Seagrass", INDEX('Seagrass extent'!$A$5:$I$257,MATCH($A676,'Seagrass extent'!$A$5:$A1000,0),MATCH('Seagrass extent'!$B$4,'Seagrass extent'!$A$5:$I$5,0)), IF($C676="Salt marsh", INDEX('Salt marsh extent'!$A$5:$I$257,MATCH($A676,'Salt marsh extent'!$A$5:$A1000,0),MATCH('Salt marsh extent'!$B$4,'Salt marsh extent'!$A$5:$I$5,0)) )))</f>
        <v>0</v>
      </c>
      <c r="E676" s="50" t="str">
        <f aca="false" t="array" ref="E676:E676">IF($C676="Mangrove",INDEX('Mangrove extent'!$A$5:$X1000,MATCH($A676,'Mangrove extent'!$A$5:$A1000,0),MATCH('Mangrove extent'!$C$4,'Mangrove extent'!$A$5:$X$5,0)), IF($C676="Seagrass", "NoData", IF($C676="Salt marsh", "NoData")))</f>
        <v>NoData</v>
      </c>
      <c r="F676" s="50" t="str">
        <f aca="false" t="array" ref="F676:F676">IF($C676="Mangrove",INDEX('Mangrove protected area'!$A$5:$AG1000,MATCH($A676,'Mangrove protected area'!$A$5:$A1000,0),MATCH('Mangrove protected area'!$B$4,'Mangrove protected area'!$A$5:$AG$5,0)), "NoData")</f>
        <v>NoData</v>
      </c>
      <c r="G676" s="40" t="s">
        <v>465</v>
      </c>
      <c r="H676" s="40"/>
      <c r="I676" s="40"/>
    </row>
    <row r="677" customFormat="false" ht="15.75" hidden="false" customHeight="true" outlineLevel="0" collapsed="false">
      <c r="A677" s="40" t="s">
        <v>440</v>
      </c>
      <c r="B677" s="56" t="str">
        <f aca="false" t="array" ref="B677:B677">INDEX(Countries!$D$2:$D$255, MATCH(A677, Countries!$B$2:$B$255, 0))</f>
        <v>LAO</v>
      </c>
      <c r="C677" s="76" t="s">
        <v>155</v>
      </c>
      <c r="D677" s="50" t="n">
        <f aca="false" t="array" ref="D677:D677">IF($C677="Mangrove",INDEX('Mangrove extent'!$A$5:$X$128,MATCH($A677,'Mangrove extent'!$A$5:$A1000,0),MATCH('Mangrove extent'!$B$4,'Mangrove extent'!$A$5:$X$5,0)), IF($C677="Seagrass", INDEX('Seagrass extent'!$A$5:$I$257,MATCH($A677,'Seagrass extent'!$A$5:$A1000,0),MATCH('Seagrass extent'!$B$4,'Seagrass extent'!$A$5:$I$5,0)), IF($C677="Salt marsh", INDEX('Salt marsh extent'!$A$5:$I$257,MATCH($A677,'Salt marsh extent'!$A$5:$A1000,0),MATCH('Salt marsh extent'!$B$4,'Salt marsh extent'!$A$5:$I$5,0)) )))</f>
        <v>0</v>
      </c>
      <c r="E677" s="50" t="str">
        <f aca="false" t="array" ref="E677:E677">IF($C677="Mangrove",INDEX('Mangrove extent'!$A$5:$X1000,MATCH($A677,'Mangrove extent'!$A$5:$A1000,0),MATCH('Mangrove extent'!$C$4,'Mangrove extent'!$A$5:$X$5,0)), IF($C677="Seagrass", "NoData", IF($C677="Salt marsh", "NoData")))</f>
        <v>NoData</v>
      </c>
      <c r="F677" s="50" t="str">
        <f aca="false" t="array" ref="F677:F677">IF($C677="Mangrove",INDEX('Mangrove protected area'!$A$5:$AG1000,MATCH($A677,'Mangrove protected area'!$A$5:$A1000,0),MATCH('Mangrove protected area'!$B$4,'Mangrove protected area'!$A$5:$AG$5,0)), "NoData")</f>
        <v>NoData</v>
      </c>
      <c r="G677" s="40" t="s">
        <v>465</v>
      </c>
      <c r="H677" s="40"/>
      <c r="I677" s="40"/>
    </row>
    <row r="678" customFormat="false" ht="15.75" hidden="false" customHeight="true" outlineLevel="0" collapsed="false">
      <c r="A678" s="40" t="s">
        <v>441</v>
      </c>
      <c r="B678" s="56" t="str">
        <f aca="false" t="array" ref="B678:B678">INDEX(Countries!$D$2:$D$255, MATCH(A678, Countries!$B$2:$B$255, 0))</f>
        <v>LSO</v>
      </c>
      <c r="C678" s="76" t="s">
        <v>155</v>
      </c>
      <c r="D678" s="50" t="n">
        <f aca="false" t="array" ref="D678:D678">IF($C678="Mangrove",INDEX('Mangrove extent'!$A$5:$X$128,MATCH($A678,'Mangrove extent'!$A$5:$A1000,0),MATCH('Mangrove extent'!$B$4,'Mangrove extent'!$A$5:$X$5,0)), IF($C678="Seagrass", INDEX('Seagrass extent'!$A$5:$I$257,MATCH($A678,'Seagrass extent'!$A$5:$A1000,0),MATCH('Seagrass extent'!$B$4,'Seagrass extent'!$A$5:$I$5,0)), IF($C678="Salt marsh", INDEX('Salt marsh extent'!$A$5:$I$257,MATCH($A678,'Salt marsh extent'!$A$5:$A1000,0),MATCH('Salt marsh extent'!$B$4,'Salt marsh extent'!$A$5:$I$5,0)) )))</f>
        <v>0</v>
      </c>
      <c r="E678" s="50" t="str">
        <f aca="false" t="array" ref="E678:E678">IF($C678="Mangrove",INDEX('Mangrove extent'!$A$5:$X1000,MATCH($A678,'Mangrove extent'!$A$5:$A1000,0),MATCH('Mangrove extent'!$C$4,'Mangrove extent'!$A$5:$X$5,0)), IF($C678="Seagrass", "NoData", IF($C678="Salt marsh", "NoData")))</f>
        <v>NoData</v>
      </c>
      <c r="F678" s="50" t="str">
        <f aca="false" t="array" ref="F678:F678">IF($C678="Mangrove",INDEX('Mangrove protected area'!$A$5:$AG1000,MATCH($A678,'Mangrove protected area'!$A$5:$A1000,0),MATCH('Mangrove protected area'!$B$4,'Mangrove protected area'!$A$5:$AG$5,0)), "NoData")</f>
        <v>NoData</v>
      </c>
      <c r="G678" s="40" t="s">
        <v>465</v>
      </c>
      <c r="H678" s="40"/>
      <c r="I678" s="40"/>
    </row>
    <row r="679" customFormat="false" ht="15.75" hidden="false" customHeight="true" outlineLevel="0" collapsed="false">
      <c r="A679" s="40" t="s">
        <v>442</v>
      </c>
      <c r="B679" s="56" t="str">
        <f aca="false" t="array" ref="B679:B679">INDEX(Countries!$D$2:$D$255, MATCH(A679, Countries!$B$2:$B$255, 0))</f>
        <v>LUX</v>
      </c>
      <c r="C679" s="76" t="s">
        <v>155</v>
      </c>
      <c r="D679" s="50" t="n">
        <f aca="false" t="array" ref="D679:D679">IF($C679="Mangrove",INDEX('Mangrove extent'!$A$5:$X$128,MATCH($A679,'Mangrove extent'!$A$5:$A1000,0),MATCH('Mangrove extent'!$B$4,'Mangrove extent'!$A$5:$X$5,0)), IF($C679="Seagrass", INDEX('Seagrass extent'!$A$5:$I$257,MATCH($A679,'Seagrass extent'!$A$5:$A1000,0),MATCH('Seagrass extent'!$B$4,'Seagrass extent'!$A$5:$I$5,0)), IF($C679="Salt marsh", INDEX('Salt marsh extent'!$A$5:$I$257,MATCH($A679,'Salt marsh extent'!$A$5:$A1000,0),MATCH('Salt marsh extent'!$B$4,'Salt marsh extent'!$A$5:$I$5,0)) )))</f>
        <v>0</v>
      </c>
      <c r="E679" s="50" t="str">
        <f aca="false" t="array" ref="E679:E679">IF($C679="Mangrove",INDEX('Mangrove extent'!$A$5:$X1000,MATCH($A679,'Mangrove extent'!$A$5:$A1000,0),MATCH('Mangrove extent'!$C$4,'Mangrove extent'!$A$5:$X$5,0)), IF($C679="Seagrass", "NoData", IF($C679="Salt marsh", "NoData")))</f>
        <v>NoData</v>
      </c>
      <c r="F679" s="50" t="str">
        <f aca="false" t="array" ref="F679:F679">IF($C679="Mangrove",INDEX('Mangrove protected area'!$A$5:$AG1000,MATCH($A679,'Mangrove protected area'!$A$5:$A1000,0),MATCH('Mangrove protected area'!$B$4,'Mangrove protected area'!$A$5:$AG$5,0)), "NoData")</f>
        <v>NoData</v>
      </c>
      <c r="G679" s="40" t="s">
        <v>465</v>
      </c>
      <c r="H679" s="40"/>
      <c r="I679" s="40"/>
    </row>
    <row r="680" customFormat="false" ht="15.75" hidden="false" customHeight="true" outlineLevel="0" collapsed="false">
      <c r="A680" s="40" t="s">
        <v>443</v>
      </c>
      <c r="B680" s="56" t="str">
        <f aca="false" t="array" ref="B680:B680">INDEX(Countries!$D$2:$D$255, MATCH(A680, Countries!$B$2:$B$255, 0))</f>
        <v>MDA</v>
      </c>
      <c r="C680" s="76" t="s">
        <v>155</v>
      </c>
      <c r="D680" s="50" t="n">
        <f aca="false" t="array" ref="D680:D680">IF($C680="Mangrove",INDEX('Mangrove extent'!$A$5:$X$128,MATCH($A680,'Mangrove extent'!$A$5:$A1000,0),MATCH('Mangrove extent'!$B$4,'Mangrove extent'!$A$5:$X$5,0)), IF($C680="Seagrass", INDEX('Seagrass extent'!$A$5:$I$257,MATCH($A680,'Seagrass extent'!$A$5:$A1000,0),MATCH('Seagrass extent'!$B$4,'Seagrass extent'!$A$5:$I$5,0)), IF($C680="Salt marsh", INDEX('Salt marsh extent'!$A$5:$I$257,MATCH($A680,'Salt marsh extent'!$A$5:$A1000,0),MATCH('Salt marsh extent'!$B$4,'Salt marsh extent'!$A$5:$I$5,0)) )))</f>
        <v>0</v>
      </c>
      <c r="E680" s="50" t="str">
        <f aca="false" t="array" ref="E680:E680">IF($C680="Mangrove",INDEX('Mangrove extent'!$A$5:$X1000,MATCH($A680,'Mangrove extent'!$A$5:$A1000,0),MATCH('Mangrove extent'!$C$4,'Mangrove extent'!$A$5:$X$5,0)), IF($C680="Seagrass", "NoData", IF($C680="Salt marsh", "NoData")))</f>
        <v>NoData</v>
      </c>
      <c r="F680" s="50" t="str">
        <f aca="false" t="array" ref="F680:F680">IF($C680="Mangrove",INDEX('Mangrove protected area'!$A$5:$AG1000,MATCH($A680,'Mangrove protected area'!$A$5:$A1000,0),MATCH('Mangrove protected area'!$B$4,'Mangrove protected area'!$A$5:$AG$5,0)), "NoData")</f>
        <v>NoData</v>
      </c>
      <c r="G680" s="40" t="s">
        <v>465</v>
      </c>
      <c r="H680" s="40"/>
      <c r="I680" s="40"/>
    </row>
    <row r="681" customFormat="false" ht="15.75" hidden="false" customHeight="true" outlineLevel="0" collapsed="false">
      <c r="A681" s="40" t="s">
        <v>444</v>
      </c>
      <c r="B681" s="56" t="str">
        <f aca="false" t="array" ref="B681:B681">INDEX(Countries!$D$2:$D$255, MATCH(A681, Countries!$B$2:$B$255, 0))</f>
        <v>MKD</v>
      </c>
      <c r="C681" s="76" t="s">
        <v>155</v>
      </c>
      <c r="D681" s="50" t="n">
        <f aca="false" t="array" ref="D681:D681">IF($C681="Mangrove",INDEX('Mangrove extent'!$A$5:$X$128,MATCH($A681,'Mangrove extent'!$A$5:$A1000,0),MATCH('Mangrove extent'!$B$4,'Mangrove extent'!$A$5:$X$5,0)), IF($C681="Seagrass", INDEX('Seagrass extent'!$A$5:$I$257,MATCH($A681,'Seagrass extent'!$A$5:$A1000,0),MATCH('Seagrass extent'!$B$4,'Seagrass extent'!$A$5:$I$5,0)), IF($C681="Salt marsh", INDEX('Salt marsh extent'!$A$5:$I$257,MATCH($A681,'Salt marsh extent'!$A$5:$A1000,0),MATCH('Salt marsh extent'!$B$4,'Salt marsh extent'!$A$5:$I$5,0)) )))</f>
        <v>0</v>
      </c>
      <c r="E681" s="50" t="str">
        <f aca="false" t="array" ref="E681:E681">IF($C681="Mangrove",INDEX('Mangrove extent'!$A$5:$X1000,MATCH($A681,'Mangrove extent'!$A$5:$A1000,0),MATCH('Mangrove extent'!$C$4,'Mangrove extent'!$A$5:$X$5,0)), IF($C681="Seagrass", "NoData", IF($C681="Salt marsh", "NoData")))</f>
        <v>NoData</v>
      </c>
      <c r="F681" s="50" t="str">
        <f aca="false" t="array" ref="F681:F681">IF($C681="Mangrove",INDEX('Mangrove protected area'!$A$5:$AG1000,MATCH($A681,'Mangrove protected area'!$A$5:$A1000,0),MATCH('Mangrove protected area'!$B$4,'Mangrove protected area'!$A$5:$AG$5,0)), "NoData")</f>
        <v>NoData</v>
      </c>
      <c r="G681" s="40" t="s">
        <v>465</v>
      </c>
      <c r="H681" s="40"/>
      <c r="I681" s="40"/>
    </row>
    <row r="682" customFormat="false" ht="15.75" hidden="false" customHeight="true" outlineLevel="0" collapsed="false">
      <c r="A682" s="40" t="s">
        <v>445</v>
      </c>
      <c r="B682" s="56" t="str">
        <f aca="false" t="array" ref="B682:B682">INDEX(Countries!$D$2:$D$255, MATCH(A682, Countries!$B$2:$B$255, 0))</f>
        <v>MLI</v>
      </c>
      <c r="C682" s="76" t="s">
        <v>155</v>
      </c>
      <c r="D682" s="50" t="n">
        <f aca="false" t="array" ref="D682:D682">IF($C682="Mangrove",INDEX('Mangrove extent'!$A$5:$X$128,MATCH($A682,'Mangrove extent'!$A$5:$A1000,0),MATCH('Mangrove extent'!$B$4,'Mangrove extent'!$A$5:$X$5,0)), IF($C682="Seagrass", INDEX('Seagrass extent'!$A$5:$I$257,MATCH($A682,'Seagrass extent'!$A$5:$A1000,0),MATCH('Seagrass extent'!$B$4,'Seagrass extent'!$A$5:$I$5,0)), IF($C682="Salt marsh", INDEX('Salt marsh extent'!$A$5:$I$257,MATCH($A682,'Salt marsh extent'!$A$5:$A1000,0),MATCH('Salt marsh extent'!$B$4,'Salt marsh extent'!$A$5:$I$5,0)) )))</f>
        <v>0</v>
      </c>
      <c r="E682" s="50" t="str">
        <f aca="false" t="array" ref="E682:E682">IF($C682="Mangrove",INDEX('Mangrove extent'!$A$5:$X1000,MATCH($A682,'Mangrove extent'!$A$5:$A1000,0),MATCH('Mangrove extent'!$C$4,'Mangrove extent'!$A$5:$X$5,0)), IF($C682="Seagrass", "NoData", IF($C682="Salt marsh", "NoData")))</f>
        <v>NoData</v>
      </c>
      <c r="F682" s="50" t="str">
        <f aca="false" t="array" ref="F682:F682">IF($C682="Mangrove",INDEX('Mangrove protected area'!$A$5:$AG1000,MATCH($A682,'Mangrove protected area'!$A$5:$A1000,0),MATCH('Mangrove protected area'!$B$4,'Mangrove protected area'!$A$5:$AG$5,0)), "NoData")</f>
        <v>NoData</v>
      </c>
      <c r="G682" s="40" t="s">
        <v>465</v>
      </c>
      <c r="H682" s="40"/>
      <c r="I682" s="40"/>
    </row>
    <row r="683" customFormat="false" ht="15.75" hidden="false" customHeight="true" outlineLevel="0" collapsed="false">
      <c r="A683" s="40" t="s">
        <v>446</v>
      </c>
      <c r="B683" s="56" t="str">
        <f aca="false" t="array" ref="B683:B683">INDEX(Countries!$D$2:$D$255, MATCH(A683, Countries!$B$2:$B$255, 0))</f>
        <v>MNG</v>
      </c>
      <c r="C683" s="76" t="s">
        <v>155</v>
      </c>
      <c r="D683" s="50" t="n">
        <f aca="false" t="array" ref="D683:D683">IF($C683="Mangrove",INDEX('Mangrove extent'!$A$5:$X$128,MATCH($A683,'Mangrove extent'!$A$5:$A1000,0),MATCH('Mangrove extent'!$B$4,'Mangrove extent'!$A$5:$X$5,0)), IF($C683="Seagrass", INDEX('Seagrass extent'!$A$5:$I$257,MATCH($A683,'Seagrass extent'!$A$5:$A1000,0),MATCH('Seagrass extent'!$B$4,'Seagrass extent'!$A$5:$I$5,0)), IF($C683="Salt marsh", INDEX('Salt marsh extent'!$A$5:$I$257,MATCH($A683,'Salt marsh extent'!$A$5:$A1000,0),MATCH('Salt marsh extent'!$B$4,'Salt marsh extent'!$A$5:$I$5,0)) )))</f>
        <v>0</v>
      </c>
      <c r="E683" s="50" t="str">
        <f aca="false" t="array" ref="E683:E683">IF($C683="Mangrove",INDEX('Mangrove extent'!$A$5:$X1000,MATCH($A683,'Mangrove extent'!$A$5:$A1000,0),MATCH('Mangrove extent'!$C$4,'Mangrove extent'!$A$5:$X$5,0)), IF($C683="Seagrass", "NoData", IF($C683="Salt marsh", "NoData")))</f>
        <v>NoData</v>
      </c>
      <c r="F683" s="50" t="str">
        <f aca="false" t="array" ref="F683:F683">IF($C683="Mangrove",INDEX('Mangrove protected area'!$A$5:$AG1000,MATCH($A683,'Mangrove protected area'!$A$5:$A1000,0),MATCH('Mangrove protected area'!$B$4,'Mangrove protected area'!$A$5:$AG$5,0)), "NoData")</f>
        <v>NoData</v>
      </c>
      <c r="G683" s="40" t="s">
        <v>465</v>
      </c>
      <c r="H683" s="40"/>
      <c r="I683" s="40"/>
    </row>
    <row r="684" customFormat="false" ht="15.75" hidden="false" customHeight="true" outlineLevel="0" collapsed="false">
      <c r="A684" s="40" t="s">
        <v>447</v>
      </c>
      <c r="B684" s="56" t="str">
        <f aca="false" t="array" ref="B684:B684">INDEX(Countries!$D$2:$D$255, MATCH(A684, Countries!$B$2:$B$255, 0))</f>
        <v>MWI</v>
      </c>
      <c r="C684" s="76" t="s">
        <v>155</v>
      </c>
      <c r="D684" s="50" t="n">
        <f aca="false" t="array" ref="D684:D684">IF($C684="Mangrove",INDEX('Mangrove extent'!$A$5:$X$128,MATCH($A684,'Mangrove extent'!$A$5:$A1000,0),MATCH('Mangrove extent'!$B$4,'Mangrove extent'!$A$5:$X$5,0)), IF($C684="Seagrass", INDEX('Seagrass extent'!$A$5:$I$257,MATCH($A684,'Seagrass extent'!$A$5:$A1000,0),MATCH('Seagrass extent'!$B$4,'Seagrass extent'!$A$5:$I$5,0)), IF($C684="Salt marsh", INDEX('Salt marsh extent'!$A$5:$I$257,MATCH($A684,'Salt marsh extent'!$A$5:$A1000,0),MATCH('Salt marsh extent'!$B$4,'Salt marsh extent'!$A$5:$I$5,0)) )))</f>
        <v>0</v>
      </c>
      <c r="E684" s="50" t="str">
        <f aca="false" t="array" ref="E684:E684">IF($C684="Mangrove",INDEX('Mangrove extent'!$A$5:$X1000,MATCH($A684,'Mangrove extent'!$A$5:$A1000,0),MATCH('Mangrove extent'!$C$4,'Mangrove extent'!$A$5:$X$5,0)), IF($C684="Seagrass", "NoData", IF($C684="Salt marsh", "NoData")))</f>
        <v>NoData</v>
      </c>
      <c r="F684" s="50" t="str">
        <f aca="false" t="array" ref="F684:F684">IF($C684="Mangrove",INDEX('Mangrove protected area'!$A$5:$AG1000,MATCH($A684,'Mangrove protected area'!$A$5:$A1000,0),MATCH('Mangrove protected area'!$B$4,'Mangrove protected area'!$A$5:$AG$5,0)), "NoData")</f>
        <v>NoData</v>
      </c>
      <c r="G684" s="40" t="s">
        <v>465</v>
      </c>
      <c r="H684" s="40"/>
      <c r="I684" s="40"/>
    </row>
    <row r="685" customFormat="false" ht="15.75" hidden="false" customHeight="true" outlineLevel="0" collapsed="false">
      <c r="A685" s="40" t="s">
        <v>448</v>
      </c>
      <c r="B685" s="56" t="str">
        <f aca="false" t="array" ref="B685:B685">INDEX(Countries!$D$2:$D$255, MATCH(A685, Countries!$B$2:$B$255, 0))</f>
        <v>NER</v>
      </c>
      <c r="C685" s="76" t="s">
        <v>155</v>
      </c>
      <c r="D685" s="50" t="n">
        <f aca="false" t="array" ref="D685:D685">IF($C685="Mangrove",INDEX('Mangrove extent'!$A$5:$X$128,MATCH($A685,'Mangrove extent'!$A$5:$A1000,0),MATCH('Mangrove extent'!$B$4,'Mangrove extent'!$A$5:$X$5,0)), IF($C685="Seagrass", INDEX('Seagrass extent'!$A$5:$I$257,MATCH($A685,'Seagrass extent'!$A$5:$A1000,0),MATCH('Seagrass extent'!$B$4,'Seagrass extent'!$A$5:$I$5,0)), IF($C685="Salt marsh", INDEX('Salt marsh extent'!$A$5:$I$257,MATCH($A685,'Salt marsh extent'!$A$5:$A1000,0),MATCH('Salt marsh extent'!$B$4,'Salt marsh extent'!$A$5:$I$5,0)) )))</f>
        <v>0</v>
      </c>
      <c r="E685" s="50" t="str">
        <f aca="false" t="array" ref="E685:E685">IF($C685="Mangrove",INDEX('Mangrove extent'!$A$5:$X1000,MATCH($A685,'Mangrove extent'!$A$5:$A1000,0),MATCH('Mangrove extent'!$C$4,'Mangrove extent'!$A$5:$X$5,0)), IF($C685="Seagrass", "NoData", IF($C685="Salt marsh", "NoData")))</f>
        <v>NoData</v>
      </c>
      <c r="F685" s="50" t="str">
        <f aca="false" t="array" ref="F685:F685">IF($C685="Mangrove",INDEX('Mangrove protected area'!$A$5:$AG1000,MATCH($A685,'Mangrove protected area'!$A$5:$A1000,0),MATCH('Mangrove protected area'!$B$4,'Mangrove protected area'!$A$5:$AG$5,0)), "NoData")</f>
        <v>NoData</v>
      </c>
      <c r="G685" s="40" t="s">
        <v>465</v>
      </c>
      <c r="H685" s="40"/>
      <c r="I685" s="40"/>
    </row>
    <row r="686" customFormat="false" ht="15.75" hidden="false" customHeight="true" outlineLevel="0" collapsed="false">
      <c r="A686" s="40" t="s">
        <v>449</v>
      </c>
      <c r="B686" s="56" t="str">
        <f aca="false" t="array" ref="B686:B686">INDEX(Countries!$D$2:$D$255, MATCH(A686, Countries!$B$2:$B$255, 0))</f>
        <v>NPL</v>
      </c>
      <c r="C686" s="76" t="s">
        <v>155</v>
      </c>
      <c r="D686" s="50" t="n">
        <f aca="false" t="array" ref="D686:D686">IF($C686="Mangrove",INDEX('Mangrove extent'!$A$5:$X$128,MATCH($A686,'Mangrove extent'!$A$5:$A1000,0),MATCH('Mangrove extent'!$B$4,'Mangrove extent'!$A$5:$X$5,0)), IF($C686="Seagrass", INDEX('Seagrass extent'!$A$5:$I$257,MATCH($A686,'Seagrass extent'!$A$5:$A1000,0),MATCH('Seagrass extent'!$B$4,'Seagrass extent'!$A$5:$I$5,0)), IF($C686="Salt marsh", INDEX('Salt marsh extent'!$A$5:$I$257,MATCH($A686,'Salt marsh extent'!$A$5:$A1000,0),MATCH('Salt marsh extent'!$B$4,'Salt marsh extent'!$A$5:$I$5,0)) )))</f>
        <v>0</v>
      </c>
      <c r="E686" s="50" t="str">
        <f aca="false" t="array" ref="E686:E686">IF($C686="Mangrove",INDEX('Mangrove extent'!$A$5:$X1000,MATCH($A686,'Mangrove extent'!$A$5:$A1000,0),MATCH('Mangrove extent'!$C$4,'Mangrove extent'!$A$5:$X$5,0)), IF($C686="Seagrass", "NoData", IF($C686="Salt marsh", "NoData")))</f>
        <v>NoData</v>
      </c>
      <c r="F686" s="50" t="str">
        <f aca="false" t="array" ref="F686:F686">IF($C686="Mangrove",INDEX('Mangrove protected area'!$A$5:$AG1000,MATCH($A686,'Mangrove protected area'!$A$5:$A1000,0),MATCH('Mangrove protected area'!$B$4,'Mangrove protected area'!$A$5:$AG$5,0)), "NoData")</f>
        <v>NoData</v>
      </c>
      <c r="G686" s="40" t="s">
        <v>465</v>
      </c>
      <c r="H686" s="40"/>
      <c r="I686" s="40"/>
    </row>
    <row r="687" customFormat="false" ht="15.75" hidden="false" customHeight="true" outlineLevel="0" collapsed="false">
      <c r="A687" s="40" t="s">
        <v>450</v>
      </c>
      <c r="B687" s="56" t="str">
        <f aca="false" t="array" ref="B687:B687">INDEX(Countries!$D$2:$D$255, MATCH(A687, Countries!$B$2:$B$255, 0))</f>
        <v>PRY</v>
      </c>
      <c r="C687" s="76" t="s">
        <v>155</v>
      </c>
      <c r="D687" s="50" t="n">
        <f aca="false" t="array" ref="D687:D687">IF($C687="Mangrove",INDEX('Mangrove extent'!$A$5:$X$128,MATCH($A687,'Mangrove extent'!$A$5:$A1000,0),MATCH('Mangrove extent'!$B$4,'Mangrove extent'!$A$5:$X$5,0)), IF($C687="Seagrass", INDEX('Seagrass extent'!$A$5:$I$257,MATCH($A687,'Seagrass extent'!$A$5:$A1000,0),MATCH('Seagrass extent'!$B$4,'Seagrass extent'!$A$5:$I$5,0)), IF($C687="Salt marsh", INDEX('Salt marsh extent'!$A$5:$I$257,MATCH($A687,'Salt marsh extent'!$A$5:$A1000,0),MATCH('Salt marsh extent'!$B$4,'Salt marsh extent'!$A$5:$I$5,0)) )))</f>
        <v>0</v>
      </c>
      <c r="E687" s="50" t="str">
        <f aca="false" t="array" ref="E687:E687">IF($C687="Mangrove",INDEX('Mangrove extent'!$A$5:$X1000,MATCH($A687,'Mangrove extent'!$A$5:$A1000,0),MATCH('Mangrove extent'!$C$4,'Mangrove extent'!$A$5:$X$5,0)), IF($C687="Seagrass", "NoData", IF($C687="Salt marsh", "NoData")))</f>
        <v>NoData</v>
      </c>
      <c r="F687" s="50" t="str">
        <f aca="false" t="array" ref="F687:F687">IF($C687="Mangrove",INDEX('Mangrove protected area'!$A$5:$AG1000,MATCH($A687,'Mangrove protected area'!$A$5:$A1000,0),MATCH('Mangrove protected area'!$B$4,'Mangrove protected area'!$A$5:$AG$5,0)), "NoData")</f>
        <v>NoData</v>
      </c>
      <c r="G687" s="40" t="s">
        <v>465</v>
      </c>
      <c r="H687" s="40"/>
      <c r="I687" s="40"/>
    </row>
    <row r="688" customFormat="false" ht="15.75" hidden="false" customHeight="true" outlineLevel="0" collapsed="false">
      <c r="A688" s="40" t="s">
        <v>451</v>
      </c>
      <c r="B688" s="56" t="str">
        <f aca="false" t="array" ref="B688:B688">INDEX(Countries!$D$2:$D$255, MATCH(A688, Countries!$B$2:$B$255, 0))</f>
        <v>RWA</v>
      </c>
      <c r="C688" s="76" t="s">
        <v>155</v>
      </c>
      <c r="D688" s="50" t="n">
        <f aca="false" t="array" ref="D688:D688">IF($C688="Mangrove",INDEX('Mangrove extent'!$A$5:$X$128,MATCH($A688,'Mangrove extent'!$A$5:$A1000,0),MATCH('Mangrove extent'!$B$4,'Mangrove extent'!$A$5:$X$5,0)), IF($C688="Seagrass", INDEX('Seagrass extent'!$A$5:$I$257,MATCH($A688,'Seagrass extent'!$A$5:$A1000,0),MATCH('Seagrass extent'!$B$4,'Seagrass extent'!$A$5:$I$5,0)), IF($C688="Salt marsh", INDEX('Salt marsh extent'!$A$5:$I$257,MATCH($A688,'Salt marsh extent'!$A$5:$A1000,0),MATCH('Salt marsh extent'!$B$4,'Salt marsh extent'!$A$5:$I$5,0)) )))</f>
        <v>0</v>
      </c>
      <c r="E688" s="50" t="str">
        <f aca="false" t="array" ref="E688:E688">IF($C688="Mangrove",INDEX('Mangrove extent'!$A$5:$X1000,MATCH($A688,'Mangrove extent'!$A$5:$A1000,0),MATCH('Mangrove extent'!$C$4,'Mangrove extent'!$A$5:$X$5,0)), IF($C688="Seagrass", "NoData", IF($C688="Salt marsh", "NoData")))</f>
        <v>NoData</v>
      </c>
      <c r="F688" s="50" t="str">
        <f aca="false" t="array" ref="F688:F688">IF($C688="Mangrove",INDEX('Mangrove protected area'!$A$5:$AG1000,MATCH($A688,'Mangrove protected area'!$A$5:$A1000,0),MATCH('Mangrove protected area'!$B$4,'Mangrove protected area'!$A$5:$AG$5,0)), "NoData")</f>
        <v>NoData</v>
      </c>
      <c r="G688" s="40" t="s">
        <v>465</v>
      </c>
      <c r="H688" s="40"/>
      <c r="I688" s="40"/>
    </row>
    <row r="689" customFormat="false" ht="15.75" hidden="false" customHeight="true" outlineLevel="0" collapsed="false">
      <c r="A689" s="40" t="s">
        <v>452</v>
      </c>
      <c r="B689" s="56" t="str">
        <f aca="false" t="array" ref="B689:B689">INDEX(Countries!$D$2:$D$255, MATCH(A689, Countries!$B$2:$B$255, 0))</f>
        <v>SRB</v>
      </c>
      <c r="C689" s="76" t="s">
        <v>155</v>
      </c>
      <c r="D689" s="50" t="n">
        <f aca="false" t="array" ref="D689:D689">IF($C689="Mangrove",INDEX('Mangrove extent'!$A$5:$X$128,MATCH($A689,'Mangrove extent'!$A$5:$A1000,0),MATCH('Mangrove extent'!$B$4,'Mangrove extent'!$A$5:$X$5,0)), IF($C689="Seagrass", INDEX('Seagrass extent'!$A$5:$I$257,MATCH($A689,'Seagrass extent'!$A$5:$A1000,0),MATCH('Seagrass extent'!$B$4,'Seagrass extent'!$A$5:$I$5,0)), IF($C689="Salt marsh", INDEX('Salt marsh extent'!$A$5:$I$257,MATCH($A689,'Salt marsh extent'!$A$5:$A1000,0),MATCH('Salt marsh extent'!$B$4,'Salt marsh extent'!$A$5:$I$5,0)) )))</f>
        <v>0</v>
      </c>
      <c r="E689" s="50" t="str">
        <f aca="false" t="array" ref="E689:E689">IF($C689="Mangrove",INDEX('Mangrove extent'!$A$5:$X1000,MATCH($A689,'Mangrove extent'!$A$5:$A1000,0),MATCH('Mangrove extent'!$C$4,'Mangrove extent'!$A$5:$X$5,0)), IF($C689="Seagrass", "NoData", IF($C689="Salt marsh", "NoData")))</f>
        <v>NoData</v>
      </c>
      <c r="F689" s="50" t="str">
        <f aca="false" t="array" ref="F689:F689">IF($C689="Mangrove",INDEX('Mangrove protected area'!$A$5:$AG1000,MATCH($A689,'Mangrove protected area'!$A$5:$A1000,0),MATCH('Mangrove protected area'!$B$4,'Mangrove protected area'!$A$5:$AG$5,0)), "NoData")</f>
        <v>NoData</v>
      </c>
      <c r="G689" s="40" t="s">
        <v>465</v>
      </c>
      <c r="H689" s="40"/>
      <c r="I689" s="40"/>
    </row>
    <row r="690" customFormat="false" ht="15.75" hidden="false" customHeight="true" outlineLevel="0" collapsed="false">
      <c r="A690" s="40" t="s">
        <v>453</v>
      </c>
      <c r="B690" s="56" t="str">
        <f aca="false" t="array" ref="B690:B690">INDEX(Countries!$D$2:$D$255, MATCH(A690, Countries!$B$2:$B$255, 0))</f>
        <v>SVK</v>
      </c>
      <c r="C690" s="76" t="s">
        <v>155</v>
      </c>
      <c r="D690" s="50" t="n">
        <f aca="false" t="array" ref="D690:D690">IF($C690="Mangrove",INDEX('Mangrove extent'!$A$5:$X$128,MATCH($A690,'Mangrove extent'!$A$5:$A1000,0),MATCH('Mangrove extent'!$B$4,'Mangrove extent'!$A$5:$X$5,0)), IF($C690="Seagrass", INDEX('Seagrass extent'!$A$5:$I$257,MATCH($A690,'Seagrass extent'!$A$5:$A1000,0),MATCH('Seagrass extent'!$B$4,'Seagrass extent'!$A$5:$I$5,0)), IF($C690="Salt marsh", INDEX('Salt marsh extent'!$A$5:$I$257,MATCH($A690,'Salt marsh extent'!$A$5:$A1000,0),MATCH('Salt marsh extent'!$B$4,'Salt marsh extent'!$A$5:$I$5,0)) )))</f>
        <v>0</v>
      </c>
      <c r="E690" s="50" t="str">
        <f aca="false" t="array" ref="E690:E690">IF($C690="Mangrove",INDEX('Mangrove extent'!$A$5:$X1000,MATCH($A690,'Mangrove extent'!$A$5:$A1000,0),MATCH('Mangrove extent'!$C$4,'Mangrove extent'!$A$5:$X$5,0)), IF($C690="Seagrass", "NoData", IF($C690="Salt marsh", "NoData")))</f>
        <v>NoData</v>
      </c>
      <c r="F690" s="50" t="str">
        <f aca="false" t="array" ref="F690:F690">IF($C690="Mangrove",INDEX('Mangrove protected area'!$A$5:$AG1000,MATCH($A690,'Mangrove protected area'!$A$5:$A1000,0),MATCH('Mangrove protected area'!$B$4,'Mangrove protected area'!$A$5:$AG$5,0)), "NoData")</f>
        <v>NoData</v>
      </c>
      <c r="G690" s="40" t="s">
        <v>465</v>
      </c>
      <c r="H690" s="40"/>
      <c r="I690" s="40"/>
    </row>
    <row r="691" customFormat="false" ht="15.75" hidden="false" customHeight="true" outlineLevel="0" collapsed="false">
      <c r="A691" s="40" t="s">
        <v>454</v>
      </c>
      <c r="B691" s="56" t="str">
        <f aca="false" t="array" ref="B691:B691">INDEX(Countries!$D$2:$D$255, MATCH(A691, Countries!$B$2:$B$255, 0))</f>
        <v>SWZ</v>
      </c>
      <c r="C691" s="76" t="s">
        <v>155</v>
      </c>
      <c r="D691" s="50" t="n">
        <f aca="false" t="array" ref="D691:D691">IF($C691="Mangrove",INDEX('Mangrove extent'!$A$5:$X$128,MATCH($A691,'Mangrove extent'!$A$5:$A1000,0),MATCH('Mangrove extent'!$B$4,'Mangrove extent'!$A$5:$X$5,0)), IF($C691="Seagrass", INDEX('Seagrass extent'!$A$5:$I$257,MATCH($A691,'Seagrass extent'!$A$5:$A1000,0),MATCH('Seagrass extent'!$B$4,'Seagrass extent'!$A$5:$I$5,0)), IF($C691="Salt marsh", INDEX('Salt marsh extent'!$A$5:$I$257,MATCH($A691,'Salt marsh extent'!$A$5:$A1000,0),MATCH('Salt marsh extent'!$B$4,'Salt marsh extent'!$A$5:$I$5,0)) )))</f>
        <v>0</v>
      </c>
      <c r="E691" s="50" t="str">
        <f aca="false" t="array" ref="E691:E691">IF($C691="Mangrove",INDEX('Mangrove extent'!$A$5:$X1000,MATCH($A691,'Mangrove extent'!$A$5:$A1000,0),MATCH('Mangrove extent'!$C$4,'Mangrove extent'!$A$5:$X$5,0)), IF($C691="Seagrass", "NoData", IF($C691="Salt marsh", "NoData")))</f>
        <v>NoData</v>
      </c>
      <c r="F691" s="50" t="str">
        <f aca="false" t="array" ref="F691:F691">IF($C691="Mangrove",INDEX('Mangrove protected area'!$A$5:$AG1000,MATCH($A691,'Mangrove protected area'!$A$5:$A1000,0),MATCH('Mangrove protected area'!$B$4,'Mangrove protected area'!$A$5:$AG$5,0)), "NoData")</f>
        <v>NoData</v>
      </c>
      <c r="G691" s="40" t="s">
        <v>465</v>
      </c>
      <c r="H691" s="40"/>
      <c r="I691" s="40"/>
    </row>
    <row r="692" customFormat="false" ht="15.75" hidden="false" customHeight="true" outlineLevel="0" collapsed="false">
      <c r="A692" s="40" t="s">
        <v>455</v>
      </c>
      <c r="B692" s="56" t="str">
        <f aca="false" t="array" ref="B692:B692">INDEX(Countries!$D$2:$D$255, MATCH(A692, Countries!$B$2:$B$255, 0))</f>
        <v>TCD</v>
      </c>
      <c r="C692" s="76" t="s">
        <v>155</v>
      </c>
      <c r="D692" s="50" t="n">
        <f aca="false" t="array" ref="D692:D692">IF($C692="Mangrove",INDEX('Mangrove extent'!$A$5:$X$128,MATCH($A692,'Mangrove extent'!$A$5:$A1000,0),MATCH('Mangrove extent'!$B$4,'Mangrove extent'!$A$5:$X$5,0)), IF($C692="Seagrass", INDEX('Seagrass extent'!$A$5:$I$257,MATCH($A692,'Seagrass extent'!$A$5:$A1000,0),MATCH('Seagrass extent'!$B$4,'Seagrass extent'!$A$5:$I$5,0)), IF($C692="Salt marsh", INDEX('Salt marsh extent'!$A$5:$I$257,MATCH($A692,'Salt marsh extent'!$A$5:$A1000,0),MATCH('Salt marsh extent'!$B$4,'Salt marsh extent'!$A$5:$I$5,0)) )))</f>
        <v>0</v>
      </c>
      <c r="E692" s="50" t="str">
        <f aca="false" t="array" ref="E692:E692">IF($C692="Mangrove",INDEX('Mangrove extent'!$A$5:$X1000,MATCH($A692,'Mangrove extent'!$A$5:$A1000,0),MATCH('Mangrove extent'!$C$4,'Mangrove extent'!$A$5:$X$5,0)), IF($C692="Seagrass", "NoData", IF($C692="Salt marsh", "NoData")))</f>
        <v>NoData</v>
      </c>
      <c r="F692" s="50" t="str">
        <f aca="false" t="array" ref="F692:F692">IF($C692="Mangrove",INDEX('Mangrove protected area'!$A$5:$AG1000,MATCH($A692,'Mangrove protected area'!$A$5:$A1000,0),MATCH('Mangrove protected area'!$B$4,'Mangrove protected area'!$A$5:$AG$5,0)), "NoData")</f>
        <v>NoData</v>
      </c>
      <c r="G692" s="40" t="s">
        <v>465</v>
      </c>
      <c r="H692" s="40"/>
      <c r="I692" s="40"/>
    </row>
    <row r="693" customFormat="false" ht="15.75" hidden="false" customHeight="true" outlineLevel="0" collapsed="false">
      <c r="A693" s="40" t="s">
        <v>456</v>
      </c>
      <c r="B693" s="56" t="str">
        <f aca="false" t="array" ref="B693:B693">INDEX(Countries!$D$2:$D$255, MATCH(A693, Countries!$B$2:$B$255, 0))</f>
        <v>TJK</v>
      </c>
      <c r="C693" s="76" t="s">
        <v>155</v>
      </c>
      <c r="D693" s="50" t="n">
        <f aca="false" t="array" ref="D693:D693">IF($C693="Mangrove",INDEX('Mangrove extent'!$A$5:$X$128,MATCH($A693,'Mangrove extent'!$A$5:$A1000,0),MATCH('Mangrove extent'!$B$4,'Mangrove extent'!$A$5:$X$5,0)), IF($C693="Seagrass", INDEX('Seagrass extent'!$A$5:$I$257,MATCH($A693,'Seagrass extent'!$A$5:$A1000,0),MATCH('Seagrass extent'!$B$4,'Seagrass extent'!$A$5:$I$5,0)), IF($C693="Salt marsh", INDEX('Salt marsh extent'!$A$5:$I$257,MATCH($A693,'Salt marsh extent'!$A$5:$A1000,0),MATCH('Salt marsh extent'!$B$4,'Salt marsh extent'!$A$5:$I$5,0)) )))</f>
        <v>0</v>
      </c>
      <c r="E693" s="50" t="str">
        <f aca="false" t="array" ref="E693:E693">IF($C693="Mangrove",INDEX('Mangrove extent'!$A$5:$X1000,MATCH($A693,'Mangrove extent'!$A$5:$A1000,0),MATCH('Mangrove extent'!$C$4,'Mangrove extent'!$A$5:$X$5,0)), IF($C693="Seagrass", "NoData", IF($C693="Salt marsh", "NoData")))</f>
        <v>NoData</v>
      </c>
      <c r="F693" s="50" t="str">
        <f aca="false" t="array" ref="F693:F693">IF($C693="Mangrove",INDEX('Mangrove protected area'!$A$5:$AG1000,MATCH($A693,'Mangrove protected area'!$A$5:$A1000,0),MATCH('Mangrove protected area'!$B$4,'Mangrove protected area'!$A$5:$AG$5,0)), "NoData")</f>
        <v>NoData</v>
      </c>
      <c r="G693" s="40" t="s">
        <v>465</v>
      </c>
      <c r="H693" s="40"/>
      <c r="I693" s="40"/>
    </row>
    <row r="694" customFormat="false" ht="15.75" hidden="false" customHeight="true" outlineLevel="0" collapsed="false">
      <c r="A694" s="40" t="s">
        <v>457</v>
      </c>
      <c r="B694" s="56" t="str">
        <f aca="false" t="array" ref="B694:B694">INDEX(Countries!$D$2:$D$255, MATCH(A694, Countries!$B$2:$B$255, 0))</f>
        <v>UGA</v>
      </c>
      <c r="C694" s="76" t="s">
        <v>155</v>
      </c>
      <c r="D694" s="50" t="n">
        <f aca="false" t="array" ref="D694:D694">IF($C694="Mangrove",INDEX('Mangrove extent'!$A$5:$X$128,MATCH($A694,'Mangrove extent'!$A$5:$A1000,0),MATCH('Mangrove extent'!$B$4,'Mangrove extent'!$A$5:$X$5,0)), IF($C694="Seagrass", INDEX('Seagrass extent'!$A$5:$I$257,MATCH($A694,'Seagrass extent'!$A$5:$A1000,0),MATCH('Seagrass extent'!$B$4,'Seagrass extent'!$A$5:$I$5,0)), IF($C694="Salt marsh", INDEX('Salt marsh extent'!$A$5:$I$257,MATCH($A694,'Salt marsh extent'!$A$5:$A1000,0),MATCH('Salt marsh extent'!$B$4,'Salt marsh extent'!$A$5:$I$5,0)) )))</f>
        <v>0</v>
      </c>
      <c r="E694" s="50" t="str">
        <f aca="false" t="array" ref="E694:E694">IF($C694="Mangrove",INDEX('Mangrove extent'!$A$5:$X1000,MATCH($A694,'Mangrove extent'!$A$5:$A1000,0),MATCH('Mangrove extent'!$C$4,'Mangrove extent'!$A$5:$X$5,0)), IF($C694="Seagrass", "NoData", IF($C694="Salt marsh", "NoData")))</f>
        <v>NoData</v>
      </c>
      <c r="F694" s="50" t="str">
        <f aca="false" t="array" ref="F694:F694">IF($C694="Mangrove",INDEX('Mangrove protected area'!$A$5:$AG1000,MATCH($A694,'Mangrove protected area'!$A$5:$A1000,0),MATCH('Mangrove protected area'!$B$4,'Mangrove protected area'!$A$5:$AG$5,0)), "NoData")</f>
        <v>NoData</v>
      </c>
      <c r="G694" s="40" t="s">
        <v>465</v>
      </c>
      <c r="H694" s="40"/>
      <c r="I694" s="40"/>
    </row>
    <row r="695" customFormat="false" ht="15.75" hidden="false" customHeight="true" outlineLevel="0" collapsed="false">
      <c r="A695" s="40" t="s">
        <v>458</v>
      </c>
      <c r="B695" s="56" t="str">
        <f aca="false" t="array" ref="B695:B695">INDEX(Countries!$D$2:$D$255, MATCH(A695, Countries!$B$2:$B$255, 0))</f>
        <v>UZB</v>
      </c>
      <c r="C695" s="76" t="s">
        <v>155</v>
      </c>
      <c r="D695" s="50" t="n">
        <f aca="false" t="array" ref="D695:D695">IF($C695="Mangrove",INDEX('Mangrove extent'!$A$5:$X$128,MATCH($A695,'Mangrove extent'!$A$5:$A1000,0),MATCH('Mangrove extent'!$B$4,'Mangrove extent'!$A$5:$X$5,0)), IF($C695="Seagrass", INDEX('Seagrass extent'!$A$5:$I$257,MATCH($A695,'Seagrass extent'!$A$5:$A1000,0),MATCH('Seagrass extent'!$B$4,'Seagrass extent'!$A$5:$I$5,0)), IF($C695="Salt marsh", INDEX('Salt marsh extent'!$A$5:$I$257,MATCH($A695,'Salt marsh extent'!$A$5:$A1000,0),MATCH('Salt marsh extent'!$B$4,'Salt marsh extent'!$A$5:$I$5,0)) )))</f>
        <v>0</v>
      </c>
      <c r="E695" s="50" t="str">
        <f aca="false" t="array" ref="E695:E695">IF($C695="Mangrove",INDEX('Mangrove extent'!$A$5:$X1000,MATCH($A695,'Mangrove extent'!$A$5:$A1000,0),MATCH('Mangrove extent'!$C$4,'Mangrove extent'!$A$5:$X$5,0)), IF($C695="Seagrass", "NoData", IF($C695="Salt marsh", "NoData")))</f>
        <v>NoData</v>
      </c>
      <c r="F695" s="50" t="str">
        <f aca="false" t="array" ref="F695:F695">IF($C695="Mangrove",INDEX('Mangrove protected area'!$A$5:$AG1000,MATCH($A695,'Mangrove protected area'!$A$5:$A1000,0),MATCH('Mangrove protected area'!$B$4,'Mangrove protected area'!$A$5:$AG$5,0)), "NoData")</f>
        <v>NoData</v>
      </c>
      <c r="G695" s="40" t="s">
        <v>465</v>
      </c>
      <c r="H695" s="40"/>
      <c r="I695" s="40"/>
    </row>
    <row r="696" customFormat="false" ht="15.75" hidden="false" customHeight="true" outlineLevel="0" collapsed="false">
      <c r="A696" s="40" t="s">
        <v>459</v>
      </c>
      <c r="B696" s="56" t="str">
        <f aca="false" t="array" ref="B696:B696">INDEX(Countries!$D$2:$D$255, MATCH(A696, Countries!$B$2:$B$255, 0))</f>
        <v>ZMB</v>
      </c>
      <c r="C696" s="76" t="s">
        <v>155</v>
      </c>
      <c r="D696" s="50" t="n">
        <f aca="false" t="array" ref="D696:D696">IF($C696="Mangrove",INDEX('Mangrove extent'!$A$5:$X$128,MATCH($A696,'Mangrove extent'!$A$5:$A1000,0),MATCH('Mangrove extent'!$B$4,'Mangrove extent'!$A$5:$X$5,0)), IF($C696="Seagrass", INDEX('Seagrass extent'!$A$5:$I$257,MATCH($A696,'Seagrass extent'!$A$5:$A1000,0),MATCH('Seagrass extent'!$B$4,'Seagrass extent'!$A$5:$I$5,0)), IF($C696="Salt marsh", INDEX('Salt marsh extent'!$A$5:$I$257,MATCH($A696,'Salt marsh extent'!$A$5:$A1000,0),MATCH('Salt marsh extent'!$B$4,'Salt marsh extent'!$A$5:$I$5,0)) )))</f>
        <v>0</v>
      </c>
      <c r="E696" s="50" t="str">
        <f aca="false" t="array" ref="E696:E696">IF($C696="Mangrove",INDEX('Mangrove extent'!$A$5:$X1000,MATCH($A696,'Mangrove extent'!$A$5:$A1000,0),MATCH('Mangrove extent'!$C$4,'Mangrove extent'!$A$5:$X$5,0)), IF($C696="Seagrass", "NoData", IF($C696="Salt marsh", "NoData")))</f>
        <v>NoData</v>
      </c>
      <c r="F696" s="50" t="str">
        <f aca="false" t="array" ref="F696:F696">IF($C696="Mangrove",INDEX('Mangrove protected area'!$A$5:$AG1000,MATCH($A696,'Mangrove protected area'!$A$5:$A1000,0),MATCH('Mangrove protected area'!$B$4,'Mangrove protected area'!$A$5:$AG$5,0)), "NoData")</f>
        <v>NoData</v>
      </c>
      <c r="G696" s="40" t="s">
        <v>465</v>
      </c>
      <c r="H696" s="40"/>
      <c r="I696" s="40"/>
    </row>
    <row r="697" customFormat="false" ht="15.75" hidden="false" customHeight="true" outlineLevel="0" collapsed="false">
      <c r="A697" s="40" t="s">
        <v>460</v>
      </c>
      <c r="B697" s="56" t="str">
        <f aca="false" t="array" ref="B697:B697">INDEX(Countries!$D$2:$D$255, MATCH(A697, Countries!$B$2:$B$255, 0))</f>
        <v>ZWE</v>
      </c>
      <c r="C697" s="76" t="s">
        <v>155</v>
      </c>
      <c r="D697" s="50" t="n">
        <f aca="false" t="array" ref="D697:D697">IF($C697="Mangrove",INDEX('Mangrove extent'!$A$5:$X$128,MATCH($A697,'Mangrove extent'!$A$5:$A1000,0),MATCH('Mangrove extent'!$B$4,'Mangrove extent'!$A$5:$X$5,0)), IF($C697="Seagrass", INDEX('Seagrass extent'!$A$5:$I$257,MATCH($A697,'Seagrass extent'!$A$5:$A1000,0),MATCH('Seagrass extent'!$B$4,'Seagrass extent'!$A$5:$I$5,0)), IF($C697="Salt marsh", INDEX('Salt marsh extent'!$A$5:$I$257,MATCH($A697,'Salt marsh extent'!$A$5:$A1000,0),MATCH('Salt marsh extent'!$B$4,'Salt marsh extent'!$A$5:$I$5,0)) )))</f>
        <v>0</v>
      </c>
      <c r="E697" s="50" t="str">
        <f aca="false" t="array" ref="E697:E697">IF($C697="Mangrove",INDEX('Mangrove extent'!$A$5:$X1000,MATCH($A697,'Mangrove extent'!$A$5:$A1000,0),MATCH('Mangrove extent'!$C$4,'Mangrove extent'!$A$5:$X$5,0)), IF($C697="Seagrass", "NoData", IF($C697="Salt marsh", "NoData")))</f>
        <v>NoData</v>
      </c>
      <c r="F697" s="50" t="str">
        <f aca="false" t="array" ref="F697:F697">IF($C697="Mangrove",INDEX('Mangrove protected area'!$A$5:$AG1000,MATCH($A697,'Mangrove protected area'!$A$5:$A1000,0),MATCH('Mangrove protected area'!$B$4,'Mangrove protected area'!$A$5:$AG$5,0)), "NoData")</f>
        <v>NoData</v>
      </c>
      <c r="G697" s="40" t="s">
        <v>465</v>
      </c>
      <c r="H697" s="40"/>
      <c r="I697" s="40"/>
    </row>
    <row r="698" customFormat="false" ht="15.75" hidden="false" customHeight="true" outlineLevel="0" collapsed="false">
      <c r="A698" s="40" t="s">
        <v>461</v>
      </c>
      <c r="B698" s="56" t="str">
        <f aca="false" t="array" ref="B698:B698">INDEX(Countries!$D$2:$D$255, MATCH(A698, Countries!$B$2:$B$255, 0))</f>
        <v>BLM</v>
      </c>
      <c r="C698" s="76" t="s">
        <v>155</v>
      </c>
      <c r="D698" s="50" t="n">
        <f aca="false" t="array" ref="D698:D698">IF($C698="Mangrove",INDEX('Mangrove extent'!$A$5:$X$128,MATCH($A698,'Mangrove extent'!$A$5:$A1000,0),MATCH('Mangrove extent'!$B$4,'Mangrove extent'!$A$5:$X$5,0)), IF($C698="Seagrass", INDEX('Seagrass extent'!$A$5:$I$257,MATCH($A698,'Seagrass extent'!$A$5:$A1000,0),MATCH('Seagrass extent'!$B$4,'Seagrass extent'!$A$5:$I$5,0)), IF($C698="Salt marsh", INDEX('Salt marsh extent'!$A$5:$I$257,MATCH($A698,'Salt marsh extent'!$A$5:$A1000,0),MATCH('Salt marsh extent'!$B$4,'Salt marsh extent'!$A$5:$I$5,0)) )))</f>
        <v>0</v>
      </c>
      <c r="E698" s="50" t="str">
        <f aca="false" t="array" ref="E698:E698">IF($C698="Mangrove",INDEX('Mangrove extent'!$A$5:$X1000,MATCH($A698,'Mangrove extent'!$A$5:$A1000,0),MATCH('Mangrove extent'!$C$4,'Mangrove extent'!$A$5:$X$5,0)), IF($C698="Seagrass", "NoData", IF($C698="Salt marsh", "NoData")))</f>
        <v>NoData</v>
      </c>
      <c r="F698" s="50" t="str">
        <f aca="false" t="array" ref="F698:F698">IF($C698="Mangrove",INDEX('Mangrove protected area'!$A$5:$AG1000,MATCH($A698,'Mangrove protected area'!$A$5:$A1000,0),MATCH('Mangrove protected area'!$B$4,'Mangrove protected area'!$A$5:$AG$5,0)), "NoData")</f>
        <v>NoData</v>
      </c>
      <c r="G698" s="40" t="s">
        <v>465</v>
      </c>
      <c r="H698" s="40"/>
      <c r="I698" s="40"/>
    </row>
    <row r="699" customFormat="false" ht="15.75" hidden="false" customHeight="true" outlineLevel="0" collapsed="false">
      <c r="A699" s="40" t="s">
        <v>462</v>
      </c>
      <c r="B699" s="56" t="str">
        <f aca="false" t="array" ref="B699:B699">INDEX(Countries!$D$2:$D$255, MATCH(A699, Countries!$B$2:$B$255, 0))</f>
        <v>CCK</v>
      </c>
      <c r="C699" s="76" t="s">
        <v>155</v>
      </c>
      <c r="D699" s="50" t="n">
        <f aca="false" t="array" ref="D699:D699">IF($C699="Mangrove",INDEX('Mangrove extent'!$A$5:$X$128,MATCH($A699,'Mangrove extent'!$A$5:$A1000,0),MATCH('Mangrove extent'!$B$4,'Mangrove extent'!$A$5:$X$5,0)), IF($C699="Seagrass", INDEX('Seagrass extent'!$A$5:$I$257,MATCH($A699,'Seagrass extent'!$A$5:$A1000,0),MATCH('Seagrass extent'!$B$4,'Seagrass extent'!$A$5:$I$5,0)), IF($C699="Salt marsh", INDEX('Salt marsh extent'!$A$5:$I$257,MATCH($A699,'Salt marsh extent'!$A$5:$A1000,0),MATCH('Salt marsh extent'!$B$4,'Salt marsh extent'!$A$5:$I$5,0)) )))</f>
        <v>0</v>
      </c>
      <c r="E699" s="50" t="str">
        <f aca="false" t="array" ref="E699:E699">IF($C699="Mangrove",INDEX('Mangrove extent'!$A$5:$X1000,MATCH($A699,'Mangrove extent'!$A$5:$A1000,0),MATCH('Mangrove extent'!$C$4,'Mangrove extent'!$A$5:$X$5,0)), IF($C699="Seagrass", "NoData", IF($C699="Salt marsh", "NoData")))</f>
        <v>NoData</v>
      </c>
      <c r="F699" s="50" t="str">
        <f aca="false" t="array" ref="F699:F699">IF($C699="Mangrove",INDEX('Mangrove protected area'!$A$5:$AG1000,MATCH($A699,'Mangrove protected area'!$A$5:$A1000,0),MATCH('Mangrove protected area'!$B$4,'Mangrove protected area'!$A$5:$AG$5,0)), "NoData")</f>
        <v>NoData</v>
      </c>
      <c r="G699" s="40" t="s">
        <v>465</v>
      </c>
      <c r="H699" s="40"/>
      <c r="I699" s="40"/>
    </row>
    <row r="700" customFormat="false" ht="15.75" hidden="false" customHeight="true" outlineLevel="0" collapsed="false">
      <c r="A700" s="40" t="s">
        <v>463</v>
      </c>
      <c r="B700" s="56" t="str">
        <f aca="false" t="array" ref="B700:B700">INDEX(Countries!$D$2:$D$255, MATCH(A700, Countries!$B$2:$B$255, 0))</f>
        <v>CXR</v>
      </c>
      <c r="C700" s="76" t="s">
        <v>155</v>
      </c>
      <c r="D700" s="50" t="n">
        <f aca="false" t="array" ref="D700:D700">IF($C700="Mangrove",INDEX('Mangrove extent'!$A$5:$X$128,MATCH($A700,'Mangrove extent'!$A$5:$A1000,0),MATCH('Mangrove extent'!$B$4,'Mangrove extent'!$A$5:$X$5,0)), IF($C700="Seagrass", INDEX('Seagrass extent'!$A$5:$I$257,MATCH($A700,'Seagrass extent'!$A$5:$A1000,0),MATCH('Seagrass extent'!$B$4,'Seagrass extent'!$A$5:$I$5,0)), IF($C700="Salt marsh", INDEX('Salt marsh extent'!$A$5:$I$257,MATCH($A700,'Salt marsh extent'!$A$5:$A1000,0),MATCH('Salt marsh extent'!$B$4,'Salt marsh extent'!$A$5:$I$5,0)) )))</f>
        <v>0</v>
      </c>
      <c r="E700" s="50" t="str">
        <f aca="false" t="array" ref="E700:E700">IF($C700="Mangrove",INDEX('Mangrove extent'!$A$5:$X1000,MATCH($A700,'Mangrove extent'!$A$5:$A1000,0),MATCH('Mangrove extent'!$C$4,'Mangrove extent'!$A$5:$X$5,0)), IF($C700="Seagrass", "NoData", IF($C700="Salt marsh", "NoData")))</f>
        <v>NoData</v>
      </c>
      <c r="F700" s="50" t="str">
        <f aca="false" t="array" ref="F700:F700">IF($C700="Mangrove",INDEX('Mangrove protected area'!$A$5:$AG1000,MATCH($A700,'Mangrove protected area'!$A$5:$A1000,0),MATCH('Mangrove protected area'!$B$4,'Mangrove protected area'!$A$5:$AG$5,0)), "NoData")</f>
        <v>NoData</v>
      </c>
      <c r="G700" s="40" t="s">
        <v>465</v>
      </c>
      <c r="H700" s="40"/>
      <c r="I700" s="40"/>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I700"/>
  <dataValidations count="3">
    <dataValidation allowBlank="true" operator="between" showDropDown="false" showErrorMessage="false" showInputMessage="false" sqref="G2:I700" type="list">
      <formula1>SourceList</formula1>
      <formula2>0</formula2>
    </dataValidation>
    <dataValidation allowBlank="true" operator="between" showDropDown="false" showErrorMessage="false" showInputMessage="false" sqref="C2:C700" type="list">
      <formula1>Ecosystem!$B$2:$B$4</formula1>
      <formula2>0</formula2>
    </dataValidation>
    <dataValidation allowBlank="true"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Y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2.75"/>
    <col collapsed="false" customWidth="true" hidden="false" outlineLevel="0" max="3" min="2" style="0" width="13.13"/>
    <col collapsed="false" customWidth="true" hidden="false" outlineLevel="0" max="4" min="4" style="0" width="18.38"/>
    <col collapsed="false" customWidth="true" hidden="false" outlineLevel="0" max="5" min="5" style="0" width="44.76"/>
    <col collapsed="false" customWidth="true" hidden="false" outlineLevel="0" max="24" min="6" style="0" width="9.13"/>
    <col collapsed="false" customWidth="true" hidden="false" outlineLevel="0" max="25" min="25" style="0" width="12.75"/>
  </cols>
  <sheetData>
    <row r="1" customFormat="false" ht="12.75" hidden="false" customHeight="true" outlineLevel="0" collapsed="false">
      <c r="A1" s="74" t="s">
        <v>140</v>
      </c>
      <c r="B1" s="74" t="s">
        <v>141</v>
      </c>
      <c r="C1" s="74" t="s">
        <v>82</v>
      </c>
      <c r="D1" s="74" t="s">
        <v>466</v>
      </c>
      <c r="E1" s="54" t="s">
        <v>110</v>
      </c>
      <c r="F1" s="2"/>
      <c r="G1" s="2"/>
      <c r="H1" s="2"/>
      <c r="I1" s="2"/>
      <c r="J1" s="2"/>
      <c r="K1" s="2"/>
      <c r="L1" s="2"/>
      <c r="M1" s="2"/>
      <c r="N1" s="2"/>
      <c r="O1" s="2"/>
      <c r="P1" s="2"/>
      <c r="Q1" s="2"/>
      <c r="R1" s="2"/>
      <c r="S1" s="2"/>
      <c r="T1" s="2"/>
      <c r="U1" s="2"/>
      <c r="V1" s="2"/>
      <c r="W1" s="2"/>
      <c r="X1" s="2"/>
      <c r="Y1" s="2"/>
    </row>
    <row r="2" customFormat="false" ht="12.75" hidden="false" customHeight="true" outlineLevel="0" collapsed="false">
      <c r="A2" s="56" t="s">
        <v>143</v>
      </c>
      <c r="B2" s="56" t="str">
        <f aca="false" t="array" ref="B2:B2">INDEX(Countries!$D$2:$D$255, MATCH(A2, Countries!$B$2:$B$255, 0))</f>
        <v>USA</v>
      </c>
      <c r="C2" s="76" t="s">
        <v>145</v>
      </c>
      <c r="D2" s="62" t="n">
        <f aca="false" t="array" ref="D2:D2">IF($C2="Mangrove", INDEX('Mangrove protected area'!$A$5:$AG1000,MATCH($A2,'Mangrove protected area'!$A$5:$A1000,0),MATCH('Mangrove protected area'!$C$4,'Mangrove protected area'!$A$5:$AG$5,0)),IF($C2="Seagrass",'Seagrass extent'!$D$4,IF($C2="Salt marsh",'Salt marsh extent'!$D$4)))</f>
        <v>0</v>
      </c>
      <c r="E2" s="40" t="s">
        <v>467</v>
      </c>
      <c r="F2" s="52"/>
      <c r="G2" s="2"/>
      <c r="H2" s="2"/>
      <c r="I2" s="2"/>
      <c r="J2" s="2"/>
      <c r="K2" s="2"/>
      <c r="L2" s="2"/>
      <c r="M2" s="2"/>
      <c r="N2" s="2"/>
      <c r="O2" s="2"/>
      <c r="P2" s="2"/>
      <c r="Q2" s="2"/>
      <c r="R2" s="2"/>
      <c r="S2" s="2"/>
      <c r="T2" s="2"/>
      <c r="U2" s="2"/>
      <c r="V2" s="2"/>
      <c r="W2" s="2"/>
      <c r="X2" s="2"/>
      <c r="Y2" s="2"/>
    </row>
    <row r="3" customFormat="false" ht="12.75" hidden="false" customHeight="true" outlineLevel="0" collapsed="false">
      <c r="A3" s="56" t="s">
        <v>146</v>
      </c>
      <c r="B3" s="56" t="str">
        <f aca="false" t="array" ref="B3:B3">INDEX(Countries!$D$2:$D$255, MATCH(A3, Countries!$B$2:$B$255, 0))</f>
        <v>IDN</v>
      </c>
      <c r="C3" s="76" t="s">
        <v>145</v>
      </c>
      <c r="D3" s="62" t="n">
        <f aca="false" t="array" ref="D3:D3">IF($C3="Mangrove", INDEX('Mangrove protected area'!$A$5:$AG1000,MATCH($A3,'Mangrove protected area'!$A$5:$A1000,0),MATCH('Mangrove protected area'!$C$4,'Mangrove protected area'!$A$5:$AG$5,0)),IF($C3="Seagrass",'Seagrass extent'!$D$4,IF($C3="Salt marsh",'Salt marsh extent'!$D$4)))</f>
        <v>0</v>
      </c>
      <c r="E3" s="40" t="s">
        <v>467</v>
      </c>
      <c r="F3" s="52"/>
      <c r="G3" s="2"/>
      <c r="H3" s="2"/>
      <c r="I3" s="2"/>
      <c r="J3" s="2"/>
      <c r="K3" s="2"/>
      <c r="L3" s="2"/>
      <c r="M3" s="2"/>
      <c r="N3" s="2"/>
      <c r="O3" s="2"/>
      <c r="P3" s="2"/>
      <c r="Q3" s="2"/>
      <c r="R3" s="2"/>
      <c r="S3" s="2"/>
      <c r="T3" s="2"/>
      <c r="U3" s="2"/>
      <c r="V3" s="2"/>
      <c r="W3" s="2"/>
      <c r="X3" s="2"/>
      <c r="Y3" s="2"/>
    </row>
    <row r="4" customFormat="false" ht="12.75" hidden="false" customHeight="true" outlineLevel="0" collapsed="false">
      <c r="A4" s="56" t="s">
        <v>147</v>
      </c>
      <c r="B4" s="56" t="str">
        <f aca="false" t="array" ref="B4:B4">INDEX(Countries!$D$2:$D$255, MATCH(A4, Countries!$B$2:$B$255, 0))</f>
        <v>AUS</v>
      </c>
      <c r="C4" s="76" t="s">
        <v>145</v>
      </c>
      <c r="D4" s="62" t="n">
        <f aca="false" t="array" ref="D4:D4">IF($C4="Mangrove", INDEX('Mangrove protected area'!$A$5:$AG1000,MATCH($A4,'Mangrove protected area'!$A$5:$A1000,0),MATCH('Mangrove protected area'!$C$4,'Mangrove protected area'!$A$5:$AG$5,0)),IF($C4="Seagrass",'Seagrass extent'!$D$4,IF($C4="Salt marsh",'Salt marsh extent'!$D$4)))</f>
        <v>0</v>
      </c>
      <c r="E4" s="40" t="s">
        <v>467</v>
      </c>
      <c r="F4" s="52"/>
      <c r="G4" s="2"/>
      <c r="H4" s="2"/>
      <c r="I4" s="2"/>
      <c r="J4" s="2"/>
      <c r="K4" s="2"/>
      <c r="L4" s="2"/>
      <c r="M4" s="2"/>
      <c r="N4" s="2"/>
      <c r="O4" s="2"/>
      <c r="P4" s="2"/>
      <c r="Q4" s="2"/>
      <c r="R4" s="2"/>
      <c r="S4" s="2"/>
      <c r="T4" s="2"/>
      <c r="U4" s="2"/>
      <c r="V4" s="2"/>
      <c r="W4" s="2"/>
      <c r="X4" s="2"/>
      <c r="Y4" s="2"/>
    </row>
    <row r="5" customFormat="false" ht="12.75" hidden="false" customHeight="true" outlineLevel="0" collapsed="false">
      <c r="A5" s="56" t="s">
        <v>148</v>
      </c>
      <c r="B5" s="56" t="str">
        <f aca="false" t="array" ref="B5:B5">INDEX(Countries!$D$2:$D$255, MATCH(A5, Countries!$B$2:$B$255, 0))</f>
        <v>BHS</v>
      </c>
      <c r="C5" s="76" t="s">
        <v>145</v>
      </c>
      <c r="D5" s="62" t="n">
        <f aca="false" t="array" ref="D5:D5">IF($C5="Mangrove", INDEX('Mangrove protected area'!$A$5:$AG1000,MATCH($A5,'Mangrove protected area'!$A$5:$A1000,0),MATCH('Mangrove protected area'!$C$4,'Mangrove protected area'!$A$5:$AG$5,0)),IF($C5="Seagrass",'Seagrass extent'!$D$4,IF($C5="Salt marsh",'Salt marsh extent'!$D$4)))</f>
        <v>0</v>
      </c>
      <c r="E5" s="40" t="s">
        <v>467</v>
      </c>
      <c r="F5" s="52"/>
      <c r="G5" s="2"/>
      <c r="H5" s="2"/>
      <c r="I5" s="2"/>
      <c r="J5" s="2"/>
      <c r="K5" s="2"/>
      <c r="L5" s="2"/>
      <c r="M5" s="2"/>
      <c r="N5" s="2"/>
      <c r="O5" s="2"/>
      <c r="P5" s="2"/>
      <c r="Q5" s="2"/>
      <c r="R5" s="2"/>
      <c r="S5" s="2"/>
      <c r="T5" s="2"/>
      <c r="U5" s="2"/>
      <c r="V5" s="2"/>
      <c r="W5" s="2"/>
      <c r="X5" s="2"/>
      <c r="Y5" s="2"/>
    </row>
    <row r="6" customFormat="false" ht="12.75" hidden="false" customHeight="true" outlineLevel="0" collapsed="false">
      <c r="A6" s="56" t="s">
        <v>149</v>
      </c>
      <c r="B6" s="56" t="str">
        <f aca="false" t="array" ref="B6:B6">INDEX(Countries!$D$2:$D$255, MATCH(A6, Countries!$B$2:$B$255, 0))</f>
        <v>KEN</v>
      </c>
      <c r="C6" s="76" t="s">
        <v>145</v>
      </c>
      <c r="D6" s="62" t="n">
        <f aca="false" t="array" ref="D6:D6">IF($C6="Mangrove", INDEX('Mangrove protected area'!$A$5:$AG1000,MATCH($A6,'Mangrove protected area'!$A$5:$A1000,0),MATCH('Mangrove protected area'!$C$4,'Mangrove protected area'!$A$5:$AG$5,0)),IF($C6="Seagrass",'Seagrass extent'!$D$4,IF($C6="Salt marsh",'Salt marsh extent'!$D$4)))</f>
        <v>0</v>
      </c>
      <c r="E6" s="40" t="s">
        <v>467</v>
      </c>
      <c r="F6" s="52"/>
      <c r="G6" s="2"/>
      <c r="H6" s="2"/>
      <c r="I6" s="2"/>
      <c r="J6" s="2"/>
      <c r="K6" s="2"/>
      <c r="L6" s="2"/>
      <c r="M6" s="2"/>
      <c r="N6" s="2"/>
      <c r="O6" s="2"/>
      <c r="P6" s="2"/>
      <c r="Q6" s="2"/>
      <c r="R6" s="2"/>
      <c r="S6" s="2"/>
      <c r="T6" s="2"/>
      <c r="U6" s="2"/>
      <c r="V6" s="2"/>
      <c r="W6" s="2"/>
      <c r="X6" s="2"/>
      <c r="Y6" s="2"/>
    </row>
    <row r="7" customFormat="false" ht="12.75" hidden="false" customHeight="true" outlineLevel="0" collapsed="false">
      <c r="A7" s="56" t="s">
        <v>150</v>
      </c>
      <c r="B7" s="56" t="str">
        <f aca="false" t="array" ref="B7:B7">INDEX(Countries!$D$2:$D$255, MATCH(A7, Countries!$B$2:$B$255, 0))</f>
        <v>MEX</v>
      </c>
      <c r="C7" s="76" t="s">
        <v>145</v>
      </c>
      <c r="D7" s="62" t="n">
        <f aca="false" t="array" ref="D7:D7">IF($C7="Mangrove", INDEX('Mangrove protected area'!$A$5:$AG1000,MATCH($A7,'Mangrove protected area'!$A$5:$A1000,0),MATCH('Mangrove protected area'!$C$4,'Mangrove protected area'!$A$5:$AG$5,0)),IF($C7="Seagrass",'Seagrass extent'!$D$4,IF($C7="Salt marsh",'Salt marsh extent'!$D$4)))</f>
        <v>0</v>
      </c>
      <c r="E7" s="40" t="s">
        <v>467</v>
      </c>
      <c r="F7" s="52"/>
      <c r="G7" s="2"/>
      <c r="H7" s="2"/>
      <c r="I7" s="2"/>
      <c r="J7" s="2"/>
      <c r="K7" s="2"/>
      <c r="L7" s="2"/>
      <c r="M7" s="2"/>
      <c r="N7" s="2"/>
      <c r="O7" s="2"/>
      <c r="P7" s="2"/>
      <c r="Q7" s="2"/>
      <c r="R7" s="2"/>
      <c r="S7" s="2"/>
      <c r="T7" s="2"/>
      <c r="U7" s="2"/>
      <c r="V7" s="2"/>
      <c r="W7" s="2"/>
      <c r="X7" s="2"/>
      <c r="Y7" s="2"/>
    </row>
    <row r="8" customFormat="false" ht="12.75" hidden="false" customHeight="true" outlineLevel="0" collapsed="false">
      <c r="A8" s="56" t="s">
        <v>151</v>
      </c>
      <c r="B8" s="56" t="str">
        <f aca="false" t="array" ref="B8:B8">INDEX(Countries!$D$2:$D$255, MATCH(A8, Countries!$B$2:$B$255, 0))</f>
        <v>COL</v>
      </c>
      <c r="C8" s="76" t="s">
        <v>145</v>
      </c>
      <c r="D8" s="62" t="n">
        <f aca="false" t="array" ref="D8:D8">IF($C8="Mangrove", INDEX('Mangrove protected area'!$A$5:$AG1000,MATCH($A8,'Mangrove protected area'!$A$5:$A1000,0),MATCH('Mangrove protected area'!$C$4,'Mangrove protected area'!$A$5:$AG$5,0)),IF($C8="Seagrass",'Seagrass extent'!$D$4,IF($C8="Salt marsh",'Salt marsh extent'!$D$4)))</f>
        <v>0</v>
      </c>
      <c r="E8" s="40" t="s">
        <v>467</v>
      </c>
      <c r="F8" s="52"/>
      <c r="G8" s="2"/>
      <c r="H8" s="2"/>
      <c r="I8" s="2"/>
      <c r="J8" s="2"/>
      <c r="K8" s="2"/>
      <c r="L8" s="2"/>
      <c r="M8" s="2"/>
      <c r="N8" s="2"/>
      <c r="O8" s="2"/>
      <c r="P8" s="2"/>
      <c r="Q8" s="2"/>
      <c r="R8" s="2"/>
      <c r="S8" s="2"/>
      <c r="T8" s="2"/>
      <c r="U8" s="2"/>
      <c r="V8" s="2"/>
      <c r="W8" s="2"/>
      <c r="X8" s="2"/>
      <c r="Y8" s="2"/>
    </row>
    <row r="9" customFormat="false" ht="12.75" hidden="false" customHeight="true" outlineLevel="0" collapsed="false">
      <c r="A9" s="56" t="s">
        <v>152</v>
      </c>
      <c r="B9" s="56" t="str">
        <f aca="false" t="array" ref="B9:B9">INDEX(Countries!$D$2:$D$255, MATCH(A9, Countries!$B$2:$B$255, 0))</f>
        <v>IND</v>
      </c>
      <c r="C9" s="76" t="s">
        <v>145</v>
      </c>
      <c r="D9" s="62" t="n">
        <f aca="false" t="array" ref="D9:D9">IF($C9="Mangrove", INDEX('Mangrove protected area'!$A$5:$AG1000,MATCH($A9,'Mangrove protected area'!$A$5:$A1000,0),MATCH('Mangrove protected area'!$C$4,'Mangrove protected area'!$A$5:$AG$5,0)),IF($C9="Seagrass",'Seagrass extent'!$D$4,IF($C9="Salt marsh",'Salt marsh extent'!$D$4)))</f>
        <v>0</v>
      </c>
      <c r="E9" s="40" t="s">
        <v>467</v>
      </c>
      <c r="F9" s="52"/>
      <c r="G9" s="2"/>
      <c r="H9" s="2"/>
      <c r="I9" s="2"/>
      <c r="J9" s="2"/>
      <c r="K9" s="2"/>
      <c r="L9" s="2"/>
      <c r="M9" s="2"/>
      <c r="N9" s="2"/>
      <c r="O9" s="2"/>
      <c r="P9" s="2"/>
      <c r="Q9" s="2"/>
      <c r="R9" s="2"/>
      <c r="S9" s="2"/>
      <c r="T9" s="2"/>
      <c r="U9" s="2"/>
      <c r="V9" s="2"/>
      <c r="W9" s="2"/>
      <c r="X9" s="2"/>
      <c r="Y9" s="2"/>
    </row>
    <row r="10" customFormat="false" ht="12.75" hidden="false" customHeight="true" outlineLevel="0" collapsed="false">
      <c r="A10" s="56" t="s">
        <v>153</v>
      </c>
      <c r="B10" s="56" t="str">
        <f aca="false" t="array" ref="B10:B10">INDEX(Countries!$D$2:$D$255, MATCH(A10, Countries!$B$2:$B$255, 0))</f>
        <v>CHN</v>
      </c>
      <c r="C10" s="76" t="s">
        <v>145</v>
      </c>
      <c r="D10" s="62" t="n">
        <f aca="false" t="array" ref="D10:D10">IF($C10="Mangrove", INDEX('Mangrove protected area'!$A$5:$AG1000,MATCH($A10,'Mangrove protected area'!$A$5:$A1000,0),MATCH('Mangrove protected area'!$C$4,'Mangrove protected area'!$A$5:$AG$5,0)),IF($C10="Seagrass",'Seagrass extent'!$D$4,IF($C10="Salt marsh",'Salt marsh extent'!$D$4)))</f>
        <v>0</v>
      </c>
      <c r="E10" s="40" t="s">
        <v>467</v>
      </c>
      <c r="F10" s="52"/>
      <c r="G10" s="2"/>
      <c r="H10" s="2"/>
      <c r="I10" s="2"/>
      <c r="J10" s="2"/>
      <c r="K10" s="2"/>
      <c r="L10" s="2"/>
      <c r="M10" s="2"/>
      <c r="N10" s="2"/>
      <c r="O10" s="2"/>
      <c r="P10" s="2"/>
      <c r="Q10" s="2"/>
      <c r="R10" s="2"/>
      <c r="S10" s="2"/>
      <c r="T10" s="2"/>
      <c r="U10" s="2"/>
      <c r="V10" s="2"/>
      <c r="W10" s="2"/>
      <c r="X10" s="2"/>
      <c r="Y10" s="2"/>
    </row>
    <row r="11" customFormat="false" ht="12.75" hidden="false" customHeight="true" outlineLevel="0" collapsed="false">
      <c r="A11" s="56" t="s">
        <v>241</v>
      </c>
      <c r="B11" s="56" t="str">
        <f aca="false" t="array" ref="B11:B11">INDEX(Countries!$D$2:$D$255, MATCH(A11, Countries!$B$2:$B$255, 0))</f>
        <v>ASM</v>
      </c>
      <c r="C11" s="76" t="s">
        <v>145</v>
      </c>
      <c r="D11" s="62" t="n">
        <f aca="false" t="array" ref="D11:D11">IF($C11="Mangrove", INDEX('Mangrove protected area'!$A$5:$AG1000,MATCH($A11,'Mangrove protected area'!$A$5:$A1000,0),MATCH('Mangrove protected area'!$C$4,'Mangrove protected area'!$A$5:$AG$5,0)),IF($C11="Seagrass",'Seagrass extent'!$D$4,IF($C11="Salt marsh",'Salt marsh extent'!$D$4)))</f>
        <v>0</v>
      </c>
      <c r="E11" s="40" t="s">
        <v>467</v>
      </c>
      <c r="F11" s="52"/>
      <c r="G11" s="2"/>
      <c r="H11" s="2"/>
      <c r="I11" s="2"/>
      <c r="J11" s="2"/>
      <c r="K11" s="2"/>
      <c r="L11" s="2"/>
      <c r="M11" s="2"/>
      <c r="N11" s="2"/>
      <c r="O11" s="2"/>
      <c r="P11" s="2"/>
      <c r="Q11" s="2"/>
      <c r="R11" s="2"/>
      <c r="S11" s="2"/>
      <c r="T11" s="2"/>
      <c r="U11" s="2"/>
      <c r="V11" s="2"/>
      <c r="W11" s="2"/>
      <c r="X11" s="2"/>
      <c r="Y11" s="2"/>
    </row>
    <row r="12" customFormat="false" ht="12.75" hidden="false" customHeight="true" outlineLevel="0" collapsed="false">
      <c r="A12" s="56" t="s">
        <v>242</v>
      </c>
      <c r="B12" s="56" t="str">
        <f aca="false" t="array" ref="B12:B12">INDEX(Countries!$D$2:$D$255, MATCH(A12, Countries!$B$2:$B$255, 0))</f>
        <v>AGO</v>
      </c>
      <c r="C12" s="76" t="s">
        <v>145</v>
      </c>
      <c r="D12" s="62" t="n">
        <f aca="false" t="array" ref="D12:D12">IF($C12="Mangrove", INDEX('Mangrove protected area'!$A$5:$AG1000,MATCH($A12,'Mangrove protected area'!$A$5:$A1000,0),MATCH('Mangrove protected area'!$C$4,'Mangrove protected area'!$A$5:$AG$5,0)),IF($C12="Seagrass",'Seagrass extent'!$D$4,IF($C12="Salt marsh",'Salt marsh extent'!$D$4)))</f>
        <v>0</v>
      </c>
      <c r="E12" s="40" t="s">
        <v>467</v>
      </c>
      <c r="F12" s="52"/>
      <c r="G12" s="2"/>
      <c r="H12" s="2"/>
      <c r="I12" s="2"/>
      <c r="J12" s="2"/>
      <c r="K12" s="2"/>
      <c r="L12" s="2"/>
      <c r="M12" s="2"/>
      <c r="N12" s="2"/>
      <c r="O12" s="2"/>
      <c r="P12" s="2"/>
      <c r="Q12" s="2"/>
      <c r="R12" s="2"/>
      <c r="S12" s="2"/>
      <c r="T12" s="2"/>
      <c r="U12" s="2"/>
      <c r="V12" s="2"/>
      <c r="W12" s="2"/>
      <c r="X12" s="2"/>
      <c r="Y12" s="2"/>
    </row>
    <row r="13" customFormat="false" ht="12.75" hidden="false" customHeight="true" outlineLevel="0" collapsed="false">
      <c r="A13" s="56" t="s">
        <v>243</v>
      </c>
      <c r="B13" s="56" t="str">
        <f aca="false" t="array" ref="B13:B13">INDEX(Countries!$D$2:$D$255, MATCH(A13, Countries!$B$2:$B$255, 0))</f>
        <v>AIA</v>
      </c>
      <c r="C13" s="76" t="s">
        <v>145</v>
      </c>
      <c r="D13" s="62" t="n">
        <f aca="false" t="array" ref="D13:D13">IF($C13="Mangrove", INDEX('Mangrove protected area'!$A$5:$AG1000,MATCH($A13,'Mangrove protected area'!$A$5:$A1000,0),MATCH('Mangrove protected area'!$C$4,'Mangrove protected area'!$A$5:$AG$5,0)),IF($C13="Seagrass",'Seagrass extent'!$D$4,IF($C13="Salt marsh",'Salt marsh extent'!$D$4)))</f>
        <v>0</v>
      </c>
      <c r="E13" s="40" t="s">
        <v>467</v>
      </c>
      <c r="F13" s="52"/>
      <c r="G13" s="2"/>
      <c r="H13" s="2"/>
      <c r="I13" s="2"/>
      <c r="J13" s="2"/>
      <c r="K13" s="2"/>
      <c r="L13" s="2"/>
      <c r="M13" s="2"/>
      <c r="N13" s="2"/>
      <c r="O13" s="2"/>
      <c r="P13" s="2"/>
      <c r="Q13" s="2"/>
      <c r="R13" s="2"/>
      <c r="S13" s="2"/>
      <c r="T13" s="2"/>
      <c r="U13" s="2"/>
      <c r="V13" s="2"/>
      <c r="W13" s="2"/>
      <c r="X13" s="2"/>
      <c r="Y13" s="2"/>
    </row>
    <row r="14" customFormat="false" ht="12.75" hidden="false" customHeight="true" outlineLevel="0" collapsed="false">
      <c r="A14" s="40" t="s">
        <v>244</v>
      </c>
      <c r="B14" s="56" t="str">
        <f aca="false" t="array" ref="B14:B14">INDEX(Countries!$D$2:$D$255, MATCH(A14, Countries!$B$2:$B$255, 0))</f>
        <v>ATG</v>
      </c>
      <c r="C14" s="76" t="s">
        <v>145</v>
      </c>
      <c r="D14" s="62" t="n">
        <f aca="false" t="array" ref="D14:D14">IF($C14="Mangrove", INDEX('Mangrove protected area'!$A$5:$AG1000,MATCH($A14,'Mangrove protected area'!$A$5:$A1000,0),MATCH('Mangrove protected area'!$C$4,'Mangrove protected area'!$A$5:$AG$5,0)),IF($C14="Seagrass",'Seagrass extent'!$D$4,IF($C14="Salt marsh",'Salt marsh extent'!$D$4)))</f>
        <v>0</v>
      </c>
      <c r="E14" s="40" t="s">
        <v>467</v>
      </c>
      <c r="F14" s="2"/>
      <c r="G14" s="2"/>
      <c r="H14" s="2"/>
      <c r="I14" s="2"/>
      <c r="J14" s="2"/>
      <c r="K14" s="2"/>
      <c r="L14" s="2"/>
      <c r="M14" s="2"/>
      <c r="N14" s="2"/>
      <c r="O14" s="2"/>
      <c r="P14" s="2"/>
      <c r="Q14" s="2"/>
      <c r="R14" s="2"/>
      <c r="S14" s="2"/>
      <c r="T14" s="2"/>
      <c r="U14" s="2"/>
      <c r="V14" s="2"/>
      <c r="W14" s="2"/>
      <c r="X14" s="2"/>
      <c r="Y14" s="2"/>
    </row>
    <row r="15" customFormat="false" ht="12.75" hidden="false" customHeight="true" outlineLevel="0" collapsed="false">
      <c r="A15" s="40" t="s">
        <v>245</v>
      </c>
      <c r="B15" s="56" t="str">
        <f aca="false" t="array" ref="B15:B15">INDEX(Countries!$D$2:$D$255, MATCH(A15, Countries!$B$2:$B$255, 0))</f>
        <v>BHR</v>
      </c>
      <c r="C15" s="76" t="s">
        <v>145</v>
      </c>
      <c r="D15" s="62" t="n">
        <f aca="false" t="array" ref="D15:D15">IF($C15="Mangrove", INDEX('Mangrove protected area'!$A$5:$AG1000,MATCH($A15,'Mangrove protected area'!$A$5:$A1000,0),MATCH('Mangrove protected area'!$C$4,'Mangrove protected area'!$A$5:$AG$5,0)),IF($C15="Seagrass",'Seagrass extent'!$D$4,IF($C15="Salt marsh",'Salt marsh extent'!$D$4)))</f>
        <v>0</v>
      </c>
      <c r="E15" s="40" t="s">
        <v>467</v>
      </c>
      <c r="F15" s="2"/>
      <c r="G15" s="2"/>
      <c r="H15" s="2"/>
      <c r="I15" s="2"/>
      <c r="J15" s="2"/>
      <c r="K15" s="2"/>
      <c r="L15" s="2"/>
      <c r="M15" s="2"/>
      <c r="N15" s="2"/>
      <c r="O15" s="2"/>
      <c r="P15" s="2"/>
      <c r="Q15" s="2"/>
      <c r="R15" s="2"/>
      <c r="S15" s="2"/>
      <c r="T15" s="2"/>
      <c r="U15" s="2"/>
      <c r="V15" s="2"/>
      <c r="W15" s="2"/>
      <c r="X15" s="2"/>
      <c r="Y15" s="2"/>
    </row>
    <row r="16" customFormat="false" ht="12.75" hidden="false" customHeight="true" outlineLevel="0" collapsed="false">
      <c r="A16" s="40" t="s">
        <v>246</v>
      </c>
      <c r="B16" s="56" t="str">
        <f aca="false" t="array" ref="B16:B16">INDEX(Countries!$D$2:$D$255, MATCH(A16, Countries!$B$2:$B$255, 0))</f>
        <v>BGD</v>
      </c>
      <c r="C16" s="76" t="s">
        <v>145</v>
      </c>
      <c r="D16" s="62" t="n">
        <f aca="false" t="array" ref="D16:D16">IF($C16="Mangrove", INDEX('Mangrove protected area'!$A$5:$AG1000,MATCH($A16,'Mangrove protected area'!$A$5:$A1000,0),MATCH('Mangrove protected area'!$C$4,'Mangrove protected area'!$A$5:$AG$5,0)),IF($C16="Seagrass",'Seagrass extent'!$D$4,IF($C16="Salt marsh",'Salt marsh extent'!$D$4)))</f>
        <v>0</v>
      </c>
      <c r="E16" s="40" t="s">
        <v>467</v>
      </c>
      <c r="F16" s="2"/>
      <c r="G16" s="2"/>
      <c r="H16" s="2"/>
      <c r="I16" s="2"/>
      <c r="J16" s="2"/>
      <c r="K16" s="2"/>
      <c r="L16" s="2"/>
      <c r="M16" s="2"/>
      <c r="N16" s="2"/>
      <c r="O16" s="2"/>
      <c r="P16" s="2"/>
      <c r="Q16" s="2"/>
      <c r="R16" s="2"/>
      <c r="S16" s="2"/>
      <c r="T16" s="2"/>
      <c r="U16" s="2"/>
      <c r="V16" s="2"/>
      <c r="W16" s="2"/>
      <c r="X16" s="2"/>
      <c r="Y16" s="2"/>
    </row>
    <row r="17" customFormat="false" ht="12.75" hidden="false" customHeight="true" outlineLevel="0" collapsed="false">
      <c r="A17" s="40" t="s">
        <v>247</v>
      </c>
      <c r="B17" s="56" t="str">
        <f aca="false" t="array" ref="B17:B17">INDEX(Countries!$D$2:$D$255, MATCH(A17, Countries!$B$2:$B$255, 0))</f>
        <v>BRB</v>
      </c>
      <c r="C17" s="76" t="s">
        <v>145</v>
      </c>
      <c r="D17" s="62" t="n">
        <f aca="false" t="array" ref="D17:D17">IF($C17="Mangrove", INDEX('Mangrove protected area'!$A$5:$AG1000,MATCH($A17,'Mangrove protected area'!$A$5:$A1000,0),MATCH('Mangrove protected area'!$C$4,'Mangrove protected area'!$A$5:$AG$5,0)),IF($C17="Seagrass",'Seagrass extent'!$D$4,IF($C17="Salt marsh",'Salt marsh extent'!$D$4)))</f>
        <v>0</v>
      </c>
      <c r="E17" s="40" t="s">
        <v>467</v>
      </c>
      <c r="F17" s="2"/>
      <c r="G17" s="2"/>
      <c r="H17" s="2"/>
      <c r="I17" s="2"/>
      <c r="J17" s="2"/>
      <c r="K17" s="2"/>
      <c r="L17" s="2"/>
      <c r="M17" s="2"/>
      <c r="N17" s="2"/>
      <c r="O17" s="2"/>
      <c r="P17" s="2"/>
      <c r="Q17" s="2"/>
      <c r="R17" s="2"/>
      <c r="S17" s="2"/>
      <c r="T17" s="2"/>
      <c r="U17" s="2"/>
      <c r="V17" s="2"/>
      <c r="W17" s="2"/>
      <c r="X17" s="2"/>
      <c r="Y17" s="2"/>
    </row>
    <row r="18" customFormat="false" ht="12.75" hidden="false" customHeight="true" outlineLevel="0" collapsed="false">
      <c r="A18" s="40" t="s">
        <v>248</v>
      </c>
      <c r="B18" s="56" t="str">
        <f aca="false" t="array" ref="B18:B18">INDEX(Countries!$D$2:$D$255, MATCH(A18, Countries!$B$2:$B$255, 0))</f>
        <v>BLZ</v>
      </c>
      <c r="C18" s="76" t="s">
        <v>145</v>
      </c>
      <c r="D18" s="62" t="n">
        <f aca="false" t="array" ref="D18:D18">IF($C18="Mangrove", INDEX('Mangrove protected area'!$A$5:$AG1000,MATCH($A18,'Mangrove protected area'!$A$5:$A1000,0),MATCH('Mangrove protected area'!$C$4,'Mangrove protected area'!$A$5:$AG$5,0)),IF($C18="Seagrass",'Seagrass extent'!$D$4,IF($C18="Salt marsh",'Salt marsh extent'!$D$4)))</f>
        <v>0</v>
      </c>
      <c r="E18" s="40" t="s">
        <v>467</v>
      </c>
      <c r="F18" s="2"/>
      <c r="G18" s="2"/>
      <c r="H18" s="2"/>
      <c r="I18" s="2"/>
      <c r="J18" s="2"/>
      <c r="K18" s="2"/>
      <c r="L18" s="2"/>
      <c r="M18" s="2"/>
      <c r="N18" s="2"/>
      <c r="O18" s="2"/>
      <c r="P18" s="2"/>
      <c r="Q18" s="2"/>
      <c r="R18" s="2"/>
      <c r="S18" s="2"/>
      <c r="T18" s="2"/>
      <c r="U18" s="2"/>
      <c r="V18" s="2"/>
      <c r="W18" s="2"/>
      <c r="X18" s="2"/>
      <c r="Y18" s="2"/>
    </row>
    <row r="19" customFormat="false" ht="12.75" hidden="false" customHeight="true" outlineLevel="0" collapsed="false">
      <c r="A19" s="40" t="s">
        <v>249</v>
      </c>
      <c r="B19" s="56" t="str">
        <f aca="false" t="array" ref="B19:B19">INDEX(Countries!$D$2:$D$255, MATCH(A19, Countries!$B$2:$B$255, 0))</f>
        <v>BEN</v>
      </c>
      <c r="C19" s="76" t="s">
        <v>145</v>
      </c>
      <c r="D19" s="62" t="n">
        <f aca="false" t="array" ref="D19:D19">IF($C19="Mangrove", INDEX('Mangrove protected area'!$A$5:$AG1000,MATCH($A19,'Mangrove protected area'!$A$5:$A1000,0),MATCH('Mangrove protected area'!$C$4,'Mangrove protected area'!$A$5:$AG$5,0)),IF($C19="Seagrass",'Seagrass extent'!$D$4,IF($C19="Salt marsh",'Salt marsh extent'!$D$4)))</f>
        <v>0</v>
      </c>
      <c r="E19" s="40" t="s">
        <v>467</v>
      </c>
      <c r="F19" s="2"/>
      <c r="G19" s="2"/>
      <c r="H19" s="2"/>
      <c r="I19" s="2"/>
      <c r="J19" s="2"/>
      <c r="K19" s="2"/>
      <c r="L19" s="2"/>
      <c r="M19" s="2"/>
      <c r="N19" s="2"/>
      <c r="O19" s="2"/>
      <c r="P19" s="2"/>
      <c r="Q19" s="2"/>
      <c r="R19" s="2"/>
      <c r="S19" s="2"/>
      <c r="T19" s="2"/>
      <c r="U19" s="2"/>
      <c r="V19" s="2"/>
      <c r="W19" s="2"/>
      <c r="X19" s="2"/>
      <c r="Y19" s="2"/>
    </row>
    <row r="20" customFormat="false" ht="12.75" hidden="false" customHeight="true" outlineLevel="0" collapsed="false">
      <c r="A20" s="40" t="s">
        <v>250</v>
      </c>
      <c r="B20" s="56" t="str">
        <f aca="false" t="array" ref="B20:B20">INDEX(Countries!$D$2:$D$255, MATCH(A20, Countries!$B$2:$B$255, 0))</f>
        <v>BMU</v>
      </c>
      <c r="C20" s="76" t="s">
        <v>145</v>
      </c>
      <c r="D20" s="62" t="str">
        <f aca="false" t="array" ref="D20:D20">IF($C20="Mangrove", INDEX('Mangrove protected area'!$A$5:$AG1000,MATCH($A20,'Mangrove protected area'!$A$5:$A1000,0),MATCH('Mangrove protected area'!$C$4,'Mangrove protected area'!$A$5:$AG$5,0)),IF($C20="Seagrass",'Seagrass extent'!$D$4,IF($C20="Salt marsh",'Salt marsh extent'!$D$4)))</f>
        <v>NoData</v>
      </c>
      <c r="E20" s="40" t="s">
        <v>467</v>
      </c>
      <c r="F20" s="2"/>
      <c r="G20" s="2"/>
      <c r="H20" s="2"/>
      <c r="I20" s="2"/>
      <c r="J20" s="2"/>
      <c r="K20" s="2"/>
      <c r="L20" s="2"/>
      <c r="M20" s="2"/>
      <c r="N20" s="2"/>
      <c r="O20" s="2"/>
      <c r="P20" s="2"/>
      <c r="Q20" s="2"/>
      <c r="R20" s="2"/>
      <c r="S20" s="2"/>
      <c r="T20" s="2"/>
      <c r="U20" s="2"/>
      <c r="V20" s="2"/>
      <c r="W20" s="2"/>
      <c r="X20" s="2"/>
      <c r="Y20" s="2"/>
    </row>
    <row r="21" customFormat="false" ht="12.75" hidden="false" customHeight="true" outlineLevel="0" collapsed="false">
      <c r="A21" s="40" t="s">
        <v>251</v>
      </c>
      <c r="B21" s="56" t="str">
        <f aca="false" t="array" ref="B21:B21">INDEX(Countries!$D$2:$D$255, MATCH(A21, Countries!$B$2:$B$255, 0))</f>
        <v>BES</v>
      </c>
      <c r="C21" s="76" t="s">
        <v>145</v>
      </c>
      <c r="D21" s="62" t="n">
        <f aca="false" t="array" ref="D21:D21">IF($C21="Mangrove", INDEX('Mangrove protected area'!$A$5:$AG1000,MATCH($A21,'Mangrove protected area'!$A$5:$A1000,0),MATCH('Mangrove protected area'!$C$4,'Mangrove protected area'!$A$5:$AG$5,0)),IF($C21="Seagrass",'Seagrass extent'!$D$4,IF($C21="Salt marsh",'Salt marsh extent'!$D$4)))</f>
        <v>0</v>
      </c>
      <c r="E21" s="40" t="s">
        <v>467</v>
      </c>
      <c r="F21" s="2"/>
      <c r="G21" s="2"/>
      <c r="H21" s="2"/>
      <c r="I21" s="2"/>
      <c r="J21" s="2"/>
      <c r="K21" s="2"/>
      <c r="L21" s="2"/>
      <c r="M21" s="2"/>
      <c r="N21" s="2"/>
      <c r="O21" s="2"/>
      <c r="P21" s="2"/>
      <c r="Q21" s="2"/>
      <c r="R21" s="2"/>
      <c r="S21" s="2"/>
      <c r="T21" s="2"/>
      <c r="U21" s="2"/>
      <c r="V21" s="2"/>
      <c r="W21" s="2"/>
      <c r="X21" s="2"/>
      <c r="Y21" s="2"/>
    </row>
    <row r="22" customFormat="false" ht="12.75" hidden="false" customHeight="true" outlineLevel="0" collapsed="false">
      <c r="A22" s="40" t="s">
        <v>252</v>
      </c>
      <c r="B22" s="56" t="str">
        <f aca="false" t="array" ref="B22:B22">INDEX(Countries!$D$2:$D$255, MATCH(A22, Countries!$B$2:$B$255, 0))</f>
        <v>BRA</v>
      </c>
      <c r="C22" s="76" t="s">
        <v>145</v>
      </c>
      <c r="D22" s="62" t="n">
        <f aca="false" t="array" ref="D22:D22">IF($C22="Mangrove", INDEX('Mangrove protected area'!$A$5:$AG1000,MATCH($A22,'Mangrove protected area'!$A$5:$A1000,0),MATCH('Mangrove protected area'!$C$4,'Mangrove protected area'!$A$5:$AG$5,0)),IF($C22="Seagrass",'Seagrass extent'!$D$4,IF($C22="Salt marsh",'Salt marsh extent'!$D$4)))</f>
        <v>0</v>
      </c>
      <c r="E22" s="40" t="s">
        <v>467</v>
      </c>
      <c r="F22" s="2"/>
      <c r="G22" s="2"/>
      <c r="H22" s="2"/>
      <c r="I22" s="2"/>
      <c r="J22" s="2"/>
      <c r="K22" s="2"/>
      <c r="L22" s="2"/>
      <c r="M22" s="2"/>
      <c r="N22" s="2"/>
      <c r="O22" s="2"/>
      <c r="P22" s="2"/>
      <c r="Q22" s="2"/>
      <c r="R22" s="2"/>
      <c r="S22" s="2"/>
      <c r="T22" s="2"/>
      <c r="U22" s="2"/>
      <c r="V22" s="2"/>
      <c r="W22" s="2"/>
      <c r="X22" s="2"/>
      <c r="Y22" s="2"/>
    </row>
    <row r="23" customFormat="false" ht="12.75" hidden="false" customHeight="true" outlineLevel="0" collapsed="false">
      <c r="A23" s="40" t="s">
        <v>253</v>
      </c>
      <c r="B23" s="56" t="str">
        <f aca="false" t="array" ref="B23:B23">INDEX(Countries!$D$2:$D$255, MATCH(A23, Countries!$B$2:$B$255, 0))</f>
        <v>VGB</v>
      </c>
      <c r="C23" s="76" t="s">
        <v>145</v>
      </c>
      <c r="D23" s="62" t="n">
        <f aca="false" t="array" ref="D23:D23">IF($C23="Mangrove", INDEX('Mangrove protected area'!$A$5:$AG1000,MATCH($A23,'Mangrove protected area'!$A$5:$A1000,0),MATCH('Mangrove protected area'!$C$4,'Mangrove protected area'!$A$5:$AG$5,0)),IF($C23="Seagrass",'Seagrass extent'!$D$4,IF($C23="Salt marsh",'Salt marsh extent'!$D$4)))</f>
        <v>0</v>
      </c>
      <c r="E23" s="40" t="s">
        <v>467</v>
      </c>
      <c r="F23" s="2"/>
      <c r="G23" s="2"/>
      <c r="H23" s="2"/>
      <c r="I23" s="2"/>
      <c r="J23" s="2"/>
      <c r="K23" s="2"/>
      <c r="L23" s="2"/>
      <c r="M23" s="2"/>
      <c r="N23" s="2"/>
      <c r="O23" s="2"/>
      <c r="P23" s="2"/>
      <c r="Q23" s="2"/>
      <c r="R23" s="2"/>
      <c r="S23" s="2"/>
      <c r="T23" s="2"/>
      <c r="U23" s="2"/>
      <c r="V23" s="2"/>
      <c r="W23" s="2"/>
      <c r="X23" s="2"/>
      <c r="Y23" s="2"/>
    </row>
    <row r="24" customFormat="false" ht="12.75" hidden="false" customHeight="true" outlineLevel="0" collapsed="false">
      <c r="A24" s="40" t="s">
        <v>254</v>
      </c>
      <c r="B24" s="56" t="str">
        <f aca="false" t="array" ref="B24:B24">INDEX(Countries!$D$2:$D$255, MATCH(A24, Countries!$B$2:$B$255, 0))</f>
        <v>BRN</v>
      </c>
      <c r="C24" s="76" t="s">
        <v>145</v>
      </c>
      <c r="D24" s="62" t="n">
        <f aca="false" t="array" ref="D24:D24">IF($C24="Mangrove", INDEX('Mangrove protected area'!$A$5:$AG1000,MATCH($A24,'Mangrove protected area'!$A$5:$A1000,0),MATCH('Mangrove protected area'!$C$4,'Mangrove protected area'!$A$5:$AG$5,0)),IF($C24="Seagrass",'Seagrass extent'!$D$4,IF($C24="Salt marsh",'Salt marsh extent'!$D$4)))</f>
        <v>0</v>
      </c>
      <c r="E24" s="40" t="s">
        <v>467</v>
      </c>
      <c r="F24" s="2"/>
      <c r="G24" s="2"/>
      <c r="H24" s="2"/>
      <c r="I24" s="2"/>
      <c r="J24" s="2"/>
      <c r="K24" s="2"/>
      <c r="L24" s="2"/>
      <c r="M24" s="2"/>
      <c r="N24" s="2"/>
      <c r="O24" s="2"/>
      <c r="P24" s="2"/>
      <c r="Q24" s="2"/>
      <c r="R24" s="2"/>
      <c r="S24" s="2"/>
      <c r="T24" s="2"/>
      <c r="U24" s="2"/>
      <c r="V24" s="2"/>
      <c r="W24" s="2"/>
      <c r="X24" s="2"/>
      <c r="Y24" s="2"/>
    </row>
    <row r="25" customFormat="false" ht="12.75" hidden="false" customHeight="true" outlineLevel="0" collapsed="false">
      <c r="A25" s="40" t="s">
        <v>255</v>
      </c>
      <c r="B25" s="56" t="str">
        <f aca="false" t="array" ref="B25:B25">INDEX(Countries!$D$2:$D$255, MATCH(A25, Countries!$B$2:$B$255, 0))</f>
        <v>KHM</v>
      </c>
      <c r="C25" s="76" t="s">
        <v>145</v>
      </c>
      <c r="D25" s="62" t="n">
        <f aca="false" t="array" ref="D25:D25">IF($C25="Mangrove", INDEX('Mangrove protected area'!$A$5:$AG1000,MATCH($A25,'Mangrove protected area'!$A$5:$A1000,0),MATCH('Mangrove protected area'!$C$4,'Mangrove protected area'!$A$5:$AG$5,0)),IF($C25="Seagrass",'Seagrass extent'!$D$4,IF($C25="Salt marsh",'Salt marsh extent'!$D$4)))</f>
        <v>0</v>
      </c>
      <c r="E25" s="40" t="s">
        <v>467</v>
      </c>
      <c r="F25" s="2"/>
      <c r="G25" s="2"/>
      <c r="H25" s="2"/>
      <c r="I25" s="2"/>
      <c r="J25" s="2"/>
      <c r="K25" s="2"/>
      <c r="L25" s="2"/>
      <c r="M25" s="2"/>
      <c r="N25" s="2"/>
      <c r="O25" s="2"/>
      <c r="P25" s="2"/>
      <c r="Q25" s="2"/>
      <c r="R25" s="2"/>
      <c r="S25" s="2"/>
      <c r="T25" s="2"/>
      <c r="U25" s="2"/>
      <c r="V25" s="2"/>
      <c r="W25" s="2"/>
      <c r="X25" s="2"/>
      <c r="Y25" s="2"/>
    </row>
    <row r="26" customFormat="false" ht="12.75" hidden="false" customHeight="true" outlineLevel="0" collapsed="false">
      <c r="A26" s="40" t="s">
        <v>256</v>
      </c>
      <c r="B26" s="56" t="str">
        <f aca="false" t="array" ref="B26:B26">INDEX(Countries!$D$2:$D$255, MATCH(A26, Countries!$B$2:$B$255, 0))</f>
        <v>CMR</v>
      </c>
      <c r="C26" s="76" t="s">
        <v>145</v>
      </c>
      <c r="D26" s="62" t="n">
        <f aca="false" t="array" ref="D26:D26">IF($C26="Mangrove", INDEX('Mangrove protected area'!$A$5:$AG1000,MATCH($A26,'Mangrove protected area'!$A$5:$A1000,0),MATCH('Mangrove protected area'!$C$4,'Mangrove protected area'!$A$5:$AG$5,0)),IF($C26="Seagrass",'Seagrass extent'!$D$4,IF($C26="Salt marsh",'Salt marsh extent'!$D$4)))</f>
        <v>0</v>
      </c>
      <c r="E26" s="40" t="s">
        <v>467</v>
      </c>
      <c r="F26" s="2"/>
      <c r="G26" s="2"/>
      <c r="H26" s="2"/>
      <c r="I26" s="2"/>
      <c r="J26" s="2"/>
      <c r="K26" s="2"/>
      <c r="L26" s="2"/>
      <c r="M26" s="2"/>
      <c r="N26" s="2"/>
      <c r="O26" s="2"/>
      <c r="P26" s="2"/>
      <c r="Q26" s="2"/>
      <c r="R26" s="2"/>
      <c r="S26" s="2"/>
      <c r="T26" s="2"/>
      <c r="U26" s="2"/>
      <c r="V26" s="2"/>
      <c r="W26" s="2"/>
      <c r="X26" s="2"/>
      <c r="Y26" s="2"/>
    </row>
    <row r="27" customFormat="false" ht="12.75" hidden="false" customHeight="true" outlineLevel="0" collapsed="false">
      <c r="A27" s="40" t="s">
        <v>257</v>
      </c>
      <c r="B27" s="56" t="str">
        <f aca="false" t="array" ref="B27:B27">INDEX(Countries!$D$2:$D$255, MATCH(A27, Countries!$B$2:$B$255, 0))</f>
        <v>CYM</v>
      </c>
      <c r="C27" s="76" t="s">
        <v>145</v>
      </c>
      <c r="D27" s="62" t="n">
        <f aca="false" t="array" ref="D27:D27">IF($C27="Mangrove", INDEX('Mangrove protected area'!$A$5:$AG1000,MATCH($A27,'Mangrove protected area'!$A$5:$A1000,0),MATCH('Mangrove protected area'!$C$4,'Mangrove protected area'!$A$5:$AG$5,0)),IF($C27="Seagrass",'Seagrass extent'!$D$4,IF($C27="Salt marsh",'Salt marsh extent'!$D$4)))</f>
        <v>0</v>
      </c>
      <c r="E27" s="40" t="s">
        <v>467</v>
      </c>
      <c r="F27" s="2"/>
      <c r="G27" s="2"/>
      <c r="H27" s="2"/>
      <c r="I27" s="2"/>
      <c r="J27" s="2"/>
      <c r="K27" s="2"/>
      <c r="L27" s="2"/>
      <c r="M27" s="2"/>
      <c r="N27" s="2"/>
      <c r="O27" s="2"/>
      <c r="P27" s="2"/>
      <c r="Q27" s="2"/>
      <c r="R27" s="2"/>
      <c r="S27" s="2"/>
      <c r="T27" s="2"/>
      <c r="U27" s="2"/>
      <c r="V27" s="2"/>
      <c r="W27" s="2"/>
      <c r="X27" s="2"/>
      <c r="Y27" s="2"/>
    </row>
    <row r="28" customFormat="false" ht="12.75" hidden="false" customHeight="true" outlineLevel="0" collapsed="false">
      <c r="A28" s="40" t="s">
        <v>258</v>
      </c>
      <c r="B28" s="56" t="str">
        <f aca="false" t="array" ref="B28:B28">INDEX(Countries!$D$2:$D$255, MATCH(A28, Countries!$B$2:$B$255, 0))</f>
        <v>COM</v>
      </c>
      <c r="C28" s="76" t="s">
        <v>145</v>
      </c>
      <c r="D28" s="62" t="n">
        <f aca="false" t="array" ref="D28:D28">IF($C28="Mangrove", INDEX('Mangrove protected area'!$A$5:$AG1000,MATCH($A28,'Mangrove protected area'!$A$5:$A1000,0),MATCH('Mangrove protected area'!$C$4,'Mangrove protected area'!$A$5:$AG$5,0)),IF($C28="Seagrass",'Seagrass extent'!$D$4,IF($C28="Salt marsh",'Salt marsh extent'!$D$4)))</f>
        <v>0</v>
      </c>
      <c r="E28" s="40" t="s">
        <v>467</v>
      </c>
      <c r="F28" s="2"/>
      <c r="G28" s="2"/>
      <c r="H28" s="2"/>
      <c r="I28" s="2"/>
      <c r="J28" s="2"/>
      <c r="K28" s="2"/>
      <c r="L28" s="2"/>
      <c r="M28" s="2"/>
      <c r="N28" s="2"/>
      <c r="O28" s="2"/>
      <c r="P28" s="2"/>
      <c r="Q28" s="2"/>
      <c r="R28" s="2"/>
      <c r="S28" s="2"/>
      <c r="T28" s="2"/>
      <c r="U28" s="2"/>
      <c r="V28" s="2"/>
      <c r="W28" s="2"/>
      <c r="X28" s="2"/>
      <c r="Y28" s="2"/>
    </row>
    <row r="29" customFormat="false" ht="12.75" hidden="false" customHeight="true" outlineLevel="0" collapsed="false">
      <c r="A29" s="40" t="s">
        <v>259</v>
      </c>
      <c r="B29" s="56" t="str">
        <f aca="false" t="array" ref="B29:B29">INDEX(Countries!$D$2:$D$255, MATCH(A29, Countries!$B$2:$B$255, 0))</f>
        <v>COK</v>
      </c>
      <c r="C29" s="76" t="s">
        <v>145</v>
      </c>
      <c r="D29" s="62" t="str">
        <f aca="false" t="array" ref="D29:D29">IF($C29="Mangrove", INDEX('Mangrove protected area'!$A$5:$AG1000,MATCH($A29,'Mangrove protected area'!$A$5:$A1000,0),MATCH('Mangrove protected area'!$C$4,'Mangrove protected area'!$A$5:$AG$5,0)),IF($C29="Seagrass",'Seagrass extent'!$D$4,IF($C29="Salt marsh",'Salt marsh extent'!$D$4)))</f>
        <v>NoData</v>
      </c>
      <c r="E29" s="40" t="s">
        <v>467</v>
      </c>
      <c r="F29" s="2"/>
      <c r="G29" s="2"/>
      <c r="H29" s="2"/>
      <c r="I29" s="2"/>
      <c r="J29" s="2"/>
      <c r="K29" s="2"/>
      <c r="L29" s="2"/>
      <c r="M29" s="2"/>
      <c r="N29" s="2"/>
      <c r="O29" s="2"/>
      <c r="P29" s="2"/>
      <c r="Q29" s="2"/>
      <c r="R29" s="2"/>
      <c r="S29" s="2"/>
      <c r="T29" s="2"/>
      <c r="U29" s="2"/>
      <c r="V29" s="2"/>
      <c r="W29" s="2"/>
      <c r="X29" s="2"/>
      <c r="Y29" s="2"/>
    </row>
    <row r="30" customFormat="false" ht="12.75" hidden="false" customHeight="true" outlineLevel="0" collapsed="false">
      <c r="A30" s="40" t="s">
        <v>260</v>
      </c>
      <c r="B30" s="56" t="str">
        <f aca="false" t="array" ref="B30:B30">INDEX(Countries!$D$2:$D$255, MATCH(A30, Countries!$B$2:$B$255, 0))</f>
        <v>CRI</v>
      </c>
      <c r="C30" s="76" t="s">
        <v>145</v>
      </c>
      <c r="D30" s="62" t="n">
        <f aca="false" t="array" ref="D30:D30">IF($C30="Mangrove", INDEX('Mangrove protected area'!$A$5:$AG1000,MATCH($A30,'Mangrove protected area'!$A$5:$A1000,0),MATCH('Mangrove protected area'!$C$4,'Mangrove protected area'!$A$5:$AG$5,0)),IF($C30="Seagrass",'Seagrass extent'!$D$4,IF($C30="Salt marsh",'Salt marsh extent'!$D$4)))</f>
        <v>0</v>
      </c>
      <c r="E30" s="40" t="s">
        <v>467</v>
      </c>
      <c r="F30" s="2"/>
      <c r="G30" s="2"/>
      <c r="H30" s="2"/>
      <c r="I30" s="2"/>
      <c r="J30" s="2"/>
      <c r="K30" s="2"/>
      <c r="L30" s="2"/>
      <c r="M30" s="2"/>
      <c r="N30" s="2"/>
      <c r="O30" s="2"/>
      <c r="P30" s="2"/>
      <c r="Q30" s="2"/>
      <c r="R30" s="2"/>
      <c r="S30" s="2"/>
      <c r="T30" s="2"/>
      <c r="U30" s="2"/>
      <c r="V30" s="2"/>
      <c r="W30" s="2"/>
      <c r="X30" s="2"/>
      <c r="Y30" s="2"/>
    </row>
    <row r="31" customFormat="false" ht="12.75" hidden="false" customHeight="true" outlineLevel="0" collapsed="false">
      <c r="A31" s="40" t="s">
        <v>261</v>
      </c>
      <c r="B31" s="56" t="str">
        <f aca="false" t="array" ref="B31:B31">INDEX(Countries!$D$2:$D$255, MATCH(A31, Countries!$B$2:$B$255, 0))</f>
        <v>CIV</v>
      </c>
      <c r="C31" s="76" t="s">
        <v>145</v>
      </c>
      <c r="D31" s="62" t="n">
        <f aca="false" t="array" ref="D31:D31">IF($C31="Mangrove", INDEX('Mangrove protected area'!$A$5:$AG1000,MATCH($A31,'Mangrove protected area'!$A$5:$A1000,0),MATCH('Mangrove protected area'!$C$4,'Mangrove protected area'!$A$5:$AG$5,0)),IF($C31="Seagrass",'Seagrass extent'!$D$4,IF($C31="Salt marsh",'Salt marsh extent'!$D$4)))</f>
        <v>0</v>
      </c>
      <c r="E31" s="40" t="s">
        <v>467</v>
      </c>
      <c r="F31" s="2"/>
      <c r="G31" s="2"/>
      <c r="H31" s="2"/>
      <c r="I31" s="2"/>
      <c r="J31" s="2"/>
      <c r="K31" s="2"/>
      <c r="L31" s="2"/>
      <c r="M31" s="2"/>
      <c r="N31" s="2"/>
      <c r="O31" s="2"/>
      <c r="P31" s="2"/>
      <c r="Q31" s="2"/>
      <c r="R31" s="2"/>
      <c r="S31" s="2"/>
      <c r="T31" s="2"/>
      <c r="U31" s="2"/>
      <c r="V31" s="2"/>
      <c r="W31" s="2"/>
      <c r="X31" s="2"/>
      <c r="Y31" s="2"/>
    </row>
    <row r="32" customFormat="false" ht="12.75" hidden="false" customHeight="true" outlineLevel="0" collapsed="false">
      <c r="A32" s="40" t="s">
        <v>262</v>
      </c>
      <c r="B32" s="56" t="str">
        <f aca="false" t="array" ref="B32:B32">INDEX(Countries!$D$2:$D$255, MATCH(A32, Countries!$B$2:$B$255, 0))</f>
        <v>CUB</v>
      </c>
      <c r="C32" s="76" t="s">
        <v>145</v>
      </c>
      <c r="D32" s="62" t="n">
        <f aca="false" t="array" ref="D32:D32">IF($C32="Mangrove", INDEX('Mangrove protected area'!$A$5:$AG1000,MATCH($A32,'Mangrove protected area'!$A$5:$A1000,0),MATCH('Mangrove protected area'!$C$4,'Mangrove protected area'!$A$5:$AG$5,0)),IF($C32="Seagrass",'Seagrass extent'!$D$4,IF($C32="Salt marsh",'Salt marsh extent'!$D$4)))</f>
        <v>0</v>
      </c>
      <c r="E32" s="40" t="s">
        <v>467</v>
      </c>
      <c r="F32" s="2"/>
      <c r="G32" s="2"/>
      <c r="H32" s="2"/>
      <c r="I32" s="2"/>
      <c r="J32" s="2"/>
      <c r="K32" s="2"/>
      <c r="L32" s="2"/>
      <c r="M32" s="2"/>
      <c r="N32" s="2"/>
      <c r="O32" s="2"/>
      <c r="P32" s="2"/>
      <c r="Q32" s="2"/>
      <c r="R32" s="2"/>
      <c r="S32" s="2"/>
      <c r="T32" s="2"/>
      <c r="U32" s="2"/>
      <c r="V32" s="2"/>
      <c r="W32" s="2"/>
      <c r="X32" s="2"/>
      <c r="Y32" s="2"/>
    </row>
    <row r="33" customFormat="false" ht="12.75" hidden="false" customHeight="true" outlineLevel="0" collapsed="false">
      <c r="A33" s="40" t="s">
        <v>263</v>
      </c>
      <c r="B33" s="56" t="str">
        <f aca="false" t="array" ref="B33:B33">INDEX(Countries!$D$2:$D$255, MATCH(A33, Countries!$B$2:$B$255, 0))</f>
        <v>CUW</v>
      </c>
      <c r="C33" s="76" t="s">
        <v>145</v>
      </c>
      <c r="D33" s="62" t="n">
        <f aca="false" t="array" ref="D33:D33">IF($C33="Mangrove", INDEX('Mangrove protected area'!$A$5:$AG1000,MATCH($A33,'Mangrove protected area'!$A$5:$A1000,0),MATCH('Mangrove protected area'!$C$4,'Mangrove protected area'!$A$5:$AG$5,0)),IF($C33="Seagrass",'Seagrass extent'!$D$4,IF($C33="Salt marsh",'Salt marsh extent'!$D$4)))</f>
        <v>0</v>
      </c>
      <c r="E33" s="40" t="s">
        <v>467</v>
      </c>
      <c r="F33" s="2"/>
      <c r="G33" s="2"/>
      <c r="H33" s="2"/>
      <c r="I33" s="2"/>
      <c r="J33" s="2"/>
      <c r="K33" s="2"/>
      <c r="L33" s="2"/>
      <c r="M33" s="2"/>
      <c r="N33" s="2"/>
      <c r="O33" s="2"/>
      <c r="P33" s="2"/>
      <c r="Q33" s="2"/>
      <c r="R33" s="2"/>
      <c r="S33" s="2"/>
      <c r="T33" s="2"/>
      <c r="U33" s="2"/>
      <c r="V33" s="2"/>
      <c r="W33" s="2"/>
      <c r="X33" s="2"/>
      <c r="Y33" s="2"/>
    </row>
    <row r="34" customFormat="false" ht="12.75" hidden="false" customHeight="true" outlineLevel="0" collapsed="false">
      <c r="A34" s="40" t="s">
        <v>264</v>
      </c>
      <c r="B34" s="56" t="str">
        <f aca="false" t="array" ref="B34:B34">INDEX(Countries!$D$2:$D$255, MATCH(A34, Countries!$B$2:$B$255, 0))</f>
        <v>COD</v>
      </c>
      <c r="C34" s="76" t="s">
        <v>145</v>
      </c>
      <c r="D34" s="62" t="n">
        <f aca="false" t="array" ref="D34:D34">IF($C34="Mangrove", INDEX('Mangrove protected area'!$A$5:$AG1000,MATCH($A34,'Mangrove protected area'!$A$5:$A1000,0),MATCH('Mangrove protected area'!$C$4,'Mangrove protected area'!$A$5:$AG$5,0)),IF($C34="Seagrass",'Seagrass extent'!$D$4,IF($C34="Salt marsh",'Salt marsh extent'!$D$4)))</f>
        <v>0</v>
      </c>
      <c r="E34" s="40" t="s">
        <v>467</v>
      </c>
      <c r="F34" s="2"/>
      <c r="G34" s="2"/>
      <c r="H34" s="2"/>
      <c r="I34" s="2"/>
      <c r="J34" s="2"/>
      <c r="K34" s="2"/>
      <c r="L34" s="2"/>
      <c r="M34" s="2"/>
      <c r="N34" s="2"/>
      <c r="O34" s="2"/>
      <c r="P34" s="2"/>
      <c r="Q34" s="2"/>
      <c r="R34" s="2"/>
      <c r="S34" s="2"/>
      <c r="T34" s="2"/>
      <c r="U34" s="2"/>
      <c r="V34" s="2"/>
      <c r="W34" s="2"/>
      <c r="X34" s="2"/>
      <c r="Y34" s="2"/>
    </row>
    <row r="35" customFormat="false" ht="12.75" hidden="false" customHeight="true" outlineLevel="0" collapsed="false">
      <c r="A35" s="40" t="s">
        <v>265</v>
      </c>
      <c r="B35" s="56" t="str">
        <f aca="false" t="array" ref="B35:B35">INDEX(Countries!$D$2:$D$255, MATCH(A35, Countries!$B$2:$B$255, 0))</f>
        <v>DJI</v>
      </c>
      <c r="C35" s="76" t="s">
        <v>145</v>
      </c>
      <c r="D35" s="62" t="n">
        <f aca="false" t="array" ref="D35:D35">IF($C35="Mangrove", INDEX('Mangrove protected area'!$A$5:$AG1000,MATCH($A35,'Mangrove protected area'!$A$5:$A1000,0),MATCH('Mangrove protected area'!$C$4,'Mangrove protected area'!$A$5:$AG$5,0)),IF($C35="Seagrass",'Seagrass extent'!$D$4,IF($C35="Salt marsh",'Salt marsh extent'!$D$4)))</f>
        <v>0</v>
      </c>
      <c r="E35" s="40" t="s">
        <v>467</v>
      </c>
      <c r="F35" s="2"/>
      <c r="G35" s="2"/>
      <c r="H35" s="2"/>
      <c r="I35" s="2"/>
      <c r="J35" s="2"/>
      <c r="K35" s="2"/>
      <c r="L35" s="2"/>
      <c r="M35" s="2"/>
      <c r="N35" s="2"/>
      <c r="O35" s="2"/>
      <c r="P35" s="2"/>
      <c r="Q35" s="2"/>
      <c r="R35" s="2"/>
      <c r="S35" s="2"/>
      <c r="T35" s="2"/>
      <c r="U35" s="2"/>
      <c r="V35" s="2"/>
      <c r="W35" s="2"/>
      <c r="X35" s="2"/>
      <c r="Y35" s="2"/>
    </row>
    <row r="36" customFormat="false" ht="12.75" hidden="false" customHeight="true" outlineLevel="0" collapsed="false">
      <c r="A36" s="40" t="s">
        <v>266</v>
      </c>
      <c r="B36" s="56" t="str">
        <f aca="false" t="array" ref="B36:B36">INDEX(Countries!$D$2:$D$255, MATCH(A36, Countries!$B$2:$B$255, 0))</f>
        <v>DMA</v>
      </c>
      <c r="C36" s="76" t="s">
        <v>145</v>
      </c>
      <c r="D36" s="62" t="n">
        <f aca="false" t="array" ref="D36:D36">IF($C36="Mangrove", INDEX('Mangrove protected area'!$A$5:$AG1000,MATCH($A36,'Mangrove protected area'!$A$5:$A1000,0),MATCH('Mangrove protected area'!$C$4,'Mangrove protected area'!$A$5:$AG$5,0)),IF($C36="Seagrass",'Seagrass extent'!$D$4,IF($C36="Salt marsh",'Salt marsh extent'!$D$4)))</f>
        <v>0</v>
      </c>
      <c r="E36" s="40" t="s">
        <v>467</v>
      </c>
      <c r="F36" s="2"/>
      <c r="G36" s="2"/>
      <c r="H36" s="2"/>
      <c r="I36" s="2"/>
      <c r="J36" s="2"/>
      <c r="K36" s="2"/>
      <c r="L36" s="2"/>
      <c r="M36" s="2"/>
      <c r="N36" s="2"/>
      <c r="O36" s="2"/>
      <c r="P36" s="2"/>
      <c r="Q36" s="2"/>
      <c r="R36" s="2"/>
      <c r="S36" s="2"/>
      <c r="T36" s="2"/>
      <c r="U36" s="2"/>
      <c r="V36" s="2"/>
      <c r="W36" s="2"/>
      <c r="X36" s="2"/>
      <c r="Y36" s="2"/>
    </row>
    <row r="37" customFormat="false" ht="12.75" hidden="false" customHeight="true" outlineLevel="0" collapsed="false">
      <c r="A37" s="40" t="s">
        <v>267</v>
      </c>
      <c r="B37" s="56" t="str">
        <f aca="false" t="array" ref="B37:B37">INDEX(Countries!$D$2:$D$255, MATCH(A37, Countries!$B$2:$B$255, 0))</f>
        <v>DOM</v>
      </c>
      <c r="C37" s="76" t="s">
        <v>145</v>
      </c>
      <c r="D37" s="62" t="n">
        <f aca="false" t="array" ref="D37:D37">IF($C37="Mangrove", INDEX('Mangrove protected area'!$A$5:$AG1000,MATCH($A37,'Mangrove protected area'!$A$5:$A1000,0),MATCH('Mangrove protected area'!$C$4,'Mangrove protected area'!$A$5:$AG$5,0)),IF($C37="Seagrass",'Seagrass extent'!$D$4,IF($C37="Salt marsh",'Salt marsh extent'!$D$4)))</f>
        <v>0</v>
      </c>
      <c r="E37" s="40" t="s">
        <v>467</v>
      </c>
      <c r="F37" s="2"/>
      <c r="G37" s="2"/>
      <c r="H37" s="2"/>
      <c r="I37" s="2"/>
      <c r="J37" s="2"/>
      <c r="K37" s="2"/>
      <c r="L37" s="2"/>
      <c r="M37" s="2"/>
      <c r="N37" s="2"/>
      <c r="O37" s="2"/>
      <c r="P37" s="2"/>
      <c r="Q37" s="2"/>
      <c r="R37" s="2"/>
      <c r="S37" s="2"/>
      <c r="T37" s="2"/>
      <c r="U37" s="2"/>
      <c r="V37" s="2"/>
      <c r="W37" s="2"/>
      <c r="X37" s="2"/>
      <c r="Y37" s="2"/>
    </row>
    <row r="38" customFormat="false" ht="12.75" hidden="false" customHeight="true" outlineLevel="0" collapsed="false">
      <c r="A38" s="40" t="s">
        <v>195</v>
      </c>
      <c r="B38" s="56" t="str">
        <f aca="false" t="array" ref="B38:B38">INDEX(Countries!$D$2:$D$255, MATCH(A38, Countries!$B$2:$B$255, 0))</f>
        <v>ECU</v>
      </c>
      <c r="C38" s="76" t="s">
        <v>145</v>
      </c>
      <c r="D38" s="62" t="n">
        <f aca="false" t="array" ref="D38:D38">IF($C38="Mangrove", INDEX('Mangrove protected area'!$A$5:$AG1000,MATCH($A38,'Mangrove protected area'!$A$5:$A1000,0),MATCH('Mangrove protected area'!$C$4,'Mangrove protected area'!$A$5:$AG$5,0)),IF($C38="Seagrass",'Seagrass extent'!$D$4,IF($C38="Salt marsh",'Salt marsh extent'!$D$4)))</f>
        <v>0</v>
      </c>
      <c r="E38" s="40" t="s">
        <v>467</v>
      </c>
      <c r="F38" s="2"/>
      <c r="G38" s="2"/>
      <c r="H38" s="2"/>
      <c r="I38" s="2"/>
      <c r="J38" s="2"/>
      <c r="K38" s="2"/>
      <c r="L38" s="2"/>
      <c r="M38" s="2"/>
      <c r="N38" s="2"/>
      <c r="O38" s="2"/>
      <c r="P38" s="2"/>
      <c r="Q38" s="2"/>
      <c r="R38" s="2"/>
      <c r="S38" s="2"/>
      <c r="T38" s="2"/>
      <c r="U38" s="2"/>
      <c r="V38" s="2"/>
      <c r="W38" s="2"/>
      <c r="X38" s="2"/>
      <c r="Y38" s="2"/>
    </row>
    <row r="39" customFormat="false" ht="12.75" hidden="false" customHeight="true" outlineLevel="0" collapsed="false">
      <c r="A39" s="40" t="s">
        <v>268</v>
      </c>
      <c r="B39" s="56" t="str">
        <f aca="false" t="array" ref="B39:B39">INDEX(Countries!$D$2:$D$255, MATCH(A39, Countries!$B$2:$B$255, 0))</f>
        <v>EGY</v>
      </c>
      <c r="C39" s="76" t="s">
        <v>145</v>
      </c>
      <c r="D39" s="62" t="n">
        <f aca="false" t="array" ref="D39:D39">IF($C39="Mangrove", INDEX('Mangrove protected area'!$A$5:$AG1000,MATCH($A39,'Mangrove protected area'!$A$5:$A1000,0),MATCH('Mangrove protected area'!$C$4,'Mangrove protected area'!$A$5:$AG$5,0)),IF($C39="Seagrass",'Seagrass extent'!$D$4,IF($C39="Salt marsh",'Salt marsh extent'!$D$4)))</f>
        <v>0</v>
      </c>
      <c r="E39" s="40" t="s">
        <v>467</v>
      </c>
      <c r="F39" s="2"/>
      <c r="G39" s="2"/>
      <c r="H39" s="2"/>
      <c r="I39" s="2"/>
      <c r="J39" s="2"/>
      <c r="K39" s="2"/>
      <c r="L39" s="2"/>
      <c r="M39" s="2"/>
      <c r="N39" s="2"/>
      <c r="O39" s="2"/>
      <c r="P39" s="2"/>
      <c r="Q39" s="2"/>
      <c r="R39" s="2"/>
      <c r="S39" s="2"/>
      <c r="T39" s="2"/>
      <c r="U39" s="2"/>
      <c r="V39" s="2"/>
      <c r="W39" s="2"/>
      <c r="X39" s="2"/>
      <c r="Y39" s="2"/>
    </row>
    <row r="40" customFormat="false" ht="12.75" hidden="false" customHeight="true" outlineLevel="0" collapsed="false">
      <c r="A40" s="40" t="s">
        <v>269</v>
      </c>
      <c r="B40" s="56" t="str">
        <f aca="false" t="array" ref="B40:B40">INDEX(Countries!$D$2:$D$255, MATCH(A40, Countries!$B$2:$B$255, 0))</f>
        <v>SLV</v>
      </c>
      <c r="C40" s="76" t="s">
        <v>145</v>
      </c>
      <c r="D40" s="62" t="n">
        <f aca="false" t="array" ref="D40:D40">IF($C40="Mangrove", INDEX('Mangrove protected area'!$A$5:$AG1000,MATCH($A40,'Mangrove protected area'!$A$5:$A1000,0),MATCH('Mangrove protected area'!$C$4,'Mangrove protected area'!$A$5:$AG$5,0)),IF($C40="Seagrass",'Seagrass extent'!$D$4,IF($C40="Salt marsh",'Salt marsh extent'!$D$4)))</f>
        <v>0</v>
      </c>
      <c r="E40" s="40" t="s">
        <v>467</v>
      </c>
      <c r="F40" s="2"/>
      <c r="G40" s="2"/>
      <c r="H40" s="2"/>
      <c r="I40" s="2"/>
      <c r="J40" s="2"/>
      <c r="K40" s="2"/>
      <c r="L40" s="2"/>
      <c r="M40" s="2"/>
      <c r="N40" s="2"/>
      <c r="O40" s="2"/>
      <c r="P40" s="2"/>
      <c r="Q40" s="2"/>
      <c r="R40" s="2"/>
      <c r="S40" s="2"/>
      <c r="T40" s="2"/>
      <c r="U40" s="2"/>
      <c r="V40" s="2"/>
      <c r="W40" s="2"/>
      <c r="X40" s="2"/>
      <c r="Y40" s="2"/>
    </row>
    <row r="41" customFormat="false" ht="12.75" hidden="false" customHeight="true" outlineLevel="0" collapsed="false">
      <c r="A41" s="40" t="s">
        <v>270</v>
      </c>
      <c r="B41" s="56" t="str">
        <f aca="false" t="array" ref="B41:B41">INDEX(Countries!$D$2:$D$255, MATCH(A41, Countries!$B$2:$B$255, 0))</f>
        <v>GNQ</v>
      </c>
      <c r="C41" s="76" t="s">
        <v>145</v>
      </c>
      <c r="D41" s="62" t="n">
        <f aca="false" t="array" ref="D41:D41">IF($C41="Mangrove", INDEX('Mangrove protected area'!$A$5:$AG1000,MATCH($A41,'Mangrove protected area'!$A$5:$A1000,0),MATCH('Mangrove protected area'!$C$4,'Mangrove protected area'!$A$5:$AG$5,0)),IF($C41="Seagrass",'Seagrass extent'!$D$4,IF($C41="Salt marsh",'Salt marsh extent'!$D$4)))</f>
        <v>0</v>
      </c>
      <c r="E41" s="40" t="s">
        <v>467</v>
      </c>
      <c r="F41" s="2"/>
      <c r="G41" s="2"/>
      <c r="H41" s="2"/>
      <c r="I41" s="2"/>
      <c r="J41" s="2"/>
      <c r="K41" s="2"/>
      <c r="L41" s="2"/>
      <c r="M41" s="2"/>
      <c r="N41" s="2"/>
      <c r="O41" s="2"/>
      <c r="P41" s="2"/>
      <c r="Q41" s="2"/>
      <c r="R41" s="2"/>
      <c r="S41" s="2"/>
      <c r="T41" s="2"/>
      <c r="U41" s="2"/>
      <c r="V41" s="2"/>
      <c r="W41" s="2"/>
      <c r="X41" s="2"/>
      <c r="Y41" s="2"/>
    </row>
    <row r="42" customFormat="false" ht="12.75" hidden="false" customHeight="true" outlineLevel="0" collapsed="false">
      <c r="A42" s="40" t="s">
        <v>271</v>
      </c>
      <c r="B42" s="56" t="str">
        <f aca="false" t="array" ref="B42:B42">INDEX(Countries!$D$2:$D$255, MATCH(A42, Countries!$B$2:$B$255, 0))</f>
        <v>ERI</v>
      </c>
      <c r="C42" s="76" t="s">
        <v>145</v>
      </c>
      <c r="D42" s="62" t="n">
        <f aca="false" t="array" ref="D42:D42">IF($C42="Mangrove", INDEX('Mangrove protected area'!$A$5:$AG1000,MATCH($A42,'Mangrove protected area'!$A$5:$A1000,0),MATCH('Mangrove protected area'!$C$4,'Mangrove protected area'!$A$5:$AG$5,0)),IF($C42="Seagrass",'Seagrass extent'!$D$4,IF($C42="Salt marsh",'Salt marsh extent'!$D$4)))</f>
        <v>0</v>
      </c>
      <c r="E42" s="40" t="s">
        <v>467</v>
      </c>
      <c r="F42" s="2"/>
      <c r="G42" s="2"/>
      <c r="H42" s="2"/>
      <c r="I42" s="2"/>
      <c r="J42" s="2"/>
      <c r="K42" s="2"/>
      <c r="L42" s="2"/>
      <c r="M42" s="2"/>
      <c r="N42" s="2"/>
      <c r="O42" s="2"/>
      <c r="P42" s="2"/>
      <c r="Q42" s="2"/>
      <c r="R42" s="2"/>
      <c r="S42" s="2"/>
      <c r="T42" s="2"/>
      <c r="U42" s="2"/>
      <c r="V42" s="2"/>
      <c r="W42" s="2"/>
      <c r="X42" s="2"/>
      <c r="Y42" s="2"/>
    </row>
    <row r="43" customFormat="false" ht="12.75" hidden="false" customHeight="true" outlineLevel="0" collapsed="false">
      <c r="A43" s="40" t="s">
        <v>272</v>
      </c>
      <c r="B43" s="56" t="str">
        <f aca="false" t="array" ref="B43:B43">INDEX(Countries!$D$2:$D$255, MATCH(A43, Countries!$B$2:$B$255, 0))</f>
        <v>FJI</v>
      </c>
      <c r="C43" s="76" t="s">
        <v>145</v>
      </c>
      <c r="D43" s="62" t="n">
        <f aca="false" t="array" ref="D43:D43">IF($C43="Mangrove", INDEX('Mangrove protected area'!$A$5:$AG1000,MATCH($A43,'Mangrove protected area'!$A$5:$A1000,0),MATCH('Mangrove protected area'!$C$4,'Mangrove protected area'!$A$5:$AG$5,0)),IF($C43="Seagrass",'Seagrass extent'!$D$4,IF($C43="Salt marsh",'Salt marsh extent'!$D$4)))</f>
        <v>0</v>
      </c>
      <c r="E43" s="40" t="s">
        <v>467</v>
      </c>
      <c r="F43" s="2"/>
      <c r="G43" s="2"/>
      <c r="H43" s="2"/>
      <c r="I43" s="2"/>
      <c r="J43" s="2"/>
      <c r="K43" s="2"/>
      <c r="L43" s="2"/>
      <c r="M43" s="2"/>
      <c r="N43" s="2"/>
      <c r="O43" s="2"/>
      <c r="P43" s="2"/>
      <c r="Q43" s="2"/>
      <c r="R43" s="2"/>
      <c r="S43" s="2"/>
      <c r="T43" s="2"/>
      <c r="U43" s="2"/>
      <c r="V43" s="2"/>
      <c r="W43" s="2"/>
      <c r="X43" s="2"/>
      <c r="Y43" s="2"/>
    </row>
    <row r="44" customFormat="false" ht="12.75" hidden="false" customHeight="true" outlineLevel="0" collapsed="false">
      <c r="A44" s="40" t="s">
        <v>273</v>
      </c>
      <c r="B44" s="56" t="str">
        <f aca="false" t="array" ref="B44:B44">INDEX(Countries!$D$2:$D$255, MATCH(A44, Countries!$B$2:$B$255, 0))</f>
        <v>GUF</v>
      </c>
      <c r="C44" s="76" t="s">
        <v>145</v>
      </c>
      <c r="D44" s="62" t="n">
        <f aca="false" t="array" ref="D44:D44">IF($C44="Mangrove", INDEX('Mangrove protected area'!$A$5:$AG1000,MATCH($A44,'Mangrove protected area'!$A$5:$A1000,0),MATCH('Mangrove protected area'!$C$4,'Mangrove protected area'!$A$5:$AG$5,0)),IF($C44="Seagrass",'Seagrass extent'!$D$4,IF($C44="Salt marsh",'Salt marsh extent'!$D$4)))</f>
        <v>0</v>
      </c>
      <c r="E44" s="40" t="s">
        <v>467</v>
      </c>
      <c r="F44" s="2"/>
      <c r="G44" s="2"/>
      <c r="H44" s="2"/>
      <c r="I44" s="2"/>
      <c r="J44" s="2"/>
      <c r="K44" s="2"/>
      <c r="L44" s="2"/>
      <c r="M44" s="2"/>
      <c r="N44" s="2"/>
      <c r="O44" s="2"/>
      <c r="P44" s="2"/>
      <c r="Q44" s="2"/>
      <c r="R44" s="2"/>
      <c r="S44" s="2"/>
      <c r="T44" s="2"/>
      <c r="U44" s="2"/>
      <c r="V44" s="2"/>
      <c r="W44" s="2"/>
      <c r="X44" s="2"/>
      <c r="Y44" s="2"/>
    </row>
    <row r="45" customFormat="false" ht="12.75" hidden="false" customHeight="true" outlineLevel="0" collapsed="false">
      <c r="A45" s="40" t="s">
        <v>274</v>
      </c>
      <c r="B45" s="56" t="str">
        <f aca="false" t="array" ref="B45:B45">INDEX(Countries!$D$2:$D$255, MATCH(A45, Countries!$B$2:$B$255, 0))</f>
        <v>PYF</v>
      </c>
      <c r="C45" s="76" t="s">
        <v>145</v>
      </c>
      <c r="D45" s="62" t="str">
        <f aca="false" t="array" ref="D45:D45">IF($C45="Mangrove", INDEX('Mangrove protected area'!$A$5:$AG1000,MATCH($A45,'Mangrove protected area'!$A$5:$A1000,0),MATCH('Mangrove protected area'!$C$4,'Mangrove protected area'!$A$5:$AG$5,0)),IF($C45="Seagrass",'Seagrass extent'!$D$4,IF($C45="Salt marsh",'Salt marsh extent'!$D$4)))</f>
        <v>NoData</v>
      </c>
      <c r="E45" s="40" t="s">
        <v>467</v>
      </c>
      <c r="F45" s="2"/>
      <c r="G45" s="2"/>
      <c r="H45" s="2"/>
      <c r="I45" s="2"/>
      <c r="J45" s="2"/>
      <c r="K45" s="2"/>
      <c r="L45" s="2"/>
      <c r="M45" s="2"/>
      <c r="N45" s="2"/>
      <c r="O45" s="2"/>
      <c r="P45" s="2"/>
      <c r="Q45" s="2"/>
      <c r="R45" s="2"/>
      <c r="S45" s="2"/>
      <c r="T45" s="2"/>
      <c r="U45" s="2"/>
      <c r="V45" s="2"/>
      <c r="W45" s="2"/>
      <c r="X45" s="2"/>
      <c r="Y45" s="2"/>
    </row>
    <row r="46" customFormat="false" ht="12.75" hidden="false" customHeight="true" outlineLevel="0" collapsed="false">
      <c r="A46" s="40" t="s">
        <v>275</v>
      </c>
      <c r="B46" s="56" t="str">
        <f aca="false" t="array" ref="B46:B46">INDEX(Countries!$D$2:$D$255, MATCH(A46, Countries!$B$2:$B$255, 0))</f>
        <v>ATF</v>
      </c>
      <c r="C46" s="76" t="s">
        <v>145</v>
      </c>
      <c r="D46" s="62" t="str">
        <f aca="false" t="array" ref="D46:D46">IF($C46="Mangrove", INDEX('Mangrove protected area'!$A$5:$AG1000,MATCH($A46,'Mangrove protected area'!$A$5:$A1000,0),MATCH('Mangrove protected area'!$C$4,'Mangrove protected area'!$A$5:$AG$5,0)),IF($C46="Seagrass",'Seagrass extent'!$D$4,IF($C46="Salt marsh",'Salt marsh extent'!$D$4)))</f>
        <v>NoData</v>
      </c>
      <c r="E46" s="40" t="s">
        <v>467</v>
      </c>
      <c r="F46" s="2"/>
      <c r="G46" s="2"/>
      <c r="H46" s="2"/>
      <c r="I46" s="2"/>
      <c r="J46" s="2"/>
      <c r="K46" s="2"/>
      <c r="L46" s="2"/>
      <c r="M46" s="2"/>
      <c r="N46" s="2"/>
      <c r="O46" s="2"/>
      <c r="P46" s="2"/>
      <c r="Q46" s="2"/>
      <c r="R46" s="2"/>
      <c r="S46" s="2"/>
      <c r="T46" s="2"/>
      <c r="U46" s="2"/>
      <c r="V46" s="2"/>
      <c r="W46" s="2"/>
      <c r="X46" s="2"/>
      <c r="Y46" s="2"/>
    </row>
    <row r="47" customFormat="false" ht="12.75" hidden="false" customHeight="true" outlineLevel="0" collapsed="false">
      <c r="A47" s="40" t="s">
        <v>276</v>
      </c>
      <c r="B47" s="56" t="str">
        <f aca="false" t="array" ref="B47:B47">INDEX(Countries!$D$2:$D$255, MATCH(A47, Countries!$B$2:$B$255, 0))</f>
        <v>GAB</v>
      </c>
      <c r="C47" s="76" t="s">
        <v>145</v>
      </c>
      <c r="D47" s="62" t="n">
        <f aca="false" t="array" ref="D47:D47">IF($C47="Mangrove", INDEX('Mangrove protected area'!$A$5:$AG1000,MATCH($A47,'Mangrove protected area'!$A$5:$A1000,0),MATCH('Mangrove protected area'!$C$4,'Mangrove protected area'!$A$5:$AG$5,0)),IF($C47="Seagrass",'Seagrass extent'!$D$4,IF($C47="Salt marsh",'Salt marsh extent'!$D$4)))</f>
        <v>0</v>
      </c>
      <c r="E47" s="40" t="s">
        <v>467</v>
      </c>
      <c r="F47" s="2"/>
      <c r="G47" s="2"/>
      <c r="H47" s="2"/>
      <c r="I47" s="2"/>
      <c r="J47" s="2"/>
      <c r="K47" s="2"/>
      <c r="L47" s="2"/>
      <c r="M47" s="2"/>
      <c r="N47" s="2"/>
      <c r="O47" s="2"/>
      <c r="P47" s="2"/>
      <c r="Q47" s="2"/>
      <c r="R47" s="2"/>
      <c r="S47" s="2"/>
      <c r="T47" s="2"/>
      <c r="U47" s="2"/>
      <c r="V47" s="2"/>
      <c r="W47" s="2"/>
      <c r="X47" s="2"/>
      <c r="Y47" s="2"/>
    </row>
    <row r="48" customFormat="false" ht="12.75" hidden="false" customHeight="true" outlineLevel="0" collapsed="false">
      <c r="A48" s="40" t="s">
        <v>277</v>
      </c>
      <c r="B48" s="56" t="str">
        <f aca="false" t="array" ref="B48:B48">INDEX(Countries!$D$2:$D$255, MATCH(A48, Countries!$B$2:$B$255, 0))</f>
        <v>GMB</v>
      </c>
      <c r="C48" s="76" t="s">
        <v>145</v>
      </c>
      <c r="D48" s="62" t="n">
        <f aca="false" t="array" ref="D48:D48">IF($C48="Mangrove", INDEX('Mangrove protected area'!$A$5:$AG1000,MATCH($A48,'Mangrove protected area'!$A$5:$A1000,0),MATCH('Mangrove protected area'!$C$4,'Mangrove protected area'!$A$5:$AG$5,0)),IF($C48="Seagrass",'Seagrass extent'!$D$4,IF($C48="Salt marsh",'Salt marsh extent'!$D$4)))</f>
        <v>0</v>
      </c>
      <c r="E48" s="40" t="s">
        <v>467</v>
      </c>
      <c r="F48" s="2"/>
      <c r="G48" s="2"/>
      <c r="H48" s="2"/>
      <c r="I48" s="2"/>
      <c r="J48" s="2"/>
      <c r="K48" s="2"/>
      <c r="L48" s="2"/>
      <c r="M48" s="2"/>
      <c r="N48" s="2"/>
      <c r="O48" s="2"/>
      <c r="P48" s="2"/>
      <c r="Q48" s="2"/>
      <c r="R48" s="2"/>
      <c r="S48" s="2"/>
      <c r="T48" s="2"/>
      <c r="U48" s="2"/>
      <c r="V48" s="2"/>
      <c r="W48" s="2"/>
      <c r="X48" s="2"/>
      <c r="Y48" s="2"/>
    </row>
    <row r="49" customFormat="false" ht="12.75" hidden="false" customHeight="true" outlineLevel="0" collapsed="false">
      <c r="A49" s="40" t="s">
        <v>278</v>
      </c>
      <c r="B49" s="56" t="str">
        <f aca="false" t="array" ref="B49:B49">INDEX(Countries!$D$2:$D$255, MATCH(A49, Countries!$B$2:$B$255, 0))</f>
        <v>GHA</v>
      </c>
      <c r="C49" s="76" t="s">
        <v>145</v>
      </c>
      <c r="D49" s="62" t="n">
        <f aca="false" t="array" ref="D49:D49">IF($C49="Mangrove", INDEX('Mangrove protected area'!$A$5:$AG1000,MATCH($A49,'Mangrove protected area'!$A$5:$A1000,0),MATCH('Mangrove protected area'!$C$4,'Mangrove protected area'!$A$5:$AG$5,0)),IF($C49="Seagrass",'Seagrass extent'!$D$4,IF($C49="Salt marsh",'Salt marsh extent'!$D$4)))</f>
        <v>0</v>
      </c>
      <c r="E49" s="40" t="s">
        <v>467</v>
      </c>
      <c r="F49" s="2"/>
      <c r="G49" s="2"/>
      <c r="H49" s="2"/>
      <c r="I49" s="2"/>
      <c r="J49" s="2"/>
      <c r="K49" s="2"/>
      <c r="L49" s="2"/>
      <c r="M49" s="2"/>
      <c r="N49" s="2"/>
      <c r="O49" s="2"/>
      <c r="P49" s="2"/>
      <c r="Q49" s="2"/>
      <c r="R49" s="2"/>
      <c r="S49" s="2"/>
      <c r="T49" s="2"/>
      <c r="U49" s="2"/>
      <c r="V49" s="2"/>
      <c r="W49" s="2"/>
      <c r="X49" s="2"/>
      <c r="Y49" s="2"/>
    </row>
    <row r="50" customFormat="false" ht="12.75" hidden="false" customHeight="true" outlineLevel="0" collapsed="false">
      <c r="A50" s="40" t="s">
        <v>279</v>
      </c>
      <c r="B50" s="56" t="str">
        <f aca="false" t="array" ref="B50:B50">INDEX(Countries!$D$2:$D$255, MATCH(A50, Countries!$B$2:$B$255, 0))</f>
        <v>GRD</v>
      </c>
      <c r="C50" s="76" t="s">
        <v>145</v>
      </c>
      <c r="D50" s="62" t="n">
        <f aca="false" t="array" ref="D50:D50">IF($C50="Mangrove", INDEX('Mangrove protected area'!$A$5:$AG1000,MATCH($A50,'Mangrove protected area'!$A$5:$A1000,0),MATCH('Mangrove protected area'!$C$4,'Mangrove protected area'!$A$5:$AG$5,0)),IF($C50="Seagrass",'Seagrass extent'!$D$4,IF($C50="Salt marsh",'Salt marsh extent'!$D$4)))</f>
        <v>0</v>
      </c>
      <c r="E50" s="40" t="s">
        <v>467</v>
      </c>
      <c r="F50" s="2"/>
      <c r="G50" s="2"/>
      <c r="H50" s="2"/>
      <c r="I50" s="2"/>
      <c r="J50" s="2"/>
      <c r="K50" s="2"/>
      <c r="L50" s="2"/>
      <c r="M50" s="2"/>
      <c r="N50" s="2"/>
      <c r="O50" s="2"/>
      <c r="P50" s="2"/>
      <c r="Q50" s="2"/>
      <c r="R50" s="2"/>
      <c r="S50" s="2"/>
      <c r="T50" s="2"/>
      <c r="U50" s="2"/>
      <c r="V50" s="2"/>
      <c r="W50" s="2"/>
      <c r="X50" s="2"/>
      <c r="Y50" s="2"/>
    </row>
    <row r="51" customFormat="false" ht="12.75" hidden="false" customHeight="true" outlineLevel="0" collapsed="false">
      <c r="A51" s="40" t="s">
        <v>280</v>
      </c>
      <c r="B51" s="56" t="str">
        <f aca="false" t="array" ref="B51:B51">INDEX(Countries!$D$2:$D$255, MATCH(A51, Countries!$B$2:$B$255, 0))</f>
        <v>GLP</v>
      </c>
      <c r="C51" s="76" t="s">
        <v>145</v>
      </c>
      <c r="D51" s="62" t="n">
        <f aca="false" t="array" ref="D51:D51">IF($C51="Mangrove", INDEX('Mangrove protected area'!$A$5:$AG1000,MATCH($A51,'Mangrove protected area'!$A$5:$A1000,0),MATCH('Mangrove protected area'!$C$4,'Mangrove protected area'!$A$5:$AG$5,0)),IF($C51="Seagrass",'Seagrass extent'!$D$4,IF($C51="Salt marsh",'Salt marsh extent'!$D$4)))</f>
        <v>0</v>
      </c>
      <c r="E51" s="40" t="s">
        <v>467</v>
      </c>
      <c r="F51" s="2"/>
      <c r="G51" s="2"/>
      <c r="H51" s="2"/>
      <c r="I51" s="2"/>
      <c r="J51" s="2"/>
      <c r="K51" s="2"/>
      <c r="L51" s="2"/>
      <c r="M51" s="2"/>
      <c r="N51" s="2"/>
      <c r="O51" s="2"/>
      <c r="P51" s="2"/>
      <c r="Q51" s="2"/>
      <c r="R51" s="2"/>
      <c r="S51" s="2"/>
      <c r="T51" s="2"/>
      <c r="U51" s="2"/>
      <c r="V51" s="2"/>
      <c r="W51" s="2"/>
      <c r="X51" s="2"/>
      <c r="Y51" s="2"/>
    </row>
    <row r="52" customFormat="false" ht="12.75" hidden="false" customHeight="true" outlineLevel="0" collapsed="false">
      <c r="A52" s="40" t="s">
        <v>281</v>
      </c>
      <c r="B52" s="56" t="str">
        <f aca="false" t="array" ref="B52:B52">INDEX(Countries!$D$2:$D$255, MATCH(A52, Countries!$B$2:$B$255, 0))</f>
        <v>GUM</v>
      </c>
      <c r="C52" s="76" t="s">
        <v>145</v>
      </c>
      <c r="D52" s="62" t="str">
        <f aca="false" t="array" ref="D52:D52">IF($C52="Mangrove", INDEX('Mangrove protected area'!$A$5:$AG1000,MATCH($A52,'Mangrove protected area'!$A$5:$A1000,0),MATCH('Mangrove protected area'!$C$4,'Mangrove protected area'!$A$5:$AG$5,0)),IF($C52="Seagrass",'Seagrass extent'!$D$4,IF($C52="Salt marsh",'Salt marsh extent'!$D$4)))</f>
        <v>NoData</v>
      </c>
      <c r="E52" s="40" t="s">
        <v>467</v>
      </c>
      <c r="F52" s="2"/>
      <c r="G52" s="2"/>
      <c r="H52" s="2"/>
      <c r="I52" s="2"/>
      <c r="J52" s="2"/>
      <c r="K52" s="2"/>
      <c r="L52" s="2"/>
      <c r="M52" s="2"/>
      <c r="N52" s="2"/>
      <c r="O52" s="2"/>
      <c r="P52" s="2"/>
      <c r="Q52" s="2"/>
      <c r="R52" s="2"/>
      <c r="S52" s="2"/>
      <c r="T52" s="2"/>
      <c r="U52" s="2"/>
      <c r="V52" s="2"/>
      <c r="W52" s="2"/>
      <c r="X52" s="2"/>
      <c r="Y52" s="2"/>
    </row>
    <row r="53" customFormat="false" ht="12.75" hidden="false" customHeight="true" outlineLevel="0" collapsed="false">
      <c r="A53" s="40" t="s">
        <v>282</v>
      </c>
      <c r="B53" s="56" t="str">
        <f aca="false" t="array" ref="B53:B53">INDEX(Countries!$D$2:$D$255, MATCH(A53, Countries!$B$2:$B$255, 0))</f>
        <v>GTM</v>
      </c>
      <c r="C53" s="76" t="s">
        <v>145</v>
      </c>
      <c r="D53" s="62" t="n">
        <f aca="false" t="array" ref="D53:D53">IF($C53="Mangrove", INDEX('Mangrove protected area'!$A$5:$AG1000,MATCH($A53,'Mangrove protected area'!$A$5:$A1000,0),MATCH('Mangrove protected area'!$C$4,'Mangrove protected area'!$A$5:$AG$5,0)),IF($C53="Seagrass",'Seagrass extent'!$D$4,IF($C53="Salt marsh",'Salt marsh extent'!$D$4)))</f>
        <v>0</v>
      </c>
      <c r="E53" s="40" t="s">
        <v>467</v>
      </c>
      <c r="F53" s="2"/>
      <c r="G53" s="2"/>
      <c r="H53" s="2"/>
      <c r="I53" s="2"/>
      <c r="J53" s="2"/>
      <c r="K53" s="2"/>
      <c r="L53" s="2"/>
      <c r="M53" s="2"/>
      <c r="N53" s="2"/>
      <c r="O53" s="2"/>
      <c r="P53" s="2"/>
      <c r="Q53" s="2"/>
      <c r="R53" s="2"/>
      <c r="S53" s="2"/>
      <c r="T53" s="2"/>
      <c r="U53" s="2"/>
      <c r="V53" s="2"/>
      <c r="W53" s="2"/>
      <c r="X53" s="2"/>
      <c r="Y53" s="2"/>
    </row>
    <row r="54" customFormat="false" ht="12.75" hidden="false" customHeight="true" outlineLevel="0" collapsed="false">
      <c r="A54" s="40" t="s">
        <v>283</v>
      </c>
      <c r="B54" s="56" t="str">
        <f aca="false" t="array" ref="B54:B54">INDEX(Countries!$D$2:$D$255, MATCH(A54, Countries!$B$2:$B$255, 0))</f>
        <v>GIN</v>
      </c>
      <c r="C54" s="76" t="s">
        <v>145</v>
      </c>
      <c r="D54" s="62" t="n">
        <f aca="false" t="array" ref="D54:D54">IF($C54="Mangrove", INDEX('Mangrove protected area'!$A$5:$AG1000,MATCH($A54,'Mangrove protected area'!$A$5:$A1000,0),MATCH('Mangrove protected area'!$C$4,'Mangrove protected area'!$A$5:$AG$5,0)),IF($C54="Seagrass",'Seagrass extent'!$D$4,IF($C54="Salt marsh",'Salt marsh extent'!$D$4)))</f>
        <v>0</v>
      </c>
      <c r="E54" s="40" t="s">
        <v>467</v>
      </c>
      <c r="F54" s="2"/>
      <c r="G54" s="2"/>
      <c r="H54" s="2"/>
      <c r="I54" s="2"/>
      <c r="J54" s="2"/>
      <c r="K54" s="2"/>
      <c r="L54" s="2"/>
      <c r="M54" s="2"/>
      <c r="N54" s="2"/>
      <c r="O54" s="2"/>
      <c r="P54" s="2"/>
      <c r="Q54" s="2"/>
      <c r="R54" s="2"/>
      <c r="S54" s="2"/>
      <c r="T54" s="2"/>
      <c r="U54" s="2"/>
      <c r="V54" s="2"/>
      <c r="W54" s="2"/>
      <c r="X54" s="2"/>
      <c r="Y54" s="2"/>
    </row>
    <row r="55" customFormat="false" ht="12.75" hidden="false" customHeight="true" outlineLevel="0" collapsed="false">
      <c r="A55" s="40" t="s">
        <v>284</v>
      </c>
      <c r="B55" s="56" t="str">
        <f aca="false" t="array" ref="B55:B55">INDEX(Countries!$D$2:$D$255, MATCH(A55, Countries!$B$2:$B$255, 0))</f>
        <v>GNB</v>
      </c>
      <c r="C55" s="76" t="s">
        <v>145</v>
      </c>
      <c r="D55" s="62" t="n">
        <f aca="false" t="array" ref="D55:D55">IF($C55="Mangrove", INDEX('Mangrove protected area'!$A$5:$AG1000,MATCH($A55,'Mangrove protected area'!$A$5:$A1000,0),MATCH('Mangrove protected area'!$C$4,'Mangrove protected area'!$A$5:$AG$5,0)),IF($C55="Seagrass",'Seagrass extent'!$D$4,IF($C55="Salt marsh",'Salt marsh extent'!$D$4)))</f>
        <v>0</v>
      </c>
      <c r="E55" s="40" t="s">
        <v>467</v>
      </c>
      <c r="F55" s="2"/>
      <c r="G55" s="2"/>
      <c r="H55" s="2"/>
      <c r="I55" s="2"/>
      <c r="J55" s="2"/>
      <c r="K55" s="2"/>
      <c r="L55" s="2"/>
      <c r="M55" s="2"/>
      <c r="N55" s="2"/>
      <c r="O55" s="2"/>
      <c r="P55" s="2"/>
      <c r="Q55" s="2"/>
      <c r="R55" s="2"/>
      <c r="S55" s="2"/>
      <c r="T55" s="2"/>
      <c r="U55" s="2"/>
      <c r="V55" s="2"/>
      <c r="W55" s="2"/>
      <c r="X55" s="2"/>
      <c r="Y55" s="2"/>
    </row>
    <row r="56" customFormat="false" ht="12.75" hidden="false" customHeight="true" outlineLevel="0" collapsed="false">
      <c r="A56" s="40" t="s">
        <v>285</v>
      </c>
      <c r="B56" s="56" t="str">
        <f aca="false" t="array" ref="B56:B56">INDEX(Countries!$D$2:$D$255, MATCH(A56, Countries!$B$2:$B$255, 0))</f>
        <v>GUY</v>
      </c>
      <c r="C56" s="76" t="s">
        <v>145</v>
      </c>
      <c r="D56" s="62" t="n">
        <f aca="false" t="array" ref="D56:D56">IF($C56="Mangrove", INDEX('Mangrove protected area'!$A$5:$AG1000,MATCH($A56,'Mangrove protected area'!$A$5:$A1000,0),MATCH('Mangrove protected area'!$C$4,'Mangrove protected area'!$A$5:$AG$5,0)),IF($C56="Seagrass",'Seagrass extent'!$D$4,IF($C56="Salt marsh",'Salt marsh extent'!$D$4)))</f>
        <v>0</v>
      </c>
      <c r="E56" s="40" t="s">
        <v>467</v>
      </c>
      <c r="F56" s="2"/>
      <c r="G56" s="2"/>
      <c r="H56" s="2"/>
      <c r="I56" s="2"/>
      <c r="J56" s="2"/>
      <c r="K56" s="2"/>
      <c r="L56" s="2"/>
      <c r="M56" s="2"/>
      <c r="N56" s="2"/>
      <c r="O56" s="2"/>
      <c r="P56" s="2"/>
      <c r="Q56" s="2"/>
      <c r="R56" s="2"/>
      <c r="S56" s="2"/>
      <c r="T56" s="2"/>
      <c r="U56" s="2"/>
      <c r="V56" s="2"/>
      <c r="W56" s="2"/>
      <c r="X56" s="2"/>
      <c r="Y56" s="2"/>
    </row>
    <row r="57" customFormat="false" ht="12.75" hidden="false" customHeight="true" outlineLevel="0" collapsed="false">
      <c r="A57" s="40" t="s">
        <v>286</v>
      </c>
      <c r="B57" s="56" t="str">
        <f aca="false" t="array" ref="B57:B57">INDEX(Countries!$D$2:$D$255, MATCH(A57, Countries!$B$2:$B$255, 0))</f>
        <v>HTI</v>
      </c>
      <c r="C57" s="76" t="s">
        <v>145</v>
      </c>
      <c r="D57" s="62" t="n">
        <f aca="false" t="array" ref="D57:D57">IF($C57="Mangrove", INDEX('Mangrove protected area'!$A$5:$AG1000,MATCH($A57,'Mangrove protected area'!$A$5:$A1000,0),MATCH('Mangrove protected area'!$C$4,'Mangrove protected area'!$A$5:$AG$5,0)),IF($C57="Seagrass",'Seagrass extent'!$D$4,IF($C57="Salt marsh",'Salt marsh extent'!$D$4)))</f>
        <v>0</v>
      </c>
      <c r="E57" s="40" t="s">
        <v>467</v>
      </c>
      <c r="F57" s="2"/>
      <c r="G57" s="2"/>
      <c r="H57" s="2"/>
      <c r="I57" s="2"/>
      <c r="J57" s="2"/>
      <c r="K57" s="2"/>
      <c r="L57" s="2"/>
      <c r="M57" s="2"/>
      <c r="N57" s="2"/>
      <c r="O57" s="2"/>
      <c r="P57" s="2"/>
      <c r="Q57" s="2"/>
      <c r="R57" s="2"/>
      <c r="S57" s="2"/>
      <c r="T57" s="2"/>
      <c r="U57" s="2"/>
      <c r="V57" s="2"/>
      <c r="W57" s="2"/>
      <c r="X57" s="2"/>
      <c r="Y57" s="2"/>
    </row>
    <row r="58" customFormat="false" ht="12.75" hidden="false" customHeight="true" outlineLevel="0" collapsed="false">
      <c r="A58" s="40" t="s">
        <v>287</v>
      </c>
      <c r="B58" s="56" t="str">
        <f aca="false" t="array" ref="B58:B58">INDEX(Countries!$D$2:$D$255, MATCH(A58, Countries!$B$2:$B$255, 0))</f>
        <v>HND</v>
      </c>
      <c r="C58" s="76" t="s">
        <v>145</v>
      </c>
      <c r="D58" s="62" t="n">
        <f aca="false" t="array" ref="D58:D58">IF($C58="Mangrove", INDEX('Mangrove protected area'!$A$5:$AG1000,MATCH($A58,'Mangrove protected area'!$A$5:$A1000,0),MATCH('Mangrove protected area'!$C$4,'Mangrove protected area'!$A$5:$AG$5,0)),IF($C58="Seagrass",'Seagrass extent'!$D$4,IF($C58="Salt marsh",'Salt marsh extent'!$D$4)))</f>
        <v>0</v>
      </c>
      <c r="E58" s="40" t="s">
        <v>467</v>
      </c>
      <c r="F58" s="2"/>
      <c r="G58" s="2"/>
      <c r="H58" s="2"/>
      <c r="I58" s="2"/>
      <c r="J58" s="2"/>
      <c r="K58" s="2"/>
      <c r="L58" s="2"/>
      <c r="M58" s="2"/>
      <c r="N58" s="2"/>
      <c r="O58" s="2"/>
      <c r="P58" s="2"/>
      <c r="Q58" s="2"/>
      <c r="R58" s="2"/>
      <c r="S58" s="2"/>
      <c r="T58" s="2"/>
      <c r="U58" s="2"/>
      <c r="V58" s="2"/>
      <c r="W58" s="2"/>
      <c r="X58" s="2"/>
      <c r="Y58" s="2"/>
    </row>
    <row r="59" customFormat="false" ht="12.75" hidden="false" customHeight="true" outlineLevel="0" collapsed="false">
      <c r="A59" s="40" t="s">
        <v>288</v>
      </c>
      <c r="B59" s="56" t="str">
        <f aca="false" t="array" ref="B59:B59">INDEX(Countries!$D$2:$D$255, MATCH(A59, Countries!$B$2:$B$255, 0))</f>
        <v>IRN</v>
      </c>
      <c r="C59" s="76" t="s">
        <v>145</v>
      </c>
      <c r="D59" s="62" t="n">
        <f aca="false" t="array" ref="D59:D59">IF($C59="Mangrove", INDEX('Mangrove protected area'!$A$5:$AG1000,MATCH($A59,'Mangrove protected area'!$A$5:$A1000,0),MATCH('Mangrove protected area'!$C$4,'Mangrove protected area'!$A$5:$AG$5,0)),IF($C59="Seagrass",'Seagrass extent'!$D$4,IF($C59="Salt marsh",'Salt marsh extent'!$D$4)))</f>
        <v>0</v>
      </c>
      <c r="E59" s="40" t="s">
        <v>467</v>
      </c>
      <c r="F59" s="2"/>
      <c r="G59" s="2"/>
      <c r="H59" s="2"/>
      <c r="I59" s="2"/>
      <c r="J59" s="2"/>
      <c r="K59" s="2"/>
      <c r="L59" s="2"/>
      <c r="M59" s="2"/>
      <c r="N59" s="2"/>
      <c r="O59" s="2"/>
      <c r="P59" s="2"/>
      <c r="Q59" s="2"/>
      <c r="R59" s="2"/>
      <c r="S59" s="2"/>
      <c r="T59" s="2"/>
      <c r="U59" s="2"/>
      <c r="V59" s="2"/>
      <c r="W59" s="2"/>
      <c r="X59" s="2"/>
      <c r="Y59" s="2"/>
    </row>
    <row r="60" customFormat="false" ht="12.75" hidden="false" customHeight="true" outlineLevel="0" collapsed="false">
      <c r="A60" s="40" t="s">
        <v>289</v>
      </c>
      <c r="B60" s="56" t="str">
        <f aca="false" t="array" ref="B60:B60">INDEX(Countries!$D$2:$D$255, MATCH(A60, Countries!$B$2:$B$255, 0))</f>
        <v>JAM</v>
      </c>
      <c r="C60" s="76" t="s">
        <v>145</v>
      </c>
      <c r="D60" s="62" t="n">
        <f aca="false" t="array" ref="D60:D60">IF($C60="Mangrove", INDEX('Mangrove protected area'!$A$5:$AG1000,MATCH($A60,'Mangrove protected area'!$A$5:$A1000,0),MATCH('Mangrove protected area'!$C$4,'Mangrove protected area'!$A$5:$AG$5,0)),IF($C60="Seagrass",'Seagrass extent'!$D$4,IF($C60="Salt marsh",'Salt marsh extent'!$D$4)))</f>
        <v>0</v>
      </c>
      <c r="E60" s="40" t="s">
        <v>467</v>
      </c>
      <c r="F60" s="2"/>
      <c r="G60" s="2"/>
      <c r="H60" s="2"/>
      <c r="I60" s="2"/>
      <c r="J60" s="2"/>
      <c r="K60" s="2"/>
      <c r="L60" s="2"/>
      <c r="M60" s="2"/>
      <c r="N60" s="2"/>
      <c r="O60" s="2"/>
      <c r="P60" s="2"/>
      <c r="Q60" s="2"/>
      <c r="R60" s="2"/>
      <c r="S60" s="2"/>
      <c r="T60" s="2"/>
      <c r="U60" s="2"/>
      <c r="V60" s="2"/>
      <c r="W60" s="2"/>
      <c r="X60" s="2"/>
      <c r="Y60" s="2"/>
    </row>
    <row r="61" customFormat="false" ht="12.75" hidden="false" customHeight="true" outlineLevel="0" collapsed="false">
      <c r="A61" s="40" t="s">
        <v>290</v>
      </c>
      <c r="B61" s="56" t="str">
        <f aca="false" t="array" ref="B61:B61">INDEX(Countries!$D$2:$D$255, MATCH(A61, Countries!$B$2:$B$255, 0))</f>
        <v>JPN</v>
      </c>
      <c r="C61" s="76" t="s">
        <v>145</v>
      </c>
      <c r="D61" s="62" t="n">
        <f aca="false" t="array" ref="D61:D61">IF($C61="Mangrove", INDEX('Mangrove protected area'!$A$5:$AG1000,MATCH($A61,'Mangrove protected area'!$A$5:$A1000,0),MATCH('Mangrove protected area'!$C$4,'Mangrove protected area'!$A$5:$AG$5,0)),IF($C61="Seagrass",'Seagrass extent'!$D$4,IF($C61="Salt marsh",'Salt marsh extent'!$D$4)))</f>
        <v>0</v>
      </c>
      <c r="E61" s="40" t="s">
        <v>467</v>
      </c>
      <c r="F61" s="2"/>
      <c r="G61" s="2"/>
      <c r="H61" s="2"/>
      <c r="I61" s="2"/>
      <c r="J61" s="2"/>
      <c r="K61" s="2"/>
      <c r="L61" s="2"/>
      <c r="M61" s="2"/>
      <c r="N61" s="2"/>
      <c r="O61" s="2"/>
      <c r="P61" s="2"/>
      <c r="Q61" s="2"/>
      <c r="R61" s="2"/>
      <c r="S61" s="2"/>
      <c r="T61" s="2"/>
      <c r="U61" s="2"/>
      <c r="V61" s="2"/>
      <c r="W61" s="2"/>
      <c r="X61" s="2"/>
      <c r="Y61" s="2"/>
    </row>
    <row r="62" customFormat="false" ht="12.75" hidden="false" customHeight="true" outlineLevel="0" collapsed="false">
      <c r="A62" s="40" t="s">
        <v>291</v>
      </c>
      <c r="B62" s="56" t="str">
        <f aca="false" t="array" ref="B62:B62">INDEX(Countries!$D$2:$D$255, MATCH(A62, Countries!$B$2:$B$255, 0))</f>
        <v>KIR</v>
      </c>
      <c r="C62" s="76" t="s">
        <v>145</v>
      </c>
      <c r="D62" s="62" t="str">
        <f aca="false" t="array" ref="D62:D62">IF($C62="Mangrove", INDEX('Mangrove protected area'!$A$5:$AG1000,MATCH($A62,'Mangrove protected area'!$A$5:$A1000,0),MATCH('Mangrove protected area'!$C$4,'Mangrove protected area'!$A$5:$AG$5,0)),IF($C62="Seagrass",'Seagrass extent'!$D$4,IF($C62="Salt marsh",'Salt marsh extent'!$D$4)))</f>
        <v>NoData</v>
      </c>
      <c r="E62" s="40" t="s">
        <v>467</v>
      </c>
      <c r="F62" s="2"/>
      <c r="G62" s="2"/>
      <c r="H62" s="2"/>
      <c r="I62" s="2"/>
      <c r="J62" s="2"/>
      <c r="K62" s="2"/>
      <c r="L62" s="2"/>
      <c r="M62" s="2"/>
      <c r="N62" s="2"/>
      <c r="O62" s="2"/>
      <c r="P62" s="2"/>
      <c r="Q62" s="2"/>
      <c r="R62" s="2"/>
      <c r="S62" s="2"/>
      <c r="T62" s="2"/>
      <c r="U62" s="2"/>
      <c r="V62" s="2"/>
      <c r="W62" s="2"/>
      <c r="X62" s="2"/>
      <c r="Y62" s="2"/>
    </row>
    <row r="63" customFormat="false" ht="12.75" hidden="false" customHeight="true" outlineLevel="0" collapsed="false">
      <c r="A63" s="40" t="s">
        <v>292</v>
      </c>
      <c r="B63" s="56" t="str">
        <f aca="false" t="array" ref="B63:B63">INDEX(Countries!$D$2:$D$255, MATCH(A63, Countries!$B$2:$B$255, 0))</f>
        <v>LBR</v>
      </c>
      <c r="C63" s="76" t="s">
        <v>145</v>
      </c>
      <c r="D63" s="62" t="n">
        <f aca="false" t="array" ref="D63:D63">IF($C63="Mangrove", INDEX('Mangrove protected area'!$A$5:$AG1000,MATCH($A63,'Mangrove protected area'!$A$5:$A1000,0),MATCH('Mangrove protected area'!$C$4,'Mangrove protected area'!$A$5:$AG$5,0)),IF($C63="Seagrass",'Seagrass extent'!$D$4,IF($C63="Salt marsh",'Salt marsh extent'!$D$4)))</f>
        <v>0</v>
      </c>
      <c r="E63" s="40" t="s">
        <v>467</v>
      </c>
      <c r="F63" s="2"/>
      <c r="G63" s="2"/>
      <c r="H63" s="2"/>
      <c r="I63" s="2"/>
      <c r="J63" s="2"/>
      <c r="K63" s="2"/>
      <c r="L63" s="2"/>
      <c r="M63" s="2"/>
      <c r="N63" s="2"/>
      <c r="O63" s="2"/>
      <c r="P63" s="2"/>
      <c r="Q63" s="2"/>
      <c r="R63" s="2"/>
      <c r="S63" s="2"/>
      <c r="T63" s="2"/>
      <c r="U63" s="2"/>
      <c r="V63" s="2"/>
      <c r="W63" s="2"/>
      <c r="X63" s="2"/>
      <c r="Y63" s="2"/>
    </row>
    <row r="64" customFormat="false" ht="12.75" hidden="false" customHeight="true" outlineLevel="0" collapsed="false">
      <c r="A64" s="40" t="s">
        <v>293</v>
      </c>
      <c r="B64" s="56" t="str">
        <f aca="false" t="array" ref="B64:B64">INDEX(Countries!$D$2:$D$255, MATCH(A64, Countries!$B$2:$B$255, 0))</f>
        <v>MDG</v>
      </c>
      <c r="C64" s="76" t="s">
        <v>145</v>
      </c>
      <c r="D64" s="62" t="n">
        <f aca="false" t="array" ref="D64:D64">IF($C64="Mangrove", INDEX('Mangrove protected area'!$A$5:$AG1000,MATCH($A64,'Mangrove protected area'!$A$5:$A1000,0),MATCH('Mangrove protected area'!$C$4,'Mangrove protected area'!$A$5:$AG$5,0)),IF($C64="Seagrass",'Seagrass extent'!$D$4,IF($C64="Salt marsh",'Salt marsh extent'!$D$4)))</f>
        <v>0</v>
      </c>
      <c r="E64" s="40" t="s">
        <v>467</v>
      </c>
      <c r="F64" s="2"/>
      <c r="G64" s="2"/>
      <c r="H64" s="2"/>
      <c r="I64" s="2"/>
      <c r="J64" s="2"/>
      <c r="K64" s="2"/>
      <c r="L64" s="2"/>
      <c r="M64" s="2"/>
      <c r="N64" s="2"/>
      <c r="O64" s="2"/>
      <c r="P64" s="2"/>
      <c r="Q64" s="2"/>
      <c r="R64" s="2"/>
      <c r="S64" s="2"/>
      <c r="T64" s="2"/>
      <c r="U64" s="2"/>
      <c r="V64" s="2"/>
      <c r="W64" s="2"/>
      <c r="X64" s="2"/>
      <c r="Y64" s="2"/>
    </row>
    <row r="65" customFormat="false" ht="12.75" hidden="false" customHeight="true" outlineLevel="0" collapsed="false">
      <c r="A65" s="40" t="s">
        <v>294</v>
      </c>
      <c r="B65" s="56" t="str">
        <f aca="false" t="array" ref="B65:B65">INDEX(Countries!$D$2:$D$255, MATCH(A65, Countries!$B$2:$B$255, 0))</f>
        <v>MYS</v>
      </c>
      <c r="C65" s="76" t="s">
        <v>145</v>
      </c>
      <c r="D65" s="62" t="n">
        <f aca="false" t="array" ref="D65:D65">IF($C65="Mangrove", INDEX('Mangrove protected area'!$A$5:$AG1000,MATCH($A65,'Mangrove protected area'!$A$5:$A1000,0),MATCH('Mangrove protected area'!$C$4,'Mangrove protected area'!$A$5:$AG$5,0)),IF($C65="Seagrass",'Seagrass extent'!$D$4,IF($C65="Salt marsh",'Salt marsh extent'!$D$4)))</f>
        <v>0</v>
      </c>
      <c r="E65" s="40" t="s">
        <v>467</v>
      </c>
      <c r="F65" s="2"/>
      <c r="G65" s="2"/>
      <c r="H65" s="2"/>
      <c r="I65" s="2"/>
      <c r="J65" s="2"/>
      <c r="K65" s="2"/>
      <c r="L65" s="2"/>
      <c r="M65" s="2"/>
      <c r="N65" s="2"/>
      <c r="O65" s="2"/>
      <c r="P65" s="2"/>
      <c r="Q65" s="2"/>
      <c r="R65" s="2"/>
      <c r="S65" s="2"/>
      <c r="T65" s="2"/>
      <c r="U65" s="2"/>
      <c r="V65" s="2"/>
      <c r="W65" s="2"/>
      <c r="X65" s="2"/>
      <c r="Y65" s="2"/>
    </row>
    <row r="66" customFormat="false" ht="12.75" hidden="false" customHeight="true" outlineLevel="0" collapsed="false">
      <c r="A66" s="40" t="s">
        <v>295</v>
      </c>
      <c r="B66" s="56" t="str">
        <f aca="false" t="array" ref="B66:B66">INDEX(Countries!$D$2:$D$255, MATCH(A66, Countries!$B$2:$B$255, 0))</f>
        <v>MDV</v>
      </c>
      <c r="C66" s="76" t="s">
        <v>145</v>
      </c>
      <c r="D66" s="62" t="str">
        <f aca="false" t="array" ref="D66:D66">IF($C66="Mangrove", INDEX('Mangrove protected area'!$A$5:$AG1000,MATCH($A66,'Mangrove protected area'!$A$5:$A1000,0),MATCH('Mangrove protected area'!$C$4,'Mangrove protected area'!$A$5:$AG$5,0)),IF($C66="Seagrass",'Seagrass extent'!$D$4,IF($C66="Salt marsh",'Salt marsh extent'!$D$4)))</f>
        <v>NoData</v>
      </c>
      <c r="E66" s="40" t="s">
        <v>467</v>
      </c>
      <c r="F66" s="2"/>
      <c r="G66" s="2"/>
      <c r="H66" s="2"/>
      <c r="I66" s="2"/>
      <c r="J66" s="2"/>
      <c r="K66" s="2"/>
      <c r="L66" s="2"/>
      <c r="M66" s="2"/>
      <c r="N66" s="2"/>
      <c r="O66" s="2"/>
      <c r="P66" s="2"/>
      <c r="Q66" s="2"/>
      <c r="R66" s="2"/>
      <c r="S66" s="2"/>
      <c r="T66" s="2"/>
      <c r="U66" s="2"/>
      <c r="V66" s="2"/>
      <c r="W66" s="2"/>
      <c r="X66" s="2"/>
      <c r="Y66" s="2"/>
    </row>
    <row r="67" customFormat="false" ht="12.75" hidden="false" customHeight="true" outlineLevel="0" collapsed="false">
      <c r="A67" s="40" t="s">
        <v>296</v>
      </c>
      <c r="B67" s="56" t="str">
        <f aca="false" t="array" ref="B67:B67">INDEX(Countries!$D$2:$D$255, MATCH(A67, Countries!$B$2:$B$255, 0))</f>
        <v>MHL</v>
      </c>
      <c r="C67" s="76" t="s">
        <v>145</v>
      </c>
      <c r="D67" s="62" t="str">
        <f aca="false" t="array" ref="D67:D67">IF($C67="Mangrove", INDEX('Mangrove protected area'!$A$5:$AG1000,MATCH($A67,'Mangrove protected area'!$A$5:$A1000,0),MATCH('Mangrove protected area'!$C$4,'Mangrove protected area'!$A$5:$AG$5,0)),IF($C67="Seagrass",'Seagrass extent'!$D$4,IF($C67="Salt marsh",'Salt marsh extent'!$D$4)))</f>
        <v>NoData</v>
      </c>
      <c r="E67" s="40" t="s">
        <v>467</v>
      </c>
      <c r="F67" s="2"/>
      <c r="G67" s="2"/>
      <c r="H67" s="2"/>
      <c r="I67" s="2"/>
      <c r="J67" s="2"/>
      <c r="K67" s="2"/>
      <c r="L67" s="2"/>
      <c r="M67" s="2"/>
      <c r="N67" s="2"/>
      <c r="O67" s="2"/>
      <c r="P67" s="2"/>
      <c r="Q67" s="2"/>
      <c r="R67" s="2"/>
      <c r="S67" s="2"/>
      <c r="T67" s="2"/>
      <c r="U67" s="2"/>
      <c r="V67" s="2"/>
      <c r="W67" s="2"/>
      <c r="X67" s="2"/>
      <c r="Y67" s="2"/>
    </row>
    <row r="68" customFormat="false" ht="12.75" hidden="false" customHeight="true" outlineLevel="0" collapsed="false">
      <c r="A68" s="40" t="s">
        <v>297</v>
      </c>
      <c r="B68" s="56" t="str">
        <f aca="false" t="array" ref="B68:B68">INDEX(Countries!$D$2:$D$255, MATCH(A68, Countries!$B$2:$B$255, 0))</f>
        <v>MTQ</v>
      </c>
      <c r="C68" s="76" t="s">
        <v>145</v>
      </c>
      <c r="D68" s="62" t="n">
        <f aca="false" t="array" ref="D68:D68">IF($C68="Mangrove", INDEX('Mangrove protected area'!$A$5:$AG1000,MATCH($A68,'Mangrove protected area'!$A$5:$A1000,0),MATCH('Mangrove protected area'!$C$4,'Mangrove protected area'!$A$5:$AG$5,0)),IF($C68="Seagrass",'Seagrass extent'!$D$4,IF($C68="Salt marsh",'Salt marsh extent'!$D$4)))</f>
        <v>0</v>
      </c>
      <c r="E68" s="40" t="s">
        <v>467</v>
      </c>
      <c r="F68" s="2"/>
      <c r="G68" s="2"/>
      <c r="H68" s="2"/>
      <c r="I68" s="2"/>
      <c r="J68" s="2"/>
      <c r="K68" s="2"/>
      <c r="L68" s="2"/>
      <c r="M68" s="2"/>
      <c r="N68" s="2"/>
      <c r="O68" s="2"/>
      <c r="P68" s="2"/>
      <c r="Q68" s="2"/>
      <c r="R68" s="2"/>
      <c r="S68" s="2"/>
      <c r="T68" s="2"/>
      <c r="U68" s="2"/>
      <c r="V68" s="2"/>
      <c r="W68" s="2"/>
      <c r="X68" s="2"/>
      <c r="Y68" s="2"/>
    </row>
    <row r="69" customFormat="false" ht="12.75" hidden="false" customHeight="true" outlineLevel="0" collapsed="false">
      <c r="A69" s="40" t="s">
        <v>298</v>
      </c>
      <c r="B69" s="56" t="str">
        <f aca="false" t="array" ref="B69:B69">INDEX(Countries!$D$2:$D$255, MATCH(A69, Countries!$B$2:$B$255, 0))</f>
        <v>MRT</v>
      </c>
      <c r="C69" s="76" t="s">
        <v>145</v>
      </c>
      <c r="D69" s="62" t="str">
        <f aca="false" t="array" ref="D69:D69">IF($C69="Mangrove", INDEX('Mangrove protected area'!$A$5:$AG1000,MATCH($A69,'Mangrove protected area'!$A$5:$A1000,0),MATCH('Mangrove protected area'!$C$4,'Mangrove protected area'!$A$5:$AG$5,0)),IF($C69="Seagrass",'Seagrass extent'!$D$4,IF($C69="Salt marsh",'Salt marsh extent'!$D$4)))</f>
        <v>NoData</v>
      </c>
      <c r="E69" s="40" t="s">
        <v>467</v>
      </c>
      <c r="F69" s="2"/>
      <c r="G69" s="2"/>
      <c r="H69" s="2"/>
      <c r="I69" s="2"/>
      <c r="J69" s="2"/>
      <c r="K69" s="2"/>
      <c r="L69" s="2"/>
      <c r="M69" s="2"/>
      <c r="N69" s="2"/>
      <c r="O69" s="2"/>
      <c r="P69" s="2"/>
      <c r="Q69" s="2"/>
      <c r="R69" s="2"/>
      <c r="S69" s="2"/>
      <c r="T69" s="2"/>
      <c r="U69" s="2"/>
      <c r="V69" s="2"/>
      <c r="W69" s="2"/>
      <c r="X69" s="2"/>
      <c r="Y69" s="2"/>
    </row>
    <row r="70" customFormat="false" ht="12.75" hidden="false" customHeight="true" outlineLevel="0" collapsed="false">
      <c r="A70" s="40" t="s">
        <v>299</v>
      </c>
      <c r="B70" s="56" t="str">
        <f aca="false" t="array" ref="B70:B70">INDEX(Countries!$D$2:$D$255, MATCH(A70, Countries!$B$2:$B$255, 0))</f>
        <v>MUS</v>
      </c>
      <c r="C70" s="76" t="s">
        <v>145</v>
      </c>
      <c r="D70" s="62" t="n">
        <f aca="false" t="array" ref="D70:D70">IF($C70="Mangrove", INDEX('Mangrove protected area'!$A$5:$AG1000,MATCH($A70,'Mangrove protected area'!$A$5:$A1000,0),MATCH('Mangrove protected area'!$C$4,'Mangrove protected area'!$A$5:$AG$5,0)),IF($C70="Seagrass",'Seagrass extent'!$D$4,IF($C70="Salt marsh",'Salt marsh extent'!$D$4)))</f>
        <v>0</v>
      </c>
      <c r="E70" s="40" t="s">
        <v>467</v>
      </c>
      <c r="F70" s="2"/>
      <c r="G70" s="2"/>
      <c r="H70" s="2"/>
      <c r="I70" s="2"/>
      <c r="J70" s="2"/>
      <c r="K70" s="2"/>
      <c r="L70" s="2"/>
      <c r="M70" s="2"/>
      <c r="N70" s="2"/>
      <c r="O70" s="2"/>
      <c r="P70" s="2"/>
      <c r="Q70" s="2"/>
      <c r="R70" s="2"/>
      <c r="S70" s="2"/>
      <c r="T70" s="2"/>
      <c r="U70" s="2"/>
      <c r="V70" s="2"/>
      <c r="W70" s="2"/>
      <c r="X70" s="2"/>
      <c r="Y70" s="2"/>
    </row>
    <row r="71" customFormat="false" ht="12.75" hidden="false" customHeight="true" outlineLevel="0" collapsed="false">
      <c r="A71" s="40" t="s">
        <v>300</v>
      </c>
      <c r="B71" s="56" t="str">
        <f aca="false" t="array" ref="B71:B71">INDEX(Countries!$D$2:$D$255, MATCH(A71, Countries!$B$2:$B$255, 0))</f>
        <v>MYT</v>
      </c>
      <c r="C71" s="76" t="s">
        <v>145</v>
      </c>
      <c r="D71" s="62" t="n">
        <f aca="false" t="array" ref="D71:D71">IF($C71="Mangrove", INDEX('Mangrove protected area'!$A$5:$AG1000,MATCH($A71,'Mangrove protected area'!$A$5:$A1000,0),MATCH('Mangrove protected area'!$C$4,'Mangrove protected area'!$A$5:$AG$5,0)),IF($C71="Seagrass",'Seagrass extent'!$D$4,IF($C71="Salt marsh",'Salt marsh extent'!$D$4)))</f>
        <v>0</v>
      </c>
      <c r="E71" s="40" t="s">
        <v>467</v>
      </c>
      <c r="F71" s="2"/>
      <c r="G71" s="2"/>
      <c r="H71" s="2"/>
      <c r="I71" s="2"/>
      <c r="J71" s="2"/>
      <c r="K71" s="2"/>
      <c r="L71" s="2"/>
      <c r="M71" s="2"/>
      <c r="N71" s="2"/>
      <c r="O71" s="2"/>
      <c r="P71" s="2"/>
      <c r="Q71" s="2"/>
      <c r="R71" s="2"/>
      <c r="S71" s="2"/>
      <c r="T71" s="2"/>
      <c r="U71" s="2"/>
      <c r="V71" s="2"/>
      <c r="W71" s="2"/>
      <c r="X71" s="2"/>
      <c r="Y71" s="2"/>
    </row>
    <row r="72" customFormat="false" ht="12.75" hidden="false" customHeight="true" outlineLevel="0" collapsed="false">
      <c r="A72" s="40" t="s">
        <v>301</v>
      </c>
      <c r="B72" s="56" t="str">
        <f aca="false" t="array" ref="B72:B72">INDEX(Countries!$D$2:$D$255, MATCH(A72, Countries!$B$2:$B$255, 0))</f>
        <v>FSM</v>
      </c>
      <c r="C72" s="76" t="s">
        <v>145</v>
      </c>
      <c r="D72" s="62" t="n">
        <f aca="false" t="array" ref="D72:D72">IF($C72="Mangrove", INDEX('Mangrove protected area'!$A$5:$AG1000,MATCH($A72,'Mangrove protected area'!$A$5:$A1000,0),MATCH('Mangrove protected area'!$C$4,'Mangrove protected area'!$A$5:$AG$5,0)),IF($C72="Seagrass",'Seagrass extent'!$D$4,IF($C72="Salt marsh",'Salt marsh extent'!$D$4)))</f>
        <v>0</v>
      </c>
      <c r="E72" s="40" t="s">
        <v>467</v>
      </c>
      <c r="F72" s="2"/>
      <c r="G72" s="2"/>
      <c r="H72" s="2"/>
      <c r="I72" s="2"/>
      <c r="J72" s="2"/>
      <c r="K72" s="2"/>
      <c r="L72" s="2"/>
      <c r="M72" s="2"/>
      <c r="N72" s="2"/>
      <c r="O72" s="2"/>
      <c r="P72" s="2"/>
      <c r="Q72" s="2"/>
      <c r="R72" s="2"/>
      <c r="S72" s="2"/>
      <c r="T72" s="2"/>
      <c r="U72" s="2"/>
      <c r="V72" s="2"/>
      <c r="W72" s="2"/>
      <c r="X72" s="2"/>
      <c r="Y72" s="2"/>
    </row>
    <row r="73" customFormat="false" ht="12.75" hidden="false" customHeight="true" outlineLevel="0" collapsed="false">
      <c r="A73" s="40" t="s">
        <v>302</v>
      </c>
      <c r="B73" s="56" t="str">
        <f aca="false" t="array" ref="B73:B73">INDEX(Countries!$D$2:$D$255, MATCH(A73, Countries!$B$2:$B$255, 0))</f>
        <v>MOZ</v>
      </c>
      <c r="C73" s="76" t="s">
        <v>145</v>
      </c>
      <c r="D73" s="62" t="n">
        <f aca="false" t="array" ref="D73:D73">IF($C73="Mangrove", INDEX('Mangrove protected area'!$A$5:$AG1000,MATCH($A73,'Mangrove protected area'!$A$5:$A1000,0),MATCH('Mangrove protected area'!$C$4,'Mangrove protected area'!$A$5:$AG$5,0)),IF($C73="Seagrass",'Seagrass extent'!$D$4,IF($C73="Salt marsh",'Salt marsh extent'!$D$4)))</f>
        <v>0</v>
      </c>
      <c r="E73" s="40" t="s">
        <v>467</v>
      </c>
      <c r="F73" s="2"/>
      <c r="G73" s="2"/>
      <c r="H73" s="2"/>
      <c r="I73" s="2"/>
      <c r="J73" s="2"/>
      <c r="K73" s="2"/>
      <c r="L73" s="2"/>
      <c r="M73" s="2"/>
      <c r="N73" s="2"/>
      <c r="O73" s="2"/>
      <c r="P73" s="2"/>
      <c r="Q73" s="2"/>
      <c r="R73" s="2"/>
      <c r="S73" s="2"/>
      <c r="T73" s="2"/>
      <c r="U73" s="2"/>
      <c r="V73" s="2"/>
      <c r="W73" s="2"/>
      <c r="X73" s="2"/>
      <c r="Y73" s="2"/>
    </row>
    <row r="74" customFormat="false" ht="12.75" hidden="false" customHeight="true" outlineLevel="0" collapsed="false">
      <c r="A74" s="40" t="s">
        <v>303</v>
      </c>
      <c r="B74" s="56" t="str">
        <f aca="false" t="array" ref="B74:B74">INDEX(Countries!$D$2:$D$255, MATCH(A74, Countries!$B$2:$B$255, 0))</f>
        <v>MMR</v>
      </c>
      <c r="C74" s="76" t="s">
        <v>145</v>
      </c>
      <c r="D74" s="62" t="n">
        <f aca="false" t="array" ref="D74:D74">IF($C74="Mangrove", INDEX('Mangrove protected area'!$A$5:$AG1000,MATCH($A74,'Mangrove protected area'!$A$5:$A1000,0),MATCH('Mangrove protected area'!$C$4,'Mangrove protected area'!$A$5:$AG$5,0)),IF($C74="Seagrass",'Seagrass extent'!$D$4,IF($C74="Salt marsh",'Salt marsh extent'!$D$4)))</f>
        <v>0</v>
      </c>
      <c r="E74" s="40" t="s">
        <v>467</v>
      </c>
      <c r="F74" s="2"/>
      <c r="G74" s="2"/>
      <c r="H74" s="2"/>
      <c r="I74" s="2"/>
      <c r="J74" s="2"/>
      <c r="K74" s="2"/>
      <c r="L74" s="2"/>
      <c r="M74" s="2"/>
      <c r="N74" s="2"/>
      <c r="O74" s="2"/>
      <c r="P74" s="2"/>
      <c r="Q74" s="2"/>
      <c r="R74" s="2"/>
      <c r="S74" s="2"/>
      <c r="T74" s="2"/>
      <c r="U74" s="2"/>
      <c r="V74" s="2"/>
      <c r="W74" s="2"/>
      <c r="X74" s="2"/>
      <c r="Y74" s="2"/>
    </row>
    <row r="75" customFormat="false" ht="12.75" hidden="false" customHeight="true" outlineLevel="0" collapsed="false">
      <c r="A75" s="40" t="s">
        <v>304</v>
      </c>
      <c r="B75" s="56" t="str">
        <f aca="false" t="array" ref="B75:B75">INDEX(Countries!$D$2:$D$255, MATCH(A75, Countries!$B$2:$B$255, 0))</f>
        <v>NCL</v>
      </c>
      <c r="C75" s="76" t="s">
        <v>145</v>
      </c>
      <c r="D75" s="62" t="n">
        <f aca="false" t="array" ref="D75:D75">IF($C75="Mangrove", INDEX('Mangrove protected area'!$A$5:$AG1000,MATCH($A75,'Mangrove protected area'!$A$5:$A1000,0),MATCH('Mangrove protected area'!$C$4,'Mangrove protected area'!$A$5:$AG$5,0)),IF($C75="Seagrass",'Seagrass extent'!$D$4,IF($C75="Salt marsh",'Salt marsh extent'!$D$4)))</f>
        <v>0</v>
      </c>
      <c r="E75" s="40" t="s">
        <v>467</v>
      </c>
      <c r="F75" s="2"/>
      <c r="G75" s="2"/>
      <c r="H75" s="2"/>
      <c r="I75" s="2"/>
      <c r="J75" s="2"/>
      <c r="K75" s="2"/>
      <c r="L75" s="2"/>
      <c r="M75" s="2"/>
      <c r="N75" s="2"/>
      <c r="O75" s="2"/>
      <c r="P75" s="2"/>
      <c r="Q75" s="2"/>
      <c r="R75" s="2"/>
      <c r="S75" s="2"/>
      <c r="T75" s="2"/>
      <c r="U75" s="2"/>
      <c r="V75" s="2"/>
      <c r="W75" s="2"/>
      <c r="X75" s="2"/>
      <c r="Y75" s="2"/>
    </row>
    <row r="76" customFormat="false" ht="12.75" hidden="false" customHeight="true" outlineLevel="0" collapsed="false">
      <c r="A76" s="40" t="s">
        <v>305</v>
      </c>
      <c r="B76" s="56" t="str">
        <f aca="false" t="array" ref="B76:B76">INDEX(Countries!$D$2:$D$255, MATCH(A76, Countries!$B$2:$B$255, 0))</f>
        <v>NZL</v>
      </c>
      <c r="C76" s="76" t="s">
        <v>145</v>
      </c>
      <c r="D76" s="62" t="n">
        <f aca="false" t="array" ref="D76:D76">IF($C76="Mangrove", INDEX('Mangrove protected area'!$A$5:$AG1000,MATCH($A76,'Mangrove protected area'!$A$5:$A1000,0),MATCH('Mangrove protected area'!$C$4,'Mangrove protected area'!$A$5:$AG$5,0)),IF($C76="Seagrass",'Seagrass extent'!$D$4,IF($C76="Salt marsh",'Salt marsh extent'!$D$4)))</f>
        <v>0</v>
      </c>
      <c r="E76" s="40" t="s">
        <v>467</v>
      </c>
      <c r="F76" s="2"/>
      <c r="G76" s="2"/>
      <c r="H76" s="2"/>
      <c r="I76" s="2"/>
      <c r="J76" s="2"/>
      <c r="K76" s="2"/>
      <c r="L76" s="2"/>
      <c r="M76" s="2"/>
      <c r="N76" s="2"/>
      <c r="O76" s="2"/>
      <c r="P76" s="2"/>
      <c r="Q76" s="2"/>
      <c r="R76" s="2"/>
      <c r="S76" s="2"/>
      <c r="T76" s="2"/>
      <c r="U76" s="2"/>
      <c r="V76" s="2"/>
      <c r="W76" s="2"/>
      <c r="X76" s="2"/>
      <c r="Y76" s="2"/>
    </row>
    <row r="77" customFormat="false" ht="12.75" hidden="false" customHeight="true" outlineLevel="0" collapsed="false">
      <c r="A77" s="40" t="s">
        <v>306</v>
      </c>
      <c r="B77" s="56" t="str">
        <f aca="false" t="array" ref="B77:B77">INDEX(Countries!$D$2:$D$255, MATCH(A77, Countries!$B$2:$B$255, 0))</f>
        <v>NIC</v>
      </c>
      <c r="C77" s="76" t="s">
        <v>145</v>
      </c>
      <c r="D77" s="62" t="n">
        <f aca="false" t="array" ref="D77:D77">IF($C77="Mangrove", INDEX('Mangrove protected area'!$A$5:$AG1000,MATCH($A77,'Mangrove protected area'!$A$5:$A1000,0),MATCH('Mangrove protected area'!$C$4,'Mangrove protected area'!$A$5:$AG$5,0)),IF($C77="Seagrass",'Seagrass extent'!$D$4,IF($C77="Salt marsh",'Salt marsh extent'!$D$4)))</f>
        <v>0</v>
      </c>
      <c r="E77" s="40" t="s">
        <v>467</v>
      </c>
      <c r="F77" s="2"/>
      <c r="G77" s="2"/>
      <c r="H77" s="2"/>
      <c r="I77" s="2"/>
      <c r="J77" s="2"/>
      <c r="K77" s="2"/>
      <c r="L77" s="2"/>
      <c r="M77" s="2"/>
      <c r="N77" s="2"/>
      <c r="O77" s="2"/>
      <c r="P77" s="2"/>
      <c r="Q77" s="2"/>
      <c r="R77" s="2"/>
      <c r="S77" s="2"/>
      <c r="T77" s="2"/>
      <c r="U77" s="2"/>
      <c r="V77" s="2"/>
      <c r="W77" s="2"/>
      <c r="X77" s="2"/>
      <c r="Y77" s="2"/>
    </row>
    <row r="78" customFormat="false" ht="12.75" hidden="false" customHeight="true" outlineLevel="0" collapsed="false">
      <c r="A78" s="40" t="s">
        <v>307</v>
      </c>
      <c r="B78" s="56" t="str">
        <f aca="false" t="array" ref="B78:B78">INDEX(Countries!$D$2:$D$255, MATCH(A78, Countries!$B$2:$B$255, 0))</f>
        <v>NGA</v>
      </c>
      <c r="C78" s="76" t="s">
        <v>145</v>
      </c>
      <c r="D78" s="62" t="n">
        <f aca="false" t="array" ref="D78:D78">IF($C78="Mangrove", INDEX('Mangrove protected area'!$A$5:$AG1000,MATCH($A78,'Mangrove protected area'!$A$5:$A1000,0),MATCH('Mangrove protected area'!$C$4,'Mangrove protected area'!$A$5:$AG$5,0)),IF($C78="Seagrass",'Seagrass extent'!$D$4,IF($C78="Salt marsh",'Salt marsh extent'!$D$4)))</f>
        <v>0</v>
      </c>
      <c r="E78" s="40" t="s">
        <v>467</v>
      </c>
      <c r="F78" s="2"/>
      <c r="G78" s="2"/>
      <c r="H78" s="2"/>
      <c r="I78" s="2"/>
      <c r="J78" s="2"/>
      <c r="K78" s="2"/>
      <c r="L78" s="2"/>
      <c r="M78" s="2"/>
      <c r="N78" s="2"/>
      <c r="O78" s="2"/>
      <c r="P78" s="2"/>
      <c r="Q78" s="2"/>
      <c r="R78" s="2"/>
      <c r="S78" s="2"/>
      <c r="T78" s="2"/>
      <c r="U78" s="2"/>
      <c r="V78" s="2"/>
      <c r="W78" s="2"/>
      <c r="X78" s="2"/>
      <c r="Y78" s="2"/>
    </row>
    <row r="79" customFormat="false" ht="12.75" hidden="false" customHeight="true" outlineLevel="0" collapsed="false">
      <c r="A79" s="40" t="s">
        <v>308</v>
      </c>
      <c r="B79" s="56" t="str">
        <f aca="false" t="array" ref="B79:B79">INDEX(Countries!$D$2:$D$255, MATCH(A79, Countries!$B$2:$B$255, 0))</f>
        <v>OMN</v>
      </c>
      <c r="C79" s="76" t="s">
        <v>145</v>
      </c>
      <c r="D79" s="62" t="n">
        <f aca="false" t="array" ref="D79:D79">IF($C79="Mangrove", INDEX('Mangrove protected area'!$A$5:$AG1000,MATCH($A79,'Mangrove protected area'!$A$5:$A1000,0),MATCH('Mangrove protected area'!$C$4,'Mangrove protected area'!$A$5:$AG$5,0)),IF($C79="Seagrass",'Seagrass extent'!$D$4,IF($C79="Salt marsh",'Salt marsh extent'!$D$4)))</f>
        <v>0</v>
      </c>
      <c r="E79" s="40" t="s">
        <v>467</v>
      </c>
      <c r="F79" s="2"/>
      <c r="G79" s="2"/>
      <c r="H79" s="2"/>
      <c r="I79" s="2"/>
      <c r="J79" s="2"/>
      <c r="K79" s="2"/>
      <c r="L79" s="2"/>
      <c r="M79" s="2"/>
      <c r="N79" s="2"/>
      <c r="O79" s="2"/>
      <c r="P79" s="2"/>
      <c r="Q79" s="2"/>
      <c r="R79" s="2"/>
      <c r="S79" s="2"/>
      <c r="T79" s="2"/>
      <c r="U79" s="2"/>
      <c r="V79" s="2"/>
      <c r="W79" s="2"/>
      <c r="X79" s="2"/>
      <c r="Y79" s="2"/>
    </row>
    <row r="80" customFormat="false" ht="12.75" hidden="false" customHeight="true" outlineLevel="0" collapsed="false">
      <c r="A80" s="40" t="s">
        <v>309</v>
      </c>
      <c r="B80" s="56" t="str">
        <f aca="false" t="array" ref="B80:B80">INDEX(Countries!$D$2:$D$255, MATCH(A80, Countries!$B$2:$B$255, 0))</f>
        <v>PAK</v>
      </c>
      <c r="C80" s="76" t="s">
        <v>145</v>
      </c>
      <c r="D80" s="62" t="n">
        <f aca="false" t="array" ref="D80:D80">IF($C80="Mangrove", INDEX('Mangrove protected area'!$A$5:$AG1000,MATCH($A80,'Mangrove protected area'!$A$5:$A1000,0),MATCH('Mangrove protected area'!$C$4,'Mangrove protected area'!$A$5:$AG$5,0)),IF($C80="Seagrass",'Seagrass extent'!$D$4,IF($C80="Salt marsh",'Salt marsh extent'!$D$4)))</f>
        <v>0</v>
      </c>
      <c r="E80" s="40" t="s">
        <v>467</v>
      </c>
      <c r="F80" s="2"/>
      <c r="G80" s="2"/>
      <c r="H80" s="2"/>
      <c r="I80" s="2"/>
      <c r="J80" s="2"/>
      <c r="K80" s="2"/>
      <c r="L80" s="2"/>
      <c r="M80" s="2"/>
      <c r="N80" s="2"/>
      <c r="O80" s="2"/>
      <c r="P80" s="2"/>
      <c r="Q80" s="2"/>
      <c r="R80" s="2"/>
      <c r="S80" s="2"/>
      <c r="T80" s="2"/>
      <c r="U80" s="2"/>
      <c r="V80" s="2"/>
      <c r="W80" s="2"/>
      <c r="X80" s="2"/>
      <c r="Y80" s="2"/>
    </row>
    <row r="81" customFormat="false" ht="12.75" hidden="false" customHeight="true" outlineLevel="0" collapsed="false">
      <c r="A81" s="40" t="s">
        <v>310</v>
      </c>
      <c r="B81" s="56" t="str">
        <f aca="false" t="array" ref="B81:B81">INDEX(Countries!$D$2:$D$255, MATCH(A81, Countries!$B$2:$B$255, 0))</f>
        <v>PLW</v>
      </c>
      <c r="C81" s="76" t="s">
        <v>145</v>
      </c>
      <c r="D81" s="62" t="n">
        <f aca="false" t="array" ref="D81:D81">IF($C81="Mangrove", INDEX('Mangrove protected area'!$A$5:$AG1000,MATCH($A81,'Mangrove protected area'!$A$5:$A1000,0),MATCH('Mangrove protected area'!$C$4,'Mangrove protected area'!$A$5:$AG$5,0)),IF($C81="Seagrass",'Seagrass extent'!$D$4,IF($C81="Salt marsh",'Salt marsh extent'!$D$4)))</f>
        <v>0</v>
      </c>
      <c r="E81" s="40" t="s">
        <v>467</v>
      </c>
      <c r="F81" s="2"/>
      <c r="G81" s="2"/>
      <c r="H81" s="2"/>
      <c r="I81" s="2"/>
      <c r="J81" s="2"/>
      <c r="K81" s="2"/>
      <c r="L81" s="2"/>
      <c r="M81" s="2"/>
      <c r="N81" s="2"/>
      <c r="O81" s="2"/>
      <c r="P81" s="2"/>
      <c r="Q81" s="2"/>
      <c r="R81" s="2"/>
      <c r="S81" s="2"/>
      <c r="T81" s="2"/>
      <c r="U81" s="2"/>
      <c r="V81" s="2"/>
      <c r="W81" s="2"/>
      <c r="X81" s="2"/>
      <c r="Y81" s="2"/>
    </row>
    <row r="82" customFormat="false" ht="12.75" hidden="false" customHeight="true" outlineLevel="0" collapsed="false">
      <c r="A82" s="40" t="s">
        <v>311</v>
      </c>
      <c r="B82" s="56" t="str">
        <f aca="false" t="array" ref="B82:B82">INDEX(Countries!$D$2:$D$255, MATCH(A82, Countries!$B$2:$B$255, 0))</f>
        <v>PAN</v>
      </c>
      <c r="C82" s="76" t="s">
        <v>145</v>
      </c>
      <c r="D82" s="62" t="n">
        <f aca="false" t="array" ref="D82:D82">IF($C82="Mangrove", INDEX('Mangrove protected area'!$A$5:$AG1000,MATCH($A82,'Mangrove protected area'!$A$5:$A1000,0),MATCH('Mangrove protected area'!$C$4,'Mangrove protected area'!$A$5:$AG$5,0)),IF($C82="Seagrass",'Seagrass extent'!$D$4,IF($C82="Salt marsh",'Salt marsh extent'!$D$4)))</f>
        <v>0</v>
      </c>
      <c r="E82" s="40" t="s">
        <v>467</v>
      </c>
      <c r="F82" s="2"/>
      <c r="G82" s="2"/>
      <c r="H82" s="2"/>
      <c r="I82" s="2"/>
      <c r="J82" s="2"/>
      <c r="K82" s="2"/>
      <c r="L82" s="2"/>
      <c r="M82" s="2"/>
      <c r="N82" s="2"/>
      <c r="O82" s="2"/>
      <c r="P82" s="2"/>
      <c r="Q82" s="2"/>
      <c r="R82" s="2"/>
      <c r="S82" s="2"/>
      <c r="T82" s="2"/>
      <c r="U82" s="2"/>
      <c r="V82" s="2"/>
      <c r="W82" s="2"/>
      <c r="X82" s="2"/>
      <c r="Y82" s="2"/>
    </row>
    <row r="83" customFormat="false" ht="12.75" hidden="false" customHeight="true" outlineLevel="0" collapsed="false">
      <c r="A83" s="40" t="s">
        <v>312</v>
      </c>
      <c r="B83" s="56" t="str">
        <f aca="false" t="array" ref="B83:B83">INDEX(Countries!$D$2:$D$255, MATCH(A83, Countries!$B$2:$B$255, 0))</f>
        <v>PNG</v>
      </c>
      <c r="C83" s="76" t="s">
        <v>145</v>
      </c>
      <c r="D83" s="62" t="n">
        <f aca="false" t="array" ref="D83:D83">IF($C83="Mangrove", INDEX('Mangrove protected area'!$A$5:$AG1000,MATCH($A83,'Mangrove protected area'!$A$5:$A1000,0),MATCH('Mangrove protected area'!$C$4,'Mangrove protected area'!$A$5:$AG$5,0)),IF($C83="Seagrass",'Seagrass extent'!$D$4,IF($C83="Salt marsh",'Salt marsh extent'!$D$4)))</f>
        <v>0</v>
      </c>
      <c r="E83" s="40" t="s">
        <v>467</v>
      </c>
      <c r="F83" s="2"/>
      <c r="G83" s="2"/>
      <c r="H83" s="2"/>
      <c r="I83" s="2"/>
      <c r="J83" s="2"/>
      <c r="K83" s="2"/>
      <c r="L83" s="2"/>
      <c r="M83" s="2"/>
      <c r="N83" s="2"/>
      <c r="O83" s="2"/>
      <c r="P83" s="2"/>
      <c r="Q83" s="2"/>
      <c r="R83" s="2"/>
      <c r="S83" s="2"/>
      <c r="T83" s="2"/>
      <c r="U83" s="2"/>
      <c r="V83" s="2"/>
      <c r="W83" s="2"/>
      <c r="X83" s="2"/>
      <c r="Y83" s="2"/>
    </row>
    <row r="84" customFormat="false" ht="12.75" hidden="false" customHeight="true" outlineLevel="0" collapsed="false">
      <c r="A84" s="40" t="s">
        <v>313</v>
      </c>
      <c r="B84" s="56" t="str">
        <f aca="false" t="array" ref="B84:B84">INDEX(Countries!$D$2:$D$255, MATCH(A84, Countries!$B$2:$B$255, 0))</f>
        <v>PER</v>
      </c>
      <c r="C84" s="76" t="s">
        <v>145</v>
      </c>
      <c r="D84" s="62" t="str">
        <f aca="false" t="array" ref="D84:D84">IF($C84="Mangrove", INDEX('Mangrove protected area'!$A$5:$AG1000,MATCH($A84,'Mangrove protected area'!$A$5:$A1000,0),MATCH('Mangrove protected area'!$C$4,'Mangrove protected area'!$A$5:$AG$5,0)),IF($C84="Seagrass",'Seagrass extent'!$D$4,IF($C84="Salt marsh",'Salt marsh extent'!$D$4)))</f>
        <v>NoData</v>
      </c>
      <c r="E84" s="40" t="s">
        <v>467</v>
      </c>
      <c r="F84" s="2"/>
      <c r="G84" s="2"/>
      <c r="H84" s="2"/>
      <c r="I84" s="2"/>
      <c r="J84" s="2"/>
      <c r="K84" s="2"/>
      <c r="L84" s="2"/>
      <c r="M84" s="2"/>
      <c r="N84" s="2"/>
      <c r="O84" s="2"/>
      <c r="P84" s="2"/>
      <c r="Q84" s="2"/>
      <c r="R84" s="2"/>
      <c r="S84" s="2"/>
      <c r="T84" s="2"/>
      <c r="U84" s="2"/>
      <c r="V84" s="2"/>
      <c r="W84" s="2"/>
      <c r="X84" s="2"/>
      <c r="Y84" s="2"/>
    </row>
    <row r="85" customFormat="false" ht="12.75" hidden="false" customHeight="true" outlineLevel="0" collapsed="false">
      <c r="A85" s="40" t="s">
        <v>314</v>
      </c>
      <c r="B85" s="56" t="str">
        <f aca="false" t="array" ref="B85:B85">INDEX(Countries!$D$2:$D$255, MATCH(A85, Countries!$B$2:$B$255, 0))</f>
        <v>PHL</v>
      </c>
      <c r="C85" s="76" t="s">
        <v>145</v>
      </c>
      <c r="D85" s="62" t="n">
        <f aca="false" t="array" ref="D85:D85">IF($C85="Mangrove", INDEX('Mangrove protected area'!$A$5:$AG1000,MATCH($A85,'Mangrove protected area'!$A$5:$A1000,0),MATCH('Mangrove protected area'!$C$4,'Mangrove protected area'!$A$5:$AG$5,0)),IF($C85="Seagrass",'Seagrass extent'!$D$4,IF($C85="Salt marsh",'Salt marsh extent'!$D$4)))</f>
        <v>0</v>
      </c>
      <c r="E85" s="40" t="s">
        <v>467</v>
      </c>
      <c r="F85" s="2"/>
      <c r="G85" s="2"/>
      <c r="H85" s="2"/>
      <c r="I85" s="2"/>
      <c r="J85" s="2"/>
      <c r="K85" s="2"/>
      <c r="L85" s="2"/>
      <c r="M85" s="2"/>
      <c r="N85" s="2"/>
      <c r="O85" s="2"/>
      <c r="P85" s="2"/>
      <c r="Q85" s="2"/>
      <c r="R85" s="2"/>
      <c r="S85" s="2"/>
      <c r="T85" s="2"/>
      <c r="U85" s="2"/>
      <c r="V85" s="2"/>
      <c r="W85" s="2"/>
      <c r="X85" s="2"/>
      <c r="Y85" s="2"/>
    </row>
    <row r="86" customFormat="false" ht="12.75" hidden="false" customHeight="true" outlineLevel="0" collapsed="false">
      <c r="A86" s="40" t="s">
        <v>315</v>
      </c>
      <c r="B86" s="56" t="str">
        <f aca="false" t="array" ref="B86:B86">INDEX(Countries!$D$2:$D$255, MATCH(A86, Countries!$B$2:$B$255, 0))</f>
        <v>PRI</v>
      </c>
      <c r="C86" s="76" t="s">
        <v>145</v>
      </c>
      <c r="D86" s="62" t="n">
        <f aca="false" t="array" ref="D86:D86">IF($C86="Mangrove", INDEX('Mangrove protected area'!$A$5:$AG1000,MATCH($A86,'Mangrove protected area'!$A$5:$A1000,0),MATCH('Mangrove protected area'!$C$4,'Mangrove protected area'!$A$5:$AG$5,0)),IF($C86="Seagrass",'Seagrass extent'!$D$4,IF($C86="Salt marsh",'Salt marsh extent'!$D$4)))</f>
        <v>0</v>
      </c>
      <c r="E86" s="40" t="s">
        <v>467</v>
      </c>
      <c r="F86" s="2"/>
      <c r="G86" s="2"/>
      <c r="H86" s="2"/>
      <c r="I86" s="2"/>
      <c r="J86" s="2"/>
      <c r="K86" s="2"/>
      <c r="L86" s="2"/>
      <c r="M86" s="2"/>
      <c r="N86" s="2"/>
      <c r="O86" s="2"/>
      <c r="P86" s="2"/>
      <c r="Q86" s="2"/>
      <c r="R86" s="2"/>
      <c r="S86" s="2"/>
      <c r="T86" s="2"/>
      <c r="U86" s="2"/>
      <c r="V86" s="2"/>
      <c r="W86" s="2"/>
      <c r="X86" s="2"/>
      <c r="Y86" s="2"/>
    </row>
    <row r="87" customFormat="false" ht="12.75" hidden="false" customHeight="true" outlineLevel="0" collapsed="false">
      <c r="A87" s="40" t="s">
        <v>316</v>
      </c>
      <c r="B87" s="56" t="str">
        <f aca="false" t="array" ref="B87:B87">INDEX(Countries!$D$2:$D$255, MATCH(A87, Countries!$B$2:$B$255, 0))</f>
        <v>QAT</v>
      </c>
      <c r="C87" s="76" t="s">
        <v>145</v>
      </c>
      <c r="D87" s="62" t="n">
        <f aca="false" t="array" ref="D87:D87">IF($C87="Mangrove", INDEX('Mangrove protected area'!$A$5:$AG1000,MATCH($A87,'Mangrove protected area'!$A$5:$A1000,0),MATCH('Mangrove protected area'!$C$4,'Mangrove protected area'!$A$5:$AG$5,0)),IF($C87="Seagrass",'Seagrass extent'!$D$4,IF($C87="Salt marsh",'Salt marsh extent'!$D$4)))</f>
        <v>0</v>
      </c>
      <c r="E87" s="40" t="s">
        <v>467</v>
      </c>
      <c r="F87" s="2"/>
      <c r="G87" s="2"/>
      <c r="H87" s="2"/>
      <c r="I87" s="2"/>
      <c r="J87" s="2"/>
      <c r="K87" s="2"/>
      <c r="L87" s="2"/>
      <c r="M87" s="2"/>
      <c r="N87" s="2"/>
      <c r="O87" s="2"/>
      <c r="P87" s="2"/>
      <c r="Q87" s="2"/>
      <c r="R87" s="2"/>
      <c r="S87" s="2"/>
      <c r="T87" s="2"/>
      <c r="U87" s="2"/>
      <c r="V87" s="2"/>
      <c r="W87" s="2"/>
      <c r="X87" s="2"/>
      <c r="Y87" s="2"/>
    </row>
    <row r="88" customFormat="false" ht="12.75" hidden="false" customHeight="true" outlineLevel="0" collapsed="false">
      <c r="A88" s="40" t="s">
        <v>317</v>
      </c>
      <c r="B88" s="56" t="str">
        <f aca="false" t="array" ref="B88:B88">INDEX(Countries!$D$2:$D$255, MATCH(A88, Countries!$B$2:$B$255, 0))</f>
        <v>COG</v>
      </c>
      <c r="C88" s="76" t="s">
        <v>145</v>
      </c>
      <c r="D88" s="62" t="str">
        <f aca="false" t="array" ref="D88:D88">IF($C88="Mangrove", INDEX('Mangrove protected area'!$A$5:$AG1000,MATCH($A88,'Mangrove protected area'!$A$5:$A1000,0),MATCH('Mangrove protected area'!$C$4,'Mangrove protected area'!$A$5:$AG$5,0)),IF($C88="Seagrass",'Seagrass extent'!$D$4,IF($C88="Salt marsh",'Salt marsh extent'!$D$4)))</f>
        <v>NoData</v>
      </c>
      <c r="E88" s="40" t="s">
        <v>467</v>
      </c>
      <c r="F88" s="2"/>
      <c r="G88" s="2"/>
      <c r="H88" s="2"/>
      <c r="I88" s="2"/>
      <c r="J88" s="2"/>
      <c r="K88" s="2"/>
      <c r="L88" s="2"/>
      <c r="M88" s="2"/>
      <c r="N88" s="2"/>
      <c r="O88" s="2"/>
      <c r="P88" s="2"/>
      <c r="Q88" s="2"/>
      <c r="R88" s="2"/>
      <c r="S88" s="2"/>
      <c r="T88" s="2"/>
      <c r="U88" s="2"/>
      <c r="V88" s="2"/>
      <c r="W88" s="2"/>
      <c r="X88" s="2"/>
      <c r="Y88" s="2"/>
    </row>
    <row r="89" customFormat="false" ht="12.75" hidden="false" customHeight="true" outlineLevel="0" collapsed="false">
      <c r="A89" s="40" t="s">
        <v>318</v>
      </c>
      <c r="B89" s="56" t="str">
        <f aca="false" t="array" ref="B89:B89">INDEX(Countries!$D$2:$D$255, MATCH(A89, Countries!$B$2:$B$255, 0))</f>
        <v>KNA</v>
      </c>
      <c r="C89" s="76" t="s">
        <v>145</v>
      </c>
      <c r="D89" s="62" t="n">
        <f aca="false" t="array" ref="D89:D89">IF($C89="Mangrove", INDEX('Mangrove protected area'!$A$5:$AG1000,MATCH($A89,'Mangrove protected area'!$A$5:$A1000,0),MATCH('Mangrove protected area'!$C$4,'Mangrove protected area'!$A$5:$AG$5,0)),IF($C89="Seagrass",'Seagrass extent'!$D$4,IF($C89="Salt marsh",'Salt marsh extent'!$D$4)))</f>
        <v>0</v>
      </c>
      <c r="E89" s="40" t="s">
        <v>467</v>
      </c>
      <c r="F89" s="2"/>
      <c r="G89" s="2"/>
      <c r="H89" s="2"/>
      <c r="I89" s="2"/>
      <c r="J89" s="2"/>
      <c r="K89" s="2"/>
      <c r="L89" s="2"/>
      <c r="M89" s="2"/>
      <c r="N89" s="2"/>
      <c r="O89" s="2"/>
      <c r="P89" s="2"/>
      <c r="Q89" s="2"/>
      <c r="R89" s="2"/>
      <c r="S89" s="2"/>
      <c r="T89" s="2"/>
      <c r="U89" s="2"/>
      <c r="V89" s="2"/>
      <c r="W89" s="2"/>
      <c r="X89" s="2"/>
      <c r="Y89" s="2"/>
    </row>
    <row r="90" customFormat="false" ht="12.75" hidden="false" customHeight="true" outlineLevel="0" collapsed="false">
      <c r="A90" s="40" t="s">
        <v>319</v>
      </c>
      <c r="B90" s="56" t="str">
        <f aca="false" t="array" ref="B90:B90">INDEX(Countries!$D$2:$D$255, MATCH(A90, Countries!$B$2:$B$255, 0))</f>
        <v>LCA</v>
      </c>
      <c r="C90" s="76" t="s">
        <v>145</v>
      </c>
      <c r="D90" s="62" t="n">
        <f aca="false" t="array" ref="D90:D90">IF($C90="Mangrove", INDEX('Mangrove protected area'!$A$5:$AG1000,MATCH($A90,'Mangrove protected area'!$A$5:$A1000,0),MATCH('Mangrove protected area'!$C$4,'Mangrove protected area'!$A$5:$AG$5,0)),IF($C90="Seagrass",'Seagrass extent'!$D$4,IF($C90="Salt marsh",'Salt marsh extent'!$D$4)))</f>
        <v>0</v>
      </c>
      <c r="E90" s="40" t="s">
        <v>467</v>
      </c>
      <c r="F90" s="2"/>
      <c r="G90" s="2"/>
      <c r="H90" s="2"/>
      <c r="I90" s="2"/>
      <c r="J90" s="2"/>
      <c r="K90" s="2"/>
      <c r="L90" s="2"/>
      <c r="M90" s="2"/>
      <c r="N90" s="2"/>
      <c r="O90" s="2"/>
      <c r="P90" s="2"/>
      <c r="Q90" s="2"/>
      <c r="R90" s="2"/>
      <c r="S90" s="2"/>
      <c r="T90" s="2"/>
      <c r="U90" s="2"/>
      <c r="V90" s="2"/>
      <c r="W90" s="2"/>
      <c r="X90" s="2"/>
      <c r="Y90" s="2"/>
    </row>
    <row r="91" customFormat="false" ht="12.75" hidden="false" customHeight="true" outlineLevel="0" collapsed="false">
      <c r="A91" s="40" t="s">
        <v>320</v>
      </c>
      <c r="B91" s="56" t="str">
        <f aca="false" t="array" ref="B91:B91">INDEX(Countries!$D$2:$D$255, MATCH(A91, Countries!$B$2:$B$255, 0))</f>
        <v>VCT</v>
      </c>
      <c r="C91" s="76" t="s">
        <v>145</v>
      </c>
      <c r="D91" s="62" t="n">
        <f aca="false" t="array" ref="D91:D91">IF($C91="Mangrove", INDEX('Mangrove protected area'!$A$5:$AG1000,MATCH($A91,'Mangrove protected area'!$A$5:$A1000,0),MATCH('Mangrove protected area'!$C$4,'Mangrove protected area'!$A$5:$AG$5,0)),IF($C91="Seagrass",'Seagrass extent'!$D$4,IF($C91="Salt marsh",'Salt marsh extent'!$D$4)))</f>
        <v>0</v>
      </c>
      <c r="E91" s="40" t="s">
        <v>467</v>
      </c>
      <c r="F91" s="2"/>
      <c r="G91" s="2"/>
      <c r="H91" s="2"/>
      <c r="I91" s="2"/>
      <c r="J91" s="2"/>
      <c r="K91" s="2"/>
      <c r="L91" s="2"/>
      <c r="M91" s="2"/>
      <c r="N91" s="2"/>
      <c r="O91" s="2"/>
      <c r="P91" s="2"/>
      <c r="Q91" s="2"/>
      <c r="R91" s="2"/>
      <c r="S91" s="2"/>
      <c r="T91" s="2"/>
      <c r="U91" s="2"/>
      <c r="V91" s="2"/>
      <c r="W91" s="2"/>
      <c r="X91" s="2"/>
      <c r="Y91" s="2"/>
    </row>
    <row r="92" customFormat="false" ht="12.75" hidden="false" customHeight="true" outlineLevel="0" collapsed="false">
      <c r="A92" s="40" t="s">
        <v>321</v>
      </c>
      <c r="B92" s="56" t="str">
        <f aca="false" t="array" ref="B92:B92">INDEX(Countries!$D$2:$D$255, MATCH(A92, Countries!$B$2:$B$255, 0))</f>
        <v>MAF</v>
      </c>
      <c r="C92" s="76" t="s">
        <v>145</v>
      </c>
      <c r="D92" s="62" t="n">
        <f aca="false" t="array" ref="D92:D92">IF($C92="Mangrove", INDEX('Mangrove protected area'!$A$5:$AG1000,MATCH($A92,'Mangrove protected area'!$A$5:$A1000,0),MATCH('Mangrove protected area'!$C$4,'Mangrove protected area'!$A$5:$AG$5,0)),IF($C92="Seagrass",'Seagrass extent'!$D$4,IF($C92="Salt marsh",'Salt marsh extent'!$D$4)))</f>
        <v>0</v>
      </c>
      <c r="E92" s="40" t="s">
        <v>467</v>
      </c>
      <c r="F92" s="2"/>
      <c r="G92" s="2"/>
      <c r="H92" s="2"/>
      <c r="I92" s="2"/>
      <c r="J92" s="2"/>
      <c r="K92" s="2"/>
      <c r="L92" s="2"/>
      <c r="M92" s="2"/>
      <c r="N92" s="2"/>
      <c r="O92" s="2"/>
      <c r="P92" s="2"/>
      <c r="Q92" s="2"/>
      <c r="R92" s="2"/>
      <c r="S92" s="2"/>
      <c r="T92" s="2"/>
      <c r="U92" s="2"/>
      <c r="V92" s="2"/>
      <c r="W92" s="2"/>
      <c r="X92" s="2"/>
      <c r="Y92" s="2"/>
    </row>
    <row r="93" customFormat="false" ht="12.75" hidden="false" customHeight="true" outlineLevel="0" collapsed="false">
      <c r="A93" s="40" t="s">
        <v>322</v>
      </c>
      <c r="B93" s="56" t="str">
        <f aca="false" t="array" ref="B93:B93">INDEX(Countries!$D$2:$D$255, MATCH(A93, Countries!$B$2:$B$255, 0))</f>
        <v>WSM</v>
      </c>
      <c r="C93" s="76" t="s">
        <v>145</v>
      </c>
      <c r="D93" s="62" t="n">
        <f aca="false" t="array" ref="D93:D93">IF($C93="Mangrove", INDEX('Mangrove protected area'!$A$5:$AG1000,MATCH($A93,'Mangrove protected area'!$A$5:$A1000,0),MATCH('Mangrove protected area'!$C$4,'Mangrove protected area'!$A$5:$AG$5,0)),IF($C93="Seagrass",'Seagrass extent'!$D$4,IF($C93="Salt marsh",'Salt marsh extent'!$D$4)))</f>
        <v>0</v>
      </c>
      <c r="E93" s="40" t="s">
        <v>467</v>
      </c>
      <c r="F93" s="2"/>
      <c r="G93" s="2"/>
      <c r="H93" s="2"/>
      <c r="I93" s="2"/>
      <c r="J93" s="2"/>
      <c r="K93" s="2"/>
      <c r="L93" s="2"/>
      <c r="M93" s="2"/>
      <c r="N93" s="2"/>
      <c r="O93" s="2"/>
      <c r="P93" s="2"/>
      <c r="Q93" s="2"/>
      <c r="R93" s="2"/>
      <c r="S93" s="2"/>
      <c r="T93" s="2"/>
      <c r="U93" s="2"/>
      <c r="V93" s="2"/>
      <c r="W93" s="2"/>
      <c r="X93" s="2"/>
      <c r="Y93" s="2"/>
    </row>
    <row r="94" customFormat="false" ht="12.75" hidden="false" customHeight="true" outlineLevel="0" collapsed="false">
      <c r="A94" s="40" t="s">
        <v>323</v>
      </c>
      <c r="B94" s="56" t="str">
        <f aca="false" t="array" ref="B94:B94">INDEX(Countries!$D$2:$D$255, MATCH(A94, Countries!$B$2:$B$255, 0))</f>
        <v>STP</v>
      </c>
      <c r="C94" s="76" t="s">
        <v>145</v>
      </c>
      <c r="D94" s="62" t="n">
        <f aca="false" t="array" ref="D94:D94">IF($C94="Mangrove", INDEX('Mangrove protected area'!$A$5:$AG1000,MATCH($A94,'Mangrove protected area'!$A$5:$A1000,0),MATCH('Mangrove protected area'!$C$4,'Mangrove protected area'!$A$5:$AG$5,0)),IF($C94="Seagrass",'Seagrass extent'!$D$4,IF($C94="Salt marsh",'Salt marsh extent'!$D$4)))</f>
        <v>0</v>
      </c>
      <c r="E94" s="40" t="s">
        <v>467</v>
      </c>
      <c r="F94" s="2"/>
      <c r="G94" s="2"/>
      <c r="H94" s="2"/>
      <c r="I94" s="2"/>
      <c r="J94" s="2"/>
      <c r="K94" s="2"/>
      <c r="L94" s="2"/>
      <c r="M94" s="2"/>
      <c r="N94" s="2"/>
      <c r="O94" s="2"/>
      <c r="P94" s="2"/>
      <c r="Q94" s="2"/>
      <c r="R94" s="2"/>
      <c r="S94" s="2"/>
      <c r="T94" s="2"/>
      <c r="U94" s="2"/>
      <c r="V94" s="2"/>
      <c r="W94" s="2"/>
      <c r="X94" s="2"/>
      <c r="Y94" s="2"/>
    </row>
    <row r="95" customFormat="false" ht="12.75" hidden="false" customHeight="true" outlineLevel="0" collapsed="false">
      <c r="A95" s="40" t="s">
        <v>324</v>
      </c>
      <c r="B95" s="56" t="str">
        <f aca="false" t="array" ref="B95:B95">INDEX(Countries!$D$2:$D$255, MATCH(A95, Countries!$B$2:$B$255, 0))</f>
        <v>SAU</v>
      </c>
      <c r="C95" s="76" t="s">
        <v>145</v>
      </c>
      <c r="D95" s="62" t="n">
        <f aca="false" t="array" ref="D95:D95">IF($C95="Mangrove", INDEX('Mangrove protected area'!$A$5:$AG1000,MATCH($A95,'Mangrove protected area'!$A$5:$A1000,0),MATCH('Mangrove protected area'!$C$4,'Mangrove protected area'!$A$5:$AG$5,0)),IF($C95="Seagrass",'Seagrass extent'!$D$4,IF($C95="Salt marsh",'Salt marsh extent'!$D$4)))</f>
        <v>0</v>
      </c>
      <c r="E95" s="40" t="s">
        <v>467</v>
      </c>
      <c r="F95" s="2"/>
      <c r="G95" s="2"/>
      <c r="H95" s="2"/>
      <c r="I95" s="2"/>
      <c r="J95" s="2"/>
      <c r="K95" s="2"/>
      <c r="L95" s="2"/>
      <c r="M95" s="2"/>
      <c r="N95" s="2"/>
      <c r="O95" s="2"/>
      <c r="P95" s="2"/>
      <c r="Q95" s="2"/>
      <c r="R95" s="2"/>
      <c r="S95" s="2"/>
      <c r="T95" s="2"/>
      <c r="U95" s="2"/>
      <c r="V95" s="2"/>
      <c r="W95" s="2"/>
      <c r="X95" s="2"/>
      <c r="Y95" s="2"/>
    </row>
    <row r="96" customFormat="false" ht="12.75" hidden="false" customHeight="true" outlineLevel="0" collapsed="false">
      <c r="A96" s="40" t="s">
        <v>325</v>
      </c>
      <c r="B96" s="56" t="str">
        <f aca="false" t="array" ref="B96:B96">INDEX(Countries!$D$2:$D$255, MATCH(A96, Countries!$B$2:$B$255, 0))</f>
        <v>SEN</v>
      </c>
      <c r="C96" s="76" t="s">
        <v>145</v>
      </c>
      <c r="D96" s="62" t="n">
        <f aca="false" t="array" ref="D96:D96">IF($C96="Mangrove", INDEX('Mangrove protected area'!$A$5:$AG1000,MATCH($A96,'Mangrove protected area'!$A$5:$A1000,0),MATCH('Mangrove protected area'!$C$4,'Mangrove protected area'!$A$5:$AG$5,0)),IF($C96="Seagrass",'Seagrass extent'!$D$4,IF($C96="Salt marsh",'Salt marsh extent'!$D$4)))</f>
        <v>0</v>
      </c>
      <c r="E96" s="40" t="s">
        <v>467</v>
      </c>
      <c r="F96" s="2"/>
      <c r="G96" s="2"/>
      <c r="H96" s="2"/>
      <c r="I96" s="2"/>
      <c r="J96" s="2"/>
      <c r="K96" s="2"/>
      <c r="L96" s="2"/>
      <c r="M96" s="2"/>
      <c r="N96" s="2"/>
      <c r="O96" s="2"/>
      <c r="P96" s="2"/>
      <c r="Q96" s="2"/>
      <c r="R96" s="2"/>
      <c r="S96" s="2"/>
      <c r="T96" s="2"/>
      <c r="U96" s="2"/>
      <c r="V96" s="2"/>
      <c r="W96" s="2"/>
      <c r="X96" s="2"/>
      <c r="Y96" s="2"/>
    </row>
    <row r="97" customFormat="false" ht="12.75" hidden="false" customHeight="true" outlineLevel="0" collapsed="false">
      <c r="A97" s="40" t="s">
        <v>326</v>
      </c>
      <c r="B97" s="56" t="str">
        <f aca="false" t="array" ref="B97:B97">INDEX(Countries!$D$2:$D$255, MATCH(A97, Countries!$B$2:$B$255, 0))</f>
        <v>SYC</v>
      </c>
      <c r="C97" s="76" t="s">
        <v>145</v>
      </c>
      <c r="D97" s="62" t="n">
        <f aca="false" t="array" ref="D97:D97">IF($C97="Mangrove", INDEX('Mangrove protected area'!$A$5:$AG1000,MATCH($A97,'Mangrove protected area'!$A$5:$A1000,0),MATCH('Mangrove protected area'!$C$4,'Mangrove protected area'!$A$5:$AG$5,0)),IF($C97="Seagrass",'Seagrass extent'!$D$4,IF($C97="Salt marsh",'Salt marsh extent'!$D$4)))</f>
        <v>0</v>
      </c>
      <c r="E97" s="40" t="s">
        <v>467</v>
      </c>
      <c r="F97" s="2"/>
      <c r="G97" s="2"/>
      <c r="H97" s="2"/>
      <c r="I97" s="2"/>
      <c r="J97" s="2"/>
      <c r="K97" s="2"/>
      <c r="L97" s="2"/>
      <c r="M97" s="2"/>
      <c r="N97" s="2"/>
      <c r="O97" s="2"/>
      <c r="P97" s="2"/>
      <c r="Q97" s="2"/>
      <c r="R97" s="2"/>
      <c r="S97" s="2"/>
      <c r="T97" s="2"/>
      <c r="U97" s="2"/>
      <c r="V97" s="2"/>
      <c r="W97" s="2"/>
      <c r="X97" s="2"/>
      <c r="Y97" s="2"/>
    </row>
    <row r="98" customFormat="false" ht="12.75" hidden="false" customHeight="true" outlineLevel="0" collapsed="false">
      <c r="A98" s="40" t="s">
        <v>327</v>
      </c>
      <c r="B98" s="56" t="str">
        <f aca="false" t="array" ref="B98:B98">INDEX(Countries!$D$2:$D$255, MATCH(A98, Countries!$B$2:$B$255, 0))</f>
        <v>SLE</v>
      </c>
      <c r="C98" s="76" t="s">
        <v>145</v>
      </c>
      <c r="D98" s="62" t="n">
        <f aca="false" t="array" ref="D98:D98">IF($C98="Mangrove", INDEX('Mangrove protected area'!$A$5:$AG1000,MATCH($A98,'Mangrove protected area'!$A$5:$A1000,0),MATCH('Mangrove protected area'!$C$4,'Mangrove protected area'!$A$5:$AG$5,0)),IF($C98="Seagrass",'Seagrass extent'!$D$4,IF($C98="Salt marsh",'Salt marsh extent'!$D$4)))</f>
        <v>0</v>
      </c>
      <c r="E98" s="40" t="s">
        <v>467</v>
      </c>
      <c r="F98" s="2"/>
      <c r="G98" s="2"/>
      <c r="H98" s="2"/>
      <c r="I98" s="2"/>
      <c r="J98" s="2"/>
      <c r="K98" s="2"/>
      <c r="L98" s="2"/>
      <c r="M98" s="2"/>
      <c r="N98" s="2"/>
      <c r="O98" s="2"/>
      <c r="P98" s="2"/>
      <c r="Q98" s="2"/>
      <c r="R98" s="2"/>
      <c r="S98" s="2"/>
      <c r="T98" s="2"/>
      <c r="U98" s="2"/>
      <c r="V98" s="2"/>
      <c r="W98" s="2"/>
      <c r="X98" s="2"/>
      <c r="Y98" s="2"/>
    </row>
    <row r="99" customFormat="false" ht="12.75" hidden="false" customHeight="true" outlineLevel="0" collapsed="false">
      <c r="A99" s="40" t="s">
        <v>328</v>
      </c>
      <c r="B99" s="56" t="str">
        <f aca="false" t="array" ref="B99:B99">INDEX(Countries!$D$2:$D$255, MATCH(A99, Countries!$B$2:$B$255, 0))</f>
        <v>SGP</v>
      </c>
      <c r="C99" s="76" t="s">
        <v>145</v>
      </c>
      <c r="D99" s="62" t="str">
        <f aca="false" t="array" ref="D99:D99">IF($C99="Mangrove", INDEX('Mangrove protected area'!$A$5:$AG1000,MATCH($A99,'Mangrove protected area'!$A$5:$A1000,0),MATCH('Mangrove protected area'!$C$4,'Mangrove protected area'!$A$5:$AG$5,0)),IF($C99="Seagrass",'Seagrass extent'!$D$4,IF($C99="Salt marsh",'Salt marsh extent'!$D$4)))</f>
        <v>NoData</v>
      </c>
      <c r="E99" s="40" t="s">
        <v>467</v>
      </c>
      <c r="F99" s="2"/>
      <c r="G99" s="2"/>
      <c r="H99" s="2"/>
      <c r="I99" s="2"/>
      <c r="J99" s="2"/>
      <c r="K99" s="2"/>
      <c r="L99" s="2"/>
      <c r="M99" s="2"/>
      <c r="N99" s="2"/>
      <c r="O99" s="2"/>
      <c r="P99" s="2"/>
      <c r="Q99" s="2"/>
      <c r="R99" s="2"/>
      <c r="S99" s="2"/>
      <c r="T99" s="2"/>
      <c r="U99" s="2"/>
      <c r="V99" s="2"/>
      <c r="W99" s="2"/>
      <c r="X99" s="2"/>
      <c r="Y99" s="2"/>
    </row>
    <row r="100" customFormat="false" ht="12.75" hidden="false" customHeight="true" outlineLevel="0" collapsed="false">
      <c r="A100" s="40" t="s">
        <v>329</v>
      </c>
      <c r="B100" s="56" t="str">
        <f aca="false" t="array" ref="B100:B100">INDEX(Countries!$D$2:$D$255, MATCH(A100, Countries!$B$2:$B$255, 0))</f>
        <v>SXM</v>
      </c>
      <c r="C100" s="76" t="s">
        <v>145</v>
      </c>
      <c r="D100" s="62" t="str">
        <f aca="false" t="array" ref="D100:D100">IF($C100="Mangrove", INDEX('Mangrove protected area'!$A$5:$AG1000,MATCH($A100,'Mangrove protected area'!$A$5:$A1000,0),MATCH('Mangrove protected area'!$C$4,'Mangrove protected area'!$A$5:$AG$5,0)),IF($C100="Seagrass",'Seagrass extent'!$D$4,IF($C100="Salt marsh",'Salt marsh extent'!$D$4)))</f>
        <v>NoData</v>
      </c>
      <c r="E100" s="40" t="s">
        <v>467</v>
      </c>
      <c r="F100" s="2"/>
      <c r="G100" s="2"/>
      <c r="H100" s="2"/>
      <c r="I100" s="2"/>
      <c r="J100" s="2"/>
      <c r="K100" s="2"/>
      <c r="L100" s="2"/>
      <c r="M100" s="2"/>
      <c r="N100" s="2"/>
      <c r="O100" s="2"/>
      <c r="P100" s="2"/>
      <c r="Q100" s="2"/>
      <c r="R100" s="2"/>
      <c r="S100" s="2"/>
      <c r="T100" s="2"/>
      <c r="U100" s="2"/>
      <c r="V100" s="2"/>
      <c r="W100" s="2"/>
      <c r="X100" s="2"/>
      <c r="Y100" s="2"/>
    </row>
    <row r="101" customFormat="false" ht="12.75" hidden="false" customHeight="true" outlineLevel="0" collapsed="false">
      <c r="A101" s="40" t="s">
        <v>330</v>
      </c>
      <c r="B101" s="56" t="str">
        <f aca="false" t="array" ref="B101:B101">INDEX(Countries!$D$2:$D$255, MATCH(A101, Countries!$B$2:$B$255, 0))</f>
        <v>SLB</v>
      </c>
      <c r="C101" s="76" t="s">
        <v>145</v>
      </c>
      <c r="D101" s="62" t="n">
        <f aca="false" t="array" ref="D101:D101">IF($C101="Mangrove", INDEX('Mangrove protected area'!$A$5:$AG1000,MATCH($A101,'Mangrove protected area'!$A$5:$A1000,0),MATCH('Mangrove protected area'!$C$4,'Mangrove protected area'!$A$5:$AG$5,0)),IF($C101="Seagrass",'Seagrass extent'!$D$4,IF($C101="Salt marsh",'Salt marsh extent'!$D$4)))</f>
        <v>0</v>
      </c>
      <c r="E101" s="40" t="s">
        <v>467</v>
      </c>
      <c r="F101" s="2"/>
      <c r="G101" s="2"/>
      <c r="H101" s="2"/>
      <c r="I101" s="2"/>
      <c r="J101" s="2"/>
      <c r="K101" s="2"/>
      <c r="L101" s="2"/>
      <c r="M101" s="2"/>
      <c r="N101" s="2"/>
      <c r="O101" s="2"/>
      <c r="P101" s="2"/>
      <c r="Q101" s="2"/>
      <c r="R101" s="2"/>
      <c r="S101" s="2"/>
      <c r="T101" s="2"/>
      <c r="U101" s="2"/>
      <c r="V101" s="2"/>
      <c r="W101" s="2"/>
      <c r="X101" s="2"/>
      <c r="Y101" s="2"/>
    </row>
    <row r="102" customFormat="false" ht="12.75" hidden="false" customHeight="true" outlineLevel="0" collapsed="false">
      <c r="A102" s="40" t="s">
        <v>331</v>
      </c>
      <c r="B102" s="56" t="str">
        <f aca="false" t="array" ref="B102:B102">INDEX(Countries!$D$2:$D$255, MATCH(A102, Countries!$B$2:$B$255, 0))</f>
        <v>SOM</v>
      </c>
      <c r="C102" s="76" t="s">
        <v>145</v>
      </c>
      <c r="D102" s="62" t="n">
        <f aca="false" t="array" ref="D102:D102">IF($C102="Mangrove", INDEX('Mangrove protected area'!$A$5:$AG1000,MATCH($A102,'Mangrove protected area'!$A$5:$A1000,0),MATCH('Mangrove protected area'!$C$4,'Mangrove protected area'!$A$5:$AG$5,0)),IF($C102="Seagrass",'Seagrass extent'!$D$4,IF($C102="Salt marsh",'Salt marsh extent'!$D$4)))</f>
        <v>0</v>
      </c>
      <c r="E102" s="40" t="s">
        <v>467</v>
      </c>
      <c r="F102" s="2"/>
      <c r="G102" s="2"/>
      <c r="H102" s="2"/>
      <c r="I102" s="2"/>
      <c r="J102" s="2"/>
      <c r="K102" s="2"/>
      <c r="L102" s="2"/>
      <c r="M102" s="2"/>
      <c r="N102" s="2"/>
      <c r="O102" s="2"/>
      <c r="P102" s="2"/>
      <c r="Q102" s="2"/>
      <c r="R102" s="2"/>
      <c r="S102" s="2"/>
      <c r="T102" s="2"/>
      <c r="U102" s="2"/>
      <c r="V102" s="2"/>
      <c r="W102" s="2"/>
      <c r="X102" s="2"/>
      <c r="Y102" s="2"/>
    </row>
    <row r="103" customFormat="false" ht="12.75" hidden="false" customHeight="true" outlineLevel="0" collapsed="false">
      <c r="A103" s="40" t="s">
        <v>332</v>
      </c>
      <c r="B103" s="56" t="str">
        <f aca="false" t="array" ref="B103:B103">INDEX(Countries!$D$2:$D$255, MATCH(A103, Countries!$B$2:$B$255, 0))</f>
        <v>ZAF</v>
      </c>
      <c r="C103" s="76" t="s">
        <v>145</v>
      </c>
      <c r="D103" s="62" t="n">
        <f aca="false" t="array" ref="D103:D103">IF($C103="Mangrove", INDEX('Mangrove protected area'!$A$5:$AG1000,MATCH($A103,'Mangrove protected area'!$A$5:$A1000,0),MATCH('Mangrove protected area'!$C$4,'Mangrove protected area'!$A$5:$AG$5,0)),IF($C103="Seagrass",'Seagrass extent'!$D$4,IF($C103="Salt marsh",'Salt marsh extent'!$D$4)))</f>
        <v>0</v>
      </c>
      <c r="E103" s="40" t="s">
        <v>467</v>
      </c>
      <c r="F103" s="2"/>
      <c r="G103" s="2"/>
      <c r="H103" s="2"/>
      <c r="I103" s="2"/>
      <c r="J103" s="2"/>
      <c r="K103" s="2"/>
      <c r="L103" s="2"/>
      <c r="M103" s="2"/>
      <c r="N103" s="2"/>
      <c r="O103" s="2"/>
      <c r="P103" s="2"/>
      <c r="Q103" s="2"/>
      <c r="R103" s="2"/>
      <c r="S103" s="2"/>
      <c r="T103" s="2"/>
      <c r="U103" s="2"/>
      <c r="V103" s="2"/>
      <c r="W103" s="2"/>
      <c r="X103" s="2"/>
      <c r="Y103" s="2"/>
    </row>
    <row r="104" customFormat="false" ht="12.75" hidden="false" customHeight="true" outlineLevel="0" collapsed="false">
      <c r="A104" s="40" t="s">
        <v>333</v>
      </c>
      <c r="B104" s="56" t="str">
        <f aca="false" t="array" ref="B104:B104">INDEX(Countries!$D$2:$D$255, MATCH(A104, Countries!$B$2:$B$255, 0))</f>
        <v>LKA</v>
      </c>
      <c r="C104" s="76" t="s">
        <v>145</v>
      </c>
      <c r="D104" s="62" t="n">
        <f aca="false" t="array" ref="D104:D104">IF($C104="Mangrove", INDEX('Mangrove protected area'!$A$5:$AG1000,MATCH($A104,'Mangrove protected area'!$A$5:$A1000,0),MATCH('Mangrove protected area'!$C$4,'Mangrove protected area'!$A$5:$AG$5,0)),IF($C104="Seagrass",'Seagrass extent'!$D$4,IF($C104="Salt marsh",'Salt marsh extent'!$D$4)))</f>
        <v>0</v>
      </c>
      <c r="E104" s="40" t="s">
        <v>467</v>
      </c>
      <c r="F104" s="2"/>
      <c r="G104" s="2"/>
      <c r="H104" s="2"/>
      <c r="I104" s="2"/>
      <c r="J104" s="2"/>
      <c r="K104" s="2"/>
      <c r="L104" s="2"/>
      <c r="M104" s="2"/>
      <c r="N104" s="2"/>
      <c r="O104" s="2"/>
      <c r="P104" s="2"/>
      <c r="Q104" s="2"/>
      <c r="R104" s="2"/>
      <c r="S104" s="2"/>
      <c r="T104" s="2"/>
      <c r="U104" s="2"/>
      <c r="V104" s="2"/>
      <c r="W104" s="2"/>
      <c r="X104" s="2"/>
      <c r="Y104" s="2"/>
    </row>
    <row r="105" customFormat="false" ht="12.75" hidden="false" customHeight="true" outlineLevel="0" collapsed="false">
      <c r="A105" s="40" t="s">
        <v>334</v>
      </c>
      <c r="B105" s="56" t="str">
        <f aca="false" t="array" ref="B105:B105">INDEX(Countries!$D$2:$D$255, MATCH(A105, Countries!$B$2:$B$255, 0))</f>
        <v>SDN</v>
      </c>
      <c r="C105" s="76" t="s">
        <v>145</v>
      </c>
      <c r="D105" s="62" t="n">
        <f aca="false" t="array" ref="D105:D105">IF($C105="Mangrove", INDEX('Mangrove protected area'!$A$5:$AG1000,MATCH($A105,'Mangrove protected area'!$A$5:$A1000,0),MATCH('Mangrove protected area'!$C$4,'Mangrove protected area'!$A$5:$AG$5,0)),IF($C105="Seagrass",'Seagrass extent'!$D$4,IF($C105="Salt marsh",'Salt marsh extent'!$D$4)))</f>
        <v>0</v>
      </c>
      <c r="E105" s="40" t="s">
        <v>467</v>
      </c>
      <c r="F105" s="2"/>
      <c r="G105" s="2"/>
      <c r="H105" s="2"/>
      <c r="I105" s="2"/>
      <c r="J105" s="2"/>
      <c r="K105" s="2"/>
      <c r="L105" s="2"/>
      <c r="M105" s="2"/>
      <c r="N105" s="2"/>
      <c r="O105" s="2"/>
      <c r="P105" s="2"/>
      <c r="Q105" s="2"/>
      <c r="R105" s="2"/>
      <c r="S105" s="2"/>
      <c r="T105" s="2"/>
      <c r="U105" s="2"/>
      <c r="V105" s="2"/>
      <c r="W105" s="2"/>
      <c r="X105" s="2"/>
      <c r="Y105" s="2"/>
    </row>
    <row r="106" customFormat="false" ht="12.75" hidden="false" customHeight="true" outlineLevel="0" collapsed="false">
      <c r="A106" s="40" t="s">
        <v>335</v>
      </c>
      <c r="B106" s="56" t="str">
        <f aca="false" t="array" ref="B106:B106">INDEX(Countries!$D$2:$D$255, MATCH(A106, Countries!$B$2:$B$255, 0))</f>
        <v>SUR</v>
      </c>
      <c r="C106" s="76" t="s">
        <v>145</v>
      </c>
      <c r="D106" s="62" t="n">
        <f aca="false" t="array" ref="D106:D106">IF($C106="Mangrove", INDEX('Mangrove protected area'!$A$5:$AG1000,MATCH($A106,'Mangrove protected area'!$A$5:$A1000,0),MATCH('Mangrove protected area'!$C$4,'Mangrove protected area'!$A$5:$AG$5,0)),IF($C106="Seagrass",'Seagrass extent'!$D$4,IF($C106="Salt marsh",'Salt marsh extent'!$D$4)))</f>
        <v>0</v>
      </c>
      <c r="E106" s="40" t="s">
        <v>467</v>
      </c>
      <c r="F106" s="2"/>
      <c r="G106" s="2"/>
      <c r="H106" s="2"/>
      <c r="I106" s="2"/>
      <c r="J106" s="2"/>
      <c r="K106" s="2"/>
      <c r="L106" s="2"/>
      <c r="M106" s="2"/>
      <c r="N106" s="2"/>
      <c r="O106" s="2"/>
      <c r="P106" s="2"/>
      <c r="Q106" s="2"/>
      <c r="R106" s="2"/>
      <c r="S106" s="2"/>
      <c r="T106" s="2"/>
      <c r="U106" s="2"/>
      <c r="V106" s="2"/>
      <c r="W106" s="2"/>
      <c r="X106" s="2"/>
      <c r="Y106" s="2"/>
    </row>
    <row r="107" customFormat="false" ht="12.75" hidden="false" customHeight="true" outlineLevel="0" collapsed="false">
      <c r="A107" s="40" t="s">
        <v>336</v>
      </c>
      <c r="B107" s="56" t="str">
        <f aca="false" t="array" ref="B107:B107">INDEX(Countries!$D$2:$D$255, MATCH(A107, Countries!$B$2:$B$255, 0))</f>
        <v>TWN</v>
      </c>
      <c r="C107" s="76" t="s">
        <v>145</v>
      </c>
      <c r="D107" s="62" t="n">
        <f aca="false" t="array" ref="D107:D107">IF($C107="Mangrove", INDEX('Mangrove protected area'!$A$5:$AG1000,MATCH($A107,'Mangrove protected area'!$A$5:$A1000,0),MATCH('Mangrove protected area'!$C$4,'Mangrove protected area'!$A$5:$AG$5,0)),IF($C107="Seagrass",'Seagrass extent'!$D$4,IF($C107="Salt marsh",'Salt marsh extent'!$D$4)))</f>
        <v>0</v>
      </c>
      <c r="E107" s="40" t="s">
        <v>467</v>
      </c>
      <c r="F107" s="2"/>
      <c r="G107" s="2"/>
      <c r="H107" s="2"/>
      <c r="I107" s="2"/>
      <c r="J107" s="2"/>
      <c r="K107" s="2"/>
      <c r="L107" s="2"/>
      <c r="M107" s="2"/>
      <c r="N107" s="2"/>
      <c r="O107" s="2"/>
      <c r="P107" s="2"/>
      <c r="Q107" s="2"/>
      <c r="R107" s="2"/>
      <c r="S107" s="2"/>
      <c r="T107" s="2"/>
      <c r="U107" s="2"/>
      <c r="V107" s="2"/>
      <c r="W107" s="2"/>
      <c r="X107" s="2"/>
      <c r="Y107" s="2"/>
    </row>
    <row r="108" customFormat="false" ht="12.75" hidden="false" customHeight="true" outlineLevel="0" collapsed="false">
      <c r="A108" s="40" t="s">
        <v>337</v>
      </c>
      <c r="B108" s="56" t="str">
        <f aca="false" t="array" ref="B108:B108">INDEX(Countries!$D$2:$D$255, MATCH(A108, Countries!$B$2:$B$255, 0))</f>
        <v>TZA</v>
      </c>
      <c r="C108" s="76" t="s">
        <v>145</v>
      </c>
      <c r="D108" s="62" t="n">
        <f aca="false" t="array" ref="D108:D108">IF($C108="Mangrove", INDEX('Mangrove protected area'!$A$5:$AG1000,MATCH($A108,'Mangrove protected area'!$A$5:$A1000,0),MATCH('Mangrove protected area'!$C$4,'Mangrove protected area'!$A$5:$AG$5,0)),IF($C108="Seagrass",'Seagrass extent'!$D$4,IF($C108="Salt marsh",'Salt marsh extent'!$D$4)))</f>
        <v>0</v>
      </c>
      <c r="E108" s="40" t="s">
        <v>467</v>
      </c>
      <c r="F108" s="2"/>
      <c r="G108" s="2"/>
      <c r="H108" s="2"/>
      <c r="I108" s="2"/>
      <c r="J108" s="2"/>
      <c r="K108" s="2"/>
      <c r="L108" s="2"/>
      <c r="M108" s="2"/>
      <c r="N108" s="2"/>
      <c r="O108" s="2"/>
      <c r="P108" s="2"/>
      <c r="Q108" s="2"/>
      <c r="R108" s="2"/>
      <c r="S108" s="2"/>
      <c r="T108" s="2"/>
      <c r="U108" s="2"/>
      <c r="V108" s="2"/>
      <c r="W108" s="2"/>
      <c r="X108" s="2"/>
      <c r="Y108" s="2"/>
    </row>
    <row r="109" customFormat="false" ht="12.75" hidden="false" customHeight="true" outlineLevel="0" collapsed="false">
      <c r="A109" s="40" t="s">
        <v>338</v>
      </c>
      <c r="B109" s="56" t="str">
        <f aca="false" t="array" ref="B109:B109">INDEX(Countries!$D$2:$D$255, MATCH(A109, Countries!$B$2:$B$255, 0))</f>
        <v>THA</v>
      </c>
      <c r="C109" s="76" t="s">
        <v>145</v>
      </c>
      <c r="D109" s="62" t="n">
        <f aca="false" t="array" ref="D109:D109">IF($C109="Mangrove", INDEX('Mangrove protected area'!$A$5:$AG1000,MATCH($A109,'Mangrove protected area'!$A$5:$A1000,0),MATCH('Mangrove protected area'!$C$4,'Mangrove protected area'!$A$5:$AG$5,0)),IF($C109="Seagrass",'Seagrass extent'!$D$4,IF($C109="Salt marsh",'Salt marsh extent'!$D$4)))</f>
        <v>0</v>
      </c>
      <c r="E109" s="40" t="s">
        <v>467</v>
      </c>
      <c r="F109" s="2"/>
      <c r="G109" s="2"/>
      <c r="H109" s="2"/>
      <c r="I109" s="2"/>
      <c r="J109" s="2"/>
      <c r="K109" s="2"/>
      <c r="L109" s="2"/>
      <c r="M109" s="2"/>
      <c r="N109" s="2"/>
      <c r="O109" s="2"/>
      <c r="P109" s="2"/>
      <c r="Q109" s="2"/>
      <c r="R109" s="2"/>
      <c r="S109" s="2"/>
      <c r="T109" s="2"/>
      <c r="U109" s="2"/>
      <c r="V109" s="2"/>
      <c r="W109" s="2"/>
      <c r="X109" s="2"/>
      <c r="Y109" s="2"/>
    </row>
    <row r="110" customFormat="false" ht="12.75" hidden="false" customHeight="true" outlineLevel="0" collapsed="false">
      <c r="A110" s="40" t="s">
        <v>339</v>
      </c>
      <c r="B110" s="56" t="str">
        <f aca="false" t="array" ref="B110:B110">INDEX(Countries!$D$2:$D$255, MATCH(A110, Countries!$B$2:$B$255, 0))</f>
        <v>TLS</v>
      </c>
      <c r="C110" s="76" t="s">
        <v>145</v>
      </c>
      <c r="D110" s="62" t="n">
        <f aca="false" t="array" ref="D110:D110">IF($C110="Mangrove", INDEX('Mangrove protected area'!$A$5:$AG1000,MATCH($A110,'Mangrove protected area'!$A$5:$A1000,0),MATCH('Mangrove protected area'!$C$4,'Mangrove protected area'!$A$5:$AG$5,0)),IF($C110="Seagrass",'Seagrass extent'!$D$4,IF($C110="Salt marsh",'Salt marsh extent'!$D$4)))</f>
        <v>0</v>
      </c>
      <c r="E110" s="40" t="s">
        <v>467</v>
      </c>
      <c r="F110" s="2"/>
      <c r="G110" s="2"/>
      <c r="H110" s="2"/>
      <c r="I110" s="2"/>
      <c r="J110" s="2"/>
      <c r="K110" s="2"/>
      <c r="L110" s="2"/>
      <c r="M110" s="2"/>
      <c r="N110" s="2"/>
      <c r="O110" s="2"/>
      <c r="P110" s="2"/>
      <c r="Q110" s="2"/>
      <c r="R110" s="2"/>
      <c r="S110" s="2"/>
      <c r="T110" s="2"/>
      <c r="U110" s="2"/>
      <c r="V110" s="2"/>
      <c r="W110" s="2"/>
      <c r="X110" s="2"/>
      <c r="Y110" s="2"/>
    </row>
    <row r="111" customFormat="false" ht="12.75" hidden="false" customHeight="true" outlineLevel="0" collapsed="false">
      <c r="A111" s="40" t="s">
        <v>340</v>
      </c>
      <c r="B111" s="56" t="str">
        <f aca="false" t="array" ref="B111:B111">INDEX(Countries!$D$2:$D$255, MATCH(A111, Countries!$B$2:$B$255, 0))</f>
        <v>TGO</v>
      </c>
      <c r="C111" s="76" t="s">
        <v>145</v>
      </c>
      <c r="D111" s="62" t="str">
        <f aca="false" t="array" ref="D111:D111">IF($C111="Mangrove", INDEX('Mangrove protected area'!$A$5:$AG1000,MATCH($A111,'Mangrove protected area'!$A$5:$A1000,0),MATCH('Mangrove protected area'!$C$4,'Mangrove protected area'!$A$5:$AG$5,0)),IF($C111="Seagrass",'Seagrass extent'!$D$4,IF($C111="Salt marsh",'Salt marsh extent'!$D$4)))</f>
        <v>NoData</v>
      </c>
      <c r="E111" s="40" t="s">
        <v>467</v>
      </c>
      <c r="F111" s="2"/>
      <c r="G111" s="2"/>
      <c r="H111" s="2"/>
      <c r="I111" s="2"/>
      <c r="J111" s="2"/>
      <c r="K111" s="2"/>
      <c r="L111" s="2"/>
      <c r="M111" s="2"/>
      <c r="N111" s="2"/>
      <c r="O111" s="2"/>
      <c r="P111" s="2"/>
      <c r="Q111" s="2"/>
      <c r="R111" s="2"/>
      <c r="S111" s="2"/>
      <c r="T111" s="2"/>
      <c r="U111" s="2"/>
      <c r="V111" s="2"/>
      <c r="W111" s="2"/>
      <c r="X111" s="2"/>
      <c r="Y111" s="2"/>
    </row>
    <row r="112" customFormat="false" ht="12.75" hidden="false" customHeight="true" outlineLevel="0" collapsed="false">
      <c r="A112" s="40" t="s">
        <v>341</v>
      </c>
      <c r="B112" s="56" t="str">
        <f aca="false" t="array" ref="B112:B112">INDEX(Countries!$D$2:$D$255, MATCH(A112, Countries!$B$2:$B$255, 0))</f>
        <v>TON</v>
      </c>
      <c r="C112" s="76" t="s">
        <v>145</v>
      </c>
      <c r="D112" s="62" t="n">
        <f aca="false" t="array" ref="D112:D112">IF($C112="Mangrove", INDEX('Mangrove protected area'!$A$5:$AG1000,MATCH($A112,'Mangrove protected area'!$A$5:$A1000,0),MATCH('Mangrove protected area'!$C$4,'Mangrove protected area'!$A$5:$AG$5,0)),IF($C112="Seagrass",'Seagrass extent'!$D$4,IF($C112="Salt marsh",'Salt marsh extent'!$D$4)))</f>
        <v>0</v>
      </c>
      <c r="E112" s="40" t="s">
        <v>467</v>
      </c>
      <c r="F112" s="2"/>
      <c r="G112" s="2"/>
      <c r="H112" s="2"/>
      <c r="I112" s="2"/>
      <c r="J112" s="2"/>
      <c r="K112" s="2"/>
      <c r="L112" s="2"/>
      <c r="M112" s="2"/>
      <c r="N112" s="2"/>
      <c r="O112" s="2"/>
      <c r="P112" s="2"/>
      <c r="Q112" s="2"/>
      <c r="R112" s="2"/>
      <c r="S112" s="2"/>
      <c r="T112" s="2"/>
      <c r="U112" s="2"/>
      <c r="V112" s="2"/>
      <c r="W112" s="2"/>
      <c r="X112" s="2"/>
      <c r="Y112" s="2"/>
    </row>
    <row r="113" customFormat="false" ht="12.75" hidden="false" customHeight="true" outlineLevel="0" collapsed="false">
      <c r="A113" s="40" t="s">
        <v>342</v>
      </c>
      <c r="B113" s="56" t="str">
        <f aca="false" t="array" ref="B113:B113">INDEX(Countries!$D$2:$D$255, MATCH(A113, Countries!$B$2:$B$255, 0))</f>
        <v>TTO</v>
      </c>
      <c r="C113" s="76" t="s">
        <v>145</v>
      </c>
      <c r="D113" s="62" t="n">
        <f aca="false" t="array" ref="D113:D113">IF($C113="Mangrove", INDEX('Mangrove protected area'!$A$5:$AG1000,MATCH($A113,'Mangrove protected area'!$A$5:$A1000,0),MATCH('Mangrove protected area'!$C$4,'Mangrove protected area'!$A$5:$AG$5,0)),IF($C113="Seagrass",'Seagrass extent'!$D$4,IF($C113="Salt marsh",'Salt marsh extent'!$D$4)))</f>
        <v>0</v>
      </c>
      <c r="E113" s="40" t="s">
        <v>467</v>
      </c>
      <c r="F113" s="2"/>
      <c r="G113" s="2"/>
      <c r="H113" s="2"/>
      <c r="I113" s="2"/>
      <c r="J113" s="2"/>
      <c r="K113" s="2"/>
      <c r="L113" s="2"/>
      <c r="M113" s="2"/>
      <c r="N113" s="2"/>
      <c r="O113" s="2"/>
      <c r="P113" s="2"/>
      <c r="Q113" s="2"/>
      <c r="R113" s="2"/>
      <c r="S113" s="2"/>
      <c r="T113" s="2"/>
      <c r="U113" s="2"/>
      <c r="V113" s="2"/>
      <c r="W113" s="2"/>
      <c r="X113" s="2"/>
      <c r="Y113" s="2"/>
    </row>
    <row r="114" customFormat="false" ht="12.75" hidden="false" customHeight="true" outlineLevel="0" collapsed="false">
      <c r="A114" s="40" t="s">
        <v>343</v>
      </c>
      <c r="B114" s="56" t="str">
        <f aca="false" t="array" ref="B114:B114">INDEX(Countries!$D$2:$D$255, MATCH(A114, Countries!$B$2:$B$255, 0))</f>
        <v>TCA</v>
      </c>
      <c r="C114" s="76" t="s">
        <v>145</v>
      </c>
      <c r="D114" s="62" t="n">
        <f aca="false" t="array" ref="D114:D114">IF($C114="Mangrove", INDEX('Mangrove protected area'!$A$5:$AG1000,MATCH($A114,'Mangrove protected area'!$A$5:$A1000,0),MATCH('Mangrove protected area'!$C$4,'Mangrove protected area'!$A$5:$AG$5,0)),IF($C114="Seagrass",'Seagrass extent'!$D$4,IF($C114="Salt marsh",'Salt marsh extent'!$D$4)))</f>
        <v>0</v>
      </c>
      <c r="E114" s="40" t="s">
        <v>467</v>
      </c>
      <c r="F114" s="2"/>
      <c r="G114" s="2"/>
      <c r="H114" s="2"/>
      <c r="I114" s="2"/>
      <c r="J114" s="2"/>
      <c r="K114" s="2"/>
      <c r="L114" s="2"/>
      <c r="M114" s="2"/>
      <c r="N114" s="2"/>
      <c r="O114" s="2"/>
      <c r="P114" s="2"/>
      <c r="Q114" s="2"/>
      <c r="R114" s="2"/>
      <c r="S114" s="2"/>
      <c r="T114" s="2"/>
      <c r="U114" s="2"/>
      <c r="V114" s="2"/>
      <c r="W114" s="2"/>
      <c r="X114" s="2"/>
      <c r="Y114" s="2"/>
    </row>
    <row r="115" customFormat="false" ht="12.75" hidden="false" customHeight="true" outlineLevel="0" collapsed="false">
      <c r="A115" s="40" t="s">
        <v>344</v>
      </c>
      <c r="B115" s="56" t="str">
        <f aca="false" t="array" ref="B115:B115">INDEX(Countries!$D$2:$D$255, MATCH(A115, Countries!$B$2:$B$255, 0))</f>
        <v>TUV</v>
      </c>
      <c r="C115" s="76" t="s">
        <v>145</v>
      </c>
      <c r="D115" s="62" t="str">
        <f aca="false" t="array" ref="D115:D115">IF($C115="Mangrove", INDEX('Mangrove protected area'!$A$5:$AG1000,MATCH($A115,'Mangrove protected area'!$A$5:$A1000,0),MATCH('Mangrove protected area'!$C$4,'Mangrove protected area'!$A$5:$AG$5,0)),IF($C115="Seagrass",'Seagrass extent'!$D$4,IF($C115="Salt marsh",'Salt marsh extent'!$D$4)))</f>
        <v>NoData</v>
      </c>
      <c r="E115" s="40" t="s">
        <v>467</v>
      </c>
      <c r="F115" s="2"/>
      <c r="G115" s="2"/>
      <c r="H115" s="2"/>
      <c r="I115" s="2"/>
      <c r="J115" s="2"/>
      <c r="K115" s="2"/>
      <c r="L115" s="2"/>
      <c r="M115" s="2"/>
      <c r="N115" s="2"/>
      <c r="O115" s="2"/>
      <c r="P115" s="2"/>
      <c r="Q115" s="2"/>
      <c r="R115" s="2"/>
      <c r="S115" s="2"/>
      <c r="T115" s="2"/>
      <c r="U115" s="2"/>
      <c r="V115" s="2"/>
      <c r="W115" s="2"/>
      <c r="X115" s="2"/>
      <c r="Y115" s="2"/>
    </row>
    <row r="116" customFormat="false" ht="12.75" hidden="false" customHeight="true" outlineLevel="0" collapsed="false">
      <c r="A116" s="40" t="s">
        <v>345</v>
      </c>
      <c r="B116" s="56" t="str">
        <f aca="false" t="array" ref="B116:B116">INDEX(Countries!$D$2:$D$255, MATCH(A116, Countries!$B$2:$B$255, 0))</f>
        <v>ARE</v>
      </c>
      <c r="C116" s="76" t="s">
        <v>145</v>
      </c>
      <c r="D116" s="62" t="n">
        <f aca="false" t="array" ref="D116:D116">IF($C116="Mangrove", INDEX('Mangrove protected area'!$A$5:$AG1000,MATCH($A116,'Mangrove protected area'!$A$5:$A1000,0),MATCH('Mangrove protected area'!$C$4,'Mangrove protected area'!$A$5:$AG$5,0)),IF($C116="Seagrass",'Seagrass extent'!$D$4,IF($C116="Salt marsh",'Salt marsh extent'!$D$4)))</f>
        <v>0</v>
      </c>
      <c r="E116" s="40" t="s">
        <v>467</v>
      </c>
      <c r="F116" s="2"/>
      <c r="G116" s="2"/>
      <c r="H116" s="2"/>
      <c r="I116" s="2"/>
      <c r="J116" s="2"/>
      <c r="K116" s="2"/>
      <c r="L116" s="2"/>
      <c r="M116" s="2"/>
      <c r="N116" s="2"/>
      <c r="O116" s="2"/>
      <c r="P116" s="2"/>
      <c r="Q116" s="2"/>
      <c r="R116" s="2"/>
      <c r="S116" s="2"/>
      <c r="T116" s="2"/>
      <c r="U116" s="2"/>
      <c r="V116" s="2"/>
      <c r="W116" s="2"/>
      <c r="X116" s="2"/>
      <c r="Y116" s="2"/>
    </row>
    <row r="117" customFormat="false" ht="12.75" hidden="false" customHeight="true" outlineLevel="0" collapsed="false">
      <c r="A117" s="40" t="s">
        <v>346</v>
      </c>
      <c r="B117" s="56" t="str">
        <f aca="false" t="array" ref="B117:B117">INDEX(Countries!$D$2:$D$255, MATCH(A117, Countries!$B$2:$B$255, 0))</f>
        <v>VUT</v>
      </c>
      <c r="C117" s="76" t="s">
        <v>145</v>
      </c>
      <c r="D117" s="62" t="n">
        <f aca="false" t="array" ref="D117:D117">IF($C117="Mangrove", INDEX('Mangrove protected area'!$A$5:$AG1000,MATCH($A117,'Mangrove protected area'!$A$5:$A1000,0),MATCH('Mangrove protected area'!$C$4,'Mangrove protected area'!$A$5:$AG$5,0)),IF($C117="Seagrass",'Seagrass extent'!$D$4,IF($C117="Salt marsh",'Salt marsh extent'!$D$4)))</f>
        <v>0</v>
      </c>
      <c r="E117" s="40" t="s">
        <v>467</v>
      </c>
      <c r="F117" s="2"/>
      <c r="G117" s="2"/>
      <c r="H117" s="2"/>
      <c r="I117" s="2"/>
      <c r="J117" s="2"/>
      <c r="K117" s="2"/>
      <c r="L117" s="2"/>
      <c r="M117" s="2"/>
      <c r="N117" s="2"/>
      <c r="O117" s="2"/>
      <c r="P117" s="2"/>
      <c r="Q117" s="2"/>
      <c r="R117" s="2"/>
      <c r="S117" s="2"/>
      <c r="T117" s="2"/>
      <c r="U117" s="2"/>
      <c r="V117" s="2"/>
      <c r="W117" s="2"/>
      <c r="X117" s="2"/>
      <c r="Y117" s="2"/>
    </row>
    <row r="118" customFormat="false" ht="12.75" hidden="false" customHeight="true" outlineLevel="0" collapsed="false">
      <c r="A118" s="40" t="s">
        <v>347</v>
      </c>
      <c r="B118" s="56" t="str">
        <f aca="false" t="array" ref="B118:B118">INDEX(Countries!$D$2:$D$255, MATCH(A118, Countries!$B$2:$B$255, 0))</f>
        <v>VEN</v>
      </c>
      <c r="C118" s="76" t="s">
        <v>145</v>
      </c>
      <c r="D118" s="62" t="n">
        <f aca="false" t="array" ref="D118:D118">IF($C118="Mangrove", INDEX('Mangrove protected area'!$A$5:$AG1000,MATCH($A118,'Mangrove protected area'!$A$5:$A1000,0),MATCH('Mangrove protected area'!$C$4,'Mangrove protected area'!$A$5:$AG$5,0)),IF($C118="Seagrass",'Seagrass extent'!$D$4,IF($C118="Salt marsh",'Salt marsh extent'!$D$4)))</f>
        <v>0</v>
      </c>
      <c r="E118" s="40" t="s">
        <v>467</v>
      </c>
      <c r="F118" s="2"/>
      <c r="G118" s="2"/>
      <c r="H118" s="2"/>
      <c r="I118" s="2"/>
      <c r="J118" s="2"/>
      <c r="K118" s="2"/>
      <c r="L118" s="2"/>
      <c r="M118" s="2"/>
      <c r="N118" s="2"/>
      <c r="O118" s="2"/>
      <c r="P118" s="2"/>
      <c r="Q118" s="2"/>
      <c r="R118" s="2"/>
      <c r="S118" s="2"/>
      <c r="T118" s="2"/>
      <c r="U118" s="2"/>
      <c r="V118" s="2"/>
      <c r="W118" s="2"/>
      <c r="X118" s="2"/>
      <c r="Y118" s="2"/>
    </row>
    <row r="119" customFormat="false" ht="12.75" hidden="false" customHeight="true" outlineLevel="0" collapsed="false">
      <c r="A119" s="40" t="s">
        <v>348</v>
      </c>
      <c r="B119" s="56" t="str">
        <f aca="false" t="array" ref="B119:B119">INDEX(Countries!$D$2:$D$255, MATCH(A119, Countries!$B$2:$B$255, 0))</f>
        <v>VNM</v>
      </c>
      <c r="C119" s="76" t="s">
        <v>145</v>
      </c>
      <c r="D119" s="62" t="n">
        <f aca="false" t="array" ref="D119:D119">IF($C119="Mangrove", INDEX('Mangrove protected area'!$A$5:$AG1000,MATCH($A119,'Mangrove protected area'!$A$5:$A1000,0),MATCH('Mangrove protected area'!$C$4,'Mangrove protected area'!$A$5:$AG$5,0)),IF($C119="Seagrass",'Seagrass extent'!$D$4,IF($C119="Salt marsh",'Salt marsh extent'!$D$4)))</f>
        <v>0</v>
      </c>
      <c r="E119" s="40" t="s">
        <v>467</v>
      </c>
      <c r="F119" s="2"/>
      <c r="G119" s="2"/>
      <c r="H119" s="2"/>
      <c r="I119" s="2"/>
      <c r="J119" s="2"/>
      <c r="K119" s="2"/>
      <c r="L119" s="2"/>
      <c r="M119" s="2"/>
      <c r="N119" s="2"/>
      <c r="O119" s="2"/>
      <c r="P119" s="2"/>
      <c r="Q119" s="2"/>
      <c r="R119" s="2"/>
      <c r="S119" s="2"/>
      <c r="T119" s="2"/>
      <c r="U119" s="2"/>
      <c r="V119" s="2"/>
      <c r="W119" s="2"/>
      <c r="X119" s="2"/>
      <c r="Y119" s="2"/>
    </row>
    <row r="120" customFormat="false" ht="12.75" hidden="false" customHeight="true" outlineLevel="0" collapsed="false">
      <c r="A120" s="40" t="s">
        <v>349</v>
      </c>
      <c r="B120" s="56" t="str">
        <f aca="false" t="array" ref="B120:B120">INDEX(Countries!$D$2:$D$255, MATCH(A120, Countries!$B$2:$B$255, 0))</f>
        <v>VIR</v>
      </c>
      <c r="C120" s="76" t="s">
        <v>145</v>
      </c>
      <c r="D120" s="62" t="n">
        <f aca="false" t="array" ref="D120:D120">IF($C120="Mangrove", INDEX('Mangrove protected area'!$A$5:$AG1000,MATCH($A120,'Mangrove protected area'!$A$5:$A1000,0),MATCH('Mangrove protected area'!$C$4,'Mangrove protected area'!$A$5:$AG$5,0)),IF($C120="Seagrass",'Seagrass extent'!$D$4,IF($C120="Salt marsh",'Salt marsh extent'!$D$4)))</f>
        <v>0</v>
      </c>
      <c r="E120" s="40" t="s">
        <v>467</v>
      </c>
      <c r="F120" s="2"/>
      <c r="G120" s="2"/>
      <c r="H120" s="2"/>
      <c r="I120" s="2"/>
      <c r="J120" s="2"/>
      <c r="K120" s="2"/>
      <c r="L120" s="2"/>
      <c r="M120" s="2"/>
      <c r="N120" s="2"/>
      <c r="O120" s="2"/>
      <c r="P120" s="2"/>
      <c r="Q120" s="2"/>
      <c r="R120" s="2"/>
      <c r="S120" s="2"/>
      <c r="T120" s="2"/>
      <c r="U120" s="2"/>
      <c r="V120" s="2"/>
      <c r="W120" s="2"/>
      <c r="X120" s="2"/>
      <c r="Y120" s="2"/>
    </row>
    <row r="121" customFormat="false" ht="12.75" hidden="false" customHeight="true" outlineLevel="0" collapsed="false">
      <c r="A121" s="40" t="s">
        <v>350</v>
      </c>
      <c r="B121" s="56" t="str">
        <f aca="false" t="array" ref="B121:B121">INDEX(Countries!$D$2:$D$255, MATCH(A121, Countries!$B$2:$B$255, 0))</f>
        <v>WLF</v>
      </c>
      <c r="C121" s="76" t="s">
        <v>145</v>
      </c>
      <c r="D121" s="62" t="str">
        <f aca="false" t="array" ref="D121:D121">IF($C121="Mangrove", INDEX('Mangrove protected area'!$A$5:$AG1000,MATCH($A121,'Mangrove protected area'!$A$5:$A1000,0),MATCH('Mangrove protected area'!$C$4,'Mangrove protected area'!$A$5:$AG$5,0)),IF($C121="Seagrass",'Seagrass extent'!$D$4,IF($C121="Salt marsh",'Salt marsh extent'!$D$4)))</f>
        <v>NoData</v>
      </c>
      <c r="E121" s="40" t="s">
        <v>467</v>
      </c>
      <c r="F121" s="2"/>
      <c r="G121" s="2"/>
      <c r="H121" s="2"/>
      <c r="I121" s="2"/>
      <c r="J121" s="2"/>
      <c r="K121" s="2"/>
      <c r="L121" s="2"/>
      <c r="M121" s="2"/>
      <c r="N121" s="2"/>
      <c r="O121" s="2"/>
      <c r="P121" s="2"/>
      <c r="Q121" s="2"/>
      <c r="R121" s="2"/>
      <c r="S121" s="2"/>
      <c r="T121" s="2"/>
      <c r="U121" s="2"/>
      <c r="V121" s="2"/>
      <c r="W121" s="2"/>
      <c r="X121" s="2"/>
      <c r="Y121" s="2"/>
    </row>
    <row r="122" customFormat="false" ht="12.75" hidden="false" customHeight="true" outlineLevel="0" collapsed="false">
      <c r="A122" s="40" t="s">
        <v>351</v>
      </c>
      <c r="B122" s="56" t="str">
        <f aca="false" t="array" ref="B122:B122">INDEX(Countries!$D$2:$D$255, MATCH(A122, Countries!$B$2:$B$255, 0))</f>
        <v>YEM</v>
      </c>
      <c r="C122" s="76" t="s">
        <v>145</v>
      </c>
      <c r="D122" s="62" t="n">
        <f aca="false" t="array" ref="D122:D122">IF($C122="Mangrove", INDEX('Mangrove protected area'!$A$5:$AG1000,MATCH($A122,'Mangrove protected area'!$A$5:$A1000,0),MATCH('Mangrove protected area'!$C$4,'Mangrove protected area'!$A$5:$AG$5,0)),IF($C122="Seagrass",'Seagrass extent'!$D$4,IF($C122="Salt marsh",'Salt marsh extent'!$D$4)))</f>
        <v>0</v>
      </c>
      <c r="E122" s="40" t="s">
        <v>467</v>
      </c>
      <c r="F122" s="2"/>
      <c r="G122" s="2"/>
      <c r="H122" s="2"/>
      <c r="I122" s="2"/>
      <c r="J122" s="2"/>
      <c r="K122" s="2"/>
      <c r="L122" s="2"/>
      <c r="M122" s="2"/>
      <c r="N122" s="2"/>
      <c r="O122" s="2"/>
      <c r="P122" s="2"/>
      <c r="Q122" s="2"/>
      <c r="R122" s="2"/>
      <c r="S122" s="2"/>
      <c r="T122" s="2"/>
      <c r="U122" s="2"/>
      <c r="V122" s="2"/>
      <c r="W122" s="2"/>
      <c r="X122" s="2"/>
      <c r="Y122" s="2"/>
    </row>
    <row r="123" customFormat="false" ht="12.75" hidden="false" customHeight="true" outlineLevel="0" collapsed="false">
      <c r="A123" s="40" t="s">
        <v>352</v>
      </c>
      <c r="B123" s="56" t="str">
        <f aca="false" t="array" ref="B123:B123">INDEX(Countries!$D$2:$D$255, MATCH(A123, Countries!$B$2:$B$255, 0))</f>
        <v>ITA</v>
      </c>
      <c r="C123" s="76" t="s">
        <v>145</v>
      </c>
      <c r="D123" s="62" t="str">
        <f aca="false" t="array" ref="D123:D123">IF($C123="Mangrove", INDEX('Mangrove protected area'!$A$5:$AG1000,MATCH($A123,'Mangrove protected area'!$A$5:$A1000,0),MATCH('Mangrove protected area'!$C$4,'Mangrove protected area'!$A$5:$AG$5,0)),IF($C123="Seagrass",'Seagrass extent'!$D$4,IF($C123="Salt marsh",'Salt marsh extent'!$D$4)))</f>
        <v>NoData</v>
      </c>
      <c r="E123" s="40" t="s">
        <v>467</v>
      </c>
      <c r="F123" s="2"/>
      <c r="G123" s="2"/>
      <c r="H123" s="2"/>
      <c r="I123" s="2"/>
      <c r="J123" s="2"/>
      <c r="K123" s="2"/>
      <c r="L123" s="2"/>
      <c r="M123" s="2"/>
      <c r="N123" s="2"/>
      <c r="O123" s="2"/>
      <c r="P123" s="2"/>
      <c r="Q123" s="2"/>
      <c r="R123" s="2"/>
      <c r="S123" s="2"/>
      <c r="T123" s="2"/>
      <c r="U123" s="2"/>
      <c r="V123" s="2"/>
      <c r="W123" s="2"/>
      <c r="X123" s="2"/>
      <c r="Y123" s="2"/>
    </row>
    <row r="124" customFormat="false" ht="12.75" hidden="false" customHeight="true" outlineLevel="0" collapsed="false">
      <c r="A124" s="40" t="s">
        <v>353</v>
      </c>
      <c r="B124" s="56" t="str">
        <f aca="false" t="array" ref="B124:B124">INDEX(Countries!$D$2:$D$255, MATCH(A124, Countries!$B$2:$B$255, 0))</f>
        <v>UKR</v>
      </c>
      <c r="C124" s="76" t="s">
        <v>145</v>
      </c>
      <c r="D124" s="62" t="str">
        <f aca="false" t="array" ref="D124:D124">IF($C124="Mangrove", INDEX('Mangrove protected area'!$A$5:$AG1000,MATCH($A124,'Mangrove protected area'!$A$5:$A1000,0),MATCH('Mangrove protected area'!$C$4,'Mangrove protected area'!$A$5:$AG$5,0)),IF($C124="Seagrass",'Seagrass extent'!$D$4,IF($C124="Salt marsh",'Salt marsh extent'!$D$4)))</f>
        <v>NoData</v>
      </c>
      <c r="E124" s="40" t="s">
        <v>467</v>
      </c>
      <c r="F124" s="2"/>
      <c r="G124" s="2"/>
      <c r="H124" s="2"/>
      <c r="I124" s="2"/>
      <c r="J124" s="2"/>
      <c r="K124" s="2"/>
      <c r="L124" s="2"/>
      <c r="M124" s="2"/>
      <c r="N124" s="2"/>
      <c r="O124" s="2"/>
      <c r="P124" s="2"/>
      <c r="Q124" s="2"/>
      <c r="R124" s="2"/>
      <c r="S124" s="2"/>
      <c r="T124" s="2"/>
      <c r="U124" s="2"/>
      <c r="V124" s="2"/>
      <c r="W124" s="2"/>
      <c r="X124" s="2"/>
      <c r="Y124" s="2"/>
    </row>
    <row r="125" customFormat="false" ht="12.75" hidden="false" customHeight="true" outlineLevel="0" collapsed="false">
      <c r="A125" s="40" t="s">
        <v>354</v>
      </c>
      <c r="B125" s="56" t="str">
        <f aca="false" t="array" ref="B125:B125">INDEX(Countries!$D$2:$D$255, MATCH(A125, Countries!$B$2:$B$255, 0))</f>
        <v>TUN</v>
      </c>
      <c r="C125" s="76" t="s">
        <v>145</v>
      </c>
      <c r="D125" s="62" t="str">
        <f aca="false" t="array" ref="D125:D125">IF($C125="Mangrove", INDEX('Mangrove protected area'!$A$5:$AG1000,MATCH($A125,'Mangrove protected area'!$A$5:$A1000,0),MATCH('Mangrove protected area'!$C$4,'Mangrove protected area'!$A$5:$AG$5,0)),IF($C125="Seagrass",'Seagrass extent'!$D$4,IF($C125="Salt marsh",'Salt marsh extent'!$D$4)))</f>
        <v>NoData</v>
      </c>
      <c r="E125" s="40" t="s">
        <v>467</v>
      </c>
      <c r="F125" s="2"/>
      <c r="G125" s="2"/>
      <c r="H125" s="2"/>
      <c r="I125" s="2"/>
      <c r="J125" s="2"/>
      <c r="K125" s="2"/>
      <c r="L125" s="2"/>
      <c r="M125" s="2"/>
      <c r="N125" s="2"/>
      <c r="O125" s="2"/>
      <c r="P125" s="2"/>
      <c r="Q125" s="2"/>
      <c r="R125" s="2"/>
      <c r="S125" s="2"/>
      <c r="T125" s="2"/>
      <c r="U125" s="2"/>
      <c r="V125" s="2"/>
      <c r="W125" s="2"/>
      <c r="X125" s="2"/>
      <c r="Y125" s="2"/>
    </row>
    <row r="126" customFormat="false" ht="12.75" hidden="false" customHeight="true" outlineLevel="0" collapsed="false">
      <c r="A126" s="40" t="s">
        <v>355</v>
      </c>
      <c r="B126" s="56" t="str">
        <f aca="false" t="array" ref="B126:B126">INDEX(Countries!$D$2:$D$255, MATCH(A126, Countries!$B$2:$B$255, 0))</f>
        <v>ESP</v>
      </c>
      <c r="C126" s="76" t="s">
        <v>145</v>
      </c>
      <c r="D126" s="62" t="str">
        <f aca="false" t="array" ref="D126:D126">IF($C126="Mangrove", INDEX('Mangrove protected area'!$A$5:$AG1000,MATCH($A126,'Mangrove protected area'!$A$5:$A1000,0),MATCH('Mangrove protected area'!$C$4,'Mangrove protected area'!$A$5:$AG$5,0)),IF($C126="Seagrass",'Seagrass extent'!$D$4,IF($C126="Salt marsh",'Salt marsh extent'!$D$4)))</f>
        <v>NoData</v>
      </c>
      <c r="E126" s="40" t="s">
        <v>467</v>
      </c>
      <c r="F126" s="2"/>
      <c r="G126" s="2"/>
      <c r="H126" s="2"/>
      <c r="I126" s="2"/>
      <c r="J126" s="2"/>
      <c r="K126" s="2"/>
      <c r="L126" s="2"/>
      <c r="M126" s="2"/>
      <c r="N126" s="2"/>
      <c r="O126" s="2"/>
      <c r="P126" s="2"/>
      <c r="Q126" s="2"/>
      <c r="R126" s="2"/>
      <c r="S126" s="2"/>
      <c r="T126" s="2"/>
      <c r="U126" s="2"/>
      <c r="V126" s="2"/>
      <c r="W126" s="2"/>
      <c r="X126" s="2"/>
      <c r="Y126" s="2"/>
    </row>
    <row r="127" customFormat="false" ht="12.75" hidden="false" customHeight="true" outlineLevel="0" collapsed="false">
      <c r="A127" s="40" t="s">
        <v>356</v>
      </c>
      <c r="B127" s="56" t="str">
        <f aca="false" t="array" ref="B127:B127">INDEX(Countries!$D$2:$D$255, MATCH(A127, Countries!$B$2:$B$255, 0))</f>
        <v>KWT</v>
      </c>
      <c r="C127" s="76" t="s">
        <v>145</v>
      </c>
      <c r="D127" s="62" t="str">
        <f aca="false" t="array" ref="D127:D127">IF($C127="Mangrove", INDEX('Mangrove protected area'!$A$5:$AG1000,MATCH($A127,'Mangrove protected area'!$A$5:$A1000,0),MATCH('Mangrove protected area'!$C$4,'Mangrove protected area'!$A$5:$AG$5,0)),IF($C127="Seagrass",'Seagrass extent'!$D$4,IF($C127="Salt marsh",'Salt marsh extent'!$D$4)))</f>
        <v>NoData</v>
      </c>
      <c r="E127" s="40" t="s">
        <v>467</v>
      </c>
      <c r="F127" s="2"/>
      <c r="G127" s="2"/>
      <c r="H127" s="2"/>
      <c r="I127" s="2"/>
      <c r="J127" s="2"/>
      <c r="K127" s="2"/>
      <c r="L127" s="2"/>
      <c r="M127" s="2"/>
      <c r="N127" s="2"/>
      <c r="O127" s="2"/>
      <c r="P127" s="2"/>
      <c r="Q127" s="2"/>
      <c r="R127" s="2"/>
      <c r="S127" s="2"/>
      <c r="T127" s="2"/>
      <c r="U127" s="2"/>
      <c r="V127" s="2"/>
      <c r="W127" s="2"/>
      <c r="X127" s="2"/>
      <c r="Y127" s="2"/>
    </row>
    <row r="128" customFormat="false" ht="12.75" hidden="false" customHeight="true" outlineLevel="0" collapsed="false">
      <c r="A128" s="40" t="s">
        <v>357</v>
      </c>
      <c r="B128" s="56" t="str">
        <f aca="false" t="array" ref="B128:B128">INDEX(Countries!$D$2:$D$255, MATCH(A128, Countries!$B$2:$B$255, 0))</f>
        <v>DNK</v>
      </c>
      <c r="C128" s="76" t="s">
        <v>145</v>
      </c>
      <c r="D128" s="62" t="str">
        <f aca="false" t="array" ref="D128:D128">IF($C128="Mangrove", INDEX('Mangrove protected area'!$A$5:$AG1000,MATCH($A128,'Mangrove protected area'!$A$5:$A1000,0),MATCH('Mangrove protected area'!$C$4,'Mangrove protected area'!$A$5:$AG$5,0)),IF($C128="Seagrass",'Seagrass extent'!$D$4,IF($C128="Salt marsh",'Salt marsh extent'!$D$4)))</f>
        <v>NoData</v>
      </c>
      <c r="E128" s="40" t="s">
        <v>467</v>
      </c>
      <c r="F128" s="2"/>
      <c r="G128" s="2"/>
      <c r="H128" s="2"/>
      <c r="I128" s="2"/>
      <c r="J128" s="2"/>
      <c r="K128" s="2"/>
      <c r="L128" s="2"/>
      <c r="M128" s="2"/>
      <c r="N128" s="2"/>
      <c r="O128" s="2"/>
      <c r="P128" s="2"/>
      <c r="Q128" s="2"/>
      <c r="R128" s="2"/>
      <c r="S128" s="2"/>
      <c r="T128" s="2"/>
      <c r="U128" s="2"/>
      <c r="V128" s="2"/>
      <c r="W128" s="2"/>
      <c r="X128" s="2"/>
      <c r="Y128" s="2"/>
    </row>
    <row r="129" customFormat="false" ht="12.75" hidden="false" customHeight="true" outlineLevel="0" collapsed="false">
      <c r="A129" s="40" t="s">
        <v>358</v>
      </c>
      <c r="B129" s="56" t="str">
        <f aca="false" t="array" ref="B129:B129">INDEX(Countries!$D$2:$D$255, MATCH(A129, Countries!$B$2:$B$255, 0))</f>
        <v>FRA</v>
      </c>
      <c r="C129" s="76" t="s">
        <v>145</v>
      </c>
      <c r="D129" s="62" t="str">
        <f aca="false" t="array" ref="D129:D129">IF($C129="Mangrove", INDEX('Mangrove protected area'!$A$5:$AG1000,MATCH($A129,'Mangrove protected area'!$A$5:$A1000,0),MATCH('Mangrove protected area'!$C$4,'Mangrove protected area'!$A$5:$AG$5,0)),IF($C129="Seagrass",'Seagrass extent'!$D$4,IF($C129="Salt marsh",'Salt marsh extent'!$D$4)))</f>
        <v>NoData</v>
      </c>
      <c r="E129" s="40" t="s">
        <v>467</v>
      </c>
      <c r="F129" s="2"/>
      <c r="G129" s="2"/>
      <c r="H129" s="2"/>
      <c r="I129" s="2"/>
      <c r="J129" s="2"/>
      <c r="K129" s="2"/>
      <c r="L129" s="2"/>
      <c r="M129" s="2"/>
      <c r="N129" s="2"/>
      <c r="O129" s="2"/>
      <c r="P129" s="2"/>
      <c r="Q129" s="2"/>
      <c r="R129" s="2"/>
      <c r="S129" s="2"/>
      <c r="T129" s="2"/>
      <c r="U129" s="2"/>
      <c r="V129" s="2"/>
      <c r="W129" s="2"/>
      <c r="X129" s="2"/>
      <c r="Y129" s="2"/>
    </row>
    <row r="130" customFormat="false" ht="12.75" hidden="false" customHeight="true" outlineLevel="0" collapsed="false">
      <c r="A130" s="40" t="s">
        <v>359</v>
      </c>
      <c r="B130" s="56" t="str">
        <f aca="false" t="array" ref="B130:B130">INDEX(Countries!$D$2:$D$255, MATCH(A130, Countries!$B$2:$B$255, 0))</f>
        <v>RUS</v>
      </c>
      <c r="C130" s="76" t="s">
        <v>145</v>
      </c>
      <c r="D130" s="62" t="str">
        <f aca="false" t="array" ref="D130:D130">IF($C130="Mangrove", INDEX('Mangrove protected area'!$A$5:$AG1000,MATCH($A130,'Mangrove protected area'!$A$5:$A1000,0),MATCH('Mangrove protected area'!$C$4,'Mangrove protected area'!$A$5:$AG$5,0)),IF($C130="Seagrass",'Seagrass extent'!$D$4,IF($C130="Salt marsh",'Salt marsh extent'!$D$4)))</f>
        <v>NoData</v>
      </c>
      <c r="E130" s="40" t="s">
        <v>467</v>
      </c>
      <c r="F130" s="2"/>
      <c r="G130" s="2"/>
      <c r="H130" s="2"/>
      <c r="I130" s="2"/>
      <c r="J130" s="2"/>
      <c r="K130" s="2"/>
      <c r="L130" s="2"/>
      <c r="M130" s="2"/>
      <c r="N130" s="2"/>
      <c r="O130" s="2"/>
      <c r="P130" s="2"/>
      <c r="Q130" s="2"/>
      <c r="R130" s="2"/>
      <c r="S130" s="2"/>
      <c r="T130" s="2"/>
      <c r="U130" s="2"/>
      <c r="V130" s="2"/>
      <c r="W130" s="2"/>
      <c r="X130" s="2"/>
      <c r="Y130" s="2"/>
    </row>
    <row r="131" customFormat="false" ht="12.75" hidden="false" customHeight="true" outlineLevel="0" collapsed="false">
      <c r="A131" s="40" t="s">
        <v>360</v>
      </c>
      <c r="B131" s="56" t="str">
        <f aca="false" t="array" ref="B131:B131">INDEX(Countries!$D$2:$D$255, MATCH(A131, Countries!$B$2:$B$255, 0))</f>
        <v>UMI</v>
      </c>
      <c r="C131" s="76" t="s">
        <v>145</v>
      </c>
      <c r="D131" s="62" t="str">
        <f aca="false" t="array" ref="D131:D131">IF($C131="Mangrove", INDEX('Mangrove protected area'!$A$5:$AG1000,MATCH($A131,'Mangrove protected area'!$A$5:$A1000,0),MATCH('Mangrove protected area'!$C$4,'Mangrove protected area'!$A$5:$AG$5,0)),IF($C131="Seagrass",'Seagrass extent'!$D$4,IF($C131="Salt marsh",'Salt marsh extent'!$D$4)))</f>
        <v>NoData</v>
      </c>
      <c r="E131" s="40" t="s">
        <v>467</v>
      </c>
      <c r="F131" s="2"/>
      <c r="G131" s="2"/>
      <c r="H131" s="2"/>
      <c r="I131" s="2"/>
      <c r="J131" s="2"/>
      <c r="K131" s="2"/>
      <c r="L131" s="2"/>
      <c r="M131" s="2"/>
      <c r="N131" s="2"/>
      <c r="O131" s="2"/>
      <c r="P131" s="2"/>
      <c r="Q131" s="2"/>
      <c r="R131" s="2"/>
      <c r="S131" s="2"/>
      <c r="T131" s="2"/>
      <c r="U131" s="2"/>
      <c r="V131" s="2"/>
      <c r="W131" s="2"/>
      <c r="X131" s="2"/>
      <c r="Y131" s="2"/>
    </row>
    <row r="132" customFormat="false" ht="12.75" hidden="false" customHeight="true" outlineLevel="0" collapsed="false">
      <c r="A132" s="40" t="s">
        <v>361</v>
      </c>
      <c r="B132" s="56" t="str">
        <f aca="false" t="array" ref="B132:B132">INDEX(Countries!$D$2:$D$255, MATCH(A132, Countries!$B$2:$B$255, 0))</f>
        <v>GRC</v>
      </c>
      <c r="C132" s="76" t="s">
        <v>145</v>
      </c>
      <c r="D132" s="62" t="str">
        <f aca="false" t="array" ref="D132:D132">IF($C132="Mangrove", INDEX('Mangrove protected area'!$A$5:$AG1000,MATCH($A132,'Mangrove protected area'!$A$5:$A1000,0),MATCH('Mangrove protected area'!$C$4,'Mangrove protected area'!$A$5:$AG$5,0)),IF($C132="Seagrass",'Seagrass extent'!$D$4,IF($C132="Salt marsh",'Salt marsh extent'!$D$4)))</f>
        <v>NoData</v>
      </c>
      <c r="E132" s="40" t="s">
        <v>467</v>
      </c>
      <c r="F132" s="2"/>
      <c r="G132" s="2"/>
      <c r="H132" s="2"/>
      <c r="I132" s="2"/>
      <c r="J132" s="2"/>
      <c r="K132" s="2"/>
      <c r="L132" s="2"/>
      <c r="M132" s="2"/>
      <c r="N132" s="2"/>
      <c r="O132" s="2"/>
      <c r="P132" s="2"/>
      <c r="Q132" s="2"/>
      <c r="R132" s="2"/>
      <c r="S132" s="2"/>
      <c r="T132" s="2"/>
      <c r="U132" s="2"/>
      <c r="V132" s="2"/>
      <c r="W132" s="2"/>
      <c r="X132" s="2"/>
      <c r="Y132" s="2"/>
    </row>
    <row r="133" customFormat="false" ht="12.75" hidden="false" customHeight="true" outlineLevel="0" collapsed="false">
      <c r="A133" s="40" t="s">
        <v>362</v>
      </c>
      <c r="B133" s="56" t="str">
        <f aca="false" t="array" ref="B133:B133">INDEX(Countries!$D$2:$D$255, MATCH(A133, Countries!$B$2:$B$255, 0))</f>
        <v>CAN</v>
      </c>
      <c r="C133" s="76" t="s">
        <v>145</v>
      </c>
      <c r="D133" s="62" t="str">
        <f aca="false" t="array" ref="D133:D133">IF($C133="Mangrove", INDEX('Mangrove protected area'!$A$5:$AG1000,MATCH($A133,'Mangrove protected area'!$A$5:$A1000,0),MATCH('Mangrove protected area'!$C$4,'Mangrove protected area'!$A$5:$AG$5,0)),IF($C133="Seagrass",'Seagrass extent'!$D$4,IF($C133="Salt marsh",'Salt marsh extent'!$D$4)))</f>
        <v>NoData</v>
      </c>
      <c r="E133" s="40" t="s">
        <v>467</v>
      </c>
      <c r="F133" s="2"/>
      <c r="G133" s="2"/>
      <c r="H133" s="2"/>
      <c r="I133" s="2"/>
      <c r="J133" s="2"/>
      <c r="K133" s="2"/>
      <c r="L133" s="2"/>
      <c r="M133" s="2"/>
      <c r="N133" s="2"/>
      <c r="O133" s="2"/>
      <c r="P133" s="2"/>
      <c r="Q133" s="2"/>
      <c r="R133" s="2"/>
      <c r="S133" s="2"/>
      <c r="T133" s="2"/>
      <c r="U133" s="2"/>
      <c r="V133" s="2"/>
      <c r="W133" s="2"/>
      <c r="X133" s="2"/>
      <c r="Y133" s="2"/>
    </row>
    <row r="134" customFormat="false" ht="12.75" hidden="false" customHeight="true" outlineLevel="0" collapsed="false">
      <c r="A134" s="40" t="s">
        <v>363</v>
      </c>
      <c r="B134" s="56" t="str">
        <f aca="false" t="array" ref="B134:B134">INDEX(Countries!$D$2:$D$255, MATCH(A134, Countries!$B$2:$B$255, 0))</f>
        <v>DEU</v>
      </c>
      <c r="C134" s="76" t="s">
        <v>145</v>
      </c>
      <c r="D134" s="62" t="str">
        <f aca="false" t="array" ref="D134:D134">IF($C134="Mangrove", INDEX('Mangrove protected area'!$A$5:$AG1000,MATCH($A134,'Mangrove protected area'!$A$5:$A1000,0),MATCH('Mangrove protected area'!$C$4,'Mangrove protected area'!$A$5:$AG$5,0)),IF($C134="Seagrass",'Seagrass extent'!$D$4,IF($C134="Salt marsh",'Salt marsh extent'!$D$4)))</f>
        <v>NoData</v>
      </c>
      <c r="E134" s="40" t="s">
        <v>467</v>
      </c>
      <c r="F134" s="2"/>
      <c r="G134" s="2"/>
      <c r="H134" s="2"/>
      <c r="I134" s="2"/>
      <c r="J134" s="2"/>
      <c r="K134" s="2"/>
      <c r="L134" s="2"/>
      <c r="M134" s="2"/>
      <c r="N134" s="2"/>
      <c r="O134" s="2"/>
      <c r="P134" s="2"/>
      <c r="Q134" s="2"/>
      <c r="R134" s="2"/>
      <c r="S134" s="2"/>
      <c r="T134" s="2"/>
      <c r="U134" s="2"/>
      <c r="V134" s="2"/>
      <c r="W134" s="2"/>
      <c r="X134" s="2"/>
      <c r="Y134" s="2"/>
    </row>
    <row r="135" customFormat="false" ht="12.75" hidden="false" customHeight="true" outlineLevel="0" collapsed="false">
      <c r="A135" s="40" t="s">
        <v>364</v>
      </c>
      <c r="B135" s="56" t="str">
        <f aca="false" t="array" ref="B135:B135">INDEX(Countries!$D$2:$D$255, MATCH(A135, Countries!$B$2:$B$255, 0))</f>
        <v>HRV</v>
      </c>
      <c r="C135" s="76" t="s">
        <v>145</v>
      </c>
      <c r="D135" s="62" t="str">
        <f aca="false" t="array" ref="D135:D135">IF($C135="Mangrove", INDEX('Mangrove protected area'!$A$5:$AG1000,MATCH($A135,'Mangrove protected area'!$A$5:$A1000,0),MATCH('Mangrove protected area'!$C$4,'Mangrove protected area'!$A$5:$AG$5,0)),IF($C135="Seagrass",'Seagrass extent'!$D$4,IF($C135="Salt marsh",'Salt marsh extent'!$D$4)))</f>
        <v>NoData</v>
      </c>
      <c r="E135" s="40" t="s">
        <v>467</v>
      </c>
      <c r="F135" s="2"/>
      <c r="G135" s="2"/>
      <c r="H135" s="2"/>
      <c r="I135" s="2"/>
      <c r="J135" s="2"/>
      <c r="K135" s="2"/>
      <c r="L135" s="2"/>
      <c r="M135" s="2"/>
      <c r="N135" s="2"/>
      <c r="O135" s="2"/>
      <c r="P135" s="2"/>
      <c r="Q135" s="2"/>
      <c r="R135" s="2"/>
      <c r="S135" s="2"/>
      <c r="T135" s="2"/>
      <c r="U135" s="2"/>
      <c r="V135" s="2"/>
      <c r="W135" s="2"/>
      <c r="X135" s="2"/>
      <c r="Y135" s="2"/>
    </row>
    <row r="136" customFormat="false" ht="12.75" hidden="false" customHeight="true" outlineLevel="0" collapsed="false">
      <c r="A136" s="40" t="s">
        <v>365</v>
      </c>
      <c r="B136" s="56" t="str">
        <f aca="false" t="array" ref="B136:B136">INDEX(Countries!$D$2:$D$255, MATCH(A136, Countries!$B$2:$B$255, 0))</f>
        <v>GBR</v>
      </c>
      <c r="C136" s="76" t="s">
        <v>145</v>
      </c>
      <c r="D136" s="62" t="str">
        <f aca="false" t="array" ref="D136:D136">IF($C136="Mangrove", INDEX('Mangrove protected area'!$A$5:$AG1000,MATCH($A136,'Mangrove protected area'!$A$5:$A1000,0),MATCH('Mangrove protected area'!$C$4,'Mangrove protected area'!$A$5:$AG$5,0)),IF($C136="Seagrass",'Seagrass extent'!$D$4,IF($C136="Salt marsh",'Salt marsh extent'!$D$4)))</f>
        <v>NoData</v>
      </c>
      <c r="E136" s="40" t="s">
        <v>467</v>
      </c>
      <c r="F136" s="2"/>
      <c r="G136" s="2"/>
      <c r="H136" s="2"/>
      <c r="I136" s="2"/>
      <c r="J136" s="2"/>
      <c r="K136" s="2"/>
      <c r="L136" s="2"/>
      <c r="M136" s="2"/>
      <c r="N136" s="2"/>
      <c r="O136" s="2"/>
      <c r="P136" s="2"/>
      <c r="Q136" s="2"/>
      <c r="R136" s="2"/>
      <c r="S136" s="2"/>
      <c r="T136" s="2"/>
      <c r="U136" s="2"/>
      <c r="V136" s="2"/>
      <c r="W136" s="2"/>
      <c r="X136" s="2"/>
      <c r="Y136" s="2"/>
    </row>
    <row r="137" customFormat="false" ht="12.75" hidden="false" customHeight="true" outlineLevel="0" collapsed="false">
      <c r="A137" s="40" t="s">
        <v>366</v>
      </c>
      <c r="B137" s="56" t="str">
        <f aca="false" t="array" ref="B137:B137">INDEX(Countries!$D$2:$D$255, MATCH(A137, Countries!$B$2:$B$255, 0))</f>
        <v>MLT</v>
      </c>
      <c r="C137" s="76" t="s">
        <v>145</v>
      </c>
      <c r="D137" s="62" t="str">
        <f aca="false" t="array" ref="D137:D137">IF($C137="Mangrove", INDEX('Mangrove protected area'!$A$5:$AG1000,MATCH($A137,'Mangrove protected area'!$A$5:$A1000,0),MATCH('Mangrove protected area'!$C$4,'Mangrove protected area'!$A$5:$AG$5,0)),IF($C137="Seagrass",'Seagrass extent'!$D$4,IF($C137="Salt marsh",'Salt marsh extent'!$D$4)))</f>
        <v>NoData</v>
      </c>
      <c r="E137" s="40" t="s">
        <v>467</v>
      </c>
      <c r="F137" s="2"/>
      <c r="G137" s="2"/>
      <c r="H137" s="2"/>
      <c r="I137" s="2"/>
      <c r="J137" s="2"/>
      <c r="K137" s="2"/>
      <c r="L137" s="2"/>
      <c r="M137" s="2"/>
      <c r="N137" s="2"/>
      <c r="O137" s="2"/>
      <c r="P137" s="2"/>
      <c r="Q137" s="2"/>
      <c r="R137" s="2"/>
      <c r="S137" s="2"/>
      <c r="T137" s="2"/>
      <c r="U137" s="2"/>
      <c r="V137" s="2"/>
      <c r="W137" s="2"/>
      <c r="X137" s="2"/>
      <c r="Y137" s="2"/>
    </row>
    <row r="138" customFormat="false" ht="12.75" hidden="false" customHeight="true" outlineLevel="0" collapsed="false">
      <c r="A138" s="40" t="s">
        <v>367</v>
      </c>
      <c r="B138" s="56" t="str">
        <f aca="false" t="array" ref="B138:B138">INDEX(Countries!$D$2:$D$255, MATCH(A138, Countries!$B$2:$B$255, 0))</f>
        <v>CYP</v>
      </c>
      <c r="C138" s="76" t="s">
        <v>145</v>
      </c>
      <c r="D138" s="62" t="str">
        <f aca="false" t="array" ref="D138:D138">IF($C138="Mangrove", INDEX('Mangrove protected area'!$A$5:$AG1000,MATCH($A138,'Mangrove protected area'!$A$5:$A1000,0),MATCH('Mangrove protected area'!$C$4,'Mangrove protected area'!$A$5:$AG$5,0)),IF($C138="Seagrass",'Seagrass extent'!$D$4,IF($C138="Salt marsh",'Salt marsh extent'!$D$4)))</f>
        <v>NoData</v>
      </c>
      <c r="E138" s="40" t="s">
        <v>467</v>
      </c>
      <c r="F138" s="2"/>
      <c r="G138" s="2"/>
      <c r="H138" s="2"/>
      <c r="I138" s="2"/>
      <c r="J138" s="2"/>
      <c r="K138" s="2"/>
      <c r="L138" s="2"/>
      <c r="M138" s="2"/>
      <c r="N138" s="2"/>
      <c r="O138" s="2"/>
      <c r="P138" s="2"/>
      <c r="Q138" s="2"/>
      <c r="R138" s="2"/>
      <c r="S138" s="2"/>
      <c r="T138" s="2"/>
      <c r="U138" s="2"/>
      <c r="V138" s="2"/>
      <c r="W138" s="2"/>
      <c r="X138" s="2"/>
      <c r="Y138" s="2"/>
    </row>
    <row r="139" customFormat="false" ht="12.75" hidden="false" customHeight="true" outlineLevel="0" collapsed="false">
      <c r="A139" s="40" t="s">
        <v>368</v>
      </c>
      <c r="B139" s="56" t="str">
        <f aca="false" t="array" ref="B139:B139">INDEX(Countries!$D$2:$D$255, MATCH(A139, Countries!$B$2:$B$255, 0))</f>
        <v>NOR</v>
      </c>
      <c r="C139" s="76" t="s">
        <v>145</v>
      </c>
      <c r="D139" s="62" t="str">
        <f aca="false" t="array" ref="D139:D139">IF($C139="Mangrove", INDEX('Mangrove protected area'!$A$5:$AG1000,MATCH($A139,'Mangrove protected area'!$A$5:$A1000,0),MATCH('Mangrove protected area'!$C$4,'Mangrove protected area'!$A$5:$AG$5,0)),IF($C139="Seagrass",'Seagrass extent'!$D$4,IF($C139="Salt marsh",'Salt marsh extent'!$D$4)))</f>
        <v>NoData</v>
      </c>
      <c r="E139" s="40" t="s">
        <v>467</v>
      </c>
      <c r="F139" s="2"/>
      <c r="G139" s="2"/>
      <c r="H139" s="2"/>
      <c r="I139" s="2"/>
      <c r="J139" s="2"/>
      <c r="K139" s="2"/>
      <c r="L139" s="2"/>
      <c r="M139" s="2"/>
      <c r="N139" s="2"/>
      <c r="O139" s="2"/>
      <c r="P139" s="2"/>
      <c r="Q139" s="2"/>
      <c r="R139" s="2"/>
      <c r="S139" s="2"/>
      <c r="T139" s="2"/>
      <c r="U139" s="2"/>
      <c r="V139" s="2"/>
      <c r="W139" s="2"/>
      <c r="X139" s="2"/>
      <c r="Y139" s="2"/>
    </row>
    <row r="140" customFormat="false" ht="12.75" hidden="false" customHeight="true" outlineLevel="0" collapsed="false">
      <c r="A140" s="40" t="s">
        <v>369</v>
      </c>
      <c r="B140" s="56" t="str">
        <f aca="false" t="array" ref="B140:B140">INDEX(Countries!$D$2:$D$255, MATCH(A140, Countries!$B$2:$B$255, 0))</f>
        <v>ALB</v>
      </c>
      <c r="C140" s="76" t="s">
        <v>145</v>
      </c>
      <c r="D140" s="62" t="str">
        <f aca="false" t="array" ref="D140:D140">IF($C140="Mangrove", INDEX('Mangrove protected area'!$A$5:$AG1000,MATCH($A140,'Mangrove protected area'!$A$5:$A1000,0),MATCH('Mangrove protected area'!$C$4,'Mangrove protected area'!$A$5:$AG$5,0)),IF($C140="Seagrass",'Seagrass extent'!$D$4,IF($C140="Salt marsh",'Salt marsh extent'!$D$4)))</f>
        <v>NoData</v>
      </c>
      <c r="E140" s="40" t="s">
        <v>467</v>
      </c>
      <c r="F140" s="2"/>
      <c r="G140" s="2"/>
      <c r="H140" s="2"/>
      <c r="I140" s="2"/>
      <c r="J140" s="2"/>
      <c r="K140" s="2"/>
      <c r="L140" s="2"/>
      <c r="M140" s="2"/>
      <c r="N140" s="2"/>
      <c r="O140" s="2"/>
      <c r="P140" s="2"/>
      <c r="Q140" s="2"/>
      <c r="R140" s="2"/>
      <c r="S140" s="2"/>
      <c r="T140" s="2"/>
      <c r="U140" s="2"/>
      <c r="V140" s="2"/>
      <c r="W140" s="2"/>
      <c r="X140" s="2"/>
      <c r="Y140" s="2"/>
    </row>
    <row r="141" customFormat="false" ht="12.75" hidden="false" customHeight="true" outlineLevel="0" collapsed="false">
      <c r="A141" s="40" t="s">
        <v>370</v>
      </c>
      <c r="B141" s="56" t="str">
        <f aca="false" t="array" ref="B141:B141">INDEX(Countries!$D$2:$D$255, MATCH(A141, Countries!$B$2:$B$255, 0))</f>
        <v>DZA</v>
      </c>
      <c r="C141" s="76" t="s">
        <v>145</v>
      </c>
      <c r="D141" s="62" t="str">
        <f aca="false" t="array" ref="D141:D141">IF($C141="Mangrove", INDEX('Mangrove protected area'!$A$5:$AG1000,MATCH($A141,'Mangrove protected area'!$A$5:$A1000,0),MATCH('Mangrove protected area'!$C$4,'Mangrove protected area'!$A$5:$AG$5,0)),IF($C141="Seagrass",'Seagrass extent'!$D$4,IF($C141="Salt marsh",'Salt marsh extent'!$D$4)))</f>
        <v>NoData</v>
      </c>
      <c r="E141" s="40" t="s">
        <v>467</v>
      </c>
      <c r="F141" s="2"/>
      <c r="G141" s="2"/>
      <c r="H141" s="2"/>
      <c r="I141" s="2"/>
      <c r="J141" s="2"/>
      <c r="K141" s="2"/>
      <c r="L141" s="2"/>
      <c r="M141" s="2"/>
      <c r="N141" s="2"/>
      <c r="O141" s="2"/>
      <c r="P141" s="2"/>
      <c r="Q141" s="2"/>
      <c r="R141" s="2"/>
      <c r="S141" s="2"/>
      <c r="T141" s="2"/>
      <c r="U141" s="2"/>
      <c r="V141" s="2"/>
      <c r="W141" s="2"/>
      <c r="X141" s="2"/>
      <c r="Y141" s="2"/>
    </row>
    <row r="142" customFormat="false" ht="12.75" hidden="false" customHeight="true" outlineLevel="0" collapsed="false">
      <c r="A142" s="40" t="s">
        <v>371</v>
      </c>
      <c r="B142" s="56" t="str">
        <f aca="false" t="array" ref="B142:B142">INDEX(Countries!$D$2:$D$255, MATCH(A142, Countries!$B$2:$B$255, 0))</f>
        <v>SWE</v>
      </c>
      <c r="C142" s="76" t="s">
        <v>145</v>
      </c>
      <c r="D142" s="62" t="str">
        <f aca="false" t="array" ref="D142:D142">IF($C142="Mangrove", INDEX('Mangrove protected area'!$A$5:$AG1000,MATCH($A142,'Mangrove protected area'!$A$5:$A1000,0),MATCH('Mangrove protected area'!$C$4,'Mangrove protected area'!$A$5:$AG$5,0)),IF($C142="Seagrass",'Seagrass extent'!$D$4,IF($C142="Salt marsh",'Salt marsh extent'!$D$4)))</f>
        <v>NoData</v>
      </c>
      <c r="E142" s="40" t="s">
        <v>467</v>
      </c>
      <c r="F142" s="2"/>
      <c r="G142" s="2"/>
      <c r="H142" s="2"/>
      <c r="I142" s="2"/>
      <c r="J142" s="2"/>
      <c r="K142" s="2"/>
      <c r="L142" s="2"/>
      <c r="M142" s="2"/>
      <c r="N142" s="2"/>
      <c r="O142" s="2"/>
      <c r="P142" s="2"/>
      <c r="Q142" s="2"/>
      <c r="R142" s="2"/>
      <c r="S142" s="2"/>
      <c r="T142" s="2"/>
      <c r="U142" s="2"/>
      <c r="V142" s="2"/>
      <c r="W142" s="2"/>
      <c r="X142" s="2"/>
      <c r="Y142" s="2"/>
    </row>
    <row r="143" customFormat="false" ht="12.75" hidden="false" customHeight="true" outlineLevel="0" collapsed="false">
      <c r="A143" s="40" t="s">
        <v>372</v>
      </c>
      <c r="B143" s="56" t="str">
        <f aca="false" t="array" ref="B143:B143">INDEX(Countries!$D$2:$D$255, MATCH(A143, Countries!$B$2:$B$255, 0))</f>
        <v>ISR</v>
      </c>
      <c r="C143" s="76" t="s">
        <v>145</v>
      </c>
      <c r="D143" s="62" t="str">
        <f aca="false" t="array" ref="D143:D143">IF($C143="Mangrove", INDEX('Mangrove protected area'!$A$5:$AG1000,MATCH($A143,'Mangrove protected area'!$A$5:$A1000,0),MATCH('Mangrove protected area'!$C$4,'Mangrove protected area'!$A$5:$AG$5,0)),IF($C143="Seagrass",'Seagrass extent'!$D$4,IF($C143="Salt marsh",'Salt marsh extent'!$D$4)))</f>
        <v>NoData</v>
      </c>
      <c r="E143" s="40" t="s">
        <v>467</v>
      </c>
      <c r="F143" s="2"/>
      <c r="G143" s="2"/>
      <c r="H143" s="2"/>
      <c r="I143" s="2"/>
      <c r="J143" s="2"/>
      <c r="K143" s="2"/>
      <c r="L143" s="2"/>
      <c r="M143" s="2"/>
      <c r="N143" s="2"/>
      <c r="O143" s="2"/>
      <c r="P143" s="2"/>
      <c r="Q143" s="2"/>
      <c r="R143" s="2"/>
      <c r="S143" s="2"/>
      <c r="T143" s="2"/>
      <c r="U143" s="2"/>
      <c r="V143" s="2"/>
      <c r="W143" s="2"/>
      <c r="X143" s="2"/>
      <c r="Y143" s="2"/>
    </row>
    <row r="144" customFormat="false" ht="12.75" hidden="false" customHeight="true" outlineLevel="0" collapsed="false">
      <c r="A144" s="40" t="s">
        <v>373</v>
      </c>
      <c r="B144" s="56" t="str">
        <f aca="false" t="array" ref="B144:B144">INDEX(Countries!$D$2:$D$255, MATCH(A144, Countries!$B$2:$B$255, 0))</f>
        <v>MSR</v>
      </c>
      <c r="C144" s="76" t="s">
        <v>145</v>
      </c>
      <c r="D144" s="62" t="str">
        <f aca="false" t="array" ref="D144:D144">IF($C144="Mangrove", INDEX('Mangrove protected area'!$A$5:$AG1000,MATCH($A144,'Mangrove protected area'!$A$5:$A1000,0),MATCH('Mangrove protected area'!$C$4,'Mangrove protected area'!$A$5:$AG$5,0)),IF($C144="Seagrass",'Seagrass extent'!$D$4,IF($C144="Salt marsh",'Salt marsh extent'!$D$4)))</f>
        <v>NoData</v>
      </c>
      <c r="E144" s="40" t="s">
        <v>467</v>
      </c>
      <c r="F144" s="2"/>
      <c r="G144" s="2"/>
      <c r="H144" s="2"/>
      <c r="I144" s="2"/>
      <c r="J144" s="2"/>
      <c r="K144" s="2"/>
      <c r="L144" s="2"/>
      <c r="M144" s="2"/>
      <c r="N144" s="2"/>
      <c r="O144" s="2"/>
      <c r="P144" s="2"/>
      <c r="Q144" s="2"/>
      <c r="R144" s="2"/>
      <c r="S144" s="2"/>
      <c r="T144" s="2"/>
      <c r="U144" s="2"/>
      <c r="V144" s="2"/>
      <c r="W144" s="2"/>
      <c r="X144" s="2"/>
      <c r="Y144" s="2"/>
    </row>
    <row r="145" customFormat="false" ht="12.75" hidden="false" customHeight="true" outlineLevel="0" collapsed="false">
      <c r="A145" s="40" t="s">
        <v>374</v>
      </c>
      <c r="B145" s="56" t="str">
        <f aca="false" t="array" ref="B145:B145">INDEX(Countries!$D$2:$D$255, MATCH(A145, Countries!$B$2:$B$255, 0))</f>
        <v>LBY</v>
      </c>
      <c r="C145" s="76" t="s">
        <v>145</v>
      </c>
      <c r="D145" s="62" t="str">
        <f aca="false" t="array" ref="D145:D145">IF($C145="Mangrove", INDEX('Mangrove protected area'!$A$5:$AG1000,MATCH($A145,'Mangrove protected area'!$A$5:$A1000,0),MATCH('Mangrove protected area'!$C$4,'Mangrove protected area'!$A$5:$AG$5,0)),IF($C145="Seagrass",'Seagrass extent'!$D$4,IF($C145="Salt marsh",'Salt marsh extent'!$D$4)))</f>
        <v>NoData</v>
      </c>
      <c r="E145" s="40" t="s">
        <v>467</v>
      </c>
      <c r="F145" s="2"/>
      <c r="G145" s="2"/>
      <c r="H145" s="2"/>
      <c r="I145" s="2"/>
      <c r="J145" s="2"/>
      <c r="K145" s="2"/>
      <c r="L145" s="2"/>
      <c r="M145" s="2"/>
      <c r="N145" s="2"/>
      <c r="O145" s="2"/>
      <c r="P145" s="2"/>
      <c r="Q145" s="2"/>
      <c r="R145" s="2"/>
      <c r="S145" s="2"/>
      <c r="T145" s="2"/>
      <c r="U145" s="2"/>
      <c r="V145" s="2"/>
      <c r="W145" s="2"/>
      <c r="X145" s="2"/>
      <c r="Y145" s="2"/>
    </row>
    <row r="146" customFormat="false" ht="12.75" hidden="false" customHeight="true" outlineLevel="0" collapsed="false">
      <c r="A146" s="40" t="s">
        <v>375</v>
      </c>
      <c r="B146" s="56" t="str">
        <f aca="false" t="array" ref="B146:B146">INDEX(Countries!$D$2:$D$255, MATCH(A146, Countries!$B$2:$B$255, 0))</f>
        <v>NLD</v>
      </c>
      <c r="C146" s="76" t="s">
        <v>145</v>
      </c>
      <c r="D146" s="62" t="str">
        <f aca="false" t="array" ref="D146:D146">IF($C146="Mangrove", INDEX('Mangrove protected area'!$A$5:$AG1000,MATCH($A146,'Mangrove protected area'!$A$5:$A1000,0),MATCH('Mangrove protected area'!$C$4,'Mangrove protected area'!$A$5:$AG$5,0)),IF($C146="Seagrass",'Seagrass extent'!$D$4,IF($C146="Salt marsh",'Salt marsh extent'!$D$4)))</f>
        <v>NoData</v>
      </c>
      <c r="E146" s="40" t="s">
        <v>467</v>
      </c>
      <c r="F146" s="2"/>
      <c r="G146" s="2"/>
      <c r="H146" s="2"/>
      <c r="I146" s="2"/>
      <c r="J146" s="2"/>
      <c r="K146" s="2"/>
      <c r="L146" s="2"/>
      <c r="M146" s="2"/>
      <c r="N146" s="2"/>
      <c r="O146" s="2"/>
      <c r="P146" s="2"/>
      <c r="Q146" s="2"/>
      <c r="R146" s="2"/>
      <c r="S146" s="2"/>
      <c r="T146" s="2"/>
      <c r="U146" s="2"/>
      <c r="V146" s="2"/>
      <c r="W146" s="2"/>
      <c r="X146" s="2"/>
      <c r="Y146" s="2"/>
    </row>
    <row r="147" customFormat="false" ht="12.75" hidden="false" customHeight="true" outlineLevel="0" collapsed="false">
      <c r="A147" s="40" t="s">
        <v>376</v>
      </c>
      <c r="B147" s="56" t="str">
        <f aca="false" t="array" ref="B147:B147">INDEX(Countries!$D$2:$D$255, MATCH(A147, Countries!$B$2:$B$255, 0))</f>
        <v>POL</v>
      </c>
      <c r="C147" s="76" t="s">
        <v>145</v>
      </c>
      <c r="D147" s="62" t="str">
        <f aca="false" t="array" ref="D147:D147">IF($C147="Mangrove", INDEX('Mangrove protected area'!$A$5:$AG1000,MATCH($A147,'Mangrove protected area'!$A$5:$A1000,0),MATCH('Mangrove protected area'!$C$4,'Mangrove protected area'!$A$5:$AG$5,0)),IF($C147="Seagrass",'Seagrass extent'!$D$4,IF($C147="Salt marsh",'Salt marsh extent'!$D$4)))</f>
        <v>NoData</v>
      </c>
      <c r="E147" s="40" t="s">
        <v>467</v>
      </c>
      <c r="F147" s="2"/>
      <c r="G147" s="2"/>
      <c r="H147" s="2"/>
      <c r="I147" s="2"/>
      <c r="J147" s="2"/>
      <c r="K147" s="2"/>
      <c r="L147" s="2"/>
      <c r="M147" s="2"/>
      <c r="N147" s="2"/>
      <c r="O147" s="2"/>
      <c r="P147" s="2"/>
      <c r="Q147" s="2"/>
      <c r="R147" s="2"/>
      <c r="S147" s="2"/>
      <c r="T147" s="2"/>
      <c r="U147" s="2"/>
      <c r="V147" s="2"/>
      <c r="W147" s="2"/>
      <c r="X147" s="2"/>
      <c r="Y147" s="2"/>
    </row>
    <row r="148" customFormat="false" ht="12.75" hidden="false" customHeight="true" outlineLevel="0" collapsed="false">
      <c r="A148" s="40" t="s">
        <v>377</v>
      </c>
      <c r="B148" s="56" t="str">
        <f aca="false" t="array" ref="B148:B148">INDEX(Countries!$D$2:$D$255, MATCH(A148, Countries!$B$2:$B$255, 0))</f>
        <v>TUR</v>
      </c>
      <c r="C148" s="76" t="s">
        <v>145</v>
      </c>
      <c r="D148" s="62" t="str">
        <f aca="false" t="array" ref="D148:D148">IF($C148="Mangrove", INDEX('Mangrove protected area'!$A$5:$AG1000,MATCH($A148,'Mangrove protected area'!$A$5:$A1000,0),MATCH('Mangrove protected area'!$C$4,'Mangrove protected area'!$A$5:$AG$5,0)),IF($C148="Seagrass",'Seagrass extent'!$D$4,IF($C148="Salt marsh",'Salt marsh extent'!$D$4)))</f>
        <v>NoData</v>
      </c>
      <c r="E148" s="40" t="s">
        <v>467</v>
      </c>
      <c r="F148" s="2"/>
      <c r="G148" s="2"/>
      <c r="H148" s="2"/>
      <c r="I148" s="2"/>
      <c r="J148" s="2"/>
      <c r="K148" s="2"/>
      <c r="L148" s="2"/>
      <c r="M148" s="2"/>
      <c r="N148" s="2"/>
      <c r="O148" s="2"/>
      <c r="P148" s="2"/>
      <c r="Q148" s="2"/>
      <c r="R148" s="2"/>
      <c r="S148" s="2"/>
      <c r="T148" s="2"/>
      <c r="U148" s="2"/>
      <c r="V148" s="2"/>
      <c r="W148" s="2"/>
      <c r="X148" s="2"/>
      <c r="Y148" s="2"/>
    </row>
    <row r="149" customFormat="false" ht="12.75" hidden="false" customHeight="true" outlineLevel="0" collapsed="false">
      <c r="A149" s="40" t="s">
        <v>378</v>
      </c>
      <c r="B149" s="56" t="str">
        <f aca="false" t="array" ref="B149:B149">INDEX(Countries!$D$2:$D$255, MATCH(A149, Countries!$B$2:$B$255, 0))</f>
        <v>JOR</v>
      </c>
      <c r="C149" s="76" t="s">
        <v>145</v>
      </c>
      <c r="D149" s="62" t="str">
        <f aca="false" t="array" ref="D149:D149">IF($C149="Mangrove", INDEX('Mangrove protected area'!$A$5:$AG1000,MATCH($A149,'Mangrove protected area'!$A$5:$A1000,0),MATCH('Mangrove protected area'!$C$4,'Mangrove protected area'!$A$5:$AG$5,0)),IF($C149="Seagrass",'Seagrass extent'!$D$4,IF($C149="Salt marsh",'Salt marsh extent'!$D$4)))</f>
        <v>NoData</v>
      </c>
      <c r="E149" s="40" t="s">
        <v>467</v>
      </c>
      <c r="F149" s="2"/>
      <c r="G149" s="2"/>
      <c r="H149" s="2"/>
      <c r="I149" s="2"/>
      <c r="J149" s="2"/>
      <c r="K149" s="2"/>
      <c r="L149" s="2"/>
      <c r="M149" s="2"/>
      <c r="N149" s="2"/>
      <c r="O149" s="2"/>
      <c r="P149" s="2"/>
      <c r="Q149" s="2"/>
      <c r="R149" s="2"/>
      <c r="S149" s="2"/>
      <c r="T149" s="2"/>
      <c r="U149" s="2"/>
      <c r="V149" s="2"/>
      <c r="W149" s="2"/>
      <c r="X149" s="2"/>
      <c r="Y149" s="2"/>
    </row>
    <row r="150" customFormat="false" ht="12.75" hidden="false" customHeight="true" outlineLevel="0" collapsed="false">
      <c r="A150" s="40" t="s">
        <v>379</v>
      </c>
      <c r="B150" s="56" t="str">
        <f aca="false" t="array" ref="B150:B150">INDEX(Countries!$D$2:$D$255, MATCH(A150, Countries!$B$2:$B$255, 0))</f>
        <v>SVN</v>
      </c>
      <c r="C150" s="76" t="s">
        <v>145</v>
      </c>
      <c r="D150" s="62" t="str">
        <f aca="false" t="array" ref="D150:D150">IF($C150="Mangrove", INDEX('Mangrove protected area'!$A$5:$AG1000,MATCH($A150,'Mangrove protected area'!$A$5:$A1000,0),MATCH('Mangrove protected area'!$C$4,'Mangrove protected area'!$A$5:$AG$5,0)),IF($C150="Seagrass",'Seagrass extent'!$D$4,IF($C150="Salt marsh",'Salt marsh extent'!$D$4)))</f>
        <v>NoData</v>
      </c>
      <c r="E150" s="40" t="s">
        <v>467</v>
      </c>
      <c r="F150" s="2"/>
      <c r="G150" s="2"/>
      <c r="H150" s="2"/>
      <c r="I150" s="2"/>
      <c r="J150" s="2"/>
      <c r="K150" s="2"/>
      <c r="L150" s="2"/>
      <c r="M150" s="2"/>
      <c r="N150" s="2"/>
      <c r="O150" s="2"/>
      <c r="P150" s="2"/>
      <c r="Q150" s="2"/>
      <c r="R150" s="2"/>
      <c r="S150" s="2"/>
      <c r="T150" s="2"/>
      <c r="U150" s="2"/>
      <c r="V150" s="2"/>
      <c r="W150" s="2"/>
      <c r="X150" s="2"/>
      <c r="Y150" s="2"/>
    </row>
    <row r="151" customFormat="false" ht="12.75" hidden="false" customHeight="true" outlineLevel="0" collapsed="false">
      <c r="A151" s="40" t="s">
        <v>380</v>
      </c>
      <c r="B151" s="56" t="str">
        <f aca="false" t="array" ref="B151:B151">INDEX(Countries!$D$2:$D$255, MATCH(A151, Countries!$B$2:$B$255, 0))</f>
        <v>ARG</v>
      </c>
      <c r="C151" s="76" t="s">
        <v>145</v>
      </c>
      <c r="D151" s="62" t="str">
        <f aca="false" t="array" ref="D151:D151">IF($C151="Mangrove", INDEX('Mangrove protected area'!$A$5:$AG1000,MATCH($A151,'Mangrove protected area'!$A$5:$A1000,0),MATCH('Mangrove protected area'!$C$4,'Mangrove protected area'!$A$5:$AG$5,0)),IF($C151="Seagrass",'Seagrass extent'!$D$4,IF($C151="Salt marsh",'Salt marsh extent'!$D$4)))</f>
        <v>NoData</v>
      </c>
      <c r="E151" s="40" t="s">
        <v>467</v>
      </c>
      <c r="F151" s="2"/>
      <c r="G151" s="2"/>
      <c r="H151" s="2"/>
      <c r="I151" s="2"/>
      <c r="J151" s="2"/>
      <c r="K151" s="2"/>
      <c r="L151" s="2"/>
      <c r="M151" s="2"/>
      <c r="N151" s="2"/>
      <c r="O151" s="2"/>
      <c r="P151" s="2"/>
      <c r="Q151" s="2"/>
      <c r="R151" s="2"/>
      <c r="S151" s="2"/>
      <c r="T151" s="2"/>
      <c r="U151" s="2"/>
      <c r="V151" s="2"/>
      <c r="W151" s="2"/>
      <c r="X151" s="2"/>
      <c r="Y151" s="2"/>
    </row>
    <row r="152" customFormat="false" ht="12.75" hidden="false" customHeight="true" outlineLevel="0" collapsed="false">
      <c r="A152" s="40" t="s">
        <v>381</v>
      </c>
      <c r="B152" s="56" t="str">
        <f aca="false" t="array" ref="B152:B152">INDEX(Countries!$D$2:$D$255, MATCH(A152, Countries!$B$2:$B$255, 0))</f>
        <v>AZE</v>
      </c>
      <c r="C152" s="76" t="s">
        <v>145</v>
      </c>
      <c r="D152" s="62" t="str">
        <f aca="false" t="array" ref="D152:D152">IF($C152="Mangrove", INDEX('Mangrove protected area'!$A$5:$AG1000,MATCH($A152,'Mangrove protected area'!$A$5:$A1000,0),MATCH('Mangrove protected area'!$C$4,'Mangrove protected area'!$A$5:$AG$5,0)),IF($C152="Seagrass",'Seagrass extent'!$D$4,IF($C152="Salt marsh",'Salt marsh extent'!$D$4)))</f>
        <v>NoData</v>
      </c>
      <c r="E152" s="40" t="s">
        <v>467</v>
      </c>
      <c r="F152" s="2"/>
      <c r="G152" s="2"/>
      <c r="H152" s="2"/>
      <c r="I152" s="2"/>
      <c r="J152" s="2"/>
      <c r="K152" s="2"/>
      <c r="L152" s="2"/>
      <c r="M152" s="2"/>
      <c r="N152" s="2"/>
      <c r="O152" s="2"/>
      <c r="P152" s="2"/>
      <c r="Q152" s="2"/>
      <c r="R152" s="2"/>
      <c r="S152" s="2"/>
      <c r="T152" s="2"/>
      <c r="U152" s="2"/>
      <c r="V152" s="2"/>
      <c r="W152" s="2"/>
      <c r="X152" s="2"/>
      <c r="Y152" s="2"/>
    </row>
    <row r="153" customFormat="false" ht="12.75" hidden="false" customHeight="true" outlineLevel="0" collapsed="false">
      <c r="A153" s="40" t="s">
        <v>382</v>
      </c>
      <c r="B153" s="56" t="str">
        <f aca="false" t="array" ref="B153:B153">INDEX(Countries!$D$2:$D$255, MATCH(A153, Countries!$B$2:$B$255, 0))</f>
        <v>BEL</v>
      </c>
      <c r="C153" s="76" t="s">
        <v>145</v>
      </c>
      <c r="D153" s="62" t="str">
        <f aca="false" t="array" ref="D153:D153">IF($C153="Mangrove", INDEX('Mangrove protected area'!$A$5:$AG1000,MATCH($A153,'Mangrove protected area'!$A$5:$A1000,0),MATCH('Mangrove protected area'!$C$4,'Mangrove protected area'!$A$5:$AG$5,0)),IF($C153="Seagrass",'Seagrass extent'!$D$4,IF($C153="Salt marsh",'Salt marsh extent'!$D$4)))</f>
        <v>NoData</v>
      </c>
      <c r="E153" s="40" t="s">
        <v>467</v>
      </c>
      <c r="F153" s="2"/>
      <c r="G153" s="2"/>
      <c r="H153" s="2"/>
      <c r="I153" s="2"/>
      <c r="J153" s="2"/>
      <c r="K153" s="2"/>
      <c r="L153" s="2"/>
      <c r="M153" s="2"/>
      <c r="N153" s="2"/>
      <c r="O153" s="2"/>
      <c r="P153" s="2"/>
      <c r="Q153" s="2"/>
      <c r="R153" s="2"/>
      <c r="S153" s="2"/>
      <c r="T153" s="2"/>
      <c r="U153" s="2"/>
      <c r="V153" s="2"/>
      <c r="W153" s="2"/>
      <c r="X153" s="2"/>
      <c r="Y153" s="2"/>
    </row>
    <row r="154" customFormat="false" ht="12.75" hidden="false" customHeight="true" outlineLevel="0" collapsed="false">
      <c r="A154" s="40" t="s">
        <v>383</v>
      </c>
      <c r="B154" s="56" t="str">
        <f aca="false" t="array" ref="B154:B154">INDEX(Countries!$D$2:$D$255, MATCH(A154, Countries!$B$2:$B$255, 0))</f>
        <v>BIH</v>
      </c>
      <c r="C154" s="76" t="s">
        <v>145</v>
      </c>
      <c r="D154" s="62" t="str">
        <f aca="false" t="array" ref="D154:D154">IF($C154="Mangrove", INDEX('Mangrove protected area'!$A$5:$AG1000,MATCH($A154,'Mangrove protected area'!$A$5:$A1000,0),MATCH('Mangrove protected area'!$C$4,'Mangrove protected area'!$A$5:$AG$5,0)),IF($C154="Seagrass",'Seagrass extent'!$D$4,IF($C154="Salt marsh",'Salt marsh extent'!$D$4)))</f>
        <v>NoData</v>
      </c>
      <c r="E154" s="40" t="s">
        <v>467</v>
      </c>
      <c r="F154" s="2"/>
      <c r="G154" s="2"/>
      <c r="H154" s="2"/>
      <c r="I154" s="2"/>
      <c r="J154" s="2"/>
      <c r="K154" s="2"/>
      <c r="L154" s="2"/>
      <c r="M154" s="2"/>
      <c r="N154" s="2"/>
      <c r="O154" s="2"/>
      <c r="P154" s="2"/>
      <c r="Q154" s="2"/>
      <c r="R154" s="2"/>
      <c r="S154" s="2"/>
      <c r="T154" s="2"/>
      <c r="U154" s="2"/>
      <c r="V154" s="2"/>
      <c r="W154" s="2"/>
      <c r="X154" s="2"/>
      <c r="Y154" s="2"/>
    </row>
    <row r="155" customFormat="false" ht="12.75" hidden="false" customHeight="true" outlineLevel="0" collapsed="false">
      <c r="A155" s="40" t="s">
        <v>384</v>
      </c>
      <c r="B155" s="56" t="str">
        <f aca="false" t="array" ref="B155:B155">INDEX(Countries!$D$2:$D$255, MATCH(A155, Countries!$B$2:$B$255, 0))</f>
        <v>IOT</v>
      </c>
      <c r="C155" s="76" t="s">
        <v>145</v>
      </c>
      <c r="D155" s="62" t="str">
        <f aca="false" t="array" ref="D155:D155">IF($C155="Mangrove", INDEX('Mangrove protected area'!$A$5:$AG1000,MATCH($A155,'Mangrove protected area'!$A$5:$A1000,0),MATCH('Mangrove protected area'!$C$4,'Mangrove protected area'!$A$5:$AG$5,0)),IF($C155="Seagrass",'Seagrass extent'!$D$4,IF($C155="Salt marsh",'Salt marsh extent'!$D$4)))</f>
        <v>NoData</v>
      </c>
      <c r="E155" s="40" t="s">
        <v>467</v>
      </c>
      <c r="F155" s="2"/>
      <c r="G155" s="2"/>
      <c r="H155" s="2"/>
      <c r="I155" s="2"/>
      <c r="J155" s="2"/>
      <c r="K155" s="2"/>
      <c r="L155" s="2"/>
      <c r="M155" s="2"/>
      <c r="N155" s="2"/>
      <c r="O155" s="2"/>
      <c r="P155" s="2"/>
      <c r="Q155" s="2"/>
      <c r="R155" s="2"/>
      <c r="S155" s="2"/>
      <c r="T155" s="2"/>
      <c r="U155" s="2"/>
      <c r="V155" s="2"/>
      <c r="W155" s="2"/>
      <c r="X155" s="2"/>
      <c r="Y155" s="2"/>
    </row>
    <row r="156" customFormat="false" ht="12.75" hidden="false" customHeight="true" outlineLevel="0" collapsed="false">
      <c r="A156" s="40" t="s">
        <v>385</v>
      </c>
      <c r="B156" s="56" t="str">
        <f aca="false" t="array" ref="B156:B156">INDEX(Countries!$D$2:$D$255, MATCH(A156, Countries!$B$2:$B$255, 0))</f>
        <v>BGR</v>
      </c>
      <c r="C156" s="76" t="s">
        <v>145</v>
      </c>
      <c r="D156" s="62" t="str">
        <f aca="false" t="array" ref="D156:D156">IF($C156="Mangrove", INDEX('Mangrove protected area'!$A$5:$AG1000,MATCH($A156,'Mangrove protected area'!$A$5:$A1000,0),MATCH('Mangrove protected area'!$C$4,'Mangrove protected area'!$A$5:$AG$5,0)),IF($C156="Seagrass",'Seagrass extent'!$D$4,IF($C156="Salt marsh",'Salt marsh extent'!$D$4)))</f>
        <v>NoData</v>
      </c>
      <c r="E156" s="40" t="s">
        <v>467</v>
      </c>
      <c r="F156" s="2"/>
      <c r="G156" s="2"/>
      <c r="H156" s="2"/>
      <c r="I156" s="2"/>
      <c r="J156" s="2"/>
      <c r="K156" s="2"/>
      <c r="L156" s="2"/>
      <c r="M156" s="2"/>
      <c r="N156" s="2"/>
      <c r="O156" s="2"/>
      <c r="P156" s="2"/>
      <c r="Q156" s="2"/>
      <c r="R156" s="2"/>
      <c r="S156" s="2"/>
      <c r="T156" s="2"/>
      <c r="U156" s="2"/>
      <c r="V156" s="2"/>
      <c r="W156" s="2"/>
      <c r="X156" s="2"/>
      <c r="Y156" s="2"/>
    </row>
    <row r="157" customFormat="false" ht="12.75" hidden="false" customHeight="true" outlineLevel="0" collapsed="false">
      <c r="A157" s="40" t="s">
        <v>386</v>
      </c>
      <c r="B157" s="56" t="str">
        <f aca="false" t="array" ref="B157:B157">INDEX(Countries!$D$2:$D$255, MATCH(A157, Countries!$B$2:$B$255, 0))</f>
        <v>CPV</v>
      </c>
      <c r="C157" s="76" t="s">
        <v>145</v>
      </c>
      <c r="D157" s="62" t="str">
        <f aca="false" t="array" ref="D157:D157">IF($C157="Mangrove", INDEX('Mangrove protected area'!$A$5:$AG1000,MATCH($A157,'Mangrove protected area'!$A$5:$A1000,0),MATCH('Mangrove protected area'!$C$4,'Mangrove protected area'!$A$5:$AG$5,0)),IF($C157="Seagrass",'Seagrass extent'!$D$4,IF($C157="Salt marsh",'Salt marsh extent'!$D$4)))</f>
        <v>NoData</v>
      </c>
      <c r="E157" s="40" t="s">
        <v>467</v>
      </c>
      <c r="F157" s="2"/>
      <c r="G157" s="2"/>
      <c r="H157" s="2"/>
      <c r="I157" s="2"/>
      <c r="J157" s="2"/>
      <c r="K157" s="2"/>
      <c r="L157" s="2"/>
      <c r="M157" s="2"/>
      <c r="N157" s="2"/>
      <c r="O157" s="2"/>
      <c r="P157" s="2"/>
      <c r="Q157" s="2"/>
      <c r="R157" s="2"/>
      <c r="S157" s="2"/>
      <c r="T157" s="2"/>
      <c r="U157" s="2"/>
      <c r="V157" s="2"/>
      <c r="W157" s="2"/>
      <c r="X157" s="2"/>
      <c r="Y157" s="2"/>
    </row>
    <row r="158" customFormat="false" ht="12.75" hidden="false" customHeight="true" outlineLevel="0" collapsed="false">
      <c r="A158" s="40" t="s">
        <v>387</v>
      </c>
      <c r="B158" s="56" t="str">
        <f aca="false" t="array" ref="B158:B158">INDEX(Countries!$D$2:$D$255, MATCH(A158, Countries!$B$2:$B$255, 0))</f>
        <v>CHL</v>
      </c>
      <c r="C158" s="76" t="s">
        <v>145</v>
      </c>
      <c r="D158" s="62" t="str">
        <f aca="false" t="array" ref="D158:D158">IF($C158="Mangrove", INDEX('Mangrove protected area'!$A$5:$AG1000,MATCH($A158,'Mangrove protected area'!$A$5:$A1000,0),MATCH('Mangrove protected area'!$C$4,'Mangrove protected area'!$A$5:$AG$5,0)),IF($C158="Seagrass",'Seagrass extent'!$D$4,IF($C158="Salt marsh",'Salt marsh extent'!$D$4)))</f>
        <v>NoData</v>
      </c>
      <c r="E158" s="40" t="s">
        <v>467</v>
      </c>
      <c r="F158" s="2"/>
      <c r="G158" s="2"/>
      <c r="H158" s="2"/>
      <c r="I158" s="2"/>
      <c r="J158" s="2"/>
      <c r="K158" s="2"/>
      <c r="L158" s="2"/>
      <c r="M158" s="2"/>
      <c r="N158" s="2"/>
      <c r="O158" s="2"/>
      <c r="P158" s="2"/>
      <c r="Q158" s="2"/>
      <c r="R158" s="2"/>
      <c r="S158" s="2"/>
      <c r="T158" s="2"/>
      <c r="U158" s="2"/>
      <c r="V158" s="2"/>
      <c r="W158" s="2"/>
      <c r="X158" s="2"/>
      <c r="Y158" s="2"/>
    </row>
    <row r="159" customFormat="false" ht="12.75" hidden="false" customHeight="true" outlineLevel="0" collapsed="false">
      <c r="A159" s="40" t="s">
        <v>388</v>
      </c>
      <c r="B159" s="56" t="str">
        <f aca="false" t="array" ref="B159:B159">INDEX(Countries!$D$2:$D$255, MATCH(A159, Countries!$B$2:$B$255, 0))</f>
        <v>EST</v>
      </c>
      <c r="C159" s="76" t="s">
        <v>145</v>
      </c>
      <c r="D159" s="62" t="str">
        <f aca="false" t="array" ref="D159:D159">IF($C159="Mangrove", INDEX('Mangrove protected area'!$A$5:$AG1000,MATCH($A159,'Mangrove protected area'!$A$5:$A1000,0),MATCH('Mangrove protected area'!$C$4,'Mangrove protected area'!$A$5:$AG$5,0)),IF($C159="Seagrass",'Seagrass extent'!$D$4,IF($C159="Salt marsh",'Salt marsh extent'!$D$4)))</f>
        <v>NoData</v>
      </c>
      <c r="E159" s="40" t="s">
        <v>467</v>
      </c>
      <c r="F159" s="2"/>
      <c r="G159" s="2"/>
      <c r="H159" s="2"/>
      <c r="I159" s="2"/>
      <c r="J159" s="2"/>
      <c r="K159" s="2"/>
      <c r="L159" s="2"/>
      <c r="M159" s="2"/>
      <c r="N159" s="2"/>
      <c r="O159" s="2"/>
      <c r="P159" s="2"/>
      <c r="Q159" s="2"/>
      <c r="R159" s="2"/>
      <c r="S159" s="2"/>
      <c r="T159" s="2"/>
      <c r="U159" s="2"/>
      <c r="V159" s="2"/>
      <c r="W159" s="2"/>
      <c r="X159" s="2"/>
      <c r="Y159" s="2"/>
    </row>
    <row r="160" customFormat="false" ht="12.75" hidden="false" customHeight="true" outlineLevel="0" collapsed="false">
      <c r="A160" s="40" t="s">
        <v>389</v>
      </c>
      <c r="B160" s="56" t="str">
        <f aca="false" t="array" ref="B160:B160">INDEX(Countries!$D$2:$D$255, MATCH(A160, Countries!$B$2:$B$255, 0))</f>
        <v>FLK</v>
      </c>
      <c r="C160" s="76" t="s">
        <v>145</v>
      </c>
      <c r="D160" s="62" t="str">
        <f aca="false" t="array" ref="D160:D160">IF($C160="Mangrove", INDEX('Mangrove protected area'!$A$5:$AG1000,MATCH($A160,'Mangrove protected area'!$A$5:$A1000,0),MATCH('Mangrove protected area'!$C$4,'Mangrove protected area'!$A$5:$AG$5,0)),IF($C160="Seagrass",'Seagrass extent'!$D$4,IF($C160="Salt marsh",'Salt marsh extent'!$D$4)))</f>
        <v>NoData</v>
      </c>
      <c r="E160" s="40" t="s">
        <v>467</v>
      </c>
      <c r="F160" s="2"/>
      <c r="G160" s="2"/>
      <c r="H160" s="2"/>
      <c r="I160" s="2"/>
      <c r="J160" s="2"/>
      <c r="K160" s="2"/>
      <c r="L160" s="2"/>
      <c r="M160" s="2"/>
      <c r="N160" s="2"/>
      <c r="O160" s="2"/>
      <c r="P160" s="2"/>
      <c r="Q160" s="2"/>
      <c r="R160" s="2"/>
      <c r="S160" s="2"/>
      <c r="T160" s="2"/>
      <c r="U160" s="2"/>
      <c r="V160" s="2"/>
      <c r="W160" s="2"/>
      <c r="X160" s="2"/>
      <c r="Y160" s="2"/>
    </row>
    <row r="161" customFormat="false" ht="12.75" hidden="false" customHeight="true" outlineLevel="0" collapsed="false">
      <c r="A161" s="40" t="s">
        <v>390</v>
      </c>
      <c r="B161" s="56" t="str">
        <f aca="false" t="array" ref="B161:B161">INDEX(Countries!$D$2:$D$255, MATCH(A161, Countries!$B$2:$B$255, 0))</f>
        <v>FRO</v>
      </c>
      <c r="C161" s="76" t="s">
        <v>145</v>
      </c>
      <c r="D161" s="62" t="str">
        <f aca="false" t="array" ref="D161:D161">IF($C161="Mangrove", INDEX('Mangrove protected area'!$A$5:$AG1000,MATCH($A161,'Mangrove protected area'!$A$5:$A1000,0),MATCH('Mangrove protected area'!$C$4,'Mangrove protected area'!$A$5:$AG$5,0)),IF($C161="Seagrass",'Seagrass extent'!$D$4,IF($C161="Salt marsh",'Salt marsh extent'!$D$4)))</f>
        <v>NoData</v>
      </c>
      <c r="E161" s="40" t="s">
        <v>467</v>
      </c>
      <c r="F161" s="2"/>
      <c r="G161" s="2"/>
      <c r="H161" s="2"/>
      <c r="I161" s="2"/>
      <c r="J161" s="2"/>
      <c r="K161" s="2"/>
      <c r="L161" s="2"/>
      <c r="M161" s="2"/>
      <c r="N161" s="2"/>
      <c r="O161" s="2"/>
      <c r="P161" s="2"/>
      <c r="Q161" s="2"/>
      <c r="R161" s="2"/>
      <c r="S161" s="2"/>
      <c r="T161" s="2"/>
      <c r="U161" s="2"/>
      <c r="V161" s="2"/>
      <c r="W161" s="2"/>
      <c r="X161" s="2"/>
      <c r="Y161" s="2"/>
    </row>
    <row r="162" customFormat="false" ht="12.75" hidden="false" customHeight="true" outlineLevel="0" collapsed="false">
      <c r="A162" s="40" t="s">
        <v>391</v>
      </c>
      <c r="B162" s="56" t="str">
        <f aca="false" t="array" ref="B162:B162">INDEX(Countries!$D$2:$D$255, MATCH(A162, Countries!$B$2:$B$255, 0))</f>
        <v>FIN</v>
      </c>
      <c r="C162" s="76" t="s">
        <v>145</v>
      </c>
      <c r="D162" s="62" t="str">
        <f aca="false" t="array" ref="D162:D162">IF($C162="Mangrove", INDEX('Mangrove protected area'!$A$5:$AG1000,MATCH($A162,'Mangrove protected area'!$A$5:$A1000,0),MATCH('Mangrove protected area'!$C$4,'Mangrove protected area'!$A$5:$AG$5,0)),IF($C162="Seagrass",'Seagrass extent'!$D$4,IF($C162="Salt marsh",'Salt marsh extent'!$D$4)))</f>
        <v>NoData</v>
      </c>
      <c r="E162" s="40" t="s">
        <v>467</v>
      </c>
      <c r="F162" s="2"/>
      <c r="G162" s="2"/>
      <c r="H162" s="2"/>
      <c r="I162" s="2"/>
      <c r="J162" s="2"/>
      <c r="K162" s="2"/>
      <c r="L162" s="2"/>
      <c r="M162" s="2"/>
      <c r="N162" s="2"/>
      <c r="O162" s="2"/>
      <c r="P162" s="2"/>
      <c r="Q162" s="2"/>
      <c r="R162" s="2"/>
      <c r="S162" s="2"/>
      <c r="T162" s="2"/>
      <c r="U162" s="2"/>
      <c r="V162" s="2"/>
      <c r="W162" s="2"/>
      <c r="X162" s="2"/>
      <c r="Y162" s="2"/>
    </row>
    <row r="163" customFormat="false" ht="12.75" hidden="false" customHeight="true" outlineLevel="0" collapsed="false">
      <c r="A163" s="40" t="s">
        <v>392</v>
      </c>
      <c r="B163" s="56" t="str">
        <f aca="false" t="array" ref="B163:B163">INDEX(Countries!$D$2:$D$255, MATCH(A163, Countries!$B$2:$B$255, 0))</f>
        <v>GEO</v>
      </c>
      <c r="C163" s="76" t="s">
        <v>145</v>
      </c>
      <c r="D163" s="62" t="str">
        <f aca="false" t="array" ref="D163:D163">IF($C163="Mangrove", INDEX('Mangrove protected area'!$A$5:$AG1000,MATCH($A163,'Mangrove protected area'!$A$5:$A1000,0),MATCH('Mangrove protected area'!$C$4,'Mangrove protected area'!$A$5:$AG$5,0)),IF($C163="Seagrass",'Seagrass extent'!$D$4,IF($C163="Salt marsh",'Salt marsh extent'!$D$4)))</f>
        <v>NoData</v>
      </c>
      <c r="E163" s="40" t="s">
        <v>467</v>
      </c>
      <c r="F163" s="2"/>
      <c r="G163" s="2"/>
      <c r="H163" s="2"/>
      <c r="I163" s="2"/>
      <c r="J163" s="2"/>
      <c r="K163" s="2"/>
      <c r="L163" s="2"/>
      <c r="M163" s="2"/>
      <c r="N163" s="2"/>
      <c r="O163" s="2"/>
      <c r="P163" s="2"/>
      <c r="Q163" s="2"/>
      <c r="R163" s="2"/>
      <c r="S163" s="2"/>
      <c r="T163" s="2"/>
      <c r="U163" s="2"/>
      <c r="V163" s="2"/>
      <c r="W163" s="2"/>
      <c r="X163" s="2"/>
      <c r="Y163" s="2"/>
    </row>
    <row r="164" customFormat="false" ht="12.75" hidden="false" customHeight="true" outlineLevel="0" collapsed="false">
      <c r="A164" s="40" t="s">
        <v>393</v>
      </c>
      <c r="B164" s="56" t="str">
        <f aca="false" t="array" ref="B164:B164">INDEX(Countries!$D$2:$D$255, MATCH(A164, Countries!$B$2:$B$255, 0))</f>
        <v>GIB</v>
      </c>
      <c r="C164" s="76" t="s">
        <v>145</v>
      </c>
      <c r="D164" s="62" t="str">
        <f aca="false" t="array" ref="D164:D164">IF($C164="Mangrove", INDEX('Mangrove protected area'!$A$5:$AG1000,MATCH($A164,'Mangrove protected area'!$A$5:$A1000,0),MATCH('Mangrove protected area'!$C$4,'Mangrove protected area'!$A$5:$AG$5,0)),IF($C164="Seagrass",'Seagrass extent'!$D$4,IF($C164="Salt marsh",'Salt marsh extent'!$D$4)))</f>
        <v>NoData</v>
      </c>
      <c r="E164" s="40" t="s">
        <v>467</v>
      </c>
      <c r="F164" s="2"/>
      <c r="G164" s="2"/>
      <c r="H164" s="2"/>
      <c r="I164" s="2"/>
      <c r="J164" s="2"/>
      <c r="K164" s="2"/>
      <c r="L164" s="2"/>
      <c r="M164" s="2"/>
      <c r="N164" s="2"/>
      <c r="O164" s="2"/>
      <c r="P164" s="2"/>
      <c r="Q164" s="2"/>
      <c r="R164" s="2"/>
      <c r="S164" s="2"/>
      <c r="T164" s="2"/>
      <c r="U164" s="2"/>
      <c r="V164" s="2"/>
      <c r="W164" s="2"/>
      <c r="X164" s="2"/>
      <c r="Y164" s="2"/>
    </row>
    <row r="165" customFormat="false" ht="12.75" hidden="false" customHeight="true" outlineLevel="0" collapsed="false">
      <c r="A165" s="40" t="s">
        <v>394</v>
      </c>
      <c r="B165" s="56" t="str">
        <f aca="false" t="array" ref="B165:B165">INDEX(Countries!$D$2:$D$255, MATCH(A165, Countries!$B$2:$B$255, 0))</f>
        <v>GRL</v>
      </c>
      <c r="C165" s="76" t="s">
        <v>145</v>
      </c>
      <c r="D165" s="62" t="str">
        <f aca="false" t="array" ref="D165:D165">IF($C165="Mangrove", INDEX('Mangrove protected area'!$A$5:$AG1000,MATCH($A165,'Mangrove protected area'!$A$5:$A1000,0),MATCH('Mangrove protected area'!$C$4,'Mangrove protected area'!$A$5:$AG$5,0)),IF($C165="Seagrass",'Seagrass extent'!$D$4,IF($C165="Salt marsh",'Salt marsh extent'!$D$4)))</f>
        <v>NoData</v>
      </c>
      <c r="E165" s="40" t="s">
        <v>467</v>
      </c>
      <c r="F165" s="2"/>
      <c r="G165" s="2"/>
      <c r="H165" s="2"/>
      <c r="I165" s="2"/>
      <c r="J165" s="2"/>
      <c r="K165" s="2"/>
      <c r="L165" s="2"/>
      <c r="M165" s="2"/>
      <c r="N165" s="2"/>
      <c r="O165" s="2"/>
      <c r="P165" s="2"/>
      <c r="Q165" s="2"/>
      <c r="R165" s="2"/>
      <c r="S165" s="2"/>
      <c r="T165" s="2"/>
      <c r="U165" s="2"/>
      <c r="V165" s="2"/>
      <c r="W165" s="2"/>
      <c r="X165" s="2"/>
      <c r="Y165" s="2"/>
    </row>
    <row r="166" customFormat="false" ht="12.75" hidden="false" customHeight="true" outlineLevel="0" collapsed="false">
      <c r="A166" s="40" t="s">
        <v>395</v>
      </c>
      <c r="B166" s="56" t="str">
        <f aca="false" t="array" ref="B166:B166">INDEX(Countries!$D$2:$D$255, MATCH(A166, Countries!$B$2:$B$255, 0))</f>
        <v>GGY</v>
      </c>
      <c r="C166" s="76" t="s">
        <v>145</v>
      </c>
      <c r="D166" s="62" t="str">
        <f aca="false" t="array" ref="D166:D166">IF($C166="Mangrove", INDEX('Mangrove protected area'!$A$5:$AG1000,MATCH($A166,'Mangrove protected area'!$A$5:$A1000,0),MATCH('Mangrove protected area'!$C$4,'Mangrove protected area'!$A$5:$AG$5,0)),IF($C166="Seagrass",'Seagrass extent'!$D$4,IF($C166="Salt marsh",'Salt marsh extent'!$D$4)))</f>
        <v>NoData</v>
      </c>
      <c r="E166" s="40" t="s">
        <v>467</v>
      </c>
      <c r="F166" s="2"/>
      <c r="G166" s="2"/>
      <c r="H166" s="2"/>
      <c r="I166" s="2"/>
      <c r="J166" s="2"/>
      <c r="K166" s="2"/>
      <c r="L166" s="2"/>
      <c r="M166" s="2"/>
      <c r="N166" s="2"/>
      <c r="O166" s="2"/>
      <c r="P166" s="2"/>
      <c r="Q166" s="2"/>
      <c r="R166" s="2"/>
      <c r="S166" s="2"/>
      <c r="T166" s="2"/>
      <c r="U166" s="2"/>
      <c r="V166" s="2"/>
      <c r="W166" s="2"/>
      <c r="X166" s="2"/>
      <c r="Y166" s="2"/>
    </row>
    <row r="167" customFormat="false" ht="12.75" hidden="false" customHeight="true" outlineLevel="0" collapsed="false">
      <c r="A167" s="40" t="s">
        <v>396</v>
      </c>
      <c r="B167" s="56" t="str">
        <f aca="false" t="array" ref="B167:B167">INDEX(Countries!$D$2:$D$255, MATCH(A167, Countries!$B$2:$B$255, 0))</f>
        <v>ISL</v>
      </c>
      <c r="C167" s="76" t="s">
        <v>145</v>
      </c>
      <c r="D167" s="62" t="str">
        <f aca="false" t="array" ref="D167:D167">IF($C167="Mangrove", INDEX('Mangrove protected area'!$A$5:$AG1000,MATCH($A167,'Mangrove protected area'!$A$5:$A1000,0),MATCH('Mangrove protected area'!$C$4,'Mangrove protected area'!$A$5:$AG$5,0)),IF($C167="Seagrass",'Seagrass extent'!$D$4,IF($C167="Salt marsh",'Salt marsh extent'!$D$4)))</f>
        <v>NoData</v>
      </c>
      <c r="E167" s="40" t="s">
        <v>467</v>
      </c>
      <c r="F167" s="2"/>
      <c r="G167" s="2"/>
      <c r="H167" s="2"/>
      <c r="I167" s="2"/>
      <c r="J167" s="2"/>
      <c r="K167" s="2"/>
      <c r="L167" s="2"/>
      <c r="M167" s="2"/>
      <c r="N167" s="2"/>
      <c r="O167" s="2"/>
      <c r="P167" s="2"/>
      <c r="Q167" s="2"/>
      <c r="R167" s="2"/>
      <c r="S167" s="2"/>
      <c r="T167" s="2"/>
      <c r="U167" s="2"/>
      <c r="V167" s="2"/>
      <c r="W167" s="2"/>
      <c r="X167" s="2"/>
      <c r="Y167" s="2"/>
    </row>
    <row r="168" customFormat="false" ht="12.75" hidden="false" customHeight="true" outlineLevel="0" collapsed="false">
      <c r="A168" s="40" t="s">
        <v>397</v>
      </c>
      <c r="B168" s="56" t="str">
        <f aca="false" t="array" ref="B168:B168">INDEX(Countries!$D$2:$D$255, MATCH(A168, Countries!$B$2:$B$255, 0))</f>
        <v>IRQ</v>
      </c>
      <c r="C168" s="76" t="s">
        <v>145</v>
      </c>
      <c r="D168" s="62" t="str">
        <f aca="false" t="array" ref="D168:D168">IF($C168="Mangrove", INDEX('Mangrove protected area'!$A$5:$AG1000,MATCH($A168,'Mangrove protected area'!$A$5:$A1000,0),MATCH('Mangrove protected area'!$C$4,'Mangrove protected area'!$A$5:$AG$5,0)),IF($C168="Seagrass",'Seagrass extent'!$D$4,IF($C168="Salt marsh",'Salt marsh extent'!$D$4)))</f>
        <v>NoData</v>
      </c>
      <c r="E168" s="40" t="s">
        <v>467</v>
      </c>
      <c r="F168" s="2"/>
      <c r="G168" s="2"/>
      <c r="H168" s="2"/>
      <c r="I168" s="2"/>
      <c r="J168" s="2"/>
      <c r="K168" s="2"/>
      <c r="L168" s="2"/>
      <c r="M168" s="2"/>
      <c r="N168" s="2"/>
      <c r="O168" s="2"/>
      <c r="P168" s="2"/>
      <c r="Q168" s="2"/>
      <c r="R168" s="2"/>
      <c r="S168" s="2"/>
      <c r="T168" s="2"/>
      <c r="U168" s="2"/>
      <c r="V168" s="2"/>
      <c r="W168" s="2"/>
      <c r="X168" s="2"/>
      <c r="Y168" s="2"/>
    </row>
    <row r="169" customFormat="false" ht="12.75" hidden="false" customHeight="true" outlineLevel="0" collapsed="false">
      <c r="A169" s="40" t="s">
        <v>398</v>
      </c>
      <c r="B169" s="56" t="str">
        <f aca="false" t="array" ref="B169:B169">INDEX(Countries!$D$2:$D$255, MATCH(A169, Countries!$B$2:$B$255, 0))</f>
        <v>IRL</v>
      </c>
      <c r="C169" s="76" t="s">
        <v>145</v>
      </c>
      <c r="D169" s="62" t="str">
        <f aca="false" t="array" ref="D169:D169">IF($C169="Mangrove", INDEX('Mangrove protected area'!$A$5:$AG1000,MATCH($A169,'Mangrove protected area'!$A$5:$A1000,0),MATCH('Mangrove protected area'!$C$4,'Mangrove protected area'!$A$5:$AG$5,0)),IF($C169="Seagrass",'Seagrass extent'!$D$4,IF($C169="Salt marsh",'Salt marsh extent'!$D$4)))</f>
        <v>NoData</v>
      </c>
      <c r="E169" s="40" t="s">
        <v>467</v>
      </c>
      <c r="F169" s="2"/>
      <c r="G169" s="2"/>
      <c r="H169" s="2"/>
      <c r="I169" s="2"/>
      <c r="J169" s="2"/>
      <c r="K169" s="2"/>
      <c r="L169" s="2"/>
      <c r="M169" s="2"/>
      <c r="N169" s="2"/>
      <c r="O169" s="2"/>
      <c r="P169" s="2"/>
      <c r="Q169" s="2"/>
      <c r="R169" s="2"/>
      <c r="S169" s="2"/>
      <c r="T169" s="2"/>
      <c r="U169" s="2"/>
      <c r="V169" s="2"/>
      <c r="W169" s="2"/>
      <c r="X169" s="2"/>
      <c r="Y169" s="2"/>
    </row>
    <row r="170" customFormat="false" ht="12.75" hidden="false" customHeight="true" outlineLevel="0" collapsed="false">
      <c r="A170" s="40" t="s">
        <v>399</v>
      </c>
      <c r="B170" s="56" t="str">
        <f aca="false" t="array" ref="B170:B170">INDEX(Countries!$D$2:$D$255, MATCH(A170, Countries!$B$2:$B$255, 0))</f>
        <v>IMN</v>
      </c>
      <c r="C170" s="76" t="s">
        <v>145</v>
      </c>
      <c r="D170" s="62" t="str">
        <f aca="false" t="array" ref="D170:D170">IF($C170="Mangrove", INDEX('Mangrove protected area'!$A$5:$AG1000,MATCH($A170,'Mangrove protected area'!$A$5:$A1000,0),MATCH('Mangrove protected area'!$C$4,'Mangrove protected area'!$A$5:$AG$5,0)),IF($C170="Seagrass",'Seagrass extent'!$D$4,IF($C170="Salt marsh",'Salt marsh extent'!$D$4)))</f>
        <v>NoData</v>
      </c>
      <c r="E170" s="40" t="s">
        <v>467</v>
      </c>
      <c r="F170" s="2"/>
      <c r="G170" s="2"/>
      <c r="H170" s="2"/>
      <c r="I170" s="2"/>
      <c r="J170" s="2"/>
      <c r="K170" s="2"/>
      <c r="L170" s="2"/>
      <c r="M170" s="2"/>
      <c r="N170" s="2"/>
      <c r="O170" s="2"/>
      <c r="P170" s="2"/>
      <c r="Q170" s="2"/>
      <c r="R170" s="2"/>
      <c r="S170" s="2"/>
      <c r="T170" s="2"/>
      <c r="U170" s="2"/>
      <c r="V170" s="2"/>
      <c r="W170" s="2"/>
      <c r="X170" s="2"/>
      <c r="Y170" s="2"/>
    </row>
    <row r="171" customFormat="false" ht="12.75" hidden="false" customHeight="true" outlineLevel="0" collapsed="false">
      <c r="A171" s="40" t="s">
        <v>400</v>
      </c>
      <c r="B171" s="56" t="str">
        <f aca="false" t="array" ref="B171:B171">INDEX(Countries!$D$2:$D$255, MATCH(A171, Countries!$B$2:$B$255, 0))</f>
        <v>JEY</v>
      </c>
      <c r="C171" s="76" t="s">
        <v>145</v>
      </c>
      <c r="D171" s="62" t="str">
        <f aca="false" t="array" ref="D171:D171">IF($C171="Mangrove", INDEX('Mangrove protected area'!$A$5:$AG1000,MATCH($A171,'Mangrove protected area'!$A$5:$A1000,0),MATCH('Mangrove protected area'!$C$4,'Mangrove protected area'!$A$5:$AG$5,0)),IF($C171="Seagrass",'Seagrass extent'!$D$4,IF($C171="Salt marsh",'Salt marsh extent'!$D$4)))</f>
        <v>NoData</v>
      </c>
      <c r="E171" s="40" t="s">
        <v>467</v>
      </c>
      <c r="F171" s="2"/>
      <c r="G171" s="2"/>
      <c r="H171" s="2"/>
      <c r="I171" s="2"/>
      <c r="J171" s="2"/>
      <c r="K171" s="2"/>
      <c r="L171" s="2"/>
      <c r="M171" s="2"/>
      <c r="N171" s="2"/>
      <c r="O171" s="2"/>
      <c r="P171" s="2"/>
      <c r="Q171" s="2"/>
      <c r="R171" s="2"/>
      <c r="S171" s="2"/>
      <c r="T171" s="2"/>
      <c r="U171" s="2"/>
      <c r="V171" s="2"/>
      <c r="W171" s="2"/>
      <c r="X171" s="2"/>
      <c r="Y171" s="2"/>
    </row>
    <row r="172" customFormat="false" ht="12.75" hidden="false" customHeight="true" outlineLevel="0" collapsed="false">
      <c r="A172" s="40" t="s">
        <v>401</v>
      </c>
      <c r="B172" s="56" t="str">
        <f aca="false" t="array" ref="B172:B172">INDEX(Countries!$D$2:$D$255, MATCH(A172, Countries!$B$2:$B$255, 0))</f>
        <v>KAZ</v>
      </c>
      <c r="C172" s="76" t="s">
        <v>145</v>
      </c>
      <c r="D172" s="62" t="str">
        <f aca="false" t="array" ref="D172:D172">IF($C172="Mangrove", INDEX('Mangrove protected area'!$A$5:$AG1000,MATCH($A172,'Mangrove protected area'!$A$5:$A1000,0),MATCH('Mangrove protected area'!$C$4,'Mangrove protected area'!$A$5:$AG$5,0)),IF($C172="Seagrass",'Seagrass extent'!$D$4,IF($C172="Salt marsh",'Salt marsh extent'!$D$4)))</f>
        <v>NoData</v>
      </c>
      <c r="E172" s="40" t="s">
        <v>467</v>
      </c>
      <c r="F172" s="2"/>
      <c r="G172" s="2"/>
      <c r="H172" s="2"/>
      <c r="I172" s="2"/>
      <c r="J172" s="2"/>
      <c r="K172" s="2"/>
      <c r="L172" s="2"/>
      <c r="M172" s="2"/>
      <c r="N172" s="2"/>
      <c r="O172" s="2"/>
      <c r="P172" s="2"/>
      <c r="Q172" s="2"/>
      <c r="R172" s="2"/>
      <c r="S172" s="2"/>
      <c r="T172" s="2"/>
      <c r="U172" s="2"/>
      <c r="V172" s="2"/>
      <c r="W172" s="2"/>
      <c r="X172" s="2"/>
      <c r="Y172" s="2"/>
    </row>
    <row r="173" customFormat="false" ht="12.75" hidden="false" customHeight="true" outlineLevel="0" collapsed="false">
      <c r="A173" s="40" t="s">
        <v>402</v>
      </c>
      <c r="B173" s="56" t="str">
        <f aca="false" t="array" ref="B173:B173">INDEX(Countries!$D$2:$D$255, MATCH(A173, Countries!$B$2:$B$255, 0))</f>
        <v>PRK</v>
      </c>
      <c r="C173" s="76" t="s">
        <v>145</v>
      </c>
      <c r="D173" s="62" t="str">
        <f aca="false" t="array" ref="D173:D173">IF($C173="Mangrove", INDEX('Mangrove protected area'!$A$5:$AG1000,MATCH($A173,'Mangrove protected area'!$A$5:$A1000,0),MATCH('Mangrove protected area'!$C$4,'Mangrove protected area'!$A$5:$AG$5,0)),IF($C173="Seagrass",'Seagrass extent'!$D$4,IF($C173="Salt marsh",'Salt marsh extent'!$D$4)))</f>
        <v>NoData</v>
      </c>
      <c r="E173" s="40" t="s">
        <v>467</v>
      </c>
      <c r="F173" s="2"/>
      <c r="G173" s="2"/>
      <c r="H173" s="2"/>
      <c r="I173" s="2"/>
      <c r="J173" s="2"/>
      <c r="K173" s="2"/>
      <c r="L173" s="2"/>
      <c r="M173" s="2"/>
      <c r="N173" s="2"/>
      <c r="O173" s="2"/>
      <c r="P173" s="2"/>
      <c r="Q173" s="2"/>
      <c r="R173" s="2"/>
      <c r="S173" s="2"/>
      <c r="T173" s="2"/>
      <c r="U173" s="2"/>
      <c r="V173" s="2"/>
      <c r="W173" s="2"/>
      <c r="X173" s="2"/>
      <c r="Y173" s="2"/>
    </row>
    <row r="174" customFormat="false" ht="12.75" hidden="false" customHeight="true" outlineLevel="0" collapsed="false">
      <c r="A174" s="40" t="s">
        <v>403</v>
      </c>
      <c r="B174" s="56" t="str">
        <f aca="false" t="array" ref="B174:B174">INDEX(Countries!$D$2:$D$255, MATCH(A174, Countries!$B$2:$B$255, 0))</f>
        <v>KOR</v>
      </c>
      <c r="C174" s="76" t="s">
        <v>145</v>
      </c>
      <c r="D174" s="62" t="str">
        <f aca="false" t="array" ref="D174:D174">IF($C174="Mangrove", INDEX('Mangrove protected area'!$A$5:$AG1000,MATCH($A174,'Mangrove protected area'!$A$5:$A1000,0),MATCH('Mangrove protected area'!$C$4,'Mangrove protected area'!$A$5:$AG$5,0)),IF($C174="Seagrass",'Seagrass extent'!$D$4,IF($C174="Salt marsh",'Salt marsh extent'!$D$4)))</f>
        <v>NoData</v>
      </c>
      <c r="E174" s="40" t="s">
        <v>467</v>
      </c>
      <c r="F174" s="2"/>
      <c r="G174" s="2"/>
      <c r="H174" s="2"/>
      <c r="I174" s="2"/>
      <c r="J174" s="2"/>
      <c r="K174" s="2"/>
      <c r="L174" s="2"/>
      <c r="M174" s="2"/>
      <c r="N174" s="2"/>
      <c r="O174" s="2"/>
      <c r="P174" s="2"/>
      <c r="Q174" s="2"/>
      <c r="R174" s="2"/>
      <c r="S174" s="2"/>
      <c r="T174" s="2"/>
      <c r="U174" s="2"/>
      <c r="V174" s="2"/>
      <c r="W174" s="2"/>
      <c r="X174" s="2"/>
      <c r="Y174" s="2"/>
    </row>
    <row r="175" customFormat="false" ht="12.75" hidden="false" customHeight="true" outlineLevel="0" collapsed="false">
      <c r="A175" s="40" t="s">
        <v>404</v>
      </c>
      <c r="B175" s="56" t="str">
        <f aca="false" t="array" ref="B175:B175">INDEX(Countries!$D$2:$D$255, MATCH(A175, Countries!$B$2:$B$255, 0))</f>
        <v>LVA</v>
      </c>
      <c r="C175" s="76" t="s">
        <v>145</v>
      </c>
      <c r="D175" s="62" t="str">
        <f aca="false" t="array" ref="D175:D175">IF($C175="Mangrove", INDEX('Mangrove protected area'!$A$5:$AG1000,MATCH($A175,'Mangrove protected area'!$A$5:$A1000,0),MATCH('Mangrove protected area'!$C$4,'Mangrove protected area'!$A$5:$AG$5,0)),IF($C175="Seagrass",'Seagrass extent'!$D$4,IF($C175="Salt marsh",'Salt marsh extent'!$D$4)))</f>
        <v>NoData</v>
      </c>
      <c r="E175" s="40" t="s">
        <v>467</v>
      </c>
      <c r="F175" s="2"/>
      <c r="G175" s="2"/>
      <c r="H175" s="2"/>
      <c r="I175" s="2"/>
      <c r="J175" s="2"/>
      <c r="K175" s="2"/>
      <c r="L175" s="2"/>
      <c r="M175" s="2"/>
      <c r="N175" s="2"/>
      <c r="O175" s="2"/>
      <c r="P175" s="2"/>
      <c r="Q175" s="2"/>
      <c r="R175" s="2"/>
      <c r="S175" s="2"/>
      <c r="T175" s="2"/>
      <c r="U175" s="2"/>
      <c r="V175" s="2"/>
      <c r="W175" s="2"/>
      <c r="X175" s="2"/>
      <c r="Y175" s="2"/>
    </row>
    <row r="176" customFormat="false" ht="12.75" hidden="false" customHeight="true" outlineLevel="0" collapsed="false">
      <c r="A176" s="40" t="s">
        <v>405</v>
      </c>
      <c r="B176" s="56" t="str">
        <f aca="false" t="array" ref="B176:B176">INDEX(Countries!$D$2:$D$255, MATCH(A176, Countries!$B$2:$B$255, 0))</f>
        <v>LBN</v>
      </c>
      <c r="C176" s="76" t="s">
        <v>145</v>
      </c>
      <c r="D176" s="62" t="str">
        <f aca="false" t="array" ref="D176:D176">IF($C176="Mangrove", INDEX('Mangrove protected area'!$A$5:$AG1000,MATCH($A176,'Mangrove protected area'!$A$5:$A1000,0),MATCH('Mangrove protected area'!$C$4,'Mangrove protected area'!$A$5:$AG$5,0)),IF($C176="Seagrass",'Seagrass extent'!$D$4,IF($C176="Salt marsh",'Salt marsh extent'!$D$4)))</f>
        <v>NoData</v>
      </c>
      <c r="E176" s="40" t="s">
        <v>467</v>
      </c>
      <c r="F176" s="2"/>
      <c r="G176" s="2"/>
      <c r="H176" s="2"/>
      <c r="I176" s="2"/>
      <c r="J176" s="2"/>
      <c r="K176" s="2"/>
      <c r="L176" s="2"/>
      <c r="M176" s="2"/>
      <c r="N176" s="2"/>
      <c r="O176" s="2"/>
      <c r="P176" s="2"/>
      <c r="Q176" s="2"/>
      <c r="R176" s="2"/>
      <c r="S176" s="2"/>
      <c r="T176" s="2"/>
      <c r="U176" s="2"/>
      <c r="V176" s="2"/>
      <c r="W176" s="2"/>
      <c r="X176" s="2"/>
      <c r="Y176" s="2"/>
    </row>
    <row r="177" customFormat="false" ht="12.75" hidden="false" customHeight="true" outlineLevel="0" collapsed="false">
      <c r="A177" s="40" t="s">
        <v>406</v>
      </c>
      <c r="B177" s="56" t="str">
        <f aca="false" t="array" ref="B177:B177">INDEX(Countries!$D$2:$D$255, MATCH(A177, Countries!$B$2:$B$255, 0))</f>
        <v>LTU</v>
      </c>
      <c r="C177" s="76" t="s">
        <v>145</v>
      </c>
      <c r="D177" s="62" t="str">
        <f aca="false" t="array" ref="D177:D177">IF($C177="Mangrove", INDEX('Mangrove protected area'!$A$5:$AG1000,MATCH($A177,'Mangrove protected area'!$A$5:$A1000,0),MATCH('Mangrove protected area'!$C$4,'Mangrove protected area'!$A$5:$AG$5,0)),IF($C177="Seagrass",'Seagrass extent'!$D$4,IF($C177="Salt marsh",'Salt marsh extent'!$D$4)))</f>
        <v>NoData</v>
      </c>
      <c r="E177" s="40" t="s">
        <v>467</v>
      </c>
      <c r="F177" s="2"/>
      <c r="G177" s="2"/>
      <c r="H177" s="2"/>
      <c r="I177" s="2"/>
      <c r="J177" s="2"/>
      <c r="K177" s="2"/>
      <c r="L177" s="2"/>
      <c r="M177" s="2"/>
      <c r="N177" s="2"/>
      <c r="O177" s="2"/>
      <c r="P177" s="2"/>
      <c r="Q177" s="2"/>
      <c r="R177" s="2"/>
      <c r="S177" s="2"/>
      <c r="T177" s="2"/>
      <c r="U177" s="2"/>
      <c r="V177" s="2"/>
      <c r="W177" s="2"/>
      <c r="X177" s="2"/>
      <c r="Y177" s="2"/>
    </row>
    <row r="178" customFormat="false" ht="12.75" hidden="false" customHeight="true" outlineLevel="0" collapsed="false">
      <c r="A178" s="40" t="s">
        <v>407</v>
      </c>
      <c r="B178" s="56" t="str">
        <f aca="false" t="array" ref="B178:B178">INDEX(Countries!$D$2:$D$255, MATCH(A178, Countries!$B$2:$B$255, 0))</f>
        <v>MCO</v>
      </c>
      <c r="C178" s="76" t="s">
        <v>145</v>
      </c>
      <c r="D178" s="62" t="str">
        <f aca="false" t="array" ref="D178:D178">IF($C178="Mangrove", INDEX('Mangrove protected area'!$A$5:$AG1000,MATCH($A178,'Mangrove protected area'!$A$5:$A1000,0),MATCH('Mangrove protected area'!$C$4,'Mangrove protected area'!$A$5:$AG$5,0)),IF($C178="Seagrass",'Seagrass extent'!$D$4,IF($C178="Salt marsh",'Salt marsh extent'!$D$4)))</f>
        <v>NoData</v>
      </c>
      <c r="E178" s="40" t="s">
        <v>467</v>
      </c>
      <c r="F178" s="2"/>
      <c r="G178" s="2"/>
      <c r="H178" s="2"/>
      <c r="I178" s="2"/>
      <c r="J178" s="2"/>
      <c r="K178" s="2"/>
      <c r="L178" s="2"/>
      <c r="M178" s="2"/>
      <c r="N178" s="2"/>
      <c r="O178" s="2"/>
      <c r="P178" s="2"/>
      <c r="Q178" s="2"/>
      <c r="R178" s="2"/>
      <c r="S178" s="2"/>
      <c r="T178" s="2"/>
      <c r="U178" s="2"/>
      <c r="V178" s="2"/>
      <c r="W178" s="2"/>
      <c r="X178" s="2"/>
      <c r="Y178" s="2"/>
    </row>
    <row r="179" customFormat="false" ht="12.75" hidden="false" customHeight="true" outlineLevel="0" collapsed="false">
      <c r="A179" s="40" t="s">
        <v>408</v>
      </c>
      <c r="B179" s="56" t="str">
        <f aca="false" t="array" ref="B179:B179">INDEX(Countries!$D$2:$D$255, MATCH(A179, Countries!$B$2:$B$255, 0))</f>
        <v>MNE</v>
      </c>
      <c r="C179" s="76" t="s">
        <v>145</v>
      </c>
      <c r="D179" s="62" t="str">
        <f aca="false" t="array" ref="D179:D179">IF($C179="Mangrove", INDEX('Mangrove protected area'!$A$5:$AG1000,MATCH($A179,'Mangrove protected area'!$A$5:$A1000,0),MATCH('Mangrove protected area'!$C$4,'Mangrove protected area'!$A$5:$AG$5,0)),IF($C179="Seagrass",'Seagrass extent'!$D$4,IF($C179="Salt marsh",'Salt marsh extent'!$D$4)))</f>
        <v>NoData</v>
      </c>
      <c r="E179" s="40" t="s">
        <v>467</v>
      </c>
      <c r="F179" s="2"/>
      <c r="G179" s="2"/>
      <c r="H179" s="2"/>
      <c r="I179" s="2"/>
      <c r="J179" s="2"/>
      <c r="K179" s="2"/>
      <c r="L179" s="2"/>
      <c r="M179" s="2"/>
      <c r="N179" s="2"/>
      <c r="O179" s="2"/>
      <c r="P179" s="2"/>
      <c r="Q179" s="2"/>
      <c r="R179" s="2"/>
      <c r="S179" s="2"/>
      <c r="T179" s="2"/>
      <c r="U179" s="2"/>
      <c r="V179" s="2"/>
      <c r="W179" s="2"/>
      <c r="X179" s="2"/>
      <c r="Y179" s="2"/>
    </row>
    <row r="180" customFormat="false" ht="12.75" hidden="false" customHeight="true" outlineLevel="0" collapsed="false">
      <c r="A180" s="40" t="s">
        <v>409</v>
      </c>
      <c r="B180" s="56" t="str">
        <f aca="false" t="array" ref="B180:B180">INDEX(Countries!$D$2:$D$255, MATCH(A180, Countries!$B$2:$B$255, 0))</f>
        <v>MAR</v>
      </c>
      <c r="C180" s="76" t="s">
        <v>145</v>
      </c>
      <c r="D180" s="62" t="str">
        <f aca="false" t="array" ref="D180:D180">IF($C180="Mangrove", INDEX('Mangrove protected area'!$A$5:$AG1000,MATCH($A180,'Mangrove protected area'!$A$5:$A1000,0),MATCH('Mangrove protected area'!$C$4,'Mangrove protected area'!$A$5:$AG$5,0)),IF($C180="Seagrass",'Seagrass extent'!$D$4,IF($C180="Salt marsh",'Salt marsh extent'!$D$4)))</f>
        <v>NoData</v>
      </c>
      <c r="E180" s="40" t="s">
        <v>467</v>
      </c>
      <c r="F180" s="2"/>
      <c r="G180" s="2"/>
      <c r="H180" s="2"/>
      <c r="I180" s="2"/>
      <c r="J180" s="2"/>
      <c r="K180" s="2"/>
      <c r="L180" s="2"/>
      <c r="M180" s="2"/>
      <c r="N180" s="2"/>
      <c r="O180" s="2"/>
      <c r="P180" s="2"/>
      <c r="Q180" s="2"/>
      <c r="R180" s="2"/>
      <c r="S180" s="2"/>
      <c r="T180" s="2"/>
      <c r="U180" s="2"/>
      <c r="V180" s="2"/>
      <c r="W180" s="2"/>
      <c r="X180" s="2"/>
      <c r="Y180" s="2"/>
    </row>
    <row r="181" customFormat="false" ht="12.75" hidden="false" customHeight="true" outlineLevel="0" collapsed="false">
      <c r="A181" s="40" t="s">
        <v>410</v>
      </c>
      <c r="B181" s="56" t="str">
        <f aca="false" t="array" ref="B181:B181">INDEX(Countries!$D$2:$D$255, MATCH(A181, Countries!$B$2:$B$255, 0))</f>
        <v>NAM</v>
      </c>
      <c r="C181" s="76" t="s">
        <v>145</v>
      </c>
      <c r="D181" s="62" t="str">
        <f aca="false" t="array" ref="D181:D181">IF($C181="Mangrove", INDEX('Mangrove protected area'!$A$5:$AG1000,MATCH($A181,'Mangrove protected area'!$A$5:$A1000,0),MATCH('Mangrove protected area'!$C$4,'Mangrove protected area'!$A$5:$AG$5,0)),IF($C181="Seagrass",'Seagrass extent'!$D$4,IF($C181="Salt marsh",'Salt marsh extent'!$D$4)))</f>
        <v>NoData</v>
      </c>
      <c r="E181" s="40" t="s">
        <v>467</v>
      </c>
      <c r="F181" s="2"/>
      <c r="G181" s="2"/>
      <c r="H181" s="2"/>
      <c r="I181" s="2"/>
      <c r="J181" s="2"/>
      <c r="K181" s="2"/>
      <c r="L181" s="2"/>
      <c r="M181" s="2"/>
      <c r="N181" s="2"/>
      <c r="O181" s="2"/>
      <c r="P181" s="2"/>
      <c r="Q181" s="2"/>
      <c r="R181" s="2"/>
      <c r="S181" s="2"/>
      <c r="T181" s="2"/>
      <c r="U181" s="2"/>
      <c r="V181" s="2"/>
      <c r="W181" s="2"/>
      <c r="X181" s="2"/>
      <c r="Y181" s="2"/>
    </row>
    <row r="182" customFormat="false" ht="12.75" hidden="false" customHeight="true" outlineLevel="0" collapsed="false">
      <c r="A182" s="40" t="s">
        <v>411</v>
      </c>
      <c r="B182" s="56" t="str">
        <f aca="false" t="array" ref="B182:B182">INDEX(Countries!$D$2:$D$255, MATCH(A182, Countries!$B$2:$B$255, 0))</f>
        <v>NRU</v>
      </c>
      <c r="C182" s="76" t="s">
        <v>145</v>
      </c>
      <c r="D182" s="62" t="str">
        <f aca="false" t="array" ref="D182:D182">IF($C182="Mangrove", INDEX('Mangrove protected area'!$A$5:$AG1000,MATCH($A182,'Mangrove protected area'!$A$5:$A1000,0),MATCH('Mangrove protected area'!$C$4,'Mangrove protected area'!$A$5:$AG$5,0)),IF($C182="Seagrass",'Seagrass extent'!$D$4,IF($C182="Salt marsh",'Salt marsh extent'!$D$4)))</f>
        <v>NoData</v>
      </c>
      <c r="E182" s="40" t="s">
        <v>467</v>
      </c>
      <c r="F182" s="2"/>
      <c r="G182" s="2"/>
      <c r="H182" s="2"/>
      <c r="I182" s="2"/>
      <c r="J182" s="2"/>
      <c r="K182" s="2"/>
      <c r="L182" s="2"/>
      <c r="M182" s="2"/>
      <c r="N182" s="2"/>
      <c r="O182" s="2"/>
      <c r="P182" s="2"/>
      <c r="Q182" s="2"/>
      <c r="R182" s="2"/>
      <c r="S182" s="2"/>
      <c r="T182" s="2"/>
      <c r="U182" s="2"/>
      <c r="V182" s="2"/>
      <c r="W182" s="2"/>
      <c r="X182" s="2"/>
      <c r="Y182" s="2"/>
    </row>
    <row r="183" customFormat="false" ht="12.75" hidden="false" customHeight="true" outlineLevel="0" collapsed="false">
      <c r="A183" s="40" t="s">
        <v>412</v>
      </c>
      <c r="B183" s="56" t="str">
        <f aca="false" t="array" ref="B183:B183">INDEX(Countries!$D$2:$D$255, MATCH(A183, Countries!$B$2:$B$255, 0))</f>
        <v>NIU</v>
      </c>
      <c r="C183" s="76" t="s">
        <v>145</v>
      </c>
      <c r="D183" s="62" t="str">
        <f aca="false" t="array" ref="D183:D183">IF($C183="Mangrove", INDEX('Mangrove protected area'!$A$5:$AG1000,MATCH($A183,'Mangrove protected area'!$A$5:$A1000,0),MATCH('Mangrove protected area'!$C$4,'Mangrove protected area'!$A$5:$AG$5,0)),IF($C183="Seagrass",'Seagrass extent'!$D$4,IF($C183="Salt marsh",'Salt marsh extent'!$D$4)))</f>
        <v>NoData</v>
      </c>
      <c r="E183" s="40" t="s">
        <v>467</v>
      </c>
      <c r="F183" s="2"/>
      <c r="G183" s="2"/>
      <c r="H183" s="2"/>
      <c r="I183" s="2"/>
      <c r="J183" s="2"/>
      <c r="K183" s="2"/>
      <c r="L183" s="2"/>
      <c r="M183" s="2"/>
      <c r="N183" s="2"/>
      <c r="O183" s="2"/>
      <c r="P183" s="2"/>
      <c r="Q183" s="2"/>
      <c r="R183" s="2"/>
      <c r="S183" s="2"/>
      <c r="T183" s="2"/>
      <c r="U183" s="2"/>
      <c r="V183" s="2"/>
      <c r="W183" s="2"/>
      <c r="X183" s="2"/>
      <c r="Y183" s="2"/>
    </row>
    <row r="184" customFormat="false" ht="12.75" hidden="false" customHeight="true" outlineLevel="0" collapsed="false">
      <c r="A184" s="40" t="s">
        <v>413</v>
      </c>
      <c r="B184" s="56" t="str">
        <f aca="false" t="array" ref="B184:B184">INDEX(Countries!$D$2:$D$255, MATCH(A184, Countries!$B$2:$B$255, 0))</f>
        <v>MNP</v>
      </c>
      <c r="C184" s="76" t="s">
        <v>145</v>
      </c>
      <c r="D184" s="62" t="str">
        <f aca="false" t="array" ref="D184:D184">IF($C184="Mangrove", INDEX('Mangrove protected area'!$A$5:$AG1000,MATCH($A184,'Mangrove protected area'!$A$5:$A1000,0),MATCH('Mangrove protected area'!$C$4,'Mangrove protected area'!$A$5:$AG$5,0)),IF($C184="Seagrass",'Seagrass extent'!$D$4,IF($C184="Salt marsh",'Salt marsh extent'!$D$4)))</f>
        <v>NoData</v>
      </c>
      <c r="E184" s="40" t="s">
        <v>467</v>
      </c>
      <c r="F184" s="2"/>
      <c r="G184" s="2"/>
      <c r="H184" s="2"/>
      <c r="I184" s="2"/>
      <c r="J184" s="2"/>
      <c r="K184" s="2"/>
      <c r="L184" s="2"/>
      <c r="M184" s="2"/>
      <c r="N184" s="2"/>
      <c r="O184" s="2"/>
      <c r="P184" s="2"/>
      <c r="Q184" s="2"/>
      <c r="R184" s="2"/>
      <c r="S184" s="2"/>
      <c r="T184" s="2"/>
      <c r="U184" s="2"/>
      <c r="V184" s="2"/>
      <c r="W184" s="2"/>
      <c r="X184" s="2"/>
      <c r="Y184" s="2"/>
    </row>
    <row r="185" customFormat="false" ht="12.75" hidden="false" customHeight="true" outlineLevel="0" collapsed="false">
      <c r="A185" s="40" t="s">
        <v>414</v>
      </c>
      <c r="B185" s="56" t="str">
        <f aca="false" t="array" ref="B185:B185">INDEX(Countries!$D$2:$D$255, MATCH(A185, Countries!$B$2:$B$255, 0))</f>
        <v>PCN</v>
      </c>
      <c r="C185" s="76" t="s">
        <v>145</v>
      </c>
      <c r="D185" s="62" t="str">
        <f aca="false" t="array" ref="D185:D185">IF($C185="Mangrove", INDEX('Mangrove protected area'!$A$5:$AG1000,MATCH($A185,'Mangrove protected area'!$A$5:$A1000,0),MATCH('Mangrove protected area'!$C$4,'Mangrove protected area'!$A$5:$AG$5,0)),IF($C185="Seagrass",'Seagrass extent'!$D$4,IF($C185="Salt marsh",'Salt marsh extent'!$D$4)))</f>
        <v>NoData</v>
      </c>
      <c r="E185" s="40" t="s">
        <v>467</v>
      </c>
      <c r="F185" s="2"/>
      <c r="G185" s="2"/>
      <c r="H185" s="2"/>
      <c r="I185" s="2"/>
      <c r="J185" s="2"/>
      <c r="K185" s="2"/>
      <c r="L185" s="2"/>
      <c r="M185" s="2"/>
      <c r="N185" s="2"/>
      <c r="O185" s="2"/>
      <c r="P185" s="2"/>
      <c r="Q185" s="2"/>
      <c r="R185" s="2"/>
      <c r="S185" s="2"/>
      <c r="T185" s="2"/>
      <c r="U185" s="2"/>
      <c r="V185" s="2"/>
      <c r="W185" s="2"/>
      <c r="X185" s="2"/>
      <c r="Y185" s="2"/>
    </row>
    <row r="186" customFormat="false" ht="12.75" hidden="false" customHeight="true" outlineLevel="0" collapsed="false">
      <c r="A186" s="40" t="s">
        <v>415</v>
      </c>
      <c r="B186" s="56" t="str">
        <f aca="false" t="array" ref="B186:B186">INDEX(Countries!$D$2:$D$255, MATCH(A186, Countries!$B$2:$B$255, 0))</f>
        <v>PRT</v>
      </c>
      <c r="C186" s="76" t="s">
        <v>145</v>
      </c>
      <c r="D186" s="62" t="str">
        <f aca="false" t="array" ref="D186:D186">IF($C186="Mangrove", INDEX('Mangrove protected area'!$A$5:$AG1000,MATCH($A186,'Mangrove protected area'!$A$5:$A1000,0),MATCH('Mangrove protected area'!$C$4,'Mangrove protected area'!$A$5:$AG$5,0)),IF($C186="Seagrass",'Seagrass extent'!$D$4,IF($C186="Salt marsh",'Salt marsh extent'!$D$4)))</f>
        <v>NoData</v>
      </c>
      <c r="E186" s="40" t="s">
        <v>467</v>
      </c>
      <c r="F186" s="2"/>
      <c r="G186" s="2"/>
      <c r="H186" s="2"/>
      <c r="I186" s="2"/>
      <c r="J186" s="2"/>
      <c r="K186" s="2"/>
      <c r="L186" s="2"/>
      <c r="M186" s="2"/>
      <c r="N186" s="2"/>
      <c r="O186" s="2"/>
      <c r="P186" s="2"/>
      <c r="Q186" s="2"/>
      <c r="R186" s="2"/>
      <c r="S186" s="2"/>
      <c r="T186" s="2"/>
      <c r="U186" s="2"/>
      <c r="V186" s="2"/>
      <c r="W186" s="2"/>
      <c r="X186" s="2"/>
      <c r="Y186" s="2"/>
    </row>
    <row r="187" customFormat="false" ht="12.75" hidden="false" customHeight="true" outlineLevel="0" collapsed="false">
      <c r="A187" s="40" t="s">
        <v>416</v>
      </c>
      <c r="B187" s="56" t="str">
        <f aca="false" t="array" ref="B187:B187">INDEX(Countries!$D$2:$D$255, MATCH(A187, Countries!$B$2:$B$255, 0))</f>
        <v>REU</v>
      </c>
      <c r="C187" s="76" t="s">
        <v>145</v>
      </c>
      <c r="D187" s="62" t="str">
        <f aca="false" t="array" ref="D187:D187">IF($C187="Mangrove", INDEX('Mangrove protected area'!$A$5:$AG1000,MATCH($A187,'Mangrove protected area'!$A$5:$A1000,0),MATCH('Mangrove protected area'!$C$4,'Mangrove protected area'!$A$5:$AG$5,0)),IF($C187="Seagrass",'Seagrass extent'!$D$4,IF($C187="Salt marsh",'Salt marsh extent'!$D$4)))</f>
        <v>NoData</v>
      </c>
      <c r="E187" s="40" t="s">
        <v>467</v>
      </c>
      <c r="F187" s="2"/>
      <c r="G187" s="2"/>
      <c r="H187" s="2"/>
      <c r="I187" s="2"/>
      <c r="J187" s="2"/>
      <c r="K187" s="2"/>
      <c r="L187" s="2"/>
      <c r="M187" s="2"/>
      <c r="N187" s="2"/>
      <c r="O187" s="2"/>
      <c r="P187" s="2"/>
      <c r="Q187" s="2"/>
      <c r="R187" s="2"/>
      <c r="S187" s="2"/>
      <c r="T187" s="2"/>
      <c r="U187" s="2"/>
      <c r="V187" s="2"/>
      <c r="W187" s="2"/>
      <c r="X187" s="2"/>
      <c r="Y187" s="2"/>
    </row>
    <row r="188" customFormat="false" ht="12.75" hidden="false" customHeight="true" outlineLevel="0" collapsed="false">
      <c r="A188" s="40" t="s">
        <v>417</v>
      </c>
      <c r="B188" s="56" t="str">
        <f aca="false" t="array" ref="B188:B188">INDEX(Countries!$D$2:$D$255, MATCH(A188, Countries!$B$2:$B$255, 0))</f>
        <v>ROU</v>
      </c>
      <c r="C188" s="76" t="s">
        <v>145</v>
      </c>
      <c r="D188" s="62" t="str">
        <f aca="false" t="array" ref="D188:D188">IF($C188="Mangrove", INDEX('Mangrove protected area'!$A$5:$AG1000,MATCH($A188,'Mangrove protected area'!$A$5:$A1000,0),MATCH('Mangrove protected area'!$C$4,'Mangrove protected area'!$A$5:$AG$5,0)),IF($C188="Seagrass",'Seagrass extent'!$D$4,IF($C188="Salt marsh",'Salt marsh extent'!$D$4)))</f>
        <v>NoData</v>
      </c>
      <c r="E188" s="40" t="s">
        <v>467</v>
      </c>
      <c r="F188" s="2"/>
      <c r="G188" s="2"/>
      <c r="H188" s="2"/>
      <c r="I188" s="2"/>
      <c r="J188" s="2"/>
      <c r="K188" s="2"/>
      <c r="L188" s="2"/>
      <c r="M188" s="2"/>
      <c r="N188" s="2"/>
      <c r="O188" s="2"/>
      <c r="P188" s="2"/>
      <c r="Q188" s="2"/>
      <c r="R188" s="2"/>
      <c r="S188" s="2"/>
      <c r="T188" s="2"/>
      <c r="U188" s="2"/>
      <c r="V188" s="2"/>
      <c r="W188" s="2"/>
      <c r="X188" s="2"/>
      <c r="Y188" s="2"/>
    </row>
    <row r="189" customFormat="false" ht="12.75" hidden="false" customHeight="true" outlineLevel="0" collapsed="false">
      <c r="A189" s="40" t="s">
        <v>418</v>
      </c>
      <c r="B189" s="56" t="str">
        <f aca="false" t="array" ref="B189:B189">INDEX(Countries!$D$2:$D$255, MATCH(A189, Countries!$B$2:$B$255, 0))</f>
        <v>SHN</v>
      </c>
      <c r="C189" s="76" t="s">
        <v>145</v>
      </c>
      <c r="D189" s="62" t="str">
        <f aca="false" t="array" ref="D189:D189">IF($C189="Mangrove", INDEX('Mangrove protected area'!$A$5:$AG1000,MATCH($A189,'Mangrove protected area'!$A$5:$A1000,0),MATCH('Mangrove protected area'!$C$4,'Mangrove protected area'!$A$5:$AG$5,0)),IF($C189="Seagrass",'Seagrass extent'!$D$4,IF($C189="Salt marsh",'Salt marsh extent'!$D$4)))</f>
        <v>NoData</v>
      </c>
      <c r="E189" s="40" t="s">
        <v>467</v>
      </c>
      <c r="F189" s="2"/>
      <c r="G189" s="2"/>
      <c r="H189" s="2"/>
      <c r="I189" s="2"/>
      <c r="J189" s="2"/>
      <c r="K189" s="2"/>
      <c r="L189" s="2"/>
      <c r="M189" s="2"/>
      <c r="N189" s="2"/>
      <c r="O189" s="2"/>
      <c r="P189" s="2"/>
      <c r="Q189" s="2"/>
      <c r="R189" s="2"/>
      <c r="S189" s="2"/>
      <c r="T189" s="2"/>
      <c r="U189" s="2"/>
      <c r="V189" s="2"/>
      <c r="W189" s="2"/>
      <c r="X189" s="2"/>
      <c r="Y189" s="2"/>
    </row>
    <row r="190" customFormat="false" ht="12.75" hidden="false" customHeight="true" outlineLevel="0" collapsed="false">
      <c r="A190" s="40" t="s">
        <v>419</v>
      </c>
      <c r="B190" s="56" t="str">
        <f aca="false" t="array" ref="B190:B190">INDEX(Countries!$D$2:$D$255, MATCH(A190, Countries!$B$2:$B$255, 0))</f>
        <v>SPM</v>
      </c>
      <c r="C190" s="76" t="s">
        <v>145</v>
      </c>
      <c r="D190" s="62" t="str">
        <f aca="false" t="array" ref="D190:D190">IF($C190="Mangrove", INDEX('Mangrove protected area'!$A$5:$AG1000,MATCH($A190,'Mangrove protected area'!$A$5:$A1000,0),MATCH('Mangrove protected area'!$C$4,'Mangrove protected area'!$A$5:$AG$5,0)),IF($C190="Seagrass",'Seagrass extent'!$D$4,IF($C190="Salt marsh",'Salt marsh extent'!$D$4)))</f>
        <v>NoData</v>
      </c>
      <c r="E190" s="40" t="s">
        <v>467</v>
      </c>
      <c r="F190" s="2"/>
      <c r="G190" s="2"/>
      <c r="H190" s="2"/>
      <c r="I190" s="2"/>
      <c r="J190" s="2"/>
      <c r="K190" s="2"/>
      <c r="L190" s="2"/>
      <c r="M190" s="2"/>
      <c r="N190" s="2"/>
      <c r="O190" s="2"/>
      <c r="P190" s="2"/>
      <c r="Q190" s="2"/>
      <c r="R190" s="2"/>
      <c r="S190" s="2"/>
      <c r="T190" s="2"/>
      <c r="U190" s="2"/>
      <c r="V190" s="2"/>
      <c r="W190" s="2"/>
      <c r="X190" s="2"/>
      <c r="Y190" s="2"/>
    </row>
    <row r="191" customFormat="false" ht="12.75" hidden="false" customHeight="true" outlineLevel="0" collapsed="false">
      <c r="A191" s="40" t="s">
        <v>420</v>
      </c>
      <c r="B191" s="56" t="str">
        <f aca="false" t="array" ref="B191:B191">INDEX(Countries!$D$2:$D$255, MATCH(A191, Countries!$B$2:$B$255, 0))</f>
        <v>SYR</v>
      </c>
      <c r="C191" s="76" t="s">
        <v>145</v>
      </c>
      <c r="D191" s="62" t="str">
        <f aca="false" t="array" ref="D191:D191">IF($C191="Mangrove", INDEX('Mangrove protected area'!$A$5:$AG1000,MATCH($A191,'Mangrove protected area'!$A$5:$A1000,0),MATCH('Mangrove protected area'!$C$4,'Mangrove protected area'!$A$5:$AG$5,0)),IF($C191="Seagrass",'Seagrass extent'!$D$4,IF($C191="Salt marsh",'Salt marsh extent'!$D$4)))</f>
        <v>NoData</v>
      </c>
      <c r="E191" s="40" t="s">
        <v>467</v>
      </c>
      <c r="F191" s="2"/>
      <c r="G191" s="2"/>
      <c r="H191" s="2"/>
      <c r="I191" s="2"/>
      <c r="J191" s="2"/>
      <c r="K191" s="2"/>
      <c r="L191" s="2"/>
      <c r="M191" s="2"/>
      <c r="N191" s="2"/>
      <c r="O191" s="2"/>
      <c r="P191" s="2"/>
      <c r="Q191" s="2"/>
      <c r="R191" s="2"/>
      <c r="S191" s="2"/>
      <c r="T191" s="2"/>
      <c r="U191" s="2"/>
      <c r="V191" s="2"/>
      <c r="W191" s="2"/>
      <c r="X191" s="2"/>
      <c r="Y191" s="2"/>
    </row>
    <row r="192" customFormat="false" ht="12.75" hidden="false" customHeight="true" outlineLevel="0" collapsed="false">
      <c r="A192" s="40" t="s">
        <v>421</v>
      </c>
      <c r="B192" s="56" t="str">
        <f aca="false" t="array" ref="B192:B192">INDEX(Countries!$D$2:$D$255, MATCH(A192, Countries!$B$2:$B$255, 0))</f>
        <v>TKL</v>
      </c>
      <c r="C192" s="76" t="s">
        <v>145</v>
      </c>
      <c r="D192" s="62" t="str">
        <f aca="false" t="array" ref="D192:D192">IF($C192="Mangrove", INDEX('Mangrove protected area'!$A$5:$AG1000,MATCH($A192,'Mangrove protected area'!$A$5:$A1000,0),MATCH('Mangrove protected area'!$C$4,'Mangrove protected area'!$A$5:$AG$5,0)),IF($C192="Seagrass",'Seagrass extent'!$D$4,IF($C192="Salt marsh",'Salt marsh extent'!$D$4)))</f>
        <v>NoData</v>
      </c>
      <c r="E192" s="40" t="s">
        <v>467</v>
      </c>
      <c r="F192" s="2"/>
      <c r="G192" s="2"/>
      <c r="H192" s="2"/>
      <c r="I192" s="2"/>
      <c r="J192" s="2"/>
      <c r="K192" s="2"/>
      <c r="L192" s="2"/>
      <c r="M192" s="2"/>
      <c r="N192" s="2"/>
      <c r="O192" s="2"/>
      <c r="P192" s="2"/>
      <c r="Q192" s="2"/>
      <c r="R192" s="2"/>
      <c r="S192" s="2"/>
      <c r="T192" s="2"/>
      <c r="U192" s="2"/>
      <c r="V192" s="2"/>
      <c r="W192" s="2"/>
      <c r="X192" s="2"/>
      <c r="Y192" s="2"/>
    </row>
    <row r="193" customFormat="false" ht="12.75" hidden="false" customHeight="true" outlineLevel="0" collapsed="false">
      <c r="A193" s="40" t="s">
        <v>422</v>
      </c>
      <c r="B193" s="56" t="str">
        <f aca="false" t="array" ref="B193:B193">INDEX(Countries!$D$2:$D$255, MATCH(A193, Countries!$B$2:$B$255, 0))</f>
        <v>TKM</v>
      </c>
      <c r="C193" s="76" t="s">
        <v>145</v>
      </c>
      <c r="D193" s="62" t="str">
        <f aca="false" t="array" ref="D193:D193">IF($C193="Mangrove", INDEX('Mangrove protected area'!$A$5:$AG1000,MATCH($A193,'Mangrove protected area'!$A$5:$A1000,0),MATCH('Mangrove protected area'!$C$4,'Mangrove protected area'!$A$5:$AG$5,0)),IF($C193="Seagrass",'Seagrass extent'!$D$4,IF($C193="Salt marsh",'Salt marsh extent'!$D$4)))</f>
        <v>NoData</v>
      </c>
      <c r="E193" s="40" t="s">
        <v>467</v>
      </c>
      <c r="F193" s="2"/>
      <c r="G193" s="2"/>
      <c r="H193" s="2"/>
      <c r="I193" s="2"/>
      <c r="J193" s="2"/>
      <c r="K193" s="2"/>
      <c r="L193" s="2"/>
      <c r="M193" s="2"/>
      <c r="N193" s="2"/>
      <c r="O193" s="2"/>
      <c r="P193" s="2"/>
      <c r="Q193" s="2"/>
      <c r="R193" s="2"/>
      <c r="S193" s="2"/>
      <c r="T193" s="2"/>
      <c r="U193" s="2"/>
      <c r="V193" s="2"/>
      <c r="W193" s="2"/>
      <c r="X193" s="2"/>
      <c r="Y193" s="2"/>
    </row>
    <row r="194" customFormat="false" ht="12.75" hidden="false" customHeight="true" outlineLevel="0" collapsed="false">
      <c r="A194" s="40" t="s">
        <v>423</v>
      </c>
      <c r="B194" s="56" t="str">
        <f aca="false" t="array" ref="B194:B194">INDEX(Countries!$D$2:$D$255, MATCH(A194, Countries!$B$2:$B$255, 0))</f>
        <v>URY</v>
      </c>
      <c r="C194" s="76" t="s">
        <v>145</v>
      </c>
      <c r="D194" s="62" t="str">
        <f aca="false" t="array" ref="D194:D194">IF($C194="Mangrove", INDEX('Mangrove protected area'!$A$5:$AG1000,MATCH($A194,'Mangrove protected area'!$A$5:$A1000,0),MATCH('Mangrove protected area'!$C$4,'Mangrove protected area'!$A$5:$AG$5,0)),IF($C194="Seagrass",'Seagrass extent'!$D$4,IF($C194="Salt marsh",'Salt marsh extent'!$D$4)))</f>
        <v>NoData</v>
      </c>
      <c r="E194" s="40" t="s">
        <v>467</v>
      </c>
      <c r="F194" s="2"/>
      <c r="G194" s="2"/>
      <c r="H194" s="2"/>
      <c r="I194" s="2"/>
      <c r="J194" s="2"/>
      <c r="K194" s="2"/>
      <c r="L194" s="2"/>
      <c r="M194" s="2"/>
      <c r="N194" s="2"/>
      <c r="O194" s="2"/>
      <c r="P194" s="2"/>
      <c r="Q194" s="2"/>
      <c r="R194" s="2"/>
      <c r="S194" s="2"/>
      <c r="T194" s="2"/>
      <c r="U194" s="2"/>
      <c r="V194" s="2"/>
      <c r="W194" s="2"/>
      <c r="X194" s="2"/>
      <c r="Y194" s="2"/>
    </row>
    <row r="195" customFormat="false" ht="12.75" hidden="false" customHeight="true" outlineLevel="0" collapsed="false">
      <c r="A195" s="40" t="s">
        <v>424</v>
      </c>
      <c r="B195" s="56" t="str">
        <f aca="false" t="array" ref="B195:B195">INDEX(Countries!$D$2:$D$255, MATCH(A195, Countries!$B$2:$B$255, 0))</f>
        <v>ESH</v>
      </c>
      <c r="C195" s="76" t="s">
        <v>145</v>
      </c>
      <c r="D195" s="62" t="str">
        <f aca="false" t="array" ref="D195:D195">IF($C195="Mangrove", INDEX('Mangrove protected area'!$A$5:$AG1000,MATCH($A195,'Mangrove protected area'!$A$5:$A1000,0),MATCH('Mangrove protected area'!$C$4,'Mangrove protected area'!$A$5:$AG$5,0)),IF($C195="Seagrass",'Seagrass extent'!$D$4,IF($C195="Salt marsh",'Salt marsh extent'!$D$4)))</f>
        <v>NoData</v>
      </c>
      <c r="E195" s="40" t="s">
        <v>467</v>
      </c>
      <c r="F195" s="2"/>
      <c r="G195" s="2"/>
      <c r="H195" s="2"/>
      <c r="I195" s="2"/>
      <c r="J195" s="2"/>
      <c r="K195" s="2"/>
      <c r="L195" s="2"/>
      <c r="M195" s="2"/>
      <c r="N195" s="2"/>
      <c r="O195" s="2"/>
      <c r="P195" s="2"/>
      <c r="Q195" s="2"/>
      <c r="R195" s="2"/>
      <c r="S195" s="2"/>
      <c r="T195" s="2"/>
      <c r="U195" s="2"/>
      <c r="V195" s="2"/>
      <c r="W195" s="2"/>
      <c r="X195" s="2"/>
      <c r="Y195" s="2"/>
    </row>
    <row r="196" customFormat="false" ht="12.75" hidden="false" customHeight="true" outlineLevel="0" collapsed="false">
      <c r="A196" s="40" t="s">
        <v>425</v>
      </c>
      <c r="B196" s="56" t="str">
        <f aca="false" t="array" ref="B196:B196">INDEX(Countries!$D$2:$D$255, MATCH(A196, Countries!$B$2:$B$255, 0))</f>
        <v>AFG</v>
      </c>
      <c r="C196" s="76" t="s">
        <v>145</v>
      </c>
      <c r="D196" s="62" t="str">
        <f aca="false" t="array" ref="D196:D196">IF($C196="Mangrove", INDEX('Mangrove protected area'!$A$5:$AG1000,MATCH($A196,'Mangrove protected area'!$A$5:$A1000,0),MATCH('Mangrove protected area'!$C$4,'Mangrove protected area'!$A$5:$AG$5,0)),IF($C196="Seagrass",'Seagrass extent'!$D$4,IF($C196="Salt marsh",'Salt marsh extent'!$D$4)))</f>
        <v>NoData</v>
      </c>
      <c r="E196" s="40" t="s">
        <v>467</v>
      </c>
      <c r="F196" s="2"/>
      <c r="G196" s="2"/>
      <c r="H196" s="2"/>
      <c r="I196" s="2"/>
      <c r="J196" s="2"/>
      <c r="K196" s="2"/>
      <c r="L196" s="2"/>
      <c r="M196" s="2"/>
      <c r="N196" s="2"/>
      <c r="O196" s="2"/>
      <c r="P196" s="2"/>
      <c r="Q196" s="2"/>
      <c r="R196" s="2"/>
      <c r="S196" s="2"/>
      <c r="T196" s="2"/>
      <c r="U196" s="2"/>
      <c r="V196" s="2"/>
      <c r="W196" s="2"/>
      <c r="X196" s="2"/>
      <c r="Y196" s="2"/>
    </row>
    <row r="197" customFormat="false" ht="12.75" hidden="false" customHeight="true" outlineLevel="0" collapsed="false">
      <c r="A197" s="40" t="s">
        <v>426</v>
      </c>
      <c r="B197" s="56" t="str">
        <f aca="false" t="array" ref="B197:B197">INDEX(Countries!$D$2:$D$255, MATCH(A197, Countries!$B$2:$B$255, 0))</f>
        <v>ARM</v>
      </c>
      <c r="C197" s="76" t="s">
        <v>145</v>
      </c>
      <c r="D197" s="62" t="str">
        <f aca="false" t="array" ref="D197:D197">IF($C197="Mangrove", INDEX('Mangrove protected area'!$A$5:$AG1000,MATCH($A197,'Mangrove protected area'!$A$5:$A1000,0),MATCH('Mangrove protected area'!$C$4,'Mangrove protected area'!$A$5:$AG$5,0)),IF($C197="Seagrass",'Seagrass extent'!$D$4,IF($C197="Salt marsh",'Salt marsh extent'!$D$4)))</f>
        <v>NoData</v>
      </c>
      <c r="E197" s="40" t="s">
        <v>467</v>
      </c>
      <c r="F197" s="2"/>
      <c r="G197" s="2"/>
      <c r="H197" s="2"/>
      <c r="I197" s="2"/>
      <c r="J197" s="2"/>
      <c r="K197" s="2"/>
      <c r="L197" s="2"/>
      <c r="M197" s="2"/>
      <c r="N197" s="2"/>
      <c r="O197" s="2"/>
      <c r="P197" s="2"/>
      <c r="Q197" s="2"/>
      <c r="R197" s="2"/>
      <c r="S197" s="2"/>
      <c r="T197" s="2"/>
      <c r="U197" s="2"/>
      <c r="V197" s="2"/>
      <c r="W197" s="2"/>
      <c r="X197" s="2"/>
      <c r="Y197" s="2"/>
    </row>
    <row r="198" customFormat="false" ht="12.75" hidden="false" customHeight="true" outlineLevel="0" collapsed="false">
      <c r="A198" s="40" t="s">
        <v>427</v>
      </c>
      <c r="B198" s="56" t="str">
        <f aca="false" t="array" ref="B198:B198">INDEX(Countries!$D$2:$D$255, MATCH(A198, Countries!$B$2:$B$255, 0))</f>
        <v>AUT</v>
      </c>
      <c r="C198" s="76" t="s">
        <v>145</v>
      </c>
      <c r="D198" s="62" t="str">
        <f aca="false" t="array" ref="D198:D198">IF($C198="Mangrove", INDEX('Mangrove protected area'!$A$5:$AG1000,MATCH($A198,'Mangrove protected area'!$A$5:$A1000,0),MATCH('Mangrove protected area'!$C$4,'Mangrove protected area'!$A$5:$AG$5,0)),IF($C198="Seagrass",'Seagrass extent'!$D$4,IF($C198="Salt marsh",'Salt marsh extent'!$D$4)))</f>
        <v>NoData</v>
      </c>
      <c r="E198" s="40" t="s">
        <v>467</v>
      </c>
      <c r="F198" s="2"/>
      <c r="G198" s="2"/>
      <c r="H198" s="2"/>
      <c r="I198" s="2"/>
      <c r="J198" s="2"/>
      <c r="K198" s="2"/>
      <c r="L198" s="2"/>
      <c r="M198" s="2"/>
      <c r="N198" s="2"/>
      <c r="O198" s="2"/>
      <c r="P198" s="2"/>
      <c r="Q198" s="2"/>
      <c r="R198" s="2"/>
      <c r="S198" s="2"/>
      <c r="T198" s="2"/>
      <c r="U198" s="2"/>
      <c r="V198" s="2"/>
      <c r="W198" s="2"/>
      <c r="X198" s="2"/>
      <c r="Y198" s="2"/>
    </row>
    <row r="199" customFormat="false" ht="12.75" hidden="false" customHeight="true" outlineLevel="0" collapsed="false">
      <c r="A199" s="40" t="s">
        <v>428</v>
      </c>
      <c r="B199" s="56" t="str">
        <f aca="false" t="array" ref="B199:B199">INDEX(Countries!$D$2:$D$255, MATCH(A199, Countries!$B$2:$B$255, 0))</f>
        <v>BDI</v>
      </c>
      <c r="C199" s="76" t="s">
        <v>145</v>
      </c>
      <c r="D199" s="62" t="str">
        <f aca="false" t="array" ref="D199:D199">IF($C199="Mangrove", INDEX('Mangrove protected area'!$A$5:$AG1000,MATCH($A199,'Mangrove protected area'!$A$5:$A1000,0),MATCH('Mangrove protected area'!$C$4,'Mangrove protected area'!$A$5:$AG$5,0)),IF($C199="Seagrass",'Seagrass extent'!$D$4,IF($C199="Salt marsh",'Salt marsh extent'!$D$4)))</f>
        <v>NoData</v>
      </c>
      <c r="E199" s="40" t="s">
        <v>467</v>
      </c>
      <c r="F199" s="2"/>
      <c r="G199" s="2"/>
      <c r="H199" s="2"/>
      <c r="I199" s="2"/>
      <c r="J199" s="2"/>
      <c r="K199" s="2"/>
      <c r="L199" s="2"/>
      <c r="M199" s="2"/>
      <c r="N199" s="2"/>
      <c r="O199" s="2"/>
      <c r="P199" s="2"/>
      <c r="Q199" s="2"/>
      <c r="R199" s="2"/>
      <c r="S199" s="2"/>
      <c r="T199" s="2"/>
      <c r="U199" s="2"/>
      <c r="V199" s="2"/>
      <c r="W199" s="2"/>
      <c r="X199" s="2"/>
      <c r="Y199" s="2"/>
    </row>
    <row r="200" customFormat="false" ht="12.75" hidden="false" customHeight="true" outlineLevel="0" collapsed="false">
      <c r="A200" s="40" t="s">
        <v>429</v>
      </c>
      <c r="B200" s="56" t="str">
        <f aca="false" t="array" ref="B200:B200">INDEX(Countries!$D$2:$D$255, MATCH(A200, Countries!$B$2:$B$255, 0))</f>
        <v>BFA</v>
      </c>
      <c r="C200" s="76" t="s">
        <v>145</v>
      </c>
      <c r="D200" s="62" t="str">
        <f aca="false" t="array" ref="D200:D200">IF($C200="Mangrove", INDEX('Mangrove protected area'!$A$5:$AG1000,MATCH($A200,'Mangrove protected area'!$A$5:$A1000,0),MATCH('Mangrove protected area'!$C$4,'Mangrove protected area'!$A$5:$AG$5,0)),IF($C200="Seagrass",'Seagrass extent'!$D$4,IF($C200="Salt marsh",'Salt marsh extent'!$D$4)))</f>
        <v>NoData</v>
      </c>
      <c r="E200" s="40" t="s">
        <v>467</v>
      </c>
      <c r="F200" s="2"/>
      <c r="G200" s="2"/>
      <c r="H200" s="2"/>
      <c r="I200" s="2"/>
      <c r="J200" s="2"/>
      <c r="K200" s="2"/>
      <c r="L200" s="2"/>
      <c r="M200" s="2"/>
      <c r="N200" s="2"/>
      <c r="O200" s="2"/>
      <c r="P200" s="2"/>
      <c r="Q200" s="2"/>
      <c r="R200" s="2"/>
      <c r="S200" s="2"/>
      <c r="T200" s="2"/>
      <c r="U200" s="2"/>
      <c r="V200" s="2"/>
      <c r="W200" s="2"/>
      <c r="X200" s="2"/>
      <c r="Y200" s="2"/>
    </row>
    <row r="201" customFormat="false" ht="12.75" hidden="false" customHeight="true" outlineLevel="0" collapsed="false">
      <c r="A201" s="40" t="s">
        <v>430</v>
      </c>
      <c r="B201" s="56" t="str">
        <f aca="false" t="array" ref="B201:B201">INDEX(Countries!$D$2:$D$255, MATCH(A201, Countries!$B$2:$B$255, 0))</f>
        <v>BLR</v>
      </c>
      <c r="C201" s="76" t="s">
        <v>145</v>
      </c>
      <c r="D201" s="62" t="str">
        <f aca="false" t="array" ref="D201:D201">IF($C201="Mangrove", INDEX('Mangrove protected area'!$A$5:$AG1000,MATCH($A201,'Mangrove protected area'!$A$5:$A1000,0),MATCH('Mangrove protected area'!$C$4,'Mangrove protected area'!$A$5:$AG$5,0)),IF($C201="Seagrass",'Seagrass extent'!$D$4,IF($C201="Salt marsh",'Salt marsh extent'!$D$4)))</f>
        <v>NoData</v>
      </c>
      <c r="E201" s="40" t="s">
        <v>467</v>
      </c>
      <c r="F201" s="2"/>
      <c r="G201" s="2"/>
      <c r="H201" s="2"/>
      <c r="I201" s="2"/>
      <c r="J201" s="2"/>
      <c r="K201" s="2"/>
      <c r="L201" s="2"/>
      <c r="M201" s="2"/>
      <c r="N201" s="2"/>
      <c r="O201" s="2"/>
      <c r="P201" s="2"/>
      <c r="Q201" s="2"/>
      <c r="R201" s="2"/>
      <c r="S201" s="2"/>
      <c r="T201" s="2"/>
      <c r="U201" s="2"/>
      <c r="V201" s="2"/>
      <c r="W201" s="2"/>
      <c r="X201" s="2"/>
      <c r="Y201" s="2"/>
    </row>
    <row r="202" customFormat="false" ht="12.75" hidden="false" customHeight="true" outlineLevel="0" collapsed="false">
      <c r="A202" s="40" t="s">
        <v>431</v>
      </c>
      <c r="B202" s="56" t="str">
        <f aca="false" t="array" ref="B202:B202">INDEX(Countries!$D$2:$D$255, MATCH(A202, Countries!$B$2:$B$255, 0))</f>
        <v>BOL</v>
      </c>
      <c r="C202" s="76" t="s">
        <v>145</v>
      </c>
      <c r="D202" s="62" t="str">
        <f aca="false" t="array" ref="D202:D202">IF($C202="Mangrove", INDEX('Mangrove protected area'!$A$5:$AG1000,MATCH($A202,'Mangrove protected area'!$A$5:$A1000,0),MATCH('Mangrove protected area'!$C$4,'Mangrove protected area'!$A$5:$AG$5,0)),IF($C202="Seagrass",'Seagrass extent'!$D$4,IF($C202="Salt marsh",'Salt marsh extent'!$D$4)))</f>
        <v>NoData</v>
      </c>
      <c r="E202" s="40" t="s">
        <v>467</v>
      </c>
      <c r="F202" s="2"/>
      <c r="G202" s="2"/>
      <c r="H202" s="2"/>
      <c r="I202" s="2"/>
      <c r="J202" s="2"/>
      <c r="K202" s="2"/>
      <c r="L202" s="2"/>
      <c r="M202" s="2"/>
      <c r="N202" s="2"/>
      <c r="O202" s="2"/>
      <c r="P202" s="2"/>
      <c r="Q202" s="2"/>
      <c r="R202" s="2"/>
      <c r="S202" s="2"/>
      <c r="T202" s="2"/>
      <c r="U202" s="2"/>
      <c r="V202" s="2"/>
      <c r="W202" s="2"/>
      <c r="X202" s="2"/>
      <c r="Y202" s="2"/>
    </row>
    <row r="203" customFormat="false" ht="12.75" hidden="false" customHeight="true" outlineLevel="0" collapsed="false">
      <c r="A203" s="40" t="s">
        <v>432</v>
      </c>
      <c r="B203" s="56" t="str">
        <f aca="false" t="array" ref="B203:B203">INDEX(Countries!$D$2:$D$255, MATCH(A203, Countries!$B$2:$B$255, 0))</f>
        <v>BTN</v>
      </c>
      <c r="C203" s="76" t="s">
        <v>145</v>
      </c>
      <c r="D203" s="62" t="str">
        <f aca="false" t="array" ref="D203:D203">IF($C203="Mangrove", INDEX('Mangrove protected area'!$A$5:$AG1000,MATCH($A203,'Mangrove protected area'!$A$5:$A1000,0),MATCH('Mangrove protected area'!$C$4,'Mangrove protected area'!$A$5:$AG$5,0)),IF($C203="Seagrass",'Seagrass extent'!$D$4,IF($C203="Salt marsh",'Salt marsh extent'!$D$4)))</f>
        <v>NoData</v>
      </c>
      <c r="E203" s="40" t="s">
        <v>467</v>
      </c>
      <c r="F203" s="2"/>
      <c r="G203" s="2"/>
      <c r="H203" s="2"/>
      <c r="I203" s="2"/>
      <c r="J203" s="2"/>
      <c r="K203" s="2"/>
      <c r="L203" s="2"/>
      <c r="M203" s="2"/>
      <c r="N203" s="2"/>
      <c r="O203" s="2"/>
      <c r="P203" s="2"/>
      <c r="Q203" s="2"/>
      <c r="R203" s="2"/>
      <c r="S203" s="2"/>
      <c r="T203" s="2"/>
      <c r="U203" s="2"/>
      <c r="V203" s="2"/>
      <c r="W203" s="2"/>
      <c r="X203" s="2"/>
      <c r="Y203" s="2"/>
    </row>
    <row r="204" customFormat="false" ht="12.75" hidden="false" customHeight="true" outlineLevel="0" collapsed="false">
      <c r="A204" s="40" t="s">
        <v>433</v>
      </c>
      <c r="B204" s="56" t="str">
        <f aca="false" t="array" ref="B204:B204">INDEX(Countries!$D$2:$D$255, MATCH(A204, Countries!$B$2:$B$255, 0))</f>
        <v>BWA</v>
      </c>
      <c r="C204" s="76" t="s">
        <v>145</v>
      </c>
      <c r="D204" s="62" t="str">
        <f aca="false" t="array" ref="D204:D204">IF($C204="Mangrove", INDEX('Mangrove protected area'!$A$5:$AG1000,MATCH($A204,'Mangrove protected area'!$A$5:$A1000,0),MATCH('Mangrove protected area'!$C$4,'Mangrove protected area'!$A$5:$AG$5,0)),IF($C204="Seagrass",'Seagrass extent'!$D$4,IF($C204="Salt marsh",'Salt marsh extent'!$D$4)))</f>
        <v>NoData</v>
      </c>
      <c r="E204" s="40" t="s">
        <v>467</v>
      </c>
      <c r="F204" s="2"/>
      <c r="G204" s="2"/>
      <c r="H204" s="2"/>
      <c r="I204" s="2"/>
      <c r="J204" s="2"/>
      <c r="K204" s="2"/>
      <c r="L204" s="2"/>
      <c r="M204" s="2"/>
      <c r="N204" s="2"/>
      <c r="O204" s="2"/>
      <c r="P204" s="2"/>
      <c r="Q204" s="2"/>
      <c r="R204" s="2"/>
      <c r="S204" s="2"/>
      <c r="T204" s="2"/>
      <c r="U204" s="2"/>
      <c r="V204" s="2"/>
      <c r="W204" s="2"/>
      <c r="X204" s="2"/>
      <c r="Y204" s="2"/>
    </row>
    <row r="205" customFormat="false" ht="12.75" hidden="false" customHeight="true" outlineLevel="0" collapsed="false">
      <c r="A205" s="40" t="s">
        <v>434</v>
      </c>
      <c r="B205" s="56" t="str">
        <f aca="false" t="array" ref="B205:B205">INDEX(Countries!$D$2:$D$255, MATCH(A205, Countries!$B$2:$B$255, 0))</f>
        <v>CAF</v>
      </c>
      <c r="C205" s="76" t="s">
        <v>145</v>
      </c>
      <c r="D205" s="62" t="str">
        <f aca="false" t="array" ref="D205:D205">IF($C205="Mangrove", INDEX('Mangrove protected area'!$A$5:$AG1000,MATCH($A205,'Mangrove protected area'!$A$5:$A1000,0),MATCH('Mangrove protected area'!$C$4,'Mangrove protected area'!$A$5:$AG$5,0)),IF($C205="Seagrass",'Seagrass extent'!$D$4,IF($C205="Salt marsh",'Salt marsh extent'!$D$4)))</f>
        <v>NoData</v>
      </c>
      <c r="E205" s="40" t="s">
        <v>467</v>
      </c>
      <c r="F205" s="2"/>
      <c r="G205" s="2"/>
      <c r="H205" s="2"/>
      <c r="I205" s="2"/>
      <c r="J205" s="2"/>
      <c r="K205" s="2"/>
      <c r="L205" s="2"/>
      <c r="M205" s="2"/>
      <c r="N205" s="2"/>
      <c r="O205" s="2"/>
      <c r="P205" s="2"/>
      <c r="Q205" s="2"/>
      <c r="R205" s="2"/>
      <c r="S205" s="2"/>
      <c r="T205" s="2"/>
      <c r="U205" s="2"/>
      <c r="V205" s="2"/>
      <c r="W205" s="2"/>
      <c r="X205" s="2"/>
      <c r="Y205" s="2"/>
    </row>
    <row r="206" customFormat="false" ht="12.75" hidden="false" customHeight="true" outlineLevel="0" collapsed="false">
      <c r="A206" s="40" t="s">
        <v>435</v>
      </c>
      <c r="B206" s="56" t="str">
        <f aca="false" t="array" ref="B206:B206">INDEX(Countries!$D$2:$D$255, MATCH(A206, Countries!$B$2:$B$255, 0))</f>
        <v>CHE</v>
      </c>
      <c r="C206" s="76" t="s">
        <v>145</v>
      </c>
      <c r="D206" s="62" t="str">
        <f aca="false" t="array" ref="D206:D206">IF($C206="Mangrove", INDEX('Mangrove protected area'!$A$5:$AG1000,MATCH($A206,'Mangrove protected area'!$A$5:$A1000,0),MATCH('Mangrove protected area'!$C$4,'Mangrove protected area'!$A$5:$AG$5,0)),IF($C206="Seagrass",'Seagrass extent'!$D$4,IF($C206="Salt marsh",'Salt marsh extent'!$D$4)))</f>
        <v>NoData</v>
      </c>
      <c r="E206" s="40" t="s">
        <v>467</v>
      </c>
      <c r="F206" s="2"/>
      <c r="G206" s="2"/>
      <c r="H206" s="2"/>
      <c r="I206" s="2"/>
      <c r="J206" s="2"/>
      <c r="K206" s="2"/>
      <c r="L206" s="2"/>
      <c r="M206" s="2"/>
      <c r="N206" s="2"/>
      <c r="O206" s="2"/>
      <c r="P206" s="2"/>
      <c r="Q206" s="2"/>
      <c r="R206" s="2"/>
      <c r="S206" s="2"/>
      <c r="T206" s="2"/>
      <c r="U206" s="2"/>
      <c r="V206" s="2"/>
      <c r="W206" s="2"/>
      <c r="X206" s="2"/>
      <c r="Y206" s="2"/>
    </row>
    <row r="207" customFormat="false" ht="12.75" hidden="false" customHeight="true" outlineLevel="0" collapsed="false">
      <c r="A207" s="40" t="s">
        <v>436</v>
      </c>
      <c r="B207" s="56" t="str">
        <f aca="false" t="array" ref="B207:B207">INDEX(Countries!$D$2:$D$255, MATCH(A207, Countries!$B$2:$B$255, 0))</f>
        <v>CZE</v>
      </c>
      <c r="C207" s="76" t="s">
        <v>145</v>
      </c>
      <c r="D207" s="62" t="str">
        <f aca="false" t="array" ref="D207:D207">IF($C207="Mangrove", INDEX('Mangrove protected area'!$A$5:$AG1000,MATCH($A207,'Mangrove protected area'!$A$5:$A1000,0),MATCH('Mangrove protected area'!$C$4,'Mangrove protected area'!$A$5:$AG$5,0)),IF($C207="Seagrass",'Seagrass extent'!$D$4,IF($C207="Salt marsh",'Salt marsh extent'!$D$4)))</f>
        <v>NoData</v>
      </c>
      <c r="E207" s="40" t="s">
        <v>467</v>
      </c>
      <c r="F207" s="2"/>
      <c r="G207" s="2"/>
      <c r="H207" s="2"/>
      <c r="I207" s="2"/>
      <c r="J207" s="2"/>
      <c r="K207" s="2"/>
      <c r="L207" s="2"/>
      <c r="M207" s="2"/>
      <c r="N207" s="2"/>
      <c r="O207" s="2"/>
      <c r="P207" s="2"/>
      <c r="Q207" s="2"/>
      <c r="R207" s="2"/>
      <c r="S207" s="2"/>
      <c r="T207" s="2"/>
      <c r="U207" s="2"/>
      <c r="V207" s="2"/>
      <c r="W207" s="2"/>
      <c r="X207" s="2"/>
      <c r="Y207" s="2"/>
    </row>
    <row r="208" customFormat="false" ht="12.75" hidden="false" customHeight="true" outlineLevel="0" collapsed="false">
      <c r="A208" s="40" t="s">
        <v>437</v>
      </c>
      <c r="B208" s="56" t="str">
        <f aca="false" t="array" ref="B208:B208">INDEX(Countries!$D$2:$D$255, MATCH(A208, Countries!$B$2:$B$255, 0))</f>
        <v>ETH</v>
      </c>
      <c r="C208" s="76" t="s">
        <v>145</v>
      </c>
      <c r="D208" s="62" t="str">
        <f aca="false" t="array" ref="D208:D208">IF($C208="Mangrove", INDEX('Mangrove protected area'!$A$5:$AG1000,MATCH($A208,'Mangrove protected area'!$A$5:$A1000,0),MATCH('Mangrove protected area'!$C$4,'Mangrove protected area'!$A$5:$AG$5,0)),IF($C208="Seagrass",'Seagrass extent'!$D$4,IF($C208="Salt marsh",'Salt marsh extent'!$D$4)))</f>
        <v>NoData</v>
      </c>
      <c r="E208" s="40" t="s">
        <v>467</v>
      </c>
      <c r="F208" s="2"/>
      <c r="G208" s="2"/>
      <c r="H208" s="2"/>
      <c r="I208" s="2"/>
      <c r="J208" s="2"/>
      <c r="K208" s="2"/>
      <c r="L208" s="2"/>
      <c r="M208" s="2"/>
      <c r="N208" s="2"/>
      <c r="O208" s="2"/>
      <c r="P208" s="2"/>
      <c r="Q208" s="2"/>
      <c r="R208" s="2"/>
      <c r="S208" s="2"/>
      <c r="T208" s="2"/>
      <c r="U208" s="2"/>
      <c r="V208" s="2"/>
      <c r="W208" s="2"/>
      <c r="X208" s="2"/>
      <c r="Y208" s="2"/>
    </row>
    <row r="209" customFormat="false" ht="12.75" hidden="false" customHeight="true" outlineLevel="0" collapsed="false">
      <c r="A209" s="40" t="s">
        <v>438</v>
      </c>
      <c r="B209" s="56" t="str">
        <f aca="false" t="array" ref="B209:B209">INDEX(Countries!$D$2:$D$255, MATCH(A209, Countries!$B$2:$B$255, 0))</f>
        <v>HUN</v>
      </c>
      <c r="C209" s="76" t="s">
        <v>145</v>
      </c>
      <c r="D209" s="62" t="str">
        <f aca="false" t="array" ref="D209:D209">IF($C209="Mangrove", INDEX('Mangrove protected area'!$A$5:$AG1000,MATCH($A209,'Mangrove protected area'!$A$5:$A1000,0),MATCH('Mangrove protected area'!$C$4,'Mangrove protected area'!$A$5:$AG$5,0)),IF($C209="Seagrass",'Seagrass extent'!$D$4,IF($C209="Salt marsh",'Salt marsh extent'!$D$4)))</f>
        <v>NoData</v>
      </c>
      <c r="E209" s="40" t="s">
        <v>467</v>
      </c>
      <c r="F209" s="2"/>
      <c r="G209" s="2"/>
      <c r="H209" s="2"/>
      <c r="I209" s="2"/>
      <c r="J209" s="2"/>
      <c r="K209" s="2"/>
      <c r="L209" s="2"/>
      <c r="M209" s="2"/>
      <c r="N209" s="2"/>
      <c r="O209" s="2"/>
      <c r="P209" s="2"/>
      <c r="Q209" s="2"/>
      <c r="R209" s="2"/>
      <c r="S209" s="2"/>
      <c r="T209" s="2"/>
      <c r="U209" s="2"/>
      <c r="V209" s="2"/>
      <c r="W209" s="2"/>
      <c r="X209" s="2"/>
      <c r="Y209" s="2"/>
    </row>
    <row r="210" customFormat="false" ht="12.75" hidden="false" customHeight="true" outlineLevel="0" collapsed="false">
      <c r="A210" s="40" t="s">
        <v>439</v>
      </c>
      <c r="B210" s="56" t="str">
        <f aca="false" t="array" ref="B210:B210">INDEX(Countries!$D$2:$D$255, MATCH(A210, Countries!$B$2:$B$255, 0))</f>
        <v>KGZ</v>
      </c>
      <c r="C210" s="76" t="s">
        <v>145</v>
      </c>
      <c r="D210" s="62" t="str">
        <f aca="false" t="array" ref="D210:D210">IF($C210="Mangrove", INDEX('Mangrove protected area'!$A$5:$AG1000,MATCH($A210,'Mangrove protected area'!$A$5:$A1000,0),MATCH('Mangrove protected area'!$C$4,'Mangrove protected area'!$A$5:$AG$5,0)),IF($C210="Seagrass",'Seagrass extent'!$D$4,IF($C210="Salt marsh",'Salt marsh extent'!$D$4)))</f>
        <v>NoData</v>
      </c>
      <c r="E210" s="40" t="s">
        <v>467</v>
      </c>
      <c r="F210" s="2"/>
      <c r="G210" s="2"/>
      <c r="H210" s="2"/>
      <c r="I210" s="2"/>
      <c r="J210" s="2"/>
      <c r="K210" s="2"/>
      <c r="L210" s="2"/>
      <c r="M210" s="2"/>
      <c r="N210" s="2"/>
      <c r="O210" s="2"/>
      <c r="P210" s="2"/>
      <c r="Q210" s="2"/>
      <c r="R210" s="2"/>
      <c r="S210" s="2"/>
      <c r="T210" s="2"/>
      <c r="U210" s="2"/>
      <c r="V210" s="2"/>
      <c r="W210" s="2"/>
      <c r="X210" s="2"/>
      <c r="Y210" s="2"/>
    </row>
    <row r="211" customFormat="false" ht="12.75" hidden="false" customHeight="true" outlineLevel="0" collapsed="false">
      <c r="A211" s="40" t="s">
        <v>440</v>
      </c>
      <c r="B211" s="56" t="str">
        <f aca="false" t="array" ref="B211:B211">INDEX(Countries!$D$2:$D$255, MATCH(A211, Countries!$B$2:$B$255, 0))</f>
        <v>LAO</v>
      </c>
      <c r="C211" s="76" t="s">
        <v>145</v>
      </c>
      <c r="D211" s="62" t="str">
        <f aca="false" t="array" ref="D211:D211">IF($C211="Mangrove", INDEX('Mangrove protected area'!$A$5:$AG1000,MATCH($A211,'Mangrove protected area'!$A$5:$A1000,0),MATCH('Mangrove protected area'!$C$4,'Mangrove protected area'!$A$5:$AG$5,0)),IF($C211="Seagrass",'Seagrass extent'!$D$4,IF($C211="Salt marsh",'Salt marsh extent'!$D$4)))</f>
        <v>NoData</v>
      </c>
      <c r="E211" s="40" t="s">
        <v>467</v>
      </c>
      <c r="F211" s="2"/>
      <c r="G211" s="2"/>
      <c r="H211" s="2"/>
      <c r="I211" s="2"/>
      <c r="J211" s="2"/>
      <c r="K211" s="2"/>
      <c r="L211" s="2"/>
      <c r="M211" s="2"/>
      <c r="N211" s="2"/>
      <c r="O211" s="2"/>
      <c r="P211" s="2"/>
      <c r="Q211" s="2"/>
      <c r="R211" s="2"/>
      <c r="S211" s="2"/>
      <c r="T211" s="2"/>
      <c r="U211" s="2"/>
      <c r="V211" s="2"/>
      <c r="W211" s="2"/>
      <c r="X211" s="2"/>
      <c r="Y211" s="2"/>
    </row>
    <row r="212" customFormat="false" ht="12.75" hidden="false" customHeight="true" outlineLevel="0" collapsed="false">
      <c r="A212" s="40" t="s">
        <v>441</v>
      </c>
      <c r="B212" s="56" t="str">
        <f aca="false" t="array" ref="B212:B212">INDEX(Countries!$D$2:$D$255, MATCH(A212, Countries!$B$2:$B$255, 0))</f>
        <v>LSO</v>
      </c>
      <c r="C212" s="76" t="s">
        <v>145</v>
      </c>
      <c r="D212" s="62" t="str">
        <f aca="false" t="array" ref="D212:D212">IF($C212="Mangrove", INDEX('Mangrove protected area'!$A$5:$AG1000,MATCH($A212,'Mangrove protected area'!$A$5:$A1000,0),MATCH('Mangrove protected area'!$C$4,'Mangrove protected area'!$A$5:$AG$5,0)),IF($C212="Seagrass",'Seagrass extent'!$D$4,IF($C212="Salt marsh",'Salt marsh extent'!$D$4)))</f>
        <v>NoData</v>
      </c>
      <c r="E212" s="40" t="s">
        <v>467</v>
      </c>
      <c r="F212" s="2"/>
      <c r="G212" s="2"/>
      <c r="H212" s="2"/>
      <c r="I212" s="2"/>
      <c r="J212" s="2"/>
      <c r="K212" s="2"/>
      <c r="L212" s="2"/>
      <c r="M212" s="2"/>
      <c r="N212" s="2"/>
      <c r="O212" s="2"/>
      <c r="P212" s="2"/>
      <c r="Q212" s="2"/>
      <c r="R212" s="2"/>
      <c r="S212" s="2"/>
      <c r="T212" s="2"/>
      <c r="U212" s="2"/>
      <c r="V212" s="2"/>
      <c r="W212" s="2"/>
      <c r="X212" s="2"/>
      <c r="Y212" s="2"/>
    </row>
    <row r="213" customFormat="false" ht="12.75" hidden="false" customHeight="true" outlineLevel="0" collapsed="false">
      <c r="A213" s="40" t="s">
        <v>442</v>
      </c>
      <c r="B213" s="56" t="str">
        <f aca="false" t="array" ref="B213:B213">INDEX(Countries!$D$2:$D$255, MATCH(A213, Countries!$B$2:$B$255, 0))</f>
        <v>LUX</v>
      </c>
      <c r="C213" s="76" t="s">
        <v>145</v>
      </c>
      <c r="D213" s="62" t="str">
        <f aca="false" t="array" ref="D213:D213">IF($C213="Mangrove", INDEX('Mangrove protected area'!$A$5:$AG1000,MATCH($A213,'Mangrove protected area'!$A$5:$A1000,0),MATCH('Mangrove protected area'!$C$4,'Mangrove protected area'!$A$5:$AG$5,0)),IF($C213="Seagrass",'Seagrass extent'!$D$4,IF($C213="Salt marsh",'Salt marsh extent'!$D$4)))</f>
        <v>NoData</v>
      </c>
      <c r="E213" s="40" t="s">
        <v>467</v>
      </c>
      <c r="F213" s="2"/>
      <c r="G213" s="2"/>
      <c r="H213" s="2"/>
      <c r="I213" s="2"/>
      <c r="J213" s="2"/>
      <c r="K213" s="2"/>
      <c r="L213" s="2"/>
      <c r="M213" s="2"/>
      <c r="N213" s="2"/>
      <c r="O213" s="2"/>
      <c r="P213" s="2"/>
      <c r="Q213" s="2"/>
      <c r="R213" s="2"/>
      <c r="S213" s="2"/>
      <c r="T213" s="2"/>
      <c r="U213" s="2"/>
      <c r="V213" s="2"/>
      <c r="W213" s="2"/>
      <c r="X213" s="2"/>
      <c r="Y213" s="2"/>
    </row>
    <row r="214" customFormat="false" ht="12.75" hidden="false" customHeight="true" outlineLevel="0" collapsed="false">
      <c r="A214" s="40" t="s">
        <v>443</v>
      </c>
      <c r="B214" s="56" t="str">
        <f aca="false" t="array" ref="B214:B214">INDEX(Countries!$D$2:$D$255, MATCH(A214, Countries!$B$2:$B$255, 0))</f>
        <v>MDA</v>
      </c>
      <c r="C214" s="76" t="s">
        <v>145</v>
      </c>
      <c r="D214" s="62" t="str">
        <f aca="false" t="array" ref="D214:D214">IF($C214="Mangrove", INDEX('Mangrove protected area'!$A$5:$AG1000,MATCH($A214,'Mangrove protected area'!$A$5:$A1000,0),MATCH('Mangrove protected area'!$C$4,'Mangrove protected area'!$A$5:$AG$5,0)),IF($C214="Seagrass",'Seagrass extent'!$D$4,IF($C214="Salt marsh",'Salt marsh extent'!$D$4)))</f>
        <v>NoData</v>
      </c>
      <c r="E214" s="40" t="s">
        <v>467</v>
      </c>
      <c r="F214" s="2"/>
      <c r="G214" s="2"/>
      <c r="H214" s="2"/>
      <c r="I214" s="2"/>
      <c r="J214" s="2"/>
      <c r="K214" s="2"/>
      <c r="L214" s="2"/>
      <c r="M214" s="2"/>
      <c r="N214" s="2"/>
      <c r="O214" s="2"/>
      <c r="P214" s="2"/>
      <c r="Q214" s="2"/>
      <c r="R214" s="2"/>
      <c r="S214" s="2"/>
      <c r="T214" s="2"/>
      <c r="U214" s="2"/>
      <c r="V214" s="2"/>
      <c r="W214" s="2"/>
      <c r="X214" s="2"/>
      <c r="Y214" s="2"/>
    </row>
    <row r="215" customFormat="false" ht="12.75" hidden="false" customHeight="true" outlineLevel="0" collapsed="false">
      <c r="A215" s="40" t="s">
        <v>444</v>
      </c>
      <c r="B215" s="56" t="str">
        <f aca="false" t="array" ref="B215:B215">INDEX(Countries!$D$2:$D$255, MATCH(A215, Countries!$B$2:$B$255, 0))</f>
        <v>MKD</v>
      </c>
      <c r="C215" s="76" t="s">
        <v>145</v>
      </c>
      <c r="D215" s="62" t="str">
        <f aca="false" t="array" ref="D215:D215">IF($C215="Mangrove", INDEX('Mangrove protected area'!$A$5:$AG1000,MATCH($A215,'Mangrove protected area'!$A$5:$A1000,0),MATCH('Mangrove protected area'!$C$4,'Mangrove protected area'!$A$5:$AG$5,0)),IF($C215="Seagrass",'Seagrass extent'!$D$4,IF($C215="Salt marsh",'Salt marsh extent'!$D$4)))</f>
        <v>NoData</v>
      </c>
      <c r="E215" s="40" t="s">
        <v>467</v>
      </c>
      <c r="F215" s="2"/>
      <c r="G215" s="2"/>
      <c r="H215" s="2"/>
      <c r="I215" s="2"/>
      <c r="J215" s="2"/>
      <c r="K215" s="2"/>
      <c r="L215" s="2"/>
      <c r="M215" s="2"/>
      <c r="N215" s="2"/>
      <c r="O215" s="2"/>
      <c r="P215" s="2"/>
      <c r="Q215" s="2"/>
      <c r="R215" s="2"/>
      <c r="S215" s="2"/>
      <c r="T215" s="2"/>
      <c r="U215" s="2"/>
      <c r="V215" s="2"/>
      <c r="W215" s="2"/>
      <c r="X215" s="2"/>
      <c r="Y215" s="2"/>
    </row>
    <row r="216" customFormat="false" ht="12.75" hidden="false" customHeight="true" outlineLevel="0" collapsed="false">
      <c r="A216" s="40" t="s">
        <v>445</v>
      </c>
      <c r="B216" s="56" t="str">
        <f aca="false" t="array" ref="B216:B216">INDEX(Countries!$D$2:$D$255, MATCH(A216, Countries!$B$2:$B$255, 0))</f>
        <v>MLI</v>
      </c>
      <c r="C216" s="76" t="s">
        <v>145</v>
      </c>
      <c r="D216" s="62" t="str">
        <f aca="false" t="array" ref="D216:D216">IF($C216="Mangrove", INDEX('Mangrove protected area'!$A$5:$AG1000,MATCH($A216,'Mangrove protected area'!$A$5:$A1000,0),MATCH('Mangrove protected area'!$C$4,'Mangrove protected area'!$A$5:$AG$5,0)),IF($C216="Seagrass",'Seagrass extent'!$D$4,IF($C216="Salt marsh",'Salt marsh extent'!$D$4)))</f>
        <v>NoData</v>
      </c>
      <c r="E216" s="40" t="s">
        <v>467</v>
      </c>
      <c r="F216" s="2"/>
      <c r="G216" s="2"/>
      <c r="H216" s="2"/>
      <c r="I216" s="2"/>
      <c r="J216" s="2"/>
      <c r="K216" s="2"/>
      <c r="L216" s="2"/>
      <c r="M216" s="2"/>
      <c r="N216" s="2"/>
      <c r="O216" s="2"/>
      <c r="P216" s="2"/>
      <c r="Q216" s="2"/>
      <c r="R216" s="2"/>
      <c r="S216" s="2"/>
      <c r="T216" s="2"/>
      <c r="U216" s="2"/>
      <c r="V216" s="2"/>
      <c r="W216" s="2"/>
      <c r="X216" s="2"/>
      <c r="Y216" s="2"/>
    </row>
    <row r="217" customFormat="false" ht="12.75" hidden="false" customHeight="true" outlineLevel="0" collapsed="false">
      <c r="A217" s="40" t="s">
        <v>446</v>
      </c>
      <c r="B217" s="56" t="str">
        <f aca="false" t="array" ref="B217:B217">INDEX(Countries!$D$2:$D$255, MATCH(A217, Countries!$B$2:$B$255, 0))</f>
        <v>MNG</v>
      </c>
      <c r="C217" s="76" t="s">
        <v>145</v>
      </c>
      <c r="D217" s="62" t="str">
        <f aca="false" t="array" ref="D217:D217">IF($C217="Mangrove", INDEX('Mangrove protected area'!$A$5:$AG1000,MATCH($A217,'Mangrove protected area'!$A$5:$A1000,0),MATCH('Mangrove protected area'!$C$4,'Mangrove protected area'!$A$5:$AG$5,0)),IF($C217="Seagrass",'Seagrass extent'!$D$4,IF($C217="Salt marsh",'Salt marsh extent'!$D$4)))</f>
        <v>NoData</v>
      </c>
      <c r="E217" s="40" t="s">
        <v>467</v>
      </c>
      <c r="F217" s="2"/>
      <c r="G217" s="2"/>
      <c r="H217" s="2"/>
      <c r="I217" s="2"/>
      <c r="J217" s="2"/>
      <c r="K217" s="2"/>
      <c r="L217" s="2"/>
      <c r="M217" s="2"/>
      <c r="N217" s="2"/>
      <c r="O217" s="2"/>
      <c r="P217" s="2"/>
      <c r="Q217" s="2"/>
      <c r="R217" s="2"/>
      <c r="S217" s="2"/>
      <c r="T217" s="2"/>
      <c r="U217" s="2"/>
      <c r="V217" s="2"/>
      <c r="W217" s="2"/>
      <c r="X217" s="2"/>
      <c r="Y217" s="2"/>
    </row>
    <row r="218" customFormat="false" ht="12.75" hidden="false" customHeight="true" outlineLevel="0" collapsed="false">
      <c r="A218" s="40" t="s">
        <v>447</v>
      </c>
      <c r="B218" s="56" t="str">
        <f aca="false" t="array" ref="B218:B218">INDEX(Countries!$D$2:$D$255, MATCH(A218, Countries!$B$2:$B$255, 0))</f>
        <v>MWI</v>
      </c>
      <c r="C218" s="76" t="s">
        <v>145</v>
      </c>
      <c r="D218" s="62" t="str">
        <f aca="false" t="array" ref="D218:D218">IF($C218="Mangrove", INDEX('Mangrove protected area'!$A$5:$AG1000,MATCH($A218,'Mangrove protected area'!$A$5:$A1000,0),MATCH('Mangrove protected area'!$C$4,'Mangrove protected area'!$A$5:$AG$5,0)),IF($C218="Seagrass",'Seagrass extent'!$D$4,IF($C218="Salt marsh",'Salt marsh extent'!$D$4)))</f>
        <v>NoData</v>
      </c>
      <c r="E218" s="40" t="s">
        <v>467</v>
      </c>
      <c r="F218" s="2"/>
      <c r="G218" s="2"/>
      <c r="H218" s="2"/>
      <c r="I218" s="2"/>
      <c r="J218" s="2"/>
      <c r="K218" s="2"/>
      <c r="L218" s="2"/>
      <c r="M218" s="2"/>
      <c r="N218" s="2"/>
      <c r="O218" s="2"/>
      <c r="P218" s="2"/>
      <c r="Q218" s="2"/>
      <c r="R218" s="2"/>
      <c r="S218" s="2"/>
      <c r="T218" s="2"/>
      <c r="U218" s="2"/>
      <c r="V218" s="2"/>
      <c r="W218" s="2"/>
      <c r="X218" s="2"/>
      <c r="Y218" s="2"/>
    </row>
    <row r="219" customFormat="false" ht="12.75" hidden="false" customHeight="true" outlineLevel="0" collapsed="false">
      <c r="A219" s="40" t="s">
        <v>448</v>
      </c>
      <c r="B219" s="56" t="str">
        <f aca="false" t="array" ref="B219:B219">INDEX(Countries!$D$2:$D$255, MATCH(A219, Countries!$B$2:$B$255, 0))</f>
        <v>NER</v>
      </c>
      <c r="C219" s="76" t="s">
        <v>145</v>
      </c>
      <c r="D219" s="62" t="str">
        <f aca="false" t="array" ref="D219:D219">IF($C219="Mangrove", INDEX('Mangrove protected area'!$A$5:$AG1000,MATCH($A219,'Mangrove protected area'!$A$5:$A1000,0),MATCH('Mangrove protected area'!$C$4,'Mangrove protected area'!$A$5:$AG$5,0)),IF($C219="Seagrass",'Seagrass extent'!$D$4,IF($C219="Salt marsh",'Salt marsh extent'!$D$4)))</f>
        <v>NoData</v>
      </c>
      <c r="E219" s="40" t="s">
        <v>467</v>
      </c>
      <c r="F219" s="2"/>
      <c r="G219" s="2"/>
      <c r="H219" s="2"/>
      <c r="I219" s="2"/>
      <c r="J219" s="2"/>
      <c r="K219" s="2"/>
      <c r="L219" s="2"/>
      <c r="M219" s="2"/>
      <c r="N219" s="2"/>
      <c r="O219" s="2"/>
      <c r="P219" s="2"/>
      <c r="Q219" s="2"/>
      <c r="R219" s="2"/>
      <c r="S219" s="2"/>
      <c r="T219" s="2"/>
      <c r="U219" s="2"/>
      <c r="V219" s="2"/>
      <c r="W219" s="2"/>
      <c r="X219" s="2"/>
      <c r="Y219" s="2"/>
    </row>
    <row r="220" customFormat="false" ht="12.75" hidden="false" customHeight="true" outlineLevel="0" collapsed="false">
      <c r="A220" s="40" t="s">
        <v>449</v>
      </c>
      <c r="B220" s="56" t="str">
        <f aca="false" t="array" ref="B220:B220">INDEX(Countries!$D$2:$D$255, MATCH(A220, Countries!$B$2:$B$255, 0))</f>
        <v>NPL</v>
      </c>
      <c r="C220" s="76" t="s">
        <v>145</v>
      </c>
      <c r="D220" s="62" t="str">
        <f aca="false" t="array" ref="D220:D220">IF($C220="Mangrove", INDEX('Mangrove protected area'!$A$5:$AG1000,MATCH($A220,'Mangrove protected area'!$A$5:$A1000,0),MATCH('Mangrove protected area'!$C$4,'Mangrove protected area'!$A$5:$AG$5,0)),IF($C220="Seagrass",'Seagrass extent'!$D$4,IF($C220="Salt marsh",'Salt marsh extent'!$D$4)))</f>
        <v>NoData</v>
      </c>
      <c r="E220" s="40" t="s">
        <v>467</v>
      </c>
      <c r="F220" s="2"/>
      <c r="G220" s="2"/>
      <c r="H220" s="2"/>
      <c r="I220" s="2"/>
      <c r="J220" s="2"/>
      <c r="K220" s="2"/>
      <c r="L220" s="2"/>
      <c r="M220" s="2"/>
      <c r="N220" s="2"/>
      <c r="O220" s="2"/>
      <c r="P220" s="2"/>
      <c r="Q220" s="2"/>
      <c r="R220" s="2"/>
      <c r="S220" s="2"/>
      <c r="T220" s="2"/>
      <c r="U220" s="2"/>
      <c r="V220" s="2"/>
      <c r="W220" s="2"/>
      <c r="X220" s="2"/>
      <c r="Y220" s="2"/>
    </row>
    <row r="221" customFormat="false" ht="12.75" hidden="false" customHeight="true" outlineLevel="0" collapsed="false">
      <c r="A221" s="40" t="s">
        <v>450</v>
      </c>
      <c r="B221" s="56" t="str">
        <f aca="false" t="array" ref="B221:B221">INDEX(Countries!$D$2:$D$255, MATCH(A221, Countries!$B$2:$B$255, 0))</f>
        <v>PRY</v>
      </c>
      <c r="C221" s="76" t="s">
        <v>145</v>
      </c>
      <c r="D221" s="62" t="str">
        <f aca="false" t="array" ref="D221:D221">IF($C221="Mangrove", INDEX('Mangrove protected area'!$A$5:$AG1000,MATCH($A221,'Mangrove protected area'!$A$5:$A1000,0),MATCH('Mangrove protected area'!$C$4,'Mangrove protected area'!$A$5:$AG$5,0)),IF($C221="Seagrass",'Seagrass extent'!$D$4,IF($C221="Salt marsh",'Salt marsh extent'!$D$4)))</f>
        <v>NoData</v>
      </c>
      <c r="E221" s="40" t="s">
        <v>467</v>
      </c>
      <c r="F221" s="2"/>
      <c r="G221" s="2"/>
      <c r="H221" s="2"/>
      <c r="I221" s="2"/>
      <c r="J221" s="2"/>
      <c r="K221" s="2"/>
      <c r="L221" s="2"/>
      <c r="M221" s="2"/>
      <c r="N221" s="2"/>
      <c r="O221" s="2"/>
      <c r="P221" s="2"/>
      <c r="Q221" s="2"/>
      <c r="R221" s="2"/>
      <c r="S221" s="2"/>
      <c r="T221" s="2"/>
      <c r="U221" s="2"/>
      <c r="V221" s="2"/>
      <c r="W221" s="2"/>
      <c r="X221" s="2"/>
      <c r="Y221" s="2"/>
    </row>
    <row r="222" customFormat="false" ht="12.75" hidden="false" customHeight="true" outlineLevel="0" collapsed="false">
      <c r="A222" s="40" t="s">
        <v>451</v>
      </c>
      <c r="B222" s="56" t="str">
        <f aca="false" t="array" ref="B222:B222">INDEX(Countries!$D$2:$D$255, MATCH(A222, Countries!$B$2:$B$255, 0))</f>
        <v>RWA</v>
      </c>
      <c r="C222" s="76" t="s">
        <v>145</v>
      </c>
      <c r="D222" s="62" t="str">
        <f aca="false" t="array" ref="D222:D222">IF($C222="Mangrove", INDEX('Mangrove protected area'!$A$5:$AG1000,MATCH($A222,'Mangrove protected area'!$A$5:$A1000,0),MATCH('Mangrove protected area'!$C$4,'Mangrove protected area'!$A$5:$AG$5,0)),IF($C222="Seagrass",'Seagrass extent'!$D$4,IF($C222="Salt marsh",'Salt marsh extent'!$D$4)))</f>
        <v>NoData</v>
      </c>
      <c r="E222" s="40" t="s">
        <v>467</v>
      </c>
      <c r="F222" s="2"/>
      <c r="G222" s="2"/>
      <c r="H222" s="2"/>
      <c r="I222" s="2"/>
      <c r="J222" s="2"/>
      <c r="K222" s="2"/>
      <c r="L222" s="2"/>
      <c r="M222" s="2"/>
      <c r="N222" s="2"/>
      <c r="O222" s="2"/>
      <c r="P222" s="2"/>
      <c r="Q222" s="2"/>
      <c r="R222" s="2"/>
      <c r="S222" s="2"/>
      <c r="T222" s="2"/>
      <c r="U222" s="2"/>
      <c r="V222" s="2"/>
      <c r="W222" s="2"/>
      <c r="X222" s="2"/>
      <c r="Y222" s="2"/>
    </row>
    <row r="223" customFormat="false" ht="12.75" hidden="false" customHeight="true" outlineLevel="0" collapsed="false">
      <c r="A223" s="40" t="s">
        <v>452</v>
      </c>
      <c r="B223" s="56" t="str">
        <f aca="false" t="array" ref="B223:B223">INDEX(Countries!$D$2:$D$255, MATCH(A223, Countries!$B$2:$B$255, 0))</f>
        <v>SRB</v>
      </c>
      <c r="C223" s="76" t="s">
        <v>145</v>
      </c>
      <c r="D223" s="62" t="str">
        <f aca="false" t="array" ref="D223:D223">IF($C223="Mangrove", INDEX('Mangrove protected area'!$A$5:$AG1000,MATCH($A223,'Mangrove protected area'!$A$5:$A1000,0),MATCH('Mangrove protected area'!$C$4,'Mangrove protected area'!$A$5:$AG$5,0)),IF($C223="Seagrass",'Seagrass extent'!$D$4,IF($C223="Salt marsh",'Salt marsh extent'!$D$4)))</f>
        <v>NoData</v>
      </c>
      <c r="E223" s="40" t="s">
        <v>467</v>
      </c>
      <c r="F223" s="2"/>
      <c r="G223" s="2"/>
      <c r="H223" s="2"/>
      <c r="I223" s="2"/>
      <c r="J223" s="2"/>
      <c r="K223" s="2"/>
      <c r="L223" s="2"/>
      <c r="M223" s="2"/>
      <c r="N223" s="2"/>
      <c r="O223" s="2"/>
      <c r="P223" s="2"/>
      <c r="Q223" s="2"/>
      <c r="R223" s="2"/>
      <c r="S223" s="2"/>
      <c r="T223" s="2"/>
      <c r="U223" s="2"/>
      <c r="V223" s="2"/>
      <c r="W223" s="2"/>
      <c r="X223" s="2"/>
      <c r="Y223" s="2"/>
    </row>
    <row r="224" customFormat="false" ht="12.75" hidden="false" customHeight="true" outlineLevel="0" collapsed="false">
      <c r="A224" s="40" t="s">
        <v>453</v>
      </c>
      <c r="B224" s="56" t="str">
        <f aca="false" t="array" ref="B224:B224">INDEX(Countries!$D$2:$D$255, MATCH(A224, Countries!$B$2:$B$255, 0))</f>
        <v>SVK</v>
      </c>
      <c r="C224" s="76" t="s">
        <v>145</v>
      </c>
      <c r="D224" s="62" t="str">
        <f aca="false" t="array" ref="D224:D224">IF($C224="Mangrove", INDEX('Mangrove protected area'!$A$5:$AG1000,MATCH($A224,'Mangrove protected area'!$A$5:$A1000,0),MATCH('Mangrove protected area'!$C$4,'Mangrove protected area'!$A$5:$AG$5,0)),IF($C224="Seagrass",'Seagrass extent'!$D$4,IF($C224="Salt marsh",'Salt marsh extent'!$D$4)))</f>
        <v>NoData</v>
      </c>
      <c r="E224" s="40" t="s">
        <v>467</v>
      </c>
      <c r="F224" s="2"/>
      <c r="G224" s="2"/>
      <c r="H224" s="2"/>
      <c r="I224" s="2"/>
      <c r="J224" s="2"/>
      <c r="K224" s="2"/>
      <c r="L224" s="2"/>
      <c r="M224" s="2"/>
      <c r="N224" s="2"/>
      <c r="O224" s="2"/>
      <c r="P224" s="2"/>
      <c r="Q224" s="2"/>
      <c r="R224" s="2"/>
      <c r="S224" s="2"/>
      <c r="T224" s="2"/>
      <c r="U224" s="2"/>
      <c r="V224" s="2"/>
      <c r="W224" s="2"/>
      <c r="X224" s="2"/>
      <c r="Y224" s="2"/>
    </row>
    <row r="225" customFormat="false" ht="12.75" hidden="false" customHeight="true" outlineLevel="0" collapsed="false">
      <c r="A225" s="40" t="s">
        <v>454</v>
      </c>
      <c r="B225" s="56" t="str">
        <f aca="false" t="array" ref="B225:B225">INDEX(Countries!$D$2:$D$255, MATCH(A225, Countries!$B$2:$B$255, 0))</f>
        <v>SWZ</v>
      </c>
      <c r="C225" s="76" t="s">
        <v>145</v>
      </c>
      <c r="D225" s="62" t="str">
        <f aca="false" t="array" ref="D225:D225">IF($C225="Mangrove", INDEX('Mangrove protected area'!$A$5:$AG1000,MATCH($A225,'Mangrove protected area'!$A$5:$A1000,0),MATCH('Mangrove protected area'!$C$4,'Mangrove protected area'!$A$5:$AG$5,0)),IF($C225="Seagrass",'Seagrass extent'!$D$4,IF($C225="Salt marsh",'Salt marsh extent'!$D$4)))</f>
        <v>NoData</v>
      </c>
      <c r="E225" s="40" t="s">
        <v>467</v>
      </c>
      <c r="F225" s="2"/>
      <c r="G225" s="2"/>
      <c r="H225" s="2"/>
      <c r="I225" s="2"/>
      <c r="J225" s="2"/>
      <c r="K225" s="2"/>
      <c r="L225" s="2"/>
      <c r="M225" s="2"/>
      <c r="N225" s="2"/>
      <c r="O225" s="2"/>
      <c r="P225" s="2"/>
      <c r="Q225" s="2"/>
      <c r="R225" s="2"/>
      <c r="S225" s="2"/>
      <c r="T225" s="2"/>
      <c r="U225" s="2"/>
      <c r="V225" s="2"/>
      <c r="W225" s="2"/>
      <c r="X225" s="2"/>
      <c r="Y225" s="2"/>
    </row>
    <row r="226" customFormat="false" ht="12.75" hidden="false" customHeight="true" outlineLevel="0" collapsed="false">
      <c r="A226" s="40" t="s">
        <v>455</v>
      </c>
      <c r="B226" s="56" t="str">
        <f aca="false" t="array" ref="B226:B226">INDEX(Countries!$D$2:$D$255, MATCH(A226, Countries!$B$2:$B$255, 0))</f>
        <v>TCD</v>
      </c>
      <c r="C226" s="76" t="s">
        <v>145</v>
      </c>
      <c r="D226" s="62" t="str">
        <f aca="false" t="array" ref="D226:D226">IF($C226="Mangrove", INDEX('Mangrove protected area'!$A$5:$AG1000,MATCH($A226,'Mangrove protected area'!$A$5:$A1000,0),MATCH('Mangrove protected area'!$C$4,'Mangrove protected area'!$A$5:$AG$5,0)),IF($C226="Seagrass",'Seagrass extent'!$D$4,IF($C226="Salt marsh",'Salt marsh extent'!$D$4)))</f>
        <v>NoData</v>
      </c>
      <c r="E226" s="40" t="s">
        <v>467</v>
      </c>
      <c r="F226" s="2"/>
      <c r="G226" s="2"/>
      <c r="H226" s="2"/>
      <c r="I226" s="2"/>
      <c r="J226" s="2"/>
      <c r="K226" s="2"/>
      <c r="L226" s="2"/>
      <c r="M226" s="2"/>
      <c r="N226" s="2"/>
      <c r="O226" s="2"/>
      <c r="P226" s="2"/>
      <c r="Q226" s="2"/>
      <c r="R226" s="2"/>
      <c r="S226" s="2"/>
      <c r="T226" s="2"/>
      <c r="U226" s="2"/>
      <c r="V226" s="2"/>
      <c r="W226" s="2"/>
      <c r="X226" s="2"/>
      <c r="Y226" s="2"/>
    </row>
    <row r="227" customFormat="false" ht="12.75" hidden="false" customHeight="true" outlineLevel="0" collapsed="false">
      <c r="A227" s="40" t="s">
        <v>456</v>
      </c>
      <c r="B227" s="56" t="str">
        <f aca="false" t="array" ref="B227:B227">INDEX(Countries!$D$2:$D$255, MATCH(A227, Countries!$B$2:$B$255, 0))</f>
        <v>TJK</v>
      </c>
      <c r="C227" s="76" t="s">
        <v>145</v>
      </c>
      <c r="D227" s="62" t="str">
        <f aca="false" t="array" ref="D227:D227">IF($C227="Mangrove", INDEX('Mangrove protected area'!$A$5:$AG1000,MATCH($A227,'Mangrove protected area'!$A$5:$A1000,0),MATCH('Mangrove protected area'!$C$4,'Mangrove protected area'!$A$5:$AG$5,0)),IF($C227="Seagrass",'Seagrass extent'!$D$4,IF($C227="Salt marsh",'Salt marsh extent'!$D$4)))</f>
        <v>NoData</v>
      </c>
      <c r="E227" s="40" t="s">
        <v>467</v>
      </c>
      <c r="F227" s="2"/>
      <c r="G227" s="2"/>
      <c r="H227" s="2"/>
      <c r="I227" s="2"/>
      <c r="J227" s="2"/>
      <c r="K227" s="2"/>
      <c r="L227" s="2"/>
      <c r="M227" s="2"/>
      <c r="N227" s="2"/>
      <c r="O227" s="2"/>
      <c r="P227" s="2"/>
      <c r="Q227" s="2"/>
      <c r="R227" s="2"/>
      <c r="S227" s="2"/>
      <c r="T227" s="2"/>
      <c r="U227" s="2"/>
      <c r="V227" s="2"/>
      <c r="W227" s="2"/>
      <c r="X227" s="2"/>
      <c r="Y227" s="2"/>
    </row>
    <row r="228" customFormat="false" ht="12.75" hidden="false" customHeight="true" outlineLevel="0" collapsed="false">
      <c r="A228" s="40" t="s">
        <v>457</v>
      </c>
      <c r="B228" s="56" t="str">
        <f aca="false" t="array" ref="B228:B228">INDEX(Countries!$D$2:$D$255, MATCH(A228, Countries!$B$2:$B$255, 0))</f>
        <v>UGA</v>
      </c>
      <c r="C228" s="76" t="s">
        <v>145</v>
      </c>
      <c r="D228" s="62" t="str">
        <f aca="false" t="array" ref="D228:D228">IF($C228="Mangrove", INDEX('Mangrove protected area'!$A$5:$AG1000,MATCH($A228,'Mangrove protected area'!$A$5:$A1000,0),MATCH('Mangrove protected area'!$C$4,'Mangrove protected area'!$A$5:$AG$5,0)),IF($C228="Seagrass",'Seagrass extent'!$D$4,IF($C228="Salt marsh",'Salt marsh extent'!$D$4)))</f>
        <v>NoData</v>
      </c>
      <c r="E228" s="40" t="s">
        <v>467</v>
      </c>
      <c r="F228" s="2"/>
      <c r="G228" s="2"/>
      <c r="H228" s="2"/>
      <c r="I228" s="2"/>
      <c r="J228" s="2"/>
      <c r="K228" s="2"/>
      <c r="L228" s="2"/>
      <c r="M228" s="2"/>
      <c r="N228" s="2"/>
      <c r="O228" s="2"/>
      <c r="P228" s="2"/>
      <c r="Q228" s="2"/>
      <c r="R228" s="2"/>
      <c r="S228" s="2"/>
      <c r="T228" s="2"/>
      <c r="U228" s="2"/>
      <c r="V228" s="2"/>
      <c r="W228" s="2"/>
      <c r="X228" s="2"/>
      <c r="Y228" s="2"/>
    </row>
    <row r="229" customFormat="false" ht="12.75" hidden="false" customHeight="true" outlineLevel="0" collapsed="false">
      <c r="A229" s="40" t="s">
        <v>458</v>
      </c>
      <c r="B229" s="56" t="str">
        <f aca="false" t="array" ref="B229:B229">INDEX(Countries!$D$2:$D$255, MATCH(A229, Countries!$B$2:$B$255, 0))</f>
        <v>UZB</v>
      </c>
      <c r="C229" s="76" t="s">
        <v>145</v>
      </c>
      <c r="D229" s="62" t="str">
        <f aca="false" t="array" ref="D229:D229">IF($C229="Mangrove", INDEX('Mangrove protected area'!$A$5:$AG1000,MATCH($A229,'Mangrove protected area'!$A$5:$A1000,0),MATCH('Mangrove protected area'!$C$4,'Mangrove protected area'!$A$5:$AG$5,0)),IF($C229="Seagrass",'Seagrass extent'!$D$4,IF($C229="Salt marsh",'Salt marsh extent'!$D$4)))</f>
        <v>NoData</v>
      </c>
      <c r="E229" s="40" t="s">
        <v>467</v>
      </c>
      <c r="F229" s="2"/>
      <c r="G229" s="2"/>
      <c r="H229" s="2"/>
      <c r="I229" s="2"/>
      <c r="J229" s="2"/>
      <c r="K229" s="2"/>
      <c r="L229" s="2"/>
      <c r="M229" s="2"/>
      <c r="N229" s="2"/>
      <c r="O229" s="2"/>
      <c r="P229" s="2"/>
      <c r="Q229" s="2"/>
      <c r="R229" s="2"/>
      <c r="S229" s="2"/>
      <c r="T229" s="2"/>
      <c r="U229" s="2"/>
      <c r="V229" s="2"/>
      <c r="W229" s="2"/>
      <c r="X229" s="2"/>
      <c r="Y229" s="2"/>
    </row>
    <row r="230" customFormat="false" ht="12.75" hidden="false" customHeight="true" outlineLevel="0" collapsed="false">
      <c r="A230" s="40" t="s">
        <v>459</v>
      </c>
      <c r="B230" s="56" t="str">
        <f aca="false" t="array" ref="B230:B230">INDEX(Countries!$D$2:$D$255, MATCH(A230, Countries!$B$2:$B$255, 0))</f>
        <v>ZMB</v>
      </c>
      <c r="C230" s="76" t="s">
        <v>145</v>
      </c>
      <c r="D230" s="62" t="str">
        <f aca="false" t="array" ref="D230:D230">IF($C230="Mangrove", INDEX('Mangrove protected area'!$A$5:$AG1000,MATCH($A230,'Mangrove protected area'!$A$5:$A1000,0),MATCH('Mangrove protected area'!$C$4,'Mangrove protected area'!$A$5:$AG$5,0)),IF($C230="Seagrass",'Seagrass extent'!$D$4,IF($C230="Salt marsh",'Salt marsh extent'!$D$4)))</f>
        <v>NoData</v>
      </c>
      <c r="E230" s="40" t="s">
        <v>467</v>
      </c>
      <c r="F230" s="2"/>
      <c r="G230" s="2"/>
      <c r="H230" s="2"/>
      <c r="I230" s="2"/>
      <c r="J230" s="2"/>
      <c r="K230" s="2"/>
      <c r="L230" s="2"/>
      <c r="M230" s="2"/>
      <c r="N230" s="2"/>
      <c r="O230" s="2"/>
      <c r="P230" s="2"/>
      <c r="Q230" s="2"/>
      <c r="R230" s="2"/>
      <c r="S230" s="2"/>
      <c r="T230" s="2"/>
      <c r="U230" s="2"/>
      <c r="V230" s="2"/>
      <c r="W230" s="2"/>
      <c r="X230" s="2"/>
      <c r="Y230" s="2"/>
    </row>
    <row r="231" customFormat="false" ht="12.75" hidden="false" customHeight="true" outlineLevel="0" collapsed="false">
      <c r="A231" s="40" t="s">
        <v>460</v>
      </c>
      <c r="B231" s="56" t="str">
        <f aca="false" t="array" ref="B231:B231">INDEX(Countries!$D$2:$D$255, MATCH(A231, Countries!$B$2:$B$255, 0))</f>
        <v>ZWE</v>
      </c>
      <c r="C231" s="76" t="s">
        <v>145</v>
      </c>
      <c r="D231" s="62" t="str">
        <f aca="false" t="array" ref="D231:D231">IF($C231="Mangrove", INDEX('Mangrove protected area'!$A$5:$AG1000,MATCH($A231,'Mangrove protected area'!$A$5:$A1000,0),MATCH('Mangrove protected area'!$C$4,'Mangrove protected area'!$A$5:$AG$5,0)),IF($C231="Seagrass",'Seagrass extent'!$D$4,IF($C231="Salt marsh",'Salt marsh extent'!$D$4)))</f>
        <v>NoData</v>
      </c>
      <c r="E231" s="40" t="s">
        <v>467</v>
      </c>
      <c r="F231" s="2"/>
      <c r="G231" s="2"/>
      <c r="H231" s="2"/>
      <c r="I231" s="2"/>
      <c r="J231" s="2"/>
      <c r="K231" s="2"/>
      <c r="L231" s="2"/>
      <c r="M231" s="2"/>
      <c r="N231" s="2"/>
      <c r="O231" s="2"/>
      <c r="P231" s="2"/>
      <c r="Q231" s="2"/>
      <c r="R231" s="2"/>
      <c r="S231" s="2"/>
      <c r="T231" s="2"/>
      <c r="U231" s="2"/>
      <c r="V231" s="2"/>
      <c r="W231" s="2"/>
      <c r="X231" s="2"/>
      <c r="Y231" s="2"/>
    </row>
    <row r="232" customFormat="false" ht="12.75" hidden="false" customHeight="true" outlineLevel="0" collapsed="false">
      <c r="A232" s="40" t="s">
        <v>461</v>
      </c>
      <c r="B232" s="56" t="str">
        <f aca="false" t="array" ref="B232:B232">INDEX(Countries!$D$2:$D$255, MATCH(A232, Countries!$B$2:$B$255, 0))</f>
        <v>BLM</v>
      </c>
      <c r="C232" s="76" t="s">
        <v>145</v>
      </c>
      <c r="D232" s="62" t="str">
        <f aca="false" t="array" ref="D232:D232">IF($C232="Mangrove", INDEX('Mangrove protected area'!$A$5:$AG1000,MATCH($A232,'Mangrove protected area'!$A$5:$A1000,0),MATCH('Mangrove protected area'!$C$4,'Mangrove protected area'!$A$5:$AG$5,0)),IF($C232="Seagrass",'Seagrass extent'!$D$4,IF($C232="Salt marsh",'Salt marsh extent'!$D$4)))</f>
        <v>NoData</v>
      </c>
      <c r="E232" s="40" t="s">
        <v>467</v>
      </c>
      <c r="F232" s="2"/>
      <c r="G232" s="2"/>
      <c r="H232" s="2"/>
      <c r="I232" s="2"/>
      <c r="J232" s="2"/>
      <c r="K232" s="2"/>
      <c r="L232" s="2"/>
      <c r="M232" s="2"/>
      <c r="N232" s="2"/>
      <c r="O232" s="2"/>
      <c r="P232" s="2"/>
      <c r="Q232" s="2"/>
      <c r="R232" s="2"/>
      <c r="S232" s="2"/>
      <c r="T232" s="2"/>
      <c r="U232" s="2"/>
      <c r="V232" s="2"/>
      <c r="W232" s="2"/>
      <c r="X232" s="2"/>
      <c r="Y232" s="2"/>
    </row>
    <row r="233" customFormat="false" ht="12.75" hidden="false" customHeight="true" outlineLevel="0" collapsed="false">
      <c r="A233" s="40" t="s">
        <v>462</v>
      </c>
      <c r="B233" s="56" t="str">
        <f aca="false" t="array" ref="B233:B233">INDEX(Countries!$D$2:$D$255, MATCH(A233, Countries!$B$2:$B$255, 0))</f>
        <v>CCK</v>
      </c>
      <c r="C233" s="76" t="s">
        <v>145</v>
      </c>
      <c r="D233" s="62" t="str">
        <f aca="false" t="array" ref="D233:D233">IF($C233="Mangrove", INDEX('Mangrove protected area'!$A$5:$AG1000,MATCH($A233,'Mangrove protected area'!$A$5:$A1000,0),MATCH('Mangrove protected area'!$C$4,'Mangrove protected area'!$A$5:$AG$5,0)),IF($C233="Seagrass",'Seagrass extent'!$D$4,IF($C233="Salt marsh",'Salt marsh extent'!$D$4)))</f>
        <v>NoData</v>
      </c>
      <c r="E233" s="40" t="s">
        <v>467</v>
      </c>
      <c r="F233" s="2"/>
      <c r="G233" s="2"/>
      <c r="H233" s="2"/>
      <c r="I233" s="2"/>
      <c r="J233" s="2"/>
      <c r="K233" s="2"/>
      <c r="L233" s="2"/>
      <c r="M233" s="2"/>
      <c r="N233" s="2"/>
      <c r="O233" s="2"/>
      <c r="P233" s="2"/>
      <c r="Q233" s="2"/>
      <c r="R233" s="2"/>
      <c r="S233" s="2"/>
      <c r="T233" s="2"/>
      <c r="U233" s="2"/>
      <c r="V233" s="2"/>
      <c r="W233" s="2"/>
      <c r="X233" s="2"/>
      <c r="Y233" s="2"/>
    </row>
    <row r="234" customFormat="false" ht="12.75" hidden="false" customHeight="true" outlineLevel="0" collapsed="false">
      <c r="A234" s="40" t="s">
        <v>463</v>
      </c>
      <c r="B234" s="56" t="str">
        <f aca="false" t="array" ref="B234:B234">INDEX(Countries!$D$2:$D$255, MATCH(A234, Countries!$B$2:$B$255, 0))</f>
        <v>CXR</v>
      </c>
      <c r="C234" s="76" t="s">
        <v>145</v>
      </c>
      <c r="D234" s="62" t="str">
        <f aca="false" t="array" ref="D234:D234">IF($C234="Mangrove", INDEX('Mangrove protected area'!$A$5:$AG1000,MATCH($A234,'Mangrove protected area'!$A$5:$A1000,0),MATCH('Mangrove protected area'!$C$4,'Mangrove protected area'!$A$5:$AG$5,0)),IF($C234="Seagrass",'Seagrass extent'!$D$4,IF($C234="Salt marsh",'Salt marsh extent'!$D$4)))</f>
        <v>NoData</v>
      </c>
      <c r="E234" s="40" t="s">
        <v>467</v>
      </c>
      <c r="F234" s="2"/>
      <c r="G234" s="2"/>
      <c r="H234" s="2"/>
      <c r="I234" s="2"/>
      <c r="J234" s="2"/>
      <c r="K234" s="2"/>
      <c r="L234" s="2"/>
      <c r="M234" s="2"/>
      <c r="N234" s="2"/>
      <c r="O234" s="2"/>
      <c r="P234" s="2"/>
      <c r="Q234" s="2"/>
      <c r="R234" s="2"/>
      <c r="S234" s="2"/>
      <c r="T234" s="2"/>
      <c r="U234" s="2"/>
      <c r="V234" s="2"/>
      <c r="W234" s="2"/>
      <c r="X234" s="2"/>
      <c r="Y234" s="2"/>
    </row>
    <row r="235" customFormat="false" ht="12.75" hidden="false" customHeight="true" outlineLevel="0" collapsed="false">
      <c r="A235" s="56" t="s">
        <v>143</v>
      </c>
      <c r="B235" s="56" t="str">
        <f aca="false" t="array" ref="B235:B235">INDEX(Countries!$D$2:$D$255, MATCH(A235, Countries!$B$2:$B$255, 0))</f>
        <v>USA</v>
      </c>
      <c r="C235" s="76" t="s">
        <v>154</v>
      </c>
      <c r="D235" s="62" t="n">
        <f aca="false" t="array" ref="D235:D235">IF($C235="Mangrove", INDEX('Mangrove protected area'!$A$5:$AG1000,MATCH($A235,'Mangrove protected area'!$A$5:$A1000,0),MATCH('Mangrove protected area'!$C$4,'Mangrove protected area'!$A$5:$AG$5,0)),IF($C235="Seagrass",'Seagrass extent'!$D$4,IF($C235="Salt marsh",'Salt marsh extent'!$D$4)))</f>
        <v>-0.026</v>
      </c>
      <c r="E235" s="40"/>
      <c r="F235" s="2"/>
      <c r="G235" s="2"/>
      <c r="H235" s="2"/>
      <c r="I235" s="2"/>
      <c r="J235" s="2"/>
      <c r="K235" s="2"/>
      <c r="L235" s="2"/>
      <c r="M235" s="2"/>
      <c r="N235" s="2"/>
      <c r="O235" s="2"/>
      <c r="P235" s="2"/>
      <c r="Q235" s="2"/>
      <c r="R235" s="2"/>
      <c r="S235" s="2"/>
      <c r="T235" s="2"/>
      <c r="U235" s="2"/>
      <c r="V235" s="2"/>
      <c r="W235" s="2"/>
      <c r="X235" s="2"/>
      <c r="Y235" s="2"/>
    </row>
    <row r="236" customFormat="false" ht="12.75" hidden="false" customHeight="true" outlineLevel="0" collapsed="false">
      <c r="A236" s="56" t="s">
        <v>146</v>
      </c>
      <c r="B236" s="56" t="str">
        <f aca="false" t="array" ref="B236:B236">INDEX(Countries!$D$2:$D$255, MATCH(A236, Countries!$B$2:$B$255, 0))</f>
        <v>IDN</v>
      </c>
      <c r="C236" s="76" t="s">
        <v>154</v>
      </c>
      <c r="D236" s="62" t="n">
        <f aca="false" t="array" ref="D236:D236">IF($C236="Mangrove", INDEX('Mangrove protected area'!$A$5:$AG1000,MATCH($A236,'Mangrove protected area'!$A$5:$A1000,0),MATCH('Mangrove protected area'!$C$4,'Mangrove protected area'!$A$5:$AG$5,0)),IF($C236="Seagrass",'Seagrass extent'!$D$4,IF($C236="Salt marsh",'Salt marsh extent'!$D$4)))</f>
        <v>-0.026</v>
      </c>
      <c r="E236" s="40"/>
      <c r="F236" s="2"/>
      <c r="G236" s="2"/>
      <c r="H236" s="2"/>
      <c r="I236" s="2"/>
      <c r="J236" s="2"/>
      <c r="K236" s="2"/>
      <c r="L236" s="2"/>
      <c r="M236" s="2"/>
      <c r="N236" s="2"/>
      <c r="O236" s="2"/>
      <c r="P236" s="2"/>
      <c r="Q236" s="2"/>
      <c r="R236" s="2"/>
      <c r="S236" s="2"/>
      <c r="T236" s="2"/>
      <c r="U236" s="2"/>
      <c r="V236" s="2"/>
      <c r="W236" s="2"/>
      <c r="X236" s="2"/>
      <c r="Y236" s="2"/>
    </row>
    <row r="237" customFormat="false" ht="12.75" hidden="false" customHeight="true" outlineLevel="0" collapsed="false">
      <c r="A237" s="56" t="s">
        <v>147</v>
      </c>
      <c r="B237" s="56" t="str">
        <f aca="false" t="array" ref="B237:B237">INDEX(Countries!$D$2:$D$255, MATCH(A237, Countries!$B$2:$B$255, 0))</f>
        <v>AUS</v>
      </c>
      <c r="C237" s="76" t="s">
        <v>154</v>
      </c>
      <c r="D237" s="62" t="n">
        <f aca="false" t="array" ref="D237:D237">IF($C237="Mangrove", INDEX('Mangrove protected area'!$A$5:$AG1000,MATCH($A237,'Mangrove protected area'!$A$5:$A1000,0),MATCH('Mangrove protected area'!$C$4,'Mangrove protected area'!$A$5:$AG$5,0)),IF($C237="Seagrass",'Seagrass extent'!$D$4,IF($C237="Salt marsh",'Salt marsh extent'!$D$4)))</f>
        <v>-0.026</v>
      </c>
      <c r="E237" s="40"/>
      <c r="F237" s="2"/>
      <c r="G237" s="2"/>
      <c r="H237" s="2"/>
      <c r="I237" s="2"/>
      <c r="J237" s="2"/>
      <c r="K237" s="2"/>
      <c r="L237" s="2"/>
      <c r="M237" s="2"/>
      <c r="N237" s="2"/>
      <c r="O237" s="2"/>
      <c r="P237" s="2"/>
      <c r="Q237" s="2"/>
      <c r="R237" s="2"/>
      <c r="S237" s="2"/>
      <c r="T237" s="2"/>
      <c r="U237" s="2"/>
      <c r="V237" s="2"/>
      <c r="W237" s="2"/>
      <c r="X237" s="2"/>
      <c r="Y237" s="2"/>
    </row>
    <row r="238" customFormat="false" ht="12.75" hidden="false" customHeight="true" outlineLevel="0" collapsed="false">
      <c r="A238" s="56" t="s">
        <v>148</v>
      </c>
      <c r="B238" s="56" t="str">
        <f aca="false" t="array" ref="B238:B238">INDEX(Countries!$D$2:$D$255, MATCH(A238, Countries!$B$2:$B$255, 0))</f>
        <v>BHS</v>
      </c>
      <c r="C238" s="76" t="s">
        <v>154</v>
      </c>
      <c r="D238" s="62" t="n">
        <f aca="false" t="array" ref="D238:D238">IF($C238="Mangrove", INDEX('Mangrove protected area'!$A$5:$AG1000,MATCH($A238,'Mangrove protected area'!$A$5:$A1000,0),MATCH('Mangrove protected area'!$C$4,'Mangrove protected area'!$A$5:$AG$5,0)),IF($C238="Seagrass",'Seagrass extent'!$D$4,IF($C238="Salt marsh",'Salt marsh extent'!$D$4)))</f>
        <v>-0.026</v>
      </c>
      <c r="E238" s="40"/>
      <c r="F238" s="2"/>
      <c r="G238" s="2"/>
      <c r="H238" s="2"/>
      <c r="I238" s="2"/>
      <c r="J238" s="2"/>
      <c r="K238" s="2"/>
      <c r="L238" s="2"/>
      <c r="M238" s="2"/>
      <c r="N238" s="2"/>
      <c r="O238" s="2"/>
      <c r="P238" s="2"/>
      <c r="Q238" s="2"/>
      <c r="R238" s="2"/>
      <c r="S238" s="2"/>
      <c r="T238" s="2"/>
      <c r="U238" s="2"/>
      <c r="V238" s="2"/>
      <c r="W238" s="2"/>
      <c r="X238" s="2"/>
      <c r="Y238" s="2"/>
    </row>
    <row r="239" customFormat="false" ht="12.75" hidden="false" customHeight="true" outlineLevel="0" collapsed="false">
      <c r="A239" s="56" t="s">
        <v>149</v>
      </c>
      <c r="B239" s="56" t="str">
        <f aca="false" t="array" ref="B239:B239">INDEX(Countries!$D$2:$D$255, MATCH(A239, Countries!$B$2:$B$255, 0))</f>
        <v>KEN</v>
      </c>
      <c r="C239" s="76" t="s">
        <v>154</v>
      </c>
      <c r="D239" s="62" t="n">
        <f aca="false" t="array" ref="D239:D239">IF($C239="Mangrove", INDEX('Mangrove protected area'!$A$5:$AG1000,MATCH($A239,'Mangrove protected area'!$A$5:$A1000,0),MATCH('Mangrove protected area'!$C$4,'Mangrove protected area'!$A$5:$AG$5,0)),IF($C239="Seagrass",'Seagrass extent'!$D$4,IF($C239="Salt marsh",'Salt marsh extent'!$D$4)))</f>
        <v>-0.026</v>
      </c>
      <c r="E239" s="40"/>
      <c r="F239" s="2"/>
      <c r="G239" s="2"/>
      <c r="H239" s="2"/>
      <c r="I239" s="2"/>
      <c r="J239" s="2"/>
      <c r="K239" s="2"/>
      <c r="L239" s="2"/>
      <c r="M239" s="2"/>
      <c r="N239" s="2"/>
      <c r="O239" s="2"/>
      <c r="P239" s="2"/>
      <c r="Q239" s="2"/>
      <c r="R239" s="2"/>
      <c r="S239" s="2"/>
      <c r="T239" s="2"/>
      <c r="U239" s="2"/>
      <c r="V239" s="2"/>
      <c r="W239" s="2"/>
      <c r="X239" s="2"/>
      <c r="Y239" s="2"/>
    </row>
    <row r="240" customFormat="false" ht="12.75" hidden="false" customHeight="true" outlineLevel="0" collapsed="false">
      <c r="A240" s="56" t="s">
        <v>150</v>
      </c>
      <c r="B240" s="56" t="str">
        <f aca="false" t="array" ref="B240:B240">INDEX(Countries!$D$2:$D$255, MATCH(A240, Countries!$B$2:$B$255, 0))</f>
        <v>MEX</v>
      </c>
      <c r="C240" s="76" t="s">
        <v>154</v>
      </c>
      <c r="D240" s="62" t="n">
        <f aca="false" t="array" ref="D240:D240">IF($C240="Mangrove", INDEX('Mangrove protected area'!$A$5:$AG1000,MATCH($A240,'Mangrove protected area'!$A$5:$A1000,0),MATCH('Mangrove protected area'!$C$4,'Mangrove protected area'!$A$5:$AG$5,0)),IF($C240="Seagrass",'Seagrass extent'!$D$4,IF($C240="Salt marsh",'Salt marsh extent'!$D$4)))</f>
        <v>-0.026</v>
      </c>
      <c r="E240" s="40"/>
      <c r="F240" s="2"/>
      <c r="G240" s="2"/>
      <c r="H240" s="2"/>
      <c r="I240" s="2"/>
      <c r="J240" s="2"/>
      <c r="K240" s="2"/>
      <c r="L240" s="2"/>
      <c r="M240" s="2"/>
      <c r="N240" s="2"/>
      <c r="O240" s="2"/>
      <c r="P240" s="2"/>
      <c r="Q240" s="2"/>
      <c r="R240" s="2"/>
      <c r="S240" s="2"/>
      <c r="T240" s="2"/>
      <c r="U240" s="2"/>
      <c r="V240" s="2"/>
      <c r="W240" s="2"/>
      <c r="X240" s="2"/>
      <c r="Y240" s="2"/>
    </row>
    <row r="241" customFormat="false" ht="12.75" hidden="false" customHeight="true" outlineLevel="0" collapsed="false">
      <c r="A241" s="56" t="s">
        <v>151</v>
      </c>
      <c r="B241" s="56" t="str">
        <f aca="false" t="array" ref="B241:B241">INDEX(Countries!$D$2:$D$255, MATCH(A241, Countries!$B$2:$B$255, 0))</f>
        <v>COL</v>
      </c>
      <c r="C241" s="76" t="s">
        <v>154</v>
      </c>
      <c r="D241" s="62" t="n">
        <f aca="false" t="array" ref="D241:D241">IF($C241="Mangrove", INDEX('Mangrove protected area'!$A$5:$AG1000,MATCH($A241,'Mangrove protected area'!$A$5:$A1000,0),MATCH('Mangrove protected area'!$C$4,'Mangrove protected area'!$A$5:$AG$5,0)),IF($C241="Seagrass",'Seagrass extent'!$D$4,IF($C241="Salt marsh",'Salt marsh extent'!$D$4)))</f>
        <v>-0.026</v>
      </c>
      <c r="E241" s="40"/>
      <c r="F241" s="2"/>
      <c r="G241" s="2"/>
      <c r="H241" s="2"/>
      <c r="I241" s="2"/>
      <c r="J241" s="2"/>
      <c r="K241" s="2"/>
      <c r="L241" s="2"/>
      <c r="M241" s="2"/>
      <c r="N241" s="2"/>
      <c r="O241" s="2"/>
      <c r="P241" s="2"/>
      <c r="Q241" s="2"/>
      <c r="R241" s="2"/>
      <c r="S241" s="2"/>
      <c r="T241" s="2"/>
      <c r="U241" s="2"/>
      <c r="V241" s="2"/>
      <c r="W241" s="2"/>
      <c r="X241" s="2"/>
      <c r="Y241" s="2"/>
    </row>
    <row r="242" customFormat="false" ht="12.75" hidden="false" customHeight="true" outlineLevel="0" collapsed="false">
      <c r="A242" s="56" t="s">
        <v>152</v>
      </c>
      <c r="B242" s="56" t="str">
        <f aca="false" t="array" ref="B242:B242">INDEX(Countries!$D$2:$D$255, MATCH(A242, Countries!$B$2:$B$255, 0))</f>
        <v>IND</v>
      </c>
      <c r="C242" s="76" t="s">
        <v>154</v>
      </c>
      <c r="D242" s="62" t="n">
        <f aca="false" t="array" ref="D242:D242">IF($C242="Mangrove", INDEX('Mangrove protected area'!$A$5:$AG1000,MATCH($A242,'Mangrove protected area'!$A$5:$A1000,0),MATCH('Mangrove protected area'!$C$4,'Mangrove protected area'!$A$5:$AG$5,0)),IF($C242="Seagrass",'Seagrass extent'!$D$4,IF($C242="Salt marsh",'Salt marsh extent'!$D$4)))</f>
        <v>-0.026</v>
      </c>
      <c r="E242" s="40"/>
      <c r="F242" s="2"/>
      <c r="G242" s="2"/>
      <c r="H242" s="2"/>
      <c r="I242" s="2"/>
      <c r="J242" s="2"/>
      <c r="K242" s="2"/>
      <c r="L242" s="2"/>
      <c r="M242" s="2"/>
      <c r="N242" s="2"/>
      <c r="O242" s="2"/>
      <c r="P242" s="2"/>
      <c r="Q242" s="2"/>
      <c r="R242" s="2"/>
      <c r="S242" s="2"/>
      <c r="T242" s="2"/>
      <c r="U242" s="2"/>
      <c r="V242" s="2"/>
      <c r="W242" s="2"/>
      <c r="X242" s="2"/>
      <c r="Y242" s="2"/>
    </row>
    <row r="243" customFormat="false" ht="12.75" hidden="false" customHeight="true" outlineLevel="0" collapsed="false">
      <c r="A243" s="56" t="s">
        <v>153</v>
      </c>
      <c r="B243" s="56" t="str">
        <f aca="false" t="array" ref="B243:B243">INDEX(Countries!$D$2:$D$255, MATCH(A243, Countries!$B$2:$B$255, 0))</f>
        <v>CHN</v>
      </c>
      <c r="C243" s="76" t="s">
        <v>154</v>
      </c>
      <c r="D243" s="62" t="n">
        <f aca="false" t="array" ref="D243:D243">IF($C243="Mangrove", INDEX('Mangrove protected area'!$A$5:$AG1000,MATCH($A243,'Mangrove protected area'!$A$5:$A1000,0),MATCH('Mangrove protected area'!$C$4,'Mangrove protected area'!$A$5:$AG$5,0)),IF($C243="Seagrass",'Seagrass extent'!$D$4,IF($C243="Salt marsh",'Salt marsh extent'!$D$4)))</f>
        <v>-0.026</v>
      </c>
      <c r="E243" s="40"/>
      <c r="F243" s="2"/>
      <c r="G243" s="2"/>
      <c r="H243" s="2"/>
      <c r="I243" s="2"/>
      <c r="J243" s="2"/>
      <c r="K243" s="2"/>
      <c r="L243" s="2"/>
      <c r="M243" s="2"/>
      <c r="N243" s="2"/>
      <c r="O243" s="2"/>
      <c r="P243" s="2"/>
      <c r="Q243" s="2"/>
      <c r="R243" s="2"/>
      <c r="S243" s="2"/>
      <c r="T243" s="2"/>
      <c r="U243" s="2"/>
      <c r="V243" s="2"/>
      <c r="W243" s="2"/>
      <c r="X243" s="2"/>
      <c r="Y243" s="2"/>
    </row>
    <row r="244" customFormat="false" ht="12.75" hidden="false" customHeight="true" outlineLevel="0" collapsed="false">
      <c r="A244" s="56" t="s">
        <v>241</v>
      </c>
      <c r="B244" s="56" t="str">
        <f aca="false" t="array" ref="B244:B244">INDEX(Countries!$D$2:$D$255, MATCH(A244, Countries!$B$2:$B$255, 0))</f>
        <v>ASM</v>
      </c>
      <c r="C244" s="76" t="s">
        <v>154</v>
      </c>
      <c r="D244" s="62" t="n">
        <f aca="false" t="array" ref="D244:D244">IF($C244="Mangrove", INDEX('Mangrove protected area'!$A$5:$AG1000,MATCH($A244,'Mangrove protected area'!$A$5:$A1000,0),MATCH('Mangrove protected area'!$C$4,'Mangrove protected area'!$A$5:$AG$5,0)),IF($C244="Seagrass",'Seagrass extent'!$D$4,IF($C244="Salt marsh",'Salt marsh extent'!$D$4)))</f>
        <v>-0.026</v>
      </c>
      <c r="E244" s="40"/>
      <c r="F244" s="2"/>
      <c r="G244" s="2"/>
      <c r="H244" s="2"/>
      <c r="I244" s="2"/>
      <c r="J244" s="2"/>
      <c r="K244" s="2"/>
      <c r="L244" s="2"/>
      <c r="M244" s="2"/>
      <c r="N244" s="2"/>
      <c r="O244" s="2"/>
      <c r="P244" s="2"/>
      <c r="Q244" s="2"/>
      <c r="R244" s="2"/>
      <c r="S244" s="2"/>
      <c r="T244" s="2"/>
      <c r="U244" s="2"/>
      <c r="V244" s="2"/>
      <c r="W244" s="2"/>
      <c r="X244" s="2"/>
      <c r="Y244" s="2"/>
    </row>
    <row r="245" customFormat="false" ht="12.75" hidden="false" customHeight="true" outlineLevel="0" collapsed="false">
      <c r="A245" s="56" t="s">
        <v>242</v>
      </c>
      <c r="B245" s="56" t="str">
        <f aca="false" t="array" ref="B245:B245">INDEX(Countries!$D$2:$D$255, MATCH(A245, Countries!$B$2:$B$255, 0))</f>
        <v>AGO</v>
      </c>
      <c r="C245" s="76" t="s">
        <v>154</v>
      </c>
      <c r="D245" s="62" t="n">
        <f aca="false" t="array" ref="D245:D245">IF($C245="Mangrove", INDEX('Mangrove protected area'!$A$5:$AG1000,MATCH($A245,'Mangrove protected area'!$A$5:$A1000,0),MATCH('Mangrove protected area'!$C$4,'Mangrove protected area'!$A$5:$AG$5,0)),IF($C245="Seagrass",'Seagrass extent'!$D$4,IF($C245="Salt marsh",'Salt marsh extent'!$D$4)))</f>
        <v>-0.026</v>
      </c>
      <c r="E245" s="40"/>
      <c r="F245" s="2"/>
      <c r="G245" s="2"/>
      <c r="H245" s="2"/>
      <c r="I245" s="2"/>
      <c r="J245" s="2"/>
      <c r="K245" s="2"/>
      <c r="L245" s="2"/>
      <c r="M245" s="2"/>
      <c r="N245" s="2"/>
      <c r="O245" s="2"/>
      <c r="P245" s="2"/>
      <c r="Q245" s="2"/>
      <c r="R245" s="2"/>
      <c r="S245" s="2"/>
      <c r="T245" s="2"/>
      <c r="U245" s="2"/>
      <c r="V245" s="2"/>
      <c r="W245" s="2"/>
      <c r="X245" s="2"/>
      <c r="Y245" s="2"/>
    </row>
    <row r="246" customFormat="false" ht="12.75" hidden="false" customHeight="true" outlineLevel="0" collapsed="false">
      <c r="A246" s="56" t="s">
        <v>243</v>
      </c>
      <c r="B246" s="56" t="str">
        <f aca="false" t="array" ref="B246:B246">INDEX(Countries!$D$2:$D$255, MATCH(A246, Countries!$B$2:$B$255, 0))</f>
        <v>AIA</v>
      </c>
      <c r="C246" s="76" t="s">
        <v>154</v>
      </c>
      <c r="D246" s="62" t="n">
        <f aca="false" t="array" ref="D246:D246">IF($C246="Mangrove", INDEX('Mangrove protected area'!$A$5:$AG1000,MATCH($A246,'Mangrove protected area'!$A$5:$A1000,0),MATCH('Mangrove protected area'!$C$4,'Mangrove protected area'!$A$5:$AG$5,0)),IF($C246="Seagrass",'Seagrass extent'!$D$4,IF($C246="Salt marsh",'Salt marsh extent'!$D$4)))</f>
        <v>-0.026</v>
      </c>
      <c r="E246" s="40"/>
      <c r="F246" s="2"/>
      <c r="G246" s="2"/>
      <c r="H246" s="2"/>
      <c r="I246" s="2"/>
      <c r="J246" s="2"/>
      <c r="K246" s="2"/>
      <c r="L246" s="2"/>
      <c r="M246" s="2"/>
      <c r="N246" s="2"/>
      <c r="O246" s="2"/>
      <c r="P246" s="2"/>
      <c r="Q246" s="2"/>
      <c r="R246" s="2"/>
      <c r="S246" s="2"/>
      <c r="T246" s="2"/>
      <c r="U246" s="2"/>
      <c r="V246" s="2"/>
      <c r="W246" s="2"/>
      <c r="X246" s="2"/>
      <c r="Y246" s="2"/>
    </row>
    <row r="247" customFormat="false" ht="12.75" hidden="false" customHeight="true" outlineLevel="0" collapsed="false">
      <c r="A247" s="40" t="s">
        <v>244</v>
      </c>
      <c r="B247" s="56" t="str">
        <f aca="false" t="array" ref="B247:B247">INDEX(Countries!$D$2:$D$255, MATCH(A247, Countries!$B$2:$B$255, 0))</f>
        <v>ATG</v>
      </c>
      <c r="C247" s="76" t="s">
        <v>154</v>
      </c>
      <c r="D247" s="62" t="n">
        <f aca="false" t="array" ref="D247:D247">IF($C247="Mangrove", INDEX('Mangrove protected area'!$A$5:$AG1000,MATCH($A247,'Mangrove protected area'!$A$5:$A1000,0),MATCH('Mangrove protected area'!$C$4,'Mangrove protected area'!$A$5:$AG$5,0)),IF($C247="Seagrass",'Seagrass extent'!$D$4,IF($C247="Salt marsh",'Salt marsh extent'!$D$4)))</f>
        <v>-0.026</v>
      </c>
      <c r="E247" s="40"/>
      <c r="F247" s="2"/>
      <c r="G247" s="2"/>
      <c r="H247" s="2"/>
      <c r="I247" s="2"/>
      <c r="J247" s="2"/>
      <c r="K247" s="2"/>
      <c r="L247" s="2"/>
      <c r="M247" s="2"/>
      <c r="N247" s="2"/>
      <c r="O247" s="2"/>
      <c r="P247" s="2"/>
      <c r="Q247" s="2"/>
      <c r="R247" s="2"/>
      <c r="S247" s="2"/>
      <c r="T247" s="2"/>
      <c r="U247" s="2"/>
      <c r="V247" s="2"/>
      <c r="W247" s="2"/>
      <c r="X247" s="2"/>
      <c r="Y247" s="2"/>
    </row>
    <row r="248" customFormat="false" ht="12.75" hidden="false" customHeight="true" outlineLevel="0" collapsed="false">
      <c r="A248" s="40" t="s">
        <v>245</v>
      </c>
      <c r="B248" s="56" t="str">
        <f aca="false" t="array" ref="B248:B248">INDEX(Countries!$D$2:$D$255, MATCH(A248, Countries!$B$2:$B$255, 0))</f>
        <v>BHR</v>
      </c>
      <c r="C248" s="76" t="s">
        <v>154</v>
      </c>
      <c r="D248" s="62" t="n">
        <f aca="false" t="array" ref="D248:D248">IF($C248="Mangrove", INDEX('Mangrove protected area'!$A$5:$AG1000,MATCH($A248,'Mangrove protected area'!$A$5:$A1000,0),MATCH('Mangrove protected area'!$C$4,'Mangrove protected area'!$A$5:$AG$5,0)),IF($C248="Seagrass",'Seagrass extent'!$D$4,IF($C248="Salt marsh",'Salt marsh extent'!$D$4)))</f>
        <v>-0.026</v>
      </c>
      <c r="E248" s="40"/>
      <c r="F248" s="2"/>
      <c r="G248" s="2"/>
      <c r="H248" s="2"/>
      <c r="I248" s="2"/>
      <c r="J248" s="2"/>
      <c r="K248" s="2"/>
      <c r="L248" s="2"/>
      <c r="M248" s="2"/>
      <c r="N248" s="2"/>
      <c r="O248" s="2"/>
      <c r="P248" s="2"/>
      <c r="Q248" s="2"/>
      <c r="R248" s="2"/>
      <c r="S248" s="2"/>
      <c r="T248" s="2"/>
      <c r="U248" s="2"/>
      <c r="V248" s="2"/>
      <c r="W248" s="2"/>
      <c r="X248" s="2"/>
      <c r="Y248" s="2"/>
    </row>
    <row r="249" customFormat="false" ht="12.75" hidden="false" customHeight="true" outlineLevel="0" collapsed="false">
      <c r="A249" s="40" t="s">
        <v>246</v>
      </c>
      <c r="B249" s="56" t="str">
        <f aca="false" t="array" ref="B249:B249">INDEX(Countries!$D$2:$D$255, MATCH(A249, Countries!$B$2:$B$255, 0))</f>
        <v>BGD</v>
      </c>
      <c r="C249" s="76" t="s">
        <v>154</v>
      </c>
      <c r="D249" s="62" t="n">
        <f aca="false" t="array" ref="D249:D249">IF($C249="Mangrove", INDEX('Mangrove protected area'!$A$5:$AG1000,MATCH($A249,'Mangrove protected area'!$A$5:$A1000,0),MATCH('Mangrove protected area'!$C$4,'Mangrove protected area'!$A$5:$AG$5,0)),IF($C249="Seagrass",'Seagrass extent'!$D$4,IF($C249="Salt marsh",'Salt marsh extent'!$D$4)))</f>
        <v>-0.026</v>
      </c>
      <c r="E249" s="40"/>
      <c r="F249" s="2"/>
      <c r="G249" s="2"/>
      <c r="H249" s="2"/>
      <c r="I249" s="2"/>
      <c r="J249" s="2"/>
      <c r="K249" s="2"/>
      <c r="L249" s="2"/>
      <c r="M249" s="2"/>
      <c r="N249" s="2"/>
      <c r="O249" s="2"/>
      <c r="P249" s="2"/>
      <c r="Q249" s="2"/>
      <c r="R249" s="2"/>
      <c r="S249" s="2"/>
      <c r="T249" s="2"/>
      <c r="U249" s="2"/>
      <c r="V249" s="2"/>
      <c r="W249" s="2"/>
      <c r="X249" s="2"/>
      <c r="Y249" s="2"/>
    </row>
    <row r="250" customFormat="false" ht="12.75" hidden="false" customHeight="true" outlineLevel="0" collapsed="false">
      <c r="A250" s="40" t="s">
        <v>247</v>
      </c>
      <c r="B250" s="56" t="str">
        <f aca="false" t="array" ref="B250:B250">INDEX(Countries!$D$2:$D$255, MATCH(A250, Countries!$B$2:$B$255, 0))</f>
        <v>BRB</v>
      </c>
      <c r="C250" s="76" t="s">
        <v>154</v>
      </c>
      <c r="D250" s="62" t="n">
        <f aca="false" t="array" ref="D250:D250">IF($C250="Mangrove", INDEX('Mangrove protected area'!$A$5:$AG1000,MATCH($A250,'Mangrove protected area'!$A$5:$A1000,0),MATCH('Mangrove protected area'!$C$4,'Mangrove protected area'!$A$5:$AG$5,0)),IF($C250="Seagrass",'Seagrass extent'!$D$4,IF($C250="Salt marsh",'Salt marsh extent'!$D$4)))</f>
        <v>-0.026</v>
      </c>
      <c r="E250" s="40"/>
      <c r="F250" s="2"/>
      <c r="G250" s="2"/>
      <c r="H250" s="2"/>
      <c r="I250" s="2"/>
      <c r="J250" s="2"/>
      <c r="K250" s="2"/>
      <c r="L250" s="2"/>
      <c r="M250" s="2"/>
      <c r="N250" s="2"/>
      <c r="O250" s="2"/>
      <c r="P250" s="2"/>
      <c r="Q250" s="2"/>
      <c r="R250" s="2"/>
      <c r="S250" s="2"/>
      <c r="T250" s="2"/>
      <c r="U250" s="2"/>
      <c r="V250" s="2"/>
      <c r="W250" s="2"/>
      <c r="X250" s="2"/>
      <c r="Y250" s="2"/>
    </row>
    <row r="251" customFormat="false" ht="12.75" hidden="false" customHeight="true" outlineLevel="0" collapsed="false">
      <c r="A251" s="40" t="s">
        <v>248</v>
      </c>
      <c r="B251" s="56" t="str">
        <f aca="false" t="array" ref="B251:B251">INDEX(Countries!$D$2:$D$255, MATCH(A251, Countries!$B$2:$B$255, 0))</f>
        <v>BLZ</v>
      </c>
      <c r="C251" s="76" t="s">
        <v>154</v>
      </c>
      <c r="D251" s="62" t="n">
        <f aca="false" t="array" ref="D251:D251">IF($C251="Mangrove", INDEX('Mangrove protected area'!$A$5:$AG1000,MATCH($A251,'Mangrove protected area'!$A$5:$A1000,0),MATCH('Mangrove protected area'!$C$4,'Mangrove protected area'!$A$5:$AG$5,0)),IF($C251="Seagrass",'Seagrass extent'!$D$4,IF($C251="Salt marsh",'Salt marsh extent'!$D$4)))</f>
        <v>-0.026</v>
      </c>
      <c r="E251" s="40"/>
      <c r="F251" s="2"/>
      <c r="G251" s="2"/>
      <c r="H251" s="2"/>
      <c r="I251" s="2"/>
      <c r="J251" s="2"/>
      <c r="K251" s="2"/>
      <c r="L251" s="2"/>
      <c r="M251" s="2"/>
      <c r="N251" s="2"/>
      <c r="O251" s="2"/>
      <c r="P251" s="2"/>
      <c r="Q251" s="2"/>
      <c r="R251" s="2"/>
      <c r="S251" s="2"/>
      <c r="T251" s="2"/>
      <c r="U251" s="2"/>
      <c r="V251" s="2"/>
      <c r="W251" s="2"/>
      <c r="X251" s="2"/>
      <c r="Y251" s="2"/>
    </row>
    <row r="252" customFormat="false" ht="12.75" hidden="false" customHeight="true" outlineLevel="0" collapsed="false">
      <c r="A252" s="40" t="s">
        <v>249</v>
      </c>
      <c r="B252" s="56" t="str">
        <f aca="false" t="array" ref="B252:B252">INDEX(Countries!$D$2:$D$255, MATCH(A252, Countries!$B$2:$B$255, 0))</f>
        <v>BEN</v>
      </c>
      <c r="C252" s="76" t="s">
        <v>154</v>
      </c>
      <c r="D252" s="62" t="n">
        <f aca="false" t="array" ref="D252:D252">IF($C252="Mangrove", INDEX('Mangrove protected area'!$A$5:$AG1000,MATCH($A252,'Mangrove protected area'!$A$5:$A1000,0),MATCH('Mangrove protected area'!$C$4,'Mangrove protected area'!$A$5:$AG$5,0)),IF($C252="Seagrass",'Seagrass extent'!$D$4,IF($C252="Salt marsh",'Salt marsh extent'!$D$4)))</f>
        <v>-0.026</v>
      </c>
      <c r="E252" s="40"/>
      <c r="F252" s="2"/>
      <c r="G252" s="2"/>
      <c r="H252" s="2"/>
      <c r="I252" s="2"/>
      <c r="J252" s="2"/>
      <c r="K252" s="2"/>
      <c r="L252" s="2"/>
      <c r="M252" s="2"/>
      <c r="N252" s="2"/>
      <c r="O252" s="2"/>
      <c r="P252" s="2"/>
      <c r="Q252" s="2"/>
      <c r="R252" s="2"/>
      <c r="S252" s="2"/>
      <c r="T252" s="2"/>
      <c r="U252" s="2"/>
      <c r="V252" s="2"/>
      <c r="W252" s="2"/>
      <c r="X252" s="2"/>
      <c r="Y252" s="2"/>
    </row>
    <row r="253" customFormat="false" ht="12.75" hidden="false" customHeight="true" outlineLevel="0" collapsed="false">
      <c r="A253" s="40" t="s">
        <v>250</v>
      </c>
      <c r="B253" s="56" t="str">
        <f aca="false" t="array" ref="B253:B253">INDEX(Countries!$D$2:$D$255, MATCH(A253, Countries!$B$2:$B$255, 0))</f>
        <v>BMU</v>
      </c>
      <c r="C253" s="76" t="s">
        <v>154</v>
      </c>
      <c r="D253" s="62" t="n">
        <f aca="false" t="array" ref="D253:D253">IF($C253="Mangrove", INDEX('Mangrove protected area'!$A$5:$AG1000,MATCH($A253,'Mangrove protected area'!$A$5:$A1000,0),MATCH('Mangrove protected area'!$C$4,'Mangrove protected area'!$A$5:$AG$5,0)),IF($C253="Seagrass",'Seagrass extent'!$D$4,IF($C253="Salt marsh",'Salt marsh extent'!$D$4)))</f>
        <v>-0.026</v>
      </c>
      <c r="E253" s="40"/>
      <c r="F253" s="2"/>
      <c r="G253" s="2"/>
      <c r="H253" s="2"/>
      <c r="I253" s="2"/>
      <c r="J253" s="2"/>
      <c r="K253" s="2"/>
      <c r="L253" s="2"/>
      <c r="M253" s="2"/>
      <c r="N253" s="2"/>
      <c r="O253" s="2"/>
      <c r="P253" s="2"/>
      <c r="Q253" s="2"/>
      <c r="R253" s="2"/>
      <c r="S253" s="2"/>
      <c r="T253" s="2"/>
      <c r="U253" s="2"/>
      <c r="V253" s="2"/>
      <c r="W253" s="2"/>
      <c r="X253" s="2"/>
      <c r="Y253" s="2"/>
    </row>
    <row r="254" customFormat="false" ht="12.75" hidden="false" customHeight="true" outlineLevel="0" collapsed="false">
      <c r="A254" s="40" t="s">
        <v>251</v>
      </c>
      <c r="B254" s="56" t="str">
        <f aca="false" t="array" ref="B254:B254">INDEX(Countries!$D$2:$D$255, MATCH(A254, Countries!$B$2:$B$255, 0))</f>
        <v>BES</v>
      </c>
      <c r="C254" s="76" t="s">
        <v>154</v>
      </c>
      <c r="D254" s="62" t="n">
        <f aca="false" t="array" ref="D254:D254">IF($C254="Mangrove", INDEX('Mangrove protected area'!$A$5:$AG1000,MATCH($A254,'Mangrove protected area'!$A$5:$A1000,0),MATCH('Mangrove protected area'!$C$4,'Mangrove protected area'!$A$5:$AG$5,0)),IF($C254="Seagrass",'Seagrass extent'!$D$4,IF($C254="Salt marsh",'Salt marsh extent'!$D$4)))</f>
        <v>-0.026</v>
      </c>
      <c r="E254" s="40"/>
      <c r="F254" s="2"/>
      <c r="G254" s="2"/>
      <c r="H254" s="2"/>
      <c r="I254" s="2"/>
      <c r="J254" s="2"/>
      <c r="K254" s="2"/>
      <c r="L254" s="2"/>
      <c r="M254" s="2"/>
      <c r="N254" s="2"/>
      <c r="O254" s="2"/>
      <c r="P254" s="2"/>
      <c r="Q254" s="2"/>
      <c r="R254" s="2"/>
      <c r="S254" s="2"/>
      <c r="T254" s="2"/>
      <c r="U254" s="2"/>
      <c r="V254" s="2"/>
      <c r="W254" s="2"/>
      <c r="X254" s="2"/>
      <c r="Y254" s="2"/>
    </row>
    <row r="255" customFormat="false" ht="12.75" hidden="false" customHeight="true" outlineLevel="0" collapsed="false">
      <c r="A255" s="40" t="s">
        <v>252</v>
      </c>
      <c r="B255" s="56" t="str">
        <f aca="false" t="array" ref="B255:B255">INDEX(Countries!$D$2:$D$255, MATCH(A255, Countries!$B$2:$B$255, 0))</f>
        <v>BRA</v>
      </c>
      <c r="C255" s="76" t="s">
        <v>154</v>
      </c>
      <c r="D255" s="62" t="n">
        <f aca="false" t="array" ref="D255:D255">IF($C255="Mangrove", INDEX('Mangrove protected area'!$A$5:$AG1000,MATCH($A255,'Mangrove protected area'!$A$5:$A1000,0),MATCH('Mangrove protected area'!$C$4,'Mangrove protected area'!$A$5:$AG$5,0)),IF($C255="Seagrass",'Seagrass extent'!$D$4,IF($C255="Salt marsh",'Salt marsh extent'!$D$4)))</f>
        <v>-0.026</v>
      </c>
      <c r="E255" s="40"/>
      <c r="F255" s="2"/>
      <c r="G255" s="2"/>
      <c r="H255" s="2"/>
      <c r="I255" s="2"/>
      <c r="J255" s="2"/>
      <c r="K255" s="2"/>
      <c r="L255" s="2"/>
      <c r="M255" s="2"/>
      <c r="N255" s="2"/>
      <c r="O255" s="2"/>
      <c r="P255" s="2"/>
      <c r="Q255" s="2"/>
      <c r="R255" s="2"/>
      <c r="S255" s="2"/>
      <c r="T255" s="2"/>
      <c r="U255" s="2"/>
      <c r="V255" s="2"/>
      <c r="W255" s="2"/>
      <c r="X255" s="2"/>
      <c r="Y255" s="2"/>
    </row>
    <row r="256" customFormat="false" ht="12.75" hidden="false" customHeight="true" outlineLevel="0" collapsed="false">
      <c r="A256" s="40" t="s">
        <v>253</v>
      </c>
      <c r="B256" s="56" t="str">
        <f aca="false" t="array" ref="B256:B256">INDEX(Countries!$D$2:$D$255, MATCH(A256, Countries!$B$2:$B$255, 0))</f>
        <v>VGB</v>
      </c>
      <c r="C256" s="76" t="s">
        <v>154</v>
      </c>
      <c r="D256" s="62" t="n">
        <f aca="false" t="array" ref="D256:D256">IF($C256="Mangrove", INDEX('Mangrove protected area'!$A$5:$AG1000,MATCH($A256,'Mangrove protected area'!$A$5:$A1000,0),MATCH('Mangrove protected area'!$C$4,'Mangrove protected area'!$A$5:$AG$5,0)),IF($C256="Seagrass",'Seagrass extent'!$D$4,IF($C256="Salt marsh",'Salt marsh extent'!$D$4)))</f>
        <v>-0.026</v>
      </c>
      <c r="E256" s="40"/>
      <c r="F256" s="2"/>
      <c r="G256" s="2"/>
      <c r="H256" s="2"/>
      <c r="I256" s="2"/>
      <c r="J256" s="2"/>
      <c r="K256" s="2"/>
      <c r="L256" s="2"/>
      <c r="M256" s="2"/>
      <c r="N256" s="2"/>
      <c r="O256" s="2"/>
      <c r="P256" s="2"/>
      <c r="Q256" s="2"/>
      <c r="R256" s="2"/>
      <c r="S256" s="2"/>
      <c r="T256" s="2"/>
      <c r="U256" s="2"/>
      <c r="V256" s="2"/>
      <c r="W256" s="2"/>
      <c r="X256" s="2"/>
      <c r="Y256" s="2"/>
    </row>
    <row r="257" customFormat="false" ht="12.75" hidden="false" customHeight="true" outlineLevel="0" collapsed="false">
      <c r="A257" s="40" t="s">
        <v>254</v>
      </c>
      <c r="B257" s="56" t="str">
        <f aca="false" t="array" ref="B257:B257">INDEX(Countries!$D$2:$D$255, MATCH(A257, Countries!$B$2:$B$255, 0))</f>
        <v>BRN</v>
      </c>
      <c r="C257" s="76" t="s">
        <v>154</v>
      </c>
      <c r="D257" s="62" t="n">
        <f aca="false" t="array" ref="D257:D257">IF($C257="Mangrove", INDEX('Mangrove protected area'!$A$5:$AG1000,MATCH($A257,'Mangrove protected area'!$A$5:$A1000,0),MATCH('Mangrove protected area'!$C$4,'Mangrove protected area'!$A$5:$AG$5,0)),IF($C257="Seagrass",'Seagrass extent'!$D$4,IF($C257="Salt marsh",'Salt marsh extent'!$D$4)))</f>
        <v>-0.026</v>
      </c>
      <c r="E257" s="40"/>
      <c r="F257" s="2"/>
      <c r="G257" s="2"/>
      <c r="H257" s="2"/>
      <c r="I257" s="2"/>
      <c r="J257" s="2"/>
      <c r="K257" s="2"/>
      <c r="L257" s="2"/>
      <c r="M257" s="2"/>
      <c r="N257" s="2"/>
      <c r="O257" s="2"/>
      <c r="P257" s="2"/>
      <c r="Q257" s="2"/>
      <c r="R257" s="2"/>
      <c r="S257" s="2"/>
      <c r="T257" s="2"/>
      <c r="U257" s="2"/>
      <c r="V257" s="2"/>
      <c r="W257" s="2"/>
      <c r="X257" s="2"/>
      <c r="Y257" s="2"/>
    </row>
    <row r="258" customFormat="false" ht="12.75" hidden="false" customHeight="true" outlineLevel="0" collapsed="false">
      <c r="A258" s="40" t="s">
        <v>255</v>
      </c>
      <c r="B258" s="56" t="str">
        <f aca="false" t="array" ref="B258:B258">INDEX(Countries!$D$2:$D$255, MATCH(A258, Countries!$B$2:$B$255, 0))</f>
        <v>KHM</v>
      </c>
      <c r="C258" s="76" t="s">
        <v>154</v>
      </c>
      <c r="D258" s="62" t="n">
        <f aca="false" t="array" ref="D258:D258">IF($C258="Mangrove", INDEX('Mangrove protected area'!$A$5:$AG1000,MATCH($A258,'Mangrove protected area'!$A$5:$A1000,0),MATCH('Mangrove protected area'!$C$4,'Mangrove protected area'!$A$5:$AG$5,0)),IF($C258="Seagrass",'Seagrass extent'!$D$4,IF($C258="Salt marsh",'Salt marsh extent'!$D$4)))</f>
        <v>-0.026</v>
      </c>
      <c r="E258" s="40"/>
      <c r="F258" s="2"/>
      <c r="G258" s="2"/>
      <c r="H258" s="2"/>
      <c r="I258" s="2"/>
      <c r="J258" s="2"/>
      <c r="K258" s="2"/>
      <c r="L258" s="2"/>
      <c r="M258" s="2"/>
      <c r="N258" s="2"/>
      <c r="O258" s="2"/>
      <c r="P258" s="2"/>
      <c r="Q258" s="2"/>
      <c r="R258" s="2"/>
      <c r="S258" s="2"/>
      <c r="T258" s="2"/>
      <c r="U258" s="2"/>
      <c r="V258" s="2"/>
      <c r="W258" s="2"/>
      <c r="X258" s="2"/>
      <c r="Y258" s="2"/>
    </row>
    <row r="259" customFormat="false" ht="12.75" hidden="false" customHeight="true" outlineLevel="0" collapsed="false">
      <c r="A259" s="40" t="s">
        <v>256</v>
      </c>
      <c r="B259" s="56" t="str">
        <f aca="false" t="array" ref="B259:B259">INDEX(Countries!$D$2:$D$255, MATCH(A259, Countries!$B$2:$B$255, 0))</f>
        <v>CMR</v>
      </c>
      <c r="C259" s="76" t="s">
        <v>154</v>
      </c>
      <c r="D259" s="62" t="n">
        <f aca="false" t="array" ref="D259:D259">IF($C259="Mangrove", INDEX('Mangrove protected area'!$A$5:$AG1000,MATCH($A259,'Mangrove protected area'!$A$5:$A1000,0),MATCH('Mangrove protected area'!$C$4,'Mangrove protected area'!$A$5:$AG$5,0)),IF($C259="Seagrass",'Seagrass extent'!$D$4,IF($C259="Salt marsh",'Salt marsh extent'!$D$4)))</f>
        <v>-0.026</v>
      </c>
      <c r="E259" s="40"/>
      <c r="F259" s="2"/>
      <c r="G259" s="2"/>
      <c r="H259" s="2"/>
      <c r="I259" s="2"/>
      <c r="J259" s="2"/>
      <c r="K259" s="2"/>
      <c r="L259" s="2"/>
      <c r="M259" s="2"/>
      <c r="N259" s="2"/>
      <c r="O259" s="2"/>
      <c r="P259" s="2"/>
      <c r="Q259" s="2"/>
      <c r="R259" s="2"/>
      <c r="S259" s="2"/>
      <c r="T259" s="2"/>
      <c r="U259" s="2"/>
      <c r="V259" s="2"/>
      <c r="W259" s="2"/>
      <c r="X259" s="2"/>
      <c r="Y259" s="2"/>
    </row>
    <row r="260" customFormat="false" ht="12.75" hidden="false" customHeight="true" outlineLevel="0" collapsed="false">
      <c r="A260" s="40" t="s">
        <v>257</v>
      </c>
      <c r="B260" s="56" t="str">
        <f aca="false" t="array" ref="B260:B260">INDEX(Countries!$D$2:$D$255, MATCH(A260, Countries!$B$2:$B$255, 0))</f>
        <v>CYM</v>
      </c>
      <c r="C260" s="76" t="s">
        <v>154</v>
      </c>
      <c r="D260" s="62" t="n">
        <f aca="false" t="array" ref="D260:D260">IF($C260="Mangrove", INDEX('Mangrove protected area'!$A$5:$AG1000,MATCH($A260,'Mangrove protected area'!$A$5:$A1000,0),MATCH('Mangrove protected area'!$C$4,'Mangrove protected area'!$A$5:$AG$5,0)),IF($C260="Seagrass",'Seagrass extent'!$D$4,IF($C260="Salt marsh",'Salt marsh extent'!$D$4)))</f>
        <v>-0.026</v>
      </c>
      <c r="E260" s="40"/>
      <c r="F260" s="2"/>
      <c r="G260" s="2"/>
      <c r="H260" s="2"/>
      <c r="I260" s="2"/>
      <c r="J260" s="2"/>
      <c r="K260" s="2"/>
      <c r="L260" s="2"/>
      <c r="M260" s="2"/>
      <c r="N260" s="2"/>
      <c r="O260" s="2"/>
      <c r="P260" s="2"/>
      <c r="Q260" s="2"/>
      <c r="R260" s="2"/>
      <c r="S260" s="2"/>
      <c r="T260" s="2"/>
      <c r="U260" s="2"/>
      <c r="V260" s="2"/>
      <c r="W260" s="2"/>
      <c r="X260" s="2"/>
      <c r="Y260" s="2"/>
    </row>
    <row r="261" customFormat="false" ht="12.75" hidden="false" customHeight="true" outlineLevel="0" collapsed="false">
      <c r="A261" s="40" t="s">
        <v>258</v>
      </c>
      <c r="B261" s="56" t="str">
        <f aca="false" t="array" ref="B261:B261">INDEX(Countries!$D$2:$D$255, MATCH(A261, Countries!$B$2:$B$255, 0))</f>
        <v>COM</v>
      </c>
      <c r="C261" s="76" t="s">
        <v>154</v>
      </c>
      <c r="D261" s="62" t="n">
        <f aca="false" t="array" ref="D261:D261">IF($C261="Mangrove", INDEX('Mangrove protected area'!$A$5:$AG1000,MATCH($A261,'Mangrove protected area'!$A$5:$A1000,0),MATCH('Mangrove protected area'!$C$4,'Mangrove protected area'!$A$5:$AG$5,0)),IF($C261="Seagrass",'Seagrass extent'!$D$4,IF($C261="Salt marsh",'Salt marsh extent'!$D$4)))</f>
        <v>-0.026</v>
      </c>
      <c r="E261" s="40"/>
      <c r="F261" s="2"/>
      <c r="G261" s="2"/>
      <c r="H261" s="2"/>
      <c r="I261" s="2"/>
      <c r="J261" s="2"/>
      <c r="K261" s="2"/>
      <c r="L261" s="2"/>
      <c r="M261" s="2"/>
      <c r="N261" s="2"/>
      <c r="O261" s="2"/>
      <c r="P261" s="2"/>
      <c r="Q261" s="2"/>
      <c r="R261" s="2"/>
      <c r="S261" s="2"/>
      <c r="T261" s="2"/>
      <c r="U261" s="2"/>
      <c r="V261" s="2"/>
      <c r="W261" s="2"/>
      <c r="X261" s="2"/>
      <c r="Y261" s="2"/>
    </row>
    <row r="262" customFormat="false" ht="12.75" hidden="false" customHeight="true" outlineLevel="0" collapsed="false">
      <c r="A262" s="40" t="s">
        <v>259</v>
      </c>
      <c r="B262" s="56" t="str">
        <f aca="false" t="array" ref="B262:B262">INDEX(Countries!$D$2:$D$255, MATCH(A262, Countries!$B$2:$B$255, 0))</f>
        <v>COK</v>
      </c>
      <c r="C262" s="76" t="s">
        <v>154</v>
      </c>
      <c r="D262" s="62" t="n">
        <f aca="false" t="array" ref="D262:D262">IF($C262="Mangrove", INDEX('Mangrove protected area'!$A$5:$AG1000,MATCH($A262,'Mangrove protected area'!$A$5:$A1000,0),MATCH('Mangrove protected area'!$C$4,'Mangrove protected area'!$A$5:$AG$5,0)),IF($C262="Seagrass",'Seagrass extent'!$D$4,IF($C262="Salt marsh",'Salt marsh extent'!$D$4)))</f>
        <v>-0.026</v>
      </c>
      <c r="E262" s="40"/>
      <c r="F262" s="2"/>
      <c r="G262" s="2"/>
      <c r="H262" s="2"/>
      <c r="I262" s="2"/>
      <c r="J262" s="2"/>
      <c r="K262" s="2"/>
      <c r="L262" s="2"/>
      <c r="M262" s="2"/>
      <c r="N262" s="2"/>
      <c r="O262" s="2"/>
      <c r="P262" s="2"/>
      <c r="Q262" s="2"/>
      <c r="R262" s="2"/>
      <c r="S262" s="2"/>
      <c r="T262" s="2"/>
      <c r="U262" s="2"/>
      <c r="V262" s="2"/>
      <c r="W262" s="2"/>
      <c r="X262" s="2"/>
      <c r="Y262" s="2"/>
    </row>
    <row r="263" customFormat="false" ht="12.75" hidden="false" customHeight="true" outlineLevel="0" collapsed="false">
      <c r="A263" s="40" t="s">
        <v>260</v>
      </c>
      <c r="B263" s="56" t="str">
        <f aca="false" t="array" ref="B263:B263">INDEX(Countries!$D$2:$D$255, MATCH(A263, Countries!$B$2:$B$255, 0))</f>
        <v>CRI</v>
      </c>
      <c r="C263" s="76" t="s">
        <v>154</v>
      </c>
      <c r="D263" s="62" t="n">
        <f aca="false" t="array" ref="D263:D263">IF($C263="Mangrove", INDEX('Mangrove protected area'!$A$5:$AG1000,MATCH($A263,'Mangrove protected area'!$A$5:$A1000,0),MATCH('Mangrove protected area'!$C$4,'Mangrove protected area'!$A$5:$AG$5,0)),IF($C263="Seagrass",'Seagrass extent'!$D$4,IF($C263="Salt marsh",'Salt marsh extent'!$D$4)))</f>
        <v>-0.026</v>
      </c>
      <c r="E263" s="40"/>
      <c r="F263" s="2"/>
      <c r="G263" s="2"/>
      <c r="H263" s="2"/>
      <c r="I263" s="2"/>
      <c r="J263" s="2"/>
      <c r="K263" s="2"/>
      <c r="L263" s="2"/>
      <c r="M263" s="2"/>
      <c r="N263" s="2"/>
      <c r="O263" s="2"/>
      <c r="P263" s="2"/>
      <c r="Q263" s="2"/>
      <c r="R263" s="2"/>
      <c r="S263" s="2"/>
      <c r="T263" s="2"/>
      <c r="U263" s="2"/>
      <c r="V263" s="2"/>
      <c r="W263" s="2"/>
      <c r="X263" s="2"/>
      <c r="Y263" s="2"/>
    </row>
    <row r="264" customFormat="false" ht="12.75" hidden="false" customHeight="true" outlineLevel="0" collapsed="false">
      <c r="A264" s="40" t="s">
        <v>261</v>
      </c>
      <c r="B264" s="56" t="str">
        <f aca="false" t="array" ref="B264:B264">INDEX(Countries!$D$2:$D$255, MATCH(A264, Countries!$B$2:$B$255, 0))</f>
        <v>CIV</v>
      </c>
      <c r="C264" s="76" t="s">
        <v>154</v>
      </c>
      <c r="D264" s="62" t="n">
        <f aca="false" t="array" ref="D264:D264">IF($C264="Mangrove", INDEX('Mangrove protected area'!$A$5:$AG1000,MATCH($A264,'Mangrove protected area'!$A$5:$A1000,0),MATCH('Mangrove protected area'!$C$4,'Mangrove protected area'!$A$5:$AG$5,0)),IF($C264="Seagrass",'Seagrass extent'!$D$4,IF($C264="Salt marsh",'Salt marsh extent'!$D$4)))</f>
        <v>-0.026</v>
      </c>
      <c r="E264" s="40"/>
      <c r="F264" s="2"/>
      <c r="G264" s="2"/>
      <c r="H264" s="2"/>
      <c r="I264" s="2"/>
      <c r="J264" s="2"/>
      <c r="K264" s="2"/>
      <c r="L264" s="2"/>
      <c r="M264" s="2"/>
      <c r="N264" s="2"/>
      <c r="O264" s="2"/>
      <c r="P264" s="2"/>
      <c r="Q264" s="2"/>
      <c r="R264" s="2"/>
      <c r="S264" s="2"/>
      <c r="T264" s="2"/>
      <c r="U264" s="2"/>
      <c r="V264" s="2"/>
      <c r="W264" s="2"/>
      <c r="X264" s="2"/>
      <c r="Y264" s="2"/>
    </row>
    <row r="265" customFormat="false" ht="12.75" hidden="false" customHeight="true" outlineLevel="0" collapsed="false">
      <c r="A265" s="40" t="s">
        <v>262</v>
      </c>
      <c r="B265" s="56" t="str">
        <f aca="false" t="array" ref="B265:B265">INDEX(Countries!$D$2:$D$255, MATCH(A265, Countries!$B$2:$B$255, 0))</f>
        <v>CUB</v>
      </c>
      <c r="C265" s="76" t="s">
        <v>154</v>
      </c>
      <c r="D265" s="62" t="n">
        <f aca="false" t="array" ref="D265:D265">IF($C265="Mangrove", INDEX('Mangrove protected area'!$A$5:$AG1000,MATCH($A265,'Mangrove protected area'!$A$5:$A1000,0),MATCH('Mangrove protected area'!$C$4,'Mangrove protected area'!$A$5:$AG$5,0)),IF($C265="Seagrass",'Seagrass extent'!$D$4,IF($C265="Salt marsh",'Salt marsh extent'!$D$4)))</f>
        <v>-0.026</v>
      </c>
      <c r="E265" s="40"/>
      <c r="F265" s="2"/>
      <c r="G265" s="2"/>
      <c r="H265" s="2"/>
      <c r="I265" s="2"/>
      <c r="J265" s="2"/>
      <c r="K265" s="2"/>
      <c r="L265" s="2"/>
      <c r="M265" s="2"/>
      <c r="N265" s="2"/>
      <c r="O265" s="2"/>
      <c r="P265" s="2"/>
      <c r="Q265" s="2"/>
      <c r="R265" s="2"/>
      <c r="S265" s="2"/>
      <c r="T265" s="2"/>
      <c r="U265" s="2"/>
      <c r="V265" s="2"/>
      <c r="W265" s="2"/>
      <c r="X265" s="2"/>
      <c r="Y265" s="2"/>
    </row>
    <row r="266" customFormat="false" ht="12.75" hidden="false" customHeight="true" outlineLevel="0" collapsed="false">
      <c r="A266" s="40" t="s">
        <v>263</v>
      </c>
      <c r="B266" s="56" t="str">
        <f aca="false" t="array" ref="B266:B266">INDEX(Countries!$D$2:$D$255, MATCH(A266, Countries!$B$2:$B$255, 0))</f>
        <v>CUW</v>
      </c>
      <c r="C266" s="76" t="s">
        <v>154</v>
      </c>
      <c r="D266" s="62" t="n">
        <f aca="false" t="array" ref="D266:D266">IF($C266="Mangrove", INDEX('Mangrove protected area'!$A$5:$AG1000,MATCH($A266,'Mangrove protected area'!$A$5:$A1000,0),MATCH('Mangrove protected area'!$C$4,'Mangrove protected area'!$A$5:$AG$5,0)),IF($C266="Seagrass",'Seagrass extent'!$D$4,IF($C266="Salt marsh",'Salt marsh extent'!$D$4)))</f>
        <v>-0.026</v>
      </c>
      <c r="E266" s="40"/>
      <c r="F266" s="2"/>
      <c r="G266" s="2"/>
      <c r="H266" s="2"/>
      <c r="I266" s="2"/>
      <c r="J266" s="2"/>
      <c r="K266" s="2"/>
      <c r="L266" s="2"/>
      <c r="M266" s="2"/>
      <c r="N266" s="2"/>
      <c r="O266" s="2"/>
      <c r="P266" s="2"/>
      <c r="Q266" s="2"/>
      <c r="R266" s="2"/>
      <c r="S266" s="2"/>
      <c r="T266" s="2"/>
      <c r="U266" s="2"/>
      <c r="V266" s="2"/>
      <c r="W266" s="2"/>
      <c r="X266" s="2"/>
      <c r="Y266" s="2"/>
    </row>
    <row r="267" customFormat="false" ht="12.75" hidden="false" customHeight="true" outlineLevel="0" collapsed="false">
      <c r="A267" s="40" t="s">
        <v>264</v>
      </c>
      <c r="B267" s="56" t="str">
        <f aca="false" t="array" ref="B267:B267">INDEX(Countries!$D$2:$D$255, MATCH(A267, Countries!$B$2:$B$255, 0))</f>
        <v>COD</v>
      </c>
      <c r="C267" s="76" t="s">
        <v>154</v>
      </c>
      <c r="D267" s="62" t="n">
        <f aca="false" t="array" ref="D267:D267">IF($C267="Mangrove", INDEX('Mangrove protected area'!$A$5:$AG1000,MATCH($A267,'Mangrove protected area'!$A$5:$A1000,0),MATCH('Mangrove protected area'!$C$4,'Mangrove protected area'!$A$5:$AG$5,0)),IF($C267="Seagrass",'Seagrass extent'!$D$4,IF($C267="Salt marsh",'Salt marsh extent'!$D$4)))</f>
        <v>-0.026</v>
      </c>
      <c r="E267" s="40"/>
      <c r="F267" s="2"/>
      <c r="G267" s="2"/>
      <c r="H267" s="2"/>
      <c r="I267" s="2"/>
      <c r="J267" s="2"/>
      <c r="K267" s="2"/>
      <c r="L267" s="2"/>
      <c r="M267" s="2"/>
      <c r="N267" s="2"/>
      <c r="O267" s="2"/>
      <c r="P267" s="2"/>
      <c r="Q267" s="2"/>
      <c r="R267" s="2"/>
      <c r="S267" s="2"/>
      <c r="T267" s="2"/>
      <c r="U267" s="2"/>
      <c r="V267" s="2"/>
      <c r="W267" s="2"/>
      <c r="X267" s="2"/>
      <c r="Y267" s="2"/>
    </row>
    <row r="268" customFormat="false" ht="12.75" hidden="false" customHeight="true" outlineLevel="0" collapsed="false">
      <c r="A268" s="40" t="s">
        <v>265</v>
      </c>
      <c r="B268" s="56" t="str">
        <f aca="false" t="array" ref="B268:B268">INDEX(Countries!$D$2:$D$255, MATCH(A268, Countries!$B$2:$B$255, 0))</f>
        <v>DJI</v>
      </c>
      <c r="C268" s="76" t="s">
        <v>154</v>
      </c>
      <c r="D268" s="62" t="n">
        <f aca="false" t="array" ref="D268:D268">IF($C268="Mangrove", INDEX('Mangrove protected area'!$A$5:$AG1000,MATCH($A268,'Mangrove protected area'!$A$5:$A1000,0),MATCH('Mangrove protected area'!$C$4,'Mangrove protected area'!$A$5:$AG$5,0)),IF($C268="Seagrass",'Seagrass extent'!$D$4,IF($C268="Salt marsh",'Salt marsh extent'!$D$4)))</f>
        <v>-0.026</v>
      </c>
      <c r="E268" s="40"/>
      <c r="F268" s="2"/>
      <c r="G268" s="2"/>
      <c r="H268" s="2"/>
      <c r="I268" s="2"/>
      <c r="J268" s="2"/>
      <c r="K268" s="2"/>
      <c r="L268" s="2"/>
      <c r="M268" s="2"/>
      <c r="N268" s="2"/>
      <c r="O268" s="2"/>
      <c r="P268" s="2"/>
      <c r="Q268" s="2"/>
      <c r="R268" s="2"/>
      <c r="S268" s="2"/>
      <c r="T268" s="2"/>
      <c r="U268" s="2"/>
      <c r="V268" s="2"/>
      <c r="W268" s="2"/>
      <c r="X268" s="2"/>
      <c r="Y268" s="2"/>
    </row>
    <row r="269" customFormat="false" ht="12.75" hidden="false" customHeight="true" outlineLevel="0" collapsed="false">
      <c r="A269" s="40" t="s">
        <v>266</v>
      </c>
      <c r="B269" s="56" t="str">
        <f aca="false" t="array" ref="B269:B269">INDEX(Countries!$D$2:$D$255, MATCH(A269, Countries!$B$2:$B$255, 0))</f>
        <v>DMA</v>
      </c>
      <c r="C269" s="76" t="s">
        <v>154</v>
      </c>
      <c r="D269" s="62" t="n">
        <f aca="false" t="array" ref="D269:D269">IF($C269="Mangrove", INDEX('Mangrove protected area'!$A$5:$AG1000,MATCH($A269,'Mangrove protected area'!$A$5:$A1000,0),MATCH('Mangrove protected area'!$C$4,'Mangrove protected area'!$A$5:$AG$5,0)),IF($C269="Seagrass",'Seagrass extent'!$D$4,IF($C269="Salt marsh",'Salt marsh extent'!$D$4)))</f>
        <v>-0.026</v>
      </c>
      <c r="E269" s="40"/>
      <c r="F269" s="2"/>
      <c r="G269" s="2"/>
      <c r="H269" s="2"/>
      <c r="I269" s="2"/>
      <c r="J269" s="2"/>
      <c r="K269" s="2"/>
      <c r="L269" s="2"/>
      <c r="M269" s="2"/>
      <c r="N269" s="2"/>
      <c r="O269" s="2"/>
      <c r="P269" s="2"/>
      <c r="Q269" s="2"/>
      <c r="R269" s="2"/>
      <c r="S269" s="2"/>
      <c r="T269" s="2"/>
      <c r="U269" s="2"/>
      <c r="V269" s="2"/>
      <c r="W269" s="2"/>
      <c r="X269" s="2"/>
      <c r="Y269" s="2"/>
    </row>
    <row r="270" customFormat="false" ht="12.75" hidden="false" customHeight="true" outlineLevel="0" collapsed="false">
      <c r="A270" s="40" t="s">
        <v>267</v>
      </c>
      <c r="B270" s="56" t="str">
        <f aca="false" t="array" ref="B270:B270">INDEX(Countries!$D$2:$D$255, MATCH(A270, Countries!$B$2:$B$255, 0))</f>
        <v>DOM</v>
      </c>
      <c r="C270" s="76" t="s">
        <v>154</v>
      </c>
      <c r="D270" s="62" t="n">
        <f aca="false" t="array" ref="D270:D270">IF($C270="Mangrove", INDEX('Mangrove protected area'!$A$5:$AG1000,MATCH($A270,'Mangrove protected area'!$A$5:$A1000,0),MATCH('Mangrove protected area'!$C$4,'Mangrove protected area'!$A$5:$AG$5,0)),IF($C270="Seagrass",'Seagrass extent'!$D$4,IF($C270="Salt marsh",'Salt marsh extent'!$D$4)))</f>
        <v>-0.026</v>
      </c>
      <c r="E270" s="40"/>
      <c r="F270" s="2"/>
      <c r="G270" s="2"/>
      <c r="H270" s="2"/>
      <c r="I270" s="2"/>
      <c r="J270" s="2"/>
      <c r="K270" s="2"/>
      <c r="L270" s="2"/>
      <c r="M270" s="2"/>
      <c r="N270" s="2"/>
      <c r="O270" s="2"/>
      <c r="P270" s="2"/>
      <c r="Q270" s="2"/>
      <c r="R270" s="2"/>
      <c r="S270" s="2"/>
      <c r="T270" s="2"/>
      <c r="U270" s="2"/>
      <c r="V270" s="2"/>
      <c r="W270" s="2"/>
      <c r="X270" s="2"/>
      <c r="Y270" s="2"/>
    </row>
    <row r="271" customFormat="false" ht="12.75" hidden="false" customHeight="true" outlineLevel="0" collapsed="false">
      <c r="A271" s="40" t="s">
        <v>195</v>
      </c>
      <c r="B271" s="56" t="str">
        <f aca="false" t="array" ref="B271:B271">INDEX(Countries!$D$2:$D$255, MATCH(A271, Countries!$B$2:$B$255, 0))</f>
        <v>ECU</v>
      </c>
      <c r="C271" s="76" t="s">
        <v>154</v>
      </c>
      <c r="D271" s="62" t="n">
        <f aca="false" t="array" ref="D271:D271">IF($C271="Mangrove", INDEX('Mangrove protected area'!$A$5:$AG1000,MATCH($A271,'Mangrove protected area'!$A$5:$A1000,0),MATCH('Mangrove protected area'!$C$4,'Mangrove protected area'!$A$5:$AG$5,0)),IF($C271="Seagrass",'Seagrass extent'!$D$4,IF($C271="Salt marsh",'Salt marsh extent'!$D$4)))</f>
        <v>-0.026</v>
      </c>
      <c r="E271" s="40"/>
      <c r="F271" s="2"/>
      <c r="G271" s="2"/>
      <c r="H271" s="2"/>
      <c r="I271" s="2"/>
      <c r="J271" s="2"/>
      <c r="K271" s="2"/>
      <c r="L271" s="2"/>
      <c r="M271" s="2"/>
      <c r="N271" s="2"/>
      <c r="O271" s="2"/>
      <c r="P271" s="2"/>
      <c r="Q271" s="2"/>
      <c r="R271" s="2"/>
      <c r="S271" s="2"/>
      <c r="T271" s="2"/>
      <c r="U271" s="2"/>
      <c r="V271" s="2"/>
      <c r="W271" s="2"/>
      <c r="X271" s="2"/>
      <c r="Y271" s="2"/>
    </row>
    <row r="272" customFormat="false" ht="12.75" hidden="false" customHeight="true" outlineLevel="0" collapsed="false">
      <c r="A272" s="40" t="s">
        <v>268</v>
      </c>
      <c r="B272" s="56" t="str">
        <f aca="false" t="array" ref="B272:B272">INDEX(Countries!$D$2:$D$255, MATCH(A272, Countries!$B$2:$B$255, 0))</f>
        <v>EGY</v>
      </c>
      <c r="C272" s="76" t="s">
        <v>154</v>
      </c>
      <c r="D272" s="62" t="n">
        <f aca="false" t="array" ref="D272:D272">IF($C272="Mangrove", INDEX('Mangrove protected area'!$A$5:$AG1000,MATCH($A272,'Mangrove protected area'!$A$5:$A1000,0),MATCH('Mangrove protected area'!$C$4,'Mangrove protected area'!$A$5:$AG$5,0)),IF($C272="Seagrass",'Seagrass extent'!$D$4,IF($C272="Salt marsh",'Salt marsh extent'!$D$4)))</f>
        <v>-0.026</v>
      </c>
      <c r="E272" s="40"/>
      <c r="F272" s="2"/>
      <c r="G272" s="2"/>
      <c r="H272" s="2"/>
      <c r="I272" s="2"/>
      <c r="J272" s="2"/>
      <c r="K272" s="2"/>
      <c r="L272" s="2"/>
      <c r="M272" s="2"/>
      <c r="N272" s="2"/>
      <c r="O272" s="2"/>
      <c r="P272" s="2"/>
      <c r="Q272" s="2"/>
      <c r="R272" s="2"/>
      <c r="S272" s="2"/>
      <c r="T272" s="2"/>
      <c r="U272" s="2"/>
      <c r="V272" s="2"/>
      <c r="W272" s="2"/>
      <c r="X272" s="2"/>
      <c r="Y272" s="2"/>
    </row>
    <row r="273" customFormat="false" ht="12.75" hidden="false" customHeight="true" outlineLevel="0" collapsed="false">
      <c r="A273" s="40" t="s">
        <v>269</v>
      </c>
      <c r="B273" s="56" t="str">
        <f aca="false" t="array" ref="B273:B273">INDEX(Countries!$D$2:$D$255, MATCH(A273, Countries!$B$2:$B$255, 0))</f>
        <v>SLV</v>
      </c>
      <c r="C273" s="76" t="s">
        <v>154</v>
      </c>
      <c r="D273" s="62" t="n">
        <f aca="false" t="array" ref="D273:D273">IF($C273="Mangrove", INDEX('Mangrove protected area'!$A$5:$AG1000,MATCH($A273,'Mangrove protected area'!$A$5:$A1000,0),MATCH('Mangrove protected area'!$C$4,'Mangrove protected area'!$A$5:$AG$5,0)),IF($C273="Seagrass",'Seagrass extent'!$D$4,IF($C273="Salt marsh",'Salt marsh extent'!$D$4)))</f>
        <v>-0.026</v>
      </c>
      <c r="E273" s="40"/>
      <c r="F273" s="2"/>
      <c r="G273" s="2"/>
      <c r="H273" s="2"/>
      <c r="I273" s="2"/>
      <c r="J273" s="2"/>
      <c r="K273" s="2"/>
      <c r="L273" s="2"/>
      <c r="M273" s="2"/>
      <c r="N273" s="2"/>
      <c r="O273" s="2"/>
      <c r="P273" s="2"/>
      <c r="Q273" s="2"/>
      <c r="R273" s="2"/>
      <c r="S273" s="2"/>
      <c r="T273" s="2"/>
      <c r="U273" s="2"/>
      <c r="V273" s="2"/>
      <c r="W273" s="2"/>
      <c r="X273" s="2"/>
      <c r="Y273" s="2"/>
    </row>
    <row r="274" customFormat="false" ht="12.75" hidden="false" customHeight="true" outlineLevel="0" collapsed="false">
      <c r="A274" s="40" t="s">
        <v>270</v>
      </c>
      <c r="B274" s="56" t="str">
        <f aca="false" t="array" ref="B274:B274">INDEX(Countries!$D$2:$D$255, MATCH(A274, Countries!$B$2:$B$255, 0))</f>
        <v>GNQ</v>
      </c>
      <c r="C274" s="76" t="s">
        <v>154</v>
      </c>
      <c r="D274" s="62" t="n">
        <f aca="false" t="array" ref="D274:D274">IF($C274="Mangrove", INDEX('Mangrove protected area'!$A$5:$AG1000,MATCH($A274,'Mangrove protected area'!$A$5:$A1000,0),MATCH('Mangrove protected area'!$C$4,'Mangrove protected area'!$A$5:$AG$5,0)),IF($C274="Seagrass",'Seagrass extent'!$D$4,IF($C274="Salt marsh",'Salt marsh extent'!$D$4)))</f>
        <v>-0.026</v>
      </c>
      <c r="E274" s="40"/>
      <c r="F274" s="2"/>
      <c r="G274" s="2"/>
      <c r="H274" s="2"/>
      <c r="I274" s="2"/>
      <c r="J274" s="2"/>
      <c r="K274" s="2"/>
      <c r="L274" s="2"/>
      <c r="M274" s="2"/>
      <c r="N274" s="2"/>
      <c r="O274" s="2"/>
      <c r="P274" s="2"/>
      <c r="Q274" s="2"/>
      <c r="R274" s="2"/>
      <c r="S274" s="2"/>
      <c r="T274" s="2"/>
      <c r="U274" s="2"/>
      <c r="V274" s="2"/>
      <c r="W274" s="2"/>
      <c r="X274" s="2"/>
      <c r="Y274" s="2"/>
    </row>
    <row r="275" customFormat="false" ht="12.75" hidden="false" customHeight="true" outlineLevel="0" collapsed="false">
      <c r="A275" s="40" t="s">
        <v>271</v>
      </c>
      <c r="B275" s="56" t="str">
        <f aca="false" t="array" ref="B275:B275">INDEX(Countries!$D$2:$D$255, MATCH(A275, Countries!$B$2:$B$255, 0))</f>
        <v>ERI</v>
      </c>
      <c r="C275" s="76" t="s">
        <v>154</v>
      </c>
      <c r="D275" s="62" t="n">
        <f aca="false" t="array" ref="D275:D275">IF($C275="Mangrove", INDEX('Mangrove protected area'!$A$5:$AG1000,MATCH($A275,'Mangrove protected area'!$A$5:$A1000,0),MATCH('Mangrove protected area'!$C$4,'Mangrove protected area'!$A$5:$AG$5,0)),IF($C275="Seagrass",'Seagrass extent'!$D$4,IF($C275="Salt marsh",'Salt marsh extent'!$D$4)))</f>
        <v>-0.026</v>
      </c>
      <c r="E275" s="40"/>
      <c r="F275" s="2"/>
      <c r="G275" s="2"/>
      <c r="H275" s="2"/>
      <c r="I275" s="2"/>
      <c r="J275" s="2"/>
      <c r="K275" s="2"/>
      <c r="L275" s="2"/>
      <c r="M275" s="2"/>
      <c r="N275" s="2"/>
      <c r="O275" s="2"/>
      <c r="P275" s="2"/>
      <c r="Q275" s="2"/>
      <c r="R275" s="2"/>
      <c r="S275" s="2"/>
      <c r="T275" s="2"/>
      <c r="U275" s="2"/>
      <c r="V275" s="2"/>
      <c r="W275" s="2"/>
      <c r="X275" s="2"/>
      <c r="Y275" s="2"/>
    </row>
    <row r="276" customFormat="false" ht="12.75" hidden="false" customHeight="true" outlineLevel="0" collapsed="false">
      <c r="A276" s="40" t="s">
        <v>272</v>
      </c>
      <c r="B276" s="56" t="str">
        <f aca="false" t="array" ref="B276:B276">INDEX(Countries!$D$2:$D$255, MATCH(A276, Countries!$B$2:$B$255, 0))</f>
        <v>FJI</v>
      </c>
      <c r="C276" s="76" t="s">
        <v>154</v>
      </c>
      <c r="D276" s="62" t="n">
        <f aca="false" t="array" ref="D276:D276">IF($C276="Mangrove", INDEX('Mangrove protected area'!$A$5:$AG1000,MATCH($A276,'Mangrove protected area'!$A$5:$A1000,0),MATCH('Mangrove protected area'!$C$4,'Mangrove protected area'!$A$5:$AG$5,0)),IF($C276="Seagrass",'Seagrass extent'!$D$4,IF($C276="Salt marsh",'Salt marsh extent'!$D$4)))</f>
        <v>-0.026</v>
      </c>
      <c r="E276" s="40"/>
      <c r="F276" s="2"/>
      <c r="G276" s="2"/>
      <c r="H276" s="2"/>
      <c r="I276" s="2"/>
      <c r="J276" s="2"/>
      <c r="K276" s="2"/>
      <c r="L276" s="2"/>
      <c r="M276" s="2"/>
      <c r="N276" s="2"/>
      <c r="O276" s="2"/>
      <c r="P276" s="2"/>
      <c r="Q276" s="2"/>
      <c r="R276" s="2"/>
      <c r="S276" s="2"/>
      <c r="T276" s="2"/>
      <c r="U276" s="2"/>
      <c r="V276" s="2"/>
      <c r="W276" s="2"/>
      <c r="X276" s="2"/>
      <c r="Y276" s="2"/>
    </row>
    <row r="277" customFormat="false" ht="12.75" hidden="false" customHeight="true" outlineLevel="0" collapsed="false">
      <c r="A277" s="40" t="s">
        <v>273</v>
      </c>
      <c r="B277" s="56" t="str">
        <f aca="false" t="array" ref="B277:B277">INDEX(Countries!$D$2:$D$255, MATCH(A277, Countries!$B$2:$B$255, 0))</f>
        <v>GUF</v>
      </c>
      <c r="C277" s="76" t="s">
        <v>154</v>
      </c>
      <c r="D277" s="62" t="n">
        <f aca="false" t="array" ref="D277:D277">IF($C277="Mangrove", INDEX('Mangrove protected area'!$A$5:$AG1000,MATCH($A277,'Mangrove protected area'!$A$5:$A1000,0),MATCH('Mangrove protected area'!$C$4,'Mangrove protected area'!$A$5:$AG$5,0)),IF($C277="Seagrass",'Seagrass extent'!$D$4,IF($C277="Salt marsh",'Salt marsh extent'!$D$4)))</f>
        <v>-0.026</v>
      </c>
      <c r="E277" s="40"/>
      <c r="F277" s="2"/>
      <c r="G277" s="2"/>
      <c r="H277" s="2"/>
      <c r="I277" s="2"/>
      <c r="J277" s="2"/>
      <c r="K277" s="2"/>
      <c r="L277" s="2"/>
      <c r="M277" s="2"/>
      <c r="N277" s="2"/>
      <c r="O277" s="2"/>
      <c r="P277" s="2"/>
      <c r="Q277" s="2"/>
      <c r="R277" s="2"/>
      <c r="S277" s="2"/>
      <c r="T277" s="2"/>
      <c r="U277" s="2"/>
      <c r="V277" s="2"/>
      <c r="W277" s="2"/>
      <c r="X277" s="2"/>
      <c r="Y277" s="2"/>
    </row>
    <row r="278" customFormat="false" ht="12.75" hidden="false" customHeight="true" outlineLevel="0" collapsed="false">
      <c r="A278" s="40" t="s">
        <v>274</v>
      </c>
      <c r="B278" s="56" t="str">
        <f aca="false" t="array" ref="B278:B278">INDEX(Countries!$D$2:$D$255, MATCH(A278, Countries!$B$2:$B$255, 0))</f>
        <v>PYF</v>
      </c>
      <c r="C278" s="76" t="s">
        <v>154</v>
      </c>
      <c r="D278" s="62" t="n">
        <f aca="false" t="array" ref="D278:D278">IF($C278="Mangrove", INDEX('Mangrove protected area'!$A$5:$AG1000,MATCH($A278,'Mangrove protected area'!$A$5:$A1000,0),MATCH('Mangrove protected area'!$C$4,'Mangrove protected area'!$A$5:$AG$5,0)),IF($C278="Seagrass",'Seagrass extent'!$D$4,IF($C278="Salt marsh",'Salt marsh extent'!$D$4)))</f>
        <v>-0.026</v>
      </c>
      <c r="E278" s="40"/>
      <c r="F278" s="2"/>
      <c r="G278" s="2"/>
      <c r="H278" s="2"/>
      <c r="I278" s="2"/>
      <c r="J278" s="2"/>
      <c r="K278" s="2"/>
      <c r="L278" s="2"/>
      <c r="M278" s="2"/>
      <c r="N278" s="2"/>
      <c r="O278" s="2"/>
      <c r="P278" s="2"/>
      <c r="Q278" s="2"/>
      <c r="R278" s="2"/>
      <c r="S278" s="2"/>
      <c r="T278" s="2"/>
      <c r="U278" s="2"/>
      <c r="V278" s="2"/>
      <c r="W278" s="2"/>
      <c r="X278" s="2"/>
      <c r="Y278" s="2"/>
    </row>
    <row r="279" customFormat="false" ht="12.75" hidden="false" customHeight="true" outlineLevel="0" collapsed="false">
      <c r="A279" s="40" t="s">
        <v>275</v>
      </c>
      <c r="B279" s="56" t="str">
        <f aca="false" t="array" ref="B279:B279">INDEX(Countries!$D$2:$D$255, MATCH(A279, Countries!$B$2:$B$255, 0))</f>
        <v>ATF</v>
      </c>
      <c r="C279" s="76" t="s">
        <v>154</v>
      </c>
      <c r="D279" s="62" t="n">
        <f aca="false" t="array" ref="D279:D279">IF($C279="Mangrove", INDEX('Mangrove protected area'!$A$5:$AG1000,MATCH($A279,'Mangrove protected area'!$A$5:$A1000,0),MATCH('Mangrove protected area'!$C$4,'Mangrove protected area'!$A$5:$AG$5,0)),IF($C279="Seagrass",'Seagrass extent'!$D$4,IF($C279="Salt marsh",'Salt marsh extent'!$D$4)))</f>
        <v>-0.026</v>
      </c>
      <c r="E279" s="40"/>
      <c r="F279" s="2"/>
      <c r="G279" s="2"/>
      <c r="H279" s="2"/>
      <c r="I279" s="2"/>
      <c r="J279" s="2"/>
      <c r="K279" s="2"/>
      <c r="L279" s="2"/>
      <c r="M279" s="2"/>
      <c r="N279" s="2"/>
      <c r="O279" s="2"/>
      <c r="P279" s="2"/>
      <c r="Q279" s="2"/>
      <c r="R279" s="2"/>
      <c r="S279" s="2"/>
      <c r="T279" s="2"/>
      <c r="U279" s="2"/>
      <c r="V279" s="2"/>
      <c r="W279" s="2"/>
      <c r="X279" s="2"/>
      <c r="Y279" s="2"/>
    </row>
    <row r="280" customFormat="false" ht="12.75" hidden="false" customHeight="true" outlineLevel="0" collapsed="false">
      <c r="A280" s="40" t="s">
        <v>276</v>
      </c>
      <c r="B280" s="56" t="str">
        <f aca="false" t="array" ref="B280:B280">INDEX(Countries!$D$2:$D$255, MATCH(A280, Countries!$B$2:$B$255, 0))</f>
        <v>GAB</v>
      </c>
      <c r="C280" s="76" t="s">
        <v>154</v>
      </c>
      <c r="D280" s="62" t="n">
        <f aca="false" t="array" ref="D280:D280">IF($C280="Mangrove", INDEX('Mangrove protected area'!$A$5:$AG1000,MATCH($A280,'Mangrove protected area'!$A$5:$A1000,0),MATCH('Mangrove protected area'!$C$4,'Mangrove protected area'!$A$5:$AG$5,0)),IF($C280="Seagrass",'Seagrass extent'!$D$4,IF($C280="Salt marsh",'Salt marsh extent'!$D$4)))</f>
        <v>-0.026</v>
      </c>
      <c r="E280" s="40"/>
      <c r="F280" s="2"/>
      <c r="G280" s="2"/>
      <c r="H280" s="2"/>
      <c r="I280" s="2"/>
      <c r="J280" s="2"/>
      <c r="K280" s="2"/>
      <c r="L280" s="2"/>
      <c r="M280" s="2"/>
      <c r="N280" s="2"/>
      <c r="O280" s="2"/>
      <c r="P280" s="2"/>
      <c r="Q280" s="2"/>
      <c r="R280" s="2"/>
      <c r="S280" s="2"/>
      <c r="T280" s="2"/>
      <c r="U280" s="2"/>
      <c r="V280" s="2"/>
      <c r="W280" s="2"/>
      <c r="X280" s="2"/>
      <c r="Y280" s="2"/>
    </row>
    <row r="281" customFormat="false" ht="12.75" hidden="false" customHeight="true" outlineLevel="0" collapsed="false">
      <c r="A281" s="40" t="s">
        <v>277</v>
      </c>
      <c r="B281" s="56" t="str">
        <f aca="false" t="array" ref="B281:B281">INDEX(Countries!$D$2:$D$255, MATCH(A281, Countries!$B$2:$B$255, 0))</f>
        <v>GMB</v>
      </c>
      <c r="C281" s="76" t="s">
        <v>154</v>
      </c>
      <c r="D281" s="62" t="n">
        <f aca="false" t="array" ref="D281:D281">IF($C281="Mangrove", INDEX('Mangrove protected area'!$A$5:$AG1000,MATCH($A281,'Mangrove protected area'!$A$5:$A1000,0),MATCH('Mangrove protected area'!$C$4,'Mangrove protected area'!$A$5:$AG$5,0)),IF($C281="Seagrass",'Seagrass extent'!$D$4,IF($C281="Salt marsh",'Salt marsh extent'!$D$4)))</f>
        <v>-0.026</v>
      </c>
      <c r="E281" s="40"/>
      <c r="F281" s="2"/>
      <c r="G281" s="2"/>
      <c r="H281" s="2"/>
      <c r="I281" s="2"/>
      <c r="J281" s="2"/>
      <c r="K281" s="2"/>
      <c r="L281" s="2"/>
      <c r="M281" s="2"/>
      <c r="N281" s="2"/>
      <c r="O281" s="2"/>
      <c r="P281" s="2"/>
      <c r="Q281" s="2"/>
      <c r="R281" s="2"/>
      <c r="S281" s="2"/>
      <c r="T281" s="2"/>
      <c r="U281" s="2"/>
      <c r="V281" s="2"/>
      <c r="W281" s="2"/>
      <c r="X281" s="2"/>
      <c r="Y281" s="2"/>
    </row>
    <row r="282" customFormat="false" ht="12.75" hidden="false" customHeight="true" outlineLevel="0" collapsed="false">
      <c r="A282" s="40" t="s">
        <v>278</v>
      </c>
      <c r="B282" s="56" t="str">
        <f aca="false" t="array" ref="B282:B282">INDEX(Countries!$D$2:$D$255, MATCH(A282, Countries!$B$2:$B$255, 0))</f>
        <v>GHA</v>
      </c>
      <c r="C282" s="76" t="s">
        <v>154</v>
      </c>
      <c r="D282" s="62" t="n">
        <f aca="false" t="array" ref="D282:D282">IF($C282="Mangrove", INDEX('Mangrove protected area'!$A$5:$AG1000,MATCH($A282,'Mangrove protected area'!$A$5:$A1000,0),MATCH('Mangrove protected area'!$C$4,'Mangrove protected area'!$A$5:$AG$5,0)),IF($C282="Seagrass",'Seagrass extent'!$D$4,IF($C282="Salt marsh",'Salt marsh extent'!$D$4)))</f>
        <v>-0.026</v>
      </c>
      <c r="E282" s="40"/>
      <c r="F282" s="2"/>
      <c r="G282" s="2"/>
      <c r="H282" s="2"/>
      <c r="I282" s="2"/>
      <c r="J282" s="2"/>
      <c r="K282" s="2"/>
      <c r="L282" s="2"/>
      <c r="M282" s="2"/>
      <c r="N282" s="2"/>
      <c r="O282" s="2"/>
      <c r="P282" s="2"/>
      <c r="Q282" s="2"/>
      <c r="R282" s="2"/>
      <c r="S282" s="2"/>
      <c r="T282" s="2"/>
      <c r="U282" s="2"/>
      <c r="V282" s="2"/>
      <c r="W282" s="2"/>
      <c r="X282" s="2"/>
      <c r="Y282" s="2"/>
    </row>
    <row r="283" customFormat="false" ht="12.75" hidden="false" customHeight="true" outlineLevel="0" collapsed="false">
      <c r="A283" s="40" t="s">
        <v>279</v>
      </c>
      <c r="B283" s="56" t="str">
        <f aca="false" t="array" ref="B283:B283">INDEX(Countries!$D$2:$D$255, MATCH(A283, Countries!$B$2:$B$255, 0))</f>
        <v>GRD</v>
      </c>
      <c r="C283" s="76" t="s">
        <v>154</v>
      </c>
      <c r="D283" s="62" t="n">
        <f aca="false" t="array" ref="D283:D283">IF($C283="Mangrove", INDEX('Mangrove protected area'!$A$5:$AG1000,MATCH($A283,'Mangrove protected area'!$A$5:$A1000,0),MATCH('Mangrove protected area'!$C$4,'Mangrove protected area'!$A$5:$AG$5,0)),IF($C283="Seagrass",'Seagrass extent'!$D$4,IF($C283="Salt marsh",'Salt marsh extent'!$D$4)))</f>
        <v>-0.026</v>
      </c>
      <c r="E283" s="40"/>
      <c r="F283" s="2"/>
      <c r="G283" s="2"/>
      <c r="H283" s="2"/>
      <c r="I283" s="2"/>
      <c r="J283" s="2"/>
      <c r="K283" s="2"/>
      <c r="L283" s="2"/>
      <c r="M283" s="2"/>
      <c r="N283" s="2"/>
      <c r="O283" s="2"/>
      <c r="P283" s="2"/>
      <c r="Q283" s="2"/>
      <c r="R283" s="2"/>
      <c r="S283" s="2"/>
      <c r="T283" s="2"/>
      <c r="U283" s="2"/>
      <c r="V283" s="2"/>
      <c r="W283" s="2"/>
      <c r="X283" s="2"/>
      <c r="Y283" s="2"/>
    </row>
    <row r="284" customFormat="false" ht="12.75" hidden="false" customHeight="true" outlineLevel="0" collapsed="false">
      <c r="A284" s="40" t="s">
        <v>280</v>
      </c>
      <c r="B284" s="56" t="str">
        <f aca="false" t="array" ref="B284:B284">INDEX(Countries!$D$2:$D$255, MATCH(A284, Countries!$B$2:$B$255, 0))</f>
        <v>GLP</v>
      </c>
      <c r="C284" s="76" t="s">
        <v>154</v>
      </c>
      <c r="D284" s="62" t="n">
        <f aca="false" t="array" ref="D284:D284">IF($C284="Mangrove", INDEX('Mangrove protected area'!$A$5:$AG1000,MATCH($A284,'Mangrove protected area'!$A$5:$A1000,0),MATCH('Mangrove protected area'!$C$4,'Mangrove protected area'!$A$5:$AG$5,0)),IF($C284="Seagrass",'Seagrass extent'!$D$4,IF($C284="Salt marsh",'Salt marsh extent'!$D$4)))</f>
        <v>-0.026</v>
      </c>
      <c r="E284" s="40"/>
      <c r="F284" s="2"/>
      <c r="G284" s="2"/>
      <c r="H284" s="2"/>
      <c r="I284" s="2"/>
      <c r="J284" s="2"/>
      <c r="K284" s="2"/>
      <c r="L284" s="2"/>
      <c r="M284" s="2"/>
      <c r="N284" s="2"/>
      <c r="O284" s="2"/>
      <c r="P284" s="2"/>
      <c r="Q284" s="2"/>
      <c r="R284" s="2"/>
      <c r="S284" s="2"/>
      <c r="T284" s="2"/>
      <c r="U284" s="2"/>
      <c r="V284" s="2"/>
      <c r="W284" s="2"/>
      <c r="X284" s="2"/>
      <c r="Y284" s="2"/>
    </row>
    <row r="285" customFormat="false" ht="12.75" hidden="false" customHeight="true" outlineLevel="0" collapsed="false">
      <c r="A285" s="40" t="s">
        <v>281</v>
      </c>
      <c r="B285" s="56" t="str">
        <f aca="false" t="array" ref="B285:B285">INDEX(Countries!$D$2:$D$255, MATCH(A285, Countries!$B$2:$B$255, 0))</f>
        <v>GUM</v>
      </c>
      <c r="C285" s="76" t="s">
        <v>154</v>
      </c>
      <c r="D285" s="62" t="n">
        <f aca="false" t="array" ref="D285:D285">IF($C285="Mangrove", INDEX('Mangrove protected area'!$A$5:$AG1000,MATCH($A285,'Mangrove protected area'!$A$5:$A1000,0),MATCH('Mangrove protected area'!$C$4,'Mangrove protected area'!$A$5:$AG$5,0)),IF($C285="Seagrass",'Seagrass extent'!$D$4,IF($C285="Salt marsh",'Salt marsh extent'!$D$4)))</f>
        <v>-0.026</v>
      </c>
      <c r="E285" s="40"/>
      <c r="F285" s="2"/>
      <c r="G285" s="2"/>
      <c r="H285" s="2"/>
      <c r="I285" s="2"/>
      <c r="J285" s="2"/>
      <c r="K285" s="2"/>
      <c r="L285" s="2"/>
      <c r="M285" s="2"/>
      <c r="N285" s="2"/>
      <c r="O285" s="2"/>
      <c r="P285" s="2"/>
      <c r="Q285" s="2"/>
      <c r="R285" s="2"/>
      <c r="S285" s="2"/>
      <c r="T285" s="2"/>
      <c r="U285" s="2"/>
      <c r="V285" s="2"/>
      <c r="W285" s="2"/>
      <c r="X285" s="2"/>
      <c r="Y285" s="2"/>
    </row>
    <row r="286" customFormat="false" ht="12.75" hidden="false" customHeight="true" outlineLevel="0" collapsed="false">
      <c r="A286" s="40" t="s">
        <v>282</v>
      </c>
      <c r="B286" s="56" t="str">
        <f aca="false" t="array" ref="B286:B286">INDEX(Countries!$D$2:$D$255, MATCH(A286, Countries!$B$2:$B$255, 0))</f>
        <v>GTM</v>
      </c>
      <c r="C286" s="76" t="s">
        <v>154</v>
      </c>
      <c r="D286" s="62" t="n">
        <f aca="false" t="array" ref="D286:D286">IF($C286="Mangrove", INDEX('Mangrove protected area'!$A$5:$AG1000,MATCH($A286,'Mangrove protected area'!$A$5:$A1000,0),MATCH('Mangrove protected area'!$C$4,'Mangrove protected area'!$A$5:$AG$5,0)),IF($C286="Seagrass",'Seagrass extent'!$D$4,IF($C286="Salt marsh",'Salt marsh extent'!$D$4)))</f>
        <v>-0.026</v>
      </c>
      <c r="E286" s="40"/>
      <c r="F286" s="2"/>
      <c r="G286" s="2"/>
      <c r="H286" s="2"/>
      <c r="I286" s="2"/>
      <c r="J286" s="2"/>
      <c r="K286" s="2"/>
      <c r="L286" s="2"/>
      <c r="M286" s="2"/>
      <c r="N286" s="2"/>
      <c r="O286" s="2"/>
      <c r="P286" s="2"/>
      <c r="Q286" s="2"/>
      <c r="R286" s="2"/>
      <c r="S286" s="2"/>
      <c r="T286" s="2"/>
      <c r="U286" s="2"/>
      <c r="V286" s="2"/>
      <c r="W286" s="2"/>
      <c r="X286" s="2"/>
      <c r="Y286" s="2"/>
    </row>
    <row r="287" customFormat="false" ht="12.75" hidden="false" customHeight="true" outlineLevel="0" collapsed="false">
      <c r="A287" s="40" t="s">
        <v>283</v>
      </c>
      <c r="B287" s="56" t="str">
        <f aca="false" t="array" ref="B287:B287">INDEX(Countries!$D$2:$D$255, MATCH(A287, Countries!$B$2:$B$255, 0))</f>
        <v>GIN</v>
      </c>
      <c r="C287" s="76" t="s">
        <v>154</v>
      </c>
      <c r="D287" s="62" t="n">
        <f aca="false" t="array" ref="D287:D287">IF($C287="Mangrove", INDEX('Mangrove protected area'!$A$5:$AG1000,MATCH($A287,'Mangrove protected area'!$A$5:$A1000,0),MATCH('Mangrove protected area'!$C$4,'Mangrove protected area'!$A$5:$AG$5,0)),IF($C287="Seagrass",'Seagrass extent'!$D$4,IF($C287="Salt marsh",'Salt marsh extent'!$D$4)))</f>
        <v>-0.026</v>
      </c>
      <c r="E287" s="40"/>
      <c r="F287" s="2"/>
      <c r="G287" s="2"/>
      <c r="H287" s="2"/>
      <c r="I287" s="2"/>
      <c r="J287" s="2"/>
      <c r="K287" s="2"/>
      <c r="L287" s="2"/>
      <c r="M287" s="2"/>
      <c r="N287" s="2"/>
      <c r="O287" s="2"/>
      <c r="P287" s="2"/>
      <c r="Q287" s="2"/>
      <c r="R287" s="2"/>
      <c r="S287" s="2"/>
      <c r="T287" s="2"/>
      <c r="U287" s="2"/>
      <c r="V287" s="2"/>
      <c r="W287" s="2"/>
      <c r="X287" s="2"/>
      <c r="Y287" s="2"/>
    </row>
    <row r="288" customFormat="false" ht="12.75" hidden="false" customHeight="true" outlineLevel="0" collapsed="false">
      <c r="A288" s="40" t="s">
        <v>284</v>
      </c>
      <c r="B288" s="56" t="str">
        <f aca="false" t="array" ref="B288:B288">INDEX(Countries!$D$2:$D$255, MATCH(A288, Countries!$B$2:$B$255, 0))</f>
        <v>GNB</v>
      </c>
      <c r="C288" s="76" t="s">
        <v>154</v>
      </c>
      <c r="D288" s="62" t="n">
        <f aca="false" t="array" ref="D288:D288">IF($C288="Mangrove", INDEX('Mangrove protected area'!$A$5:$AG1000,MATCH($A288,'Mangrove protected area'!$A$5:$A1000,0),MATCH('Mangrove protected area'!$C$4,'Mangrove protected area'!$A$5:$AG$5,0)),IF($C288="Seagrass",'Seagrass extent'!$D$4,IF($C288="Salt marsh",'Salt marsh extent'!$D$4)))</f>
        <v>-0.026</v>
      </c>
      <c r="E288" s="40"/>
      <c r="F288" s="2"/>
      <c r="G288" s="2"/>
      <c r="H288" s="2"/>
      <c r="I288" s="2"/>
      <c r="J288" s="2"/>
      <c r="K288" s="2"/>
      <c r="L288" s="2"/>
      <c r="M288" s="2"/>
      <c r="N288" s="2"/>
      <c r="O288" s="2"/>
      <c r="P288" s="2"/>
      <c r="Q288" s="2"/>
      <c r="R288" s="2"/>
      <c r="S288" s="2"/>
      <c r="T288" s="2"/>
      <c r="U288" s="2"/>
      <c r="V288" s="2"/>
      <c r="W288" s="2"/>
      <c r="X288" s="2"/>
      <c r="Y288" s="2"/>
    </row>
    <row r="289" customFormat="false" ht="12.75" hidden="false" customHeight="true" outlineLevel="0" collapsed="false">
      <c r="A289" s="40" t="s">
        <v>285</v>
      </c>
      <c r="B289" s="56" t="str">
        <f aca="false" t="array" ref="B289:B289">INDEX(Countries!$D$2:$D$255, MATCH(A289, Countries!$B$2:$B$255, 0))</f>
        <v>GUY</v>
      </c>
      <c r="C289" s="76" t="s">
        <v>154</v>
      </c>
      <c r="D289" s="62" t="n">
        <f aca="false" t="array" ref="D289:D289">IF($C289="Mangrove", INDEX('Mangrove protected area'!$A$5:$AG1000,MATCH($A289,'Mangrove protected area'!$A$5:$A1000,0),MATCH('Mangrove protected area'!$C$4,'Mangrove protected area'!$A$5:$AG$5,0)),IF($C289="Seagrass",'Seagrass extent'!$D$4,IF($C289="Salt marsh",'Salt marsh extent'!$D$4)))</f>
        <v>-0.026</v>
      </c>
      <c r="E289" s="40"/>
      <c r="F289" s="2"/>
      <c r="G289" s="2"/>
      <c r="H289" s="2"/>
      <c r="I289" s="2"/>
      <c r="J289" s="2"/>
      <c r="K289" s="2"/>
      <c r="L289" s="2"/>
      <c r="M289" s="2"/>
      <c r="N289" s="2"/>
      <c r="O289" s="2"/>
      <c r="P289" s="2"/>
      <c r="Q289" s="2"/>
      <c r="R289" s="2"/>
      <c r="S289" s="2"/>
      <c r="T289" s="2"/>
      <c r="U289" s="2"/>
      <c r="V289" s="2"/>
      <c r="W289" s="2"/>
      <c r="X289" s="2"/>
      <c r="Y289" s="2"/>
    </row>
    <row r="290" customFormat="false" ht="12.75" hidden="false" customHeight="true" outlineLevel="0" collapsed="false">
      <c r="A290" s="40" t="s">
        <v>286</v>
      </c>
      <c r="B290" s="56" t="str">
        <f aca="false" t="array" ref="B290:B290">INDEX(Countries!$D$2:$D$255, MATCH(A290, Countries!$B$2:$B$255, 0))</f>
        <v>HTI</v>
      </c>
      <c r="C290" s="76" t="s">
        <v>154</v>
      </c>
      <c r="D290" s="62" t="n">
        <f aca="false" t="array" ref="D290:D290">IF($C290="Mangrove", INDEX('Mangrove protected area'!$A$5:$AG1000,MATCH($A290,'Mangrove protected area'!$A$5:$A1000,0),MATCH('Mangrove protected area'!$C$4,'Mangrove protected area'!$A$5:$AG$5,0)),IF($C290="Seagrass",'Seagrass extent'!$D$4,IF($C290="Salt marsh",'Salt marsh extent'!$D$4)))</f>
        <v>-0.026</v>
      </c>
      <c r="E290" s="40"/>
      <c r="F290" s="2"/>
      <c r="G290" s="2"/>
      <c r="H290" s="2"/>
      <c r="I290" s="2"/>
      <c r="J290" s="2"/>
      <c r="K290" s="2"/>
      <c r="L290" s="2"/>
      <c r="M290" s="2"/>
      <c r="N290" s="2"/>
      <c r="O290" s="2"/>
      <c r="P290" s="2"/>
      <c r="Q290" s="2"/>
      <c r="R290" s="2"/>
      <c r="S290" s="2"/>
      <c r="T290" s="2"/>
      <c r="U290" s="2"/>
      <c r="V290" s="2"/>
      <c r="W290" s="2"/>
      <c r="X290" s="2"/>
      <c r="Y290" s="2"/>
    </row>
    <row r="291" customFormat="false" ht="12.75" hidden="false" customHeight="true" outlineLevel="0" collapsed="false">
      <c r="A291" s="40" t="s">
        <v>287</v>
      </c>
      <c r="B291" s="56" t="str">
        <f aca="false" t="array" ref="B291:B291">INDEX(Countries!$D$2:$D$255, MATCH(A291, Countries!$B$2:$B$255, 0))</f>
        <v>HND</v>
      </c>
      <c r="C291" s="76" t="s">
        <v>154</v>
      </c>
      <c r="D291" s="62" t="n">
        <f aca="false" t="array" ref="D291:D291">IF($C291="Mangrove", INDEX('Mangrove protected area'!$A$5:$AG1000,MATCH($A291,'Mangrove protected area'!$A$5:$A1000,0),MATCH('Mangrove protected area'!$C$4,'Mangrove protected area'!$A$5:$AG$5,0)),IF($C291="Seagrass",'Seagrass extent'!$D$4,IF($C291="Salt marsh",'Salt marsh extent'!$D$4)))</f>
        <v>-0.026</v>
      </c>
      <c r="E291" s="40"/>
      <c r="F291" s="2"/>
      <c r="G291" s="2"/>
      <c r="H291" s="2"/>
      <c r="I291" s="2"/>
      <c r="J291" s="2"/>
      <c r="K291" s="2"/>
      <c r="L291" s="2"/>
      <c r="M291" s="2"/>
      <c r="N291" s="2"/>
      <c r="O291" s="2"/>
      <c r="P291" s="2"/>
      <c r="Q291" s="2"/>
      <c r="R291" s="2"/>
      <c r="S291" s="2"/>
      <c r="T291" s="2"/>
      <c r="U291" s="2"/>
      <c r="V291" s="2"/>
      <c r="W291" s="2"/>
      <c r="X291" s="2"/>
      <c r="Y291" s="2"/>
    </row>
    <row r="292" customFormat="false" ht="12.75" hidden="false" customHeight="true" outlineLevel="0" collapsed="false">
      <c r="A292" s="40" t="s">
        <v>288</v>
      </c>
      <c r="B292" s="56" t="str">
        <f aca="false" t="array" ref="B292:B292">INDEX(Countries!$D$2:$D$255, MATCH(A292, Countries!$B$2:$B$255, 0))</f>
        <v>IRN</v>
      </c>
      <c r="C292" s="76" t="s">
        <v>154</v>
      </c>
      <c r="D292" s="62" t="n">
        <f aca="false" t="array" ref="D292:D292">IF($C292="Mangrove", INDEX('Mangrove protected area'!$A$5:$AG1000,MATCH($A292,'Mangrove protected area'!$A$5:$A1000,0),MATCH('Mangrove protected area'!$C$4,'Mangrove protected area'!$A$5:$AG$5,0)),IF($C292="Seagrass",'Seagrass extent'!$D$4,IF($C292="Salt marsh",'Salt marsh extent'!$D$4)))</f>
        <v>-0.026</v>
      </c>
      <c r="E292" s="40"/>
      <c r="F292" s="2"/>
      <c r="G292" s="2"/>
      <c r="H292" s="2"/>
      <c r="I292" s="2"/>
      <c r="J292" s="2"/>
      <c r="K292" s="2"/>
      <c r="L292" s="2"/>
      <c r="M292" s="2"/>
      <c r="N292" s="2"/>
      <c r="O292" s="2"/>
      <c r="P292" s="2"/>
      <c r="Q292" s="2"/>
      <c r="R292" s="2"/>
      <c r="S292" s="2"/>
      <c r="T292" s="2"/>
      <c r="U292" s="2"/>
      <c r="V292" s="2"/>
      <c r="W292" s="2"/>
      <c r="X292" s="2"/>
      <c r="Y292" s="2"/>
    </row>
    <row r="293" customFormat="false" ht="12.75" hidden="false" customHeight="true" outlineLevel="0" collapsed="false">
      <c r="A293" s="40" t="s">
        <v>289</v>
      </c>
      <c r="B293" s="56" t="str">
        <f aca="false" t="array" ref="B293:B293">INDEX(Countries!$D$2:$D$255, MATCH(A293, Countries!$B$2:$B$255, 0))</f>
        <v>JAM</v>
      </c>
      <c r="C293" s="76" t="s">
        <v>154</v>
      </c>
      <c r="D293" s="62" t="n">
        <f aca="false" t="array" ref="D293:D293">IF($C293="Mangrove", INDEX('Mangrove protected area'!$A$5:$AG1000,MATCH($A293,'Mangrove protected area'!$A$5:$A1000,0),MATCH('Mangrove protected area'!$C$4,'Mangrove protected area'!$A$5:$AG$5,0)),IF($C293="Seagrass",'Seagrass extent'!$D$4,IF($C293="Salt marsh",'Salt marsh extent'!$D$4)))</f>
        <v>-0.026</v>
      </c>
      <c r="E293" s="40"/>
      <c r="F293" s="2"/>
      <c r="G293" s="2"/>
      <c r="H293" s="2"/>
      <c r="I293" s="2"/>
      <c r="J293" s="2"/>
      <c r="K293" s="2"/>
      <c r="L293" s="2"/>
      <c r="M293" s="2"/>
      <c r="N293" s="2"/>
      <c r="O293" s="2"/>
      <c r="P293" s="2"/>
      <c r="Q293" s="2"/>
      <c r="R293" s="2"/>
      <c r="S293" s="2"/>
      <c r="T293" s="2"/>
      <c r="U293" s="2"/>
      <c r="V293" s="2"/>
      <c r="W293" s="2"/>
      <c r="X293" s="2"/>
      <c r="Y293" s="2"/>
    </row>
    <row r="294" customFormat="false" ht="12.75" hidden="false" customHeight="true" outlineLevel="0" collapsed="false">
      <c r="A294" s="40" t="s">
        <v>290</v>
      </c>
      <c r="B294" s="56" t="str">
        <f aca="false" t="array" ref="B294:B294">INDEX(Countries!$D$2:$D$255, MATCH(A294, Countries!$B$2:$B$255, 0))</f>
        <v>JPN</v>
      </c>
      <c r="C294" s="76" t="s">
        <v>154</v>
      </c>
      <c r="D294" s="62" t="n">
        <f aca="false" t="array" ref="D294:D294">IF($C294="Mangrove", INDEX('Mangrove protected area'!$A$5:$AG1000,MATCH($A294,'Mangrove protected area'!$A$5:$A1000,0),MATCH('Mangrove protected area'!$C$4,'Mangrove protected area'!$A$5:$AG$5,0)),IF($C294="Seagrass",'Seagrass extent'!$D$4,IF($C294="Salt marsh",'Salt marsh extent'!$D$4)))</f>
        <v>-0.026</v>
      </c>
      <c r="E294" s="40"/>
      <c r="F294" s="2"/>
      <c r="G294" s="2"/>
      <c r="H294" s="2"/>
      <c r="I294" s="2"/>
      <c r="J294" s="2"/>
      <c r="K294" s="2"/>
      <c r="L294" s="2"/>
      <c r="M294" s="2"/>
      <c r="N294" s="2"/>
      <c r="O294" s="2"/>
      <c r="P294" s="2"/>
      <c r="Q294" s="2"/>
      <c r="R294" s="2"/>
      <c r="S294" s="2"/>
      <c r="T294" s="2"/>
      <c r="U294" s="2"/>
      <c r="V294" s="2"/>
      <c r="W294" s="2"/>
      <c r="X294" s="2"/>
      <c r="Y294" s="2"/>
    </row>
    <row r="295" customFormat="false" ht="12.75" hidden="false" customHeight="true" outlineLevel="0" collapsed="false">
      <c r="A295" s="40" t="s">
        <v>291</v>
      </c>
      <c r="B295" s="56" t="str">
        <f aca="false" t="array" ref="B295:B295">INDEX(Countries!$D$2:$D$255, MATCH(A295, Countries!$B$2:$B$255, 0))</f>
        <v>KIR</v>
      </c>
      <c r="C295" s="76" t="s">
        <v>154</v>
      </c>
      <c r="D295" s="62" t="n">
        <f aca="false" t="array" ref="D295:D295">IF($C295="Mangrove", INDEX('Mangrove protected area'!$A$5:$AG1000,MATCH($A295,'Mangrove protected area'!$A$5:$A1000,0),MATCH('Mangrove protected area'!$C$4,'Mangrove protected area'!$A$5:$AG$5,0)),IF($C295="Seagrass",'Seagrass extent'!$D$4,IF($C295="Salt marsh",'Salt marsh extent'!$D$4)))</f>
        <v>-0.026</v>
      </c>
      <c r="E295" s="40"/>
      <c r="F295" s="2"/>
      <c r="G295" s="2"/>
      <c r="H295" s="2"/>
      <c r="I295" s="2"/>
      <c r="J295" s="2"/>
      <c r="K295" s="2"/>
      <c r="L295" s="2"/>
      <c r="M295" s="2"/>
      <c r="N295" s="2"/>
      <c r="O295" s="2"/>
      <c r="P295" s="2"/>
      <c r="Q295" s="2"/>
      <c r="R295" s="2"/>
      <c r="S295" s="2"/>
      <c r="T295" s="2"/>
      <c r="U295" s="2"/>
      <c r="V295" s="2"/>
      <c r="W295" s="2"/>
      <c r="X295" s="2"/>
      <c r="Y295" s="2"/>
    </row>
    <row r="296" customFormat="false" ht="12.75" hidden="false" customHeight="true" outlineLevel="0" collapsed="false">
      <c r="A296" s="40" t="s">
        <v>292</v>
      </c>
      <c r="B296" s="56" t="str">
        <f aca="false" t="array" ref="B296:B296">INDEX(Countries!$D$2:$D$255, MATCH(A296, Countries!$B$2:$B$255, 0))</f>
        <v>LBR</v>
      </c>
      <c r="C296" s="76" t="s">
        <v>154</v>
      </c>
      <c r="D296" s="62" t="n">
        <f aca="false" t="array" ref="D296:D296">IF($C296="Mangrove", INDEX('Mangrove protected area'!$A$5:$AG1000,MATCH($A296,'Mangrove protected area'!$A$5:$A1000,0),MATCH('Mangrove protected area'!$C$4,'Mangrove protected area'!$A$5:$AG$5,0)),IF($C296="Seagrass",'Seagrass extent'!$D$4,IF($C296="Salt marsh",'Salt marsh extent'!$D$4)))</f>
        <v>-0.026</v>
      </c>
      <c r="E296" s="40"/>
      <c r="F296" s="2"/>
      <c r="G296" s="2"/>
      <c r="H296" s="2"/>
      <c r="I296" s="2"/>
      <c r="J296" s="2"/>
      <c r="K296" s="2"/>
      <c r="L296" s="2"/>
      <c r="M296" s="2"/>
      <c r="N296" s="2"/>
      <c r="O296" s="2"/>
      <c r="P296" s="2"/>
      <c r="Q296" s="2"/>
      <c r="R296" s="2"/>
      <c r="S296" s="2"/>
      <c r="T296" s="2"/>
      <c r="U296" s="2"/>
      <c r="V296" s="2"/>
      <c r="W296" s="2"/>
      <c r="X296" s="2"/>
      <c r="Y296" s="2"/>
    </row>
    <row r="297" customFormat="false" ht="12.75" hidden="false" customHeight="true" outlineLevel="0" collapsed="false">
      <c r="A297" s="40" t="s">
        <v>293</v>
      </c>
      <c r="B297" s="56" t="str">
        <f aca="false" t="array" ref="B297:B297">INDEX(Countries!$D$2:$D$255, MATCH(A297, Countries!$B$2:$B$255, 0))</f>
        <v>MDG</v>
      </c>
      <c r="C297" s="76" t="s">
        <v>154</v>
      </c>
      <c r="D297" s="62" t="n">
        <f aca="false" t="array" ref="D297:D297">IF($C297="Mangrove", INDEX('Mangrove protected area'!$A$5:$AG1000,MATCH($A297,'Mangrove protected area'!$A$5:$A1000,0),MATCH('Mangrove protected area'!$C$4,'Mangrove protected area'!$A$5:$AG$5,0)),IF($C297="Seagrass",'Seagrass extent'!$D$4,IF($C297="Salt marsh",'Salt marsh extent'!$D$4)))</f>
        <v>-0.026</v>
      </c>
      <c r="E297" s="40"/>
      <c r="F297" s="2"/>
      <c r="G297" s="2"/>
      <c r="H297" s="2"/>
      <c r="I297" s="2"/>
      <c r="J297" s="2"/>
      <c r="K297" s="2"/>
      <c r="L297" s="2"/>
      <c r="M297" s="2"/>
      <c r="N297" s="2"/>
      <c r="O297" s="2"/>
      <c r="P297" s="2"/>
      <c r="Q297" s="2"/>
      <c r="R297" s="2"/>
      <c r="S297" s="2"/>
      <c r="T297" s="2"/>
      <c r="U297" s="2"/>
      <c r="V297" s="2"/>
      <c r="W297" s="2"/>
      <c r="X297" s="2"/>
      <c r="Y297" s="2"/>
    </row>
    <row r="298" customFormat="false" ht="12.75" hidden="false" customHeight="true" outlineLevel="0" collapsed="false">
      <c r="A298" s="40" t="s">
        <v>294</v>
      </c>
      <c r="B298" s="56" t="str">
        <f aca="false" t="array" ref="B298:B298">INDEX(Countries!$D$2:$D$255, MATCH(A298, Countries!$B$2:$B$255, 0))</f>
        <v>MYS</v>
      </c>
      <c r="C298" s="76" t="s">
        <v>154</v>
      </c>
      <c r="D298" s="62" t="n">
        <f aca="false" t="array" ref="D298:D298">IF($C298="Mangrove", INDEX('Mangrove protected area'!$A$5:$AG1000,MATCH($A298,'Mangrove protected area'!$A$5:$A1000,0),MATCH('Mangrove protected area'!$C$4,'Mangrove protected area'!$A$5:$AG$5,0)),IF($C298="Seagrass",'Seagrass extent'!$D$4,IF($C298="Salt marsh",'Salt marsh extent'!$D$4)))</f>
        <v>-0.026</v>
      </c>
      <c r="E298" s="40"/>
      <c r="F298" s="2"/>
      <c r="G298" s="2"/>
      <c r="H298" s="2"/>
      <c r="I298" s="2"/>
      <c r="J298" s="2"/>
      <c r="K298" s="2"/>
      <c r="L298" s="2"/>
      <c r="M298" s="2"/>
      <c r="N298" s="2"/>
      <c r="O298" s="2"/>
      <c r="P298" s="2"/>
      <c r="Q298" s="2"/>
      <c r="R298" s="2"/>
      <c r="S298" s="2"/>
      <c r="T298" s="2"/>
      <c r="U298" s="2"/>
      <c r="V298" s="2"/>
      <c r="W298" s="2"/>
      <c r="X298" s="2"/>
      <c r="Y298" s="2"/>
    </row>
    <row r="299" customFormat="false" ht="12.75" hidden="false" customHeight="true" outlineLevel="0" collapsed="false">
      <c r="A299" s="40" t="s">
        <v>295</v>
      </c>
      <c r="B299" s="56" t="str">
        <f aca="false" t="array" ref="B299:B299">INDEX(Countries!$D$2:$D$255, MATCH(A299, Countries!$B$2:$B$255, 0))</f>
        <v>MDV</v>
      </c>
      <c r="C299" s="76" t="s">
        <v>154</v>
      </c>
      <c r="D299" s="62" t="n">
        <f aca="false" t="array" ref="D299:D299">IF($C299="Mangrove", INDEX('Mangrove protected area'!$A$5:$AG1000,MATCH($A299,'Mangrove protected area'!$A$5:$A1000,0),MATCH('Mangrove protected area'!$C$4,'Mangrove protected area'!$A$5:$AG$5,0)),IF($C299="Seagrass",'Seagrass extent'!$D$4,IF($C299="Salt marsh",'Salt marsh extent'!$D$4)))</f>
        <v>-0.026</v>
      </c>
      <c r="E299" s="40"/>
      <c r="F299" s="2"/>
      <c r="G299" s="2"/>
      <c r="H299" s="2"/>
      <c r="I299" s="2"/>
      <c r="J299" s="2"/>
      <c r="K299" s="2"/>
      <c r="L299" s="2"/>
      <c r="M299" s="2"/>
      <c r="N299" s="2"/>
      <c r="O299" s="2"/>
      <c r="P299" s="2"/>
      <c r="Q299" s="2"/>
      <c r="R299" s="2"/>
      <c r="S299" s="2"/>
      <c r="T299" s="2"/>
      <c r="U299" s="2"/>
      <c r="V299" s="2"/>
      <c r="W299" s="2"/>
      <c r="X299" s="2"/>
      <c r="Y299" s="2"/>
    </row>
    <row r="300" customFormat="false" ht="12.75" hidden="false" customHeight="true" outlineLevel="0" collapsed="false">
      <c r="A300" s="40" t="s">
        <v>296</v>
      </c>
      <c r="B300" s="56" t="str">
        <f aca="false" t="array" ref="B300:B300">INDEX(Countries!$D$2:$D$255, MATCH(A300, Countries!$B$2:$B$255, 0))</f>
        <v>MHL</v>
      </c>
      <c r="C300" s="76" t="s">
        <v>154</v>
      </c>
      <c r="D300" s="62" t="n">
        <f aca="false" t="array" ref="D300:D300">IF($C300="Mangrove", INDEX('Mangrove protected area'!$A$5:$AG1000,MATCH($A300,'Mangrove protected area'!$A$5:$A1000,0),MATCH('Mangrove protected area'!$C$4,'Mangrove protected area'!$A$5:$AG$5,0)),IF($C300="Seagrass",'Seagrass extent'!$D$4,IF($C300="Salt marsh",'Salt marsh extent'!$D$4)))</f>
        <v>-0.026</v>
      </c>
      <c r="E300" s="40"/>
      <c r="F300" s="2"/>
      <c r="G300" s="2"/>
      <c r="H300" s="2"/>
      <c r="I300" s="2"/>
      <c r="J300" s="2"/>
      <c r="K300" s="2"/>
      <c r="L300" s="2"/>
      <c r="M300" s="2"/>
      <c r="N300" s="2"/>
      <c r="O300" s="2"/>
      <c r="P300" s="2"/>
      <c r="Q300" s="2"/>
      <c r="R300" s="2"/>
      <c r="S300" s="2"/>
      <c r="T300" s="2"/>
      <c r="U300" s="2"/>
      <c r="V300" s="2"/>
      <c r="W300" s="2"/>
      <c r="X300" s="2"/>
      <c r="Y300" s="2"/>
    </row>
    <row r="301" customFormat="false" ht="12.75" hidden="false" customHeight="true" outlineLevel="0" collapsed="false">
      <c r="A301" s="40" t="s">
        <v>297</v>
      </c>
      <c r="B301" s="56" t="str">
        <f aca="false" t="array" ref="B301:B301">INDEX(Countries!$D$2:$D$255, MATCH(A301, Countries!$B$2:$B$255, 0))</f>
        <v>MTQ</v>
      </c>
      <c r="C301" s="76" t="s">
        <v>154</v>
      </c>
      <c r="D301" s="62" t="n">
        <f aca="false" t="array" ref="D301:D301">IF($C301="Mangrove", INDEX('Mangrove protected area'!$A$5:$AG1000,MATCH($A301,'Mangrove protected area'!$A$5:$A1000,0),MATCH('Mangrove protected area'!$C$4,'Mangrove protected area'!$A$5:$AG$5,0)),IF($C301="Seagrass",'Seagrass extent'!$D$4,IF($C301="Salt marsh",'Salt marsh extent'!$D$4)))</f>
        <v>-0.026</v>
      </c>
      <c r="E301" s="40"/>
      <c r="F301" s="2"/>
      <c r="G301" s="2"/>
      <c r="H301" s="2"/>
      <c r="I301" s="2"/>
      <c r="J301" s="2"/>
      <c r="K301" s="2"/>
      <c r="L301" s="2"/>
      <c r="M301" s="2"/>
      <c r="N301" s="2"/>
      <c r="O301" s="2"/>
      <c r="P301" s="2"/>
      <c r="Q301" s="2"/>
      <c r="R301" s="2"/>
      <c r="S301" s="2"/>
      <c r="T301" s="2"/>
      <c r="U301" s="2"/>
      <c r="V301" s="2"/>
      <c r="W301" s="2"/>
      <c r="X301" s="2"/>
      <c r="Y301" s="2"/>
    </row>
    <row r="302" customFormat="false" ht="12.75" hidden="false" customHeight="true" outlineLevel="0" collapsed="false">
      <c r="A302" s="40" t="s">
        <v>298</v>
      </c>
      <c r="B302" s="56" t="str">
        <f aca="false" t="array" ref="B302:B302">INDEX(Countries!$D$2:$D$255, MATCH(A302, Countries!$B$2:$B$255, 0))</f>
        <v>MRT</v>
      </c>
      <c r="C302" s="76" t="s">
        <v>154</v>
      </c>
      <c r="D302" s="62" t="n">
        <f aca="false" t="array" ref="D302:D302">IF($C302="Mangrove", INDEX('Mangrove protected area'!$A$5:$AG1000,MATCH($A302,'Mangrove protected area'!$A$5:$A1000,0),MATCH('Mangrove protected area'!$C$4,'Mangrove protected area'!$A$5:$AG$5,0)),IF($C302="Seagrass",'Seagrass extent'!$D$4,IF($C302="Salt marsh",'Salt marsh extent'!$D$4)))</f>
        <v>-0.026</v>
      </c>
      <c r="E302" s="40"/>
      <c r="F302" s="2"/>
      <c r="G302" s="2"/>
      <c r="H302" s="2"/>
      <c r="I302" s="2"/>
      <c r="J302" s="2"/>
      <c r="K302" s="2"/>
      <c r="L302" s="2"/>
      <c r="M302" s="2"/>
      <c r="N302" s="2"/>
      <c r="O302" s="2"/>
      <c r="P302" s="2"/>
      <c r="Q302" s="2"/>
      <c r="R302" s="2"/>
      <c r="S302" s="2"/>
      <c r="T302" s="2"/>
      <c r="U302" s="2"/>
      <c r="V302" s="2"/>
      <c r="W302" s="2"/>
      <c r="X302" s="2"/>
      <c r="Y302" s="2"/>
    </row>
    <row r="303" customFormat="false" ht="12.75" hidden="false" customHeight="true" outlineLevel="0" collapsed="false">
      <c r="A303" s="40" t="s">
        <v>299</v>
      </c>
      <c r="B303" s="56" t="str">
        <f aca="false" t="array" ref="B303:B303">INDEX(Countries!$D$2:$D$255, MATCH(A303, Countries!$B$2:$B$255, 0))</f>
        <v>MUS</v>
      </c>
      <c r="C303" s="76" t="s">
        <v>154</v>
      </c>
      <c r="D303" s="62" t="n">
        <f aca="false" t="array" ref="D303:D303">IF($C303="Mangrove", INDEX('Mangrove protected area'!$A$5:$AG1000,MATCH($A303,'Mangrove protected area'!$A$5:$A1000,0),MATCH('Mangrove protected area'!$C$4,'Mangrove protected area'!$A$5:$AG$5,0)),IF($C303="Seagrass",'Seagrass extent'!$D$4,IF($C303="Salt marsh",'Salt marsh extent'!$D$4)))</f>
        <v>-0.026</v>
      </c>
      <c r="E303" s="40"/>
      <c r="F303" s="2"/>
      <c r="G303" s="2"/>
      <c r="H303" s="2"/>
      <c r="I303" s="2"/>
      <c r="J303" s="2"/>
      <c r="K303" s="2"/>
      <c r="L303" s="2"/>
      <c r="M303" s="2"/>
      <c r="N303" s="2"/>
      <c r="O303" s="2"/>
      <c r="P303" s="2"/>
      <c r="Q303" s="2"/>
      <c r="R303" s="2"/>
      <c r="S303" s="2"/>
      <c r="T303" s="2"/>
      <c r="U303" s="2"/>
      <c r="V303" s="2"/>
      <c r="W303" s="2"/>
      <c r="X303" s="2"/>
      <c r="Y303" s="2"/>
    </row>
    <row r="304" customFormat="false" ht="12.75" hidden="false" customHeight="true" outlineLevel="0" collapsed="false">
      <c r="A304" s="40" t="s">
        <v>300</v>
      </c>
      <c r="B304" s="56" t="str">
        <f aca="false" t="array" ref="B304:B304">INDEX(Countries!$D$2:$D$255, MATCH(A304, Countries!$B$2:$B$255, 0))</f>
        <v>MYT</v>
      </c>
      <c r="C304" s="76" t="s">
        <v>154</v>
      </c>
      <c r="D304" s="62" t="n">
        <f aca="false" t="array" ref="D304:D304">IF($C304="Mangrove", INDEX('Mangrove protected area'!$A$5:$AG1000,MATCH($A304,'Mangrove protected area'!$A$5:$A1000,0),MATCH('Mangrove protected area'!$C$4,'Mangrove protected area'!$A$5:$AG$5,0)),IF($C304="Seagrass",'Seagrass extent'!$D$4,IF($C304="Salt marsh",'Salt marsh extent'!$D$4)))</f>
        <v>-0.026</v>
      </c>
      <c r="E304" s="40"/>
      <c r="F304" s="2"/>
      <c r="G304" s="2"/>
      <c r="H304" s="2"/>
      <c r="I304" s="2"/>
      <c r="J304" s="2"/>
      <c r="K304" s="2"/>
      <c r="L304" s="2"/>
      <c r="M304" s="2"/>
      <c r="N304" s="2"/>
      <c r="O304" s="2"/>
      <c r="P304" s="2"/>
      <c r="Q304" s="2"/>
      <c r="R304" s="2"/>
      <c r="S304" s="2"/>
      <c r="T304" s="2"/>
      <c r="U304" s="2"/>
      <c r="V304" s="2"/>
      <c r="W304" s="2"/>
      <c r="X304" s="2"/>
      <c r="Y304" s="2"/>
    </row>
    <row r="305" customFormat="false" ht="12.75" hidden="false" customHeight="true" outlineLevel="0" collapsed="false">
      <c r="A305" s="40" t="s">
        <v>301</v>
      </c>
      <c r="B305" s="56" t="str">
        <f aca="false" t="array" ref="B305:B305">INDEX(Countries!$D$2:$D$255, MATCH(A305, Countries!$B$2:$B$255, 0))</f>
        <v>FSM</v>
      </c>
      <c r="C305" s="76" t="s">
        <v>154</v>
      </c>
      <c r="D305" s="62" t="n">
        <f aca="false" t="array" ref="D305:D305">IF($C305="Mangrove", INDEX('Mangrove protected area'!$A$5:$AG1000,MATCH($A305,'Mangrove protected area'!$A$5:$A1000,0),MATCH('Mangrove protected area'!$C$4,'Mangrove protected area'!$A$5:$AG$5,0)),IF($C305="Seagrass",'Seagrass extent'!$D$4,IF($C305="Salt marsh",'Salt marsh extent'!$D$4)))</f>
        <v>-0.026</v>
      </c>
      <c r="E305" s="40"/>
      <c r="F305" s="2"/>
      <c r="G305" s="2"/>
      <c r="H305" s="2"/>
      <c r="I305" s="2"/>
      <c r="J305" s="2"/>
      <c r="K305" s="2"/>
      <c r="L305" s="2"/>
      <c r="M305" s="2"/>
      <c r="N305" s="2"/>
      <c r="O305" s="2"/>
      <c r="P305" s="2"/>
      <c r="Q305" s="2"/>
      <c r="R305" s="2"/>
      <c r="S305" s="2"/>
      <c r="T305" s="2"/>
      <c r="U305" s="2"/>
      <c r="V305" s="2"/>
      <c r="W305" s="2"/>
      <c r="X305" s="2"/>
      <c r="Y305" s="2"/>
    </row>
    <row r="306" customFormat="false" ht="12.75" hidden="false" customHeight="true" outlineLevel="0" collapsed="false">
      <c r="A306" s="40" t="s">
        <v>302</v>
      </c>
      <c r="B306" s="56" t="str">
        <f aca="false" t="array" ref="B306:B306">INDEX(Countries!$D$2:$D$255, MATCH(A306, Countries!$B$2:$B$255, 0))</f>
        <v>MOZ</v>
      </c>
      <c r="C306" s="76" t="s">
        <v>154</v>
      </c>
      <c r="D306" s="62" t="n">
        <f aca="false" t="array" ref="D306:D306">IF($C306="Mangrove", INDEX('Mangrove protected area'!$A$5:$AG1000,MATCH($A306,'Mangrove protected area'!$A$5:$A1000,0),MATCH('Mangrove protected area'!$C$4,'Mangrove protected area'!$A$5:$AG$5,0)),IF($C306="Seagrass",'Seagrass extent'!$D$4,IF($C306="Salt marsh",'Salt marsh extent'!$D$4)))</f>
        <v>-0.026</v>
      </c>
      <c r="E306" s="40"/>
      <c r="F306" s="2"/>
      <c r="G306" s="2"/>
      <c r="H306" s="2"/>
      <c r="I306" s="2"/>
      <c r="J306" s="2"/>
      <c r="K306" s="2"/>
      <c r="L306" s="2"/>
      <c r="M306" s="2"/>
      <c r="N306" s="2"/>
      <c r="O306" s="2"/>
      <c r="P306" s="2"/>
      <c r="Q306" s="2"/>
      <c r="R306" s="2"/>
      <c r="S306" s="2"/>
      <c r="T306" s="2"/>
      <c r="U306" s="2"/>
      <c r="V306" s="2"/>
      <c r="W306" s="2"/>
      <c r="X306" s="2"/>
      <c r="Y306" s="2"/>
    </row>
    <row r="307" customFormat="false" ht="12.75" hidden="false" customHeight="true" outlineLevel="0" collapsed="false">
      <c r="A307" s="40" t="s">
        <v>303</v>
      </c>
      <c r="B307" s="56" t="str">
        <f aca="false" t="array" ref="B307:B307">INDEX(Countries!$D$2:$D$255, MATCH(A307, Countries!$B$2:$B$255, 0))</f>
        <v>MMR</v>
      </c>
      <c r="C307" s="76" t="s">
        <v>154</v>
      </c>
      <c r="D307" s="62" t="n">
        <f aca="false" t="array" ref="D307:D307">IF($C307="Mangrove", INDEX('Mangrove protected area'!$A$5:$AG1000,MATCH($A307,'Mangrove protected area'!$A$5:$A1000,0),MATCH('Mangrove protected area'!$C$4,'Mangrove protected area'!$A$5:$AG$5,0)),IF($C307="Seagrass",'Seagrass extent'!$D$4,IF($C307="Salt marsh",'Salt marsh extent'!$D$4)))</f>
        <v>-0.026</v>
      </c>
      <c r="E307" s="40"/>
      <c r="F307" s="2"/>
      <c r="G307" s="2"/>
      <c r="H307" s="2"/>
      <c r="I307" s="2"/>
      <c r="J307" s="2"/>
      <c r="K307" s="2"/>
      <c r="L307" s="2"/>
      <c r="M307" s="2"/>
      <c r="N307" s="2"/>
      <c r="O307" s="2"/>
      <c r="P307" s="2"/>
      <c r="Q307" s="2"/>
      <c r="R307" s="2"/>
      <c r="S307" s="2"/>
      <c r="T307" s="2"/>
      <c r="U307" s="2"/>
      <c r="V307" s="2"/>
      <c r="W307" s="2"/>
      <c r="X307" s="2"/>
      <c r="Y307" s="2"/>
    </row>
    <row r="308" customFormat="false" ht="12.75" hidden="false" customHeight="true" outlineLevel="0" collapsed="false">
      <c r="A308" s="40" t="s">
        <v>304</v>
      </c>
      <c r="B308" s="56" t="str">
        <f aca="false" t="array" ref="B308:B308">INDEX(Countries!$D$2:$D$255, MATCH(A308, Countries!$B$2:$B$255, 0))</f>
        <v>NCL</v>
      </c>
      <c r="C308" s="76" t="s">
        <v>154</v>
      </c>
      <c r="D308" s="62" t="n">
        <f aca="false" t="array" ref="D308:D308">IF($C308="Mangrove", INDEX('Mangrove protected area'!$A$5:$AG1000,MATCH($A308,'Mangrove protected area'!$A$5:$A1000,0),MATCH('Mangrove protected area'!$C$4,'Mangrove protected area'!$A$5:$AG$5,0)),IF($C308="Seagrass",'Seagrass extent'!$D$4,IF($C308="Salt marsh",'Salt marsh extent'!$D$4)))</f>
        <v>-0.026</v>
      </c>
      <c r="E308" s="40"/>
      <c r="F308" s="2"/>
      <c r="G308" s="2"/>
      <c r="H308" s="2"/>
      <c r="I308" s="2"/>
      <c r="J308" s="2"/>
      <c r="K308" s="2"/>
      <c r="L308" s="2"/>
      <c r="M308" s="2"/>
      <c r="N308" s="2"/>
      <c r="O308" s="2"/>
      <c r="P308" s="2"/>
      <c r="Q308" s="2"/>
      <c r="R308" s="2"/>
      <c r="S308" s="2"/>
      <c r="T308" s="2"/>
      <c r="U308" s="2"/>
      <c r="V308" s="2"/>
      <c r="W308" s="2"/>
      <c r="X308" s="2"/>
      <c r="Y308" s="2"/>
    </row>
    <row r="309" customFormat="false" ht="12.75" hidden="false" customHeight="true" outlineLevel="0" collapsed="false">
      <c r="A309" s="40" t="s">
        <v>305</v>
      </c>
      <c r="B309" s="56" t="str">
        <f aca="false" t="array" ref="B309:B309">INDEX(Countries!$D$2:$D$255, MATCH(A309, Countries!$B$2:$B$255, 0))</f>
        <v>NZL</v>
      </c>
      <c r="C309" s="76" t="s">
        <v>154</v>
      </c>
      <c r="D309" s="62" t="n">
        <f aca="false" t="array" ref="D309:D309">IF($C309="Mangrove", INDEX('Mangrove protected area'!$A$5:$AG1000,MATCH($A309,'Mangrove protected area'!$A$5:$A1000,0),MATCH('Mangrove protected area'!$C$4,'Mangrove protected area'!$A$5:$AG$5,0)),IF($C309="Seagrass",'Seagrass extent'!$D$4,IF($C309="Salt marsh",'Salt marsh extent'!$D$4)))</f>
        <v>-0.026</v>
      </c>
      <c r="E309" s="40"/>
      <c r="F309" s="2"/>
      <c r="G309" s="2"/>
      <c r="H309" s="2"/>
      <c r="I309" s="2"/>
      <c r="J309" s="2"/>
      <c r="K309" s="2"/>
      <c r="L309" s="2"/>
      <c r="M309" s="2"/>
      <c r="N309" s="2"/>
      <c r="O309" s="2"/>
      <c r="P309" s="2"/>
      <c r="Q309" s="2"/>
      <c r="R309" s="2"/>
      <c r="S309" s="2"/>
      <c r="T309" s="2"/>
      <c r="U309" s="2"/>
      <c r="V309" s="2"/>
      <c r="W309" s="2"/>
      <c r="X309" s="2"/>
      <c r="Y309" s="2"/>
    </row>
    <row r="310" customFormat="false" ht="12.75" hidden="false" customHeight="true" outlineLevel="0" collapsed="false">
      <c r="A310" s="40" t="s">
        <v>306</v>
      </c>
      <c r="B310" s="56" t="str">
        <f aca="false" t="array" ref="B310:B310">INDEX(Countries!$D$2:$D$255, MATCH(A310, Countries!$B$2:$B$255, 0))</f>
        <v>NIC</v>
      </c>
      <c r="C310" s="76" t="s">
        <v>154</v>
      </c>
      <c r="D310" s="62" t="n">
        <f aca="false" t="array" ref="D310:D310">IF($C310="Mangrove", INDEX('Mangrove protected area'!$A$5:$AG1000,MATCH($A310,'Mangrove protected area'!$A$5:$A1000,0),MATCH('Mangrove protected area'!$C$4,'Mangrove protected area'!$A$5:$AG$5,0)),IF($C310="Seagrass",'Seagrass extent'!$D$4,IF($C310="Salt marsh",'Salt marsh extent'!$D$4)))</f>
        <v>-0.026</v>
      </c>
      <c r="E310" s="40"/>
      <c r="F310" s="2"/>
      <c r="G310" s="2"/>
      <c r="H310" s="2"/>
      <c r="I310" s="2"/>
      <c r="J310" s="2"/>
      <c r="K310" s="2"/>
      <c r="L310" s="2"/>
      <c r="M310" s="2"/>
      <c r="N310" s="2"/>
      <c r="O310" s="2"/>
      <c r="P310" s="2"/>
      <c r="Q310" s="2"/>
      <c r="R310" s="2"/>
      <c r="S310" s="2"/>
      <c r="T310" s="2"/>
      <c r="U310" s="2"/>
      <c r="V310" s="2"/>
      <c r="W310" s="2"/>
      <c r="X310" s="2"/>
      <c r="Y310" s="2"/>
    </row>
    <row r="311" customFormat="false" ht="12.75" hidden="false" customHeight="true" outlineLevel="0" collapsed="false">
      <c r="A311" s="40" t="s">
        <v>307</v>
      </c>
      <c r="B311" s="56" t="str">
        <f aca="false" t="array" ref="B311:B311">INDEX(Countries!$D$2:$D$255, MATCH(A311, Countries!$B$2:$B$255, 0))</f>
        <v>NGA</v>
      </c>
      <c r="C311" s="76" t="s">
        <v>154</v>
      </c>
      <c r="D311" s="62" t="n">
        <f aca="false" t="array" ref="D311:D311">IF($C311="Mangrove", INDEX('Mangrove protected area'!$A$5:$AG1000,MATCH($A311,'Mangrove protected area'!$A$5:$A1000,0),MATCH('Mangrove protected area'!$C$4,'Mangrove protected area'!$A$5:$AG$5,0)),IF($C311="Seagrass",'Seagrass extent'!$D$4,IF($C311="Salt marsh",'Salt marsh extent'!$D$4)))</f>
        <v>-0.026</v>
      </c>
      <c r="E311" s="40"/>
      <c r="F311" s="2"/>
      <c r="G311" s="2"/>
      <c r="H311" s="2"/>
      <c r="I311" s="2"/>
      <c r="J311" s="2"/>
      <c r="K311" s="2"/>
      <c r="L311" s="2"/>
      <c r="M311" s="2"/>
      <c r="N311" s="2"/>
      <c r="O311" s="2"/>
      <c r="P311" s="2"/>
      <c r="Q311" s="2"/>
      <c r="R311" s="2"/>
      <c r="S311" s="2"/>
      <c r="T311" s="2"/>
      <c r="U311" s="2"/>
      <c r="V311" s="2"/>
      <c r="W311" s="2"/>
      <c r="X311" s="2"/>
      <c r="Y311" s="2"/>
    </row>
    <row r="312" customFormat="false" ht="12.75" hidden="false" customHeight="true" outlineLevel="0" collapsed="false">
      <c r="A312" s="40" t="s">
        <v>308</v>
      </c>
      <c r="B312" s="56" t="str">
        <f aca="false" t="array" ref="B312:B312">INDEX(Countries!$D$2:$D$255, MATCH(A312, Countries!$B$2:$B$255, 0))</f>
        <v>OMN</v>
      </c>
      <c r="C312" s="76" t="s">
        <v>154</v>
      </c>
      <c r="D312" s="62" t="n">
        <f aca="false" t="array" ref="D312:D312">IF($C312="Mangrove", INDEX('Mangrove protected area'!$A$5:$AG1000,MATCH($A312,'Mangrove protected area'!$A$5:$A1000,0),MATCH('Mangrove protected area'!$C$4,'Mangrove protected area'!$A$5:$AG$5,0)),IF($C312="Seagrass",'Seagrass extent'!$D$4,IF($C312="Salt marsh",'Salt marsh extent'!$D$4)))</f>
        <v>-0.026</v>
      </c>
      <c r="E312" s="40"/>
      <c r="F312" s="2"/>
      <c r="G312" s="2"/>
      <c r="H312" s="2"/>
      <c r="I312" s="2"/>
      <c r="J312" s="2"/>
      <c r="K312" s="2"/>
      <c r="L312" s="2"/>
      <c r="M312" s="2"/>
      <c r="N312" s="2"/>
      <c r="O312" s="2"/>
      <c r="P312" s="2"/>
      <c r="Q312" s="2"/>
      <c r="R312" s="2"/>
      <c r="S312" s="2"/>
      <c r="T312" s="2"/>
      <c r="U312" s="2"/>
      <c r="V312" s="2"/>
      <c r="W312" s="2"/>
      <c r="X312" s="2"/>
      <c r="Y312" s="2"/>
    </row>
    <row r="313" customFormat="false" ht="12.75" hidden="false" customHeight="true" outlineLevel="0" collapsed="false">
      <c r="A313" s="40" t="s">
        <v>309</v>
      </c>
      <c r="B313" s="56" t="str">
        <f aca="false" t="array" ref="B313:B313">INDEX(Countries!$D$2:$D$255, MATCH(A313, Countries!$B$2:$B$255, 0))</f>
        <v>PAK</v>
      </c>
      <c r="C313" s="76" t="s">
        <v>154</v>
      </c>
      <c r="D313" s="62" t="n">
        <f aca="false" t="array" ref="D313:D313">IF($C313="Mangrove", INDEX('Mangrove protected area'!$A$5:$AG1000,MATCH($A313,'Mangrove protected area'!$A$5:$A1000,0),MATCH('Mangrove protected area'!$C$4,'Mangrove protected area'!$A$5:$AG$5,0)),IF($C313="Seagrass",'Seagrass extent'!$D$4,IF($C313="Salt marsh",'Salt marsh extent'!$D$4)))</f>
        <v>-0.026</v>
      </c>
      <c r="E313" s="40"/>
      <c r="F313" s="2"/>
      <c r="G313" s="2"/>
      <c r="H313" s="2"/>
      <c r="I313" s="2"/>
      <c r="J313" s="2"/>
      <c r="K313" s="2"/>
      <c r="L313" s="2"/>
      <c r="M313" s="2"/>
      <c r="N313" s="2"/>
      <c r="O313" s="2"/>
      <c r="P313" s="2"/>
      <c r="Q313" s="2"/>
      <c r="R313" s="2"/>
      <c r="S313" s="2"/>
      <c r="T313" s="2"/>
      <c r="U313" s="2"/>
      <c r="V313" s="2"/>
      <c r="W313" s="2"/>
      <c r="X313" s="2"/>
      <c r="Y313" s="2"/>
    </row>
    <row r="314" customFormat="false" ht="12.75" hidden="false" customHeight="true" outlineLevel="0" collapsed="false">
      <c r="A314" s="40" t="s">
        <v>310</v>
      </c>
      <c r="B314" s="56" t="str">
        <f aca="false" t="array" ref="B314:B314">INDEX(Countries!$D$2:$D$255, MATCH(A314, Countries!$B$2:$B$255, 0))</f>
        <v>PLW</v>
      </c>
      <c r="C314" s="76" t="s">
        <v>154</v>
      </c>
      <c r="D314" s="62" t="n">
        <f aca="false" t="array" ref="D314:D314">IF($C314="Mangrove", INDEX('Mangrove protected area'!$A$5:$AG1000,MATCH($A314,'Mangrove protected area'!$A$5:$A1000,0),MATCH('Mangrove protected area'!$C$4,'Mangrove protected area'!$A$5:$AG$5,0)),IF($C314="Seagrass",'Seagrass extent'!$D$4,IF($C314="Salt marsh",'Salt marsh extent'!$D$4)))</f>
        <v>-0.026</v>
      </c>
      <c r="E314" s="40"/>
      <c r="F314" s="2"/>
      <c r="G314" s="2"/>
      <c r="H314" s="2"/>
      <c r="I314" s="2"/>
      <c r="J314" s="2"/>
      <c r="K314" s="2"/>
      <c r="L314" s="2"/>
      <c r="M314" s="2"/>
      <c r="N314" s="2"/>
      <c r="O314" s="2"/>
      <c r="P314" s="2"/>
      <c r="Q314" s="2"/>
      <c r="R314" s="2"/>
      <c r="S314" s="2"/>
      <c r="T314" s="2"/>
      <c r="U314" s="2"/>
      <c r="V314" s="2"/>
      <c r="W314" s="2"/>
      <c r="X314" s="2"/>
      <c r="Y314" s="2"/>
    </row>
    <row r="315" customFormat="false" ht="12.75" hidden="false" customHeight="true" outlineLevel="0" collapsed="false">
      <c r="A315" s="40" t="s">
        <v>311</v>
      </c>
      <c r="B315" s="56" t="str">
        <f aca="false" t="array" ref="B315:B315">INDEX(Countries!$D$2:$D$255, MATCH(A315, Countries!$B$2:$B$255, 0))</f>
        <v>PAN</v>
      </c>
      <c r="C315" s="76" t="s">
        <v>154</v>
      </c>
      <c r="D315" s="62" t="n">
        <f aca="false" t="array" ref="D315:D315">IF($C315="Mangrove", INDEX('Mangrove protected area'!$A$5:$AG1000,MATCH($A315,'Mangrove protected area'!$A$5:$A1000,0),MATCH('Mangrove protected area'!$C$4,'Mangrove protected area'!$A$5:$AG$5,0)),IF($C315="Seagrass",'Seagrass extent'!$D$4,IF($C315="Salt marsh",'Salt marsh extent'!$D$4)))</f>
        <v>-0.026</v>
      </c>
      <c r="E315" s="40"/>
      <c r="F315" s="2"/>
      <c r="G315" s="2"/>
      <c r="H315" s="2"/>
      <c r="I315" s="2"/>
      <c r="J315" s="2"/>
      <c r="K315" s="2"/>
      <c r="L315" s="2"/>
      <c r="M315" s="2"/>
      <c r="N315" s="2"/>
      <c r="O315" s="2"/>
      <c r="P315" s="2"/>
      <c r="Q315" s="2"/>
      <c r="R315" s="2"/>
      <c r="S315" s="2"/>
      <c r="T315" s="2"/>
      <c r="U315" s="2"/>
      <c r="V315" s="2"/>
      <c r="W315" s="2"/>
      <c r="X315" s="2"/>
      <c r="Y315" s="2"/>
    </row>
    <row r="316" customFormat="false" ht="12.75" hidden="false" customHeight="true" outlineLevel="0" collapsed="false">
      <c r="A316" s="40" t="s">
        <v>312</v>
      </c>
      <c r="B316" s="56" t="str">
        <f aca="false" t="array" ref="B316:B316">INDEX(Countries!$D$2:$D$255, MATCH(A316, Countries!$B$2:$B$255, 0))</f>
        <v>PNG</v>
      </c>
      <c r="C316" s="76" t="s">
        <v>154</v>
      </c>
      <c r="D316" s="62" t="n">
        <f aca="false" t="array" ref="D316:D316">IF($C316="Mangrove", INDEX('Mangrove protected area'!$A$5:$AG1000,MATCH($A316,'Mangrove protected area'!$A$5:$A1000,0),MATCH('Mangrove protected area'!$C$4,'Mangrove protected area'!$A$5:$AG$5,0)),IF($C316="Seagrass",'Seagrass extent'!$D$4,IF($C316="Salt marsh",'Salt marsh extent'!$D$4)))</f>
        <v>-0.026</v>
      </c>
      <c r="E316" s="40"/>
      <c r="F316" s="2"/>
      <c r="G316" s="2"/>
      <c r="H316" s="2"/>
      <c r="I316" s="2"/>
      <c r="J316" s="2"/>
      <c r="K316" s="2"/>
      <c r="L316" s="2"/>
      <c r="M316" s="2"/>
      <c r="N316" s="2"/>
      <c r="O316" s="2"/>
      <c r="P316" s="2"/>
      <c r="Q316" s="2"/>
      <c r="R316" s="2"/>
      <c r="S316" s="2"/>
      <c r="T316" s="2"/>
      <c r="U316" s="2"/>
      <c r="V316" s="2"/>
      <c r="W316" s="2"/>
      <c r="X316" s="2"/>
      <c r="Y316" s="2"/>
    </row>
    <row r="317" customFormat="false" ht="12.75" hidden="false" customHeight="true" outlineLevel="0" collapsed="false">
      <c r="A317" s="40" t="s">
        <v>313</v>
      </c>
      <c r="B317" s="56" t="str">
        <f aca="false" t="array" ref="B317:B317">INDEX(Countries!$D$2:$D$255, MATCH(A317, Countries!$B$2:$B$255, 0))</f>
        <v>PER</v>
      </c>
      <c r="C317" s="76" t="s">
        <v>154</v>
      </c>
      <c r="D317" s="62" t="n">
        <f aca="false" t="array" ref="D317:D317">IF($C317="Mangrove", INDEX('Mangrove protected area'!$A$5:$AG1000,MATCH($A317,'Mangrove protected area'!$A$5:$A1000,0),MATCH('Mangrove protected area'!$C$4,'Mangrove protected area'!$A$5:$AG$5,0)),IF($C317="Seagrass",'Seagrass extent'!$D$4,IF($C317="Salt marsh",'Salt marsh extent'!$D$4)))</f>
        <v>-0.026</v>
      </c>
      <c r="E317" s="40"/>
      <c r="F317" s="2"/>
      <c r="G317" s="2"/>
      <c r="H317" s="2"/>
      <c r="I317" s="2"/>
      <c r="J317" s="2"/>
      <c r="K317" s="2"/>
      <c r="L317" s="2"/>
      <c r="M317" s="2"/>
      <c r="N317" s="2"/>
      <c r="O317" s="2"/>
      <c r="P317" s="2"/>
      <c r="Q317" s="2"/>
      <c r="R317" s="2"/>
      <c r="S317" s="2"/>
      <c r="T317" s="2"/>
      <c r="U317" s="2"/>
      <c r="V317" s="2"/>
      <c r="W317" s="2"/>
      <c r="X317" s="2"/>
      <c r="Y317" s="2"/>
    </row>
    <row r="318" customFormat="false" ht="12.75" hidden="false" customHeight="true" outlineLevel="0" collapsed="false">
      <c r="A318" s="40" t="s">
        <v>314</v>
      </c>
      <c r="B318" s="56" t="str">
        <f aca="false" t="array" ref="B318:B318">INDEX(Countries!$D$2:$D$255, MATCH(A318, Countries!$B$2:$B$255, 0))</f>
        <v>PHL</v>
      </c>
      <c r="C318" s="76" t="s">
        <v>154</v>
      </c>
      <c r="D318" s="62" t="n">
        <f aca="false" t="array" ref="D318:D318">IF($C318="Mangrove", INDEX('Mangrove protected area'!$A$5:$AG1000,MATCH($A318,'Mangrove protected area'!$A$5:$A1000,0),MATCH('Mangrove protected area'!$C$4,'Mangrove protected area'!$A$5:$AG$5,0)),IF($C318="Seagrass",'Seagrass extent'!$D$4,IF($C318="Salt marsh",'Salt marsh extent'!$D$4)))</f>
        <v>-0.026</v>
      </c>
      <c r="E318" s="40"/>
      <c r="F318" s="2"/>
      <c r="G318" s="2"/>
      <c r="H318" s="2"/>
      <c r="I318" s="2"/>
      <c r="J318" s="2"/>
      <c r="K318" s="2"/>
      <c r="L318" s="2"/>
      <c r="M318" s="2"/>
      <c r="N318" s="2"/>
      <c r="O318" s="2"/>
      <c r="P318" s="2"/>
      <c r="Q318" s="2"/>
      <c r="R318" s="2"/>
      <c r="S318" s="2"/>
      <c r="T318" s="2"/>
      <c r="U318" s="2"/>
      <c r="V318" s="2"/>
      <c r="W318" s="2"/>
      <c r="X318" s="2"/>
      <c r="Y318" s="2"/>
    </row>
    <row r="319" customFormat="false" ht="12.75" hidden="false" customHeight="true" outlineLevel="0" collapsed="false">
      <c r="A319" s="40" t="s">
        <v>315</v>
      </c>
      <c r="B319" s="56" t="str">
        <f aca="false" t="array" ref="B319:B319">INDEX(Countries!$D$2:$D$255, MATCH(A319, Countries!$B$2:$B$255, 0))</f>
        <v>PRI</v>
      </c>
      <c r="C319" s="76" t="s">
        <v>154</v>
      </c>
      <c r="D319" s="62" t="n">
        <f aca="false" t="array" ref="D319:D319">IF($C319="Mangrove", INDEX('Mangrove protected area'!$A$5:$AG1000,MATCH($A319,'Mangrove protected area'!$A$5:$A1000,0),MATCH('Mangrove protected area'!$C$4,'Mangrove protected area'!$A$5:$AG$5,0)),IF($C319="Seagrass",'Seagrass extent'!$D$4,IF($C319="Salt marsh",'Salt marsh extent'!$D$4)))</f>
        <v>-0.026</v>
      </c>
      <c r="E319" s="40"/>
      <c r="F319" s="2"/>
      <c r="G319" s="2"/>
      <c r="H319" s="2"/>
      <c r="I319" s="2"/>
      <c r="J319" s="2"/>
      <c r="K319" s="2"/>
      <c r="L319" s="2"/>
      <c r="M319" s="2"/>
      <c r="N319" s="2"/>
      <c r="O319" s="2"/>
      <c r="P319" s="2"/>
      <c r="Q319" s="2"/>
      <c r="R319" s="2"/>
      <c r="S319" s="2"/>
      <c r="T319" s="2"/>
      <c r="U319" s="2"/>
      <c r="V319" s="2"/>
      <c r="W319" s="2"/>
      <c r="X319" s="2"/>
      <c r="Y319" s="2"/>
    </row>
    <row r="320" customFormat="false" ht="12.75" hidden="false" customHeight="true" outlineLevel="0" collapsed="false">
      <c r="A320" s="40" t="s">
        <v>316</v>
      </c>
      <c r="B320" s="56" t="str">
        <f aca="false" t="array" ref="B320:B320">INDEX(Countries!$D$2:$D$255, MATCH(A320, Countries!$B$2:$B$255, 0))</f>
        <v>QAT</v>
      </c>
      <c r="C320" s="76" t="s">
        <v>154</v>
      </c>
      <c r="D320" s="62" t="n">
        <f aca="false" t="array" ref="D320:D320">IF($C320="Mangrove", INDEX('Mangrove protected area'!$A$5:$AG1000,MATCH($A320,'Mangrove protected area'!$A$5:$A1000,0),MATCH('Mangrove protected area'!$C$4,'Mangrove protected area'!$A$5:$AG$5,0)),IF($C320="Seagrass",'Seagrass extent'!$D$4,IF($C320="Salt marsh",'Salt marsh extent'!$D$4)))</f>
        <v>-0.026</v>
      </c>
      <c r="E320" s="40"/>
      <c r="F320" s="2"/>
      <c r="G320" s="2"/>
      <c r="H320" s="2"/>
      <c r="I320" s="2"/>
      <c r="J320" s="2"/>
      <c r="K320" s="2"/>
      <c r="L320" s="2"/>
      <c r="M320" s="2"/>
      <c r="N320" s="2"/>
      <c r="O320" s="2"/>
      <c r="P320" s="2"/>
      <c r="Q320" s="2"/>
      <c r="R320" s="2"/>
      <c r="S320" s="2"/>
      <c r="T320" s="2"/>
      <c r="U320" s="2"/>
      <c r="V320" s="2"/>
      <c r="W320" s="2"/>
      <c r="X320" s="2"/>
      <c r="Y320" s="2"/>
    </row>
    <row r="321" customFormat="false" ht="12.75" hidden="false" customHeight="true" outlineLevel="0" collapsed="false">
      <c r="A321" s="40" t="s">
        <v>317</v>
      </c>
      <c r="B321" s="56" t="str">
        <f aca="false" t="array" ref="B321:B321">INDEX(Countries!$D$2:$D$255, MATCH(A321, Countries!$B$2:$B$255, 0))</f>
        <v>COG</v>
      </c>
      <c r="C321" s="76" t="s">
        <v>154</v>
      </c>
      <c r="D321" s="62" t="n">
        <f aca="false" t="array" ref="D321:D321">IF($C321="Mangrove", INDEX('Mangrove protected area'!$A$5:$AG1000,MATCH($A321,'Mangrove protected area'!$A$5:$A1000,0),MATCH('Mangrove protected area'!$C$4,'Mangrove protected area'!$A$5:$AG$5,0)),IF($C321="Seagrass",'Seagrass extent'!$D$4,IF($C321="Salt marsh",'Salt marsh extent'!$D$4)))</f>
        <v>-0.026</v>
      </c>
      <c r="E321" s="40"/>
      <c r="F321" s="2"/>
      <c r="G321" s="2"/>
      <c r="H321" s="2"/>
      <c r="I321" s="2"/>
      <c r="J321" s="2"/>
      <c r="K321" s="2"/>
      <c r="L321" s="2"/>
      <c r="M321" s="2"/>
      <c r="N321" s="2"/>
      <c r="O321" s="2"/>
      <c r="P321" s="2"/>
      <c r="Q321" s="2"/>
      <c r="R321" s="2"/>
      <c r="S321" s="2"/>
      <c r="T321" s="2"/>
      <c r="U321" s="2"/>
      <c r="V321" s="2"/>
      <c r="W321" s="2"/>
      <c r="X321" s="2"/>
      <c r="Y321" s="2"/>
    </row>
    <row r="322" customFormat="false" ht="12.75" hidden="false" customHeight="true" outlineLevel="0" collapsed="false">
      <c r="A322" s="40" t="s">
        <v>318</v>
      </c>
      <c r="B322" s="56" t="str">
        <f aca="false" t="array" ref="B322:B322">INDEX(Countries!$D$2:$D$255, MATCH(A322, Countries!$B$2:$B$255, 0))</f>
        <v>KNA</v>
      </c>
      <c r="C322" s="76" t="s">
        <v>154</v>
      </c>
      <c r="D322" s="62" t="n">
        <f aca="false" t="array" ref="D322:D322">IF($C322="Mangrove", INDEX('Mangrove protected area'!$A$5:$AG1000,MATCH($A322,'Mangrove protected area'!$A$5:$A1000,0),MATCH('Mangrove protected area'!$C$4,'Mangrove protected area'!$A$5:$AG$5,0)),IF($C322="Seagrass",'Seagrass extent'!$D$4,IF($C322="Salt marsh",'Salt marsh extent'!$D$4)))</f>
        <v>-0.026</v>
      </c>
      <c r="E322" s="40"/>
      <c r="F322" s="2"/>
      <c r="G322" s="2"/>
      <c r="H322" s="2"/>
      <c r="I322" s="2"/>
      <c r="J322" s="2"/>
      <c r="K322" s="2"/>
      <c r="L322" s="2"/>
      <c r="M322" s="2"/>
      <c r="N322" s="2"/>
      <c r="O322" s="2"/>
      <c r="P322" s="2"/>
      <c r="Q322" s="2"/>
      <c r="R322" s="2"/>
      <c r="S322" s="2"/>
      <c r="T322" s="2"/>
      <c r="U322" s="2"/>
      <c r="V322" s="2"/>
      <c r="W322" s="2"/>
      <c r="X322" s="2"/>
      <c r="Y322" s="2"/>
    </row>
    <row r="323" customFormat="false" ht="12.75" hidden="false" customHeight="true" outlineLevel="0" collapsed="false">
      <c r="A323" s="40" t="s">
        <v>319</v>
      </c>
      <c r="B323" s="56" t="str">
        <f aca="false" t="array" ref="B323:B323">INDEX(Countries!$D$2:$D$255, MATCH(A323, Countries!$B$2:$B$255, 0))</f>
        <v>LCA</v>
      </c>
      <c r="C323" s="76" t="s">
        <v>154</v>
      </c>
      <c r="D323" s="62" t="n">
        <f aca="false" t="array" ref="D323:D323">IF($C323="Mangrove", INDEX('Mangrove protected area'!$A$5:$AG1000,MATCH($A323,'Mangrove protected area'!$A$5:$A1000,0),MATCH('Mangrove protected area'!$C$4,'Mangrove protected area'!$A$5:$AG$5,0)),IF($C323="Seagrass",'Seagrass extent'!$D$4,IF($C323="Salt marsh",'Salt marsh extent'!$D$4)))</f>
        <v>-0.026</v>
      </c>
      <c r="E323" s="40"/>
      <c r="F323" s="2"/>
      <c r="G323" s="2"/>
      <c r="H323" s="2"/>
      <c r="I323" s="2"/>
      <c r="J323" s="2"/>
      <c r="K323" s="2"/>
      <c r="L323" s="2"/>
      <c r="M323" s="2"/>
      <c r="N323" s="2"/>
      <c r="O323" s="2"/>
      <c r="P323" s="2"/>
      <c r="Q323" s="2"/>
      <c r="R323" s="2"/>
      <c r="S323" s="2"/>
      <c r="T323" s="2"/>
      <c r="U323" s="2"/>
      <c r="V323" s="2"/>
      <c r="W323" s="2"/>
      <c r="X323" s="2"/>
      <c r="Y323" s="2"/>
    </row>
    <row r="324" customFormat="false" ht="12.75" hidden="false" customHeight="true" outlineLevel="0" collapsed="false">
      <c r="A324" s="40" t="s">
        <v>320</v>
      </c>
      <c r="B324" s="56" t="str">
        <f aca="false" t="array" ref="B324:B324">INDEX(Countries!$D$2:$D$255, MATCH(A324, Countries!$B$2:$B$255, 0))</f>
        <v>VCT</v>
      </c>
      <c r="C324" s="76" t="s">
        <v>154</v>
      </c>
      <c r="D324" s="62" t="n">
        <f aca="false" t="array" ref="D324:D324">IF($C324="Mangrove", INDEX('Mangrove protected area'!$A$5:$AG1000,MATCH($A324,'Mangrove protected area'!$A$5:$A1000,0),MATCH('Mangrove protected area'!$C$4,'Mangrove protected area'!$A$5:$AG$5,0)),IF($C324="Seagrass",'Seagrass extent'!$D$4,IF($C324="Salt marsh",'Salt marsh extent'!$D$4)))</f>
        <v>-0.026</v>
      </c>
      <c r="E324" s="40"/>
      <c r="F324" s="2"/>
      <c r="G324" s="2"/>
      <c r="H324" s="2"/>
      <c r="I324" s="2"/>
      <c r="J324" s="2"/>
      <c r="K324" s="2"/>
      <c r="L324" s="2"/>
      <c r="M324" s="2"/>
      <c r="N324" s="2"/>
      <c r="O324" s="2"/>
      <c r="P324" s="2"/>
      <c r="Q324" s="2"/>
      <c r="R324" s="2"/>
      <c r="S324" s="2"/>
      <c r="T324" s="2"/>
      <c r="U324" s="2"/>
      <c r="V324" s="2"/>
      <c r="W324" s="2"/>
      <c r="X324" s="2"/>
      <c r="Y324" s="2"/>
    </row>
    <row r="325" customFormat="false" ht="12.75" hidden="false" customHeight="true" outlineLevel="0" collapsed="false">
      <c r="A325" s="40" t="s">
        <v>321</v>
      </c>
      <c r="B325" s="56" t="str">
        <f aca="false" t="array" ref="B325:B325">INDEX(Countries!$D$2:$D$255, MATCH(A325, Countries!$B$2:$B$255, 0))</f>
        <v>MAF</v>
      </c>
      <c r="C325" s="76" t="s">
        <v>154</v>
      </c>
      <c r="D325" s="62" t="n">
        <f aca="false" t="array" ref="D325:D325">IF($C325="Mangrove", INDEX('Mangrove protected area'!$A$5:$AG1000,MATCH($A325,'Mangrove protected area'!$A$5:$A1000,0),MATCH('Mangrove protected area'!$C$4,'Mangrove protected area'!$A$5:$AG$5,0)),IF($C325="Seagrass",'Seagrass extent'!$D$4,IF($C325="Salt marsh",'Salt marsh extent'!$D$4)))</f>
        <v>-0.026</v>
      </c>
      <c r="E325" s="40"/>
      <c r="F325" s="2"/>
      <c r="G325" s="2"/>
      <c r="H325" s="2"/>
      <c r="I325" s="2"/>
      <c r="J325" s="2"/>
      <c r="K325" s="2"/>
      <c r="L325" s="2"/>
      <c r="M325" s="2"/>
      <c r="N325" s="2"/>
      <c r="O325" s="2"/>
      <c r="P325" s="2"/>
      <c r="Q325" s="2"/>
      <c r="R325" s="2"/>
      <c r="S325" s="2"/>
      <c r="T325" s="2"/>
      <c r="U325" s="2"/>
      <c r="V325" s="2"/>
      <c r="W325" s="2"/>
      <c r="X325" s="2"/>
      <c r="Y325" s="2"/>
    </row>
    <row r="326" customFormat="false" ht="12.75" hidden="false" customHeight="true" outlineLevel="0" collapsed="false">
      <c r="A326" s="40" t="s">
        <v>322</v>
      </c>
      <c r="B326" s="56" t="str">
        <f aca="false" t="array" ref="B326:B326">INDEX(Countries!$D$2:$D$255, MATCH(A326, Countries!$B$2:$B$255, 0))</f>
        <v>WSM</v>
      </c>
      <c r="C326" s="76" t="s">
        <v>154</v>
      </c>
      <c r="D326" s="62" t="n">
        <f aca="false" t="array" ref="D326:D326">IF($C326="Mangrove", INDEX('Mangrove protected area'!$A$5:$AG1000,MATCH($A326,'Mangrove protected area'!$A$5:$A1000,0),MATCH('Mangrove protected area'!$C$4,'Mangrove protected area'!$A$5:$AG$5,0)),IF($C326="Seagrass",'Seagrass extent'!$D$4,IF($C326="Salt marsh",'Salt marsh extent'!$D$4)))</f>
        <v>-0.026</v>
      </c>
      <c r="E326" s="40"/>
      <c r="F326" s="2"/>
      <c r="G326" s="2"/>
      <c r="H326" s="2"/>
      <c r="I326" s="2"/>
      <c r="J326" s="2"/>
      <c r="K326" s="2"/>
      <c r="L326" s="2"/>
      <c r="M326" s="2"/>
      <c r="N326" s="2"/>
      <c r="O326" s="2"/>
      <c r="P326" s="2"/>
      <c r="Q326" s="2"/>
      <c r="R326" s="2"/>
      <c r="S326" s="2"/>
      <c r="T326" s="2"/>
      <c r="U326" s="2"/>
      <c r="V326" s="2"/>
      <c r="W326" s="2"/>
      <c r="X326" s="2"/>
      <c r="Y326" s="2"/>
    </row>
    <row r="327" customFormat="false" ht="12.75" hidden="false" customHeight="true" outlineLevel="0" collapsed="false">
      <c r="A327" s="40" t="s">
        <v>323</v>
      </c>
      <c r="B327" s="56" t="str">
        <f aca="false" t="array" ref="B327:B327">INDEX(Countries!$D$2:$D$255, MATCH(A327, Countries!$B$2:$B$255, 0))</f>
        <v>STP</v>
      </c>
      <c r="C327" s="76" t="s">
        <v>154</v>
      </c>
      <c r="D327" s="62" t="n">
        <f aca="false" t="array" ref="D327:D327">IF($C327="Mangrove", INDEX('Mangrove protected area'!$A$5:$AG1000,MATCH($A327,'Mangrove protected area'!$A$5:$A1000,0),MATCH('Mangrove protected area'!$C$4,'Mangrove protected area'!$A$5:$AG$5,0)),IF($C327="Seagrass",'Seagrass extent'!$D$4,IF($C327="Salt marsh",'Salt marsh extent'!$D$4)))</f>
        <v>-0.026</v>
      </c>
      <c r="E327" s="40"/>
      <c r="F327" s="2"/>
      <c r="G327" s="2"/>
      <c r="H327" s="2"/>
      <c r="I327" s="2"/>
      <c r="J327" s="2"/>
      <c r="K327" s="2"/>
      <c r="L327" s="2"/>
      <c r="M327" s="2"/>
      <c r="N327" s="2"/>
      <c r="O327" s="2"/>
      <c r="P327" s="2"/>
      <c r="Q327" s="2"/>
      <c r="R327" s="2"/>
      <c r="S327" s="2"/>
      <c r="T327" s="2"/>
      <c r="U327" s="2"/>
      <c r="V327" s="2"/>
      <c r="W327" s="2"/>
      <c r="X327" s="2"/>
      <c r="Y327" s="2"/>
    </row>
    <row r="328" customFormat="false" ht="12.75" hidden="false" customHeight="true" outlineLevel="0" collapsed="false">
      <c r="A328" s="40" t="s">
        <v>324</v>
      </c>
      <c r="B328" s="56" t="str">
        <f aca="false" t="array" ref="B328:B328">INDEX(Countries!$D$2:$D$255, MATCH(A328, Countries!$B$2:$B$255, 0))</f>
        <v>SAU</v>
      </c>
      <c r="C328" s="76" t="s">
        <v>154</v>
      </c>
      <c r="D328" s="62" t="n">
        <f aca="false" t="array" ref="D328:D328">IF($C328="Mangrove", INDEX('Mangrove protected area'!$A$5:$AG1000,MATCH($A328,'Mangrove protected area'!$A$5:$A1000,0),MATCH('Mangrove protected area'!$C$4,'Mangrove protected area'!$A$5:$AG$5,0)),IF($C328="Seagrass",'Seagrass extent'!$D$4,IF($C328="Salt marsh",'Salt marsh extent'!$D$4)))</f>
        <v>-0.026</v>
      </c>
      <c r="E328" s="40"/>
      <c r="F328" s="2"/>
      <c r="G328" s="2"/>
      <c r="H328" s="2"/>
      <c r="I328" s="2"/>
      <c r="J328" s="2"/>
      <c r="K328" s="2"/>
      <c r="L328" s="2"/>
      <c r="M328" s="2"/>
      <c r="N328" s="2"/>
      <c r="O328" s="2"/>
      <c r="P328" s="2"/>
      <c r="Q328" s="2"/>
      <c r="R328" s="2"/>
      <c r="S328" s="2"/>
      <c r="T328" s="2"/>
      <c r="U328" s="2"/>
      <c r="V328" s="2"/>
      <c r="W328" s="2"/>
      <c r="X328" s="2"/>
      <c r="Y328" s="2"/>
    </row>
    <row r="329" customFormat="false" ht="12.75" hidden="false" customHeight="true" outlineLevel="0" collapsed="false">
      <c r="A329" s="40" t="s">
        <v>325</v>
      </c>
      <c r="B329" s="56" t="str">
        <f aca="false" t="array" ref="B329:B329">INDEX(Countries!$D$2:$D$255, MATCH(A329, Countries!$B$2:$B$255, 0))</f>
        <v>SEN</v>
      </c>
      <c r="C329" s="76" t="s">
        <v>154</v>
      </c>
      <c r="D329" s="62" t="n">
        <f aca="false" t="array" ref="D329:D329">IF($C329="Mangrove", INDEX('Mangrove protected area'!$A$5:$AG1000,MATCH($A329,'Mangrove protected area'!$A$5:$A1000,0),MATCH('Mangrove protected area'!$C$4,'Mangrove protected area'!$A$5:$AG$5,0)),IF($C329="Seagrass",'Seagrass extent'!$D$4,IF($C329="Salt marsh",'Salt marsh extent'!$D$4)))</f>
        <v>-0.026</v>
      </c>
      <c r="E329" s="40"/>
      <c r="F329" s="2"/>
      <c r="G329" s="2"/>
      <c r="H329" s="2"/>
      <c r="I329" s="2"/>
      <c r="J329" s="2"/>
      <c r="K329" s="2"/>
      <c r="L329" s="2"/>
      <c r="M329" s="2"/>
      <c r="N329" s="2"/>
      <c r="O329" s="2"/>
      <c r="P329" s="2"/>
      <c r="Q329" s="2"/>
      <c r="R329" s="2"/>
      <c r="S329" s="2"/>
      <c r="T329" s="2"/>
      <c r="U329" s="2"/>
      <c r="V329" s="2"/>
      <c r="W329" s="2"/>
      <c r="X329" s="2"/>
      <c r="Y329" s="2"/>
    </row>
    <row r="330" customFormat="false" ht="12.75" hidden="false" customHeight="true" outlineLevel="0" collapsed="false">
      <c r="A330" s="40" t="s">
        <v>326</v>
      </c>
      <c r="B330" s="56" t="str">
        <f aca="false" t="array" ref="B330:B330">INDEX(Countries!$D$2:$D$255, MATCH(A330, Countries!$B$2:$B$255, 0))</f>
        <v>SYC</v>
      </c>
      <c r="C330" s="76" t="s">
        <v>154</v>
      </c>
      <c r="D330" s="62" t="n">
        <f aca="false" t="array" ref="D330:D330">IF($C330="Mangrove", INDEX('Mangrove protected area'!$A$5:$AG1000,MATCH($A330,'Mangrove protected area'!$A$5:$A1000,0),MATCH('Mangrove protected area'!$C$4,'Mangrove protected area'!$A$5:$AG$5,0)),IF($C330="Seagrass",'Seagrass extent'!$D$4,IF($C330="Salt marsh",'Salt marsh extent'!$D$4)))</f>
        <v>-0.026</v>
      </c>
      <c r="E330" s="40"/>
      <c r="F330" s="2"/>
      <c r="G330" s="2"/>
      <c r="H330" s="2"/>
      <c r="I330" s="2"/>
      <c r="J330" s="2"/>
      <c r="K330" s="2"/>
      <c r="L330" s="2"/>
      <c r="M330" s="2"/>
      <c r="N330" s="2"/>
      <c r="O330" s="2"/>
      <c r="P330" s="2"/>
      <c r="Q330" s="2"/>
      <c r="R330" s="2"/>
      <c r="S330" s="2"/>
      <c r="T330" s="2"/>
      <c r="U330" s="2"/>
      <c r="V330" s="2"/>
      <c r="W330" s="2"/>
      <c r="X330" s="2"/>
      <c r="Y330" s="2"/>
    </row>
    <row r="331" customFormat="false" ht="12.75" hidden="false" customHeight="true" outlineLevel="0" collapsed="false">
      <c r="A331" s="40" t="s">
        <v>327</v>
      </c>
      <c r="B331" s="56" t="str">
        <f aca="false" t="array" ref="B331:B331">INDEX(Countries!$D$2:$D$255, MATCH(A331, Countries!$B$2:$B$255, 0))</f>
        <v>SLE</v>
      </c>
      <c r="C331" s="76" t="s">
        <v>154</v>
      </c>
      <c r="D331" s="62" t="n">
        <f aca="false" t="array" ref="D331:D331">IF($C331="Mangrove", INDEX('Mangrove protected area'!$A$5:$AG1000,MATCH($A331,'Mangrove protected area'!$A$5:$A1000,0),MATCH('Mangrove protected area'!$C$4,'Mangrove protected area'!$A$5:$AG$5,0)),IF($C331="Seagrass",'Seagrass extent'!$D$4,IF($C331="Salt marsh",'Salt marsh extent'!$D$4)))</f>
        <v>-0.026</v>
      </c>
      <c r="E331" s="40"/>
      <c r="F331" s="2"/>
      <c r="G331" s="2"/>
      <c r="H331" s="2"/>
      <c r="I331" s="2"/>
      <c r="J331" s="2"/>
      <c r="K331" s="2"/>
      <c r="L331" s="2"/>
      <c r="M331" s="2"/>
      <c r="N331" s="2"/>
      <c r="O331" s="2"/>
      <c r="P331" s="2"/>
      <c r="Q331" s="2"/>
      <c r="R331" s="2"/>
      <c r="S331" s="2"/>
      <c r="T331" s="2"/>
      <c r="U331" s="2"/>
      <c r="V331" s="2"/>
      <c r="W331" s="2"/>
      <c r="X331" s="2"/>
      <c r="Y331" s="2"/>
    </row>
    <row r="332" customFormat="false" ht="12.75" hidden="false" customHeight="true" outlineLevel="0" collapsed="false">
      <c r="A332" s="40" t="s">
        <v>328</v>
      </c>
      <c r="B332" s="56" t="str">
        <f aca="false" t="array" ref="B332:B332">INDEX(Countries!$D$2:$D$255, MATCH(A332, Countries!$B$2:$B$255, 0))</f>
        <v>SGP</v>
      </c>
      <c r="C332" s="76" t="s">
        <v>154</v>
      </c>
      <c r="D332" s="62" t="n">
        <f aca="false" t="array" ref="D332:D332">IF($C332="Mangrove", INDEX('Mangrove protected area'!$A$5:$AG1000,MATCH($A332,'Mangrove protected area'!$A$5:$A1000,0),MATCH('Mangrove protected area'!$C$4,'Mangrove protected area'!$A$5:$AG$5,0)),IF($C332="Seagrass",'Seagrass extent'!$D$4,IF($C332="Salt marsh",'Salt marsh extent'!$D$4)))</f>
        <v>-0.026</v>
      </c>
      <c r="E332" s="40"/>
      <c r="F332" s="2"/>
      <c r="G332" s="2"/>
      <c r="H332" s="2"/>
      <c r="I332" s="2"/>
      <c r="J332" s="2"/>
      <c r="K332" s="2"/>
      <c r="L332" s="2"/>
      <c r="M332" s="2"/>
      <c r="N332" s="2"/>
      <c r="O332" s="2"/>
      <c r="P332" s="2"/>
      <c r="Q332" s="2"/>
      <c r="R332" s="2"/>
      <c r="S332" s="2"/>
      <c r="T332" s="2"/>
      <c r="U332" s="2"/>
      <c r="V332" s="2"/>
      <c r="W332" s="2"/>
      <c r="X332" s="2"/>
      <c r="Y332" s="2"/>
    </row>
    <row r="333" customFormat="false" ht="12.75" hidden="false" customHeight="true" outlineLevel="0" collapsed="false">
      <c r="A333" s="40" t="s">
        <v>329</v>
      </c>
      <c r="B333" s="56" t="str">
        <f aca="false" t="array" ref="B333:B333">INDEX(Countries!$D$2:$D$255, MATCH(A333, Countries!$B$2:$B$255, 0))</f>
        <v>SXM</v>
      </c>
      <c r="C333" s="76" t="s">
        <v>154</v>
      </c>
      <c r="D333" s="62" t="n">
        <f aca="false" t="array" ref="D333:D333">IF($C333="Mangrove", INDEX('Mangrove protected area'!$A$5:$AG1000,MATCH($A333,'Mangrove protected area'!$A$5:$A1000,0),MATCH('Mangrove protected area'!$C$4,'Mangrove protected area'!$A$5:$AG$5,0)),IF($C333="Seagrass",'Seagrass extent'!$D$4,IF($C333="Salt marsh",'Salt marsh extent'!$D$4)))</f>
        <v>-0.026</v>
      </c>
      <c r="E333" s="40"/>
      <c r="F333" s="2"/>
      <c r="G333" s="2"/>
      <c r="H333" s="2"/>
      <c r="I333" s="2"/>
      <c r="J333" s="2"/>
      <c r="K333" s="2"/>
      <c r="L333" s="2"/>
      <c r="M333" s="2"/>
      <c r="N333" s="2"/>
      <c r="O333" s="2"/>
      <c r="P333" s="2"/>
      <c r="Q333" s="2"/>
      <c r="R333" s="2"/>
      <c r="S333" s="2"/>
      <c r="T333" s="2"/>
      <c r="U333" s="2"/>
      <c r="V333" s="2"/>
      <c r="W333" s="2"/>
      <c r="X333" s="2"/>
      <c r="Y333" s="2"/>
    </row>
    <row r="334" customFormat="false" ht="12.75" hidden="false" customHeight="true" outlineLevel="0" collapsed="false">
      <c r="A334" s="40" t="s">
        <v>330</v>
      </c>
      <c r="B334" s="56" t="str">
        <f aca="false" t="array" ref="B334:B334">INDEX(Countries!$D$2:$D$255, MATCH(A334, Countries!$B$2:$B$255, 0))</f>
        <v>SLB</v>
      </c>
      <c r="C334" s="76" t="s">
        <v>154</v>
      </c>
      <c r="D334" s="62" t="n">
        <f aca="false" t="array" ref="D334:D334">IF($C334="Mangrove", INDEX('Mangrove protected area'!$A$5:$AG1000,MATCH($A334,'Mangrove protected area'!$A$5:$A1000,0),MATCH('Mangrove protected area'!$C$4,'Mangrove protected area'!$A$5:$AG$5,0)),IF($C334="Seagrass",'Seagrass extent'!$D$4,IF($C334="Salt marsh",'Salt marsh extent'!$D$4)))</f>
        <v>-0.026</v>
      </c>
      <c r="E334" s="40"/>
      <c r="F334" s="2"/>
      <c r="G334" s="2"/>
      <c r="H334" s="2"/>
      <c r="I334" s="2"/>
      <c r="J334" s="2"/>
      <c r="K334" s="2"/>
      <c r="L334" s="2"/>
      <c r="M334" s="2"/>
      <c r="N334" s="2"/>
      <c r="O334" s="2"/>
      <c r="P334" s="2"/>
      <c r="Q334" s="2"/>
      <c r="R334" s="2"/>
      <c r="S334" s="2"/>
      <c r="T334" s="2"/>
      <c r="U334" s="2"/>
      <c r="V334" s="2"/>
      <c r="W334" s="2"/>
      <c r="X334" s="2"/>
      <c r="Y334" s="2"/>
    </row>
    <row r="335" customFormat="false" ht="12.75" hidden="false" customHeight="true" outlineLevel="0" collapsed="false">
      <c r="A335" s="40" t="s">
        <v>331</v>
      </c>
      <c r="B335" s="56" t="str">
        <f aca="false" t="array" ref="B335:B335">INDEX(Countries!$D$2:$D$255, MATCH(A335, Countries!$B$2:$B$255, 0))</f>
        <v>SOM</v>
      </c>
      <c r="C335" s="76" t="s">
        <v>154</v>
      </c>
      <c r="D335" s="62" t="n">
        <f aca="false" t="array" ref="D335:D335">IF($C335="Mangrove", INDEX('Mangrove protected area'!$A$5:$AG1000,MATCH($A335,'Mangrove protected area'!$A$5:$A1000,0),MATCH('Mangrove protected area'!$C$4,'Mangrove protected area'!$A$5:$AG$5,0)),IF($C335="Seagrass",'Seagrass extent'!$D$4,IF($C335="Salt marsh",'Salt marsh extent'!$D$4)))</f>
        <v>-0.026</v>
      </c>
      <c r="E335" s="40"/>
      <c r="F335" s="2"/>
      <c r="G335" s="2"/>
      <c r="H335" s="2"/>
      <c r="I335" s="2"/>
      <c r="J335" s="2"/>
      <c r="K335" s="2"/>
      <c r="L335" s="2"/>
      <c r="M335" s="2"/>
      <c r="N335" s="2"/>
      <c r="O335" s="2"/>
      <c r="P335" s="2"/>
      <c r="Q335" s="2"/>
      <c r="R335" s="2"/>
      <c r="S335" s="2"/>
      <c r="T335" s="2"/>
      <c r="U335" s="2"/>
      <c r="V335" s="2"/>
      <c r="W335" s="2"/>
      <c r="X335" s="2"/>
      <c r="Y335" s="2"/>
    </row>
    <row r="336" customFormat="false" ht="12.75" hidden="false" customHeight="true" outlineLevel="0" collapsed="false">
      <c r="A336" s="40" t="s">
        <v>332</v>
      </c>
      <c r="B336" s="56" t="str">
        <f aca="false" t="array" ref="B336:B336">INDEX(Countries!$D$2:$D$255, MATCH(A336, Countries!$B$2:$B$255, 0))</f>
        <v>ZAF</v>
      </c>
      <c r="C336" s="76" t="s">
        <v>154</v>
      </c>
      <c r="D336" s="62" t="n">
        <f aca="false" t="array" ref="D336:D336">IF($C336="Mangrove", INDEX('Mangrove protected area'!$A$5:$AG1000,MATCH($A336,'Mangrove protected area'!$A$5:$A1000,0),MATCH('Mangrove protected area'!$C$4,'Mangrove protected area'!$A$5:$AG$5,0)),IF($C336="Seagrass",'Seagrass extent'!$D$4,IF($C336="Salt marsh",'Salt marsh extent'!$D$4)))</f>
        <v>-0.026</v>
      </c>
      <c r="E336" s="40"/>
      <c r="F336" s="2"/>
      <c r="G336" s="2"/>
      <c r="H336" s="2"/>
      <c r="I336" s="2"/>
      <c r="J336" s="2"/>
      <c r="K336" s="2"/>
      <c r="L336" s="2"/>
      <c r="M336" s="2"/>
      <c r="N336" s="2"/>
      <c r="O336" s="2"/>
      <c r="P336" s="2"/>
      <c r="Q336" s="2"/>
      <c r="R336" s="2"/>
      <c r="S336" s="2"/>
      <c r="T336" s="2"/>
      <c r="U336" s="2"/>
      <c r="V336" s="2"/>
      <c r="W336" s="2"/>
      <c r="X336" s="2"/>
      <c r="Y336" s="2"/>
    </row>
    <row r="337" customFormat="false" ht="12.75" hidden="false" customHeight="true" outlineLevel="0" collapsed="false">
      <c r="A337" s="40" t="s">
        <v>333</v>
      </c>
      <c r="B337" s="56" t="str">
        <f aca="false" t="array" ref="B337:B337">INDEX(Countries!$D$2:$D$255, MATCH(A337, Countries!$B$2:$B$255, 0))</f>
        <v>LKA</v>
      </c>
      <c r="C337" s="76" t="s">
        <v>154</v>
      </c>
      <c r="D337" s="62" t="n">
        <f aca="false" t="array" ref="D337:D337">IF($C337="Mangrove", INDEX('Mangrove protected area'!$A$5:$AG1000,MATCH($A337,'Mangrove protected area'!$A$5:$A1000,0),MATCH('Mangrove protected area'!$C$4,'Mangrove protected area'!$A$5:$AG$5,0)),IF($C337="Seagrass",'Seagrass extent'!$D$4,IF($C337="Salt marsh",'Salt marsh extent'!$D$4)))</f>
        <v>-0.026</v>
      </c>
      <c r="E337" s="40"/>
      <c r="F337" s="2"/>
      <c r="G337" s="2"/>
      <c r="H337" s="2"/>
      <c r="I337" s="2"/>
      <c r="J337" s="2"/>
      <c r="K337" s="2"/>
      <c r="L337" s="2"/>
      <c r="M337" s="2"/>
      <c r="N337" s="2"/>
      <c r="O337" s="2"/>
      <c r="P337" s="2"/>
      <c r="Q337" s="2"/>
      <c r="R337" s="2"/>
      <c r="S337" s="2"/>
      <c r="T337" s="2"/>
      <c r="U337" s="2"/>
      <c r="V337" s="2"/>
      <c r="W337" s="2"/>
      <c r="X337" s="2"/>
      <c r="Y337" s="2"/>
    </row>
    <row r="338" customFormat="false" ht="12.75" hidden="false" customHeight="true" outlineLevel="0" collapsed="false">
      <c r="A338" s="40" t="s">
        <v>334</v>
      </c>
      <c r="B338" s="56" t="str">
        <f aca="false" t="array" ref="B338:B338">INDEX(Countries!$D$2:$D$255, MATCH(A338, Countries!$B$2:$B$255, 0))</f>
        <v>SDN</v>
      </c>
      <c r="C338" s="76" t="s">
        <v>154</v>
      </c>
      <c r="D338" s="62" t="n">
        <f aca="false" t="array" ref="D338:D338">IF($C338="Mangrove", INDEX('Mangrove protected area'!$A$5:$AG1000,MATCH($A338,'Mangrove protected area'!$A$5:$A1000,0),MATCH('Mangrove protected area'!$C$4,'Mangrove protected area'!$A$5:$AG$5,0)),IF($C338="Seagrass",'Seagrass extent'!$D$4,IF($C338="Salt marsh",'Salt marsh extent'!$D$4)))</f>
        <v>-0.026</v>
      </c>
      <c r="E338" s="40"/>
      <c r="F338" s="2"/>
      <c r="G338" s="2"/>
      <c r="H338" s="2"/>
      <c r="I338" s="2"/>
      <c r="J338" s="2"/>
      <c r="K338" s="2"/>
      <c r="L338" s="2"/>
      <c r="M338" s="2"/>
      <c r="N338" s="2"/>
      <c r="O338" s="2"/>
      <c r="P338" s="2"/>
      <c r="Q338" s="2"/>
      <c r="R338" s="2"/>
      <c r="S338" s="2"/>
      <c r="T338" s="2"/>
      <c r="U338" s="2"/>
      <c r="V338" s="2"/>
      <c r="W338" s="2"/>
      <c r="X338" s="2"/>
      <c r="Y338" s="2"/>
    </row>
    <row r="339" customFormat="false" ht="12.75" hidden="false" customHeight="true" outlineLevel="0" collapsed="false">
      <c r="A339" s="40" t="s">
        <v>335</v>
      </c>
      <c r="B339" s="56" t="str">
        <f aca="false" t="array" ref="B339:B339">INDEX(Countries!$D$2:$D$255, MATCH(A339, Countries!$B$2:$B$255, 0))</f>
        <v>SUR</v>
      </c>
      <c r="C339" s="76" t="s">
        <v>154</v>
      </c>
      <c r="D339" s="62" t="n">
        <f aca="false" t="array" ref="D339:D339">IF($C339="Mangrove", INDEX('Mangrove protected area'!$A$5:$AG1000,MATCH($A339,'Mangrove protected area'!$A$5:$A1000,0),MATCH('Mangrove protected area'!$C$4,'Mangrove protected area'!$A$5:$AG$5,0)),IF($C339="Seagrass",'Seagrass extent'!$D$4,IF($C339="Salt marsh",'Salt marsh extent'!$D$4)))</f>
        <v>-0.026</v>
      </c>
      <c r="E339" s="40"/>
      <c r="F339" s="2"/>
      <c r="G339" s="2"/>
      <c r="H339" s="2"/>
      <c r="I339" s="2"/>
      <c r="J339" s="2"/>
      <c r="K339" s="2"/>
      <c r="L339" s="2"/>
      <c r="M339" s="2"/>
      <c r="N339" s="2"/>
      <c r="O339" s="2"/>
      <c r="P339" s="2"/>
      <c r="Q339" s="2"/>
      <c r="R339" s="2"/>
      <c r="S339" s="2"/>
      <c r="T339" s="2"/>
      <c r="U339" s="2"/>
      <c r="V339" s="2"/>
      <c r="W339" s="2"/>
      <c r="X339" s="2"/>
      <c r="Y339" s="2"/>
    </row>
    <row r="340" customFormat="false" ht="12.75" hidden="false" customHeight="true" outlineLevel="0" collapsed="false">
      <c r="A340" s="40" t="s">
        <v>336</v>
      </c>
      <c r="B340" s="56" t="str">
        <f aca="false" t="array" ref="B340:B340">INDEX(Countries!$D$2:$D$255, MATCH(A340, Countries!$B$2:$B$255, 0))</f>
        <v>TWN</v>
      </c>
      <c r="C340" s="76" t="s">
        <v>154</v>
      </c>
      <c r="D340" s="62" t="n">
        <f aca="false" t="array" ref="D340:D340">IF($C340="Mangrove", INDEX('Mangrove protected area'!$A$5:$AG1000,MATCH($A340,'Mangrove protected area'!$A$5:$A1000,0),MATCH('Mangrove protected area'!$C$4,'Mangrove protected area'!$A$5:$AG$5,0)),IF($C340="Seagrass",'Seagrass extent'!$D$4,IF($C340="Salt marsh",'Salt marsh extent'!$D$4)))</f>
        <v>-0.026</v>
      </c>
      <c r="E340" s="40"/>
      <c r="F340" s="2"/>
      <c r="G340" s="2"/>
      <c r="H340" s="2"/>
      <c r="I340" s="2"/>
      <c r="J340" s="2"/>
      <c r="K340" s="2"/>
      <c r="L340" s="2"/>
      <c r="M340" s="2"/>
      <c r="N340" s="2"/>
      <c r="O340" s="2"/>
      <c r="P340" s="2"/>
      <c r="Q340" s="2"/>
      <c r="R340" s="2"/>
      <c r="S340" s="2"/>
      <c r="T340" s="2"/>
      <c r="U340" s="2"/>
      <c r="V340" s="2"/>
      <c r="W340" s="2"/>
      <c r="X340" s="2"/>
      <c r="Y340" s="2"/>
    </row>
    <row r="341" customFormat="false" ht="12.75" hidden="false" customHeight="true" outlineLevel="0" collapsed="false">
      <c r="A341" s="40" t="s">
        <v>337</v>
      </c>
      <c r="B341" s="56" t="str">
        <f aca="false" t="array" ref="B341:B341">INDEX(Countries!$D$2:$D$255, MATCH(A341, Countries!$B$2:$B$255, 0))</f>
        <v>TZA</v>
      </c>
      <c r="C341" s="76" t="s">
        <v>154</v>
      </c>
      <c r="D341" s="62" t="n">
        <f aca="false" t="array" ref="D341:D341">IF($C341="Mangrove", INDEX('Mangrove protected area'!$A$5:$AG1000,MATCH($A341,'Mangrove protected area'!$A$5:$A1000,0),MATCH('Mangrove protected area'!$C$4,'Mangrove protected area'!$A$5:$AG$5,0)),IF($C341="Seagrass",'Seagrass extent'!$D$4,IF($C341="Salt marsh",'Salt marsh extent'!$D$4)))</f>
        <v>-0.026</v>
      </c>
      <c r="E341" s="40"/>
      <c r="F341" s="2"/>
      <c r="G341" s="2"/>
      <c r="H341" s="2"/>
      <c r="I341" s="2"/>
      <c r="J341" s="2"/>
      <c r="K341" s="2"/>
      <c r="L341" s="2"/>
      <c r="M341" s="2"/>
      <c r="N341" s="2"/>
      <c r="O341" s="2"/>
      <c r="P341" s="2"/>
      <c r="Q341" s="2"/>
      <c r="R341" s="2"/>
      <c r="S341" s="2"/>
      <c r="T341" s="2"/>
      <c r="U341" s="2"/>
      <c r="V341" s="2"/>
      <c r="W341" s="2"/>
      <c r="X341" s="2"/>
      <c r="Y341" s="2"/>
    </row>
    <row r="342" customFormat="false" ht="12.75" hidden="false" customHeight="true" outlineLevel="0" collapsed="false">
      <c r="A342" s="40" t="s">
        <v>338</v>
      </c>
      <c r="B342" s="56" t="str">
        <f aca="false" t="array" ref="B342:B342">INDEX(Countries!$D$2:$D$255, MATCH(A342, Countries!$B$2:$B$255, 0))</f>
        <v>THA</v>
      </c>
      <c r="C342" s="76" t="s">
        <v>154</v>
      </c>
      <c r="D342" s="62" t="n">
        <f aca="false" t="array" ref="D342:D342">IF($C342="Mangrove", INDEX('Mangrove protected area'!$A$5:$AG1000,MATCH($A342,'Mangrove protected area'!$A$5:$A1000,0),MATCH('Mangrove protected area'!$C$4,'Mangrove protected area'!$A$5:$AG$5,0)),IF($C342="Seagrass",'Seagrass extent'!$D$4,IF($C342="Salt marsh",'Salt marsh extent'!$D$4)))</f>
        <v>-0.026</v>
      </c>
      <c r="E342" s="40"/>
      <c r="F342" s="2"/>
      <c r="G342" s="2"/>
      <c r="H342" s="2"/>
      <c r="I342" s="2"/>
      <c r="J342" s="2"/>
      <c r="K342" s="2"/>
      <c r="L342" s="2"/>
      <c r="M342" s="2"/>
      <c r="N342" s="2"/>
      <c r="O342" s="2"/>
      <c r="P342" s="2"/>
      <c r="Q342" s="2"/>
      <c r="R342" s="2"/>
      <c r="S342" s="2"/>
      <c r="T342" s="2"/>
      <c r="U342" s="2"/>
      <c r="V342" s="2"/>
      <c r="W342" s="2"/>
      <c r="X342" s="2"/>
      <c r="Y342" s="2"/>
    </row>
    <row r="343" customFormat="false" ht="12.75" hidden="false" customHeight="true" outlineLevel="0" collapsed="false">
      <c r="A343" s="40" t="s">
        <v>339</v>
      </c>
      <c r="B343" s="56" t="str">
        <f aca="false" t="array" ref="B343:B343">INDEX(Countries!$D$2:$D$255, MATCH(A343, Countries!$B$2:$B$255, 0))</f>
        <v>TLS</v>
      </c>
      <c r="C343" s="76" t="s">
        <v>154</v>
      </c>
      <c r="D343" s="62" t="n">
        <f aca="false" t="array" ref="D343:D343">IF($C343="Mangrove", INDEX('Mangrove protected area'!$A$5:$AG1000,MATCH($A343,'Mangrove protected area'!$A$5:$A1000,0),MATCH('Mangrove protected area'!$C$4,'Mangrove protected area'!$A$5:$AG$5,0)),IF($C343="Seagrass",'Seagrass extent'!$D$4,IF($C343="Salt marsh",'Salt marsh extent'!$D$4)))</f>
        <v>-0.026</v>
      </c>
      <c r="E343" s="40"/>
      <c r="F343" s="2"/>
      <c r="G343" s="2"/>
      <c r="H343" s="2"/>
      <c r="I343" s="2"/>
      <c r="J343" s="2"/>
      <c r="K343" s="2"/>
      <c r="L343" s="2"/>
      <c r="M343" s="2"/>
      <c r="N343" s="2"/>
      <c r="O343" s="2"/>
      <c r="P343" s="2"/>
      <c r="Q343" s="2"/>
      <c r="R343" s="2"/>
      <c r="S343" s="2"/>
      <c r="T343" s="2"/>
      <c r="U343" s="2"/>
      <c r="V343" s="2"/>
      <c r="W343" s="2"/>
      <c r="X343" s="2"/>
      <c r="Y343" s="2"/>
    </row>
    <row r="344" customFormat="false" ht="12.75" hidden="false" customHeight="true" outlineLevel="0" collapsed="false">
      <c r="A344" s="40" t="s">
        <v>340</v>
      </c>
      <c r="B344" s="56" t="str">
        <f aca="false" t="array" ref="B344:B344">INDEX(Countries!$D$2:$D$255, MATCH(A344, Countries!$B$2:$B$255, 0))</f>
        <v>TGO</v>
      </c>
      <c r="C344" s="76" t="s">
        <v>154</v>
      </c>
      <c r="D344" s="62" t="n">
        <f aca="false" t="array" ref="D344:D344">IF($C344="Mangrove", INDEX('Mangrove protected area'!$A$5:$AG1000,MATCH($A344,'Mangrove protected area'!$A$5:$A1000,0),MATCH('Mangrove protected area'!$C$4,'Mangrove protected area'!$A$5:$AG$5,0)),IF($C344="Seagrass",'Seagrass extent'!$D$4,IF($C344="Salt marsh",'Salt marsh extent'!$D$4)))</f>
        <v>-0.026</v>
      </c>
      <c r="E344" s="40"/>
      <c r="F344" s="2"/>
      <c r="G344" s="2"/>
      <c r="H344" s="2"/>
      <c r="I344" s="2"/>
      <c r="J344" s="2"/>
      <c r="K344" s="2"/>
      <c r="L344" s="2"/>
      <c r="M344" s="2"/>
      <c r="N344" s="2"/>
      <c r="O344" s="2"/>
      <c r="P344" s="2"/>
      <c r="Q344" s="2"/>
      <c r="R344" s="2"/>
      <c r="S344" s="2"/>
      <c r="T344" s="2"/>
      <c r="U344" s="2"/>
      <c r="V344" s="2"/>
      <c r="W344" s="2"/>
      <c r="X344" s="2"/>
      <c r="Y344" s="2"/>
    </row>
    <row r="345" customFormat="false" ht="12.75" hidden="false" customHeight="true" outlineLevel="0" collapsed="false">
      <c r="A345" s="40" t="s">
        <v>341</v>
      </c>
      <c r="B345" s="56" t="str">
        <f aca="false" t="array" ref="B345:B345">INDEX(Countries!$D$2:$D$255, MATCH(A345, Countries!$B$2:$B$255, 0))</f>
        <v>TON</v>
      </c>
      <c r="C345" s="76" t="s">
        <v>154</v>
      </c>
      <c r="D345" s="62" t="n">
        <f aca="false" t="array" ref="D345:D345">IF($C345="Mangrove", INDEX('Mangrove protected area'!$A$5:$AG1000,MATCH($A345,'Mangrove protected area'!$A$5:$A1000,0),MATCH('Mangrove protected area'!$C$4,'Mangrove protected area'!$A$5:$AG$5,0)),IF($C345="Seagrass",'Seagrass extent'!$D$4,IF($C345="Salt marsh",'Salt marsh extent'!$D$4)))</f>
        <v>-0.026</v>
      </c>
      <c r="E345" s="40"/>
      <c r="F345" s="2"/>
      <c r="G345" s="2"/>
      <c r="H345" s="2"/>
      <c r="I345" s="2"/>
      <c r="J345" s="2"/>
      <c r="K345" s="2"/>
      <c r="L345" s="2"/>
      <c r="M345" s="2"/>
      <c r="N345" s="2"/>
      <c r="O345" s="2"/>
      <c r="P345" s="2"/>
      <c r="Q345" s="2"/>
      <c r="R345" s="2"/>
      <c r="S345" s="2"/>
      <c r="T345" s="2"/>
      <c r="U345" s="2"/>
      <c r="V345" s="2"/>
      <c r="W345" s="2"/>
      <c r="X345" s="2"/>
      <c r="Y345" s="2"/>
    </row>
    <row r="346" customFormat="false" ht="12.75" hidden="false" customHeight="true" outlineLevel="0" collapsed="false">
      <c r="A346" s="40" t="s">
        <v>342</v>
      </c>
      <c r="B346" s="56" t="str">
        <f aca="false" t="array" ref="B346:B346">INDEX(Countries!$D$2:$D$255, MATCH(A346, Countries!$B$2:$B$255, 0))</f>
        <v>TTO</v>
      </c>
      <c r="C346" s="76" t="s">
        <v>154</v>
      </c>
      <c r="D346" s="62" t="n">
        <f aca="false" t="array" ref="D346:D346">IF($C346="Mangrove", INDEX('Mangrove protected area'!$A$5:$AG1000,MATCH($A346,'Mangrove protected area'!$A$5:$A1000,0),MATCH('Mangrove protected area'!$C$4,'Mangrove protected area'!$A$5:$AG$5,0)),IF($C346="Seagrass",'Seagrass extent'!$D$4,IF($C346="Salt marsh",'Salt marsh extent'!$D$4)))</f>
        <v>-0.026</v>
      </c>
      <c r="E346" s="40"/>
      <c r="F346" s="2"/>
      <c r="G346" s="2"/>
      <c r="H346" s="2"/>
      <c r="I346" s="2"/>
      <c r="J346" s="2"/>
      <c r="K346" s="2"/>
      <c r="L346" s="2"/>
      <c r="M346" s="2"/>
      <c r="N346" s="2"/>
      <c r="O346" s="2"/>
      <c r="P346" s="2"/>
      <c r="Q346" s="2"/>
      <c r="R346" s="2"/>
      <c r="S346" s="2"/>
      <c r="T346" s="2"/>
      <c r="U346" s="2"/>
      <c r="V346" s="2"/>
      <c r="W346" s="2"/>
      <c r="X346" s="2"/>
      <c r="Y346" s="2"/>
    </row>
    <row r="347" customFormat="false" ht="12.75" hidden="false" customHeight="true" outlineLevel="0" collapsed="false">
      <c r="A347" s="40" t="s">
        <v>343</v>
      </c>
      <c r="B347" s="56" t="str">
        <f aca="false" t="array" ref="B347:B347">INDEX(Countries!$D$2:$D$255, MATCH(A347, Countries!$B$2:$B$255, 0))</f>
        <v>TCA</v>
      </c>
      <c r="C347" s="76" t="s">
        <v>154</v>
      </c>
      <c r="D347" s="62" t="n">
        <f aca="false" t="array" ref="D347:D347">IF($C347="Mangrove", INDEX('Mangrove protected area'!$A$5:$AG1000,MATCH($A347,'Mangrove protected area'!$A$5:$A1000,0),MATCH('Mangrove protected area'!$C$4,'Mangrove protected area'!$A$5:$AG$5,0)),IF($C347="Seagrass",'Seagrass extent'!$D$4,IF($C347="Salt marsh",'Salt marsh extent'!$D$4)))</f>
        <v>-0.026</v>
      </c>
      <c r="E347" s="40"/>
      <c r="F347" s="2"/>
      <c r="G347" s="2"/>
      <c r="H347" s="2"/>
      <c r="I347" s="2"/>
      <c r="J347" s="2"/>
      <c r="K347" s="2"/>
      <c r="L347" s="2"/>
      <c r="M347" s="2"/>
      <c r="N347" s="2"/>
      <c r="O347" s="2"/>
      <c r="P347" s="2"/>
      <c r="Q347" s="2"/>
      <c r="R347" s="2"/>
      <c r="S347" s="2"/>
      <c r="T347" s="2"/>
      <c r="U347" s="2"/>
      <c r="V347" s="2"/>
      <c r="W347" s="2"/>
      <c r="X347" s="2"/>
      <c r="Y347" s="2"/>
    </row>
    <row r="348" customFormat="false" ht="12.75" hidden="false" customHeight="true" outlineLevel="0" collapsed="false">
      <c r="A348" s="40" t="s">
        <v>344</v>
      </c>
      <c r="B348" s="56" t="str">
        <f aca="false" t="array" ref="B348:B348">INDEX(Countries!$D$2:$D$255, MATCH(A348, Countries!$B$2:$B$255, 0))</f>
        <v>TUV</v>
      </c>
      <c r="C348" s="76" t="s">
        <v>154</v>
      </c>
      <c r="D348" s="62" t="n">
        <f aca="false" t="array" ref="D348:D348">IF($C348="Mangrove", INDEX('Mangrove protected area'!$A$5:$AG1000,MATCH($A348,'Mangrove protected area'!$A$5:$A1000,0),MATCH('Mangrove protected area'!$C$4,'Mangrove protected area'!$A$5:$AG$5,0)),IF($C348="Seagrass",'Seagrass extent'!$D$4,IF($C348="Salt marsh",'Salt marsh extent'!$D$4)))</f>
        <v>-0.026</v>
      </c>
      <c r="E348" s="40"/>
      <c r="F348" s="2"/>
      <c r="G348" s="2"/>
      <c r="H348" s="2"/>
      <c r="I348" s="2"/>
      <c r="J348" s="2"/>
      <c r="K348" s="2"/>
      <c r="L348" s="2"/>
      <c r="M348" s="2"/>
      <c r="N348" s="2"/>
      <c r="O348" s="2"/>
      <c r="P348" s="2"/>
      <c r="Q348" s="2"/>
      <c r="R348" s="2"/>
      <c r="S348" s="2"/>
      <c r="T348" s="2"/>
      <c r="U348" s="2"/>
      <c r="V348" s="2"/>
      <c r="W348" s="2"/>
      <c r="X348" s="2"/>
      <c r="Y348" s="2"/>
    </row>
    <row r="349" customFormat="false" ht="12.75" hidden="false" customHeight="true" outlineLevel="0" collapsed="false">
      <c r="A349" s="40" t="s">
        <v>345</v>
      </c>
      <c r="B349" s="56" t="str">
        <f aca="false" t="array" ref="B349:B349">INDEX(Countries!$D$2:$D$255, MATCH(A349, Countries!$B$2:$B$255, 0))</f>
        <v>ARE</v>
      </c>
      <c r="C349" s="76" t="s">
        <v>154</v>
      </c>
      <c r="D349" s="62" t="n">
        <f aca="false" t="array" ref="D349:D349">IF($C349="Mangrove", INDEX('Mangrove protected area'!$A$5:$AG1000,MATCH($A349,'Mangrove protected area'!$A$5:$A1000,0),MATCH('Mangrove protected area'!$C$4,'Mangrove protected area'!$A$5:$AG$5,0)),IF($C349="Seagrass",'Seagrass extent'!$D$4,IF($C349="Salt marsh",'Salt marsh extent'!$D$4)))</f>
        <v>-0.026</v>
      </c>
      <c r="E349" s="40"/>
      <c r="F349" s="2"/>
      <c r="G349" s="2"/>
      <c r="H349" s="2"/>
      <c r="I349" s="2"/>
      <c r="J349" s="2"/>
      <c r="K349" s="2"/>
      <c r="L349" s="2"/>
      <c r="M349" s="2"/>
      <c r="N349" s="2"/>
      <c r="O349" s="2"/>
      <c r="P349" s="2"/>
      <c r="Q349" s="2"/>
      <c r="R349" s="2"/>
      <c r="S349" s="2"/>
      <c r="T349" s="2"/>
      <c r="U349" s="2"/>
      <c r="V349" s="2"/>
      <c r="W349" s="2"/>
      <c r="X349" s="2"/>
      <c r="Y349" s="2"/>
    </row>
    <row r="350" customFormat="false" ht="12.75" hidden="false" customHeight="true" outlineLevel="0" collapsed="false">
      <c r="A350" s="40" t="s">
        <v>346</v>
      </c>
      <c r="B350" s="56" t="str">
        <f aca="false" t="array" ref="B350:B350">INDEX(Countries!$D$2:$D$255, MATCH(A350, Countries!$B$2:$B$255, 0))</f>
        <v>VUT</v>
      </c>
      <c r="C350" s="76" t="s">
        <v>154</v>
      </c>
      <c r="D350" s="62" t="n">
        <f aca="false" t="array" ref="D350:D350">IF($C350="Mangrove", INDEX('Mangrove protected area'!$A$5:$AG1000,MATCH($A350,'Mangrove protected area'!$A$5:$A1000,0),MATCH('Mangrove protected area'!$C$4,'Mangrove protected area'!$A$5:$AG$5,0)),IF($C350="Seagrass",'Seagrass extent'!$D$4,IF($C350="Salt marsh",'Salt marsh extent'!$D$4)))</f>
        <v>-0.026</v>
      </c>
      <c r="E350" s="40"/>
      <c r="F350" s="2"/>
      <c r="G350" s="2"/>
      <c r="H350" s="2"/>
      <c r="I350" s="2"/>
      <c r="J350" s="2"/>
      <c r="K350" s="2"/>
      <c r="L350" s="2"/>
      <c r="M350" s="2"/>
      <c r="N350" s="2"/>
      <c r="O350" s="2"/>
      <c r="P350" s="2"/>
      <c r="Q350" s="2"/>
      <c r="R350" s="2"/>
      <c r="S350" s="2"/>
      <c r="T350" s="2"/>
      <c r="U350" s="2"/>
      <c r="V350" s="2"/>
      <c r="W350" s="2"/>
      <c r="X350" s="2"/>
      <c r="Y350" s="2"/>
    </row>
    <row r="351" customFormat="false" ht="12.75" hidden="false" customHeight="true" outlineLevel="0" collapsed="false">
      <c r="A351" s="40" t="s">
        <v>347</v>
      </c>
      <c r="B351" s="56" t="str">
        <f aca="false" t="array" ref="B351:B351">INDEX(Countries!$D$2:$D$255, MATCH(A351, Countries!$B$2:$B$255, 0))</f>
        <v>VEN</v>
      </c>
      <c r="C351" s="76" t="s">
        <v>154</v>
      </c>
      <c r="D351" s="62" t="n">
        <f aca="false" t="array" ref="D351:D351">IF($C351="Mangrove", INDEX('Mangrove protected area'!$A$5:$AG1000,MATCH($A351,'Mangrove protected area'!$A$5:$A1000,0),MATCH('Mangrove protected area'!$C$4,'Mangrove protected area'!$A$5:$AG$5,0)),IF($C351="Seagrass",'Seagrass extent'!$D$4,IF($C351="Salt marsh",'Salt marsh extent'!$D$4)))</f>
        <v>-0.026</v>
      </c>
      <c r="E351" s="40"/>
      <c r="F351" s="2"/>
      <c r="G351" s="2"/>
      <c r="H351" s="2"/>
      <c r="I351" s="2"/>
      <c r="J351" s="2"/>
      <c r="K351" s="2"/>
      <c r="L351" s="2"/>
      <c r="M351" s="2"/>
      <c r="N351" s="2"/>
      <c r="O351" s="2"/>
      <c r="P351" s="2"/>
      <c r="Q351" s="2"/>
      <c r="R351" s="2"/>
      <c r="S351" s="2"/>
      <c r="T351" s="2"/>
      <c r="U351" s="2"/>
      <c r="V351" s="2"/>
      <c r="W351" s="2"/>
      <c r="X351" s="2"/>
      <c r="Y351" s="2"/>
    </row>
    <row r="352" customFormat="false" ht="12.75" hidden="false" customHeight="true" outlineLevel="0" collapsed="false">
      <c r="A352" s="40" t="s">
        <v>348</v>
      </c>
      <c r="B352" s="56" t="str">
        <f aca="false" t="array" ref="B352:B352">INDEX(Countries!$D$2:$D$255, MATCH(A352, Countries!$B$2:$B$255, 0))</f>
        <v>VNM</v>
      </c>
      <c r="C352" s="76" t="s">
        <v>154</v>
      </c>
      <c r="D352" s="62" t="n">
        <f aca="false" t="array" ref="D352:D352">IF($C352="Mangrove", INDEX('Mangrove protected area'!$A$5:$AG1000,MATCH($A352,'Mangrove protected area'!$A$5:$A1000,0),MATCH('Mangrove protected area'!$C$4,'Mangrove protected area'!$A$5:$AG$5,0)),IF($C352="Seagrass",'Seagrass extent'!$D$4,IF($C352="Salt marsh",'Salt marsh extent'!$D$4)))</f>
        <v>-0.026</v>
      </c>
      <c r="E352" s="40"/>
      <c r="F352" s="2"/>
      <c r="G352" s="2"/>
      <c r="H352" s="2"/>
      <c r="I352" s="2"/>
      <c r="J352" s="2"/>
      <c r="K352" s="2"/>
      <c r="L352" s="2"/>
      <c r="M352" s="2"/>
      <c r="N352" s="2"/>
      <c r="O352" s="2"/>
      <c r="P352" s="2"/>
      <c r="Q352" s="2"/>
      <c r="R352" s="2"/>
      <c r="S352" s="2"/>
      <c r="T352" s="2"/>
      <c r="U352" s="2"/>
      <c r="V352" s="2"/>
      <c r="W352" s="2"/>
      <c r="X352" s="2"/>
      <c r="Y352" s="2"/>
    </row>
    <row r="353" customFormat="false" ht="12.75" hidden="false" customHeight="true" outlineLevel="0" collapsed="false">
      <c r="A353" s="40" t="s">
        <v>349</v>
      </c>
      <c r="B353" s="56" t="str">
        <f aca="false" t="array" ref="B353:B353">INDEX(Countries!$D$2:$D$255, MATCH(A353, Countries!$B$2:$B$255, 0))</f>
        <v>VIR</v>
      </c>
      <c r="C353" s="76" t="s">
        <v>154</v>
      </c>
      <c r="D353" s="62" t="n">
        <f aca="false" t="array" ref="D353:D353">IF($C353="Mangrove", INDEX('Mangrove protected area'!$A$5:$AG1000,MATCH($A353,'Mangrove protected area'!$A$5:$A1000,0),MATCH('Mangrove protected area'!$C$4,'Mangrove protected area'!$A$5:$AG$5,0)),IF($C353="Seagrass",'Seagrass extent'!$D$4,IF($C353="Salt marsh",'Salt marsh extent'!$D$4)))</f>
        <v>-0.026</v>
      </c>
      <c r="E353" s="40"/>
      <c r="F353" s="2"/>
      <c r="G353" s="2"/>
      <c r="H353" s="2"/>
      <c r="I353" s="2"/>
      <c r="J353" s="2"/>
      <c r="K353" s="2"/>
      <c r="L353" s="2"/>
      <c r="M353" s="2"/>
      <c r="N353" s="2"/>
      <c r="O353" s="2"/>
      <c r="P353" s="2"/>
      <c r="Q353" s="2"/>
      <c r="R353" s="2"/>
      <c r="S353" s="2"/>
      <c r="T353" s="2"/>
      <c r="U353" s="2"/>
      <c r="V353" s="2"/>
      <c r="W353" s="2"/>
      <c r="X353" s="2"/>
      <c r="Y353" s="2"/>
    </row>
    <row r="354" customFormat="false" ht="12.75" hidden="false" customHeight="true" outlineLevel="0" collapsed="false">
      <c r="A354" s="40" t="s">
        <v>350</v>
      </c>
      <c r="B354" s="56" t="str">
        <f aca="false" t="array" ref="B354:B354">INDEX(Countries!$D$2:$D$255, MATCH(A354, Countries!$B$2:$B$255, 0))</f>
        <v>WLF</v>
      </c>
      <c r="C354" s="76" t="s">
        <v>154</v>
      </c>
      <c r="D354" s="62" t="n">
        <f aca="false" t="array" ref="D354:D354">IF($C354="Mangrove", INDEX('Mangrove protected area'!$A$5:$AG1000,MATCH($A354,'Mangrove protected area'!$A$5:$A1000,0),MATCH('Mangrove protected area'!$C$4,'Mangrove protected area'!$A$5:$AG$5,0)),IF($C354="Seagrass",'Seagrass extent'!$D$4,IF($C354="Salt marsh",'Salt marsh extent'!$D$4)))</f>
        <v>-0.026</v>
      </c>
      <c r="E354" s="40"/>
      <c r="F354" s="2"/>
      <c r="G354" s="2"/>
      <c r="H354" s="2"/>
      <c r="I354" s="2"/>
      <c r="J354" s="2"/>
      <c r="K354" s="2"/>
      <c r="L354" s="2"/>
      <c r="M354" s="2"/>
      <c r="N354" s="2"/>
      <c r="O354" s="2"/>
      <c r="P354" s="2"/>
      <c r="Q354" s="2"/>
      <c r="R354" s="2"/>
      <c r="S354" s="2"/>
      <c r="T354" s="2"/>
      <c r="U354" s="2"/>
      <c r="V354" s="2"/>
      <c r="W354" s="2"/>
      <c r="X354" s="2"/>
      <c r="Y354" s="2"/>
    </row>
    <row r="355" customFormat="false" ht="12.75" hidden="false" customHeight="true" outlineLevel="0" collapsed="false">
      <c r="A355" s="40" t="s">
        <v>351</v>
      </c>
      <c r="B355" s="56" t="str">
        <f aca="false" t="array" ref="B355:B355">INDEX(Countries!$D$2:$D$255, MATCH(A355, Countries!$B$2:$B$255, 0))</f>
        <v>YEM</v>
      </c>
      <c r="C355" s="76" t="s">
        <v>154</v>
      </c>
      <c r="D355" s="62" t="n">
        <f aca="false" t="array" ref="D355:D355">IF($C355="Mangrove", INDEX('Mangrove protected area'!$A$5:$AG1000,MATCH($A355,'Mangrove protected area'!$A$5:$A1000,0),MATCH('Mangrove protected area'!$C$4,'Mangrove protected area'!$A$5:$AG$5,0)),IF($C355="Seagrass",'Seagrass extent'!$D$4,IF($C355="Salt marsh",'Salt marsh extent'!$D$4)))</f>
        <v>-0.026</v>
      </c>
      <c r="E355" s="40"/>
      <c r="F355" s="2"/>
      <c r="G355" s="2"/>
      <c r="H355" s="2"/>
      <c r="I355" s="2"/>
      <c r="J355" s="2"/>
      <c r="K355" s="2"/>
      <c r="L355" s="2"/>
      <c r="M355" s="2"/>
      <c r="N355" s="2"/>
      <c r="O355" s="2"/>
      <c r="P355" s="2"/>
      <c r="Q355" s="2"/>
      <c r="R355" s="2"/>
      <c r="S355" s="2"/>
      <c r="T355" s="2"/>
      <c r="U355" s="2"/>
      <c r="V355" s="2"/>
      <c r="W355" s="2"/>
      <c r="X355" s="2"/>
      <c r="Y355" s="2"/>
    </row>
    <row r="356" customFormat="false" ht="12.75" hidden="false" customHeight="true" outlineLevel="0" collapsed="false">
      <c r="A356" s="40" t="s">
        <v>352</v>
      </c>
      <c r="B356" s="56" t="str">
        <f aca="false" t="array" ref="B356:B356">INDEX(Countries!$D$2:$D$255, MATCH(A356, Countries!$B$2:$B$255, 0))</f>
        <v>ITA</v>
      </c>
      <c r="C356" s="76" t="s">
        <v>154</v>
      </c>
      <c r="D356" s="62" t="n">
        <f aca="false" t="array" ref="D356:D356">IF($C356="Mangrove", INDEX('Mangrove protected area'!$A$5:$AG1000,MATCH($A356,'Mangrove protected area'!$A$5:$A1000,0),MATCH('Mangrove protected area'!$C$4,'Mangrove protected area'!$A$5:$AG$5,0)),IF($C356="Seagrass",'Seagrass extent'!$D$4,IF($C356="Salt marsh",'Salt marsh extent'!$D$4)))</f>
        <v>-0.026</v>
      </c>
      <c r="E356" s="40"/>
      <c r="F356" s="2"/>
      <c r="G356" s="2"/>
      <c r="H356" s="2"/>
      <c r="I356" s="2"/>
      <c r="J356" s="2"/>
      <c r="K356" s="2"/>
      <c r="L356" s="2"/>
      <c r="M356" s="2"/>
      <c r="N356" s="2"/>
      <c r="O356" s="2"/>
      <c r="P356" s="2"/>
      <c r="Q356" s="2"/>
      <c r="R356" s="2"/>
      <c r="S356" s="2"/>
      <c r="T356" s="2"/>
      <c r="U356" s="2"/>
      <c r="V356" s="2"/>
      <c r="W356" s="2"/>
      <c r="X356" s="2"/>
      <c r="Y356" s="2"/>
    </row>
    <row r="357" customFormat="false" ht="12.75" hidden="false" customHeight="true" outlineLevel="0" collapsed="false">
      <c r="A357" s="40" t="s">
        <v>353</v>
      </c>
      <c r="B357" s="56" t="str">
        <f aca="false" t="array" ref="B357:B357">INDEX(Countries!$D$2:$D$255, MATCH(A357, Countries!$B$2:$B$255, 0))</f>
        <v>UKR</v>
      </c>
      <c r="C357" s="76" t="s">
        <v>154</v>
      </c>
      <c r="D357" s="62" t="n">
        <f aca="false" t="array" ref="D357:D357">IF($C357="Mangrove", INDEX('Mangrove protected area'!$A$5:$AG1000,MATCH($A357,'Mangrove protected area'!$A$5:$A1000,0),MATCH('Mangrove protected area'!$C$4,'Mangrove protected area'!$A$5:$AG$5,0)),IF($C357="Seagrass",'Seagrass extent'!$D$4,IF($C357="Salt marsh",'Salt marsh extent'!$D$4)))</f>
        <v>-0.026</v>
      </c>
      <c r="E357" s="40"/>
      <c r="F357" s="2"/>
      <c r="G357" s="2"/>
      <c r="H357" s="2"/>
      <c r="I357" s="2"/>
      <c r="J357" s="2"/>
      <c r="K357" s="2"/>
      <c r="L357" s="2"/>
      <c r="M357" s="2"/>
      <c r="N357" s="2"/>
      <c r="O357" s="2"/>
      <c r="P357" s="2"/>
      <c r="Q357" s="2"/>
      <c r="R357" s="2"/>
      <c r="S357" s="2"/>
      <c r="T357" s="2"/>
      <c r="U357" s="2"/>
      <c r="V357" s="2"/>
      <c r="W357" s="2"/>
      <c r="X357" s="2"/>
      <c r="Y357" s="2"/>
    </row>
    <row r="358" customFormat="false" ht="12.75" hidden="false" customHeight="true" outlineLevel="0" collapsed="false">
      <c r="A358" s="40" t="s">
        <v>354</v>
      </c>
      <c r="B358" s="56" t="str">
        <f aca="false" t="array" ref="B358:B358">INDEX(Countries!$D$2:$D$255, MATCH(A358, Countries!$B$2:$B$255, 0))</f>
        <v>TUN</v>
      </c>
      <c r="C358" s="76" t="s">
        <v>154</v>
      </c>
      <c r="D358" s="62" t="n">
        <f aca="false" t="array" ref="D358:D358">IF($C358="Mangrove", INDEX('Mangrove protected area'!$A$5:$AG1000,MATCH($A358,'Mangrove protected area'!$A$5:$A1000,0),MATCH('Mangrove protected area'!$C$4,'Mangrove protected area'!$A$5:$AG$5,0)),IF($C358="Seagrass",'Seagrass extent'!$D$4,IF($C358="Salt marsh",'Salt marsh extent'!$D$4)))</f>
        <v>-0.026</v>
      </c>
      <c r="E358" s="40"/>
      <c r="F358" s="2"/>
      <c r="G358" s="2"/>
      <c r="H358" s="2"/>
      <c r="I358" s="2"/>
      <c r="J358" s="2"/>
      <c r="K358" s="2"/>
      <c r="L358" s="2"/>
      <c r="M358" s="2"/>
      <c r="N358" s="2"/>
      <c r="O358" s="2"/>
      <c r="P358" s="2"/>
      <c r="Q358" s="2"/>
      <c r="R358" s="2"/>
      <c r="S358" s="2"/>
      <c r="T358" s="2"/>
      <c r="U358" s="2"/>
      <c r="V358" s="2"/>
      <c r="W358" s="2"/>
      <c r="X358" s="2"/>
      <c r="Y358" s="2"/>
    </row>
    <row r="359" customFormat="false" ht="12.75" hidden="false" customHeight="true" outlineLevel="0" collapsed="false">
      <c r="A359" s="40" t="s">
        <v>355</v>
      </c>
      <c r="B359" s="56" t="str">
        <f aca="false" t="array" ref="B359:B359">INDEX(Countries!$D$2:$D$255, MATCH(A359, Countries!$B$2:$B$255, 0))</f>
        <v>ESP</v>
      </c>
      <c r="C359" s="76" t="s">
        <v>154</v>
      </c>
      <c r="D359" s="62" t="n">
        <f aca="false" t="array" ref="D359:D359">IF($C359="Mangrove", INDEX('Mangrove protected area'!$A$5:$AG1000,MATCH($A359,'Mangrove protected area'!$A$5:$A1000,0),MATCH('Mangrove protected area'!$C$4,'Mangrove protected area'!$A$5:$AG$5,0)),IF($C359="Seagrass",'Seagrass extent'!$D$4,IF($C359="Salt marsh",'Salt marsh extent'!$D$4)))</f>
        <v>-0.026</v>
      </c>
      <c r="E359" s="40"/>
      <c r="F359" s="2"/>
      <c r="G359" s="2"/>
      <c r="H359" s="2"/>
      <c r="I359" s="2"/>
      <c r="J359" s="2"/>
      <c r="K359" s="2"/>
      <c r="L359" s="2"/>
      <c r="M359" s="2"/>
      <c r="N359" s="2"/>
      <c r="O359" s="2"/>
      <c r="P359" s="2"/>
      <c r="Q359" s="2"/>
      <c r="R359" s="2"/>
      <c r="S359" s="2"/>
      <c r="T359" s="2"/>
      <c r="U359" s="2"/>
      <c r="V359" s="2"/>
      <c r="W359" s="2"/>
      <c r="X359" s="2"/>
      <c r="Y359" s="2"/>
    </row>
    <row r="360" customFormat="false" ht="12.75" hidden="false" customHeight="true" outlineLevel="0" collapsed="false">
      <c r="A360" s="40" t="s">
        <v>356</v>
      </c>
      <c r="B360" s="56" t="str">
        <f aca="false" t="array" ref="B360:B360">INDEX(Countries!$D$2:$D$255, MATCH(A360, Countries!$B$2:$B$255, 0))</f>
        <v>KWT</v>
      </c>
      <c r="C360" s="76" t="s">
        <v>154</v>
      </c>
      <c r="D360" s="62" t="n">
        <f aca="false" t="array" ref="D360:D360">IF($C360="Mangrove", INDEX('Mangrove protected area'!$A$5:$AG1000,MATCH($A360,'Mangrove protected area'!$A$5:$A1000,0),MATCH('Mangrove protected area'!$C$4,'Mangrove protected area'!$A$5:$AG$5,0)),IF($C360="Seagrass",'Seagrass extent'!$D$4,IF($C360="Salt marsh",'Salt marsh extent'!$D$4)))</f>
        <v>-0.026</v>
      </c>
      <c r="E360" s="40"/>
      <c r="F360" s="2"/>
      <c r="G360" s="2"/>
      <c r="H360" s="2"/>
      <c r="I360" s="2"/>
      <c r="J360" s="2"/>
      <c r="K360" s="2"/>
      <c r="L360" s="2"/>
      <c r="M360" s="2"/>
      <c r="N360" s="2"/>
      <c r="O360" s="2"/>
      <c r="P360" s="2"/>
      <c r="Q360" s="2"/>
      <c r="R360" s="2"/>
      <c r="S360" s="2"/>
      <c r="T360" s="2"/>
      <c r="U360" s="2"/>
      <c r="V360" s="2"/>
      <c r="W360" s="2"/>
      <c r="X360" s="2"/>
      <c r="Y360" s="2"/>
    </row>
    <row r="361" customFormat="false" ht="12.75" hidden="false" customHeight="true" outlineLevel="0" collapsed="false">
      <c r="A361" s="40" t="s">
        <v>357</v>
      </c>
      <c r="B361" s="56" t="str">
        <f aca="false" t="array" ref="B361:B361">INDEX(Countries!$D$2:$D$255, MATCH(A361, Countries!$B$2:$B$255, 0))</f>
        <v>DNK</v>
      </c>
      <c r="C361" s="76" t="s">
        <v>154</v>
      </c>
      <c r="D361" s="62" t="n">
        <f aca="false" t="array" ref="D361:D361">IF($C361="Mangrove", INDEX('Mangrove protected area'!$A$5:$AG1000,MATCH($A361,'Mangrove protected area'!$A$5:$A1000,0),MATCH('Mangrove protected area'!$C$4,'Mangrove protected area'!$A$5:$AG$5,0)),IF($C361="Seagrass",'Seagrass extent'!$D$4,IF($C361="Salt marsh",'Salt marsh extent'!$D$4)))</f>
        <v>-0.026</v>
      </c>
      <c r="E361" s="40"/>
      <c r="F361" s="2"/>
      <c r="G361" s="2"/>
      <c r="H361" s="2"/>
      <c r="I361" s="2"/>
      <c r="J361" s="2"/>
      <c r="K361" s="2"/>
      <c r="L361" s="2"/>
      <c r="M361" s="2"/>
      <c r="N361" s="2"/>
      <c r="O361" s="2"/>
      <c r="P361" s="2"/>
      <c r="Q361" s="2"/>
      <c r="R361" s="2"/>
      <c r="S361" s="2"/>
      <c r="T361" s="2"/>
      <c r="U361" s="2"/>
      <c r="V361" s="2"/>
      <c r="W361" s="2"/>
      <c r="X361" s="2"/>
      <c r="Y361" s="2"/>
    </row>
    <row r="362" customFormat="false" ht="12.75" hidden="false" customHeight="true" outlineLevel="0" collapsed="false">
      <c r="A362" s="40" t="s">
        <v>358</v>
      </c>
      <c r="B362" s="56" t="str">
        <f aca="false" t="array" ref="B362:B362">INDEX(Countries!$D$2:$D$255, MATCH(A362, Countries!$B$2:$B$255, 0))</f>
        <v>FRA</v>
      </c>
      <c r="C362" s="76" t="s">
        <v>154</v>
      </c>
      <c r="D362" s="62" t="n">
        <f aca="false" t="array" ref="D362:D362">IF($C362="Mangrove", INDEX('Mangrove protected area'!$A$5:$AG1000,MATCH($A362,'Mangrove protected area'!$A$5:$A1000,0),MATCH('Mangrove protected area'!$C$4,'Mangrove protected area'!$A$5:$AG$5,0)),IF($C362="Seagrass",'Seagrass extent'!$D$4,IF($C362="Salt marsh",'Salt marsh extent'!$D$4)))</f>
        <v>-0.026</v>
      </c>
      <c r="E362" s="40"/>
      <c r="F362" s="2"/>
      <c r="G362" s="2"/>
      <c r="H362" s="2"/>
      <c r="I362" s="2"/>
      <c r="J362" s="2"/>
      <c r="K362" s="2"/>
      <c r="L362" s="2"/>
      <c r="M362" s="2"/>
      <c r="N362" s="2"/>
      <c r="O362" s="2"/>
      <c r="P362" s="2"/>
      <c r="Q362" s="2"/>
      <c r="R362" s="2"/>
      <c r="S362" s="2"/>
      <c r="T362" s="2"/>
      <c r="U362" s="2"/>
      <c r="V362" s="2"/>
      <c r="W362" s="2"/>
      <c r="X362" s="2"/>
      <c r="Y362" s="2"/>
    </row>
    <row r="363" customFormat="false" ht="12.75" hidden="false" customHeight="true" outlineLevel="0" collapsed="false">
      <c r="A363" s="40" t="s">
        <v>359</v>
      </c>
      <c r="B363" s="56" t="str">
        <f aca="false" t="array" ref="B363:B363">INDEX(Countries!$D$2:$D$255, MATCH(A363, Countries!$B$2:$B$255, 0))</f>
        <v>RUS</v>
      </c>
      <c r="C363" s="76" t="s">
        <v>154</v>
      </c>
      <c r="D363" s="62" t="n">
        <f aca="false" t="array" ref="D363:D363">IF($C363="Mangrove", INDEX('Mangrove protected area'!$A$5:$AG1000,MATCH($A363,'Mangrove protected area'!$A$5:$A1000,0),MATCH('Mangrove protected area'!$C$4,'Mangrove protected area'!$A$5:$AG$5,0)),IF($C363="Seagrass",'Seagrass extent'!$D$4,IF($C363="Salt marsh",'Salt marsh extent'!$D$4)))</f>
        <v>-0.026</v>
      </c>
      <c r="E363" s="40"/>
      <c r="F363" s="2"/>
      <c r="G363" s="2"/>
      <c r="H363" s="2"/>
      <c r="I363" s="2"/>
      <c r="J363" s="2"/>
      <c r="K363" s="2"/>
      <c r="L363" s="2"/>
      <c r="M363" s="2"/>
      <c r="N363" s="2"/>
      <c r="O363" s="2"/>
      <c r="P363" s="2"/>
      <c r="Q363" s="2"/>
      <c r="R363" s="2"/>
      <c r="S363" s="2"/>
      <c r="T363" s="2"/>
      <c r="U363" s="2"/>
      <c r="V363" s="2"/>
      <c r="W363" s="2"/>
      <c r="X363" s="2"/>
      <c r="Y363" s="2"/>
    </row>
    <row r="364" customFormat="false" ht="12.75" hidden="false" customHeight="true" outlineLevel="0" collapsed="false">
      <c r="A364" s="40" t="s">
        <v>360</v>
      </c>
      <c r="B364" s="56" t="str">
        <f aca="false" t="array" ref="B364:B364">INDEX(Countries!$D$2:$D$255, MATCH(A364, Countries!$B$2:$B$255, 0))</f>
        <v>UMI</v>
      </c>
      <c r="C364" s="76" t="s">
        <v>154</v>
      </c>
      <c r="D364" s="62" t="n">
        <f aca="false" t="array" ref="D364:D364">IF($C364="Mangrove", INDEX('Mangrove protected area'!$A$5:$AG1000,MATCH($A364,'Mangrove protected area'!$A$5:$A1000,0),MATCH('Mangrove protected area'!$C$4,'Mangrove protected area'!$A$5:$AG$5,0)),IF($C364="Seagrass",'Seagrass extent'!$D$4,IF($C364="Salt marsh",'Salt marsh extent'!$D$4)))</f>
        <v>-0.026</v>
      </c>
      <c r="E364" s="40"/>
      <c r="F364" s="2"/>
      <c r="G364" s="2"/>
      <c r="H364" s="2"/>
      <c r="I364" s="2"/>
      <c r="J364" s="2"/>
      <c r="K364" s="2"/>
      <c r="L364" s="2"/>
      <c r="M364" s="2"/>
      <c r="N364" s="2"/>
      <c r="O364" s="2"/>
      <c r="P364" s="2"/>
      <c r="Q364" s="2"/>
      <c r="R364" s="2"/>
      <c r="S364" s="2"/>
      <c r="T364" s="2"/>
      <c r="U364" s="2"/>
      <c r="V364" s="2"/>
      <c r="W364" s="2"/>
      <c r="X364" s="2"/>
      <c r="Y364" s="2"/>
    </row>
    <row r="365" customFormat="false" ht="12.75" hidden="false" customHeight="true" outlineLevel="0" collapsed="false">
      <c r="A365" s="40" t="s">
        <v>361</v>
      </c>
      <c r="B365" s="56" t="str">
        <f aca="false" t="array" ref="B365:B365">INDEX(Countries!$D$2:$D$255, MATCH(A365, Countries!$B$2:$B$255, 0))</f>
        <v>GRC</v>
      </c>
      <c r="C365" s="76" t="s">
        <v>154</v>
      </c>
      <c r="D365" s="62" t="n">
        <f aca="false" t="array" ref="D365:D365">IF($C365="Mangrove", INDEX('Mangrove protected area'!$A$5:$AG1000,MATCH($A365,'Mangrove protected area'!$A$5:$A1000,0),MATCH('Mangrove protected area'!$C$4,'Mangrove protected area'!$A$5:$AG$5,0)),IF($C365="Seagrass",'Seagrass extent'!$D$4,IF($C365="Salt marsh",'Salt marsh extent'!$D$4)))</f>
        <v>-0.026</v>
      </c>
      <c r="E365" s="40"/>
      <c r="F365" s="2"/>
      <c r="G365" s="2"/>
      <c r="H365" s="2"/>
      <c r="I365" s="2"/>
      <c r="J365" s="2"/>
      <c r="K365" s="2"/>
      <c r="L365" s="2"/>
      <c r="M365" s="2"/>
      <c r="N365" s="2"/>
      <c r="O365" s="2"/>
      <c r="P365" s="2"/>
      <c r="Q365" s="2"/>
      <c r="R365" s="2"/>
      <c r="S365" s="2"/>
      <c r="T365" s="2"/>
      <c r="U365" s="2"/>
      <c r="V365" s="2"/>
      <c r="W365" s="2"/>
      <c r="X365" s="2"/>
      <c r="Y365" s="2"/>
    </row>
    <row r="366" customFormat="false" ht="12.75" hidden="false" customHeight="true" outlineLevel="0" collapsed="false">
      <c r="A366" s="40" t="s">
        <v>362</v>
      </c>
      <c r="B366" s="56" t="str">
        <f aca="false" t="array" ref="B366:B366">INDEX(Countries!$D$2:$D$255, MATCH(A366, Countries!$B$2:$B$255, 0))</f>
        <v>CAN</v>
      </c>
      <c r="C366" s="76" t="s">
        <v>154</v>
      </c>
      <c r="D366" s="62" t="n">
        <f aca="false" t="array" ref="D366:D366">IF($C366="Mangrove", INDEX('Mangrove protected area'!$A$5:$AG1000,MATCH($A366,'Mangrove protected area'!$A$5:$A1000,0),MATCH('Mangrove protected area'!$C$4,'Mangrove protected area'!$A$5:$AG$5,0)),IF($C366="Seagrass",'Seagrass extent'!$D$4,IF($C366="Salt marsh",'Salt marsh extent'!$D$4)))</f>
        <v>-0.026</v>
      </c>
      <c r="E366" s="40"/>
      <c r="F366" s="2"/>
      <c r="G366" s="2"/>
      <c r="H366" s="2"/>
      <c r="I366" s="2"/>
      <c r="J366" s="2"/>
      <c r="K366" s="2"/>
      <c r="L366" s="2"/>
      <c r="M366" s="2"/>
      <c r="N366" s="2"/>
      <c r="O366" s="2"/>
      <c r="P366" s="2"/>
      <c r="Q366" s="2"/>
      <c r="R366" s="2"/>
      <c r="S366" s="2"/>
      <c r="T366" s="2"/>
      <c r="U366" s="2"/>
      <c r="V366" s="2"/>
      <c r="W366" s="2"/>
      <c r="X366" s="2"/>
      <c r="Y366" s="2"/>
    </row>
    <row r="367" customFormat="false" ht="12.75" hidden="false" customHeight="true" outlineLevel="0" collapsed="false">
      <c r="A367" s="40" t="s">
        <v>363</v>
      </c>
      <c r="B367" s="56" t="str">
        <f aca="false" t="array" ref="B367:B367">INDEX(Countries!$D$2:$D$255, MATCH(A367, Countries!$B$2:$B$255, 0))</f>
        <v>DEU</v>
      </c>
      <c r="C367" s="76" t="s">
        <v>154</v>
      </c>
      <c r="D367" s="62" t="n">
        <f aca="false" t="array" ref="D367:D367">IF($C367="Mangrove", INDEX('Mangrove protected area'!$A$5:$AG1000,MATCH($A367,'Mangrove protected area'!$A$5:$A1000,0),MATCH('Mangrove protected area'!$C$4,'Mangrove protected area'!$A$5:$AG$5,0)),IF($C367="Seagrass",'Seagrass extent'!$D$4,IF($C367="Salt marsh",'Salt marsh extent'!$D$4)))</f>
        <v>-0.026</v>
      </c>
      <c r="E367" s="40"/>
      <c r="F367" s="2"/>
      <c r="G367" s="2"/>
      <c r="H367" s="2"/>
      <c r="I367" s="2"/>
      <c r="J367" s="2"/>
      <c r="K367" s="2"/>
      <c r="L367" s="2"/>
      <c r="M367" s="2"/>
      <c r="N367" s="2"/>
      <c r="O367" s="2"/>
      <c r="P367" s="2"/>
      <c r="Q367" s="2"/>
      <c r="R367" s="2"/>
      <c r="S367" s="2"/>
      <c r="T367" s="2"/>
      <c r="U367" s="2"/>
      <c r="V367" s="2"/>
      <c r="W367" s="2"/>
      <c r="X367" s="2"/>
      <c r="Y367" s="2"/>
    </row>
    <row r="368" customFormat="false" ht="12.75" hidden="false" customHeight="true" outlineLevel="0" collapsed="false">
      <c r="A368" s="40" t="s">
        <v>364</v>
      </c>
      <c r="B368" s="56" t="str">
        <f aca="false" t="array" ref="B368:B368">INDEX(Countries!$D$2:$D$255, MATCH(A368, Countries!$B$2:$B$255, 0))</f>
        <v>HRV</v>
      </c>
      <c r="C368" s="76" t="s">
        <v>154</v>
      </c>
      <c r="D368" s="62" t="n">
        <f aca="false" t="array" ref="D368:D368">IF($C368="Mangrove", INDEX('Mangrove protected area'!$A$5:$AG1000,MATCH($A368,'Mangrove protected area'!$A$5:$A1000,0),MATCH('Mangrove protected area'!$C$4,'Mangrove protected area'!$A$5:$AG$5,0)),IF($C368="Seagrass",'Seagrass extent'!$D$4,IF($C368="Salt marsh",'Salt marsh extent'!$D$4)))</f>
        <v>-0.026</v>
      </c>
      <c r="E368" s="40"/>
      <c r="F368" s="2"/>
      <c r="G368" s="2"/>
      <c r="H368" s="2"/>
      <c r="I368" s="2"/>
      <c r="J368" s="2"/>
      <c r="K368" s="2"/>
      <c r="L368" s="2"/>
      <c r="M368" s="2"/>
      <c r="N368" s="2"/>
      <c r="O368" s="2"/>
      <c r="P368" s="2"/>
      <c r="Q368" s="2"/>
      <c r="R368" s="2"/>
      <c r="S368" s="2"/>
      <c r="T368" s="2"/>
      <c r="U368" s="2"/>
      <c r="V368" s="2"/>
      <c r="W368" s="2"/>
      <c r="X368" s="2"/>
      <c r="Y368" s="2"/>
    </row>
    <row r="369" customFormat="false" ht="12.75" hidden="false" customHeight="true" outlineLevel="0" collapsed="false">
      <c r="A369" s="40" t="s">
        <v>365</v>
      </c>
      <c r="B369" s="56" t="str">
        <f aca="false" t="array" ref="B369:B369">INDEX(Countries!$D$2:$D$255, MATCH(A369, Countries!$B$2:$B$255, 0))</f>
        <v>GBR</v>
      </c>
      <c r="C369" s="76" t="s">
        <v>154</v>
      </c>
      <c r="D369" s="62" t="n">
        <f aca="false" t="array" ref="D369:D369">IF($C369="Mangrove", INDEX('Mangrove protected area'!$A$5:$AG1000,MATCH($A369,'Mangrove protected area'!$A$5:$A1000,0),MATCH('Mangrove protected area'!$C$4,'Mangrove protected area'!$A$5:$AG$5,0)),IF($C369="Seagrass",'Seagrass extent'!$D$4,IF($C369="Salt marsh",'Salt marsh extent'!$D$4)))</f>
        <v>-0.026</v>
      </c>
      <c r="E369" s="40"/>
      <c r="F369" s="2"/>
      <c r="G369" s="2"/>
      <c r="H369" s="2"/>
      <c r="I369" s="2"/>
      <c r="J369" s="2"/>
      <c r="K369" s="2"/>
      <c r="L369" s="2"/>
      <c r="M369" s="2"/>
      <c r="N369" s="2"/>
      <c r="O369" s="2"/>
      <c r="P369" s="2"/>
      <c r="Q369" s="2"/>
      <c r="R369" s="2"/>
      <c r="S369" s="2"/>
      <c r="T369" s="2"/>
      <c r="U369" s="2"/>
      <c r="V369" s="2"/>
      <c r="W369" s="2"/>
      <c r="X369" s="2"/>
      <c r="Y369" s="2"/>
    </row>
    <row r="370" customFormat="false" ht="12.75" hidden="false" customHeight="true" outlineLevel="0" collapsed="false">
      <c r="A370" s="40" t="s">
        <v>366</v>
      </c>
      <c r="B370" s="56" t="str">
        <f aca="false" t="array" ref="B370:B370">INDEX(Countries!$D$2:$D$255, MATCH(A370, Countries!$B$2:$B$255, 0))</f>
        <v>MLT</v>
      </c>
      <c r="C370" s="76" t="s">
        <v>154</v>
      </c>
      <c r="D370" s="62" t="n">
        <f aca="false" t="array" ref="D370:D370">IF($C370="Mangrove", INDEX('Mangrove protected area'!$A$5:$AG1000,MATCH($A370,'Mangrove protected area'!$A$5:$A1000,0),MATCH('Mangrove protected area'!$C$4,'Mangrove protected area'!$A$5:$AG$5,0)),IF($C370="Seagrass",'Seagrass extent'!$D$4,IF($C370="Salt marsh",'Salt marsh extent'!$D$4)))</f>
        <v>-0.026</v>
      </c>
      <c r="E370" s="40"/>
      <c r="F370" s="2"/>
      <c r="G370" s="2"/>
      <c r="H370" s="2"/>
      <c r="I370" s="2"/>
      <c r="J370" s="2"/>
      <c r="K370" s="2"/>
      <c r="L370" s="2"/>
      <c r="M370" s="2"/>
      <c r="N370" s="2"/>
      <c r="O370" s="2"/>
      <c r="P370" s="2"/>
      <c r="Q370" s="2"/>
      <c r="R370" s="2"/>
      <c r="S370" s="2"/>
      <c r="T370" s="2"/>
      <c r="U370" s="2"/>
      <c r="V370" s="2"/>
      <c r="W370" s="2"/>
      <c r="X370" s="2"/>
      <c r="Y370" s="2"/>
    </row>
    <row r="371" customFormat="false" ht="12.75" hidden="false" customHeight="true" outlineLevel="0" collapsed="false">
      <c r="A371" s="40" t="s">
        <v>367</v>
      </c>
      <c r="B371" s="56" t="str">
        <f aca="false" t="array" ref="B371:B371">INDEX(Countries!$D$2:$D$255, MATCH(A371, Countries!$B$2:$B$255, 0))</f>
        <v>CYP</v>
      </c>
      <c r="C371" s="76" t="s">
        <v>154</v>
      </c>
      <c r="D371" s="62" t="n">
        <f aca="false" t="array" ref="D371:D371">IF($C371="Mangrove", INDEX('Mangrove protected area'!$A$5:$AG1000,MATCH($A371,'Mangrove protected area'!$A$5:$A1000,0),MATCH('Mangrove protected area'!$C$4,'Mangrove protected area'!$A$5:$AG$5,0)),IF($C371="Seagrass",'Seagrass extent'!$D$4,IF($C371="Salt marsh",'Salt marsh extent'!$D$4)))</f>
        <v>-0.026</v>
      </c>
      <c r="E371" s="40"/>
      <c r="F371" s="2"/>
      <c r="G371" s="2"/>
      <c r="H371" s="2"/>
      <c r="I371" s="2"/>
      <c r="J371" s="2"/>
      <c r="K371" s="2"/>
      <c r="L371" s="2"/>
      <c r="M371" s="2"/>
      <c r="N371" s="2"/>
      <c r="O371" s="2"/>
      <c r="P371" s="2"/>
      <c r="Q371" s="2"/>
      <c r="R371" s="2"/>
      <c r="S371" s="2"/>
      <c r="T371" s="2"/>
      <c r="U371" s="2"/>
      <c r="V371" s="2"/>
      <c r="W371" s="2"/>
      <c r="X371" s="2"/>
      <c r="Y371" s="2"/>
    </row>
    <row r="372" customFormat="false" ht="12.75" hidden="false" customHeight="true" outlineLevel="0" collapsed="false">
      <c r="A372" s="40" t="s">
        <v>368</v>
      </c>
      <c r="B372" s="56" t="str">
        <f aca="false" t="array" ref="B372:B372">INDEX(Countries!$D$2:$D$255, MATCH(A372, Countries!$B$2:$B$255, 0))</f>
        <v>NOR</v>
      </c>
      <c r="C372" s="76" t="s">
        <v>154</v>
      </c>
      <c r="D372" s="62" t="n">
        <f aca="false" t="array" ref="D372:D372">IF($C372="Mangrove", INDEX('Mangrove protected area'!$A$5:$AG1000,MATCH($A372,'Mangrove protected area'!$A$5:$A1000,0),MATCH('Mangrove protected area'!$C$4,'Mangrove protected area'!$A$5:$AG$5,0)),IF($C372="Seagrass",'Seagrass extent'!$D$4,IF($C372="Salt marsh",'Salt marsh extent'!$D$4)))</f>
        <v>-0.026</v>
      </c>
      <c r="E372" s="40"/>
      <c r="F372" s="2"/>
      <c r="G372" s="2"/>
      <c r="H372" s="2"/>
      <c r="I372" s="2"/>
      <c r="J372" s="2"/>
      <c r="K372" s="2"/>
      <c r="L372" s="2"/>
      <c r="M372" s="2"/>
      <c r="N372" s="2"/>
      <c r="O372" s="2"/>
      <c r="P372" s="2"/>
      <c r="Q372" s="2"/>
      <c r="R372" s="2"/>
      <c r="S372" s="2"/>
      <c r="T372" s="2"/>
      <c r="U372" s="2"/>
      <c r="V372" s="2"/>
      <c r="W372" s="2"/>
      <c r="X372" s="2"/>
      <c r="Y372" s="2"/>
    </row>
    <row r="373" customFormat="false" ht="12.75" hidden="false" customHeight="true" outlineLevel="0" collapsed="false">
      <c r="A373" s="40" t="s">
        <v>369</v>
      </c>
      <c r="B373" s="56" t="str">
        <f aca="false" t="array" ref="B373:B373">INDEX(Countries!$D$2:$D$255, MATCH(A373, Countries!$B$2:$B$255, 0))</f>
        <v>ALB</v>
      </c>
      <c r="C373" s="76" t="s">
        <v>154</v>
      </c>
      <c r="D373" s="62" t="n">
        <f aca="false" t="array" ref="D373:D373">IF($C373="Mangrove", INDEX('Mangrove protected area'!$A$5:$AG1000,MATCH($A373,'Mangrove protected area'!$A$5:$A1000,0),MATCH('Mangrove protected area'!$C$4,'Mangrove protected area'!$A$5:$AG$5,0)),IF($C373="Seagrass",'Seagrass extent'!$D$4,IF($C373="Salt marsh",'Salt marsh extent'!$D$4)))</f>
        <v>-0.026</v>
      </c>
      <c r="E373" s="40"/>
      <c r="F373" s="2"/>
      <c r="G373" s="2"/>
      <c r="H373" s="2"/>
      <c r="I373" s="2"/>
      <c r="J373" s="2"/>
      <c r="K373" s="2"/>
      <c r="L373" s="2"/>
      <c r="M373" s="2"/>
      <c r="N373" s="2"/>
      <c r="O373" s="2"/>
      <c r="P373" s="2"/>
      <c r="Q373" s="2"/>
      <c r="R373" s="2"/>
      <c r="S373" s="2"/>
      <c r="T373" s="2"/>
      <c r="U373" s="2"/>
      <c r="V373" s="2"/>
      <c r="W373" s="2"/>
      <c r="X373" s="2"/>
      <c r="Y373" s="2"/>
    </row>
    <row r="374" customFormat="false" ht="12.75" hidden="false" customHeight="true" outlineLevel="0" collapsed="false">
      <c r="A374" s="40" t="s">
        <v>370</v>
      </c>
      <c r="B374" s="56" t="str">
        <f aca="false" t="array" ref="B374:B374">INDEX(Countries!$D$2:$D$255, MATCH(A374, Countries!$B$2:$B$255, 0))</f>
        <v>DZA</v>
      </c>
      <c r="C374" s="76" t="s">
        <v>154</v>
      </c>
      <c r="D374" s="62" t="n">
        <f aca="false" t="array" ref="D374:D374">IF($C374="Mangrove", INDEX('Mangrove protected area'!$A$5:$AG1000,MATCH($A374,'Mangrove protected area'!$A$5:$A1000,0),MATCH('Mangrove protected area'!$C$4,'Mangrove protected area'!$A$5:$AG$5,0)),IF($C374="Seagrass",'Seagrass extent'!$D$4,IF($C374="Salt marsh",'Salt marsh extent'!$D$4)))</f>
        <v>-0.026</v>
      </c>
      <c r="E374" s="40"/>
      <c r="F374" s="2"/>
      <c r="G374" s="2"/>
      <c r="H374" s="2"/>
      <c r="I374" s="2"/>
      <c r="J374" s="2"/>
      <c r="K374" s="2"/>
      <c r="L374" s="2"/>
      <c r="M374" s="2"/>
      <c r="N374" s="2"/>
      <c r="O374" s="2"/>
      <c r="P374" s="2"/>
      <c r="Q374" s="2"/>
      <c r="R374" s="2"/>
      <c r="S374" s="2"/>
      <c r="T374" s="2"/>
      <c r="U374" s="2"/>
      <c r="V374" s="2"/>
      <c r="W374" s="2"/>
      <c r="X374" s="2"/>
      <c r="Y374" s="2"/>
    </row>
    <row r="375" customFormat="false" ht="12.75" hidden="false" customHeight="true" outlineLevel="0" collapsed="false">
      <c r="A375" s="40" t="s">
        <v>371</v>
      </c>
      <c r="B375" s="56" t="str">
        <f aca="false" t="array" ref="B375:B375">INDEX(Countries!$D$2:$D$255, MATCH(A375, Countries!$B$2:$B$255, 0))</f>
        <v>SWE</v>
      </c>
      <c r="C375" s="76" t="s">
        <v>154</v>
      </c>
      <c r="D375" s="62" t="n">
        <f aca="false" t="array" ref="D375:D375">IF($C375="Mangrove", INDEX('Mangrove protected area'!$A$5:$AG1000,MATCH($A375,'Mangrove protected area'!$A$5:$A1000,0),MATCH('Mangrove protected area'!$C$4,'Mangrove protected area'!$A$5:$AG$5,0)),IF($C375="Seagrass",'Seagrass extent'!$D$4,IF($C375="Salt marsh",'Salt marsh extent'!$D$4)))</f>
        <v>-0.026</v>
      </c>
      <c r="E375" s="40"/>
      <c r="F375" s="2"/>
      <c r="G375" s="2"/>
      <c r="H375" s="2"/>
      <c r="I375" s="2"/>
      <c r="J375" s="2"/>
      <c r="K375" s="2"/>
      <c r="L375" s="2"/>
      <c r="M375" s="2"/>
      <c r="N375" s="2"/>
      <c r="O375" s="2"/>
      <c r="P375" s="2"/>
      <c r="Q375" s="2"/>
      <c r="R375" s="2"/>
      <c r="S375" s="2"/>
      <c r="T375" s="2"/>
      <c r="U375" s="2"/>
      <c r="V375" s="2"/>
      <c r="W375" s="2"/>
      <c r="X375" s="2"/>
      <c r="Y375" s="2"/>
    </row>
    <row r="376" customFormat="false" ht="12.75" hidden="false" customHeight="true" outlineLevel="0" collapsed="false">
      <c r="A376" s="40" t="s">
        <v>372</v>
      </c>
      <c r="B376" s="56" t="str">
        <f aca="false" t="array" ref="B376:B376">INDEX(Countries!$D$2:$D$255, MATCH(A376, Countries!$B$2:$B$255, 0))</f>
        <v>ISR</v>
      </c>
      <c r="C376" s="76" t="s">
        <v>154</v>
      </c>
      <c r="D376" s="62" t="n">
        <f aca="false" t="array" ref="D376:D376">IF($C376="Mangrove", INDEX('Mangrove protected area'!$A$5:$AG1000,MATCH($A376,'Mangrove protected area'!$A$5:$A1000,0),MATCH('Mangrove protected area'!$C$4,'Mangrove protected area'!$A$5:$AG$5,0)),IF($C376="Seagrass",'Seagrass extent'!$D$4,IF($C376="Salt marsh",'Salt marsh extent'!$D$4)))</f>
        <v>-0.026</v>
      </c>
      <c r="E376" s="40"/>
      <c r="F376" s="2"/>
      <c r="G376" s="2"/>
      <c r="H376" s="2"/>
      <c r="I376" s="2"/>
      <c r="J376" s="2"/>
      <c r="K376" s="2"/>
      <c r="L376" s="2"/>
      <c r="M376" s="2"/>
      <c r="N376" s="2"/>
      <c r="O376" s="2"/>
      <c r="P376" s="2"/>
      <c r="Q376" s="2"/>
      <c r="R376" s="2"/>
      <c r="S376" s="2"/>
      <c r="T376" s="2"/>
      <c r="U376" s="2"/>
      <c r="V376" s="2"/>
      <c r="W376" s="2"/>
      <c r="X376" s="2"/>
      <c r="Y376" s="2"/>
    </row>
    <row r="377" customFormat="false" ht="12.75" hidden="false" customHeight="true" outlineLevel="0" collapsed="false">
      <c r="A377" s="40" t="s">
        <v>373</v>
      </c>
      <c r="B377" s="56" t="str">
        <f aca="false" t="array" ref="B377:B377">INDEX(Countries!$D$2:$D$255, MATCH(A377, Countries!$B$2:$B$255, 0))</f>
        <v>MSR</v>
      </c>
      <c r="C377" s="76" t="s">
        <v>154</v>
      </c>
      <c r="D377" s="62" t="n">
        <f aca="false" t="array" ref="D377:D377">IF($C377="Mangrove", INDEX('Mangrove protected area'!$A$5:$AG1000,MATCH($A377,'Mangrove protected area'!$A$5:$A1000,0),MATCH('Mangrove protected area'!$C$4,'Mangrove protected area'!$A$5:$AG$5,0)),IF($C377="Seagrass",'Seagrass extent'!$D$4,IF($C377="Salt marsh",'Salt marsh extent'!$D$4)))</f>
        <v>-0.026</v>
      </c>
      <c r="E377" s="40"/>
      <c r="F377" s="2"/>
      <c r="G377" s="2"/>
      <c r="H377" s="2"/>
      <c r="I377" s="2"/>
      <c r="J377" s="2"/>
      <c r="K377" s="2"/>
      <c r="L377" s="2"/>
      <c r="M377" s="2"/>
      <c r="N377" s="2"/>
      <c r="O377" s="2"/>
      <c r="P377" s="2"/>
      <c r="Q377" s="2"/>
      <c r="R377" s="2"/>
      <c r="S377" s="2"/>
      <c r="T377" s="2"/>
      <c r="U377" s="2"/>
      <c r="V377" s="2"/>
      <c r="W377" s="2"/>
      <c r="X377" s="2"/>
      <c r="Y377" s="2"/>
    </row>
    <row r="378" customFormat="false" ht="12.75" hidden="false" customHeight="true" outlineLevel="0" collapsed="false">
      <c r="A378" s="40" t="s">
        <v>374</v>
      </c>
      <c r="B378" s="56" t="str">
        <f aca="false" t="array" ref="B378:B378">INDEX(Countries!$D$2:$D$255, MATCH(A378, Countries!$B$2:$B$255, 0))</f>
        <v>LBY</v>
      </c>
      <c r="C378" s="76" t="s">
        <v>154</v>
      </c>
      <c r="D378" s="62" t="n">
        <f aca="false" t="array" ref="D378:D378">IF($C378="Mangrove", INDEX('Mangrove protected area'!$A$5:$AG1000,MATCH($A378,'Mangrove protected area'!$A$5:$A1000,0),MATCH('Mangrove protected area'!$C$4,'Mangrove protected area'!$A$5:$AG$5,0)),IF($C378="Seagrass",'Seagrass extent'!$D$4,IF($C378="Salt marsh",'Salt marsh extent'!$D$4)))</f>
        <v>-0.026</v>
      </c>
      <c r="E378" s="40"/>
      <c r="F378" s="2"/>
      <c r="G378" s="2"/>
      <c r="H378" s="2"/>
      <c r="I378" s="2"/>
      <c r="J378" s="2"/>
      <c r="K378" s="2"/>
      <c r="L378" s="2"/>
      <c r="M378" s="2"/>
      <c r="N378" s="2"/>
      <c r="O378" s="2"/>
      <c r="P378" s="2"/>
      <c r="Q378" s="2"/>
      <c r="R378" s="2"/>
      <c r="S378" s="2"/>
      <c r="T378" s="2"/>
      <c r="U378" s="2"/>
      <c r="V378" s="2"/>
      <c r="W378" s="2"/>
      <c r="X378" s="2"/>
      <c r="Y378" s="2"/>
    </row>
    <row r="379" customFormat="false" ht="12.75" hidden="false" customHeight="true" outlineLevel="0" collapsed="false">
      <c r="A379" s="40" t="s">
        <v>375</v>
      </c>
      <c r="B379" s="56" t="str">
        <f aca="false" t="array" ref="B379:B379">INDEX(Countries!$D$2:$D$255, MATCH(A379, Countries!$B$2:$B$255, 0))</f>
        <v>NLD</v>
      </c>
      <c r="C379" s="76" t="s">
        <v>154</v>
      </c>
      <c r="D379" s="62" t="n">
        <f aca="false" t="array" ref="D379:D379">IF($C379="Mangrove", INDEX('Mangrove protected area'!$A$5:$AG1000,MATCH($A379,'Mangrove protected area'!$A$5:$A1000,0),MATCH('Mangrove protected area'!$C$4,'Mangrove protected area'!$A$5:$AG$5,0)),IF($C379="Seagrass",'Seagrass extent'!$D$4,IF($C379="Salt marsh",'Salt marsh extent'!$D$4)))</f>
        <v>-0.026</v>
      </c>
      <c r="E379" s="40"/>
      <c r="F379" s="2"/>
      <c r="G379" s="2"/>
      <c r="H379" s="2"/>
      <c r="I379" s="2"/>
      <c r="J379" s="2"/>
      <c r="K379" s="2"/>
      <c r="L379" s="2"/>
      <c r="M379" s="2"/>
      <c r="N379" s="2"/>
      <c r="O379" s="2"/>
      <c r="P379" s="2"/>
      <c r="Q379" s="2"/>
      <c r="R379" s="2"/>
      <c r="S379" s="2"/>
      <c r="T379" s="2"/>
      <c r="U379" s="2"/>
      <c r="V379" s="2"/>
      <c r="W379" s="2"/>
      <c r="X379" s="2"/>
      <c r="Y379" s="2"/>
    </row>
    <row r="380" customFormat="false" ht="12.75" hidden="false" customHeight="true" outlineLevel="0" collapsed="false">
      <c r="A380" s="40" t="s">
        <v>376</v>
      </c>
      <c r="B380" s="56" t="str">
        <f aca="false" t="array" ref="B380:B380">INDEX(Countries!$D$2:$D$255, MATCH(A380, Countries!$B$2:$B$255, 0))</f>
        <v>POL</v>
      </c>
      <c r="C380" s="76" t="s">
        <v>154</v>
      </c>
      <c r="D380" s="62" t="n">
        <f aca="false" t="array" ref="D380:D380">IF($C380="Mangrove", INDEX('Mangrove protected area'!$A$5:$AG1000,MATCH($A380,'Mangrove protected area'!$A$5:$A1000,0),MATCH('Mangrove protected area'!$C$4,'Mangrove protected area'!$A$5:$AG$5,0)),IF($C380="Seagrass",'Seagrass extent'!$D$4,IF($C380="Salt marsh",'Salt marsh extent'!$D$4)))</f>
        <v>-0.026</v>
      </c>
      <c r="E380" s="40"/>
      <c r="F380" s="2"/>
      <c r="G380" s="2"/>
      <c r="H380" s="2"/>
      <c r="I380" s="2"/>
      <c r="J380" s="2"/>
      <c r="K380" s="2"/>
      <c r="L380" s="2"/>
      <c r="M380" s="2"/>
      <c r="N380" s="2"/>
      <c r="O380" s="2"/>
      <c r="P380" s="2"/>
      <c r="Q380" s="2"/>
      <c r="R380" s="2"/>
      <c r="S380" s="2"/>
      <c r="T380" s="2"/>
      <c r="U380" s="2"/>
      <c r="V380" s="2"/>
      <c r="W380" s="2"/>
      <c r="X380" s="2"/>
      <c r="Y380" s="2"/>
    </row>
    <row r="381" customFormat="false" ht="12.75" hidden="false" customHeight="true" outlineLevel="0" collapsed="false">
      <c r="A381" s="40" t="s">
        <v>377</v>
      </c>
      <c r="B381" s="56" t="str">
        <f aca="false" t="array" ref="B381:B381">INDEX(Countries!$D$2:$D$255, MATCH(A381, Countries!$B$2:$B$255, 0))</f>
        <v>TUR</v>
      </c>
      <c r="C381" s="76" t="s">
        <v>154</v>
      </c>
      <c r="D381" s="62" t="n">
        <f aca="false" t="array" ref="D381:D381">IF($C381="Mangrove", INDEX('Mangrove protected area'!$A$5:$AG1000,MATCH($A381,'Mangrove protected area'!$A$5:$A1000,0),MATCH('Mangrove protected area'!$C$4,'Mangrove protected area'!$A$5:$AG$5,0)),IF($C381="Seagrass",'Seagrass extent'!$D$4,IF($C381="Salt marsh",'Salt marsh extent'!$D$4)))</f>
        <v>-0.026</v>
      </c>
      <c r="E381" s="40"/>
      <c r="F381" s="2"/>
      <c r="G381" s="2"/>
      <c r="H381" s="2"/>
      <c r="I381" s="2"/>
      <c r="J381" s="2"/>
      <c r="K381" s="2"/>
      <c r="L381" s="2"/>
      <c r="M381" s="2"/>
      <c r="N381" s="2"/>
      <c r="O381" s="2"/>
      <c r="P381" s="2"/>
      <c r="Q381" s="2"/>
      <c r="R381" s="2"/>
      <c r="S381" s="2"/>
      <c r="T381" s="2"/>
      <c r="U381" s="2"/>
      <c r="V381" s="2"/>
      <c r="W381" s="2"/>
      <c r="X381" s="2"/>
      <c r="Y381" s="2"/>
    </row>
    <row r="382" customFormat="false" ht="12.75" hidden="false" customHeight="true" outlineLevel="0" collapsed="false">
      <c r="A382" s="40" t="s">
        <v>378</v>
      </c>
      <c r="B382" s="56" t="str">
        <f aca="false" t="array" ref="B382:B382">INDEX(Countries!$D$2:$D$255, MATCH(A382, Countries!$B$2:$B$255, 0))</f>
        <v>JOR</v>
      </c>
      <c r="C382" s="76" t="s">
        <v>154</v>
      </c>
      <c r="D382" s="62" t="n">
        <f aca="false" t="array" ref="D382:D382">IF($C382="Mangrove", INDEX('Mangrove protected area'!$A$5:$AG1000,MATCH($A382,'Mangrove protected area'!$A$5:$A1000,0),MATCH('Mangrove protected area'!$C$4,'Mangrove protected area'!$A$5:$AG$5,0)),IF($C382="Seagrass",'Seagrass extent'!$D$4,IF($C382="Salt marsh",'Salt marsh extent'!$D$4)))</f>
        <v>-0.026</v>
      </c>
      <c r="E382" s="40"/>
      <c r="F382" s="2"/>
      <c r="G382" s="2"/>
      <c r="H382" s="2"/>
      <c r="I382" s="2"/>
      <c r="J382" s="2"/>
      <c r="K382" s="2"/>
      <c r="L382" s="2"/>
      <c r="M382" s="2"/>
      <c r="N382" s="2"/>
      <c r="O382" s="2"/>
      <c r="P382" s="2"/>
      <c r="Q382" s="2"/>
      <c r="R382" s="2"/>
      <c r="S382" s="2"/>
      <c r="T382" s="2"/>
      <c r="U382" s="2"/>
      <c r="V382" s="2"/>
      <c r="W382" s="2"/>
      <c r="X382" s="2"/>
      <c r="Y382" s="2"/>
    </row>
    <row r="383" customFormat="false" ht="12.75" hidden="false" customHeight="true" outlineLevel="0" collapsed="false">
      <c r="A383" s="40" t="s">
        <v>379</v>
      </c>
      <c r="B383" s="56" t="str">
        <f aca="false" t="array" ref="B383:B383">INDEX(Countries!$D$2:$D$255, MATCH(A383, Countries!$B$2:$B$255, 0))</f>
        <v>SVN</v>
      </c>
      <c r="C383" s="76" t="s">
        <v>154</v>
      </c>
      <c r="D383" s="62" t="n">
        <f aca="false" t="array" ref="D383:D383">IF($C383="Mangrove", INDEX('Mangrove protected area'!$A$5:$AG1000,MATCH($A383,'Mangrove protected area'!$A$5:$A1000,0),MATCH('Mangrove protected area'!$C$4,'Mangrove protected area'!$A$5:$AG$5,0)),IF($C383="Seagrass",'Seagrass extent'!$D$4,IF($C383="Salt marsh",'Salt marsh extent'!$D$4)))</f>
        <v>-0.026</v>
      </c>
      <c r="E383" s="40"/>
      <c r="F383" s="2"/>
      <c r="G383" s="2"/>
      <c r="H383" s="2"/>
      <c r="I383" s="2"/>
      <c r="J383" s="2"/>
      <c r="K383" s="2"/>
      <c r="L383" s="2"/>
      <c r="M383" s="2"/>
      <c r="N383" s="2"/>
      <c r="O383" s="2"/>
      <c r="P383" s="2"/>
      <c r="Q383" s="2"/>
      <c r="R383" s="2"/>
      <c r="S383" s="2"/>
      <c r="T383" s="2"/>
      <c r="U383" s="2"/>
      <c r="V383" s="2"/>
      <c r="W383" s="2"/>
      <c r="X383" s="2"/>
      <c r="Y383" s="2"/>
    </row>
    <row r="384" customFormat="false" ht="12.75" hidden="false" customHeight="true" outlineLevel="0" collapsed="false">
      <c r="A384" s="40" t="s">
        <v>380</v>
      </c>
      <c r="B384" s="56" t="str">
        <f aca="false" t="array" ref="B384:B384">INDEX(Countries!$D$2:$D$255, MATCH(A384, Countries!$B$2:$B$255, 0))</f>
        <v>ARG</v>
      </c>
      <c r="C384" s="76" t="s">
        <v>154</v>
      </c>
      <c r="D384" s="62" t="n">
        <f aca="false" t="array" ref="D384:D384">IF($C384="Mangrove", INDEX('Mangrove protected area'!$A$5:$AG1000,MATCH($A384,'Mangrove protected area'!$A$5:$A1000,0),MATCH('Mangrove protected area'!$C$4,'Mangrove protected area'!$A$5:$AG$5,0)),IF($C384="Seagrass",'Seagrass extent'!$D$4,IF($C384="Salt marsh",'Salt marsh extent'!$D$4)))</f>
        <v>-0.026</v>
      </c>
      <c r="E384" s="40"/>
      <c r="F384" s="2"/>
      <c r="G384" s="2"/>
      <c r="H384" s="2"/>
      <c r="I384" s="2"/>
      <c r="J384" s="2"/>
      <c r="K384" s="2"/>
      <c r="L384" s="2"/>
      <c r="M384" s="2"/>
      <c r="N384" s="2"/>
      <c r="O384" s="2"/>
      <c r="P384" s="2"/>
      <c r="Q384" s="2"/>
      <c r="R384" s="2"/>
      <c r="S384" s="2"/>
      <c r="T384" s="2"/>
      <c r="U384" s="2"/>
      <c r="V384" s="2"/>
      <c r="W384" s="2"/>
      <c r="X384" s="2"/>
      <c r="Y384" s="2"/>
    </row>
    <row r="385" customFormat="false" ht="12.75" hidden="false" customHeight="true" outlineLevel="0" collapsed="false">
      <c r="A385" s="40" t="s">
        <v>381</v>
      </c>
      <c r="B385" s="56" t="str">
        <f aca="false" t="array" ref="B385:B385">INDEX(Countries!$D$2:$D$255, MATCH(A385, Countries!$B$2:$B$255, 0))</f>
        <v>AZE</v>
      </c>
      <c r="C385" s="76" t="s">
        <v>154</v>
      </c>
      <c r="D385" s="62" t="n">
        <f aca="false" t="array" ref="D385:D385">IF($C385="Mangrove", INDEX('Mangrove protected area'!$A$5:$AG1000,MATCH($A385,'Mangrove protected area'!$A$5:$A1000,0),MATCH('Mangrove protected area'!$C$4,'Mangrove protected area'!$A$5:$AG$5,0)),IF($C385="Seagrass",'Seagrass extent'!$D$4,IF($C385="Salt marsh",'Salt marsh extent'!$D$4)))</f>
        <v>-0.026</v>
      </c>
      <c r="E385" s="40"/>
      <c r="F385" s="2"/>
      <c r="G385" s="2"/>
      <c r="H385" s="2"/>
      <c r="I385" s="2"/>
      <c r="J385" s="2"/>
      <c r="K385" s="2"/>
      <c r="L385" s="2"/>
      <c r="M385" s="2"/>
      <c r="N385" s="2"/>
      <c r="O385" s="2"/>
      <c r="P385" s="2"/>
      <c r="Q385" s="2"/>
      <c r="R385" s="2"/>
      <c r="S385" s="2"/>
      <c r="T385" s="2"/>
      <c r="U385" s="2"/>
      <c r="V385" s="2"/>
      <c r="W385" s="2"/>
      <c r="X385" s="2"/>
      <c r="Y385" s="2"/>
    </row>
    <row r="386" customFormat="false" ht="12.75" hidden="false" customHeight="true" outlineLevel="0" collapsed="false">
      <c r="A386" s="40" t="s">
        <v>382</v>
      </c>
      <c r="B386" s="56" t="str">
        <f aca="false" t="array" ref="B386:B386">INDEX(Countries!$D$2:$D$255, MATCH(A386, Countries!$B$2:$B$255, 0))</f>
        <v>BEL</v>
      </c>
      <c r="C386" s="76" t="s">
        <v>154</v>
      </c>
      <c r="D386" s="62" t="n">
        <f aca="false" t="array" ref="D386:D386">IF($C386="Mangrove", INDEX('Mangrove protected area'!$A$5:$AG1000,MATCH($A386,'Mangrove protected area'!$A$5:$A1000,0),MATCH('Mangrove protected area'!$C$4,'Mangrove protected area'!$A$5:$AG$5,0)),IF($C386="Seagrass",'Seagrass extent'!$D$4,IF($C386="Salt marsh",'Salt marsh extent'!$D$4)))</f>
        <v>-0.026</v>
      </c>
      <c r="E386" s="40"/>
      <c r="F386" s="2"/>
      <c r="G386" s="2"/>
      <c r="H386" s="2"/>
      <c r="I386" s="2"/>
      <c r="J386" s="2"/>
      <c r="K386" s="2"/>
      <c r="L386" s="2"/>
      <c r="M386" s="2"/>
      <c r="N386" s="2"/>
      <c r="O386" s="2"/>
      <c r="P386" s="2"/>
      <c r="Q386" s="2"/>
      <c r="R386" s="2"/>
      <c r="S386" s="2"/>
      <c r="T386" s="2"/>
      <c r="U386" s="2"/>
      <c r="V386" s="2"/>
      <c r="W386" s="2"/>
      <c r="X386" s="2"/>
      <c r="Y386" s="2"/>
    </row>
    <row r="387" customFormat="false" ht="12.75" hidden="false" customHeight="true" outlineLevel="0" collapsed="false">
      <c r="A387" s="40" t="s">
        <v>383</v>
      </c>
      <c r="B387" s="56" t="str">
        <f aca="false" t="array" ref="B387:B387">INDEX(Countries!$D$2:$D$255, MATCH(A387, Countries!$B$2:$B$255, 0))</f>
        <v>BIH</v>
      </c>
      <c r="C387" s="76" t="s">
        <v>154</v>
      </c>
      <c r="D387" s="62" t="n">
        <f aca="false" t="array" ref="D387:D387">IF($C387="Mangrove", INDEX('Mangrove protected area'!$A$5:$AG1000,MATCH($A387,'Mangrove protected area'!$A$5:$A1000,0),MATCH('Mangrove protected area'!$C$4,'Mangrove protected area'!$A$5:$AG$5,0)),IF($C387="Seagrass",'Seagrass extent'!$D$4,IF($C387="Salt marsh",'Salt marsh extent'!$D$4)))</f>
        <v>-0.026</v>
      </c>
      <c r="E387" s="40"/>
      <c r="F387" s="2"/>
      <c r="G387" s="2"/>
      <c r="H387" s="2"/>
      <c r="I387" s="2"/>
      <c r="J387" s="2"/>
      <c r="K387" s="2"/>
      <c r="L387" s="2"/>
      <c r="M387" s="2"/>
      <c r="N387" s="2"/>
      <c r="O387" s="2"/>
      <c r="P387" s="2"/>
      <c r="Q387" s="2"/>
      <c r="R387" s="2"/>
      <c r="S387" s="2"/>
      <c r="T387" s="2"/>
      <c r="U387" s="2"/>
      <c r="V387" s="2"/>
      <c r="W387" s="2"/>
      <c r="X387" s="2"/>
      <c r="Y387" s="2"/>
    </row>
    <row r="388" customFormat="false" ht="12.75" hidden="false" customHeight="true" outlineLevel="0" collapsed="false">
      <c r="A388" s="40" t="s">
        <v>384</v>
      </c>
      <c r="B388" s="56" t="str">
        <f aca="false" t="array" ref="B388:B388">INDEX(Countries!$D$2:$D$255, MATCH(A388, Countries!$B$2:$B$255, 0))</f>
        <v>IOT</v>
      </c>
      <c r="C388" s="76" t="s">
        <v>154</v>
      </c>
      <c r="D388" s="62" t="n">
        <f aca="false" t="array" ref="D388:D388">IF($C388="Mangrove", INDEX('Mangrove protected area'!$A$5:$AG1000,MATCH($A388,'Mangrove protected area'!$A$5:$A1000,0),MATCH('Mangrove protected area'!$C$4,'Mangrove protected area'!$A$5:$AG$5,0)),IF($C388="Seagrass",'Seagrass extent'!$D$4,IF($C388="Salt marsh",'Salt marsh extent'!$D$4)))</f>
        <v>-0.026</v>
      </c>
      <c r="E388" s="40"/>
      <c r="F388" s="2"/>
      <c r="G388" s="2"/>
      <c r="H388" s="2"/>
      <c r="I388" s="2"/>
      <c r="J388" s="2"/>
      <c r="K388" s="2"/>
      <c r="L388" s="2"/>
      <c r="M388" s="2"/>
      <c r="N388" s="2"/>
      <c r="O388" s="2"/>
      <c r="P388" s="2"/>
      <c r="Q388" s="2"/>
      <c r="R388" s="2"/>
      <c r="S388" s="2"/>
      <c r="T388" s="2"/>
      <c r="U388" s="2"/>
      <c r="V388" s="2"/>
      <c r="W388" s="2"/>
      <c r="X388" s="2"/>
      <c r="Y388" s="2"/>
    </row>
    <row r="389" customFormat="false" ht="12.75" hidden="false" customHeight="true" outlineLevel="0" collapsed="false">
      <c r="A389" s="40" t="s">
        <v>385</v>
      </c>
      <c r="B389" s="56" t="str">
        <f aca="false" t="array" ref="B389:B389">INDEX(Countries!$D$2:$D$255, MATCH(A389, Countries!$B$2:$B$255, 0))</f>
        <v>BGR</v>
      </c>
      <c r="C389" s="76" t="s">
        <v>154</v>
      </c>
      <c r="D389" s="62" t="n">
        <f aca="false" t="array" ref="D389:D389">IF($C389="Mangrove", INDEX('Mangrove protected area'!$A$5:$AG1000,MATCH($A389,'Mangrove protected area'!$A$5:$A1000,0),MATCH('Mangrove protected area'!$C$4,'Mangrove protected area'!$A$5:$AG$5,0)),IF($C389="Seagrass",'Seagrass extent'!$D$4,IF($C389="Salt marsh",'Salt marsh extent'!$D$4)))</f>
        <v>-0.026</v>
      </c>
      <c r="E389" s="40"/>
      <c r="F389" s="2"/>
      <c r="G389" s="2"/>
      <c r="H389" s="2"/>
      <c r="I389" s="2"/>
      <c r="J389" s="2"/>
      <c r="K389" s="2"/>
      <c r="L389" s="2"/>
      <c r="M389" s="2"/>
      <c r="N389" s="2"/>
      <c r="O389" s="2"/>
      <c r="P389" s="2"/>
      <c r="Q389" s="2"/>
      <c r="R389" s="2"/>
      <c r="S389" s="2"/>
      <c r="T389" s="2"/>
      <c r="U389" s="2"/>
      <c r="V389" s="2"/>
      <c r="W389" s="2"/>
      <c r="X389" s="2"/>
      <c r="Y389" s="2"/>
    </row>
    <row r="390" customFormat="false" ht="12.75" hidden="false" customHeight="true" outlineLevel="0" collapsed="false">
      <c r="A390" s="40" t="s">
        <v>386</v>
      </c>
      <c r="B390" s="56" t="str">
        <f aca="false" t="array" ref="B390:B390">INDEX(Countries!$D$2:$D$255, MATCH(A390, Countries!$B$2:$B$255, 0))</f>
        <v>CPV</v>
      </c>
      <c r="C390" s="76" t="s">
        <v>154</v>
      </c>
      <c r="D390" s="62" t="n">
        <f aca="false" t="array" ref="D390:D390">IF($C390="Mangrove", INDEX('Mangrove protected area'!$A$5:$AG1000,MATCH($A390,'Mangrove protected area'!$A$5:$A1000,0),MATCH('Mangrove protected area'!$C$4,'Mangrove protected area'!$A$5:$AG$5,0)),IF($C390="Seagrass",'Seagrass extent'!$D$4,IF($C390="Salt marsh",'Salt marsh extent'!$D$4)))</f>
        <v>-0.026</v>
      </c>
      <c r="E390" s="40"/>
      <c r="F390" s="2"/>
      <c r="G390" s="2"/>
      <c r="H390" s="2"/>
      <c r="I390" s="2"/>
      <c r="J390" s="2"/>
      <c r="K390" s="2"/>
      <c r="L390" s="2"/>
      <c r="M390" s="2"/>
      <c r="N390" s="2"/>
      <c r="O390" s="2"/>
      <c r="P390" s="2"/>
      <c r="Q390" s="2"/>
      <c r="R390" s="2"/>
      <c r="S390" s="2"/>
      <c r="T390" s="2"/>
      <c r="U390" s="2"/>
      <c r="V390" s="2"/>
      <c r="W390" s="2"/>
      <c r="X390" s="2"/>
      <c r="Y390" s="2"/>
    </row>
    <row r="391" customFormat="false" ht="12.75" hidden="false" customHeight="true" outlineLevel="0" collapsed="false">
      <c r="A391" s="40" t="s">
        <v>387</v>
      </c>
      <c r="B391" s="56" t="str">
        <f aca="false" t="array" ref="B391:B391">INDEX(Countries!$D$2:$D$255, MATCH(A391, Countries!$B$2:$B$255, 0))</f>
        <v>CHL</v>
      </c>
      <c r="C391" s="76" t="s">
        <v>154</v>
      </c>
      <c r="D391" s="62" t="n">
        <f aca="false" t="array" ref="D391:D391">IF($C391="Mangrove", INDEX('Mangrove protected area'!$A$5:$AG1000,MATCH($A391,'Mangrove protected area'!$A$5:$A1000,0),MATCH('Mangrove protected area'!$C$4,'Mangrove protected area'!$A$5:$AG$5,0)),IF($C391="Seagrass",'Seagrass extent'!$D$4,IF($C391="Salt marsh",'Salt marsh extent'!$D$4)))</f>
        <v>-0.026</v>
      </c>
      <c r="E391" s="40"/>
      <c r="F391" s="2"/>
      <c r="G391" s="2"/>
      <c r="H391" s="2"/>
      <c r="I391" s="2"/>
      <c r="J391" s="2"/>
      <c r="K391" s="2"/>
      <c r="L391" s="2"/>
      <c r="M391" s="2"/>
      <c r="N391" s="2"/>
      <c r="O391" s="2"/>
      <c r="P391" s="2"/>
      <c r="Q391" s="2"/>
      <c r="R391" s="2"/>
      <c r="S391" s="2"/>
      <c r="T391" s="2"/>
      <c r="U391" s="2"/>
      <c r="V391" s="2"/>
      <c r="W391" s="2"/>
      <c r="X391" s="2"/>
      <c r="Y391" s="2"/>
    </row>
    <row r="392" customFormat="false" ht="12.75" hidden="false" customHeight="true" outlineLevel="0" collapsed="false">
      <c r="A392" s="40" t="s">
        <v>388</v>
      </c>
      <c r="B392" s="56" t="str">
        <f aca="false" t="array" ref="B392:B392">INDEX(Countries!$D$2:$D$255, MATCH(A392, Countries!$B$2:$B$255, 0))</f>
        <v>EST</v>
      </c>
      <c r="C392" s="76" t="s">
        <v>154</v>
      </c>
      <c r="D392" s="62" t="n">
        <f aca="false" t="array" ref="D392:D392">IF($C392="Mangrove", INDEX('Mangrove protected area'!$A$5:$AG1000,MATCH($A392,'Mangrove protected area'!$A$5:$A1000,0),MATCH('Mangrove protected area'!$C$4,'Mangrove protected area'!$A$5:$AG$5,0)),IF($C392="Seagrass",'Seagrass extent'!$D$4,IF($C392="Salt marsh",'Salt marsh extent'!$D$4)))</f>
        <v>-0.026</v>
      </c>
      <c r="E392" s="40"/>
      <c r="F392" s="2"/>
      <c r="G392" s="2"/>
      <c r="H392" s="2"/>
      <c r="I392" s="2"/>
      <c r="J392" s="2"/>
      <c r="K392" s="2"/>
      <c r="L392" s="2"/>
      <c r="M392" s="2"/>
      <c r="N392" s="2"/>
      <c r="O392" s="2"/>
      <c r="P392" s="2"/>
      <c r="Q392" s="2"/>
      <c r="R392" s="2"/>
      <c r="S392" s="2"/>
      <c r="T392" s="2"/>
      <c r="U392" s="2"/>
      <c r="V392" s="2"/>
      <c r="W392" s="2"/>
      <c r="X392" s="2"/>
      <c r="Y392" s="2"/>
    </row>
    <row r="393" customFormat="false" ht="12.75" hidden="false" customHeight="true" outlineLevel="0" collapsed="false">
      <c r="A393" s="40" t="s">
        <v>389</v>
      </c>
      <c r="B393" s="56" t="str">
        <f aca="false" t="array" ref="B393:B393">INDEX(Countries!$D$2:$D$255, MATCH(A393, Countries!$B$2:$B$255, 0))</f>
        <v>FLK</v>
      </c>
      <c r="C393" s="76" t="s">
        <v>154</v>
      </c>
      <c r="D393" s="62" t="n">
        <f aca="false" t="array" ref="D393:D393">IF($C393="Mangrove", INDEX('Mangrove protected area'!$A$5:$AG1000,MATCH($A393,'Mangrove protected area'!$A$5:$A1000,0),MATCH('Mangrove protected area'!$C$4,'Mangrove protected area'!$A$5:$AG$5,0)),IF($C393="Seagrass",'Seagrass extent'!$D$4,IF($C393="Salt marsh",'Salt marsh extent'!$D$4)))</f>
        <v>-0.026</v>
      </c>
      <c r="E393" s="40"/>
      <c r="F393" s="2"/>
      <c r="G393" s="2"/>
      <c r="H393" s="2"/>
      <c r="I393" s="2"/>
      <c r="J393" s="2"/>
      <c r="K393" s="2"/>
      <c r="L393" s="2"/>
      <c r="M393" s="2"/>
      <c r="N393" s="2"/>
      <c r="O393" s="2"/>
      <c r="P393" s="2"/>
      <c r="Q393" s="2"/>
      <c r="R393" s="2"/>
      <c r="S393" s="2"/>
      <c r="T393" s="2"/>
      <c r="U393" s="2"/>
      <c r="V393" s="2"/>
      <c r="W393" s="2"/>
      <c r="X393" s="2"/>
      <c r="Y393" s="2"/>
    </row>
    <row r="394" customFormat="false" ht="12.75" hidden="false" customHeight="true" outlineLevel="0" collapsed="false">
      <c r="A394" s="40" t="s">
        <v>390</v>
      </c>
      <c r="B394" s="56" t="str">
        <f aca="false" t="array" ref="B394:B394">INDEX(Countries!$D$2:$D$255, MATCH(A394, Countries!$B$2:$B$255, 0))</f>
        <v>FRO</v>
      </c>
      <c r="C394" s="76" t="s">
        <v>154</v>
      </c>
      <c r="D394" s="62" t="n">
        <f aca="false" t="array" ref="D394:D394">IF($C394="Mangrove", INDEX('Mangrove protected area'!$A$5:$AG1000,MATCH($A394,'Mangrove protected area'!$A$5:$A1000,0),MATCH('Mangrove protected area'!$C$4,'Mangrove protected area'!$A$5:$AG$5,0)),IF($C394="Seagrass",'Seagrass extent'!$D$4,IF($C394="Salt marsh",'Salt marsh extent'!$D$4)))</f>
        <v>-0.026</v>
      </c>
      <c r="E394" s="40"/>
      <c r="F394" s="2"/>
      <c r="G394" s="2"/>
      <c r="H394" s="2"/>
      <c r="I394" s="2"/>
      <c r="J394" s="2"/>
      <c r="K394" s="2"/>
      <c r="L394" s="2"/>
      <c r="M394" s="2"/>
      <c r="N394" s="2"/>
      <c r="O394" s="2"/>
      <c r="P394" s="2"/>
      <c r="Q394" s="2"/>
      <c r="R394" s="2"/>
      <c r="S394" s="2"/>
      <c r="T394" s="2"/>
      <c r="U394" s="2"/>
      <c r="V394" s="2"/>
      <c r="W394" s="2"/>
      <c r="X394" s="2"/>
      <c r="Y394" s="2"/>
    </row>
    <row r="395" customFormat="false" ht="12.75" hidden="false" customHeight="true" outlineLevel="0" collapsed="false">
      <c r="A395" s="40" t="s">
        <v>391</v>
      </c>
      <c r="B395" s="56" t="str">
        <f aca="false" t="array" ref="B395:B395">INDEX(Countries!$D$2:$D$255, MATCH(A395, Countries!$B$2:$B$255, 0))</f>
        <v>FIN</v>
      </c>
      <c r="C395" s="76" t="s">
        <v>154</v>
      </c>
      <c r="D395" s="62" t="n">
        <f aca="false" t="array" ref="D395:D395">IF($C395="Mangrove", INDEX('Mangrove protected area'!$A$5:$AG1000,MATCH($A395,'Mangrove protected area'!$A$5:$A1000,0),MATCH('Mangrove protected area'!$C$4,'Mangrove protected area'!$A$5:$AG$5,0)),IF($C395="Seagrass",'Seagrass extent'!$D$4,IF($C395="Salt marsh",'Salt marsh extent'!$D$4)))</f>
        <v>-0.026</v>
      </c>
      <c r="E395" s="40"/>
      <c r="F395" s="2"/>
      <c r="G395" s="2"/>
      <c r="H395" s="2"/>
      <c r="I395" s="2"/>
      <c r="J395" s="2"/>
      <c r="K395" s="2"/>
      <c r="L395" s="2"/>
      <c r="M395" s="2"/>
      <c r="N395" s="2"/>
      <c r="O395" s="2"/>
      <c r="P395" s="2"/>
      <c r="Q395" s="2"/>
      <c r="R395" s="2"/>
      <c r="S395" s="2"/>
      <c r="T395" s="2"/>
      <c r="U395" s="2"/>
      <c r="V395" s="2"/>
      <c r="W395" s="2"/>
      <c r="X395" s="2"/>
      <c r="Y395" s="2"/>
    </row>
    <row r="396" customFormat="false" ht="12.75" hidden="false" customHeight="true" outlineLevel="0" collapsed="false">
      <c r="A396" s="40" t="s">
        <v>392</v>
      </c>
      <c r="B396" s="56" t="str">
        <f aca="false" t="array" ref="B396:B396">INDEX(Countries!$D$2:$D$255, MATCH(A396, Countries!$B$2:$B$255, 0))</f>
        <v>GEO</v>
      </c>
      <c r="C396" s="76" t="s">
        <v>154</v>
      </c>
      <c r="D396" s="62" t="n">
        <f aca="false" t="array" ref="D396:D396">IF($C396="Mangrove", INDEX('Mangrove protected area'!$A$5:$AG1000,MATCH($A396,'Mangrove protected area'!$A$5:$A1000,0),MATCH('Mangrove protected area'!$C$4,'Mangrove protected area'!$A$5:$AG$5,0)),IF($C396="Seagrass",'Seagrass extent'!$D$4,IF($C396="Salt marsh",'Salt marsh extent'!$D$4)))</f>
        <v>-0.026</v>
      </c>
      <c r="E396" s="40"/>
      <c r="F396" s="2"/>
      <c r="G396" s="2"/>
      <c r="H396" s="2"/>
      <c r="I396" s="2"/>
      <c r="J396" s="2"/>
      <c r="K396" s="2"/>
      <c r="L396" s="2"/>
      <c r="M396" s="2"/>
      <c r="N396" s="2"/>
      <c r="O396" s="2"/>
      <c r="P396" s="2"/>
      <c r="Q396" s="2"/>
      <c r="R396" s="2"/>
      <c r="S396" s="2"/>
      <c r="T396" s="2"/>
      <c r="U396" s="2"/>
      <c r="V396" s="2"/>
      <c r="W396" s="2"/>
      <c r="X396" s="2"/>
      <c r="Y396" s="2"/>
    </row>
    <row r="397" customFormat="false" ht="12.75" hidden="false" customHeight="true" outlineLevel="0" collapsed="false">
      <c r="A397" s="40" t="s">
        <v>393</v>
      </c>
      <c r="B397" s="56" t="str">
        <f aca="false" t="array" ref="B397:B397">INDEX(Countries!$D$2:$D$255, MATCH(A397, Countries!$B$2:$B$255, 0))</f>
        <v>GIB</v>
      </c>
      <c r="C397" s="76" t="s">
        <v>154</v>
      </c>
      <c r="D397" s="62" t="n">
        <f aca="false" t="array" ref="D397:D397">IF($C397="Mangrove", INDEX('Mangrove protected area'!$A$5:$AG1000,MATCH($A397,'Mangrove protected area'!$A$5:$A1000,0),MATCH('Mangrove protected area'!$C$4,'Mangrove protected area'!$A$5:$AG$5,0)),IF($C397="Seagrass",'Seagrass extent'!$D$4,IF($C397="Salt marsh",'Salt marsh extent'!$D$4)))</f>
        <v>-0.026</v>
      </c>
      <c r="E397" s="40"/>
      <c r="F397" s="2"/>
      <c r="G397" s="2"/>
      <c r="H397" s="2"/>
      <c r="I397" s="2"/>
      <c r="J397" s="2"/>
      <c r="K397" s="2"/>
      <c r="L397" s="2"/>
      <c r="M397" s="2"/>
      <c r="N397" s="2"/>
      <c r="O397" s="2"/>
      <c r="P397" s="2"/>
      <c r="Q397" s="2"/>
      <c r="R397" s="2"/>
      <c r="S397" s="2"/>
      <c r="T397" s="2"/>
      <c r="U397" s="2"/>
      <c r="V397" s="2"/>
      <c r="W397" s="2"/>
      <c r="X397" s="2"/>
      <c r="Y397" s="2"/>
    </row>
    <row r="398" customFormat="false" ht="12.75" hidden="false" customHeight="true" outlineLevel="0" collapsed="false">
      <c r="A398" s="40" t="s">
        <v>394</v>
      </c>
      <c r="B398" s="56" t="str">
        <f aca="false" t="array" ref="B398:B398">INDEX(Countries!$D$2:$D$255, MATCH(A398, Countries!$B$2:$B$255, 0))</f>
        <v>GRL</v>
      </c>
      <c r="C398" s="76" t="s">
        <v>154</v>
      </c>
      <c r="D398" s="62" t="n">
        <f aca="false" t="array" ref="D398:D398">IF($C398="Mangrove", INDEX('Mangrove protected area'!$A$5:$AG1000,MATCH($A398,'Mangrove protected area'!$A$5:$A1000,0),MATCH('Mangrove protected area'!$C$4,'Mangrove protected area'!$A$5:$AG$5,0)),IF($C398="Seagrass",'Seagrass extent'!$D$4,IF($C398="Salt marsh",'Salt marsh extent'!$D$4)))</f>
        <v>-0.026</v>
      </c>
      <c r="E398" s="40"/>
      <c r="F398" s="2"/>
      <c r="G398" s="2"/>
      <c r="H398" s="2"/>
      <c r="I398" s="2"/>
      <c r="J398" s="2"/>
      <c r="K398" s="2"/>
      <c r="L398" s="2"/>
      <c r="M398" s="2"/>
      <c r="N398" s="2"/>
      <c r="O398" s="2"/>
      <c r="P398" s="2"/>
      <c r="Q398" s="2"/>
      <c r="R398" s="2"/>
      <c r="S398" s="2"/>
      <c r="T398" s="2"/>
      <c r="U398" s="2"/>
      <c r="V398" s="2"/>
      <c r="W398" s="2"/>
      <c r="X398" s="2"/>
      <c r="Y398" s="2"/>
    </row>
    <row r="399" customFormat="false" ht="12.75" hidden="false" customHeight="true" outlineLevel="0" collapsed="false">
      <c r="A399" s="40" t="s">
        <v>395</v>
      </c>
      <c r="B399" s="56" t="str">
        <f aca="false" t="array" ref="B399:B399">INDEX(Countries!$D$2:$D$255, MATCH(A399, Countries!$B$2:$B$255, 0))</f>
        <v>GGY</v>
      </c>
      <c r="C399" s="76" t="s">
        <v>154</v>
      </c>
      <c r="D399" s="62" t="n">
        <f aca="false" t="array" ref="D399:D399">IF($C399="Mangrove", INDEX('Mangrove protected area'!$A$5:$AG1000,MATCH($A399,'Mangrove protected area'!$A$5:$A1000,0),MATCH('Mangrove protected area'!$C$4,'Mangrove protected area'!$A$5:$AG$5,0)),IF($C399="Seagrass",'Seagrass extent'!$D$4,IF($C399="Salt marsh",'Salt marsh extent'!$D$4)))</f>
        <v>-0.026</v>
      </c>
      <c r="E399" s="40"/>
      <c r="F399" s="2"/>
      <c r="G399" s="2"/>
      <c r="H399" s="2"/>
      <c r="I399" s="2"/>
      <c r="J399" s="2"/>
      <c r="K399" s="2"/>
      <c r="L399" s="2"/>
      <c r="M399" s="2"/>
      <c r="N399" s="2"/>
      <c r="O399" s="2"/>
      <c r="P399" s="2"/>
      <c r="Q399" s="2"/>
      <c r="R399" s="2"/>
      <c r="S399" s="2"/>
      <c r="T399" s="2"/>
      <c r="U399" s="2"/>
      <c r="V399" s="2"/>
      <c r="W399" s="2"/>
      <c r="X399" s="2"/>
      <c r="Y399" s="2"/>
    </row>
    <row r="400" customFormat="false" ht="12.75" hidden="false" customHeight="true" outlineLevel="0" collapsed="false">
      <c r="A400" s="40" t="s">
        <v>396</v>
      </c>
      <c r="B400" s="56" t="str">
        <f aca="false" t="array" ref="B400:B400">INDEX(Countries!$D$2:$D$255, MATCH(A400, Countries!$B$2:$B$255, 0))</f>
        <v>ISL</v>
      </c>
      <c r="C400" s="76" t="s">
        <v>154</v>
      </c>
      <c r="D400" s="62" t="n">
        <f aca="false" t="array" ref="D400:D400">IF($C400="Mangrove", INDEX('Mangrove protected area'!$A$5:$AG1000,MATCH($A400,'Mangrove protected area'!$A$5:$A1000,0),MATCH('Mangrove protected area'!$C$4,'Mangrove protected area'!$A$5:$AG$5,0)),IF($C400="Seagrass",'Seagrass extent'!$D$4,IF($C400="Salt marsh",'Salt marsh extent'!$D$4)))</f>
        <v>-0.026</v>
      </c>
      <c r="E400" s="40"/>
      <c r="F400" s="2"/>
      <c r="G400" s="2"/>
      <c r="H400" s="2"/>
      <c r="I400" s="2"/>
      <c r="J400" s="2"/>
      <c r="K400" s="2"/>
      <c r="L400" s="2"/>
      <c r="M400" s="2"/>
      <c r="N400" s="2"/>
      <c r="O400" s="2"/>
      <c r="P400" s="2"/>
      <c r="Q400" s="2"/>
      <c r="R400" s="2"/>
      <c r="S400" s="2"/>
      <c r="T400" s="2"/>
      <c r="U400" s="2"/>
      <c r="V400" s="2"/>
      <c r="W400" s="2"/>
      <c r="X400" s="2"/>
      <c r="Y400" s="2"/>
    </row>
    <row r="401" customFormat="false" ht="12.75" hidden="false" customHeight="true" outlineLevel="0" collapsed="false">
      <c r="A401" s="40" t="s">
        <v>397</v>
      </c>
      <c r="B401" s="56" t="str">
        <f aca="false" t="array" ref="B401:B401">INDEX(Countries!$D$2:$D$255, MATCH(A401, Countries!$B$2:$B$255, 0))</f>
        <v>IRQ</v>
      </c>
      <c r="C401" s="76" t="s">
        <v>154</v>
      </c>
      <c r="D401" s="62" t="n">
        <f aca="false" t="array" ref="D401:D401">IF($C401="Mangrove", INDEX('Mangrove protected area'!$A$5:$AG1000,MATCH($A401,'Mangrove protected area'!$A$5:$A1000,0),MATCH('Mangrove protected area'!$C$4,'Mangrove protected area'!$A$5:$AG$5,0)),IF($C401="Seagrass",'Seagrass extent'!$D$4,IF($C401="Salt marsh",'Salt marsh extent'!$D$4)))</f>
        <v>-0.026</v>
      </c>
      <c r="E401" s="40"/>
      <c r="F401" s="2"/>
      <c r="G401" s="2"/>
      <c r="H401" s="2"/>
      <c r="I401" s="2"/>
      <c r="J401" s="2"/>
      <c r="K401" s="2"/>
      <c r="L401" s="2"/>
      <c r="M401" s="2"/>
      <c r="N401" s="2"/>
      <c r="O401" s="2"/>
      <c r="P401" s="2"/>
      <c r="Q401" s="2"/>
      <c r="R401" s="2"/>
      <c r="S401" s="2"/>
      <c r="T401" s="2"/>
      <c r="U401" s="2"/>
      <c r="V401" s="2"/>
      <c r="W401" s="2"/>
      <c r="X401" s="2"/>
      <c r="Y401" s="2"/>
    </row>
    <row r="402" customFormat="false" ht="12.75" hidden="false" customHeight="true" outlineLevel="0" collapsed="false">
      <c r="A402" s="40" t="s">
        <v>398</v>
      </c>
      <c r="B402" s="56" t="str">
        <f aca="false" t="array" ref="B402:B402">INDEX(Countries!$D$2:$D$255, MATCH(A402, Countries!$B$2:$B$255, 0))</f>
        <v>IRL</v>
      </c>
      <c r="C402" s="76" t="s">
        <v>154</v>
      </c>
      <c r="D402" s="62" t="n">
        <f aca="false" t="array" ref="D402:D402">IF($C402="Mangrove", INDEX('Mangrove protected area'!$A$5:$AG1000,MATCH($A402,'Mangrove protected area'!$A$5:$A1000,0),MATCH('Mangrove protected area'!$C$4,'Mangrove protected area'!$A$5:$AG$5,0)),IF($C402="Seagrass",'Seagrass extent'!$D$4,IF($C402="Salt marsh",'Salt marsh extent'!$D$4)))</f>
        <v>-0.026</v>
      </c>
      <c r="E402" s="40"/>
      <c r="F402" s="2"/>
      <c r="G402" s="2"/>
      <c r="H402" s="2"/>
      <c r="I402" s="2"/>
      <c r="J402" s="2"/>
      <c r="K402" s="2"/>
      <c r="L402" s="2"/>
      <c r="M402" s="2"/>
      <c r="N402" s="2"/>
      <c r="O402" s="2"/>
      <c r="P402" s="2"/>
      <c r="Q402" s="2"/>
      <c r="R402" s="2"/>
      <c r="S402" s="2"/>
      <c r="T402" s="2"/>
      <c r="U402" s="2"/>
      <c r="V402" s="2"/>
      <c r="W402" s="2"/>
      <c r="X402" s="2"/>
      <c r="Y402" s="2"/>
    </row>
    <row r="403" customFormat="false" ht="12.75" hidden="false" customHeight="true" outlineLevel="0" collapsed="false">
      <c r="A403" s="40" t="s">
        <v>399</v>
      </c>
      <c r="B403" s="56" t="str">
        <f aca="false" t="array" ref="B403:B403">INDEX(Countries!$D$2:$D$255, MATCH(A403, Countries!$B$2:$B$255, 0))</f>
        <v>IMN</v>
      </c>
      <c r="C403" s="76" t="s">
        <v>154</v>
      </c>
      <c r="D403" s="62" t="n">
        <f aca="false" t="array" ref="D403:D403">IF($C403="Mangrove", INDEX('Mangrove protected area'!$A$5:$AG1000,MATCH($A403,'Mangrove protected area'!$A$5:$A1000,0),MATCH('Mangrove protected area'!$C$4,'Mangrove protected area'!$A$5:$AG$5,0)),IF($C403="Seagrass",'Seagrass extent'!$D$4,IF($C403="Salt marsh",'Salt marsh extent'!$D$4)))</f>
        <v>-0.026</v>
      </c>
      <c r="E403" s="40"/>
      <c r="F403" s="2"/>
      <c r="G403" s="2"/>
      <c r="H403" s="2"/>
      <c r="I403" s="2"/>
      <c r="J403" s="2"/>
      <c r="K403" s="2"/>
      <c r="L403" s="2"/>
      <c r="M403" s="2"/>
      <c r="N403" s="2"/>
      <c r="O403" s="2"/>
      <c r="P403" s="2"/>
      <c r="Q403" s="2"/>
      <c r="R403" s="2"/>
      <c r="S403" s="2"/>
      <c r="T403" s="2"/>
      <c r="U403" s="2"/>
      <c r="V403" s="2"/>
      <c r="W403" s="2"/>
      <c r="X403" s="2"/>
      <c r="Y403" s="2"/>
    </row>
    <row r="404" customFormat="false" ht="12.75" hidden="false" customHeight="true" outlineLevel="0" collapsed="false">
      <c r="A404" s="40" t="s">
        <v>400</v>
      </c>
      <c r="B404" s="56" t="str">
        <f aca="false" t="array" ref="B404:B404">INDEX(Countries!$D$2:$D$255, MATCH(A404, Countries!$B$2:$B$255, 0))</f>
        <v>JEY</v>
      </c>
      <c r="C404" s="76" t="s">
        <v>154</v>
      </c>
      <c r="D404" s="62" t="n">
        <f aca="false" t="array" ref="D404:D404">IF($C404="Mangrove", INDEX('Mangrove protected area'!$A$5:$AG1000,MATCH($A404,'Mangrove protected area'!$A$5:$A1000,0),MATCH('Mangrove protected area'!$C$4,'Mangrove protected area'!$A$5:$AG$5,0)),IF($C404="Seagrass",'Seagrass extent'!$D$4,IF($C404="Salt marsh",'Salt marsh extent'!$D$4)))</f>
        <v>-0.026</v>
      </c>
      <c r="E404" s="40"/>
      <c r="F404" s="2"/>
      <c r="G404" s="2"/>
      <c r="H404" s="2"/>
      <c r="I404" s="2"/>
      <c r="J404" s="2"/>
      <c r="K404" s="2"/>
      <c r="L404" s="2"/>
      <c r="M404" s="2"/>
      <c r="N404" s="2"/>
      <c r="O404" s="2"/>
      <c r="P404" s="2"/>
      <c r="Q404" s="2"/>
      <c r="R404" s="2"/>
      <c r="S404" s="2"/>
      <c r="T404" s="2"/>
      <c r="U404" s="2"/>
      <c r="V404" s="2"/>
      <c r="W404" s="2"/>
      <c r="X404" s="2"/>
      <c r="Y404" s="2"/>
    </row>
    <row r="405" customFormat="false" ht="12.75" hidden="false" customHeight="true" outlineLevel="0" collapsed="false">
      <c r="A405" s="40" t="s">
        <v>401</v>
      </c>
      <c r="B405" s="56" t="str">
        <f aca="false" t="array" ref="B405:B405">INDEX(Countries!$D$2:$D$255, MATCH(A405, Countries!$B$2:$B$255, 0))</f>
        <v>KAZ</v>
      </c>
      <c r="C405" s="76" t="s">
        <v>154</v>
      </c>
      <c r="D405" s="62" t="n">
        <f aca="false" t="array" ref="D405:D405">IF($C405="Mangrove", INDEX('Mangrove protected area'!$A$5:$AG1000,MATCH($A405,'Mangrove protected area'!$A$5:$A1000,0),MATCH('Mangrove protected area'!$C$4,'Mangrove protected area'!$A$5:$AG$5,0)),IF($C405="Seagrass",'Seagrass extent'!$D$4,IF($C405="Salt marsh",'Salt marsh extent'!$D$4)))</f>
        <v>-0.026</v>
      </c>
      <c r="E405" s="40"/>
      <c r="F405" s="2"/>
      <c r="G405" s="2"/>
      <c r="H405" s="2"/>
      <c r="I405" s="2"/>
      <c r="J405" s="2"/>
      <c r="K405" s="2"/>
      <c r="L405" s="2"/>
      <c r="M405" s="2"/>
      <c r="N405" s="2"/>
      <c r="O405" s="2"/>
      <c r="P405" s="2"/>
      <c r="Q405" s="2"/>
      <c r="R405" s="2"/>
      <c r="S405" s="2"/>
      <c r="T405" s="2"/>
      <c r="U405" s="2"/>
      <c r="V405" s="2"/>
      <c r="W405" s="2"/>
      <c r="X405" s="2"/>
      <c r="Y405" s="2"/>
    </row>
    <row r="406" customFormat="false" ht="12.75" hidden="false" customHeight="true" outlineLevel="0" collapsed="false">
      <c r="A406" s="40" t="s">
        <v>402</v>
      </c>
      <c r="B406" s="56" t="str">
        <f aca="false" t="array" ref="B406:B406">INDEX(Countries!$D$2:$D$255, MATCH(A406, Countries!$B$2:$B$255, 0))</f>
        <v>PRK</v>
      </c>
      <c r="C406" s="76" t="s">
        <v>154</v>
      </c>
      <c r="D406" s="62" t="n">
        <f aca="false" t="array" ref="D406:D406">IF($C406="Mangrove", INDEX('Mangrove protected area'!$A$5:$AG1000,MATCH($A406,'Mangrove protected area'!$A$5:$A1000,0),MATCH('Mangrove protected area'!$C$4,'Mangrove protected area'!$A$5:$AG$5,0)),IF($C406="Seagrass",'Seagrass extent'!$D$4,IF($C406="Salt marsh",'Salt marsh extent'!$D$4)))</f>
        <v>-0.026</v>
      </c>
      <c r="E406" s="40"/>
      <c r="F406" s="2"/>
      <c r="G406" s="2"/>
      <c r="H406" s="2"/>
      <c r="I406" s="2"/>
      <c r="J406" s="2"/>
      <c r="K406" s="2"/>
      <c r="L406" s="2"/>
      <c r="M406" s="2"/>
      <c r="N406" s="2"/>
      <c r="O406" s="2"/>
      <c r="P406" s="2"/>
      <c r="Q406" s="2"/>
      <c r="R406" s="2"/>
      <c r="S406" s="2"/>
      <c r="T406" s="2"/>
      <c r="U406" s="2"/>
      <c r="V406" s="2"/>
      <c r="W406" s="2"/>
      <c r="X406" s="2"/>
      <c r="Y406" s="2"/>
    </row>
    <row r="407" customFormat="false" ht="12.75" hidden="false" customHeight="true" outlineLevel="0" collapsed="false">
      <c r="A407" s="40" t="s">
        <v>403</v>
      </c>
      <c r="B407" s="56" t="str">
        <f aca="false" t="array" ref="B407:B407">INDEX(Countries!$D$2:$D$255, MATCH(A407, Countries!$B$2:$B$255, 0))</f>
        <v>KOR</v>
      </c>
      <c r="C407" s="76" t="s">
        <v>154</v>
      </c>
      <c r="D407" s="62" t="n">
        <f aca="false" t="array" ref="D407:D407">IF($C407="Mangrove", INDEX('Mangrove protected area'!$A$5:$AG1000,MATCH($A407,'Mangrove protected area'!$A$5:$A1000,0),MATCH('Mangrove protected area'!$C$4,'Mangrove protected area'!$A$5:$AG$5,0)),IF($C407="Seagrass",'Seagrass extent'!$D$4,IF($C407="Salt marsh",'Salt marsh extent'!$D$4)))</f>
        <v>-0.026</v>
      </c>
      <c r="E407" s="40"/>
      <c r="F407" s="2"/>
      <c r="G407" s="2"/>
      <c r="H407" s="2"/>
      <c r="I407" s="2"/>
      <c r="J407" s="2"/>
      <c r="K407" s="2"/>
      <c r="L407" s="2"/>
      <c r="M407" s="2"/>
      <c r="N407" s="2"/>
      <c r="O407" s="2"/>
      <c r="P407" s="2"/>
      <c r="Q407" s="2"/>
      <c r="R407" s="2"/>
      <c r="S407" s="2"/>
      <c r="T407" s="2"/>
      <c r="U407" s="2"/>
      <c r="V407" s="2"/>
      <c r="W407" s="2"/>
      <c r="X407" s="2"/>
      <c r="Y407" s="2"/>
    </row>
    <row r="408" customFormat="false" ht="12.75" hidden="false" customHeight="true" outlineLevel="0" collapsed="false">
      <c r="A408" s="40" t="s">
        <v>404</v>
      </c>
      <c r="B408" s="56" t="str">
        <f aca="false" t="array" ref="B408:B408">INDEX(Countries!$D$2:$D$255, MATCH(A408, Countries!$B$2:$B$255, 0))</f>
        <v>LVA</v>
      </c>
      <c r="C408" s="76" t="s">
        <v>154</v>
      </c>
      <c r="D408" s="62" t="n">
        <f aca="false" t="array" ref="D408:D408">IF($C408="Mangrove", INDEX('Mangrove protected area'!$A$5:$AG1000,MATCH($A408,'Mangrove protected area'!$A$5:$A1000,0),MATCH('Mangrove protected area'!$C$4,'Mangrove protected area'!$A$5:$AG$5,0)),IF($C408="Seagrass",'Seagrass extent'!$D$4,IF($C408="Salt marsh",'Salt marsh extent'!$D$4)))</f>
        <v>-0.026</v>
      </c>
      <c r="E408" s="40"/>
      <c r="F408" s="2"/>
      <c r="G408" s="2"/>
      <c r="H408" s="2"/>
      <c r="I408" s="2"/>
      <c r="J408" s="2"/>
      <c r="K408" s="2"/>
      <c r="L408" s="2"/>
      <c r="M408" s="2"/>
      <c r="N408" s="2"/>
      <c r="O408" s="2"/>
      <c r="P408" s="2"/>
      <c r="Q408" s="2"/>
      <c r="R408" s="2"/>
      <c r="S408" s="2"/>
      <c r="T408" s="2"/>
      <c r="U408" s="2"/>
      <c r="V408" s="2"/>
      <c r="W408" s="2"/>
      <c r="X408" s="2"/>
      <c r="Y408" s="2"/>
    </row>
    <row r="409" customFormat="false" ht="12.75" hidden="false" customHeight="true" outlineLevel="0" collapsed="false">
      <c r="A409" s="40" t="s">
        <v>405</v>
      </c>
      <c r="B409" s="56" t="str">
        <f aca="false" t="array" ref="B409:B409">INDEX(Countries!$D$2:$D$255, MATCH(A409, Countries!$B$2:$B$255, 0))</f>
        <v>LBN</v>
      </c>
      <c r="C409" s="76" t="s">
        <v>154</v>
      </c>
      <c r="D409" s="62" t="n">
        <f aca="false" t="array" ref="D409:D409">IF($C409="Mangrove", INDEX('Mangrove protected area'!$A$5:$AG1000,MATCH($A409,'Mangrove protected area'!$A$5:$A1000,0),MATCH('Mangrove protected area'!$C$4,'Mangrove protected area'!$A$5:$AG$5,0)),IF($C409="Seagrass",'Seagrass extent'!$D$4,IF($C409="Salt marsh",'Salt marsh extent'!$D$4)))</f>
        <v>-0.026</v>
      </c>
      <c r="E409" s="40"/>
      <c r="F409" s="2"/>
      <c r="G409" s="2"/>
      <c r="H409" s="2"/>
      <c r="I409" s="2"/>
      <c r="J409" s="2"/>
      <c r="K409" s="2"/>
      <c r="L409" s="2"/>
      <c r="M409" s="2"/>
      <c r="N409" s="2"/>
      <c r="O409" s="2"/>
      <c r="P409" s="2"/>
      <c r="Q409" s="2"/>
      <c r="R409" s="2"/>
      <c r="S409" s="2"/>
      <c r="T409" s="2"/>
      <c r="U409" s="2"/>
      <c r="V409" s="2"/>
      <c r="W409" s="2"/>
      <c r="X409" s="2"/>
      <c r="Y409" s="2"/>
    </row>
    <row r="410" customFormat="false" ht="12.75" hidden="false" customHeight="true" outlineLevel="0" collapsed="false">
      <c r="A410" s="40" t="s">
        <v>406</v>
      </c>
      <c r="B410" s="56" t="str">
        <f aca="false" t="array" ref="B410:B410">INDEX(Countries!$D$2:$D$255, MATCH(A410, Countries!$B$2:$B$255, 0))</f>
        <v>LTU</v>
      </c>
      <c r="C410" s="76" t="s">
        <v>154</v>
      </c>
      <c r="D410" s="62" t="n">
        <f aca="false" t="array" ref="D410:D410">IF($C410="Mangrove", INDEX('Mangrove protected area'!$A$5:$AG1000,MATCH($A410,'Mangrove protected area'!$A$5:$A1000,0),MATCH('Mangrove protected area'!$C$4,'Mangrove protected area'!$A$5:$AG$5,0)),IF($C410="Seagrass",'Seagrass extent'!$D$4,IF($C410="Salt marsh",'Salt marsh extent'!$D$4)))</f>
        <v>-0.026</v>
      </c>
      <c r="E410" s="40"/>
      <c r="F410" s="2"/>
      <c r="G410" s="2"/>
      <c r="H410" s="2"/>
      <c r="I410" s="2"/>
      <c r="J410" s="2"/>
      <c r="K410" s="2"/>
      <c r="L410" s="2"/>
      <c r="M410" s="2"/>
      <c r="N410" s="2"/>
      <c r="O410" s="2"/>
      <c r="P410" s="2"/>
      <c r="Q410" s="2"/>
      <c r="R410" s="2"/>
      <c r="S410" s="2"/>
      <c r="T410" s="2"/>
      <c r="U410" s="2"/>
      <c r="V410" s="2"/>
      <c r="W410" s="2"/>
      <c r="X410" s="2"/>
      <c r="Y410" s="2"/>
    </row>
    <row r="411" customFormat="false" ht="12.75" hidden="false" customHeight="true" outlineLevel="0" collapsed="false">
      <c r="A411" s="40" t="s">
        <v>407</v>
      </c>
      <c r="B411" s="56" t="str">
        <f aca="false" t="array" ref="B411:B411">INDEX(Countries!$D$2:$D$255, MATCH(A411, Countries!$B$2:$B$255, 0))</f>
        <v>MCO</v>
      </c>
      <c r="C411" s="76" t="s">
        <v>154</v>
      </c>
      <c r="D411" s="62" t="n">
        <f aca="false" t="array" ref="D411:D411">IF($C411="Mangrove", INDEX('Mangrove protected area'!$A$5:$AG1000,MATCH($A411,'Mangrove protected area'!$A$5:$A1000,0),MATCH('Mangrove protected area'!$C$4,'Mangrove protected area'!$A$5:$AG$5,0)),IF($C411="Seagrass",'Seagrass extent'!$D$4,IF($C411="Salt marsh",'Salt marsh extent'!$D$4)))</f>
        <v>-0.026</v>
      </c>
      <c r="E411" s="40"/>
      <c r="F411" s="2"/>
      <c r="G411" s="2"/>
      <c r="H411" s="2"/>
      <c r="I411" s="2"/>
      <c r="J411" s="2"/>
      <c r="K411" s="2"/>
      <c r="L411" s="2"/>
      <c r="M411" s="2"/>
      <c r="N411" s="2"/>
      <c r="O411" s="2"/>
      <c r="P411" s="2"/>
      <c r="Q411" s="2"/>
      <c r="R411" s="2"/>
      <c r="S411" s="2"/>
      <c r="T411" s="2"/>
      <c r="U411" s="2"/>
      <c r="V411" s="2"/>
      <c r="W411" s="2"/>
      <c r="X411" s="2"/>
      <c r="Y411" s="2"/>
    </row>
    <row r="412" customFormat="false" ht="12.75" hidden="false" customHeight="true" outlineLevel="0" collapsed="false">
      <c r="A412" s="40" t="s">
        <v>408</v>
      </c>
      <c r="B412" s="56" t="str">
        <f aca="false" t="array" ref="B412:B412">INDEX(Countries!$D$2:$D$255, MATCH(A412, Countries!$B$2:$B$255, 0))</f>
        <v>MNE</v>
      </c>
      <c r="C412" s="76" t="s">
        <v>154</v>
      </c>
      <c r="D412" s="62" t="n">
        <f aca="false" t="array" ref="D412:D412">IF($C412="Mangrove", INDEX('Mangrove protected area'!$A$5:$AG1000,MATCH($A412,'Mangrove protected area'!$A$5:$A1000,0),MATCH('Mangrove protected area'!$C$4,'Mangrove protected area'!$A$5:$AG$5,0)),IF($C412="Seagrass",'Seagrass extent'!$D$4,IF($C412="Salt marsh",'Salt marsh extent'!$D$4)))</f>
        <v>-0.026</v>
      </c>
      <c r="E412" s="40"/>
      <c r="F412" s="2"/>
      <c r="G412" s="2"/>
      <c r="H412" s="2"/>
      <c r="I412" s="2"/>
      <c r="J412" s="2"/>
      <c r="K412" s="2"/>
      <c r="L412" s="2"/>
      <c r="M412" s="2"/>
      <c r="N412" s="2"/>
      <c r="O412" s="2"/>
      <c r="P412" s="2"/>
      <c r="Q412" s="2"/>
      <c r="R412" s="2"/>
      <c r="S412" s="2"/>
      <c r="T412" s="2"/>
      <c r="U412" s="2"/>
      <c r="V412" s="2"/>
      <c r="W412" s="2"/>
      <c r="X412" s="2"/>
      <c r="Y412" s="2"/>
    </row>
    <row r="413" customFormat="false" ht="12.75" hidden="false" customHeight="true" outlineLevel="0" collapsed="false">
      <c r="A413" s="40" t="s">
        <v>409</v>
      </c>
      <c r="B413" s="56" t="str">
        <f aca="false" t="array" ref="B413:B413">INDEX(Countries!$D$2:$D$255, MATCH(A413, Countries!$B$2:$B$255, 0))</f>
        <v>MAR</v>
      </c>
      <c r="C413" s="76" t="s">
        <v>154</v>
      </c>
      <c r="D413" s="62" t="n">
        <f aca="false" t="array" ref="D413:D413">IF($C413="Mangrove", INDEX('Mangrove protected area'!$A$5:$AG1000,MATCH($A413,'Mangrove protected area'!$A$5:$A1000,0),MATCH('Mangrove protected area'!$C$4,'Mangrove protected area'!$A$5:$AG$5,0)),IF($C413="Seagrass",'Seagrass extent'!$D$4,IF($C413="Salt marsh",'Salt marsh extent'!$D$4)))</f>
        <v>-0.026</v>
      </c>
      <c r="E413" s="40"/>
      <c r="F413" s="2"/>
      <c r="G413" s="2"/>
      <c r="H413" s="2"/>
      <c r="I413" s="2"/>
      <c r="J413" s="2"/>
      <c r="K413" s="2"/>
      <c r="L413" s="2"/>
      <c r="M413" s="2"/>
      <c r="N413" s="2"/>
      <c r="O413" s="2"/>
      <c r="P413" s="2"/>
      <c r="Q413" s="2"/>
      <c r="R413" s="2"/>
      <c r="S413" s="2"/>
      <c r="T413" s="2"/>
      <c r="U413" s="2"/>
      <c r="V413" s="2"/>
      <c r="W413" s="2"/>
      <c r="X413" s="2"/>
      <c r="Y413" s="2"/>
    </row>
    <row r="414" customFormat="false" ht="12.75" hidden="false" customHeight="true" outlineLevel="0" collapsed="false">
      <c r="A414" s="40" t="s">
        <v>410</v>
      </c>
      <c r="B414" s="56" t="str">
        <f aca="false" t="array" ref="B414:B414">INDEX(Countries!$D$2:$D$255, MATCH(A414, Countries!$B$2:$B$255, 0))</f>
        <v>NAM</v>
      </c>
      <c r="C414" s="76" t="s">
        <v>154</v>
      </c>
      <c r="D414" s="62" t="n">
        <f aca="false" t="array" ref="D414:D414">IF($C414="Mangrove", INDEX('Mangrove protected area'!$A$5:$AG1000,MATCH($A414,'Mangrove protected area'!$A$5:$A1000,0),MATCH('Mangrove protected area'!$C$4,'Mangrove protected area'!$A$5:$AG$5,0)),IF($C414="Seagrass",'Seagrass extent'!$D$4,IF($C414="Salt marsh",'Salt marsh extent'!$D$4)))</f>
        <v>-0.026</v>
      </c>
      <c r="E414" s="40"/>
      <c r="F414" s="2"/>
      <c r="G414" s="2"/>
      <c r="H414" s="2"/>
      <c r="I414" s="2"/>
      <c r="J414" s="2"/>
      <c r="K414" s="2"/>
      <c r="L414" s="2"/>
      <c r="M414" s="2"/>
      <c r="N414" s="2"/>
      <c r="O414" s="2"/>
      <c r="P414" s="2"/>
      <c r="Q414" s="2"/>
      <c r="R414" s="2"/>
      <c r="S414" s="2"/>
      <c r="T414" s="2"/>
      <c r="U414" s="2"/>
      <c r="V414" s="2"/>
      <c r="W414" s="2"/>
      <c r="X414" s="2"/>
      <c r="Y414" s="2"/>
    </row>
    <row r="415" customFormat="false" ht="12.75" hidden="false" customHeight="true" outlineLevel="0" collapsed="false">
      <c r="A415" s="40" t="s">
        <v>411</v>
      </c>
      <c r="B415" s="56" t="str">
        <f aca="false" t="array" ref="B415:B415">INDEX(Countries!$D$2:$D$255, MATCH(A415, Countries!$B$2:$B$255, 0))</f>
        <v>NRU</v>
      </c>
      <c r="C415" s="76" t="s">
        <v>154</v>
      </c>
      <c r="D415" s="62" t="n">
        <f aca="false" t="array" ref="D415:D415">IF($C415="Mangrove", INDEX('Mangrove protected area'!$A$5:$AG1000,MATCH($A415,'Mangrove protected area'!$A$5:$A1000,0),MATCH('Mangrove protected area'!$C$4,'Mangrove protected area'!$A$5:$AG$5,0)),IF($C415="Seagrass",'Seagrass extent'!$D$4,IF($C415="Salt marsh",'Salt marsh extent'!$D$4)))</f>
        <v>-0.026</v>
      </c>
      <c r="E415" s="40"/>
      <c r="F415" s="2"/>
      <c r="G415" s="2"/>
      <c r="H415" s="2"/>
      <c r="I415" s="2"/>
      <c r="J415" s="2"/>
      <c r="K415" s="2"/>
      <c r="L415" s="2"/>
      <c r="M415" s="2"/>
      <c r="N415" s="2"/>
      <c r="O415" s="2"/>
      <c r="P415" s="2"/>
      <c r="Q415" s="2"/>
      <c r="R415" s="2"/>
      <c r="S415" s="2"/>
      <c r="T415" s="2"/>
      <c r="U415" s="2"/>
      <c r="V415" s="2"/>
      <c r="W415" s="2"/>
      <c r="X415" s="2"/>
      <c r="Y415" s="2"/>
    </row>
    <row r="416" customFormat="false" ht="12.75" hidden="false" customHeight="true" outlineLevel="0" collapsed="false">
      <c r="A416" s="40" t="s">
        <v>412</v>
      </c>
      <c r="B416" s="56" t="str">
        <f aca="false" t="array" ref="B416:B416">INDEX(Countries!$D$2:$D$255, MATCH(A416, Countries!$B$2:$B$255, 0))</f>
        <v>NIU</v>
      </c>
      <c r="C416" s="76" t="s">
        <v>154</v>
      </c>
      <c r="D416" s="62" t="n">
        <f aca="false" t="array" ref="D416:D416">IF($C416="Mangrove", INDEX('Mangrove protected area'!$A$5:$AG1000,MATCH($A416,'Mangrove protected area'!$A$5:$A1000,0),MATCH('Mangrove protected area'!$C$4,'Mangrove protected area'!$A$5:$AG$5,0)),IF($C416="Seagrass",'Seagrass extent'!$D$4,IF($C416="Salt marsh",'Salt marsh extent'!$D$4)))</f>
        <v>-0.026</v>
      </c>
      <c r="E416" s="40"/>
      <c r="F416" s="2"/>
      <c r="G416" s="2"/>
      <c r="H416" s="2"/>
      <c r="I416" s="2"/>
      <c r="J416" s="2"/>
      <c r="K416" s="2"/>
      <c r="L416" s="2"/>
      <c r="M416" s="2"/>
      <c r="N416" s="2"/>
      <c r="O416" s="2"/>
      <c r="P416" s="2"/>
      <c r="Q416" s="2"/>
      <c r="R416" s="2"/>
      <c r="S416" s="2"/>
      <c r="T416" s="2"/>
      <c r="U416" s="2"/>
      <c r="V416" s="2"/>
      <c r="W416" s="2"/>
      <c r="X416" s="2"/>
      <c r="Y416" s="2"/>
    </row>
    <row r="417" customFormat="false" ht="12.75" hidden="false" customHeight="true" outlineLevel="0" collapsed="false">
      <c r="A417" s="40" t="s">
        <v>413</v>
      </c>
      <c r="B417" s="56" t="str">
        <f aca="false" t="array" ref="B417:B417">INDEX(Countries!$D$2:$D$255, MATCH(A417, Countries!$B$2:$B$255, 0))</f>
        <v>MNP</v>
      </c>
      <c r="C417" s="76" t="s">
        <v>154</v>
      </c>
      <c r="D417" s="62" t="n">
        <f aca="false" t="array" ref="D417:D417">IF($C417="Mangrove", INDEX('Mangrove protected area'!$A$5:$AG1000,MATCH($A417,'Mangrove protected area'!$A$5:$A1000,0),MATCH('Mangrove protected area'!$C$4,'Mangrove protected area'!$A$5:$AG$5,0)),IF($C417="Seagrass",'Seagrass extent'!$D$4,IF($C417="Salt marsh",'Salt marsh extent'!$D$4)))</f>
        <v>-0.026</v>
      </c>
      <c r="E417" s="40"/>
      <c r="F417" s="2"/>
      <c r="G417" s="2"/>
      <c r="H417" s="2"/>
      <c r="I417" s="2"/>
      <c r="J417" s="2"/>
      <c r="K417" s="2"/>
      <c r="L417" s="2"/>
      <c r="M417" s="2"/>
      <c r="N417" s="2"/>
      <c r="O417" s="2"/>
      <c r="P417" s="2"/>
      <c r="Q417" s="2"/>
      <c r="R417" s="2"/>
      <c r="S417" s="2"/>
      <c r="T417" s="2"/>
      <c r="U417" s="2"/>
      <c r="V417" s="2"/>
      <c r="W417" s="2"/>
      <c r="X417" s="2"/>
      <c r="Y417" s="2"/>
    </row>
    <row r="418" customFormat="false" ht="12.75" hidden="false" customHeight="true" outlineLevel="0" collapsed="false">
      <c r="A418" s="40" t="s">
        <v>414</v>
      </c>
      <c r="B418" s="56" t="str">
        <f aca="false" t="array" ref="B418:B418">INDEX(Countries!$D$2:$D$255, MATCH(A418, Countries!$B$2:$B$255, 0))</f>
        <v>PCN</v>
      </c>
      <c r="C418" s="76" t="s">
        <v>154</v>
      </c>
      <c r="D418" s="62" t="n">
        <f aca="false" t="array" ref="D418:D418">IF($C418="Mangrove", INDEX('Mangrove protected area'!$A$5:$AG1000,MATCH($A418,'Mangrove protected area'!$A$5:$A1000,0),MATCH('Mangrove protected area'!$C$4,'Mangrove protected area'!$A$5:$AG$5,0)),IF($C418="Seagrass",'Seagrass extent'!$D$4,IF($C418="Salt marsh",'Salt marsh extent'!$D$4)))</f>
        <v>-0.026</v>
      </c>
      <c r="E418" s="40"/>
      <c r="F418" s="2"/>
      <c r="G418" s="2"/>
      <c r="H418" s="2"/>
      <c r="I418" s="2"/>
      <c r="J418" s="2"/>
      <c r="K418" s="2"/>
      <c r="L418" s="2"/>
      <c r="M418" s="2"/>
      <c r="N418" s="2"/>
      <c r="O418" s="2"/>
      <c r="P418" s="2"/>
      <c r="Q418" s="2"/>
      <c r="R418" s="2"/>
      <c r="S418" s="2"/>
      <c r="T418" s="2"/>
      <c r="U418" s="2"/>
      <c r="V418" s="2"/>
      <c r="W418" s="2"/>
      <c r="X418" s="2"/>
      <c r="Y418" s="2"/>
    </row>
    <row r="419" customFormat="false" ht="12.75" hidden="false" customHeight="true" outlineLevel="0" collapsed="false">
      <c r="A419" s="40" t="s">
        <v>415</v>
      </c>
      <c r="B419" s="56" t="str">
        <f aca="false" t="array" ref="B419:B419">INDEX(Countries!$D$2:$D$255, MATCH(A419, Countries!$B$2:$B$255, 0))</f>
        <v>PRT</v>
      </c>
      <c r="C419" s="76" t="s">
        <v>154</v>
      </c>
      <c r="D419" s="62" t="n">
        <f aca="false" t="array" ref="D419:D419">IF($C419="Mangrove", INDEX('Mangrove protected area'!$A$5:$AG1000,MATCH($A419,'Mangrove protected area'!$A$5:$A1000,0),MATCH('Mangrove protected area'!$C$4,'Mangrove protected area'!$A$5:$AG$5,0)),IF($C419="Seagrass",'Seagrass extent'!$D$4,IF($C419="Salt marsh",'Salt marsh extent'!$D$4)))</f>
        <v>-0.026</v>
      </c>
      <c r="E419" s="40"/>
      <c r="F419" s="2"/>
      <c r="G419" s="2"/>
      <c r="H419" s="2"/>
      <c r="I419" s="2"/>
      <c r="J419" s="2"/>
      <c r="K419" s="2"/>
      <c r="L419" s="2"/>
      <c r="M419" s="2"/>
      <c r="N419" s="2"/>
      <c r="O419" s="2"/>
      <c r="P419" s="2"/>
      <c r="Q419" s="2"/>
      <c r="R419" s="2"/>
      <c r="S419" s="2"/>
      <c r="T419" s="2"/>
      <c r="U419" s="2"/>
      <c r="V419" s="2"/>
      <c r="W419" s="2"/>
      <c r="X419" s="2"/>
      <c r="Y419" s="2"/>
    </row>
    <row r="420" customFormat="false" ht="12.75" hidden="false" customHeight="true" outlineLevel="0" collapsed="false">
      <c r="A420" s="40" t="s">
        <v>416</v>
      </c>
      <c r="B420" s="56" t="str">
        <f aca="false" t="array" ref="B420:B420">INDEX(Countries!$D$2:$D$255, MATCH(A420, Countries!$B$2:$B$255, 0))</f>
        <v>REU</v>
      </c>
      <c r="C420" s="76" t="s">
        <v>154</v>
      </c>
      <c r="D420" s="62" t="n">
        <f aca="false" t="array" ref="D420:D420">IF($C420="Mangrove", INDEX('Mangrove protected area'!$A$5:$AG1000,MATCH($A420,'Mangrove protected area'!$A$5:$A1000,0),MATCH('Mangrove protected area'!$C$4,'Mangrove protected area'!$A$5:$AG$5,0)),IF($C420="Seagrass",'Seagrass extent'!$D$4,IF($C420="Salt marsh",'Salt marsh extent'!$D$4)))</f>
        <v>-0.026</v>
      </c>
      <c r="E420" s="40"/>
      <c r="F420" s="2"/>
      <c r="G420" s="2"/>
      <c r="H420" s="2"/>
      <c r="I420" s="2"/>
      <c r="J420" s="2"/>
      <c r="K420" s="2"/>
      <c r="L420" s="2"/>
      <c r="M420" s="2"/>
      <c r="N420" s="2"/>
      <c r="O420" s="2"/>
      <c r="P420" s="2"/>
      <c r="Q420" s="2"/>
      <c r="R420" s="2"/>
      <c r="S420" s="2"/>
      <c r="T420" s="2"/>
      <c r="U420" s="2"/>
      <c r="V420" s="2"/>
      <c r="W420" s="2"/>
      <c r="X420" s="2"/>
      <c r="Y420" s="2"/>
    </row>
    <row r="421" customFormat="false" ht="12.75" hidden="false" customHeight="true" outlineLevel="0" collapsed="false">
      <c r="A421" s="40" t="s">
        <v>417</v>
      </c>
      <c r="B421" s="56" t="str">
        <f aca="false" t="array" ref="B421:B421">INDEX(Countries!$D$2:$D$255, MATCH(A421, Countries!$B$2:$B$255, 0))</f>
        <v>ROU</v>
      </c>
      <c r="C421" s="76" t="s">
        <v>154</v>
      </c>
      <c r="D421" s="62" t="n">
        <f aca="false" t="array" ref="D421:D421">IF($C421="Mangrove", INDEX('Mangrove protected area'!$A$5:$AG1000,MATCH($A421,'Mangrove protected area'!$A$5:$A1000,0),MATCH('Mangrove protected area'!$C$4,'Mangrove protected area'!$A$5:$AG$5,0)),IF($C421="Seagrass",'Seagrass extent'!$D$4,IF($C421="Salt marsh",'Salt marsh extent'!$D$4)))</f>
        <v>-0.026</v>
      </c>
      <c r="E421" s="40"/>
      <c r="F421" s="2"/>
      <c r="G421" s="2"/>
      <c r="H421" s="2"/>
      <c r="I421" s="2"/>
      <c r="J421" s="2"/>
      <c r="K421" s="2"/>
      <c r="L421" s="2"/>
      <c r="M421" s="2"/>
      <c r="N421" s="2"/>
      <c r="O421" s="2"/>
      <c r="P421" s="2"/>
      <c r="Q421" s="2"/>
      <c r="R421" s="2"/>
      <c r="S421" s="2"/>
      <c r="T421" s="2"/>
      <c r="U421" s="2"/>
      <c r="V421" s="2"/>
      <c r="W421" s="2"/>
      <c r="X421" s="2"/>
      <c r="Y421" s="2"/>
    </row>
    <row r="422" customFormat="false" ht="12.75" hidden="false" customHeight="true" outlineLevel="0" collapsed="false">
      <c r="A422" s="40" t="s">
        <v>418</v>
      </c>
      <c r="B422" s="56" t="str">
        <f aca="false" t="array" ref="B422:B422">INDEX(Countries!$D$2:$D$255, MATCH(A422, Countries!$B$2:$B$255, 0))</f>
        <v>SHN</v>
      </c>
      <c r="C422" s="76" t="s">
        <v>154</v>
      </c>
      <c r="D422" s="62" t="n">
        <f aca="false" t="array" ref="D422:D422">IF($C422="Mangrove", INDEX('Mangrove protected area'!$A$5:$AG1000,MATCH($A422,'Mangrove protected area'!$A$5:$A1000,0),MATCH('Mangrove protected area'!$C$4,'Mangrove protected area'!$A$5:$AG$5,0)),IF($C422="Seagrass",'Seagrass extent'!$D$4,IF($C422="Salt marsh",'Salt marsh extent'!$D$4)))</f>
        <v>-0.026</v>
      </c>
      <c r="E422" s="40"/>
      <c r="F422" s="2"/>
      <c r="G422" s="2"/>
      <c r="H422" s="2"/>
      <c r="I422" s="2"/>
      <c r="J422" s="2"/>
      <c r="K422" s="2"/>
      <c r="L422" s="2"/>
      <c r="M422" s="2"/>
      <c r="N422" s="2"/>
      <c r="O422" s="2"/>
      <c r="P422" s="2"/>
      <c r="Q422" s="2"/>
      <c r="R422" s="2"/>
      <c r="S422" s="2"/>
      <c r="T422" s="2"/>
      <c r="U422" s="2"/>
      <c r="V422" s="2"/>
      <c r="W422" s="2"/>
      <c r="X422" s="2"/>
      <c r="Y422" s="2"/>
    </row>
    <row r="423" customFormat="false" ht="12.75" hidden="false" customHeight="true" outlineLevel="0" collapsed="false">
      <c r="A423" s="40" t="s">
        <v>419</v>
      </c>
      <c r="B423" s="56" t="str">
        <f aca="false" t="array" ref="B423:B423">INDEX(Countries!$D$2:$D$255, MATCH(A423, Countries!$B$2:$B$255, 0))</f>
        <v>SPM</v>
      </c>
      <c r="C423" s="76" t="s">
        <v>154</v>
      </c>
      <c r="D423" s="62" t="n">
        <f aca="false" t="array" ref="D423:D423">IF($C423="Mangrove", INDEX('Mangrove protected area'!$A$5:$AG1000,MATCH($A423,'Mangrove protected area'!$A$5:$A1000,0),MATCH('Mangrove protected area'!$C$4,'Mangrove protected area'!$A$5:$AG$5,0)),IF($C423="Seagrass",'Seagrass extent'!$D$4,IF($C423="Salt marsh",'Salt marsh extent'!$D$4)))</f>
        <v>-0.026</v>
      </c>
      <c r="E423" s="40"/>
      <c r="F423" s="2"/>
      <c r="G423" s="2"/>
      <c r="H423" s="2"/>
      <c r="I423" s="2"/>
      <c r="J423" s="2"/>
      <c r="K423" s="2"/>
      <c r="L423" s="2"/>
      <c r="M423" s="2"/>
      <c r="N423" s="2"/>
      <c r="O423" s="2"/>
      <c r="P423" s="2"/>
      <c r="Q423" s="2"/>
      <c r="R423" s="2"/>
      <c r="S423" s="2"/>
      <c r="T423" s="2"/>
      <c r="U423" s="2"/>
      <c r="V423" s="2"/>
      <c r="W423" s="2"/>
      <c r="X423" s="2"/>
      <c r="Y423" s="2"/>
    </row>
    <row r="424" customFormat="false" ht="12.75" hidden="false" customHeight="true" outlineLevel="0" collapsed="false">
      <c r="A424" s="40" t="s">
        <v>420</v>
      </c>
      <c r="B424" s="56" t="str">
        <f aca="false" t="array" ref="B424:B424">INDEX(Countries!$D$2:$D$255, MATCH(A424, Countries!$B$2:$B$255, 0))</f>
        <v>SYR</v>
      </c>
      <c r="C424" s="76" t="s">
        <v>154</v>
      </c>
      <c r="D424" s="62" t="n">
        <f aca="false" t="array" ref="D424:D424">IF($C424="Mangrove", INDEX('Mangrove protected area'!$A$5:$AG1000,MATCH($A424,'Mangrove protected area'!$A$5:$A1000,0),MATCH('Mangrove protected area'!$C$4,'Mangrove protected area'!$A$5:$AG$5,0)),IF($C424="Seagrass",'Seagrass extent'!$D$4,IF($C424="Salt marsh",'Salt marsh extent'!$D$4)))</f>
        <v>-0.026</v>
      </c>
      <c r="E424" s="40"/>
      <c r="F424" s="2"/>
      <c r="G424" s="2"/>
      <c r="H424" s="2"/>
      <c r="I424" s="2"/>
      <c r="J424" s="2"/>
      <c r="K424" s="2"/>
      <c r="L424" s="2"/>
      <c r="M424" s="2"/>
      <c r="N424" s="2"/>
      <c r="O424" s="2"/>
      <c r="P424" s="2"/>
      <c r="Q424" s="2"/>
      <c r="R424" s="2"/>
      <c r="S424" s="2"/>
      <c r="T424" s="2"/>
      <c r="U424" s="2"/>
      <c r="V424" s="2"/>
      <c r="W424" s="2"/>
      <c r="X424" s="2"/>
      <c r="Y424" s="2"/>
    </row>
    <row r="425" customFormat="false" ht="12.75" hidden="false" customHeight="true" outlineLevel="0" collapsed="false">
      <c r="A425" s="40" t="s">
        <v>421</v>
      </c>
      <c r="B425" s="56" t="str">
        <f aca="false" t="array" ref="B425:B425">INDEX(Countries!$D$2:$D$255, MATCH(A425, Countries!$B$2:$B$255, 0))</f>
        <v>TKL</v>
      </c>
      <c r="C425" s="76" t="s">
        <v>154</v>
      </c>
      <c r="D425" s="62" t="n">
        <f aca="false" t="array" ref="D425:D425">IF($C425="Mangrove", INDEX('Mangrove protected area'!$A$5:$AG1000,MATCH($A425,'Mangrove protected area'!$A$5:$A1000,0),MATCH('Mangrove protected area'!$C$4,'Mangrove protected area'!$A$5:$AG$5,0)),IF($C425="Seagrass",'Seagrass extent'!$D$4,IF($C425="Salt marsh",'Salt marsh extent'!$D$4)))</f>
        <v>-0.026</v>
      </c>
      <c r="E425" s="40"/>
      <c r="F425" s="2"/>
      <c r="G425" s="2"/>
      <c r="H425" s="2"/>
      <c r="I425" s="2"/>
      <c r="J425" s="2"/>
      <c r="K425" s="2"/>
      <c r="L425" s="2"/>
      <c r="M425" s="2"/>
      <c r="N425" s="2"/>
      <c r="O425" s="2"/>
      <c r="P425" s="2"/>
      <c r="Q425" s="2"/>
      <c r="R425" s="2"/>
      <c r="S425" s="2"/>
      <c r="T425" s="2"/>
      <c r="U425" s="2"/>
      <c r="V425" s="2"/>
      <c r="W425" s="2"/>
      <c r="X425" s="2"/>
      <c r="Y425" s="2"/>
    </row>
    <row r="426" customFormat="false" ht="12.75" hidden="false" customHeight="true" outlineLevel="0" collapsed="false">
      <c r="A426" s="40" t="s">
        <v>422</v>
      </c>
      <c r="B426" s="56" t="str">
        <f aca="false" t="array" ref="B426:B426">INDEX(Countries!$D$2:$D$255, MATCH(A426, Countries!$B$2:$B$255, 0))</f>
        <v>TKM</v>
      </c>
      <c r="C426" s="76" t="s">
        <v>154</v>
      </c>
      <c r="D426" s="62" t="n">
        <f aca="false" t="array" ref="D426:D426">IF($C426="Mangrove", INDEX('Mangrove protected area'!$A$5:$AG1000,MATCH($A426,'Mangrove protected area'!$A$5:$A1000,0),MATCH('Mangrove protected area'!$C$4,'Mangrove protected area'!$A$5:$AG$5,0)),IF($C426="Seagrass",'Seagrass extent'!$D$4,IF($C426="Salt marsh",'Salt marsh extent'!$D$4)))</f>
        <v>-0.026</v>
      </c>
      <c r="E426" s="40"/>
      <c r="F426" s="2"/>
      <c r="G426" s="2"/>
      <c r="H426" s="2"/>
      <c r="I426" s="2"/>
      <c r="J426" s="2"/>
      <c r="K426" s="2"/>
      <c r="L426" s="2"/>
      <c r="M426" s="2"/>
      <c r="N426" s="2"/>
      <c r="O426" s="2"/>
      <c r="P426" s="2"/>
      <c r="Q426" s="2"/>
      <c r="R426" s="2"/>
      <c r="S426" s="2"/>
      <c r="T426" s="2"/>
      <c r="U426" s="2"/>
      <c r="V426" s="2"/>
      <c r="W426" s="2"/>
      <c r="X426" s="2"/>
      <c r="Y426" s="2"/>
    </row>
    <row r="427" customFormat="false" ht="12.75" hidden="false" customHeight="true" outlineLevel="0" collapsed="false">
      <c r="A427" s="40" t="s">
        <v>423</v>
      </c>
      <c r="B427" s="56" t="str">
        <f aca="false" t="array" ref="B427:B427">INDEX(Countries!$D$2:$D$255, MATCH(A427, Countries!$B$2:$B$255, 0))</f>
        <v>URY</v>
      </c>
      <c r="C427" s="76" t="s">
        <v>154</v>
      </c>
      <c r="D427" s="62" t="n">
        <f aca="false" t="array" ref="D427:D427">IF($C427="Mangrove", INDEX('Mangrove protected area'!$A$5:$AG1000,MATCH($A427,'Mangrove protected area'!$A$5:$A1000,0),MATCH('Mangrove protected area'!$C$4,'Mangrove protected area'!$A$5:$AG$5,0)),IF($C427="Seagrass",'Seagrass extent'!$D$4,IF($C427="Salt marsh",'Salt marsh extent'!$D$4)))</f>
        <v>-0.026</v>
      </c>
      <c r="E427" s="40"/>
      <c r="F427" s="2"/>
      <c r="G427" s="2"/>
      <c r="H427" s="2"/>
      <c r="I427" s="2"/>
      <c r="J427" s="2"/>
      <c r="K427" s="2"/>
      <c r="L427" s="2"/>
      <c r="M427" s="2"/>
      <c r="N427" s="2"/>
      <c r="O427" s="2"/>
      <c r="P427" s="2"/>
      <c r="Q427" s="2"/>
      <c r="R427" s="2"/>
      <c r="S427" s="2"/>
      <c r="T427" s="2"/>
      <c r="U427" s="2"/>
      <c r="V427" s="2"/>
      <c r="W427" s="2"/>
      <c r="X427" s="2"/>
      <c r="Y427" s="2"/>
    </row>
    <row r="428" customFormat="false" ht="12.75" hidden="false" customHeight="true" outlineLevel="0" collapsed="false">
      <c r="A428" s="40" t="s">
        <v>424</v>
      </c>
      <c r="B428" s="56" t="str">
        <f aca="false" t="array" ref="B428:B428">INDEX(Countries!$D$2:$D$255, MATCH(A428, Countries!$B$2:$B$255, 0))</f>
        <v>ESH</v>
      </c>
      <c r="C428" s="76" t="s">
        <v>154</v>
      </c>
      <c r="D428" s="62" t="n">
        <f aca="false" t="array" ref="D428:D428">IF($C428="Mangrove", INDEX('Mangrove protected area'!$A$5:$AG1000,MATCH($A428,'Mangrove protected area'!$A$5:$A1000,0),MATCH('Mangrove protected area'!$C$4,'Mangrove protected area'!$A$5:$AG$5,0)),IF($C428="Seagrass",'Seagrass extent'!$D$4,IF($C428="Salt marsh",'Salt marsh extent'!$D$4)))</f>
        <v>-0.026</v>
      </c>
      <c r="E428" s="40"/>
      <c r="F428" s="2"/>
      <c r="G428" s="2"/>
      <c r="H428" s="2"/>
      <c r="I428" s="2"/>
      <c r="J428" s="2"/>
      <c r="K428" s="2"/>
      <c r="L428" s="2"/>
      <c r="M428" s="2"/>
      <c r="N428" s="2"/>
      <c r="O428" s="2"/>
      <c r="P428" s="2"/>
      <c r="Q428" s="2"/>
      <c r="R428" s="2"/>
      <c r="S428" s="2"/>
      <c r="T428" s="2"/>
      <c r="U428" s="2"/>
      <c r="V428" s="2"/>
      <c r="W428" s="2"/>
      <c r="X428" s="2"/>
      <c r="Y428" s="2"/>
    </row>
    <row r="429" customFormat="false" ht="12.75" hidden="false" customHeight="true" outlineLevel="0" collapsed="false">
      <c r="A429" s="40" t="s">
        <v>425</v>
      </c>
      <c r="B429" s="56" t="str">
        <f aca="false" t="array" ref="B429:B429">INDEX(Countries!$D$2:$D$255, MATCH(A429, Countries!$B$2:$B$255, 0))</f>
        <v>AFG</v>
      </c>
      <c r="C429" s="76" t="s">
        <v>154</v>
      </c>
      <c r="D429" s="62" t="n">
        <f aca="false" t="array" ref="D429:D429">IF($C429="Mangrove", INDEX('Mangrove protected area'!$A$5:$AG1000,MATCH($A429,'Mangrove protected area'!$A$5:$A1000,0),MATCH('Mangrove protected area'!$C$4,'Mangrove protected area'!$A$5:$AG$5,0)),IF($C429="Seagrass",'Seagrass extent'!$D$4,IF($C429="Salt marsh",'Salt marsh extent'!$D$4)))</f>
        <v>-0.026</v>
      </c>
      <c r="E429" s="40"/>
      <c r="F429" s="2"/>
      <c r="G429" s="2"/>
      <c r="H429" s="2"/>
      <c r="I429" s="2"/>
      <c r="J429" s="2"/>
      <c r="K429" s="2"/>
      <c r="L429" s="2"/>
      <c r="M429" s="2"/>
      <c r="N429" s="2"/>
      <c r="O429" s="2"/>
      <c r="P429" s="2"/>
      <c r="Q429" s="2"/>
      <c r="R429" s="2"/>
      <c r="S429" s="2"/>
      <c r="T429" s="2"/>
      <c r="U429" s="2"/>
      <c r="V429" s="2"/>
      <c r="W429" s="2"/>
      <c r="X429" s="2"/>
      <c r="Y429" s="2"/>
    </row>
    <row r="430" customFormat="false" ht="12.75" hidden="false" customHeight="true" outlineLevel="0" collapsed="false">
      <c r="A430" s="40" t="s">
        <v>426</v>
      </c>
      <c r="B430" s="56" t="str">
        <f aca="false" t="array" ref="B430:B430">INDEX(Countries!$D$2:$D$255, MATCH(A430, Countries!$B$2:$B$255, 0))</f>
        <v>ARM</v>
      </c>
      <c r="C430" s="76" t="s">
        <v>154</v>
      </c>
      <c r="D430" s="62" t="n">
        <f aca="false" t="array" ref="D430:D430">IF($C430="Mangrove", INDEX('Mangrove protected area'!$A$5:$AG1000,MATCH($A430,'Mangrove protected area'!$A$5:$A1000,0),MATCH('Mangrove protected area'!$C$4,'Mangrove protected area'!$A$5:$AG$5,0)),IF($C430="Seagrass",'Seagrass extent'!$D$4,IF($C430="Salt marsh",'Salt marsh extent'!$D$4)))</f>
        <v>-0.026</v>
      </c>
      <c r="E430" s="40"/>
      <c r="F430" s="2"/>
      <c r="G430" s="2"/>
      <c r="H430" s="2"/>
      <c r="I430" s="2"/>
      <c r="J430" s="2"/>
      <c r="K430" s="2"/>
      <c r="L430" s="2"/>
      <c r="M430" s="2"/>
      <c r="N430" s="2"/>
      <c r="O430" s="2"/>
      <c r="P430" s="2"/>
      <c r="Q430" s="2"/>
      <c r="R430" s="2"/>
      <c r="S430" s="2"/>
      <c r="T430" s="2"/>
      <c r="U430" s="2"/>
      <c r="V430" s="2"/>
      <c r="W430" s="2"/>
      <c r="X430" s="2"/>
      <c r="Y430" s="2"/>
    </row>
    <row r="431" customFormat="false" ht="12.75" hidden="false" customHeight="true" outlineLevel="0" collapsed="false">
      <c r="A431" s="40" t="s">
        <v>427</v>
      </c>
      <c r="B431" s="56" t="str">
        <f aca="false" t="array" ref="B431:B431">INDEX(Countries!$D$2:$D$255, MATCH(A431, Countries!$B$2:$B$255, 0))</f>
        <v>AUT</v>
      </c>
      <c r="C431" s="76" t="s">
        <v>154</v>
      </c>
      <c r="D431" s="62" t="n">
        <f aca="false" t="array" ref="D431:D431">IF($C431="Mangrove", INDEX('Mangrove protected area'!$A$5:$AG1000,MATCH($A431,'Mangrove protected area'!$A$5:$A1000,0),MATCH('Mangrove protected area'!$C$4,'Mangrove protected area'!$A$5:$AG$5,0)),IF($C431="Seagrass",'Seagrass extent'!$D$4,IF($C431="Salt marsh",'Salt marsh extent'!$D$4)))</f>
        <v>-0.026</v>
      </c>
      <c r="E431" s="40"/>
      <c r="F431" s="2"/>
      <c r="G431" s="2"/>
      <c r="H431" s="2"/>
      <c r="I431" s="2"/>
      <c r="J431" s="2"/>
      <c r="K431" s="2"/>
      <c r="L431" s="2"/>
      <c r="M431" s="2"/>
      <c r="N431" s="2"/>
      <c r="O431" s="2"/>
      <c r="P431" s="2"/>
      <c r="Q431" s="2"/>
      <c r="R431" s="2"/>
      <c r="S431" s="2"/>
      <c r="T431" s="2"/>
      <c r="U431" s="2"/>
      <c r="V431" s="2"/>
      <c r="W431" s="2"/>
      <c r="X431" s="2"/>
      <c r="Y431" s="2"/>
    </row>
    <row r="432" customFormat="false" ht="12.75" hidden="false" customHeight="true" outlineLevel="0" collapsed="false">
      <c r="A432" s="40" t="s">
        <v>428</v>
      </c>
      <c r="B432" s="56" t="str">
        <f aca="false" t="array" ref="B432:B432">INDEX(Countries!$D$2:$D$255, MATCH(A432, Countries!$B$2:$B$255, 0))</f>
        <v>BDI</v>
      </c>
      <c r="C432" s="76" t="s">
        <v>154</v>
      </c>
      <c r="D432" s="62" t="n">
        <f aca="false" t="array" ref="D432:D432">IF($C432="Mangrove", INDEX('Mangrove protected area'!$A$5:$AG1000,MATCH($A432,'Mangrove protected area'!$A$5:$A1000,0),MATCH('Mangrove protected area'!$C$4,'Mangrove protected area'!$A$5:$AG$5,0)),IF($C432="Seagrass",'Seagrass extent'!$D$4,IF($C432="Salt marsh",'Salt marsh extent'!$D$4)))</f>
        <v>-0.026</v>
      </c>
      <c r="E432" s="40"/>
      <c r="F432" s="2"/>
      <c r="G432" s="2"/>
      <c r="H432" s="2"/>
      <c r="I432" s="2"/>
      <c r="J432" s="2"/>
      <c r="K432" s="2"/>
      <c r="L432" s="2"/>
      <c r="M432" s="2"/>
      <c r="N432" s="2"/>
      <c r="O432" s="2"/>
      <c r="P432" s="2"/>
      <c r="Q432" s="2"/>
      <c r="R432" s="2"/>
      <c r="S432" s="2"/>
      <c r="T432" s="2"/>
      <c r="U432" s="2"/>
      <c r="V432" s="2"/>
      <c r="W432" s="2"/>
      <c r="X432" s="2"/>
      <c r="Y432" s="2"/>
    </row>
    <row r="433" customFormat="false" ht="12.75" hidden="false" customHeight="true" outlineLevel="0" collapsed="false">
      <c r="A433" s="40" t="s">
        <v>429</v>
      </c>
      <c r="B433" s="56" t="str">
        <f aca="false" t="array" ref="B433:B433">INDEX(Countries!$D$2:$D$255, MATCH(A433, Countries!$B$2:$B$255, 0))</f>
        <v>BFA</v>
      </c>
      <c r="C433" s="76" t="s">
        <v>154</v>
      </c>
      <c r="D433" s="62" t="n">
        <f aca="false" t="array" ref="D433:D433">IF($C433="Mangrove", INDEX('Mangrove protected area'!$A$5:$AG1000,MATCH($A433,'Mangrove protected area'!$A$5:$A1000,0),MATCH('Mangrove protected area'!$C$4,'Mangrove protected area'!$A$5:$AG$5,0)),IF($C433="Seagrass",'Seagrass extent'!$D$4,IF($C433="Salt marsh",'Salt marsh extent'!$D$4)))</f>
        <v>-0.026</v>
      </c>
      <c r="E433" s="40"/>
      <c r="F433" s="2"/>
      <c r="G433" s="2"/>
      <c r="H433" s="2"/>
      <c r="I433" s="2"/>
      <c r="J433" s="2"/>
      <c r="K433" s="2"/>
      <c r="L433" s="2"/>
      <c r="M433" s="2"/>
      <c r="N433" s="2"/>
      <c r="O433" s="2"/>
      <c r="P433" s="2"/>
      <c r="Q433" s="2"/>
      <c r="R433" s="2"/>
      <c r="S433" s="2"/>
      <c r="T433" s="2"/>
      <c r="U433" s="2"/>
      <c r="V433" s="2"/>
      <c r="W433" s="2"/>
      <c r="X433" s="2"/>
      <c r="Y433" s="2"/>
    </row>
    <row r="434" customFormat="false" ht="12.75" hidden="false" customHeight="true" outlineLevel="0" collapsed="false">
      <c r="A434" s="40" t="s">
        <v>430</v>
      </c>
      <c r="B434" s="56" t="str">
        <f aca="false" t="array" ref="B434:B434">INDEX(Countries!$D$2:$D$255, MATCH(A434, Countries!$B$2:$B$255, 0))</f>
        <v>BLR</v>
      </c>
      <c r="C434" s="76" t="s">
        <v>154</v>
      </c>
      <c r="D434" s="62" t="n">
        <f aca="false" t="array" ref="D434:D434">IF($C434="Mangrove", INDEX('Mangrove protected area'!$A$5:$AG1000,MATCH($A434,'Mangrove protected area'!$A$5:$A1000,0),MATCH('Mangrove protected area'!$C$4,'Mangrove protected area'!$A$5:$AG$5,0)),IF($C434="Seagrass",'Seagrass extent'!$D$4,IF($C434="Salt marsh",'Salt marsh extent'!$D$4)))</f>
        <v>-0.026</v>
      </c>
      <c r="E434" s="40"/>
      <c r="F434" s="2"/>
      <c r="G434" s="2"/>
      <c r="H434" s="2"/>
      <c r="I434" s="2"/>
      <c r="J434" s="2"/>
      <c r="K434" s="2"/>
      <c r="L434" s="2"/>
      <c r="M434" s="2"/>
      <c r="N434" s="2"/>
      <c r="O434" s="2"/>
      <c r="P434" s="2"/>
      <c r="Q434" s="2"/>
      <c r="R434" s="2"/>
      <c r="S434" s="2"/>
      <c r="T434" s="2"/>
      <c r="U434" s="2"/>
      <c r="V434" s="2"/>
      <c r="W434" s="2"/>
      <c r="X434" s="2"/>
      <c r="Y434" s="2"/>
    </row>
    <row r="435" customFormat="false" ht="15.75" hidden="false" customHeight="true" outlineLevel="0" collapsed="false">
      <c r="A435" s="40" t="s">
        <v>431</v>
      </c>
      <c r="B435" s="56" t="str">
        <f aca="false" t="array" ref="B435:B435">INDEX(Countries!$D$2:$D$255, MATCH(A435, Countries!$B$2:$B$255, 0))</f>
        <v>BOL</v>
      </c>
      <c r="C435" s="76" t="s">
        <v>154</v>
      </c>
      <c r="D435" s="62" t="n">
        <f aca="false" t="array" ref="D435:D435">IF($C435="Mangrove", INDEX('Mangrove protected area'!$A$5:$AG1000,MATCH($A435,'Mangrove protected area'!$A$5:$A1000,0),MATCH('Mangrove protected area'!$C$4,'Mangrove protected area'!$A$5:$AG$5,0)),IF($C435="Seagrass",'Seagrass extent'!$D$4,IF($C435="Salt marsh",'Salt marsh extent'!$D$4)))</f>
        <v>-0.026</v>
      </c>
      <c r="E435" s="40"/>
    </row>
    <row r="436" customFormat="false" ht="15.75" hidden="false" customHeight="true" outlineLevel="0" collapsed="false">
      <c r="A436" s="40" t="s">
        <v>432</v>
      </c>
      <c r="B436" s="56" t="str">
        <f aca="false" t="array" ref="B436:B436">INDEX(Countries!$D$2:$D$255, MATCH(A436, Countries!$B$2:$B$255, 0))</f>
        <v>BTN</v>
      </c>
      <c r="C436" s="76" t="s">
        <v>154</v>
      </c>
      <c r="D436" s="62" t="n">
        <f aca="false" t="array" ref="D436:D436">IF($C436="Mangrove", INDEX('Mangrove protected area'!$A$5:$AG1000,MATCH($A436,'Mangrove protected area'!$A$5:$A1000,0),MATCH('Mangrove protected area'!$C$4,'Mangrove protected area'!$A$5:$AG$5,0)),IF($C436="Seagrass",'Seagrass extent'!$D$4,IF($C436="Salt marsh",'Salt marsh extent'!$D$4)))</f>
        <v>-0.026</v>
      </c>
      <c r="E436" s="40"/>
    </row>
    <row r="437" customFormat="false" ht="15.75" hidden="false" customHeight="true" outlineLevel="0" collapsed="false">
      <c r="A437" s="40" t="s">
        <v>433</v>
      </c>
      <c r="B437" s="56" t="str">
        <f aca="false" t="array" ref="B437:B437">INDEX(Countries!$D$2:$D$255, MATCH(A437, Countries!$B$2:$B$255, 0))</f>
        <v>BWA</v>
      </c>
      <c r="C437" s="76" t="s">
        <v>154</v>
      </c>
      <c r="D437" s="62" t="n">
        <f aca="false" t="array" ref="D437:D437">IF($C437="Mangrove", INDEX('Mangrove protected area'!$A$5:$AG1000,MATCH($A437,'Mangrove protected area'!$A$5:$A1000,0),MATCH('Mangrove protected area'!$C$4,'Mangrove protected area'!$A$5:$AG$5,0)),IF($C437="Seagrass",'Seagrass extent'!$D$4,IF($C437="Salt marsh",'Salt marsh extent'!$D$4)))</f>
        <v>-0.026</v>
      </c>
      <c r="E437" s="40"/>
    </row>
    <row r="438" customFormat="false" ht="15.75" hidden="false" customHeight="true" outlineLevel="0" collapsed="false">
      <c r="A438" s="40" t="s">
        <v>434</v>
      </c>
      <c r="B438" s="56" t="str">
        <f aca="false" t="array" ref="B438:B438">INDEX(Countries!$D$2:$D$255, MATCH(A438, Countries!$B$2:$B$255, 0))</f>
        <v>CAF</v>
      </c>
      <c r="C438" s="76" t="s">
        <v>154</v>
      </c>
      <c r="D438" s="62" t="n">
        <f aca="false" t="array" ref="D438:D438">IF($C438="Mangrove", INDEX('Mangrove protected area'!$A$5:$AG1000,MATCH($A438,'Mangrove protected area'!$A$5:$A1000,0),MATCH('Mangrove protected area'!$C$4,'Mangrove protected area'!$A$5:$AG$5,0)),IF($C438="Seagrass",'Seagrass extent'!$D$4,IF($C438="Salt marsh",'Salt marsh extent'!$D$4)))</f>
        <v>-0.026</v>
      </c>
      <c r="E438" s="40"/>
    </row>
    <row r="439" customFormat="false" ht="15.75" hidden="false" customHeight="true" outlineLevel="0" collapsed="false">
      <c r="A439" s="40" t="s">
        <v>435</v>
      </c>
      <c r="B439" s="56" t="str">
        <f aca="false" t="array" ref="B439:B439">INDEX(Countries!$D$2:$D$255, MATCH(A439, Countries!$B$2:$B$255, 0))</f>
        <v>CHE</v>
      </c>
      <c r="C439" s="76" t="s">
        <v>154</v>
      </c>
      <c r="D439" s="62" t="n">
        <f aca="false" t="array" ref="D439:D439">IF($C439="Mangrove", INDEX('Mangrove protected area'!$A$5:$AG1000,MATCH($A439,'Mangrove protected area'!$A$5:$A1000,0),MATCH('Mangrove protected area'!$C$4,'Mangrove protected area'!$A$5:$AG$5,0)),IF($C439="Seagrass",'Seagrass extent'!$D$4,IF($C439="Salt marsh",'Salt marsh extent'!$D$4)))</f>
        <v>-0.026</v>
      </c>
      <c r="E439" s="40"/>
    </row>
    <row r="440" customFormat="false" ht="15.75" hidden="false" customHeight="true" outlineLevel="0" collapsed="false">
      <c r="A440" s="40" t="s">
        <v>436</v>
      </c>
      <c r="B440" s="56" t="str">
        <f aca="false" t="array" ref="B440:B440">INDEX(Countries!$D$2:$D$255, MATCH(A440, Countries!$B$2:$B$255, 0))</f>
        <v>CZE</v>
      </c>
      <c r="C440" s="76" t="s">
        <v>154</v>
      </c>
      <c r="D440" s="62" t="n">
        <f aca="false" t="array" ref="D440:D440">IF($C440="Mangrove", INDEX('Mangrove protected area'!$A$5:$AG1000,MATCH($A440,'Mangrove protected area'!$A$5:$A1000,0),MATCH('Mangrove protected area'!$C$4,'Mangrove protected area'!$A$5:$AG$5,0)),IF($C440="Seagrass",'Seagrass extent'!$D$4,IF($C440="Salt marsh",'Salt marsh extent'!$D$4)))</f>
        <v>-0.026</v>
      </c>
      <c r="E440" s="40"/>
    </row>
    <row r="441" customFormat="false" ht="15.75" hidden="false" customHeight="true" outlineLevel="0" collapsed="false">
      <c r="A441" s="40" t="s">
        <v>437</v>
      </c>
      <c r="B441" s="56" t="str">
        <f aca="false" t="array" ref="B441:B441">INDEX(Countries!$D$2:$D$255, MATCH(A441, Countries!$B$2:$B$255, 0))</f>
        <v>ETH</v>
      </c>
      <c r="C441" s="76" t="s">
        <v>154</v>
      </c>
      <c r="D441" s="62" t="n">
        <f aca="false" t="array" ref="D441:D441">IF($C441="Mangrove", INDEX('Mangrove protected area'!$A$5:$AG1000,MATCH($A441,'Mangrove protected area'!$A$5:$A1000,0),MATCH('Mangrove protected area'!$C$4,'Mangrove protected area'!$A$5:$AG$5,0)),IF($C441="Seagrass",'Seagrass extent'!$D$4,IF($C441="Salt marsh",'Salt marsh extent'!$D$4)))</f>
        <v>-0.026</v>
      </c>
      <c r="E441" s="40"/>
    </row>
    <row r="442" customFormat="false" ht="15.75" hidden="false" customHeight="true" outlineLevel="0" collapsed="false">
      <c r="A442" s="40" t="s">
        <v>438</v>
      </c>
      <c r="B442" s="56" t="str">
        <f aca="false" t="array" ref="B442:B442">INDEX(Countries!$D$2:$D$255, MATCH(A442, Countries!$B$2:$B$255, 0))</f>
        <v>HUN</v>
      </c>
      <c r="C442" s="76" t="s">
        <v>154</v>
      </c>
      <c r="D442" s="62" t="n">
        <f aca="false" t="array" ref="D442:D442">IF($C442="Mangrove", INDEX('Mangrove protected area'!$A$5:$AG1000,MATCH($A442,'Mangrove protected area'!$A$5:$A1000,0),MATCH('Mangrove protected area'!$C$4,'Mangrove protected area'!$A$5:$AG$5,0)),IF($C442="Seagrass",'Seagrass extent'!$D$4,IF($C442="Salt marsh",'Salt marsh extent'!$D$4)))</f>
        <v>-0.026</v>
      </c>
      <c r="E442" s="40"/>
    </row>
    <row r="443" customFormat="false" ht="15.75" hidden="false" customHeight="true" outlineLevel="0" collapsed="false">
      <c r="A443" s="40" t="s">
        <v>439</v>
      </c>
      <c r="B443" s="56" t="str">
        <f aca="false" t="array" ref="B443:B443">INDEX(Countries!$D$2:$D$255, MATCH(A443, Countries!$B$2:$B$255, 0))</f>
        <v>KGZ</v>
      </c>
      <c r="C443" s="76" t="s">
        <v>154</v>
      </c>
      <c r="D443" s="62" t="n">
        <f aca="false" t="array" ref="D443:D443">IF($C443="Mangrove", INDEX('Mangrove protected area'!$A$5:$AG1000,MATCH($A443,'Mangrove protected area'!$A$5:$A1000,0),MATCH('Mangrove protected area'!$C$4,'Mangrove protected area'!$A$5:$AG$5,0)),IF($C443="Seagrass",'Seagrass extent'!$D$4,IF($C443="Salt marsh",'Salt marsh extent'!$D$4)))</f>
        <v>-0.026</v>
      </c>
      <c r="E443" s="40"/>
    </row>
    <row r="444" customFormat="false" ht="15.75" hidden="false" customHeight="true" outlineLevel="0" collapsed="false">
      <c r="A444" s="40" t="s">
        <v>440</v>
      </c>
      <c r="B444" s="56" t="str">
        <f aca="false" t="array" ref="B444:B444">INDEX(Countries!$D$2:$D$255, MATCH(A444, Countries!$B$2:$B$255, 0))</f>
        <v>LAO</v>
      </c>
      <c r="C444" s="76" t="s">
        <v>154</v>
      </c>
      <c r="D444" s="62" t="n">
        <f aca="false" t="array" ref="D444:D444">IF($C444="Mangrove", INDEX('Mangrove protected area'!$A$5:$AG1000,MATCH($A444,'Mangrove protected area'!$A$5:$A1000,0),MATCH('Mangrove protected area'!$C$4,'Mangrove protected area'!$A$5:$AG$5,0)),IF($C444="Seagrass",'Seagrass extent'!$D$4,IF($C444="Salt marsh",'Salt marsh extent'!$D$4)))</f>
        <v>-0.026</v>
      </c>
      <c r="E444" s="40"/>
    </row>
    <row r="445" customFormat="false" ht="15.75" hidden="false" customHeight="true" outlineLevel="0" collapsed="false">
      <c r="A445" s="40" t="s">
        <v>441</v>
      </c>
      <c r="B445" s="56" t="str">
        <f aca="false" t="array" ref="B445:B445">INDEX(Countries!$D$2:$D$255, MATCH(A445, Countries!$B$2:$B$255, 0))</f>
        <v>LSO</v>
      </c>
      <c r="C445" s="76" t="s">
        <v>154</v>
      </c>
      <c r="D445" s="62" t="n">
        <f aca="false" t="array" ref="D445:D445">IF($C445="Mangrove", INDEX('Mangrove protected area'!$A$5:$AG1000,MATCH($A445,'Mangrove protected area'!$A$5:$A1000,0),MATCH('Mangrove protected area'!$C$4,'Mangrove protected area'!$A$5:$AG$5,0)),IF($C445="Seagrass",'Seagrass extent'!$D$4,IF($C445="Salt marsh",'Salt marsh extent'!$D$4)))</f>
        <v>-0.026</v>
      </c>
      <c r="E445" s="40"/>
    </row>
    <row r="446" customFormat="false" ht="15.75" hidden="false" customHeight="true" outlineLevel="0" collapsed="false">
      <c r="A446" s="40" t="s">
        <v>442</v>
      </c>
      <c r="B446" s="56" t="str">
        <f aca="false" t="array" ref="B446:B446">INDEX(Countries!$D$2:$D$255, MATCH(A446, Countries!$B$2:$B$255, 0))</f>
        <v>LUX</v>
      </c>
      <c r="C446" s="76" t="s">
        <v>154</v>
      </c>
      <c r="D446" s="62" t="n">
        <f aca="false" t="array" ref="D446:D446">IF($C446="Mangrove", INDEX('Mangrove protected area'!$A$5:$AG1000,MATCH($A446,'Mangrove protected area'!$A$5:$A1000,0),MATCH('Mangrove protected area'!$C$4,'Mangrove protected area'!$A$5:$AG$5,0)),IF($C446="Seagrass",'Seagrass extent'!$D$4,IF($C446="Salt marsh",'Salt marsh extent'!$D$4)))</f>
        <v>-0.026</v>
      </c>
      <c r="E446" s="40"/>
    </row>
    <row r="447" customFormat="false" ht="15.75" hidden="false" customHeight="true" outlineLevel="0" collapsed="false">
      <c r="A447" s="40" t="s">
        <v>443</v>
      </c>
      <c r="B447" s="56" t="str">
        <f aca="false" t="array" ref="B447:B447">INDEX(Countries!$D$2:$D$255, MATCH(A447, Countries!$B$2:$B$255, 0))</f>
        <v>MDA</v>
      </c>
      <c r="C447" s="76" t="s">
        <v>154</v>
      </c>
      <c r="D447" s="62" t="n">
        <f aca="false" t="array" ref="D447:D447">IF($C447="Mangrove", INDEX('Mangrove protected area'!$A$5:$AG1000,MATCH($A447,'Mangrove protected area'!$A$5:$A1000,0),MATCH('Mangrove protected area'!$C$4,'Mangrove protected area'!$A$5:$AG$5,0)),IF($C447="Seagrass",'Seagrass extent'!$D$4,IF($C447="Salt marsh",'Salt marsh extent'!$D$4)))</f>
        <v>-0.026</v>
      </c>
      <c r="E447" s="40"/>
    </row>
    <row r="448" customFormat="false" ht="15.75" hidden="false" customHeight="true" outlineLevel="0" collapsed="false">
      <c r="A448" s="40" t="s">
        <v>444</v>
      </c>
      <c r="B448" s="56" t="str">
        <f aca="false" t="array" ref="B448:B448">INDEX(Countries!$D$2:$D$255, MATCH(A448, Countries!$B$2:$B$255, 0))</f>
        <v>MKD</v>
      </c>
      <c r="C448" s="76" t="s">
        <v>154</v>
      </c>
      <c r="D448" s="62" t="n">
        <f aca="false" t="array" ref="D448:D448">IF($C448="Mangrove", INDEX('Mangrove protected area'!$A$5:$AG1000,MATCH($A448,'Mangrove protected area'!$A$5:$A1000,0),MATCH('Mangrove protected area'!$C$4,'Mangrove protected area'!$A$5:$AG$5,0)),IF($C448="Seagrass",'Seagrass extent'!$D$4,IF($C448="Salt marsh",'Salt marsh extent'!$D$4)))</f>
        <v>-0.026</v>
      </c>
      <c r="E448" s="40"/>
    </row>
    <row r="449" customFormat="false" ht="15.75" hidden="false" customHeight="true" outlineLevel="0" collapsed="false">
      <c r="A449" s="40" t="s">
        <v>445</v>
      </c>
      <c r="B449" s="56" t="str">
        <f aca="false" t="array" ref="B449:B449">INDEX(Countries!$D$2:$D$255, MATCH(A449, Countries!$B$2:$B$255, 0))</f>
        <v>MLI</v>
      </c>
      <c r="C449" s="76" t="s">
        <v>154</v>
      </c>
      <c r="D449" s="62" t="n">
        <f aca="false" t="array" ref="D449:D449">IF($C449="Mangrove", INDEX('Mangrove protected area'!$A$5:$AG1000,MATCH($A449,'Mangrove protected area'!$A$5:$A1000,0),MATCH('Mangrove protected area'!$C$4,'Mangrove protected area'!$A$5:$AG$5,0)),IF($C449="Seagrass",'Seagrass extent'!$D$4,IF($C449="Salt marsh",'Salt marsh extent'!$D$4)))</f>
        <v>-0.026</v>
      </c>
      <c r="E449" s="40"/>
    </row>
    <row r="450" customFormat="false" ht="15.75" hidden="false" customHeight="true" outlineLevel="0" collapsed="false">
      <c r="A450" s="40" t="s">
        <v>446</v>
      </c>
      <c r="B450" s="56" t="str">
        <f aca="false" t="array" ref="B450:B450">INDEX(Countries!$D$2:$D$255, MATCH(A450, Countries!$B$2:$B$255, 0))</f>
        <v>MNG</v>
      </c>
      <c r="C450" s="76" t="s">
        <v>154</v>
      </c>
      <c r="D450" s="62" t="n">
        <f aca="false" t="array" ref="D450:D450">IF($C450="Mangrove", INDEX('Mangrove protected area'!$A$5:$AG1000,MATCH($A450,'Mangrove protected area'!$A$5:$A1000,0),MATCH('Mangrove protected area'!$C$4,'Mangrove protected area'!$A$5:$AG$5,0)),IF($C450="Seagrass",'Seagrass extent'!$D$4,IF($C450="Salt marsh",'Salt marsh extent'!$D$4)))</f>
        <v>-0.026</v>
      </c>
      <c r="E450" s="40"/>
    </row>
    <row r="451" customFormat="false" ht="15.75" hidden="false" customHeight="true" outlineLevel="0" collapsed="false">
      <c r="A451" s="40" t="s">
        <v>447</v>
      </c>
      <c r="B451" s="56" t="str">
        <f aca="false" t="array" ref="B451:B451">INDEX(Countries!$D$2:$D$255, MATCH(A451, Countries!$B$2:$B$255, 0))</f>
        <v>MWI</v>
      </c>
      <c r="C451" s="76" t="s">
        <v>154</v>
      </c>
      <c r="D451" s="62" t="n">
        <f aca="false" t="array" ref="D451:D451">IF($C451="Mangrove", INDEX('Mangrove protected area'!$A$5:$AG1000,MATCH($A451,'Mangrove protected area'!$A$5:$A1000,0),MATCH('Mangrove protected area'!$C$4,'Mangrove protected area'!$A$5:$AG$5,0)),IF($C451="Seagrass",'Seagrass extent'!$D$4,IF($C451="Salt marsh",'Salt marsh extent'!$D$4)))</f>
        <v>-0.026</v>
      </c>
      <c r="E451" s="40"/>
    </row>
    <row r="452" customFormat="false" ht="15.75" hidden="false" customHeight="true" outlineLevel="0" collapsed="false">
      <c r="A452" s="40" t="s">
        <v>448</v>
      </c>
      <c r="B452" s="56" t="str">
        <f aca="false" t="array" ref="B452:B452">INDEX(Countries!$D$2:$D$255, MATCH(A452, Countries!$B$2:$B$255, 0))</f>
        <v>NER</v>
      </c>
      <c r="C452" s="76" t="s">
        <v>154</v>
      </c>
      <c r="D452" s="62" t="n">
        <f aca="false" t="array" ref="D452:D452">IF($C452="Mangrove", INDEX('Mangrove protected area'!$A$5:$AG1000,MATCH($A452,'Mangrove protected area'!$A$5:$A1000,0),MATCH('Mangrove protected area'!$C$4,'Mangrove protected area'!$A$5:$AG$5,0)),IF($C452="Seagrass",'Seagrass extent'!$D$4,IF($C452="Salt marsh",'Salt marsh extent'!$D$4)))</f>
        <v>-0.026</v>
      </c>
      <c r="E452" s="40"/>
    </row>
    <row r="453" customFormat="false" ht="15.75" hidden="false" customHeight="true" outlineLevel="0" collapsed="false">
      <c r="A453" s="40" t="s">
        <v>449</v>
      </c>
      <c r="B453" s="56" t="str">
        <f aca="false" t="array" ref="B453:B453">INDEX(Countries!$D$2:$D$255, MATCH(A453, Countries!$B$2:$B$255, 0))</f>
        <v>NPL</v>
      </c>
      <c r="C453" s="76" t="s">
        <v>154</v>
      </c>
      <c r="D453" s="62" t="n">
        <f aca="false" t="array" ref="D453:D453">IF($C453="Mangrove", INDEX('Mangrove protected area'!$A$5:$AG1000,MATCH($A453,'Mangrove protected area'!$A$5:$A1000,0),MATCH('Mangrove protected area'!$C$4,'Mangrove protected area'!$A$5:$AG$5,0)),IF($C453="Seagrass",'Seagrass extent'!$D$4,IF($C453="Salt marsh",'Salt marsh extent'!$D$4)))</f>
        <v>-0.026</v>
      </c>
      <c r="E453" s="40"/>
    </row>
    <row r="454" customFormat="false" ht="15.75" hidden="false" customHeight="true" outlineLevel="0" collapsed="false">
      <c r="A454" s="40" t="s">
        <v>450</v>
      </c>
      <c r="B454" s="56" t="str">
        <f aca="false" t="array" ref="B454:B454">INDEX(Countries!$D$2:$D$255, MATCH(A454, Countries!$B$2:$B$255, 0))</f>
        <v>PRY</v>
      </c>
      <c r="C454" s="76" t="s">
        <v>154</v>
      </c>
      <c r="D454" s="62" t="n">
        <f aca="false" t="array" ref="D454:D454">IF($C454="Mangrove", INDEX('Mangrove protected area'!$A$5:$AG1000,MATCH($A454,'Mangrove protected area'!$A$5:$A1000,0),MATCH('Mangrove protected area'!$C$4,'Mangrove protected area'!$A$5:$AG$5,0)),IF($C454="Seagrass",'Seagrass extent'!$D$4,IF($C454="Salt marsh",'Salt marsh extent'!$D$4)))</f>
        <v>-0.026</v>
      </c>
      <c r="E454" s="40"/>
    </row>
    <row r="455" customFormat="false" ht="15.75" hidden="false" customHeight="true" outlineLevel="0" collapsed="false">
      <c r="A455" s="40" t="s">
        <v>451</v>
      </c>
      <c r="B455" s="56" t="str">
        <f aca="false" t="array" ref="B455:B455">INDEX(Countries!$D$2:$D$255, MATCH(A455, Countries!$B$2:$B$255, 0))</f>
        <v>RWA</v>
      </c>
      <c r="C455" s="76" t="s">
        <v>154</v>
      </c>
      <c r="D455" s="62" t="n">
        <f aca="false" t="array" ref="D455:D455">IF($C455="Mangrove", INDEX('Mangrove protected area'!$A$5:$AG1000,MATCH($A455,'Mangrove protected area'!$A$5:$A1000,0),MATCH('Mangrove protected area'!$C$4,'Mangrove protected area'!$A$5:$AG$5,0)),IF($C455="Seagrass",'Seagrass extent'!$D$4,IF($C455="Salt marsh",'Salt marsh extent'!$D$4)))</f>
        <v>-0.026</v>
      </c>
      <c r="E455" s="40"/>
    </row>
    <row r="456" customFormat="false" ht="15.75" hidden="false" customHeight="true" outlineLevel="0" collapsed="false">
      <c r="A456" s="40" t="s">
        <v>452</v>
      </c>
      <c r="B456" s="56" t="str">
        <f aca="false" t="array" ref="B456:B456">INDEX(Countries!$D$2:$D$255, MATCH(A456, Countries!$B$2:$B$255, 0))</f>
        <v>SRB</v>
      </c>
      <c r="C456" s="76" t="s">
        <v>154</v>
      </c>
      <c r="D456" s="62" t="n">
        <f aca="false" t="array" ref="D456:D456">IF($C456="Mangrove", INDEX('Mangrove protected area'!$A$5:$AG1000,MATCH($A456,'Mangrove protected area'!$A$5:$A1000,0),MATCH('Mangrove protected area'!$C$4,'Mangrove protected area'!$A$5:$AG$5,0)),IF($C456="Seagrass",'Seagrass extent'!$D$4,IF($C456="Salt marsh",'Salt marsh extent'!$D$4)))</f>
        <v>-0.026</v>
      </c>
      <c r="E456" s="40"/>
    </row>
    <row r="457" customFormat="false" ht="15.75" hidden="false" customHeight="true" outlineLevel="0" collapsed="false">
      <c r="A457" s="40" t="s">
        <v>453</v>
      </c>
      <c r="B457" s="56" t="str">
        <f aca="false" t="array" ref="B457:B457">INDEX(Countries!$D$2:$D$255, MATCH(A457, Countries!$B$2:$B$255, 0))</f>
        <v>SVK</v>
      </c>
      <c r="C457" s="76" t="s">
        <v>154</v>
      </c>
      <c r="D457" s="62" t="n">
        <f aca="false" t="array" ref="D457:D457">IF($C457="Mangrove", INDEX('Mangrove protected area'!$A$5:$AG1000,MATCH($A457,'Mangrove protected area'!$A$5:$A1000,0),MATCH('Mangrove protected area'!$C$4,'Mangrove protected area'!$A$5:$AG$5,0)),IF($C457="Seagrass",'Seagrass extent'!$D$4,IF($C457="Salt marsh",'Salt marsh extent'!$D$4)))</f>
        <v>-0.026</v>
      </c>
      <c r="E457" s="40"/>
    </row>
    <row r="458" customFormat="false" ht="15.75" hidden="false" customHeight="true" outlineLevel="0" collapsed="false">
      <c r="A458" s="40" t="s">
        <v>454</v>
      </c>
      <c r="B458" s="56" t="str">
        <f aca="false" t="array" ref="B458:B458">INDEX(Countries!$D$2:$D$255, MATCH(A458, Countries!$B$2:$B$255, 0))</f>
        <v>SWZ</v>
      </c>
      <c r="C458" s="76" t="s">
        <v>154</v>
      </c>
      <c r="D458" s="62" t="n">
        <f aca="false" t="array" ref="D458:D458">IF($C458="Mangrove", INDEX('Mangrove protected area'!$A$5:$AG1000,MATCH($A458,'Mangrove protected area'!$A$5:$A1000,0),MATCH('Mangrove protected area'!$C$4,'Mangrove protected area'!$A$5:$AG$5,0)),IF($C458="Seagrass",'Seagrass extent'!$D$4,IF($C458="Salt marsh",'Salt marsh extent'!$D$4)))</f>
        <v>-0.026</v>
      </c>
      <c r="E458" s="40"/>
    </row>
    <row r="459" customFormat="false" ht="15.75" hidden="false" customHeight="true" outlineLevel="0" collapsed="false">
      <c r="A459" s="40" t="s">
        <v>455</v>
      </c>
      <c r="B459" s="56" t="str">
        <f aca="false" t="array" ref="B459:B459">INDEX(Countries!$D$2:$D$255, MATCH(A459, Countries!$B$2:$B$255, 0))</f>
        <v>TCD</v>
      </c>
      <c r="C459" s="76" t="s">
        <v>154</v>
      </c>
      <c r="D459" s="62" t="n">
        <f aca="false" t="array" ref="D459:D459">IF($C459="Mangrove", INDEX('Mangrove protected area'!$A$5:$AG1000,MATCH($A459,'Mangrove protected area'!$A$5:$A1000,0),MATCH('Mangrove protected area'!$C$4,'Mangrove protected area'!$A$5:$AG$5,0)),IF($C459="Seagrass",'Seagrass extent'!$D$4,IF($C459="Salt marsh",'Salt marsh extent'!$D$4)))</f>
        <v>-0.026</v>
      </c>
      <c r="E459" s="40"/>
    </row>
    <row r="460" customFormat="false" ht="15.75" hidden="false" customHeight="true" outlineLevel="0" collapsed="false">
      <c r="A460" s="40" t="s">
        <v>456</v>
      </c>
      <c r="B460" s="56" t="str">
        <f aca="false" t="array" ref="B460:B460">INDEX(Countries!$D$2:$D$255, MATCH(A460, Countries!$B$2:$B$255, 0))</f>
        <v>TJK</v>
      </c>
      <c r="C460" s="76" t="s">
        <v>154</v>
      </c>
      <c r="D460" s="62" t="n">
        <f aca="false" t="array" ref="D460:D460">IF($C460="Mangrove", INDEX('Mangrove protected area'!$A$5:$AG1000,MATCH($A460,'Mangrove protected area'!$A$5:$A1000,0),MATCH('Mangrove protected area'!$C$4,'Mangrove protected area'!$A$5:$AG$5,0)),IF($C460="Seagrass",'Seagrass extent'!$D$4,IF($C460="Salt marsh",'Salt marsh extent'!$D$4)))</f>
        <v>-0.026</v>
      </c>
      <c r="E460" s="40"/>
    </row>
    <row r="461" customFormat="false" ht="15.75" hidden="false" customHeight="true" outlineLevel="0" collapsed="false">
      <c r="A461" s="40" t="s">
        <v>457</v>
      </c>
      <c r="B461" s="56" t="str">
        <f aca="false" t="array" ref="B461:B461">INDEX(Countries!$D$2:$D$255, MATCH(A461, Countries!$B$2:$B$255, 0))</f>
        <v>UGA</v>
      </c>
      <c r="C461" s="76" t="s">
        <v>154</v>
      </c>
      <c r="D461" s="62" t="n">
        <f aca="false" t="array" ref="D461:D461">IF($C461="Mangrove", INDEX('Mangrove protected area'!$A$5:$AG1000,MATCH($A461,'Mangrove protected area'!$A$5:$A1000,0),MATCH('Mangrove protected area'!$C$4,'Mangrove protected area'!$A$5:$AG$5,0)),IF($C461="Seagrass",'Seagrass extent'!$D$4,IF($C461="Salt marsh",'Salt marsh extent'!$D$4)))</f>
        <v>-0.026</v>
      </c>
      <c r="E461" s="40"/>
    </row>
    <row r="462" customFormat="false" ht="15.75" hidden="false" customHeight="true" outlineLevel="0" collapsed="false">
      <c r="A462" s="40" t="s">
        <v>458</v>
      </c>
      <c r="B462" s="56" t="str">
        <f aca="false" t="array" ref="B462:B462">INDEX(Countries!$D$2:$D$255, MATCH(A462, Countries!$B$2:$B$255, 0))</f>
        <v>UZB</v>
      </c>
      <c r="C462" s="76" t="s">
        <v>154</v>
      </c>
      <c r="D462" s="62" t="n">
        <f aca="false" t="array" ref="D462:D462">IF($C462="Mangrove", INDEX('Mangrove protected area'!$A$5:$AG1000,MATCH($A462,'Mangrove protected area'!$A$5:$A1000,0),MATCH('Mangrove protected area'!$C$4,'Mangrove protected area'!$A$5:$AG$5,0)),IF($C462="Seagrass",'Seagrass extent'!$D$4,IF($C462="Salt marsh",'Salt marsh extent'!$D$4)))</f>
        <v>-0.026</v>
      </c>
      <c r="E462" s="40"/>
    </row>
    <row r="463" customFormat="false" ht="15.75" hidden="false" customHeight="true" outlineLevel="0" collapsed="false">
      <c r="A463" s="40" t="s">
        <v>459</v>
      </c>
      <c r="B463" s="56" t="str">
        <f aca="false" t="array" ref="B463:B463">INDEX(Countries!$D$2:$D$255, MATCH(A463, Countries!$B$2:$B$255, 0))</f>
        <v>ZMB</v>
      </c>
      <c r="C463" s="76" t="s">
        <v>154</v>
      </c>
      <c r="D463" s="62" t="n">
        <f aca="false" t="array" ref="D463:D463">IF($C463="Mangrove", INDEX('Mangrove protected area'!$A$5:$AG1000,MATCH($A463,'Mangrove protected area'!$A$5:$A1000,0),MATCH('Mangrove protected area'!$C$4,'Mangrove protected area'!$A$5:$AG$5,0)),IF($C463="Seagrass",'Seagrass extent'!$D$4,IF($C463="Salt marsh",'Salt marsh extent'!$D$4)))</f>
        <v>-0.026</v>
      </c>
      <c r="E463" s="40"/>
    </row>
    <row r="464" customFormat="false" ht="15.75" hidden="false" customHeight="true" outlineLevel="0" collapsed="false">
      <c r="A464" s="40" t="s">
        <v>460</v>
      </c>
      <c r="B464" s="56" t="str">
        <f aca="false" t="array" ref="B464:B464">INDEX(Countries!$D$2:$D$255, MATCH(A464, Countries!$B$2:$B$255, 0))</f>
        <v>ZWE</v>
      </c>
      <c r="C464" s="76" t="s">
        <v>154</v>
      </c>
      <c r="D464" s="62" t="n">
        <f aca="false" t="array" ref="D464:D464">IF($C464="Mangrove", INDEX('Mangrove protected area'!$A$5:$AG1000,MATCH($A464,'Mangrove protected area'!$A$5:$A1000,0),MATCH('Mangrove protected area'!$C$4,'Mangrove protected area'!$A$5:$AG$5,0)),IF($C464="Seagrass",'Seagrass extent'!$D$4,IF($C464="Salt marsh",'Salt marsh extent'!$D$4)))</f>
        <v>-0.026</v>
      </c>
      <c r="E464" s="40"/>
    </row>
    <row r="465" customFormat="false" ht="15.75" hidden="false" customHeight="true" outlineLevel="0" collapsed="false">
      <c r="A465" s="40" t="s">
        <v>461</v>
      </c>
      <c r="B465" s="56" t="str">
        <f aca="false" t="array" ref="B465:B465">INDEX(Countries!$D$2:$D$255, MATCH(A465, Countries!$B$2:$B$255, 0))</f>
        <v>BLM</v>
      </c>
      <c r="C465" s="76" t="s">
        <v>154</v>
      </c>
      <c r="D465" s="62" t="n">
        <f aca="false" t="array" ref="D465:D465">IF($C465="Mangrove", INDEX('Mangrove protected area'!$A$5:$AG1000,MATCH($A465,'Mangrove protected area'!$A$5:$A1000,0),MATCH('Mangrove protected area'!$C$4,'Mangrove protected area'!$A$5:$AG$5,0)),IF($C465="Seagrass",'Seagrass extent'!$D$4,IF($C465="Salt marsh",'Salt marsh extent'!$D$4)))</f>
        <v>-0.026</v>
      </c>
      <c r="E465" s="40"/>
    </row>
    <row r="466" customFormat="false" ht="15.75" hidden="false" customHeight="true" outlineLevel="0" collapsed="false">
      <c r="A466" s="40" t="s">
        <v>462</v>
      </c>
      <c r="B466" s="56" t="str">
        <f aca="false" t="array" ref="B466:B466">INDEX(Countries!$D$2:$D$255, MATCH(A466, Countries!$B$2:$B$255, 0))</f>
        <v>CCK</v>
      </c>
      <c r="C466" s="76" t="s">
        <v>154</v>
      </c>
      <c r="D466" s="62" t="n">
        <f aca="false" t="array" ref="D466:D466">IF($C466="Mangrove", INDEX('Mangrove protected area'!$A$5:$AG1000,MATCH($A466,'Mangrove protected area'!$A$5:$A1000,0),MATCH('Mangrove protected area'!$C$4,'Mangrove protected area'!$A$5:$AG$5,0)),IF($C466="Seagrass",'Seagrass extent'!$D$4,IF($C466="Salt marsh",'Salt marsh extent'!$D$4)))</f>
        <v>-0.026</v>
      </c>
      <c r="E466" s="40"/>
    </row>
    <row r="467" customFormat="false" ht="15.75" hidden="false" customHeight="true" outlineLevel="0" collapsed="false">
      <c r="A467" s="40" t="s">
        <v>463</v>
      </c>
      <c r="B467" s="56" t="str">
        <f aca="false" t="array" ref="B467:B467">INDEX(Countries!$D$2:$D$255, MATCH(A467, Countries!$B$2:$B$255, 0))</f>
        <v>CXR</v>
      </c>
      <c r="C467" s="76" t="s">
        <v>154</v>
      </c>
      <c r="D467" s="62" t="n">
        <f aca="false" t="array" ref="D467:D467">IF($C467="Mangrove", INDEX('Mangrove protected area'!$A$5:$AG1000,MATCH($A467,'Mangrove protected area'!$A$5:$A1000,0),MATCH('Mangrove protected area'!$C$4,'Mangrove protected area'!$A$5:$AG$5,0)),IF($C467="Seagrass",'Seagrass extent'!$D$4,IF($C467="Salt marsh",'Salt marsh extent'!$D$4)))</f>
        <v>-0.026</v>
      </c>
      <c r="E467" s="40"/>
    </row>
    <row r="468" customFormat="false" ht="15.75" hidden="false" customHeight="true" outlineLevel="0" collapsed="false">
      <c r="A468" s="56" t="s">
        <v>143</v>
      </c>
      <c r="B468" s="56" t="str">
        <f aca="false" t="array" ref="B468:B468">INDEX(Countries!$D$2:$D$255, MATCH(A468, Countries!$B$2:$B$255, 0))</f>
        <v>USA</v>
      </c>
      <c r="C468" s="76" t="s">
        <v>155</v>
      </c>
      <c r="D468" s="62" t="n">
        <f aca="false" t="array" ref="D468:D468">IF($C468="Mangrove", INDEX('Mangrove protected area'!$A$5:$AG1000,MATCH($A468,'Mangrove protected area'!$A$5:$A1000,0),MATCH('Mangrove protected area'!$C$4,'Mangrove protected area'!$A$5:$AG$5,0)),IF($C468="Seagrass",'Seagrass extent'!$D$4,IF($C468="Salt marsh",'Salt marsh extent'!$D$4)))</f>
        <v>-0.015</v>
      </c>
      <c r="E468" s="40"/>
    </row>
    <row r="469" customFormat="false" ht="15.75" hidden="false" customHeight="true" outlineLevel="0" collapsed="false">
      <c r="A469" s="56" t="s">
        <v>146</v>
      </c>
      <c r="B469" s="56" t="str">
        <f aca="false" t="array" ref="B469:B469">INDEX(Countries!$D$2:$D$255, MATCH(A469, Countries!$B$2:$B$255, 0))</f>
        <v>IDN</v>
      </c>
      <c r="C469" s="76" t="s">
        <v>155</v>
      </c>
      <c r="D469" s="62" t="n">
        <f aca="false" t="array" ref="D469:D469">IF($C469="Mangrove", INDEX('Mangrove protected area'!$A$5:$AG1000,MATCH($A469,'Mangrove protected area'!$A$5:$A1000,0),MATCH('Mangrove protected area'!$C$4,'Mangrove protected area'!$A$5:$AG$5,0)),IF($C469="Seagrass",'Seagrass extent'!$D$4,IF($C469="Salt marsh",'Salt marsh extent'!$D$4)))</f>
        <v>-0.015</v>
      </c>
      <c r="E469" s="40"/>
    </row>
    <row r="470" customFormat="false" ht="15.75" hidden="false" customHeight="true" outlineLevel="0" collapsed="false">
      <c r="A470" s="56" t="s">
        <v>147</v>
      </c>
      <c r="B470" s="56" t="str">
        <f aca="false" t="array" ref="B470:B470">INDEX(Countries!$D$2:$D$255, MATCH(A470, Countries!$B$2:$B$255, 0))</f>
        <v>AUS</v>
      </c>
      <c r="C470" s="76" t="s">
        <v>155</v>
      </c>
      <c r="D470" s="62" t="n">
        <f aca="false" t="array" ref="D470:D470">IF($C470="Mangrove", INDEX('Mangrove protected area'!$A$5:$AG1000,MATCH($A470,'Mangrove protected area'!$A$5:$A1000,0),MATCH('Mangrove protected area'!$C$4,'Mangrove protected area'!$A$5:$AG$5,0)),IF($C470="Seagrass",'Seagrass extent'!$D$4,IF($C470="Salt marsh",'Salt marsh extent'!$D$4)))</f>
        <v>-0.015</v>
      </c>
      <c r="E470" s="40"/>
    </row>
    <row r="471" customFormat="false" ht="15.75" hidden="false" customHeight="true" outlineLevel="0" collapsed="false">
      <c r="A471" s="56" t="s">
        <v>148</v>
      </c>
      <c r="B471" s="56" t="str">
        <f aca="false" t="array" ref="B471:B471">INDEX(Countries!$D$2:$D$255, MATCH(A471, Countries!$B$2:$B$255, 0))</f>
        <v>BHS</v>
      </c>
      <c r="C471" s="76" t="s">
        <v>155</v>
      </c>
      <c r="D471" s="62" t="n">
        <f aca="false" t="array" ref="D471:D471">IF($C471="Mangrove", INDEX('Mangrove protected area'!$A$5:$AG1000,MATCH($A471,'Mangrove protected area'!$A$5:$A1000,0),MATCH('Mangrove protected area'!$C$4,'Mangrove protected area'!$A$5:$AG$5,0)),IF($C471="Seagrass",'Seagrass extent'!$D$4,IF($C471="Salt marsh",'Salt marsh extent'!$D$4)))</f>
        <v>-0.015</v>
      </c>
      <c r="E471" s="40"/>
    </row>
    <row r="472" customFormat="false" ht="15.75" hidden="false" customHeight="true" outlineLevel="0" collapsed="false">
      <c r="A472" s="56" t="s">
        <v>149</v>
      </c>
      <c r="B472" s="56" t="str">
        <f aca="false" t="array" ref="B472:B472">INDEX(Countries!$D$2:$D$255, MATCH(A472, Countries!$B$2:$B$255, 0))</f>
        <v>KEN</v>
      </c>
      <c r="C472" s="76" t="s">
        <v>155</v>
      </c>
      <c r="D472" s="62" t="n">
        <f aca="false" t="array" ref="D472:D472">IF($C472="Mangrove", INDEX('Mangrove protected area'!$A$5:$AG1000,MATCH($A472,'Mangrove protected area'!$A$5:$A1000,0),MATCH('Mangrove protected area'!$C$4,'Mangrove protected area'!$A$5:$AG$5,0)),IF($C472="Seagrass",'Seagrass extent'!$D$4,IF($C472="Salt marsh",'Salt marsh extent'!$D$4)))</f>
        <v>-0.015</v>
      </c>
      <c r="E472" s="40"/>
    </row>
    <row r="473" customFormat="false" ht="15.75" hidden="false" customHeight="true" outlineLevel="0" collapsed="false">
      <c r="A473" s="56" t="s">
        <v>150</v>
      </c>
      <c r="B473" s="56" t="str">
        <f aca="false" t="array" ref="B473:B473">INDEX(Countries!$D$2:$D$255, MATCH(A473, Countries!$B$2:$B$255, 0))</f>
        <v>MEX</v>
      </c>
      <c r="C473" s="76" t="s">
        <v>155</v>
      </c>
      <c r="D473" s="62" t="n">
        <f aca="false" t="array" ref="D473:D473">IF($C473="Mangrove", INDEX('Mangrove protected area'!$A$5:$AG1000,MATCH($A473,'Mangrove protected area'!$A$5:$A1000,0),MATCH('Mangrove protected area'!$C$4,'Mangrove protected area'!$A$5:$AG$5,0)),IF($C473="Seagrass",'Seagrass extent'!$D$4,IF($C473="Salt marsh",'Salt marsh extent'!$D$4)))</f>
        <v>-0.015</v>
      </c>
      <c r="E473" s="40"/>
    </row>
    <row r="474" customFormat="false" ht="15.75" hidden="false" customHeight="true" outlineLevel="0" collapsed="false">
      <c r="A474" s="56" t="s">
        <v>151</v>
      </c>
      <c r="B474" s="56" t="str">
        <f aca="false" t="array" ref="B474:B474">INDEX(Countries!$D$2:$D$255, MATCH(A474, Countries!$B$2:$B$255, 0))</f>
        <v>COL</v>
      </c>
      <c r="C474" s="76" t="s">
        <v>155</v>
      </c>
      <c r="D474" s="62" t="n">
        <f aca="false" t="array" ref="D474:D474">IF($C474="Mangrove", INDEX('Mangrove protected area'!$A$5:$AG1000,MATCH($A474,'Mangrove protected area'!$A$5:$A1000,0),MATCH('Mangrove protected area'!$C$4,'Mangrove protected area'!$A$5:$AG$5,0)),IF($C474="Seagrass",'Seagrass extent'!$D$4,IF($C474="Salt marsh",'Salt marsh extent'!$D$4)))</f>
        <v>-0.015</v>
      </c>
      <c r="E474" s="40"/>
    </row>
    <row r="475" customFormat="false" ht="15.75" hidden="false" customHeight="true" outlineLevel="0" collapsed="false">
      <c r="A475" s="56" t="s">
        <v>152</v>
      </c>
      <c r="B475" s="56" t="str">
        <f aca="false" t="array" ref="B475:B475">INDEX(Countries!$D$2:$D$255, MATCH(A475, Countries!$B$2:$B$255, 0))</f>
        <v>IND</v>
      </c>
      <c r="C475" s="76" t="s">
        <v>155</v>
      </c>
      <c r="D475" s="62" t="n">
        <f aca="false" t="array" ref="D475:D475">IF($C475="Mangrove", INDEX('Mangrove protected area'!$A$5:$AG1000,MATCH($A475,'Mangrove protected area'!$A$5:$A1000,0),MATCH('Mangrove protected area'!$C$4,'Mangrove protected area'!$A$5:$AG$5,0)),IF($C475="Seagrass",'Seagrass extent'!$D$4,IF($C475="Salt marsh",'Salt marsh extent'!$D$4)))</f>
        <v>-0.015</v>
      </c>
      <c r="E475" s="40"/>
    </row>
    <row r="476" customFormat="false" ht="15.75" hidden="false" customHeight="true" outlineLevel="0" collapsed="false">
      <c r="A476" s="56" t="s">
        <v>153</v>
      </c>
      <c r="B476" s="56" t="str">
        <f aca="false" t="array" ref="B476:B476">INDEX(Countries!$D$2:$D$255, MATCH(A476, Countries!$B$2:$B$255, 0))</f>
        <v>CHN</v>
      </c>
      <c r="C476" s="76" t="s">
        <v>155</v>
      </c>
      <c r="D476" s="62" t="n">
        <f aca="false" t="array" ref="D476:D476">IF($C476="Mangrove", INDEX('Mangrove protected area'!$A$5:$AG1000,MATCH($A476,'Mangrove protected area'!$A$5:$A1000,0),MATCH('Mangrove protected area'!$C$4,'Mangrove protected area'!$A$5:$AG$5,0)),IF($C476="Seagrass",'Seagrass extent'!$D$4,IF($C476="Salt marsh",'Salt marsh extent'!$D$4)))</f>
        <v>-0.015</v>
      </c>
      <c r="E476" s="40"/>
    </row>
    <row r="477" customFormat="false" ht="15.75" hidden="false" customHeight="true" outlineLevel="0" collapsed="false">
      <c r="A477" s="56" t="s">
        <v>241</v>
      </c>
      <c r="B477" s="56" t="str">
        <f aca="false" t="array" ref="B477:B477">INDEX(Countries!$D$2:$D$255, MATCH(A477, Countries!$B$2:$B$255, 0))</f>
        <v>ASM</v>
      </c>
      <c r="C477" s="76" t="s">
        <v>155</v>
      </c>
      <c r="D477" s="62" t="n">
        <f aca="false" t="array" ref="D477:D477">IF($C477="Mangrove", INDEX('Mangrove protected area'!$A$5:$AG1000,MATCH($A477,'Mangrove protected area'!$A$5:$A1000,0),MATCH('Mangrove protected area'!$C$4,'Mangrove protected area'!$A$5:$AG$5,0)),IF($C477="Seagrass",'Seagrass extent'!$D$4,IF($C477="Salt marsh",'Salt marsh extent'!$D$4)))</f>
        <v>-0.015</v>
      </c>
      <c r="E477" s="40"/>
    </row>
    <row r="478" customFormat="false" ht="15.75" hidden="false" customHeight="true" outlineLevel="0" collapsed="false">
      <c r="A478" s="56" t="s">
        <v>242</v>
      </c>
      <c r="B478" s="56" t="str">
        <f aca="false" t="array" ref="B478:B478">INDEX(Countries!$D$2:$D$255, MATCH(A478, Countries!$B$2:$B$255, 0))</f>
        <v>AGO</v>
      </c>
      <c r="C478" s="76" t="s">
        <v>155</v>
      </c>
      <c r="D478" s="62" t="n">
        <f aca="false" t="array" ref="D478:D478">IF($C478="Mangrove", INDEX('Mangrove protected area'!$A$5:$AG1000,MATCH($A478,'Mangrove protected area'!$A$5:$A1000,0),MATCH('Mangrove protected area'!$C$4,'Mangrove protected area'!$A$5:$AG$5,0)),IF($C478="Seagrass",'Seagrass extent'!$D$4,IF($C478="Salt marsh",'Salt marsh extent'!$D$4)))</f>
        <v>-0.015</v>
      </c>
      <c r="E478" s="40"/>
    </row>
    <row r="479" customFormat="false" ht="15.75" hidden="false" customHeight="true" outlineLevel="0" collapsed="false">
      <c r="A479" s="56" t="s">
        <v>243</v>
      </c>
      <c r="B479" s="56" t="str">
        <f aca="false" t="array" ref="B479:B479">INDEX(Countries!$D$2:$D$255, MATCH(A479, Countries!$B$2:$B$255, 0))</f>
        <v>AIA</v>
      </c>
      <c r="C479" s="76" t="s">
        <v>155</v>
      </c>
      <c r="D479" s="62" t="n">
        <f aca="false" t="array" ref="D479:D479">IF($C479="Mangrove", INDEX('Mangrove protected area'!$A$5:$AG1000,MATCH($A479,'Mangrove protected area'!$A$5:$A1000,0),MATCH('Mangrove protected area'!$C$4,'Mangrove protected area'!$A$5:$AG$5,0)),IF($C479="Seagrass",'Seagrass extent'!$D$4,IF($C479="Salt marsh",'Salt marsh extent'!$D$4)))</f>
        <v>-0.015</v>
      </c>
      <c r="E479" s="40"/>
    </row>
    <row r="480" customFormat="false" ht="15.75" hidden="false" customHeight="true" outlineLevel="0" collapsed="false">
      <c r="A480" s="40" t="s">
        <v>244</v>
      </c>
      <c r="B480" s="56" t="str">
        <f aca="false" t="array" ref="B480:B480">INDEX(Countries!$D$2:$D$255, MATCH(A480, Countries!$B$2:$B$255, 0))</f>
        <v>ATG</v>
      </c>
      <c r="C480" s="76" t="s">
        <v>155</v>
      </c>
      <c r="D480" s="62" t="n">
        <f aca="false" t="array" ref="D480:D480">IF($C480="Mangrove", INDEX('Mangrove protected area'!$A$5:$AG1000,MATCH($A480,'Mangrove protected area'!$A$5:$A1000,0),MATCH('Mangrove protected area'!$C$4,'Mangrove protected area'!$A$5:$AG$5,0)),IF($C480="Seagrass",'Seagrass extent'!$D$4,IF($C480="Salt marsh",'Salt marsh extent'!$D$4)))</f>
        <v>-0.015</v>
      </c>
      <c r="E480" s="40"/>
    </row>
    <row r="481" customFormat="false" ht="15.75" hidden="false" customHeight="true" outlineLevel="0" collapsed="false">
      <c r="A481" s="40" t="s">
        <v>245</v>
      </c>
      <c r="B481" s="56" t="str">
        <f aca="false" t="array" ref="B481:B481">INDEX(Countries!$D$2:$D$255, MATCH(A481, Countries!$B$2:$B$255, 0))</f>
        <v>BHR</v>
      </c>
      <c r="C481" s="76" t="s">
        <v>155</v>
      </c>
      <c r="D481" s="62" t="n">
        <f aca="false" t="array" ref="D481:D481">IF($C481="Mangrove", INDEX('Mangrove protected area'!$A$5:$AG1000,MATCH($A481,'Mangrove protected area'!$A$5:$A1000,0),MATCH('Mangrove protected area'!$C$4,'Mangrove protected area'!$A$5:$AG$5,0)),IF($C481="Seagrass",'Seagrass extent'!$D$4,IF($C481="Salt marsh",'Salt marsh extent'!$D$4)))</f>
        <v>-0.015</v>
      </c>
      <c r="E481" s="40"/>
    </row>
    <row r="482" customFormat="false" ht="15.75" hidden="false" customHeight="true" outlineLevel="0" collapsed="false">
      <c r="A482" s="40" t="s">
        <v>246</v>
      </c>
      <c r="B482" s="56" t="str">
        <f aca="false" t="array" ref="B482:B482">INDEX(Countries!$D$2:$D$255, MATCH(A482, Countries!$B$2:$B$255, 0))</f>
        <v>BGD</v>
      </c>
      <c r="C482" s="76" t="s">
        <v>155</v>
      </c>
      <c r="D482" s="62" t="n">
        <f aca="false" t="array" ref="D482:D482">IF($C482="Mangrove", INDEX('Mangrove protected area'!$A$5:$AG1000,MATCH($A482,'Mangrove protected area'!$A$5:$A1000,0),MATCH('Mangrove protected area'!$C$4,'Mangrove protected area'!$A$5:$AG$5,0)),IF($C482="Seagrass",'Seagrass extent'!$D$4,IF($C482="Salt marsh",'Salt marsh extent'!$D$4)))</f>
        <v>-0.015</v>
      </c>
      <c r="E482" s="40"/>
    </row>
    <row r="483" customFormat="false" ht="15.75" hidden="false" customHeight="true" outlineLevel="0" collapsed="false">
      <c r="A483" s="40" t="s">
        <v>247</v>
      </c>
      <c r="B483" s="56" t="str">
        <f aca="false" t="array" ref="B483:B483">INDEX(Countries!$D$2:$D$255, MATCH(A483, Countries!$B$2:$B$255, 0))</f>
        <v>BRB</v>
      </c>
      <c r="C483" s="76" t="s">
        <v>155</v>
      </c>
      <c r="D483" s="62" t="n">
        <f aca="false" t="array" ref="D483:D483">IF($C483="Mangrove", INDEX('Mangrove protected area'!$A$5:$AG1000,MATCH($A483,'Mangrove protected area'!$A$5:$A1000,0),MATCH('Mangrove protected area'!$C$4,'Mangrove protected area'!$A$5:$AG$5,0)),IF($C483="Seagrass",'Seagrass extent'!$D$4,IF($C483="Salt marsh",'Salt marsh extent'!$D$4)))</f>
        <v>-0.015</v>
      </c>
      <c r="E483" s="40"/>
    </row>
    <row r="484" customFormat="false" ht="15.75" hidden="false" customHeight="true" outlineLevel="0" collapsed="false">
      <c r="A484" s="40" t="s">
        <v>248</v>
      </c>
      <c r="B484" s="56" t="str">
        <f aca="false" t="array" ref="B484:B484">INDEX(Countries!$D$2:$D$255, MATCH(A484, Countries!$B$2:$B$255, 0))</f>
        <v>BLZ</v>
      </c>
      <c r="C484" s="76" t="s">
        <v>155</v>
      </c>
      <c r="D484" s="62" t="n">
        <f aca="false" t="array" ref="D484:D484">IF($C484="Mangrove", INDEX('Mangrove protected area'!$A$5:$AG1000,MATCH($A484,'Mangrove protected area'!$A$5:$A1000,0),MATCH('Mangrove protected area'!$C$4,'Mangrove protected area'!$A$5:$AG$5,0)),IF($C484="Seagrass",'Seagrass extent'!$D$4,IF($C484="Salt marsh",'Salt marsh extent'!$D$4)))</f>
        <v>-0.015</v>
      </c>
      <c r="E484" s="40"/>
    </row>
    <row r="485" customFormat="false" ht="15.75" hidden="false" customHeight="true" outlineLevel="0" collapsed="false">
      <c r="A485" s="40" t="s">
        <v>249</v>
      </c>
      <c r="B485" s="56" t="str">
        <f aca="false" t="array" ref="B485:B485">INDEX(Countries!$D$2:$D$255, MATCH(A485, Countries!$B$2:$B$255, 0))</f>
        <v>BEN</v>
      </c>
      <c r="C485" s="76" t="s">
        <v>155</v>
      </c>
      <c r="D485" s="62" t="n">
        <f aca="false" t="array" ref="D485:D485">IF($C485="Mangrove", INDEX('Mangrove protected area'!$A$5:$AG1000,MATCH($A485,'Mangrove protected area'!$A$5:$A1000,0),MATCH('Mangrove protected area'!$C$4,'Mangrove protected area'!$A$5:$AG$5,0)),IF($C485="Seagrass",'Seagrass extent'!$D$4,IF($C485="Salt marsh",'Salt marsh extent'!$D$4)))</f>
        <v>-0.015</v>
      </c>
      <c r="E485" s="40"/>
    </row>
    <row r="486" customFormat="false" ht="15.75" hidden="false" customHeight="true" outlineLevel="0" collapsed="false">
      <c r="A486" s="40" t="s">
        <v>250</v>
      </c>
      <c r="B486" s="56" t="str">
        <f aca="false" t="array" ref="B486:B486">INDEX(Countries!$D$2:$D$255, MATCH(A486, Countries!$B$2:$B$255, 0))</f>
        <v>BMU</v>
      </c>
      <c r="C486" s="76" t="s">
        <v>155</v>
      </c>
      <c r="D486" s="62" t="n">
        <f aca="false" t="array" ref="D486:D486">IF($C486="Mangrove", INDEX('Mangrove protected area'!$A$5:$AG1000,MATCH($A486,'Mangrove protected area'!$A$5:$A1000,0),MATCH('Mangrove protected area'!$C$4,'Mangrove protected area'!$A$5:$AG$5,0)),IF($C486="Seagrass",'Seagrass extent'!$D$4,IF($C486="Salt marsh",'Salt marsh extent'!$D$4)))</f>
        <v>-0.015</v>
      </c>
      <c r="E486" s="40"/>
    </row>
    <row r="487" customFormat="false" ht="15.75" hidden="false" customHeight="true" outlineLevel="0" collapsed="false">
      <c r="A487" s="40" t="s">
        <v>251</v>
      </c>
      <c r="B487" s="56" t="str">
        <f aca="false" t="array" ref="B487:B487">INDEX(Countries!$D$2:$D$255, MATCH(A487, Countries!$B$2:$B$255, 0))</f>
        <v>BES</v>
      </c>
      <c r="C487" s="76" t="s">
        <v>155</v>
      </c>
      <c r="D487" s="62" t="n">
        <f aca="false" t="array" ref="D487:D487">IF($C487="Mangrove", INDEX('Mangrove protected area'!$A$5:$AG1000,MATCH($A487,'Mangrove protected area'!$A$5:$A1000,0),MATCH('Mangrove protected area'!$C$4,'Mangrove protected area'!$A$5:$AG$5,0)),IF($C487="Seagrass",'Seagrass extent'!$D$4,IF($C487="Salt marsh",'Salt marsh extent'!$D$4)))</f>
        <v>-0.015</v>
      </c>
      <c r="E487" s="40"/>
    </row>
    <row r="488" customFormat="false" ht="15.75" hidden="false" customHeight="true" outlineLevel="0" collapsed="false">
      <c r="A488" s="40" t="s">
        <v>252</v>
      </c>
      <c r="B488" s="56" t="str">
        <f aca="false" t="array" ref="B488:B488">INDEX(Countries!$D$2:$D$255, MATCH(A488, Countries!$B$2:$B$255, 0))</f>
        <v>BRA</v>
      </c>
      <c r="C488" s="76" t="s">
        <v>155</v>
      </c>
      <c r="D488" s="62" t="n">
        <f aca="false" t="array" ref="D488:D488">IF($C488="Mangrove", INDEX('Mangrove protected area'!$A$5:$AG1000,MATCH($A488,'Mangrove protected area'!$A$5:$A1000,0),MATCH('Mangrove protected area'!$C$4,'Mangrove protected area'!$A$5:$AG$5,0)),IF($C488="Seagrass",'Seagrass extent'!$D$4,IF($C488="Salt marsh",'Salt marsh extent'!$D$4)))</f>
        <v>-0.015</v>
      </c>
      <c r="E488" s="40"/>
    </row>
    <row r="489" customFormat="false" ht="15.75" hidden="false" customHeight="true" outlineLevel="0" collapsed="false">
      <c r="A489" s="40" t="s">
        <v>253</v>
      </c>
      <c r="B489" s="56" t="str">
        <f aca="false" t="array" ref="B489:B489">INDEX(Countries!$D$2:$D$255, MATCH(A489, Countries!$B$2:$B$255, 0))</f>
        <v>VGB</v>
      </c>
      <c r="C489" s="76" t="s">
        <v>155</v>
      </c>
      <c r="D489" s="62" t="n">
        <f aca="false" t="array" ref="D489:D489">IF($C489="Mangrove", INDEX('Mangrove protected area'!$A$5:$AG1000,MATCH($A489,'Mangrove protected area'!$A$5:$A1000,0),MATCH('Mangrove protected area'!$C$4,'Mangrove protected area'!$A$5:$AG$5,0)),IF($C489="Seagrass",'Seagrass extent'!$D$4,IF($C489="Salt marsh",'Salt marsh extent'!$D$4)))</f>
        <v>-0.015</v>
      </c>
      <c r="E489" s="40"/>
    </row>
    <row r="490" customFormat="false" ht="15.75" hidden="false" customHeight="true" outlineLevel="0" collapsed="false">
      <c r="A490" s="40" t="s">
        <v>254</v>
      </c>
      <c r="B490" s="56" t="str">
        <f aca="false" t="array" ref="B490:B490">INDEX(Countries!$D$2:$D$255, MATCH(A490, Countries!$B$2:$B$255, 0))</f>
        <v>BRN</v>
      </c>
      <c r="C490" s="76" t="s">
        <v>155</v>
      </c>
      <c r="D490" s="62" t="n">
        <f aca="false" t="array" ref="D490:D490">IF($C490="Mangrove", INDEX('Mangrove protected area'!$A$5:$AG1000,MATCH($A490,'Mangrove protected area'!$A$5:$A1000,0),MATCH('Mangrove protected area'!$C$4,'Mangrove protected area'!$A$5:$AG$5,0)),IF($C490="Seagrass",'Seagrass extent'!$D$4,IF($C490="Salt marsh",'Salt marsh extent'!$D$4)))</f>
        <v>-0.015</v>
      </c>
      <c r="E490" s="40"/>
    </row>
    <row r="491" customFormat="false" ht="15.75" hidden="false" customHeight="true" outlineLevel="0" collapsed="false">
      <c r="A491" s="40" t="s">
        <v>255</v>
      </c>
      <c r="B491" s="56" t="str">
        <f aca="false" t="array" ref="B491:B491">INDEX(Countries!$D$2:$D$255, MATCH(A491, Countries!$B$2:$B$255, 0))</f>
        <v>KHM</v>
      </c>
      <c r="C491" s="76" t="s">
        <v>155</v>
      </c>
      <c r="D491" s="62" t="n">
        <f aca="false" t="array" ref="D491:D491">IF($C491="Mangrove", INDEX('Mangrove protected area'!$A$5:$AG1000,MATCH($A491,'Mangrove protected area'!$A$5:$A1000,0),MATCH('Mangrove protected area'!$C$4,'Mangrove protected area'!$A$5:$AG$5,0)),IF($C491="Seagrass",'Seagrass extent'!$D$4,IF($C491="Salt marsh",'Salt marsh extent'!$D$4)))</f>
        <v>-0.015</v>
      </c>
      <c r="E491" s="40"/>
    </row>
    <row r="492" customFormat="false" ht="15.75" hidden="false" customHeight="true" outlineLevel="0" collapsed="false">
      <c r="A492" s="40" t="s">
        <v>256</v>
      </c>
      <c r="B492" s="56" t="str">
        <f aca="false" t="array" ref="B492:B492">INDEX(Countries!$D$2:$D$255, MATCH(A492, Countries!$B$2:$B$255, 0))</f>
        <v>CMR</v>
      </c>
      <c r="C492" s="76" t="s">
        <v>155</v>
      </c>
      <c r="D492" s="62" t="n">
        <f aca="false" t="array" ref="D492:D492">IF($C492="Mangrove", INDEX('Mangrove protected area'!$A$5:$AG1000,MATCH($A492,'Mangrove protected area'!$A$5:$A1000,0),MATCH('Mangrove protected area'!$C$4,'Mangrove protected area'!$A$5:$AG$5,0)),IF($C492="Seagrass",'Seagrass extent'!$D$4,IF($C492="Salt marsh",'Salt marsh extent'!$D$4)))</f>
        <v>-0.015</v>
      </c>
      <c r="E492" s="40"/>
    </row>
    <row r="493" customFormat="false" ht="15.75" hidden="false" customHeight="true" outlineLevel="0" collapsed="false">
      <c r="A493" s="40" t="s">
        <v>257</v>
      </c>
      <c r="B493" s="56" t="str">
        <f aca="false" t="array" ref="B493:B493">INDEX(Countries!$D$2:$D$255, MATCH(A493, Countries!$B$2:$B$255, 0))</f>
        <v>CYM</v>
      </c>
      <c r="C493" s="76" t="s">
        <v>155</v>
      </c>
      <c r="D493" s="62" t="n">
        <f aca="false" t="array" ref="D493:D493">IF($C493="Mangrove", INDEX('Mangrove protected area'!$A$5:$AG1000,MATCH($A493,'Mangrove protected area'!$A$5:$A1000,0),MATCH('Mangrove protected area'!$C$4,'Mangrove protected area'!$A$5:$AG$5,0)),IF($C493="Seagrass",'Seagrass extent'!$D$4,IF($C493="Salt marsh",'Salt marsh extent'!$D$4)))</f>
        <v>-0.015</v>
      </c>
      <c r="E493" s="40"/>
    </row>
    <row r="494" customFormat="false" ht="15.75" hidden="false" customHeight="true" outlineLevel="0" collapsed="false">
      <c r="A494" s="40" t="s">
        <v>258</v>
      </c>
      <c r="B494" s="56" t="str">
        <f aca="false" t="array" ref="B494:B494">INDEX(Countries!$D$2:$D$255, MATCH(A494, Countries!$B$2:$B$255, 0))</f>
        <v>COM</v>
      </c>
      <c r="C494" s="76" t="s">
        <v>155</v>
      </c>
      <c r="D494" s="62" t="n">
        <f aca="false" t="array" ref="D494:D494">IF($C494="Mangrove", INDEX('Mangrove protected area'!$A$5:$AG1000,MATCH($A494,'Mangrove protected area'!$A$5:$A1000,0),MATCH('Mangrove protected area'!$C$4,'Mangrove protected area'!$A$5:$AG$5,0)),IF($C494="Seagrass",'Seagrass extent'!$D$4,IF($C494="Salt marsh",'Salt marsh extent'!$D$4)))</f>
        <v>-0.015</v>
      </c>
      <c r="E494" s="40"/>
    </row>
    <row r="495" customFormat="false" ht="15.75" hidden="false" customHeight="true" outlineLevel="0" collapsed="false">
      <c r="A495" s="40" t="s">
        <v>259</v>
      </c>
      <c r="B495" s="56" t="str">
        <f aca="false" t="array" ref="B495:B495">INDEX(Countries!$D$2:$D$255, MATCH(A495, Countries!$B$2:$B$255, 0))</f>
        <v>COK</v>
      </c>
      <c r="C495" s="76" t="s">
        <v>155</v>
      </c>
      <c r="D495" s="62" t="n">
        <f aca="false" t="array" ref="D495:D495">IF($C495="Mangrove", INDEX('Mangrove protected area'!$A$5:$AG1000,MATCH($A495,'Mangrove protected area'!$A$5:$A1000,0),MATCH('Mangrove protected area'!$C$4,'Mangrove protected area'!$A$5:$AG$5,0)),IF($C495="Seagrass",'Seagrass extent'!$D$4,IF($C495="Salt marsh",'Salt marsh extent'!$D$4)))</f>
        <v>-0.015</v>
      </c>
      <c r="E495" s="40"/>
    </row>
    <row r="496" customFormat="false" ht="15.75" hidden="false" customHeight="true" outlineLevel="0" collapsed="false">
      <c r="A496" s="40" t="s">
        <v>260</v>
      </c>
      <c r="B496" s="56" t="str">
        <f aca="false" t="array" ref="B496:B496">INDEX(Countries!$D$2:$D$255, MATCH(A496, Countries!$B$2:$B$255, 0))</f>
        <v>CRI</v>
      </c>
      <c r="C496" s="76" t="s">
        <v>155</v>
      </c>
      <c r="D496" s="62" t="n">
        <f aca="false" t="array" ref="D496:D496">IF($C496="Mangrove", INDEX('Mangrove protected area'!$A$5:$AG1000,MATCH($A496,'Mangrove protected area'!$A$5:$A1000,0),MATCH('Mangrove protected area'!$C$4,'Mangrove protected area'!$A$5:$AG$5,0)),IF($C496="Seagrass",'Seagrass extent'!$D$4,IF($C496="Salt marsh",'Salt marsh extent'!$D$4)))</f>
        <v>-0.015</v>
      </c>
      <c r="E496" s="40"/>
    </row>
    <row r="497" customFormat="false" ht="15.75" hidden="false" customHeight="true" outlineLevel="0" collapsed="false">
      <c r="A497" s="40" t="s">
        <v>261</v>
      </c>
      <c r="B497" s="56" t="str">
        <f aca="false" t="array" ref="B497:B497">INDEX(Countries!$D$2:$D$255, MATCH(A497, Countries!$B$2:$B$255, 0))</f>
        <v>CIV</v>
      </c>
      <c r="C497" s="76" t="s">
        <v>155</v>
      </c>
      <c r="D497" s="62" t="n">
        <f aca="false" t="array" ref="D497:D497">IF($C497="Mangrove", INDEX('Mangrove protected area'!$A$5:$AG1000,MATCH($A497,'Mangrove protected area'!$A$5:$A1000,0),MATCH('Mangrove protected area'!$C$4,'Mangrove protected area'!$A$5:$AG$5,0)),IF($C497="Seagrass",'Seagrass extent'!$D$4,IF($C497="Salt marsh",'Salt marsh extent'!$D$4)))</f>
        <v>-0.015</v>
      </c>
      <c r="E497" s="40"/>
    </row>
    <row r="498" customFormat="false" ht="15.75" hidden="false" customHeight="true" outlineLevel="0" collapsed="false">
      <c r="A498" s="40" t="s">
        <v>262</v>
      </c>
      <c r="B498" s="56" t="str">
        <f aca="false" t="array" ref="B498:B498">INDEX(Countries!$D$2:$D$255, MATCH(A498, Countries!$B$2:$B$255, 0))</f>
        <v>CUB</v>
      </c>
      <c r="C498" s="76" t="s">
        <v>155</v>
      </c>
      <c r="D498" s="62" t="n">
        <f aca="false" t="array" ref="D498:D498">IF($C498="Mangrove", INDEX('Mangrove protected area'!$A$5:$AG1000,MATCH($A498,'Mangrove protected area'!$A$5:$A1000,0),MATCH('Mangrove protected area'!$C$4,'Mangrove protected area'!$A$5:$AG$5,0)),IF($C498="Seagrass",'Seagrass extent'!$D$4,IF($C498="Salt marsh",'Salt marsh extent'!$D$4)))</f>
        <v>-0.015</v>
      </c>
      <c r="E498" s="40"/>
    </row>
    <row r="499" customFormat="false" ht="15.75" hidden="false" customHeight="true" outlineLevel="0" collapsed="false">
      <c r="A499" s="40" t="s">
        <v>263</v>
      </c>
      <c r="B499" s="56" t="str">
        <f aca="false" t="array" ref="B499:B499">INDEX(Countries!$D$2:$D$255, MATCH(A499, Countries!$B$2:$B$255, 0))</f>
        <v>CUW</v>
      </c>
      <c r="C499" s="76" t="s">
        <v>155</v>
      </c>
      <c r="D499" s="62" t="n">
        <f aca="false" t="array" ref="D499:D499">IF($C499="Mangrove", INDEX('Mangrove protected area'!$A$5:$AG1000,MATCH($A499,'Mangrove protected area'!$A$5:$A1000,0),MATCH('Mangrove protected area'!$C$4,'Mangrove protected area'!$A$5:$AG$5,0)),IF($C499="Seagrass",'Seagrass extent'!$D$4,IF($C499="Salt marsh",'Salt marsh extent'!$D$4)))</f>
        <v>-0.015</v>
      </c>
      <c r="E499" s="40"/>
    </row>
    <row r="500" customFormat="false" ht="15.75" hidden="false" customHeight="true" outlineLevel="0" collapsed="false">
      <c r="A500" s="40" t="s">
        <v>264</v>
      </c>
      <c r="B500" s="56" t="str">
        <f aca="false" t="array" ref="B500:B500">INDEX(Countries!$D$2:$D$255, MATCH(A500, Countries!$B$2:$B$255, 0))</f>
        <v>COD</v>
      </c>
      <c r="C500" s="76" t="s">
        <v>155</v>
      </c>
      <c r="D500" s="62" t="n">
        <f aca="false" t="array" ref="D500:D500">IF($C500="Mangrove", INDEX('Mangrove protected area'!$A$5:$AG1000,MATCH($A500,'Mangrove protected area'!$A$5:$A1000,0),MATCH('Mangrove protected area'!$C$4,'Mangrove protected area'!$A$5:$AG$5,0)),IF($C500="Seagrass",'Seagrass extent'!$D$4,IF($C500="Salt marsh",'Salt marsh extent'!$D$4)))</f>
        <v>-0.015</v>
      </c>
      <c r="E500" s="40"/>
    </row>
    <row r="501" customFormat="false" ht="15.75" hidden="false" customHeight="true" outlineLevel="0" collapsed="false">
      <c r="A501" s="40" t="s">
        <v>265</v>
      </c>
      <c r="B501" s="56" t="str">
        <f aca="false" t="array" ref="B501:B501">INDEX(Countries!$D$2:$D$255, MATCH(A501, Countries!$B$2:$B$255, 0))</f>
        <v>DJI</v>
      </c>
      <c r="C501" s="76" t="s">
        <v>155</v>
      </c>
      <c r="D501" s="62" t="n">
        <f aca="false" t="array" ref="D501:D501">IF($C501="Mangrove", INDEX('Mangrove protected area'!$A$5:$AG1000,MATCH($A501,'Mangrove protected area'!$A$5:$A1000,0),MATCH('Mangrove protected area'!$C$4,'Mangrove protected area'!$A$5:$AG$5,0)),IF($C501="Seagrass",'Seagrass extent'!$D$4,IF($C501="Salt marsh",'Salt marsh extent'!$D$4)))</f>
        <v>-0.015</v>
      </c>
      <c r="E501" s="40"/>
    </row>
    <row r="502" customFormat="false" ht="15.75" hidden="false" customHeight="true" outlineLevel="0" collapsed="false">
      <c r="A502" s="40" t="s">
        <v>266</v>
      </c>
      <c r="B502" s="56" t="str">
        <f aca="false" t="array" ref="B502:B502">INDEX(Countries!$D$2:$D$255, MATCH(A502, Countries!$B$2:$B$255, 0))</f>
        <v>DMA</v>
      </c>
      <c r="C502" s="76" t="s">
        <v>155</v>
      </c>
      <c r="D502" s="62" t="n">
        <f aca="false" t="array" ref="D502:D502">IF($C502="Mangrove", INDEX('Mangrove protected area'!$A$5:$AG1000,MATCH($A502,'Mangrove protected area'!$A$5:$A1000,0),MATCH('Mangrove protected area'!$C$4,'Mangrove protected area'!$A$5:$AG$5,0)),IF($C502="Seagrass",'Seagrass extent'!$D$4,IF($C502="Salt marsh",'Salt marsh extent'!$D$4)))</f>
        <v>-0.015</v>
      </c>
      <c r="E502" s="40"/>
    </row>
    <row r="503" customFormat="false" ht="15.75" hidden="false" customHeight="true" outlineLevel="0" collapsed="false">
      <c r="A503" s="40" t="s">
        <v>267</v>
      </c>
      <c r="B503" s="56" t="str">
        <f aca="false" t="array" ref="B503:B503">INDEX(Countries!$D$2:$D$255, MATCH(A503, Countries!$B$2:$B$255, 0))</f>
        <v>DOM</v>
      </c>
      <c r="C503" s="76" t="s">
        <v>155</v>
      </c>
      <c r="D503" s="62" t="n">
        <f aca="false" t="array" ref="D503:D503">IF($C503="Mangrove", INDEX('Mangrove protected area'!$A$5:$AG1000,MATCH($A503,'Mangrove protected area'!$A$5:$A1000,0),MATCH('Mangrove protected area'!$C$4,'Mangrove protected area'!$A$5:$AG$5,0)),IF($C503="Seagrass",'Seagrass extent'!$D$4,IF($C503="Salt marsh",'Salt marsh extent'!$D$4)))</f>
        <v>-0.015</v>
      </c>
      <c r="E503" s="40"/>
    </row>
    <row r="504" customFormat="false" ht="15.75" hidden="false" customHeight="true" outlineLevel="0" collapsed="false">
      <c r="A504" s="40" t="s">
        <v>195</v>
      </c>
      <c r="B504" s="56" t="str">
        <f aca="false" t="array" ref="B504:B504">INDEX(Countries!$D$2:$D$255, MATCH(A504, Countries!$B$2:$B$255, 0))</f>
        <v>ECU</v>
      </c>
      <c r="C504" s="76" t="s">
        <v>155</v>
      </c>
      <c r="D504" s="62" t="n">
        <f aca="false" t="array" ref="D504:D504">IF($C504="Mangrove", INDEX('Mangrove protected area'!$A$5:$AG1000,MATCH($A504,'Mangrove protected area'!$A$5:$A1000,0),MATCH('Mangrove protected area'!$C$4,'Mangrove protected area'!$A$5:$AG$5,0)),IF($C504="Seagrass",'Seagrass extent'!$D$4,IF($C504="Salt marsh",'Salt marsh extent'!$D$4)))</f>
        <v>-0.015</v>
      </c>
      <c r="E504" s="40"/>
    </row>
    <row r="505" customFormat="false" ht="15.75" hidden="false" customHeight="true" outlineLevel="0" collapsed="false">
      <c r="A505" s="40" t="s">
        <v>268</v>
      </c>
      <c r="B505" s="56" t="str">
        <f aca="false" t="array" ref="B505:B505">INDEX(Countries!$D$2:$D$255, MATCH(A505, Countries!$B$2:$B$255, 0))</f>
        <v>EGY</v>
      </c>
      <c r="C505" s="76" t="s">
        <v>155</v>
      </c>
      <c r="D505" s="62" t="n">
        <f aca="false" t="array" ref="D505:D505">IF($C505="Mangrove", INDEX('Mangrove protected area'!$A$5:$AG1000,MATCH($A505,'Mangrove protected area'!$A$5:$A1000,0),MATCH('Mangrove protected area'!$C$4,'Mangrove protected area'!$A$5:$AG$5,0)),IF($C505="Seagrass",'Seagrass extent'!$D$4,IF($C505="Salt marsh",'Salt marsh extent'!$D$4)))</f>
        <v>-0.015</v>
      </c>
      <c r="E505" s="40"/>
    </row>
    <row r="506" customFormat="false" ht="15.75" hidden="false" customHeight="true" outlineLevel="0" collapsed="false">
      <c r="A506" s="40" t="s">
        <v>269</v>
      </c>
      <c r="B506" s="56" t="str">
        <f aca="false" t="array" ref="B506:B506">INDEX(Countries!$D$2:$D$255, MATCH(A506, Countries!$B$2:$B$255, 0))</f>
        <v>SLV</v>
      </c>
      <c r="C506" s="76" t="s">
        <v>155</v>
      </c>
      <c r="D506" s="62" t="n">
        <f aca="false" t="array" ref="D506:D506">IF($C506="Mangrove", INDEX('Mangrove protected area'!$A$5:$AG1000,MATCH($A506,'Mangrove protected area'!$A$5:$A1000,0),MATCH('Mangrove protected area'!$C$4,'Mangrove protected area'!$A$5:$AG$5,0)),IF($C506="Seagrass",'Seagrass extent'!$D$4,IF($C506="Salt marsh",'Salt marsh extent'!$D$4)))</f>
        <v>-0.015</v>
      </c>
      <c r="E506" s="40"/>
    </row>
    <row r="507" customFormat="false" ht="15.75" hidden="false" customHeight="true" outlineLevel="0" collapsed="false">
      <c r="A507" s="40" t="s">
        <v>270</v>
      </c>
      <c r="B507" s="56" t="str">
        <f aca="false" t="array" ref="B507:B507">INDEX(Countries!$D$2:$D$255, MATCH(A507, Countries!$B$2:$B$255, 0))</f>
        <v>GNQ</v>
      </c>
      <c r="C507" s="76" t="s">
        <v>155</v>
      </c>
      <c r="D507" s="62" t="n">
        <f aca="false" t="array" ref="D507:D507">IF($C507="Mangrove", INDEX('Mangrove protected area'!$A$5:$AG1000,MATCH($A507,'Mangrove protected area'!$A$5:$A1000,0),MATCH('Mangrove protected area'!$C$4,'Mangrove protected area'!$A$5:$AG$5,0)),IF($C507="Seagrass",'Seagrass extent'!$D$4,IF($C507="Salt marsh",'Salt marsh extent'!$D$4)))</f>
        <v>-0.015</v>
      </c>
      <c r="E507" s="40"/>
    </row>
    <row r="508" customFormat="false" ht="15.75" hidden="false" customHeight="true" outlineLevel="0" collapsed="false">
      <c r="A508" s="40" t="s">
        <v>271</v>
      </c>
      <c r="B508" s="56" t="str">
        <f aca="false" t="array" ref="B508:B508">INDEX(Countries!$D$2:$D$255, MATCH(A508, Countries!$B$2:$B$255, 0))</f>
        <v>ERI</v>
      </c>
      <c r="C508" s="76" t="s">
        <v>155</v>
      </c>
      <c r="D508" s="62" t="n">
        <f aca="false" t="array" ref="D508:D508">IF($C508="Mangrove", INDEX('Mangrove protected area'!$A$5:$AG1000,MATCH($A508,'Mangrove protected area'!$A$5:$A1000,0),MATCH('Mangrove protected area'!$C$4,'Mangrove protected area'!$A$5:$AG$5,0)),IF($C508="Seagrass",'Seagrass extent'!$D$4,IF($C508="Salt marsh",'Salt marsh extent'!$D$4)))</f>
        <v>-0.015</v>
      </c>
      <c r="E508" s="40"/>
    </row>
    <row r="509" customFormat="false" ht="15.75" hidden="false" customHeight="true" outlineLevel="0" collapsed="false">
      <c r="A509" s="40" t="s">
        <v>272</v>
      </c>
      <c r="B509" s="56" t="str">
        <f aca="false" t="array" ref="B509:B509">INDEX(Countries!$D$2:$D$255, MATCH(A509, Countries!$B$2:$B$255, 0))</f>
        <v>FJI</v>
      </c>
      <c r="C509" s="76" t="s">
        <v>155</v>
      </c>
      <c r="D509" s="62" t="n">
        <f aca="false" t="array" ref="D509:D509">IF($C509="Mangrove", INDEX('Mangrove protected area'!$A$5:$AG1000,MATCH($A509,'Mangrove protected area'!$A$5:$A1000,0),MATCH('Mangrove protected area'!$C$4,'Mangrove protected area'!$A$5:$AG$5,0)),IF($C509="Seagrass",'Seagrass extent'!$D$4,IF($C509="Salt marsh",'Salt marsh extent'!$D$4)))</f>
        <v>-0.015</v>
      </c>
      <c r="E509" s="40"/>
    </row>
    <row r="510" customFormat="false" ht="15.75" hidden="false" customHeight="true" outlineLevel="0" collapsed="false">
      <c r="A510" s="40" t="s">
        <v>273</v>
      </c>
      <c r="B510" s="56" t="str">
        <f aca="false" t="array" ref="B510:B510">INDEX(Countries!$D$2:$D$255, MATCH(A510, Countries!$B$2:$B$255, 0))</f>
        <v>GUF</v>
      </c>
      <c r="C510" s="76" t="s">
        <v>155</v>
      </c>
      <c r="D510" s="62" t="n">
        <f aca="false" t="array" ref="D510:D510">IF($C510="Mangrove", INDEX('Mangrove protected area'!$A$5:$AG1000,MATCH($A510,'Mangrove protected area'!$A$5:$A1000,0),MATCH('Mangrove protected area'!$C$4,'Mangrove protected area'!$A$5:$AG$5,0)),IF($C510="Seagrass",'Seagrass extent'!$D$4,IF($C510="Salt marsh",'Salt marsh extent'!$D$4)))</f>
        <v>-0.015</v>
      </c>
      <c r="E510" s="40"/>
    </row>
    <row r="511" customFormat="false" ht="15.75" hidden="false" customHeight="true" outlineLevel="0" collapsed="false">
      <c r="A511" s="40" t="s">
        <v>274</v>
      </c>
      <c r="B511" s="56" t="str">
        <f aca="false" t="array" ref="B511:B511">INDEX(Countries!$D$2:$D$255, MATCH(A511, Countries!$B$2:$B$255, 0))</f>
        <v>PYF</v>
      </c>
      <c r="C511" s="76" t="s">
        <v>155</v>
      </c>
      <c r="D511" s="62" t="n">
        <f aca="false" t="array" ref="D511:D511">IF($C511="Mangrove", INDEX('Mangrove protected area'!$A$5:$AG1000,MATCH($A511,'Mangrove protected area'!$A$5:$A1000,0),MATCH('Mangrove protected area'!$C$4,'Mangrove protected area'!$A$5:$AG$5,0)),IF($C511="Seagrass",'Seagrass extent'!$D$4,IF($C511="Salt marsh",'Salt marsh extent'!$D$4)))</f>
        <v>-0.015</v>
      </c>
      <c r="E511" s="40"/>
    </row>
    <row r="512" customFormat="false" ht="15.75" hidden="false" customHeight="true" outlineLevel="0" collapsed="false">
      <c r="A512" s="40" t="s">
        <v>275</v>
      </c>
      <c r="B512" s="56" t="str">
        <f aca="false" t="array" ref="B512:B512">INDEX(Countries!$D$2:$D$255, MATCH(A512, Countries!$B$2:$B$255, 0))</f>
        <v>ATF</v>
      </c>
      <c r="C512" s="76" t="s">
        <v>155</v>
      </c>
      <c r="D512" s="62" t="n">
        <f aca="false" t="array" ref="D512:D512">IF($C512="Mangrove", INDEX('Mangrove protected area'!$A$5:$AG1000,MATCH($A512,'Mangrove protected area'!$A$5:$A1000,0),MATCH('Mangrove protected area'!$C$4,'Mangrove protected area'!$A$5:$AG$5,0)),IF($C512="Seagrass",'Seagrass extent'!$D$4,IF($C512="Salt marsh",'Salt marsh extent'!$D$4)))</f>
        <v>-0.015</v>
      </c>
      <c r="E512" s="40"/>
    </row>
    <row r="513" customFormat="false" ht="15.75" hidden="false" customHeight="true" outlineLevel="0" collapsed="false">
      <c r="A513" s="40" t="s">
        <v>276</v>
      </c>
      <c r="B513" s="56" t="str">
        <f aca="false" t="array" ref="B513:B513">INDEX(Countries!$D$2:$D$255, MATCH(A513, Countries!$B$2:$B$255, 0))</f>
        <v>GAB</v>
      </c>
      <c r="C513" s="76" t="s">
        <v>155</v>
      </c>
      <c r="D513" s="62" t="n">
        <f aca="false" t="array" ref="D513:D513">IF($C513="Mangrove", INDEX('Mangrove protected area'!$A$5:$AG1000,MATCH($A513,'Mangrove protected area'!$A$5:$A1000,0),MATCH('Mangrove protected area'!$C$4,'Mangrove protected area'!$A$5:$AG$5,0)),IF($C513="Seagrass",'Seagrass extent'!$D$4,IF($C513="Salt marsh",'Salt marsh extent'!$D$4)))</f>
        <v>-0.015</v>
      </c>
      <c r="E513" s="40"/>
    </row>
    <row r="514" customFormat="false" ht="15.75" hidden="false" customHeight="true" outlineLevel="0" collapsed="false">
      <c r="A514" s="40" t="s">
        <v>277</v>
      </c>
      <c r="B514" s="56" t="str">
        <f aca="false" t="array" ref="B514:B514">INDEX(Countries!$D$2:$D$255, MATCH(A514, Countries!$B$2:$B$255, 0))</f>
        <v>GMB</v>
      </c>
      <c r="C514" s="76" t="s">
        <v>155</v>
      </c>
      <c r="D514" s="62" t="n">
        <f aca="false" t="array" ref="D514:D514">IF($C514="Mangrove", INDEX('Mangrove protected area'!$A$5:$AG1000,MATCH($A514,'Mangrove protected area'!$A$5:$A1000,0),MATCH('Mangrove protected area'!$C$4,'Mangrove protected area'!$A$5:$AG$5,0)),IF($C514="Seagrass",'Seagrass extent'!$D$4,IF($C514="Salt marsh",'Salt marsh extent'!$D$4)))</f>
        <v>-0.015</v>
      </c>
      <c r="E514" s="40"/>
    </row>
    <row r="515" customFormat="false" ht="15.75" hidden="false" customHeight="true" outlineLevel="0" collapsed="false">
      <c r="A515" s="40" t="s">
        <v>278</v>
      </c>
      <c r="B515" s="56" t="str">
        <f aca="false" t="array" ref="B515:B515">INDEX(Countries!$D$2:$D$255, MATCH(A515, Countries!$B$2:$B$255, 0))</f>
        <v>GHA</v>
      </c>
      <c r="C515" s="76" t="s">
        <v>155</v>
      </c>
      <c r="D515" s="62" t="n">
        <f aca="false" t="array" ref="D515:D515">IF($C515="Mangrove", INDEX('Mangrove protected area'!$A$5:$AG1000,MATCH($A515,'Mangrove protected area'!$A$5:$A1000,0),MATCH('Mangrove protected area'!$C$4,'Mangrove protected area'!$A$5:$AG$5,0)),IF($C515="Seagrass",'Seagrass extent'!$D$4,IF($C515="Salt marsh",'Salt marsh extent'!$D$4)))</f>
        <v>-0.015</v>
      </c>
      <c r="E515" s="40"/>
    </row>
    <row r="516" customFormat="false" ht="15.75" hidden="false" customHeight="true" outlineLevel="0" collapsed="false">
      <c r="A516" s="40" t="s">
        <v>279</v>
      </c>
      <c r="B516" s="56" t="str">
        <f aca="false" t="array" ref="B516:B516">INDEX(Countries!$D$2:$D$255, MATCH(A516, Countries!$B$2:$B$255, 0))</f>
        <v>GRD</v>
      </c>
      <c r="C516" s="76" t="s">
        <v>155</v>
      </c>
      <c r="D516" s="62" t="n">
        <f aca="false" t="array" ref="D516:D516">IF($C516="Mangrove", INDEX('Mangrove protected area'!$A$5:$AG1000,MATCH($A516,'Mangrove protected area'!$A$5:$A1000,0),MATCH('Mangrove protected area'!$C$4,'Mangrove protected area'!$A$5:$AG$5,0)),IF($C516="Seagrass",'Seagrass extent'!$D$4,IF($C516="Salt marsh",'Salt marsh extent'!$D$4)))</f>
        <v>-0.015</v>
      </c>
      <c r="E516" s="40"/>
    </row>
    <row r="517" customFormat="false" ht="15.75" hidden="false" customHeight="true" outlineLevel="0" collapsed="false">
      <c r="A517" s="40" t="s">
        <v>280</v>
      </c>
      <c r="B517" s="56" t="str">
        <f aca="false" t="array" ref="B517:B517">INDEX(Countries!$D$2:$D$255, MATCH(A517, Countries!$B$2:$B$255, 0))</f>
        <v>GLP</v>
      </c>
      <c r="C517" s="76" t="s">
        <v>155</v>
      </c>
      <c r="D517" s="62" t="n">
        <f aca="false" t="array" ref="D517:D517">IF($C517="Mangrove", INDEX('Mangrove protected area'!$A$5:$AG1000,MATCH($A517,'Mangrove protected area'!$A$5:$A1000,0),MATCH('Mangrove protected area'!$C$4,'Mangrove protected area'!$A$5:$AG$5,0)),IF($C517="Seagrass",'Seagrass extent'!$D$4,IF($C517="Salt marsh",'Salt marsh extent'!$D$4)))</f>
        <v>-0.015</v>
      </c>
      <c r="E517" s="40"/>
    </row>
    <row r="518" customFormat="false" ht="15.75" hidden="false" customHeight="true" outlineLevel="0" collapsed="false">
      <c r="A518" s="40" t="s">
        <v>281</v>
      </c>
      <c r="B518" s="56" t="str">
        <f aca="false" t="array" ref="B518:B518">INDEX(Countries!$D$2:$D$255, MATCH(A518, Countries!$B$2:$B$255, 0))</f>
        <v>GUM</v>
      </c>
      <c r="C518" s="76" t="s">
        <v>155</v>
      </c>
      <c r="D518" s="62" t="n">
        <f aca="false" t="array" ref="D518:D518">IF($C518="Mangrove", INDEX('Mangrove protected area'!$A$5:$AG1000,MATCH($A518,'Mangrove protected area'!$A$5:$A1000,0),MATCH('Mangrove protected area'!$C$4,'Mangrove protected area'!$A$5:$AG$5,0)),IF($C518="Seagrass",'Seagrass extent'!$D$4,IF($C518="Salt marsh",'Salt marsh extent'!$D$4)))</f>
        <v>-0.015</v>
      </c>
      <c r="E518" s="40"/>
    </row>
    <row r="519" customFormat="false" ht="15.75" hidden="false" customHeight="true" outlineLevel="0" collapsed="false">
      <c r="A519" s="40" t="s">
        <v>282</v>
      </c>
      <c r="B519" s="56" t="str">
        <f aca="false" t="array" ref="B519:B519">INDEX(Countries!$D$2:$D$255, MATCH(A519, Countries!$B$2:$B$255, 0))</f>
        <v>GTM</v>
      </c>
      <c r="C519" s="76" t="s">
        <v>155</v>
      </c>
      <c r="D519" s="62" t="n">
        <f aca="false" t="array" ref="D519:D519">IF($C519="Mangrove", INDEX('Mangrove protected area'!$A$5:$AG1000,MATCH($A519,'Mangrove protected area'!$A$5:$A1000,0),MATCH('Mangrove protected area'!$C$4,'Mangrove protected area'!$A$5:$AG$5,0)),IF($C519="Seagrass",'Seagrass extent'!$D$4,IF($C519="Salt marsh",'Salt marsh extent'!$D$4)))</f>
        <v>-0.015</v>
      </c>
      <c r="E519" s="40"/>
    </row>
    <row r="520" customFormat="false" ht="15.75" hidden="false" customHeight="true" outlineLevel="0" collapsed="false">
      <c r="A520" s="40" t="s">
        <v>283</v>
      </c>
      <c r="B520" s="56" t="str">
        <f aca="false" t="array" ref="B520:B520">INDEX(Countries!$D$2:$D$255, MATCH(A520, Countries!$B$2:$B$255, 0))</f>
        <v>GIN</v>
      </c>
      <c r="C520" s="76" t="s">
        <v>155</v>
      </c>
      <c r="D520" s="62" t="n">
        <f aca="false" t="array" ref="D520:D520">IF($C520="Mangrove", INDEX('Mangrove protected area'!$A$5:$AG1000,MATCH($A520,'Mangrove protected area'!$A$5:$A1000,0),MATCH('Mangrove protected area'!$C$4,'Mangrove protected area'!$A$5:$AG$5,0)),IF($C520="Seagrass",'Seagrass extent'!$D$4,IF($C520="Salt marsh",'Salt marsh extent'!$D$4)))</f>
        <v>-0.015</v>
      </c>
      <c r="E520" s="40"/>
    </row>
    <row r="521" customFormat="false" ht="15.75" hidden="false" customHeight="true" outlineLevel="0" collapsed="false">
      <c r="A521" s="40" t="s">
        <v>284</v>
      </c>
      <c r="B521" s="56" t="str">
        <f aca="false" t="array" ref="B521:B521">INDEX(Countries!$D$2:$D$255, MATCH(A521, Countries!$B$2:$B$255, 0))</f>
        <v>GNB</v>
      </c>
      <c r="C521" s="76" t="s">
        <v>155</v>
      </c>
      <c r="D521" s="62" t="n">
        <f aca="false" t="array" ref="D521:D521">IF($C521="Mangrove", INDEX('Mangrove protected area'!$A$5:$AG1000,MATCH($A521,'Mangrove protected area'!$A$5:$A1000,0),MATCH('Mangrove protected area'!$C$4,'Mangrove protected area'!$A$5:$AG$5,0)),IF($C521="Seagrass",'Seagrass extent'!$D$4,IF($C521="Salt marsh",'Salt marsh extent'!$D$4)))</f>
        <v>-0.015</v>
      </c>
      <c r="E521" s="40"/>
    </row>
    <row r="522" customFormat="false" ht="15.75" hidden="false" customHeight="true" outlineLevel="0" collapsed="false">
      <c r="A522" s="40" t="s">
        <v>285</v>
      </c>
      <c r="B522" s="56" t="str">
        <f aca="false" t="array" ref="B522:B522">INDEX(Countries!$D$2:$D$255, MATCH(A522, Countries!$B$2:$B$255, 0))</f>
        <v>GUY</v>
      </c>
      <c r="C522" s="76" t="s">
        <v>155</v>
      </c>
      <c r="D522" s="62" t="n">
        <f aca="false" t="array" ref="D522:D522">IF($C522="Mangrove", INDEX('Mangrove protected area'!$A$5:$AG1000,MATCH($A522,'Mangrove protected area'!$A$5:$A1000,0),MATCH('Mangrove protected area'!$C$4,'Mangrove protected area'!$A$5:$AG$5,0)),IF($C522="Seagrass",'Seagrass extent'!$D$4,IF($C522="Salt marsh",'Salt marsh extent'!$D$4)))</f>
        <v>-0.015</v>
      </c>
      <c r="E522" s="40"/>
    </row>
    <row r="523" customFormat="false" ht="15.75" hidden="false" customHeight="true" outlineLevel="0" collapsed="false">
      <c r="A523" s="40" t="s">
        <v>286</v>
      </c>
      <c r="B523" s="56" t="str">
        <f aca="false" t="array" ref="B523:B523">INDEX(Countries!$D$2:$D$255, MATCH(A523, Countries!$B$2:$B$255, 0))</f>
        <v>HTI</v>
      </c>
      <c r="C523" s="76" t="s">
        <v>155</v>
      </c>
      <c r="D523" s="62" t="n">
        <f aca="false" t="array" ref="D523:D523">IF($C523="Mangrove", INDEX('Mangrove protected area'!$A$5:$AG1000,MATCH($A523,'Mangrove protected area'!$A$5:$A1000,0),MATCH('Mangrove protected area'!$C$4,'Mangrove protected area'!$A$5:$AG$5,0)),IF($C523="Seagrass",'Seagrass extent'!$D$4,IF($C523="Salt marsh",'Salt marsh extent'!$D$4)))</f>
        <v>-0.015</v>
      </c>
      <c r="E523" s="40"/>
    </row>
    <row r="524" customFormat="false" ht="15.75" hidden="false" customHeight="true" outlineLevel="0" collapsed="false">
      <c r="A524" s="40" t="s">
        <v>287</v>
      </c>
      <c r="B524" s="56" t="str">
        <f aca="false" t="array" ref="B524:B524">INDEX(Countries!$D$2:$D$255, MATCH(A524, Countries!$B$2:$B$255, 0))</f>
        <v>HND</v>
      </c>
      <c r="C524" s="76" t="s">
        <v>155</v>
      </c>
      <c r="D524" s="62" t="n">
        <f aca="false" t="array" ref="D524:D524">IF($C524="Mangrove", INDEX('Mangrove protected area'!$A$5:$AG1000,MATCH($A524,'Mangrove protected area'!$A$5:$A1000,0),MATCH('Mangrove protected area'!$C$4,'Mangrove protected area'!$A$5:$AG$5,0)),IF($C524="Seagrass",'Seagrass extent'!$D$4,IF($C524="Salt marsh",'Salt marsh extent'!$D$4)))</f>
        <v>-0.015</v>
      </c>
      <c r="E524" s="40"/>
    </row>
    <row r="525" customFormat="false" ht="15.75" hidden="false" customHeight="true" outlineLevel="0" collapsed="false">
      <c r="A525" s="40" t="s">
        <v>288</v>
      </c>
      <c r="B525" s="56" t="str">
        <f aca="false" t="array" ref="B525:B525">INDEX(Countries!$D$2:$D$255, MATCH(A525, Countries!$B$2:$B$255, 0))</f>
        <v>IRN</v>
      </c>
      <c r="C525" s="76" t="s">
        <v>155</v>
      </c>
      <c r="D525" s="62" t="n">
        <f aca="false" t="array" ref="D525:D525">IF($C525="Mangrove", INDEX('Mangrove protected area'!$A$5:$AG1000,MATCH($A525,'Mangrove protected area'!$A$5:$A1000,0),MATCH('Mangrove protected area'!$C$4,'Mangrove protected area'!$A$5:$AG$5,0)),IF($C525="Seagrass",'Seagrass extent'!$D$4,IF($C525="Salt marsh",'Salt marsh extent'!$D$4)))</f>
        <v>-0.015</v>
      </c>
      <c r="E525" s="40"/>
    </row>
    <row r="526" customFormat="false" ht="15.75" hidden="false" customHeight="true" outlineLevel="0" collapsed="false">
      <c r="A526" s="40" t="s">
        <v>289</v>
      </c>
      <c r="B526" s="56" t="str">
        <f aca="false" t="array" ref="B526:B526">INDEX(Countries!$D$2:$D$255, MATCH(A526, Countries!$B$2:$B$255, 0))</f>
        <v>JAM</v>
      </c>
      <c r="C526" s="76" t="s">
        <v>155</v>
      </c>
      <c r="D526" s="62" t="n">
        <f aca="false" t="array" ref="D526:D526">IF($C526="Mangrove", INDEX('Mangrove protected area'!$A$5:$AG1000,MATCH($A526,'Mangrove protected area'!$A$5:$A1000,0),MATCH('Mangrove protected area'!$C$4,'Mangrove protected area'!$A$5:$AG$5,0)),IF($C526="Seagrass",'Seagrass extent'!$D$4,IF($C526="Salt marsh",'Salt marsh extent'!$D$4)))</f>
        <v>-0.015</v>
      </c>
      <c r="E526" s="40"/>
    </row>
    <row r="527" customFormat="false" ht="15.75" hidden="false" customHeight="true" outlineLevel="0" collapsed="false">
      <c r="A527" s="40" t="s">
        <v>290</v>
      </c>
      <c r="B527" s="56" t="str">
        <f aca="false" t="array" ref="B527:B527">INDEX(Countries!$D$2:$D$255, MATCH(A527, Countries!$B$2:$B$255, 0))</f>
        <v>JPN</v>
      </c>
      <c r="C527" s="76" t="s">
        <v>155</v>
      </c>
      <c r="D527" s="62" t="n">
        <f aca="false" t="array" ref="D527:D527">IF($C527="Mangrove", INDEX('Mangrove protected area'!$A$5:$AG1000,MATCH($A527,'Mangrove protected area'!$A$5:$A1000,0),MATCH('Mangrove protected area'!$C$4,'Mangrove protected area'!$A$5:$AG$5,0)),IF($C527="Seagrass",'Seagrass extent'!$D$4,IF($C527="Salt marsh",'Salt marsh extent'!$D$4)))</f>
        <v>-0.015</v>
      </c>
      <c r="E527" s="40"/>
    </row>
    <row r="528" customFormat="false" ht="15.75" hidden="false" customHeight="true" outlineLevel="0" collapsed="false">
      <c r="A528" s="40" t="s">
        <v>291</v>
      </c>
      <c r="B528" s="56" t="str">
        <f aca="false" t="array" ref="B528:B528">INDEX(Countries!$D$2:$D$255, MATCH(A528, Countries!$B$2:$B$255, 0))</f>
        <v>KIR</v>
      </c>
      <c r="C528" s="76" t="s">
        <v>155</v>
      </c>
      <c r="D528" s="62" t="n">
        <f aca="false" t="array" ref="D528:D528">IF($C528="Mangrove", INDEX('Mangrove protected area'!$A$5:$AG1000,MATCH($A528,'Mangrove protected area'!$A$5:$A1000,0),MATCH('Mangrove protected area'!$C$4,'Mangrove protected area'!$A$5:$AG$5,0)),IF($C528="Seagrass",'Seagrass extent'!$D$4,IF($C528="Salt marsh",'Salt marsh extent'!$D$4)))</f>
        <v>-0.015</v>
      </c>
      <c r="E528" s="40"/>
    </row>
    <row r="529" customFormat="false" ht="15.75" hidden="false" customHeight="true" outlineLevel="0" collapsed="false">
      <c r="A529" s="40" t="s">
        <v>292</v>
      </c>
      <c r="B529" s="56" t="str">
        <f aca="false" t="array" ref="B529:B529">INDEX(Countries!$D$2:$D$255, MATCH(A529, Countries!$B$2:$B$255, 0))</f>
        <v>LBR</v>
      </c>
      <c r="C529" s="76" t="s">
        <v>155</v>
      </c>
      <c r="D529" s="62" t="n">
        <f aca="false" t="array" ref="D529:D529">IF($C529="Mangrove", INDEX('Mangrove protected area'!$A$5:$AG1000,MATCH($A529,'Mangrove protected area'!$A$5:$A1000,0),MATCH('Mangrove protected area'!$C$4,'Mangrove protected area'!$A$5:$AG$5,0)),IF($C529="Seagrass",'Seagrass extent'!$D$4,IF($C529="Salt marsh",'Salt marsh extent'!$D$4)))</f>
        <v>-0.015</v>
      </c>
      <c r="E529" s="40"/>
    </row>
    <row r="530" customFormat="false" ht="15.75" hidden="false" customHeight="true" outlineLevel="0" collapsed="false">
      <c r="A530" s="40" t="s">
        <v>293</v>
      </c>
      <c r="B530" s="56" t="str">
        <f aca="false" t="array" ref="B530:B530">INDEX(Countries!$D$2:$D$255, MATCH(A530, Countries!$B$2:$B$255, 0))</f>
        <v>MDG</v>
      </c>
      <c r="C530" s="76" t="s">
        <v>155</v>
      </c>
      <c r="D530" s="62" t="n">
        <f aca="false" t="array" ref="D530:D530">IF($C530="Mangrove", INDEX('Mangrove protected area'!$A$5:$AG1000,MATCH($A530,'Mangrove protected area'!$A$5:$A1000,0),MATCH('Mangrove protected area'!$C$4,'Mangrove protected area'!$A$5:$AG$5,0)),IF($C530="Seagrass",'Seagrass extent'!$D$4,IF($C530="Salt marsh",'Salt marsh extent'!$D$4)))</f>
        <v>-0.015</v>
      </c>
      <c r="E530" s="40"/>
    </row>
    <row r="531" customFormat="false" ht="15.75" hidden="false" customHeight="true" outlineLevel="0" collapsed="false">
      <c r="A531" s="40" t="s">
        <v>294</v>
      </c>
      <c r="B531" s="56" t="str">
        <f aca="false" t="array" ref="B531:B531">INDEX(Countries!$D$2:$D$255, MATCH(A531, Countries!$B$2:$B$255, 0))</f>
        <v>MYS</v>
      </c>
      <c r="C531" s="76" t="s">
        <v>155</v>
      </c>
      <c r="D531" s="62" t="n">
        <f aca="false" t="array" ref="D531:D531">IF($C531="Mangrove", INDEX('Mangrove protected area'!$A$5:$AG1000,MATCH($A531,'Mangrove protected area'!$A$5:$A1000,0),MATCH('Mangrove protected area'!$C$4,'Mangrove protected area'!$A$5:$AG$5,0)),IF($C531="Seagrass",'Seagrass extent'!$D$4,IF($C531="Salt marsh",'Salt marsh extent'!$D$4)))</f>
        <v>-0.015</v>
      </c>
      <c r="E531" s="40"/>
    </row>
    <row r="532" customFormat="false" ht="15.75" hidden="false" customHeight="true" outlineLevel="0" collapsed="false">
      <c r="A532" s="40" t="s">
        <v>295</v>
      </c>
      <c r="B532" s="56" t="str">
        <f aca="false" t="array" ref="B532:B532">INDEX(Countries!$D$2:$D$255, MATCH(A532, Countries!$B$2:$B$255, 0))</f>
        <v>MDV</v>
      </c>
      <c r="C532" s="76" t="s">
        <v>155</v>
      </c>
      <c r="D532" s="62" t="n">
        <f aca="false" t="array" ref="D532:D532">IF($C532="Mangrove", INDEX('Mangrove protected area'!$A$5:$AG1000,MATCH($A532,'Mangrove protected area'!$A$5:$A1000,0),MATCH('Mangrove protected area'!$C$4,'Mangrove protected area'!$A$5:$AG$5,0)),IF($C532="Seagrass",'Seagrass extent'!$D$4,IF($C532="Salt marsh",'Salt marsh extent'!$D$4)))</f>
        <v>-0.015</v>
      </c>
      <c r="E532" s="40"/>
    </row>
    <row r="533" customFormat="false" ht="15.75" hidden="false" customHeight="true" outlineLevel="0" collapsed="false">
      <c r="A533" s="40" t="s">
        <v>296</v>
      </c>
      <c r="B533" s="56" t="str">
        <f aca="false" t="array" ref="B533:B533">INDEX(Countries!$D$2:$D$255, MATCH(A533, Countries!$B$2:$B$255, 0))</f>
        <v>MHL</v>
      </c>
      <c r="C533" s="76" t="s">
        <v>155</v>
      </c>
      <c r="D533" s="62" t="n">
        <f aca="false" t="array" ref="D533:D533">IF($C533="Mangrove", INDEX('Mangrove protected area'!$A$5:$AG1000,MATCH($A533,'Mangrove protected area'!$A$5:$A1000,0),MATCH('Mangrove protected area'!$C$4,'Mangrove protected area'!$A$5:$AG$5,0)),IF($C533="Seagrass",'Seagrass extent'!$D$4,IF($C533="Salt marsh",'Salt marsh extent'!$D$4)))</f>
        <v>-0.015</v>
      </c>
      <c r="E533" s="40"/>
    </row>
    <row r="534" customFormat="false" ht="15.75" hidden="false" customHeight="true" outlineLevel="0" collapsed="false">
      <c r="A534" s="40" t="s">
        <v>297</v>
      </c>
      <c r="B534" s="56" t="str">
        <f aca="false" t="array" ref="B534:B534">INDEX(Countries!$D$2:$D$255, MATCH(A534, Countries!$B$2:$B$255, 0))</f>
        <v>MTQ</v>
      </c>
      <c r="C534" s="76" t="s">
        <v>155</v>
      </c>
      <c r="D534" s="62" t="n">
        <f aca="false" t="array" ref="D534:D534">IF($C534="Mangrove", INDEX('Mangrove protected area'!$A$5:$AG1000,MATCH($A534,'Mangrove protected area'!$A$5:$A1000,0),MATCH('Mangrove protected area'!$C$4,'Mangrove protected area'!$A$5:$AG$5,0)),IF($C534="Seagrass",'Seagrass extent'!$D$4,IF($C534="Salt marsh",'Salt marsh extent'!$D$4)))</f>
        <v>-0.015</v>
      </c>
      <c r="E534" s="40"/>
    </row>
    <row r="535" customFormat="false" ht="15.75" hidden="false" customHeight="true" outlineLevel="0" collapsed="false">
      <c r="A535" s="40" t="s">
        <v>298</v>
      </c>
      <c r="B535" s="56" t="str">
        <f aca="false" t="array" ref="B535:B535">INDEX(Countries!$D$2:$D$255, MATCH(A535, Countries!$B$2:$B$255, 0))</f>
        <v>MRT</v>
      </c>
      <c r="C535" s="76" t="s">
        <v>155</v>
      </c>
      <c r="D535" s="62" t="n">
        <f aca="false" t="array" ref="D535:D535">IF($C535="Mangrove", INDEX('Mangrove protected area'!$A$5:$AG1000,MATCH($A535,'Mangrove protected area'!$A$5:$A1000,0),MATCH('Mangrove protected area'!$C$4,'Mangrove protected area'!$A$5:$AG$5,0)),IF($C535="Seagrass",'Seagrass extent'!$D$4,IF($C535="Salt marsh",'Salt marsh extent'!$D$4)))</f>
        <v>-0.015</v>
      </c>
      <c r="E535" s="40"/>
    </row>
    <row r="536" customFormat="false" ht="15.75" hidden="false" customHeight="true" outlineLevel="0" collapsed="false">
      <c r="A536" s="40" t="s">
        <v>299</v>
      </c>
      <c r="B536" s="56" t="str">
        <f aca="false" t="array" ref="B536:B536">INDEX(Countries!$D$2:$D$255, MATCH(A536, Countries!$B$2:$B$255, 0))</f>
        <v>MUS</v>
      </c>
      <c r="C536" s="76" t="s">
        <v>155</v>
      </c>
      <c r="D536" s="62" t="n">
        <f aca="false" t="array" ref="D536:D536">IF($C536="Mangrove", INDEX('Mangrove protected area'!$A$5:$AG1000,MATCH($A536,'Mangrove protected area'!$A$5:$A1000,0),MATCH('Mangrove protected area'!$C$4,'Mangrove protected area'!$A$5:$AG$5,0)),IF($C536="Seagrass",'Seagrass extent'!$D$4,IF($C536="Salt marsh",'Salt marsh extent'!$D$4)))</f>
        <v>-0.015</v>
      </c>
      <c r="E536" s="40"/>
    </row>
    <row r="537" customFormat="false" ht="15.75" hidden="false" customHeight="true" outlineLevel="0" collapsed="false">
      <c r="A537" s="40" t="s">
        <v>300</v>
      </c>
      <c r="B537" s="56" t="str">
        <f aca="false" t="array" ref="B537:B537">INDEX(Countries!$D$2:$D$255, MATCH(A537, Countries!$B$2:$B$255, 0))</f>
        <v>MYT</v>
      </c>
      <c r="C537" s="76" t="s">
        <v>155</v>
      </c>
      <c r="D537" s="62" t="n">
        <f aca="false" t="array" ref="D537:D537">IF($C537="Mangrove", INDEX('Mangrove protected area'!$A$5:$AG1000,MATCH($A537,'Mangrove protected area'!$A$5:$A1000,0),MATCH('Mangrove protected area'!$C$4,'Mangrove protected area'!$A$5:$AG$5,0)),IF($C537="Seagrass",'Seagrass extent'!$D$4,IF($C537="Salt marsh",'Salt marsh extent'!$D$4)))</f>
        <v>-0.015</v>
      </c>
      <c r="E537" s="40"/>
    </row>
    <row r="538" customFormat="false" ht="15.75" hidden="false" customHeight="true" outlineLevel="0" collapsed="false">
      <c r="A538" s="40" t="s">
        <v>301</v>
      </c>
      <c r="B538" s="56" t="str">
        <f aca="false" t="array" ref="B538:B538">INDEX(Countries!$D$2:$D$255, MATCH(A538, Countries!$B$2:$B$255, 0))</f>
        <v>FSM</v>
      </c>
      <c r="C538" s="76" t="s">
        <v>155</v>
      </c>
      <c r="D538" s="62" t="n">
        <f aca="false" t="array" ref="D538:D538">IF($C538="Mangrove", INDEX('Mangrove protected area'!$A$5:$AG1000,MATCH($A538,'Mangrove protected area'!$A$5:$A1000,0),MATCH('Mangrove protected area'!$C$4,'Mangrove protected area'!$A$5:$AG$5,0)),IF($C538="Seagrass",'Seagrass extent'!$D$4,IF($C538="Salt marsh",'Salt marsh extent'!$D$4)))</f>
        <v>-0.015</v>
      </c>
      <c r="E538" s="40"/>
    </row>
    <row r="539" customFormat="false" ht="15.75" hidden="false" customHeight="true" outlineLevel="0" collapsed="false">
      <c r="A539" s="40" t="s">
        <v>302</v>
      </c>
      <c r="B539" s="56" t="str">
        <f aca="false" t="array" ref="B539:B539">INDEX(Countries!$D$2:$D$255, MATCH(A539, Countries!$B$2:$B$255, 0))</f>
        <v>MOZ</v>
      </c>
      <c r="C539" s="76" t="s">
        <v>155</v>
      </c>
      <c r="D539" s="62" t="n">
        <f aca="false" t="array" ref="D539:D539">IF($C539="Mangrove", INDEX('Mangrove protected area'!$A$5:$AG1000,MATCH($A539,'Mangrove protected area'!$A$5:$A1000,0),MATCH('Mangrove protected area'!$C$4,'Mangrove protected area'!$A$5:$AG$5,0)),IF($C539="Seagrass",'Seagrass extent'!$D$4,IF($C539="Salt marsh",'Salt marsh extent'!$D$4)))</f>
        <v>-0.015</v>
      </c>
      <c r="E539" s="40"/>
    </row>
    <row r="540" customFormat="false" ht="15.75" hidden="false" customHeight="true" outlineLevel="0" collapsed="false">
      <c r="A540" s="40" t="s">
        <v>303</v>
      </c>
      <c r="B540" s="56" t="str">
        <f aca="false" t="array" ref="B540:B540">INDEX(Countries!$D$2:$D$255, MATCH(A540, Countries!$B$2:$B$255, 0))</f>
        <v>MMR</v>
      </c>
      <c r="C540" s="76" t="s">
        <v>155</v>
      </c>
      <c r="D540" s="62" t="n">
        <f aca="false" t="array" ref="D540:D540">IF($C540="Mangrove", INDEX('Mangrove protected area'!$A$5:$AG1000,MATCH($A540,'Mangrove protected area'!$A$5:$A1000,0),MATCH('Mangrove protected area'!$C$4,'Mangrove protected area'!$A$5:$AG$5,0)),IF($C540="Seagrass",'Seagrass extent'!$D$4,IF($C540="Salt marsh",'Salt marsh extent'!$D$4)))</f>
        <v>-0.015</v>
      </c>
      <c r="E540" s="40"/>
    </row>
    <row r="541" customFormat="false" ht="15.75" hidden="false" customHeight="true" outlineLevel="0" collapsed="false">
      <c r="A541" s="40" t="s">
        <v>304</v>
      </c>
      <c r="B541" s="56" t="str">
        <f aca="false" t="array" ref="B541:B541">INDEX(Countries!$D$2:$D$255, MATCH(A541, Countries!$B$2:$B$255, 0))</f>
        <v>NCL</v>
      </c>
      <c r="C541" s="76" t="s">
        <v>155</v>
      </c>
      <c r="D541" s="62" t="n">
        <f aca="false" t="array" ref="D541:D541">IF($C541="Mangrove", INDEX('Mangrove protected area'!$A$5:$AG1000,MATCH($A541,'Mangrove protected area'!$A$5:$A1000,0),MATCH('Mangrove protected area'!$C$4,'Mangrove protected area'!$A$5:$AG$5,0)),IF($C541="Seagrass",'Seagrass extent'!$D$4,IF($C541="Salt marsh",'Salt marsh extent'!$D$4)))</f>
        <v>-0.015</v>
      </c>
      <c r="E541" s="40"/>
    </row>
    <row r="542" customFormat="false" ht="15.75" hidden="false" customHeight="true" outlineLevel="0" collapsed="false">
      <c r="A542" s="40" t="s">
        <v>305</v>
      </c>
      <c r="B542" s="56" t="str">
        <f aca="false" t="array" ref="B542:B542">INDEX(Countries!$D$2:$D$255, MATCH(A542, Countries!$B$2:$B$255, 0))</f>
        <v>NZL</v>
      </c>
      <c r="C542" s="76" t="s">
        <v>155</v>
      </c>
      <c r="D542" s="62" t="n">
        <f aca="false" t="array" ref="D542:D542">IF($C542="Mangrove", INDEX('Mangrove protected area'!$A$5:$AG1000,MATCH($A542,'Mangrove protected area'!$A$5:$A1000,0),MATCH('Mangrove protected area'!$C$4,'Mangrove protected area'!$A$5:$AG$5,0)),IF($C542="Seagrass",'Seagrass extent'!$D$4,IF($C542="Salt marsh",'Salt marsh extent'!$D$4)))</f>
        <v>-0.015</v>
      </c>
      <c r="E542" s="40"/>
    </row>
    <row r="543" customFormat="false" ht="15.75" hidden="false" customHeight="true" outlineLevel="0" collapsed="false">
      <c r="A543" s="40" t="s">
        <v>306</v>
      </c>
      <c r="B543" s="56" t="str">
        <f aca="false" t="array" ref="B543:B543">INDEX(Countries!$D$2:$D$255, MATCH(A543, Countries!$B$2:$B$255, 0))</f>
        <v>NIC</v>
      </c>
      <c r="C543" s="76" t="s">
        <v>155</v>
      </c>
      <c r="D543" s="62" t="n">
        <f aca="false" t="array" ref="D543:D543">IF($C543="Mangrove", INDEX('Mangrove protected area'!$A$5:$AG1000,MATCH($A543,'Mangrove protected area'!$A$5:$A1000,0),MATCH('Mangrove protected area'!$C$4,'Mangrove protected area'!$A$5:$AG$5,0)),IF($C543="Seagrass",'Seagrass extent'!$D$4,IF($C543="Salt marsh",'Salt marsh extent'!$D$4)))</f>
        <v>-0.015</v>
      </c>
      <c r="E543" s="40"/>
    </row>
    <row r="544" customFormat="false" ht="15.75" hidden="false" customHeight="true" outlineLevel="0" collapsed="false">
      <c r="A544" s="40" t="s">
        <v>307</v>
      </c>
      <c r="B544" s="56" t="str">
        <f aca="false" t="array" ref="B544:B544">INDEX(Countries!$D$2:$D$255, MATCH(A544, Countries!$B$2:$B$255, 0))</f>
        <v>NGA</v>
      </c>
      <c r="C544" s="76" t="s">
        <v>155</v>
      </c>
      <c r="D544" s="62" t="n">
        <f aca="false" t="array" ref="D544:D544">IF($C544="Mangrove", INDEX('Mangrove protected area'!$A$5:$AG1000,MATCH($A544,'Mangrove protected area'!$A$5:$A1000,0),MATCH('Mangrove protected area'!$C$4,'Mangrove protected area'!$A$5:$AG$5,0)),IF($C544="Seagrass",'Seagrass extent'!$D$4,IF($C544="Salt marsh",'Salt marsh extent'!$D$4)))</f>
        <v>-0.015</v>
      </c>
      <c r="E544" s="40"/>
    </row>
    <row r="545" customFormat="false" ht="15.75" hidden="false" customHeight="true" outlineLevel="0" collapsed="false">
      <c r="A545" s="40" t="s">
        <v>308</v>
      </c>
      <c r="B545" s="56" t="str">
        <f aca="false" t="array" ref="B545:B545">INDEX(Countries!$D$2:$D$255, MATCH(A545, Countries!$B$2:$B$255, 0))</f>
        <v>OMN</v>
      </c>
      <c r="C545" s="76" t="s">
        <v>155</v>
      </c>
      <c r="D545" s="62" t="n">
        <f aca="false" t="array" ref="D545:D545">IF($C545="Mangrove", INDEX('Mangrove protected area'!$A$5:$AG1000,MATCH($A545,'Mangrove protected area'!$A$5:$A1000,0),MATCH('Mangrove protected area'!$C$4,'Mangrove protected area'!$A$5:$AG$5,0)),IF($C545="Seagrass",'Seagrass extent'!$D$4,IF($C545="Salt marsh",'Salt marsh extent'!$D$4)))</f>
        <v>-0.015</v>
      </c>
      <c r="E545" s="40"/>
    </row>
    <row r="546" customFormat="false" ht="15.75" hidden="false" customHeight="true" outlineLevel="0" collapsed="false">
      <c r="A546" s="40" t="s">
        <v>309</v>
      </c>
      <c r="B546" s="56" t="str">
        <f aca="false" t="array" ref="B546:B546">INDEX(Countries!$D$2:$D$255, MATCH(A546, Countries!$B$2:$B$255, 0))</f>
        <v>PAK</v>
      </c>
      <c r="C546" s="76" t="s">
        <v>155</v>
      </c>
      <c r="D546" s="62" t="n">
        <f aca="false" t="array" ref="D546:D546">IF($C546="Mangrove", INDEX('Mangrove protected area'!$A$5:$AG1000,MATCH($A546,'Mangrove protected area'!$A$5:$A1000,0),MATCH('Mangrove protected area'!$C$4,'Mangrove protected area'!$A$5:$AG$5,0)),IF($C546="Seagrass",'Seagrass extent'!$D$4,IF($C546="Salt marsh",'Salt marsh extent'!$D$4)))</f>
        <v>-0.015</v>
      </c>
      <c r="E546" s="40"/>
    </row>
    <row r="547" customFormat="false" ht="15.75" hidden="false" customHeight="true" outlineLevel="0" collapsed="false">
      <c r="A547" s="40" t="s">
        <v>310</v>
      </c>
      <c r="B547" s="56" t="str">
        <f aca="false" t="array" ref="B547:B547">INDEX(Countries!$D$2:$D$255, MATCH(A547, Countries!$B$2:$B$255, 0))</f>
        <v>PLW</v>
      </c>
      <c r="C547" s="76" t="s">
        <v>155</v>
      </c>
      <c r="D547" s="62" t="n">
        <f aca="false" t="array" ref="D547:D547">IF($C547="Mangrove", INDEX('Mangrove protected area'!$A$5:$AG1000,MATCH($A547,'Mangrove protected area'!$A$5:$A1000,0),MATCH('Mangrove protected area'!$C$4,'Mangrove protected area'!$A$5:$AG$5,0)),IF($C547="Seagrass",'Seagrass extent'!$D$4,IF($C547="Salt marsh",'Salt marsh extent'!$D$4)))</f>
        <v>-0.015</v>
      </c>
      <c r="E547" s="40"/>
    </row>
    <row r="548" customFormat="false" ht="15.75" hidden="false" customHeight="true" outlineLevel="0" collapsed="false">
      <c r="A548" s="40" t="s">
        <v>311</v>
      </c>
      <c r="B548" s="56" t="str">
        <f aca="false" t="array" ref="B548:B548">INDEX(Countries!$D$2:$D$255, MATCH(A548, Countries!$B$2:$B$255, 0))</f>
        <v>PAN</v>
      </c>
      <c r="C548" s="76" t="s">
        <v>155</v>
      </c>
      <c r="D548" s="62" t="n">
        <f aca="false" t="array" ref="D548:D548">IF($C548="Mangrove", INDEX('Mangrove protected area'!$A$5:$AG1000,MATCH($A548,'Mangrove protected area'!$A$5:$A1000,0),MATCH('Mangrove protected area'!$C$4,'Mangrove protected area'!$A$5:$AG$5,0)),IF($C548="Seagrass",'Seagrass extent'!$D$4,IF($C548="Salt marsh",'Salt marsh extent'!$D$4)))</f>
        <v>-0.015</v>
      </c>
      <c r="E548" s="40"/>
    </row>
    <row r="549" customFormat="false" ht="15.75" hidden="false" customHeight="true" outlineLevel="0" collapsed="false">
      <c r="A549" s="40" t="s">
        <v>312</v>
      </c>
      <c r="B549" s="56" t="str">
        <f aca="false" t="array" ref="B549:B549">INDEX(Countries!$D$2:$D$255, MATCH(A549, Countries!$B$2:$B$255, 0))</f>
        <v>PNG</v>
      </c>
      <c r="C549" s="76" t="s">
        <v>155</v>
      </c>
      <c r="D549" s="62" t="n">
        <f aca="false" t="array" ref="D549:D549">IF($C549="Mangrove", INDEX('Mangrove protected area'!$A$5:$AG1000,MATCH($A549,'Mangrove protected area'!$A$5:$A1000,0),MATCH('Mangrove protected area'!$C$4,'Mangrove protected area'!$A$5:$AG$5,0)),IF($C549="Seagrass",'Seagrass extent'!$D$4,IF($C549="Salt marsh",'Salt marsh extent'!$D$4)))</f>
        <v>-0.015</v>
      </c>
      <c r="E549" s="40"/>
    </row>
    <row r="550" customFormat="false" ht="15.75" hidden="false" customHeight="true" outlineLevel="0" collapsed="false">
      <c r="A550" s="40" t="s">
        <v>313</v>
      </c>
      <c r="B550" s="56" t="str">
        <f aca="false" t="array" ref="B550:B550">INDEX(Countries!$D$2:$D$255, MATCH(A550, Countries!$B$2:$B$255, 0))</f>
        <v>PER</v>
      </c>
      <c r="C550" s="76" t="s">
        <v>155</v>
      </c>
      <c r="D550" s="62" t="n">
        <f aca="false" t="array" ref="D550:D550">IF($C550="Mangrove", INDEX('Mangrove protected area'!$A$5:$AG1000,MATCH($A550,'Mangrove protected area'!$A$5:$A1000,0),MATCH('Mangrove protected area'!$C$4,'Mangrove protected area'!$A$5:$AG$5,0)),IF($C550="Seagrass",'Seagrass extent'!$D$4,IF($C550="Salt marsh",'Salt marsh extent'!$D$4)))</f>
        <v>-0.015</v>
      </c>
      <c r="E550" s="40"/>
    </row>
    <row r="551" customFormat="false" ht="15.75" hidden="false" customHeight="true" outlineLevel="0" collapsed="false">
      <c r="A551" s="40" t="s">
        <v>314</v>
      </c>
      <c r="B551" s="56" t="str">
        <f aca="false" t="array" ref="B551:B551">INDEX(Countries!$D$2:$D$255, MATCH(A551, Countries!$B$2:$B$255, 0))</f>
        <v>PHL</v>
      </c>
      <c r="C551" s="76" t="s">
        <v>155</v>
      </c>
      <c r="D551" s="62" t="n">
        <f aca="false" t="array" ref="D551:D551">IF($C551="Mangrove", INDEX('Mangrove protected area'!$A$5:$AG1000,MATCH($A551,'Mangrove protected area'!$A$5:$A1000,0),MATCH('Mangrove protected area'!$C$4,'Mangrove protected area'!$A$5:$AG$5,0)),IF($C551="Seagrass",'Seagrass extent'!$D$4,IF($C551="Salt marsh",'Salt marsh extent'!$D$4)))</f>
        <v>-0.015</v>
      </c>
      <c r="E551" s="40"/>
    </row>
    <row r="552" customFormat="false" ht="15.75" hidden="false" customHeight="true" outlineLevel="0" collapsed="false">
      <c r="A552" s="40" t="s">
        <v>315</v>
      </c>
      <c r="B552" s="56" t="str">
        <f aca="false" t="array" ref="B552:B552">INDEX(Countries!$D$2:$D$255, MATCH(A552, Countries!$B$2:$B$255, 0))</f>
        <v>PRI</v>
      </c>
      <c r="C552" s="76" t="s">
        <v>155</v>
      </c>
      <c r="D552" s="62" t="n">
        <f aca="false" t="array" ref="D552:D552">IF($C552="Mangrove", INDEX('Mangrove protected area'!$A$5:$AG1000,MATCH($A552,'Mangrove protected area'!$A$5:$A1000,0),MATCH('Mangrove protected area'!$C$4,'Mangrove protected area'!$A$5:$AG$5,0)),IF($C552="Seagrass",'Seagrass extent'!$D$4,IF($C552="Salt marsh",'Salt marsh extent'!$D$4)))</f>
        <v>-0.015</v>
      </c>
      <c r="E552" s="40"/>
    </row>
    <row r="553" customFormat="false" ht="15.75" hidden="false" customHeight="true" outlineLevel="0" collapsed="false">
      <c r="A553" s="40" t="s">
        <v>316</v>
      </c>
      <c r="B553" s="56" t="str">
        <f aca="false" t="array" ref="B553:B553">INDEX(Countries!$D$2:$D$255, MATCH(A553, Countries!$B$2:$B$255, 0))</f>
        <v>QAT</v>
      </c>
      <c r="C553" s="76" t="s">
        <v>155</v>
      </c>
      <c r="D553" s="62" t="n">
        <f aca="false" t="array" ref="D553:D553">IF($C553="Mangrove", INDEX('Mangrove protected area'!$A$5:$AG1000,MATCH($A553,'Mangrove protected area'!$A$5:$A1000,0),MATCH('Mangrove protected area'!$C$4,'Mangrove protected area'!$A$5:$AG$5,0)),IF($C553="Seagrass",'Seagrass extent'!$D$4,IF($C553="Salt marsh",'Salt marsh extent'!$D$4)))</f>
        <v>-0.015</v>
      </c>
      <c r="E553" s="40"/>
    </row>
    <row r="554" customFormat="false" ht="15.75" hidden="false" customHeight="true" outlineLevel="0" collapsed="false">
      <c r="A554" s="40" t="s">
        <v>317</v>
      </c>
      <c r="B554" s="56" t="str">
        <f aca="false" t="array" ref="B554:B554">INDEX(Countries!$D$2:$D$255, MATCH(A554, Countries!$B$2:$B$255, 0))</f>
        <v>COG</v>
      </c>
      <c r="C554" s="76" t="s">
        <v>155</v>
      </c>
      <c r="D554" s="62" t="n">
        <f aca="false" t="array" ref="D554:D554">IF($C554="Mangrove", INDEX('Mangrove protected area'!$A$5:$AG1000,MATCH($A554,'Mangrove protected area'!$A$5:$A1000,0),MATCH('Mangrove protected area'!$C$4,'Mangrove protected area'!$A$5:$AG$5,0)),IF($C554="Seagrass",'Seagrass extent'!$D$4,IF($C554="Salt marsh",'Salt marsh extent'!$D$4)))</f>
        <v>-0.015</v>
      </c>
      <c r="E554" s="40"/>
    </row>
    <row r="555" customFormat="false" ht="15.75" hidden="false" customHeight="true" outlineLevel="0" collapsed="false">
      <c r="A555" s="40" t="s">
        <v>318</v>
      </c>
      <c r="B555" s="56" t="str">
        <f aca="false" t="array" ref="B555:B555">INDEX(Countries!$D$2:$D$255, MATCH(A555, Countries!$B$2:$B$255, 0))</f>
        <v>KNA</v>
      </c>
      <c r="C555" s="76" t="s">
        <v>155</v>
      </c>
      <c r="D555" s="62" t="n">
        <f aca="false" t="array" ref="D555:D555">IF($C555="Mangrove", INDEX('Mangrove protected area'!$A$5:$AG1000,MATCH($A555,'Mangrove protected area'!$A$5:$A1000,0),MATCH('Mangrove protected area'!$C$4,'Mangrove protected area'!$A$5:$AG$5,0)),IF($C555="Seagrass",'Seagrass extent'!$D$4,IF($C555="Salt marsh",'Salt marsh extent'!$D$4)))</f>
        <v>-0.015</v>
      </c>
      <c r="E555" s="40"/>
    </row>
    <row r="556" customFormat="false" ht="15.75" hidden="false" customHeight="true" outlineLevel="0" collapsed="false">
      <c r="A556" s="40" t="s">
        <v>319</v>
      </c>
      <c r="B556" s="56" t="str">
        <f aca="false" t="array" ref="B556:B556">INDEX(Countries!$D$2:$D$255, MATCH(A556, Countries!$B$2:$B$255, 0))</f>
        <v>LCA</v>
      </c>
      <c r="C556" s="76" t="s">
        <v>155</v>
      </c>
      <c r="D556" s="62" t="n">
        <f aca="false" t="array" ref="D556:D556">IF($C556="Mangrove", INDEX('Mangrove protected area'!$A$5:$AG1000,MATCH($A556,'Mangrove protected area'!$A$5:$A1000,0),MATCH('Mangrove protected area'!$C$4,'Mangrove protected area'!$A$5:$AG$5,0)),IF($C556="Seagrass",'Seagrass extent'!$D$4,IF($C556="Salt marsh",'Salt marsh extent'!$D$4)))</f>
        <v>-0.015</v>
      </c>
      <c r="E556" s="40"/>
    </row>
    <row r="557" customFormat="false" ht="15.75" hidden="false" customHeight="true" outlineLevel="0" collapsed="false">
      <c r="A557" s="40" t="s">
        <v>320</v>
      </c>
      <c r="B557" s="56" t="str">
        <f aca="false" t="array" ref="B557:B557">INDEX(Countries!$D$2:$D$255, MATCH(A557, Countries!$B$2:$B$255, 0))</f>
        <v>VCT</v>
      </c>
      <c r="C557" s="76" t="s">
        <v>155</v>
      </c>
      <c r="D557" s="62" t="n">
        <f aca="false" t="array" ref="D557:D557">IF($C557="Mangrove", INDEX('Mangrove protected area'!$A$5:$AG1000,MATCH($A557,'Mangrove protected area'!$A$5:$A1000,0),MATCH('Mangrove protected area'!$C$4,'Mangrove protected area'!$A$5:$AG$5,0)),IF($C557="Seagrass",'Seagrass extent'!$D$4,IF($C557="Salt marsh",'Salt marsh extent'!$D$4)))</f>
        <v>-0.015</v>
      </c>
      <c r="E557" s="40"/>
    </row>
    <row r="558" customFormat="false" ht="15.75" hidden="false" customHeight="true" outlineLevel="0" collapsed="false">
      <c r="A558" s="40" t="s">
        <v>321</v>
      </c>
      <c r="B558" s="56" t="str">
        <f aca="false" t="array" ref="B558:B558">INDEX(Countries!$D$2:$D$255, MATCH(A558, Countries!$B$2:$B$255, 0))</f>
        <v>MAF</v>
      </c>
      <c r="C558" s="76" t="s">
        <v>155</v>
      </c>
      <c r="D558" s="62" t="n">
        <f aca="false" t="array" ref="D558:D558">IF($C558="Mangrove", INDEX('Mangrove protected area'!$A$5:$AG1000,MATCH($A558,'Mangrove protected area'!$A$5:$A1000,0),MATCH('Mangrove protected area'!$C$4,'Mangrove protected area'!$A$5:$AG$5,0)),IF($C558="Seagrass",'Seagrass extent'!$D$4,IF($C558="Salt marsh",'Salt marsh extent'!$D$4)))</f>
        <v>-0.015</v>
      </c>
      <c r="E558" s="40"/>
    </row>
    <row r="559" customFormat="false" ht="15.75" hidden="false" customHeight="true" outlineLevel="0" collapsed="false">
      <c r="A559" s="40" t="s">
        <v>322</v>
      </c>
      <c r="B559" s="56" t="str">
        <f aca="false" t="array" ref="B559:B559">INDEX(Countries!$D$2:$D$255, MATCH(A559, Countries!$B$2:$B$255, 0))</f>
        <v>WSM</v>
      </c>
      <c r="C559" s="76" t="s">
        <v>155</v>
      </c>
      <c r="D559" s="62" t="n">
        <f aca="false" t="array" ref="D559:D559">IF($C559="Mangrove", INDEX('Mangrove protected area'!$A$5:$AG1000,MATCH($A559,'Mangrove protected area'!$A$5:$A1000,0),MATCH('Mangrove protected area'!$C$4,'Mangrove protected area'!$A$5:$AG$5,0)),IF($C559="Seagrass",'Seagrass extent'!$D$4,IF($C559="Salt marsh",'Salt marsh extent'!$D$4)))</f>
        <v>-0.015</v>
      </c>
      <c r="E559" s="40"/>
    </row>
    <row r="560" customFormat="false" ht="15.75" hidden="false" customHeight="true" outlineLevel="0" collapsed="false">
      <c r="A560" s="40" t="s">
        <v>323</v>
      </c>
      <c r="B560" s="56" t="str">
        <f aca="false" t="array" ref="B560:B560">INDEX(Countries!$D$2:$D$255, MATCH(A560, Countries!$B$2:$B$255, 0))</f>
        <v>STP</v>
      </c>
      <c r="C560" s="76" t="s">
        <v>155</v>
      </c>
      <c r="D560" s="62" t="n">
        <f aca="false" t="array" ref="D560:D560">IF($C560="Mangrove", INDEX('Mangrove protected area'!$A$5:$AG1000,MATCH($A560,'Mangrove protected area'!$A$5:$A1000,0),MATCH('Mangrove protected area'!$C$4,'Mangrove protected area'!$A$5:$AG$5,0)),IF($C560="Seagrass",'Seagrass extent'!$D$4,IF($C560="Salt marsh",'Salt marsh extent'!$D$4)))</f>
        <v>-0.015</v>
      </c>
      <c r="E560" s="40"/>
    </row>
    <row r="561" customFormat="false" ht="15.75" hidden="false" customHeight="true" outlineLevel="0" collapsed="false">
      <c r="A561" s="40" t="s">
        <v>324</v>
      </c>
      <c r="B561" s="56" t="str">
        <f aca="false" t="array" ref="B561:B561">INDEX(Countries!$D$2:$D$255, MATCH(A561, Countries!$B$2:$B$255, 0))</f>
        <v>SAU</v>
      </c>
      <c r="C561" s="76" t="s">
        <v>155</v>
      </c>
      <c r="D561" s="62" t="n">
        <f aca="false" t="array" ref="D561:D561">IF($C561="Mangrove", INDEX('Mangrove protected area'!$A$5:$AG1000,MATCH($A561,'Mangrove protected area'!$A$5:$A1000,0),MATCH('Mangrove protected area'!$C$4,'Mangrove protected area'!$A$5:$AG$5,0)),IF($C561="Seagrass",'Seagrass extent'!$D$4,IF($C561="Salt marsh",'Salt marsh extent'!$D$4)))</f>
        <v>-0.015</v>
      </c>
      <c r="E561" s="40"/>
    </row>
    <row r="562" customFormat="false" ht="15.75" hidden="false" customHeight="true" outlineLevel="0" collapsed="false">
      <c r="A562" s="40" t="s">
        <v>325</v>
      </c>
      <c r="B562" s="56" t="str">
        <f aca="false" t="array" ref="B562:B562">INDEX(Countries!$D$2:$D$255, MATCH(A562, Countries!$B$2:$B$255, 0))</f>
        <v>SEN</v>
      </c>
      <c r="C562" s="76" t="s">
        <v>155</v>
      </c>
      <c r="D562" s="62" t="n">
        <f aca="false" t="array" ref="D562:D562">IF($C562="Mangrove", INDEX('Mangrove protected area'!$A$5:$AG1000,MATCH($A562,'Mangrove protected area'!$A$5:$A1000,0),MATCH('Mangrove protected area'!$C$4,'Mangrove protected area'!$A$5:$AG$5,0)),IF($C562="Seagrass",'Seagrass extent'!$D$4,IF($C562="Salt marsh",'Salt marsh extent'!$D$4)))</f>
        <v>-0.015</v>
      </c>
      <c r="E562" s="40"/>
    </row>
    <row r="563" customFormat="false" ht="15.75" hidden="false" customHeight="true" outlineLevel="0" collapsed="false">
      <c r="A563" s="40" t="s">
        <v>326</v>
      </c>
      <c r="B563" s="56" t="str">
        <f aca="false" t="array" ref="B563:B563">INDEX(Countries!$D$2:$D$255, MATCH(A563, Countries!$B$2:$B$255, 0))</f>
        <v>SYC</v>
      </c>
      <c r="C563" s="76" t="s">
        <v>155</v>
      </c>
      <c r="D563" s="62" t="n">
        <f aca="false" t="array" ref="D563:D563">IF($C563="Mangrove", INDEX('Mangrove protected area'!$A$5:$AG1000,MATCH($A563,'Mangrove protected area'!$A$5:$A1000,0),MATCH('Mangrove protected area'!$C$4,'Mangrove protected area'!$A$5:$AG$5,0)),IF($C563="Seagrass",'Seagrass extent'!$D$4,IF($C563="Salt marsh",'Salt marsh extent'!$D$4)))</f>
        <v>-0.015</v>
      </c>
      <c r="E563" s="40"/>
    </row>
    <row r="564" customFormat="false" ht="15.75" hidden="false" customHeight="true" outlineLevel="0" collapsed="false">
      <c r="A564" s="40" t="s">
        <v>327</v>
      </c>
      <c r="B564" s="56" t="str">
        <f aca="false" t="array" ref="B564:B564">INDEX(Countries!$D$2:$D$255, MATCH(A564, Countries!$B$2:$B$255, 0))</f>
        <v>SLE</v>
      </c>
      <c r="C564" s="76" t="s">
        <v>155</v>
      </c>
      <c r="D564" s="62" t="n">
        <f aca="false" t="array" ref="D564:D564">IF($C564="Mangrove", INDEX('Mangrove protected area'!$A$5:$AG1000,MATCH($A564,'Mangrove protected area'!$A$5:$A1000,0),MATCH('Mangrove protected area'!$C$4,'Mangrove protected area'!$A$5:$AG$5,0)),IF($C564="Seagrass",'Seagrass extent'!$D$4,IF($C564="Salt marsh",'Salt marsh extent'!$D$4)))</f>
        <v>-0.015</v>
      </c>
      <c r="E564" s="40"/>
    </row>
    <row r="565" customFormat="false" ht="15.75" hidden="false" customHeight="true" outlineLevel="0" collapsed="false">
      <c r="A565" s="40" t="s">
        <v>328</v>
      </c>
      <c r="B565" s="56" t="str">
        <f aca="false" t="array" ref="B565:B565">INDEX(Countries!$D$2:$D$255, MATCH(A565, Countries!$B$2:$B$255, 0))</f>
        <v>SGP</v>
      </c>
      <c r="C565" s="76" t="s">
        <v>155</v>
      </c>
      <c r="D565" s="62" t="n">
        <f aca="false" t="array" ref="D565:D565">IF($C565="Mangrove", INDEX('Mangrove protected area'!$A$5:$AG1000,MATCH($A565,'Mangrove protected area'!$A$5:$A1000,0),MATCH('Mangrove protected area'!$C$4,'Mangrove protected area'!$A$5:$AG$5,0)),IF($C565="Seagrass",'Seagrass extent'!$D$4,IF($C565="Salt marsh",'Salt marsh extent'!$D$4)))</f>
        <v>-0.015</v>
      </c>
      <c r="E565" s="40"/>
    </row>
    <row r="566" customFormat="false" ht="15.75" hidden="false" customHeight="true" outlineLevel="0" collapsed="false">
      <c r="A566" s="40" t="s">
        <v>329</v>
      </c>
      <c r="B566" s="56" t="str">
        <f aca="false" t="array" ref="B566:B566">INDEX(Countries!$D$2:$D$255, MATCH(A566, Countries!$B$2:$B$255, 0))</f>
        <v>SXM</v>
      </c>
      <c r="C566" s="76" t="s">
        <v>155</v>
      </c>
      <c r="D566" s="62" t="n">
        <f aca="false" t="array" ref="D566:D566">IF($C566="Mangrove", INDEX('Mangrove protected area'!$A$5:$AG1000,MATCH($A566,'Mangrove protected area'!$A$5:$A1000,0),MATCH('Mangrove protected area'!$C$4,'Mangrove protected area'!$A$5:$AG$5,0)),IF($C566="Seagrass",'Seagrass extent'!$D$4,IF($C566="Salt marsh",'Salt marsh extent'!$D$4)))</f>
        <v>-0.015</v>
      </c>
      <c r="E566" s="40"/>
    </row>
    <row r="567" customFormat="false" ht="15.75" hidden="false" customHeight="true" outlineLevel="0" collapsed="false">
      <c r="A567" s="40" t="s">
        <v>330</v>
      </c>
      <c r="B567" s="56" t="str">
        <f aca="false" t="array" ref="B567:B567">INDEX(Countries!$D$2:$D$255, MATCH(A567, Countries!$B$2:$B$255, 0))</f>
        <v>SLB</v>
      </c>
      <c r="C567" s="76" t="s">
        <v>155</v>
      </c>
      <c r="D567" s="62" t="n">
        <f aca="false" t="array" ref="D567:D567">IF($C567="Mangrove", INDEX('Mangrove protected area'!$A$5:$AG1000,MATCH($A567,'Mangrove protected area'!$A$5:$A1000,0),MATCH('Mangrove protected area'!$C$4,'Mangrove protected area'!$A$5:$AG$5,0)),IF($C567="Seagrass",'Seagrass extent'!$D$4,IF($C567="Salt marsh",'Salt marsh extent'!$D$4)))</f>
        <v>-0.015</v>
      </c>
      <c r="E567" s="40"/>
    </row>
    <row r="568" customFormat="false" ht="15.75" hidden="false" customHeight="true" outlineLevel="0" collapsed="false">
      <c r="A568" s="40" t="s">
        <v>331</v>
      </c>
      <c r="B568" s="56" t="str">
        <f aca="false" t="array" ref="B568:B568">INDEX(Countries!$D$2:$D$255, MATCH(A568, Countries!$B$2:$B$255, 0))</f>
        <v>SOM</v>
      </c>
      <c r="C568" s="76" t="s">
        <v>155</v>
      </c>
      <c r="D568" s="62" t="n">
        <f aca="false" t="array" ref="D568:D568">IF($C568="Mangrove", INDEX('Mangrove protected area'!$A$5:$AG1000,MATCH($A568,'Mangrove protected area'!$A$5:$A1000,0),MATCH('Mangrove protected area'!$C$4,'Mangrove protected area'!$A$5:$AG$5,0)),IF($C568="Seagrass",'Seagrass extent'!$D$4,IF($C568="Salt marsh",'Salt marsh extent'!$D$4)))</f>
        <v>-0.015</v>
      </c>
      <c r="E568" s="40"/>
    </row>
    <row r="569" customFormat="false" ht="15.75" hidden="false" customHeight="true" outlineLevel="0" collapsed="false">
      <c r="A569" s="40" t="s">
        <v>332</v>
      </c>
      <c r="B569" s="56" t="str">
        <f aca="false" t="array" ref="B569:B569">INDEX(Countries!$D$2:$D$255, MATCH(A569, Countries!$B$2:$B$255, 0))</f>
        <v>ZAF</v>
      </c>
      <c r="C569" s="76" t="s">
        <v>155</v>
      </c>
      <c r="D569" s="62" t="n">
        <f aca="false" t="array" ref="D569:D569">IF($C569="Mangrove", INDEX('Mangrove protected area'!$A$5:$AG1000,MATCH($A569,'Mangrove protected area'!$A$5:$A1000,0),MATCH('Mangrove protected area'!$C$4,'Mangrove protected area'!$A$5:$AG$5,0)),IF($C569="Seagrass",'Seagrass extent'!$D$4,IF($C569="Salt marsh",'Salt marsh extent'!$D$4)))</f>
        <v>-0.015</v>
      </c>
      <c r="E569" s="40"/>
    </row>
    <row r="570" customFormat="false" ht="15.75" hidden="false" customHeight="true" outlineLevel="0" collapsed="false">
      <c r="A570" s="40" t="s">
        <v>333</v>
      </c>
      <c r="B570" s="56" t="str">
        <f aca="false" t="array" ref="B570:B570">INDEX(Countries!$D$2:$D$255, MATCH(A570, Countries!$B$2:$B$255, 0))</f>
        <v>LKA</v>
      </c>
      <c r="C570" s="76" t="s">
        <v>155</v>
      </c>
      <c r="D570" s="62" t="n">
        <f aca="false" t="array" ref="D570:D570">IF($C570="Mangrove", INDEX('Mangrove protected area'!$A$5:$AG1000,MATCH($A570,'Mangrove protected area'!$A$5:$A1000,0),MATCH('Mangrove protected area'!$C$4,'Mangrove protected area'!$A$5:$AG$5,0)),IF($C570="Seagrass",'Seagrass extent'!$D$4,IF($C570="Salt marsh",'Salt marsh extent'!$D$4)))</f>
        <v>-0.015</v>
      </c>
      <c r="E570" s="40"/>
    </row>
    <row r="571" customFormat="false" ht="15.75" hidden="false" customHeight="true" outlineLevel="0" collapsed="false">
      <c r="A571" s="40" t="s">
        <v>334</v>
      </c>
      <c r="B571" s="56" t="str">
        <f aca="false" t="array" ref="B571:B571">INDEX(Countries!$D$2:$D$255, MATCH(A571, Countries!$B$2:$B$255, 0))</f>
        <v>SDN</v>
      </c>
      <c r="C571" s="76" t="s">
        <v>155</v>
      </c>
      <c r="D571" s="62" t="n">
        <f aca="false" t="array" ref="D571:D571">IF($C571="Mangrove", INDEX('Mangrove protected area'!$A$5:$AG1000,MATCH($A571,'Mangrove protected area'!$A$5:$A1000,0),MATCH('Mangrove protected area'!$C$4,'Mangrove protected area'!$A$5:$AG$5,0)),IF($C571="Seagrass",'Seagrass extent'!$D$4,IF($C571="Salt marsh",'Salt marsh extent'!$D$4)))</f>
        <v>-0.015</v>
      </c>
      <c r="E571" s="40"/>
    </row>
    <row r="572" customFormat="false" ht="15.75" hidden="false" customHeight="true" outlineLevel="0" collapsed="false">
      <c r="A572" s="40" t="s">
        <v>335</v>
      </c>
      <c r="B572" s="56" t="str">
        <f aca="false" t="array" ref="B572:B572">INDEX(Countries!$D$2:$D$255, MATCH(A572, Countries!$B$2:$B$255, 0))</f>
        <v>SUR</v>
      </c>
      <c r="C572" s="76" t="s">
        <v>155</v>
      </c>
      <c r="D572" s="62" t="n">
        <f aca="false" t="array" ref="D572:D572">IF($C572="Mangrove", INDEX('Mangrove protected area'!$A$5:$AG1000,MATCH($A572,'Mangrove protected area'!$A$5:$A1000,0),MATCH('Mangrove protected area'!$C$4,'Mangrove protected area'!$A$5:$AG$5,0)),IF($C572="Seagrass",'Seagrass extent'!$D$4,IF($C572="Salt marsh",'Salt marsh extent'!$D$4)))</f>
        <v>-0.015</v>
      </c>
      <c r="E572" s="40"/>
    </row>
    <row r="573" customFormat="false" ht="15.75" hidden="false" customHeight="true" outlineLevel="0" collapsed="false">
      <c r="A573" s="40" t="s">
        <v>336</v>
      </c>
      <c r="B573" s="56" t="str">
        <f aca="false" t="array" ref="B573:B573">INDEX(Countries!$D$2:$D$255, MATCH(A573, Countries!$B$2:$B$255, 0))</f>
        <v>TWN</v>
      </c>
      <c r="C573" s="76" t="s">
        <v>155</v>
      </c>
      <c r="D573" s="62" t="n">
        <f aca="false" t="array" ref="D573:D573">IF($C573="Mangrove", INDEX('Mangrove protected area'!$A$5:$AG1000,MATCH($A573,'Mangrove protected area'!$A$5:$A1000,0),MATCH('Mangrove protected area'!$C$4,'Mangrove protected area'!$A$5:$AG$5,0)),IF($C573="Seagrass",'Seagrass extent'!$D$4,IF($C573="Salt marsh",'Salt marsh extent'!$D$4)))</f>
        <v>-0.015</v>
      </c>
      <c r="E573" s="40"/>
    </row>
    <row r="574" customFormat="false" ht="15.75" hidden="false" customHeight="true" outlineLevel="0" collapsed="false">
      <c r="A574" s="40" t="s">
        <v>337</v>
      </c>
      <c r="B574" s="56" t="str">
        <f aca="false" t="array" ref="B574:B574">INDEX(Countries!$D$2:$D$255, MATCH(A574, Countries!$B$2:$B$255, 0))</f>
        <v>TZA</v>
      </c>
      <c r="C574" s="76" t="s">
        <v>155</v>
      </c>
      <c r="D574" s="62" t="n">
        <f aca="false" t="array" ref="D574:D574">IF($C574="Mangrove", INDEX('Mangrove protected area'!$A$5:$AG1000,MATCH($A574,'Mangrove protected area'!$A$5:$A1000,0),MATCH('Mangrove protected area'!$C$4,'Mangrove protected area'!$A$5:$AG$5,0)),IF($C574="Seagrass",'Seagrass extent'!$D$4,IF($C574="Salt marsh",'Salt marsh extent'!$D$4)))</f>
        <v>-0.015</v>
      </c>
      <c r="E574" s="40"/>
    </row>
    <row r="575" customFormat="false" ht="15.75" hidden="false" customHeight="true" outlineLevel="0" collapsed="false">
      <c r="A575" s="40" t="s">
        <v>338</v>
      </c>
      <c r="B575" s="56" t="str">
        <f aca="false" t="array" ref="B575:B575">INDEX(Countries!$D$2:$D$255, MATCH(A575, Countries!$B$2:$B$255, 0))</f>
        <v>THA</v>
      </c>
      <c r="C575" s="76" t="s">
        <v>155</v>
      </c>
      <c r="D575" s="62" t="n">
        <f aca="false" t="array" ref="D575:D575">IF($C575="Mangrove", INDEX('Mangrove protected area'!$A$5:$AG1000,MATCH($A575,'Mangrove protected area'!$A$5:$A1000,0),MATCH('Mangrove protected area'!$C$4,'Mangrove protected area'!$A$5:$AG$5,0)),IF($C575="Seagrass",'Seagrass extent'!$D$4,IF($C575="Salt marsh",'Salt marsh extent'!$D$4)))</f>
        <v>-0.015</v>
      </c>
      <c r="E575" s="40"/>
    </row>
    <row r="576" customFormat="false" ht="15.75" hidden="false" customHeight="true" outlineLevel="0" collapsed="false">
      <c r="A576" s="40" t="s">
        <v>339</v>
      </c>
      <c r="B576" s="56" t="str">
        <f aca="false" t="array" ref="B576:B576">INDEX(Countries!$D$2:$D$255, MATCH(A576, Countries!$B$2:$B$255, 0))</f>
        <v>TLS</v>
      </c>
      <c r="C576" s="76" t="s">
        <v>155</v>
      </c>
      <c r="D576" s="62" t="n">
        <f aca="false" t="array" ref="D576:D576">IF($C576="Mangrove", INDEX('Mangrove protected area'!$A$5:$AG1000,MATCH($A576,'Mangrove protected area'!$A$5:$A1000,0),MATCH('Mangrove protected area'!$C$4,'Mangrove protected area'!$A$5:$AG$5,0)),IF($C576="Seagrass",'Seagrass extent'!$D$4,IF($C576="Salt marsh",'Salt marsh extent'!$D$4)))</f>
        <v>-0.015</v>
      </c>
      <c r="E576" s="40"/>
    </row>
    <row r="577" customFormat="false" ht="15.75" hidden="false" customHeight="true" outlineLevel="0" collapsed="false">
      <c r="A577" s="40" t="s">
        <v>340</v>
      </c>
      <c r="B577" s="56" t="str">
        <f aca="false" t="array" ref="B577:B577">INDEX(Countries!$D$2:$D$255, MATCH(A577, Countries!$B$2:$B$255, 0))</f>
        <v>TGO</v>
      </c>
      <c r="C577" s="76" t="s">
        <v>155</v>
      </c>
      <c r="D577" s="62" t="n">
        <f aca="false" t="array" ref="D577:D577">IF($C577="Mangrove", INDEX('Mangrove protected area'!$A$5:$AG1000,MATCH($A577,'Mangrove protected area'!$A$5:$A1000,0),MATCH('Mangrove protected area'!$C$4,'Mangrove protected area'!$A$5:$AG$5,0)),IF($C577="Seagrass",'Seagrass extent'!$D$4,IF($C577="Salt marsh",'Salt marsh extent'!$D$4)))</f>
        <v>-0.015</v>
      </c>
      <c r="E577" s="40"/>
    </row>
    <row r="578" customFormat="false" ht="15.75" hidden="false" customHeight="true" outlineLevel="0" collapsed="false">
      <c r="A578" s="40" t="s">
        <v>341</v>
      </c>
      <c r="B578" s="56" t="str">
        <f aca="false" t="array" ref="B578:B578">INDEX(Countries!$D$2:$D$255, MATCH(A578, Countries!$B$2:$B$255, 0))</f>
        <v>TON</v>
      </c>
      <c r="C578" s="76" t="s">
        <v>155</v>
      </c>
      <c r="D578" s="62" t="n">
        <f aca="false" t="array" ref="D578:D578">IF($C578="Mangrove", INDEX('Mangrove protected area'!$A$5:$AG1000,MATCH($A578,'Mangrove protected area'!$A$5:$A1000,0),MATCH('Mangrove protected area'!$C$4,'Mangrove protected area'!$A$5:$AG$5,0)),IF($C578="Seagrass",'Seagrass extent'!$D$4,IF($C578="Salt marsh",'Salt marsh extent'!$D$4)))</f>
        <v>-0.015</v>
      </c>
      <c r="E578" s="40"/>
    </row>
    <row r="579" customFormat="false" ht="15.75" hidden="false" customHeight="true" outlineLevel="0" collapsed="false">
      <c r="A579" s="40" t="s">
        <v>342</v>
      </c>
      <c r="B579" s="56" t="str">
        <f aca="false" t="array" ref="B579:B579">INDEX(Countries!$D$2:$D$255, MATCH(A579, Countries!$B$2:$B$255, 0))</f>
        <v>TTO</v>
      </c>
      <c r="C579" s="76" t="s">
        <v>155</v>
      </c>
      <c r="D579" s="62" t="n">
        <f aca="false" t="array" ref="D579:D579">IF($C579="Mangrove", INDEX('Mangrove protected area'!$A$5:$AG1000,MATCH($A579,'Mangrove protected area'!$A$5:$A1000,0),MATCH('Mangrove protected area'!$C$4,'Mangrove protected area'!$A$5:$AG$5,0)),IF($C579="Seagrass",'Seagrass extent'!$D$4,IF($C579="Salt marsh",'Salt marsh extent'!$D$4)))</f>
        <v>-0.015</v>
      </c>
      <c r="E579" s="40"/>
    </row>
    <row r="580" customFormat="false" ht="15.75" hidden="false" customHeight="true" outlineLevel="0" collapsed="false">
      <c r="A580" s="40" t="s">
        <v>343</v>
      </c>
      <c r="B580" s="56" t="str">
        <f aca="false" t="array" ref="B580:B580">INDEX(Countries!$D$2:$D$255, MATCH(A580, Countries!$B$2:$B$255, 0))</f>
        <v>TCA</v>
      </c>
      <c r="C580" s="76" t="s">
        <v>155</v>
      </c>
      <c r="D580" s="62" t="n">
        <f aca="false" t="array" ref="D580:D580">IF($C580="Mangrove", INDEX('Mangrove protected area'!$A$5:$AG1000,MATCH($A580,'Mangrove protected area'!$A$5:$A1000,0),MATCH('Mangrove protected area'!$C$4,'Mangrove protected area'!$A$5:$AG$5,0)),IF($C580="Seagrass",'Seagrass extent'!$D$4,IF($C580="Salt marsh",'Salt marsh extent'!$D$4)))</f>
        <v>-0.015</v>
      </c>
      <c r="E580" s="40"/>
    </row>
    <row r="581" customFormat="false" ht="15.75" hidden="false" customHeight="true" outlineLevel="0" collapsed="false">
      <c r="A581" s="40" t="s">
        <v>344</v>
      </c>
      <c r="B581" s="56" t="str">
        <f aca="false" t="array" ref="B581:B581">INDEX(Countries!$D$2:$D$255, MATCH(A581, Countries!$B$2:$B$255, 0))</f>
        <v>TUV</v>
      </c>
      <c r="C581" s="76" t="s">
        <v>155</v>
      </c>
      <c r="D581" s="62" t="n">
        <f aca="false" t="array" ref="D581:D581">IF($C581="Mangrove", INDEX('Mangrove protected area'!$A$5:$AG1000,MATCH($A581,'Mangrove protected area'!$A$5:$A1000,0),MATCH('Mangrove protected area'!$C$4,'Mangrove protected area'!$A$5:$AG$5,0)),IF($C581="Seagrass",'Seagrass extent'!$D$4,IF($C581="Salt marsh",'Salt marsh extent'!$D$4)))</f>
        <v>-0.015</v>
      </c>
      <c r="E581" s="40"/>
    </row>
    <row r="582" customFormat="false" ht="15.75" hidden="false" customHeight="true" outlineLevel="0" collapsed="false">
      <c r="A582" s="40" t="s">
        <v>345</v>
      </c>
      <c r="B582" s="56" t="str">
        <f aca="false" t="array" ref="B582:B582">INDEX(Countries!$D$2:$D$255, MATCH(A582, Countries!$B$2:$B$255, 0))</f>
        <v>ARE</v>
      </c>
      <c r="C582" s="76" t="s">
        <v>155</v>
      </c>
      <c r="D582" s="62" t="n">
        <f aca="false" t="array" ref="D582:D582">IF($C582="Mangrove", INDEX('Mangrove protected area'!$A$5:$AG1000,MATCH($A582,'Mangrove protected area'!$A$5:$A1000,0),MATCH('Mangrove protected area'!$C$4,'Mangrove protected area'!$A$5:$AG$5,0)),IF($C582="Seagrass",'Seagrass extent'!$D$4,IF($C582="Salt marsh",'Salt marsh extent'!$D$4)))</f>
        <v>-0.015</v>
      </c>
      <c r="E582" s="40"/>
    </row>
    <row r="583" customFormat="false" ht="15.75" hidden="false" customHeight="true" outlineLevel="0" collapsed="false">
      <c r="A583" s="40" t="s">
        <v>346</v>
      </c>
      <c r="B583" s="56" t="str">
        <f aca="false" t="array" ref="B583:B583">INDEX(Countries!$D$2:$D$255, MATCH(A583, Countries!$B$2:$B$255, 0))</f>
        <v>VUT</v>
      </c>
      <c r="C583" s="76" t="s">
        <v>155</v>
      </c>
      <c r="D583" s="62" t="n">
        <f aca="false" t="array" ref="D583:D583">IF($C583="Mangrove", INDEX('Mangrove protected area'!$A$5:$AG1000,MATCH($A583,'Mangrove protected area'!$A$5:$A1000,0),MATCH('Mangrove protected area'!$C$4,'Mangrove protected area'!$A$5:$AG$5,0)),IF($C583="Seagrass",'Seagrass extent'!$D$4,IF($C583="Salt marsh",'Salt marsh extent'!$D$4)))</f>
        <v>-0.015</v>
      </c>
      <c r="E583" s="40"/>
    </row>
    <row r="584" customFormat="false" ht="15.75" hidden="false" customHeight="true" outlineLevel="0" collapsed="false">
      <c r="A584" s="40" t="s">
        <v>347</v>
      </c>
      <c r="B584" s="56" t="str">
        <f aca="false" t="array" ref="B584:B584">INDEX(Countries!$D$2:$D$255, MATCH(A584, Countries!$B$2:$B$255, 0))</f>
        <v>VEN</v>
      </c>
      <c r="C584" s="76" t="s">
        <v>155</v>
      </c>
      <c r="D584" s="62" t="n">
        <f aca="false" t="array" ref="D584:D584">IF($C584="Mangrove", INDEX('Mangrove protected area'!$A$5:$AG1000,MATCH($A584,'Mangrove protected area'!$A$5:$A1000,0),MATCH('Mangrove protected area'!$C$4,'Mangrove protected area'!$A$5:$AG$5,0)),IF($C584="Seagrass",'Seagrass extent'!$D$4,IF($C584="Salt marsh",'Salt marsh extent'!$D$4)))</f>
        <v>-0.015</v>
      </c>
      <c r="E584" s="40"/>
    </row>
    <row r="585" customFormat="false" ht="15.75" hidden="false" customHeight="true" outlineLevel="0" collapsed="false">
      <c r="A585" s="40" t="s">
        <v>348</v>
      </c>
      <c r="B585" s="56" t="str">
        <f aca="false" t="array" ref="B585:B585">INDEX(Countries!$D$2:$D$255, MATCH(A585, Countries!$B$2:$B$255, 0))</f>
        <v>VNM</v>
      </c>
      <c r="C585" s="76" t="s">
        <v>155</v>
      </c>
      <c r="D585" s="62" t="n">
        <f aca="false" t="array" ref="D585:D585">IF($C585="Mangrove", INDEX('Mangrove protected area'!$A$5:$AG1000,MATCH($A585,'Mangrove protected area'!$A$5:$A1000,0),MATCH('Mangrove protected area'!$C$4,'Mangrove protected area'!$A$5:$AG$5,0)),IF($C585="Seagrass",'Seagrass extent'!$D$4,IF($C585="Salt marsh",'Salt marsh extent'!$D$4)))</f>
        <v>-0.015</v>
      </c>
      <c r="E585" s="40"/>
    </row>
    <row r="586" customFormat="false" ht="15.75" hidden="false" customHeight="true" outlineLevel="0" collapsed="false">
      <c r="A586" s="40" t="s">
        <v>349</v>
      </c>
      <c r="B586" s="56" t="str">
        <f aca="false" t="array" ref="B586:B586">INDEX(Countries!$D$2:$D$255, MATCH(A586, Countries!$B$2:$B$255, 0))</f>
        <v>VIR</v>
      </c>
      <c r="C586" s="76" t="s">
        <v>155</v>
      </c>
      <c r="D586" s="62" t="n">
        <f aca="false" t="array" ref="D586:D586">IF($C586="Mangrove", INDEX('Mangrove protected area'!$A$5:$AG1000,MATCH($A586,'Mangrove protected area'!$A$5:$A1000,0),MATCH('Mangrove protected area'!$C$4,'Mangrove protected area'!$A$5:$AG$5,0)),IF($C586="Seagrass",'Seagrass extent'!$D$4,IF($C586="Salt marsh",'Salt marsh extent'!$D$4)))</f>
        <v>-0.015</v>
      </c>
      <c r="E586" s="40"/>
    </row>
    <row r="587" customFormat="false" ht="15.75" hidden="false" customHeight="true" outlineLevel="0" collapsed="false">
      <c r="A587" s="40" t="s">
        <v>350</v>
      </c>
      <c r="B587" s="56" t="str">
        <f aca="false" t="array" ref="B587:B587">INDEX(Countries!$D$2:$D$255, MATCH(A587, Countries!$B$2:$B$255, 0))</f>
        <v>WLF</v>
      </c>
      <c r="C587" s="76" t="s">
        <v>155</v>
      </c>
      <c r="D587" s="62" t="n">
        <f aca="false" t="array" ref="D587:D587">IF($C587="Mangrove", INDEX('Mangrove protected area'!$A$5:$AG1000,MATCH($A587,'Mangrove protected area'!$A$5:$A1000,0),MATCH('Mangrove protected area'!$C$4,'Mangrove protected area'!$A$5:$AG$5,0)),IF($C587="Seagrass",'Seagrass extent'!$D$4,IF($C587="Salt marsh",'Salt marsh extent'!$D$4)))</f>
        <v>-0.015</v>
      </c>
      <c r="E587" s="40"/>
    </row>
    <row r="588" customFormat="false" ht="15.75" hidden="false" customHeight="true" outlineLevel="0" collapsed="false">
      <c r="A588" s="40" t="s">
        <v>351</v>
      </c>
      <c r="B588" s="56" t="str">
        <f aca="false" t="array" ref="B588:B588">INDEX(Countries!$D$2:$D$255, MATCH(A588, Countries!$B$2:$B$255, 0))</f>
        <v>YEM</v>
      </c>
      <c r="C588" s="76" t="s">
        <v>155</v>
      </c>
      <c r="D588" s="62" t="n">
        <f aca="false" t="array" ref="D588:D588">IF($C588="Mangrove", INDEX('Mangrove protected area'!$A$5:$AG1000,MATCH($A588,'Mangrove protected area'!$A$5:$A1000,0),MATCH('Mangrove protected area'!$C$4,'Mangrove protected area'!$A$5:$AG$5,0)),IF($C588="Seagrass",'Seagrass extent'!$D$4,IF($C588="Salt marsh",'Salt marsh extent'!$D$4)))</f>
        <v>-0.015</v>
      </c>
      <c r="E588" s="40"/>
    </row>
    <row r="589" customFormat="false" ht="15.75" hidden="false" customHeight="true" outlineLevel="0" collapsed="false">
      <c r="A589" s="40" t="s">
        <v>352</v>
      </c>
      <c r="B589" s="56" t="str">
        <f aca="false" t="array" ref="B589:B589">INDEX(Countries!$D$2:$D$255, MATCH(A589, Countries!$B$2:$B$255, 0))</f>
        <v>ITA</v>
      </c>
      <c r="C589" s="76" t="s">
        <v>155</v>
      </c>
      <c r="D589" s="62" t="n">
        <f aca="false" t="array" ref="D589:D589">IF($C589="Mangrove", INDEX('Mangrove protected area'!$A$5:$AG1000,MATCH($A589,'Mangrove protected area'!$A$5:$A1000,0),MATCH('Mangrove protected area'!$C$4,'Mangrove protected area'!$A$5:$AG$5,0)),IF($C589="Seagrass",'Seagrass extent'!$D$4,IF($C589="Salt marsh",'Salt marsh extent'!$D$4)))</f>
        <v>-0.015</v>
      </c>
      <c r="E589" s="40"/>
    </row>
    <row r="590" customFormat="false" ht="15.75" hidden="false" customHeight="true" outlineLevel="0" collapsed="false">
      <c r="A590" s="40" t="s">
        <v>353</v>
      </c>
      <c r="B590" s="56" t="str">
        <f aca="false" t="array" ref="B590:B590">INDEX(Countries!$D$2:$D$255, MATCH(A590, Countries!$B$2:$B$255, 0))</f>
        <v>UKR</v>
      </c>
      <c r="C590" s="76" t="s">
        <v>155</v>
      </c>
      <c r="D590" s="62" t="n">
        <f aca="false" t="array" ref="D590:D590">IF($C590="Mangrove", INDEX('Mangrove protected area'!$A$5:$AG1000,MATCH($A590,'Mangrove protected area'!$A$5:$A1000,0),MATCH('Mangrove protected area'!$C$4,'Mangrove protected area'!$A$5:$AG$5,0)),IF($C590="Seagrass",'Seagrass extent'!$D$4,IF($C590="Salt marsh",'Salt marsh extent'!$D$4)))</f>
        <v>-0.015</v>
      </c>
      <c r="E590" s="40"/>
    </row>
    <row r="591" customFormat="false" ht="15.75" hidden="false" customHeight="true" outlineLevel="0" collapsed="false">
      <c r="A591" s="40" t="s">
        <v>354</v>
      </c>
      <c r="B591" s="56" t="str">
        <f aca="false" t="array" ref="B591:B591">INDEX(Countries!$D$2:$D$255, MATCH(A591, Countries!$B$2:$B$255, 0))</f>
        <v>TUN</v>
      </c>
      <c r="C591" s="76" t="s">
        <v>155</v>
      </c>
      <c r="D591" s="62" t="n">
        <f aca="false" t="array" ref="D591:D591">IF($C591="Mangrove", INDEX('Mangrove protected area'!$A$5:$AG1000,MATCH($A591,'Mangrove protected area'!$A$5:$A1000,0),MATCH('Mangrove protected area'!$C$4,'Mangrove protected area'!$A$5:$AG$5,0)),IF($C591="Seagrass",'Seagrass extent'!$D$4,IF($C591="Salt marsh",'Salt marsh extent'!$D$4)))</f>
        <v>-0.015</v>
      </c>
      <c r="E591" s="40"/>
    </row>
    <row r="592" customFormat="false" ht="15.75" hidden="false" customHeight="true" outlineLevel="0" collapsed="false">
      <c r="A592" s="40" t="s">
        <v>355</v>
      </c>
      <c r="B592" s="56" t="str">
        <f aca="false" t="array" ref="B592:B592">INDEX(Countries!$D$2:$D$255, MATCH(A592, Countries!$B$2:$B$255, 0))</f>
        <v>ESP</v>
      </c>
      <c r="C592" s="76" t="s">
        <v>155</v>
      </c>
      <c r="D592" s="62" t="n">
        <f aca="false" t="array" ref="D592:D592">IF($C592="Mangrove", INDEX('Mangrove protected area'!$A$5:$AG1000,MATCH($A592,'Mangrove protected area'!$A$5:$A1000,0),MATCH('Mangrove protected area'!$C$4,'Mangrove protected area'!$A$5:$AG$5,0)),IF($C592="Seagrass",'Seagrass extent'!$D$4,IF($C592="Salt marsh",'Salt marsh extent'!$D$4)))</f>
        <v>-0.015</v>
      </c>
      <c r="E592" s="40"/>
    </row>
    <row r="593" customFormat="false" ht="15.75" hidden="false" customHeight="true" outlineLevel="0" collapsed="false">
      <c r="A593" s="40" t="s">
        <v>356</v>
      </c>
      <c r="B593" s="56" t="str">
        <f aca="false" t="array" ref="B593:B593">INDEX(Countries!$D$2:$D$255, MATCH(A593, Countries!$B$2:$B$255, 0))</f>
        <v>KWT</v>
      </c>
      <c r="C593" s="76" t="s">
        <v>155</v>
      </c>
      <c r="D593" s="62" t="n">
        <f aca="false" t="array" ref="D593:D593">IF($C593="Mangrove", INDEX('Mangrove protected area'!$A$5:$AG1000,MATCH($A593,'Mangrove protected area'!$A$5:$A1000,0),MATCH('Mangrove protected area'!$C$4,'Mangrove protected area'!$A$5:$AG$5,0)),IF($C593="Seagrass",'Seagrass extent'!$D$4,IF($C593="Salt marsh",'Salt marsh extent'!$D$4)))</f>
        <v>-0.015</v>
      </c>
      <c r="E593" s="40"/>
    </row>
    <row r="594" customFormat="false" ht="15.75" hidden="false" customHeight="true" outlineLevel="0" collapsed="false">
      <c r="A594" s="40" t="s">
        <v>357</v>
      </c>
      <c r="B594" s="56" t="str">
        <f aca="false" t="array" ref="B594:B594">INDEX(Countries!$D$2:$D$255, MATCH(A594, Countries!$B$2:$B$255, 0))</f>
        <v>DNK</v>
      </c>
      <c r="C594" s="76" t="s">
        <v>155</v>
      </c>
      <c r="D594" s="62" t="n">
        <f aca="false" t="array" ref="D594:D594">IF($C594="Mangrove", INDEX('Mangrove protected area'!$A$5:$AG1000,MATCH($A594,'Mangrove protected area'!$A$5:$A1000,0),MATCH('Mangrove protected area'!$C$4,'Mangrove protected area'!$A$5:$AG$5,0)),IF($C594="Seagrass",'Seagrass extent'!$D$4,IF($C594="Salt marsh",'Salt marsh extent'!$D$4)))</f>
        <v>-0.015</v>
      </c>
      <c r="E594" s="40"/>
    </row>
    <row r="595" customFormat="false" ht="15.75" hidden="false" customHeight="true" outlineLevel="0" collapsed="false">
      <c r="A595" s="40" t="s">
        <v>358</v>
      </c>
      <c r="B595" s="56" t="str">
        <f aca="false" t="array" ref="B595:B595">INDEX(Countries!$D$2:$D$255, MATCH(A595, Countries!$B$2:$B$255, 0))</f>
        <v>FRA</v>
      </c>
      <c r="C595" s="76" t="s">
        <v>155</v>
      </c>
      <c r="D595" s="62" t="n">
        <f aca="false" t="array" ref="D595:D595">IF($C595="Mangrove", INDEX('Mangrove protected area'!$A$5:$AG1000,MATCH($A595,'Mangrove protected area'!$A$5:$A1000,0),MATCH('Mangrove protected area'!$C$4,'Mangrove protected area'!$A$5:$AG$5,0)),IF($C595="Seagrass",'Seagrass extent'!$D$4,IF($C595="Salt marsh",'Salt marsh extent'!$D$4)))</f>
        <v>-0.015</v>
      </c>
      <c r="E595" s="40"/>
    </row>
    <row r="596" customFormat="false" ht="15.75" hidden="false" customHeight="true" outlineLevel="0" collapsed="false">
      <c r="A596" s="40" t="s">
        <v>359</v>
      </c>
      <c r="B596" s="56" t="str">
        <f aca="false" t="array" ref="B596:B596">INDEX(Countries!$D$2:$D$255, MATCH(A596, Countries!$B$2:$B$255, 0))</f>
        <v>RUS</v>
      </c>
      <c r="C596" s="76" t="s">
        <v>155</v>
      </c>
      <c r="D596" s="62" t="n">
        <f aca="false" t="array" ref="D596:D596">IF($C596="Mangrove", INDEX('Mangrove protected area'!$A$5:$AG1000,MATCH($A596,'Mangrove protected area'!$A$5:$A1000,0),MATCH('Mangrove protected area'!$C$4,'Mangrove protected area'!$A$5:$AG$5,0)),IF($C596="Seagrass",'Seagrass extent'!$D$4,IF($C596="Salt marsh",'Salt marsh extent'!$D$4)))</f>
        <v>-0.015</v>
      </c>
      <c r="E596" s="40"/>
    </row>
    <row r="597" customFormat="false" ht="15.75" hidden="false" customHeight="true" outlineLevel="0" collapsed="false">
      <c r="A597" s="40" t="s">
        <v>360</v>
      </c>
      <c r="B597" s="56" t="str">
        <f aca="false" t="array" ref="B597:B597">INDEX(Countries!$D$2:$D$255, MATCH(A597, Countries!$B$2:$B$255, 0))</f>
        <v>UMI</v>
      </c>
      <c r="C597" s="76" t="s">
        <v>155</v>
      </c>
      <c r="D597" s="62" t="n">
        <f aca="false" t="array" ref="D597:D597">IF($C597="Mangrove", INDEX('Mangrove protected area'!$A$5:$AG1000,MATCH($A597,'Mangrove protected area'!$A$5:$A1000,0),MATCH('Mangrove protected area'!$C$4,'Mangrove protected area'!$A$5:$AG$5,0)),IF($C597="Seagrass",'Seagrass extent'!$D$4,IF($C597="Salt marsh",'Salt marsh extent'!$D$4)))</f>
        <v>-0.015</v>
      </c>
      <c r="E597" s="40"/>
    </row>
    <row r="598" customFormat="false" ht="15.75" hidden="false" customHeight="true" outlineLevel="0" collapsed="false">
      <c r="A598" s="40" t="s">
        <v>361</v>
      </c>
      <c r="B598" s="56" t="str">
        <f aca="false" t="array" ref="B598:B598">INDEX(Countries!$D$2:$D$255, MATCH(A598, Countries!$B$2:$B$255, 0))</f>
        <v>GRC</v>
      </c>
      <c r="C598" s="76" t="s">
        <v>155</v>
      </c>
      <c r="D598" s="62" t="n">
        <f aca="false" t="array" ref="D598:D598">IF($C598="Mangrove", INDEX('Mangrove protected area'!$A$5:$AG1000,MATCH($A598,'Mangrove protected area'!$A$5:$A1000,0),MATCH('Mangrove protected area'!$C$4,'Mangrove protected area'!$A$5:$AG$5,0)),IF($C598="Seagrass",'Seagrass extent'!$D$4,IF($C598="Salt marsh",'Salt marsh extent'!$D$4)))</f>
        <v>-0.015</v>
      </c>
      <c r="E598" s="40"/>
    </row>
    <row r="599" customFormat="false" ht="15.75" hidden="false" customHeight="true" outlineLevel="0" collapsed="false">
      <c r="A599" s="40" t="s">
        <v>362</v>
      </c>
      <c r="B599" s="56" t="str">
        <f aca="false" t="array" ref="B599:B599">INDEX(Countries!$D$2:$D$255, MATCH(A599, Countries!$B$2:$B$255, 0))</f>
        <v>CAN</v>
      </c>
      <c r="C599" s="76" t="s">
        <v>155</v>
      </c>
      <c r="D599" s="62" t="n">
        <f aca="false" t="array" ref="D599:D599">IF($C599="Mangrove", INDEX('Mangrove protected area'!$A$5:$AG1000,MATCH($A599,'Mangrove protected area'!$A$5:$A1000,0),MATCH('Mangrove protected area'!$C$4,'Mangrove protected area'!$A$5:$AG$5,0)),IF($C599="Seagrass",'Seagrass extent'!$D$4,IF($C599="Salt marsh",'Salt marsh extent'!$D$4)))</f>
        <v>-0.015</v>
      </c>
      <c r="E599" s="40"/>
    </row>
    <row r="600" customFormat="false" ht="15.75" hidden="false" customHeight="true" outlineLevel="0" collapsed="false">
      <c r="A600" s="40" t="s">
        <v>363</v>
      </c>
      <c r="B600" s="56" t="str">
        <f aca="false" t="array" ref="B600:B600">INDEX(Countries!$D$2:$D$255, MATCH(A600, Countries!$B$2:$B$255, 0))</f>
        <v>DEU</v>
      </c>
      <c r="C600" s="76" t="s">
        <v>155</v>
      </c>
      <c r="D600" s="62" t="n">
        <f aca="false" t="array" ref="D600:D600">IF($C600="Mangrove", INDEX('Mangrove protected area'!$A$5:$AG1000,MATCH($A600,'Mangrove protected area'!$A$5:$A1000,0),MATCH('Mangrove protected area'!$C$4,'Mangrove protected area'!$A$5:$AG$5,0)),IF($C600="Seagrass",'Seagrass extent'!$D$4,IF($C600="Salt marsh",'Salt marsh extent'!$D$4)))</f>
        <v>-0.015</v>
      </c>
      <c r="E600" s="40"/>
    </row>
    <row r="601" customFormat="false" ht="15.75" hidden="false" customHeight="true" outlineLevel="0" collapsed="false">
      <c r="A601" s="40" t="s">
        <v>364</v>
      </c>
      <c r="B601" s="56" t="str">
        <f aca="false" t="array" ref="B601:B601">INDEX(Countries!$D$2:$D$255, MATCH(A601, Countries!$B$2:$B$255, 0))</f>
        <v>HRV</v>
      </c>
      <c r="C601" s="76" t="s">
        <v>155</v>
      </c>
      <c r="D601" s="62" t="n">
        <f aca="false" t="array" ref="D601:D601">IF($C601="Mangrove", INDEX('Mangrove protected area'!$A$5:$AG1000,MATCH($A601,'Mangrove protected area'!$A$5:$A1000,0),MATCH('Mangrove protected area'!$C$4,'Mangrove protected area'!$A$5:$AG$5,0)),IF($C601="Seagrass",'Seagrass extent'!$D$4,IF($C601="Salt marsh",'Salt marsh extent'!$D$4)))</f>
        <v>-0.015</v>
      </c>
      <c r="E601" s="40"/>
    </row>
    <row r="602" customFormat="false" ht="15.75" hidden="false" customHeight="true" outlineLevel="0" collapsed="false">
      <c r="A602" s="40" t="s">
        <v>365</v>
      </c>
      <c r="B602" s="56" t="str">
        <f aca="false" t="array" ref="B602:B602">INDEX(Countries!$D$2:$D$255, MATCH(A602, Countries!$B$2:$B$255, 0))</f>
        <v>GBR</v>
      </c>
      <c r="C602" s="76" t="s">
        <v>155</v>
      </c>
      <c r="D602" s="62" t="n">
        <f aca="false" t="array" ref="D602:D602">IF($C602="Mangrove", INDEX('Mangrove protected area'!$A$5:$AG1000,MATCH($A602,'Mangrove protected area'!$A$5:$A1000,0),MATCH('Mangrove protected area'!$C$4,'Mangrove protected area'!$A$5:$AG$5,0)),IF($C602="Seagrass",'Seagrass extent'!$D$4,IF($C602="Salt marsh",'Salt marsh extent'!$D$4)))</f>
        <v>-0.015</v>
      </c>
      <c r="E602" s="40"/>
    </row>
    <row r="603" customFormat="false" ht="15.75" hidden="false" customHeight="true" outlineLevel="0" collapsed="false">
      <c r="A603" s="40" t="s">
        <v>366</v>
      </c>
      <c r="B603" s="56" t="str">
        <f aca="false" t="array" ref="B603:B603">INDEX(Countries!$D$2:$D$255, MATCH(A603, Countries!$B$2:$B$255, 0))</f>
        <v>MLT</v>
      </c>
      <c r="C603" s="76" t="s">
        <v>155</v>
      </c>
      <c r="D603" s="62" t="n">
        <f aca="false" t="array" ref="D603:D603">IF($C603="Mangrove", INDEX('Mangrove protected area'!$A$5:$AG1000,MATCH($A603,'Mangrove protected area'!$A$5:$A1000,0),MATCH('Mangrove protected area'!$C$4,'Mangrove protected area'!$A$5:$AG$5,0)),IF($C603="Seagrass",'Seagrass extent'!$D$4,IF($C603="Salt marsh",'Salt marsh extent'!$D$4)))</f>
        <v>-0.015</v>
      </c>
      <c r="E603" s="40"/>
    </row>
    <row r="604" customFormat="false" ht="15.75" hidden="false" customHeight="true" outlineLevel="0" collapsed="false">
      <c r="A604" s="40" t="s">
        <v>367</v>
      </c>
      <c r="B604" s="56" t="str">
        <f aca="false" t="array" ref="B604:B604">INDEX(Countries!$D$2:$D$255, MATCH(A604, Countries!$B$2:$B$255, 0))</f>
        <v>CYP</v>
      </c>
      <c r="C604" s="76" t="s">
        <v>155</v>
      </c>
      <c r="D604" s="62" t="n">
        <f aca="false" t="array" ref="D604:D604">IF($C604="Mangrove", INDEX('Mangrove protected area'!$A$5:$AG1000,MATCH($A604,'Mangrove protected area'!$A$5:$A1000,0),MATCH('Mangrove protected area'!$C$4,'Mangrove protected area'!$A$5:$AG$5,0)),IF($C604="Seagrass",'Seagrass extent'!$D$4,IF($C604="Salt marsh",'Salt marsh extent'!$D$4)))</f>
        <v>-0.015</v>
      </c>
      <c r="E604" s="40"/>
    </row>
    <row r="605" customFormat="false" ht="15.75" hidden="false" customHeight="true" outlineLevel="0" collapsed="false">
      <c r="A605" s="40" t="s">
        <v>368</v>
      </c>
      <c r="B605" s="56" t="str">
        <f aca="false" t="array" ref="B605:B605">INDEX(Countries!$D$2:$D$255, MATCH(A605, Countries!$B$2:$B$255, 0))</f>
        <v>NOR</v>
      </c>
      <c r="C605" s="76" t="s">
        <v>155</v>
      </c>
      <c r="D605" s="62" t="n">
        <f aca="false" t="array" ref="D605:D605">IF($C605="Mangrove", INDEX('Mangrove protected area'!$A$5:$AG1000,MATCH($A605,'Mangrove protected area'!$A$5:$A1000,0),MATCH('Mangrove protected area'!$C$4,'Mangrove protected area'!$A$5:$AG$5,0)),IF($C605="Seagrass",'Seagrass extent'!$D$4,IF($C605="Salt marsh",'Salt marsh extent'!$D$4)))</f>
        <v>-0.015</v>
      </c>
      <c r="E605" s="40"/>
    </row>
    <row r="606" customFormat="false" ht="15.75" hidden="false" customHeight="true" outlineLevel="0" collapsed="false">
      <c r="A606" s="40" t="s">
        <v>369</v>
      </c>
      <c r="B606" s="56" t="str">
        <f aca="false" t="array" ref="B606:B606">INDEX(Countries!$D$2:$D$255, MATCH(A606, Countries!$B$2:$B$255, 0))</f>
        <v>ALB</v>
      </c>
      <c r="C606" s="76" t="s">
        <v>155</v>
      </c>
      <c r="D606" s="62" t="n">
        <f aca="false" t="array" ref="D606:D606">IF($C606="Mangrove", INDEX('Mangrove protected area'!$A$5:$AG1000,MATCH($A606,'Mangrove protected area'!$A$5:$A1000,0),MATCH('Mangrove protected area'!$C$4,'Mangrove protected area'!$A$5:$AG$5,0)),IF($C606="Seagrass",'Seagrass extent'!$D$4,IF($C606="Salt marsh",'Salt marsh extent'!$D$4)))</f>
        <v>-0.015</v>
      </c>
      <c r="E606" s="40"/>
    </row>
    <row r="607" customFormat="false" ht="15.75" hidden="false" customHeight="true" outlineLevel="0" collapsed="false">
      <c r="A607" s="40" t="s">
        <v>370</v>
      </c>
      <c r="B607" s="56" t="str">
        <f aca="false" t="array" ref="B607:B607">INDEX(Countries!$D$2:$D$255, MATCH(A607, Countries!$B$2:$B$255, 0))</f>
        <v>DZA</v>
      </c>
      <c r="C607" s="76" t="s">
        <v>155</v>
      </c>
      <c r="D607" s="62" t="n">
        <f aca="false" t="array" ref="D607:D607">IF($C607="Mangrove", INDEX('Mangrove protected area'!$A$5:$AG1000,MATCH($A607,'Mangrove protected area'!$A$5:$A1000,0),MATCH('Mangrove protected area'!$C$4,'Mangrove protected area'!$A$5:$AG$5,0)),IF($C607="Seagrass",'Seagrass extent'!$D$4,IF($C607="Salt marsh",'Salt marsh extent'!$D$4)))</f>
        <v>-0.015</v>
      </c>
      <c r="E607" s="40"/>
    </row>
    <row r="608" customFormat="false" ht="15.75" hidden="false" customHeight="true" outlineLevel="0" collapsed="false">
      <c r="A608" s="40" t="s">
        <v>371</v>
      </c>
      <c r="B608" s="56" t="str">
        <f aca="false" t="array" ref="B608:B608">INDEX(Countries!$D$2:$D$255, MATCH(A608, Countries!$B$2:$B$255, 0))</f>
        <v>SWE</v>
      </c>
      <c r="C608" s="76" t="s">
        <v>155</v>
      </c>
      <c r="D608" s="62" t="n">
        <f aca="false" t="array" ref="D608:D608">IF($C608="Mangrove", INDEX('Mangrove protected area'!$A$5:$AG1000,MATCH($A608,'Mangrove protected area'!$A$5:$A1000,0),MATCH('Mangrove protected area'!$C$4,'Mangrove protected area'!$A$5:$AG$5,0)),IF($C608="Seagrass",'Seagrass extent'!$D$4,IF($C608="Salt marsh",'Salt marsh extent'!$D$4)))</f>
        <v>-0.015</v>
      </c>
      <c r="E608" s="40"/>
    </row>
    <row r="609" customFormat="false" ht="15.75" hidden="false" customHeight="true" outlineLevel="0" collapsed="false">
      <c r="A609" s="40" t="s">
        <v>372</v>
      </c>
      <c r="B609" s="56" t="str">
        <f aca="false" t="array" ref="B609:B609">INDEX(Countries!$D$2:$D$255, MATCH(A609, Countries!$B$2:$B$255, 0))</f>
        <v>ISR</v>
      </c>
      <c r="C609" s="76" t="s">
        <v>155</v>
      </c>
      <c r="D609" s="62" t="n">
        <f aca="false" t="array" ref="D609:D609">IF($C609="Mangrove", INDEX('Mangrove protected area'!$A$5:$AG1000,MATCH($A609,'Mangrove protected area'!$A$5:$A1000,0),MATCH('Mangrove protected area'!$C$4,'Mangrove protected area'!$A$5:$AG$5,0)),IF($C609="Seagrass",'Seagrass extent'!$D$4,IF($C609="Salt marsh",'Salt marsh extent'!$D$4)))</f>
        <v>-0.015</v>
      </c>
      <c r="E609" s="40"/>
    </row>
    <row r="610" customFormat="false" ht="15.75" hidden="false" customHeight="true" outlineLevel="0" collapsed="false">
      <c r="A610" s="40" t="s">
        <v>373</v>
      </c>
      <c r="B610" s="56" t="str">
        <f aca="false" t="array" ref="B610:B610">INDEX(Countries!$D$2:$D$255, MATCH(A610, Countries!$B$2:$B$255, 0))</f>
        <v>MSR</v>
      </c>
      <c r="C610" s="76" t="s">
        <v>155</v>
      </c>
      <c r="D610" s="62" t="n">
        <f aca="false" t="array" ref="D610:D610">IF($C610="Mangrove", INDEX('Mangrove protected area'!$A$5:$AG1000,MATCH($A610,'Mangrove protected area'!$A$5:$A1000,0),MATCH('Mangrove protected area'!$C$4,'Mangrove protected area'!$A$5:$AG$5,0)),IF($C610="Seagrass",'Seagrass extent'!$D$4,IF($C610="Salt marsh",'Salt marsh extent'!$D$4)))</f>
        <v>-0.015</v>
      </c>
      <c r="E610" s="40"/>
    </row>
    <row r="611" customFormat="false" ht="15.75" hidden="false" customHeight="true" outlineLevel="0" collapsed="false">
      <c r="A611" s="40" t="s">
        <v>374</v>
      </c>
      <c r="B611" s="56" t="str">
        <f aca="false" t="array" ref="B611:B611">INDEX(Countries!$D$2:$D$255, MATCH(A611, Countries!$B$2:$B$255, 0))</f>
        <v>LBY</v>
      </c>
      <c r="C611" s="76" t="s">
        <v>155</v>
      </c>
      <c r="D611" s="62" t="n">
        <f aca="false" t="array" ref="D611:D611">IF($C611="Mangrove", INDEX('Mangrove protected area'!$A$5:$AG1000,MATCH($A611,'Mangrove protected area'!$A$5:$A1000,0),MATCH('Mangrove protected area'!$C$4,'Mangrove protected area'!$A$5:$AG$5,0)),IF($C611="Seagrass",'Seagrass extent'!$D$4,IF($C611="Salt marsh",'Salt marsh extent'!$D$4)))</f>
        <v>-0.015</v>
      </c>
      <c r="E611" s="40"/>
    </row>
    <row r="612" customFormat="false" ht="15.75" hidden="false" customHeight="true" outlineLevel="0" collapsed="false">
      <c r="A612" s="40" t="s">
        <v>375</v>
      </c>
      <c r="B612" s="56" t="str">
        <f aca="false" t="array" ref="B612:B612">INDEX(Countries!$D$2:$D$255, MATCH(A612, Countries!$B$2:$B$255, 0))</f>
        <v>NLD</v>
      </c>
      <c r="C612" s="76" t="s">
        <v>155</v>
      </c>
      <c r="D612" s="62" t="n">
        <f aca="false" t="array" ref="D612:D612">IF($C612="Mangrove", INDEX('Mangrove protected area'!$A$5:$AG1000,MATCH($A612,'Mangrove protected area'!$A$5:$A1000,0),MATCH('Mangrove protected area'!$C$4,'Mangrove protected area'!$A$5:$AG$5,0)),IF($C612="Seagrass",'Seagrass extent'!$D$4,IF($C612="Salt marsh",'Salt marsh extent'!$D$4)))</f>
        <v>-0.015</v>
      </c>
      <c r="E612" s="40"/>
    </row>
    <row r="613" customFormat="false" ht="15.75" hidden="false" customHeight="true" outlineLevel="0" collapsed="false">
      <c r="A613" s="40" t="s">
        <v>376</v>
      </c>
      <c r="B613" s="56" t="str">
        <f aca="false" t="array" ref="B613:B613">INDEX(Countries!$D$2:$D$255, MATCH(A613, Countries!$B$2:$B$255, 0))</f>
        <v>POL</v>
      </c>
      <c r="C613" s="76" t="s">
        <v>155</v>
      </c>
      <c r="D613" s="62" t="n">
        <f aca="false" t="array" ref="D613:D613">IF($C613="Mangrove", INDEX('Mangrove protected area'!$A$5:$AG1000,MATCH($A613,'Mangrove protected area'!$A$5:$A1000,0),MATCH('Mangrove protected area'!$C$4,'Mangrove protected area'!$A$5:$AG$5,0)),IF($C613="Seagrass",'Seagrass extent'!$D$4,IF($C613="Salt marsh",'Salt marsh extent'!$D$4)))</f>
        <v>-0.015</v>
      </c>
      <c r="E613" s="40"/>
    </row>
    <row r="614" customFormat="false" ht="15.75" hidden="false" customHeight="true" outlineLevel="0" collapsed="false">
      <c r="A614" s="40" t="s">
        <v>377</v>
      </c>
      <c r="B614" s="56" t="str">
        <f aca="false" t="array" ref="B614:B614">INDEX(Countries!$D$2:$D$255, MATCH(A614, Countries!$B$2:$B$255, 0))</f>
        <v>TUR</v>
      </c>
      <c r="C614" s="76" t="s">
        <v>155</v>
      </c>
      <c r="D614" s="62" t="n">
        <f aca="false" t="array" ref="D614:D614">IF($C614="Mangrove", INDEX('Mangrove protected area'!$A$5:$AG1000,MATCH($A614,'Mangrove protected area'!$A$5:$A1000,0),MATCH('Mangrove protected area'!$C$4,'Mangrove protected area'!$A$5:$AG$5,0)),IF($C614="Seagrass",'Seagrass extent'!$D$4,IF($C614="Salt marsh",'Salt marsh extent'!$D$4)))</f>
        <v>-0.015</v>
      </c>
      <c r="E614" s="40"/>
    </row>
    <row r="615" customFormat="false" ht="15.75" hidden="false" customHeight="true" outlineLevel="0" collapsed="false">
      <c r="A615" s="40" t="s">
        <v>378</v>
      </c>
      <c r="B615" s="56" t="str">
        <f aca="false" t="array" ref="B615:B615">INDEX(Countries!$D$2:$D$255, MATCH(A615, Countries!$B$2:$B$255, 0))</f>
        <v>JOR</v>
      </c>
      <c r="C615" s="76" t="s">
        <v>155</v>
      </c>
      <c r="D615" s="62" t="n">
        <f aca="false" t="array" ref="D615:D615">IF($C615="Mangrove", INDEX('Mangrove protected area'!$A$5:$AG1000,MATCH($A615,'Mangrove protected area'!$A$5:$A1000,0),MATCH('Mangrove protected area'!$C$4,'Mangrove protected area'!$A$5:$AG$5,0)),IF($C615="Seagrass",'Seagrass extent'!$D$4,IF($C615="Salt marsh",'Salt marsh extent'!$D$4)))</f>
        <v>-0.015</v>
      </c>
      <c r="E615" s="40"/>
    </row>
    <row r="616" customFormat="false" ht="15.75" hidden="false" customHeight="true" outlineLevel="0" collapsed="false">
      <c r="A616" s="40" t="s">
        <v>379</v>
      </c>
      <c r="B616" s="56" t="str">
        <f aca="false" t="array" ref="B616:B616">INDEX(Countries!$D$2:$D$255, MATCH(A616, Countries!$B$2:$B$255, 0))</f>
        <v>SVN</v>
      </c>
      <c r="C616" s="76" t="s">
        <v>155</v>
      </c>
      <c r="D616" s="62" t="n">
        <f aca="false" t="array" ref="D616:D616">IF($C616="Mangrove", INDEX('Mangrove protected area'!$A$5:$AG1000,MATCH($A616,'Mangrove protected area'!$A$5:$A1000,0),MATCH('Mangrove protected area'!$C$4,'Mangrove protected area'!$A$5:$AG$5,0)),IF($C616="Seagrass",'Seagrass extent'!$D$4,IF($C616="Salt marsh",'Salt marsh extent'!$D$4)))</f>
        <v>-0.015</v>
      </c>
      <c r="E616" s="40"/>
    </row>
    <row r="617" customFormat="false" ht="15.75" hidden="false" customHeight="true" outlineLevel="0" collapsed="false">
      <c r="A617" s="40" t="s">
        <v>380</v>
      </c>
      <c r="B617" s="56" t="str">
        <f aca="false" t="array" ref="B617:B617">INDEX(Countries!$D$2:$D$255, MATCH(A617, Countries!$B$2:$B$255, 0))</f>
        <v>ARG</v>
      </c>
      <c r="C617" s="76" t="s">
        <v>155</v>
      </c>
      <c r="D617" s="62" t="n">
        <f aca="false" t="array" ref="D617:D617">IF($C617="Mangrove", INDEX('Mangrove protected area'!$A$5:$AG1000,MATCH($A617,'Mangrove protected area'!$A$5:$A1000,0),MATCH('Mangrove protected area'!$C$4,'Mangrove protected area'!$A$5:$AG$5,0)),IF($C617="Seagrass",'Seagrass extent'!$D$4,IF($C617="Salt marsh",'Salt marsh extent'!$D$4)))</f>
        <v>-0.015</v>
      </c>
      <c r="E617" s="40"/>
    </row>
    <row r="618" customFormat="false" ht="15.75" hidden="false" customHeight="true" outlineLevel="0" collapsed="false">
      <c r="A618" s="40" t="s">
        <v>381</v>
      </c>
      <c r="B618" s="56" t="str">
        <f aca="false" t="array" ref="B618:B618">INDEX(Countries!$D$2:$D$255, MATCH(A618, Countries!$B$2:$B$255, 0))</f>
        <v>AZE</v>
      </c>
      <c r="C618" s="76" t="s">
        <v>155</v>
      </c>
      <c r="D618" s="62" t="n">
        <f aca="false" t="array" ref="D618:D618">IF($C618="Mangrove", INDEX('Mangrove protected area'!$A$5:$AG1000,MATCH($A618,'Mangrove protected area'!$A$5:$A1000,0),MATCH('Mangrove protected area'!$C$4,'Mangrove protected area'!$A$5:$AG$5,0)),IF($C618="Seagrass",'Seagrass extent'!$D$4,IF($C618="Salt marsh",'Salt marsh extent'!$D$4)))</f>
        <v>-0.015</v>
      </c>
      <c r="E618" s="40"/>
    </row>
    <row r="619" customFormat="false" ht="15.75" hidden="false" customHeight="true" outlineLevel="0" collapsed="false">
      <c r="A619" s="40" t="s">
        <v>382</v>
      </c>
      <c r="B619" s="56" t="str">
        <f aca="false" t="array" ref="B619:B619">INDEX(Countries!$D$2:$D$255, MATCH(A619, Countries!$B$2:$B$255, 0))</f>
        <v>BEL</v>
      </c>
      <c r="C619" s="76" t="s">
        <v>155</v>
      </c>
      <c r="D619" s="62" t="n">
        <f aca="false" t="array" ref="D619:D619">IF($C619="Mangrove", INDEX('Mangrove protected area'!$A$5:$AG1000,MATCH($A619,'Mangrove protected area'!$A$5:$A1000,0),MATCH('Mangrove protected area'!$C$4,'Mangrove protected area'!$A$5:$AG$5,0)),IF($C619="Seagrass",'Seagrass extent'!$D$4,IF($C619="Salt marsh",'Salt marsh extent'!$D$4)))</f>
        <v>-0.015</v>
      </c>
      <c r="E619" s="40"/>
    </row>
    <row r="620" customFormat="false" ht="15.75" hidden="false" customHeight="true" outlineLevel="0" collapsed="false">
      <c r="A620" s="40" t="s">
        <v>383</v>
      </c>
      <c r="B620" s="56" t="str">
        <f aca="false" t="array" ref="B620:B620">INDEX(Countries!$D$2:$D$255, MATCH(A620, Countries!$B$2:$B$255, 0))</f>
        <v>BIH</v>
      </c>
      <c r="C620" s="76" t="s">
        <v>155</v>
      </c>
      <c r="D620" s="62" t="n">
        <f aca="false" t="array" ref="D620:D620">IF($C620="Mangrove", INDEX('Mangrove protected area'!$A$5:$AG1000,MATCH($A620,'Mangrove protected area'!$A$5:$A1000,0),MATCH('Mangrove protected area'!$C$4,'Mangrove protected area'!$A$5:$AG$5,0)),IF($C620="Seagrass",'Seagrass extent'!$D$4,IF($C620="Salt marsh",'Salt marsh extent'!$D$4)))</f>
        <v>-0.015</v>
      </c>
      <c r="E620" s="40"/>
    </row>
    <row r="621" customFormat="false" ht="15.75" hidden="false" customHeight="true" outlineLevel="0" collapsed="false">
      <c r="A621" s="40" t="s">
        <v>384</v>
      </c>
      <c r="B621" s="56" t="str">
        <f aca="false" t="array" ref="B621:B621">INDEX(Countries!$D$2:$D$255, MATCH(A621, Countries!$B$2:$B$255, 0))</f>
        <v>IOT</v>
      </c>
      <c r="C621" s="76" t="s">
        <v>155</v>
      </c>
      <c r="D621" s="62" t="n">
        <f aca="false" t="array" ref="D621:D621">IF($C621="Mangrove", INDEX('Mangrove protected area'!$A$5:$AG1000,MATCH($A621,'Mangrove protected area'!$A$5:$A1000,0),MATCH('Mangrove protected area'!$C$4,'Mangrove protected area'!$A$5:$AG$5,0)),IF($C621="Seagrass",'Seagrass extent'!$D$4,IF($C621="Salt marsh",'Salt marsh extent'!$D$4)))</f>
        <v>-0.015</v>
      </c>
      <c r="E621" s="40"/>
    </row>
    <row r="622" customFormat="false" ht="15.75" hidden="false" customHeight="true" outlineLevel="0" collapsed="false">
      <c r="A622" s="40" t="s">
        <v>385</v>
      </c>
      <c r="B622" s="56" t="str">
        <f aca="false" t="array" ref="B622:B622">INDEX(Countries!$D$2:$D$255, MATCH(A622, Countries!$B$2:$B$255, 0))</f>
        <v>BGR</v>
      </c>
      <c r="C622" s="76" t="s">
        <v>155</v>
      </c>
      <c r="D622" s="62" t="n">
        <f aca="false" t="array" ref="D622:D622">IF($C622="Mangrove", INDEX('Mangrove protected area'!$A$5:$AG1000,MATCH($A622,'Mangrove protected area'!$A$5:$A1000,0),MATCH('Mangrove protected area'!$C$4,'Mangrove protected area'!$A$5:$AG$5,0)),IF($C622="Seagrass",'Seagrass extent'!$D$4,IF($C622="Salt marsh",'Salt marsh extent'!$D$4)))</f>
        <v>-0.015</v>
      </c>
      <c r="E622" s="40"/>
    </row>
    <row r="623" customFormat="false" ht="15.75" hidden="false" customHeight="true" outlineLevel="0" collapsed="false">
      <c r="A623" s="40" t="s">
        <v>386</v>
      </c>
      <c r="B623" s="56" t="str">
        <f aca="false" t="array" ref="B623:B623">INDEX(Countries!$D$2:$D$255, MATCH(A623, Countries!$B$2:$B$255, 0))</f>
        <v>CPV</v>
      </c>
      <c r="C623" s="76" t="s">
        <v>155</v>
      </c>
      <c r="D623" s="62" t="n">
        <f aca="false" t="array" ref="D623:D623">IF($C623="Mangrove", INDEX('Mangrove protected area'!$A$5:$AG1000,MATCH($A623,'Mangrove protected area'!$A$5:$A1000,0),MATCH('Mangrove protected area'!$C$4,'Mangrove protected area'!$A$5:$AG$5,0)),IF($C623="Seagrass",'Seagrass extent'!$D$4,IF($C623="Salt marsh",'Salt marsh extent'!$D$4)))</f>
        <v>-0.015</v>
      </c>
      <c r="E623" s="40"/>
    </row>
    <row r="624" customFormat="false" ht="15.75" hidden="false" customHeight="true" outlineLevel="0" collapsed="false">
      <c r="A624" s="40" t="s">
        <v>387</v>
      </c>
      <c r="B624" s="56" t="str">
        <f aca="false" t="array" ref="B624:B624">INDEX(Countries!$D$2:$D$255, MATCH(A624, Countries!$B$2:$B$255, 0))</f>
        <v>CHL</v>
      </c>
      <c r="C624" s="76" t="s">
        <v>155</v>
      </c>
      <c r="D624" s="62" t="n">
        <f aca="false" t="array" ref="D624:D624">IF($C624="Mangrove", INDEX('Mangrove protected area'!$A$5:$AG1000,MATCH($A624,'Mangrove protected area'!$A$5:$A1000,0),MATCH('Mangrove protected area'!$C$4,'Mangrove protected area'!$A$5:$AG$5,0)),IF($C624="Seagrass",'Seagrass extent'!$D$4,IF($C624="Salt marsh",'Salt marsh extent'!$D$4)))</f>
        <v>-0.015</v>
      </c>
      <c r="E624" s="40"/>
    </row>
    <row r="625" customFormat="false" ht="15.75" hidden="false" customHeight="true" outlineLevel="0" collapsed="false">
      <c r="A625" s="40" t="s">
        <v>388</v>
      </c>
      <c r="B625" s="56" t="str">
        <f aca="false" t="array" ref="B625:B625">INDEX(Countries!$D$2:$D$255, MATCH(A625, Countries!$B$2:$B$255, 0))</f>
        <v>EST</v>
      </c>
      <c r="C625" s="76" t="s">
        <v>155</v>
      </c>
      <c r="D625" s="62" t="n">
        <f aca="false" t="array" ref="D625:D625">IF($C625="Mangrove", INDEX('Mangrove protected area'!$A$5:$AG1000,MATCH($A625,'Mangrove protected area'!$A$5:$A1000,0),MATCH('Mangrove protected area'!$C$4,'Mangrove protected area'!$A$5:$AG$5,0)),IF($C625="Seagrass",'Seagrass extent'!$D$4,IF($C625="Salt marsh",'Salt marsh extent'!$D$4)))</f>
        <v>-0.015</v>
      </c>
      <c r="E625" s="40"/>
    </row>
    <row r="626" customFormat="false" ht="15.75" hidden="false" customHeight="true" outlineLevel="0" collapsed="false">
      <c r="A626" s="40" t="s">
        <v>389</v>
      </c>
      <c r="B626" s="56" t="str">
        <f aca="false" t="array" ref="B626:B626">INDEX(Countries!$D$2:$D$255, MATCH(A626, Countries!$B$2:$B$255, 0))</f>
        <v>FLK</v>
      </c>
      <c r="C626" s="76" t="s">
        <v>155</v>
      </c>
      <c r="D626" s="62" t="n">
        <f aca="false" t="array" ref="D626:D626">IF($C626="Mangrove", INDEX('Mangrove protected area'!$A$5:$AG1000,MATCH($A626,'Mangrove protected area'!$A$5:$A1000,0),MATCH('Mangrove protected area'!$C$4,'Mangrove protected area'!$A$5:$AG$5,0)),IF($C626="Seagrass",'Seagrass extent'!$D$4,IF($C626="Salt marsh",'Salt marsh extent'!$D$4)))</f>
        <v>-0.015</v>
      </c>
      <c r="E626" s="40"/>
    </row>
    <row r="627" customFormat="false" ht="15.75" hidden="false" customHeight="true" outlineLevel="0" collapsed="false">
      <c r="A627" s="40" t="s">
        <v>390</v>
      </c>
      <c r="B627" s="56" t="str">
        <f aca="false" t="array" ref="B627:B627">INDEX(Countries!$D$2:$D$255, MATCH(A627, Countries!$B$2:$B$255, 0))</f>
        <v>FRO</v>
      </c>
      <c r="C627" s="76" t="s">
        <v>155</v>
      </c>
      <c r="D627" s="62" t="n">
        <f aca="false" t="array" ref="D627:D627">IF($C627="Mangrove", INDEX('Mangrove protected area'!$A$5:$AG1000,MATCH($A627,'Mangrove protected area'!$A$5:$A1000,0),MATCH('Mangrove protected area'!$C$4,'Mangrove protected area'!$A$5:$AG$5,0)),IF($C627="Seagrass",'Seagrass extent'!$D$4,IF($C627="Salt marsh",'Salt marsh extent'!$D$4)))</f>
        <v>-0.015</v>
      </c>
      <c r="E627" s="40"/>
    </row>
    <row r="628" customFormat="false" ht="15.75" hidden="false" customHeight="true" outlineLevel="0" collapsed="false">
      <c r="A628" s="40" t="s">
        <v>391</v>
      </c>
      <c r="B628" s="56" t="str">
        <f aca="false" t="array" ref="B628:B628">INDEX(Countries!$D$2:$D$255, MATCH(A628, Countries!$B$2:$B$255, 0))</f>
        <v>FIN</v>
      </c>
      <c r="C628" s="76" t="s">
        <v>155</v>
      </c>
      <c r="D628" s="62" t="n">
        <f aca="false" t="array" ref="D628:D628">IF($C628="Mangrove", INDEX('Mangrove protected area'!$A$5:$AG1000,MATCH($A628,'Mangrove protected area'!$A$5:$A1000,0),MATCH('Mangrove protected area'!$C$4,'Mangrove protected area'!$A$5:$AG$5,0)),IF($C628="Seagrass",'Seagrass extent'!$D$4,IF($C628="Salt marsh",'Salt marsh extent'!$D$4)))</f>
        <v>-0.015</v>
      </c>
      <c r="E628" s="40"/>
    </row>
    <row r="629" customFormat="false" ht="15.75" hidden="false" customHeight="true" outlineLevel="0" collapsed="false">
      <c r="A629" s="40" t="s">
        <v>392</v>
      </c>
      <c r="B629" s="56" t="str">
        <f aca="false" t="array" ref="B629:B629">INDEX(Countries!$D$2:$D$255, MATCH(A629, Countries!$B$2:$B$255, 0))</f>
        <v>GEO</v>
      </c>
      <c r="C629" s="76" t="s">
        <v>155</v>
      </c>
      <c r="D629" s="62" t="n">
        <f aca="false" t="array" ref="D629:D629">IF($C629="Mangrove", INDEX('Mangrove protected area'!$A$5:$AG1000,MATCH($A629,'Mangrove protected area'!$A$5:$A1000,0),MATCH('Mangrove protected area'!$C$4,'Mangrove protected area'!$A$5:$AG$5,0)),IF($C629="Seagrass",'Seagrass extent'!$D$4,IF($C629="Salt marsh",'Salt marsh extent'!$D$4)))</f>
        <v>-0.015</v>
      </c>
      <c r="E629" s="40"/>
    </row>
    <row r="630" customFormat="false" ht="15.75" hidden="false" customHeight="true" outlineLevel="0" collapsed="false">
      <c r="A630" s="40" t="s">
        <v>393</v>
      </c>
      <c r="B630" s="56" t="str">
        <f aca="false" t="array" ref="B630:B630">INDEX(Countries!$D$2:$D$255, MATCH(A630, Countries!$B$2:$B$255, 0))</f>
        <v>GIB</v>
      </c>
      <c r="C630" s="76" t="s">
        <v>155</v>
      </c>
      <c r="D630" s="62" t="n">
        <f aca="false" t="array" ref="D630:D630">IF($C630="Mangrove", INDEX('Mangrove protected area'!$A$5:$AG1000,MATCH($A630,'Mangrove protected area'!$A$5:$A1000,0),MATCH('Mangrove protected area'!$C$4,'Mangrove protected area'!$A$5:$AG$5,0)),IF($C630="Seagrass",'Seagrass extent'!$D$4,IF($C630="Salt marsh",'Salt marsh extent'!$D$4)))</f>
        <v>-0.015</v>
      </c>
      <c r="E630" s="40"/>
    </row>
    <row r="631" customFormat="false" ht="15.75" hidden="false" customHeight="true" outlineLevel="0" collapsed="false">
      <c r="A631" s="40" t="s">
        <v>394</v>
      </c>
      <c r="B631" s="56" t="str">
        <f aca="false" t="array" ref="B631:B631">INDEX(Countries!$D$2:$D$255, MATCH(A631, Countries!$B$2:$B$255, 0))</f>
        <v>GRL</v>
      </c>
      <c r="C631" s="76" t="s">
        <v>155</v>
      </c>
      <c r="D631" s="62" t="n">
        <f aca="false" t="array" ref="D631:D631">IF($C631="Mangrove", INDEX('Mangrove protected area'!$A$5:$AG1000,MATCH($A631,'Mangrove protected area'!$A$5:$A1000,0),MATCH('Mangrove protected area'!$C$4,'Mangrove protected area'!$A$5:$AG$5,0)),IF($C631="Seagrass",'Seagrass extent'!$D$4,IF($C631="Salt marsh",'Salt marsh extent'!$D$4)))</f>
        <v>-0.015</v>
      </c>
      <c r="E631" s="40"/>
    </row>
    <row r="632" customFormat="false" ht="15.75" hidden="false" customHeight="true" outlineLevel="0" collapsed="false">
      <c r="A632" s="40" t="s">
        <v>395</v>
      </c>
      <c r="B632" s="56" t="str">
        <f aca="false" t="array" ref="B632:B632">INDEX(Countries!$D$2:$D$255, MATCH(A632, Countries!$B$2:$B$255, 0))</f>
        <v>GGY</v>
      </c>
      <c r="C632" s="76" t="s">
        <v>155</v>
      </c>
      <c r="D632" s="62" t="n">
        <f aca="false" t="array" ref="D632:D632">IF($C632="Mangrove", INDEX('Mangrove protected area'!$A$5:$AG1000,MATCH($A632,'Mangrove protected area'!$A$5:$A1000,0),MATCH('Mangrove protected area'!$C$4,'Mangrove protected area'!$A$5:$AG$5,0)),IF($C632="Seagrass",'Seagrass extent'!$D$4,IF($C632="Salt marsh",'Salt marsh extent'!$D$4)))</f>
        <v>-0.015</v>
      </c>
      <c r="E632" s="40"/>
    </row>
    <row r="633" customFormat="false" ht="15.75" hidden="false" customHeight="true" outlineLevel="0" collapsed="false">
      <c r="A633" s="40" t="s">
        <v>396</v>
      </c>
      <c r="B633" s="56" t="str">
        <f aca="false" t="array" ref="B633:B633">INDEX(Countries!$D$2:$D$255, MATCH(A633, Countries!$B$2:$B$255, 0))</f>
        <v>ISL</v>
      </c>
      <c r="C633" s="76" t="s">
        <v>155</v>
      </c>
      <c r="D633" s="62" t="n">
        <f aca="false" t="array" ref="D633:D633">IF($C633="Mangrove", INDEX('Mangrove protected area'!$A$5:$AG1000,MATCH($A633,'Mangrove protected area'!$A$5:$A1000,0),MATCH('Mangrove protected area'!$C$4,'Mangrove protected area'!$A$5:$AG$5,0)),IF($C633="Seagrass",'Seagrass extent'!$D$4,IF($C633="Salt marsh",'Salt marsh extent'!$D$4)))</f>
        <v>-0.015</v>
      </c>
      <c r="E633" s="40"/>
    </row>
    <row r="634" customFormat="false" ht="15.75" hidden="false" customHeight="true" outlineLevel="0" collapsed="false">
      <c r="A634" s="40" t="s">
        <v>397</v>
      </c>
      <c r="B634" s="56" t="str">
        <f aca="false" t="array" ref="B634:B634">INDEX(Countries!$D$2:$D$255, MATCH(A634, Countries!$B$2:$B$255, 0))</f>
        <v>IRQ</v>
      </c>
      <c r="C634" s="76" t="s">
        <v>155</v>
      </c>
      <c r="D634" s="62" t="n">
        <f aca="false" t="array" ref="D634:D634">IF($C634="Mangrove", INDEX('Mangrove protected area'!$A$5:$AG1000,MATCH($A634,'Mangrove protected area'!$A$5:$A1000,0),MATCH('Mangrove protected area'!$C$4,'Mangrove protected area'!$A$5:$AG$5,0)),IF($C634="Seagrass",'Seagrass extent'!$D$4,IF($C634="Salt marsh",'Salt marsh extent'!$D$4)))</f>
        <v>-0.015</v>
      </c>
      <c r="E634" s="40"/>
    </row>
    <row r="635" customFormat="false" ht="15.75" hidden="false" customHeight="true" outlineLevel="0" collapsed="false">
      <c r="A635" s="40" t="s">
        <v>398</v>
      </c>
      <c r="B635" s="56" t="str">
        <f aca="false" t="array" ref="B635:B635">INDEX(Countries!$D$2:$D$255, MATCH(A635, Countries!$B$2:$B$255, 0))</f>
        <v>IRL</v>
      </c>
      <c r="C635" s="76" t="s">
        <v>155</v>
      </c>
      <c r="D635" s="62" t="n">
        <f aca="false" t="array" ref="D635:D635">IF($C635="Mangrove", INDEX('Mangrove protected area'!$A$5:$AG1000,MATCH($A635,'Mangrove protected area'!$A$5:$A1000,0),MATCH('Mangrove protected area'!$C$4,'Mangrove protected area'!$A$5:$AG$5,0)),IF($C635="Seagrass",'Seagrass extent'!$D$4,IF($C635="Salt marsh",'Salt marsh extent'!$D$4)))</f>
        <v>-0.015</v>
      </c>
      <c r="E635" s="40"/>
    </row>
    <row r="636" customFormat="false" ht="15.75" hidden="false" customHeight="true" outlineLevel="0" collapsed="false">
      <c r="A636" s="40" t="s">
        <v>399</v>
      </c>
      <c r="B636" s="56" t="str">
        <f aca="false" t="array" ref="B636:B636">INDEX(Countries!$D$2:$D$255, MATCH(A636, Countries!$B$2:$B$255, 0))</f>
        <v>IMN</v>
      </c>
      <c r="C636" s="76" t="s">
        <v>155</v>
      </c>
      <c r="D636" s="62" t="n">
        <f aca="false" t="array" ref="D636:D636">IF($C636="Mangrove", INDEX('Mangrove protected area'!$A$5:$AG1000,MATCH($A636,'Mangrove protected area'!$A$5:$A1000,0),MATCH('Mangrove protected area'!$C$4,'Mangrove protected area'!$A$5:$AG$5,0)),IF($C636="Seagrass",'Seagrass extent'!$D$4,IF($C636="Salt marsh",'Salt marsh extent'!$D$4)))</f>
        <v>-0.015</v>
      </c>
      <c r="E636" s="40"/>
    </row>
    <row r="637" customFormat="false" ht="15.75" hidden="false" customHeight="true" outlineLevel="0" collapsed="false">
      <c r="A637" s="40" t="s">
        <v>400</v>
      </c>
      <c r="B637" s="56" t="str">
        <f aca="false" t="array" ref="B637:B637">INDEX(Countries!$D$2:$D$255, MATCH(A637, Countries!$B$2:$B$255, 0))</f>
        <v>JEY</v>
      </c>
      <c r="C637" s="76" t="s">
        <v>155</v>
      </c>
      <c r="D637" s="62" t="n">
        <f aca="false" t="array" ref="D637:D637">IF($C637="Mangrove", INDEX('Mangrove protected area'!$A$5:$AG1000,MATCH($A637,'Mangrove protected area'!$A$5:$A1000,0),MATCH('Mangrove protected area'!$C$4,'Mangrove protected area'!$A$5:$AG$5,0)),IF($C637="Seagrass",'Seagrass extent'!$D$4,IF($C637="Salt marsh",'Salt marsh extent'!$D$4)))</f>
        <v>-0.015</v>
      </c>
      <c r="E637" s="40"/>
    </row>
    <row r="638" customFormat="false" ht="15.75" hidden="false" customHeight="true" outlineLevel="0" collapsed="false">
      <c r="A638" s="40" t="s">
        <v>401</v>
      </c>
      <c r="B638" s="56" t="str">
        <f aca="false" t="array" ref="B638:B638">INDEX(Countries!$D$2:$D$255, MATCH(A638, Countries!$B$2:$B$255, 0))</f>
        <v>KAZ</v>
      </c>
      <c r="C638" s="76" t="s">
        <v>155</v>
      </c>
      <c r="D638" s="62" t="n">
        <f aca="false" t="array" ref="D638:D638">IF($C638="Mangrove", INDEX('Mangrove protected area'!$A$5:$AG1000,MATCH($A638,'Mangrove protected area'!$A$5:$A1000,0),MATCH('Mangrove protected area'!$C$4,'Mangrove protected area'!$A$5:$AG$5,0)),IF($C638="Seagrass",'Seagrass extent'!$D$4,IF($C638="Salt marsh",'Salt marsh extent'!$D$4)))</f>
        <v>-0.015</v>
      </c>
      <c r="E638" s="40"/>
    </row>
    <row r="639" customFormat="false" ht="15.75" hidden="false" customHeight="true" outlineLevel="0" collapsed="false">
      <c r="A639" s="40" t="s">
        <v>402</v>
      </c>
      <c r="B639" s="56" t="str">
        <f aca="false" t="array" ref="B639:B639">INDEX(Countries!$D$2:$D$255, MATCH(A639, Countries!$B$2:$B$255, 0))</f>
        <v>PRK</v>
      </c>
      <c r="C639" s="76" t="s">
        <v>155</v>
      </c>
      <c r="D639" s="62" t="n">
        <f aca="false" t="array" ref="D639:D639">IF($C639="Mangrove", INDEX('Mangrove protected area'!$A$5:$AG1000,MATCH($A639,'Mangrove protected area'!$A$5:$A1000,0),MATCH('Mangrove protected area'!$C$4,'Mangrove protected area'!$A$5:$AG$5,0)),IF($C639="Seagrass",'Seagrass extent'!$D$4,IF($C639="Salt marsh",'Salt marsh extent'!$D$4)))</f>
        <v>-0.015</v>
      </c>
      <c r="E639" s="40"/>
    </row>
    <row r="640" customFormat="false" ht="15.75" hidden="false" customHeight="true" outlineLevel="0" collapsed="false">
      <c r="A640" s="40" t="s">
        <v>403</v>
      </c>
      <c r="B640" s="56" t="str">
        <f aca="false" t="array" ref="B640:B640">INDEX(Countries!$D$2:$D$255, MATCH(A640, Countries!$B$2:$B$255, 0))</f>
        <v>KOR</v>
      </c>
      <c r="C640" s="76" t="s">
        <v>155</v>
      </c>
      <c r="D640" s="62" t="n">
        <f aca="false" t="array" ref="D640:D640">IF($C640="Mangrove", INDEX('Mangrove protected area'!$A$5:$AG1000,MATCH($A640,'Mangrove protected area'!$A$5:$A1000,0),MATCH('Mangrove protected area'!$C$4,'Mangrove protected area'!$A$5:$AG$5,0)),IF($C640="Seagrass",'Seagrass extent'!$D$4,IF($C640="Salt marsh",'Salt marsh extent'!$D$4)))</f>
        <v>-0.015</v>
      </c>
      <c r="E640" s="40"/>
    </row>
    <row r="641" customFormat="false" ht="15.75" hidden="false" customHeight="true" outlineLevel="0" collapsed="false">
      <c r="A641" s="40" t="s">
        <v>404</v>
      </c>
      <c r="B641" s="56" t="str">
        <f aca="false" t="array" ref="B641:B641">INDEX(Countries!$D$2:$D$255, MATCH(A641, Countries!$B$2:$B$255, 0))</f>
        <v>LVA</v>
      </c>
      <c r="C641" s="76" t="s">
        <v>155</v>
      </c>
      <c r="D641" s="62" t="n">
        <f aca="false" t="array" ref="D641:D641">IF($C641="Mangrove", INDEX('Mangrove protected area'!$A$5:$AG1000,MATCH($A641,'Mangrove protected area'!$A$5:$A1000,0),MATCH('Mangrove protected area'!$C$4,'Mangrove protected area'!$A$5:$AG$5,0)),IF($C641="Seagrass",'Seagrass extent'!$D$4,IF($C641="Salt marsh",'Salt marsh extent'!$D$4)))</f>
        <v>-0.015</v>
      </c>
      <c r="E641" s="40"/>
    </row>
    <row r="642" customFormat="false" ht="15.75" hidden="false" customHeight="true" outlineLevel="0" collapsed="false">
      <c r="A642" s="40" t="s">
        <v>405</v>
      </c>
      <c r="B642" s="56" t="str">
        <f aca="false" t="array" ref="B642:B642">INDEX(Countries!$D$2:$D$255, MATCH(A642, Countries!$B$2:$B$255, 0))</f>
        <v>LBN</v>
      </c>
      <c r="C642" s="76" t="s">
        <v>155</v>
      </c>
      <c r="D642" s="62" t="n">
        <f aca="false" t="array" ref="D642:D642">IF($C642="Mangrove", INDEX('Mangrove protected area'!$A$5:$AG1000,MATCH($A642,'Mangrove protected area'!$A$5:$A1000,0),MATCH('Mangrove protected area'!$C$4,'Mangrove protected area'!$A$5:$AG$5,0)),IF($C642="Seagrass",'Seagrass extent'!$D$4,IF($C642="Salt marsh",'Salt marsh extent'!$D$4)))</f>
        <v>-0.015</v>
      </c>
      <c r="E642" s="40"/>
    </row>
    <row r="643" customFormat="false" ht="15.75" hidden="false" customHeight="true" outlineLevel="0" collapsed="false">
      <c r="A643" s="40" t="s">
        <v>406</v>
      </c>
      <c r="B643" s="56" t="str">
        <f aca="false" t="array" ref="B643:B643">INDEX(Countries!$D$2:$D$255, MATCH(A643, Countries!$B$2:$B$255, 0))</f>
        <v>LTU</v>
      </c>
      <c r="C643" s="76" t="s">
        <v>155</v>
      </c>
      <c r="D643" s="62" t="n">
        <f aca="false" t="array" ref="D643:D643">IF($C643="Mangrove", INDEX('Mangrove protected area'!$A$5:$AG1000,MATCH($A643,'Mangrove protected area'!$A$5:$A1000,0),MATCH('Mangrove protected area'!$C$4,'Mangrove protected area'!$A$5:$AG$5,0)),IF($C643="Seagrass",'Seagrass extent'!$D$4,IF($C643="Salt marsh",'Salt marsh extent'!$D$4)))</f>
        <v>-0.015</v>
      </c>
      <c r="E643" s="40"/>
    </row>
    <row r="644" customFormat="false" ht="15.75" hidden="false" customHeight="true" outlineLevel="0" collapsed="false">
      <c r="A644" s="40" t="s">
        <v>407</v>
      </c>
      <c r="B644" s="56" t="str">
        <f aca="false" t="array" ref="B644:B644">INDEX(Countries!$D$2:$D$255, MATCH(A644, Countries!$B$2:$B$255, 0))</f>
        <v>MCO</v>
      </c>
      <c r="C644" s="76" t="s">
        <v>155</v>
      </c>
      <c r="D644" s="62" t="n">
        <f aca="false" t="array" ref="D644:D644">IF($C644="Mangrove", INDEX('Mangrove protected area'!$A$5:$AG1000,MATCH($A644,'Mangrove protected area'!$A$5:$A1000,0),MATCH('Mangrove protected area'!$C$4,'Mangrove protected area'!$A$5:$AG$5,0)),IF($C644="Seagrass",'Seagrass extent'!$D$4,IF($C644="Salt marsh",'Salt marsh extent'!$D$4)))</f>
        <v>-0.015</v>
      </c>
      <c r="E644" s="40"/>
    </row>
    <row r="645" customFormat="false" ht="15.75" hidden="false" customHeight="true" outlineLevel="0" collapsed="false">
      <c r="A645" s="40" t="s">
        <v>408</v>
      </c>
      <c r="B645" s="56" t="str">
        <f aca="false" t="array" ref="B645:B645">INDEX(Countries!$D$2:$D$255, MATCH(A645, Countries!$B$2:$B$255, 0))</f>
        <v>MNE</v>
      </c>
      <c r="C645" s="76" t="s">
        <v>155</v>
      </c>
      <c r="D645" s="62" t="n">
        <f aca="false" t="array" ref="D645:D645">IF($C645="Mangrove", INDEX('Mangrove protected area'!$A$5:$AG1000,MATCH($A645,'Mangrove protected area'!$A$5:$A1000,0),MATCH('Mangrove protected area'!$C$4,'Mangrove protected area'!$A$5:$AG$5,0)),IF($C645="Seagrass",'Seagrass extent'!$D$4,IF($C645="Salt marsh",'Salt marsh extent'!$D$4)))</f>
        <v>-0.015</v>
      </c>
      <c r="E645" s="40"/>
    </row>
    <row r="646" customFormat="false" ht="15.75" hidden="false" customHeight="true" outlineLevel="0" collapsed="false">
      <c r="A646" s="40" t="s">
        <v>409</v>
      </c>
      <c r="B646" s="56" t="str">
        <f aca="false" t="array" ref="B646:B646">INDEX(Countries!$D$2:$D$255, MATCH(A646, Countries!$B$2:$B$255, 0))</f>
        <v>MAR</v>
      </c>
      <c r="C646" s="76" t="s">
        <v>155</v>
      </c>
      <c r="D646" s="62" t="n">
        <f aca="false" t="array" ref="D646:D646">IF($C646="Mangrove", INDEX('Mangrove protected area'!$A$5:$AG1000,MATCH($A646,'Mangrove protected area'!$A$5:$A1000,0),MATCH('Mangrove protected area'!$C$4,'Mangrove protected area'!$A$5:$AG$5,0)),IF($C646="Seagrass",'Seagrass extent'!$D$4,IF($C646="Salt marsh",'Salt marsh extent'!$D$4)))</f>
        <v>-0.015</v>
      </c>
      <c r="E646" s="40"/>
    </row>
    <row r="647" customFormat="false" ht="15.75" hidden="false" customHeight="true" outlineLevel="0" collapsed="false">
      <c r="A647" s="40" t="s">
        <v>410</v>
      </c>
      <c r="B647" s="56" t="str">
        <f aca="false" t="array" ref="B647:B647">INDEX(Countries!$D$2:$D$255, MATCH(A647, Countries!$B$2:$B$255, 0))</f>
        <v>NAM</v>
      </c>
      <c r="C647" s="76" t="s">
        <v>155</v>
      </c>
      <c r="D647" s="62" t="n">
        <f aca="false" t="array" ref="D647:D647">IF($C647="Mangrove", INDEX('Mangrove protected area'!$A$5:$AG1000,MATCH($A647,'Mangrove protected area'!$A$5:$A1000,0),MATCH('Mangrove protected area'!$C$4,'Mangrove protected area'!$A$5:$AG$5,0)),IF($C647="Seagrass",'Seagrass extent'!$D$4,IF($C647="Salt marsh",'Salt marsh extent'!$D$4)))</f>
        <v>-0.015</v>
      </c>
      <c r="E647" s="40"/>
    </row>
    <row r="648" customFormat="false" ht="15.75" hidden="false" customHeight="true" outlineLevel="0" collapsed="false">
      <c r="A648" s="40" t="s">
        <v>411</v>
      </c>
      <c r="B648" s="56" t="str">
        <f aca="false" t="array" ref="B648:B648">INDEX(Countries!$D$2:$D$255, MATCH(A648, Countries!$B$2:$B$255, 0))</f>
        <v>NRU</v>
      </c>
      <c r="C648" s="76" t="s">
        <v>155</v>
      </c>
      <c r="D648" s="62" t="n">
        <f aca="false" t="array" ref="D648:D648">IF($C648="Mangrove", INDEX('Mangrove protected area'!$A$5:$AG1000,MATCH($A648,'Mangrove protected area'!$A$5:$A1000,0),MATCH('Mangrove protected area'!$C$4,'Mangrove protected area'!$A$5:$AG$5,0)),IF($C648="Seagrass",'Seagrass extent'!$D$4,IF($C648="Salt marsh",'Salt marsh extent'!$D$4)))</f>
        <v>-0.015</v>
      </c>
      <c r="E648" s="40"/>
    </row>
    <row r="649" customFormat="false" ht="15.75" hidden="false" customHeight="true" outlineLevel="0" collapsed="false">
      <c r="A649" s="40" t="s">
        <v>412</v>
      </c>
      <c r="B649" s="56" t="str">
        <f aca="false" t="array" ref="B649:B649">INDEX(Countries!$D$2:$D$255, MATCH(A649, Countries!$B$2:$B$255, 0))</f>
        <v>NIU</v>
      </c>
      <c r="C649" s="76" t="s">
        <v>155</v>
      </c>
      <c r="D649" s="62" t="n">
        <f aca="false" t="array" ref="D649:D649">IF($C649="Mangrove", INDEX('Mangrove protected area'!$A$5:$AG1000,MATCH($A649,'Mangrove protected area'!$A$5:$A1000,0),MATCH('Mangrove protected area'!$C$4,'Mangrove protected area'!$A$5:$AG$5,0)),IF($C649="Seagrass",'Seagrass extent'!$D$4,IF($C649="Salt marsh",'Salt marsh extent'!$D$4)))</f>
        <v>-0.015</v>
      </c>
      <c r="E649" s="40"/>
    </row>
    <row r="650" customFormat="false" ht="15.75" hidden="false" customHeight="true" outlineLevel="0" collapsed="false">
      <c r="A650" s="40" t="s">
        <v>413</v>
      </c>
      <c r="B650" s="56" t="str">
        <f aca="false" t="array" ref="B650:B650">INDEX(Countries!$D$2:$D$255, MATCH(A650, Countries!$B$2:$B$255, 0))</f>
        <v>MNP</v>
      </c>
      <c r="C650" s="76" t="s">
        <v>155</v>
      </c>
      <c r="D650" s="62" t="n">
        <f aca="false" t="array" ref="D650:D650">IF($C650="Mangrove", INDEX('Mangrove protected area'!$A$5:$AG1000,MATCH($A650,'Mangrove protected area'!$A$5:$A1000,0),MATCH('Mangrove protected area'!$C$4,'Mangrove protected area'!$A$5:$AG$5,0)),IF($C650="Seagrass",'Seagrass extent'!$D$4,IF($C650="Salt marsh",'Salt marsh extent'!$D$4)))</f>
        <v>-0.015</v>
      </c>
      <c r="E650" s="40"/>
    </row>
    <row r="651" customFormat="false" ht="15.75" hidden="false" customHeight="true" outlineLevel="0" collapsed="false">
      <c r="A651" s="40" t="s">
        <v>414</v>
      </c>
      <c r="B651" s="56" t="str">
        <f aca="false" t="array" ref="B651:B651">INDEX(Countries!$D$2:$D$255, MATCH(A651, Countries!$B$2:$B$255, 0))</f>
        <v>PCN</v>
      </c>
      <c r="C651" s="76" t="s">
        <v>155</v>
      </c>
      <c r="D651" s="62" t="n">
        <f aca="false" t="array" ref="D651:D651">IF($C651="Mangrove", INDEX('Mangrove protected area'!$A$5:$AG1000,MATCH($A651,'Mangrove protected area'!$A$5:$A1000,0),MATCH('Mangrove protected area'!$C$4,'Mangrove protected area'!$A$5:$AG$5,0)),IF($C651="Seagrass",'Seagrass extent'!$D$4,IF($C651="Salt marsh",'Salt marsh extent'!$D$4)))</f>
        <v>-0.015</v>
      </c>
      <c r="E651" s="40"/>
    </row>
    <row r="652" customFormat="false" ht="15.75" hidden="false" customHeight="true" outlineLevel="0" collapsed="false">
      <c r="A652" s="40" t="s">
        <v>415</v>
      </c>
      <c r="B652" s="56" t="str">
        <f aca="false" t="array" ref="B652:B652">INDEX(Countries!$D$2:$D$255, MATCH(A652, Countries!$B$2:$B$255, 0))</f>
        <v>PRT</v>
      </c>
      <c r="C652" s="76" t="s">
        <v>155</v>
      </c>
      <c r="D652" s="62" t="n">
        <f aca="false" t="array" ref="D652:D652">IF($C652="Mangrove", INDEX('Mangrove protected area'!$A$5:$AG1000,MATCH($A652,'Mangrove protected area'!$A$5:$A1000,0),MATCH('Mangrove protected area'!$C$4,'Mangrove protected area'!$A$5:$AG$5,0)),IF($C652="Seagrass",'Seagrass extent'!$D$4,IF($C652="Salt marsh",'Salt marsh extent'!$D$4)))</f>
        <v>-0.015</v>
      </c>
      <c r="E652" s="40"/>
    </row>
    <row r="653" customFormat="false" ht="15.75" hidden="false" customHeight="true" outlineLevel="0" collapsed="false">
      <c r="A653" s="40" t="s">
        <v>416</v>
      </c>
      <c r="B653" s="56" t="str">
        <f aca="false" t="array" ref="B653:B653">INDEX(Countries!$D$2:$D$255, MATCH(A653, Countries!$B$2:$B$255, 0))</f>
        <v>REU</v>
      </c>
      <c r="C653" s="76" t="s">
        <v>155</v>
      </c>
      <c r="D653" s="62" t="n">
        <f aca="false" t="array" ref="D653:D653">IF($C653="Mangrove", INDEX('Mangrove protected area'!$A$5:$AG1000,MATCH($A653,'Mangrove protected area'!$A$5:$A1000,0),MATCH('Mangrove protected area'!$C$4,'Mangrove protected area'!$A$5:$AG$5,0)),IF($C653="Seagrass",'Seagrass extent'!$D$4,IF($C653="Salt marsh",'Salt marsh extent'!$D$4)))</f>
        <v>-0.015</v>
      </c>
      <c r="E653" s="40"/>
    </row>
    <row r="654" customFormat="false" ht="15.75" hidden="false" customHeight="true" outlineLevel="0" collapsed="false">
      <c r="A654" s="40" t="s">
        <v>417</v>
      </c>
      <c r="B654" s="56" t="str">
        <f aca="false" t="array" ref="B654:B654">INDEX(Countries!$D$2:$D$255, MATCH(A654, Countries!$B$2:$B$255, 0))</f>
        <v>ROU</v>
      </c>
      <c r="C654" s="76" t="s">
        <v>155</v>
      </c>
      <c r="D654" s="62" t="n">
        <f aca="false" t="array" ref="D654:D654">IF($C654="Mangrove", INDEX('Mangrove protected area'!$A$5:$AG1000,MATCH($A654,'Mangrove protected area'!$A$5:$A1000,0),MATCH('Mangrove protected area'!$C$4,'Mangrove protected area'!$A$5:$AG$5,0)),IF($C654="Seagrass",'Seagrass extent'!$D$4,IF($C654="Salt marsh",'Salt marsh extent'!$D$4)))</f>
        <v>-0.015</v>
      </c>
      <c r="E654" s="40"/>
    </row>
    <row r="655" customFormat="false" ht="15.75" hidden="false" customHeight="true" outlineLevel="0" collapsed="false">
      <c r="A655" s="40" t="s">
        <v>418</v>
      </c>
      <c r="B655" s="56" t="str">
        <f aca="false" t="array" ref="B655:B655">INDEX(Countries!$D$2:$D$255, MATCH(A655, Countries!$B$2:$B$255, 0))</f>
        <v>SHN</v>
      </c>
      <c r="C655" s="76" t="s">
        <v>155</v>
      </c>
      <c r="D655" s="62" t="n">
        <f aca="false" t="array" ref="D655:D655">IF($C655="Mangrove", INDEX('Mangrove protected area'!$A$5:$AG1000,MATCH($A655,'Mangrove protected area'!$A$5:$A1000,0),MATCH('Mangrove protected area'!$C$4,'Mangrove protected area'!$A$5:$AG$5,0)),IF($C655="Seagrass",'Seagrass extent'!$D$4,IF($C655="Salt marsh",'Salt marsh extent'!$D$4)))</f>
        <v>-0.015</v>
      </c>
      <c r="E655" s="40"/>
    </row>
    <row r="656" customFormat="false" ht="15.75" hidden="false" customHeight="true" outlineLevel="0" collapsed="false">
      <c r="A656" s="40" t="s">
        <v>419</v>
      </c>
      <c r="B656" s="56" t="str">
        <f aca="false" t="array" ref="B656:B656">INDEX(Countries!$D$2:$D$255, MATCH(A656, Countries!$B$2:$B$255, 0))</f>
        <v>SPM</v>
      </c>
      <c r="C656" s="76" t="s">
        <v>155</v>
      </c>
      <c r="D656" s="62" t="n">
        <f aca="false" t="array" ref="D656:D656">IF($C656="Mangrove", INDEX('Mangrove protected area'!$A$5:$AG1000,MATCH($A656,'Mangrove protected area'!$A$5:$A1000,0),MATCH('Mangrove protected area'!$C$4,'Mangrove protected area'!$A$5:$AG$5,0)),IF($C656="Seagrass",'Seagrass extent'!$D$4,IF($C656="Salt marsh",'Salt marsh extent'!$D$4)))</f>
        <v>-0.015</v>
      </c>
      <c r="E656" s="40"/>
    </row>
    <row r="657" customFormat="false" ht="15.75" hidden="false" customHeight="true" outlineLevel="0" collapsed="false">
      <c r="A657" s="40" t="s">
        <v>420</v>
      </c>
      <c r="B657" s="56" t="str">
        <f aca="false" t="array" ref="B657:B657">INDEX(Countries!$D$2:$D$255, MATCH(A657, Countries!$B$2:$B$255, 0))</f>
        <v>SYR</v>
      </c>
      <c r="C657" s="76" t="s">
        <v>155</v>
      </c>
      <c r="D657" s="62" t="n">
        <f aca="false" t="array" ref="D657:D657">IF($C657="Mangrove", INDEX('Mangrove protected area'!$A$5:$AG1000,MATCH($A657,'Mangrove protected area'!$A$5:$A1000,0),MATCH('Mangrove protected area'!$C$4,'Mangrove protected area'!$A$5:$AG$5,0)),IF($C657="Seagrass",'Seagrass extent'!$D$4,IF($C657="Salt marsh",'Salt marsh extent'!$D$4)))</f>
        <v>-0.015</v>
      </c>
      <c r="E657" s="40"/>
    </row>
    <row r="658" customFormat="false" ht="15.75" hidden="false" customHeight="true" outlineLevel="0" collapsed="false">
      <c r="A658" s="40" t="s">
        <v>421</v>
      </c>
      <c r="B658" s="56" t="str">
        <f aca="false" t="array" ref="B658:B658">INDEX(Countries!$D$2:$D$255, MATCH(A658, Countries!$B$2:$B$255, 0))</f>
        <v>TKL</v>
      </c>
      <c r="C658" s="76" t="s">
        <v>155</v>
      </c>
      <c r="D658" s="62" t="n">
        <f aca="false" t="array" ref="D658:D658">IF($C658="Mangrove", INDEX('Mangrove protected area'!$A$5:$AG1000,MATCH($A658,'Mangrove protected area'!$A$5:$A1000,0),MATCH('Mangrove protected area'!$C$4,'Mangrove protected area'!$A$5:$AG$5,0)),IF($C658="Seagrass",'Seagrass extent'!$D$4,IF($C658="Salt marsh",'Salt marsh extent'!$D$4)))</f>
        <v>-0.015</v>
      </c>
      <c r="E658" s="40"/>
    </row>
    <row r="659" customFormat="false" ht="15.75" hidden="false" customHeight="true" outlineLevel="0" collapsed="false">
      <c r="A659" s="40" t="s">
        <v>422</v>
      </c>
      <c r="B659" s="56" t="str">
        <f aca="false" t="array" ref="B659:B659">INDEX(Countries!$D$2:$D$255, MATCH(A659, Countries!$B$2:$B$255, 0))</f>
        <v>TKM</v>
      </c>
      <c r="C659" s="76" t="s">
        <v>155</v>
      </c>
      <c r="D659" s="62" t="n">
        <f aca="false" t="array" ref="D659:D659">IF($C659="Mangrove", INDEX('Mangrove protected area'!$A$5:$AG1000,MATCH($A659,'Mangrove protected area'!$A$5:$A1000,0),MATCH('Mangrove protected area'!$C$4,'Mangrove protected area'!$A$5:$AG$5,0)),IF($C659="Seagrass",'Seagrass extent'!$D$4,IF($C659="Salt marsh",'Salt marsh extent'!$D$4)))</f>
        <v>-0.015</v>
      </c>
      <c r="E659" s="40"/>
    </row>
    <row r="660" customFormat="false" ht="15.75" hidden="false" customHeight="true" outlineLevel="0" collapsed="false">
      <c r="A660" s="40" t="s">
        <v>423</v>
      </c>
      <c r="B660" s="56" t="str">
        <f aca="false" t="array" ref="B660:B660">INDEX(Countries!$D$2:$D$255, MATCH(A660, Countries!$B$2:$B$255, 0))</f>
        <v>URY</v>
      </c>
      <c r="C660" s="76" t="s">
        <v>155</v>
      </c>
      <c r="D660" s="62" t="n">
        <f aca="false" t="array" ref="D660:D660">IF($C660="Mangrove", INDEX('Mangrove protected area'!$A$5:$AG1000,MATCH($A660,'Mangrove protected area'!$A$5:$A1000,0),MATCH('Mangrove protected area'!$C$4,'Mangrove protected area'!$A$5:$AG$5,0)),IF($C660="Seagrass",'Seagrass extent'!$D$4,IF($C660="Salt marsh",'Salt marsh extent'!$D$4)))</f>
        <v>-0.015</v>
      </c>
      <c r="E660" s="40"/>
    </row>
    <row r="661" customFormat="false" ht="15.75" hidden="false" customHeight="true" outlineLevel="0" collapsed="false">
      <c r="A661" s="40" t="s">
        <v>424</v>
      </c>
      <c r="B661" s="56" t="str">
        <f aca="false" t="array" ref="B661:B661">INDEX(Countries!$D$2:$D$255, MATCH(A661, Countries!$B$2:$B$255, 0))</f>
        <v>ESH</v>
      </c>
      <c r="C661" s="76" t="s">
        <v>155</v>
      </c>
      <c r="D661" s="62" t="n">
        <f aca="false" t="array" ref="D661:D661">IF($C661="Mangrove", INDEX('Mangrove protected area'!$A$5:$AG1000,MATCH($A661,'Mangrove protected area'!$A$5:$A1000,0),MATCH('Mangrove protected area'!$C$4,'Mangrove protected area'!$A$5:$AG$5,0)),IF($C661="Seagrass",'Seagrass extent'!$D$4,IF($C661="Salt marsh",'Salt marsh extent'!$D$4)))</f>
        <v>-0.015</v>
      </c>
      <c r="E661" s="40"/>
    </row>
    <row r="662" customFormat="false" ht="15.75" hidden="false" customHeight="true" outlineLevel="0" collapsed="false">
      <c r="A662" s="40" t="s">
        <v>425</v>
      </c>
      <c r="B662" s="56" t="str">
        <f aca="false" t="array" ref="B662:B662">INDEX(Countries!$D$2:$D$255, MATCH(A662, Countries!$B$2:$B$255, 0))</f>
        <v>AFG</v>
      </c>
      <c r="C662" s="76" t="s">
        <v>155</v>
      </c>
      <c r="D662" s="62" t="n">
        <f aca="false" t="array" ref="D662:D662">IF($C662="Mangrove", INDEX('Mangrove protected area'!$A$5:$AG1000,MATCH($A662,'Mangrove protected area'!$A$5:$A1000,0),MATCH('Mangrove protected area'!$C$4,'Mangrove protected area'!$A$5:$AG$5,0)),IF($C662="Seagrass",'Seagrass extent'!$D$4,IF($C662="Salt marsh",'Salt marsh extent'!$D$4)))</f>
        <v>-0.015</v>
      </c>
      <c r="E662" s="40"/>
    </row>
    <row r="663" customFormat="false" ht="15.75" hidden="false" customHeight="true" outlineLevel="0" collapsed="false">
      <c r="A663" s="40" t="s">
        <v>426</v>
      </c>
      <c r="B663" s="56" t="str">
        <f aca="false" t="array" ref="B663:B663">INDEX(Countries!$D$2:$D$255, MATCH(A663, Countries!$B$2:$B$255, 0))</f>
        <v>ARM</v>
      </c>
      <c r="C663" s="76" t="s">
        <v>155</v>
      </c>
      <c r="D663" s="62" t="n">
        <f aca="false" t="array" ref="D663:D663">IF($C663="Mangrove", INDEX('Mangrove protected area'!$A$5:$AG1000,MATCH($A663,'Mangrove protected area'!$A$5:$A1000,0),MATCH('Mangrove protected area'!$C$4,'Mangrove protected area'!$A$5:$AG$5,0)),IF($C663="Seagrass",'Seagrass extent'!$D$4,IF($C663="Salt marsh",'Salt marsh extent'!$D$4)))</f>
        <v>-0.015</v>
      </c>
      <c r="E663" s="40"/>
    </row>
    <row r="664" customFormat="false" ht="15.75" hidden="false" customHeight="true" outlineLevel="0" collapsed="false">
      <c r="A664" s="40" t="s">
        <v>427</v>
      </c>
      <c r="B664" s="56" t="str">
        <f aca="false" t="array" ref="B664:B664">INDEX(Countries!$D$2:$D$255, MATCH(A664, Countries!$B$2:$B$255, 0))</f>
        <v>AUT</v>
      </c>
      <c r="C664" s="76" t="s">
        <v>155</v>
      </c>
      <c r="D664" s="62" t="n">
        <f aca="false" t="array" ref="D664:D664">IF($C664="Mangrove", INDEX('Mangrove protected area'!$A$5:$AG1000,MATCH($A664,'Mangrove protected area'!$A$5:$A1000,0),MATCH('Mangrove protected area'!$C$4,'Mangrove protected area'!$A$5:$AG$5,0)),IF($C664="Seagrass",'Seagrass extent'!$D$4,IF($C664="Salt marsh",'Salt marsh extent'!$D$4)))</f>
        <v>-0.015</v>
      </c>
      <c r="E664" s="40"/>
    </row>
    <row r="665" customFormat="false" ht="15.75" hidden="false" customHeight="true" outlineLevel="0" collapsed="false">
      <c r="A665" s="40" t="s">
        <v>428</v>
      </c>
      <c r="B665" s="56" t="str">
        <f aca="false" t="array" ref="B665:B665">INDEX(Countries!$D$2:$D$255, MATCH(A665, Countries!$B$2:$B$255, 0))</f>
        <v>BDI</v>
      </c>
      <c r="C665" s="76" t="s">
        <v>155</v>
      </c>
      <c r="D665" s="62" t="n">
        <f aca="false" t="array" ref="D665:D665">IF($C665="Mangrove", INDEX('Mangrove protected area'!$A$5:$AG1000,MATCH($A665,'Mangrove protected area'!$A$5:$A1000,0),MATCH('Mangrove protected area'!$C$4,'Mangrove protected area'!$A$5:$AG$5,0)),IF($C665="Seagrass",'Seagrass extent'!$D$4,IF($C665="Salt marsh",'Salt marsh extent'!$D$4)))</f>
        <v>-0.015</v>
      </c>
      <c r="E665" s="40"/>
    </row>
    <row r="666" customFormat="false" ht="15.75" hidden="false" customHeight="true" outlineLevel="0" collapsed="false">
      <c r="A666" s="40" t="s">
        <v>429</v>
      </c>
      <c r="B666" s="56" t="str">
        <f aca="false" t="array" ref="B666:B666">INDEX(Countries!$D$2:$D$255, MATCH(A666, Countries!$B$2:$B$255, 0))</f>
        <v>BFA</v>
      </c>
      <c r="C666" s="76" t="s">
        <v>155</v>
      </c>
      <c r="D666" s="62" t="n">
        <f aca="false" t="array" ref="D666:D666">IF($C666="Mangrove", INDEX('Mangrove protected area'!$A$5:$AG1000,MATCH($A666,'Mangrove protected area'!$A$5:$A1000,0),MATCH('Mangrove protected area'!$C$4,'Mangrove protected area'!$A$5:$AG$5,0)),IF($C666="Seagrass",'Seagrass extent'!$D$4,IF($C666="Salt marsh",'Salt marsh extent'!$D$4)))</f>
        <v>-0.015</v>
      </c>
      <c r="E666" s="40"/>
    </row>
    <row r="667" customFormat="false" ht="15.75" hidden="false" customHeight="true" outlineLevel="0" collapsed="false">
      <c r="A667" s="40" t="s">
        <v>430</v>
      </c>
      <c r="B667" s="56" t="str">
        <f aca="false" t="array" ref="B667:B667">INDEX(Countries!$D$2:$D$255, MATCH(A667, Countries!$B$2:$B$255, 0))</f>
        <v>BLR</v>
      </c>
      <c r="C667" s="76" t="s">
        <v>155</v>
      </c>
      <c r="D667" s="62" t="n">
        <f aca="false" t="array" ref="D667:D667">IF($C667="Mangrove", INDEX('Mangrove protected area'!$A$5:$AG1000,MATCH($A667,'Mangrove protected area'!$A$5:$A1000,0),MATCH('Mangrove protected area'!$C$4,'Mangrove protected area'!$A$5:$AG$5,0)),IF($C667="Seagrass",'Seagrass extent'!$D$4,IF($C667="Salt marsh",'Salt marsh extent'!$D$4)))</f>
        <v>-0.015</v>
      </c>
      <c r="E667" s="40"/>
    </row>
    <row r="668" customFormat="false" ht="15.75" hidden="false" customHeight="true" outlineLevel="0" collapsed="false">
      <c r="A668" s="40" t="s">
        <v>431</v>
      </c>
      <c r="B668" s="56" t="str">
        <f aca="false" t="array" ref="B668:B668">INDEX(Countries!$D$2:$D$255, MATCH(A668, Countries!$B$2:$B$255, 0))</f>
        <v>BOL</v>
      </c>
      <c r="C668" s="76" t="s">
        <v>155</v>
      </c>
      <c r="D668" s="62" t="n">
        <f aca="false" t="array" ref="D668:D668">IF($C668="Mangrove", INDEX('Mangrove protected area'!$A$5:$AG1000,MATCH($A668,'Mangrove protected area'!$A$5:$A1000,0),MATCH('Mangrove protected area'!$C$4,'Mangrove protected area'!$A$5:$AG$5,0)),IF($C668="Seagrass",'Seagrass extent'!$D$4,IF($C668="Salt marsh",'Salt marsh extent'!$D$4)))</f>
        <v>-0.015</v>
      </c>
      <c r="E668" s="40"/>
    </row>
    <row r="669" customFormat="false" ht="15.75" hidden="false" customHeight="true" outlineLevel="0" collapsed="false">
      <c r="A669" s="40" t="s">
        <v>432</v>
      </c>
      <c r="B669" s="56" t="str">
        <f aca="false" t="array" ref="B669:B669">INDEX(Countries!$D$2:$D$255, MATCH(A669, Countries!$B$2:$B$255, 0))</f>
        <v>BTN</v>
      </c>
      <c r="C669" s="76" t="s">
        <v>155</v>
      </c>
      <c r="D669" s="62" t="n">
        <f aca="false" t="array" ref="D669:D669">IF($C669="Mangrove", INDEX('Mangrove protected area'!$A$5:$AG1000,MATCH($A669,'Mangrove protected area'!$A$5:$A1000,0),MATCH('Mangrove protected area'!$C$4,'Mangrove protected area'!$A$5:$AG$5,0)),IF($C669="Seagrass",'Seagrass extent'!$D$4,IF($C669="Salt marsh",'Salt marsh extent'!$D$4)))</f>
        <v>-0.015</v>
      </c>
      <c r="E669" s="40"/>
    </row>
    <row r="670" customFormat="false" ht="15.75" hidden="false" customHeight="true" outlineLevel="0" collapsed="false">
      <c r="A670" s="40" t="s">
        <v>433</v>
      </c>
      <c r="B670" s="56" t="str">
        <f aca="false" t="array" ref="B670:B670">INDEX(Countries!$D$2:$D$255, MATCH(A670, Countries!$B$2:$B$255, 0))</f>
        <v>BWA</v>
      </c>
      <c r="C670" s="76" t="s">
        <v>155</v>
      </c>
      <c r="D670" s="62" t="n">
        <f aca="false" t="array" ref="D670:D670">IF($C670="Mangrove", INDEX('Mangrove protected area'!$A$5:$AG1000,MATCH($A670,'Mangrove protected area'!$A$5:$A1000,0),MATCH('Mangrove protected area'!$C$4,'Mangrove protected area'!$A$5:$AG$5,0)),IF($C670="Seagrass",'Seagrass extent'!$D$4,IF($C670="Salt marsh",'Salt marsh extent'!$D$4)))</f>
        <v>-0.015</v>
      </c>
      <c r="E670" s="40"/>
    </row>
    <row r="671" customFormat="false" ht="15.75" hidden="false" customHeight="true" outlineLevel="0" collapsed="false">
      <c r="A671" s="40" t="s">
        <v>434</v>
      </c>
      <c r="B671" s="56" t="str">
        <f aca="false" t="array" ref="B671:B671">INDEX(Countries!$D$2:$D$255, MATCH(A671, Countries!$B$2:$B$255, 0))</f>
        <v>CAF</v>
      </c>
      <c r="C671" s="76" t="s">
        <v>155</v>
      </c>
      <c r="D671" s="62" t="n">
        <f aca="false" t="array" ref="D671:D671">IF($C671="Mangrove", INDEX('Mangrove protected area'!$A$5:$AG1000,MATCH($A671,'Mangrove protected area'!$A$5:$A1000,0),MATCH('Mangrove protected area'!$C$4,'Mangrove protected area'!$A$5:$AG$5,0)),IF($C671="Seagrass",'Seagrass extent'!$D$4,IF($C671="Salt marsh",'Salt marsh extent'!$D$4)))</f>
        <v>-0.015</v>
      </c>
      <c r="E671" s="40"/>
    </row>
    <row r="672" customFormat="false" ht="15.75" hidden="false" customHeight="true" outlineLevel="0" collapsed="false">
      <c r="A672" s="40" t="s">
        <v>435</v>
      </c>
      <c r="B672" s="56" t="str">
        <f aca="false" t="array" ref="B672:B672">INDEX(Countries!$D$2:$D$255, MATCH(A672, Countries!$B$2:$B$255, 0))</f>
        <v>CHE</v>
      </c>
      <c r="C672" s="76" t="s">
        <v>155</v>
      </c>
      <c r="D672" s="62" t="n">
        <f aca="false" t="array" ref="D672:D672">IF($C672="Mangrove", INDEX('Mangrove protected area'!$A$5:$AG1000,MATCH($A672,'Mangrove protected area'!$A$5:$A1000,0),MATCH('Mangrove protected area'!$C$4,'Mangrove protected area'!$A$5:$AG$5,0)),IF($C672="Seagrass",'Seagrass extent'!$D$4,IF($C672="Salt marsh",'Salt marsh extent'!$D$4)))</f>
        <v>-0.015</v>
      </c>
      <c r="E672" s="40"/>
    </row>
    <row r="673" customFormat="false" ht="15.75" hidden="false" customHeight="true" outlineLevel="0" collapsed="false">
      <c r="A673" s="40" t="s">
        <v>436</v>
      </c>
      <c r="B673" s="56" t="str">
        <f aca="false" t="array" ref="B673:B673">INDEX(Countries!$D$2:$D$255, MATCH(A673, Countries!$B$2:$B$255, 0))</f>
        <v>CZE</v>
      </c>
      <c r="C673" s="76" t="s">
        <v>155</v>
      </c>
      <c r="D673" s="62" t="n">
        <f aca="false" t="array" ref="D673:D673">IF($C673="Mangrove", INDEX('Mangrove protected area'!$A$5:$AG1000,MATCH($A673,'Mangrove protected area'!$A$5:$A1000,0),MATCH('Mangrove protected area'!$C$4,'Mangrove protected area'!$A$5:$AG$5,0)),IF($C673="Seagrass",'Seagrass extent'!$D$4,IF($C673="Salt marsh",'Salt marsh extent'!$D$4)))</f>
        <v>-0.015</v>
      </c>
      <c r="E673" s="40"/>
    </row>
    <row r="674" customFormat="false" ht="15.75" hidden="false" customHeight="true" outlineLevel="0" collapsed="false">
      <c r="A674" s="40" t="s">
        <v>437</v>
      </c>
      <c r="B674" s="56" t="str">
        <f aca="false" t="array" ref="B674:B674">INDEX(Countries!$D$2:$D$255, MATCH(A674, Countries!$B$2:$B$255, 0))</f>
        <v>ETH</v>
      </c>
      <c r="C674" s="76" t="s">
        <v>155</v>
      </c>
      <c r="D674" s="62" t="n">
        <f aca="false" t="array" ref="D674:D674">IF($C674="Mangrove", INDEX('Mangrove protected area'!$A$5:$AG1000,MATCH($A674,'Mangrove protected area'!$A$5:$A1000,0),MATCH('Mangrove protected area'!$C$4,'Mangrove protected area'!$A$5:$AG$5,0)),IF($C674="Seagrass",'Seagrass extent'!$D$4,IF($C674="Salt marsh",'Salt marsh extent'!$D$4)))</f>
        <v>-0.015</v>
      </c>
      <c r="E674" s="40"/>
    </row>
    <row r="675" customFormat="false" ht="15.75" hidden="false" customHeight="true" outlineLevel="0" collapsed="false">
      <c r="A675" s="40" t="s">
        <v>438</v>
      </c>
      <c r="B675" s="56" t="str">
        <f aca="false" t="array" ref="B675:B675">INDEX(Countries!$D$2:$D$255, MATCH(A675, Countries!$B$2:$B$255, 0))</f>
        <v>HUN</v>
      </c>
      <c r="C675" s="76" t="s">
        <v>155</v>
      </c>
      <c r="D675" s="62" t="n">
        <f aca="false" t="array" ref="D675:D675">IF($C675="Mangrove", INDEX('Mangrove protected area'!$A$5:$AG1000,MATCH($A675,'Mangrove protected area'!$A$5:$A1000,0),MATCH('Mangrove protected area'!$C$4,'Mangrove protected area'!$A$5:$AG$5,0)),IF($C675="Seagrass",'Seagrass extent'!$D$4,IF($C675="Salt marsh",'Salt marsh extent'!$D$4)))</f>
        <v>-0.015</v>
      </c>
      <c r="E675" s="40"/>
    </row>
    <row r="676" customFormat="false" ht="15.75" hidden="false" customHeight="true" outlineLevel="0" collapsed="false">
      <c r="A676" s="40" t="s">
        <v>439</v>
      </c>
      <c r="B676" s="56" t="str">
        <f aca="false" t="array" ref="B676:B676">INDEX(Countries!$D$2:$D$255, MATCH(A676, Countries!$B$2:$B$255, 0))</f>
        <v>KGZ</v>
      </c>
      <c r="C676" s="76" t="s">
        <v>155</v>
      </c>
      <c r="D676" s="62" t="n">
        <f aca="false" t="array" ref="D676:D676">IF($C676="Mangrove", INDEX('Mangrove protected area'!$A$5:$AG1000,MATCH($A676,'Mangrove protected area'!$A$5:$A1000,0),MATCH('Mangrove protected area'!$C$4,'Mangrove protected area'!$A$5:$AG$5,0)),IF($C676="Seagrass",'Seagrass extent'!$D$4,IF($C676="Salt marsh",'Salt marsh extent'!$D$4)))</f>
        <v>-0.015</v>
      </c>
      <c r="E676" s="40"/>
    </row>
    <row r="677" customFormat="false" ht="15.75" hidden="false" customHeight="true" outlineLevel="0" collapsed="false">
      <c r="A677" s="40" t="s">
        <v>440</v>
      </c>
      <c r="B677" s="56" t="str">
        <f aca="false" t="array" ref="B677:B677">INDEX(Countries!$D$2:$D$255, MATCH(A677, Countries!$B$2:$B$255, 0))</f>
        <v>LAO</v>
      </c>
      <c r="C677" s="76" t="s">
        <v>155</v>
      </c>
      <c r="D677" s="62" t="n">
        <f aca="false" t="array" ref="D677:D677">IF($C677="Mangrove", INDEX('Mangrove protected area'!$A$5:$AG1000,MATCH($A677,'Mangrove protected area'!$A$5:$A1000,0),MATCH('Mangrove protected area'!$C$4,'Mangrove protected area'!$A$5:$AG$5,0)),IF($C677="Seagrass",'Seagrass extent'!$D$4,IF($C677="Salt marsh",'Salt marsh extent'!$D$4)))</f>
        <v>-0.015</v>
      </c>
      <c r="E677" s="40"/>
    </row>
    <row r="678" customFormat="false" ht="15.75" hidden="false" customHeight="true" outlineLevel="0" collapsed="false">
      <c r="A678" s="40" t="s">
        <v>441</v>
      </c>
      <c r="B678" s="56" t="str">
        <f aca="false" t="array" ref="B678:B678">INDEX(Countries!$D$2:$D$255, MATCH(A678, Countries!$B$2:$B$255, 0))</f>
        <v>LSO</v>
      </c>
      <c r="C678" s="76" t="s">
        <v>155</v>
      </c>
      <c r="D678" s="62" t="n">
        <f aca="false" t="array" ref="D678:D678">IF($C678="Mangrove", INDEX('Mangrove protected area'!$A$5:$AG1000,MATCH($A678,'Mangrove protected area'!$A$5:$A1000,0),MATCH('Mangrove protected area'!$C$4,'Mangrove protected area'!$A$5:$AG$5,0)),IF($C678="Seagrass",'Seagrass extent'!$D$4,IF($C678="Salt marsh",'Salt marsh extent'!$D$4)))</f>
        <v>-0.015</v>
      </c>
      <c r="E678" s="40"/>
    </row>
    <row r="679" customFormat="false" ht="15.75" hidden="false" customHeight="true" outlineLevel="0" collapsed="false">
      <c r="A679" s="40" t="s">
        <v>442</v>
      </c>
      <c r="B679" s="56" t="str">
        <f aca="false" t="array" ref="B679:B679">INDEX(Countries!$D$2:$D$255, MATCH(A679, Countries!$B$2:$B$255, 0))</f>
        <v>LUX</v>
      </c>
      <c r="C679" s="76" t="s">
        <v>155</v>
      </c>
      <c r="D679" s="62" t="n">
        <f aca="false" t="array" ref="D679:D679">IF($C679="Mangrove", INDEX('Mangrove protected area'!$A$5:$AG1000,MATCH($A679,'Mangrove protected area'!$A$5:$A1000,0),MATCH('Mangrove protected area'!$C$4,'Mangrove protected area'!$A$5:$AG$5,0)),IF($C679="Seagrass",'Seagrass extent'!$D$4,IF($C679="Salt marsh",'Salt marsh extent'!$D$4)))</f>
        <v>-0.015</v>
      </c>
      <c r="E679" s="40"/>
    </row>
    <row r="680" customFormat="false" ht="15.75" hidden="false" customHeight="true" outlineLevel="0" collapsed="false">
      <c r="A680" s="40" t="s">
        <v>443</v>
      </c>
      <c r="B680" s="56" t="str">
        <f aca="false" t="array" ref="B680:B680">INDEX(Countries!$D$2:$D$255, MATCH(A680, Countries!$B$2:$B$255, 0))</f>
        <v>MDA</v>
      </c>
      <c r="C680" s="76" t="s">
        <v>155</v>
      </c>
      <c r="D680" s="62" t="n">
        <f aca="false" t="array" ref="D680:D680">IF($C680="Mangrove", INDEX('Mangrove protected area'!$A$5:$AG1000,MATCH($A680,'Mangrove protected area'!$A$5:$A1000,0),MATCH('Mangrove protected area'!$C$4,'Mangrove protected area'!$A$5:$AG$5,0)),IF($C680="Seagrass",'Seagrass extent'!$D$4,IF($C680="Salt marsh",'Salt marsh extent'!$D$4)))</f>
        <v>-0.015</v>
      </c>
      <c r="E680" s="40"/>
    </row>
    <row r="681" customFormat="false" ht="15.75" hidden="false" customHeight="true" outlineLevel="0" collapsed="false">
      <c r="A681" s="40" t="s">
        <v>444</v>
      </c>
      <c r="B681" s="56" t="str">
        <f aca="false" t="array" ref="B681:B681">INDEX(Countries!$D$2:$D$255, MATCH(A681, Countries!$B$2:$B$255, 0))</f>
        <v>MKD</v>
      </c>
      <c r="C681" s="76" t="s">
        <v>155</v>
      </c>
      <c r="D681" s="62" t="n">
        <f aca="false" t="array" ref="D681:D681">IF($C681="Mangrove", INDEX('Mangrove protected area'!$A$5:$AG1000,MATCH($A681,'Mangrove protected area'!$A$5:$A1000,0),MATCH('Mangrove protected area'!$C$4,'Mangrove protected area'!$A$5:$AG$5,0)),IF($C681="Seagrass",'Seagrass extent'!$D$4,IF($C681="Salt marsh",'Salt marsh extent'!$D$4)))</f>
        <v>-0.015</v>
      </c>
      <c r="E681" s="40"/>
    </row>
    <row r="682" customFormat="false" ht="15.75" hidden="false" customHeight="true" outlineLevel="0" collapsed="false">
      <c r="A682" s="40" t="s">
        <v>445</v>
      </c>
      <c r="B682" s="56" t="str">
        <f aca="false" t="array" ref="B682:B682">INDEX(Countries!$D$2:$D$255, MATCH(A682, Countries!$B$2:$B$255, 0))</f>
        <v>MLI</v>
      </c>
      <c r="C682" s="76" t="s">
        <v>155</v>
      </c>
      <c r="D682" s="62" t="n">
        <f aca="false" t="array" ref="D682:D682">IF($C682="Mangrove", INDEX('Mangrove protected area'!$A$5:$AG1000,MATCH($A682,'Mangrove protected area'!$A$5:$A1000,0),MATCH('Mangrove protected area'!$C$4,'Mangrove protected area'!$A$5:$AG$5,0)),IF($C682="Seagrass",'Seagrass extent'!$D$4,IF($C682="Salt marsh",'Salt marsh extent'!$D$4)))</f>
        <v>-0.015</v>
      </c>
      <c r="E682" s="40"/>
    </row>
    <row r="683" customFormat="false" ht="15.75" hidden="false" customHeight="true" outlineLevel="0" collapsed="false">
      <c r="A683" s="40" t="s">
        <v>446</v>
      </c>
      <c r="B683" s="56" t="str">
        <f aca="false" t="array" ref="B683:B683">INDEX(Countries!$D$2:$D$255, MATCH(A683, Countries!$B$2:$B$255, 0))</f>
        <v>MNG</v>
      </c>
      <c r="C683" s="76" t="s">
        <v>155</v>
      </c>
      <c r="D683" s="62" t="n">
        <f aca="false" t="array" ref="D683:D683">IF($C683="Mangrove", INDEX('Mangrove protected area'!$A$5:$AG1000,MATCH($A683,'Mangrove protected area'!$A$5:$A1000,0),MATCH('Mangrove protected area'!$C$4,'Mangrove protected area'!$A$5:$AG$5,0)),IF($C683="Seagrass",'Seagrass extent'!$D$4,IF($C683="Salt marsh",'Salt marsh extent'!$D$4)))</f>
        <v>-0.015</v>
      </c>
      <c r="E683" s="40"/>
    </row>
    <row r="684" customFormat="false" ht="15.75" hidden="false" customHeight="true" outlineLevel="0" collapsed="false">
      <c r="A684" s="40" t="s">
        <v>447</v>
      </c>
      <c r="B684" s="56" t="str">
        <f aca="false" t="array" ref="B684:B684">INDEX(Countries!$D$2:$D$255, MATCH(A684, Countries!$B$2:$B$255, 0))</f>
        <v>MWI</v>
      </c>
      <c r="C684" s="76" t="s">
        <v>155</v>
      </c>
      <c r="D684" s="62" t="n">
        <f aca="false" t="array" ref="D684:D684">IF($C684="Mangrove", INDEX('Mangrove protected area'!$A$5:$AG1000,MATCH($A684,'Mangrove protected area'!$A$5:$A1000,0),MATCH('Mangrove protected area'!$C$4,'Mangrove protected area'!$A$5:$AG$5,0)),IF($C684="Seagrass",'Seagrass extent'!$D$4,IF($C684="Salt marsh",'Salt marsh extent'!$D$4)))</f>
        <v>-0.015</v>
      </c>
      <c r="E684" s="40"/>
    </row>
    <row r="685" customFormat="false" ht="15.75" hidden="false" customHeight="true" outlineLevel="0" collapsed="false">
      <c r="A685" s="40" t="s">
        <v>448</v>
      </c>
      <c r="B685" s="56" t="str">
        <f aca="false" t="array" ref="B685:B685">INDEX(Countries!$D$2:$D$255, MATCH(A685, Countries!$B$2:$B$255, 0))</f>
        <v>NER</v>
      </c>
      <c r="C685" s="76" t="s">
        <v>155</v>
      </c>
      <c r="D685" s="62" t="n">
        <f aca="false" t="array" ref="D685:D685">IF($C685="Mangrove", INDEX('Mangrove protected area'!$A$5:$AG1000,MATCH($A685,'Mangrove protected area'!$A$5:$A1000,0),MATCH('Mangrove protected area'!$C$4,'Mangrove protected area'!$A$5:$AG$5,0)),IF($C685="Seagrass",'Seagrass extent'!$D$4,IF($C685="Salt marsh",'Salt marsh extent'!$D$4)))</f>
        <v>-0.015</v>
      </c>
      <c r="E685" s="40"/>
    </row>
    <row r="686" customFormat="false" ht="15.75" hidden="false" customHeight="true" outlineLevel="0" collapsed="false">
      <c r="A686" s="40" t="s">
        <v>449</v>
      </c>
      <c r="B686" s="56" t="str">
        <f aca="false" t="array" ref="B686:B686">INDEX(Countries!$D$2:$D$255, MATCH(A686, Countries!$B$2:$B$255, 0))</f>
        <v>NPL</v>
      </c>
      <c r="C686" s="76" t="s">
        <v>155</v>
      </c>
      <c r="D686" s="62" t="n">
        <f aca="false" t="array" ref="D686:D686">IF($C686="Mangrove", INDEX('Mangrove protected area'!$A$5:$AG1000,MATCH($A686,'Mangrove protected area'!$A$5:$A1000,0),MATCH('Mangrove protected area'!$C$4,'Mangrove protected area'!$A$5:$AG$5,0)),IF($C686="Seagrass",'Seagrass extent'!$D$4,IF($C686="Salt marsh",'Salt marsh extent'!$D$4)))</f>
        <v>-0.015</v>
      </c>
      <c r="E686" s="40"/>
    </row>
    <row r="687" customFormat="false" ht="15.75" hidden="false" customHeight="true" outlineLevel="0" collapsed="false">
      <c r="A687" s="40" t="s">
        <v>450</v>
      </c>
      <c r="B687" s="56" t="str">
        <f aca="false" t="array" ref="B687:B687">INDEX(Countries!$D$2:$D$255, MATCH(A687, Countries!$B$2:$B$255, 0))</f>
        <v>PRY</v>
      </c>
      <c r="C687" s="76" t="s">
        <v>155</v>
      </c>
      <c r="D687" s="62" t="n">
        <f aca="false" t="array" ref="D687:D687">IF($C687="Mangrove", INDEX('Mangrove protected area'!$A$5:$AG1000,MATCH($A687,'Mangrove protected area'!$A$5:$A1000,0),MATCH('Mangrove protected area'!$C$4,'Mangrove protected area'!$A$5:$AG$5,0)),IF($C687="Seagrass",'Seagrass extent'!$D$4,IF($C687="Salt marsh",'Salt marsh extent'!$D$4)))</f>
        <v>-0.015</v>
      </c>
      <c r="E687" s="40"/>
    </row>
    <row r="688" customFormat="false" ht="15.75" hidden="false" customHeight="true" outlineLevel="0" collapsed="false">
      <c r="A688" s="40" t="s">
        <v>451</v>
      </c>
      <c r="B688" s="56" t="str">
        <f aca="false" t="array" ref="B688:B688">INDEX(Countries!$D$2:$D$255, MATCH(A688, Countries!$B$2:$B$255, 0))</f>
        <v>RWA</v>
      </c>
      <c r="C688" s="76" t="s">
        <v>155</v>
      </c>
      <c r="D688" s="62" t="n">
        <f aca="false" t="array" ref="D688:D688">IF($C688="Mangrove", INDEX('Mangrove protected area'!$A$5:$AG1000,MATCH($A688,'Mangrove protected area'!$A$5:$A1000,0),MATCH('Mangrove protected area'!$C$4,'Mangrove protected area'!$A$5:$AG$5,0)),IF($C688="Seagrass",'Seagrass extent'!$D$4,IF($C688="Salt marsh",'Salt marsh extent'!$D$4)))</f>
        <v>-0.015</v>
      </c>
      <c r="E688" s="40"/>
    </row>
    <row r="689" customFormat="false" ht="15.75" hidden="false" customHeight="true" outlineLevel="0" collapsed="false">
      <c r="A689" s="40" t="s">
        <v>452</v>
      </c>
      <c r="B689" s="56" t="str">
        <f aca="false" t="array" ref="B689:B689">INDEX(Countries!$D$2:$D$255, MATCH(A689, Countries!$B$2:$B$255, 0))</f>
        <v>SRB</v>
      </c>
      <c r="C689" s="76" t="s">
        <v>155</v>
      </c>
      <c r="D689" s="62" t="n">
        <f aca="false" t="array" ref="D689:D689">IF($C689="Mangrove", INDEX('Mangrove protected area'!$A$5:$AG1000,MATCH($A689,'Mangrove protected area'!$A$5:$A1000,0),MATCH('Mangrove protected area'!$C$4,'Mangrove protected area'!$A$5:$AG$5,0)),IF($C689="Seagrass",'Seagrass extent'!$D$4,IF($C689="Salt marsh",'Salt marsh extent'!$D$4)))</f>
        <v>-0.015</v>
      </c>
      <c r="E689" s="40"/>
    </row>
    <row r="690" customFormat="false" ht="15.75" hidden="false" customHeight="true" outlineLevel="0" collapsed="false">
      <c r="A690" s="40" t="s">
        <v>453</v>
      </c>
      <c r="B690" s="56" t="str">
        <f aca="false" t="array" ref="B690:B690">INDEX(Countries!$D$2:$D$255, MATCH(A690, Countries!$B$2:$B$255, 0))</f>
        <v>SVK</v>
      </c>
      <c r="C690" s="76" t="s">
        <v>155</v>
      </c>
      <c r="D690" s="62" t="n">
        <f aca="false" t="array" ref="D690:D690">IF($C690="Mangrove", INDEX('Mangrove protected area'!$A$5:$AG1000,MATCH($A690,'Mangrove protected area'!$A$5:$A1000,0),MATCH('Mangrove protected area'!$C$4,'Mangrove protected area'!$A$5:$AG$5,0)),IF($C690="Seagrass",'Seagrass extent'!$D$4,IF($C690="Salt marsh",'Salt marsh extent'!$D$4)))</f>
        <v>-0.015</v>
      </c>
      <c r="E690" s="40"/>
    </row>
    <row r="691" customFormat="false" ht="15.75" hidden="false" customHeight="true" outlineLevel="0" collapsed="false">
      <c r="A691" s="40" t="s">
        <v>454</v>
      </c>
      <c r="B691" s="56" t="str">
        <f aca="false" t="array" ref="B691:B691">INDEX(Countries!$D$2:$D$255, MATCH(A691, Countries!$B$2:$B$255, 0))</f>
        <v>SWZ</v>
      </c>
      <c r="C691" s="76" t="s">
        <v>155</v>
      </c>
      <c r="D691" s="62" t="n">
        <f aca="false" t="array" ref="D691:D691">IF($C691="Mangrove", INDEX('Mangrove protected area'!$A$5:$AG1000,MATCH($A691,'Mangrove protected area'!$A$5:$A1000,0),MATCH('Mangrove protected area'!$C$4,'Mangrove protected area'!$A$5:$AG$5,0)),IF($C691="Seagrass",'Seagrass extent'!$D$4,IF($C691="Salt marsh",'Salt marsh extent'!$D$4)))</f>
        <v>-0.015</v>
      </c>
      <c r="E691" s="40"/>
    </row>
    <row r="692" customFormat="false" ht="15.75" hidden="false" customHeight="true" outlineLevel="0" collapsed="false">
      <c r="A692" s="40" t="s">
        <v>455</v>
      </c>
      <c r="B692" s="56" t="str">
        <f aca="false" t="array" ref="B692:B692">INDEX(Countries!$D$2:$D$255, MATCH(A692, Countries!$B$2:$B$255, 0))</f>
        <v>TCD</v>
      </c>
      <c r="C692" s="76" t="s">
        <v>155</v>
      </c>
      <c r="D692" s="62" t="n">
        <f aca="false" t="array" ref="D692:D692">IF($C692="Mangrove", INDEX('Mangrove protected area'!$A$5:$AG1000,MATCH($A692,'Mangrove protected area'!$A$5:$A1000,0),MATCH('Mangrove protected area'!$C$4,'Mangrove protected area'!$A$5:$AG$5,0)),IF($C692="Seagrass",'Seagrass extent'!$D$4,IF($C692="Salt marsh",'Salt marsh extent'!$D$4)))</f>
        <v>-0.015</v>
      </c>
      <c r="E692" s="40"/>
    </row>
    <row r="693" customFormat="false" ht="15.75" hidden="false" customHeight="true" outlineLevel="0" collapsed="false">
      <c r="A693" s="40" t="s">
        <v>456</v>
      </c>
      <c r="B693" s="56" t="str">
        <f aca="false" t="array" ref="B693:B693">INDEX(Countries!$D$2:$D$255, MATCH(A693, Countries!$B$2:$B$255, 0))</f>
        <v>TJK</v>
      </c>
      <c r="C693" s="76" t="s">
        <v>155</v>
      </c>
      <c r="D693" s="62" t="n">
        <f aca="false" t="array" ref="D693:D693">IF($C693="Mangrove", INDEX('Mangrove protected area'!$A$5:$AG1000,MATCH($A693,'Mangrove protected area'!$A$5:$A1000,0),MATCH('Mangrove protected area'!$C$4,'Mangrove protected area'!$A$5:$AG$5,0)),IF($C693="Seagrass",'Seagrass extent'!$D$4,IF($C693="Salt marsh",'Salt marsh extent'!$D$4)))</f>
        <v>-0.015</v>
      </c>
      <c r="E693" s="40"/>
    </row>
    <row r="694" customFormat="false" ht="15.75" hidden="false" customHeight="true" outlineLevel="0" collapsed="false">
      <c r="A694" s="40" t="s">
        <v>457</v>
      </c>
      <c r="B694" s="56" t="str">
        <f aca="false" t="array" ref="B694:B694">INDEX(Countries!$D$2:$D$255, MATCH(A694, Countries!$B$2:$B$255, 0))</f>
        <v>UGA</v>
      </c>
      <c r="C694" s="76" t="s">
        <v>155</v>
      </c>
      <c r="D694" s="62" t="n">
        <f aca="false" t="array" ref="D694:D694">IF($C694="Mangrove", INDEX('Mangrove protected area'!$A$5:$AG1000,MATCH($A694,'Mangrove protected area'!$A$5:$A1000,0),MATCH('Mangrove protected area'!$C$4,'Mangrove protected area'!$A$5:$AG$5,0)),IF($C694="Seagrass",'Seagrass extent'!$D$4,IF($C694="Salt marsh",'Salt marsh extent'!$D$4)))</f>
        <v>-0.015</v>
      </c>
      <c r="E694" s="40"/>
    </row>
    <row r="695" customFormat="false" ht="15.75" hidden="false" customHeight="true" outlineLevel="0" collapsed="false">
      <c r="A695" s="40" t="s">
        <v>458</v>
      </c>
      <c r="B695" s="56" t="str">
        <f aca="false" t="array" ref="B695:B695">INDEX(Countries!$D$2:$D$255, MATCH(A695, Countries!$B$2:$B$255, 0))</f>
        <v>UZB</v>
      </c>
      <c r="C695" s="76" t="s">
        <v>155</v>
      </c>
      <c r="D695" s="62" t="n">
        <f aca="false" t="array" ref="D695:D695">IF($C695="Mangrove", INDEX('Mangrove protected area'!$A$5:$AG1000,MATCH($A695,'Mangrove protected area'!$A$5:$A1000,0),MATCH('Mangrove protected area'!$C$4,'Mangrove protected area'!$A$5:$AG$5,0)),IF($C695="Seagrass",'Seagrass extent'!$D$4,IF($C695="Salt marsh",'Salt marsh extent'!$D$4)))</f>
        <v>-0.015</v>
      </c>
      <c r="E695" s="40"/>
    </row>
    <row r="696" customFormat="false" ht="15.75" hidden="false" customHeight="true" outlineLevel="0" collapsed="false">
      <c r="A696" s="40" t="s">
        <v>459</v>
      </c>
      <c r="B696" s="56" t="str">
        <f aca="false" t="array" ref="B696:B696">INDEX(Countries!$D$2:$D$255, MATCH(A696, Countries!$B$2:$B$255, 0))</f>
        <v>ZMB</v>
      </c>
      <c r="C696" s="76" t="s">
        <v>155</v>
      </c>
      <c r="D696" s="62" t="n">
        <f aca="false" t="array" ref="D696:D696">IF($C696="Mangrove", INDEX('Mangrove protected area'!$A$5:$AG1000,MATCH($A696,'Mangrove protected area'!$A$5:$A1000,0),MATCH('Mangrove protected area'!$C$4,'Mangrove protected area'!$A$5:$AG$5,0)),IF($C696="Seagrass",'Seagrass extent'!$D$4,IF($C696="Salt marsh",'Salt marsh extent'!$D$4)))</f>
        <v>-0.015</v>
      </c>
      <c r="E696" s="40"/>
    </row>
    <row r="697" customFormat="false" ht="15.75" hidden="false" customHeight="true" outlineLevel="0" collapsed="false">
      <c r="A697" s="40" t="s">
        <v>460</v>
      </c>
      <c r="B697" s="56" t="str">
        <f aca="false" t="array" ref="B697:B697">INDEX(Countries!$D$2:$D$255, MATCH(A697, Countries!$B$2:$B$255, 0))</f>
        <v>ZWE</v>
      </c>
      <c r="C697" s="76" t="s">
        <v>155</v>
      </c>
      <c r="D697" s="62" t="n">
        <f aca="false" t="array" ref="D697:D697">IF($C697="Mangrove", INDEX('Mangrove protected area'!$A$5:$AG1000,MATCH($A697,'Mangrove protected area'!$A$5:$A1000,0),MATCH('Mangrove protected area'!$C$4,'Mangrove protected area'!$A$5:$AG$5,0)),IF($C697="Seagrass",'Seagrass extent'!$D$4,IF($C697="Salt marsh",'Salt marsh extent'!$D$4)))</f>
        <v>-0.015</v>
      </c>
      <c r="E697" s="40"/>
    </row>
    <row r="698" customFormat="false" ht="15.75" hidden="false" customHeight="true" outlineLevel="0" collapsed="false">
      <c r="A698" s="40" t="s">
        <v>461</v>
      </c>
      <c r="B698" s="56" t="str">
        <f aca="false" t="array" ref="B698:B698">INDEX(Countries!$D$2:$D$255, MATCH(A698, Countries!$B$2:$B$255, 0))</f>
        <v>BLM</v>
      </c>
      <c r="C698" s="76" t="s">
        <v>155</v>
      </c>
      <c r="D698" s="62" t="n">
        <f aca="false" t="array" ref="D698:D698">IF($C698="Mangrove", INDEX('Mangrove protected area'!$A$5:$AG1000,MATCH($A698,'Mangrove protected area'!$A$5:$A1000,0),MATCH('Mangrove protected area'!$C$4,'Mangrove protected area'!$A$5:$AG$5,0)),IF($C698="Seagrass",'Seagrass extent'!$D$4,IF($C698="Salt marsh",'Salt marsh extent'!$D$4)))</f>
        <v>-0.015</v>
      </c>
      <c r="E698" s="40"/>
    </row>
    <row r="699" customFormat="false" ht="15.75" hidden="false" customHeight="true" outlineLevel="0" collapsed="false">
      <c r="A699" s="40" t="s">
        <v>462</v>
      </c>
      <c r="B699" s="56" t="str">
        <f aca="false" t="array" ref="B699:B699">INDEX(Countries!$D$2:$D$255, MATCH(A699, Countries!$B$2:$B$255, 0))</f>
        <v>CCK</v>
      </c>
      <c r="C699" s="76" t="s">
        <v>155</v>
      </c>
      <c r="D699" s="62" t="n">
        <f aca="false" t="array" ref="D699:D699">IF($C699="Mangrove", INDEX('Mangrove protected area'!$A$5:$AG1000,MATCH($A699,'Mangrove protected area'!$A$5:$A1000,0),MATCH('Mangrove protected area'!$C$4,'Mangrove protected area'!$A$5:$AG$5,0)),IF($C699="Seagrass",'Seagrass extent'!$D$4,IF($C699="Salt marsh",'Salt marsh extent'!$D$4)))</f>
        <v>-0.015</v>
      </c>
      <c r="E699" s="40"/>
    </row>
    <row r="700" customFormat="false" ht="15.75" hidden="false" customHeight="true" outlineLevel="0" collapsed="false">
      <c r="A700" s="40" t="s">
        <v>463</v>
      </c>
      <c r="B700" s="56" t="str">
        <f aca="false" t="array" ref="B700:B700">INDEX(Countries!$D$2:$D$255, MATCH(A700, Countries!$B$2:$B$255, 0))</f>
        <v>CXR</v>
      </c>
      <c r="C700" s="76" t="s">
        <v>155</v>
      </c>
      <c r="D700" s="62" t="n">
        <f aca="false" t="array" ref="D700:D700">IF($C700="Mangrove", INDEX('Mangrove protected area'!$A$5:$AG1000,MATCH($A700,'Mangrove protected area'!$A$5:$A1000,0),MATCH('Mangrove protected area'!$C$4,'Mangrove protected area'!$A$5:$AG$5,0)),IF($C700="Seagrass",'Seagrass extent'!$D$4,IF($C700="Salt marsh",'Salt marsh extent'!$D$4)))</f>
        <v>-0.015</v>
      </c>
      <c r="E700" s="40"/>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E700"/>
  <dataValidations count="3">
    <dataValidation allowBlank="true" operator="between" showDropDown="false" showErrorMessage="false" showInputMessage="false" sqref="E2:E700" type="list">
      <formula1>SourceList</formula1>
      <formula2>0</formula2>
    </dataValidation>
    <dataValidation allowBlank="true" operator="between" showDropDown="false" showErrorMessage="false" showInputMessage="false" sqref="C2:C700" type="list">
      <formula1>Ecosystem!$B$2:$B$4</formula1>
      <formula2>0</formula2>
    </dataValidation>
    <dataValidation allowBlank="true"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X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3.75"/>
    <col collapsed="false" customWidth="true" hidden="false" outlineLevel="0" max="3" min="2" style="0" width="14.75"/>
    <col collapsed="false" customWidth="true" hidden="false" outlineLevel="0" max="4" min="4" style="0" width="24.75"/>
    <col collapsed="false" customWidth="true" hidden="false" outlineLevel="0" max="5" min="5" style="0" width="19.5"/>
    <col collapsed="false" customWidth="true" hidden="false" outlineLevel="0" max="23" min="6" style="0" width="9.13"/>
    <col collapsed="false" customWidth="true" hidden="false" outlineLevel="0" max="24" min="24" style="0" width="12.75"/>
  </cols>
  <sheetData>
    <row r="1" customFormat="false" ht="12.75" hidden="false" customHeight="true" outlineLevel="0" collapsed="false">
      <c r="A1" s="74" t="s">
        <v>140</v>
      </c>
      <c r="B1" s="74" t="s">
        <v>141</v>
      </c>
      <c r="C1" s="74" t="s">
        <v>82</v>
      </c>
      <c r="D1" s="74" t="s">
        <v>64</v>
      </c>
      <c r="E1" s="54" t="s">
        <v>110</v>
      </c>
      <c r="F1" s="2"/>
      <c r="G1" s="2"/>
      <c r="H1" s="2"/>
      <c r="I1" s="2"/>
      <c r="J1" s="2"/>
      <c r="K1" s="2"/>
      <c r="L1" s="2"/>
      <c r="M1" s="2"/>
      <c r="N1" s="2"/>
      <c r="O1" s="2"/>
      <c r="P1" s="2"/>
      <c r="Q1" s="2"/>
      <c r="R1" s="2"/>
      <c r="S1" s="2"/>
      <c r="T1" s="2"/>
      <c r="U1" s="2"/>
      <c r="V1" s="2"/>
      <c r="W1" s="2"/>
      <c r="X1" s="2"/>
    </row>
    <row r="2" customFormat="false" ht="12.75" hidden="false" customHeight="true" outlineLevel="0" collapsed="false">
      <c r="A2" s="40" t="s">
        <v>143</v>
      </c>
      <c r="B2" s="56" t="str">
        <f aca="false" t="array" ref="B2:B2">INDEX(Countries!$D$2:$D$255, MATCH(A2, Countries!$B$2:$B$255, 0))</f>
        <v>USA</v>
      </c>
      <c r="C2" s="76" t="s">
        <v>145</v>
      </c>
      <c r="D2" s="50" t="n">
        <f aca="false" t="array" ref="D2:D2">IF($C2="Mangrove", INDEX('Mangrove restorable land'!$A$5:$M1000,MATCH($A2,'Mangrove restorable land'!$A$5:$A1000,0),MATCH('Mangrove restorable land'!B$4,'Mangrove restorable land'!$A$5:$M$5,0)),IF($C2="Seagrass", INDEX('Seagrass extent'!$A$5:$I$257,MATCH($A2,'Seagrass extent'!$A$5:$A1000,0),MATCH('Seagrass extent'!$B$4,'Seagrass extent'!$A$5:$I$5,0))*'Seagrass extent'!$E$4, IF($C2="Salt marsh", INDEX('Salt marsh extent'!$A$5:$I$257,MATCH($A2,'Salt marsh extent'!$A$5:$A1000,0),MATCH('Salt marsh extent'!$B$4,'Salt marsh extent'!$A$5:$I$5,0))*'Salt marsh extent'!$E$4 )))</f>
        <v>9665.780512</v>
      </c>
      <c r="E2" s="40" t="s">
        <v>468</v>
      </c>
      <c r="F2" s="2"/>
      <c r="G2" s="2"/>
      <c r="H2" s="2"/>
      <c r="I2" s="2"/>
      <c r="J2" s="2"/>
      <c r="K2" s="2"/>
      <c r="L2" s="2"/>
      <c r="M2" s="2"/>
      <c r="N2" s="2"/>
      <c r="O2" s="2"/>
      <c r="P2" s="2"/>
      <c r="Q2" s="2"/>
      <c r="R2" s="2"/>
      <c r="S2" s="2"/>
      <c r="T2" s="2"/>
      <c r="U2" s="2"/>
      <c r="V2" s="2"/>
      <c r="W2" s="2"/>
      <c r="X2" s="2"/>
    </row>
    <row r="3" customFormat="false" ht="12.75" hidden="false" customHeight="true" outlineLevel="0" collapsed="false">
      <c r="A3" s="40" t="s">
        <v>146</v>
      </c>
      <c r="B3" s="56" t="str">
        <f aca="false" t="array" ref="B3:B3">INDEX(Countries!$D$2:$D$255, MATCH(A3, Countries!$B$2:$B$255, 0))</f>
        <v>IDN</v>
      </c>
      <c r="C3" s="76" t="s">
        <v>145</v>
      </c>
      <c r="D3" s="50" t="n">
        <f aca="false" t="array" ref="D3:D3">IF($C3="Mangrove", INDEX('Mangrove restorable land'!$A$5:$M1000,MATCH($A3,'Mangrove restorable land'!$A$5:$A1000,0),MATCH('Mangrove restorable land'!B$4,'Mangrove restorable land'!$A$5:$M$5,0)),IF($C3="Seagrass", INDEX('Seagrass extent'!$A$5:$I$257,MATCH($A3,'Seagrass extent'!$A$5:$A1000,0),MATCH('Seagrass extent'!$B$4,'Seagrass extent'!$A$5:$I$5,0))*'Seagrass extent'!$E$4, IF($C3="Salt marsh", INDEX('Salt marsh extent'!$A$5:$I$257,MATCH($A3,'Salt marsh extent'!$A$5:$A1000,0),MATCH('Salt marsh extent'!$B$4,'Salt marsh extent'!$A$5:$I$5,0))*'Salt marsh extent'!$E$4 )))</f>
        <v>204536.1679</v>
      </c>
      <c r="E3" s="40" t="s">
        <v>468</v>
      </c>
      <c r="F3" s="2"/>
      <c r="G3" s="2"/>
      <c r="H3" s="2"/>
      <c r="I3" s="2"/>
      <c r="J3" s="2"/>
      <c r="K3" s="2"/>
      <c r="L3" s="2"/>
      <c r="M3" s="2"/>
      <c r="N3" s="2"/>
      <c r="O3" s="2"/>
      <c r="P3" s="2"/>
      <c r="Q3" s="2"/>
      <c r="R3" s="2"/>
      <c r="S3" s="2"/>
      <c r="T3" s="2"/>
      <c r="U3" s="2"/>
      <c r="V3" s="2"/>
      <c r="W3" s="2"/>
      <c r="X3" s="2"/>
    </row>
    <row r="4" customFormat="false" ht="12.75" hidden="false" customHeight="true" outlineLevel="0" collapsed="false">
      <c r="A4" s="40" t="s">
        <v>147</v>
      </c>
      <c r="B4" s="56" t="str">
        <f aca="false" t="array" ref="B4:B4">INDEX(Countries!$D$2:$D$255, MATCH(A4, Countries!$B$2:$B$255, 0))</f>
        <v>AUS</v>
      </c>
      <c r="C4" s="76" t="s">
        <v>145</v>
      </c>
      <c r="D4" s="50" t="n">
        <f aca="false" t="array" ref="D4:D4">IF($C4="Mangrove", INDEX('Mangrove restorable land'!$A$5:$M1000,MATCH($A4,'Mangrove restorable land'!$A$5:$A1000,0),MATCH('Mangrove restorable land'!B$4,'Mangrove restorable land'!$A$5:$M$5,0)),IF($C4="Seagrass", INDEX('Seagrass extent'!$A$5:$I$257,MATCH($A4,'Seagrass extent'!$A$5:$A1000,0),MATCH('Seagrass extent'!$B$4,'Seagrass extent'!$A$5:$I$5,0))*'Seagrass extent'!$E$4, IF($C4="Salt marsh", INDEX('Salt marsh extent'!$A$5:$I$257,MATCH($A4,'Salt marsh extent'!$A$5:$A1000,0),MATCH('Salt marsh extent'!$B$4,'Salt marsh extent'!$A$5:$I$5,0))*'Salt marsh extent'!$E$4 )))</f>
        <v>69160.39725</v>
      </c>
      <c r="E4" s="40" t="s">
        <v>468</v>
      </c>
      <c r="F4" s="2"/>
      <c r="G4" s="2"/>
      <c r="H4" s="2"/>
      <c r="I4" s="2"/>
      <c r="J4" s="2"/>
      <c r="K4" s="2"/>
      <c r="L4" s="2"/>
      <c r="M4" s="2"/>
      <c r="N4" s="2"/>
      <c r="O4" s="2"/>
      <c r="P4" s="2"/>
      <c r="Q4" s="2"/>
      <c r="R4" s="2"/>
      <c r="S4" s="2"/>
      <c r="T4" s="2"/>
      <c r="U4" s="2"/>
      <c r="V4" s="2"/>
      <c r="W4" s="2"/>
      <c r="X4" s="2"/>
    </row>
    <row r="5" customFormat="false" ht="12.75" hidden="false" customHeight="true" outlineLevel="0" collapsed="false">
      <c r="A5" s="40" t="s">
        <v>148</v>
      </c>
      <c r="B5" s="56" t="str">
        <f aca="false" t="array" ref="B5:B5">INDEX(Countries!$D$2:$D$255, MATCH(A5, Countries!$B$2:$B$255, 0))</f>
        <v>BHS</v>
      </c>
      <c r="C5" s="76" t="s">
        <v>145</v>
      </c>
      <c r="D5" s="50" t="n">
        <f aca="false" t="array" ref="D5:D5">IF($C5="Mangrove", INDEX('Mangrove restorable land'!$A$5:$M1000,MATCH($A5,'Mangrove restorable land'!$A$5:$A1000,0),MATCH('Mangrove restorable land'!B$4,'Mangrove restorable land'!$A$5:$M$5,0)),IF($C5="Seagrass", INDEX('Seagrass extent'!$A$5:$I$257,MATCH($A5,'Seagrass extent'!$A$5:$A1000,0),MATCH('Seagrass extent'!$B$4,'Seagrass extent'!$A$5:$I$5,0))*'Seagrass extent'!$E$4, IF($C5="Salt marsh", INDEX('Salt marsh extent'!$A$5:$I$257,MATCH($A5,'Salt marsh extent'!$A$5:$A1000,0),MATCH('Salt marsh extent'!$B$4,'Salt marsh extent'!$A$5:$I$5,0))*'Salt marsh extent'!$E$4 )))</f>
        <v>9842.169833</v>
      </c>
      <c r="E5" s="40" t="s">
        <v>468</v>
      </c>
      <c r="F5" s="2"/>
      <c r="G5" s="2"/>
      <c r="H5" s="2"/>
      <c r="I5" s="2"/>
      <c r="J5" s="2"/>
      <c r="K5" s="2"/>
      <c r="L5" s="2"/>
      <c r="M5" s="2"/>
      <c r="N5" s="2"/>
      <c r="O5" s="2"/>
      <c r="P5" s="2"/>
      <c r="Q5" s="2"/>
      <c r="R5" s="2"/>
      <c r="S5" s="2"/>
      <c r="T5" s="2"/>
      <c r="U5" s="2"/>
      <c r="V5" s="2"/>
      <c r="W5" s="2"/>
      <c r="X5" s="2"/>
    </row>
    <row r="6" customFormat="false" ht="12.75" hidden="false" customHeight="true" outlineLevel="0" collapsed="false">
      <c r="A6" s="40" t="s">
        <v>149</v>
      </c>
      <c r="B6" s="56" t="str">
        <f aca="false" t="array" ref="B6:B6">INDEX(Countries!$D$2:$D$255, MATCH(A6, Countries!$B$2:$B$255, 0))</f>
        <v>KEN</v>
      </c>
      <c r="C6" s="76" t="s">
        <v>145</v>
      </c>
      <c r="D6" s="50" t="n">
        <f aca="false" t="array" ref="D6:D6">IF($C6="Mangrove", INDEX('Mangrove restorable land'!$A$5:$M1000,MATCH($A6,'Mangrove restorable land'!$A$5:$A1000,0),MATCH('Mangrove restorable land'!B$4,'Mangrove restorable land'!$A$5:$M$5,0)),IF($C6="Seagrass", INDEX('Seagrass extent'!$A$5:$I$257,MATCH($A6,'Seagrass extent'!$A$5:$A1000,0),MATCH('Seagrass extent'!$B$4,'Seagrass extent'!$A$5:$I$5,0))*'Seagrass extent'!$E$4, IF($C6="Salt marsh", INDEX('Salt marsh extent'!$A$5:$I$257,MATCH($A6,'Salt marsh extent'!$A$5:$A1000,0),MATCH('Salt marsh extent'!$B$4,'Salt marsh extent'!$A$5:$I$5,0))*'Salt marsh extent'!$E$4 )))</f>
        <v>1609.6981</v>
      </c>
      <c r="E6" s="40" t="s">
        <v>468</v>
      </c>
      <c r="F6" s="2"/>
      <c r="G6" s="2"/>
      <c r="H6" s="2"/>
      <c r="I6" s="2"/>
      <c r="J6" s="2"/>
      <c r="K6" s="2"/>
      <c r="L6" s="2"/>
      <c r="M6" s="2"/>
      <c r="N6" s="2"/>
      <c r="O6" s="2"/>
      <c r="P6" s="2"/>
      <c r="Q6" s="2"/>
      <c r="R6" s="2"/>
      <c r="S6" s="2"/>
      <c r="T6" s="2"/>
      <c r="U6" s="2"/>
      <c r="V6" s="2"/>
      <c r="W6" s="2"/>
      <c r="X6" s="2"/>
    </row>
    <row r="7" customFormat="false" ht="12.75" hidden="false" customHeight="true" outlineLevel="0" collapsed="false">
      <c r="A7" s="40" t="s">
        <v>150</v>
      </c>
      <c r="B7" s="56" t="str">
        <f aca="false" t="array" ref="B7:B7">INDEX(Countries!$D$2:$D$255, MATCH(A7, Countries!$B$2:$B$255, 0))</f>
        <v>MEX</v>
      </c>
      <c r="C7" s="76" t="s">
        <v>145</v>
      </c>
      <c r="D7" s="50" t="n">
        <f aca="false" t="array" ref="D7:D7">IF($C7="Mangrove", INDEX('Mangrove restorable land'!$A$5:$M1000,MATCH($A7,'Mangrove restorable land'!$A$5:$A1000,0),MATCH('Mangrove restorable land'!B$4,'Mangrove restorable land'!$A$5:$M$5,0)),IF($C7="Seagrass", INDEX('Seagrass extent'!$A$5:$I$257,MATCH($A7,'Seagrass extent'!$A$5:$A1000,0),MATCH('Seagrass extent'!$B$4,'Seagrass extent'!$A$5:$I$5,0))*'Seagrass extent'!$E$4, IF($C7="Salt marsh", INDEX('Salt marsh extent'!$A$5:$I$257,MATCH($A7,'Salt marsh extent'!$A$5:$A1000,0),MATCH('Salt marsh extent'!$B$4,'Salt marsh extent'!$A$5:$I$5,0))*'Salt marsh extent'!$E$4 )))</f>
        <v>68640.05609</v>
      </c>
      <c r="E7" s="40" t="s">
        <v>468</v>
      </c>
      <c r="F7" s="2"/>
      <c r="G7" s="2"/>
      <c r="H7" s="2"/>
      <c r="I7" s="2"/>
      <c r="J7" s="2"/>
      <c r="K7" s="2"/>
      <c r="L7" s="2"/>
      <c r="M7" s="2"/>
      <c r="N7" s="2"/>
      <c r="O7" s="2"/>
      <c r="P7" s="2"/>
      <c r="Q7" s="2"/>
      <c r="R7" s="2"/>
      <c r="S7" s="2"/>
      <c r="T7" s="2"/>
      <c r="U7" s="2"/>
      <c r="V7" s="2"/>
      <c r="W7" s="2"/>
      <c r="X7" s="2"/>
    </row>
    <row r="8" customFormat="false" ht="12.75" hidden="false" customHeight="true" outlineLevel="0" collapsed="false">
      <c r="A8" s="40" t="s">
        <v>151</v>
      </c>
      <c r="B8" s="56" t="str">
        <f aca="false" t="array" ref="B8:B8">INDEX(Countries!$D$2:$D$255, MATCH(A8, Countries!$B$2:$B$255, 0))</f>
        <v>COL</v>
      </c>
      <c r="C8" s="76" t="s">
        <v>145</v>
      </c>
      <c r="D8" s="50" t="n">
        <f aca="false" t="array" ref="D8:D8">IF($C8="Mangrove", INDEX('Mangrove restorable land'!$A$5:$M1000,MATCH($A8,'Mangrove restorable land'!$A$5:$A1000,0),MATCH('Mangrove restorable land'!B$4,'Mangrove restorable land'!$A$5:$M$5,0)),IF($C8="Seagrass", INDEX('Seagrass extent'!$A$5:$I$257,MATCH($A8,'Seagrass extent'!$A$5:$A1000,0),MATCH('Seagrass extent'!$B$4,'Seagrass extent'!$A$5:$I$5,0))*'Seagrass extent'!$E$4, IF($C8="Salt marsh", INDEX('Salt marsh extent'!$A$5:$I$257,MATCH($A8,'Salt marsh extent'!$A$5:$A1000,0),MATCH('Salt marsh extent'!$B$4,'Salt marsh extent'!$A$5:$I$5,0))*'Salt marsh extent'!$E$4 )))</f>
        <v>10207.48808</v>
      </c>
      <c r="E8" s="40" t="s">
        <v>468</v>
      </c>
      <c r="F8" s="2"/>
      <c r="G8" s="2"/>
      <c r="H8" s="2"/>
      <c r="I8" s="2"/>
      <c r="J8" s="2"/>
      <c r="K8" s="2"/>
      <c r="L8" s="2"/>
      <c r="M8" s="2"/>
      <c r="N8" s="2"/>
      <c r="O8" s="2"/>
      <c r="P8" s="2"/>
      <c r="Q8" s="2"/>
      <c r="R8" s="2"/>
      <c r="S8" s="2"/>
      <c r="T8" s="2"/>
      <c r="U8" s="2"/>
      <c r="V8" s="2"/>
      <c r="W8" s="2"/>
      <c r="X8" s="2"/>
    </row>
    <row r="9" customFormat="false" ht="12.75" hidden="false" customHeight="true" outlineLevel="0" collapsed="false">
      <c r="A9" s="40" t="s">
        <v>152</v>
      </c>
      <c r="B9" s="56" t="str">
        <f aca="false" t="array" ref="B9:B9">INDEX(Countries!$D$2:$D$255, MATCH(A9, Countries!$B$2:$B$255, 0))</f>
        <v>IND</v>
      </c>
      <c r="C9" s="76" t="s">
        <v>145</v>
      </c>
      <c r="D9" s="50" t="n">
        <f aca="false" t="array" ref="D9:D9">IF($C9="Mangrove", INDEX('Mangrove restorable land'!$A$5:$M1000,MATCH($A9,'Mangrove restorable land'!$A$5:$A1000,0),MATCH('Mangrove restorable land'!B$4,'Mangrove restorable land'!$A$5:$M$5,0)),IF($C9="Seagrass", INDEX('Seagrass extent'!$A$5:$I$257,MATCH($A9,'Seagrass extent'!$A$5:$A1000,0),MATCH('Seagrass extent'!$B$4,'Seagrass extent'!$A$5:$I$5,0))*'Seagrass extent'!$E$4, IF($C9="Salt marsh", INDEX('Salt marsh extent'!$A$5:$I$257,MATCH($A9,'Salt marsh extent'!$A$5:$A1000,0),MATCH('Salt marsh extent'!$B$4,'Salt marsh extent'!$A$5:$I$5,0))*'Salt marsh extent'!$E$4 )))</f>
        <v>17738.74347</v>
      </c>
      <c r="E9" s="40" t="s">
        <v>468</v>
      </c>
      <c r="F9" s="2"/>
      <c r="G9" s="2"/>
      <c r="H9" s="2"/>
      <c r="I9" s="2"/>
      <c r="J9" s="2"/>
      <c r="K9" s="2"/>
      <c r="L9" s="2"/>
      <c r="M9" s="2"/>
      <c r="N9" s="2"/>
      <c r="O9" s="2"/>
      <c r="P9" s="2"/>
      <c r="Q9" s="2"/>
      <c r="R9" s="2"/>
      <c r="S9" s="2"/>
      <c r="T9" s="2"/>
      <c r="U9" s="2"/>
      <c r="V9" s="2"/>
      <c r="W9" s="2"/>
      <c r="X9" s="2"/>
    </row>
    <row r="10" customFormat="false" ht="12.75" hidden="false" customHeight="true" outlineLevel="0" collapsed="false">
      <c r="A10" s="40" t="s">
        <v>153</v>
      </c>
      <c r="B10" s="56" t="str">
        <f aca="false" t="array" ref="B10:B10">INDEX(Countries!$D$2:$D$255, MATCH(A10, Countries!$B$2:$B$255, 0))</f>
        <v>CHN</v>
      </c>
      <c r="C10" s="76" t="s">
        <v>145</v>
      </c>
      <c r="D10" s="50" t="n">
        <f aca="false" t="array" ref="D10:D10">IF($C10="Mangrove", INDEX('Mangrove restorable land'!$A$5:$M1000,MATCH($A10,'Mangrove restorable land'!$A$5:$A1000,0),MATCH('Mangrove restorable land'!B$4,'Mangrove restorable land'!$A$5:$M$5,0)),IF($C10="Seagrass", INDEX('Seagrass extent'!$A$5:$I$257,MATCH($A10,'Seagrass extent'!$A$5:$A1000,0),MATCH('Seagrass extent'!$B$4,'Seagrass extent'!$A$5:$I$5,0))*'Seagrass extent'!$E$4, IF($C10="Salt marsh", INDEX('Salt marsh extent'!$A$5:$I$257,MATCH($A10,'Salt marsh extent'!$A$5:$A1000,0),MATCH('Salt marsh extent'!$B$4,'Salt marsh extent'!$A$5:$I$5,0))*'Salt marsh extent'!$E$4 )))</f>
        <v>4614.791406</v>
      </c>
      <c r="E10" s="40" t="s">
        <v>468</v>
      </c>
      <c r="F10" s="2"/>
      <c r="G10" s="2"/>
      <c r="H10" s="2"/>
      <c r="I10" s="2"/>
      <c r="J10" s="2"/>
      <c r="K10" s="2"/>
      <c r="L10" s="2"/>
      <c r="M10" s="2"/>
      <c r="N10" s="2"/>
      <c r="O10" s="2"/>
      <c r="P10" s="2"/>
      <c r="Q10" s="2"/>
      <c r="R10" s="2"/>
      <c r="S10" s="2"/>
      <c r="T10" s="2"/>
      <c r="U10" s="2"/>
      <c r="V10" s="2"/>
      <c r="W10" s="2"/>
      <c r="X10" s="2"/>
    </row>
    <row r="11" customFormat="false" ht="12.75" hidden="false" customHeight="true" outlineLevel="0" collapsed="false">
      <c r="A11" s="40" t="s">
        <v>241</v>
      </c>
      <c r="B11" s="56" t="str">
        <f aca="false" t="array" ref="B11:B11">INDEX(Countries!$D$2:$D$255, MATCH(A11, Countries!$B$2:$B$255, 0))</f>
        <v>ASM</v>
      </c>
      <c r="C11" s="76" t="s">
        <v>145</v>
      </c>
      <c r="D11" s="50" t="n">
        <f aca="false" t="array" ref="D11:D11">IF($C11="Mangrove", INDEX('Mangrove restorable land'!$A$5:$M1000,MATCH($A11,'Mangrove restorable land'!$A$5:$A1000,0),MATCH('Mangrove restorable land'!B$4,'Mangrove restorable land'!$A$5:$M$5,0)),IF($C11="Seagrass", INDEX('Seagrass extent'!$A$5:$I$257,MATCH($A11,'Seagrass extent'!$A$5:$A1000,0),MATCH('Seagrass extent'!$B$4,'Seagrass extent'!$A$5:$I$5,0))*'Seagrass extent'!$E$4, IF($C11="Salt marsh", INDEX('Salt marsh extent'!$A$5:$I$257,MATCH($A11,'Salt marsh extent'!$A$5:$A1000,0),MATCH('Salt marsh extent'!$B$4,'Salt marsh extent'!$A$5:$I$5,0))*'Salt marsh extent'!$E$4 )))</f>
        <v>0.442066</v>
      </c>
      <c r="E11" s="40" t="s">
        <v>468</v>
      </c>
      <c r="F11" s="2"/>
      <c r="G11" s="2"/>
      <c r="H11" s="2"/>
      <c r="I11" s="2"/>
      <c r="J11" s="2"/>
      <c r="K11" s="2"/>
      <c r="L11" s="2"/>
      <c r="M11" s="2"/>
      <c r="N11" s="2"/>
      <c r="O11" s="2"/>
      <c r="P11" s="2"/>
      <c r="Q11" s="2"/>
      <c r="R11" s="2"/>
      <c r="S11" s="2"/>
      <c r="T11" s="2"/>
      <c r="U11" s="2"/>
      <c r="V11" s="2"/>
      <c r="W11" s="2"/>
      <c r="X11" s="2"/>
    </row>
    <row r="12" customFormat="false" ht="12.75" hidden="false" customHeight="true" outlineLevel="0" collapsed="false">
      <c r="A12" s="40" t="s">
        <v>242</v>
      </c>
      <c r="B12" s="56" t="str">
        <f aca="false" t="array" ref="B12:B12">INDEX(Countries!$D$2:$D$255, MATCH(A12, Countries!$B$2:$B$255, 0))</f>
        <v>AGO</v>
      </c>
      <c r="C12" s="76" t="s">
        <v>145</v>
      </c>
      <c r="D12" s="50" t="n">
        <f aca="false" t="array" ref="D12:D12">IF($C12="Mangrove", INDEX('Mangrove restorable land'!$A$5:$M1000,MATCH($A12,'Mangrove restorable land'!$A$5:$A1000,0),MATCH('Mangrove restorable land'!B$4,'Mangrove restorable land'!$A$5:$M$5,0)),IF($C12="Seagrass", INDEX('Seagrass extent'!$A$5:$I$257,MATCH($A12,'Seagrass extent'!$A$5:$A1000,0),MATCH('Seagrass extent'!$B$4,'Seagrass extent'!$A$5:$I$5,0))*'Seagrass extent'!$E$4, IF($C12="Salt marsh", INDEX('Salt marsh extent'!$A$5:$I$257,MATCH($A12,'Salt marsh extent'!$A$5:$A1000,0),MATCH('Salt marsh extent'!$B$4,'Salt marsh extent'!$A$5:$I$5,0))*'Salt marsh extent'!$E$4 )))</f>
        <v>856.9580132</v>
      </c>
      <c r="E12" s="40" t="s">
        <v>468</v>
      </c>
      <c r="F12" s="2"/>
      <c r="G12" s="2"/>
      <c r="H12" s="2"/>
      <c r="I12" s="2"/>
      <c r="J12" s="2"/>
      <c r="K12" s="2"/>
      <c r="L12" s="2"/>
      <c r="M12" s="2"/>
      <c r="N12" s="2"/>
      <c r="O12" s="2"/>
      <c r="P12" s="2"/>
      <c r="Q12" s="2"/>
      <c r="R12" s="2"/>
      <c r="S12" s="2"/>
      <c r="T12" s="2"/>
      <c r="U12" s="2"/>
      <c r="V12" s="2"/>
      <c r="W12" s="2"/>
      <c r="X12" s="2"/>
    </row>
    <row r="13" customFormat="false" ht="12.75" hidden="false" customHeight="true" outlineLevel="0" collapsed="false">
      <c r="A13" s="40" t="s">
        <v>243</v>
      </c>
      <c r="B13" s="56" t="str">
        <f aca="false" t="array" ref="B13:B13">INDEX(Countries!$D$2:$D$255, MATCH(A13, Countries!$B$2:$B$255, 0))</f>
        <v>AIA</v>
      </c>
      <c r="C13" s="76" t="s">
        <v>145</v>
      </c>
      <c r="D13" s="50" t="n">
        <f aca="false" t="array" ref="D13:D13">IF($C13="Mangrove", INDEX('Mangrove restorable land'!$A$5:$M1000,MATCH($A13,'Mangrove restorable land'!$A$5:$A1000,0),MATCH('Mangrove restorable land'!B$4,'Mangrove restorable land'!$A$5:$M$5,0)),IF($C13="Seagrass", INDEX('Seagrass extent'!$A$5:$I$257,MATCH($A13,'Seagrass extent'!$A$5:$A1000,0),MATCH('Seagrass extent'!$B$4,'Seagrass extent'!$A$5:$I$5,0))*'Seagrass extent'!$E$4, IF($C13="Salt marsh", INDEX('Salt marsh extent'!$A$5:$I$257,MATCH($A13,'Salt marsh extent'!$A$5:$A1000,0),MATCH('Salt marsh extent'!$B$4,'Salt marsh extent'!$A$5:$I$5,0))*'Salt marsh extent'!$E$4 )))</f>
        <v>1.5713774</v>
      </c>
      <c r="E13" s="40" t="s">
        <v>468</v>
      </c>
      <c r="F13" s="2"/>
      <c r="G13" s="2"/>
      <c r="H13" s="2"/>
      <c r="I13" s="2"/>
      <c r="J13" s="2"/>
      <c r="K13" s="2"/>
      <c r="L13" s="2"/>
      <c r="M13" s="2"/>
      <c r="N13" s="2"/>
      <c r="O13" s="2"/>
      <c r="P13" s="2"/>
      <c r="Q13" s="2"/>
      <c r="R13" s="2"/>
      <c r="S13" s="2"/>
      <c r="T13" s="2"/>
      <c r="U13" s="2"/>
      <c r="V13" s="2"/>
      <c r="W13" s="2"/>
      <c r="X13" s="2"/>
    </row>
    <row r="14" customFormat="false" ht="12.75" hidden="false" customHeight="true" outlineLevel="0" collapsed="false">
      <c r="A14" s="40" t="s">
        <v>244</v>
      </c>
      <c r="B14" s="56" t="str">
        <f aca="false" t="array" ref="B14:B14">INDEX(Countries!$D$2:$D$255, MATCH(A14, Countries!$B$2:$B$255, 0))</f>
        <v>ATG</v>
      </c>
      <c r="C14" s="76" t="s">
        <v>145</v>
      </c>
      <c r="D14" s="50" t="n">
        <f aca="false" t="array" ref="D14:D14">IF($C14="Mangrove", INDEX('Mangrove restorable land'!$A$5:$M1000,MATCH($A14,'Mangrove restorable land'!$A$5:$A1000,0),MATCH('Mangrove restorable land'!B$4,'Mangrove restorable land'!$A$5:$M$5,0)),IF($C14="Seagrass", INDEX('Seagrass extent'!$A$5:$I$257,MATCH($A14,'Seagrass extent'!$A$5:$A1000,0),MATCH('Seagrass extent'!$B$4,'Seagrass extent'!$A$5:$I$5,0))*'Seagrass extent'!$E$4, IF($C14="Salt marsh", INDEX('Salt marsh extent'!$A$5:$I$257,MATCH($A14,'Salt marsh extent'!$A$5:$A1000,0),MATCH('Salt marsh extent'!$B$4,'Salt marsh extent'!$A$5:$I$5,0))*'Salt marsh extent'!$E$4 )))</f>
        <v>107.8090498</v>
      </c>
      <c r="E14" s="40" t="s">
        <v>468</v>
      </c>
      <c r="F14" s="2"/>
      <c r="G14" s="2"/>
      <c r="H14" s="2"/>
      <c r="I14" s="2"/>
      <c r="J14" s="2"/>
      <c r="K14" s="2"/>
      <c r="L14" s="2"/>
      <c r="M14" s="2"/>
      <c r="N14" s="2"/>
      <c r="O14" s="2"/>
      <c r="P14" s="2"/>
      <c r="Q14" s="2"/>
      <c r="R14" s="2"/>
      <c r="S14" s="2"/>
      <c r="T14" s="2"/>
      <c r="U14" s="2"/>
      <c r="V14" s="2"/>
      <c r="W14" s="2"/>
      <c r="X14" s="2"/>
    </row>
    <row r="15" customFormat="false" ht="12.75" hidden="false" customHeight="true" outlineLevel="0" collapsed="false">
      <c r="A15" s="40" t="s">
        <v>245</v>
      </c>
      <c r="B15" s="56" t="str">
        <f aca="false" t="array" ref="B15:B15">INDEX(Countries!$D$2:$D$255, MATCH(A15, Countries!$B$2:$B$255, 0))</f>
        <v>BHR</v>
      </c>
      <c r="C15" s="76" t="s">
        <v>145</v>
      </c>
      <c r="D15" s="50" t="n">
        <f aca="false" t="array" ref="D15:D15">IF($C15="Mangrove", INDEX('Mangrove restorable land'!$A$5:$M1000,MATCH($A15,'Mangrove restorable land'!$A$5:$A1000,0),MATCH('Mangrove restorable land'!B$4,'Mangrove restorable land'!$A$5:$M$5,0)),IF($C15="Seagrass", INDEX('Seagrass extent'!$A$5:$I$257,MATCH($A15,'Seagrass extent'!$A$5:$A1000,0),MATCH('Seagrass extent'!$B$4,'Seagrass extent'!$A$5:$I$5,0))*'Seagrass extent'!$E$4, IF($C15="Salt marsh", INDEX('Salt marsh extent'!$A$5:$I$257,MATCH($A15,'Salt marsh extent'!$A$5:$A1000,0),MATCH('Salt marsh extent'!$B$4,'Salt marsh extent'!$A$5:$I$5,0))*'Salt marsh extent'!$E$4 )))</f>
        <v>43.4479824</v>
      </c>
      <c r="E15" s="40" t="s">
        <v>468</v>
      </c>
      <c r="F15" s="2"/>
      <c r="G15" s="2"/>
      <c r="H15" s="2"/>
      <c r="I15" s="2"/>
      <c r="J15" s="2"/>
      <c r="K15" s="2"/>
      <c r="L15" s="2"/>
      <c r="M15" s="2"/>
      <c r="N15" s="2"/>
      <c r="O15" s="2"/>
      <c r="P15" s="2"/>
      <c r="Q15" s="2"/>
      <c r="R15" s="2"/>
      <c r="S15" s="2"/>
      <c r="T15" s="2"/>
      <c r="U15" s="2"/>
      <c r="V15" s="2"/>
      <c r="W15" s="2"/>
      <c r="X15" s="2"/>
    </row>
    <row r="16" customFormat="false" ht="12.75" hidden="false" customHeight="true" outlineLevel="0" collapsed="false">
      <c r="A16" s="40" t="s">
        <v>246</v>
      </c>
      <c r="B16" s="56" t="str">
        <f aca="false" t="array" ref="B16:B16">INDEX(Countries!$D$2:$D$255, MATCH(A16, Countries!$B$2:$B$255, 0))</f>
        <v>BGD</v>
      </c>
      <c r="C16" s="76" t="s">
        <v>145</v>
      </c>
      <c r="D16" s="50" t="n">
        <f aca="false" t="array" ref="D16:D16">IF($C16="Mangrove", INDEX('Mangrove restorable land'!$A$5:$M1000,MATCH($A16,'Mangrove restorable land'!$A$5:$A1000,0),MATCH('Mangrove restorable land'!B$4,'Mangrove restorable land'!$A$5:$M$5,0)),IF($C16="Seagrass", INDEX('Seagrass extent'!$A$5:$I$257,MATCH($A16,'Seagrass extent'!$A$5:$A1000,0),MATCH('Seagrass extent'!$B$4,'Seagrass extent'!$A$5:$I$5,0))*'Seagrass extent'!$E$4, IF($C16="Salt marsh", INDEX('Salt marsh extent'!$A$5:$I$257,MATCH($A16,'Salt marsh extent'!$A$5:$A1000,0),MATCH('Salt marsh extent'!$B$4,'Salt marsh extent'!$A$5:$I$5,0))*'Salt marsh extent'!$E$4 )))</f>
        <v>5925.652385</v>
      </c>
      <c r="E16" s="40" t="s">
        <v>468</v>
      </c>
      <c r="F16" s="2"/>
      <c r="G16" s="2"/>
      <c r="H16" s="2"/>
      <c r="I16" s="2"/>
      <c r="J16" s="2"/>
      <c r="K16" s="2"/>
      <c r="L16" s="2"/>
      <c r="M16" s="2"/>
      <c r="N16" s="2"/>
      <c r="O16" s="2"/>
      <c r="P16" s="2"/>
      <c r="Q16" s="2"/>
      <c r="R16" s="2"/>
      <c r="S16" s="2"/>
      <c r="T16" s="2"/>
      <c r="U16" s="2"/>
      <c r="V16" s="2"/>
      <c r="W16" s="2"/>
      <c r="X16" s="2"/>
    </row>
    <row r="17" customFormat="false" ht="12.75" hidden="false" customHeight="true" outlineLevel="0" collapsed="false">
      <c r="A17" s="40" t="s">
        <v>247</v>
      </c>
      <c r="B17" s="56" t="str">
        <f aca="false" t="array" ref="B17:B17">INDEX(Countries!$D$2:$D$255, MATCH(A17, Countries!$B$2:$B$255, 0))</f>
        <v>BRB</v>
      </c>
      <c r="C17" s="76" t="s">
        <v>145</v>
      </c>
      <c r="D17" s="50" t="n">
        <f aca="false" t="array" ref="D17:D17">IF($C17="Mangrove", INDEX('Mangrove restorable land'!$A$5:$M1000,MATCH($A17,'Mangrove restorable land'!$A$5:$A1000,0),MATCH('Mangrove restorable land'!B$4,'Mangrove restorable land'!$A$5:$M$5,0)),IF($C17="Seagrass", INDEX('Seagrass extent'!$A$5:$I$257,MATCH($A17,'Seagrass extent'!$A$5:$A1000,0),MATCH('Seagrass extent'!$B$4,'Seagrass extent'!$A$5:$I$5,0))*'Seagrass extent'!$E$4, IF($C17="Salt marsh", INDEX('Salt marsh extent'!$A$5:$I$257,MATCH($A17,'Salt marsh extent'!$A$5:$A1000,0),MATCH('Salt marsh extent'!$B$4,'Salt marsh extent'!$A$5:$I$5,0))*'Salt marsh extent'!$E$4 )))</f>
        <v>1.2420951</v>
      </c>
      <c r="E17" s="40" t="s">
        <v>468</v>
      </c>
      <c r="F17" s="2"/>
      <c r="G17" s="2"/>
      <c r="H17" s="2"/>
      <c r="I17" s="2"/>
      <c r="J17" s="2"/>
      <c r="K17" s="2"/>
      <c r="L17" s="2"/>
      <c r="M17" s="2"/>
      <c r="N17" s="2"/>
      <c r="O17" s="2"/>
      <c r="P17" s="2"/>
      <c r="Q17" s="2"/>
      <c r="R17" s="2"/>
      <c r="S17" s="2"/>
      <c r="T17" s="2"/>
      <c r="U17" s="2"/>
      <c r="V17" s="2"/>
      <c r="W17" s="2"/>
      <c r="X17" s="2"/>
    </row>
    <row r="18" customFormat="false" ht="12.75" hidden="false" customHeight="true" outlineLevel="0" collapsed="false">
      <c r="A18" s="40" t="s">
        <v>248</v>
      </c>
      <c r="B18" s="56" t="str">
        <f aca="false" t="array" ref="B18:B18">INDEX(Countries!$D$2:$D$255, MATCH(A18, Countries!$B$2:$B$255, 0))</f>
        <v>BLZ</v>
      </c>
      <c r="C18" s="76" t="s">
        <v>145</v>
      </c>
      <c r="D18" s="50" t="n">
        <f aca="false" t="array" ref="D18:D18">IF($C18="Mangrove", INDEX('Mangrove restorable land'!$A$5:$M1000,MATCH($A18,'Mangrove restorable land'!$A$5:$A1000,0),MATCH('Mangrove restorable land'!B$4,'Mangrove restorable land'!$A$5:$M$5,0)),IF($C18="Seagrass", INDEX('Seagrass extent'!$A$5:$I$257,MATCH($A18,'Seagrass extent'!$A$5:$A1000,0),MATCH('Seagrass extent'!$B$4,'Seagrass extent'!$A$5:$I$5,0))*'Seagrass extent'!$E$4, IF($C18="Salt marsh", INDEX('Salt marsh extent'!$A$5:$I$257,MATCH($A18,'Salt marsh extent'!$A$5:$A1000,0),MATCH('Salt marsh extent'!$B$4,'Salt marsh extent'!$A$5:$I$5,0))*'Salt marsh extent'!$E$4 )))</f>
        <v>2445.760582</v>
      </c>
      <c r="E18" s="40" t="s">
        <v>468</v>
      </c>
      <c r="F18" s="2"/>
      <c r="G18" s="2"/>
      <c r="H18" s="2"/>
      <c r="I18" s="2"/>
      <c r="J18" s="2"/>
      <c r="K18" s="2"/>
      <c r="L18" s="2"/>
      <c r="M18" s="2"/>
      <c r="N18" s="2"/>
      <c r="O18" s="2"/>
      <c r="P18" s="2"/>
      <c r="Q18" s="2"/>
      <c r="R18" s="2"/>
      <c r="S18" s="2"/>
      <c r="T18" s="2"/>
      <c r="U18" s="2"/>
      <c r="V18" s="2"/>
      <c r="W18" s="2"/>
      <c r="X18" s="2"/>
    </row>
    <row r="19" customFormat="false" ht="12.75" hidden="false" customHeight="true" outlineLevel="0" collapsed="false">
      <c r="A19" s="40" t="s">
        <v>249</v>
      </c>
      <c r="B19" s="56" t="str">
        <f aca="false" t="array" ref="B19:B19">INDEX(Countries!$D$2:$D$255, MATCH(A19, Countries!$B$2:$B$255, 0))</f>
        <v>BEN</v>
      </c>
      <c r="C19" s="76" t="s">
        <v>145</v>
      </c>
      <c r="D19" s="50" t="n">
        <f aca="false" t="array" ref="D19:D19">IF($C19="Mangrove", INDEX('Mangrove restorable land'!$A$5:$M1000,MATCH($A19,'Mangrove restorable land'!$A$5:$A1000,0),MATCH('Mangrove restorable land'!B$4,'Mangrove restorable land'!$A$5:$M$5,0)),IF($C19="Seagrass", INDEX('Seagrass extent'!$A$5:$I$257,MATCH($A19,'Seagrass extent'!$A$5:$A1000,0),MATCH('Seagrass extent'!$B$4,'Seagrass extent'!$A$5:$I$5,0))*'Seagrass extent'!$E$4, IF($C19="Salt marsh", INDEX('Salt marsh extent'!$A$5:$I$257,MATCH($A19,'Salt marsh extent'!$A$5:$A1000,0),MATCH('Salt marsh extent'!$B$4,'Salt marsh extent'!$A$5:$I$5,0))*'Salt marsh extent'!$E$4 )))</f>
        <v>53.8120075</v>
      </c>
      <c r="E19" s="40" t="s">
        <v>468</v>
      </c>
      <c r="F19" s="2"/>
      <c r="G19" s="2"/>
      <c r="H19" s="2"/>
      <c r="I19" s="2"/>
      <c r="J19" s="2"/>
      <c r="K19" s="2"/>
      <c r="L19" s="2"/>
      <c r="M19" s="2"/>
      <c r="N19" s="2"/>
      <c r="O19" s="2"/>
      <c r="P19" s="2"/>
      <c r="Q19" s="2"/>
      <c r="R19" s="2"/>
      <c r="S19" s="2"/>
      <c r="T19" s="2"/>
      <c r="U19" s="2"/>
      <c r="V19" s="2"/>
      <c r="W19" s="2"/>
      <c r="X19" s="2"/>
    </row>
    <row r="20" customFormat="false" ht="12.75" hidden="false" customHeight="true" outlineLevel="0" collapsed="false">
      <c r="A20" s="40" t="s">
        <v>250</v>
      </c>
      <c r="B20" s="56" t="str">
        <f aca="false" t="array" ref="B20:B20">INDEX(Countries!$D$2:$D$255, MATCH(A20, Countries!$B$2:$B$255, 0))</f>
        <v>BMU</v>
      </c>
      <c r="C20" s="76" t="s">
        <v>145</v>
      </c>
      <c r="D20" s="50" t="n">
        <f aca="false" t="array" ref="D20:D20">IF($C20="Mangrove", INDEX('Mangrove restorable land'!$A$5:$M1000,MATCH($A20,'Mangrove restorable land'!$A$5:$A1000,0),MATCH('Mangrove restorable land'!B$4,'Mangrove restorable land'!$A$5:$M$5,0)),IF($C20="Seagrass", INDEX('Seagrass extent'!$A$5:$I$257,MATCH($A20,'Seagrass extent'!$A$5:$A1000,0),MATCH('Seagrass extent'!$B$4,'Seagrass extent'!$A$5:$I$5,0))*'Seagrass extent'!$E$4, IF($C20="Salt marsh", INDEX('Salt marsh extent'!$A$5:$I$257,MATCH($A20,'Salt marsh extent'!$A$5:$A1000,0),MATCH('Salt marsh extent'!$B$4,'Salt marsh extent'!$A$5:$I$5,0))*'Salt marsh extent'!$E$4 )))</f>
        <v>0</v>
      </c>
      <c r="E20" s="40" t="s">
        <v>468</v>
      </c>
      <c r="F20" s="2"/>
      <c r="G20" s="2"/>
      <c r="H20" s="2"/>
      <c r="I20" s="2"/>
      <c r="J20" s="2"/>
      <c r="K20" s="2"/>
      <c r="L20" s="2"/>
      <c r="M20" s="2"/>
      <c r="N20" s="2"/>
      <c r="O20" s="2"/>
      <c r="P20" s="2"/>
      <c r="Q20" s="2"/>
      <c r="R20" s="2"/>
      <c r="S20" s="2"/>
      <c r="T20" s="2"/>
      <c r="U20" s="2"/>
      <c r="V20" s="2"/>
      <c r="W20" s="2"/>
      <c r="X20" s="2"/>
    </row>
    <row r="21" customFormat="false" ht="12.75" hidden="false" customHeight="true" outlineLevel="0" collapsed="false">
      <c r="A21" s="40" t="s">
        <v>251</v>
      </c>
      <c r="B21" s="56" t="str">
        <f aca="false" t="array" ref="B21:B21">INDEX(Countries!$D$2:$D$255, MATCH(A21, Countries!$B$2:$B$255, 0))</f>
        <v>BES</v>
      </c>
      <c r="C21" s="76" t="s">
        <v>145</v>
      </c>
      <c r="D21" s="50" t="n">
        <f aca="false" t="array" ref="D21:D21">IF($C21="Mangrove", INDEX('Mangrove restorable land'!$A$5:$M1000,MATCH($A21,'Mangrove restorable land'!$A$5:$A1000,0),MATCH('Mangrove restorable land'!B$4,'Mangrove restorable land'!$A$5:$M$5,0)),IF($C21="Seagrass", INDEX('Seagrass extent'!$A$5:$I$257,MATCH($A21,'Seagrass extent'!$A$5:$A1000,0),MATCH('Seagrass extent'!$B$4,'Seagrass extent'!$A$5:$I$5,0))*'Seagrass extent'!$E$4, IF($C21="Salt marsh", INDEX('Salt marsh extent'!$A$5:$I$257,MATCH($A21,'Salt marsh extent'!$A$5:$A1000,0),MATCH('Salt marsh extent'!$B$4,'Salt marsh extent'!$A$5:$I$5,0))*'Salt marsh extent'!$E$4 )))</f>
        <v>48.802118</v>
      </c>
      <c r="E21" s="40" t="s">
        <v>468</v>
      </c>
      <c r="F21" s="2"/>
      <c r="G21" s="2"/>
      <c r="H21" s="2"/>
      <c r="I21" s="2"/>
      <c r="J21" s="2"/>
      <c r="K21" s="2"/>
      <c r="L21" s="2"/>
      <c r="M21" s="2"/>
      <c r="N21" s="2"/>
      <c r="O21" s="2"/>
      <c r="P21" s="2"/>
      <c r="Q21" s="2"/>
      <c r="R21" s="2"/>
      <c r="S21" s="2"/>
      <c r="T21" s="2"/>
      <c r="U21" s="2"/>
      <c r="V21" s="2"/>
      <c r="W21" s="2"/>
      <c r="X21" s="2"/>
    </row>
    <row r="22" customFormat="false" ht="12.75" hidden="false" customHeight="true" outlineLevel="0" collapsed="false">
      <c r="A22" s="40" t="s">
        <v>252</v>
      </c>
      <c r="B22" s="56" t="str">
        <f aca="false" t="array" ref="B22:B22">INDEX(Countries!$D$2:$D$255, MATCH(A22, Countries!$B$2:$B$255, 0))</f>
        <v>BRA</v>
      </c>
      <c r="C22" s="76" t="s">
        <v>145</v>
      </c>
      <c r="D22" s="50" t="n">
        <f aca="false" t="array" ref="D22:D22">IF($C22="Mangrove", INDEX('Mangrove restorable land'!$A$5:$M1000,MATCH($A22,'Mangrove restorable land'!$A$5:$A1000,0),MATCH('Mangrove restorable land'!B$4,'Mangrove restorable land'!$A$5:$M$5,0)),IF($C22="Seagrass", INDEX('Seagrass extent'!$A$5:$I$257,MATCH($A22,'Seagrass extent'!$A$5:$A1000,0),MATCH('Seagrass extent'!$B$4,'Seagrass extent'!$A$5:$I$5,0))*'Seagrass extent'!$E$4, IF($C22="Salt marsh", INDEX('Salt marsh extent'!$A$5:$I$257,MATCH($A22,'Salt marsh extent'!$A$5:$A1000,0),MATCH('Salt marsh extent'!$B$4,'Salt marsh extent'!$A$5:$I$5,0))*'Salt marsh extent'!$E$4 )))</f>
        <v>47543.74622</v>
      </c>
      <c r="E22" s="40" t="s">
        <v>468</v>
      </c>
      <c r="F22" s="2"/>
      <c r="G22" s="2"/>
      <c r="H22" s="2"/>
      <c r="I22" s="2"/>
      <c r="J22" s="2"/>
      <c r="K22" s="2"/>
      <c r="L22" s="2"/>
      <c r="M22" s="2"/>
      <c r="N22" s="2"/>
      <c r="O22" s="2"/>
      <c r="P22" s="2"/>
      <c r="Q22" s="2"/>
      <c r="R22" s="2"/>
      <c r="S22" s="2"/>
      <c r="T22" s="2"/>
      <c r="U22" s="2"/>
      <c r="V22" s="2"/>
      <c r="W22" s="2"/>
      <c r="X22" s="2"/>
    </row>
    <row r="23" customFormat="false" ht="12.75" hidden="false" customHeight="true" outlineLevel="0" collapsed="false">
      <c r="A23" s="40" t="s">
        <v>253</v>
      </c>
      <c r="B23" s="56" t="str">
        <f aca="false" t="array" ref="B23:B23">INDEX(Countries!$D$2:$D$255, MATCH(A23, Countries!$B$2:$B$255, 0))</f>
        <v>VGB</v>
      </c>
      <c r="C23" s="76" t="s">
        <v>145</v>
      </c>
      <c r="D23" s="50" t="n">
        <f aca="false" t="array" ref="D23:D23">IF($C23="Mangrove", INDEX('Mangrove restorable land'!$A$5:$M1000,MATCH($A23,'Mangrove restorable land'!$A$5:$A1000,0),MATCH('Mangrove restorable land'!B$4,'Mangrove restorable land'!$A$5:$M$5,0)),IF($C23="Seagrass", INDEX('Seagrass extent'!$A$5:$I$257,MATCH($A23,'Seagrass extent'!$A$5:$A1000,0),MATCH('Seagrass extent'!$B$4,'Seagrass extent'!$A$5:$I$5,0))*'Seagrass extent'!$E$4, IF($C23="Salt marsh", INDEX('Salt marsh extent'!$A$5:$I$257,MATCH($A23,'Salt marsh extent'!$A$5:$A1000,0),MATCH('Salt marsh extent'!$B$4,'Salt marsh extent'!$A$5:$I$5,0))*'Salt marsh extent'!$E$4 )))</f>
        <v>24.4047511</v>
      </c>
      <c r="E23" s="40" t="s">
        <v>468</v>
      </c>
      <c r="F23" s="2"/>
      <c r="G23" s="2"/>
      <c r="H23" s="2"/>
      <c r="I23" s="2"/>
      <c r="J23" s="2"/>
      <c r="K23" s="2"/>
      <c r="L23" s="2"/>
      <c r="M23" s="2"/>
      <c r="N23" s="2"/>
      <c r="O23" s="2"/>
      <c r="P23" s="2"/>
      <c r="Q23" s="2"/>
      <c r="R23" s="2"/>
      <c r="S23" s="2"/>
      <c r="T23" s="2"/>
      <c r="U23" s="2"/>
      <c r="V23" s="2"/>
      <c r="W23" s="2"/>
      <c r="X23" s="2"/>
    </row>
    <row r="24" customFormat="false" ht="12.75" hidden="false" customHeight="true" outlineLevel="0" collapsed="false">
      <c r="A24" s="40" t="s">
        <v>254</v>
      </c>
      <c r="B24" s="56" t="str">
        <f aca="false" t="array" ref="B24:B24">INDEX(Countries!$D$2:$D$255, MATCH(A24, Countries!$B$2:$B$255, 0))</f>
        <v>BRN</v>
      </c>
      <c r="C24" s="76" t="s">
        <v>145</v>
      </c>
      <c r="D24" s="50" t="n">
        <f aca="false" t="array" ref="D24:D24">IF($C24="Mangrove", INDEX('Mangrove restorable land'!$A$5:$M1000,MATCH($A24,'Mangrove restorable land'!$A$5:$A1000,0),MATCH('Mangrove restorable land'!B$4,'Mangrove restorable land'!$A$5:$M$5,0)),IF($C24="Seagrass", INDEX('Seagrass extent'!$A$5:$I$257,MATCH($A24,'Seagrass extent'!$A$5:$A1000,0),MATCH('Seagrass extent'!$B$4,'Seagrass extent'!$A$5:$I$5,0))*'Seagrass extent'!$E$4, IF($C24="Salt marsh", INDEX('Salt marsh extent'!$A$5:$I$257,MATCH($A24,'Salt marsh extent'!$A$5:$A1000,0),MATCH('Salt marsh extent'!$B$4,'Salt marsh extent'!$A$5:$I$5,0))*'Salt marsh extent'!$E$4 )))</f>
        <v>186.1566577</v>
      </c>
      <c r="E24" s="40" t="s">
        <v>468</v>
      </c>
      <c r="F24" s="2"/>
      <c r="G24" s="2"/>
      <c r="H24" s="2"/>
      <c r="I24" s="2"/>
      <c r="J24" s="2"/>
      <c r="K24" s="2"/>
      <c r="L24" s="2"/>
      <c r="M24" s="2"/>
      <c r="N24" s="2"/>
      <c r="O24" s="2"/>
      <c r="P24" s="2"/>
      <c r="Q24" s="2"/>
      <c r="R24" s="2"/>
      <c r="S24" s="2"/>
      <c r="T24" s="2"/>
      <c r="U24" s="2"/>
      <c r="V24" s="2"/>
      <c r="W24" s="2"/>
      <c r="X24" s="2"/>
    </row>
    <row r="25" customFormat="false" ht="12.75" hidden="false" customHeight="true" outlineLevel="0" collapsed="false">
      <c r="A25" s="40" t="s">
        <v>255</v>
      </c>
      <c r="B25" s="56" t="str">
        <f aca="false" t="array" ref="B25:B25">INDEX(Countries!$D$2:$D$255, MATCH(A25, Countries!$B$2:$B$255, 0))</f>
        <v>KHM</v>
      </c>
      <c r="C25" s="76" t="s">
        <v>145</v>
      </c>
      <c r="D25" s="50" t="n">
        <f aca="false" t="array" ref="D25:D25">IF($C25="Mangrove", INDEX('Mangrove restorable land'!$A$5:$M1000,MATCH($A25,'Mangrove restorable land'!$A$5:$A1000,0),MATCH('Mangrove restorable land'!B$4,'Mangrove restorable land'!$A$5:$M$5,0)),IF($C25="Seagrass", INDEX('Seagrass extent'!$A$5:$I$257,MATCH($A25,'Seagrass extent'!$A$5:$A1000,0),MATCH('Seagrass extent'!$B$4,'Seagrass extent'!$A$5:$I$5,0))*'Seagrass extent'!$E$4, IF($C25="Salt marsh", INDEX('Salt marsh extent'!$A$5:$I$257,MATCH($A25,'Salt marsh extent'!$A$5:$A1000,0),MATCH('Salt marsh extent'!$B$4,'Salt marsh extent'!$A$5:$I$5,0))*'Salt marsh extent'!$E$4 )))</f>
        <v>2129.231865</v>
      </c>
      <c r="E25" s="40" t="s">
        <v>468</v>
      </c>
      <c r="F25" s="2"/>
      <c r="G25" s="2"/>
      <c r="H25" s="2"/>
      <c r="I25" s="2"/>
      <c r="J25" s="2"/>
      <c r="K25" s="2"/>
      <c r="L25" s="2"/>
      <c r="M25" s="2"/>
      <c r="N25" s="2"/>
      <c r="O25" s="2"/>
      <c r="P25" s="2"/>
      <c r="Q25" s="2"/>
      <c r="R25" s="2"/>
      <c r="S25" s="2"/>
      <c r="T25" s="2"/>
      <c r="U25" s="2"/>
      <c r="V25" s="2"/>
      <c r="W25" s="2"/>
      <c r="X25" s="2"/>
    </row>
    <row r="26" customFormat="false" ht="12.75" hidden="false" customHeight="true" outlineLevel="0" collapsed="false">
      <c r="A26" s="40" t="s">
        <v>256</v>
      </c>
      <c r="B26" s="56" t="str">
        <f aca="false" t="array" ref="B26:B26">INDEX(Countries!$D$2:$D$255, MATCH(A26, Countries!$B$2:$B$255, 0))</f>
        <v>CMR</v>
      </c>
      <c r="C26" s="76" t="s">
        <v>145</v>
      </c>
      <c r="D26" s="50" t="n">
        <f aca="false" t="array" ref="D26:D26">IF($C26="Mangrove", INDEX('Mangrove restorable land'!$A$5:$M1000,MATCH($A26,'Mangrove restorable land'!$A$5:$A1000,0),MATCH('Mangrove restorable land'!B$4,'Mangrove restorable land'!$A$5:$M$5,0)),IF($C26="Seagrass", INDEX('Seagrass extent'!$A$5:$I$257,MATCH($A26,'Seagrass extent'!$A$5:$A1000,0),MATCH('Seagrass extent'!$B$4,'Seagrass extent'!$A$5:$I$5,0))*'Seagrass extent'!$E$4, IF($C26="Salt marsh", INDEX('Salt marsh extent'!$A$5:$I$257,MATCH($A26,'Salt marsh extent'!$A$5:$A1000,0),MATCH('Salt marsh extent'!$B$4,'Salt marsh extent'!$A$5:$I$5,0))*'Salt marsh extent'!$E$4 )))</f>
        <v>2774.185936</v>
      </c>
      <c r="E26" s="40" t="s">
        <v>468</v>
      </c>
      <c r="F26" s="2"/>
      <c r="G26" s="2"/>
      <c r="H26" s="2"/>
      <c r="I26" s="2"/>
      <c r="J26" s="2"/>
      <c r="K26" s="2"/>
      <c r="L26" s="2"/>
      <c r="M26" s="2"/>
      <c r="N26" s="2"/>
      <c r="O26" s="2"/>
      <c r="P26" s="2"/>
      <c r="Q26" s="2"/>
      <c r="R26" s="2"/>
      <c r="S26" s="2"/>
      <c r="T26" s="2"/>
      <c r="U26" s="2"/>
      <c r="V26" s="2"/>
      <c r="W26" s="2"/>
      <c r="X26" s="2"/>
    </row>
    <row r="27" customFormat="false" ht="12.75" hidden="false" customHeight="true" outlineLevel="0" collapsed="false">
      <c r="A27" s="40" t="s">
        <v>257</v>
      </c>
      <c r="B27" s="56" t="str">
        <f aca="false" t="array" ref="B27:B27">INDEX(Countries!$D$2:$D$255, MATCH(A27, Countries!$B$2:$B$255, 0))</f>
        <v>CYM</v>
      </c>
      <c r="C27" s="76" t="s">
        <v>145</v>
      </c>
      <c r="D27" s="50" t="n">
        <f aca="false" t="array" ref="D27:D27">IF($C27="Mangrove", INDEX('Mangrove restorable land'!$A$5:$M1000,MATCH($A27,'Mangrove restorable land'!$A$5:$A1000,0),MATCH('Mangrove restorable land'!B$4,'Mangrove restorable land'!$A$5:$M$5,0)),IF($C27="Seagrass", INDEX('Seagrass extent'!$A$5:$I$257,MATCH($A27,'Seagrass extent'!$A$5:$A1000,0),MATCH('Seagrass extent'!$B$4,'Seagrass extent'!$A$5:$I$5,0))*'Seagrass extent'!$E$4, IF($C27="Salt marsh", INDEX('Salt marsh extent'!$A$5:$I$257,MATCH($A27,'Salt marsh extent'!$A$5:$A1000,0),MATCH('Salt marsh extent'!$B$4,'Salt marsh extent'!$A$5:$I$5,0))*'Salt marsh extent'!$E$4 )))</f>
        <v>144.57154</v>
      </c>
      <c r="E27" s="40" t="s">
        <v>468</v>
      </c>
      <c r="F27" s="2"/>
      <c r="G27" s="2"/>
      <c r="H27" s="2"/>
      <c r="I27" s="2"/>
      <c r="J27" s="2"/>
      <c r="K27" s="2"/>
      <c r="L27" s="2"/>
      <c r="M27" s="2"/>
      <c r="N27" s="2"/>
      <c r="O27" s="2"/>
      <c r="P27" s="2"/>
      <c r="Q27" s="2"/>
      <c r="R27" s="2"/>
      <c r="S27" s="2"/>
      <c r="T27" s="2"/>
      <c r="U27" s="2"/>
      <c r="V27" s="2"/>
      <c r="W27" s="2"/>
      <c r="X27" s="2"/>
    </row>
    <row r="28" customFormat="false" ht="12.75" hidden="false" customHeight="true" outlineLevel="0" collapsed="false">
      <c r="A28" s="40" t="s">
        <v>258</v>
      </c>
      <c r="B28" s="56" t="str">
        <f aca="false" t="array" ref="B28:B28">INDEX(Countries!$D$2:$D$255, MATCH(A28, Countries!$B$2:$B$255, 0))</f>
        <v>COM</v>
      </c>
      <c r="C28" s="76" t="s">
        <v>145</v>
      </c>
      <c r="D28" s="50" t="n">
        <f aca="false" t="array" ref="D28:D28">IF($C28="Mangrove", INDEX('Mangrove restorable land'!$A$5:$M1000,MATCH($A28,'Mangrove restorable land'!$A$5:$A1000,0),MATCH('Mangrove restorable land'!B$4,'Mangrove restorable land'!$A$5:$M$5,0)),IF($C28="Seagrass", INDEX('Seagrass extent'!$A$5:$I$257,MATCH($A28,'Seagrass extent'!$A$5:$A1000,0),MATCH('Seagrass extent'!$B$4,'Seagrass extent'!$A$5:$I$5,0))*'Seagrass extent'!$E$4, IF($C28="Salt marsh", INDEX('Salt marsh extent'!$A$5:$I$257,MATCH($A28,'Salt marsh extent'!$A$5:$A1000,0),MATCH('Salt marsh extent'!$B$4,'Salt marsh extent'!$A$5:$I$5,0))*'Salt marsh extent'!$E$4 )))</f>
        <v>3.6302358</v>
      </c>
      <c r="E28" s="40" t="s">
        <v>468</v>
      </c>
      <c r="F28" s="2"/>
      <c r="G28" s="2"/>
      <c r="H28" s="2"/>
      <c r="I28" s="2"/>
      <c r="J28" s="2"/>
      <c r="K28" s="2"/>
      <c r="L28" s="2"/>
      <c r="M28" s="2"/>
      <c r="N28" s="2"/>
      <c r="O28" s="2"/>
      <c r="P28" s="2"/>
      <c r="Q28" s="2"/>
      <c r="R28" s="2"/>
      <c r="S28" s="2"/>
      <c r="T28" s="2"/>
      <c r="U28" s="2"/>
      <c r="V28" s="2"/>
      <c r="W28" s="2"/>
      <c r="X28" s="2"/>
    </row>
    <row r="29" customFormat="false" ht="12.75" hidden="false" customHeight="true" outlineLevel="0" collapsed="false">
      <c r="A29" s="40" t="s">
        <v>259</v>
      </c>
      <c r="B29" s="56" t="str">
        <f aca="false" t="array" ref="B29:B29">INDEX(Countries!$D$2:$D$255, MATCH(A29, Countries!$B$2:$B$255, 0))</f>
        <v>COK</v>
      </c>
      <c r="C29" s="76" t="s">
        <v>145</v>
      </c>
      <c r="D29" s="50" t="n">
        <f aca="false" t="array" ref="D29:D29">IF($C29="Mangrove", INDEX('Mangrove restorable land'!$A$5:$M1000,MATCH($A29,'Mangrove restorable land'!$A$5:$A1000,0),MATCH('Mangrove restorable land'!B$4,'Mangrove restorable land'!$A$5:$M$5,0)),IF($C29="Seagrass", INDEX('Seagrass extent'!$A$5:$I$257,MATCH($A29,'Seagrass extent'!$A$5:$A1000,0),MATCH('Seagrass extent'!$B$4,'Seagrass extent'!$A$5:$I$5,0))*'Seagrass extent'!$E$4, IF($C29="Salt marsh", INDEX('Salt marsh extent'!$A$5:$I$257,MATCH($A29,'Salt marsh extent'!$A$5:$A1000,0),MATCH('Salt marsh extent'!$B$4,'Salt marsh extent'!$A$5:$I$5,0))*'Salt marsh extent'!$E$4 )))</f>
        <v>0</v>
      </c>
      <c r="E29" s="40" t="s">
        <v>468</v>
      </c>
      <c r="F29" s="2"/>
      <c r="G29" s="2"/>
      <c r="H29" s="2"/>
      <c r="I29" s="2"/>
      <c r="J29" s="2"/>
      <c r="K29" s="2"/>
      <c r="L29" s="2"/>
      <c r="M29" s="2"/>
      <c r="N29" s="2"/>
      <c r="O29" s="2"/>
      <c r="P29" s="2"/>
      <c r="Q29" s="2"/>
      <c r="R29" s="2"/>
      <c r="S29" s="2"/>
      <c r="T29" s="2"/>
      <c r="U29" s="2"/>
      <c r="V29" s="2"/>
      <c r="W29" s="2"/>
      <c r="X29" s="2"/>
    </row>
    <row r="30" customFormat="false" ht="12.75" hidden="false" customHeight="true" outlineLevel="0" collapsed="false">
      <c r="A30" s="40" t="s">
        <v>260</v>
      </c>
      <c r="B30" s="56" t="str">
        <f aca="false" t="array" ref="B30:B30">INDEX(Countries!$D$2:$D$255, MATCH(A30, Countries!$B$2:$B$255, 0))</f>
        <v>CRI</v>
      </c>
      <c r="C30" s="76" t="s">
        <v>145</v>
      </c>
      <c r="D30" s="50" t="n">
        <f aca="false" t="array" ref="D30:D30">IF($C30="Mangrove", INDEX('Mangrove restorable land'!$A$5:$M1000,MATCH($A30,'Mangrove restorable land'!$A$5:$A1000,0),MATCH('Mangrove restorable land'!B$4,'Mangrove restorable land'!$A$5:$M$5,0)),IF($C30="Seagrass", INDEX('Seagrass extent'!$A$5:$I$257,MATCH($A30,'Seagrass extent'!$A$5:$A1000,0),MATCH('Seagrass extent'!$B$4,'Seagrass extent'!$A$5:$I$5,0))*'Seagrass extent'!$E$4, IF($C30="Salt marsh", INDEX('Salt marsh extent'!$A$5:$I$257,MATCH($A30,'Salt marsh extent'!$A$5:$A1000,0),MATCH('Salt marsh extent'!$B$4,'Salt marsh extent'!$A$5:$I$5,0))*'Salt marsh extent'!$E$4 )))</f>
        <v>2204.829927</v>
      </c>
      <c r="E30" s="40" t="s">
        <v>468</v>
      </c>
      <c r="F30" s="2"/>
      <c r="G30" s="2"/>
      <c r="H30" s="2"/>
      <c r="I30" s="2"/>
      <c r="J30" s="2"/>
      <c r="K30" s="2"/>
      <c r="L30" s="2"/>
      <c r="M30" s="2"/>
      <c r="N30" s="2"/>
      <c r="O30" s="2"/>
      <c r="P30" s="2"/>
      <c r="Q30" s="2"/>
      <c r="R30" s="2"/>
      <c r="S30" s="2"/>
      <c r="T30" s="2"/>
      <c r="U30" s="2"/>
      <c r="V30" s="2"/>
      <c r="W30" s="2"/>
      <c r="X30" s="2"/>
    </row>
    <row r="31" customFormat="false" ht="12.75" hidden="false" customHeight="true" outlineLevel="0" collapsed="false">
      <c r="A31" s="40" t="s">
        <v>261</v>
      </c>
      <c r="B31" s="56" t="str">
        <f aca="false" t="array" ref="B31:B31">INDEX(Countries!$D$2:$D$255, MATCH(A31, Countries!$B$2:$B$255, 0))</f>
        <v>CIV</v>
      </c>
      <c r="C31" s="76" t="s">
        <v>145</v>
      </c>
      <c r="D31" s="50" t="n">
        <f aca="false" t="array" ref="D31:D31">IF($C31="Mangrove", INDEX('Mangrove restorable land'!$A$5:$M1000,MATCH($A31,'Mangrove restorable land'!$A$5:$A1000,0),MATCH('Mangrove restorable land'!B$4,'Mangrove restorable land'!$A$5:$M$5,0)),IF($C31="Seagrass", INDEX('Seagrass extent'!$A$5:$I$257,MATCH($A31,'Seagrass extent'!$A$5:$A1000,0),MATCH('Seagrass extent'!$B$4,'Seagrass extent'!$A$5:$I$5,0))*'Seagrass extent'!$E$4, IF($C31="Salt marsh", INDEX('Salt marsh extent'!$A$5:$I$257,MATCH($A31,'Salt marsh extent'!$A$5:$A1000,0),MATCH('Salt marsh extent'!$B$4,'Salt marsh extent'!$A$5:$I$5,0))*'Salt marsh extent'!$E$4 )))</f>
        <v>601.4720473</v>
      </c>
      <c r="E31" s="40" t="s">
        <v>468</v>
      </c>
      <c r="F31" s="2"/>
      <c r="G31" s="2"/>
      <c r="H31" s="2"/>
      <c r="I31" s="2"/>
      <c r="J31" s="2"/>
      <c r="K31" s="2"/>
      <c r="L31" s="2"/>
      <c r="M31" s="2"/>
      <c r="N31" s="2"/>
      <c r="O31" s="2"/>
      <c r="P31" s="2"/>
      <c r="Q31" s="2"/>
      <c r="R31" s="2"/>
      <c r="S31" s="2"/>
      <c r="T31" s="2"/>
      <c r="U31" s="2"/>
      <c r="V31" s="2"/>
      <c r="W31" s="2"/>
      <c r="X31" s="2"/>
    </row>
    <row r="32" customFormat="false" ht="12.75" hidden="false" customHeight="true" outlineLevel="0" collapsed="false">
      <c r="A32" s="40" t="s">
        <v>262</v>
      </c>
      <c r="B32" s="56" t="str">
        <f aca="false" t="array" ref="B32:B32">INDEX(Countries!$D$2:$D$255, MATCH(A32, Countries!$B$2:$B$255, 0))</f>
        <v>CUB</v>
      </c>
      <c r="C32" s="76" t="s">
        <v>145</v>
      </c>
      <c r="D32" s="50" t="n">
        <f aca="false" t="array" ref="D32:D32">IF($C32="Mangrove", INDEX('Mangrove restorable land'!$A$5:$M1000,MATCH($A32,'Mangrove restorable land'!$A$5:$A1000,0),MATCH('Mangrove restorable land'!B$4,'Mangrove restorable land'!$A$5:$M$5,0)),IF($C32="Seagrass", INDEX('Seagrass extent'!$A$5:$I$257,MATCH($A32,'Seagrass extent'!$A$5:$A1000,0),MATCH('Seagrass extent'!$B$4,'Seagrass extent'!$A$5:$I$5,0))*'Seagrass extent'!$E$4, IF($C32="Salt marsh", INDEX('Salt marsh extent'!$A$5:$I$257,MATCH($A32,'Salt marsh extent'!$A$5:$A1000,0),MATCH('Salt marsh extent'!$B$4,'Salt marsh extent'!$A$5:$I$5,0))*'Salt marsh extent'!$E$4 )))</f>
        <v>25361.61462</v>
      </c>
      <c r="E32" s="40" t="s">
        <v>468</v>
      </c>
      <c r="F32" s="2"/>
      <c r="G32" s="2"/>
      <c r="H32" s="2"/>
      <c r="I32" s="2"/>
      <c r="J32" s="2"/>
      <c r="K32" s="2"/>
      <c r="L32" s="2"/>
      <c r="M32" s="2"/>
      <c r="N32" s="2"/>
      <c r="O32" s="2"/>
      <c r="P32" s="2"/>
      <c r="Q32" s="2"/>
      <c r="R32" s="2"/>
      <c r="S32" s="2"/>
      <c r="T32" s="2"/>
      <c r="U32" s="2"/>
      <c r="V32" s="2"/>
      <c r="W32" s="2"/>
      <c r="X32" s="2"/>
    </row>
    <row r="33" customFormat="false" ht="12.75" hidden="false" customHeight="true" outlineLevel="0" collapsed="false">
      <c r="A33" s="40" t="s">
        <v>263</v>
      </c>
      <c r="B33" s="56" t="str">
        <f aca="false" t="array" ref="B33:B33">INDEX(Countries!$D$2:$D$255, MATCH(A33, Countries!$B$2:$B$255, 0))</f>
        <v>CUW</v>
      </c>
      <c r="C33" s="76" t="s">
        <v>145</v>
      </c>
      <c r="D33" s="50" t="n">
        <f aca="false" t="array" ref="D33:D33">IF($C33="Mangrove", INDEX('Mangrove restorable land'!$A$5:$M1000,MATCH($A33,'Mangrove restorable land'!$A$5:$A1000,0),MATCH('Mangrove restorable land'!B$4,'Mangrove restorable land'!$A$5:$M$5,0)),IF($C33="Seagrass", INDEX('Seagrass extent'!$A$5:$I$257,MATCH($A33,'Seagrass extent'!$A$5:$A1000,0),MATCH('Seagrass extent'!$B$4,'Seagrass extent'!$A$5:$I$5,0))*'Seagrass extent'!$E$4, IF($C33="Salt marsh", INDEX('Salt marsh extent'!$A$5:$I$257,MATCH($A33,'Salt marsh extent'!$A$5:$A1000,0),MATCH('Salt marsh extent'!$B$4,'Salt marsh extent'!$A$5:$I$5,0))*'Salt marsh extent'!$E$4 )))</f>
        <v>0</v>
      </c>
      <c r="E33" s="40" t="s">
        <v>468</v>
      </c>
      <c r="F33" s="2"/>
      <c r="G33" s="2"/>
      <c r="H33" s="2"/>
      <c r="I33" s="2"/>
      <c r="J33" s="2"/>
      <c r="K33" s="2"/>
      <c r="L33" s="2"/>
      <c r="M33" s="2"/>
      <c r="N33" s="2"/>
      <c r="O33" s="2"/>
      <c r="P33" s="2"/>
      <c r="Q33" s="2"/>
      <c r="R33" s="2"/>
      <c r="S33" s="2"/>
      <c r="T33" s="2"/>
      <c r="U33" s="2"/>
      <c r="V33" s="2"/>
      <c r="W33" s="2"/>
      <c r="X33" s="2"/>
    </row>
    <row r="34" customFormat="false" ht="12.75" hidden="false" customHeight="true" outlineLevel="0" collapsed="false">
      <c r="A34" s="40" t="s">
        <v>264</v>
      </c>
      <c r="B34" s="56" t="str">
        <f aca="false" t="array" ref="B34:B34">INDEX(Countries!$D$2:$D$255, MATCH(A34, Countries!$B$2:$B$255, 0))</f>
        <v>COD</v>
      </c>
      <c r="C34" s="76" t="s">
        <v>145</v>
      </c>
      <c r="D34" s="50" t="n">
        <f aca="false" t="array" ref="D34:D34">IF($C34="Mangrove", INDEX('Mangrove restorable land'!$A$5:$M1000,MATCH($A34,'Mangrove restorable land'!$A$5:$A1000,0),MATCH('Mangrove restorable land'!B$4,'Mangrove restorable land'!$A$5:$M$5,0)),IF($C34="Seagrass", INDEX('Seagrass extent'!$A$5:$I$257,MATCH($A34,'Seagrass extent'!$A$5:$A1000,0),MATCH('Seagrass extent'!$B$4,'Seagrass extent'!$A$5:$I$5,0))*'Seagrass extent'!$E$4, IF($C34="Salt marsh", INDEX('Salt marsh extent'!$A$5:$I$257,MATCH($A34,'Salt marsh extent'!$A$5:$A1000,0),MATCH('Salt marsh extent'!$B$4,'Salt marsh extent'!$A$5:$I$5,0))*'Salt marsh extent'!$E$4 )))</f>
        <v>34.4136064</v>
      </c>
      <c r="E34" s="40" t="s">
        <v>468</v>
      </c>
      <c r="F34" s="2"/>
      <c r="G34" s="2"/>
      <c r="H34" s="2"/>
      <c r="I34" s="2"/>
      <c r="J34" s="2"/>
      <c r="K34" s="2"/>
      <c r="L34" s="2"/>
      <c r="M34" s="2"/>
      <c r="N34" s="2"/>
      <c r="O34" s="2"/>
      <c r="P34" s="2"/>
      <c r="Q34" s="2"/>
      <c r="R34" s="2"/>
      <c r="S34" s="2"/>
      <c r="T34" s="2"/>
      <c r="U34" s="2"/>
      <c r="V34" s="2"/>
      <c r="W34" s="2"/>
      <c r="X34" s="2"/>
    </row>
    <row r="35" customFormat="false" ht="12.75" hidden="false" customHeight="true" outlineLevel="0" collapsed="false">
      <c r="A35" s="40" t="s">
        <v>265</v>
      </c>
      <c r="B35" s="56" t="str">
        <f aca="false" t="array" ref="B35:B35">INDEX(Countries!$D$2:$D$255, MATCH(A35, Countries!$B$2:$B$255, 0))</f>
        <v>DJI</v>
      </c>
      <c r="C35" s="76" t="s">
        <v>145</v>
      </c>
      <c r="D35" s="50" t="n">
        <f aca="false" t="array" ref="D35:D35">IF($C35="Mangrove", INDEX('Mangrove restorable land'!$A$5:$M1000,MATCH($A35,'Mangrove restorable land'!$A$5:$A1000,0),MATCH('Mangrove restorable land'!B$4,'Mangrove restorable land'!$A$5:$M$5,0)),IF($C35="Seagrass", INDEX('Seagrass extent'!$A$5:$I$257,MATCH($A35,'Seagrass extent'!$A$5:$A1000,0),MATCH('Seagrass extent'!$B$4,'Seagrass extent'!$A$5:$I$5,0))*'Seagrass extent'!$E$4, IF($C35="Salt marsh", INDEX('Salt marsh extent'!$A$5:$I$257,MATCH($A35,'Salt marsh extent'!$A$5:$A1000,0),MATCH('Salt marsh extent'!$B$4,'Salt marsh extent'!$A$5:$I$5,0))*'Salt marsh extent'!$E$4 )))</f>
        <v>163.8869946</v>
      </c>
      <c r="E35" s="40" t="s">
        <v>468</v>
      </c>
      <c r="F35" s="2"/>
      <c r="G35" s="2"/>
      <c r="H35" s="2"/>
      <c r="I35" s="2"/>
      <c r="J35" s="2"/>
      <c r="K35" s="2"/>
      <c r="L35" s="2"/>
      <c r="M35" s="2"/>
      <c r="N35" s="2"/>
      <c r="O35" s="2"/>
      <c r="P35" s="2"/>
      <c r="Q35" s="2"/>
      <c r="R35" s="2"/>
      <c r="S35" s="2"/>
      <c r="T35" s="2"/>
      <c r="U35" s="2"/>
      <c r="V35" s="2"/>
      <c r="W35" s="2"/>
      <c r="X35" s="2"/>
    </row>
    <row r="36" customFormat="false" ht="12.75" hidden="false" customHeight="true" outlineLevel="0" collapsed="false">
      <c r="A36" s="40" t="s">
        <v>266</v>
      </c>
      <c r="B36" s="56" t="str">
        <f aca="false" t="array" ref="B36:B36">INDEX(Countries!$D$2:$D$255, MATCH(A36, Countries!$B$2:$B$255, 0))</f>
        <v>DMA</v>
      </c>
      <c r="C36" s="76" t="s">
        <v>145</v>
      </c>
      <c r="D36" s="50" t="n">
        <f aca="false" t="array" ref="D36:D36">IF($C36="Mangrove", INDEX('Mangrove restorable land'!$A$5:$M1000,MATCH($A36,'Mangrove restorable land'!$A$5:$A1000,0),MATCH('Mangrove restorable land'!B$4,'Mangrove restorable land'!$A$5:$M$5,0)),IF($C36="Seagrass", INDEX('Seagrass extent'!$A$5:$I$257,MATCH($A36,'Seagrass extent'!$A$5:$A1000,0),MATCH('Seagrass extent'!$B$4,'Seagrass extent'!$A$5:$I$5,0))*'Seagrass extent'!$E$4, IF($C36="Salt marsh", INDEX('Salt marsh extent'!$A$5:$I$257,MATCH($A36,'Salt marsh extent'!$A$5:$A1000,0),MATCH('Salt marsh extent'!$B$4,'Salt marsh extent'!$A$5:$I$5,0))*'Salt marsh extent'!$E$4 )))</f>
        <v>0.0455016</v>
      </c>
      <c r="E36" s="40" t="s">
        <v>468</v>
      </c>
      <c r="F36" s="2"/>
      <c r="G36" s="2"/>
      <c r="H36" s="2"/>
      <c r="I36" s="2"/>
      <c r="J36" s="2"/>
      <c r="K36" s="2"/>
      <c r="L36" s="2"/>
      <c r="M36" s="2"/>
      <c r="N36" s="2"/>
      <c r="O36" s="2"/>
      <c r="P36" s="2"/>
      <c r="Q36" s="2"/>
      <c r="R36" s="2"/>
      <c r="S36" s="2"/>
      <c r="T36" s="2"/>
      <c r="U36" s="2"/>
      <c r="V36" s="2"/>
      <c r="W36" s="2"/>
      <c r="X36" s="2"/>
    </row>
    <row r="37" customFormat="false" ht="12.75" hidden="false" customHeight="true" outlineLevel="0" collapsed="false">
      <c r="A37" s="40" t="s">
        <v>267</v>
      </c>
      <c r="B37" s="56" t="str">
        <f aca="false" t="array" ref="B37:B37">INDEX(Countries!$D$2:$D$255, MATCH(A37, Countries!$B$2:$B$255, 0))</f>
        <v>DOM</v>
      </c>
      <c r="C37" s="76" t="s">
        <v>145</v>
      </c>
      <c r="D37" s="50" t="n">
        <f aca="false" t="array" ref="D37:D37">IF($C37="Mangrove", INDEX('Mangrove restorable land'!$A$5:$M1000,MATCH($A37,'Mangrove restorable land'!$A$5:$A1000,0),MATCH('Mangrove restorable land'!B$4,'Mangrove restorable land'!$A$5:$M$5,0)),IF($C37="Seagrass", INDEX('Seagrass extent'!$A$5:$I$257,MATCH($A37,'Seagrass extent'!$A$5:$A1000,0),MATCH('Seagrass extent'!$B$4,'Seagrass extent'!$A$5:$I$5,0))*'Seagrass extent'!$E$4, IF($C37="Salt marsh", INDEX('Salt marsh extent'!$A$5:$I$257,MATCH($A37,'Salt marsh extent'!$A$5:$A1000,0),MATCH('Salt marsh extent'!$B$4,'Salt marsh extent'!$A$5:$I$5,0))*'Salt marsh extent'!$E$4 )))</f>
        <v>682.1883583</v>
      </c>
      <c r="E37" s="40" t="s">
        <v>468</v>
      </c>
      <c r="F37" s="2"/>
      <c r="G37" s="2"/>
      <c r="H37" s="2"/>
      <c r="I37" s="2"/>
      <c r="J37" s="2"/>
      <c r="K37" s="2"/>
      <c r="L37" s="2"/>
      <c r="M37" s="2"/>
      <c r="N37" s="2"/>
      <c r="O37" s="2"/>
      <c r="P37" s="2"/>
      <c r="Q37" s="2"/>
      <c r="R37" s="2"/>
      <c r="S37" s="2"/>
      <c r="T37" s="2"/>
      <c r="U37" s="2"/>
      <c r="V37" s="2"/>
      <c r="W37" s="2"/>
      <c r="X37" s="2"/>
    </row>
    <row r="38" customFormat="false" ht="12.75" hidden="false" customHeight="true" outlineLevel="0" collapsed="false">
      <c r="A38" s="40" t="s">
        <v>195</v>
      </c>
      <c r="B38" s="56" t="str">
        <f aca="false" t="array" ref="B38:B38">INDEX(Countries!$D$2:$D$255, MATCH(A38, Countries!$B$2:$B$255, 0))</f>
        <v>ECU</v>
      </c>
      <c r="C38" s="76" t="s">
        <v>145</v>
      </c>
      <c r="D38" s="50" t="n">
        <f aca="false" t="array" ref="D38:D38">IF($C38="Mangrove", INDEX('Mangrove restorable land'!$A$5:$M1000,MATCH($A38,'Mangrove restorable land'!$A$5:$A1000,0),MATCH('Mangrove restorable land'!B$4,'Mangrove restorable land'!$A$5:$M$5,0)),IF($C38="Seagrass", INDEX('Seagrass extent'!$A$5:$I$257,MATCH($A38,'Seagrass extent'!$A$5:$A1000,0),MATCH('Seagrass extent'!$B$4,'Seagrass extent'!$A$5:$I$5,0))*'Seagrass extent'!$E$4, IF($C38="Salt marsh", INDEX('Salt marsh extent'!$A$5:$I$257,MATCH($A38,'Salt marsh extent'!$A$5:$A1000,0),MATCH('Salt marsh extent'!$B$4,'Salt marsh extent'!$A$5:$I$5,0))*'Salt marsh extent'!$E$4 )))</f>
        <v>12440.55754</v>
      </c>
      <c r="E38" s="40" t="s">
        <v>468</v>
      </c>
      <c r="F38" s="2"/>
      <c r="G38" s="2"/>
      <c r="H38" s="2"/>
      <c r="I38" s="2"/>
      <c r="J38" s="2"/>
      <c r="K38" s="2"/>
      <c r="L38" s="2"/>
      <c r="M38" s="2"/>
      <c r="N38" s="2"/>
      <c r="O38" s="2"/>
      <c r="P38" s="2"/>
      <c r="Q38" s="2"/>
      <c r="R38" s="2"/>
      <c r="S38" s="2"/>
      <c r="T38" s="2"/>
      <c r="U38" s="2"/>
      <c r="V38" s="2"/>
      <c r="W38" s="2"/>
      <c r="X38" s="2"/>
    </row>
    <row r="39" customFormat="false" ht="12.75" hidden="false" customHeight="true" outlineLevel="0" collapsed="false">
      <c r="A39" s="40" t="s">
        <v>268</v>
      </c>
      <c r="B39" s="56" t="str">
        <f aca="false" t="array" ref="B39:B39">INDEX(Countries!$D$2:$D$255, MATCH(A39, Countries!$B$2:$B$255, 0))</f>
        <v>EGY</v>
      </c>
      <c r="C39" s="76" t="s">
        <v>145</v>
      </c>
      <c r="D39" s="50" t="n">
        <f aca="false" t="array" ref="D39:D39">IF($C39="Mangrove", INDEX('Mangrove restorable land'!$A$5:$M1000,MATCH($A39,'Mangrove restorable land'!$A$5:$A1000,0),MATCH('Mangrove restorable land'!B$4,'Mangrove restorable land'!$A$5:$M$5,0)),IF($C39="Seagrass", INDEX('Seagrass extent'!$A$5:$I$257,MATCH($A39,'Seagrass extent'!$A$5:$A1000,0),MATCH('Seagrass extent'!$B$4,'Seagrass extent'!$A$5:$I$5,0))*'Seagrass extent'!$E$4, IF($C39="Salt marsh", INDEX('Salt marsh extent'!$A$5:$I$257,MATCH($A39,'Salt marsh extent'!$A$5:$A1000,0),MATCH('Salt marsh extent'!$B$4,'Salt marsh extent'!$A$5:$I$5,0))*'Salt marsh extent'!$E$4 )))</f>
        <v>69.81569</v>
      </c>
      <c r="E39" s="40" t="s">
        <v>468</v>
      </c>
      <c r="F39" s="2"/>
      <c r="G39" s="2"/>
      <c r="H39" s="2"/>
      <c r="I39" s="2"/>
      <c r="J39" s="2"/>
      <c r="K39" s="2"/>
      <c r="L39" s="2"/>
      <c r="M39" s="2"/>
      <c r="N39" s="2"/>
      <c r="O39" s="2"/>
      <c r="P39" s="2"/>
      <c r="Q39" s="2"/>
      <c r="R39" s="2"/>
      <c r="S39" s="2"/>
      <c r="T39" s="2"/>
      <c r="U39" s="2"/>
      <c r="V39" s="2"/>
      <c r="W39" s="2"/>
      <c r="X39" s="2"/>
    </row>
    <row r="40" customFormat="false" ht="12.75" hidden="false" customHeight="true" outlineLevel="0" collapsed="false">
      <c r="A40" s="40" t="s">
        <v>269</v>
      </c>
      <c r="B40" s="56" t="str">
        <f aca="false" t="array" ref="B40:B40">INDEX(Countries!$D$2:$D$255, MATCH(A40, Countries!$B$2:$B$255, 0))</f>
        <v>SLV</v>
      </c>
      <c r="C40" s="76" t="s">
        <v>145</v>
      </c>
      <c r="D40" s="50" t="n">
        <f aca="false" t="array" ref="D40:D40">IF($C40="Mangrove", INDEX('Mangrove restorable land'!$A$5:$M1000,MATCH($A40,'Mangrove restorable land'!$A$5:$A1000,0),MATCH('Mangrove restorable land'!B$4,'Mangrove restorable land'!$A$5:$M$5,0)),IF($C40="Seagrass", INDEX('Seagrass extent'!$A$5:$I$257,MATCH($A40,'Seagrass extent'!$A$5:$A1000,0),MATCH('Seagrass extent'!$B$4,'Seagrass extent'!$A$5:$I$5,0))*'Seagrass extent'!$E$4, IF($C40="Salt marsh", INDEX('Salt marsh extent'!$A$5:$I$257,MATCH($A40,'Salt marsh extent'!$A$5:$A1000,0),MATCH('Salt marsh extent'!$B$4,'Salt marsh extent'!$A$5:$I$5,0))*'Salt marsh extent'!$E$4 )))</f>
        <v>1619.767899</v>
      </c>
      <c r="E40" s="40" t="s">
        <v>468</v>
      </c>
      <c r="F40" s="2"/>
      <c r="G40" s="2"/>
      <c r="H40" s="2"/>
      <c r="I40" s="2"/>
      <c r="J40" s="2"/>
      <c r="K40" s="2"/>
      <c r="L40" s="2"/>
      <c r="M40" s="2"/>
      <c r="N40" s="2"/>
      <c r="O40" s="2"/>
      <c r="P40" s="2"/>
      <c r="Q40" s="2"/>
      <c r="R40" s="2"/>
      <c r="S40" s="2"/>
      <c r="T40" s="2"/>
      <c r="U40" s="2"/>
      <c r="V40" s="2"/>
      <c r="W40" s="2"/>
      <c r="X40" s="2"/>
    </row>
    <row r="41" customFormat="false" ht="12.75" hidden="false" customHeight="true" outlineLevel="0" collapsed="false">
      <c r="A41" s="40" t="s">
        <v>270</v>
      </c>
      <c r="B41" s="56" t="str">
        <f aca="false" t="array" ref="B41:B41">INDEX(Countries!$D$2:$D$255, MATCH(A41, Countries!$B$2:$B$255, 0))</f>
        <v>GNQ</v>
      </c>
      <c r="C41" s="76" t="s">
        <v>145</v>
      </c>
      <c r="D41" s="50" t="n">
        <f aca="false" t="array" ref="D41:D41">IF($C41="Mangrove", INDEX('Mangrove restorable land'!$A$5:$M1000,MATCH($A41,'Mangrove restorable land'!$A$5:$A1000,0),MATCH('Mangrove restorable land'!B$4,'Mangrove restorable land'!$A$5:$M$5,0)),IF($C41="Seagrass", INDEX('Seagrass extent'!$A$5:$I$257,MATCH($A41,'Seagrass extent'!$A$5:$A1000,0),MATCH('Seagrass extent'!$B$4,'Seagrass extent'!$A$5:$I$5,0))*'Seagrass extent'!$E$4, IF($C41="Salt marsh", INDEX('Salt marsh extent'!$A$5:$I$257,MATCH($A41,'Salt marsh extent'!$A$5:$A1000,0),MATCH('Salt marsh extent'!$B$4,'Salt marsh extent'!$A$5:$I$5,0))*'Salt marsh extent'!$E$4 )))</f>
        <v>300.2199266</v>
      </c>
      <c r="E41" s="40" t="s">
        <v>468</v>
      </c>
      <c r="F41" s="2"/>
      <c r="G41" s="2"/>
      <c r="H41" s="2"/>
      <c r="I41" s="2"/>
      <c r="J41" s="2"/>
      <c r="K41" s="2"/>
      <c r="L41" s="2"/>
      <c r="M41" s="2"/>
      <c r="N41" s="2"/>
      <c r="O41" s="2"/>
      <c r="P41" s="2"/>
      <c r="Q41" s="2"/>
      <c r="R41" s="2"/>
      <c r="S41" s="2"/>
      <c r="T41" s="2"/>
      <c r="U41" s="2"/>
      <c r="V41" s="2"/>
      <c r="W41" s="2"/>
      <c r="X41" s="2"/>
    </row>
    <row r="42" customFormat="false" ht="12.75" hidden="false" customHeight="true" outlineLevel="0" collapsed="false">
      <c r="A42" s="40" t="s">
        <v>271</v>
      </c>
      <c r="B42" s="56" t="str">
        <f aca="false" t="array" ref="B42:B42">INDEX(Countries!$D$2:$D$255, MATCH(A42, Countries!$B$2:$B$255, 0))</f>
        <v>ERI</v>
      </c>
      <c r="C42" s="76" t="s">
        <v>145</v>
      </c>
      <c r="D42" s="50" t="n">
        <f aca="false" t="array" ref="D42:D42">IF($C42="Mangrove", INDEX('Mangrove restorable land'!$A$5:$M1000,MATCH($A42,'Mangrove restorable land'!$A$5:$A1000,0),MATCH('Mangrove restorable land'!B$4,'Mangrove restorable land'!$A$5:$M$5,0)),IF($C42="Seagrass", INDEX('Seagrass extent'!$A$5:$I$257,MATCH($A42,'Seagrass extent'!$A$5:$A1000,0),MATCH('Seagrass extent'!$B$4,'Seagrass extent'!$A$5:$I$5,0))*'Seagrass extent'!$E$4, IF($C42="Salt marsh", INDEX('Salt marsh extent'!$A$5:$I$257,MATCH($A42,'Salt marsh extent'!$A$5:$A1000,0),MATCH('Salt marsh extent'!$B$4,'Salt marsh extent'!$A$5:$I$5,0))*'Salt marsh extent'!$E$4 )))</f>
        <v>1068.482727</v>
      </c>
      <c r="E42" s="40" t="s">
        <v>468</v>
      </c>
      <c r="F42" s="2"/>
      <c r="G42" s="2"/>
      <c r="H42" s="2"/>
      <c r="I42" s="2"/>
      <c r="J42" s="2"/>
      <c r="K42" s="2"/>
      <c r="L42" s="2"/>
      <c r="M42" s="2"/>
      <c r="N42" s="2"/>
      <c r="O42" s="2"/>
      <c r="P42" s="2"/>
      <c r="Q42" s="2"/>
      <c r="R42" s="2"/>
      <c r="S42" s="2"/>
      <c r="T42" s="2"/>
      <c r="U42" s="2"/>
      <c r="V42" s="2"/>
      <c r="W42" s="2"/>
      <c r="X42" s="2"/>
    </row>
    <row r="43" customFormat="false" ht="12.75" hidden="false" customHeight="true" outlineLevel="0" collapsed="false">
      <c r="A43" s="40" t="s">
        <v>272</v>
      </c>
      <c r="B43" s="56" t="str">
        <f aca="false" t="array" ref="B43:B43">INDEX(Countries!$D$2:$D$255, MATCH(A43, Countries!$B$2:$B$255, 0))</f>
        <v>FJI</v>
      </c>
      <c r="C43" s="76" t="s">
        <v>145</v>
      </c>
      <c r="D43" s="50" t="n">
        <f aca="false" t="array" ref="D43:D43">IF($C43="Mangrove", INDEX('Mangrove restorable land'!$A$5:$M1000,MATCH($A43,'Mangrove restorable land'!$A$5:$A1000,0),MATCH('Mangrove restorable land'!B$4,'Mangrove restorable land'!$A$5:$M$5,0)),IF($C43="Seagrass", INDEX('Seagrass extent'!$A$5:$I$257,MATCH($A43,'Seagrass extent'!$A$5:$A1000,0),MATCH('Seagrass extent'!$B$4,'Seagrass extent'!$A$5:$I$5,0))*'Seagrass extent'!$E$4, IF($C43="Salt marsh", INDEX('Salt marsh extent'!$A$5:$I$257,MATCH($A43,'Salt marsh extent'!$A$5:$A1000,0),MATCH('Salt marsh extent'!$B$4,'Salt marsh extent'!$A$5:$I$5,0))*'Salt marsh extent'!$E$4 )))</f>
        <v>1683.079506</v>
      </c>
      <c r="E43" s="40" t="s">
        <v>468</v>
      </c>
      <c r="F43" s="2"/>
      <c r="G43" s="2"/>
      <c r="H43" s="2"/>
      <c r="I43" s="2"/>
      <c r="J43" s="2"/>
      <c r="K43" s="2"/>
      <c r="L43" s="2"/>
      <c r="M43" s="2"/>
      <c r="N43" s="2"/>
      <c r="O43" s="2"/>
      <c r="P43" s="2"/>
      <c r="Q43" s="2"/>
      <c r="R43" s="2"/>
      <c r="S43" s="2"/>
      <c r="T43" s="2"/>
      <c r="U43" s="2"/>
      <c r="V43" s="2"/>
      <c r="W43" s="2"/>
      <c r="X43" s="2"/>
    </row>
    <row r="44" customFormat="false" ht="12.75" hidden="false" customHeight="true" outlineLevel="0" collapsed="false">
      <c r="A44" s="40" t="s">
        <v>273</v>
      </c>
      <c r="B44" s="56" t="str">
        <f aca="false" t="array" ref="B44:B44">INDEX(Countries!$D$2:$D$255, MATCH(A44, Countries!$B$2:$B$255, 0))</f>
        <v>GUF</v>
      </c>
      <c r="C44" s="76" t="s">
        <v>145</v>
      </c>
      <c r="D44" s="50" t="n">
        <f aca="false" t="array" ref="D44:D44">IF($C44="Mangrove", INDEX('Mangrove restorable land'!$A$5:$M1000,MATCH($A44,'Mangrove restorable land'!$A$5:$A1000,0),MATCH('Mangrove restorable land'!B$4,'Mangrove restorable land'!$A$5:$M$5,0)),IF($C44="Seagrass", INDEX('Seagrass extent'!$A$5:$I$257,MATCH($A44,'Seagrass extent'!$A$5:$A1000,0),MATCH('Seagrass extent'!$B$4,'Seagrass extent'!$A$5:$I$5,0))*'Seagrass extent'!$E$4, IF($C44="Salt marsh", INDEX('Salt marsh extent'!$A$5:$I$257,MATCH($A44,'Salt marsh extent'!$A$5:$A1000,0),MATCH('Salt marsh extent'!$B$4,'Salt marsh extent'!$A$5:$I$5,0))*'Salt marsh extent'!$E$4 )))</f>
        <v>5425.866761</v>
      </c>
      <c r="E44" s="40" t="s">
        <v>468</v>
      </c>
      <c r="F44" s="2"/>
      <c r="G44" s="2"/>
      <c r="H44" s="2"/>
      <c r="I44" s="2"/>
      <c r="J44" s="2"/>
      <c r="K44" s="2"/>
      <c r="L44" s="2"/>
      <c r="M44" s="2"/>
      <c r="N44" s="2"/>
      <c r="O44" s="2"/>
      <c r="P44" s="2"/>
      <c r="Q44" s="2"/>
      <c r="R44" s="2"/>
      <c r="S44" s="2"/>
      <c r="T44" s="2"/>
      <c r="U44" s="2"/>
      <c r="V44" s="2"/>
      <c r="W44" s="2"/>
      <c r="X44" s="2"/>
    </row>
    <row r="45" customFormat="false" ht="12.75" hidden="false" customHeight="true" outlineLevel="0" collapsed="false">
      <c r="A45" s="40" t="s">
        <v>274</v>
      </c>
      <c r="B45" s="56" t="str">
        <f aca="false" t="array" ref="B45:B45">INDEX(Countries!$D$2:$D$255, MATCH(A45, Countries!$B$2:$B$255, 0))</f>
        <v>PYF</v>
      </c>
      <c r="C45" s="76" t="s">
        <v>145</v>
      </c>
      <c r="D45" s="50" t="n">
        <f aca="false" t="array" ref="D45:D45">IF($C45="Mangrove", INDEX('Mangrove restorable land'!$A$5:$M1000,MATCH($A45,'Mangrove restorable land'!$A$5:$A1000,0),MATCH('Mangrove restorable land'!B$4,'Mangrove restorable land'!$A$5:$M$5,0)),IF($C45="Seagrass", INDEX('Seagrass extent'!$A$5:$I$257,MATCH($A45,'Seagrass extent'!$A$5:$A1000,0),MATCH('Seagrass extent'!$B$4,'Seagrass extent'!$A$5:$I$5,0))*'Seagrass extent'!$E$4, IF($C45="Salt marsh", INDEX('Salt marsh extent'!$A$5:$I$257,MATCH($A45,'Salt marsh extent'!$A$5:$A1000,0),MATCH('Salt marsh extent'!$B$4,'Salt marsh extent'!$A$5:$I$5,0))*'Salt marsh extent'!$E$4 )))</f>
        <v>1.8733769</v>
      </c>
      <c r="E45" s="40" t="s">
        <v>468</v>
      </c>
      <c r="F45" s="2"/>
      <c r="G45" s="2"/>
      <c r="H45" s="2"/>
      <c r="I45" s="2"/>
      <c r="J45" s="2"/>
      <c r="K45" s="2"/>
      <c r="L45" s="2"/>
      <c r="M45" s="2"/>
      <c r="N45" s="2"/>
      <c r="O45" s="2"/>
      <c r="P45" s="2"/>
      <c r="Q45" s="2"/>
      <c r="R45" s="2"/>
      <c r="S45" s="2"/>
      <c r="T45" s="2"/>
      <c r="U45" s="2"/>
      <c r="V45" s="2"/>
      <c r="W45" s="2"/>
      <c r="X45" s="2"/>
    </row>
    <row r="46" customFormat="false" ht="12.75" hidden="false" customHeight="true" outlineLevel="0" collapsed="false">
      <c r="A46" s="40" t="s">
        <v>275</v>
      </c>
      <c r="B46" s="56" t="str">
        <f aca="false" t="array" ref="B46:B46">INDEX(Countries!$D$2:$D$255, MATCH(A46, Countries!$B$2:$B$255, 0))</f>
        <v>ATF</v>
      </c>
      <c r="C46" s="76" t="s">
        <v>145</v>
      </c>
      <c r="D46" s="50" t="n">
        <f aca="false" t="array" ref="D46:D46">IF($C46="Mangrove", INDEX('Mangrove restorable land'!$A$5:$M1000,MATCH($A46,'Mangrove restorable land'!$A$5:$A1000,0),MATCH('Mangrove restorable land'!B$4,'Mangrove restorable land'!$A$5:$M$5,0)),IF($C46="Seagrass", INDEX('Seagrass extent'!$A$5:$I$257,MATCH($A46,'Seagrass extent'!$A$5:$A1000,0),MATCH('Seagrass extent'!$B$4,'Seagrass extent'!$A$5:$I$5,0))*'Seagrass extent'!$E$4, IF($C46="Salt marsh", INDEX('Salt marsh extent'!$A$5:$I$257,MATCH($A46,'Salt marsh extent'!$A$5:$A1000,0),MATCH('Salt marsh extent'!$B$4,'Salt marsh extent'!$A$5:$I$5,0))*'Salt marsh extent'!$E$4 )))</f>
        <v>0</v>
      </c>
      <c r="E46" s="40" t="s">
        <v>468</v>
      </c>
      <c r="F46" s="2"/>
      <c r="G46" s="2"/>
      <c r="H46" s="2"/>
      <c r="I46" s="2"/>
      <c r="J46" s="2"/>
      <c r="K46" s="2"/>
      <c r="L46" s="2"/>
      <c r="M46" s="2"/>
      <c r="N46" s="2"/>
      <c r="O46" s="2"/>
      <c r="P46" s="2"/>
      <c r="Q46" s="2"/>
      <c r="R46" s="2"/>
      <c r="S46" s="2"/>
      <c r="T46" s="2"/>
      <c r="U46" s="2"/>
      <c r="V46" s="2"/>
      <c r="W46" s="2"/>
      <c r="X46" s="2"/>
    </row>
    <row r="47" customFormat="false" ht="12.75" hidden="false" customHeight="true" outlineLevel="0" collapsed="false">
      <c r="A47" s="40" t="s">
        <v>276</v>
      </c>
      <c r="B47" s="56" t="str">
        <f aca="false" t="array" ref="B47:B47">INDEX(Countries!$D$2:$D$255, MATCH(A47, Countries!$B$2:$B$255, 0))</f>
        <v>GAB</v>
      </c>
      <c r="C47" s="76" t="s">
        <v>145</v>
      </c>
      <c r="D47" s="50" t="n">
        <f aca="false" t="array" ref="D47:D47">IF($C47="Mangrove", INDEX('Mangrove restorable land'!$A$5:$M1000,MATCH($A47,'Mangrove restorable land'!$A$5:$A1000,0),MATCH('Mangrove restorable land'!B$4,'Mangrove restorable land'!$A$5:$M$5,0)),IF($C47="Seagrass", INDEX('Seagrass extent'!$A$5:$I$257,MATCH($A47,'Seagrass extent'!$A$5:$A1000,0),MATCH('Seagrass extent'!$B$4,'Seagrass extent'!$A$5:$I$5,0))*'Seagrass extent'!$E$4, IF($C47="Salt marsh", INDEX('Salt marsh extent'!$A$5:$I$257,MATCH($A47,'Salt marsh extent'!$A$5:$A1000,0),MATCH('Salt marsh extent'!$B$4,'Salt marsh extent'!$A$5:$I$5,0))*'Salt marsh extent'!$E$4 )))</f>
        <v>2026.651383</v>
      </c>
      <c r="E47" s="40" t="s">
        <v>468</v>
      </c>
      <c r="F47" s="2"/>
      <c r="G47" s="2"/>
      <c r="H47" s="2"/>
      <c r="I47" s="2"/>
      <c r="J47" s="2"/>
      <c r="K47" s="2"/>
      <c r="L47" s="2"/>
      <c r="M47" s="2"/>
      <c r="N47" s="2"/>
      <c r="O47" s="2"/>
      <c r="P47" s="2"/>
      <c r="Q47" s="2"/>
      <c r="R47" s="2"/>
      <c r="S47" s="2"/>
      <c r="T47" s="2"/>
      <c r="U47" s="2"/>
      <c r="V47" s="2"/>
      <c r="W47" s="2"/>
      <c r="X47" s="2"/>
    </row>
    <row r="48" customFormat="false" ht="12.75" hidden="false" customHeight="true" outlineLevel="0" collapsed="false">
      <c r="A48" s="40" t="s">
        <v>277</v>
      </c>
      <c r="B48" s="56" t="str">
        <f aca="false" t="array" ref="B48:B48">INDEX(Countries!$D$2:$D$255, MATCH(A48, Countries!$B$2:$B$255, 0))</f>
        <v>GMB</v>
      </c>
      <c r="C48" s="76" t="s">
        <v>145</v>
      </c>
      <c r="D48" s="50" t="n">
        <f aca="false" t="array" ref="D48:D48">IF($C48="Mangrove", INDEX('Mangrove restorable land'!$A$5:$M1000,MATCH($A48,'Mangrove restorable land'!$A$5:$A1000,0),MATCH('Mangrove restorable land'!B$4,'Mangrove restorable land'!$A$5:$M$5,0)),IF($C48="Seagrass", INDEX('Seagrass extent'!$A$5:$I$257,MATCH($A48,'Seagrass extent'!$A$5:$A1000,0),MATCH('Seagrass extent'!$B$4,'Seagrass extent'!$A$5:$I$5,0))*'Seagrass extent'!$E$4, IF($C48="Salt marsh", INDEX('Salt marsh extent'!$A$5:$I$257,MATCH($A48,'Salt marsh extent'!$A$5:$A1000,0),MATCH('Salt marsh extent'!$B$4,'Salt marsh extent'!$A$5:$I$5,0))*'Salt marsh extent'!$E$4 )))</f>
        <v>531.5588661</v>
      </c>
      <c r="E48" s="40" t="s">
        <v>468</v>
      </c>
      <c r="F48" s="2"/>
      <c r="G48" s="2"/>
      <c r="H48" s="2"/>
      <c r="I48" s="2"/>
      <c r="J48" s="2"/>
      <c r="K48" s="2"/>
      <c r="L48" s="2"/>
      <c r="M48" s="2"/>
      <c r="N48" s="2"/>
      <c r="O48" s="2"/>
      <c r="P48" s="2"/>
      <c r="Q48" s="2"/>
      <c r="R48" s="2"/>
      <c r="S48" s="2"/>
      <c r="T48" s="2"/>
      <c r="U48" s="2"/>
      <c r="V48" s="2"/>
      <c r="W48" s="2"/>
      <c r="X48" s="2"/>
    </row>
    <row r="49" customFormat="false" ht="12.75" hidden="false" customHeight="true" outlineLevel="0" collapsed="false">
      <c r="A49" s="40" t="s">
        <v>278</v>
      </c>
      <c r="B49" s="56" t="str">
        <f aca="false" t="array" ref="B49:B49">INDEX(Countries!$D$2:$D$255, MATCH(A49, Countries!$B$2:$B$255, 0))</f>
        <v>GHA</v>
      </c>
      <c r="C49" s="76" t="s">
        <v>145</v>
      </c>
      <c r="D49" s="50" t="n">
        <f aca="false" t="array" ref="D49:D49">IF($C49="Mangrove", INDEX('Mangrove restorable land'!$A$5:$M1000,MATCH($A49,'Mangrove restorable land'!$A$5:$A1000,0),MATCH('Mangrove restorable land'!B$4,'Mangrove restorable land'!$A$5:$M$5,0)),IF($C49="Seagrass", INDEX('Seagrass extent'!$A$5:$I$257,MATCH($A49,'Seagrass extent'!$A$5:$A1000,0),MATCH('Seagrass extent'!$B$4,'Seagrass extent'!$A$5:$I$5,0))*'Seagrass extent'!$E$4, IF($C49="Salt marsh", INDEX('Salt marsh extent'!$A$5:$I$257,MATCH($A49,'Salt marsh extent'!$A$5:$A1000,0),MATCH('Salt marsh extent'!$B$4,'Salt marsh extent'!$A$5:$I$5,0))*'Salt marsh extent'!$E$4 )))</f>
        <v>3451.26585</v>
      </c>
      <c r="E49" s="40" t="s">
        <v>468</v>
      </c>
      <c r="F49" s="2"/>
      <c r="G49" s="2"/>
      <c r="H49" s="2"/>
      <c r="I49" s="2"/>
      <c r="J49" s="2"/>
      <c r="K49" s="2"/>
      <c r="L49" s="2"/>
      <c r="M49" s="2"/>
      <c r="N49" s="2"/>
      <c r="O49" s="2"/>
      <c r="P49" s="2"/>
      <c r="Q49" s="2"/>
      <c r="R49" s="2"/>
      <c r="S49" s="2"/>
      <c r="T49" s="2"/>
      <c r="U49" s="2"/>
      <c r="V49" s="2"/>
      <c r="W49" s="2"/>
      <c r="X49" s="2"/>
    </row>
    <row r="50" customFormat="false" ht="12.75" hidden="false" customHeight="true" outlineLevel="0" collapsed="false">
      <c r="A50" s="40" t="s">
        <v>279</v>
      </c>
      <c r="B50" s="56" t="str">
        <f aca="false" t="array" ref="B50:B50">INDEX(Countries!$D$2:$D$255, MATCH(A50, Countries!$B$2:$B$255, 0))</f>
        <v>GRD</v>
      </c>
      <c r="C50" s="76" t="s">
        <v>145</v>
      </c>
      <c r="D50" s="50" t="n">
        <f aca="false" t="array" ref="D50:D50">IF($C50="Mangrove", INDEX('Mangrove restorable land'!$A$5:$M1000,MATCH($A50,'Mangrove restorable land'!$A$5:$A1000,0),MATCH('Mangrove restorable land'!B$4,'Mangrove restorable land'!$A$5:$M$5,0)),IF($C50="Seagrass", INDEX('Seagrass extent'!$A$5:$I$257,MATCH($A50,'Seagrass extent'!$A$5:$A1000,0),MATCH('Seagrass extent'!$B$4,'Seagrass extent'!$A$5:$I$5,0))*'Seagrass extent'!$E$4, IF($C50="Salt marsh", INDEX('Salt marsh extent'!$A$5:$I$257,MATCH($A50,'Salt marsh extent'!$A$5:$A1000,0),MATCH('Salt marsh extent'!$B$4,'Salt marsh extent'!$A$5:$I$5,0))*'Salt marsh extent'!$E$4 )))</f>
        <v>14.2104772</v>
      </c>
      <c r="E50" s="40" t="s">
        <v>468</v>
      </c>
      <c r="F50" s="2"/>
      <c r="G50" s="2"/>
      <c r="H50" s="2"/>
      <c r="I50" s="2"/>
      <c r="J50" s="2"/>
      <c r="K50" s="2"/>
      <c r="L50" s="2"/>
      <c r="M50" s="2"/>
      <c r="N50" s="2"/>
      <c r="O50" s="2"/>
      <c r="P50" s="2"/>
      <c r="Q50" s="2"/>
      <c r="R50" s="2"/>
      <c r="S50" s="2"/>
      <c r="T50" s="2"/>
      <c r="U50" s="2"/>
      <c r="V50" s="2"/>
      <c r="W50" s="2"/>
      <c r="X50" s="2"/>
    </row>
    <row r="51" customFormat="false" ht="12.75" hidden="false" customHeight="true" outlineLevel="0" collapsed="false">
      <c r="A51" s="40" t="s">
        <v>280</v>
      </c>
      <c r="B51" s="56" t="str">
        <f aca="false" t="array" ref="B51:B51">INDEX(Countries!$D$2:$D$255, MATCH(A51, Countries!$B$2:$B$255, 0))</f>
        <v>GLP</v>
      </c>
      <c r="C51" s="76" t="s">
        <v>145</v>
      </c>
      <c r="D51" s="50" t="n">
        <f aca="false" t="array" ref="D51:D51">IF($C51="Mangrove", INDEX('Mangrove restorable land'!$A$5:$M1000,MATCH($A51,'Mangrove restorable land'!$A$5:$A1000,0),MATCH('Mangrove restorable land'!B$4,'Mangrove restorable land'!$A$5:$M$5,0)),IF($C51="Seagrass", INDEX('Seagrass extent'!$A$5:$I$257,MATCH($A51,'Seagrass extent'!$A$5:$A1000,0),MATCH('Seagrass extent'!$B$4,'Seagrass extent'!$A$5:$I$5,0))*'Seagrass extent'!$E$4, IF($C51="Salt marsh", INDEX('Salt marsh extent'!$A$5:$I$257,MATCH($A51,'Salt marsh extent'!$A$5:$A1000,0),MATCH('Salt marsh extent'!$B$4,'Salt marsh extent'!$A$5:$I$5,0))*'Salt marsh extent'!$E$4 )))</f>
        <v>143.9930103</v>
      </c>
      <c r="E51" s="40" t="s">
        <v>468</v>
      </c>
      <c r="F51" s="2"/>
      <c r="G51" s="2"/>
      <c r="H51" s="2"/>
      <c r="I51" s="2"/>
      <c r="J51" s="2"/>
      <c r="K51" s="2"/>
      <c r="L51" s="2"/>
      <c r="M51" s="2"/>
      <c r="N51" s="2"/>
      <c r="O51" s="2"/>
      <c r="P51" s="2"/>
      <c r="Q51" s="2"/>
      <c r="R51" s="2"/>
      <c r="S51" s="2"/>
      <c r="T51" s="2"/>
      <c r="U51" s="2"/>
      <c r="V51" s="2"/>
      <c r="W51" s="2"/>
      <c r="X51" s="2"/>
    </row>
    <row r="52" customFormat="false" ht="12.75" hidden="false" customHeight="true" outlineLevel="0" collapsed="false">
      <c r="A52" s="40" t="s">
        <v>281</v>
      </c>
      <c r="B52" s="56" t="str">
        <f aca="false" t="array" ref="B52:B52">INDEX(Countries!$D$2:$D$255, MATCH(A52, Countries!$B$2:$B$255, 0))</f>
        <v>GUM</v>
      </c>
      <c r="C52" s="76" t="s">
        <v>145</v>
      </c>
      <c r="D52" s="50" t="n">
        <f aca="false" t="array" ref="D52:D52">IF($C52="Mangrove", INDEX('Mangrove restorable land'!$A$5:$M1000,MATCH($A52,'Mangrove restorable land'!$A$5:$A1000,0),MATCH('Mangrove restorable land'!B$4,'Mangrove restorable land'!$A$5:$M$5,0)),IF($C52="Seagrass", INDEX('Seagrass extent'!$A$5:$I$257,MATCH($A52,'Seagrass extent'!$A$5:$A1000,0),MATCH('Seagrass extent'!$B$4,'Seagrass extent'!$A$5:$I$5,0))*'Seagrass extent'!$E$4, IF($C52="Salt marsh", INDEX('Salt marsh extent'!$A$5:$I$257,MATCH($A52,'Salt marsh extent'!$A$5:$A1000,0),MATCH('Salt marsh extent'!$B$4,'Salt marsh extent'!$A$5:$I$5,0))*'Salt marsh extent'!$E$4 )))</f>
        <v>2.1177971</v>
      </c>
      <c r="E52" s="40" t="s">
        <v>468</v>
      </c>
      <c r="F52" s="2"/>
      <c r="G52" s="2"/>
      <c r="H52" s="2"/>
      <c r="I52" s="2"/>
      <c r="J52" s="2"/>
      <c r="K52" s="2"/>
      <c r="L52" s="2"/>
      <c r="M52" s="2"/>
      <c r="N52" s="2"/>
      <c r="O52" s="2"/>
      <c r="P52" s="2"/>
      <c r="Q52" s="2"/>
      <c r="R52" s="2"/>
      <c r="S52" s="2"/>
      <c r="T52" s="2"/>
      <c r="U52" s="2"/>
      <c r="V52" s="2"/>
      <c r="W52" s="2"/>
      <c r="X52" s="2"/>
    </row>
    <row r="53" customFormat="false" ht="12.75" hidden="false" customHeight="true" outlineLevel="0" collapsed="false">
      <c r="A53" s="40" t="s">
        <v>282</v>
      </c>
      <c r="B53" s="56" t="str">
        <f aca="false" t="array" ref="B53:B53">INDEX(Countries!$D$2:$D$255, MATCH(A53, Countries!$B$2:$B$255, 0))</f>
        <v>GTM</v>
      </c>
      <c r="C53" s="76" t="s">
        <v>145</v>
      </c>
      <c r="D53" s="50" t="n">
        <f aca="false" t="array" ref="D53:D53">IF($C53="Mangrove", INDEX('Mangrove restorable land'!$A$5:$M1000,MATCH($A53,'Mangrove restorable land'!$A$5:$A1000,0),MATCH('Mangrove restorable land'!B$4,'Mangrove restorable land'!$A$5:$M$5,0)),IF($C53="Seagrass", INDEX('Seagrass extent'!$A$5:$I$257,MATCH($A53,'Seagrass extent'!$A$5:$A1000,0),MATCH('Seagrass extent'!$B$4,'Seagrass extent'!$A$5:$I$5,0))*'Seagrass extent'!$E$4, IF($C53="Salt marsh", INDEX('Salt marsh extent'!$A$5:$I$257,MATCH($A53,'Salt marsh extent'!$A$5:$A1000,0),MATCH('Salt marsh extent'!$B$4,'Salt marsh extent'!$A$5:$I$5,0))*'Salt marsh extent'!$E$4 )))</f>
        <v>1634.761635</v>
      </c>
      <c r="E53" s="40" t="s">
        <v>468</v>
      </c>
      <c r="F53" s="2"/>
      <c r="G53" s="2"/>
      <c r="H53" s="2"/>
      <c r="I53" s="2"/>
      <c r="J53" s="2"/>
      <c r="K53" s="2"/>
      <c r="L53" s="2"/>
      <c r="M53" s="2"/>
      <c r="N53" s="2"/>
      <c r="O53" s="2"/>
      <c r="P53" s="2"/>
      <c r="Q53" s="2"/>
      <c r="R53" s="2"/>
      <c r="S53" s="2"/>
      <c r="T53" s="2"/>
      <c r="U53" s="2"/>
      <c r="V53" s="2"/>
      <c r="W53" s="2"/>
      <c r="X53" s="2"/>
    </row>
    <row r="54" customFormat="false" ht="12.75" hidden="false" customHeight="true" outlineLevel="0" collapsed="false">
      <c r="A54" s="40" t="s">
        <v>283</v>
      </c>
      <c r="B54" s="56" t="str">
        <f aca="false" t="array" ref="B54:B54">INDEX(Countries!$D$2:$D$255, MATCH(A54, Countries!$B$2:$B$255, 0))</f>
        <v>GIN</v>
      </c>
      <c r="C54" s="76" t="s">
        <v>145</v>
      </c>
      <c r="D54" s="50" t="n">
        <f aca="false" t="array" ref="D54:D54">IF($C54="Mangrove", INDEX('Mangrove restorable land'!$A$5:$M1000,MATCH($A54,'Mangrove restorable land'!$A$5:$A1000,0),MATCH('Mangrove restorable land'!B$4,'Mangrove restorable land'!$A$5:$M$5,0)),IF($C54="Seagrass", INDEX('Seagrass extent'!$A$5:$I$257,MATCH($A54,'Seagrass extent'!$A$5:$A1000,0),MATCH('Seagrass extent'!$B$4,'Seagrass extent'!$A$5:$I$5,0))*'Seagrass extent'!$E$4, IF($C54="Salt marsh", INDEX('Salt marsh extent'!$A$5:$I$257,MATCH($A54,'Salt marsh extent'!$A$5:$A1000,0),MATCH('Salt marsh extent'!$B$4,'Salt marsh extent'!$A$5:$I$5,0))*'Salt marsh extent'!$E$4 )))</f>
        <v>10995.04503</v>
      </c>
      <c r="E54" s="40" t="s">
        <v>468</v>
      </c>
      <c r="F54" s="2"/>
      <c r="G54" s="2"/>
      <c r="H54" s="2"/>
      <c r="I54" s="2"/>
      <c r="J54" s="2"/>
      <c r="K54" s="2"/>
      <c r="L54" s="2"/>
      <c r="M54" s="2"/>
      <c r="N54" s="2"/>
      <c r="O54" s="2"/>
      <c r="P54" s="2"/>
      <c r="Q54" s="2"/>
      <c r="R54" s="2"/>
      <c r="S54" s="2"/>
      <c r="T54" s="2"/>
      <c r="U54" s="2"/>
      <c r="V54" s="2"/>
      <c r="W54" s="2"/>
      <c r="X54" s="2"/>
    </row>
    <row r="55" customFormat="false" ht="12.75" hidden="false" customHeight="true" outlineLevel="0" collapsed="false">
      <c r="A55" s="40" t="s">
        <v>284</v>
      </c>
      <c r="B55" s="56" t="str">
        <f aca="false" t="array" ref="B55:B55">INDEX(Countries!$D$2:$D$255, MATCH(A55, Countries!$B$2:$B$255, 0))</f>
        <v>GNB</v>
      </c>
      <c r="C55" s="76" t="s">
        <v>145</v>
      </c>
      <c r="D55" s="50" t="n">
        <f aca="false" t="array" ref="D55:D55">IF($C55="Mangrove", INDEX('Mangrove restorable land'!$A$5:$M1000,MATCH($A55,'Mangrove restorable land'!$A$5:$A1000,0),MATCH('Mangrove restorable land'!B$4,'Mangrove restorable land'!$A$5:$M$5,0)),IF($C55="Seagrass", INDEX('Seagrass extent'!$A$5:$I$257,MATCH($A55,'Seagrass extent'!$A$5:$A1000,0),MATCH('Seagrass extent'!$B$4,'Seagrass extent'!$A$5:$I$5,0))*'Seagrass extent'!$E$4, IF($C55="Salt marsh", INDEX('Salt marsh extent'!$A$5:$I$257,MATCH($A55,'Salt marsh extent'!$A$5:$A1000,0),MATCH('Salt marsh extent'!$B$4,'Salt marsh extent'!$A$5:$I$5,0))*'Salt marsh extent'!$E$4 )))</f>
        <v>12704.60168</v>
      </c>
      <c r="E55" s="40" t="s">
        <v>468</v>
      </c>
      <c r="F55" s="2"/>
      <c r="G55" s="2"/>
      <c r="H55" s="2"/>
      <c r="I55" s="2"/>
      <c r="J55" s="2"/>
      <c r="K55" s="2"/>
      <c r="L55" s="2"/>
      <c r="M55" s="2"/>
      <c r="N55" s="2"/>
      <c r="O55" s="2"/>
      <c r="P55" s="2"/>
      <c r="Q55" s="2"/>
      <c r="R55" s="2"/>
      <c r="S55" s="2"/>
      <c r="T55" s="2"/>
      <c r="U55" s="2"/>
      <c r="V55" s="2"/>
      <c r="W55" s="2"/>
      <c r="X55" s="2"/>
    </row>
    <row r="56" customFormat="false" ht="12.75" hidden="false" customHeight="true" outlineLevel="0" collapsed="false">
      <c r="A56" s="40" t="s">
        <v>285</v>
      </c>
      <c r="B56" s="56" t="str">
        <f aca="false" t="array" ref="B56:B56">INDEX(Countries!$D$2:$D$255, MATCH(A56, Countries!$B$2:$B$255, 0))</f>
        <v>GUY</v>
      </c>
      <c r="C56" s="76" t="s">
        <v>145</v>
      </c>
      <c r="D56" s="50" t="n">
        <f aca="false" t="array" ref="D56:D56">IF($C56="Mangrove", INDEX('Mangrove restorable land'!$A$5:$M1000,MATCH($A56,'Mangrove restorable land'!$A$5:$A1000,0),MATCH('Mangrove restorable land'!B$4,'Mangrove restorable land'!$A$5:$M$5,0)),IF($C56="Seagrass", INDEX('Seagrass extent'!$A$5:$I$257,MATCH($A56,'Seagrass extent'!$A$5:$A1000,0),MATCH('Seagrass extent'!$B$4,'Seagrass extent'!$A$5:$I$5,0))*'Seagrass extent'!$E$4, IF($C56="Salt marsh", INDEX('Salt marsh extent'!$A$5:$I$257,MATCH($A56,'Salt marsh extent'!$A$5:$A1000,0),MATCH('Salt marsh extent'!$B$4,'Salt marsh extent'!$A$5:$I$5,0))*'Salt marsh extent'!$E$4 )))</f>
        <v>1691.097032</v>
      </c>
      <c r="E56" s="40" t="s">
        <v>468</v>
      </c>
      <c r="F56" s="2"/>
      <c r="G56" s="2"/>
      <c r="H56" s="2"/>
      <c r="I56" s="2"/>
      <c r="J56" s="2"/>
      <c r="K56" s="2"/>
      <c r="L56" s="2"/>
      <c r="M56" s="2"/>
      <c r="N56" s="2"/>
      <c r="O56" s="2"/>
      <c r="P56" s="2"/>
      <c r="Q56" s="2"/>
      <c r="R56" s="2"/>
      <c r="S56" s="2"/>
      <c r="T56" s="2"/>
      <c r="U56" s="2"/>
      <c r="V56" s="2"/>
      <c r="W56" s="2"/>
      <c r="X56" s="2"/>
    </row>
    <row r="57" customFormat="false" ht="12.75" hidden="false" customHeight="true" outlineLevel="0" collapsed="false">
      <c r="A57" s="40" t="s">
        <v>286</v>
      </c>
      <c r="B57" s="56" t="str">
        <f aca="false" t="array" ref="B57:B57">INDEX(Countries!$D$2:$D$255, MATCH(A57, Countries!$B$2:$B$255, 0))</f>
        <v>HTI</v>
      </c>
      <c r="C57" s="76" t="s">
        <v>145</v>
      </c>
      <c r="D57" s="50" t="n">
        <f aca="false" t="array" ref="D57:D57">IF($C57="Mangrove", INDEX('Mangrove restorable land'!$A$5:$M1000,MATCH($A57,'Mangrove restorable land'!$A$5:$A1000,0),MATCH('Mangrove restorable land'!B$4,'Mangrove restorable land'!$A$5:$M$5,0)),IF($C57="Seagrass", INDEX('Seagrass extent'!$A$5:$I$257,MATCH($A57,'Seagrass extent'!$A$5:$A1000,0),MATCH('Seagrass extent'!$B$4,'Seagrass extent'!$A$5:$I$5,0))*'Seagrass extent'!$E$4, IF($C57="Salt marsh", INDEX('Salt marsh extent'!$A$5:$I$257,MATCH($A57,'Salt marsh extent'!$A$5:$A1000,0),MATCH('Salt marsh extent'!$B$4,'Salt marsh extent'!$A$5:$I$5,0))*'Salt marsh extent'!$E$4 )))</f>
        <v>842.2391107</v>
      </c>
      <c r="E57" s="40" t="s">
        <v>468</v>
      </c>
      <c r="F57" s="2"/>
      <c r="G57" s="2"/>
      <c r="H57" s="2"/>
      <c r="I57" s="2"/>
      <c r="J57" s="2"/>
      <c r="K57" s="2"/>
      <c r="L57" s="2"/>
      <c r="M57" s="2"/>
      <c r="N57" s="2"/>
      <c r="O57" s="2"/>
      <c r="P57" s="2"/>
      <c r="Q57" s="2"/>
      <c r="R57" s="2"/>
      <c r="S57" s="2"/>
      <c r="T57" s="2"/>
      <c r="U57" s="2"/>
      <c r="V57" s="2"/>
      <c r="W57" s="2"/>
      <c r="X57" s="2"/>
    </row>
    <row r="58" customFormat="false" ht="12.75" hidden="false" customHeight="true" outlineLevel="0" collapsed="false">
      <c r="A58" s="40" t="s">
        <v>287</v>
      </c>
      <c r="B58" s="56" t="str">
        <f aca="false" t="array" ref="B58:B58">INDEX(Countries!$D$2:$D$255, MATCH(A58, Countries!$B$2:$B$255, 0))</f>
        <v>HND</v>
      </c>
      <c r="C58" s="76" t="s">
        <v>145</v>
      </c>
      <c r="D58" s="50" t="n">
        <f aca="false" t="array" ref="D58:D58">IF($C58="Mangrove", INDEX('Mangrove restorable land'!$A$5:$M1000,MATCH($A58,'Mangrove restorable land'!$A$5:$A1000,0),MATCH('Mangrove restorable land'!B$4,'Mangrove restorable land'!$A$5:$M$5,0)),IF($C58="Seagrass", INDEX('Seagrass extent'!$A$5:$I$257,MATCH($A58,'Seagrass extent'!$A$5:$A1000,0),MATCH('Seagrass extent'!$B$4,'Seagrass extent'!$A$5:$I$5,0))*'Seagrass extent'!$E$4, IF($C58="Salt marsh", INDEX('Salt marsh extent'!$A$5:$I$257,MATCH($A58,'Salt marsh extent'!$A$5:$A1000,0),MATCH('Salt marsh extent'!$B$4,'Salt marsh extent'!$A$5:$I$5,0))*'Salt marsh extent'!$E$4 )))</f>
        <v>7105.466262</v>
      </c>
      <c r="E58" s="40" t="s">
        <v>468</v>
      </c>
      <c r="F58" s="2"/>
      <c r="G58" s="2"/>
      <c r="H58" s="2"/>
      <c r="I58" s="2"/>
      <c r="J58" s="2"/>
      <c r="K58" s="2"/>
      <c r="L58" s="2"/>
      <c r="M58" s="2"/>
      <c r="N58" s="2"/>
      <c r="O58" s="2"/>
      <c r="P58" s="2"/>
      <c r="Q58" s="2"/>
      <c r="R58" s="2"/>
      <c r="S58" s="2"/>
      <c r="T58" s="2"/>
      <c r="U58" s="2"/>
      <c r="V58" s="2"/>
      <c r="W58" s="2"/>
      <c r="X58" s="2"/>
    </row>
    <row r="59" customFormat="false" ht="12.75" hidden="false" customHeight="true" outlineLevel="0" collapsed="false">
      <c r="A59" s="40" t="s">
        <v>288</v>
      </c>
      <c r="B59" s="56" t="str">
        <f aca="false" t="array" ref="B59:B59">INDEX(Countries!$D$2:$D$255, MATCH(A59, Countries!$B$2:$B$255, 0))</f>
        <v>IRN</v>
      </c>
      <c r="C59" s="76" t="s">
        <v>145</v>
      </c>
      <c r="D59" s="50" t="n">
        <f aca="false" t="array" ref="D59:D59">IF($C59="Mangrove", INDEX('Mangrove restorable land'!$A$5:$M1000,MATCH($A59,'Mangrove restorable land'!$A$5:$A1000,0),MATCH('Mangrove restorable land'!B$4,'Mangrove restorable land'!$A$5:$M$5,0)),IF($C59="Seagrass", INDEX('Seagrass extent'!$A$5:$I$257,MATCH($A59,'Seagrass extent'!$A$5:$A1000,0),MATCH('Seagrass extent'!$B$4,'Seagrass extent'!$A$5:$I$5,0))*'Seagrass extent'!$E$4, IF($C59="Salt marsh", INDEX('Salt marsh extent'!$A$5:$I$257,MATCH($A59,'Salt marsh extent'!$A$5:$A1000,0),MATCH('Salt marsh extent'!$B$4,'Salt marsh extent'!$A$5:$I$5,0))*'Salt marsh extent'!$E$4 )))</f>
        <v>3572.358526</v>
      </c>
      <c r="E59" s="40" t="s">
        <v>468</v>
      </c>
      <c r="F59" s="2"/>
      <c r="G59" s="2"/>
      <c r="H59" s="2"/>
      <c r="I59" s="2"/>
      <c r="J59" s="2"/>
      <c r="K59" s="2"/>
      <c r="L59" s="2"/>
      <c r="M59" s="2"/>
      <c r="N59" s="2"/>
      <c r="O59" s="2"/>
      <c r="P59" s="2"/>
      <c r="Q59" s="2"/>
      <c r="R59" s="2"/>
      <c r="S59" s="2"/>
      <c r="T59" s="2"/>
      <c r="U59" s="2"/>
      <c r="V59" s="2"/>
      <c r="W59" s="2"/>
      <c r="X59" s="2"/>
    </row>
    <row r="60" customFormat="false" ht="12.75" hidden="false" customHeight="true" outlineLevel="0" collapsed="false">
      <c r="A60" s="40" t="s">
        <v>289</v>
      </c>
      <c r="B60" s="56" t="str">
        <f aca="false" t="array" ref="B60:B60">INDEX(Countries!$D$2:$D$255, MATCH(A60, Countries!$B$2:$B$255, 0))</f>
        <v>JAM</v>
      </c>
      <c r="C60" s="76" t="s">
        <v>145</v>
      </c>
      <c r="D60" s="50" t="n">
        <f aca="false" t="array" ref="D60:D60">IF($C60="Mangrove", INDEX('Mangrove restorable land'!$A$5:$M1000,MATCH($A60,'Mangrove restorable land'!$A$5:$A1000,0),MATCH('Mangrove restorable land'!B$4,'Mangrove restorable land'!$A$5:$M$5,0)),IF($C60="Seagrass", INDEX('Seagrass extent'!$A$5:$I$257,MATCH($A60,'Seagrass extent'!$A$5:$A1000,0),MATCH('Seagrass extent'!$B$4,'Seagrass extent'!$A$5:$I$5,0))*'Seagrass extent'!$E$4, IF($C60="Salt marsh", INDEX('Salt marsh extent'!$A$5:$I$257,MATCH($A60,'Salt marsh extent'!$A$5:$A1000,0),MATCH('Salt marsh extent'!$B$4,'Salt marsh extent'!$A$5:$I$5,0))*'Salt marsh extent'!$E$4 )))</f>
        <v>688.9930856</v>
      </c>
      <c r="E60" s="40" t="s">
        <v>468</v>
      </c>
      <c r="F60" s="2"/>
      <c r="G60" s="2"/>
      <c r="H60" s="2"/>
      <c r="I60" s="2"/>
      <c r="J60" s="2"/>
      <c r="K60" s="2"/>
      <c r="L60" s="2"/>
      <c r="M60" s="2"/>
      <c r="N60" s="2"/>
      <c r="O60" s="2"/>
      <c r="P60" s="2"/>
      <c r="Q60" s="2"/>
      <c r="R60" s="2"/>
      <c r="S60" s="2"/>
      <c r="T60" s="2"/>
      <c r="U60" s="2"/>
      <c r="V60" s="2"/>
      <c r="W60" s="2"/>
      <c r="X60" s="2"/>
    </row>
    <row r="61" customFormat="false" ht="12.75" hidden="false" customHeight="true" outlineLevel="0" collapsed="false">
      <c r="A61" s="40" t="s">
        <v>290</v>
      </c>
      <c r="B61" s="56" t="str">
        <f aca="false" t="array" ref="B61:B61">INDEX(Countries!$D$2:$D$255, MATCH(A61, Countries!$B$2:$B$255, 0))</f>
        <v>JPN</v>
      </c>
      <c r="C61" s="76" t="s">
        <v>145</v>
      </c>
      <c r="D61" s="50" t="n">
        <f aca="false" t="array" ref="D61:D61">IF($C61="Mangrove", INDEX('Mangrove restorable land'!$A$5:$M1000,MATCH($A61,'Mangrove restorable land'!$A$5:$A1000,0),MATCH('Mangrove restorable land'!B$4,'Mangrove restorable land'!$A$5:$M$5,0)),IF($C61="Seagrass", INDEX('Seagrass extent'!$A$5:$I$257,MATCH($A61,'Seagrass extent'!$A$5:$A1000,0),MATCH('Seagrass extent'!$B$4,'Seagrass extent'!$A$5:$I$5,0))*'Seagrass extent'!$E$4, IF($C61="Salt marsh", INDEX('Salt marsh extent'!$A$5:$I$257,MATCH($A61,'Salt marsh extent'!$A$5:$A1000,0),MATCH('Salt marsh extent'!$B$4,'Salt marsh extent'!$A$5:$I$5,0))*'Salt marsh extent'!$E$4 )))</f>
        <v>48.6682059</v>
      </c>
      <c r="E61" s="40" t="s">
        <v>468</v>
      </c>
      <c r="F61" s="2"/>
      <c r="G61" s="2"/>
      <c r="H61" s="2"/>
      <c r="I61" s="2"/>
      <c r="J61" s="2"/>
      <c r="K61" s="2"/>
      <c r="L61" s="2"/>
      <c r="M61" s="2"/>
      <c r="N61" s="2"/>
      <c r="O61" s="2"/>
      <c r="P61" s="2"/>
      <c r="Q61" s="2"/>
      <c r="R61" s="2"/>
      <c r="S61" s="2"/>
      <c r="T61" s="2"/>
      <c r="U61" s="2"/>
      <c r="V61" s="2"/>
      <c r="W61" s="2"/>
      <c r="X61" s="2"/>
    </row>
    <row r="62" customFormat="false" ht="12.75" hidden="false" customHeight="true" outlineLevel="0" collapsed="false">
      <c r="A62" s="40" t="s">
        <v>291</v>
      </c>
      <c r="B62" s="56" t="str">
        <f aca="false" t="array" ref="B62:B62">INDEX(Countries!$D$2:$D$255, MATCH(A62, Countries!$B$2:$B$255, 0))</f>
        <v>KIR</v>
      </c>
      <c r="C62" s="76" t="s">
        <v>145</v>
      </c>
      <c r="D62" s="50" t="n">
        <f aca="false" t="array" ref="D62:D62">IF($C62="Mangrove", INDEX('Mangrove restorable land'!$A$5:$M1000,MATCH($A62,'Mangrove restorable land'!$A$5:$A1000,0),MATCH('Mangrove restorable land'!B$4,'Mangrove restorable land'!$A$5:$M$5,0)),IF($C62="Seagrass", INDEX('Seagrass extent'!$A$5:$I$257,MATCH($A62,'Seagrass extent'!$A$5:$A1000,0),MATCH('Seagrass extent'!$B$4,'Seagrass extent'!$A$5:$I$5,0))*'Seagrass extent'!$E$4, IF($C62="Salt marsh", INDEX('Salt marsh extent'!$A$5:$I$257,MATCH($A62,'Salt marsh extent'!$A$5:$A1000,0),MATCH('Salt marsh extent'!$B$4,'Salt marsh extent'!$A$5:$I$5,0))*'Salt marsh extent'!$E$4 )))</f>
        <v>0</v>
      </c>
      <c r="E62" s="40" t="s">
        <v>468</v>
      </c>
      <c r="F62" s="2"/>
      <c r="G62" s="2"/>
      <c r="H62" s="2"/>
      <c r="I62" s="2"/>
      <c r="J62" s="2"/>
      <c r="K62" s="2"/>
      <c r="L62" s="2"/>
      <c r="M62" s="2"/>
      <c r="N62" s="2"/>
      <c r="O62" s="2"/>
      <c r="P62" s="2"/>
      <c r="Q62" s="2"/>
      <c r="R62" s="2"/>
      <c r="S62" s="2"/>
      <c r="T62" s="2"/>
      <c r="U62" s="2"/>
      <c r="V62" s="2"/>
      <c r="W62" s="2"/>
      <c r="X62" s="2"/>
    </row>
    <row r="63" customFormat="false" ht="12.75" hidden="false" customHeight="true" outlineLevel="0" collapsed="false">
      <c r="A63" s="40" t="s">
        <v>292</v>
      </c>
      <c r="B63" s="56" t="str">
        <f aca="false" t="array" ref="B63:B63">INDEX(Countries!$D$2:$D$255, MATCH(A63, Countries!$B$2:$B$255, 0))</f>
        <v>LBR</v>
      </c>
      <c r="C63" s="76" t="s">
        <v>145</v>
      </c>
      <c r="D63" s="50" t="n">
        <f aca="false" t="array" ref="D63:D63">IF($C63="Mangrove", INDEX('Mangrove restorable land'!$A$5:$M1000,MATCH($A63,'Mangrove restorable land'!$A$5:$A1000,0),MATCH('Mangrove restorable land'!B$4,'Mangrove restorable land'!$A$5:$M$5,0)),IF($C63="Seagrass", INDEX('Seagrass extent'!$A$5:$I$257,MATCH($A63,'Seagrass extent'!$A$5:$A1000,0),MATCH('Seagrass extent'!$B$4,'Seagrass extent'!$A$5:$I$5,0))*'Seagrass extent'!$E$4, IF($C63="Salt marsh", INDEX('Salt marsh extent'!$A$5:$I$257,MATCH($A63,'Salt marsh extent'!$A$5:$A1000,0),MATCH('Salt marsh extent'!$B$4,'Salt marsh extent'!$A$5:$I$5,0))*'Salt marsh extent'!$E$4 )))</f>
        <v>689.9299169</v>
      </c>
      <c r="E63" s="40" t="s">
        <v>468</v>
      </c>
      <c r="F63" s="2"/>
      <c r="G63" s="2"/>
      <c r="H63" s="2"/>
      <c r="I63" s="2"/>
      <c r="J63" s="2"/>
      <c r="K63" s="2"/>
      <c r="L63" s="2"/>
      <c r="M63" s="2"/>
      <c r="N63" s="2"/>
      <c r="O63" s="2"/>
      <c r="P63" s="2"/>
      <c r="Q63" s="2"/>
      <c r="R63" s="2"/>
      <c r="S63" s="2"/>
      <c r="T63" s="2"/>
      <c r="U63" s="2"/>
      <c r="V63" s="2"/>
      <c r="W63" s="2"/>
      <c r="X63" s="2"/>
    </row>
    <row r="64" customFormat="false" ht="12.75" hidden="false" customHeight="true" outlineLevel="0" collapsed="false">
      <c r="A64" s="40" t="s">
        <v>293</v>
      </c>
      <c r="B64" s="56" t="str">
        <f aca="false" t="array" ref="B64:B64">INDEX(Countries!$D$2:$D$255, MATCH(A64, Countries!$B$2:$B$255, 0))</f>
        <v>MDG</v>
      </c>
      <c r="C64" s="76" t="s">
        <v>145</v>
      </c>
      <c r="D64" s="50" t="n">
        <f aca="false" t="array" ref="D64:D64">IF($C64="Mangrove", INDEX('Mangrove restorable land'!$A$5:$M1000,MATCH($A64,'Mangrove restorable land'!$A$5:$A1000,0),MATCH('Mangrove restorable land'!B$4,'Mangrove restorable land'!$A$5:$M$5,0)),IF($C64="Seagrass", INDEX('Seagrass extent'!$A$5:$I$257,MATCH($A64,'Seagrass extent'!$A$5:$A1000,0),MATCH('Seagrass extent'!$B$4,'Seagrass extent'!$A$5:$I$5,0))*'Seagrass extent'!$E$4, IF($C64="Salt marsh", INDEX('Salt marsh extent'!$A$5:$I$257,MATCH($A64,'Salt marsh extent'!$A$5:$A1000,0),MATCH('Salt marsh extent'!$B$4,'Salt marsh extent'!$A$5:$I$5,0))*'Salt marsh extent'!$E$4 )))</f>
        <v>11406.95157</v>
      </c>
      <c r="E64" s="40" t="s">
        <v>468</v>
      </c>
      <c r="F64" s="2"/>
      <c r="G64" s="2"/>
      <c r="H64" s="2"/>
      <c r="I64" s="2"/>
      <c r="J64" s="2"/>
      <c r="K64" s="2"/>
      <c r="L64" s="2"/>
      <c r="M64" s="2"/>
      <c r="N64" s="2"/>
      <c r="O64" s="2"/>
      <c r="P64" s="2"/>
      <c r="Q64" s="2"/>
      <c r="R64" s="2"/>
      <c r="S64" s="2"/>
      <c r="T64" s="2"/>
      <c r="U64" s="2"/>
      <c r="V64" s="2"/>
      <c r="W64" s="2"/>
      <c r="X64" s="2"/>
    </row>
    <row r="65" customFormat="false" ht="12.75" hidden="false" customHeight="true" outlineLevel="0" collapsed="false">
      <c r="A65" s="40" t="s">
        <v>294</v>
      </c>
      <c r="B65" s="56" t="str">
        <f aca="false" t="array" ref="B65:B65">INDEX(Countries!$D$2:$D$255, MATCH(A65, Countries!$B$2:$B$255, 0))</f>
        <v>MYS</v>
      </c>
      <c r="C65" s="76" t="s">
        <v>145</v>
      </c>
      <c r="D65" s="50" t="n">
        <f aca="false" t="array" ref="D65:D65">IF($C65="Mangrove", INDEX('Mangrove restorable land'!$A$5:$M1000,MATCH($A65,'Mangrove restorable land'!$A$5:$A1000,0),MATCH('Mangrove restorable land'!B$4,'Mangrove restorable land'!$A$5:$M$5,0)),IF($C65="Seagrass", INDEX('Seagrass extent'!$A$5:$I$257,MATCH($A65,'Seagrass extent'!$A$5:$A1000,0),MATCH('Seagrass extent'!$B$4,'Seagrass extent'!$A$5:$I$5,0))*'Seagrass extent'!$E$4, IF($C65="Salt marsh", INDEX('Salt marsh extent'!$A$5:$I$257,MATCH($A65,'Salt marsh extent'!$A$5:$A1000,0),MATCH('Salt marsh extent'!$B$4,'Salt marsh extent'!$A$5:$I$5,0))*'Salt marsh extent'!$E$4 )))</f>
        <v>14468.7379</v>
      </c>
      <c r="E65" s="40" t="s">
        <v>468</v>
      </c>
      <c r="F65" s="2"/>
      <c r="G65" s="2"/>
      <c r="H65" s="2"/>
      <c r="I65" s="2"/>
      <c r="J65" s="2"/>
      <c r="K65" s="2"/>
      <c r="L65" s="2"/>
      <c r="M65" s="2"/>
      <c r="N65" s="2"/>
      <c r="O65" s="2"/>
      <c r="P65" s="2"/>
      <c r="Q65" s="2"/>
      <c r="R65" s="2"/>
      <c r="S65" s="2"/>
      <c r="T65" s="2"/>
      <c r="U65" s="2"/>
      <c r="V65" s="2"/>
      <c r="W65" s="2"/>
      <c r="X65" s="2"/>
    </row>
    <row r="66" customFormat="false" ht="12.75" hidden="false" customHeight="true" outlineLevel="0" collapsed="false">
      <c r="A66" s="40" t="s">
        <v>295</v>
      </c>
      <c r="B66" s="56" t="str">
        <f aca="false" t="array" ref="B66:B66">INDEX(Countries!$D$2:$D$255, MATCH(A66, Countries!$B$2:$B$255, 0))</f>
        <v>MDV</v>
      </c>
      <c r="C66" s="76" t="s">
        <v>145</v>
      </c>
      <c r="D66" s="50" t="n">
        <f aca="false" t="array" ref="D66:D66">IF($C66="Mangrove", INDEX('Mangrove restorable land'!$A$5:$M1000,MATCH($A66,'Mangrove restorable land'!$A$5:$A1000,0),MATCH('Mangrove restorable land'!B$4,'Mangrove restorable land'!$A$5:$M$5,0)),IF($C66="Seagrass", INDEX('Seagrass extent'!$A$5:$I$257,MATCH($A66,'Seagrass extent'!$A$5:$A1000,0),MATCH('Seagrass extent'!$B$4,'Seagrass extent'!$A$5:$I$5,0))*'Seagrass extent'!$E$4, IF($C66="Salt marsh", INDEX('Salt marsh extent'!$A$5:$I$257,MATCH($A66,'Salt marsh extent'!$A$5:$A1000,0),MATCH('Salt marsh extent'!$B$4,'Salt marsh extent'!$A$5:$I$5,0))*'Salt marsh extent'!$E$4 )))</f>
        <v>0</v>
      </c>
      <c r="E66" s="40" t="s">
        <v>468</v>
      </c>
      <c r="F66" s="2"/>
      <c r="G66" s="2"/>
      <c r="H66" s="2"/>
      <c r="I66" s="2"/>
      <c r="J66" s="2"/>
      <c r="K66" s="2"/>
      <c r="L66" s="2"/>
      <c r="M66" s="2"/>
      <c r="N66" s="2"/>
      <c r="O66" s="2"/>
      <c r="P66" s="2"/>
      <c r="Q66" s="2"/>
      <c r="R66" s="2"/>
      <c r="S66" s="2"/>
      <c r="T66" s="2"/>
      <c r="U66" s="2"/>
      <c r="V66" s="2"/>
      <c r="W66" s="2"/>
      <c r="X66" s="2"/>
    </row>
    <row r="67" customFormat="false" ht="12.75" hidden="false" customHeight="true" outlineLevel="0" collapsed="false">
      <c r="A67" s="40" t="s">
        <v>296</v>
      </c>
      <c r="B67" s="56" t="str">
        <f aca="false" t="array" ref="B67:B67">INDEX(Countries!$D$2:$D$255, MATCH(A67, Countries!$B$2:$B$255, 0))</f>
        <v>MHL</v>
      </c>
      <c r="C67" s="76" t="s">
        <v>145</v>
      </c>
      <c r="D67" s="50" t="n">
        <f aca="false" t="array" ref="D67:D67">IF($C67="Mangrove", INDEX('Mangrove restorable land'!$A$5:$M1000,MATCH($A67,'Mangrove restorable land'!$A$5:$A1000,0),MATCH('Mangrove restorable land'!B$4,'Mangrove restorable land'!$A$5:$M$5,0)),IF($C67="Seagrass", INDEX('Seagrass extent'!$A$5:$I$257,MATCH($A67,'Seagrass extent'!$A$5:$A1000,0),MATCH('Seagrass extent'!$B$4,'Seagrass extent'!$A$5:$I$5,0))*'Seagrass extent'!$E$4, IF($C67="Salt marsh", INDEX('Salt marsh extent'!$A$5:$I$257,MATCH($A67,'Salt marsh extent'!$A$5:$A1000,0),MATCH('Salt marsh extent'!$B$4,'Salt marsh extent'!$A$5:$I$5,0))*'Salt marsh extent'!$E$4 )))</f>
        <v>0</v>
      </c>
      <c r="E67" s="40" t="s">
        <v>468</v>
      </c>
      <c r="F67" s="2"/>
      <c r="G67" s="2"/>
      <c r="H67" s="2"/>
      <c r="I67" s="2"/>
      <c r="J67" s="2"/>
      <c r="K67" s="2"/>
      <c r="L67" s="2"/>
      <c r="M67" s="2"/>
      <c r="N67" s="2"/>
      <c r="O67" s="2"/>
      <c r="P67" s="2"/>
      <c r="Q67" s="2"/>
      <c r="R67" s="2"/>
      <c r="S67" s="2"/>
      <c r="T67" s="2"/>
      <c r="U67" s="2"/>
      <c r="V67" s="2"/>
      <c r="W67" s="2"/>
      <c r="X67" s="2"/>
    </row>
    <row r="68" customFormat="false" ht="12.75" hidden="false" customHeight="true" outlineLevel="0" collapsed="false">
      <c r="A68" s="40" t="s">
        <v>297</v>
      </c>
      <c r="B68" s="56" t="str">
        <f aca="false" t="array" ref="B68:B68">INDEX(Countries!$D$2:$D$255, MATCH(A68, Countries!$B$2:$B$255, 0))</f>
        <v>MTQ</v>
      </c>
      <c r="C68" s="76" t="s">
        <v>145</v>
      </c>
      <c r="D68" s="50" t="n">
        <f aca="false" t="array" ref="D68:D68">IF($C68="Mangrove", INDEX('Mangrove restorable land'!$A$5:$M1000,MATCH($A68,'Mangrove restorable land'!$A$5:$A1000,0),MATCH('Mangrove restorable land'!B$4,'Mangrove restorable land'!$A$5:$M$5,0)),IF($C68="Seagrass", INDEX('Seagrass extent'!$A$5:$I$257,MATCH($A68,'Seagrass extent'!$A$5:$A1000,0),MATCH('Seagrass extent'!$B$4,'Seagrass extent'!$A$5:$I$5,0))*'Seagrass extent'!$E$4, IF($C68="Salt marsh", INDEX('Salt marsh extent'!$A$5:$I$257,MATCH($A68,'Salt marsh extent'!$A$5:$A1000,0),MATCH('Salt marsh extent'!$B$4,'Salt marsh extent'!$A$5:$I$5,0))*'Salt marsh extent'!$E$4 )))</f>
        <v>88.4703054</v>
      </c>
      <c r="E68" s="40" t="s">
        <v>468</v>
      </c>
      <c r="F68" s="2"/>
      <c r="G68" s="2"/>
      <c r="H68" s="2"/>
      <c r="I68" s="2"/>
      <c r="J68" s="2"/>
      <c r="K68" s="2"/>
      <c r="L68" s="2"/>
      <c r="M68" s="2"/>
      <c r="N68" s="2"/>
      <c r="O68" s="2"/>
      <c r="P68" s="2"/>
      <c r="Q68" s="2"/>
      <c r="R68" s="2"/>
      <c r="S68" s="2"/>
      <c r="T68" s="2"/>
      <c r="U68" s="2"/>
      <c r="V68" s="2"/>
      <c r="W68" s="2"/>
      <c r="X68" s="2"/>
    </row>
    <row r="69" customFormat="false" ht="12.75" hidden="false" customHeight="true" outlineLevel="0" collapsed="false">
      <c r="A69" s="40" t="s">
        <v>298</v>
      </c>
      <c r="B69" s="56" t="str">
        <f aca="false" t="array" ref="B69:B69">INDEX(Countries!$D$2:$D$255, MATCH(A69, Countries!$B$2:$B$255, 0))</f>
        <v>MRT</v>
      </c>
      <c r="C69" s="76" t="s">
        <v>145</v>
      </c>
      <c r="D69" s="50" t="n">
        <f aca="false" t="array" ref="D69:D69">IF($C69="Mangrove", INDEX('Mangrove restorable land'!$A$5:$M1000,MATCH($A69,'Mangrove restorable land'!$A$5:$A1000,0),MATCH('Mangrove restorable land'!B$4,'Mangrove restorable land'!$A$5:$M$5,0)),IF($C69="Seagrass", INDEX('Seagrass extent'!$A$5:$I$257,MATCH($A69,'Seagrass extent'!$A$5:$A1000,0),MATCH('Seagrass extent'!$B$4,'Seagrass extent'!$A$5:$I$5,0))*'Seagrass extent'!$E$4, IF($C69="Salt marsh", INDEX('Salt marsh extent'!$A$5:$I$257,MATCH($A69,'Salt marsh extent'!$A$5:$A1000,0),MATCH('Salt marsh extent'!$B$4,'Salt marsh extent'!$A$5:$I$5,0))*'Salt marsh extent'!$E$4 )))</f>
        <v>6.4151731</v>
      </c>
      <c r="E69" s="40" t="s">
        <v>468</v>
      </c>
      <c r="F69" s="2"/>
      <c r="G69" s="2"/>
      <c r="H69" s="2"/>
      <c r="I69" s="2"/>
      <c r="J69" s="2"/>
      <c r="K69" s="2"/>
      <c r="L69" s="2"/>
      <c r="M69" s="2"/>
      <c r="N69" s="2"/>
      <c r="O69" s="2"/>
      <c r="P69" s="2"/>
      <c r="Q69" s="2"/>
      <c r="R69" s="2"/>
      <c r="S69" s="2"/>
      <c r="T69" s="2"/>
      <c r="U69" s="2"/>
      <c r="V69" s="2"/>
      <c r="W69" s="2"/>
      <c r="X69" s="2"/>
    </row>
    <row r="70" customFormat="false" ht="12.75" hidden="false" customHeight="true" outlineLevel="0" collapsed="false">
      <c r="A70" s="40" t="s">
        <v>299</v>
      </c>
      <c r="B70" s="56" t="str">
        <f aca="false" t="array" ref="B70:B70">INDEX(Countries!$D$2:$D$255, MATCH(A70, Countries!$B$2:$B$255, 0))</f>
        <v>MUS</v>
      </c>
      <c r="C70" s="76" t="s">
        <v>145</v>
      </c>
      <c r="D70" s="50" t="n">
        <f aca="false" t="array" ref="D70:D70">IF($C70="Mangrove", INDEX('Mangrove restorable land'!$A$5:$M1000,MATCH($A70,'Mangrove restorable land'!$A$5:$A1000,0),MATCH('Mangrove restorable land'!B$4,'Mangrove restorable land'!$A$5:$M$5,0)),IF($C70="Seagrass", INDEX('Seagrass extent'!$A$5:$I$257,MATCH($A70,'Seagrass extent'!$A$5:$A1000,0),MATCH('Seagrass extent'!$B$4,'Seagrass extent'!$A$5:$I$5,0))*'Seagrass extent'!$E$4, IF($C70="Salt marsh", INDEX('Salt marsh extent'!$A$5:$I$257,MATCH($A70,'Salt marsh extent'!$A$5:$A1000,0),MATCH('Salt marsh extent'!$B$4,'Salt marsh extent'!$A$5:$I$5,0))*'Salt marsh extent'!$E$4 )))</f>
        <v>98.6661268</v>
      </c>
      <c r="E70" s="40" t="s">
        <v>468</v>
      </c>
      <c r="F70" s="2"/>
      <c r="G70" s="2"/>
      <c r="H70" s="2"/>
      <c r="I70" s="2"/>
      <c r="J70" s="2"/>
      <c r="K70" s="2"/>
      <c r="L70" s="2"/>
      <c r="M70" s="2"/>
      <c r="N70" s="2"/>
      <c r="O70" s="2"/>
      <c r="P70" s="2"/>
      <c r="Q70" s="2"/>
      <c r="R70" s="2"/>
      <c r="S70" s="2"/>
      <c r="T70" s="2"/>
      <c r="U70" s="2"/>
      <c r="V70" s="2"/>
      <c r="W70" s="2"/>
      <c r="X70" s="2"/>
    </row>
    <row r="71" customFormat="false" ht="12.75" hidden="false" customHeight="true" outlineLevel="0" collapsed="false">
      <c r="A71" s="40" t="s">
        <v>300</v>
      </c>
      <c r="B71" s="56" t="str">
        <f aca="false" t="array" ref="B71:B71">INDEX(Countries!$D$2:$D$255, MATCH(A71, Countries!$B$2:$B$255, 0))</f>
        <v>MYT</v>
      </c>
      <c r="C71" s="76" t="s">
        <v>145</v>
      </c>
      <c r="D71" s="50" t="n">
        <f aca="false" t="array" ref="D71:D71">IF($C71="Mangrove", INDEX('Mangrove restorable land'!$A$5:$M1000,MATCH($A71,'Mangrove restorable land'!$A$5:$A1000,0),MATCH('Mangrove restorable land'!B$4,'Mangrove restorable land'!$A$5:$M$5,0)),IF($C71="Seagrass", INDEX('Seagrass extent'!$A$5:$I$257,MATCH($A71,'Seagrass extent'!$A$5:$A1000,0),MATCH('Seagrass extent'!$B$4,'Seagrass extent'!$A$5:$I$5,0))*'Seagrass extent'!$E$4, IF($C71="Salt marsh", INDEX('Salt marsh extent'!$A$5:$I$257,MATCH($A71,'Salt marsh extent'!$A$5:$A1000,0),MATCH('Salt marsh extent'!$B$4,'Salt marsh extent'!$A$5:$I$5,0))*'Salt marsh extent'!$E$4 )))</f>
        <v>39.2142228</v>
      </c>
      <c r="E71" s="40" t="s">
        <v>468</v>
      </c>
      <c r="F71" s="2"/>
      <c r="G71" s="2"/>
      <c r="H71" s="2"/>
      <c r="I71" s="2"/>
      <c r="J71" s="2"/>
      <c r="K71" s="2"/>
      <c r="L71" s="2"/>
      <c r="M71" s="2"/>
      <c r="N71" s="2"/>
      <c r="O71" s="2"/>
      <c r="P71" s="2"/>
      <c r="Q71" s="2"/>
      <c r="R71" s="2"/>
      <c r="S71" s="2"/>
      <c r="T71" s="2"/>
      <c r="U71" s="2"/>
      <c r="V71" s="2"/>
      <c r="W71" s="2"/>
      <c r="X71" s="2"/>
    </row>
    <row r="72" customFormat="false" ht="12.75" hidden="false" customHeight="true" outlineLevel="0" collapsed="false">
      <c r="A72" s="40" t="s">
        <v>301</v>
      </c>
      <c r="B72" s="56" t="str">
        <f aca="false" t="array" ref="B72:B72">INDEX(Countries!$D$2:$D$255, MATCH(A72, Countries!$B$2:$B$255, 0))</f>
        <v>FSM</v>
      </c>
      <c r="C72" s="76" t="s">
        <v>145</v>
      </c>
      <c r="D72" s="50" t="n">
        <f aca="false" t="array" ref="D72:D72">IF($C72="Mangrove", INDEX('Mangrove restorable land'!$A$5:$M1000,MATCH($A72,'Mangrove restorable land'!$A$5:$A1000,0),MATCH('Mangrove restorable land'!B$4,'Mangrove restorable land'!$A$5:$M$5,0)),IF($C72="Seagrass", INDEX('Seagrass extent'!$A$5:$I$257,MATCH($A72,'Seagrass extent'!$A$5:$A1000,0),MATCH('Seagrass extent'!$B$4,'Seagrass extent'!$A$5:$I$5,0))*'Seagrass extent'!$E$4, IF($C72="Salt marsh", INDEX('Salt marsh extent'!$A$5:$I$257,MATCH($A72,'Salt marsh extent'!$A$5:$A1000,0),MATCH('Salt marsh extent'!$B$4,'Salt marsh extent'!$A$5:$I$5,0))*'Salt marsh extent'!$E$4 )))</f>
        <v>261.7909924</v>
      </c>
      <c r="E72" s="40" t="s">
        <v>468</v>
      </c>
      <c r="F72" s="2"/>
      <c r="G72" s="2"/>
      <c r="H72" s="2"/>
      <c r="I72" s="2"/>
      <c r="J72" s="2"/>
      <c r="K72" s="2"/>
      <c r="L72" s="2"/>
      <c r="M72" s="2"/>
      <c r="N72" s="2"/>
      <c r="O72" s="2"/>
      <c r="P72" s="2"/>
      <c r="Q72" s="2"/>
      <c r="R72" s="2"/>
      <c r="S72" s="2"/>
      <c r="T72" s="2"/>
      <c r="U72" s="2"/>
      <c r="V72" s="2"/>
      <c r="W72" s="2"/>
      <c r="X72" s="2"/>
    </row>
    <row r="73" customFormat="false" ht="12.75" hidden="false" customHeight="true" outlineLevel="0" collapsed="false">
      <c r="A73" s="40" t="s">
        <v>302</v>
      </c>
      <c r="B73" s="56" t="str">
        <f aca="false" t="array" ref="B73:B73">INDEX(Countries!$D$2:$D$255, MATCH(A73, Countries!$B$2:$B$255, 0))</f>
        <v>MOZ</v>
      </c>
      <c r="C73" s="76" t="s">
        <v>145</v>
      </c>
      <c r="D73" s="50" t="n">
        <f aca="false" t="array" ref="D73:D73">IF($C73="Mangrove", INDEX('Mangrove restorable land'!$A$5:$M1000,MATCH($A73,'Mangrove restorable land'!$A$5:$A1000,0),MATCH('Mangrove restorable land'!B$4,'Mangrove restorable land'!$A$5:$M$5,0)),IF($C73="Seagrass", INDEX('Seagrass extent'!$A$5:$I$257,MATCH($A73,'Seagrass extent'!$A$5:$A1000,0),MATCH('Seagrass extent'!$B$4,'Seagrass extent'!$A$5:$I$5,0))*'Seagrass extent'!$E$4, IF($C73="Salt marsh", INDEX('Salt marsh extent'!$A$5:$I$257,MATCH($A73,'Salt marsh extent'!$A$5:$A1000,0),MATCH('Salt marsh extent'!$B$4,'Salt marsh extent'!$A$5:$I$5,0))*'Salt marsh extent'!$E$4 )))</f>
        <v>17637.89109</v>
      </c>
      <c r="E73" s="40" t="s">
        <v>468</v>
      </c>
      <c r="F73" s="2"/>
      <c r="G73" s="2"/>
      <c r="H73" s="2"/>
      <c r="I73" s="2"/>
      <c r="J73" s="2"/>
      <c r="K73" s="2"/>
      <c r="L73" s="2"/>
      <c r="M73" s="2"/>
      <c r="N73" s="2"/>
      <c r="O73" s="2"/>
      <c r="P73" s="2"/>
      <c r="Q73" s="2"/>
      <c r="R73" s="2"/>
      <c r="S73" s="2"/>
      <c r="T73" s="2"/>
      <c r="U73" s="2"/>
      <c r="V73" s="2"/>
      <c r="W73" s="2"/>
      <c r="X73" s="2"/>
    </row>
    <row r="74" customFormat="false" ht="12.75" hidden="false" customHeight="true" outlineLevel="0" collapsed="false">
      <c r="A74" s="40" t="s">
        <v>303</v>
      </c>
      <c r="B74" s="56" t="str">
        <f aca="false" t="array" ref="B74:B74">INDEX(Countries!$D$2:$D$255, MATCH(A74, Countries!$B$2:$B$255, 0))</f>
        <v>MMR</v>
      </c>
      <c r="C74" s="76" t="s">
        <v>145</v>
      </c>
      <c r="D74" s="50" t="n">
        <f aca="false" t="array" ref="D74:D74">IF($C74="Mangrove", INDEX('Mangrove restorable land'!$A$5:$M1000,MATCH($A74,'Mangrove restorable land'!$A$5:$A1000,0),MATCH('Mangrove restorable land'!B$4,'Mangrove restorable land'!$A$5:$M$5,0)),IF($C74="Seagrass", INDEX('Seagrass extent'!$A$5:$I$257,MATCH($A74,'Seagrass extent'!$A$5:$A1000,0),MATCH('Seagrass extent'!$B$4,'Seagrass extent'!$A$5:$I$5,0))*'Seagrass extent'!$E$4, IF($C74="Salt marsh", INDEX('Salt marsh extent'!$A$5:$I$257,MATCH($A74,'Salt marsh extent'!$A$5:$A1000,0),MATCH('Salt marsh extent'!$B$4,'Salt marsh extent'!$A$5:$I$5,0))*'Salt marsh extent'!$E$4 )))</f>
        <v>61195.28741</v>
      </c>
      <c r="E74" s="40" t="s">
        <v>468</v>
      </c>
      <c r="F74" s="2"/>
      <c r="G74" s="2"/>
      <c r="H74" s="2"/>
      <c r="I74" s="2"/>
      <c r="J74" s="2"/>
      <c r="K74" s="2"/>
      <c r="L74" s="2"/>
      <c r="M74" s="2"/>
      <c r="N74" s="2"/>
      <c r="O74" s="2"/>
      <c r="P74" s="2"/>
      <c r="Q74" s="2"/>
      <c r="R74" s="2"/>
      <c r="S74" s="2"/>
      <c r="T74" s="2"/>
      <c r="U74" s="2"/>
      <c r="V74" s="2"/>
      <c r="W74" s="2"/>
      <c r="X74" s="2"/>
    </row>
    <row r="75" customFormat="false" ht="12.75" hidden="false" customHeight="true" outlineLevel="0" collapsed="false">
      <c r="A75" s="40" t="s">
        <v>304</v>
      </c>
      <c r="B75" s="56" t="str">
        <f aca="false" t="array" ref="B75:B75">INDEX(Countries!$D$2:$D$255, MATCH(A75, Countries!$B$2:$B$255, 0))</f>
        <v>NCL</v>
      </c>
      <c r="C75" s="76" t="s">
        <v>145</v>
      </c>
      <c r="D75" s="50" t="n">
        <f aca="false" t="array" ref="D75:D75">IF($C75="Mangrove", INDEX('Mangrove restorable land'!$A$5:$M1000,MATCH($A75,'Mangrove restorable land'!$A$5:$A1000,0),MATCH('Mangrove restorable land'!B$4,'Mangrove restorable land'!$A$5:$M$5,0)),IF($C75="Seagrass", INDEX('Seagrass extent'!$A$5:$I$257,MATCH($A75,'Seagrass extent'!$A$5:$A1000,0),MATCH('Seagrass extent'!$B$4,'Seagrass extent'!$A$5:$I$5,0))*'Seagrass extent'!$E$4, IF($C75="Salt marsh", INDEX('Salt marsh extent'!$A$5:$I$257,MATCH($A75,'Salt marsh extent'!$A$5:$A1000,0),MATCH('Salt marsh extent'!$B$4,'Salt marsh extent'!$A$5:$I$5,0))*'Salt marsh extent'!$E$4 )))</f>
        <v>1247.37935</v>
      </c>
      <c r="E75" s="40" t="s">
        <v>468</v>
      </c>
      <c r="F75" s="2"/>
      <c r="G75" s="2"/>
      <c r="H75" s="2"/>
      <c r="I75" s="2"/>
      <c r="J75" s="2"/>
      <c r="K75" s="2"/>
      <c r="L75" s="2"/>
      <c r="M75" s="2"/>
      <c r="N75" s="2"/>
      <c r="O75" s="2"/>
      <c r="P75" s="2"/>
      <c r="Q75" s="2"/>
      <c r="R75" s="2"/>
      <c r="S75" s="2"/>
      <c r="T75" s="2"/>
      <c r="U75" s="2"/>
      <c r="V75" s="2"/>
      <c r="W75" s="2"/>
      <c r="X75" s="2"/>
    </row>
    <row r="76" customFormat="false" ht="12.75" hidden="false" customHeight="true" outlineLevel="0" collapsed="false">
      <c r="A76" s="40" t="s">
        <v>305</v>
      </c>
      <c r="B76" s="56" t="str">
        <f aca="false" t="array" ref="B76:B76">INDEX(Countries!$D$2:$D$255, MATCH(A76, Countries!$B$2:$B$255, 0))</f>
        <v>NZL</v>
      </c>
      <c r="C76" s="76" t="s">
        <v>145</v>
      </c>
      <c r="D76" s="50" t="n">
        <f aca="false" t="array" ref="D76:D76">IF($C76="Mangrove", INDEX('Mangrove restorable land'!$A$5:$M1000,MATCH($A76,'Mangrove restorable land'!$A$5:$A1000,0),MATCH('Mangrove restorable land'!B$4,'Mangrove restorable land'!$A$5:$M$5,0)),IF($C76="Seagrass", INDEX('Seagrass extent'!$A$5:$I$257,MATCH($A76,'Seagrass extent'!$A$5:$A1000,0),MATCH('Seagrass extent'!$B$4,'Seagrass extent'!$A$5:$I$5,0))*'Seagrass extent'!$E$4, IF($C76="Salt marsh", INDEX('Salt marsh extent'!$A$5:$I$257,MATCH($A76,'Salt marsh extent'!$A$5:$A1000,0),MATCH('Salt marsh extent'!$B$4,'Salt marsh extent'!$A$5:$I$5,0))*'Salt marsh extent'!$E$4 )))</f>
        <v>1388.945937</v>
      </c>
      <c r="E76" s="40" t="s">
        <v>468</v>
      </c>
      <c r="F76" s="2"/>
      <c r="G76" s="2"/>
      <c r="H76" s="2"/>
      <c r="I76" s="2"/>
      <c r="J76" s="2"/>
      <c r="K76" s="2"/>
      <c r="L76" s="2"/>
      <c r="M76" s="2"/>
      <c r="N76" s="2"/>
      <c r="O76" s="2"/>
      <c r="P76" s="2"/>
      <c r="Q76" s="2"/>
      <c r="R76" s="2"/>
      <c r="S76" s="2"/>
      <c r="T76" s="2"/>
      <c r="U76" s="2"/>
      <c r="V76" s="2"/>
      <c r="W76" s="2"/>
      <c r="X76" s="2"/>
    </row>
    <row r="77" customFormat="false" ht="12.75" hidden="false" customHeight="true" outlineLevel="0" collapsed="false">
      <c r="A77" s="40" t="s">
        <v>306</v>
      </c>
      <c r="B77" s="56" t="str">
        <f aca="false" t="array" ref="B77:B77">INDEX(Countries!$D$2:$D$255, MATCH(A77, Countries!$B$2:$B$255, 0))</f>
        <v>NIC</v>
      </c>
      <c r="C77" s="76" t="s">
        <v>145</v>
      </c>
      <c r="D77" s="50" t="n">
        <f aca="false" t="array" ref="D77:D77">IF($C77="Mangrove", INDEX('Mangrove restorable land'!$A$5:$M1000,MATCH($A77,'Mangrove restorable land'!$A$5:$A1000,0),MATCH('Mangrove restorable land'!B$4,'Mangrove restorable land'!$A$5:$M$5,0)),IF($C77="Seagrass", INDEX('Seagrass extent'!$A$5:$I$257,MATCH($A77,'Seagrass extent'!$A$5:$A1000,0),MATCH('Seagrass extent'!$B$4,'Seagrass extent'!$A$5:$I$5,0))*'Seagrass extent'!$E$4, IF($C77="Salt marsh", INDEX('Salt marsh extent'!$A$5:$I$257,MATCH($A77,'Salt marsh extent'!$A$5:$A1000,0),MATCH('Salt marsh extent'!$B$4,'Salt marsh extent'!$A$5:$I$5,0))*'Salt marsh extent'!$E$4 )))</f>
        <v>6424.825373</v>
      </c>
      <c r="E77" s="40" t="s">
        <v>468</v>
      </c>
      <c r="F77" s="2"/>
      <c r="G77" s="2"/>
      <c r="H77" s="2"/>
      <c r="I77" s="2"/>
      <c r="J77" s="2"/>
      <c r="K77" s="2"/>
      <c r="L77" s="2"/>
      <c r="M77" s="2"/>
      <c r="N77" s="2"/>
      <c r="O77" s="2"/>
      <c r="P77" s="2"/>
      <c r="Q77" s="2"/>
      <c r="R77" s="2"/>
      <c r="S77" s="2"/>
      <c r="T77" s="2"/>
      <c r="U77" s="2"/>
      <c r="V77" s="2"/>
      <c r="W77" s="2"/>
      <c r="X77" s="2"/>
    </row>
    <row r="78" customFormat="false" ht="12.75" hidden="false" customHeight="true" outlineLevel="0" collapsed="false">
      <c r="A78" s="40" t="s">
        <v>307</v>
      </c>
      <c r="B78" s="56" t="str">
        <f aca="false" t="array" ref="B78:B78">INDEX(Countries!$D$2:$D$255, MATCH(A78, Countries!$B$2:$B$255, 0))</f>
        <v>NGA</v>
      </c>
      <c r="C78" s="76" t="s">
        <v>145</v>
      </c>
      <c r="D78" s="50" t="n">
        <f aca="false" t="array" ref="D78:D78">IF($C78="Mangrove", INDEX('Mangrove restorable land'!$A$5:$M1000,MATCH($A78,'Mangrove restorable land'!$A$5:$A1000,0),MATCH('Mangrove restorable land'!B$4,'Mangrove restorable land'!$A$5:$M$5,0)),IF($C78="Seagrass", INDEX('Seagrass extent'!$A$5:$I$257,MATCH($A78,'Seagrass extent'!$A$5:$A1000,0),MATCH('Seagrass extent'!$B$4,'Seagrass extent'!$A$5:$I$5,0))*'Seagrass extent'!$E$4, IF($C78="Salt marsh", INDEX('Salt marsh extent'!$A$5:$I$257,MATCH($A78,'Salt marsh extent'!$A$5:$A1000,0),MATCH('Salt marsh extent'!$B$4,'Salt marsh extent'!$A$5:$I$5,0))*'Salt marsh extent'!$E$4 )))</f>
        <v>21722.81408</v>
      </c>
      <c r="E78" s="40" t="s">
        <v>468</v>
      </c>
      <c r="F78" s="2"/>
      <c r="G78" s="2"/>
      <c r="H78" s="2"/>
      <c r="I78" s="2"/>
      <c r="J78" s="2"/>
      <c r="K78" s="2"/>
      <c r="L78" s="2"/>
      <c r="M78" s="2"/>
      <c r="N78" s="2"/>
      <c r="O78" s="2"/>
      <c r="P78" s="2"/>
      <c r="Q78" s="2"/>
      <c r="R78" s="2"/>
      <c r="S78" s="2"/>
      <c r="T78" s="2"/>
      <c r="U78" s="2"/>
      <c r="V78" s="2"/>
      <c r="W78" s="2"/>
      <c r="X78" s="2"/>
    </row>
    <row r="79" customFormat="false" ht="12.75" hidden="false" customHeight="true" outlineLevel="0" collapsed="false">
      <c r="A79" s="40" t="s">
        <v>308</v>
      </c>
      <c r="B79" s="56" t="str">
        <f aca="false" t="array" ref="B79:B79">INDEX(Countries!$D$2:$D$255, MATCH(A79, Countries!$B$2:$B$255, 0))</f>
        <v>OMN</v>
      </c>
      <c r="C79" s="76" t="s">
        <v>145</v>
      </c>
      <c r="D79" s="50" t="n">
        <f aca="false" t="array" ref="D79:D79">IF($C79="Mangrove", INDEX('Mangrove restorable land'!$A$5:$M1000,MATCH($A79,'Mangrove restorable land'!$A$5:$A1000,0),MATCH('Mangrove restorable land'!B$4,'Mangrove restorable land'!$A$5:$M$5,0)),IF($C79="Seagrass", INDEX('Seagrass extent'!$A$5:$I$257,MATCH($A79,'Seagrass extent'!$A$5:$A1000,0),MATCH('Seagrass extent'!$B$4,'Seagrass extent'!$A$5:$I$5,0))*'Seagrass extent'!$E$4, IF($C79="Salt marsh", INDEX('Salt marsh extent'!$A$5:$I$257,MATCH($A79,'Salt marsh extent'!$A$5:$A1000,0),MATCH('Salt marsh extent'!$B$4,'Salt marsh extent'!$A$5:$I$5,0))*'Salt marsh extent'!$E$4 )))</f>
        <v>39.5196637</v>
      </c>
      <c r="E79" s="40" t="s">
        <v>468</v>
      </c>
      <c r="F79" s="2"/>
      <c r="G79" s="2"/>
      <c r="H79" s="2"/>
      <c r="I79" s="2"/>
      <c r="J79" s="2"/>
      <c r="K79" s="2"/>
      <c r="L79" s="2"/>
      <c r="M79" s="2"/>
      <c r="N79" s="2"/>
      <c r="O79" s="2"/>
      <c r="P79" s="2"/>
      <c r="Q79" s="2"/>
      <c r="R79" s="2"/>
      <c r="S79" s="2"/>
      <c r="T79" s="2"/>
      <c r="U79" s="2"/>
      <c r="V79" s="2"/>
      <c r="W79" s="2"/>
      <c r="X79" s="2"/>
    </row>
    <row r="80" customFormat="false" ht="12.75" hidden="false" customHeight="true" outlineLevel="0" collapsed="false">
      <c r="A80" s="40" t="s">
        <v>309</v>
      </c>
      <c r="B80" s="56" t="str">
        <f aca="false" t="array" ref="B80:B80">INDEX(Countries!$D$2:$D$255, MATCH(A80, Countries!$B$2:$B$255, 0))</f>
        <v>PAK</v>
      </c>
      <c r="C80" s="76" t="s">
        <v>145</v>
      </c>
      <c r="D80" s="50" t="n">
        <f aca="false" t="array" ref="D80:D80">IF($C80="Mangrove", INDEX('Mangrove restorable land'!$A$5:$M1000,MATCH($A80,'Mangrove restorable land'!$A$5:$A1000,0),MATCH('Mangrove restorable land'!B$4,'Mangrove restorable land'!$A$5:$M$5,0)),IF($C80="Seagrass", INDEX('Seagrass extent'!$A$5:$I$257,MATCH($A80,'Seagrass extent'!$A$5:$A1000,0),MATCH('Seagrass extent'!$B$4,'Seagrass extent'!$A$5:$I$5,0))*'Seagrass extent'!$E$4, IF($C80="Salt marsh", INDEX('Salt marsh extent'!$A$5:$I$257,MATCH($A80,'Salt marsh extent'!$A$5:$A1000,0),MATCH('Salt marsh extent'!$B$4,'Salt marsh extent'!$A$5:$I$5,0))*'Salt marsh extent'!$E$4 )))</f>
        <v>12465.57826</v>
      </c>
      <c r="E80" s="40" t="s">
        <v>468</v>
      </c>
      <c r="F80" s="2"/>
      <c r="G80" s="2"/>
      <c r="H80" s="2"/>
      <c r="I80" s="2"/>
      <c r="J80" s="2"/>
      <c r="K80" s="2"/>
      <c r="L80" s="2"/>
      <c r="M80" s="2"/>
      <c r="N80" s="2"/>
      <c r="O80" s="2"/>
      <c r="P80" s="2"/>
      <c r="Q80" s="2"/>
      <c r="R80" s="2"/>
      <c r="S80" s="2"/>
      <c r="T80" s="2"/>
      <c r="U80" s="2"/>
      <c r="V80" s="2"/>
      <c r="W80" s="2"/>
      <c r="X80" s="2"/>
    </row>
    <row r="81" customFormat="false" ht="12.75" hidden="false" customHeight="true" outlineLevel="0" collapsed="false">
      <c r="A81" s="40" t="s">
        <v>310</v>
      </c>
      <c r="B81" s="56" t="str">
        <f aca="false" t="array" ref="B81:B81">INDEX(Countries!$D$2:$D$255, MATCH(A81, Countries!$B$2:$B$255, 0))</f>
        <v>PLW</v>
      </c>
      <c r="C81" s="76" t="s">
        <v>145</v>
      </c>
      <c r="D81" s="50" t="n">
        <f aca="false" t="array" ref="D81:D81">IF($C81="Mangrove", INDEX('Mangrove restorable land'!$A$5:$M1000,MATCH($A81,'Mangrove restorable land'!$A$5:$A1000,0),MATCH('Mangrove restorable land'!B$4,'Mangrove restorable land'!$A$5:$M$5,0)),IF($C81="Seagrass", INDEX('Seagrass extent'!$A$5:$I$257,MATCH($A81,'Seagrass extent'!$A$5:$A1000,0),MATCH('Seagrass extent'!$B$4,'Seagrass extent'!$A$5:$I$5,0))*'Seagrass extent'!$E$4, IF($C81="Salt marsh", INDEX('Salt marsh extent'!$A$5:$I$257,MATCH($A81,'Salt marsh extent'!$A$5:$A1000,0),MATCH('Salt marsh extent'!$B$4,'Salt marsh extent'!$A$5:$I$5,0))*'Salt marsh extent'!$E$4 )))</f>
        <v>154.5697526</v>
      </c>
      <c r="E81" s="40" t="s">
        <v>468</v>
      </c>
      <c r="F81" s="2"/>
      <c r="G81" s="2"/>
      <c r="H81" s="2"/>
      <c r="I81" s="2"/>
      <c r="J81" s="2"/>
      <c r="K81" s="2"/>
      <c r="L81" s="2"/>
      <c r="M81" s="2"/>
      <c r="N81" s="2"/>
      <c r="O81" s="2"/>
      <c r="P81" s="2"/>
      <c r="Q81" s="2"/>
      <c r="R81" s="2"/>
      <c r="S81" s="2"/>
      <c r="T81" s="2"/>
      <c r="U81" s="2"/>
      <c r="V81" s="2"/>
      <c r="W81" s="2"/>
      <c r="X81" s="2"/>
    </row>
    <row r="82" customFormat="false" ht="12.75" hidden="false" customHeight="true" outlineLevel="0" collapsed="false">
      <c r="A82" s="40" t="s">
        <v>311</v>
      </c>
      <c r="B82" s="56" t="str">
        <f aca="false" t="array" ref="B82:B82">INDEX(Countries!$D$2:$D$255, MATCH(A82, Countries!$B$2:$B$255, 0))</f>
        <v>PAN</v>
      </c>
      <c r="C82" s="76" t="s">
        <v>145</v>
      </c>
      <c r="D82" s="50" t="n">
        <f aca="false" t="array" ref="D82:D82">IF($C82="Mangrove", INDEX('Mangrove restorable land'!$A$5:$M1000,MATCH($A82,'Mangrove restorable land'!$A$5:$A1000,0),MATCH('Mangrove restorable land'!B$4,'Mangrove restorable land'!$A$5:$M$5,0)),IF($C82="Seagrass", INDEX('Seagrass extent'!$A$5:$I$257,MATCH($A82,'Seagrass extent'!$A$5:$A1000,0),MATCH('Seagrass extent'!$B$4,'Seagrass extent'!$A$5:$I$5,0))*'Seagrass extent'!$E$4, IF($C82="Salt marsh", INDEX('Salt marsh extent'!$A$5:$I$257,MATCH($A82,'Salt marsh extent'!$A$5:$A1000,0),MATCH('Salt marsh extent'!$B$4,'Salt marsh extent'!$A$5:$I$5,0))*'Salt marsh extent'!$E$4 )))</f>
        <v>3777.720193</v>
      </c>
      <c r="E82" s="40" t="s">
        <v>468</v>
      </c>
      <c r="F82" s="2"/>
      <c r="G82" s="2"/>
      <c r="H82" s="2"/>
      <c r="I82" s="2"/>
      <c r="J82" s="2"/>
      <c r="K82" s="2"/>
      <c r="L82" s="2"/>
      <c r="M82" s="2"/>
      <c r="N82" s="2"/>
      <c r="O82" s="2"/>
      <c r="P82" s="2"/>
      <c r="Q82" s="2"/>
      <c r="R82" s="2"/>
      <c r="S82" s="2"/>
      <c r="T82" s="2"/>
      <c r="U82" s="2"/>
      <c r="V82" s="2"/>
      <c r="W82" s="2"/>
      <c r="X82" s="2"/>
    </row>
    <row r="83" customFormat="false" ht="12.75" hidden="false" customHeight="true" outlineLevel="0" collapsed="false">
      <c r="A83" s="40" t="s">
        <v>312</v>
      </c>
      <c r="B83" s="56" t="str">
        <f aca="false" t="array" ref="B83:B83">INDEX(Countries!$D$2:$D$255, MATCH(A83, Countries!$B$2:$B$255, 0))</f>
        <v>PNG</v>
      </c>
      <c r="C83" s="76" t="s">
        <v>145</v>
      </c>
      <c r="D83" s="50" t="n">
        <f aca="false" t="array" ref="D83:D83">IF($C83="Mangrove", INDEX('Mangrove restorable land'!$A$5:$M1000,MATCH($A83,'Mangrove restorable land'!$A$5:$A1000,0),MATCH('Mangrove restorable land'!B$4,'Mangrove restorable land'!$A$5:$M$5,0)),IF($C83="Seagrass", INDEX('Seagrass extent'!$A$5:$I$257,MATCH($A83,'Seagrass extent'!$A$5:$A1000,0),MATCH('Seagrass extent'!$B$4,'Seagrass extent'!$A$5:$I$5,0))*'Seagrass extent'!$E$4, IF($C83="Salt marsh", INDEX('Salt marsh extent'!$A$5:$I$257,MATCH($A83,'Salt marsh extent'!$A$5:$A1000,0),MATCH('Salt marsh extent'!$B$4,'Salt marsh extent'!$A$5:$I$5,0))*'Salt marsh extent'!$E$4 )))</f>
        <v>4895.026477</v>
      </c>
      <c r="E83" s="40" t="s">
        <v>468</v>
      </c>
      <c r="F83" s="2"/>
      <c r="G83" s="2"/>
      <c r="H83" s="2"/>
      <c r="I83" s="2"/>
      <c r="J83" s="2"/>
      <c r="K83" s="2"/>
      <c r="L83" s="2"/>
      <c r="M83" s="2"/>
      <c r="N83" s="2"/>
      <c r="O83" s="2"/>
      <c r="P83" s="2"/>
      <c r="Q83" s="2"/>
      <c r="R83" s="2"/>
      <c r="S83" s="2"/>
      <c r="T83" s="2"/>
      <c r="U83" s="2"/>
      <c r="V83" s="2"/>
      <c r="W83" s="2"/>
      <c r="X83" s="2"/>
    </row>
    <row r="84" customFormat="false" ht="12.75" hidden="false" customHeight="true" outlineLevel="0" collapsed="false">
      <c r="A84" s="40" t="s">
        <v>313</v>
      </c>
      <c r="B84" s="56" t="str">
        <f aca="false" t="array" ref="B84:B84">INDEX(Countries!$D$2:$D$255, MATCH(A84, Countries!$B$2:$B$255, 0))</f>
        <v>PER</v>
      </c>
      <c r="C84" s="76" t="s">
        <v>145</v>
      </c>
      <c r="D84" s="50" t="n">
        <f aca="false" t="array" ref="D84:D84">IF($C84="Mangrove", INDEX('Mangrove restorable land'!$A$5:$M1000,MATCH($A84,'Mangrove restorable land'!$A$5:$A1000,0),MATCH('Mangrove restorable land'!B$4,'Mangrove restorable land'!$A$5:$M$5,0)),IF($C84="Seagrass", INDEX('Seagrass extent'!$A$5:$I$257,MATCH($A84,'Seagrass extent'!$A$5:$A1000,0),MATCH('Seagrass extent'!$B$4,'Seagrass extent'!$A$5:$I$5,0))*'Seagrass extent'!$E$4, IF($C84="Salt marsh", INDEX('Salt marsh extent'!$A$5:$I$257,MATCH($A84,'Salt marsh extent'!$A$5:$A1000,0),MATCH('Salt marsh extent'!$B$4,'Salt marsh extent'!$A$5:$I$5,0))*'Salt marsh extent'!$E$4 )))</f>
        <v>908.5672648</v>
      </c>
      <c r="E84" s="40" t="s">
        <v>468</v>
      </c>
      <c r="F84" s="2"/>
      <c r="G84" s="2"/>
      <c r="H84" s="2"/>
      <c r="I84" s="2"/>
      <c r="J84" s="2"/>
      <c r="K84" s="2"/>
      <c r="L84" s="2"/>
      <c r="M84" s="2"/>
      <c r="N84" s="2"/>
      <c r="O84" s="2"/>
      <c r="P84" s="2"/>
      <c r="Q84" s="2"/>
      <c r="R84" s="2"/>
      <c r="S84" s="2"/>
      <c r="T84" s="2"/>
      <c r="U84" s="2"/>
      <c r="V84" s="2"/>
      <c r="W84" s="2"/>
      <c r="X84" s="2"/>
    </row>
    <row r="85" customFormat="false" ht="12.75" hidden="false" customHeight="true" outlineLevel="0" collapsed="false">
      <c r="A85" s="40" t="s">
        <v>314</v>
      </c>
      <c r="B85" s="56" t="str">
        <f aca="false" t="array" ref="B85:B85">INDEX(Countries!$D$2:$D$255, MATCH(A85, Countries!$B$2:$B$255, 0))</f>
        <v>PHL</v>
      </c>
      <c r="C85" s="76" t="s">
        <v>145</v>
      </c>
      <c r="D85" s="50" t="n">
        <f aca="false" t="array" ref="D85:D85">IF($C85="Mangrove", INDEX('Mangrove restorable land'!$A$5:$M1000,MATCH($A85,'Mangrove restorable land'!$A$5:$A1000,0),MATCH('Mangrove restorable land'!B$4,'Mangrove restorable land'!$A$5:$M$5,0)),IF($C85="Seagrass", INDEX('Seagrass extent'!$A$5:$I$257,MATCH($A85,'Seagrass extent'!$A$5:$A1000,0),MATCH('Seagrass extent'!$B$4,'Seagrass extent'!$A$5:$I$5,0))*'Seagrass extent'!$E$4, IF($C85="Salt marsh", INDEX('Salt marsh extent'!$A$5:$I$257,MATCH($A85,'Salt marsh extent'!$A$5:$A1000,0),MATCH('Salt marsh extent'!$B$4,'Salt marsh extent'!$A$5:$I$5,0))*'Salt marsh extent'!$E$4 )))</f>
        <v>23824.11995</v>
      </c>
      <c r="E85" s="40" t="s">
        <v>468</v>
      </c>
      <c r="F85" s="2"/>
      <c r="G85" s="2"/>
      <c r="H85" s="2"/>
      <c r="I85" s="2"/>
      <c r="J85" s="2"/>
      <c r="K85" s="2"/>
      <c r="L85" s="2"/>
      <c r="M85" s="2"/>
      <c r="N85" s="2"/>
      <c r="O85" s="2"/>
      <c r="P85" s="2"/>
      <c r="Q85" s="2"/>
      <c r="R85" s="2"/>
      <c r="S85" s="2"/>
      <c r="T85" s="2"/>
      <c r="U85" s="2"/>
      <c r="V85" s="2"/>
      <c r="W85" s="2"/>
      <c r="X85" s="2"/>
    </row>
    <row r="86" customFormat="false" ht="12.75" hidden="false" customHeight="true" outlineLevel="0" collapsed="false">
      <c r="A86" s="40" t="s">
        <v>315</v>
      </c>
      <c r="B86" s="56" t="str">
        <f aca="false" t="array" ref="B86:B86">INDEX(Countries!$D$2:$D$255, MATCH(A86, Countries!$B$2:$B$255, 0))</f>
        <v>PRI</v>
      </c>
      <c r="C86" s="76" t="s">
        <v>145</v>
      </c>
      <c r="D86" s="50" t="n">
        <f aca="false" t="array" ref="D86:D86">IF($C86="Mangrove", INDEX('Mangrove restorable land'!$A$5:$M1000,MATCH($A86,'Mangrove restorable land'!$A$5:$A1000,0),MATCH('Mangrove restorable land'!B$4,'Mangrove restorable land'!$A$5:$M$5,0)),IF($C86="Seagrass", INDEX('Seagrass extent'!$A$5:$I$257,MATCH($A86,'Seagrass extent'!$A$5:$A1000,0),MATCH('Seagrass extent'!$B$4,'Seagrass extent'!$A$5:$I$5,0))*'Seagrass extent'!$E$4, IF($C86="Salt marsh", INDEX('Salt marsh extent'!$A$5:$I$257,MATCH($A86,'Salt marsh extent'!$A$5:$A1000,0),MATCH('Salt marsh extent'!$B$4,'Salt marsh extent'!$A$5:$I$5,0))*'Salt marsh extent'!$E$4 )))</f>
        <v>1037.058269</v>
      </c>
      <c r="E86" s="40" t="s">
        <v>468</v>
      </c>
      <c r="F86" s="2"/>
      <c r="G86" s="2"/>
      <c r="H86" s="2"/>
      <c r="I86" s="2"/>
      <c r="J86" s="2"/>
      <c r="K86" s="2"/>
      <c r="L86" s="2"/>
      <c r="M86" s="2"/>
      <c r="N86" s="2"/>
      <c r="O86" s="2"/>
      <c r="P86" s="2"/>
      <c r="Q86" s="2"/>
      <c r="R86" s="2"/>
      <c r="S86" s="2"/>
      <c r="T86" s="2"/>
      <c r="U86" s="2"/>
      <c r="V86" s="2"/>
      <c r="W86" s="2"/>
      <c r="X86" s="2"/>
    </row>
    <row r="87" customFormat="false" ht="12.75" hidden="false" customHeight="true" outlineLevel="0" collapsed="false">
      <c r="A87" s="40" t="s">
        <v>316</v>
      </c>
      <c r="B87" s="56" t="str">
        <f aca="false" t="array" ref="B87:B87">INDEX(Countries!$D$2:$D$255, MATCH(A87, Countries!$B$2:$B$255, 0))</f>
        <v>QAT</v>
      </c>
      <c r="C87" s="76" t="s">
        <v>145</v>
      </c>
      <c r="D87" s="50" t="n">
        <f aca="false" t="array" ref="D87:D87">IF($C87="Mangrove", INDEX('Mangrove restorable land'!$A$5:$M1000,MATCH($A87,'Mangrove restorable land'!$A$5:$A1000,0),MATCH('Mangrove restorable land'!B$4,'Mangrove restorable land'!$A$5:$M$5,0)),IF($C87="Seagrass", INDEX('Seagrass extent'!$A$5:$I$257,MATCH($A87,'Seagrass extent'!$A$5:$A1000,0),MATCH('Seagrass extent'!$B$4,'Seagrass extent'!$A$5:$I$5,0))*'Seagrass extent'!$E$4, IF($C87="Salt marsh", INDEX('Salt marsh extent'!$A$5:$I$257,MATCH($A87,'Salt marsh extent'!$A$5:$A1000,0),MATCH('Salt marsh extent'!$B$4,'Salt marsh extent'!$A$5:$I$5,0))*'Salt marsh extent'!$E$4 )))</f>
        <v>54.9755286</v>
      </c>
      <c r="E87" s="40" t="s">
        <v>468</v>
      </c>
      <c r="F87" s="2"/>
      <c r="G87" s="2"/>
      <c r="H87" s="2"/>
      <c r="I87" s="2"/>
      <c r="J87" s="2"/>
      <c r="K87" s="2"/>
      <c r="L87" s="2"/>
      <c r="M87" s="2"/>
      <c r="N87" s="2"/>
      <c r="O87" s="2"/>
      <c r="P87" s="2"/>
      <c r="Q87" s="2"/>
      <c r="R87" s="2"/>
      <c r="S87" s="2"/>
      <c r="T87" s="2"/>
      <c r="U87" s="2"/>
      <c r="V87" s="2"/>
      <c r="W87" s="2"/>
      <c r="X87" s="2"/>
    </row>
    <row r="88" customFormat="false" ht="12.75" hidden="false" customHeight="true" outlineLevel="0" collapsed="false">
      <c r="A88" s="40" t="s">
        <v>317</v>
      </c>
      <c r="B88" s="56" t="str">
        <f aca="false" t="array" ref="B88:B88">INDEX(Countries!$D$2:$D$255, MATCH(A88, Countries!$B$2:$B$255, 0))</f>
        <v>COG</v>
      </c>
      <c r="C88" s="76" t="s">
        <v>145</v>
      </c>
      <c r="D88" s="50" t="n">
        <f aca="false" t="array" ref="D88:D88">IF($C88="Mangrove", INDEX('Mangrove restorable land'!$A$5:$M1000,MATCH($A88,'Mangrove restorable land'!$A$5:$A1000,0),MATCH('Mangrove restorable land'!B$4,'Mangrove restorable land'!$A$5:$M$5,0)),IF($C88="Seagrass", INDEX('Seagrass extent'!$A$5:$I$257,MATCH($A88,'Seagrass extent'!$A$5:$A1000,0),MATCH('Seagrass extent'!$B$4,'Seagrass extent'!$A$5:$I$5,0))*'Seagrass extent'!$E$4, IF($C88="Salt marsh", INDEX('Salt marsh extent'!$A$5:$I$257,MATCH($A88,'Salt marsh extent'!$A$5:$A1000,0),MATCH('Salt marsh extent'!$B$4,'Salt marsh extent'!$A$5:$I$5,0))*'Salt marsh extent'!$E$4 )))</f>
        <v>13.9436481</v>
      </c>
      <c r="E88" s="40" t="s">
        <v>468</v>
      </c>
      <c r="F88" s="2"/>
      <c r="G88" s="2"/>
      <c r="H88" s="2"/>
      <c r="I88" s="2"/>
      <c r="J88" s="2"/>
      <c r="K88" s="2"/>
      <c r="L88" s="2"/>
      <c r="M88" s="2"/>
      <c r="N88" s="2"/>
      <c r="O88" s="2"/>
      <c r="P88" s="2"/>
      <c r="Q88" s="2"/>
      <c r="R88" s="2"/>
      <c r="S88" s="2"/>
      <c r="T88" s="2"/>
      <c r="U88" s="2"/>
      <c r="V88" s="2"/>
      <c r="W88" s="2"/>
      <c r="X88" s="2"/>
    </row>
    <row r="89" customFormat="false" ht="12.75" hidden="false" customHeight="true" outlineLevel="0" collapsed="false">
      <c r="A89" s="40" t="s">
        <v>318</v>
      </c>
      <c r="B89" s="56" t="str">
        <f aca="false" t="array" ref="B89:B89">INDEX(Countries!$D$2:$D$255, MATCH(A89, Countries!$B$2:$B$255, 0))</f>
        <v>KNA</v>
      </c>
      <c r="C89" s="76" t="s">
        <v>145</v>
      </c>
      <c r="D89" s="50" t="n">
        <f aca="false" t="array" ref="D89:D89">IF($C89="Mangrove", INDEX('Mangrove restorable land'!$A$5:$M1000,MATCH($A89,'Mangrove restorable land'!$A$5:$A1000,0),MATCH('Mangrove restorable land'!B$4,'Mangrove restorable land'!$A$5:$M$5,0)),IF($C89="Seagrass", INDEX('Seagrass extent'!$A$5:$I$257,MATCH($A89,'Seagrass extent'!$A$5:$A1000,0),MATCH('Seagrass extent'!$B$4,'Seagrass extent'!$A$5:$I$5,0))*'Seagrass extent'!$E$4, IF($C89="Salt marsh", INDEX('Salt marsh extent'!$A$5:$I$257,MATCH($A89,'Salt marsh extent'!$A$5:$A1000,0),MATCH('Salt marsh extent'!$B$4,'Salt marsh extent'!$A$5:$I$5,0))*'Salt marsh extent'!$E$4 )))</f>
        <v>6.2249407</v>
      </c>
      <c r="E89" s="40" t="s">
        <v>468</v>
      </c>
      <c r="F89" s="2"/>
      <c r="G89" s="2"/>
      <c r="H89" s="2"/>
      <c r="I89" s="2"/>
      <c r="J89" s="2"/>
      <c r="K89" s="2"/>
      <c r="L89" s="2"/>
      <c r="M89" s="2"/>
      <c r="N89" s="2"/>
      <c r="O89" s="2"/>
      <c r="P89" s="2"/>
      <c r="Q89" s="2"/>
      <c r="R89" s="2"/>
      <c r="S89" s="2"/>
      <c r="T89" s="2"/>
      <c r="U89" s="2"/>
      <c r="V89" s="2"/>
      <c r="W89" s="2"/>
      <c r="X89" s="2"/>
    </row>
    <row r="90" customFormat="false" ht="12.75" hidden="false" customHeight="true" outlineLevel="0" collapsed="false">
      <c r="A90" s="40" t="s">
        <v>319</v>
      </c>
      <c r="B90" s="56" t="str">
        <f aca="false" t="array" ref="B90:B90">INDEX(Countries!$D$2:$D$255, MATCH(A90, Countries!$B$2:$B$255, 0))</f>
        <v>LCA</v>
      </c>
      <c r="C90" s="76" t="s">
        <v>145</v>
      </c>
      <c r="D90" s="50" t="n">
        <f aca="false" t="array" ref="D90:D90">IF($C90="Mangrove", INDEX('Mangrove restorable land'!$A$5:$M1000,MATCH($A90,'Mangrove restorable land'!$A$5:$A1000,0),MATCH('Mangrove restorable land'!B$4,'Mangrove restorable land'!$A$5:$M$5,0)),IF($C90="Seagrass", INDEX('Seagrass extent'!$A$5:$I$257,MATCH($A90,'Seagrass extent'!$A$5:$A1000,0),MATCH('Seagrass extent'!$B$4,'Seagrass extent'!$A$5:$I$5,0))*'Seagrass extent'!$E$4, IF($C90="Salt marsh", INDEX('Salt marsh extent'!$A$5:$I$257,MATCH($A90,'Salt marsh extent'!$A$5:$A1000,0),MATCH('Salt marsh extent'!$B$4,'Salt marsh extent'!$A$5:$I$5,0))*'Salt marsh extent'!$E$4 )))</f>
        <v>2.7980262</v>
      </c>
      <c r="E90" s="40" t="s">
        <v>468</v>
      </c>
      <c r="F90" s="2"/>
      <c r="G90" s="2"/>
      <c r="H90" s="2"/>
      <c r="I90" s="2"/>
      <c r="J90" s="2"/>
      <c r="K90" s="2"/>
      <c r="L90" s="2"/>
      <c r="M90" s="2"/>
      <c r="N90" s="2"/>
      <c r="O90" s="2"/>
      <c r="P90" s="2"/>
      <c r="Q90" s="2"/>
      <c r="R90" s="2"/>
      <c r="S90" s="2"/>
      <c r="T90" s="2"/>
      <c r="U90" s="2"/>
      <c r="V90" s="2"/>
      <c r="W90" s="2"/>
      <c r="X90" s="2"/>
    </row>
    <row r="91" customFormat="false" ht="12.75" hidden="false" customHeight="true" outlineLevel="0" collapsed="false">
      <c r="A91" s="40" t="s">
        <v>320</v>
      </c>
      <c r="B91" s="56" t="str">
        <f aca="false" t="array" ref="B91:B91">INDEX(Countries!$D$2:$D$255, MATCH(A91, Countries!$B$2:$B$255, 0))</f>
        <v>VCT</v>
      </c>
      <c r="C91" s="76" t="s">
        <v>145</v>
      </c>
      <c r="D91" s="50" t="n">
        <f aca="false" t="array" ref="D91:D91">IF($C91="Mangrove", INDEX('Mangrove restorable land'!$A$5:$M1000,MATCH($A91,'Mangrove restorable land'!$A$5:$A1000,0),MATCH('Mangrove restorable land'!B$4,'Mangrove restorable land'!$A$5:$M$5,0)),IF($C91="Seagrass", INDEX('Seagrass extent'!$A$5:$I$257,MATCH($A91,'Seagrass extent'!$A$5:$A1000,0),MATCH('Seagrass extent'!$B$4,'Seagrass extent'!$A$5:$I$5,0))*'Seagrass extent'!$E$4, IF($C91="Salt marsh", INDEX('Salt marsh extent'!$A$5:$I$257,MATCH($A91,'Salt marsh extent'!$A$5:$A1000,0),MATCH('Salt marsh extent'!$B$4,'Salt marsh extent'!$A$5:$I$5,0))*'Salt marsh extent'!$E$4 )))</f>
        <v>2.2577833</v>
      </c>
      <c r="E91" s="40" t="s">
        <v>468</v>
      </c>
      <c r="F91" s="2"/>
      <c r="G91" s="2"/>
      <c r="H91" s="2"/>
      <c r="I91" s="2"/>
      <c r="J91" s="2"/>
      <c r="K91" s="2"/>
      <c r="L91" s="2"/>
      <c r="M91" s="2"/>
      <c r="N91" s="2"/>
      <c r="O91" s="2"/>
      <c r="P91" s="2"/>
      <c r="Q91" s="2"/>
      <c r="R91" s="2"/>
      <c r="S91" s="2"/>
      <c r="T91" s="2"/>
      <c r="U91" s="2"/>
      <c r="V91" s="2"/>
      <c r="W91" s="2"/>
      <c r="X91" s="2"/>
    </row>
    <row r="92" customFormat="false" ht="12.75" hidden="false" customHeight="true" outlineLevel="0" collapsed="false">
      <c r="A92" s="40" t="s">
        <v>321</v>
      </c>
      <c r="B92" s="56" t="str">
        <f aca="false" t="array" ref="B92:B92">INDEX(Countries!$D$2:$D$255, MATCH(A92, Countries!$B$2:$B$255, 0))</f>
        <v>MAF</v>
      </c>
      <c r="C92" s="76" t="s">
        <v>145</v>
      </c>
      <c r="D92" s="50" t="n">
        <f aca="false" t="array" ref="D92:D92">IF($C92="Mangrove", INDEX('Mangrove restorable land'!$A$5:$M1000,MATCH($A92,'Mangrove restorable land'!$A$5:$A1000,0),MATCH('Mangrove restorable land'!B$4,'Mangrove restorable land'!$A$5:$M$5,0)),IF($C92="Seagrass", INDEX('Seagrass extent'!$A$5:$I$257,MATCH($A92,'Seagrass extent'!$A$5:$A1000,0),MATCH('Seagrass extent'!$B$4,'Seagrass extent'!$A$5:$I$5,0))*'Seagrass extent'!$E$4, IF($C92="Salt marsh", INDEX('Salt marsh extent'!$A$5:$I$257,MATCH($A92,'Salt marsh extent'!$A$5:$A1000,0),MATCH('Salt marsh extent'!$B$4,'Salt marsh extent'!$A$5:$I$5,0))*'Salt marsh extent'!$E$4 )))</f>
        <v>0.4941287</v>
      </c>
      <c r="E92" s="40" t="s">
        <v>468</v>
      </c>
      <c r="F92" s="2"/>
      <c r="G92" s="2"/>
      <c r="H92" s="2"/>
      <c r="I92" s="2"/>
      <c r="J92" s="2"/>
      <c r="K92" s="2"/>
      <c r="L92" s="2"/>
      <c r="M92" s="2"/>
      <c r="N92" s="2"/>
      <c r="O92" s="2"/>
      <c r="P92" s="2"/>
      <c r="Q92" s="2"/>
      <c r="R92" s="2"/>
      <c r="S92" s="2"/>
      <c r="T92" s="2"/>
      <c r="U92" s="2"/>
      <c r="V92" s="2"/>
      <c r="W92" s="2"/>
      <c r="X92" s="2"/>
    </row>
    <row r="93" customFormat="false" ht="12.75" hidden="false" customHeight="true" outlineLevel="0" collapsed="false">
      <c r="A93" s="40" t="s">
        <v>322</v>
      </c>
      <c r="B93" s="56" t="str">
        <f aca="false" t="array" ref="B93:B93">INDEX(Countries!$D$2:$D$255, MATCH(A93, Countries!$B$2:$B$255, 0))</f>
        <v>WSM</v>
      </c>
      <c r="C93" s="76" t="s">
        <v>145</v>
      </c>
      <c r="D93" s="50" t="n">
        <f aca="false" t="array" ref="D93:D93">IF($C93="Mangrove", INDEX('Mangrove restorable land'!$A$5:$M1000,MATCH($A93,'Mangrove restorable land'!$A$5:$A1000,0),MATCH('Mangrove restorable land'!B$4,'Mangrove restorable land'!$A$5:$M$5,0)),IF($C93="Seagrass", INDEX('Seagrass extent'!$A$5:$I$257,MATCH($A93,'Seagrass extent'!$A$5:$A1000,0),MATCH('Seagrass extent'!$B$4,'Seagrass extent'!$A$5:$I$5,0))*'Seagrass extent'!$E$4, IF($C93="Salt marsh", INDEX('Salt marsh extent'!$A$5:$I$257,MATCH($A93,'Salt marsh extent'!$A$5:$A1000,0),MATCH('Salt marsh extent'!$B$4,'Salt marsh extent'!$A$5:$I$5,0))*'Salt marsh extent'!$E$4 )))</f>
        <v>16.3869179</v>
      </c>
      <c r="E93" s="40" t="s">
        <v>468</v>
      </c>
      <c r="F93" s="2"/>
      <c r="G93" s="2"/>
      <c r="H93" s="2"/>
      <c r="I93" s="2"/>
      <c r="J93" s="2"/>
      <c r="K93" s="2"/>
      <c r="L93" s="2"/>
      <c r="M93" s="2"/>
      <c r="N93" s="2"/>
      <c r="O93" s="2"/>
      <c r="P93" s="2"/>
      <c r="Q93" s="2"/>
      <c r="R93" s="2"/>
      <c r="S93" s="2"/>
      <c r="T93" s="2"/>
      <c r="U93" s="2"/>
      <c r="V93" s="2"/>
      <c r="W93" s="2"/>
      <c r="X93" s="2"/>
    </row>
    <row r="94" customFormat="false" ht="12.75" hidden="false" customHeight="true" outlineLevel="0" collapsed="false">
      <c r="A94" s="40" t="s">
        <v>323</v>
      </c>
      <c r="B94" s="56" t="str">
        <f aca="false" t="array" ref="B94:B94">INDEX(Countries!$D$2:$D$255, MATCH(A94, Countries!$B$2:$B$255, 0))</f>
        <v>STP</v>
      </c>
      <c r="C94" s="76" t="s">
        <v>145</v>
      </c>
      <c r="D94" s="50" t="n">
        <f aca="false" t="array" ref="D94:D94">IF($C94="Mangrove", INDEX('Mangrove restorable land'!$A$5:$M1000,MATCH($A94,'Mangrove restorable land'!$A$5:$A1000,0),MATCH('Mangrove restorable land'!B$4,'Mangrove restorable land'!$A$5:$M$5,0)),IF($C94="Seagrass", INDEX('Seagrass extent'!$A$5:$I$257,MATCH($A94,'Seagrass extent'!$A$5:$A1000,0),MATCH('Seagrass extent'!$B$4,'Seagrass extent'!$A$5:$I$5,0))*'Seagrass extent'!$E$4, IF($C94="Salt marsh", INDEX('Salt marsh extent'!$A$5:$I$257,MATCH($A94,'Salt marsh extent'!$A$5:$A1000,0),MATCH('Salt marsh extent'!$B$4,'Salt marsh extent'!$A$5:$I$5,0))*'Salt marsh extent'!$E$4 )))</f>
        <v>0</v>
      </c>
      <c r="E94" s="40" t="s">
        <v>468</v>
      </c>
      <c r="F94" s="2"/>
      <c r="G94" s="2"/>
      <c r="H94" s="2"/>
      <c r="I94" s="2"/>
      <c r="J94" s="2"/>
      <c r="K94" s="2"/>
      <c r="L94" s="2"/>
      <c r="M94" s="2"/>
      <c r="N94" s="2"/>
      <c r="O94" s="2"/>
      <c r="P94" s="2"/>
      <c r="Q94" s="2"/>
      <c r="R94" s="2"/>
      <c r="S94" s="2"/>
      <c r="T94" s="2"/>
      <c r="U94" s="2"/>
      <c r="V94" s="2"/>
      <c r="W94" s="2"/>
      <c r="X94" s="2"/>
    </row>
    <row r="95" customFormat="false" ht="12.75" hidden="false" customHeight="true" outlineLevel="0" collapsed="false">
      <c r="A95" s="40" t="s">
        <v>324</v>
      </c>
      <c r="B95" s="56" t="str">
        <f aca="false" t="array" ref="B95:B95">INDEX(Countries!$D$2:$D$255, MATCH(A95, Countries!$B$2:$B$255, 0))</f>
        <v>SAU</v>
      </c>
      <c r="C95" s="76" t="s">
        <v>145</v>
      </c>
      <c r="D95" s="50" t="n">
        <f aca="false" t="array" ref="D95:D95">IF($C95="Mangrove", INDEX('Mangrove restorable land'!$A$5:$M1000,MATCH($A95,'Mangrove restorable land'!$A$5:$A1000,0),MATCH('Mangrove restorable land'!B$4,'Mangrove restorable land'!$A$5:$M$5,0)),IF($C95="Seagrass", INDEX('Seagrass extent'!$A$5:$I$257,MATCH($A95,'Seagrass extent'!$A$5:$A1000,0),MATCH('Seagrass extent'!$B$4,'Seagrass extent'!$A$5:$I$5,0))*'Seagrass extent'!$E$4, IF($C95="Salt marsh", INDEX('Salt marsh extent'!$A$5:$I$257,MATCH($A95,'Salt marsh extent'!$A$5:$A1000,0),MATCH('Salt marsh extent'!$B$4,'Salt marsh extent'!$A$5:$I$5,0))*'Salt marsh extent'!$E$4 )))</f>
        <v>4880.168582</v>
      </c>
      <c r="E95" s="40" t="s">
        <v>468</v>
      </c>
      <c r="F95" s="2"/>
      <c r="G95" s="2"/>
      <c r="H95" s="2"/>
      <c r="I95" s="2"/>
      <c r="J95" s="2"/>
      <c r="K95" s="2"/>
      <c r="L95" s="2"/>
      <c r="M95" s="2"/>
      <c r="N95" s="2"/>
      <c r="O95" s="2"/>
      <c r="P95" s="2"/>
      <c r="Q95" s="2"/>
      <c r="R95" s="2"/>
      <c r="S95" s="2"/>
      <c r="T95" s="2"/>
      <c r="U95" s="2"/>
      <c r="V95" s="2"/>
      <c r="W95" s="2"/>
      <c r="X95" s="2"/>
    </row>
    <row r="96" customFormat="false" ht="12.75" hidden="false" customHeight="true" outlineLevel="0" collapsed="false">
      <c r="A96" s="40" t="s">
        <v>325</v>
      </c>
      <c r="B96" s="56" t="str">
        <f aca="false" t="array" ref="B96:B96">INDEX(Countries!$D$2:$D$255, MATCH(A96, Countries!$B$2:$B$255, 0))</f>
        <v>SEN</v>
      </c>
      <c r="C96" s="76" t="s">
        <v>145</v>
      </c>
      <c r="D96" s="50" t="n">
        <f aca="false" t="array" ref="D96:D96">IF($C96="Mangrove", INDEX('Mangrove restorable land'!$A$5:$M1000,MATCH($A96,'Mangrove restorable land'!$A$5:$A1000,0),MATCH('Mangrove restorable land'!B$4,'Mangrove restorable land'!$A$5:$M$5,0)),IF($C96="Seagrass", INDEX('Seagrass extent'!$A$5:$I$257,MATCH($A96,'Seagrass extent'!$A$5:$A1000,0),MATCH('Seagrass extent'!$B$4,'Seagrass extent'!$A$5:$I$5,0))*'Seagrass extent'!$E$4, IF($C96="Salt marsh", INDEX('Salt marsh extent'!$A$5:$I$257,MATCH($A96,'Salt marsh extent'!$A$5:$A1000,0),MATCH('Salt marsh extent'!$B$4,'Salt marsh extent'!$A$5:$I$5,0))*'Salt marsh extent'!$E$4 )))</f>
        <v>1538.869277</v>
      </c>
      <c r="E96" s="40" t="s">
        <v>468</v>
      </c>
      <c r="F96" s="2"/>
      <c r="G96" s="2"/>
      <c r="H96" s="2"/>
      <c r="I96" s="2"/>
      <c r="J96" s="2"/>
      <c r="K96" s="2"/>
      <c r="L96" s="2"/>
      <c r="M96" s="2"/>
      <c r="N96" s="2"/>
      <c r="O96" s="2"/>
      <c r="P96" s="2"/>
      <c r="Q96" s="2"/>
      <c r="R96" s="2"/>
      <c r="S96" s="2"/>
      <c r="T96" s="2"/>
      <c r="U96" s="2"/>
      <c r="V96" s="2"/>
      <c r="W96" s="2"/>
      <c r="X96" s="2"/>
    </row>
    <row r="97" customFormat="false" ht="12.75" hidden="false" customHeight="true" outlineLevel="0" collapsed="false">
      <c r="A97" s="40" t="s">
        <v>326</v>
      </c>
      <c r="B97" s="56" t="str">
        <f aca="false" t="array" ref="B97:B97">INDEX(Countries!$D$2:$D$255, MATCH(A97, Countries!$B$2:$B$255, 0))</f>
        <v>SYC</v>
      </c>
      <c r="C97" s="76" t="s">
        <v>145</v>
      </c>
      <c r="D97" s="50" t="n">
        <f aca="false" t="array" ref="D97:D97">IF($C97="Mangrove", INDEX('Mangrove restorable land'!$A$5:$M1000,MATCH($A97,'Mangrove restorable land'!$A$5:$A1000,0),MATCH('Mangrove restorable land'!B$4,'Mangrove restorable land'!$A$5:$M$5,0)),IF($C97="Seagrass", INDEX('Seagrass extent'!$A$5:$I$257,MATCH($A97,'Seagrass extent'!$A$5:$A1000,0),MATCH('Seagrass extent'!$B$4,'Seagrass extent'!$A$5:$I$5,0))*'Seagrass extent'!$E$4, IF($C97="Salt marsh", INDEX('Salt marsh extent'!$A$5:$I$257,MATCH($A97,'Salt marsh extent'!$A$5:$A1000,0),MATCH('Salt marsh extent'!$B$4,'Salt marsh extent'!$A$5:$I$5,0))*'Salt marsh extent'!$E$4 )))</f>
        <v>1.543783</v>
      </c>
      <c r="E97" s="40" t="s">
        <v>468</v>
      </c>
      <c r="F97" s="2"/>
      <c r="G97" s="2"/>
      <c r="H97" s="2"/>
      <c r="I97" s="2"/>
      <c r="J97" s="2"/>
      <c r="K97" s="2"/>
      <c r="L97" s="2"/>
      <c r="M97" s="2"/>
      <c r="N97" s="2"/>
      <c r="O97" s="2"/>
      <c r="P97" s="2"/>
      <c r="Q97" s="2"/>
      <c r="R97" s="2"/>
      <c r="S97" s="2"/>
      <c r="T97" s="2"/>
      <c r="U97" s="2"/>
      <c r="V97" s="2"/>
      <c r="W97" s="2"/>
      <c r="X97" s="2"/>
    </row>
    <row r="98" customFormat="false" ht="12.75" hidden="false" customHeight="true" outlineLevel="0" collapsed="false">
      <c r="A98" s="40" t="s">
        <v>327</v>
      </c>
      <c r="B98" s="56" t="str">
        <f aca="false" t="array" ref="B98:B98">INDEX(Countries!$D$2:$D$255, MATCH(A98, Countries!$B$2:$B$255, 0))</f>
        <v>SLE</v>
      </c>
      <c r="C98" s="76" t="s">
        <v>145</v>
      </c>
      <c r="D98" s="50" t="n">
        <f aca="false" t="array" ref="D98:D98">IF($C98="Mangrove", INDEX('Mangrove restorable land'!$A$5:$M1000,MATCH($A98,'Mangrove restorable land'!$A$5:$A1000,0),MATCH('Mangrove restorable land'!B$4,'Mangrove restorable land'!$A$5:$M$5,0)),IF($C98="Seagrass", INDEX('Seagrass extent'!$A$5:$I$257,MATCH($A98,'Seagrass extent'!$A$5:$A1000,0),MATCH('Seagrass extent'!$B$4,'Seagrass extent'!$A$5:$I$5,0))*'Seagrass extent'!$E$4, IF($C98="Salt marsh", INDEX('Salt marsh extent'!$A$5:$I$257,MATCH($A98,'Salt marsh extent'!$A$5:$A1000,0),MATCH('Salt marsh extent'!$B$4,'Salt marsh extent'!$A$5:$I$5,0))*'Salt marsh extent'!$E$4 )))</f>
        <v>8019.360556</v>
      </c>
      <c r="E98" s="40" t="s">
        <v>468</v>
      </c>
      <c r="F98" s="2"/>
      <c r="G98" s="2"/>
      <c r="H98" s="2"/>
      <c r="I98" s="2"/>
      <c r="J98" s="2"/>
      <c r="K98" s="2"/>
      <c r="L98" s="2"/>
      <c r="M98" s="2"/>
      <c r="N98" s="2"/>
      <c r="O98" s="2"/>
      <c r="P98" s="2"/>
      <c r="Q98" s="2"/>
      <c r="R98" s="2"/>
      <c r="S98" s="2"/>
      <c r="T98" s="2"/>
      <c r="U98" s="2"/>
      <c r="V98" s="2"/>
      <c r="W98" s="2"/>
      <c r="X98" s="2"/>
    </row>
    <row r="99" customFormat="false" ht="12.75" hidden="false" customHeight="true" outlineLevel="0" collapsed="false">
      <c r="A99" s="40" t="s">
        <v>328</v>
      </c>
      <c r="B99" s="56" t="str">
        <f aca="false" t="array" ref="B99:B99">INDEX(Countries!$D$2:$D$255, MATCH(A99, Countries!$B$2:$B$255, 0))</f>
        <v>SGP</v>
      </c>
      <c r="C99" s="76" t="s">
        <v>145</v>
      </c>
      <c r="D99" s="50" t="n">
        <f aca="false" t="array" ref="D99:D99">IF($C99="Mangrove", INDEX('Mangrove restorable land'!$A$5:$M1000,MATCH($A99,'Mangrove restorable land'!$A$5:$A1000,0),MATCH('Mangrove restorable land'!B$4,'Mangrove restorable land'!$A$5:$M$5,0)),IF($C99="Seagrass", INDEX('Seagrass extent'!$A$5:$I$257,MATCH($A99,'Seagrass extent'!$A$5:$A1000,0),MATCH('Seagrass extent'!$B$4,'Seagrass extent'!$A$5:$I$5,0))*'Seagrass extent'!$E$4, IF($C99="Salt marsh", INDEX('Salt marsh extent'!$A$5:$I$257,MATCH($A99,'Salt marsh extent'!$A$5:$A1000,0),MATCH('Salt marsh extent'!$B$4,'Salt marsh extent'!$A$5:$I$5,0))*'Salt marsh extent'!$E$4 )))</f>
        <v>86.270192</v>
      </c>
      <c r="E99" s="40" t="s">
        <v>468</v>
      </c>
      <c r="F99" s="2"/>
      <c r="G99" s="2"/>
      <c r="H99" s="2"/>
      <c r="I99" s="2"/>
      <c r="J99" s="2"/>
      <c r="K99" s="2"/>
      <c r="L99" s="2"/>
      <c r="M99" s="2"/>
      <c r="N99" s="2"/>
      <c r="O99" s="2"/>
      <c r="P99" s="2"/>
      <c r="Q99" s="2"/>
      <c r="R99" s="2"/>
      <c r="S99" s="2"/>
      <c r="T99" s="2"/>
      <c r="U99" s="2"/>
      <c r="V99" s="2"/>
      <c r="W99" s="2"/>
      <c r="X99" s="2"/>
    </row>
    <row r="100" customFormat="false" ht="12.75" hidden="false" customHeight="true" outlineLevel="0" collapsed="false">
      <c r="A100" s="40" t="s">
        <v>329</v>
      </c>
      <c r="B100" s="56" t="str">
        <f aca="false" t="array" ref="B100:B100">INDEX(Countries!$D$2:$D$255, MATCH(A100, Countries!$B$2:$B$255, 0))</f>
        <v>SXM</v>
      </c>
      <c r="C100" s="76" t="s">
        <v>145</v>
      </c>
      <c r="D100" s="50" t="n">
        <f aca="false" t="array" ref="D100:D100">IF($C100="Mangrove", INDEX('Mangrove restorable land'!$A$5:$M1000,MATCH($A100,'Mangrove restorable land'!$A$5:$A1000,0),MATCH('Mangrove restorable land'!B$4,'Mangrove restorable land'!$A$5:$M$5,0)),IF($C100="Seagrass", INDEX('Seagrass extent'!$A$5:$I$257,MATCH($A100,'Seagrass extent'!$A$5:$A1000,0),MATCH('Seagrass extent'!$B$4,'Seagrass extent'!$A$5:$I$5,0))*'Seagrass extent'!$E$4, IF($C100="Salt marsh", INDEX('Salt marsh extent'!$A$5:$I$257,MATCH($A100,'Salt marsh extent'!$A$5:$A1000,0),MATCH('Salt marsh extent'!$B$4,'Salt marsh extent'!$A$5:$I$5,0))*'Salt marsh extent'!$E$4 )))</f>
        <v>0</v>
      </c>
      <c r="E100" s="40" t="s">
        <v>468</v>
      </c>
      <c r="F100" s="2"/>
      <c r="G100" s="2"/>
      <c r="H100" s="2"/>
      <c r="I100" s="2"/>
      <c r="J100" s="2"/>
      <c r="K100" s="2"/>
      <c r="L100" s="2"/>
      <c r="M100" s="2"/>
      <c r="N100" s="2"/>
      <c r="O100" s="2"/>
      <c r="P100" s="2"/>
      <c r="Q100" s="2"/>
      <c r="R100" s="2"/>
      <c r="S100" s="2"/>
      <c r="T100" s="2"/>
      <c r="U100" s="2"/>
      <c r="V100" s="2"/>
      <c r="W100" s="2"/>
      <c r="X100" s="2"/>
    </row>
    <row r="101" customFormat="false" ht="12.75" hidden="false" customHeight="true" outlineLevel="0" collapsed="false">
      <c r="A101" s="40" t="s">
        <v>330</v>
      </c>
      <c r="B101" s="56" t="str">
        <f aca="false" t="array" ref="B101:B101">INDEX(Countries!$D$2:$D$255, MATCH(A101, Countries!$B$2:$B$255, 0))</f>
        <v>SLB</v>
      </c>
      <c r="C101" s="76" t="s">
        <v>145</v>
      </c>
      <c r="D101" s="50" t="n">
        <f aca="false" t="array" ref="D101:D101">IF($C101="Mangrove", INDEX('Mangrove restorable land'!$A$5:$M1000,MATCH($A101,'Mangrove restorable land'!$A$5:$A1000,0),MATCH('Mangrove restorable land'!B$4,'Mangrove restorable land'!$A$5:$M$5,0)),IF($C101="Seagrass", INDEX('Seagrass extent'!$A$5:$I$257,MATCH($A101,'Seagrass extent'!$A$5:$A1000,0),MATCH('Seagrass extent'!$B$4,'Seagrass extent'!$A$5:$I$5,0))*'Seagrass extent'!$E$4, IF($C101="Salt marsh", INDEX('Salt marsh extent'!$A$5:$I$257,MATCH($A101,'Salt marsh extent'!$A$5:$A1000,0),MATCH('Salt marsh extent'!$B$4,'Salt marsh extent'!$A$5:$I$5,0))*'Salt marsh extent'!$E$4 )))</f>
        <v>1541.23701</v>
      </c>
      <c r="E101" s="40" t="s">
        <v>468</v>
      </c>
      <c r="F101" s="2"/>
      <c r="G101" s="2"/>
      <c r="H101" s="2"/>
      <c r="I101" s="2"/>
      <c r="J101" s="2"/>
      <c r="K101" s="2"/>
      <c r="L101" s="2"/>
      <c r="M101" s="2"/>
      <c r="N101" s="2"/>
      <c r="O101" s="2"/>
      <c r="P101" s="2"/>
      <c r="Q101" s="2"/>
      <c r="R101" s="2"/>
      <c r="S101" s="2"/>
      <c r="T101" s="2"/>
      <c r="U101" s="2"/>
      <c r="V101" s="2"/>
      <c r="W101" s="2"/>
      <c r="X101" s="2"/>
    </row>
    <row r="102" customFormat="false" ht="12.75" hidden="false" customHeight="true" outlineLevel="0" collapsed="false">
      <c r="A102" s="40" t="s">
        <v>331</v>
      </c>
      <c r="B102" s="56" t="str">
        <f aca="false" t="array" ref="B102:B102">INDEX(Countries!$D$2:$D$255, MATCH(A102, Countries!$B$2:$B$255, 0))</f>
        <v>SOM</v>
      </c>
      <c r="C102" s="76" t="s">
        <v>145</v>
      </c>
      <c r="D102" s="50" t="n">
        <f aca="false" t="array" ref="D102:D102">IF($C102="Mangrove", INDEX('Mangrove restorable land'!$A$5:$M1000,MATCH($A102,'Mangrove restorable land'!$A$5:$A1000,0),MATCH('Mangrove restorable land'!B$4,'Mangrove restorable land'!$A$5:$M$5,0)),IF($C102="Seagrass", INDEX('Seagrass extent'!$A$5:$I$257,MATCH($A102,'Seagrass extent'!$A$5:$A1000,0),MATCH('Seagrass extent'!$B$4,'Seagrass extent'!$A$5:$I$5,0))*'Seagrass extent'!$E$4, IF($C102="Salt marsh", INDEX('Salt marsh extent'!$A$5:$I$257,MATCH($A102,'Salt marsh extent'!$A$5:$A1000,0),MATCH('Salt marsh extent'!$B$4,'Salt marsh extent'!$A$5:$I$5,0))*'Salt marsh extent'!$E$4 )))</f>
        <v>287.584587</v>
      </c>
      <c r="E102" s="40" t="s">
        <v>468</v>
      </c>
      <c r="F102" s="2"/>
      <c r="G102" s="2"/>
      <c r="H102" s="2"/>
      <c r="I102" s="2"/>
      <c r="J102" s="2"/>
      <c r="K102" s="2"/>
      <c r="L102" s="2"/>
      <c r="M102" s="2"/>
      <c r="N102" s="2"/>
      <c r="O102" s="2"/>
      <c r="P102" s="2"/>
      <c r="Q102" s="2"/>
      <c r="R102" s="2"/>
      <c r="S102" s="2"/>
      <c r="T102" s="2"/>
      <c r="U102" s="2"/>
      <c r="V102" s="2"/>
      <c r="W102" s="2"/>
      <c r="X102" s="2"/>
    </row>
    <row r="103" customFormat="false" ht="12.75" hidden="false" customHeight="true" outlineLevel="0" collapsed="false">
      <c r="A103" s="40" t="s">
        <v>332</v>
      </c>
      <c r="B103" s="56" t="str">
        <f aca="false" t="array" ref="B103:B103">INDEX(Countries!$D$2:$D$255, MATCH(A103, Countries!$B$2:$B$255, 0))</f>
        <v>ZAF</v>
      </c>
      <c r="C103" s="76" t="s">
        <v>145</v>
      </c>
      <c r="D103" s="50" t="n">
        <f aca="false" t="array" ref="D103:D103">IF($C103="Mangrove", INDEX('Mangrove restorable land'!$A$5:$M1000,MATCH($A103,'Mangrove restorable land'!$A$5:$A1000,0),MATCH('Mangrove restorable land'!B$4,'Mangrove restorable land'!$A$5:$M$5,0)),IF($C103="Seagrass", INDEX('Seagrass extent'!$A$5:$I$257,MATCH($A103,'Seagrass extent'!$A$5:$A1000,0),MATCH('Seagrass extent'!$B$4,'Seagrass extent'!$A$5:$I$5,0))*'Seagrass extent'!$E$4, IF($C103="Salt marsh", INDEX('Salt marsh extent'!$A$5:$I$257,MATCH($A103,'Salt marsh extent'!$A$5:$A1000,0),MATCH('Salt marsh extent'!$B$4,'Salt marsh extent'!$A$5:$I$5,0))*'Salt marsh extent'!$E$4 )))</f>
        <v>117.5002301</v>
      </c>
      <c r="E103" s="40" t="s">
        <v>468</v>
      </c>
      <c r="F103" s="2"/>
      <c r="G103" s="2"/>
      <c r="H103" s="2"/>
      <c r="I103" s="2"/>
      <c r="J103" s="2"/>
      <c r="K103" s="2"/>
      <c r="L103" s="2"/>
      <c r="M103" s="2"/>
      <c r="N103" s="2"/>
      <c r="O103" s="2"/>
      <c r="P103" s="2"/>
      <c r="Q103" s="2"/>
      <c r="R103" s="2"/>
      <c r="S103" s="2"/>
      <c r="T103" s="2"/>
      <c r="U103" s="2"/>
      <c r="V103" s="2"/>
      <c r="W103" s="2"/>
      <c r="X103" s="2"/>
    </row>
    <row r="104" customFormat="false" ht="12.75" hidden="false" customHeight="true" outlineLevel="0" collapsed="false">
      <c r="A104" s="40" t="s">
        <v>333</v>
      </c>
      <c r="B104" s="56" t="str">
        <f aca="false" t="array" ref="B104:B104">INDEX(Countries!$D$2:$D$255, MATCH(A104, Countries!$B$2:$B$255, 0))</f>
        <v>LKA</v>
      </c>
      <c r="C104" s="76" t="s">
        <v>145</v>
      </c>
      <c r="D104" s="50" t="n">
        <f aca="false" t="array" ref="D104:D104">IF($C104="Mangrove", INDEX('Mangrove restorable land'!$A$5:$M1000,MATCH($A104,'Mangrove restorable land'!$A$5:$A1000,0),MATCH('Mangrove restorable land'!B$4,'Mangrove restorable land'!$A$5:$M$5,0)),IF($C104="Seagrass", INDEX('Seagrass extent'!$A$5:$I$257,MATCH($A104,'Seagrass extent'!$A$5:$A1000,0),MATCH('Seagrass extent'!$B$4,'Seagrass extent'!$A$5:$I$5,0))*'Seagrass extent'!$E$4, IF($C104="Salt marsh", INDEX('Salt marsh extent'!$A$5:$I$257,MATCH($A104,'Salt marsh extent'!$A$5:$A1000,0),MATCH('Salt marsh extent'!$B$4,'Salt marsh extent'!$A$5:$I$5,0))*'Salt marsh extent'!$E$4 )))</f>
        <v>6460.629958</v>
      </c>
      <c r="E104" s="40" t="s">
        <v>468</v>
      </c>
      <c r="F104" s="2"/>
      <c r="G104" s="2"/>
      <c r="H104" s="2"/>
      <c r="I104" s="2"/>
      <c r="J104" s="2"/>
      <c r="K104" s="2"/>
      <c r="L104" s="2"/>
      <c r="M104" s="2"/>
      <c r="N104" s="2"/>
      <c r="O104" s="2"/>
      <c r="P104" s="2"/>
      <c r="Q104" s="2"/>
      <c r="R104" s="2"/>
      <c r="S104" s="2"/>
      <c r="T104" s="2"/>
      <c r="U104" s="2"/>
      <c r="V104" s="2"/>
      <c r="W104" s="2"/>
      <c r="X104" s="2"/>
    </row>
    <row r="105" customFormat="false" ht="12.75" hidden="false" customHeight="true" outlineLevel="0" collapsed="false">
      <c r="A105" s="40" t="s">
        <v>334</v>
      </c>
      <c r="B105" s="56" t="str">
        <f aca="false" t="array" ref="B105:B105">INDEX(Countries!$D$2:$D$255, MATCH(A105, Countries!$B$2:$B$255, 0))</f>
        <v>SDN</v>
      </c>
      <c r="C105" s="76" t="s">
        <v>145</v>
      </c>
      <c r="D105" s="50" t="n">
        <f aca="false" t="array" ref="D105:D105">IF($C105="Mangrove", INDEX('Mangrove restorable land'!$A$5:$M1000,MATCH($A105,'Mangrove restorable land'!$A$5:$A1000,0),MATCH('Mangrove restorable land'!B$4,'Mangrove restorable land'!$A$5:$M$5,0)),IF($C105="Seagrass", INDEX('Seagrass extent'!$A$5:$I$257,MATCH($A105,'Seagrass extent'!$A$5:$A1000,0),MATCH('Seagrass extent'!$B$4,'Seagrass extent'!$A$5:$I$5,0))*'Seagrass extent'!$E$4, IF($C105="Salt marsh", INDEX('Salt marsh extent'!$A$5:$I$257,MATCH($A105,'Salt marsh extent'!$A$5:$A1000,0),MATCH('Salt marsh extent'!$B$4,'Salt marsh extent'!$A$5:$I$5,0))*'Salt marsh extent'!$E$4 )))</f>
        <v>607.5003194</v>
      </c>
      <c r="E105" s="40" t="s">
        <v>468</v>
      </c>
      <c r="F105" s="2"/>
      <c r="G105" s="2"/>
      <c r="H105" s="2"/>
      <c r="I105" s="2"/>
      <c r="J105" s="2"/>
      <c r="K105" s="2"/>
      <c r="L105" s="2"/>
      <c r="M105" s="2"/>
      <c r="N105" s="2"/>
      <c r="O105" s="2"/>
      <c r="P105" s="2"/>
      <c r="Q105" s="2"/>
      <c r="R105" s="2"/>
      <c r="S105" s="2"/>
      <c r="T105" s="2"/>
      <c r="U105" s="2"/>
      <c r="V105" s="2"/>
      <c r="W105" s="2"/>
      <c r="X105" s="2"/>
    </row>
    <row r="106" customFormat="false" ht="12.75" hidden="false" customHeight="true" outlineLevel="0" collapsed="false">
      <c r="A106" s="40" t="s">
        <v>335</v>
      </c>
      <c r="B106" s="56" t="str">
        <f aca="false" t="array" ref="B106:B106">INDEX(Countries!$D$2:$D$255, MATCH(A106, Countries!$B$2:$B$255, 0))</f>
        <v>SUR</v>
      </c>
      <c r="C106" s="76" t="s">
        <v>145</v>
      </c>
      <c r="D106" s="50" t="n">
        <f aca="false" t="array" ref="D106:D106">IF($C106="Mangrove", INDEX('Mangrove restorable land'!$A$5:$M1000,MATCH($A106,'Mangrove restorable land'!$A$5:$A1000,0),MATCH('Mangrove restorable land'!B$4,'Mangrove restorable land'!$A$5:$M$5,0)),IF($C106="Seagrass", INDEX('Seagrass extent'!$A$5:$I$257,MATCH($A106,'Seagrass extent'!$A$5:$A1000,0),MATCH('Seagrass extent'!$B$4,'Seagrass extent'!$A$5:$I$5,0))*'Seagrass extent'!$E$4, IF($C106="Salt marsh", INDEX('Salt marsh extent'!$A$5:$I$257,MATCH($A106,'Salt marsh extent'!$A$5:$A1000,0),MATCH('Salt marsh extent'!$B$4,'Salt marsh extent'!$A$5:$I$5,0))*'Salt marsh extent'!$E$4 )))</f>
        <v>8754.907638</v>
      </c>
      <c r="E106" s="40" t="s">
        <v>468</v>
      </c>
      <c r="F106" s="2"/>
      <c r="G106" s="2"/>
      <c r="H106" s="2"/>
      <c r="I106" s="2"/>
      <c r="J106" s="2"/>
      <c r="K106" s="2"/>
      <c r="L106" s="2"/>
      <c r="M106" s="2"/>
      <c r="N106" s="2"/>
      <c r="O106" s="2"/>
      <c r="P106" s="2"/>
      <c r="Q106" s="2"/>
      <c r="R106" s="2"/>
      <c r="S106" s="2"/>
      <c r="T106" s="2"/>
      <c r="U106" s="2"/>
      <c r="V106" s="2"/>
      <c r="W106" s="2"/>
      <c r="X106" s="2"/>
    </row>
    <row r="107" customFormat="false" ht="12.75" hidden="false" customHeight="true" outlineLevel="0" collapsed="false">
      <c r="A107" s="40" t="s">
        <v>336</v>
      </c>
      <c r="B107" s="56" t="str">
        <f aca="false" t="array" ref="B107:B107">INDEX(Countries!$D$2:$D$255, MATCH(A107, Countries!$B$2:$B$255, 0))</f>
        <v>TWN</v>
      </c>
      <c r="C107" s="76" t="s">
        <v>145</v>
      </c>
      <c r="D107" s="50" t="n">
        <f aca="false" t="array" ref="D107:D107">IF($C107="Mangrove", INDEX('Mangrove restorable land'!$A$5:$M1000,MATCH($A107,'Mangrove restorable land'!$A$5:$A1000,0),MATCH('Mangrove restorable land'!B$4,'Mangrove restorable land'!$A$5:$M$5,0)),IF($C107="Seagrass", INDEX('Seagrass extent'!$A$5:$I$257,MATCH($A107,'Seagrass extent'!$A$5:$A1000,0),MATCH('Seagrass extent'!$B$4,'Seagrass extent'!$A$5:$I$5,0))*'Seagrass extent'!$E$4, IF($C107="Salt marsh", INDEX('Salt marsh extent'!$A$5:$I$257,MATCH($A107,'Salt marsh extent'!$A$5:$A1000,0),MATCH('Salt marsh extent'!$B$4,'Salt marsh extent'!$A$5:$I$5,0))*'Salt marsh extent'!$E$4 )))</f>
        <v>57.863804</v>
      </c>
      <c r="E107" s="40" t="s">
        <v>468</v>
      </c>
      <c r="F107" s="2"/>
      <c r="G107" s="2"/>
      <c r="H107" s="2"/>
      <c r="I107" s="2"/>
      <c r="J107" s="2"/>
      <c r="K107" s="2"/>
      <c r="L107" s="2"/>
      <c r="M107" s="2"/>
      <c r="N107" s="2"/>
      <c r="O107" s="2"/>
      <c r="P107" s="2"/>
      <c r="Q107" s="2"/>
      <c r="R107" s="2"/>
      <c r="S107" s="2"/>
      <c r="T107" s="2"/>
      <c r="U107" s="2"/>
      <c r="V107" s="2"/>
      <c r="W107" s="2"/>
      <c r="X107" s="2"/>
    </row>
    <row r="108" customFormat="false" ht="12.75" hidden="false" customHeight="true" outlineLevel="0" collapsed="false">
      <c r="A108" s="40" t="s">
        <v>337</v>
      </c>
      <c r="B108" s="56" t="str">
        <f aca="false" t="array" ref="B108:B108">INDEX(Countries!$D$2:$D$255, MATCH(A108, Countries!$B$2:$B$255, 0))</f>
        <v>TZA</v>
      </c>
      <c r="C108" s="76" t="s">
        <v>145</v>
      </c>
      <c r="D108" s="50" t="n">
        <f aca="false" t="array" ref="D108:D108">IF($C108="Mangrove", INDEX('Mangrove restorable land'!$A$5:$M1000,MATCH($A108,'Mangrove restorable land'!$A$5:$A1000,0),MATCH('Mangrove restorable land'!B$4,'Mangrove restorable land'!$A$5:$M$5,0)),IF($C108="Seagrass", INDEX('Seagrass extent'!$A$5:$I$257,MATCH($A108,'Seagrass extent'!$A$5:$A1000,0),MATCH('Seagrass extent'!$B$4,'Seagrass extent'!$A$5:$I$5,0))*'Seagrass extent'!$E$4, IF($C108="Salt marsh", INDEX('Salt marsh extent'!$A$5:$I$257,MATCH($A108,'Salt marsh extent'!$A$5:$A1000,0),MATCH('Salt marsh extent'!$B$4,'Salt marsh extent'!$A$5:$I$5,0))*'Salt marsh extent'!$E$4 )))</f>
        <v>5895.479286</v>
      </c>
      <c r="E108" s="40" t="s">
        <v>468</v>
      </c>
      <c r="F108" s="2"/>
      <c r="G108" s="2"/>
      <c r="H108" s="2"/>
      <c r="I108" s="2"/>
      <c r="J108" s="2"/>
      <c r="K108" s="2"/>
      <c r="L108" s="2"/>
      <c r="M108" s="2"/>
      <c r="N108" s="2"/>
      <c r="O108" s="2"/>
      <c r="P108" s="2"/>
      <c r="Q108" s="2"/>
      <c r="R108" s="2"/>
      <c r="S108" s="2"/>
      <c r="T108" s="2"/>
      <c r="U108" s="2"/>
      <c r="V108" s="2"/>
      <c r="W108" s="2"/>
      <c r="X108" s="2"/>
    </row>
    <row r="109" customFormat="false" ht="12.75" hidden="false" customHeight="true" outlineLevel="0" collapsed="false">
      <c r="A109" s="40" t="s">
        <v>338</v>
      </c>
      <c r="B109" s="56" t="str">
        <f aca="false" t="array" ref="B109:B109">INDEX(Countries!$D$2:$D$255, MATCH(A109, Countries!$B$2:$B$255, 0))</f>
        <v>THA</v>
      </c>
      <c r="C109" s="76" t="s">
        <v>145</v>
      </c>
      <c r="D109" s="50" t="n">
        <f aca="false" t="array" ref="D109:D109">IF($C109="Mangrove", INDEX('Mangrove restorable land'!$A$5:$M1000,MATCH($A109,'Mangrove restorable land'!$A$5:$A1000,0),MATCH('Mangrove restorable land'!B$4,'Mangrove restorable land'!$A$5:$M$5,0)),IF($C109="Seagrass", INDEX('Seagrass extent'!$A$5:$I$257,MATCH($A109,'Seagrass extent'!$A$5:$A1000,0),MATCH('Seagrass extent'!$B$4,'Seagrass extent'!$A$5:$I$5,0))*'Seagrass extent'!$E$4, IF($C109="Salt marsh", INDEX('Salt marsh extent'!$A$5:$I$257,MATCH($A109,'Salt marsh extent'!$A$5:$A1000,0),MATCH('Salt marsh extent'!$B$4,'Salt marsh extent'!$A$5:$I$5,0))*'Salt marsh extent'!$E$4 )))</f>
        <v>11839.60508</v>
      </c>
      <c r="E109" s="40" t="s">
        <v>468</v>
      </c>
      <c r="F109" s="2"/>
      <c r="G109" s="2"/>
      <c r="H109" s="2"/>
      <c r="I109" s="2"/>
      <c r="J109" s="2"/>
      <c r="K109" s="2"/>
      <c r="L109" s="2"/>
      <c r="M109" s="2"/>
      <c r="N109" s="2"/>
      <c r="O109" s="2"/>
      <c r="P109" s="2"/>
      <c r="Q109" s="2"/>
      <c r="R109" s="2"/>
      <c r="S109" s="2"/>
      <c r="T109" s="2"/>
      <c r="U109" s="2"/>
      <c r="V109" s="2"/>
      <c r="W109" s="2"/>
      <c r="X109" s="2"/>
    </row>
    <row r="110" customFormat="false" ht="12.75" hidden="false" customHeight="true" outlineLevel="0" collapsed="false">
      <c r="A110" s="40" t="s">
        <v>339</v>
      </c>
      <c r="B110" s="56" t="str">
        <f aca="false" t="array" ref="B110:B110">INDEX(Countries!$D$2:$D$255, MATCH(A110, Countries!$B$2:$B$255, 0))</f>
        <v>TLS</v>
      </c>
      <c r="C110" s="76" t="s">
        <v>145</v>
      </c>
      <c r="D110" s="50" t="n">
        <f aca="false" t="array" ref="D110:D110">IF($C110="Mangrove", INDEX('Mangrove restorable land'!$A$5:$M1000,MATCH($A110,'Mangrove restorable land'!$A$5:$A1000,0),MATCH('Mangrove restorable land'!B$4,'Mangrove restorable land'!$A$5:$M$5,0)),IF($C110="Seagrass", INDEX('Seagrass extent'!$A$5:$I$257,MATCH($A110,'Seagrass extent'!$A$5:$A1000,0),MATCH('Seagrass extent'!$B$4,'Seagrass extent'!$A$5:$I$5,0))*'Seagrass extent'!$E$4, IF($C110="Salt marsh", INDEX('Salt marsh extent'!$A$5:$I$257,MATCH($A110,'Salt marsh extent'!$A$5:$A1000,0),MATCH('Salt marsh extent'!$B$4,'Salt marsh extent'!$A$5:$I$5,0))*'Salt marsh extent'!$E$4 )))</f>
        <v>60.1036644</v>
      </c>
      <c r="E110" s="40" t="s">
        <v>468</v>
      </c>
      <c r="F110" s="2"/>
      <c r="G110" s="2"/>
      <c r="H110" s="2"/>
      <c r="I110" s="2"/>
      <c r="J110" s="2"/>
      <c r="K110" s="2"/>
      <c r="L110" s="2"/>
      <c r="M110" s="2"/>
      <c r="N110" s="2"/>
      <c r="O110" s="2"/>
      <c r="P110" s="2"/>
      <c r="Q110" s="2"/>
      <c r="R110" s="2"/>
      <c r="S110" s="2"/>
      <c r="T110" s="2"/>
      <c r="U110" s="2"/>
      <c r="V110" s="2"/>
      <c r="W110" s="2"/>
      <c r="X110" s="2"/>
    </row>
    <row r="111" customFormat="false" ht="12.75" hidden="false" customHeight="true" outlineLevel="0" collapsed="false">
      <c r="A111" s="40" t="s">
        <v>340</v>
      </c>
      <c r="B111" s="56" t="str">
        <f aca="false" t="array" ref="B111:B111">INDEX(Countries!$D$2:$D$255, MATCH(A111, Countries!$B$2:$B$255, 0))</f>
        <v>TGO</v>
      </c>
      <c r="C111" s="76" t="s">
        <v>145</v>
      </c>
      <c r="D111" s="50" t="n">
        <f aca="false" t="array" ref="D111:D111">IF($C111="Mangrove", INDEX('Mangrove restorable land'!$A$5:$M1000,MATCH($A111,'Mangrove restorable land'!$A$5:$A1000,0),MATCH('Mangrove restorable land'!B$4,'Mangrove restorable land'!$A$5:$M$5,0)),IF($C111="Seagrass", INDEX('Seagrass extent'!$A$5:$I$257,MATCH($A111,'Seagrass extent'!$A$5:$A1000,0),MATCH('Seagrass extent'!$B$4,'Seagrass extent'!$A$5:$I$5,0))*'Seagrass extent'!$E$4, IF($C111="Salt marsh", INDEX('Salt marsh extent'!$A$5:$I$257,MATCH($A111,'Salt marsh extent'!$A$5:$A1000,0),MATCH('Salt marsh extent'!$B$4,'Salt marsh extent'!$A$5:$I$5,0))*'Salt marsh extent'!$E$4 )))</f>
        <v>0</v>
      </c>
      <c r="E111" s="40" t="s">
        <v>468</v>
      </c>
      <c r="F111" s="2"/>
      <c r="G111" s="2"/>
      <c r="H111" s="2"/>
      <c r="I111" s="2"/>
      <c r="J111" s="2"/>
      <c r="K111" s="2"/>
      <c r="L111" s="2"/>
      <c r="M111" s="2"/>
      <c r="N111" s="2"/>
      <c r="O111" s="2"/>
      <c r="P111" s="2"/>
      <c r="Q111" s="2"/>
      <c r="R111" s="2"/>
      <c r="S111" s="2"/>
      <c r="T111" s="2"/>
      <c r="U111" s="2"/>
      <c r="V111" s="2"/>
      <c r="W111" s="2"/>
      <c r="X111" s="2"/>
    </row>
    <row r="112" customFormat="false" ht="12.75" hidden="false" customHeight="true" outlineLevel="0" collapsed="false">
      <c r="A112" s="40" t="s">
        <v>341</v>
      </c>
      <c r="B112" s="56" t="str">
        <f aca="false" t="array" ref="B112:B112">INDEX(Countries!$D$2:$D$255, MATCH(A112, Countries!$B$2:$B$255, 0))</f>
        <v>TON</v>
      </c>
      <c r="C112" s="76" t="s">
        <v>145</v>
      </c>
      <c r="D112" s="50" t="n">
        <f aca="false" t="array" ref="D112:D112">IF($C112="Mangrove", INDEX('Mangrove restorable land'!$A$5:$M1000,MATCH($A112,'Mangrove restorable land'!$A$5:$A1000,0),MATCH('Mangrove restorable land'!B$4,'Mangrove restorable land'!$A$5:$M$5,0)),IF($C112="Seagrass", INDEX('Seagrass extent'!$A$5:$I$257,MATCH($A112,'Seagrass extent'!$A$5:$A1000,0),MATCH('Seagrass extent'!$B$4,'Seagrass extent'!$A$5:$I$5,0))*'Seagrass extent'!$E$4, IF($C112="Salt marsh", INDEX('Salt marsh extent'!$A$5:$I$257,MATCH($A112,'Salt marsh extent'!$A$5:$A1000,0),MATCH('Salt marsh extent'!$B$4,'Salt marsh extent'!$A$5:$I$5,0))*'Salt marsh extent'!$E$4 )))</f>
        <v>97.5734183</v>
      </c>
      <c r="E112" s="40" t="s">
        <v>468</v>
      </c>
      <c r="F112" s="2"/>
      <c r="G112" s="2"/>
      <c r="H112" s="2"/>
      <c r="I112" s="2"/>
      <c r="J112" s="2"/>
      <c r="K112" s="2"/>
      <c r="L112" s="2"/>
      <c r="M112" s="2"/>
      <c r="N112" s="2"/>
      <c r="O112" s="2"/>
      <c r="P112" s="2"/>
      <c r="Q112" s="2"/>
      <c r="R112" s="2"/>
      <c r="S112" s="2"/>
      <c r="T112" s="2"/>
      <c r="U112" s="2"/>
      <c r="V112" s="2"/>
      <c r="W112" s="2"/>
      <c r="X112" s="2"/>
    </row>
    <row r="113" customFormat="false" ht="12.75" hidden="false" customHeight="true" outlineLevel="0" collapsed="false">
      <c r="A113" s="40" t="s">
        <v>342</v>
      </c>
      <c r="B113" s="56" t="str">
        <f aca="false" t="array" ref="B113:B113">INDEX(Countries!$D$2:$D$255, MATCH(A113, Countries!$B$2:$B$255, 0))</f>
        <v>TTO</v>
      </c>
      <c r="C113" s="76" t="s">
        <v>145</v>
      </c>
      <c r="D113" s="50" t="n">
        <f aca="false" t="array" ref="D113:D113">IF($C113="Mangrove", INDEX('Mangrove restorable land'!$A$5:$M1000,MATCH($A113,'Mangrove restorable land'!$A$5:$A1000,0),MATCH('Mangrove restorable land'!B$4,'Mangrove restorable land'!$A$5:$M$5,0)),IF($C113="Seagrass", INDEX('Seagrass extent'!$A$5:$I$257,MATCH($A113,'Seagrass extent'!$A$5:$A1000,0),MATCH('Seagrass extent'!$B$4,'Seagrass extent'!$A$5:$I$5,0))*'Seagrass extent'!$E$4, IF($C113="Salt marsh", INDEX('Salt marsh extent'!$A$5:$I$257,MATCH($A113,'Salt marsh extent'!$A$5:$A1000,0),MATCH('Salt marsh extent'!$B$4,'Salt marsh extent'!$A$5:$I$5,0))*'Salt marsh extent'!$E$4 )))</f>
        <v>263.7169012</v>
      </c>
      <c r="E113" s="40" t="s">
        <v>468</v>
      </c>
      <c r="F113" s="2"/>
      <c r="G113" s="2"/>
      <c r="H113" s="2"/>
      <c r="I113" s="2"/>
      <c r="J113" s="2"/>
      <c r="K113" s="2"/>
      <c r="L113" s="2"/>
      <c r="M113" s="2"/>
      <c r="N113" s="2"/>
      <c r="O113" s="2"/>
      <c r="P113" s="2"/>
      <c r="Q113" s="2"/>
      <c r="R113" s="2"/>
      <c r="S113" s="2"/>
      <c r="T113" s="2"/>
      <c r="U113" s="2"/>
      <c r="V113" s="2"/>
      <c r="W113" s="2"/>
      <c r="X113" s="2"/>
    </row>
    <row r="114" customFormat="false" ht="12.75" hidden="false" customHeight="true" outlineLevel="0" collapsed="false">
      <c r="A114" s="40" t="s">
        <v>343</v>
      </c>
      <c r="B114" s="56" t="str">
        <f aca="false" t="array" ref="B114:B114">INDEX(Countries!$D$2:$D$255, MATCH(A114, Countries!$B$2:$B$255, 0))</f>
        <v>TCA</v>
      </c>
      <c r="C114" s="76" t="s">
        <v>145</v>
      </c>
      <c r="D114" s="50" t="n">
        <f aca="false" t="array" ref="D114:D114">IF($C114="Mangrove", INDEX('Mangrove restorable land'!$A$5:$M1000,MATCH($A114,'Mangrove restorable land'!$A$5:$A1000,0),MATCH('Mangrove restorable land'!B$4,'Mangrove restorable land'!$A$5:$M$5,0)),IF($C114="Seagrass", INDEX('Seagrass extent'!$A$5:$I$257,MATCH($A114,'Seagrass extent'!$A$5:$A1000,0),MATCH('Seagrass extent'!$B$4,'Seagrass extent'!$A$5:$I$5,0))*'Seagrass extent'!$E$4, IF($C114="Salt marsh", INDEX('Salt marsh extent'!$A$5:$I$257,MATCH($A114,'Salt marsh extent'!$A$5:$A1000,0),MATCH('Salt marsh extent'!$B$4,'Salt marsh extent'!$A$5:$I$5,0))*'Salt marsh extent'!$E$4 )))</f>
        <v>4799.182256</v>
      </c>
      <c r="E114" s="40" t="s">
        <v>468</v>
      </c>
      <c r="F114" s="2"/>
      <c r="G114" s="2"/>
      <c r="H114" s="2"/>
      <c r="I114" s="2"/>
      <c r="J114" s="2"/>
      <c r="K114" s="2"/>
      <c r="L114" s="2"/>
      <c r="M114" s="2"/>
      <c r="N114" s="2"/>
      <c r="O114" s="2"/>
      <c r="P114" s="2"/>
      <c r="Q114" s="2"/>
      <c r="R114" s="2"/>
      <c r="S114" s="2"/>
      <c r="T114" s="2"/>
      <c r="U114" s="2"/>
      <c r="V114" s="2"/>
      <c r="W114" s="2"/>
      <c r="X114" s="2"/>
    </row>
    <row r="115" customFormat="false" ht="12.75" hidden="false" customHeight="true" outlineLevel="0" collapsed="false">
      <c r="A115" s="40" t="s">
        <v>344</v>
      </c>
      <c r="B115" s="56" t="str">
        <f aca="false" t="array" ref="B115:B115">INDEX(Countries!$D$2:$D$255, MATCH(A115, Countries!$B$2:$B$255, 0))</f>
        <v>TUV</v>
      </c>
      <c r="C115" s="76" t="s">
        <v>145</v>
      </c>
      <c r="D115" s="50" t="n">
        <f aca="false" t="array" ref="D115:D115">IF($C115="Mangrove", INDEX('Mangrove restorable land'!$A$5:$M1000,MATCH($A115,'Mangrove restorable land'!$A$5:$A1000,0),MATCH('Mangrove restorable land'!B$4,'Mangrove restorable land'!$A$5:$M$5,0)),IF($C115="Seagrass", INDEX('Seagrass extent'!$A$5:$I$257,MATCH($A115,'Seagrass extent'!$A$5:$A1000,0),MATCH('Seagrass extent'!$B$4,'Seagrass extent'!$A$5:$I$5,0))*'Seagrass extent'!$E$4, IF($C115="Salt marsh", INDEX('Salt marsh extent'!$A$5:$I$257,MATCH($A115,'Salt marsh extent'!$A$5:$A1000,0),MATCH('Salt marsh extent'!$B$4,'Salt marsh extent'!$A$5:$I$5,0))*'Salt marsh extent'!$E$4 )))</f>
        <v>0</v>
      </c>
      <c r="E115" s="40" t="s">
        <v>468</v>
      </c>
      <c r="F115" s="2"/>
      <c r="G115" s="2"/>
      <c r="H115" s="2"/>
      <c r="I115" s="2"/>
      <c r="J115" s="2"/>
      <c r="K115" s="2"/>
      <c r="L115" s="2"/>
      <c r="M115" s="2"/>
      <c r="N115" s="2"/>
      <c r="O115" s="2"/>
      <c r="P115" s="2"/>
      <c r="Q115" s="2"/>
      <c r="R115" s="2"/>
      <c r="S115" s="2"/>
      <c r="T115" s="2"/>
      <c r="U115" s="2"/>
      <c r="V115" s="2"/>
      <c r="W115" s="2"/>
      <c r="X115" s="2"/>
    </row>
    <row r="116" customFormat="false" ht="12.75" hidden="false" customHeight="true" outlineLevel="0" collapsed="false">
      <c r="A116" s="40" t="s">
        <v>345</v>
      </c>
      <c r="B116" s="56" t="str">
        <f aca="false" t="array" ref="B116:B116">INDEX(Countries!$D$2:$D$255, MATCH(A116, Countries!$B$2:$B$255, 0))</f>
        <v>ARE</v>
      </c>
      <c r="C116" s="76" t="s">
        <v>145</v>
      </c>
      <c r="D116" s="50" t="n">
        <f aca="false" t="array" ref="D116:D116">IF($C116="Mangrove", INDEX('Mangrove restorable land'!$A$5:$M1000,MATCH($A116,'Mangrove restorable land'!$A$5:$A1000,0),MATCH('Mangrove restorable land'!B$4,'Mangrove restorable land'!$A$5:$M$5,0)),IF($C116="Seagrass", INDEX('Seagrass extent'!$A$5:$I$257,MATCH($A116,'Seagrass extent'!$A$5:$A1000,0),MATCH('Seagrass extent'!$B$4,'Seagrass extent'!$A$5:$I$5,0))*'Seagrass extent'!$E$4, IF($C116="Salt marsh", INDEX('Salt marsh extent'!$A$5:$I$257,MATCH($A116,'Salt marsh extent'!$A$5:$A1000,0),MATCH('Salt marsh extent'!$B$4,'Salt marsh extent'!$A$5:$I$5,0))*'Salt marsh extent'!$E$4 )))</f>
        <v>2332.548008</v>
      </c>
      <c r="E116" s="40" t="s">
        <v>468</v>
      </c>
      <c r="F116" s="2"/>
      <c r="G116" s="2"/>
      <c r="H116" s="2"/>
      <c r="I116" s="2"/>
      <c r="J116" s="2"/>
      <c r="K116" s="2"/>
      <c r="L116" s="2"/>
      <c r="M116" s="2"/>
      <c r="N116" s="2"/>
      <c r="O116" s="2"/>
      <c r="P116" s="2"/>
      <c r="Q116" s="2"/>
      <c r="R116" s="2"/>
      <c r="S116" s="2"/>
      <c r="T116" s="2"/>
      <c r="U116" s="2"/>
      <c r="V116" s="2"/>
      <c r="W116" s="2"/>
      <c r="X116" s="2"/>
    </row>
    <row r="117" customFormat="false" ht="12.75" hidden="false" customHeight="true" outlineLevel="0" collapsed="false">
      <c r="A117" s="40" t="s">
        <v>346</v>
      </c>
      <c r="B117" s="56" t="str">
        <f aca="false" t="array" ref="B117:B117">INDEX(Countries!$D$2:$D$255, MATCH(A117, Countries!$B$2:$B$255, 0))</f>
        <v>VUT</v>
      </c>
      <c r="C117" s="76" t="s">
        <v>145</v>
      </c>
      <c r="D117" s="50" t="n">
        <f aca="false" t="array" ref="D117:D117">IF($C117="Mangrove", INDEX('Mangrove restorable land'!$A$5:$M1000,MATCH($A117,'Mangrove restorable land'!$A$5:$A1000,0),MATCH('Mangrove restorable land'!B$4,'Mangrove restorable land'!$A$5:$M$5,0)),IF($C117="Seagrass", INDEX('Seagrass extent'!$A$5:$I$257,MATCH($A117,'Seagrass extent'!$A$5:$A1000,0),MATCH('Seagrass extent'!$B$4,'Seagrass extent'!$A$5:$I$5,0))*'Seagrass extent'!$E$4, IF($C117="Salt marsh", INDEX('Salt marsh extent'!$A$5:$I$257,MATCH($A117,'Salt marsh extent'!$A$5:$A1000,0),MATCH('Salt marsh extent'!$B$4,'Salt marsh extent'!$A$5:$I$5,0))*'Salt marsh extent'!$E$4 )))</f>
        <v>86.1134361</v>
      </c>
      <c r="E117" s="40" t="s">
        <v>468</v>
      </c>
      <c r="F117" s="2"/>
      <c r="G117" s="2"/>
      <c r="H117" s="2"/>
      <c r="I117" s="2"/>
      <c r="J117" s="2"/>
      <c r="K117" s="2"/>
      <c r="L117" s="2"/>
      <c r="M117" s="2"/>
      <c r="N117" s="2"/>
      <c r="O117" s="2"/>
      <c r="P117" s="2"/>
      <c r="Q117" s="2"/>
      <c r="R117" s="2"/>
      <c r="S117" s="2"/>
      <c r="T117" s="2"/>
      <c r="U117" s="2"/>
      <c r="V117" s="2"/>
      <c r="W117" s="2"/>
      <c r="X117" s="2"/>
    </row>
    <row r="118" customFormat="false" ht="12.75" hidden="false" customHeight="true" outlineLevel="0" collapsed="false">
      <c r="A118" s="40" t="s">
        <v>347</v>
      </c>
      <c r="B118" s="56" t="str">
        <f aca="false" t="array" ref="B118:B118">INDEX(Countries!$D$2:$D$255, MATCH(A118, Countries!$B$2:$B$255, 0))</f>
        <v>VEN</v>
      </c>
      <c r="C118" s="76" t="s">
        <v>145</v>
      </c>
      <c r="D118" s="50" t="n">
        <f aca="false" t="array" ref="D118:D118">IF($C118="Mangrove", INDEX('Mangrove restorable land'!$A$5:$M1000,MATCH($A118,'Mangrove restorable land'!$A$5:$A1000,0),MATCH('Mangrove restorable land'!B$4,'Mangrove restorable land'!$A$5:$M$5,0)),IF($C118="Seagrass", INDEX('Seagrass extent'!$A$5:$I$257,MATCH($A118,'Seagrass extent'!$A$5:$A1000,0),MATCH('Seagrass extent'!$B$4,'Seagrass extent'!$A$5:$I$5,0))*'Seagrass extent'!$E$4, IF($C118="Salt marsh", INDEX('Salt marsh extent'!$A$5:$I$257,MATCH($A118,'Salt marsh extent'!$A$5:$A1000,0),MATCH('Salt marsh extent'!$B$4,'Salt marsh extent'!$A$5:$I$5,0))*'Salt marsh extent'!$E$4 )))</f>
        <v>5112.745358</v>
      </c>
      <c r="E118" s="40" t="s">
        <v>468</v>
      </c>
      <c r="F118" s="2"/>
      <c r="G118" s="2"/>
      <c r="H118" s="2"/>
      <c r="I118" s="2"/>
      <c r="J118" s="2"/>
      <c r="K118" s="2"/>
      <c r="L118" s="2"/>
      <c r="M118" s="2"/>
      <c r="N118" s="2"/>
      <c r="O118" s="2"/>
      <c r="P118" s="2"/>
      <c r="Q118" s="2"/>
      <c r="R118" s="2"/>
      <c r="S118" s="2"/>
      <c r="T118" s="2"/>
      <c r="U118" s="2"/>
      <c r="V118" s="2"/>
      <c r="W118" s="2"/>
      <c r="X118" s="2"/>
    </row>
    <row r="119" customFormat="false" ht="12.75" hidden="false" customHeight="true" outlineLevel="0" collapsed="false">
      <c r="A119" s="40" t="s">
        <v>348</v>
      </c>
      <c r="B119" s="56" t="str">
        <f aca="false" t="array" ref="B119:B119">INDEX(Countries!$D$2:$D$255, MATCH(A119, Countries!$B$2:$B$255, 0))</f>
        <v>VNM</v>
      </c>
      <c r="C119" s="76" t="s">
        <v>145</v>
      </c>
      <c r="D119" s="50" t="n">
        <f aca="false" t="array" ref="D119:D119">IF($C119="Mangrove", INDEX('Mangrove restorable land'!$A$5:$M1000,MATCH($A119,'Mangrove restorable land'!$A$5:$A1000,0),MATCH('Mangrove restorable land'!B$4,'Mangrove restorable land'!$A$5:$M$5,0)),IF($C119="Seagrass", INDEX('Seagrass extent'!$A$5:$I$257,MATCH($A119,'Seagrass extent'!$A$5:$A1000,0),MATCH('Seagrass extent'!$B$4,'Seagrass extent'!$A$5:$I$5,0))*'Seagrass extent'!$E$4, IF($C119="Salt marsh", INDEX('Salt marsh extent'!$A$5:$I$257,MATCH($A119,'Salt marsh extent'!$A$5:$A1000,0),MATCH('Salt marsh extent'!$B$4,'Salt marsh extent'!$A$5:$I$5,0))*'Salt marsh extent'!$E$4 )))</f>
        <v>15828.6496</v>
      </c>
      <c r="E119" s="40" t="s">
        <v>468</v>
      </c>
      <c r="F119" s="2"/>
      <c r="G119" s="2"/>
      <c r="H119" s="2"/>
      <c r="I119" s="2"/>
      <c r="J119" s="2"/>
      <c r="K119" s="2"/>
      <c r="L119" s="2"/>
      <c r="M119" s="2"/>
      <c r="N119" s="2"/>
      <c r="O119" s="2"/>
      <c r="P119" s="2"/>
      <c r="Q119" s="2"/>
      <c r="R119" s="2"/>
      <c r="S119" s="2"/>
      <c r="T119" s="2"/>
      <c r="U119" s="2"/>
      <c r="V119" s="2"/>
      <c r="W119" s="2"/>
      <c r="X119" s="2"/>
    </row>
    <row r="120" customFormat="false" ht="12.75" hidden="false" customHeight="true" outlineLevel="0" collapsed="false">
      <c r="A120" s="40" t="s">
        <v>349</v>
      </c>
      <c r="B120" s="56" t="str">
        <f aca="false" t="array" ref="B120:B120">INDEX(Countries!$D$2:$D$255, MATCH(A120, Countries!$B$2:$B$255, 0))</f>
        <v>VIR</v>
      </c>
      <c r="C120" s="76" t="s">
        <v>145</v>
      </c>
      <c r="D120" s="50" t="n">
        <f aca="false" t="array" ref="D120:D120">IF($C120="Mangrove", INDEX('Mangrove restorable land'!$A$5:$M1000,MATCH($A120,'Mangrove restorable land'!$A$5:$A1000,0),MATCH('Mangrove restorable land'!B$4,'Mangrove restorable land'!$A$5:$M$5,0)),IF($C120="Seagrass", INDEX('Seagrass extent'!$A$5:$I$257,MATCH($A120,'Seagrass extent'!$A$5:$A1000,0),MATCH('Seagrass extent'!$B$4,'Seagrass extent'!$A$5:$I$5,0))*'Seagrass extent'!$E$4, IF($C120="Salt marsh", INDEX('Salt marsh extent'!$A$5:$I$257,MATCH($A120,'Salt marsh extent'!$A$5:$A1000,0),MATCH('Salt marsh extent'!$B$4,'Salt marsh extent'!$A$5:$I$5,0))*'Salt marsh extent'!$E$4 )))</f>
        <v>54.611497</v>
      </c>
      <c r="E120" s="40" t="s">
        <v>468</v>
      </c>
      <c r="F120" s="2"/>
      <c r="G120" s="2"/>
      <c r="H120" s="2"/>
      <c r="I120" s="2"/>
      <c r="J120" s="2"/>
      <c r="K120" s="2"/>
      <c r="L120" s="2"/>
      <c r="M120" s="2"/>
      <c r="N120" s="2"/>
      <c r="O120" s="2"/>
      <c r="P120" s="2"/>
      <c r="Q120" s="2"/>
      <c r="R120" s="2"/>
      <c r="S120" s="2"/>
      <c r="T120" s="2"/>
      <c r="U120" s="2"/>
      <c r="V120" s="2"/>
      <c r="W120" s="2"/>
      <c r="X120" s="2"/>
    </row>
    <row r="121" customFormat="false" ht="12.75" hidden="false" customHeight="true" outlineLevel="0" collapsed="false">
      <c r="A121" s="40" t="s">
        <v>350</v>
      </c>
      <c r="B121" s="56" t="str">
        <f aca="false" t="array" ref="B121:B121">INDEX(Countries!$D$2:$D$255, MATCH(A121, Countries!$B$2:$B$255, 0))</f>
        <v>WLF</v>
      </c>
      <c r="C121" s="76" t="s">
        <v>145</v>
      </c>
      <c r="D121" s="50" t="n">
        <f aca="false" t="array" ref="D121:D121">IF($C121="Mangrove", INDEX('Mangrove restorable land'!$A$5:$M1000,MATCH($A121,'Mangrove restorable land'!$A$5:$A1000,0),MATCH('Mangrove restorable land'!B$4,'Mangrove restorable land'!$A$5:$M$5,0)),IF($C121="Seagrass", INDEX('Seagrass extent'!$A$5:$I$257,MATCH($A121,'Seagrass extent'!$A$5:$A1000,0),MATCH('Seagrass extent'!$B$4,'Seagrass extent'!$A$5:$I$5,0))*'Seagrass extent'!$E$4, IF($C121="Salt marsh", INDEX('Salt marsh extent'!$A$5:$I$257,MATCH($A121,'Salt marsh extent'!$A$5:$A1000,0),MATCH('Salt marsh extent'!$B$4,'Salt marsh extent'!$A$5:$I$5,0))*'Salt marsh extent'!$E$4 )))</f>
        <v>0</v>
      </c>
      <c r="E121" s="40" t="s">
        <v>468</v>
      </c>
      <c r="F121" s="2"/>
      <c r="G121" s="2"/>
      <c r="H121" s="2"/>
      <c r="I121" s="2"/>
      <c r="J121" s="2"/>
      <c r="K121" s="2"/>
      <c r="L121" s="2"/>
      <c r="M121" s="2"/>
      <c r="N121" s="2"/>
      <c r="O121" s="2"/>
      <c r="P121" s="2"/>
      <c r="Q121" s="2"/>
      <c r="R121" s="2"/>
      <c r="S121" s="2"/>
      <c r="T121" s="2"/>
      <c r="U121" s="2"/>
      <c r="V121" s="2"/>
      <c r="W121" s="2"/>
      <c r="X121" s="2"/>
    </row>
    <row r="122" customFormat="false" ht="12.75" hidden="false" customHeight="true" outlineLevel="0" collapsed="false">
      <c r="A122" s="40" t="s">
        <v>351</v>
      </c>
      <c r="B122" s="56" t="str">
        <f aca="false" t="array" ref="B122:B122">INDEX(Countries!$D$2:$D$255, MATCH(A122, Countries!$B$2:$B$255, 0))</f>
        <v>YEM</v>
      </c>
      <c r="C122" s="76" t="s">
        <v>145</v>
      </c>
      <c r="D122" s="50" t="n">
        <f aca="false" t="array" ref="D122:D122">IF($C122="Mangrove", INDEX('Mangrove restorable land'!$A$5:$M1000,MATCH($A122,'Mangrove restorable land'!$A$5:$A1000,0),MATCH('Mangrove restorable land'!B$4,'Mangrove restorable land'!$A$5:$M$5,0)),IF($C122="Seagrass", INDEX('Seagrass extent'!$A$5:$I$257,MATCH($A122,'Seagrass extent'!$A$5:$A1000,0),MATCH('Seagrass extent'!$B$4,'Seagrass extent'!$A$5:$I$5,0))*'Seagrass extent'!$E$4, IF($C122="Salt marsh", INDEX('Salt marsh extent'!$A$5:$I$257,MATCH($A122,'Salt marsh extent'!$A$5:$A1000,0),MATCH('Salt marsh extent'!$B$4,'Salt marsh extent'!$A$5:$I$5,0))*'Salt marsh extent'!$E$4 )))</f>
        <v>285.2110385</v>
      </c>
      <c r="E122" s="40" t="s">
        <v>468</v>
      </c>
      <c r="F122" s="2"/>
      <c r="G122" s="2"/>
      <c r="H122" s="2"/>
      <c r="I122" s="2"/>
      <c r="J122" s="2"/>
      <c r="K122" s="2"/>
      <c r="L122" s="2"/>
      <c r="M122" s="2"/>
      <c r="N122" s="2"/>
      <c r="O122" s="2"/>
      <c r="P122" s="2"/>
      <c r="Q122" s="2"/>
      <c r="R122" s="2"/>
      <c r="S122" s="2"/>
      <c r="T122" s="2"/>
      <c r="U122" s="2"/>
      <c r="V122" s="2"/>
      <c r="W122" s="2"/>
      <c r="X122" s="2"/>
    </row>
    <row r="123" customFormat="false" ht="12.75" hidden="false" customHeight="true" outlineLevel="0" collapsed="false">
      <c r="A123" s="40" t="s">
        <v>352</v>
      </c>
      <c r="B123" s="56" t="str">
        <f aca="false" t="array" ref="B123:B123">INDEX(Countries!$D$2:$D$255, MATCH(A123, Countries!$B$2:$B$255, 0))</f>
        <v>ITA</v>
      </c>
      <c r="C123" s="76" t="s">
        <v>145</v>
      </c>
      <c r="D123" s="50" t="str">
        <f aca="false" t="array" ref="D123:D123">IF($C123="Mangrove", INDEX('Mangrove restorable land'!$A$5:$M1000,MATCH($A123,'Mangrove restorable land'!$A$5:$A1000,0),MATCH('Mangrove restorable land'!B$4,'Mangrove restorable land'!$A$5:$M$5,0)),IF($C123="Seagrass", INDEX('Seagrass extent'!$A$5:$I$257,MATCH($A123,'Seagrass extent'!$A$5:$A1000,0),MATCH('Seagrass extent'!$B$4,'Seagrass extent'!$A$5:$I$5,0))*'Seagrass extent'!$E$4, IF($C123="Salt marsh", INDEX('Salt marsh extent'!$A$5:$I$257,MATCH($A123,'Salt marsh extent'!$A$5:$A1000,0),MATCH('Salt marsh extent'!$B$4,'Salt marsh extent'!$A$5:$I$5,0))*'Salt marsh extent'!$E$4 )))</f>
        <v>NoData</v>
      </c>
      <c r="E123" s="40" t="s">
        <v>468</v>
      </c>
      <c r="F123" s="2"/>
      <c r="G123" s="2"/>
      <c r="H123" s="2"/>
      <c r="I123" s="2"/>
      <c r="J123" s="2"/>
      <c r="K123" s="2"/>
      <c r="L123" s="2"/>
      <c r="M123" s="2"/>
      <c r="N123" s="2"/>
      <c r="O123" s="2"/>
      <c r="P123" s="2"/>
      <c r="Q123" s="2"/>
      <c r="R123" s="2"/>
      <c r="S123" s="2"/>
      <c r="T123" s="2"/>
      <c r="U123" s="2"/>
      <c r="V123" s="2"/>
      <c r="W123" s="2"/>
      <c r="X123" s="2"/>
    </row>
    <row r="124" customFormat="false" ht="12.75" hidden="false" customHeight="true" outlineLevel="0" collapsed="false">
      <c r="A124" s="40" t="s">
        <v>353</v>
      </c>
      <c r="B124" s="56" t="str">
        <f aca="false" t="array" ref="B124:B124">INDEX(Countries!$D$2:$D$255, MATCH(A124, Countries!$B$2:$B$255, 0))</f>
        <v>UKR</v>
      </c>
      <c r="C124" s="76" t="s">
        <v>145</v>
      </c>
      <c r="D124" s="50" t="str">
        <f aca="false" t="array" ref="D124:D124">IF($C124="Mangrove", INDEX('Mangrove restorable land'!$A$5:$M1000,MATCH($A124,'Mangrove restorable land'!$A$5:$A1000,0),MATCH('Mangrove restorable land'!B$4,'Mangrove restorable land'!$A$5:$M$5,0)),IF($C124="Seagrass", INDEX('Seagrass extent'!$A$5:$I$257,MATCH($A124,'Seagrass extent'!$A$5:$A1000,0),MATCH('Seagrass extent'!$B$4,'Seagrass extent'!$A$5:$I$5,0))*'Seagrass extent'!$E$4, IF($C124="Salt marsh", INDEX('Salt marsh extent'!$A$5:$I$257,MATCH($A124,'Salt marsh extent'!$A$5:$A1000,0),MATCH('Salt marsh extent'!$B$4,'Salt marsh extent'!$A$5:$I$5,0))*'Salt marsh extent'!$E$4 )))</f>
        <v>NoData</v>
      </c>
      <c r="E124" s="40" t="s">
        <v>468</v>
      </c>
      <c r="F124" s="2"/>
      <c r="G124" s="2"/>
      <c r="H124" s="2"/>
      <c r="I124" s="2"/>
      <c r="J124" s="2"/>
      <c r="K124" s="2"/>
      <c r="L124" s="2"/>
      <c r="M124" s="2"/>
      <c r="N124" s="2"/>
      <c r="O124" s="2"/>
      <c r="P124" s="2"/>
      <c r="Q124" s="2"/>
      <c r="R124" s="2"/>
      <c r="S124" s="2"/>
      <c r="T124" s="2"/>
      <c r="U124" s="2"/>
      <c r="V124" s="2"/>
      <c r="W124" s="2"/>
      <c r="X124" s="2"/>
    </row>
    <row r="125" customFormat="false" ht="12.75" hidden="false" customHeight="true" outlineLevel="0" collapsed="false">
      <c r="A125" s="40" t="s">
        <v>354</v>
      </c>
      <c r="B125" s="56" t="str">
        <f aca="false" t="array" ref="B125:B125">INDEX(Countries!$D$2:$D$255, MATCH(A125, Countries!$B$2:$B$255, 0))</f>
        <v>TUN</v>
      </c>
      <c r="C125" s="76" t="s">
        <v>145</v>
      </c>
      <c r="D125" s="50" t="str">
        <f aca="false" t="array" ref="D125:D125">IF($C125="Mangrove", INDEX('Mangrove restorable land'!$A$5:$M1000,MATCH($A125,'Mangrove restorable land'!$A$5:$A1000,0),MATCH('Mangrove restorable land'!B$4,'Mangrove restorable land'!$A$5:$M$5,0)),IF($C125="Seagrass", INDEX('Seagrass extent'!$A$5:$I$257,MATCH($A125,'Seagrass extent'!$A$5:$A1000,0),MATCH('Seagrass extent'!$B$4,'Seagrass extent'!$A$5:$I$5,0))*'Seagrass extent'!$E$4, IF($C125="Salt marsh", INDEX('Salt marsh extent'!$A$5:$I$257,MATCH($A125,'Salt marsh extent'!$A$5:$A1000,0),MATCH('Salt marsh extent'!$B$4,'Salt marsh extent'!$A$5:$I$5,0))*'Salt marsh extent'!$E$4 )))</f>
        <v>NoData</v>
      </c>
      <c r="E125" s="40" t="s">
        <v>468</v>
      </c>
      <c r="F125" s="2"/>
      <c r="G125" s="2"/>
      <c r="H125" s="2"/>
      <c r="I125" s="2"/>
      <c r="J125" s="2"/>
      <c r="K125" s="2"/>
      <c r="L125" s="2"/>
      <c r="M125" s="2"/>
      <c r="N125" s="2"/>
      <c r="O125" s="2"/>
      <c r="P125" s="2"/>
      <c r="Q125" s="2"/>
      <c r="R125" s="2"/>
      <c r="S125" s="2"/>
      <c r="T125" s="2"/>
      <c r="U125" s="2"/>
      <c r="V125" s="2"/>
      <c r="W125" s="2"/>
      <c r="X125" s="2"/>
    </row>
    <row r="126" customFormat="false" ht="12.75" hidden="false" customHeight="true" outlineLevel="0" collapsed="false">
      <c r="A126" s="40" t="s">
        <v>355</v>
      </c>
      <c r="B126" s="56" t="str">
        <f aca="false" t="array" ref="B126:B126">INDEX(Countries!$D$2:$D$255, MATCH(A126, Countries!$B$2:$B$255, 0))</f>
        <v>ESP</v>
      </c>
      <c r="C126" s="76" t="s">
        <v>145</v>
      </c>
      <c r="D126" s="50" t="str">
        <f aca="false" t="array" ref="D126:D126">IF($C126="Mangrove", INDEX('Mangrove restorable land'!$A$5:$M1000,MATCH($A126,'Mangrove restorable land'!$A$5:$A1000,0),MATCH('Mangrove restorable land'!B$4,'Mangrove restorable land'!$A$5:$M$5,0)),IF($C126="Seagrass", INDEX('Seagrass extent'!$A$5:$I$257,MATCH($A126,'Seagrass extent'!$A$5:$A1000,0),MATCH('Seagrass extent'!$B$4,'Seagrass extent'!$A$5:$I$5,0))*'Seagrass extent'!$E$4, IF($C126="Salt marsh", INDEX('Salt marsh extent'!$A$5:$I$257,MATCH($A126,'Salt marsh extent'!$A$5:$A1000,0),MATCH('Salt marsh extent'!$B$4,'Salt marsh extent'!$A$5:$I$5,0))*'Salt marsh extent'!$E$4 )))</f>
        <v>NoData</v>
      </c>
      <c r="E126" s="40" t="s">
        <v>468</v>
      </c>
      <c r="F126" s="2"/>
      <c r="G126" s="2"/>
      <c r="H126" s="2"/>
      <c r="I126" s="2"/>
      <c r="J126" s="2"/>
      <c r="K126" s="2"/>
      <c r="L126" s="2"/>
      <c r="M126" s="2"/>
      <c r="N126" s="2"/>
      <c r="O126" s="2"/>
      <c r="P126" s="2"/>
      <c r="Q126" s="2"/>
      <c r="R126" s="2"/>
      <c r="S126" s="2"/>
      <c r="T126" s="2"/>
      <c r="U126" s="2"/>
      <c r="V126" s="2"/>
      <c r="W126" s="2"/>
      <c r="X126" s="2"/>
    </row>
    <row r="127" customFormat="false" ht="12.75" hidden="false" customHeight="true" outlineLevel="0" collapsed="false">
      <c r="A127" s="40" t="s">
        <v>356</v>
      </c>
      <c r="B127" s="56" t="str">
        <f aca="false" t="array" ref="B127:B127">INDEX(Countries!$D$2:$D$255, MATCH(A127, Countries!$B$2:$B$255, 0))</f>
        <v>KWT</v>
      </c>
      <c r="C127" s="76" t="s">
        <v>145</v>
      </c>
      <c r="D127" s="50" t="str">
        <f aca="false" t="array" ref="D127:D127">IF($C127="Mangrove", INDEX('Mangrove restorable land'!$A$5:$M1000,MATCH($A127,'Mangrove restorable land'!$A$5:$A1000,0),MATCH('Mangrove restorable land'!B$4,'Mangrove restorable land'!$A$5:$M$5,0)),IF($C127="Seagrass", INDEX('Seagrass extent'!$A$5:$I$257,MATCH($A127,'Seagrass extent'!$A$5:$A1000,0),MATCH('Seagrass extent'!$B$4,'Seagrass extent'!$A$5:$I$5,0))*'Seagrass extent'!$E$4, IF($C127="Salt marsh", INDEX('Salt marsh extent'!$A$5:$I$257,MATCH($A127,'Salt marsh extent'!$A$5:$A1000,0),MATCH('Salt marsh extent'!$B$4,'Salt marsh extent'!$A$5:$I$5,0))*'Salt marsh extent'!$E$4 )))</f>
        <v>NoData</v>
      </c>
      <c r="E127" s="40" t="s">
        <v>468</v>
      </c>
      <c r="F127" s="2"/>
      <c r="G127" s="2"/>
      <c r="H127" s="2"/>
      <c r="I127" s="2"/>
      <c r="J127" s="2"/>
      <c r="K127" s="2"/>
      <c r="L127" s="2"/>
      <c r="M127" s="2"/>
      <c r="N127" s="2"/>
      <c r="O127" s="2"/>
      <c r="P127" s="2"/>
      <c r="Q127" s="2"/>
      <c r="R127" s="2"/>
      <c r="S127" s="2"/>
      <c r="T127" s="2"/>
      <c r="U127" s="2"/>
      <c r="V127" s="2"/>
      <c r="W127" s="2"/>
      <c r="X127" s="2"/>
    </row>
    <row r="128" customFormat="false" ht="12.75" hidden="false" customHeight="true" outlineLevel="0" collapsed="false">
      <c r="A128" s="40" t="s">
        <v>357</v>
      </c>
      <c r="B128" s="56" t="str">
        <f aca="false" t="array" ref="B128:B128">INDEX(Countries!$D$2:$D$255, MATCH(A128, Countries!$B$2:$B$255, 0))</f>
        <v>DNK</v>
      </c>
      <c r="C128" s="76" t="s">
        <v>145</v>
      </c>
      <c r="D128" s="50" t="str">
        <f aca="false" t="array" ref="D128:D128">IF($C128="Mangrove", INDEX('Mangrove restorable land'!$A$5:$M1000,MATCH($A128,'Mangrove restorable land'!$A$5:$A1000,0),MATCH('Mangrove restorable land'!B$4,'Mangrove restorable land'!$A$5:$M$5,0)),IF($C128="Seagrass", INDEX('Seagrass extent'!$A$5:$I$257,MATCH($A128,'Seagrass extent'!$A$5:$A1000,0),MATCH('Seagrass extent'!$B$4,'Seagrass extent'!$A$5:$I$5,0))*'Seagrass extent'!$E$4, IF($C128="Salt marsh", INDEX('Salt marsh extent'!$A$5:$I$257,MATCH($A128,'Salt marsh extent'!$A$5:$A1000,0),MATCH('Salt marsh extent'!$B$4,'Salt marsh extent'!$A$5:$I$5,0))*'Salt marsh extent'!$E$4 )))</f>
        <v>NoData</v>
      </c>
      <c r="E128" s="40" t="s">
        <v>468</v>
      </c>
      <c r="F128" s="2"/>
      <c r="G128" s="2"/>
      <c r="H128" s="2"/>
      <c r="I128" s="2"/>
      <c r="J128" s="2"/>
      <c r="K128" s="2"/>
      <c r="L128" s="2"/>
      <c r="M128" s="2"/>
      <c r="N128" s="2"/>
      <c r="O128" s="2"/>
      <c r="P128" s="2"/>
      <c r="Q128" s="2"/>
      <c r="R128" s="2"/>
      <c r="S128" s="2"/>
      <c r="T128" s="2"/>
      <c r="U128" s="2"/>
      <c r="V128" s="2"/>
      <c r="W128" s="2"/>
      <c r="X128" s="2"/>
    </row>
    <row r="129" customFormat="false" ht="12.75" hidden="false" customHeight="true" outlineLevel="0" collapsed="false">
      <c r="A129" s="40" t="s">
        <v>358</v>
      </c>
      <c r="B129" s="56" t="str">
        <f aca="false" t="array" ref="B129:B129">INDEX(Countries!$D$2:$D$255, MATCH(A129, Countries!$B$2:$B$255, 0))</f>
        <v>FRA</v>
      </c>
      <c r="C129" s="76" t="s">
        <v>145</v>
      </c>
      <c r="D129" s="50" t="str">
        <f aca="false" t="array" ref="D129:D129">IF($C129="Mangrove", INDEX('Mangrove restorable land'!$A$5:$M1000,MATCH($A129,'Mangrove restorable land'!$A$5:$A1000,0),MATCH('Mangrove restorable land'!B$4,'Mangrove restorable land'!$A$5:$M$5,0)),IF($C129="Seagrass", INDEX('Seagrass extent'!$A$5:$I$257,MATCH($A129,'Seagrass extent'!$A$5:$A1000,0),MATCH('Seagrass extent'!$B$4,'Seagrass extent'!$A$5:$I$5,0))*'Seagrass extent'!$E$4, IF($C129="Salt marsh", INDEX('Salt marsh extent'!$A$5:$I$257,MATCH($A129,'Salt marsh extent'!$A$5:$A1000,0),MATCH('Salt marsh extent'!$B$4,'Salt marsh extent'!$A$5:$I$5,0))*'Salt marsh extent'!$E$4 )))</f>
        <v>NoData</v>
      </c>
      <c r="E129" s="40" t="s">
        <v>468</v>
      </c>
      <c r="F129" s="2"/>
      <c r="G129" s="2"/>
      <c r="H129" s="2"/>
      <c r="I129" s="2"/>
      <c r="J129" s="2"/>
      <c r="K129" s="2"/>
      <c r="L129" s="2"/>
      <c r="M129" s="2"/>
      <c r="N129" s="2"/>
      <c r="O129" s="2"/>
      <c r="P129" s="2"/>
      <c r="Q129" s="2"/>
      <c r="R129" s="2"/>
      <c r="S129" s="2"/>
      <c r="T129" s="2"/>
      <c r="U129" s="2"/>
      <c r="V129" s="2"/>
      <c r="W129" s="2"/>
      <c r="X129" s="2"/>
    </row>
    <row r="130" customFormat="false" ht="12.75" hidden="false" customHeight="true" outlineLevel="0" collapsed="false">
      <c r="A130" s="40" t="s">
        <v>359</v>
      </c>
      <c r="B130" s="56" t="str">
        <f aca="false" t="array" ref="B130:B130">INDEX(Countries!$D$2:$D$255, MATCH(A130, Countries!$B$2:$B$255, 0))</f>
        <v>RUS</v>
      </c>
      <c r="C130" s="76" t="s">
        <v>145</v>
      </c>
      <c r="D130" s="50" t="str">
        <f aca="false" t="array" ref="D130:D130">IF($C130="Mangrove", INDEX('Mangrove restorable land'!$A$5:$M1000,MATCH($A130,'Mangrove restorable land'!$A$5:$A1000,0),MATCH('Mangrove restorable land'!B$4,'Mangrove restorable land'!$A$5:$M$5,0)),IF($C130="Seagrass", INDEX('Seagrass extent'!$A$5:$I$257,MATCH($A130,'Seagrass extent'!$A$5:$A1000,0),MATCH('Seagrass extent'!$B$4,'Seagrass extent'!$A$5:$I$5,0))*'Seagrass extent'!$E$4, IF($C130="Salt marsh", INDEX('Salt marsh extent'!$A$5:$I$257,MATCH($A130,'Salt marsh extent'!$A$5:$A1000,0),MATCH('Salt marsh extent'!$B$4,'Salt marsh extent'!$A$5:$I$5,0))*'Salt marsh extent'!$E$4 )))</f>
        <v>NoData</v>
      </c>
      <c r="E130" s="40" t="s">
        <v>468</v>
      </c>
      <c r="F130" s="2"/>
      <c r="G130" s="2"/>
      <c r="H130" s="2"/>
      <c r="I130" s="2"/>
      <c r="J130" s="2"/>
      <c r="K130" s="2"/>
      <c r="L130" s="2"/>
      <c r="M130" s="2"/>
      <c r="N130" s="2"/>
      <c r="O130" s="2"/>
      <c r="P130" s="2"/>
      <c r="Q130" s="2"/>
      <c r="R130" s="2"/>
      <c r="S130" s="2"/>
      <c r="T130" s="2"/>
      <c r="U130" s="2"/>
      <c r="V130" s="2"/>
      <c r="W130" s="2"/>
      <c r="X130" s="2"/>
    </row>
    <row r="131" customFormat="false" ht="12.75" hidden="false" customHeight="true" outlineLevel="0" collapsed="false">
      <c r="A131" s="40" t="s">
        <v>360</v>
      </c>
      <c r="B131" s="56" t="str">
        <f aca="false" t="array" ref="B131:B131">INDEX(Countries!$D$2:$D$255, MATCH(A131, Countries!$B$2:$B$255, 0))</f>
        <v>UMI</v>
      </c>
      <c r="C131" s="76" t="s">
        <v>145</v>
      </c>
      <c r="D131" s="50" t="str">
        <f aca="false" t="array" ref="D131:D131">IF($C131="Mangrove", INDEX('Mangrove restorable land'!$A$5:$M1000,MATCH($A131,'Mangrove restorable land'!$A$5:$A1000,0),MATCH('Mangrove restorable land'!B$4,'Mangrove restorable land'!$A$5:$M$5,0)),IF($C131="Seagrass", INDEX('Seagrass extent'!$A$5:$I$257,MATCH($A131,'Seagrass extent'!$A$5:$A1000,0),MATCH('Seagrass extent'!$B$4,'Seagrass extent'!$A$5:$I$5,0))*'Seagrass extent'!$E$4, IF($C131="Salt marsh", INDEX('Salt marsh extent'!$A$5:$I$257,MATCH($A131,'Salt marsh extent'!$A$5:$A1000,0),MATCH('Salt marsh extent'!$B$4,'Salt marsh extent'!$A$5:$I$5,0))*'Salt marsh extent'!$E$4 )))</f>
        <v>NoData</v>
      </c>
      <c r="E131" s="40" t="s">
        <v>468</v>
      </c>
      <c r="F131" s="2"/>
      <c r="G131" s="2"/>
      <c r="H131" s="2"/>
      <c r="I131" s="2"/>
      <c r="J131" s="2"/>
      <c r="K131" s="2"/>
      <c r="L131" s="2"/>
      <c r="M131" s="2"/>
      <c r="N131" s="2"/>
      <c r="O131" s="2"/>
      <c r="P131" s="2"/>
      <c r="Q131" s="2"/>
      <c r="R131" s="2"/>
      <c r="S131" s="2"/>
      <c r="T131" s="2"/>
      <c r="U131" s="2"/>
      <c r="V131" s="2"/>
      <c r="W131" s="2"/>
      <c r="X131" s="2"/>
    </row>
    <row r="132" customFormat="false" ht="12.75" hidden="false" customHeight="true" outlineLevel="0" collapsed="false">
      <c r="A132" s="40" t="s">
        <v>361</v>
      </c>
      <c r="B132" s="56" t="str">
        <f aca="false" t="array" ref="B132:B132">INDEX(Countries!$D$2:$D$255, MATCH(A132, Countries!$B$2:$B$255, 0))</f>
        <v>GRC</v>
      </c>
      <c r="C132" s="76" t="s">
        <v>145</v>
      </c>
      <c r="D132" s="50" t="str">
        <f aca="false" t="array" ref="D132:D132">IF($C132="Mangrove", INDEX('Mangrove restorable land'!$A$5:$M1000,MATCH($A132,'Mangrove restorable land'!$A$5:$A1000,0),MATCH('Mangrove restorable land'!B$4,'Mangrove restorable land'!$A$5:$M$5,0)),IF($C132="Seagrass", INDEX('Seagrass extent'!$A$5:$I$257,MATCH($A132,'Seagrass extent'!$A$5:$A1000,0),MATCH('Seagrass extent'!$B$4,'Seagrass extent'!$A$5:$I$5,0))*'Seagrass extent'!$E$4, IF($C132="Salt marsh", INDEX('Salt marsh extent'!$A$5:$I$257,MATCH($A132,'Salt marsh extent'!$A$5:$A1000,0),MATCH('Salt marsh extent'!$B$4,'Salt marsh extent'!$A$5:$I$5,0))*'Salt marsh extent'!$E$4 )))</f>
        <v>NoData</v>
      </c>
      <c r="E132" s="40" t="s">
        <v>468</v>
      </c>
      <c r="F132" s="2"/>
      <c r="G132" s="2"/>
      <c r="H132" s="2"/>
      <c r="I132" s="2"/>
      <c r="J132" s="2"/>
      <c r="K132" s="2"/>
      <c r="L132" s="2"/>
      <c r="M132" s="2"/>
      <c r="N132" s="2"/>
      <c r="O132" s="2"/>
      <c r="P132" s="2"/>
      <c r="Q132" s="2"/>
      <c r="R132" s="2"/>
      <c r="S132" s="2"/>
      <c r="T132" s="2"/>
      <c r="U132" s="2"/>
      <c r="V132" s="2"/>
      <c r="W132" s="2"/>
      <c r="X132" s="2"/>
    </row>
    <row r="133" customFormat="false" ht="12.75" hidden="false" customHeight="true" outlineLevel="0" collapsed="false">
      <c r="A133" s="40" t="s">
        <v>362</v>
      </c>
      <c r="B133" s="56" t="str">
        <f aca="false" t="array" ref="B133:B133">INDEX(Countries!$D$2:$D$255, MATCH(A133, Countries!$B$2:$B$255, 0))</f>
        <v>CAN</v>
      </c>
      <c r="C133" s="76" t="s">
        <v>145</v>
      </c>
      <c r="D133" s="50" t="str">
        <f aca="false" t="array" ref="D133:D133">IF($C133="Mangrove", INDEX('Mangrove restorable land'!$A$5:$M1000,MATCH($A133,'Mangrove restorable land'!$A$5:$A1000,0),MATCH('Mangrove restorable land'!B$4,'Mangrove restorable land'!$A$5:$M$5,0)),IF($C133="Seagrass", INDEX('Seagrass extent'!$A$5:$I$257,MATCH($A133,'Seagrass extent'!$A$5:$A1000,0),MATCH('Seagrass extent'!$B$4,'Seagrass extent'!$A$5:$I$5,0))*'Seagrass extent'!$E$4, IF($C133="Salt marsh", INDEX('Salt marsh extent'!$A$5:$I$257,MATCH($A133,'Salt marsh extent'!$A$5:$A1000,0),MATCH('Salt marsh extent'!$B$4,'Salt marsh extent'!$A$5:$I$5,0))*'Salt marsh extent'!$E$4 )))</f>
        <v>NoData</v>
      </c>
      <c r="E133" s="40" t="s">
        <v>468</v>
      </c>
      <c r="F133" s="2"/>
      <c r="G133" s="2"/>
      <c r="H133" s="2"/>
      <c r="I133" s="2"/>
      <c r="J133" s="2"/>
      <c r="K133" s="2"/>
      <c r="L133" s="2"/>
      <c r="M133" s="2"/>
      <c r="N133" s="2"/>
      <c r="O133" s="2"/>
      <c r="P133" s="2"/>
      <c r="Q133" s="2"/>
      <c r="R133" s="2"/>
      <c r="S133" s="2"/>
      <c r="T133" s="2"/>
      <c r="U133" s="2"/>
      <c r="V133" s="2"/>
      <c r="W133" s="2"/>
      <c r="X133" s="2"/>
    </row>
    <row r="134" customFormat="false" ht="12.75" hidden="false" customHeight="true" outlineLevel="0" collapsed="false">
      <c r="A134" s="40" t="s">
        <v>363</v>
      </c>
      <c r="B134" s="56" t="str">
        <f aca="false" t="array" ref="B134:B134">INDEX(Countries!$D$2:$D$255, MATCH(A134, Countries!$B$2:$B$255, 0))</f>
        <v>DEU</v>
      </c>
      <c r="C134" s="76" t="s">
        <v>145</v>
      </c>
      <c r="D134" s="50" t="str">
        <f aca="false" t="array" ref="D134:D134">IF($C134="Mangrove", INDEX('Mangrove restorable land'!$A$5:$M1000,MATCH($A134,'Mangrove restorable land'!$A$5:$A1000,0),MATCH('Mangrove restorable land'!B$4,'Mangrove restorable land'!$A$5:$M$5,0)),IF($C134="Seagrass", INDEX('Seagrass extent'!$A$5:$I$257,MATCH($A134,'Seagrass extent'!$A$5:$A1000,0),MATCH('Seagrass extent'!$B$4,'Seagrass extent'!$A$5:$I$5,0))*'Seagrass extent'!$E$4, IF($C134="Salt marsh", INDEX('Salt marsh extent'!$A$5:$I$257,MATCH($A134,'Salt marsh extent'!$A$5:$A1000,0),MATCH('Salt marsh extent'!$B$4,'Salt marsh extent'!$A$5:$I$5,0))*'Salt marsh extent'!$E$4 )))</f>
        <v>NoData</v>
      </c>
      <c r="E134" s="40" t="s">
        <v>468</v>
      </c>
      <c r="F134" s="2"/>
      <c r="G134" s="2"/>
      <c r="H134" s="2"/>
      <c r="I134" s="2"/>
      <c r="J134" s="2"/>
      <c r="K134" s="2"/>
      <c r="L134" s="2"/>
      <c r="M134" s="2"/>
      <c r="N134" s="2"/>
      <c r="O134" s="2"/>
      <c r="P134" s="2"/>
      <c r="Q134" s="2"/>
      <c r="R134" s="2"/>
      <c r="S134" s="2"/>
      <c r="T134" s="2"/>
      <c r="U134" s="2"/>
      <c r="V134" s="2"/>
      <c r="W134" s="2"/>
      <c r="X134" s="2"/>
    </row>
    <row r="135" customFormat="false" ht="12.75" hidden="false" customHeight="true" outlineLevel="0" collapsed="false">
      <c r="A135" s="40" t="s">
        <v>364</v>
      </c>
      <c r="B135" s="56" t="str">
        <f aca="false" t="array" ref="B135:B135">INDEX(Countries!$D$2:$D$255, MATCH(A135, Countries!$B$2:$B$255, 0))</f>
        <v>HRV</v>
      </c>
      <c r="C135" s="76" t="s">
        <v>145</v>
      </c>
      <c r="D135" s="50" t="str">
        <f aca="false" t="array" ref="D135:D135">IF($C135="Mangrove", INDEX('Mangrove restorable land'!$A$5:$M1000,MATCH($A135,'Mangrove restorable land'!$A$5:$A1000,0),MATCH('Mangrove restorable land'!B$4,'Mangrove restorable land'!$A$5:$M$5,0)),IF($C135="Seagrass", INDEX('Seagrass extent'!$A$5:$I$257,MATCH($A135,'Seagrass extent'!$A$5:$A1000,0),MATCH('Seagrass extent'!$B$4,'Seagrass extent'!$A$5:$I$5,0))*'Seagrass extent'!$E$4, IF($C135="Salt marsh", INDEX('Salt marsh extent'!$A$5:$I$257,MATCH($A135,'Salt marsh extent'!$A$5:$A1000,0),MATCH('Salt marsh extent'!$B$4,'Salt marsh extent'!$A$5:$I$5,0))*'Salt marsh extent'!$E$4 )))</f>
        <v>NoData</v>
      </c>
      <c r="E135" s="40" t="s">
        <v>468</v>
      </c>
      <c r="F135" s="2"/>
      <c r="G135" s="2"/>
      <c r="H135" s="2"/>
      <c r="I135" s="2"/>
      <c r="J135" s="2"/>
      <c r="K135" s="2"/>
      <c r="L135" s="2"/>
      <c r="M135" s="2"/>
      <c r="N135" s="2"/>
      <c r="O135" s="2"/>
      <c r="P135" s="2"/>
      <c r="Q135" s="2"/>
      <c r="R135" s="2"/>
      <c r="S135" s="2"/>
      <c r="T135" s="2"/>
      <c r="U135" s="2"/>
      <c r="V135" s="2"/>
      <c r="W135" s="2"/>
      <c r="X135" s="2"/>
    </row>
    <row r="136" customFormat="false" ht="12.75" hidden="false" customHeight="true" outlineLevel="0" collapsed="false">
      <c r="A136" s="40" t="s">
        <v>365</v>
      </c>
      <c r="B136" s="56" t="str">
        <f aca="false" t="array" ref="B136:B136">INDEX(Countries!$D$2:$D$255, MATCH(A136, Countries!$B$2:$B$255, 0))</f>
        <v>GBR</v>
      </c>
      <c r="C136" s="76" t="s">
        <v>145</v>
      </c>
      <c r="D136" s="50" t="str">
        <f aca="false" t="array" ref="D136:D136">IF($C136="Mangrove", INDEX('Mangrove restorable land'!$A$5:$M1000,MATCH($A136,'Mangrove restorable land'!$A$5:$A1000,0),MATCH('Mangrove restorable land'!B$4,'Mangrove restorable land'!$A$5:$M$5,0)),IF($C136="Seagrass", INDEX('Seagrass extent'!$A$5:$I$257,MATCH($A136,'Seagrass extent'!$A$5:$A1000,0),MATCH('Seagrass extent'!$B$4,'Seagrass extent'!$A$5:$I$5,0))*'Seagrass extent'!$E$4, IF($C136="Salt marsh", INDEX('Salt marsh extent'!$A$5:$I$257,MATCH($A136,'Salt marsh extent'!$A$5:$A1000,0),MATCH('Salt marsh extent'!$B$4,'Salt marsh extent'!$A$5:$I$5,0))*'Salt marsh extent'!$E$4 )))</f>
        <v>NoData</v>
      </c>
      <c r="E136" s="40" t="s">
        <v>468</v>
      </c>
      <c r="F136" s="2"/>
      <c r="G136" s="2"/>
      <c r="H136" s="2"/>
      <c r="I136" s="2"/>
      <c r="J136" s="2"/>
      <c r="K136" s="2"/>
      <c r="L136" s="2"/>
      <c r="M136" s="2"/>
      <c r="N136" s="2"/>
      <c r="O136" s="2"/>
      <c r="P136" s="2"/>
      <c r="Q136" s="2"/>
      <c r="R136" s="2"/>
      <c r="S136" s="2"/>
      <c r="T136" s="2"/>
      <c r="U136" s="2"/>
      <c r="V136" s="2"/>
      <c r="W136" s="2"/>
      <c r="X136" s="2"/>
    </row>
    <row r="137" customFormat="false" ht="12.75" hidden="false" customHeight="true" outlineLevel="0" collapsed="false">
      <c r="A137" s="40" t="s">
        <v>366</v>
      </c>
      <c r="B137" s="56" t="str">
        <f aca="false" t="array" ref="B137:B137">INDEX(Countries!$D$2:$D$255, MATCH(A137, Countries!$B$2:$B$255, 0))</f>
        <v>MLT</v>
      </c>
      <c r="C137" s="76" t="s">
        <v>145</v>
      </c>
      <c r="D137" s="50" t="str">
        <f aca="false" t="array" ref="D137:D137">IF($C137="Mangrove", INDEX('Mangrove restorable land'!$A$5:$M1000,MATCH($A137,'Mangrove restorable land'!$A$5:$A1000,0),MATCH('Mangrove restorable land'!B$4,'Mangrove restorable land'!$A$5:$M$5,0)),IF($C137="Seagrass", INDEX('Seagrass extent'!$A$5:$I$257,MATCH($A137,'Seagrass extent'!$A$5:$A1000,0),MATCH('Seagrass extent'!$B$4,'Seagrass extent'!$A$5:$I$5,0))*'Seagrass extent'!$E$4, IF($C137="Salt marsh", INDEX('Salt marsh extent'!$A$5:$I$257,MATCH($A137,'Salt marsh extent'!$A$5:$A1000,0),MATCH('Salt marsh extent'!$B$4,'Salt marsh extent'!$A$5:$I$5,0))*'Salt marsh extent'!$E$4 )))</f>
        <v>NoData</v>
      </c>
      <c r="E137" s="40" t="s">
        <v>468</v>
      </c>
      <c r="F137" s="2"/>
      <c r="G137" s="2"/>
      <c r="H137" s="2"/>
      <c r="I137" s="2"/>
      <c r="J137" s="2"/>
      <c r="K137" s="2"/>
      <c r="L137" s="2"/>
      <c r="M137" s="2"/>
      <c r="N137" s="2"/>
      <c r="O137" s="2"/>
      <c r="P137" s="2"/>
      <c r="Q137" s="2"/>
      <c r="R137" s="2"/>
      <c r="S137" s="2"/>
      <c r="T137" s="2"/>
      <c r="U137" s="2"/>
      <c r="V137" s="2"/>
      <c r="W137" s="2"/>
      <c r="X137" s="2"/>
    </row>
    <row r="138" customFormat="false" ht="12.75" hidden="false" customHeight="true" outlineLevel="0" collapsed="false">
      <c r="A138" s="40" t="s">
        <v>367</v>
      </c>
      <c r="B138" s="56" t="str">
        <f aca="false" t="array" ref="B138:B138">INDEX(Countries!$D$2:$D$255, MATCH(A138, Countries!$B$2:$B$255, 0))</f>
        <v>CYP</v>
      </c>
      <c r="C138" s="76" t="s">
        <v>145</v>
      </c>
      <c r="D138" s="50" t="str">
        <f aca="false" t="array" ref="D138:D138">IF($C138="Mangrove", INDEX('Mangrove restorable land'!$A$5:$M1000,MATCH($A138,'Mangrove restorable land'!$A$5:$A1000,0),MATCH('Mangrove restorable land'!B$4,'Mangrove restorable land'!$A$5:$M$5,0)),IF($C138="Seagrass", INDEX('Seagrass extent'!$A$5:$I$257,MATCH($A138,'Seagrass extent'!$A$5:$A1000,0),MATCH('Seagrass extent'!$B$4,'Seagrass extent'!$A$5:$I$5,0))*'Seagrass extent'!$E$4, IF($C138="Salt marsh", INDEX('Salt marsh extent'!$A$5:$I$257,MATCH($A138,'Salt marsh extent'!$A$5:$A1000,0),MATCH('Salt marsh extent'!$B$4,'Salt marsh extent'!$A$5:$I$5,0))*'Salt marsh extent'!$E$4 )))</f>
        <v>NoData</v>
      </c>
      <c r="E138" s="40" t="s">
        <v>468</v>
      </c>
      <c r="F138" s="2"/>
      <c r="G138" s="2"/>
      <c r="H138" s="2"/>
      <c r="I138" s="2"/>
      <c r="J138" s="2"/>
      <c r="K138" s="2"/>
      <c r="L138" s="2"/>
      <c r="M138" s="2"/>
      <c r="N138" s="2"/>
      <c r="O138" s="2"/>
      <c r="P138" s="2"/>
      <c r="Q138" s="2"/>
      <c r="R138" s="2"/>
      <c r="S138" s="2"/>
      <c r="T138" s="2"/>
      <c r="U138" s="2"/>
      <c r="V138" s="2"/>
      <c r="W138" s="2"/>
      <c r="X138" s="2"/>
    </row>
    <row r="139" customFormat="false" ht="12.75" hidden="false" customHeight="true" outlineLevel="0" collapsed="false">
      <c r="A139" s="40" t="s">
        <v>368</v>
      </c>
      <c r="B139" s="56" t="str">
        <f aca="false" t="array" ref="B139:B139">INDEX(Countries!$D$2:$D$255, MATCH(A139, Countries!$B$2:$B$255, 0))</f>
        <v>NOR</v>
      </c>
      <c r="C139" s="76" t="s">
        <v>145</v>
      </c>
      <c r="D139" s="50" t="str">
        <f aca="false" t="array" ref="D139:D139">IF($C139="Mangrove", INDEX('Mangrove restorable land'!$A$5:$M1000,MATCH($A139,'Mangrove restorable land'!$A$5:$A1000,0),MATCH('Mangrove restorable land'!B$4,'Mangrove restorable land'!$A$5:$M$5,0)),IF($C139="Seagrass", INDEX('Seagrass extent'!$A$5:$I$257,MATCH($A139,'Seagrass extent'!$A$5:$A1000,0),MATCH('Seagrass extent'!$B$4,'Seagrass extent'!$A$5:$I$5,0))*'Seagrass extent'!$E$4, IF($C139="Salt marsh", INDEX('Salt marsh extent'!$A$5:$I$257,MATCH($A139,'Salt marsh extent'!$A$5:$A1000,0),MATCH('Salt marsh extent'!$B$4,'Salt marsh extent'!$A$5:$I$5,0))*'Salt marsh extent'!$E$4 )))</f>
        <v>NoData</v>
      </c>
      <c r="E139" s="40" t="s">
        <v>468</v>
      </c>
      <c r="F139" s="2"/>
      <c r="G139" s="2"/>
      <c r="H139" s="2"/>
      <c r="I139" s="2"/>
      <c r="J139" s="2"/>
      <c r="K139" s="2"/>
      <c r="L139" s="2"/>
      <c r="M139" s="2"/>
      <c r="N139" s="2"/>
      <c r="O139" s="2"/>
      <c r="P139" s="2"/>
      <c r="Q139" s="2"/>
      <c r="R139" s="2"/>
      <c r="S139" s="2"/>
      <c r="T139" s="2"/>
      <c r="U139" s="2"/>
      <c r="V139" s="2"/>
      <c r="W139" s="2"/>
      <c r="X139" s="2"/>
    </row>
    <row r="140" customFormat="false" ht="12.75" hidden="false" customHeight="true" outlineLevel="0" collapsed="false">
      <c r="A140" s="40" t="s">
        <v>369</v>
      </c>
      <c r="B140" s="56" t="str">
        <f aca="false" t="array" ref="B140:B140">INDEX(Countries!$D$2:$D$255, MATCH(A140, Countries!$B$2:$B$255, 0))</f>
        <v>ALB</v>
      </c>
      <c r="C140" s="76" t="s">
        <v>145</v>
      </c>
      <c r="D140" s="50" t="str">
        <f aca="false" t="array" ref="D140:D140">IF($C140="Mangrove", INDEX('Mangrove restorable land'!$A$5:$M1000,MATCH($A140,'Mangrove restorable land'!$A$5:$A1000,0),MATCH('Mangrove restorable land'!B$4,'Mangrove restorable land'!$A$5:$M$5,0)),IF($C140="Seagrass", INDEX('Seagrass extent'!$A$5:$I$257,MATCH($A140,'Seagrass extent'!$A$5:$A1000,0),MATCH('Seagrass extent'!$B$4,'Seagrass extent'!$A$5:$I$5,0))*'Seagrass extent'!$E$4, IF($C140="Salt marsh", INDEX('Salt marsh extent'!$A$5:$I$257,MATCH($A140,'Salt marsh extent'!$A$5:$A1000,0),MATCH('Salt marsh extent'!$B$4,'Salt marsh extent'!$A$5:$I$5,0))*'Salt marsh extent'!$E$4 )))</f>
        <v>NoData</v>
      </c>
      <c r="E140" s="40" t="s">
        <v>468</v>
      </c>
      <c r="F140" s="2"/>
      <c r="G140" s="2"/>
      <c r="H140" s="2"/>
      <c r="I140" s="2"/>
      <c r="J140" s="2"/>
      <c r="K140" s="2"/>
      <c r="L140" s="2"/>
      <c r="M140" s="2"/>
      <c r="N140" s="2"/>
      <c r="O140" s="2"/>
      <c r="P140" s="2"/>
      <c r="Q140" s="2"/>
      <c r="R140" s="2"/>
      <c r="S140" s="2"/>
      <c r="T140" s="2"/>
      <c r="U140" s="2"/>
      <c r="V140" s="2"/>
      <c r="W140" s="2"/>
      <c r="X140" s="2"/>
    </row>
    <row r="141" customFormat="false" ht="12.75" hidden="false" customHeight="true" outlineLevel="0" collapsed="false">
      <c r="A141" s="40" t="s">
        <v>370</v>
      </c>
      <c r="B141" s="56" t="str">
        <f aca="false" t="array" ref="B141:B141">INDEX(Countries!$D$2:$D$255, MATCH(A141, Countries!$B$2:$B$255, 0))</f>
        <v>DZA</v>
      </c>
      <c r="C141" s="76" t="s">
        <v>145</v>
      </c>
      <c r="D141" s="50" t="str">
        <f aca="false" t="array" ref="D141:D141">IF($C141="Mangrove", INDEX('Mangrove restorable land'!$A$5:$M1000,MATCH($A141,'Mangrove restorable land'!$A$5:$A1000,0),MATCH('Mangrove restorable land'!B$4,'Mangrove restorable land'!$A$5:$M$5,0)),IF($C141="Seagrass", INDEX('Seagrass extent'!$A$5:$I$257,MATCH($A141,'Seagrass extent'!$A$5:$A1000,0),MATCH('Seagrass extent'!$B$4,'Seagrass extent'!$A$5:$I$5,0))*'Seagrass extent'!$E$4, IF($C141="Salt marsh", INDEX('Salt marsh extent'!$A$5:$I$257,MATCH($A141,'Salt marsh extent'!$A$5:$A1000,0),MATCH('Salt marsh extent'!$B$4,'Salt marsh extent'!$A$5:$I$5,0))*'Salt marsh extent'!$E$4 )))</f>
        <v>NoData</v>
      </c>
      <c r="E141" s="40" t="s">
        <v>468</v>
      </c>
      <c r="F141" s="2"/>
      <c r="G141" s="2"/>
      <c r="H141" s="2"/>
      <c r="I141" s="2"/>
      <c r="J141" s="2"/>
      <c r="K141" s="2"/>
      <c r="L141" s="2"/>
      <c r="M141" s="2"/>
      <c r="N141" s="2"/>
      <c r="O141" s="2"/>
      <c r="P141" s="2"/>
      <c r="Q141" s="2"/>
      <c r="R141" s="2"/>
      <c r="S141" s="2"/>
      <c r="T141" s="2"/>
      <c r="U141" s="2"/>
      <c r="V141" s="2"/>
      <c r="W141" s="2"/>
      <c r="X141" s="2"/>
    </row>
    <row r="142" customFormat="false" ht="12.75" hidden="false" customHeight="true" outlineLevel="0" collapsed="false">
      <c r="A142" s="40" t="s">
        <v>371</v>
      </c>
      <c r="B142" s="56" t="str">
        <f aca="false" t="array" ref="B142:B142">INDEX(Countries!$D$2:$D$255, MATCH(A142, Countries!$B$2:$B$255, 0))</f>
        <v>SWE</v>
      </c>
      <c r="C142" s="76" t="s">
        <v>145</v>
      </c>
      <c r="D142" s="50" t="str">
        <f aca="false" t="array" ref="D142:D142">IF($C142="Mangrove", INDEX('Mangrove restorable land'!$A$5:$M1000,MATCH($A142,'Mangrove restorable land'!$A$5:$A1000,0),MATCH('Mangrove restorable land'!B$4,'Mangrove restorable land'!$A$5:$M$5,0)),IF($C142="Seagrass", INDEX('Seagrass extent'!$A$5:$I$257,MATCH($A142,'Seagrass extent'!$A$5:$A1000,0),MATCH('Seagrass extent'!$B$4,'Seagrass extent'!$A$5:$I$5,0))*'Seagrass extent'!$E$4, IF($C142="Salt marsh", INDEX('Salt marsh extent'!$A$5:$I$257,MATCH($A142,'Salt marsh extent'!$A$5:$A1000,0),MATCH('Salt marsh extent'!$B$4,'Salt marsh extent'!$A$5:$I$5,0))*'Salt marsh extent'!$E$4 )))</f>
        <v>NoData</v>
      </c>
      <c r="E142" s="40" t="s">
        <v>468</v>
      </c>
      <c r="F142" s="2"/>
      <c r="G142" s="2"/>
      <c r="H142" s="2"/>
      <c r="I142" s="2"/>
      <c r="J142" s="2"/>
      <c r="K142" s="2"/>
      <c r="L142" s="2"/>
      <c r="M142" s="2"/>
      <c r="N142" s="2"/>
      <c r="O142" s="2"/>
      <c r="P142" s="2"/>
      <c r="Q142" s="2"/>
      <c r="R142" s="2"/>
      <c r="S142" s="2"/>
      <c r="T142" s="2"/>
      <c r="U142" s="2"/>
      <c r="V142" s="2"/>
      <c r="W142" s="2"/>
      <c r="X142" s="2"/>
    </row>
    <row r="143" customFormat="false" ht="12.75" hidden="false" customHeight="true" outlineLevel="0" collapsed="false">
      <c r="A143" s="40" t="s">
        <v>372</v>
      </c>
      <c r="B143" s="56" t="str">
        <f aca="false" t="array" ref="B143:B143">INDEX(Countries!$D$2:$D$255, MATCH(A143, Countries!$B$2:$B$255, 0))</f>
        <v>ISR</v>
      </c>
      <c r="C143" s="76" t="s">
        <v>145</v>
      </c>
      <c r="D143" s="50" t="str">
        <f aca="false" t="array" ref="D143:D143">IF($C143="Mangrove", INDEX('Mangrove restorable land'!$A$5:$M1000,MATCH($A143,'Mangrove restorable land'!$A$5:$A1000,0),MATCH('Mangrove restorable land'!B$4,'Mangrove restorable land'!$A$5:$M$5,0)),IF($C143="Seagrass", INDEX('Seagrass extent'!$A$5:$I$257,MATCH($A143,'Seagrass extent'!$A$5:$A1000,0),MATCH('Seagrass extent'!$B$4,'Seagrass extent'!$A$5:$I$5,0))*'Seagrass extent'!$E$4, IF($C143="Salt marsh", INDEX('Salt marsh extent'!$A$5:$I$257,MATCH($A143,'Salt marsh extent'!$A$5:$A1000,0),MATCH('Salt marsh extent'!$B$4,'Salt marsh extent'!$A$5:$I$5,0))*'Salt marsh extent'!$E$4 )))</f>
        <v>NoData</v>
      </c>
      <c r="E143" s="40" t="s">
        <v>468</v>
      </c>
      <c r="F143" s="2"/>
      <c r="G143" s="2"/>
      <c r="H143" s="2"/>
      <c r="I143" s="2"/>
      <c r="J143" s="2"/>
      <c r="K143" s="2"/>
      <c r="L143" s="2"/>
      <c r="M143" s="2"/>
      <c r="N143" s="2"/>
      <c r="O143" s="2"/>
      <c r="P143" s="2"/>
      <c r="Q143" s="2"/>
      <c r="R143" s="2"/>
      <c r="S143" s="2"/>
      <c r="T143" s="2"/>
      <c r="U143" s="2"/>
      <c r="V143" s="2"/>
      <c r="W143" s="2"/>
      <c r="X143" s="2"/>
    </row>
    <row r="144" customFormat="false" ht="12.75" hidden="false" customHeight="true" outlineLevel="0" collapsed="false">
      <c r="A144" s="40" t="s">
        <v>373</v>
      </c>
      <c r="B144" s="56" t="str">
        <f aca="false" t="array" ref="B144:B144">INDEX(Countries!$D$2:$D$255, MATCH(A144, Countries!$B$2:$B$255, 0))</f>
        <v>MSR</v>
      </c>
      <c r="C144" s="76" t="s">
        <v>145</v>
      </c>
      <c r="D144" s="50" t="str">
        <f aca="false" t="array" ref="D144:D144">IF($C144="Mangrove", INDEX('Mangrove restorable land'!$A$5:$M1000,MATCH($A144,'Mangrove restorable land'!$A$5:$A1000,0),MATCH('Mangrove restorable land'!B$4,'Mangrove restorable land'!$A$5:$M$5,0)),IF($C144="Seagrass", INDEX('Seagrass extent'!$A$5:$I$257,MATCH($A144,'Seagrass extent'!$A$5:$A1000,0),MATCH('Seagrass extent'!$B$4,'Seagrass extent'!$A$5:$I$5,0))*'Seagrass extent'!$E$4, IF($C144="Salt marsh", INDEX('Salt marsh extent'!$A$5:$I$257,MATCH($A144,'Salt marsh extent'!$A$5:$A1000,0),MATCH('Salt marsh extent'!$B$4,'Salt marsh extent'!$A$5:$I$5,0))*'Salt marsh extent'!$E$4 )))</f>
        <v>NoData</v>
      </c>
      <c r="E144" s="40" t="s">
        <v>468</v>
      </c>
      <c r="F144" s="2"/>
      <c r="G144" s="2"/>
      <c r="H144" s="2"/>
      <c r="I144" s="2"/>
      <c r="J144" s="2"/>
      <c r="K144" s="2"/>
      <c r="L144" s="2"/>
      <c r="M144" s="2"/>
      <c r="N144" s="2"/>
      <c r="O144" s="2"/>
      <c r="P144" s="2"/>
      <c r="Q144" s="2"/>
      <c r="R144" s="2"/>
      <c r="S144" s="2"/>
      <c r="T144" s="2"/>
      <c r="U144" s="2"/>
      <c r="V144" s="2"/>
      <c r="W144" s="2"/>
      <c r="X144" s="2"/>
    </row>
    <row r="145" customFormat="false" ht="12.75" hidden="false" customHeight="true" outlineLevel="0" collapsed="false">
      <c r="A145" s="40" t="s">
        <v>374</v>
      </c>
      <c r="B145" s="56" t="str">
        <f aca="false" t="array" ref="B145:B145">INDEX(Countries!$D$2:$D$255, MATCH(A145, Countries!$B$2:$B$255, 0))</f>
        <v>LBY</v>
      </c>
      <c r="C145" s="76" t="s">
        <v>145</v>
      </c>
      <c r="D145" s="50" t="str">
        <f aca="false" t="array" ref="D145:D145">IF($C145="Mangrove", INDEX('Mangrove restorable land'!$A$5:$M1000,MATCH($A145,'Mangrove restorable land'!$A$5:$A1000,0),MATCH('Mangrove restorable land'!B$4,'Mangrove restorable land'!$A$5:$M$5,0)),IF($C145="Seagrass", INDEX('Seagrass extent'!$A$5:$I$257,MATCH($A145,'Seagrass extent'!$A$5:$A1000,0),MATCH('Seagrass extent'!$B$4,'Seagrass extent'!$A$5:$I$5,0))*'Seagrass extent'!$E$4, IF($C145="Salt marsh", INDEX('Salt marsh extent'!$A$5:$I$257,MATCH($A145,'Salt marsh extent'!$A$5:$A1000,0),MATCH('Salt marsh extent'!$B$4,'Salt marsh extent'!$A$5:$I$5,0))*'Salt marsh extent'!$E$4 )))</f>
        <v>NoData</v>
      </c>
      <c r="E145" s="40" t="s">
        <v>468</v>
      </c>
      <c r="F145" s="2"/>
      <c r="G145" s="2"/>
      <c r="H145" s="2"/>
      <c r="I145" s="2"/>
      <c r="J145" s="2"/>
      <c r="K145" s="2"/>
      <c r="L145" s="2"/>
      <c r="M145" s="2"/>
      <c r="N145" s="2"/>
      <c r="O145" s="2"/>
      <c r="P145" s="2"/>
      <c r="Q145" s="2"/>
      <c r="R145" s="2"/>
      <c r="S145" s="2"/>
      <c r="T145" s="2"/>
      <c r="U145" s="2"/>
      <c r="V145" s="2"/>
      <c r="W145" s="2"/>
      <c r="X145" s="2"/>
    </row>
    <row r="146" customFormat="false" ht="12.75" hidden="false" customHeight="true" outlineLevel="0" collapsed="false">
      <c r="A146" s="40" t="s">
        <v>375</v>
      </c>
      <c r="B146" s="56" t="str">
        <f aca="false" t="array" ref="B146:B146">INDEX(Countries!$D$2:$D$255, MATCH(A146, Countries!$B$2:$B$255, 0))</f>
        <v>NLD</v>
      </c>
      <c r="C146" s="76" t="s">
        <v>145</v>
      </c>
      <c r="D146" s="50" t="str">
        <f aca="false" t="array" ref="D146:D146">IF($C146="Mangrove", INDEX('Mangrove restorable land'!$A$5:$M1000,MATCH($A146,'Mangrove restorable land'!$A$5:$A1000,0),MATCH('Mangrove restorable land'!B$4,'Mangrove restorable land'!$A$5:$M$5,0)),IF($C146="Seagrass", INDEX('Seagrass extent'!$A$5:$I$257,MATCH($A146,'Seagrass extent'!$A$5:$A1000,0),MATCH('Seagrass extent'!$B$4,'Seagrass extent'!$A$5:$I$5,0))*'Seagrass extent'!$E$4, IF($C146="Salt marsh", INDEX('Salt marsh extent'!$A$5:$I$257,MATCH($A146,'Salt marsh extent'!$A$5:$A1000,0),MATCH('Salt marsh extent'!$B$4,'Salt marsh extent'!$A$5:$I$5,0))*'Salt marsh extent'!$E$4 )))</f>
        <v>NoData</v>
      </c>
      <c r="E146" s="40" t="s">
        <v>468</v>
      </c>
      <c r="F146" s="2"/>
      <c r="G146" s="2"/>
      <c r="H146" s="2"/>
      <c r="I146" s="2"/>
      <c r="J146" s="2"/>
      <c r="K146" s="2"/>
      <c r="L146" s="2"/>
      <c r="M146" s="2"/>
      <c r="N146" s="2"/>
      <c r="O146" s="2"/>
      <c r="P146" s="2"/>
      <c r="Q146" s="2"/>
      <c r="R146" s="2"/>
      <c r="S146" s="2"/>
      <c r="T146" s="2"/>
      <c r="U146" s="2"/>
      <c r="V146" s="2"/>
      <c r="W146" s="2"/>
      <c r="X146" s="2"/>
    </row>
    <row r="147" customFormat="false" ht="12.75" hidden="false" customHeight="true" outlineLevel="0" collapsed="false">
      <c r="A147" s="40" t="s">
        <v>376</v>
      </c>
      <c r="B147" s="56" t="str">
        <f aca="false" t="array" ref="B147:B147">INDEX(Countries!$D$2:$D$255, MATCH(A147, Countries!$B$2:$B$255, 0))</f>
        <v>POL</v>
      </c>
      <c r="C147" s="76" t="s">
        <v>145</v>
      </c>
      <c r="D147" s="50" t="str">
        <f aca="false" t="array" ref="D147:D147">IF($C147="Mangrove", INDEX('Mangrove restorable land'!$A$5:$M1000,MATCH($A147,'Mangrove restorable land'!$A$5:$A1000,0),MATCH('Mangrove restorable land'!B$4,'Mangrove restorable land'!$A$5:$M$5,0)),IF($C147="Seagrass", INDEX('Seagrass extent'!$A$5:$I$257,MATCH($A147,'Seagrass extent'!$A$5:$A1000,0),MATCH('Seagrass extent'!$B$4,'Seagrass extent'!$A$5:$I$5,0))*'Seagrass extent'!$E$4, IF($C147="Salt marsh", INDEX('Salt marsh extent'!$A$5:$I$257,MATCH($A147,'Salt marsh extent'!$A$5:$A1000,0),MATCH('Salt marsh extent'!$B$4,'Salt marsh extent'!$A$5:$I$5,0))*'Salt marsh extent'!$E$4 )))</f>
        <v>NoData</v>
      </c>
      <c r="E147" s="40" t="s">
        <v>468</v>
      </c>
      <c r="F147" s="2"/>
      <c r="G147" s="2"/>
      <c r="H147" s="2"/>
      <c r="I147" s="2"/>
      <c r="J147" s="2"/>
      <c r="K147" s="2"/>
      <c r="L147" s="2"/>
      <c r="M147" s="2"/>
      <c r="N147" s="2"/>
      <c r="O147" s="2"/>
      <c r="P147" s="2"/>
      <c r="Q147" s="2"/>
      <c r="R147" s="2"/>
      <c r="S147" s="2"/>
      <c r="T147" s="2"/>
      <c r="U147" s="2"/>
      <c r="V147" s="2"/>
      <c r="W147" s="2"/>
      <c r="X147" s="2"/>
    </row>
    <row r="148" customFormat="false" ht="12.75" hidden="false" customHeight="true" outlineLevel="0" collapsed="false">
      <c r="A148" s="40" t="s">
        <v>377</v>
      </c>
      <c r="B148" s="56" t="str">
        <f aca="false" t="array" ref="B148:B148">INDEX(Countries!$D$2:$D$255, MATCH(A148, Countries!$B$2:$B$255, 0))</f>
        <v>TUR</v>
      </c>
      <c r="C148" s="76" t="s">
        <v>145</v>
      </c>
      <c r="D148" s="50" t="str">
        <f aca="false" t="array" ref="D148:D148">IF($C148="Mangrove", INDEX('Mangrove restorable land'!$A$5:$M1000,MATCH($A148,'Mangrove restorable land'!$A$5:$A1000,0),MATCH('Mangrove restorable land'!B$4,'Mangrove restorable land'!$A$5:$M$5,0)),IF($C148="Seagrass", INDEX('Seagrass extent'!$A$5:$I$257,MATCH($A148,'Seagrass extent'!$A$5:$A1000,0),MATCH('Seagrass extent'!$B$4,'Seagrass extent'!$A$5:$I$5,0))*'Seagrass extent'!$E$4, IF($C148="Salt marsh", INDEX('Salt marsh extent'!$A$5:$I$257,MATCH($A148,'Salt marsh extent'!$A$5:$A1000,0),MATCH('Salt marsh extent'!$B$4,'Salt marsh extent'!$A$5:$I$5,0))*'Salt marsh extent'!$E$4 )))</f>
        <v>NoData</v>
      </c>
      <c r="E148" s="40" t="s">
        <v>468</v>
      </c>
      <c r="F148" s="2"/>
      <c r="G148" s="2"/>
      <c r="H148" s="2"/>
      <c r="I148" s="2"/>
      <c r="J148" s="2"/>
      <c r="K148" s="2"/>
      <c r="L148" s="2"/>
      <c r="M148" s="2"/>
      <c r="N148" s="2"/>
      <c r="O148" s="2"/>
      <c r="P148" s="2"/>
      <c r="Q148" s="2"/>
      <c r="R148" s="2"/>
      <c r="S148" s="2"/>
      <c r="T148" s="2"/>
      <c r="U148" s="2"/>
      <c r="V148" s="2"/>
      <c r="W148" s="2"/>
      <c r="X148" s="2"/>
    </row>
    <row r="149" customFormat="false" ht="12.75" hidden="false" customHeight="true" outlineLevel="0" collapsed="false">
      <c r="A149" s="40" t="s">
        <v>378</v>
      </c>
      <c r="B149" s="56" t="str">
        <f aca="false" t="array" ref="B149:B149">INDEX(Countries!$D$2:$D$255, MATCH(A149, Countries!$B$2:$B$255, 0))</f>
        <v>JOR</v>
      </c>
      <c r="C149" s="76" t="s">
        <v>145</v>
      </c>
      <c r="D149" s="50" t="str">
        <f aca="false" t="array" ref="D149:D149">IF($C149="Mangrove", INDEX('Mangrove restorable land'!$A$5:$M1000,MATCH($A149,'Mangrove restorable land'!$A$5:$A1000,0),MATCH('Mangrove restorable land'!B$4,'Mangrove restorable land'!$A$5:$M$5,0)),IF($C149="Seagrass", INDEX('Seagrass extent'!$A$5:$I$257,MATCH($A149,'Seagrass extent'!$A$5:$A1000,0),MATCH('Seagrass extent'!$B$4,'Seagrass extent'!$A$5:$I$5,0))*'Seagrass extent'!$E$4, IF($C149="Salt marsh", INDEX('Salt marsh extent'!$A$5:$I$257,MATCH($A149,'Salt marsh extent'!$A$5:$A1000,0),MATCH('Salt marsh extent'!$B$4,'Salt marsh extent'!$A$5:$I$5,0))*'Salt marsh extent'!$E$4 )))</f>
        <v>NoData</v>
      </c>
      <c r="E149" s="40" t="s">
        <v>468</v>
      </c>
      <c r="F149" s="2"/>
      <c r="G149" s="2"/>
      <c r="H149" s="2"/>
      <c r="I149" s="2"/>
      <c r="J149" s="2"/>
      <c r="K149" s="2"/>
      <c r="L149" s="2"/>
      <c r="M149" s="2"/>
      <c r="N149" s="2"/>
      <c r="O149" s="2"/>
      <c r="P149" s="2"/>
      <c r="Q149" s="2"/>
      <c r="R149" s="2"/>
      <c r="S149" s="2"/>
      <c r="T149" s="2"/>
      <c r="U149" s="2"/>
      <c r="V149" s="2"/>
      <c r="W149" s="2"/>
      <c r="X149" s="2"/>
    </row>
    <row r="150" customFormat="false" ht="12.75" hidden="false" customHeight="true" outlineLevel="0" collapsed="false">
      <c r="A150" s="40" t="s">
        <v>379</v>
      </c>
      <c r="B150" s="56" t="str">
        <f aca="false" t="array" ref="B150:B150">INDEX(Countries!$D$2:$D$255, MATCH(A150, Countries!$B$2:$B$255, 0))</f>
        <v>SVN</v>
      </c>
      <c r="C150" s="76" t="s">
        <v>145</v>
      </c>
      <c r="D150" s="50" t="str">
        <f aca="false" t="array" ref="D150:D150">IF($C150="Mangrove", INDEX('Mangrove restorable land'!$A$5:$M1000,MATCH($A150,'Mangrove restorable land'!$A$5:$A1000,0),MATCH('Mangrove restorable land'!B$4,'Mangrove restorable land'!$A$5:$M$5,0)),IF($C150="Seagrass", INDEX('Seagrass extent'!$A$5:$I$257,MATCH($A150,'Seagrass extent'!$A$5:$A1000,0),MATCH('Seagrass extent'!$B$4,'Seagrass extent'!$A$5:$I$5,0))*'Seagrass extent'!$E$4, IF($C150="Salt marsh", INDEX('Salt marsh extent'!$A$5:$I$257,MATCH($A150,'Salt marsh extent'!$A$5:$A1000,0),MATCH('Salt marsh extent'!$B$4,'Salt marsh extent'!$A$5:$I$5,0))*'Salt marsh extent'!$E$4 )))</f>
        <v>NoData</v>
      </c>
      <c r="E150" s="40" t="s">
        <v>468</v>
      </c>
      <c r="F150" s="2"/>
      <c r="G150" s="2"/>
      <c r="H150" s="2"/>
      <c r="I150" s="2"/>
      <c r="J150" s="2"/>
      <c r="K150" s="2"/>
      <c r="L150" s="2"/>
      <c r="M150" s="2"/>
      <c r="N150" s="2"/>
      <c r="O150" s="2"/>
      <c r="P150" s="2"/>
      <c r="Q150" s="2"/>
      <c r="R150" s="2"/>
      <c r="S150" s="2"/>
      <c r="T150" s="2"/>
      <c r="U150" s="2"/>
      <c r="V150" s="2"/>
      <c r="W150" s="2"/>
      <c r="X150" s="2"/>
    </row>
    <row r="151" customFormat="false" ht="12.75" hidden="false" customHeight="true" outlineLevel="0" collapsed="false">
      <c r="A151" s="40" t="s">
        <v>380</v>
      </c>
      <c r="B151" s="56" t="str">
        <f aca="false" t="array" ref="B151:B151">INDEX(Countries!$D$2:$D$255, MATCH(A151, Countries!$B$2:$B$255, 0))</f>
        <v>ARG</v>
      </c>
      <c r="C151" s="76" t="s">
        <v>145</v>
      </c>
      <c r="D151" s="50" t="str">
        <f aca="false" t="array" ref="D151:D151">IF($C151="Mangrove", INDEX('Mangrove restorable land'!$A$5:$M1000,MATCH($A151,'Mangrove restorable land'!$A$5:$A1000,0),MATCH('Mangrove restorable land'!B$4,'Mangrove restorable land'!$A$5:$M$5,0)),IF($C151="Seagrass", INDEX('Seagrass extent'!$A$5:$I$257,MATCH($A151,'Seagrass extent'!$A$5:$A1000,0),MATCH('Seagrass extent'!$B$4,'Seagrass extent'!$A$5:$I$5,0))*'Seagrass extent'!$E$4, IF($C151="Salt marsh", INDEX('Salt marsh extent'!$A$5:$I$257,MATCH($A151,'Salt marsh extent'!$A$5:$A1000,0),MATCH('Salt marsh extent'!$B$4,'Salt marsh extent'!$A$5:$I$5,0))*'Salt marsh extent'!$E$4 )))</f>
        <v>NoData</v>
      </c>
      <c r="E151" s="40" t="s">
        <v>468</v>
      </c>
      <c r="F151" s="2"/>
      <c r="G151" s="2"/>
      <c r="H151" s="2"/>
      <c r="I151" s="2"/>
      <c r="J151" s="2"/>
      <c r="K151" s="2"/>
      <c r="L151" s="2"/>
      <c r="M151" s="2"/>
      <c r="N151" s="2"/>
      <c r="O151" s="2"/>
      <c r="P151" s="2"/>
      <c r="Q151" s="2"/>
      <c r="R151" s="2"/>
      <c r="S151" s="2"/>
      <c r="T151" s="2"/>
      <c r="U151" s="2"/>
      <c r="V151" s="2"/>
      <c r="W151" s="2"/>
      <c r="X151" s="2"/>
    </row>
    <row r="152" customFormat="false" ht="12.75" hidden="false" customHeight="true" outlineLevel="0" collapsed="false">
      <c r="A152" s="40" t="s">
        <v>381</v>
      </c>
      <c r="B152" s="56" t="str">
        <f aca="false" t="array" ref="B152:B152">INDEX(Countries!$D$2:$D$255, MATCH(A152, Countries!$B$2:$B$255, 0))</f>
        <v>AZE</v>
      </c>
      <c r="C152" s="76" t="s">
        <v>145</v>
      </c>
      <c r="D152" s="50" t="str">
        <f aca="false" t="array" ref="D152:D152">IF($C152="Mangrove", INDEX('Mangrove restorable land'!$A$5:$M1000,MATCH($A152,'Mangrove restorable land'!$A$5:$A1000,0),MATCH('Mangrove restorable land'!B$4,'Mangrove restorable land'!$A$5:$M$5,0)),IF($C152="Seagrass", INDEX('Seagrass extent'!$A$5:$I$257,MATCH($A152,'Seagrass extent'!$A$5:$A1000,0),MATCH('Seagrass extent'!$B$4,'Seagrass extent'!$A$5:$I$5,0))*'Seagrass extent'!$E$4, IF($C152="Salt marsh", INDEX('Salt marsh extent'!$A$5:$I$257,MATCH($A152,'Salt marsh extent'!$A$5:$A1000,0),MATCH('Salt marsh extent'!$B$4,'Salt marsh extent'!$A$5:$I$5,0))*'Salt marsh extent'!$E$4 )))</f>
        <v>NoData</v>
      </c>
      <c r="E152" s="40" t="s">
        <v>468</v>
      </c>
      <c r="F152" s="2"/>
      <c r="G152" s="2"/>
      <c r="H152" s="2"/>
      <c r="I152" s="2"/>
      <c r="J152" s="2"/>
      <c r="K152" s="2"/>
      <c r="L152" s="2"/>
      <c r="M152" s="2"/>
      <c r="N152" s="2"/>
      <c r="O152" s="2"/>
      <c r="P152" s="2"/>
      <c r="Q152" s="2"/>
      <c r="R152" s="2"/>
      <c r="S152" s="2"/>
      <c r="T152" s="2"/>
      <c r="U152" s="2"/>
      <c r="V152" s="2"/>
      <c r="W152" s="2"/>
      <c r="X152" s="2"/>
    </row>
    <row r="153" customFormat="false" ht="12.75" hidden="false" customHeight="true" outlineLevel="0" collapsed="false">
      <c r="A153" s="40" t="s">
        <v>382</v>
      </c>
      <c r="B153" s="56" t="str">
        <f aca="false" t="array" ref="B153:B153">INDEX(Countries!$D$2:$D$255, MATCH(A153, Countries!$B$2:$B$255, 0))</f>
        <v>BEL</v>
      </c>
      <c r="C153" s="76" t="s">
        <v>145</v>
      </c>
      <c r="D153" s="50" t="str">
        <f aca="false" t="array" ref="D153:D153">IF($C153="Mangrove", INDEX('Mangrove restorable land'!$A$5:$M1000,MATCH($A153,'Mangrove restorable land'!$A$5:$A1000,0),MATCH('Mangrove restorable land'!B$4,'Mangrove restorable land'!$A$5:$M$5,0)),IF($C153="Seagrass", INDEX('Seagrass extent'!$A$5:$I$257,MATCH($A153,'Seagrass extent'!$A$5:$A1000,0),MATCH('Seagrass extent'!$B$4,'Seagrass extent'!$A$5:$I$5,0))*'Seagrass extent'!$E$4, IF($C153="Salt marsh", INDEX('Salt marsh extent'!$A$5:$I$257,MATCH($A153,'Salt marsh extent'!$A$5:$A1000,0),MATCH('Salt marsh extent'!$B$4,'Salt marsh extent'!$A$5:$I$5,0))*'Salt marsh extent'!$E$4 )))</f>
        <v>NoData</v>
      </c>
      <c r="E153" s="40" t="s">
        <v>468</v>
      </c>
      <c r="F153" s="2"/>
      <c r="G153" s="2"/>
      <c r="H153" s="2"/>
      <c r="I153" s="2"/>
      <c r="J153" s="2"/>
      <c r="K153" s="2"/>
      <c r="L153" s="2"/>
      <c r="M153" s="2"/>
      <c r="N153" s="2"/>
      <c r="O153" s="2"/>
      <c r="P153" s="2"/>
      <c r="Q153" s="2"/>
      <c r="R153" s="2"/>
      <c r="S153" s="2"/>
      <c r="T153" s="2"/>
      <c r="U153" s="2"/>
      <c r="V153" s="2"/>
      <c r="W153" s="2"/>
      <c r="X153" s="2"/>
    </row>
    <row r="154" customFormat="false" ht="12.75" hidden="false" customHeight="true" outlineLevel="0" collapsed="false">
      <c r="A154" s="40" t="s">
        <v>383</v>
      </c>
      <c r="B154" s="56" t="str">
        <f aca="false" t="array" ref="B154:B154">INDEX(Countries!$D$2:$D$255, MATCH(A154, Countries!$B$2:$B$255, 0))</f>
        <v>BIH</v>
      </c>
      <c r="C154" s="76" t="s">
        <v>145</v>
      </c>
      <c r="D154" s="50" t="str">
        <f aca="false" t="array" ref="D154:D154">IF($C154="Mangrove", INDEX('Mangrove restorable land'!$A$5:$M1000,MATCH($A154,'Mangrove restorable land'!$A$5:$A1000,0),MATCH('Mangrove restorable land'!B$4,'Mangrove restorable land'!$A$5:$M$5,0)),IF($C154="Seagrass", INDEX('Seagrass extent'!$A$5:$I$257,MATCH($A154,'Seagrass extent'!$A$5:$A1000,0),MATCH('Seagrass extent'!$B$4,'Seagrass extent'!$A$5:$I$5,0))*'Seagrass extent'!$E$4, IF($C154="Salt marsh", INDEX('Salt marsh extent'!$A$5:$I$257,MATCH($A154,'Salt marsh extent'!$A$5:$A1000,0),MATCH('Salt marsh extent'!$B$4,'Salt marsh extent'!$A$5:$I$5,0))*'Salt marsh extent'!$E$4 )))</f>
        <v>NoData</v>
      </c>
      <c r="E154" s="40" t="s">
        <v>468</v>
      </c>
      <c r="F154" s="2"/>
      <c r="G154" s="2"/>
      <c r="H154" s="2"/>
      <c r="I154" s="2"/>
      <c r="J154" s="2"/>
      <c r="K154" s="2"/>
      <c r="L154" s="2"/>
      <c r="M154" s="2"/>
      <c r="N154" s="2"/>
      <c r="O154" s="2"/>
      <c r="P154" s="2"/>
      <c r="Q154" s="2"/>
      <c r="R154" s="2"/>
      <c r="S154" s="2"/>
      <c r="T154" s="2"/>
      <c r="U154" s="2"/>
      <c r="V154" s="2"/>
      <c r="W154" s="2"/>
      <c r="X154" s="2"/>
    </row>
    <row r="155" customFormat="false" ht="12.75" hidden="false" customHeight="true" outlineLevel="0" collapsed="false">
      <c r="A155" s="40" t="s">
        <v>384</v>
      </c>
      <c r="B155" s="56" t="str">
        <f aca="false" t="array" ref="B155:B155">INDEX(Countries!$D$2:$D$255, MATCH(A155, Countries!$B$2:$B$255, 0))</f>
        <v>IOT</v>
      </c>
      <c r="C155" s="76" t="s">
        <v>145</v>
      </c>
      <c r="D155" s="50" t="str">
        <f aca="false" t="array" ref="D155:D155">IF($C155="Mangrove", INDEX('Mangrove restorable land'!$A$5:$M1000,MATCH($A155,'Mangrove restorable land'!$A$5:$A1000,0),MATCH('Mangrove restorable land'!B$4,'Mangrove restorable land'!$A$5:$M$5,0)),IF($C155="Seagrass", INDEX('Seagrass extent'!$A$5:$I$257,MATCH($A155,'Seagrass extent'!$A$5:$A1000,0),MATCH('Seagrass extent'!$B$4,'Seagrass extent'!$A$5:$I$5,0))*'Seagrass extent'!$E$4, IF($C155="Salt marsh", INDEX('Salt marsh extent'!$A$5:$I$257,MATCH($A155,'Salt marsh extent'!$A$5:$A1000,0),MATCH('Salt marsh extent'!$B$4,'Salt marsh extent'!$A$5:$I$5,0))*'Salt marsh extent'!$E$4 )))</f>
        <v>NoData</v>
      </c>
      <c r="E155" s="40" t="s">
        <v>468</v>
      </c>
      <c r="F155" s="2"/>
      <c r="G155" s="2"/>
      <c r="H155" s="2"/>
      <c r="I155" s="2"/>
      <c r="J155" s="2"/>
      <c r="K155" s="2"/>
      <c r="L155" s="2"/>
      <c r="M155" s="2"/>
      <c r="N155" s="2"/>
      <c r="O155" s="2"/>
      <c r="P155" s="2"/>
      <c r="Q155" s="2"/>
      <c r="R155" s="2"/>
      <c r="S155" s="2"/>
      <c r="T155" s="2"/>
      <c r="U155" s="2"/>
      <c r="V155" s="2"/>
      <c r="W155" s="2"/>
      <c r="X155" s="2"/>
    </row>
    <row r="156" customFormat="false" ht="12.75" hidden="false" customHeight="true" outlineLevel="0" collapsed="false">
      <c r="A156" s="40" t="s">
        <v>385</v>
      </c>
      <c r="B156" s="56" t="str">
        <f aca="false" t="array" ref="B156:B156">INDEX(Countries!$D$2:$D$255, MATCH(A156, Countries!$B$2:$B$255, 0))</f>
        <v>BGR</v>
      </c>
      <c r="C156" s="76" t="s">
        <v>145</v>
      </c>
      <c r="D156" s="50" t="str">
        <f aca="false" t="array" ref="D156:D156">IF($C156="Mangrove", INDEX('Mangrove restorable land'!$A$5:$M1000,MATCH($A156,'Mangrove restorable land'!$A$5:$A1000,0),MATCH('Mangrove restorable land'!B$4,'Mangrove restorable land'!$A$5:$M$5,0)),IF($C156="Seagrass", INDEX('Seagrass extent'!$A$5:$I$257,MATCH($A156,'Seagrass extent'!$A$5:$A1000,0),MATCH('Seagrass extent'!$B$4,'Seagrass extent'!$A$5:$I$5,0))*'Seagrass extent'!$E$4, IF($C156="Salt marsh", INDEX('Salt marsh extent'!$A$5:$I$257,MATCH($A156,'Salt marsh extent'!$A$5:$A1000,0),MATCH('Salt marsh extent'!$B$4,'Salt marsh extent'!$A$5:$I$5,0))*'Salt marsh extent'!$E$4 )))</f>
        <v>NoData</v>
      </c>
      <c r="E156" s="40" t="s">
        <v>468</v>
      </c>
      <c r="F156" s="2"/>
      <c r="G156" s="2"/>
      <c r="H156" s="2"/>
      <c r="I156" s="2"/>
      <c r="J156" s="2"/>
      <c r="K156" s="2"/>
      <c r="L156" s="2"/>
      <c r="M156" s="2"/>
      <c r="N156" s="2"/>
      <c r="O156" s="2"/>
      <c r="P156" s="2"/>
      <c r="Q156" s="2"/>
      <c r="R156" s="2"/>
      <c r="S156" s="2"/>
      <c r="T156" s="2"/>
      <c r="U156" s="2"/>
      <c r="V156" s="2"/>
      <c r="W156" s="2"/>
      <c r="X156" s="2"/>
    </row>
    <row r="157" customFormat="false" ht="12.75" hidden="false" customHeight="true" outlineLevel="0" collapsed="false">
      <c r="A157" s="40" t="s">
        <v>386</v>
      </c>
      <c r="B157" s="56" t="str">
        <f aca="false" t="array" ref="B157:B157">INDEX(Countries!$D$2:$D$255, MATCH(A157, Countries!$B$2:$B$255, 0))</f>
        <v>CPV</v>
      </c>
      <c r="C157" s="76" t="s">
        <v>145</v>
      </c>
      <c r="D157" s="50" t="str">
        <f aca="false" t="array" ref="D157:D157">IF($C157="Mangrove", INDEX('Mangrove restorable land'!$A$5:$M1000,MATCH($A157,'Mangrove restorable land'!$A$5:$A1000,0),MATCH('Mangrove restorable land'!B$4,'Mangrove restorable land'!$A$5:$M$5,0)),IF($C157="Seagrass", INDEX('Seagrass extent'!$A$5:$I$257,MATCH($A157,'Seagrass extent'!$A$5:$A1000,0),MATCH('Seagrass extent'!$B$4,'Seagrass extent'!$A$5:$I$5,0))*'Seagrass extent'!$E$4, IF($C157="Salt marsh", INDEX('Salt marsh extent'!$A$5:$I$257,MATCH($A157,'Salt marsh extent'!$A$5:$A1000,0),MATCH('Salt marsh extent'!$B$4,'Salt marsh extent'!$A$5:$I$5,0))*'Salt marsh extent'!$E$4 )))</f>
        <v>NoData</v>
      </c>
      <c r="E157" s="40" t="s">
        <v>468</v>
      </c>
      <c r="F157" s="2"/>
      <c r="G157" s="2"/>
      <c r="H157" s="2"/>
      <c r="I157" s="2"/>
      <c r="J157" s="2"/>
      <c r="K157" s="2"/>
      <c r="L157" s="2"/>
      <c r="M157" s="2"/>
      <c r="N157" s="2"/>
      <c r="O157" s="2"/>
      <c r="P157" s="2"/>
      <c r="Q157" s="2"/>
      <c r="R157" s="2"/>
      <c r="S157" s="2"/>
      <c r="T157" s="2"/>
      <c r="U157" s="2"/>
      <c r="V157" s="2"/>
      <c r="W157" s="2"/>
      <c r="X157" s="2"/>
    </row>
    <row r="158" customFormat="false" ht="12.75" hidden="false" customHeight="true" outlineLevel="0" collapsed="false">
      <c r="A158" s="40" t="s">
        <v>387</v>
      </c>
      <c r="B158" s="56" t="str">
        <f aca="false" t="array" ref="B158:B158">INDEX(Countries!$D$2:$D$255, MATCH(A158, Countries!$B$2:$B$255, 0))</f>
        <v>CHL</v>
      </c>
      <c r="C158" s="76" t="s">
        <v>145</v>
      </c>
      <c r="D158" s="50" t="str">
        <f aca="false" t="array" ref="D158:D158">IF($C158="Mangrove", INDEX('Mangrove restorable land'!$A$5:$M1000,MATCH($A158,'Mangrove restorable land'!$A$5:$A1000,0),MATCH('Mangrove restorable land'!B$4,'Mangrove restorable land'!$A$5:$M$5,0)),IF($C158="Seagrass", INDEX('Seagrass extent'!$A$5:$I$257,MATCH($A158,'Seagrass extent'!$A$5:$A1000,0),MATCH('Seagrass extent'!$B$4,'Seagrass extent'!$A$5:$I$5,0))*'Seagrass extent'!$E$4, IF($C158="Salt marsh", INDEX('Salt marsh extent'!$A$5:$I$257,MATCH($A158,'Salt marsh extent'!$A$5:$A1000,0),MATCH('Salt marsh extent'!$B$4,'Salt marsh extent'!$A$5:$I$5,0))*'Salt marsh extent'!$E$4 )))</f>
        <v>NoData</v>
      </c>
      <c r="E158" s="40" t="s">
        <v>468</v>
      </c>
      <c r="F158" s="2"/>
      <c r="G158" s="2"/>
      <c r="H158" s="2"/>
      <c r="I158" s="2"/>
      <c r="J158" s="2"/>
      <c r="K158" s="2"/>
      <c r="L158" s="2"/>
      <c r="M158" s="2"/>
      <c r="N158" s="2"/>
      <c r="O158" s="2"/>
      <c r="P158" s="2"/>
      <c r="Q158" s="2"/>
      <c r="R158" s="2"/>
      <c r="S158" s="2"/>
      <c r="T158" s="2"/>
      <c r="U158" s="2"/>
      <c r="V158" s="2"/>
      <c r="W158" s="2"/>
      <c r="X158" s="2"/>
    </row>
    <row r="159" customFormat="false" ht="12.75" hidden="false" customHeight="true" outlineLevel="0" collapsed="false">
      <c r="A159" s="40" t="s">
        <v>388</v>
      </c>
      <c r="B159" s="56" t="str">
        <f aca="false" t="array" ref="B159:B159">INDEX(Countries!$D$2:$D$255, MATCH(A159, Countries!$B$2:$B$255, 0))</f>
        <v>EST</v>
      </c>
      <c r="C159" s="76" t="s">
        <v>145</v>
      </c>
      <c r="D159" s="50" t="str">
        <f aca="false" t="array" ref="D159:D159">IF($C159="Mangrove", INDEX('Mangrove restorable land'!$A$5:$M1000,MATCH($A159,'Mangrove restorable land'!$A$5:$A1000,0),MATCH('Mangrove restorable land'!B$4,'Mangrove restorable land'!$A$5:$M$5,0)),IF($C159="Seagrass", INDEX('Seagrass extent'!$A$5:$I$257,MATCH($A159,'Seagrass extent'!$A$5:$A1000,0),MATCH('Seagrass extent'!$B$4,'Seagrass extent'!$A$5:$I$5,0))*'Seagrass extent'!$E$4, IF($C159="Salt marsh", INDEX('Salt marsh extent'!$A$5:$I$257,MATCH($A159,'Salt marsh extent'!$A$5:$A1000,0),MATCH('Salt marsh extent'!$B$4,'Salt marsh extent'!$A$5:$I$5,0))*'Salt marsh extent'!$E$4 )))</f>
        <v>NoData</v>
      </c>
      <c r="E159" s="40" t="s">
        <v>468</v>
      </c>
      <c r="F159" s="2"/>
      <c r="G159" s="2"/>
      <c r="H159" s="2"/>
      <c r="I159" s="2"/>
      <c r="J159" s="2"/>
      <c r="K159" s="2"/>
      <c r="L159" s="2"/>
      <c r="M159" s="2"/>
      <c r="N159" s="2"/>
      <c r="O159" s="2"/>
      <c r="P159" s="2"/>
      <c r="Q159" s="2"/>
      <c r="R159" s="2"/>
      <c r="S159" s="2"/>
      <c r="T159" s="2"/>
      <c r="U159" s="2"/>
      <c r="V159" s="2"/>
      <c r="W159" s="2"/>
      <c r="X159" s="2"/>
    </row>
    <row r="160" customFormat="false" ht="12.75" hidden="false" customHeight="true" outlineLevel="0" collapsed="false">
      <c r="A160" s="40" t="s">
        <v>389</v>
      </c>
      <c r="B160" s="56" t="str">
        <f aca="false" t="array" ref="B160:B160">INDEX(Countries!$D$2:$D$255, MATCH(A160, Countries!$B$2:$B$255, 0))</f>
        <v>FLK</v>
      </c>
      <c r="C160" s="76" t="s">
        <v>145</v>
      </c>
      <c r="D160" s="50" t="str">
        <f aca="false" t="array" ref="D160:D160">IF($C160="Mangrove", INDEX('Mangrove restorable land'!$A$5:$M1000,MATCH($A160,'Mangrove restorable land'!$A$5:$A1000,0),MATCH('Mangrove restorable land'!B$4,'Mangrove restorable land'!$A$5:$M$5,0)),IF($C160="Seagrass", INDEX('Seagrass extent'!$A$5:$I$257,MATCH($A160,'Seagrass extent'!$A$5:$A1000,0),MATCH('Seagrass extent'!$B$4,'Seagrass extent'!$A$5:$I$5,0))*'Seagrass extent'!$E$4, IF($C160="Salt marsh", INDEX('Salt marsh extent'!$A$5:$I$257,MATCH($A160,'Salt marsh extent'!$A$5:$A1000,0),MATCH('Salt marsh extent'!$B$4,'Salt marsh extent'!$A$5:$I$5,0))*'Salt marsh extent'!$E$4 )))</f>
        <v>NoData</v>
      </c>
      <c r="E160" s="40" t="s">
        <v>468</v>
      </c>
      <c r="F160" s="2"/>
      <c r="G160" s="2"/>
      <c r="H160" s="2"/>
      <c r="I160" s="2"/>
      <c r="J160" s="2"/>
      <c r="K160" s="2"/>
      <c r="L160" s="2"/>
      <c r="M160" s="2"/>
      <c r="N160" s="2"/>
      <c r="O160" s="2"/>
      <c r="P160" s="2"/>
      <c r="Q160" s="2"/>
      <c r="R160" s="2"/>
      <c r="S160" s="2"/>
      <c r="T160" s="2"/>
      <c r="U160" s="2"/>
      <c r="V160" s="2"/>
      <c r="W160" s="2"/>
      <c r="X160" s="2"/>
    </row>
    <row r="161" customFormat="false" ht="12.75" hidden="false" customHeight="true" outlineLevel="0" collapsed="false">
      <c r="A161" s="40" t="s">
        <v>390</v>
      </c>
      <c r="B161" s="56" t="str">
        <f aca="false" t="array" ref="B161:B161">INDEX(Countries!$D$2:$D$255, MATCH(A161, Countries!$B$2:$B$255, 0))</f>
        <v>FRO</v>
      </c>
      <c r="C161" s="76" t="s">
        <v>145</v>
      </c>
      <c r="D161" s="50" t="str">
        <f aca="false" t="array" ref="D161:D161">IF($C161="Mangrove", INDEX('Mangrove restorable land'!$A$5:$M1000,MATCH($A161,'Mangrove restorable land'!$A$5:$A1000,0),MATCH('Mangrove restorable land'!B$4,'Mangrove restorable land'!$A$5:$M$5,0)),IF($C161="Seagrass", INDEX('Seagrass extent'!$A$5:$I$257,MATCH($A161,'Seagrass extent'!$A$5:$A1000,0),MATCH('Seagrass extent'!$B$4,'Seagrass extent'!$A$5:$I$5,0))*'Seagrass extent'!$E$4, IF($C161="Salt marsh", INDEX('Salt marsh extent'!$A$5:$I$257,MATCH($A161,'Salt marsh extent'!$A$5:$A1000,0),MATCH('Salt marsh extent'!$B$4,'Salt marsh extent'!$A$5:$I$5,0))*'Salt marsh extent'!$E$4 )))</f>
        <v>NoData</v>
      </c>
      <c r="E161" s="40" t="s">
        <v>468</v>
      </c>
      <c r="F161" s="2"/>
      <c r="G161" s="2"/>
      <c r="H161" s="2"/>
      <c r="I161" s="2"/>
      <c r="J161" s="2"/>
      <c r="K161" s="2"/>
      <c r="L161" s="2"/>
      <c r="M161" s="2"/>
      <c r="N161" s="2"/>
      <c r="O161" s="2"/>
      <c r="P161" s="2"/>
      <c r="Q161" s="2"/>
      <c r="R161" s="2"/>
      <c r="S161" s="2"/>
      <c r="T161" s="2"/>
      <c r="U161" s="2"/>
      <c r="V161" s="2"/>
      <c r="W161" s="2"/>
      <c r="X161" s="2"/>
    </row>
    <row r="162" customFormat="false" ht="12.75" hidden="false" customHeight="true" outlineLevel="0" collapsed="false">
      <c r="A162" s="40" t="s">
        <v>391</v>
      </c>
      <c r="B162" s="56" t="str">
        <f aca="false" t="array" ref="B162:B162">INDEX(Countries!$D$2:$D$255, MATCH(A162, Countries!$B$2:$B$255, 0))</f>
        <v>FIN</v>
      </c>
      <c r="C162" s="76" t="s">
        <v>145</v>
      </c>
      <c r="D162" s="50" t="str">
        <f aca="false" t="array" ref="D162:D162">IF($C162="Mangrove", INDEX('Mangrove restorable land'!$A$5:$M1000,MATCH($A162,'Mangrove restorable land'!$A$5:$A1000,0),MATCH('Mangrove restorable land'!B$4,'Mangrove restorable land'!$A$5:$M$5,0)),IF($C162="Seagrass", INDEX('Seagrass extent'!$A$5:$I$257,MATCH($A162,'Seagrass extent'!$A$5:$A1000,0),MATCH('Seagrass extent'!$B$4,'Seagrass extent'!$A$5:$I$5,0))*'Seagrass extent'!$E$4, IF($C162="Salt marsh", INDEX('Salt marsh extent'!$A$5:$I$257,MATCH($A162,'Salt marsh extent'!$A$5:$A1000,0),MATCH('Salt marsh extent'!$B$4,'Salt marsh extent'!$A$5:$I$5,0))*'Salt marsh extent'!$E$4 )))</f>
        <v>NoData</v>
      </c>
      <c r="E162" s="40" t="s">
        <v>468</v>
      </c>
      <c r="F162" s="2"/>
      <c r="G162" s="2"/>
      <c r="H162" s="2"/>
      <c r="I162" s="2"/>
      <c r="J162" s="2"/>
      <c r="K162" s="2"/>
      <c r="L162" s="2"/>
      <c r="M162" s="2"/>
      <c r="N162" s="2"/>
      <c r="O162" s="2"/>
      <c r="P162" s="2"/>
      <c r="Q162" s="2"/>
      <c r="R162" s="2"/>
      <c r="S162" s="2"/>
      <c r="T162" s="2"/>
      <c r="U162" s="2"/>
      <c r="V162" s="2"/>
      <c r="W162" s="2"/>
      <c r="X162" s="2"/>
    </row>
    <row r="163" customFormat="false" ht="12.75" hidden="false" customHeight="true" outlineLevel="0" collapsed="false">
      <c r="A163" s="40" t="s">
        <v>392</v>
      </c>
      <c r="B163" s="56" t="str">
        <f aca="false" t="array" ref="B163:B163">INDEX(Countries!$D$2:$D$255, MATCH(A163, Countries!$B$2:$B$255, 0))</f>
        <v>GEO</v>
      </c>
      <c r="C163" s="76" t="s">
        <v>145</v>
      </c>
      <c r="D163" s="50" t="str">
        <f aca="false" t="array" ref="D163:D163">IF($C163="Mangrove", INDEX('Mangrove restorable land'!$A$5:$M1000,MATCH($A163,'Mangrove restorable land'!$A$5:$A1000,0),MATCH('Mangrove restorable land'!B$4,'Mangrove restorable land'!$A$5:$M$5,0)),IF($C163="Seagrass", INDEX('Seagrass extent'!$A$5:$I$257,MATCH($A163,'Seagrass extent'!$A$5:$A1000,0),MATCH('Seagrass extent'!$B$4,'Seagrass extent'!$A$5:$I$5,0))*'Seagrass extent'!$E$4, IF($C163="Salt marsh", INDEX('Salt marsh extent'!$A$5:$I$257,MATCH($A163,'Salt marsh extent'!$A$5:$A1000,0),MATCH('Salt marsh extent'!$B$4,'Salt marsh extent'!$A$5:$I$5,0))*'Salt marsh extent'!$E$4 )))</f>
        <v>NoData</v>
      </c>
      <c r="E163" s="40" t="s">
        <v>468</v>
      </c>
      <c r="F163" s="2"/>
      <c r="G163" s="2"/>
      <c r="H163" s="2"/>
      <c r="I163" s="2"/>
      <c r="J163" s="2"/>
      <c r="K163" s="2"/>
      <c r="L163" s="2"/>
      <c r="M163" s="2"/>
      <c r="N163" s="2"/>
      <c r="O163" s="2"/>
      <c r="P163" s="2"/>
      <c r="Q163" s="2"/>
      <c r="R163" s="2"/>
      <c r="S163" s="2"/>
      <c r="T163" s="2"/>
      <c r="U163" s="2"/>
      <c r="V163" s="2"/>
      <c r="W163" s="2"/>
      <c r="X163" s="2"/>
    </row>
    <row r="164" customFormat="false" ht="12.75" hidden="false" customHeight="true" outlineLevel="0" collapsed="false">
      <c r="A164" s="40" t="s">
        <v>393</v>
      </c>
      <c r="B164" s="56" t="str">
        <f aca="false" t="array" ref="B164:B164">INDEX(Countries!$D$2:$D$255, MATCH(A164, Countries!$B$2:$B$255, 0))</f>
        <v>GIB</v>
      </c>
      <c r="C164" s="76" t="s">
        <v>145</v>
      </c>
      <c r="D164" s="50" t="str">
        <f aca="false" t="array" ref="D164:D164">IF($C164="Mangrove", INDEX('Mangrove restorable land'!$A$5:$M1000,MATCH($A164,'Mangrove restorable land'!$A$5:$A1000,0),MATCH('Mangrove restorable land'!B$4,'Mangrove restorable land'!$A$5:$M$5,0)),IF($C164="Seagrass", INDEX('Seagrass extent'!$A$5:$I$257,MATCH($A164,'Seagrass extent'!$A$5:$A1000,0),MATCH('Seagrass extent'!$B$4,'Seagrass extent'!$A$5:$I$5,0))*'Seagrass extent'!$E$4, IF($C164="Salt marsh", INDEX('Salt marsh extent'!$A$5:$I$257,MATCH($A164,'Salt marsh extent'!$A$5:$A1000,0),MATCH('Salt marsh extent'!$B$4,'Salt marsh extent'!$A$5:$I$5,0))*'Salt marsh extent'!$E$4 )))</f>
        <v>NoData</v>
      </c>
      <c r="E164" s="40" t="s">
        <v>468</v>
      </c>
      <c r="F164" s="2"/>
      <c r="G164" s="2"/>
      <c r="H164" s="2"/>
      <c r="I164" s="2"/>
      <c r="J164" s="2"/>
      <c r="K164" s="2"/>
      <c r="L164" s="2"/>
      <c r="M164" s="2"/>
      <c r="N164" s="2"/>
      <c r="O164" s="2"/>
      <c r="P164" s="2"/>
      <c r="Q164" s="2"/>
      <c r="R164" s="2"/>
      <c r="S164" s="2"/>
      <c r="T164" s="2"/>
      <c r="U164" s="2"/>
      <c r="V164" s="2"/>
      <c r="W164" s="2"/>
      <c r="X164" s="2"/>
    </row>
    <row r="165" customFormat="false" ht="12.75" hidden="false" customHeight="true" outlineLevel="0" collapsed="false">
      <c r="A165" s="40" t="s">
        <v>394</v>
      </c>
      <c r="B165" s="56" t="str">
        <f aca="false" t="array" ref="B165:B165">INDEX(Countries!$D$2:$D$255, MATCH(A165, Countries!$B$2:$B$255, 0))</f>
        <v>GRL</v>
      </c>
      <c r="C165" s="76" t="s">
        <v>145</v>
      </c>
      <c r="D165" s="50" t="str">
        <f aca="false" t="array" ref="D165:D165">IF($C165="Mangrove", INDEX('Mangrove restorable land'!$A$5:$M1000,MATCH($A165,'Mangrove restorable land'!$A$5:$A1000,0),MATCH('Mangrove restorable land'!B$4,'Mangrove restorable land'!$A$5:$M$5,0)),IF($C165="Seagrass", INDEX('Seagrass extent'!$A$5:$I$257,MATCH($A165,'Seagrass extent'!$A$5:$A1000,0),MATCH('Seagrass extent'!$B$4,'Seagrass extent'!$A$5:$I$5,0))*'Seagrass extent'!$E$4, IF($C165="Salt marsh", INDEX('Salt marsh extent'!$A$5:$I$257,MATCH($A165,'Salt marsh extent'!$A$5:$A1000,0),MATCH('Salt marsh extent'!$B$4,'Salt marsh extent'!$A$5:$I$5,0))*'Salt marsh extent'!$E$4 )))</f>
        <v>NoData</v>
      </c>
      <c r="E165" s="40" t="s">
        <v>468</v>
      </c>
      <c r="F165" s="2"/>
      <c r="G165" s="2"/>
      <c r="H165" s="2"/>
      <c r="I165" s="2"/>
      <c r="J165" s="2"/>
      <c r="K165" s="2"/>
      <c r="L165" s="2"/>
      <c r="M165" s="2"/>
      <c r="N165" s="2"/>
      <c r="O165" s="2"/>
      <c r="P165" s="2"/>
      <c r="Q165" s="2"/>
      <c r="R165" s="2"/>
      <c r="S165" s="2"/>
      <c r="T165" s="2"/>
      <c r="U165" s="2"/>
      <c r="V165" s="2"/>
      <c r="W165" s="2"/>
      <c r="X165" s="2"/>
    </row>
    <row r="166" customFormat="false" ht="12.75" hidden="false" customHeight="true" outlineLevel="0" collapsed="false">
      <c r="A166" s="40" t="s">
        <v>395</v>
      </c>
      <c r="B166" s="56" t="str">
        <f aca="false" t="array" ref="B166:B166">INDEX(Countries!$D$2:$D$255, MATCH(A166, Countries!$B$2:$B$255, 0))</f>
        <v>GGY</v>
      </c>
      <c r="C166" s="76" t="s">
        <v>145</v>
      </c>
      <c r="D166" s="50" t="str">
        <f aca="false" t="array" ref="D166:D166">IF($C166="Mangrove", INDEX('Mangrove restorable land'!$A$5:$M1000,MATCH($A166,'Mangrove restorable land'!$A$5:$A1000,0),MATCH('Mangrove restorable land'!B$4,'Mangrove restorable land'!$A$5:$M$5,0)),IF($C166="Seagrass", INDEX('Seagrass extent'!$A$5:$I$257,MATCH($A166,'Seagrass extent'!$A$5:$A1000,0),MATCH('Seagrass extent'!$B$4,'Seagrass extent'!$A$5:$I$5,0))*'Seagrass extent'!$E$4, IF($C166="Salt marsh", INDEX('Salt marsh extent'!$A$5:$I$257,MATCH($A166,'Salt marsh extent'!$A$5:$A1000,0),MATCH('Salt marsh extent'!$B$4,'Salt marsh extent'!$A$5:$I$5,0))*'Salt marsh extent'!$E$4 )))</f>
        <v>NoData</v>
      </c>
      <c r="E166" s="40" t="s">
        <v>468</v>
      </c>
      <c r="F166" s="2"/>
      <c r="G166" s="2"/>
      <c r="H166" s="2"/>
      <c r="I166" s="2"/>
      <c r="J166" s="2"/>
      <c r="K166" s="2"/>
      <c r="L166" s="2"/>
      <c r="M166" s="2"/>
      <c r="N166" s="2"/>
      <c r="O166" s="2"/>
      <c r="P166" s="2"/>
      <c r="Q166" s="2"/>
      <c r="R166" s="2"/>
      <c r="S166" s="2"/>
      <c r="T166" s="2"/>
      <c r="U166" s="2"/>
      <c r="V166" s="2"/>
      <c r="W166" s="2"/>
      <c r="X166" s="2"/>
    </row>
    <row r="167" customFormat="false" ht="12.75" hidden="false" customHeight="true" outlineLevel="0" collapsed="false">
      <c r="A167" s="40" t="s">
        <v>396</v>
      </c>
      <c r="B167" s="56" t="str">
        <f aca="false" t="array" ref="B167:B167">INDEX(Countries!$D$2:$D$255, MATCH(A167, Countries!$B$2:$B$255, 0))</f>
        <v>ISL</v>
      </c>
      <c r="C167" s="76" t="s">
        <v>145</v>
      </c>
      <c r="D167" s="50" t="str">
        <f aca="false" t="array" ref="D167:D167">IF($C167="Mangrove", INDEX('Mangrove restorable land'!$A$5:$M1000,MATCH($A167,'Mangrove restorable land'!$A$5:$A1000,0),MATCH('Mangrove restorable land'!B$4,'Mangrove restorable land'!$A$5:$M$5,0)),IF($C167="Seagrass", INDEX('Seagrass extent'!$A$5:$I$257,MATCH($A167,'Seagrass extent'!$A$5:$A1000,0),MATCH('Seagrass extent'!$B$4,'Seagrass extent'!$A$5:$I$5,0))*'Seagrass extent'!$E$4, IF($C167="Salt marsh", INDEX('Salt marsh extent'!$A$5:$I$257,MATCH($A167,'Salt marsh extent'!$A$5:$A1000,0),MATCH('Salt marsh extent'!$B$4,'Salt marsh extent'!$A$5:$I$5,0))*'Salt marsh extent'!$E$4 )))</f>
        <v>NoData</v>
      </c>
      <c r="E167" s="40" t="s">
        <v>468</v>
      </c>
      <c r="F167" s="2"/>
      <c r="G167" s="2"/>
      <c r="H167" s="2"/>
      <c r="I167" s="2"/>
      <c r="J167" s="2"/>
      <c r="K167" s="2"/>
      <c r="L167" s="2"/>
      <c r="M167" s="2"/>
      <c r="N167" s="2"/>
      <c r="O167" s="2"/>
      <c r="P167" s="2"/>
      <c r="Q167" s="2"/>
      <c r="R167" s="2"/>
      <c r="S167" s="2"/>
      <c r="T167" s="2"/>
      <c r="U167" s="2"/>
      <c r="V167" s="2"/>
      <c r="W167" s="2"/>
      <c r="X167" s="2"/>
    </row>
    <row r="168" customFormat="false" ht="12.75" hidden="false" customHeight="true" outlineLevel="0" collapsed="false">
      <c r="A168" s="40" t="s">
        <v>397</v>
      </c>
      <c r="B168" s="56" t="str">
        <f aca="false" t="array" ref="B168:B168">INDEX(Countries!$D$2:$D$255, MATCH(A168, Countries!$B$2:$B$255, 0))</f>
        <v>IRQ</v>
      </c>
      <c r="C168" s="76" t="s">
        <v>145</v>
      </c>
      <c r="D168" s="50" t="str">
        <f aca="false" t="array" ref="D168:D168">IF($C168="Mangrove", INDEX('Mangrove restorable land'!$A$5:$M1000,MATCH($A168,'Mangrove restorable land'!$A$5:$A1000,0),MATCH('Mangrove restorable land'!B$4,'Mangrove restorable land'!$A$5:$M$5,0)),IF($C168="Seagrass", INDEX('Seagrass extent'!$A$5:$I$257,MATCH($A168,'Seagrass extent'!$A$5:$A1000,0),MATCH('Seagrass extent'!$B$4,'Seagrass extent'!$A$5:$I$5,0))*'Seagrass extent'!$E$4, IF($C168="Salt marsh", INDEX('Salt marsh extent'!$A$5:$I$257,MATCH($A168,'Salt marsh extent'!$A$5:$A1000,0),MATCH('Salt marsh extent'!$B$4,'Salt marsh extent'!$A$5:$I$5,0))*'Salt marsh extent'!$E$4 )))</f>
        <v>NoData</v>
      </c>
      <c r="E168" s="40" t="s">
        <v>468</v>
      </c>
      <c r="F168" s="2"/>
      <c r="G168" s="2"/>
      <c r="H168" s="2"/>
      <c r="I168" s="2"/>
      <c r="J168" s="2"/>
      <c r="K168" s="2"/>
      <c r="L168" s="2"/>
      <c r="M168" s="2"/>
      <c r="N168" s="2"/>
      <c r="O168" s="2"/>
      <c r="P168" s="2"/>
      <c r="Q168" s="2"/>
      <c r="R168" s="2"/>
      <c r="S168" s="2"/>
      <c r="T168" s="2"/>
      <c r="U168" s="2"/>
      <c r="V168" s="2"/>
      <c r="W168" s="2"/>
      <c r="X168" s="2"/>
    </row>
    <row r="169" customFormat="false" ht="12.75" hidden="false" customHeight="true" outlineLevel="0" collapsed="false">
      <c r="A169" s="40" t="s">
        <v>398</v>
      </c>
      <c r="B169" s="56" t="str">
        <f aca="false" t="array" ref="B169:B169">INDEX(Countries!$D$2:$D$255, MATCH(A169, Countries!$B$2:$B$255, 0))</f>
        <v>IRL</v>
      </c>
      <c r="C169" s="76" t="s">
        <v>145</v>
      </c>
      <c r="D169" s="50" t="str">
        <f aca="false" t="array" ref="D169:D169">IF($C169="Mangrove", INDEX('Mangrove restorable land'!$A$5:$M1000,MATCH($A169,'Mangrove restorable land'!$A$5:$A1000,0),MATCH('Mangrove restorable land'!B$4,'Mangrove restorable land'!$A$5:$M$5,0)),IF($C169="Seagrass", INDEX('Seagrass extent'!$A$5:$I$257,MATCH($A169,'Seagrass extent'!$A$5:$A1000,0),MATCH('Seagrass extent'!$B$4,'Seagrass extent'!$A$5:$I$5,0))*'Seagrass extent'!$E$4, IF($C169="Salt marsh", INDEX('Salt marsh extent'!$A$5:$I$257,MATCH($A169,'Salt marsh extent'!$A$5:$A1000,0),MATCH('Salt marsh extent'!$B$4,'Salt marsh extent'!$A$5:$I$5,0))*'Salt marsh extent'!$E$4 )))</f>
        <v>NoData</v>
      </c>
      <c r="E169" s="40" t="s">
        <v>468</v>
      </c>
      <c r="F169" s="2"/>
      <c r="G169" s="2"/>
      <c r="H169" s="2"/>
      <c r="I169" s="2"/>
      <c r="J169" s="2"/>
      <c r="K169" s="2"/>
      <c r="L169" s="2"/>
      <c r="M169" s="2"/>
      <c r="N169" s="2"/>
      <c r="O169" s="2"/>
      <c r="P169" s="2"/>
      <c r="Q169" s="2"/>
      <c r="R169" s="2"/>
      <c r="S169" s="2"/>
      <c r="T169" s="2"/>
      <c r="U169" s="2"/>
      <c r="V169" s="2"/>
      <c r="W169" s="2"/>
      <c r="X169" s="2"/>
    </row>
    <row r="170" customFormat="false" ht="12.75" hidden="false" customHeight="true" outlineLevel="0" collapsed="false">
      <c r="A170" s="40" t="s">
        <v>399</v>
      </c>
      <c r="B170" s="56" t="str">
        <f aca="false" t="array" ref="B170:B170">INDEX(Countries!$D$2:$D$255, MATCH(A170, Countries!$B$2:$B$255, 0))</f>
        <v>IMN</v>
      </c>
      <c r="C170" s="76" t="s">
        <v>145</v>
      </c>
      <c r="D170" s="50" t="str">
        <f aca="false" t="array" ref="D170:D170">IF($C170="Mangrove", INDEX('Mangrove restorable land'!$A$5:$M1000,MATCH($A170,'Mangrove restorable land'!$A$5:$A1000,0),MATCH('Mangrove restorable land'!B$4,'Mangrove restorable land'!$A$5:$M$5,0)),IF($C170="Seagrass", INDEX('Seagrass extent'!$A$5:$I$257,MATCH($A170,'Seagrass extent'!$A$5:$A1000,0),MATCH('Seagrass extent'!$B$4,'Seagrass extent'!$A$5:$I$5,0))*'Seagrass extent'!$E$4, IF($C170="Salt marsh", INDEX('Salt marsh extent'!$A$5:$I$257,MATCH($A170,'Salt marsh extent'!$A$5:$A1000,0),MATCH('Salt marsh extent'!$B$4,'Salt marsh extent'!$A$5:$I$5,0))*'Salt marsh extent'!$E$4 )))</f>
        <v>NoData</v>
      </c>
      <c r="E170" s="40" t="s">
        <v>468</v>
      </c>
      <c r="F170" s="2"/>
      <c r="G170" s="2"/>
      <c r="H170" s="2"/>
      <c r="I170" s="2"/>
      <c r="J170" s="2"/>
      <c r="K170" s="2"/>
      <c r="L170" s="2"/>
      <c r="M170" s="2"/>
      <c r="N170" s="2"/>
      <c r="O170" s="2"/>
      <c r="P170" s="2"/>
      <c r="Q170" s="2"/>
      <c r="R170" s="2"/>
      <c r="S170" s="2"/>
      <c r="T170" s="2"/>
      <c r="U170" s="2"/>
      <c r="V170" s="2"/>
      <c r="W170" s="2"/>
      <c r="X170" s="2"/>
    </row>
    <row r="171" customFormat="false" ht="12.75" hidden="false" customHeight="true" outlineLevel="0" collapsed="false">
      <c r="A171" s="40" t="s">
        <v>400</v>
      </c>
      <c r="B171" s="56" t="str">
        <f aca="false" t="array" ref="B171:B171">INDEX(Countries!$D$2:$D$255, MATCH(A171, Countries!$B$2:$B$255, 0))</f>
        <v>JEY</v>
      </c>
      <c r="C171" s="76" t="s">
        <v>145</v>
      </c>
      <c r="D171" s="50" t="str">
        <f aca="false" t="array" ref="D171:D171">IF($C171="Mangrove", INDEX('Mangrove restorable land'!$A$5:$M1000,MATCH($A171,'Mangrove restorable land'!$A$5:$A1000,0),MATCH('Mangrove restorable land'!B$4,'Mangrove restorable land'!$A$5:$M$5,0)),IF($C171="Seagrass", INDEX('Seagrass extent'!$A$5:$I$257,MATCH($A171,'Seagrass extent'!$A$5:$A1000,0),MATCH('Seagrass extent'!$B$4,'Seagrass extent'!$A$5:$I$5,0))*'Seagrass extent'!$E$4, IF($C171="Salt marsh", INDEX('Salt marsh extent'!$A$5:$I$257,MATCH($A171,'Salt marsh extent'!$A$5:$A1000,0),MATCH('Salt marsh extent'!$B$4,'Salt marsh extent'!$A$5:$I$5,0))*'Salt marsh extent'!$E$4 )))</f>
        <v>NoData</v>
      </c>
      <c r="E171" s="40" t="s">
        <v>468</v>
      </c>
      <c r="F171" s="2"/>
      <c r="G171" s="2"/>
      <c r="H171" s="2"/>
      <c r="I171" s="2"/>
      <c r="J171" s="2"/>
      <c r="K171" s="2"/>
      <c r="L171" s="2"/>
      <c r="M171" s="2"/>
      <c r="N171" s="2"/>
      <c r="O171" s="2"/>
      <c r="P171" s="2"/>
      <c r="Q171" s="2"/>
      <c r="R171" s="2"/>
      <c r="S171" s="2"/>
      <c r="T171" s="2"/>
      <c r="U171" s="2"/>
      <c r="V171" s="2"/>
      <c r="W171" s="2"/>
      <c r="X171" s="2"/>
    </row>
    <row r="172" customFormat="false" ht="12.75" hidden="false" customHeight="true" outlineLevel="0" collapsed="false">
      <c r="A172" s="40" t="s">
        <v>401</v>
      </c>
      <c r="B172" s="56" t="str">
        <f aca="false" t="array" ref="B172:B172">INDEX(Countries!$D$2:$D$255, MATCH(A172, Countries!$B$2:$B$255, 0))</f>
        <v>KAZ</v>
      </c>
      <c r="C172" s="76" t="s">
        <v>145</v>
      </c>
      <c r="D172" s="50" t="str">
        <f aca="false" t="array" ref="D172:D172">IF($C172="Mangrove", INDEX('Mangrove restorable land'!$A$5:$M1000,MATCH($A172,'Mangrove restorable land'!$A$5:$A1000,0),MATCH('Mangrove restorable land'!B$4,'Mangrove restorable land'!$A$5:$M$5,0)),IF($C172="Seagrass", INDEX('Seagrass extent'!$A$5:$I$257,MATCH($A172,'Seagrass extent'!$A$5:$A1000,0),MATCH('Seagrass extent'!$B$4,'Seagrass extent'!$A$5:$I$5,0))*'Seagrass extent'!$E$4, IF($C172="Salt marsh", INDEX('Salt marsh extent'!$A$5:$I$257,MATCH($A172,'Salt marsh extent'!$A$5:$A1000,0),MATCH('Salt marsh extent'!$B$4,'Salt marsh extent'!$A$5:$I$5,0))*'Salt marsh extent'!$E$4 )))</f>
        <v>NoData</v>
      </c>
      <c r="E172" s="40" t="s">
        <v>468</v>
      </c>
      <c r="F172" s="2"/>
      <c r="G172" s="2"/>
      <c r="H172" s="2"/>
      <c r="I172" s="2"/>
      <c r="J172" s="2"/>
      <c r="K172" s="2"/>
      <c r="L172" s="2"/>
      <c r="M172" s="2"/>
      <c r="N172" s="2"/>
      <c r="O172" s="2"/>
      <c r="P172" s="2"/>
      <c r="Q172" s="2"/>
      <c r="R172" s="2"/>
      <c r="S172" s="2"/>
      <c r="T172" s="2"/>
      <c r="U172" s="2"/>
      <c r="V172" s="2"/>
      <c r="W172" s="2"/>
      <c r="X172" s="2"/>
    </row>
    <row r="173" customFormat="false" ht="12.75" hidden="false" customHeight="true" outlineLevel="0" collapsed="false">
      <c r="A173" s="40" t="s">
        <v>402</v>
      </c>
      <c r="B173" s="56" t="str">
        <f aca="false" t="array" ref="B173:B173">INDEX(Countries!$D$2:$D$255, MATCH(A173, Countries!$B$2:$B$255, 0))</f>
        <v>PRK</v>
      </c>
      <c r="C173" s="76" t="s">
        <v>145</v>
      </c>
      <c r="D173" s="50" t="str">
        <f aca="false" t="array" ref="D173:D173">IF($C173="Mangrove", INDEX('Mangrove restorable land'!$A$5:$M1000,MATCH($A173,'Mangrove restorable land'!$A$5:$A1000,0),MATCH('Mangrove restorable land'!B$4,'Mangrove restorable land'!$A$5:$M$5,0)),IF($C173="Seagrass", INDEX('Seagrass extent'!$A$5:$I$257,MATCH($A173,'Seagrass extent'!$A$5:$A1000,0),MATCH('Seagrass extent'!$B$4,'Seagrass extent'!$A$5:$I$5,0))*'Seagrass extent'!$E$4, IF($C173="Salt marsh", INDEX('Salt marsh extent'!$A$5:$I$257,MATCH($A173,'Salt marsh extent'!$A$5:$A1000,0),MATCH('Salt marsh extent'!$B$4,'Salt marsh extent'!$A$5:$I$5,0))*'Salt marsh extent'!$E$4 )))</f>
        <v>NoData</v>
      </c>
      <c r="E173" s="40" t="s">
        <v>468</v>
      </c>
      <c r="F173" s="2"/>
      <c r="G173" s="2"/>
      <c r="H173" s="2"/>
      <c r="I173" s="2"/>
      <c r="J173" s="2"/>
      <c r="K173" s="2"/>
      <c r="L173" s="2"/>
      <c r="M173" s="2"/>
      <c r="N173" s="2"/>
      <c r="O173" s="2"/>
      <c r="P173" s="2"/>
      <c r="Q173" s="2"/>
      <c r="R173" s="2"/>
      <c r="S173" s="2"/>
      <c r="T173" s="2"/>
      <c r="U173" s="2"/>
      <c r="V173" s="2"/>
      <c r="W173" s="2"/>
      <c r="X173" s="2"/>
    </row>
    <row r="174" customFormat="false" ht="12.75" hidden="false" customHeight="true" outlineLevel="0" collapsed="false">
      <c r="A174" s="40" t="s">
        <v>403</v>
      </c>
      <c r="B174" s="56" t="str">
        <f aca="false" t="array" ref="B174:B174">INDEX(Countries!$D$2:$D$255, MATCH(A174, Countries!$B$2:$B$255, 0))</f>
        <v>KOR</v>
      </c>
      <c r="C174" s="76" t="s">
        <v>145</v>
      </c>
      <c r="D174" s="50" t="str">
        <f aca="false" t="array" ref="D174:D174">IF($C174="Mangrove", INDEX('Mangrove restorable land'!$A$5:$M1000,MATCH($A174,'Mangrove restorable land'!$A$5:$A1000,0),MATCH('Mangrove restorable land'!B$4,'Mangrove restorable land'!$A$5:$M$5,0)),IF($C174="Seagrass", INDEX('Seagrass extent'!$A$5:$I$257,MATCH($A174,'Seagrass extent'!$A$5:$A1000,0),MATCH('Seagrass extent'!$B$4,'Seagrass extent'!$A$5:$I$5,0))*'Seagrass extent'!$E$4, IF($C174="Salt marsh", INDEX('Salt marsh extent'!$A$5:$I$257,MATCH($A174,'Salt marsh extent'!$A$5:$A1000,0),MATCH('Salt marsh extent'!$B$4,'Salt marsh extent'!$A$5:$I$5,0))*'Salt marsh extent'!$E$4 )))</f>
        <v>NoData</v>
      </c>
      <c r="E174" s="40" t="s">
        <v>468</v>
      </c>
      <c r="F174" s="2"/>
      <c r="G174" s="2"/>
      <c r="H174" s="2"/>
      <c r="I174" s="2"/>
      <c r="J174" s="2"/>
      <c r="K174" s="2"/>
      <c r="L174" s="2"/>
      <c r="M174" s="2"/>
      <c r="N174" s="2"/>
      <c r="O174" s="2"/>
      <c r="P174" s="2"/>
      <c r="Q174" s="2"/>
      <c r="R174" s="2"/>
      <c r="S174" s="2"/>
      <c r="T174" s="2"/>
      <c r="U174" s="2"/>
      <c r="V174" s="2"/>
      <c r="W174" s="2"/>
      <c r="X174" s="2"/>
    </row>
    <row r="175" customFormat="false" ht="12.75" hidden="false" customHeight="true" outlineLevel="0" collapsed="false">
      <c r="A175" s="40" t="s">
        <v>404</v>
      </c>
      <c r="B175" s="56" t="str">
        <f aca="false" t="array" ref="B175:B175">INDEX(Countries!$D$2:$D$255, MATCH(A175, Countries!$B$2:$B$255, 0))</f>
        <v>LVA</v>
      </c>
      <c r="C175" s="76" t="s">
        <v>145</v>
      </c>
      <c r="D175" s="50" t="str">
        <f aca="false" t="array" ref="D175:D175">IF($C175="Mangrove", INDEX('Mangrove restorable land'!$A$5:$M1000,MATCH($A175,'Mangrove restorable land'!$A$5:$A1000,0),MATCH('Mangrove restorable land'!B$4,'Mangrove restorable land'!$A$5:$M$5,0)),IF($C175="Seagrass", INDEX('Seagrass extent'!$A$5:$I$257,MATCH($A175,'Seagrass extent'!$A$5:$A1000,0),MATCH('Seagrass extent'!$B$4,'Seagrass extent'!$A$5:$I$5,0))*'Seagrass extent'!$E$4, IF($C175="Salt marsh", INDEX('Salt marsh extent'!$A$5:$I$257,MATCH($A175,'Salt marsh extent'!$A$5:$A1000,0),MATCH('Salt marsh extent'!$B$4,'Salt marsh extent'!$A$5:$I$5,0))*'Salt marsh extent'!$E$4 )))</f>
        <v>NoData</v>
      </c>
      <c r="E175" s="40" t="s">
        <v>468</v>
      </c>
      <c r="F175" s="2"/>
      <c r="G175" s="2"/>
      <c r="H175" s="2"/>
      <c r="I175" s="2"/>
      <c r="J175" s="2"/>
      <c r="K175" s="2"/>
      <c r="L175" s="2"/>
      <c r="M175" s="2"/>
      <c r="N175" s="2"/>
      <c r="O175" s="2"/>
      <c r="P175" s="2"/>
      <c r="Q175" s="2"/>
      <c r="R175" s="2"/>
      <c r="S175" s="2"/>
      <c r="T175" s="2"/>
      <c r="U175" s="2"/>
      <c r="V175" s="2"/>
      <c r="W175" s="2"/>
      <c r="X175" s="2"/>
    </row>
    <row r="176" customFormat="false" ht="12.75" hidden="false" customHeight="true" outlineLevel="0" collapsed="false">
      <c r="A176" s="40" t="s">
        <v>405</v>
      </c>
      <c r="B176" s="56" t="str">
        <f aca="false" t="array" ref="B176:B176">INDEX(Countries!$D$2:$D$255, MATCH(A176, Countries!$B$2:$B$255, 0))</f>
        <v>LBN</v>
      </c>
      <c r="C176" s="76" t="s">
        <v>145</v>
      </c>
      <c r="D176" s="50" t="str">
        <f aca="false" t="array" ref="D176:D176">IF($C176="Mangrove", INDEX('Mangrove restorable land'!$A$5:$M1000,MATCH($A176,'Mangrove restorable land'!$A$5:$A1000,0),MATCH('Mangrove restorable land'!B$4,'Mangrove restorable land'!$A$5:$M$5,0)),IF($C176="Seagrass", INDEX('Seagrass extent'!$A$5:$I$257,MATCH($A176,'Seagrass extent'!$A$5:$A1000,0),MATCH('Seagrass extent'!$B$4,'Seagrass extent'!$A$5:$I$5,0))*'Seagrass extent'!$E$4, IF($C176="Salt marsh", INDEX('Salt marsh extent'!$A$5:$I$257,MATCH($A176,'Salt marsh extent'!$A$5:$A1000,0),MATCH('Salt marsh extent'!$B$4,'Salt marsh extent'!$A$5:$I$5,0))*'Salt marsh extent'!$E$4 )))</f>
        <v>NoData</v>
      </c>
      <c r="E176" s="40" t="s">
        <v>468</v>
      </c>
      <c r="F176" s="2"/>
      <c r="G176" s="2"/>
      <c r="H176" s="2"/>
      <c r="I176" s="2"/>
      <c r="J176" s="2"/>
      <c r="K176" s="2"/>
      <c r="L176" s="2"/>
      <c r="M176" s="2"/>
      <c r="N176" s="2"/>
      <c r="O176" s="2"/>
      <c r="P176" s="2"/>
      <c r="Q176" s="2"/>
      <c r="R176" s="2"/>
      <c r="S176" s="2"/>
      <c r="T176" s="2"/>
      <c r="U176" s="2"/>
      <c r="V176" s="2"/>
      <c r="W176" s="2"/>
      <c r="X176" s="2"/>
    </row>
    <row r="177" customFormat="false" ht="12.75" hidden="false" customHeight="true" outlineLevel="0" collapsed="false">
      <c r="A177" s="40" t="s">
        <v>406</v>
      </c>
      <c r="B177" s="56" t="str">
        <f aca="false" t="array" ref="B177:B177">INDEX(Countries!$D$2:$D$255, MATCH(A177, Countries!$B$2:$B$255, 0))</f>
        <v>LTU</v>
      </c>
      <c r="C177" s="76" t="s">
        <v>145</v>
      </c>
      <c r="D177" s="50" t="str">
        <f aca="false" t="array" ref="D177:D177">IF($C177="Mangrove", INDEX('Mangrove restorable land'!$A$5:$M1000,MATCH($A177,'Mangrove restorable land'!$A$5:$A1000,0),MATCH('Mangrove restorable land'!B$4,'Mangrove restorable land'!$A$5:$M$5,0)),IF($C177="Seagrass", INDEX('Seagrass extent'!$A$5:$I$257,MATCH($A177,'Seagrass extent'!$A$5:$A1000,0),MATCH('Seagrass extent'!$B$4,'Seagrass extent'!$A$5:$I$5,0))*'Seagrass extent'!$E$4, IF($C177="Salt marsh", INDEX('Salt marsh extent'!$A$5:$I$257,MATCH($A177,'Salt marsh extent'!$A$5:$A1000,0),MATCH('Salt marsh extent'!$B$4,'Salt marsh extent'!$A$5:$I$5,0))*'Salt marsh extent'!$E$4 )))</f>
        <v>NoData</v>
      </c>
      <c r="E177" s="40" t="s">
        <v>468</v>
      </c>
      <c r="F177" s="2"/>
      <c r="G177" s="2"/>
      <c r="H177" s="2"/>
      <c r="I177" s="2"/>
      <c r="J177" s="2"/>
      <c r="K177" s="2"/>
      <c r="L177" s="2"/>
      <c r="M177" s="2"/>
      <c r="N177" s="2"/>
      <c r="O177" s="2"/>
      <c r="P177" s="2"/>
      <c r="Q177" s="2"/>
      <c r="R177" s="2"/>
      <c r="S177" s="2"/>
      <c r="T177" s="2"/>
      <c r="U177" s="2"/>
      <c r="V177" s="2"/>
      <c r="W177" s="2"/>
      <c r="X177" s="2"/>
    </row>
    <row r="178" customFormat="false" ht="12.75" hidden="false" customHeight="true" outlineLevel="0" collapsed="false">
      <c r="A178" s="40" t="s">
        <v>407</v>
      </c>
      <c r="B178" s="56" t="str">
        <f aca="false" t="array" ref="B178:B178">INDEX(Countries!$D$2:$D$255, MATCH(A178, Countries!$B$2:$B$255, 0))</f>
        <v>MCO</v>
      </c>
      <c r="C178" s="76" t="s">
        <v>145</v>
      </c>
      <c r="D178" s="50" t="str">
        <f aca="false" t="array" ref="D178:D178">IF($C178="Mangrove", INDEX('Mangrove restorable land'!$A$5:$M1000,MATCH($A178,'Mangrove restorable land'!$A$5:$A1000,0),MATCH('Mangrove restorable land'!B$4,'Mangrove restorable land'!$A$5:$M$5,0)),IF($C178="Seagrass", INDEX('Seagrass extent'!$A$5:$I$257,MATCH($A178,'Seagrass extent'!$A$5:$A1000,0),MATCH('Seagrass extent'!$B$4,'Seagrass extent'!$A$5:$I$5,0))*'Seagrass extent'!$E$4, IF($C178="Salt marsh", INDEX('Salt marsh extent'!$A$5:$I$257,MATCH($A178,'Salt marsh extent'!$A$5:$A1000,0),MATCH('Salt marsh extent'!$B$4,'Salt marsh extent'!$A$5:$I$5,0))*'Salt marsh extent'!$E$4 )))</f>
        <v>NoData</v>
      </c>
      <c r="E178" s="40" t="s">
        <v>468</v>
      </c>
      <c r="F178" s="2"/>
      <c r="G178" s="2"/>
      <c r="H178" s="2"/>
      <c r="I178" s="2"/>
      <c r="J178" s="2"/>
      <c r="K178" s="2"/>
      <c r="L178" s="2"/>
      <c r="M178" s="2"/>
      <c r="N178" s="2"/>
      <c r="O178" s="2"/>
      <c r="P178" s="2"/>
      <c r="Q178" s="2"/>
      <c r="R178" s="2"/>
      <c r="S178" s="2"/>
      <c r="T178" s="2"/>
      <c r="U178" s="2"/>
      <c r="V178" s="2"/>
      <c r="W178" s="2"/>
      <c r="X178" s="2"/>
    </row>
    <row r="179" customFormat="false" ht="12.75" hidden="false" customHeight="true" outlineLevel="0" collapsed="false">
      <c r="A179" s="40" t="s">
        <v>408</v>
      </c>
      <c r="B179" s="56" t="str">
        <f aca="false" t="array" ref="B179:B179">INDEX(Countries!$D$2:$D$255, MATCH(A179, Countries!$B$2:$B$255, 0))</f>
        <v>MNE</v>
      </c>
      <c r="C179" s="76" t="s">
        <v>145</v>
      </c>
      <c r="D179" s="50" t="str">
        <f aca="false" t="array" ref="D179:D179">IF($C179="Mangrove", INDEX('Mangrove restorable land'!$A$5:$M1000,MATCH($A179,'Mangrove restorable land'!$A$5:$A1000,0),MATCH('Mangrove restorable land'!B$4,'Mangrove restorable land'!$A$5:$M$5,0)),IF($C179="Seagrass", INDEX('Seagrass extent'!$A$5:$I$257,MATCH($A179,'Seagrass extent'!$A$5:$A1000,0),MATCH('Seagrass extent'!$B$4,'Seagrass extent'!$A$5:$I$5,0))*'Seagrass extent'!$E$4, IF($C179="Salt marsh", INDEX('Salt marsh extent'!$A$5:$I$257,MATCH($A179,'Salt marsh extent'!$A$5:$A1000,0),MATCH('Salt marsh extent'!$B$4,'Salt marsh extent'!$A$5:$I$5,0))*'Salt marsh extent'!$E$4 )))</f>
        <v>NoData</v>
      </c>
      <c r="E179" s="40" t="s">
        <v>468</v>
      </c>
      <c r="F179" s="2"/>
      <c r="G179" s="2"/>
      <c r="H179" s="2"/>
      <c r="I179" s="2"/>
      <c r="J179" s="2"/>
      <c r="K179" s="2"/>
      <c r="L179" s="2"/>
      <c r="M179" s="2"/>
      <c r="N179" s="2"/>
      <c r="O179" s="2"/>
      <c r="P179" s="2"/>
      <c r="Q179" s="2"/>
      <c r="R179" s="2"/>
      <c r="S179" s="2"/>
      <c r="T179" s="2"/>
      <c r="U179" s="2"/>
      <c r="V179" s="2"/>
      <c r="W179" s="2"/>
      <c r="X179" s="2"/>
    </row>
    <row r="180" customFormat="false" ht="12.75" hidden="false" customHeight="true" outlineLevel="0" collapsed="false">
      <c r="A180" s="40" t="s">
        <v>409</v>
      </c>
      <c r="B180" s="56" t="str">
        <f aca="false" t="array" ref="B180:B180">INDEX(Countries!$D$2:$D$255, MATCH(A180, Countries!$B$2:$B$255, 0))</f>
        <v>MAR</v>
      </c>
      <c r="C180" s="76" t="s">
        <v>145</v>
      </c>
      <c r="D180" s="50" t="str">
        <f aca="false" t="array" ref="D180:D180">IF($C180="Mangrove", INDEX('Mangrove restorable land'!$A$5:$M1000,MATCH($A180,'Mangrove restorable land'!$A$5:$A1000,0),MATCH('Mangrove restorable land'!B$4,'Mangrove restorable land'!$A$5:$M$5,0)),IF($C180="Seagrass", INDEX('Seagrass extent'!$A$5:$I$257,MATCH($A180,'Seagrass extent'!$A$5:$A1000,0),MATCH('Seagrass extent'!$B$4,'Seagrass extent'!$A$5:$I$5,0))*'Seagrass extent'!$E$4, IF($C180="Salt marsh", INDEX('Salt marsh extent'!$A$5:$I$257,MATCH($A180,'Salt marsh extent'!$A$5:$A1000,0),MATCH('Salt marsh extent'!$B$4,'Salt marsh extent'!$A$5:$I$5,0))*'Salt marsh extent'!$E$4 )))</f>
        <v>NoData</v>
      </c>
      <c r="E180" s="40" t="s">
        <v>468</v>
      </c>
      <c r="F180" s="2"/>
      <c r="G180" s="2"/>
      <c r="H180" s="2"/>
      <c r="I180" s="2"/>
      <c r="J180" s="2"/>
      <c r="K180" s="2"/>
      <c r="L180" s="2"/>
      <c r="M180" s="2"/>
      <c r="N180" s="2"/>
      <c r="O180" s="2"/>
      <c r="P180" s="2"/>
      <c r="Q180" s="2"/>
      <c r="R180" s="2"/>
      <c r="S180" s="2"/>
      <c r="T180" s="2"/>
      <c r="U180" s="2"/>
      <c r="V180" s="2"/>
      <c r="W180" s="2"/>
      <c r="X180" s="2"/>
    </row>
    <row r="181" customFormat="false" ht="12.75" hidden="false" customHeight="true" outlineLevel="0" collapsed="false">
      <c r="A181" s="40" t="s">
        <v>410</v>
      </c>
      <c r="B181" s="56" t="str">
        <f aca="false" t="array" ref="B181:B181">INDEX(Countries!$D$2:$D$255, MATCH(A181, Countries!$B$2:$B$255, 0))</f>
        <v>NAM</v>
      </c>
      <c r="C181" s="76" t="s">
        <v>145</v>
      </c>
      <c r="D181" s="50" t="str">
        <f aca="false" t="array" ref="D181:D181">IF($C181="Mangrove", INDEX('Mangrove restorable land'!$A$5:$M1000,MATCH($A181,'Mangrove restorable land'!$A$5:$A1000,0),MATCH('Mangrove restorable land'!B$4,'Mangrove restorable land'!$A$5:$M$5,0)),IF($C181="Seagrass", INDEX('Seagrass extent'!$A$5:$I$257,MATCH($A181,'Seagrass extent'!$A$5:$A1000,0),MATCH('Seagrass extent'!$B$4,'Seagrass extent'!$A$5:$I$5,0))*'Seagrass extent'!$E$4, IF($C181="Salt marsh", INDEX('Salt marsh extent'!$A$5:$I$257,MATCH($A181,'Salt marsh extent'!$A$5:$A1000,0),MATCH('Salt marsh extent'!$B$4,'Salt marsh extent'!$A$5:$I$5,0))*'Salt marsh extent'!$E$4 )))</f>
        <v>NoData</v>
      </c>
      <c r="E181" s="40" t="s">
        <v>468</v>
      </c>
      <c r="F181" s="2"/>
      <c r="G181" s="2"/>
      <c r="H181" s="2"/>
      <c r="I181" s="2"/>
      <c r="J181" s="2"/>
      <c r="K181" s="2"/>
      <c r="L181" s="2"/>
      <c r="M181" s="2"/>
      <c r="N181" s="2"/>
      <c r="O181" s="2"/>
      <c r="P181" s="2"/>
      <c r="Q181" s="2"/>
      <c r="R181" s="2"/>
      <c r="S181" s="2"/>
      <c r="T181" s="2"/>
      <c r="U181" s="2"/>
      <c r="V181" s="2"/>
      <c r="W181" s="2"/>
      <c r="X181" s="2"/>
    </row>
    <row r="182" customFormat="false" ht="12.75" hidden="false" customHeight="true" outlineLevel="0" collapsed="false">
      <c r="A182" s="40" t="s">
        <v>411</v>
      </c>
      <c r="B182" s="56" t="str">
        <f aca="false" t="array" ref="B182:B182">INDEX(Countries!$D$2:$D$255, MATCH(A182, Countries!$B$2:$B$255, 0))</f>
        <v>NRU</v>
      </c>
      <c r="C182" s="76" t="s">
        <v>145</v>
      </c>
      <c r="D182" s="50" t="str">
        <f aca="false" t="array" ref="D182:D182">IF($C182="Mangrove", INDEX('Mangrove restorable land'!$A$5:$M1000,MATCH($A182,'Mangrove restorable land'!$A$5:$A1000,0),MATCH('Mangrove restorable land'!B$4,'Mangrove restorable land'!$A$5:$M$5,0)),IF($C182="Seagrass", INDEX('Seagrass extent'!$A$5:$I$257,MATCH($A182,'Seagrass extent'!$A$5:$A1000,0),MATCH('Seagrass extent'!$B$4,'Seagrass extent'!$A$5:$I$5,0))*'Seagrass extent'!$E$4, IF($C182="Salt marsh", INDEX('Salt marsh extent'!$A$5:$I$257,MATCH($A182,'Salt marsh extent'!$A$5:$A1000,0),MATCH('Salt marsh extent'!$B$4,'Salt marsh extent'!$A$5:$I$5,0))*'Salt marsh extent'!$E$4 )))</f>
        <v>NoData</v>
      </c>
      <c r="E182" s="40" t="s">
        <v>468</v>
      </c>
      <c r="F182" s="2"/>
      <c r="G182" s="2"/>
      <c r="H182" s="2"/>
      <c r="I182" s="2"/>
      <c r="J182" s="2"/>
      <c r="K182" s="2"/>
      <c r="L182" s="2"/>
      <c r="M182" s="2"/>
      <c r="N182" s="2"/>
      <c r="O182" s="2"/>
      <c r="P182" s="2"/>
      <c r="Q182" s="2"/>
      <c r="R182" s="2"/>
      <c r="S182" s="2"/>
      <c r="T182" s="2"/>
      <c r="U182" s="2"/>
      <c r="V182" s="2"/>
      <c r="W182" s="2"/>
      <c r="X182" s="2"/>
    </row>
    <row r="183" customFormat="false" ht="12.75" hidden="false" customHeight="true" outlineLevel="0" collapsed="false">
      <c r="A183" s="40" t="s">
        <v>412</v>
      </c>
      <c r="B183" s="56" t="str">
        <f aca="false" t="array" ref="B183:B183">INDEX(Countries!$D$2:$D$255, MATCH(A183, Countries!$B$2:$B$255, 0))</f>
        <v>NIU</v>
      </c>
      <c r="C183" s="76" t="s">
        <v>145</v>
      </c>
      <c r="D183" s="50" t="str">
        <f aca="false" t="array" ref="D183:D183">IF($C183="Mangrove", INDEX('Mangrove restorable land'!$A$5:$M1000,MATCH($A183,'Mangrove restorable land'!$A$5:$A1000,0),MATCH('Mangrove restorable land'!B$4,'Mangrove restorable land'!$A$5:$M$5,0)),IF($C183="Seagrass", INDEX('Seagrass extent'!$A$5:$I$257,MATCH($A183,'Seagrass extent'!$A$5:$A1000,0),MATCH('Seagrass extent'!$B$4,'Seagrass extent'!$A$5:$I$5,0))*'Seagrass extent'!$E$4, IF($C183="Salt marsh", INDEX('Salt marsh extent'!$A$5:$I$257,MATCH($A183,'Salt marsh extent'!$A$5:$A1000,0),MATCH('Salt marsh extent'!$B$4,'Salt marsh extent'!$A$5:$I$5,0))*'Salt marsh extent'!$E$4 )))</f>
        <v>NoData</v>
      </c>
      <c r="E183" s="40" t="s">
        <v>468</v>
      </c>
      <c r="F183" s="2"/>
      <c r="G183" s="2"/>
      <c r="H183" s="2"/>
      <c r="I183" s="2"/>
      <c r="J183" s="2"/>
      <c r="K183" s="2"/>
      <c r="L183" s="2"/>
      <c r="M183" s="2"/>
      <c r="N183" s="2"/>
      <c r="O183" s="2"/>
      <c r="P183" s="2"/>
      <c r="Q183" s="2"/>
      <c r="R183" s="2"/>
      <c r="S183" s="2"/>
      <c r="T183" s="2"/>
      <c r="U183" s="2"/>
      <c r="V183" s="2"/>
      <c r="W183" s="2"/>
      <c r="X183" s="2"/>
    </row>
    <row r="184" customFormat="false" ht="12.75" hidden="false" customHeight="true" outlineLevel="0" collapsed="false">
      <c r="A184" s="40" t="s">
        <v>413</v>
      </c>
      <c r="B184" s="56" t="str">
        <f aca="false" t="array" ref="B184:B184">INDEX(Countries!$D$2:$D$255, MATCH(A184, Countries!$B$2:$B$255, 0))</f>
        <v>MNP</v>
      </c>
      <c r="C184" s="76" t="s">
        <v>145</v>
      </c>
      <c r="D184" s="50" t="str">
        <f aca="false" t="array" ref="D184:D184">IF($C184="Mangrove", INDEX('Mangrove restorable land'!$A$5:$M1000,MATCH($A184,'Mangrove restorable land'!$A$5:$A1000,0),MATCH('Mangrove restorable land'!B$4,'Mangrove restorable land'!$A$5:$M$5,0)),IF($C184="Seagrass", INDEX('Seagrass extent'!$A$5:$I$257,MATCH($A184,'Seagrass extent'!$A$5:$A1000,0),MATCH('Seagrass extent'!$B$4,'Seagrass extent'!$A$5:$I$5,0))*'Seagrass extent'!$E$4, IF($C184="Salt marsh", INDEX('Salt marsh extent'!$A$5:$I$257,MATCH($A184,'Salt marsh extent'!$A$5:$A1000,0),MATCH('Salt marsh extent'!$B$4,'Salt marsh extent'!$A$5:$I$5,0))*'Salt marsh extent'!$E$4 )))</f>
        <v>NoData</v>
      </c>
      <c r="E184" s="40" t="s">
        <v>468</v>
      </c>
      <c r="F184" s="2"/>
      <c r="G184" s="2"/>
      <c r="H184" s="2"/>
      <c r="I184" s="2"/>
      <c r="J184" s="2"/>
      <c r="K184" s="2"/>
      <c r="L184" s="2"/>
      <c r="M184" s="2"/>
      <c r="N184" s="2"/>
      <c r="O184" s="2"/>
      <c r="P184" s="2"/>
      <c r="Q184" s="2"/>
      <c r="R184" s="2"/>
      <c r="S184" s="2"/>
      <c r="T184" s="2"/>
      <c r="U184" s="2"/>
      <c r="V184" s="2"/>
      <c r="W184" s="2"/>
      <c r="X184" s="2"/>
    </row>
    <row r="185" customFormat="false" ht="12.75" hidden="false" customHeight="true" outlineLevel="0" collapsed="false">
      <c r="A185" s="40" t="s">
        <v>414</v>
      </c>
      <c r="B185" s="56" t="str">
        <f aca="false" t="array" ref="B185:B185">INDEX(Countries!$D$2:$D$255, MATCH(A185, Countries!$B$2:$B$255, 0))</f>
        <v>PCN</v>
      </c>
      <c r="C185" s="76" t="s">
        <v>145</v>
      </c>
      <c r="D185" s="50" t="str">
        <f aca="false" t="array" ref="D185:D185">IF($C185="Mangrove", INDEX('Mangrove restorable land'!$A$5:$M1000,MATCH($A185,'Mangrove restorable land'!$A$5:$A1000,0),MATCH('Mangrove restorable land'!B$4,'Mangrove restorable land'!$A$5:$M$5,0)),IF($C185="Seagrass", INDEX('Seagrass extent'!$A$5:$I$257,MATCH($A185,'Seagrass extent'!$A$5:$A1000,0),MATCH('Seagrass extent'!$B$4,'Seagrass extent'!$A$5:$I$5,0))*'Seagrass extent'!$E$4, IF($C185="Salt marsh", INDEX('Salt marsh extent'!$A$5:$I$257,MATCH($A185,'Salt marsh extent'!$A$5:$A1000,0),MATCH('Salt marsh extent'!$B$4,'Salt marsh extent'!$A$5:$I$5,0))*'Salt marsh extent'!$E$4 )))</f>
        <v>NoData</v>
      </c>
      <c r="E185" s="40" t="s">
        <v>468</v>
      </c>
      <c r="F185" s="2"/>
      <c r="G185" s="2"/>
      <c r="H185" s="2"/>
      <c r="I185" s="2"/>
      <c r="J185" s="2"/>
      <c r="K185" s="2"/>
      <c r="L185" s="2"/>
      <c r="M185" s="2"/>
      <c r="N185" s="2"/>
      <c r="O185" s="2"/>
      <c r="P185" s="2"/>
      <c r="Q185" s="2"/>
      <c r="R185" s="2"/>
      <c r="S185" s="2"/>
      <c r="T185" s="2"/>
      <c r="U185" s="2"/>
      <c r="V185" s="2"/>
      <c r="W185" s="2"/>
      <c r="X185" s="2"/>
    </row>
    <row r="186" customFormat="false" ht="12.75" hidden="false" customHeight="true" outlineLevel="0" collapsed="false">
      <c r="A186" s="40" t="s">
        <v>415</v>
      </c>
      <c r="B186" s="56" t="str">
        <f aca="false" t="array" ref="B186:B186">INDEX(Countries!$D$2:$D$255, MATCH(A186, Countries!$B$2:$B$255, 0))</f>
        <v>PRT</v>
      </c>
      <c r="C186" s="76" t="s">
        <v>145</v>
      </c>
      <c r="D186" s="50" t="str">
        <f aca="false" t="array" ref="D186:D186">IF($C186="Mangrove", INDEX('Mangrove restorable land'!$A$5:$M1000,MATCH($A186,'Mangrove restorable land'!$A$5:$A1000,0),MATCH('Mangrove restorable land'!B$4,'Mangrove restorable land'!$A$5:$M$5,0)),IF($C186="Seagrass", INDEX('Seagrass extent'!$A$5:$I$257,MATCH($A186,'Seagrass extent'!$A$5:$A1000,0),MATCH('Seagrass extent'!$B$4,'Seagrass extent'!$A$5:$I$5,0))*'Seagrass extent'!$E$4, IF($C186="Salt marsh", INDEX('Salt marsh extent'!$A$5:$I$257,MATCH($A186,'Salt marsh extent'!$A$5:$A1000,0),MATCH('Salt marsh extent'!$B$4,'Salt marsh extent'!$A$5:$I$5,0))*'Salt marsh extent'!$E$4 )))</f>
        <v>NoData</v>
      </c>
      <c r="E186" s="40" t="s">
        <v>468</v>
      </c>
      <c r="F186" s="2"/>
      <c r="G186" s="2"/>
      <c r="H186" s="2"/>
      <c r="I186" s="2"/>
      <c r="J186" s="2"/>
      <c r="K186" s="2"/>
      <c r="L186" s="2"/>
      <c r="M186" s="2"/>
      <c r="N186" s="2"/>
      <c r="O186" s="2"/>
      <c r="P186" s="2"/>
      <c r="Q186" s="2"/>
      <c r="R186" s="2"/>
      <c r="S186" s="2"/>
      <c r="T186" s="2"/>
      <c r="U186" s="2"/>
      <c r="V186" s="2"/>
      <c r="W186" s="2"/>
      <c r="X186" s="2"/>
    </row>
    <row r="187" customFormat="false" ht="12.75" hidden="false" customHeight="true" outlineLevel="0" collapsed="false">
      <c r="A187" s="40" t="s">
        <v>416</v>
      </c>
      <c r="B187" s="56" t="str">
        <f aca="false" t="array" ref="B187:B187">INDEX(Countries!$D$2:$D$255, MATCH(A187, Countries!$B$2:$B$255, 0))</f>
        <v>REU</v>
      </c>
      <c r="C187" s="76" t="s">
        <v>145</v>
      </c>
      <c r="D187" s="50" t="str">
        <f aca="false" t="array" ref="D187:D187">IF($C187="Mangrove", INDEX('Mangrove restorable land'!$A$5:$M1000,MATCH($A187,'Mangrove restorable land'!$A$5:$A1000,0),MATCH('Mangrove restorable land'!B$4,'Mangrove restorable land'!$A$5:$M$5,0)),IF($C187="Seagrass", INDEX('Seagrass extent'!$A$5:$I$257,MATCH($A187,'Seagrass extent'!$A$5:$A1000,0),MATCH('Seagrass extent'!$B$4,'Seagrass extent'!$A$5:$I$5,0))*'Seagrass extent'!$E$4, IF($C187="Salt marsh", INDEX('Salt marsh extent'!$A$5:$I$257,MATCH($A187,'Salt marsh extent'!$A$5:$A1000,0),MATCH('Salt marsh extent'!$B$4,'Salt marsh extent'!$A$5:$I$5,0))*'Salt marsh extent'!$E$4 )))</f>
        <v>NoData</v>
      </c>
      <c r="E187" s="40" t="s">
        <v>468</v>
      </c>
      <c r="F187" s="2"/>
      <c r="G187" s="2"/>
      <c r="H187" s="2"/>
      <c r="I187" s="2"/>
      <c r="J187" s="2"/>
      <c r="K187" s="2"/>
      <c r="L187" s="2"/>
      <c r="M187" s="2"/>
      <c r="N187" s="2"/>
      <c r="O187" s="2"/>
      <c r="P187" s="2"/>
      <c r="Q187" s="2"/>
      <c r="R187" s="2"/>
      <c r="S187" s="2"/>
      <c r="T187" s="2"/>
      <c r="U187" s="2"/>
      <c r="V187" s="2"/>
      <c r="W187" s="2"/>
      <c r="X187" s="2"/>
    </row>
    <row r="188" customFormat="false" ht="12.75" hidden="false" customHeight="true" outlineLevel="0" collapsed="false">
      <c r="A188" s="40" t="s">
        <v>417</v>
      </c>
      <c r="B188" s="56" t="str">
        <f aca="false" t="array" ref="B188:B188">INDEX(Countries!$D$2:$D$255, MATCH(A188, Countries!$B$2:$B$255, 0))</f>
        <v>ROU</v>
      </c>
      <c r="C188" s="76" t="s">
        <v>145</v>
      </c>
      <c r="D188" s="50" t="str">
        <f aca="false" t="array" ref="D188:D188">IF($C188="Mangrove", INDEX('Mangrove restorable land'!$A$5:$M1000,MATCH($A188,'Mangrove restorable land'!$A$5:$A1000,0),MATCH('Mangrove restorable land'!B$4,'Mangrove restorable land'!$A$5:$M$5,0)),IF($C188="Seagrass", INDEX('Seagrass extent'!$A$5:$I$257,MATCH($A188,'Seagrass extent'!$A$5:$A1000,0),MATCH('Seagrass extent'!$B$4,'Seagrass extent'!$A$5:$I$5,0))*'Seagrass extent'!$E$4, IF($C188="Salt marsh", INDEX('Salt marsh extent'!$A$5:$I$257,MATCH($A188,'Salt marsh extent'!$A$5:$A1000,0),MATCH('Salt marsh extent'!$B$4,'Salt marsh extent'!$A$5:$I$5,0))*'Salt marsh extent'!$E$4 )))</f>
        <v>NoData</v>
      </c>
      <c r="E188" s="40" t="s">
        <v>468</v>
      </c>
      <c r="F188" s="2"/>
      <c r="G188" s="2"/>
      <c r="H188" s="2"/>
      <c r="I188" s="2"/>
      <c r="J188" s="2"/>
      <c r="K188" s="2"/>
      <c r="L188" s="2"/>
      <c r="M188" s="2"/>
      <c r="N188" s="2"/>
      <c r="O188" s="2"/>
      <c r="P188" s="2"/>
      <c r="Q188" s="2"/>
      <c r="R188" s="2"/>
      <c r="S188" s="2"/>
      <c r="T188" s="2"/>
      <c r="U188" s="2"/>
      <c r="V188" s="2"/>
      <c r="W188" s="2"/>
      <c r="X188" s="2"/>
    </row>
    <row r="189" customFormat="false" ht="12.75" hidden="false" customHeight="true" outlineLevel="0" collapsed="false">
      <c r="A189" s="40" t="s">
        <v>418</v>
      </c>
      <c r="B189" s="56" t="str">
        <f aca="false" t="array" ref="B189:B189">INDEX(Countries!$D$2:$D$255, MATCH(A189, Countries!$B$2:$B$255, 0))</f>
        <v>SHN</v>
      </c>
      <c r="C189" s="76" t="s">
        <v>145</v>
      </c>
      <c r="D189" s="50" t="str">
        <f aca="false" t="array" ref="D189:D189">IF($C189="Mangrove", INDEX('Mangrove restorable land'!$A$5:$M1000,MATCH($A189,'Mangrove restorable land'!$A$5:$A1000,0),MATCH('Mangrove restorable land'!B$4,'Mangrove restorable land'!$A$5:$M$5,0)),IF($C189="Seagrass", INDEX('Seagrass extent'!$A$5:$I$257,MATCH($A189,'Seagrass extent'!$A$5:$A1000,0),MATCH('Seagrass extent'!$B$4,'Seagrass extent'!$A$5:$I$5,0))*'Seagrass extent'!$E$4, IF($C189="Salt marsh", INDEX('Salt marsh extent'!$A$5:$I$257,MATCH($A189,'Salt marsh extent'!$A$5:$A1000,0),MATCH('Salt marsh extent'!$B$4,'Salt marsh extent'!$A$5:$I$5,0))*'Salt marsh extent'!$E$4 )))</f>
        <v>NoData</v>
      </c>
      <c r="E189" s="40" t="s">
        <v>468</v>
      </c>
      <c r="F189" s="2"/>
      <c r="G189" s="2"/>
      <c r="H189" s="2"/>
      <c r="I189" s="2"/>
      <c r="J189" s="2"/>
      <c r="K189" s="2"/>
      <c r="L189" s="2"/>
      <c r="M189" s="2"/>
      <c r="N189" s="2"/>
      <c r="O189" s="2"/>
      <c r="P189" s="2"/>
      <c r="Q189" s="2"/>
      <c r="R189" s="2"/>
      <c r="S189" s="2"/>
      <c r="T189" s="2"/>
      <c r="U189" s="2"/>
      <c r="V189" s="2"/>
      <c r="W189" s="2"/>
      <c r="X189" s="2"/>
    </row>
    <row r="190" customFormat="false" ht="12.75" hidden="false" customHeight="true" outlineLevel="0" collapsed="false">
      <c r="A190" s="40" t="s">
        <v>419</v>
      </c>
      <c r="B190" s="56" t="str">
        <f aca="false" t="array" ref="B190:B190">INDEX(Countries!$D$2:$D$255, MATCH(A190, Countries!$B$2:$B$255, 0))</f>
        <v>SPM</v>
      </c>
      <c r="C190" s="76" t="s">
        <v>145</v>
      </c>
      <c r="D190" s="50" t="str">
        <f aca="false" t="array" ref="D190:D190">IF($C190="Mangrove", INDEX('Mangrove restorable land'!$A$5:$M1000,MATCH($A190,'Mangrove restorable land'!$A$5:$A1000,0),MATCH('Mangrove restorable land'!B$4,'Mangrove restorable land'!$A$5:$M$5,0)),IF($C190="Seagrass", INDEX('Seagrass extent'!$A$5:$I$257,MATCH($A190,'Seagrass extent'!$A$5:$A1000,0),MATCH('Seagrass extent'!$B$4,'Seagrass extent'!$A$5:$I$5,0))*'Seagrass extent'!$E$4, IF($C190="Salt marsh", INDEX('Salt marsh extent'!$A$5:$I$257,MATCH($A190,'Salt marsh extent'!$A$5:$A1000,0),MATCH('Salt marsh extent'!$B$4,'Salt marsh extent'!$A$5:$I$5,0))*'Salt marsh extent'!$E$4 )))</f>
        <v>NoData</v>
      </c>
      <c r="E190" s="40" t="s">
        <v>468</v>
      </c>
      <c r="F190" s="2"/>
      <c r="G190" s="2"/>
      <c r="H190" s="2"/>
      <c r="I190" s="2"/>
      <c r="J190" s="2"/>
      <c r="K190" s="2"/>
      <c r="L190" s="2"/>
      <c r="M190" s="2"/>
      <c r="N190" s="2"/>
      <c r="O190" s="2"/>
      <c r="P190" s="2"/>
      <c r="Q190" s="2"/>
      <c r="R190" s="2"/>
      <c r="S190" s="2"/>
      <c r="T190" s="2"/>
      <c r="U190" s="2"/>
      <c r="V190" s="2"/>
      <c r="W190" s="2"/>
      <c r="X190" s="2"/>
    </row>
    <row r="191" customFormat="false" ht="12.75" hidden="false" customHeight="true" outlineLevel="0" collapsed="false">
      <c r="A191" s="40" t="s">
        <v>420</v>
      </c>
      <c r="B191" s="56" t="str">
        <f aca="false" t="array" ref="B191:B191">INDEX(Countries!$D$2:$D$255, MATCH(A191, Countries!$B$2:$B$255, 0))</f>
        <v>SYR</v>
      </c>
      <c r="C191" s="76" t="s">
        <v>145</v>
      </c>
      <c r="D191" s="50" t="str">
        <f aca="false" t="array" ref="D191:D191">IF($C191="Mangrove", INDEX('Mangrove restorable land'!$A$5:$M1000,MATCH($A191,'Mangrove restorable land'!$A$5:$A1000,0),MATCH('Mangrove restorable land'!B$4,'Mangrove restorable land'!$A$5:$M$5,0)),IF($C191="Seagrass", INDEX('Seagrass extent'!$A$5:$I$257,MATCH($A191,'Seagrass extent'!$A$5:$A1000,0),MATCH('Seagrass extent'!$B$4,'Seagrass extent'!$A$5:$I$5,0))*'Seagrass extent'!$E$4, IF($C191="Salt marsh", INDEX('Salt marsh extent'!$A$5:$I$257,MATCH($A191,'Salt marsh extent'!$A$5:$A1000,0),MATCH('Salt marsh extent'!$B$4,'Salt marsh extent'!$A$5:$I$5,0))*'Salt marsh extent'!$E$4 )))</f>
        <v>NoData</v>
      </c>
      <c r="E191" s="40" t="s">
        <v>468</v>
      </c>
      <c r="F191" s="2"/>
      <c r="G191" s="2"/>
      <c r="H191" s="2"/>
      <c r="I191" s="2"/>
      <c r="J191" s="2"/>
      <c r="K191" s="2"/>
      <c r="L191" s="2"/>
      <c r="M191" s="2"/>
      <c r="N191" s="2"/>
      <c r="O191" s="2"/>
      <c r="P191" s="2"/>
      <c r="Q191" s="2"/>
      <c r="R191" s="2"/>
      <c r="S191" s="2"/>
      <c r="T191" s="2"/>
      <c r="U191" s="2"/>
      <c r="V191" s="2"/>
      <c r="W191" s="2"/>
      <c r="X191" s="2"/>
    </row>
    <row r="192" customFormat="false" ht="12.75" hidden="false" customHeight="true" outlineLevel="0" collapsed="false">
      <c r="A192" s="40" t="s">
        <v>421</v>
      </c>
      <c r="B192" s="56" t="str">
        <f aca="false" t="array" ref="B192:B192">INDEX(Countries!$D$2:$D$255, MATCH(A192, Countries!$B$2:$B$255, 0))</f>
        <v>TKL</v>
      </c>
      <c r="C192" s="76" t="s">
        <v>145</v>
      </c>
      <c r="D192" s="50" t="str">
        <f aca="false" t="array" ref="D192:D192">IF($C192="Mangrove", INDEX('Mangrove restorable land'!$A$5:$M1000,MATCH($A192,'Mangrove restorable land'!$A$5:$A1000,0),MATCH('Mangrove restorable land'!B$4,'Mangrove restorable land'!$A$5:$M$5,0)),IF($C192="Seagrass", INDEX('Seagrass extent'!$A$5:$I$257,MATCH($A192,'Seagrass extent'!$A$5:$A1000,0),MATCH('Seagrass extent'!$B$4,'Seagrass extent'!$A$5:$I$5,0))*'Seagrass extent'!$E$4, IF($C192="Salt marsh", INDEX('Salt marsh extent'!$A$5:$I$257,MATCH($A192,'Salt marsh extent'!$A$5:$A1000,0),MATCH('Salt marsh extent'!$B$4,'Salt marsh extent'!$A$5:$I$5,0))*'Salt marsh extent'!$E$4 )))</f>
        <v>NoData</v>
      </c>
      <c r="E192" s="40" t="s">
        <v>468</v>
      </c>
      <c r="F192" s="2"/>
      <c r="G192" s="2"/>
      <c r="H192" s="2"/>
      <c r="I192" s="2"/>
      <c r="J192" s="2"/>
      <c r="K192" s="2"/>
      <c r="L192" s="2"/>
      <c r="M192" s="2"/>
      <c r="N192" s="2"/>
      <c r="O192" s="2"/>
      <c r="P192" s="2"/>
      <c r="Q192" s="2"/>
      <c r="R192" s="2"/>
      <c r="S192" s="2"/>
      <c r="T192" s="2"/>
      <c r="U192" s="2"/>
      <c r="V192" s="2"/>
      <c r="W192" s="2"/>
      <c r="X192" s="2"/>
    </row>
    <row r="193" customFormat="false" ht="12.75" hidden="false" customHeight="true" outlineLevel="0" collapsed="false">
      <c r="A193" s="40" t="s">
        <v>422</v>
      </c>
      <c r="B193" s="56" t="str">
        <f aca="false" t="array" ref="B193:B193">INDEX(Countries!$D$2:$D$255, MATCH(A193, Countries!$B$2:$B$255, 0))</f>
        <v>TKM</v>
      </c>
      <c r="C193" s="76" t="s">
        <v>145</v>
      </c>
      <c r="D193" s="50" t="str">
        <f aca="false" t="array" ref="D193:D193">IF($C193="Mangrove", INDEX('Mangrove restorable land'!$A$5:$M1000,MATCH($A193,'Mangrove restorable land'!$A$5:$A1000,0),MATCH('Mangrove restorable land'!B$4,'Mangrove restorable land'!$A$5:$M$5,0)),IF($C193="Seagrass", INDEX('Seagrass extent'!$A$5:$I$257,MATCH($A193,'Seagrass extent'!$A$5:$A1000,0),MATCH('Seagrass extent'!$B$4,'Seagrass extent'!$A$5:$I$5,0))*'Seagrass extent'!$E$4, IF($C193="Salt marsh", INDEX('Salt marsh extent'!$A$5:$I$257,MATCH($A193,'Salt marsh extent'!$A$5:$A1000,0),MATCH('Salt marsh extent'!$B$4,'Salt marsh extent'!$A$5:$I$5,0))*'Salt marsh extent'!$E$4 )))</f>
        <v>NoData</v>
      </c>
      <c r="E193" s="40" t="s">
        <v>468</v>
      </c>
      <c r="F193" s="2"/>
      <c r="G193" s="2"/>
      <c r="H193" s="2"/>
      <c r="I193" s="2"/>
      <c r="J193" s="2"/>
      <c r="K193" s="2"/>
      <c r="L193" s="2"/>
      <c r="M193" s="2"/>
      <c r="N193" s="2"/>
      <c r="O193" s="2"/>
      <c r="P193" s="2"/>
      <c r="Q193" s="2"/>
      <c r="R193" s="2"/>
      <c r="S193" s="2"/>
      <c r="T193" s="2"/>
      <c r="U193" s="2"/>
      <c r="V193" s="2"/>
      <c r="W193" s="2"/>
      <c r="X193" s="2"/>
    </row>
    <row r="194" customFormat="false" ht="12.75" hidden="false" customHeight="true" outlineLevel="0" collapsed="false">
      <c r="A194" s="40" t="s">
        <v>423</v>
      </c>
      <c r="B194" s="56" t="str">
        <f aca="false" t="array" ref="B194:B194">INDEX(Countries!$D$2:$D$255, MATCH(A194, Countries!$B$2:$B$255, 0))</f>
        <v>URY</v>
      </c>
      <c r="C194" s="76" t="s">
        <v>145</v>
      </c>
      <c r="D194" s="50" t="str">
        <f aca="false" t="array" ref="D194:D194">IF($C194="Mangrove", INDEX('Mangrove restorable land'!$A$5:$M1000,MATCH($A194,'Mangrove restorable land'!$A$5:$A1000,0),MATCH('Mangrove restorable land'!B$4,'Mangrove restorable land'!$A$5:$M$5,0)),IF($C194="Seagrass", INDEX('Seagrass extent'!$A$5:$I$257,MATCH($A194,'Seagrass extent'!$A$5:$A1000,0),MATCH('Seagrass extent'!$B$4,'Seagrass extent'!$A$5:$I$5,0))*'Seagrass extent'!$E$4, IF($C194="Salt marsh", INDEX('Salt marsh extent'!$A$5:$I$257,MATCH($A194,'Salt marsh extent'!$A$5:$A1000,0),MATCH('Salt marsh extent'!$B$4,'Salt marsh extent'!$A$5:$I$5,0))*'Salt marsh extent'!$E$4 )))</f>
        <v>NoData</v>
      </c>
      <c r="E194" s="40" t="s">
        <v>468</v>
      </c>
      <c r="F194" s="2"/>
      <c r="G194" s="2"/>
      <c r="H194" s="2"/>
      <c r="I194" s="2"/>
      <c r="J194" s="2"/>
      <c r="K194" s="2"/>
      <c r="L194" s="2"/>
      <c r="M194" s="2"/>
      <c r="N194" s="2"/>
      <c r="O194" s="2"/>
      <c r="P194" s="2"/>
      <c r="Q194" s="2"/>
      <c r="R194" s="2"/>
      <c r="S194" s="2"/>
      <c r="T194" s="2"/>
      <c r="U194" s="2"/>
      <c r="V194" s="2"/>
      <c r="W194" s="2"/>
      <c r="X194" s="2"/>
    </row>
    <row r="195" customFormat="false" ht="12.75" hidden="false" customHeight="true" outlineLevel="0" collapsed="false">
      <c r="A195" s="40" t="s">
        <v>424</v>
      </c>
      <c r="B195" s="56" t="str">
        <f aca="false" t="array" ref="B195:B195">INDEX(Countries!$D$2:$D$255, MATCH(A195, Countries!$B$2:$B$255, 0))</f>
        <v>ESH</v>
      </c>
      <c r="C195" s="76" t="s">
        <v>145</v>
      </c>
      <c r="D195" s="50" t="str">
        <f aca="false" t="array" ref="D195:D195">IF($C195="Mangrove", INDEX('Mangrove restorable land'!$A$5:$M1000,MATCH($A195,'Mangrove restorable land'!$A$5:$A1000,0),MATCH('Mangrove restorable land'!B$4,'Mangrove restorable land'!$A$5:$M$5,0)),IF($C195="Seagrass", INDEX('Seagrass extent'!$A$5:$I$257,MATCH($A195,'Seagrass extent'!$A$5:$A1000,0),MATCH('Seagrass extent'!$B$4,'Seagrass extent'!$A$5:$I$5,0))*'Seagrass extent'!$E$4, IF($C195="Salt marsh", INDEX('Salt marsh extent'!$A$5:$I$257,MATCH($A195,'Salt marsh extent'!$A$5:$A1000,0),MATCH('Salt marsh extent'!$B$4,'Salt marsh extent'!$A$5:$I$5,0))*'Salt marsh extent'!$E$4 )))</f>
        <v>NoData</v>
      </c>
      <c r="E195" s="40" t="s">
        <v>468</v>
      </c>
      <c r="F195" s="2"/>
      <c r="G195" s="2"/>
      <c r="H195" s="2"/>
      <c r="I195" s="2"/>
      <c r="J195" s="2"/>
      <c r="K195" s="2"/>
      <c r="L195" s="2"/>
      <c r="M195" s="2"/>
      <c r="N195" s="2"/>
      <c r="O195" s="2"/>
      <c r="P195" s="2"/>
      <c r="Q195" s="2"/>
      <c r="R195" s="2"/>
      <c r="S195" s="2"/>
      <c r="T195" s="2"/>
      <c r="U195" s="2"/>
      <c r="V195" s="2"/>
      <c r="W195" s="2"/>
      <c r="X195" s="2"/>
    </row>
    <row r="196" customFormat="false" ht="12.75" hidden="false" customHeight="true" outlineLevel="0" collapsed="false">
      <c r="A196" s="40" t="s">
        <v>425</v>
      </c>
      <c r="B196" s="56" t="str">
        <f aca="false" t="array" ref="B196:B196">INDEX(Countries!$D$2:$D$255, MATCH(A196, Countries!$B$2:$B$255, 0))</f>
        <v>AFG</v>
      </c>
      <c r="C196" s="76" t="s">
        <v>145</v>
      </c>
      <c r="D196" s="50" t="str">
        <f aca="false" t="array" ref="D196:D196">IF($C196="Mangrove", INDEX('Mangrove restorable land'!$A$5:$M1000,MATCH($A196,'Mangrove restorable land'!$A$5:$A1000,0),MATCH('Mangrove restorable land'!B$4,'Mangrove restorable land'!$A$5:$M$5,0)),IF($C196="Seagrass", INDEX('Seagrass extent'!$A$5:$I$257,MATCH($A196,'Seagrass extent'!$A$5:$A1000,0),MATCH('Seagrass extent'!$B$4,'Seagrass extent'!$A$5:$I$5,0))*'Seagrass extent'!$E$4, IF($C196="Salt marsh", INDEX('Salt marsh extent'!$A$5:$I$257,MATCH($A196,'Salt marsh extent'!$A$5:$A1000,0),MATCH('Salt marsh extent'!$B$4,'Salt marsh extent'!$A$5:$I$5,0))*'Salt marsh extent'!$E$4 )))</f>
        <v>NoData</v>
      </c>
      <c r="E196" s="40" t="s">
        <v>468</v>
      </c>
      <c r="F196" s="2"/>
      <c r="G196" s="2"/>
      <c r="H196" s="2"/>
      <c r="I196" s="2"/>
      <c r="J196" s="2"/>
      <c r="K196" s="2"/>
      <c r="L196" s="2"/>
      <c r="M196" s="2"/>
      <c r="N196" s="2"/>
      <c r="O196" s="2"/>
      <c r="P196" s="2"/>
      <c r="Q196" s="2"/>
      <c r="R196" s="2"/>
      <c r="S196" s="2"/>
      <c r="T196" s="2"/>
      <c r="U196" s="2"/>
      <c r="V196" s="2"/>
      <c r="W196" s="2"/>
      <c r="X196" s="2"/>
    </row>
    <row r="197" customFormat="false" ht="12.75" hidden="false" customHeight="true" outlineLevel="0" collapsed="false">
      <c r="A197" s="40" t="s">
        <v>426</v>
      </c>
      <c r="B197" s="56" t="str">
        <f aca="false" t="array" ref="B197:B197">INDEX(Countries!$D$2:$D$255, MATCH(A197, Countries!$B$2:$B$255, 0))</f>
        <v>ARM</v>
      </c>
      <c r="C197" s="76" t="s">
        <v>145</v>
      </c>
      <c r="D197" s="50" t="str">
        <f aca="false" t="array" ref="D197:D197">IF($C197="Mangrove", INDEX('Mangrove restorable land'!$A$5:$M1000,MATCH($A197,'Mangrove restorable land'!$A$5:$A1000,0),MATCH('Mangrove restorable land'!B$4,'Mangrove restorable land'!$A$5:$M$5,0)),IF($C197="Seagrass", INDEX('Seagrass extent'!$A$5:$I$257,MATCH($A197,'Seagrass extent'!$A$5:$A1000,0),MATCH('Seagrass extent'!$B$4,'Seagrass extent'!$A$5:$I$5,0))*'Seagrass extent'!$E$4, IF($C197="Salt marsh", INDEX('Salt marsh extent'!$A$5:$I$257,MATCH($A197,'Salt marsh extent'!$A$5:$A1000,0),MATCH('Salt marsh extent'!$B$4,'Salt marsh extent'!$A$5:$I$5,0))*'Salt marsh extent'!$E$4 )))</f>
        <v>NoData</v>
      </c>
      <c r="E197" s="40" t="s">
        <v>468</v>
      </c>
      <c r="F197" s="2"/>
      <c r="G197" s="2"/>
      <c r="H197" s="2"/>
      <c r="I197" s="2"/>
      <c r="J197" s="2"/>
      <c r="K197" s="2"/>
      <c r="L197" s="2"/>
      <c r="M197" s="2"/>
      <c r="N197" s="2"/>
      <c r="O197" s="2"/>
      <c r="P197" s="2"/>
      <c r="Q197" s="2"/>
      <c r="R197" s="2"/>
      <c r="S197" s="2"/>
      <c r="T197" s="2"/>
      <c r="U197" s="2"/>
      <c r="V197" s="2"/>
      <c r="W197" s="2"/>
      <c r="X197" s="2"/>
    </row>
    <row r="198" customFormat="false" ht="12.75" hidden="false" customHeight="true" outlineLevel="0" collapsed="false">
      <c r="A198" s="40" t="s">
        <v>427</v>
      </c>
      <c r="B198" s="56" t="str">
        <f aca="false" t="array" ref="B198:B198">INDEX(Countries!$D$2:$D$255, MATCH(A198, Countries!$B$2:$B$255, 0))</f>
        <v>AUT</v>
      </c>
      <c r="C198" s="76" t="s">
        <v>145</v>
      </c>
      <c r="D198" s="50" t="str">
        <f aca="false" t="array" ref="D198:D198">IF($C198="Mangrove", INDEX('Mangrove restorable land'!$A$5:$M1000,MATCH($A198,'Mangrove restorable land'!$A$5:$A1000,0),MATCH('Mangrove restorable land'!B$4,'Mangrove restorable land'!$A$5:$M$5,0)),IF($C198="Seagrass", INDEX('Seagrass extent'!$A$5:$I$257,MATCH($A198,'Seagrass extent'!$A$5:$A1000,0),MATCH('Seagrass extent'!$B$4,'Seagrass extent'!$A$5:$I$5,0))*'Seagrass extent'!$E$4, IF($C198="Salt marsh", INDEX('Salt marsh extent'!$A$5:$I$257,MATCH($A198,'Salt marsh extent'!$A$5:$A1000,0),MATCH('Salt marsh extent'!$B$4,'Salt marsh extent'!$A$5:$I$5,0))*'Salt marsh extent'!$E$4 )))</f>
        <v>NoData</v>
      </c>
      <c r="E198" s="40" t="s">
        <v>468</v>
      </c>
      <c r="F198" s="2"/>
      <c r="G198" s="2"/>
      <c r="H198" s="2"/>
      <c r="I198" s="2"/>
      <c r="J198" s="2"/>
      <c r="K198" s="2"/>
      <c r="L198" s="2"/>
      <c r="M198" s="2"/>
      <c r="N198" s="2"/>
      <c r="O198" s="2"/>
      <c r="P198" s="2"/>
      <c r="Q198" s="2"/>
      <c r="R198" s="2"/>
      <c r="S198" s="2"/>
      <c r="T198" s="2"/>
      <c r="U198" s="2"/>
      <c r="V198" s="2"/>
      <c r="W198" s="2"/>
      <c r="X198" s="2"/>
    </row>
    <row r="199" customFormat="false" ht="12.75" hidden="false" customHeight="true" outlineLevel="0" collapsed="false">
      <c r="A199" s="40" t="s">
        <v>428</v>
      </c>
      <c r="B199" s="56" t="str">
        <f aca="false" t="array" ref="B199:B199">INDEX(Countries!$D$2:$D$255, MATCH(A199, Countries!$B$2:$B$255, 0))</f>
        <v>BDI</v>
      </c>
      <c r="C199" s="76" t="s">
        <v>145</v>
      </c>
      <c r="D199" s="50" t="str">
        <f aca="false" t="array" ref="D199:D199">IF($C199="Mangrove", INDEX('Mangrove restorable land'!$A$5:$M1000,MATCH($A199,'Mangrove restorable land'!$A$5:$A1000,0),MATCH('Mangrove restorable land'!B$4,'Mangrove restorable land'!$A$5:$M$5,0)),IF($C199="Seagrass", INDEX('Seagrass extent'!$A$5:$I$257,MATCH($A199,'Seagrass extent'!$A$5:$A1000,0),MATCH('Seagrass extent'!$B$4,'Seagrass extent'!$A$5:$I$5,0))*'Seagrass extent'!$E$4, IF($C199="Salt marsh", INDEX('Salt marsh extent'!$A$5:$I$257,MATCH($A199,'Salt marsh extent'!$A$5:$A1000,0),MATCH('Salt marsh extent'!$B$4,'Salt marsh extent'!$A$5:$I$5,0))*'Salt marsh extent'!$E$4 )))</f>
        <v>NoData</v>
      </c>
      <c r="E199" s="40" t="s">
        <v>468</v>
      </c>
      <c r="F199" s="2"/>
      <c r="G199" s="2"/>
      <c r="H199" s="2"/>
      <c r="I199" s="2"/>
      <c r="J199" s="2"/>
      <c r="K199" s="2"/>
      <c r="L199" s="2"/>
      <c r="M199" s="2"/>
      <c r="N199" s="2"/>
      <c r="O199" s="2"/>
      <c r="P199" s="2"/>
      <c r="Q199" s="2"/>
      <c r="R199" s="2"/>
      <c r="S199" s="2"/>
      <c r="T199" s="2"/>
      <c r="U199" s="2"/>
      <c r="V199" s="2"/>
      <c r="W199" s="2"/>
      <c r="X199" s="2"/>
    </row>
    <row r="200" customFormat="false" ht="12.75" hidden="false" customHeight="true" outlineLevel="0" collapsed="false">
      <c r="A200" s="40" t="s">
        <v>429</v>
      </c>
      <c r="B200" s="56" t="str">
        <f aca="false" t="array" ref="B200:B200">INDEX(Countries!$D$2:$D$255, MATCH(A200, Countries!$B$2:$B$255, 0))</f>
        <v>BFA</v>
      </c>
      <c r="C200" s="76" t="s">
        <v>145</v>
      </c>
      <c r="D200" s="50" t="str">
        <f aca="false" t="array" ref="D200:D200">IF($C200="Mangrove", INDEX('Mangrove restorable land'!$A$5:$M1000,MATCH($A200,'Mangrove restorable land'!$A$5:$A1000,0),MATCH('Mangrove restorable land'!B$4,'Mangrove restorable land'!$A$5:$M$5,0)),IF($C200="Seagrass", INDEX('Seagrass extent'!$A$5:$I$257,MATCH($A200,'Seagrass extent'!$A$5:$A1000,0),MATCH('Seagrass extent'!$B$4,'Seagrass extent'!$A$5:$I$5,0))*'Seagrass extent'!$E$4, IF($C200="Salt marsh", INDEX('Salt marsh extent'!$A$5:$I$257,MATCH($A200,'Salt marsh extent'!$A$5:$A1000,0),MATCH('Salt marsh extent'!$B$4,'Salt marsh extent'!$A$5:$I$5,0))*'Salt marsh extent'!$E$4 )))</f>
        <v>NoData</v>
      </c>
      <c r="E200" s="40" t="s">
        <v>468</v>
      </c>
      <c r="F200" s="2"/>
      <c r="G200" s="2"/>
      <c r="H200" s="2"/>
      <c r="I200" s="2"/>
      <c r="J200" s="2"/>
      <c r="K200" s="2"/>
      <c r="L200" s="2"/>
      <c r="M200" s="2"/>
      <c r="N200" s="2"/>
      <c r="O200" s="2"/>
      <c r="P200" s="2"/>
      <c r="Q200" s="2"/>
      <c r="R200" s="2"/>
      <c r="S200" s="2"/>
      <c r="T200" s="2"/>
      <c r="U200" s="2"/>
      <c r="V200" s="2"/>
      <c r="W200" s="2"/>
      <c r="X200" s="2"/>
    </row>
    <row r="201" customFormat="false" ht="12.75" hidden="false" customHeight="true" outlineLevel="0" collapsed="false">
      <c r="A201" s="40" t="s">
        <v>430</v>
      </c>
      <c r="B201" s="56" t="str">
        <f aca="false" t="array" ref="B201:B201">INDEX(Countries!$D$2:$D$255, MATCH(A201, Countries!$B$2:$B$255, 0))</f>
        <v>BLR</v>
      </c>
      <c r="C201" s="76" t="s">
        <v>145</v>
      </c>
      <c r="D201" s="50" t="str">
        <f aca="false" t="array" ref="D201:D201">IF($C201="Mangrove", INDEX('Mangrove restorable land'!$A$5:$M1000,MATCH($A201,'Mangrove restorable land'!$A$5:$A1000,0),MATCH('Mangrove restorable land'!B$4,'Mangrove restorable land'!$A$5:$M$5,0)),IF($C201="Seagrass", INDEX('Seagrass extent'!$A$5:$I$257,MATCH($A201,'Seagrass extent'!$A$5:$A1000,0),MATCH('Seagrass extent'!$B$4,'Seagrass extent'!$A$5:$I$5,0))*'Seagrass extent'!$E$4, IF($C201="Salt marsh", INDEX('Salt marsh extent'!$A$5:$I$257,MATCH($A201,'Salt marsh extent'!$A$5:$A1000,0),MATCH('Salt marsh extent'!$B$4,'Salt marsh extent'!$A$5:$I$5,0))*'Salt marsh extent'!$E$4 )))</f>
        <v>NoData</v>
      </c>
      <c r="E201" s="40" t="s">
        <v>468</v>
      </c>
      <c r="F201" s="2"/>
      <c r="G201" s="2"/>
      <c r="H201" s="2"/>
      <c r="I201" s="2"/>
      <c r="J201" s="2"/>
      <c r="K201" s="2"/>
      <c r="L201" s="2"/>
      <c r="M201" s="2"/>
      <c r="N201" s="2"/>
      <c r="O201" s="2"/>
      <c r="P201" s="2"/>
      <c r="Q201" s="2"/>
      <c r="R201" s="2"/>
      <c r="S201" s="2"/>
      <c r="T201" s="2"/>
      <c r="U201" s="2"/>
      <c r="V201" s="2"/>
      <c r="W201" s="2"/>
      <c r="X201" s="2"/>
    </row>
    <row r="202" customFormat="false" ht="12.75" hidden="false" customHeight="true" outlineLevel="0" collapsed="false">
      <c r="A202" s="40" t="s">
        <v>431</v>
      </c>
      <c r="B202" s="56" t="str">
        <f aca="false" t="array" ref="B202:B202">INDEX(Countries!$D$2:$D$255, MATCH(A202, Countries!$B$2:$B$255, 0))</f>
        <v>BOL</v>
      </c>
      <c r="C202" s="76" t="s">
        <v>145</v>
      </c>
      <c r="D202" s="50" t="str">
        <f aca="false" t="array" ref="D202:D202">IF($C202="Mangrove", INDEX('Mangrove restorable land'!$A$5:$M1000,MATCH($A202,'Mangrove restorable land'!$A$5:$A1000,0),MATCH('Mangrove restorable land'!B$4,'Mangrove restorable land'!$A$5:$M$5,0)),IF($C202="Seagrass", INDEX('Seagrass extent'!$A$5:$I$257,MATCH($A202,'Seagrass extent'!$A$5:$A1000,0),MATCH('Seagrass extent'!$B$4,'Seagrass extent'!$A$5:$I$5,0))*'Seagrass extent'!$E$4, IF($C202="Salt marsh", INDEX('Salt marsh extent'!$A$5:$I$257,MATCH($A202,'Salt marsh extent'!$A$5:$A1000,0),MATCH('Salt marsh extent'!$B$4,'Salt marsh extent'!$A$5:$I$5,0))*'Salt marsh extent'!$E$4 )))</f>
        <v>NoData</v>
      </c>
      <c r="E202" s="40" t="s">
        <v>468</v>
      </c>
      <c r="F202" s="2"/>
      <c r="G202" s="2"/>
      <c r="H202" s="2"/>
      <c r="I202" s="2"/>
      <c r="J202" s="2"/>
      <c r="K202" s="2"/>
      <c r="L202" s="2"/>
      <c r="M202" s="2"/>
      <c r="N202" s="2"/>
      <c r="O202" s="2"/>
      <c r="P202" s="2"/>
      <c r="Q202" s="2"/>
      <c r="R202" s="2"/>
      <c r="S202" s="2"/>
      <c r="T202" s="2"/>
      <c r="U202" s="2"/>
      <c r="V202" s="2"/>
      <c r="W202" s="2"/>
      <c r="X202" s="2"/>
    </row>
    <row r="203" customFormat="false" ht="12.75" hidden="false" customHeight="true" outlineLevel="0" collapsed="false">
      <c r="A203" s="40" t="s">
        <v>432</v>
      </c>
      <c r="B203" s="56" t="str">
        <f aca="false" t="array" ref="B203:B203">INDEX(Countries!$D$2:$D$255, MATCH(A203, Countries!$B$2:$B$255, 0))</f>
        <v>BTN</v>
      </c>
      <c r="C203" s="76" t="s">
        <v>145</v>
      </c>
      <c r="D203" s="50" t="str">
        <f aca="false" t="array" ref="D203:D203">IF($C203="Mangrove", INDEX('Mangrove restorable land'!$A$5:$M1000,MATCH($A203,'Mangrove restorable land'!$A$5:$A1000,0),MATCH('Mangrove restorable land'!B$4,'Mangrove restorable land'!$A$5:$M$5,0)),IF($C203="Seagrass", INDEX('Seagrass extent'!$A$5:$I$257,MATCH($A203,'Seagrass extent'!$A$5:$A1000,0),MATCH('Seagrass extent'!$B$4,'Seagrass extent'!$A$5:$I$5,0))*'Seagrass extent'!$E$4, IF($C203="Salt marsh", INDEX('Salt marsh extent'!$A$5:$I$257,MATCH($A203,'Salt marsh extent'!$A$5:$A1000,0),MATCH('Salt marsh extent'!$B$4,'Salt marsh extent'!$A$5:$I$5,0))*'Salt marsh extent'!$E$4 )))</f>
        <v>NoData</v>
      </c>
      <c r="E203" s="40" t="s">
        <v>468</v>
      </c>
      <c r="F203" s="2"/>
      <c r="G203" s="2"/>
      <c r="H203" s="2"/>
      <c r="I203" s="2"/>
      <c r="J203" s="2"/>
      <c r="K203" s="2"/>
      <c r="L203" s="2"/>
      <c r="M203" s="2"/>
      <c r="N203" s="2"/>
      <c r="O203" s="2"/>
      <c r="P203" s="2"/>
      <c r="Q203" s="2"/>
      <c r="R203" s="2"/>
      <c r="S203" s="2"/>
      <c r="T203" s="2"/>
      <c r="U203" s="2"/>
      <c r="V203" s="2"/>
      <c r="W203" s="2"/>
      <c r="X203" s="2"/>
    </row>
    <row r="204" customFormat="false" ht="12.75" hidden="false" customHeight="true" outlineLevel="0" collapsed="false">
      <c r="A204" s="40" t="s">
        <v>433</v>
      </c>
      <c r="B204" s="56" t="str">
        <f aca="false" t="array" ref="B204:B204">INDEX(Countries!$D$2:$D$255, MATCH(A204, Countries!$B$2:$B$255, 0))</f>
        <v>BWA</v>
      </c>
      <c r="C204" s="76" t="s">
        <v>145</v>
      </c>
      <c r="D204" s="50" t="str">
        <f aca="false" t="array" ref="D204:D204">IF($C204="Mangrove", INDEX('Mangrove restorable land'!$A$5:$M1000,MATCH($A204,'Mangrove restorable land'!$A$5:$A1000,0),MATCH('Mangrove restorable land'!B$4,'Mangrove restorable land'!$A$5:$M$5,0)),IF($C204="Seagrass", INDEX('Seagrass extent'!$A$5:$I$257,MATCH($A204,'Seagrass extent'!$A$5:$A1000,0),MATCH('Seagrass extent'!$B$4,'Seagrass extent'!$A$5:$I$5,0))*'Seagrass extent'!$E$4, IF($C204="Salt marsh", INDEX('Salt marsh extent'!$A$5:$I$257,MATCH($A204,'Salt marsh extent'!$A$5:$A1000,0),MATCH('Salt marsh extent'!$B$4,'Salt marsh extent'!$A$5:$I$5,0))*'Salt marsh extent'!$E$4 )))</f>
        <v>NoData</v>
      </c>
      <c r="E204" s="40" t="s">
        <v>468</v>
      </c>
      <c r="F204" s="2"/>
      <c r="G204" s="2"/>
      <c r="H204" s="2"/>
      <c r="I204" s="2"/>
      <c r="J204" s="2"/>
      <c r="K204" s="2"/>
      <c r="L204" s="2"/>
      <c r="M204" s="2"/>
      <c r="N204" s="2"/>
      <c r="O204" s="2"/>
      <c r="P204" s="2"/>
      <c r="Q204" s="2"/>
      <c r="R204" s="2"/>
      <c r="S204" s="2"/>
      <c r="T204" s="2"/>
      <c r="U204" s="2"/>
      <c r="V204" s="2"/>
      <c r="W204" s="2"/>
      <c r="X204" s="2"/>
    </row>
    <row r="205" customFormat="false" ht="12.75" hidden="false" customHeight="true" outlineLevel="0" collapsed="false">
      <c r="A205" s="40" t="s">
        <v>434</v>
      </c>
      <c r="B205" s="56" t="str">
        <f aca="false" t="array" ref="B205:B205">INDEX(Countries!$D$2:$D$255, MATCH(A205, Countries!$B$2:$B$255, 0))</f>
        <v>CAF</v>
      </c>
      <c r="C205" s="76" t="s">
        <v>145</v>
      </c>
      <c r="D205" s="50" t="str">
        <f aca="false" t="array" ref="D205:D205">IF($C205="Mangrove", INDEX('Mangrove restorable land'!$A$5:$M1000,MATCH($A205,'Mangrove restorable land'!$A$5:$A1000,0),MATCH('Mangrove restorable land'!B$4,'Mangrove restorable land'!$A$5:$M$5,0)),IF($C205="Seagrass", INDEX('Seagrass extent'!$A$5:$I$257,MATCH($A205,'Seagrass extent'!$A$5:$A1000,0),MATCH('Seagrass extent'!$B$4,'Seagrass extent'!$A$5:$I$5,0))*'Seagrass extent'!$E$4, IF($C205="Salt marsh", INDEX('Salt marsh extent'!$A$5:$I$257,MATCH($A205,'Salt marsh extent'!$A$5:$A1000,0),MATCH('Salt marsh extent'!$B$4,'Salt marsh extent'!$A$5:$I$5,0))*'Salt marsh extent'!$E$4 )))</f>
        <v>NoData</v>
      </c>
      <c r="E205" s="40" t="s">
        <v>468</v>
      </c>
      <c r="F205" s="2"/>
      <c r="G205" s="2"/>
      <c r="H205" s="2"/>
      <c r="I205" s="2"/>
      <c r="J205" s="2"/>
      <c r="K205" s="2"/>
      <c r="L205" s="2"/>
      <c r="M205" s="2"/>
      <c r="N205" s="2"/>
      <c r="O205" s="2"/>
      <c r="P205" s="2"/>
      <c r="Q205" s="2"/>
      <c r="R205" s="2"/>
      <c r="S205" s="2"/>
      <c r="T205" s="2"/>
      <c r="U205" s="2"/>
      <c r="V205" s="2"/>
      <c r="W205" s="2"/>
      <c r="X205" s="2"/>
    </row>
    <row r="206" customFormat="false" ht="12.75" hidden="false" customHeight="true" outlineLevel="0" collapsed="false">
      <c r="A206" s="40" t="s">
        <v>435</v>
      </c>
      <c r="B206" s="56" t="str">
        <f aca="false" t="array" ref="B206:B206">INDEX(Countries!$D$2:$D$255, MATCH(A206, Countries!$B$2:$B$255, 0))</f>
        <v>CHE</v>
      </c>
      <c r="C206" s="76" t="s">
        <v>145</v>
      </c>
      <c r="D206" s="50" t="str">
        <f aca="false" t="array" ref="D206:D206">IF($C206="Mangrove", INDEX('Mangrove restorable land'!$A$5:$M1000,MATCH($A206,'Mangrove restorable land'!$A$5:$A1000,0),MATCH('Mangrove restorable land'!B$4,'Mangrove restorable land'!$A$5:$M$5,0)),IF($C206="Seagrass", INDEX('Seagrass extent'!$A$5:$I$257,MATCH($A206,'Seagrass extent'!$A$5:$A1000,0),MATCH('Seagrass extent'!$B$4,'Seagrass extent'!$A$5:$I$5,0))*'Seagrass extent'!$E$4, IF($C206="Salt marsh", INDEX('Salt marsh extent'!$A$5:$I$257,MATCH($A206,'Salt marsh extent'!$A$5:$A1000,0),MATCH('Salt marsh extent'!$B$4,'Salt marsh extent'!$A$5:$I$5,0))*'Salt marsh extent'!$E$4 )))</f>
        <v>NoData</v>
      </c>
      <c r="E206" s="40" t="s">
        <v>468</v>
      </c>
      <c r="F206" s="2"/>
      <c r="G206" s="2"/>
      <c r="H206" s="2"/>
      <c r="I206" s="2"/>
      <c r="J206" s="2"/>
      <c r="K206" s="2"/>
      <c r="L206" s="2"/>
      <c r="M206" s="2"/>
      <c r="N206" s="2"/>
      <c r="O206" s="2"/>
      <c r="P206" s="2"/>
      <c r="Q206" s="2"/>
      <c r="R206" s="2"/>
      <c r="S206" s="2"/>
      <c r="T206" s="2"/>
      <c r="U206" s="2"/>
      <c r="V206" s="2"/>
      <c r="W206" s="2"/>
      <c r="X206" s="2"/>
    </row>
    <row r="207" customFormat="false" ht="12.75" hidden="false" customHeight="true" outlineLevel="0" collapsed="false">
      <c r="A207" s="40" t="s">
        <v>436</v>
      </c>
      <c r="B207" s="56" t="str">
        <f aca="false" t="array" ref="B207:B207">INDEX(Countries!$D$2:$D$255, MATCH(A207, Countries!$B$2:$B$255, 0))</f>
        <v>CZE</v>
      </c>
      <c r="C207" s="76" t="s">
        <v>145</v>
      </c>
      <c r="D207" s="50" t="str">
        <f aca="false" t="array" ref="D207:D207">IF($C207="Mangrove", INDEX('Mangrove restorable land'!$A$5:$M1000,MATCH($A207,'Mangrove restorable land'!$A$5:$A1000,0),MATCH('Mangrove restorable land'!B$4,'Mangrove restorable land'!$A$5:$M$5,0)),IF($C207="Seagrass", INDEX('Seagrass extent'!$A$5:$I$257,MATCH($A207,'Seagrass extent'!$A$5:$A1000,0),MATCH('Seagrass extent'!$B$4,'Seagrass extent'!$A$5:$I$5,0))*'Seagrass extent'!$E$4, IF($C207="Salt marsh", INDEX('Salt marsh extent'!$A$5:$I$257,MATCH($A207,'Salt marsh extent'!$A$5:$A1000,0),MATCH('Salt marsh extent'!$B$4,'Salt marsh extent'!$A$5:$I$5,0))*'Salt marsh extent'!$E$4 )))</f>
        <v>NoData</v>
      </c>
      <c r="E207" s="40" t="s">
        <v>468</v>
      </c>
      <c r="F207" s="2"/>
      <c r="G207" s="2"/>
      <c r="H207" s="2"/>
      <c r="I207" s="2"/>
      <c r="J207" s="2"/>
      <c r="K207" s="2"/>
      <c r="L207" s="2"/>
      <c r="M207" s="2"/>
      <c r="N207" s="2"/>
      <c r="O207" s="2"/>
      <c r="P207" s="2"/>
      <c r="Q207" s="2"/>
      <c r="R207" s="2"/>
      <c r="S207" s="2"/>
      <c r="T207" s="2"/>
      <c r="U207" s="2"/>
      <c r="V207" s="2"/>
      <c r="W207" s="2"/>
      <c r="X207" s="2"/>
    </row>
    <row r="208" customFormat="false" ht="12.75" hidden="false" customHeight="true" outlineLevel="0" collapsed="false">
      <c r="A208" s="40" t="s">
        <v>437</v>
      </c>
      <c r="B208" s="56" t="str">
        <f aca="false" t="array" ref="B208:B208">INDEX(Countries!$D$2:$D$255, MATCH(A208, Countries!$B$2:$B$255, 0))</f>
        <v>ETH</v>
      </c>
      <c r="C208" s="76" t="s">
        <v>145</v>
      </c>
      <c r="D208" s="50" t="str">
        <f aca="false" t="array" ref="D208:D208">IF($C208="Mangrove", INDEX('Mangrove restorable land'!$A$5:$M1000,MATCH($A208,'Mangrove restorable land'!$A$5:$A1000,0),MATCH('Mangrove restorable land'!B$4,'Mangrove restorable land'!$A$5:$M$5,0)),IF($C208="Seagrass", INDEX('Seagrass extent'!$A$5:$I$257,MATCH($A208,'Seagrass extent'!$A$5:$A1000,0),MATCH('Seagrass extent'!$B$4,'Seagrass extent'!$A$5:$I$5,0))*'Seagrass extent'!$E$4, IF($C208="Salt marsh", INDEX('Salt marsh extent'!$A$5:$I$257,MATCH($A208,'Salt marsh extent'!$A$5:$A1000,0),MATCH('Salt marsh extent'!$B$4,'Salt marsh extent'!$A$5:$I$5,0))*'Salt marsh extent'!$E$4 )))</f>
        <v>NoData</v>
      </c>
      <c r="E208" s="40" t="s">
        <v>468</v>
      </c>
      <c r="F208" s="2"/>
      <c r="G208" s="2"/>
      <c r="H208" s="2"/>
      <c r="I208" s="2"/>
      <c r="J208" s="2"/>
      <c r="K208" s="2"/>
      <c r="L208" s="2"/>
      <c r="M208" s="2"/>
      <c r="N208" s="2"/>
      <c r="O208" s="2"/>
      <c r="P208" s="2"/>
      <c r="Q208" s="2"/>
      <c r="R208" s="2"/>
      <c r="S208" s="2"/>
      <c r="T208" s="2"/>
      <c r="U208" s="2"/>
      <c r="V208" s="2"/>
      <c r="W208" s="2"/>
      <c r="X208" s="2"/>
    </row>
    <row r="209" customFormat="false" ht="12.75" hidden="false" customHeight="true" outlineLevel="0" collapsed="false">
      <c r="A209" s="40" t="s">
        <v>438</v>
      </c>
      <c r="B209" s="56" t="str">
        <f aca="false" t="array" ref="B209:B209">INDEX(Countries!$D$2:$D$255, MATCH(A209, Countries!$B$2:$B$255, 0))</f>
        <v>HUN</v>
      </c>
      <c r="C209" s="76" t="s">
        <v>145</v>
      </c>
      <c r="D209" s="50" t="str">
        <f aca="false" t="array" ref="D209:D209">IF($C209="Mangrove", INDEX('Mangrove restorable land'!$A$5:$M1000,MATCH($A209,'Mangrove restorable land'!$A$5:$A1000,0),MATCH('Mangrove restorable land'!B$4,'Mangrove restorable land'!$A$5:$M$5,0)),IF($C209="Seagrass", INDEX('Seagrass extent'!$A$5:$I$257,MATCH($A209,'Seagrass extent'!$A$5:$A1000,0),MATCH('Seagrass extent'!$B$4,'Seagrass extent'!$A$5:$I$5,0))*'Seagrass extent'!$E$4, IF($C209="Salt marsh", INDEX('Salt marsh extent'!$A$5:$I$257,MATCH($A209,'Salt marsh extent'!$A$5:$A1000,0),MATCH('Salt marsh extent'!$B$4,'Salt marsh extent'!$A$5:$I$5,0))*'Salt marsh extent'!$E$4 )))</f>
        <v>NoData</v>
      </c>
      <c r="E209" s="40" t="s">
        <v>468</v>
      </c>
      <c r="F209" s="2"/>
      <c r="G209" s="2"/>
      <c r="H209" s="2"/>
      <c r="I209" s="2"/>
      <c r="J209" s="2"/>
      <c r="K209" s="2"/>
      <c r="L209" s="2"/>
      <c r="M209" s="2"/>
      <c r="N209" s="2"/>
      <c r="O209" s="2"/>
      <c r="P209" s="2"/>
      <c r="Q209" s="2"/>
      <c r="R209" s="2"/>
      <c r="S209" s="2"/>
      <c r="T209" s="2"/>
      <c r="U209" s="2"/>
      <c r="V209" s="2"/>
      <c r="W209" s="2"/>
      <c r="X209" s="2"/>
    </row>
    <row r="210" customFormat="false" ht="12.75" hidden="false" customHeight="true" outlineLevel="0" collapsed="false">
      <c r="A210" s="40" t="s">
        <v>439</v>
      </c>
      <c r="B210" s="56" t="str">
        <f aca="false" t="array" ref="B210:B210">INDEX(Countries!$D$2:$D$255, MATCH(A210, Countries!$B$2:$B$255, 0))</f>
        <v>KGZ</v>
      </c>
      <c r="C210" s="76" t="s">
        <v>145</v>
      </c>
      <c r="D210" s="50" t="str">
        <f aca="false" t="array" ref="D210:D210">IF($C210="Mangrove", INDEX('Mangrove restorable land'!$A$5:$M1000,MATCH($A210,'Mangrove restorable land'!$A$5:$A1000,0),MATCH('Mangrove restorable land'!B$4,'Mangrove restorable land'!$A$5:$M$5,0)),IF($C210="Seagrass", INDEX('Seagrass extent'!$A$5:$I$257,MATCH($A210,'Seagrass extent'!$A$5:$A1000,0),MATCH('Seagrass extent'!$B$4,'Seagrass extent'!$A$5:$I$5,0))*'Seagrass extent'!$E$4, IF($C210="Salt marsh", INDEX('Salt marsh extent'!$A$5:$I$257,MATCH($A210,'Salt marsh extent'!$A$5:$A1000,0),MATCH('Salt marsh extent'!$B$4,'Salt marsh extent'!$A$5:$I$5,0))*'Salt marsh extent'!$E$4 )))</f>
        <v>NoData</v>
      </c>
      <c r="E210" s="40" t="s">
        <v>468</v>
      </c>
      <c r="F210" s="2"/>
      <c r="G210" s="2"/>
      <c r="H210" s="2"/>
      <c r="I210" s="2"/>
      <c r="J210" s="2"/>
      <c r="K210" s="2"/>
      <c r="L210" s="2"/>
      <c r="M210" s="2"/>
      <c r="N210" s="2"/>
      <c r="O210" s="2"/>
      <c r="P210" s="2"/>
      <c r="Q210" s="2"/>
      <c r="R210" s="2"/>
      <c r="S210" s="2"/>
      <c r="T210" s="2"/>
      <c r="U210" s="2"/>
      <c r="V210" s="2"/>
      <c r="W210" s="2"/>
      <c r="X210" s="2"/>
    </row>
    <row r="211" customFormat="false" ht="12.75" hidden="false" customHeight="true" outlineLevel="0" collapsed="false">
      <c r="A211" s="40" t="s">
        <v>440</v>
      </c>
      <c r="B211" s="56" t="str">
        <f aca="false" t="array" ref="B211:B211">INDEX(Countries!$D$2:$D$255, MATCH(A211, Countries!$B$2:$B$255, 0))</f>
        <v>LAO</v>
      </c>
      <c r="C211" s="76" t="s">
        <v>145</v>
      </c>
      <c r="D211" s="50" t="str">
        <f aca="false" t="array" ref="D211:D211">IF($C211="Mangrove", INDEX('Mangrove restorable land'!$A$5:$M1000,MATCH($A211,'Mangrove restorable land'!$A$5:$A1000,0),MATCH('Mangrove restorable land'!B$4,'Mangrove restorable land'!$A$5:$M$5,0)),IF($C211="Seagrass", INDEX('Seagrass extent'!$A$5:$I$257,MATCH($A211,'Seagrass extent'!$A$5:$A1000,0),MATCH('Seagrass extent'!$B$4,'Seagrass extent'!$A$5:$I$5,0))*'Seagrass extent'!$E$4, IF($C211="Salt marsh", INDEX('Salt marsh extent'!$A$5:$I$257,MATCH($A211,'Salt marsh extent'!$A$5:$A1000,0),MATCH('Salt marsh extent'!$B$4,'Salt marsh extent'!$A$5:$I$5,0))*'Salt marsh extent'!$E$4 )))</f>
        <v>NoData</v>
      </c>
      <c r="E211" s="40" t="s">
        <v>468</v>
      </c>
      <c r="F211" s="2"/>
      <c r="G211" s="2"/>
      <c r="H211" s="2"/>
      <c r="I211" s="2"/>
      <c r="J211" s="2"/>
      <c r="K211" s="2"/>
      <c r="L211" s="2"/>
      <c r="M211" s="2"/>
      <c r="N211" s="2"/>
      <c r="O211" s="2"/>
      <c r="P211" s="2"/>
      <c r="Q211" s="2"/>
      <c r="R211" s="2"/>
      <c r="S211" s="2"/>
      <c r="T211" s="2"/>
      <c r="U211" s="2"/>
      <c r="V211" s="2"/>
      <c r="W211" s="2"/>
      <c r="X211" s="2"/>
    </row>
    <row r="212" customFormat="false" ht="12.75" hidden="false" customHeight="true" outlineLevel="0" collapsed="false">
      <c r="A212" s="40" t="s">
        <v>441</v>
      </c>
      <c r="B212" s="56" t="str">
        <f aca="false" t="array" ref="B212:B212">INDEX(Countries!$D$2:$D$255, MATCH(A212, Countries!$B$2:$B$255, 0))</f>
        <v>LSO</v>
      </c>
      <c r="C212" s="76" t="s">
        <v>145</v>
      </c>
      <c r="D212" s="50" t="str">
        <f aca="false" t="array" ref="D212:D212">IF($C212="Mangrove", INDEX('Mangrove restorable land'!$A$5:$M1000,MATCH($A212,'Mangrove restorable land'!$A$5:$A1000,0),MATCH('Mangrove restorable land'!B$4,'Mangrove restorable land'!$A$5:$M$5,0)),IF($C212="Seagrass", INDEX('Seagrass extent'!$A$5:$I$257,MATCH($A212,'Seagrass extent'!$A$5:$A1000,0),MATCH('Seagrass extent'!$B$4,'Seagrass extent'!$A$5:$I$5,0))*'Seagrass extent'!$E$4, IF($C212="Salt marsh", INDEX('Salt marsh extent'!$A$5:$I$257,MATCH($A212,'Salt marsh extent'!$A$5:$A1000,0),MATCH('Salt marsh extent'!$B$4,'Salt marsh extent'!$A$5:$I$5,0))*'Salt marsh extent'!$E$4 )))</f>
        <v>NoData</v>
      </c>
      <c r="E212" s="40" t="s">
        <v>468</v>
      </c>
      <c r="F212" s="2"/>
      <c r="G212" s="2"/>
      <c r="H212" s="2"/>
      <c r="I212" s="2"/>
      <c r="J212" s="2"/>
      <c r="K212" s="2"/>
      <c r="L212" s="2"/>
      <c r="M212" s="2"/>
      <c r="N212" s="2"/>
      <c r="O212" s="2"/>
      <c r="P212" s="2"/>
      <c r="Q212" s="2"/>
      <c r="R212" s="2"/>
      <c r="S212" s="2"/>
      <c r="T212" s="2"/>
      <c r="U212" s="2"/>
      <c r="V212" s="2"/>
      <c r="W212" s="2"/>
      <c r="X212" s="2"/>
    </row>
    <row r="213" customFormat="false" ht="12.75" hidden="false" customHeight="true" outlineLevel="0" collapsed="false">
      <c r="A213" s="40" t="s">
        <v>442</v>
      </c>
      <c r="B213" s="56" t="str">
        <f aca="false" t="array" ref="B213:B213">INDEX(Countries!$D$2:$D$255, MATCH(A213, Countries!$B$2:$B$255, 0))</f>
        <v>LUX</v>
      </c>
      <c r="C213" s="76" t="s">
        <v>145</v>
      </c>
      <c r="D213" s="50" t="str">
        <f aca="false" t="array" ref="D213:D213">IF($C213="Mangrove", INDEX('Mangrove restorable land'!$A$5:$M1000,MATCH($A213,'Mangrove restorable land'!$A$5:$A1000,0),MATCH('Mangrove restorable land'!B$4,'Mangrove restorable land'!$A$5:$M$5,0)),IF($C213="Seagrass", INDEX('Seagrass extent'!$A$5:$I$257,MATCH($A213,'Seagrass extent'!$A$5:$A1000,0),MATCH('Seagrass extent'!$B$4,'Seagrass extent'!$A$5:$I$5,0))*'Seagrass extent'!$E$4, IF($C213="Salt marsh", INDEX('Salt marsh extent'!$A$5:$I$257,MATCH($A213,'Salt marsh extent'!$A$5:$A1000,0),MATCH('Salt marsh extent'!$B$4,'Salt marsh extent'!$A$5:$I$5,0))*'Salt marsh extent'!$E$4 )))</f>
        <v>NoData</v>
      </c>
      <c r="E213" s="40" t="s">
        <v>468</v>
      </c>
      <c r="F213" s="2"/>
      <c r="G213" s="2"/>
      <c r="H213" s="2"/>
      <c r="I213" s="2"/>
      <c r="J213" s="2"/>
      <c r="K213" s="2"/>
      <c r="L213" s="2"/>
      <c r="M213" s="2"/>
      <c r="N213" s="2"/>
      <c r="O213" s="2"/>
      <c r="P213" s="2"/>
      <c r="Q213" s="2"/>
      <c r="R213" s="2"/>
      <c r="S213" s="2"/>
      <c r="T213" s="2"/>
      <c r="U213" s="2"/>
      <c r="V213" s="2"/>
      <c r="W213" s="2"/>
      <c r="X213" s="2"/>
    </row>
    <row r="214" customFormat="false" ht="12.75" hidden="false" customHeight="true" outlineLevel="0" collapsed="false">
      <c r="A214" s="40" t="s">
        <v>443</v>
      </c>
      <c r="B214" s="56" t="str">
        <f aca="false" t="array" ref="B214:B214">INDEX(Countries!$D$2:$D$255, MATCH(A214, Countries!$B$2:$B$255, 0))</f>
        <v>MDA</v>
      </c>
      <c r="C214" s="76" t="s">
        <v>145</v>
      </c>
      <c r="D214" s="50" t="str">
        <f aca="false" t="array" ref="D214:D214">IF($C214="Mangrove", INDEX('Mangrove restorable land'!$A$5:$M1000,MATCH($A214,'Mangrove restorable land'!$A$5:$A1000,0),MATCH('Mangrove restorable land'!B$4,'Mangrove restorable land'!$A$5:$M$5,0)),IF($C214="Seagrass", INDEX('Seagrass extent'!$A$5:$I$257,MATCH($A214,'Seagrass extent'!$A$5:$A1000,0),MATCH('Seagrass extent'!$B$4,'Seagrass extent'!$A$5:$I$5,0))*'Seagrass extent'!$E$4, IF($C214="Salt marsh", INDEX('Salt marsh extent'!$A$5:$I$257,MATCH($A214,'Salt marsh extent'!$A$5:$A1000,0),MATCH('Salt marsh extent'!$B$4,'Salt marsh extent'!$A$5:$I$5,0))*'Salt marsh extent'!$E$4 )))</f>
        <v>NoData</v>
      </c>
      <c r="E214" s="40" t="s">
        <v>468</v>
      </c>
      <c r="F214" s="2"/>
      <c r="G214" s="2"/>
      <c r="H214" s="2"/>
      <c r="I214" s="2"/>
      <c r="J214" s="2"/>
      <c r="K214" s="2"/>
      <c r="L214" s="2"/>
      <c r="M214" s="2"/>
      <c r="N214" s="2"/>
      <c r="O214" s="2"/>
      <c r="P214" s="2"/>
      <c r="Q214" s="2"/>
      <c r="R214" s="2"/>
      <c r="S214" s="2"/>
      <c r="T214" s="2"/>
      <c r="U214" s="2"/>
      <c r="V214" s="2"/>
      <c r="W214" s="2"/>
      <c r="X214" s="2"/>
    </row>
    <row r="215" customFormat="false" ht="12.75" hidden="false" customHeight="true" outlineLevel="0" collapsed="false">
      <c r="A215" s="40" t="s">
        <v>444</v>
      </c>
      <c r="B215" s="56" t="str">
        <f aca="false" t="array" ref="B215:B215">INDEX(Countries!$D$2:$D$255, MATCH(A215, Countries!$B$2:$B$255, 0))</f>
        <v>MKD</v>
      </c>
      <c r="C215" s="76" t="s">
        <v>145</v>
      </c>
      <c r="D215" s="50" t="str">
        <f aca="false" t="array" ref="D215:D215">IF($C215="Mangrove", INDEX('Mangrove restorable land'!$A$5:$M1000,MATCH($A215,'Mangrove restorable land'!$A$5:$A1000,0),MATCH('Mangrove restorable land'!B$4,'Mangrove restorable land'!$A$5:$M$5,0)),IF($C215="Seagrass", INDEX('Seagrass extent'!$A$5:$I$257,MATCH($A215,'Seagrass extent'!$A$5:$A1000,0),MATCH('Seagrass extent'!$B$4,'Seagrass extent'!$A$5:$I$5,0))*'Seagrass extent'!$E$4, IF($C215="Salt marsh", INDEX('Salt marsh extent'!$A$5:$I$257,MATCH($A215,'Salt marsh extent'!$A$5:$A1000,0),MATCH('Salt marsh extent'!$B$4,'Salt marsh extent'!$A$5:$I$5,0))*'Salt marsh extent'!$E$4 )))</f>
        <v>NoData</v>
      </c>
      <c r="E215" s="40" t="s">
        <v>468</v>
      </c>
      <c r="F215" s="2"/>
      <c r="G215" s="2"/>
      <c r="H215" s="2"/>
      <c r="I215" s="2"/>
      <c r="J215" s="2"/>
      <c r="K215" s="2"/>
      <c r="L215" s="2"/>
      <c r="M215" s="2"/>
      <c r="N215" s="2"/>
      <c r="O215" s="2"/>
      <c r="P215" s="2"/>
      <c r="Q215" s="2"/>
      <c r="R215" s="2"/>
      <c r="S215" s="2"/>
      <c r="T215" s="2"/>
      <c r="U215" s="2"/>
      <c r="V215" s="2"/>
      <c r="W215" s="2"/>
      <c r="X215" s="2"/>
    </row>
    <row r="216" customFormat="false" ht="12.75" hidden="false" customHeight="true" outlineLevel="0" collapsed="false">
      <c r="A216" s="40" t="s">
        <v>445</v>
      </c>
      <c r="B216" s="56" t="str">
        <f aca="false" t="array" ref="B216:B216">INDEX(Countries!$D$2:$D$255, MATCH(A216, Countries!$B$2:$B$255, 0))</f>
        <v>MLI</v>
      </c>
      <c r="C216" s="76" t="s">
        <v>145</v>
      </c>
      <c r="D216" s="50" t="str">
        <f aca="false" t="array" ref="D216:D216">IF($C216="Mangrove", INDEX('Mangrove restorable land'!$A$5:$M1000,MATCH($A216,'Mangrove restorable land'!$A$5:$A1000,0),MATCH('Mangrove restorable land'!B$4,'Mangrove restorable land'!$A$5:$M$5,0)),IF($C216="Seagrass", INDEX('Seagrass extent'!$A$5:$I$257,MATCH($A216,'Seagrass extent'!$A$5:$A1000,0),MATCH('Seagrass extent'!$B$4,'Seagrass extent'!$A$5:$I$5,0))*'Seagrass extent'!$E$4, IF($C216="Salt marsh", INDEX('Salt marsh extent'!$A$5:$I$257,MATCH($A216,'Salt marsh extent'!$A$5:$A1000,0),MATCH('Salt marsh extent'!$B$4,'Salt marsh extent'!$A$5:$I$5,0))*'Salt marsh extent'!$E$4 )))</f>
        <v>NoData</v>
      </c>
      <c r="E216" s="40" t="s">
        <v>468</v>
      </c>
      <c r="F216" s="2"/>
      <c r="G216" s="2"/>
      <c r="H216" s="2"/>
      <c r="I216" s="2"/>
      <c r="J216" s="2"/>
      <c r="K216" s="2"/>
      <c r="L216" s="2"/>
      <c r="M216" s="2"/>
      <c r="N216" s="2"/>
      <c r="O216" s="2"/>
      <c r="P216" s="2"/>
      <c r="Q216" s="2"/>
      <c r="R216" s="2"/>
      <c r="S216" s="2"/>
      <c r="T216" s="2"/>
      <c r="U216" s="2"/>
      <c r="V216" s="2"/>
      <c r="W216" s="2"/>
      <c r="X216" s="2"/>
    </row>
    <row r="217" customFormat="false" ht="12.75" hidden="false" customHeight="true" outlineLevel="0" collapsed="false">
      <c r="A217" s="40" t="s">
        <v>446</v>
      </c>
      <c r="B217" s="56" t="str">
        <f aca="false" t="array" ref="B217:B217">INDEX(Countries!$D$2:$D$255, MATCH(A217, Countries!$B$2:$B$255, 0))</f>
        <v>MNG</v>
      </c>
      <c r="C217" s="76" t="s">
        <v>145</v>
      </c>
      <c r="D217" s="50" t="str">
        <f aca="false" t="array" ref="D217:D217">IF($C217="Mangrove", INDEX('Mangrove restorable land'!$A$5:$M1000,MATCH($A217,'Mangrove restorable land'!$A$5:$A1000,0),MATCH('Mangrove restorable land'!B$4,'Mangrove restorable land'!$A$5:$M$5,0)),IF($C217="Seagrass", INDEX('Seagrass extent'!$A$5:$I$257,MATCH($A217,'Seagrass extent'!$A$5:$A1000,0),MATCH('Seagrass extent'!$B$4,'Seagrass extent'!$A$5:$I$5,0))*'Seagrass extent'!$E$4, IF($C217="Salt marsh", INDEX('Salt marsh extent'!$A$5:$I$257,MATCH($A217,'Salt marsh extent'!$A$5:$A1000,0),MATCH('Salt marsh extent'!$B$4,'Salt marsh extent'!$A$5:$I$5,0))*'Salt marsh extent'!$E$4 )))</f>
        <v>NoData</v>
      </c>
      <c r="E217" s="40" t="s">
        <v>468</v>
      </c>
      <c r="F217" s="2"/>
      <c r="G217" s="2"/>
      <c r="H217" s="2"/>
      <c r="I217" s="2"/>
      <c r="J217" s="2"/>
      <c r="K217" s="2"/>
      <c r="L217" s="2"/>
      <c r="M217" s="2"/>
      <c r="N217" s="2"/>
      <c r="O217" s="2"/>
      <c r="P217" s="2"/>
      <c r="Q217" s="2"/>
      <c r="R217" s="2"/>
      <c r="S217" s="2"/>
      <c r="T217" s="2"/>
      <c r="U217" s="2"/>
      <c r="V217" s="2"/>
      <c r="W217" s="2"/>
      <c r="X217" s="2"/>
    </row>
    <row r="218" customFormat="false" ht="12.75" hidden="false" customHeight="true" outlineLevel="0" collapsed="false">
      <c r="A218" s="40" t="s">
        <v>447</v>
      </c>
      <c r="B218" s="56" t="str">
        <f aca="false" t="array" ref="B218:B218">INDEX(Countries!$D$2:$D$255, MATCH(A218, Countries!$B$2:$B$255, 0))</f>
        <v>MWI</v>
      </c>
      <c r="C218" s="76" t="s">
        <v>145</v>
      </c>
      <c r="D218" s="50" t="str">
        <f aca="false" t="array" ref="D218:D218">IF($C218="Mangrove", INDEX('Mangrove restorable land'!$A$5:$M1000,MATCH($A218,'Mangrove restorable land'!$A$5:$A1000,0),MATCH('Mangrove restorable land'!B$4,'Mangrove restorable land'!$A$5:$M$5,0)),IF($C218="Seagrass", INDEX('Seagrass extent'!$A$5:$I$257,MATCH($A218,'Seagrass extent'!$A$5:$A1000,0),MATCH('Seagrass extent'!$B$4,'Seagrass extent'!$A$5:$I$5,0))*'Seagrass extent'!$E$4, IF($C218="Salt marsh", INDEX('Salt marsh extent'!$A$5:$I$257,MATCH($A218,'Salt marsh extent'!$A$5:$A1000,0),MATCH('Salt marsh extent'!$B$4,'Salt marsh extent'!$A$5:$I$5,0))*'Salt marsh extent'!$E$4 )))</f>
        <v>NoData</v>
      </c>
      <c r="E218" s="40" t="s">
        <v>468</v>
      </c>
      <c r="F218" s="2"/>
      <c r="G218" s="2"/>
      <c r="H218" s="2"/>
      <c r="I218" s="2"/>
      <c r="J218" s="2"/>
      <c r="K218" s="2"/>
      <c r="L218" s="2"/>
      <c r="M218" s="2"/>
      <c r="N218" s="2"/>
      <c r="O218" s="2"/>
      <c r="P218" s="2"/>
      <c r="Q218" s="2"/>
      <c r="R218" s="2"/>
      <c r="S218" s="2"/>
      <c r="T218" s="2"/>
      <c r="U218" s="2"/>
      <c r="V218" s="2"/>
      <c r="W218" s="2"/>
      <c r="X218" s="2"/>
    </row>
    <row r="219" customFormat="false" ht="12.75" hidden="false" customHeight="true" outlineLevel="0" collapsed="false">
      <c r="A219" s="40" t="s">
        <v>448</v>
      </c>
      <c r="B219" s="56" t="str">
        <f aca="false" t="array" ref="B219:B219">INDEX(Countries!$D$2:$D$255, MATCH(A219, Countries!$B$2:$B$255, 0))</f>
        <v>NER</v>
      </c>
      <c r="C219" s="76" t="s">
        <v>145</v>
      </c>
      <c r="D219" s="50" t="str">
        <f aca="false" t="array" ref="D219:D219">IF($C219="Mangrove", INDEX('Mangrove restorable land'!$A$5:$M1000,MATCH($A219,'Mangrove restorable land'!$A$5:$A1000,0),MATCH('Mangrove restorable land'!B$4,'Mangrove restorable land'!$A$5:$M$5,0)),IF($C219="Seagrass", INDEX('Seagrass extent'!$A$5:$I$257,MATCH($A219,'Seagrass extent'!$A$5:$A1000,0),MATCH('Seagrass extent'!$B$4,'Seagrass extent'!$A$5:$I$5,0))*'Seagrass extent'!$E$4, IF($C219="Salt marsh", INDEX('Salt marsh extent'!$A$5:$I$257,MATCH($A219,'Salt marsh extent'!$A$5:$A1000,0),MATCH('Salt marsh extent'!$B$4,'Salt marsh extent'!$A$5:$I$5,0))*'Salt marsh extent'!$E$4 )))</f>
        <v>NoData</v>
      </c>
      <c r="E219" s="40" t="s">
        <v>468</v>
      </c>
      <c r="F219" s="2"/>
      <c r="G219" s="2"/>
      <c r="H219" s="2"/>
      <c r="I219" s="2"/>
      <c r="J219" s="2"/>
      <c r="K219" s="2"/>
      <c r="L219" s="2"/>
      <c r="M219" s="2"/>
      <c r="N219" s="2"/>
      <c r="O219" s="2"/>
      <c r="P219" s="2"/>
      <c r="Q219" s="2"/>
      <c r="R219" s="2"/>
      <c r="S219" s="2"/>
      <c r="T219" s="2"/>
      <c r="U219" s="2"/>
      <c r="V219" s="2"/>
      <c r="W219" s="2"/>
      <c r="X219" s="2"/>
    </row>
    <row r="220" customFormat="false" ht="12.75" hidden="false" customHeight="true" outlineLevel="0" collapsed="false">
      <c r="A220" s="40" t="s">
        <v>449</v>
      </c>
      <c r="B220" s="56" t="str">
        <f aca="false" t="array" ref="B220:B220">INDEX(Countries!$D$2:$D$255, MATCH(A220, Countries!$B$2:$B$255, 0))</f>
        <v>NPL</v>
      </c>
      <c r="C220" s="76" t="s">
        <v>145</v>
      </c>
      <c r="D220" s="50" t="str">
        <f aca="false" t="array" ref="D220:D220">IF($C220="Mangrove", INDEX('Mangrove restorable land'!$A$5:$M1000,MATCH($A220,'Mangrove restorable land'!$A$5:$A1000,0),MATCH('Mangrove restorable land'!B$4,'Mangrove restorable land'!$A$5:$M$5,0)),IF($C220="Seagrass", INDEX('Seagrass extent'!$A$5:$I$257,MATCH($A220,'Seagrass extent'!$A$5:$A1000,0),MATCH('Seagrass extent'!$B$4,'Seagrass extent'!$A$5:$I$5,0))*'Seagrass extent'!$E$4, IF($C220="Salt marsh", INDEX('Salt marsh extent'!$A$5:$I$257,MATCH($A220,'Salt marsh extent'!$A$5:$A1000,0),MATCH('Salt marsh extent'!$B$4,'Salt marsh extent'!$A$5:$I$5,0))*'Salt marsh extent'!$E$4 )))</f>
        <v>NoData</v>
      </c>
      <c r="E220" s="40" t="s">
        <v>468</v>
      </c>
      <c r="F220" s="2"/>
      <c r="G220" s="2"/>
      <c r="H220" s="2"/>
      <c r="I220" s="2"/>
      <c r="J220" s="2"/>
      <c r="K220" s="2"/>
      <c r="L220" s="2"/>
      <c r="M220" s="2"/>
      <c r="N220" s="2"/>
      <c r="O220" s="2"/>
      <c r="P220" s="2"/>
      <c r="Q220" s="2"/>
      <c r="R220" s="2"/>
      <c r="S220" s="2"/>
      <c r="T220" s="2"/>
      <c r="U220" s="2"/>
      <c r="V220" s="2"/>
      <c r="W220" s="2"/>
      <c r="X220" s="2"/>
    </row>
    <row r="221" customFormat="false" ht="12.75" hidden="false" customHeight="true" outlineLevel="0" collapsed="false">
      <c r="A221" s="40" t="s">
        <v>450</v>
      </c>
      <c r="B221" s="56" t="str">
        <f aca="false" t="array" ref="B221:B221">INDEX(Countries!$D$2:$D$255, MATCH(A221, Countries!$B$2:$B$255, 0))</f>
        <v>PRY</v>
      </c>
      <c r="C221" s="76" t="s">
        <v>145</v>
      </c>
      <c r="D221" s="50" t="str">
        <f aca="false" t="array" ref="D221:D221">IF($C221="Mangrove", INDEX('Mangrove restorable land'!$A$5:$M1000,MATCH($A221,'Mangrove restorable land'!$A$5:$A1000,0),MATCH('Mangrove restorable land'!B$4,'Mangrove restorable land'!$A$5:$M$5,0)),IF($C221="Seagrass", INDEX('Seagrass extent'!$A$5:$I$257,MATCH($A221,'Seagrass extent'!$A$5:$A1000,0),MATCH('Seagrass extent'!$B$4,'Seagrass extent'!$A$5:$I$5,0))*'Seagrass extent'!$E$4, IF($C221="Salt marsh", INDEX('Salt marsh extent'!$A$5:$I$257,MATCH($A221,'Salt marsh extent'!$A$5:$A1000,0),MATCH('Salt marsh extent'!$B$4,'Salt marsh extent'!$A$5:$I$5,0))*'Salt marsh extent'!$E$4 )))</f>
        <v>NoData</v>
      </c>
      <c r="E221" s="40" t="s">
        <v>468</v>
      </c>
      <c r="F221" s="2"/>
      <c r="G221" s="2"/>
      <c r="H221" s="2"/>
      <c r="I221" s="2"/>
      <c r="J221" s="2"/>
      <c r="K221" s="2"/>
      <c r="L221" s="2"/>
      <c r="M221" s="2"/>
      <c r="N221" s="2"/>
      <c r="O221" s="2"/>
      <c r="P221" s="2"/>
      <c r="Q221" s="2"/>
      <c r="R221" s="2"/>
      <c r="S221" s="2"/>
      <c r="T221" s="2"/>
      <c r="U221" s="2"/>
      <c r="V221" s="2"/>
      <c r="W221" s="2"/>
      <c r="X221" s="2"/>
    </row>
    <row r="222" customFormat="false" ht="12.75" hidden="false" customHeight="true" outlineLevel="0" collapsed="false">
      <c r="A222" s="40" t="s">
        <v>451</v>
      </c>
      <c r="B222" s="56" t="str">
        <f aca="false" t="array" ref="B222:B222">INDEX(Countries!$D$2:$D$255, MATCH(A222, Countries!$B$2:$B$255, 0))</f>
        <v>RWA</v>
      </c>
      <c r="C222" s="76" t="s">
        <v>145</v>
      </c>
      <c r="D222" s="50" t="str">
        <f aca="false" t="array" ref="D222:D222">IF($C222="Mangrove", INDEX('Mangrove restorable land'!$A$5:$M1000,MATCH($A222,'Mangrove restorable land'!$A$5:$A1000,0),MATCH('Mangrove restorable land'!B$4,'Mangrove restorable land'!$A$5:$M$5,0)),IF($C222="Seagrass", INDEX('Seagrass extent'!$A$5:$I$257,MATCH($A222,'Seagrass extent'!$A$5:$A1000,0),MATCH('Seagrass extent'!$B$4,'Seagrass extent'!$A$5:$I$5,0))*'Seagrass extent'!$E$4, IF($C222="Salt marsh", INDEX('Salt marsh extent'!$A$5:$I$257,MATCH($A222,'Salt marsh extent'!$A$5:$A1000,0),MATCH('Salt marsh extent'!$B$4,'Salt marsh extent'!$A$5:$I$5,0))*'Salt marsh extent'!$E$4 )))</f>
        <v>NoData</v>
      </c>
      <c r="E222" s="40" t="s">
        <v>468</v>
      </c>
      <c r="F222" s="2"/>
      <c r="G222" s="2"/>
      <c r="H222" s="2"/>
      <c r="I222" s="2"/>
      <c r="J222" s="2"/>
      <c r="K222" s="2"/>
      <c r="L222" s="2"/>
      <c r="M222" s="2"/>
      <c r="N222" s="2"/>
      <c r="O222" s="2"/>
      <c r="P222" s="2"/>
      <c r="Q222" s="2"/>
      <c r="R222" s="2"/>
      <c r="S222" s="2"/>
      <c r="T222" s="2"/>
      <c r="U222" s="2"/>
      <c r="V222" s="2"/>
      <c r="W222" s="2"/>
      <c r="X222" s="2"/>
    </row>
    <row r="223" customFormat="false" ht="12.75" hidden="false" customHeight="true" outlineLevel="0" collapsed="false">
      <c r="A223" s="40" t="s">
        <v>452</v>
      </c>
      <c r="B223" s="56" t="str">
        <f aca="false" t="array" ref="B223:B223">INDEX(Countries!$D$2:$D$255, MATCH(A223, Countries!$B$2:$B$255, 0))</f>
        <v>SRB</v>
      </c>
      <c r="C223" s="76" t="s">
        <v>145</v>
      </c>
      <c r="D223" s="50" t="str">
        <f aca="false" t="array" ref="D223:D223">IF($C223="Mangrove", INDEX('Mangrove restorable land'!$A$5:$M1000,MATCH($A223,'Mangrove restorable land'!$A$5:$A1000,0),MATCH('Mangrove restorable land'!B$4,'Mangrove restorable land'!$A$5:$M$5,0)),IF($C223="Seagrass", INDEX('Seagrass extent'!$A$5:$I$257,MATCH($A223,'Seagrass extent'!$A$5:$A1000,0),MATCH('Seagrass extent'!$B$4,'Seagrass extent'!$A$5:$I$5,0))*'Seagrass extent'!$E$4, IF($C223="Salt marsh", INDEX('Salt marsh extent'!$A$5:$I$257,MATCH($A223,'Salt marsh extent'!$A$5:$A1000,0),MATCH('Salt marsh extent'!$B$4,'Salt marsh extent'!$A$5:$I$5,0))*'Salt marsh extent'!$E$4 )))</f>
        <v>NoData</v>
      </c>
      <c r="E223" s="40" t="s">
        <v>468</v>
      </c>
      <c r="F223" s="2"/>
      <c r="G223" s="2"/>
      <c r="H223" s="2"/>
      <c r="I223" s="2"/>
      <c r="J223" s="2"/>
      <c r="K223" s="2"/>
      <c r="L223" s="2"/>
      <c r="M223" s="2"/>
      <c r="N223" s="2"/>
      <c r="O223" s="2"/>
      <c r="P223" s="2"/>
      <c r="Q223" s="2"/>
      <c r="R223" s="2"/>
      <c r="S223" s="2"/>
      <c r="T223" s="2"/>
      <c r="U223" s="2"/>
      <c r="V223" s="2"/>
      <c r="W223" s="2"/>
      <c r="X223" s="2"/>
    </row>
    <row r="224" customFormat="false" ht="12.75" hidden="false" customHeight="true" outlineLevel="0" collapsed="false">
      <c r="A224" s="40" t="s">
        <v>453</v>
      </c>
      <c r="B224" s="56" t="str">
        <f aca="false" t="array" ref="B224:B224">INDEX(Countries!$D$2:$D$255, MATCH(A224, Countries!$B$2:$B$255, 0))</f>
        <v>SVK</v>
      </c>
      <c r="C224" s="76" t="s">
        <v>145</v>
      </c>
      <c r="D224" s="50" t="str">
        <f aca="false" t="array" ref="D224:D224">IF($C224="Mangrove", INDEX('Mangrove restorable land'!$A$5:$M1000,MATCH($A224,'Mangrove restorable land'!$A$5:$A1000,0),MATCH('Mangrove restorable land'!B$4,'Mangrove restorable land'!$A$5:$M$5,0)),IF($C224="Seagrass", INDEX('Seagrass extent'!$A$5:$I$257,MATCH($A224,'Seagrass extent'!$A$5:$A1000,0),MATCH('Seagrass extent'!$B$4,'Seagrass extent'!$A$5:$I$5,0))*'Seagrass extent'!$E$4, IF($C224="Salt marsh", INDEX('Salt marsh extent'!$A$5:$I$257,MATCH($A224,'Salt marsh extent'!$A$5:$A1000,0),MATCH('Salt marsh extent'!$B$4,'Salt marsh extent'!$A$5:$I$5,0))*'Salt marsh extent'!$E$4 )))</f>
        <v>NoData</v>
      </c>
      <c r="E224" s="40" t="s">
        <v>468</v>
      </c>
      <c r="F224" s="2"/>
      <c r="G224" s="2"/>
      <c r="H224" s="2"/>
      <c r="I224" s="2"/>
      <c r="J224" s="2"/>
      <c r="K224" s="2"/>
      <c r="L224" s="2"/>
      <c r="M224" s="2"/>
      <c r="N224" s="2"/>
      <c r="O224" s="2"/>
      <c r="P224" s="2"/>
      <c r="Q224" s="2"/>
      <c r="R224" s="2"/>
      <c r="S224" s="2"/>
      <c r="T224" s="2"/>
      <c r="U224" s="2"/>
      <c r="V224" s="2"/>
      <c r="W224" s="2"/>
      <c r="X224" s="2"/>
    </row>
    <row r="225" customFormat="false" ht="12.75" hidden="false" customHeight="true" outlineLevel="0" collapsed="false">
      <c r="A225" s="40" t="s">
        <v>454</v>
      </c>
      <c r="B225" s="56" t="str">
        <f aca="false" t="array" ref="B225:B225">INDEX(Countries!$D$2:$D$255, MATCH(A225, Countries!$B$2:$B$255, 0))</f>
        <v>SWZ</v>
      </c>
      <c r="C225" s="76" t="s">
        <v>145</v>
      </c>
      <c r="D225" s="50" t="str">
        <f aca="false" t="array" ref="D225:D225">IF($C225="Mangrove", INDEX('Mangrove restorable land'!$A$5:$M1000,MATCH($A225,'Mangrove restorable land'!$A$5:$A1000,0),MATCH('Mangrove restorable land'!B$4,'Mangrove restorable land'!$A$5:$M$5,0)),IF($C225="Seagrass", INDEX('Seagrass extent'!$A$5:$I$257,MATCH($A225,'Seagrass extent'!$A$5:$A1000,0),MATCH('Seagrass extent'!$B$4,'Seagrass extent'!$A$5:$I$5,0))*'Seagrass extent'!$E$4, IF($C225="Salt marsh", INDEX('Salt marsh extent'!$A$5:$I$257,MATCH($A225,'Salt marsh extent'!$A$5:$A1000,0),MATCH('Salt marsh extent'!$B$4,'Salt marsh extent'!$A$5:$I$5,0))*'Salt marsh extent'!$E$4 )))</f>
        <v>NoData</v>
      </c>
      <c r="E225" s="40" t="s">
        <v>468</v>
      </c>
      <c r="F225" s="2"/>
      <c r="G225" s="2"/>
      <c r="H225" s="2"/>
      <c r="I225" s="2"/>
      <c r="J225" s="2"/>
      <c r="K225" s="2"/>
      <c r="L225" s="2"/>
      <c r="M225" s="2"/>
      <c r="N225" s="2"/>
      <c r="O225" s="2"/>
      <c r="P225" s="2"/>
      <c r="Q225" s="2"/>
      <c r="R225" s="2"/>
      <c r="S225" s="2"/>
      <c r="T225" s="2"/>
      <c r="U225" s="2"/>
      <c r="V225" s="2"/>
      <c r="W225" s="2"/>
      <c r="X225" s="2"/>
    </row>
    <row r="226" customFormat="false" ht="12.75" hidden="false" customHeight="true" outlineLevel="0" collapsed="false">
      <c r="A226" s="40" t="s">
        <v>455</v>
      </c>
      <c r="B226" s="56" t="str">
        <f aca="false" t="array" ref="B226:B226">INDEX(Countries!$D$2:$D$255, MATCH(A226, Countries!$B$2:$B$255, 0))</f>
        <v>TCD</v>
      </c>
      <c r="C226" s="76" t="s">
        <v>145</v>
      </c>
      <c r="D226" s="50" t="str">
        <f aca="false" t="array" ref="D226:D226">IF($C226="Mangrove", INDEX('Mangrove restorable land'!$A$5:$M1000,MATCH($A226,'Mangrove restorable land'!$A$5:$A1000,0),MATCH('Mangrove restorable land'!B$4,'Mangrove restorable land'!$A$5:$M$5,0)),IF($C226="Seagrass", INDEX('Seagrass extent'!$A$5:$I$257,MATCH($A226,'Seagrass extent'!$A$5:$A1000,0),MATCH('Seagrass extent'!$B$4,'Seagrass extent'!$A$5:$I$5,0))*'Seagrass extent'!$E$4, IF($C226="Salt marsh", INDEX('Salt marsh extent'!$A$5:$I$257,MATCH($A226,'Salt marsh extent'!$A$5:$A1000,0),MATCH('Salt marsh extent'!$B$4,'Salt marsh extent'!$A$5:$I$5,0))*'Salt marsh extent'!$E$4 )))</f>
        <v>NoData</v>
      </c>
      <c r="E226" s="40" t="s">
        <v>468</v>
      </c>
      <c r="F226" s="2"/>
      <c r="G226" s="2"/>
      <c r="H226" s="2"/>
      <c r="I226" s="2"/>
      <c r="J226" s="2"/>
      <c r="K226" s="2"/>
      <c r="L226" s="2"/>
      <c r="M226" s="2"/>
      <c r="N226" s="2"/>
      <c r="O226" s="2"/>
      <c r="P226" s="2"/>
      <c r="Q226" s="2"/>
      <c r="R226" s="2"/>
      <c r="S226" s="2"/>
      <c r="T226" s="2"/>
      <c r="U226" s="2"/>
      <c r="V226" s="2"/>
      <c r="W226" s="2"/>
      <c r="X226" s="2"/>
    </row>
    <row r="227" customFormat="false" ht="12.75" hidden="false" customHeight="true" outlineLevel="0" collapsed="false">
      <c r="A227" s="40" t="s">
        <v>456</v>
      </c>
      <c r="B227" s="56" t="str">
        <f aca="false" t="array" ref="B227:B227">INDEX(Countries!$D$2:$D$255, MATCH(A227, Countries!$B$2:$B$255, 0))</f>
        <v>TJK</v>
      </c>
      <c r="C227" s="76" t="s">
        <v>145</v>
      </c>
      <c r="D227" s="50" t="str">
        <f aca="false" t="array" ref="D227:D227">IF($C227="Mangrove", INDEX('Mangrove restorable land'!$A$5:$M1000,MATCH($A227,'Mangrove restorable land'!$A$5:$A1000,0),MATCH('Mangrove restorable land'!B$4,'Mangrove restorable land'!$A$5:$M$5,0)),IF($C227="Seagrass", INDEX('Seagrass extent'!$A$5:$I$257,MATCH($A227,'Seagrass extent'!$A$5:$A1000,0),MATCH('Seagrass extent'!$B$4,'Seagrass extent'!$A$5:$I$5,0))*'Seagrass extent'!$E$4, IF($C227="Salt marsh", INDEX('Salt marsh extent'!$A$5:$I$257,MATCH($A227,'Salt marsh extent'!$A$5:$A1000,0),MATCH('Salt marsh extent'!$B$4,'Salt marsh extent'!$A$5:$I$5,0))*'Salt marsh extent'!$E$4 )))</f>
        <v>NoData</v>
      </c>
      <c r="E227" s="40" t="s">
        <v>468</v>
      </c>
      <c r="F227" s="2"/>
      <c r="G227" s="2"/>
      <c r="H227" s="2"/>
      <c r="I227" s="2"/>
      <c r="J227" s="2"/>
      <c r="K227" s="2"/>
      <c r="L227" s="2"/>
      <c r="M227" s="2"/>
      <c r="N227" s="2"/>
      <c r="O227" s="2"/>
      <c r="P227" s="2"/>
      <c r="Q227" s="2"/>
      <c r="R227" s="2"/>
      <c r="S227" s="2"/>
      <c r="T227" s="2"/>
      <c r="U227" s="2"/>
      <c r="V227" s="2"/>
      <c r="W227" s="2"/>
      <c r="X227" s="2"/>
    </row>
    <row r="228" customFormat="false" ht="12.75" hidden="false" customHeight="true" outlineLevel="0" collapsed="false">
      <c r="A228" s="40" t="s">
        <v>457</v>
      </c>
      <c r="B228" s="56" t="str">
        <f aca="false" t="array" ref="B228:B228">INDEX(Countries!$D$2:$D$255, MATCH(A228, Countries!$B$2:$B$255, 0))</f>
        <v>UGA</v>
      </c>
      <c r="C228" s="76" t="s">
        <v>145</v>
      </c>
      <c r="D228" s="50" t="str">
        <f aca="false" t="array" ref="D228:D228">IF($C228="Mangrove", INDEX('Mangrove restorable land'!$A$5:$M1000,MATCH($A228,'Mangrove restorable land'!$A$5:$A1000,0),MATCH('Mangrove restorable land'!B$4,'Mangrove restorable land'!$A$5:$M$5,0)),IF($C228="Seagrass", INDEX('Seagrass extent'!$A$5:$I$257,MATCH($A228,'Seagrass extent'!$A$5:$A1000,0),MATCH('Seagrass extent'!$B$4,'Seagrass extent'!$A$5:$I$5,0))*'Seagrass extent'!$E$4, IF($C228="Salt marsh", INDEX('Salt marsh extent'!$A$5:$I$257,MATCH($A228,'Salt marsh extent'!$A$5:$A1000,0),MATCH('Salt marsh extent'!$B$4,'Salt marsh extent'!$A$5:$I$5,0))*'Salt marsh extent'!$E$4 )))</f>
        <v>NoData</v>
      </c>
      <c r="E228" s="40" t="s">
        <v>468</v>
      </c>
      <c r="F228" s="2"/>
      <c r="G228" s="2"/>
      <c r="H228" s="2"/>
      <c r="I228" s="2"/>
      <c r="J228" s="2"/>
      <c r="K228" s="2"/>
      <c r="L228" s="2"/>
      <c r="M228" s="2"/>
      <c r="N228" s="2"/>
      <c r="O228" s="2"/>
      <c r="P228" s="2"/>
      <c r="Q228" s="2"/>
      <c r="R228" s="2"/>
      <c r="S228" s="2"/>
      <c r="T228" s="2"/>
      <c r="U228" s="2"/>
      <c r="V228" s="2"/>
      <c r="W228" s="2"/>
      <c r="X228" s="2"/>
    </row>
    <row r="229" customFormat="false" ht="12.75" hidden="false" customHeight="true" outlineLevel="0" collapsed="false">
      <c r="A229" s="40" t="s">
        <v>458</v>
      </c>
      <c r="B229" s="56" t="str">
        <f aca="false" t="array" ref="B229:B229">INDEX(Countries!$D$2:$D$255, MATCH(A229, Countries!$B$2:$B$255, 0))</f>
        <v>UZB</v>
      </c>
      <c r="C229" s="76" t="s">
        <v>145</v>
      </c>
      <c r="D229" s="50" t="str">
        <f aca="false" t="array" ref="D229:D229">IF($C229="Mangrove", INDEX('Mangrove restorable land'!$A$5:$M1000,MATCH($A229,'Mangrove restorable land'!$A$5:$A1000,0),MATCH('Mangrove restorable land'!B$4,'Mangrove restorable land'!$A$5:$M$5,0)),IF($C229="Seagrass", INDEX('Seagrass extent'!$A$5:$I$257,MATCH($A229,'Seagrass extent'!$A$5:$A1000,0),MATCH('Seagrass extent'!$B$4,'Seagrass extent'!$A$5:$I$5,0))*'Seagrass extent'!$E$4, IF($C229="Salt marsh", INDEX('Salt marsh extent'!$A$5:$I$257,MATCH($A229,'Salt marsh extent'!$A$5:$A1000,0),MATCH('Salt marsh extent'!$B$4,'Salt marsh extent'!$A$5:$I$5,0))*'Salt marsh extent'!$E$4 )))</f>
        <v>NoData</v>
      </c>
      <c r="E229" s="40" t="s">
        <v>468</v>
      </c>
      <c r="F229" s="2"/>
      <c r="G229" s="2"/>
      <c r="H229" s="2"/>
      <c r="I229" s="2"/>
      <c r="J229" s="2"/>
      <c r="K229" s="2"/>
      <c r="L229" s="2"/>
      <c r="M229" s="2"/>
      <c r="N229" s="2"/>
      <c r="O229" s="2"/>
      <c r="P229" s="2"/>
      <c r="Q229" s="2"/>
      <c r="R229" s="2"/>
      <c r="S229" s="2"/>
      <c r="T229" s="2"/>
      <c r="U229" s="2"/>
      <c r="V229" s="2"/>
      <c r="W229" s="2"/>
      <c r="X229" s="2"/>
    </row>
    <row r="230" customFormat="false" ht="12.75" hidden="false" customHeight="true" outlineLevel="0" collapsed="false">
      <c r="A230" s="40" t="s">
        <v>459</v>
      </c>
      <c r="B230" s="56" t="str">
        <f aca="false" t="array" ref="B230:B230">INDEX(Countries!$D$2:$D$255, MATCH(A230, Countries!$B$2:$B$255, 0))</f>
        <v>ZMB</v>
      </c>
      <c r="C230" s="76" t="s">
        <v>145</v>
      </c>
      <c r="D230" s="50" t="str">
        <f aca="false" t="array" ref="D230:D230">IF($C230="Mangrove", INDEX('Mangrove restorable land'!$A$5:$M1000,MATCH($A230,'Mangrove restorable land'!$A$5:$A1000,0),MATCH('Mangrove restorable land'!B$4,'Mangrove restorable land'!$A$5:$M$5,0)),IF($C230="Seagrass", INDEX('Seagrass extent'!$A$5:$I$257,MATCH($A230,'Seagrass extent'!$A$5:$A1000,0),MATCH('Seagrass extent'!$B$4,'Seagrass extent'!$A$5:$I$5,0))*'Seagrass extent'!$E$4, IF($C230="Salt marsh", INDEX('Salt marsh extent'!$A$5:$I$257,MATCH($A230,'Salt marsh extent'!$A$5:$A1000,0),MATCH('Salt marsh extent'!$B$4,'Salt marsh extent'!$A$5:$I$5,0))*'Salt marsh extent'!$E$4 )))</f>
        <v>NoData</v>
      </c>
      <c r="E230" s="40" t="s">
        <v>468</v>
      </c>
      <c r="F230" s="2"/>
      <c r="G230" s="2"/>
      <c r="H230" s="2"/>
      <c r="I230" s="2"/>
      <c r="J230" s="2"/>
      <c r="K230" s="2"/>
      <c r="L230" s="2"/>
      <c r="M230" s="2"/>
      <c r="N230" s="2"/>
      <c r="O230" s="2"/>
      <c r="P230" s="2"/>
      <c r="Q230" s="2"/>
      <c r="R230" s="2"/>
      <c r="S230" s="2"/>
      <c r="T230" s="2"/>
      <c r="U230" s="2"/>
      <c r="V230" s="2"/>
      <c r="W230" s="2"/>
      <c r="X230" s="2"/>
    </row>
    <row r="231" customFormat="false" ht="12.75" hidden="false" customHeight="true" outlineLevel="0" collapsed="false">
      <c r="A231" s="40" t="s">
        <v>460</v>
      </c>
      <c r="B231" s="56" t="str">
        <f aca="false" t="array" ref="B231:B231">INDEX(Countries!$D$2:$D$255, MATCH(A231, Countries!$B$2:$B$255, 0))</f>
        <v>ZWE</v>
      </c>
      <c r="C231" s="76" t="s">
        <v>145</v>
      </c>
      <c r="D231" s="50" t="str">
        <f aca="false" t="array" ref="D231:D231">IF($C231="Mangrove", INDEX('Mangrove restorable land'!$A$5:$M1000,MATCH($A231,'Mangrove restorable land'!$A$5:$A1000,0),MATCH('Mangrove restorable land'!B$4,'Mangrove restorable land'!$A$5:$M$5,0)),IF($C231="Seagrass", INDEX('Seagrass extent'!$A$5:$I$257,MATCH($A231,'Seagrass extent'!$A$5:$A1000,0),MATCH('Seagrass extent'!$B$4,'Seagrass extent'!$A$5:$I$5,0))*'Seagrass extent'!$E$4, IF($C231="Salt marsh", INDEX('Salt marsh extent'!$A$5:$I$257,MATCH($A231,'Salt marsh extent'!$A$5:$A1000,0),MATCH('Salt marsh extent'!$B$4,'Salt marsh extent'!$A$5:$I$5,0))*'Salt marsh extent'!$E$4 )))</f>
        <v>NoData</v>
      </c>
      <c r="E231" s="40" t="s">
        <v>468</v>
      </c>
      <c r="F231" s="2"/>
      <c r="G231" s="2"/>
      <c r="H231" s="2"/>
      <c r="I231" s="2"/>
      <c r="J231" s="2"/>
      <c r="K231" s="2"/>
      <c r="L231" s="2"/>
      <c r="M231" s="2"/>
      <c r="N231" s="2"/>
      <c r="O231" s="2"/>
      <c r="P231" s="2"/>
      <c r="Q231" s="2"/>
      <c r="R231" s="2"/>
      <c r="S231" s="2"/>
      <c r="T231" s="2"/>
      <c r="U231" s="2"/>
      <c r="V231" s="2"/>
      <c r="W231" s="2"/>
      <c r="X231" s="2"/>
    </row>
    <row r="232" customFormat="false" ht="12.75" hidden="false" customHeight="true" outlineLevel="0" collapsed="false">
      <c r="A232" s="40" t="s">
        <v>461</v>
      </c>
      <c r="B232" s="56" t="str">
        <f aca="false" t="array" ref="B232:B232">INDEX(Countries!$D$2:$D$255, MATCH(A232, Countries!$B$2:$B$255, 0))</f>
        <v>BLM</v>
      </c>
      <c r="C232" s="76" t="s">
        <v>145</v>
      </c>
      <c r="D232" s="50" t="str">
        <f aca="false" t="array" ref="D232:D232">IF($C232="Mangrove", INDEX('Mangrove restorable land'!$A$5:$M1000,MATCH($A232,'Mangrove restorable land'!$A$5:$A1000,0),MATCH('Mangrove restorable land'!B$4,'Mangrove restorable land'!$A$5:$M$5,0)),IF($C232="Seagrass", INDEX('Seagrass extent'!$A$5:$I$257,MATCH($A232,'Seagrass extent'!$A$5:$A1000,0),MATCH('Seagrass extent'!$B$4,'Seagrass extent'!$A$5:$I$5,0))*'Seagrass extent'!$E$4, IF($C232="Salt marsh", INDEX('Salt marsh extent'!$A$5:$I$257,MATCH($A232,'Salt marsh extent'!$A$5:$A1000,0),MATCH('Salt marsh extent'!$B$4,'Salt marsh extent'!$A$5:$I$5,0))*'Salt marsh extent'!$E$4 )))</f>
        <v>NoData</v>
      </c>
      <c r="E232" s="40" t="s">
        <v>468</v>
      </c>
      <c r="F232" s="2"/>
      <c r="G232" s="2"/>
      <c r="H232" s="2"/>
      <c r="I232" s="2"/>
      <c r="J232" s="2"/>
      <c r="K232" s="2"/>
      <c r="L232" s="2"/>
      <c r="M232" s="2"/>
      <c r="N232" s="2"/>
      <c r="O232" s="2"/>
      <c r="P232" s="2"/>
      <c r="Q232" s="2"/>
      <c r="R232" s="2"/>
      <c r="S232" s="2"/>
      <c r="T232" s="2"/>
      <c r="U232" s="2"/>
      <c r="V232" s="2"/>
      <c r="W232" s="2"/>
      <c r="X232" s="2"/>
    </row>
    <row r="233" customFormat="false" ht="12.75" hidden="false" customHeight="true" outlineLevel="0" collapsed="false">
      <c r="A233" s="40" t="s">
        <v>462</v>
      </c>
      <c r="B233" s="56" t="str">
        <f aca="false" t="array" ref="B233:B233">INDEX(Countries!$D$2:$D$255, MATCH(A233, Countries!$B$2:$B$255, 0))</f>
        <v>CCK</v>
      </c>
      <c r="C233" s="76" t="s">
        <v>145</v>
      </c>
      <c r="D233" s="50" t="str">
        <f aca="false" t="array" ref="D233:D233">IF($C233="Mangrove", INDEX('Mangrove restorable land'!$A$5:$M1000,MATCH($A233,'Mangrove restorable land'!$A$5:$A1000,0),MATCH('Mangrove restorable land'!B$4,'Mangrove restorable land'!$A$5:$M$5,0)),IF($C233="Seagrass", INDEX('Seagrass extent'!$A$5:$I$257,MATCH($A233,'Seagrass extent'!$A$5:$A1000,0),MATCH('Seagrass extent'!$B$4,'Seagrass extent'!$A$5:$I$5,0))*'Seagrass extent'!$E$4, IF($C233="Salt marsh", INDEX('Salt marsh extent'!$A$5:$I$257,MATCH($A233,'Salt marsh extent'!$A$5:$A1000,0),MATCH('Salt marsh extent'!$B$4,'Salt marsh extent'!$A$5:$I$5,0))*'Salt marsh extent'!$E$4 )))</f>
        <v>NoData</v>
      </c>
      <c r="E233" s="40" t="s">
        <v>468</v>
      </c>
      <c r="F233" s="2"/>
      <c r="G233" s="2"/>
      <c r="H233" s="2"/>
      <c r="I233" s="2"/>
      <c r="J233" s="2"/>
      <c r="K233" s="2"/>
      <c r="L233" s="2"/>
      <c r="M233" s="2"/>
      <c r="N233" s="2"/>
      <c r="O233" s="2"/>
      <c r="P233" s="2"/>
      <c r="Q233" s="2"/>
      <c r="R233" s="2"/>
      <c r="S233" s="2"/>
      <c r="T233" s="2"/>
      <c r="U233" s="2"/>
      <c r="V233" s="2"/>
      <c r="W233" s="2"/>
      <c r="X233" s="2"/>
    </row>
    <row r="234" customFormat="false" ht="12.75" hidden="false" customHeight="true" outlineLevel="0" collapsed="false">
      <c r="A234" s="40" t="s">
        <v>463</v>
      </c>
      <c r="B234" s="56" t="str">
        <f aca="false" t="array" ref="B234:B234">INDEX(Countries!$D$2:$D$255, MATCH(A234, Countries!$B$2:$B$255, 0))</f>
        <v>CXR</v>
      </c>
      <c r="C234" s="76" t="s">
        <v>145</v>
      </c>
      <c r="D234" s="50" t="str">
        <f aca="false" t="array" ref="D234:D234">IF($C234="Mangrove", INDEX('Mangrove restorable land'!$A$5:$M1000,MATCH($A234,'Mangrove restorable land'!$A$5:$A1000,0),MATCH('Mangrove restorable land'!B$4,'Mangrove restorable land'!$A$5:$M$5,0)),IF($C234="Seagrass", INDEX('Seagrass extent'!$A$5:$I$257,MATCH($A234,'Seagrass extent'!$A$5:$A1000,0),MATCH('Seagrass extent'!$B$4,'Seagrass extent'!$A$5:$I$5,0))*'Seagrass extent'!$E$4, IF($C234="Salt marsh", INDEX('Salt marsh extent'!$A$5:$I$257,MATCH($A234,'Salt marsh extent'!$A$5:$A1000,0),MATCH('Salt marsh extent'!$B$4,'Salt marsh extent'!$A$5:$I$5,0))*'Salt marsh extent'!$E$4 )))</f>
        <v>NoData</v>
      </c>
      <c r="E234" s="40" t="s">
        <v>468</v>
      </c>
      <c r="F234" s="2"/>
      <c r="G234" s="2"/>
      <c r="H234" s="2"/>
      <c r="I234" s="2"/>
      <c r="J234" s="2"/>
      <c r="K234" s="2"/>
      <c r="L234" s="2"/>
      <c r="M234" s="2"/>
      <c r="N234" s="2"/>
      <c r="O234" s="2"/>
      <c r="P234" s="2"/>
      <c r="Q234" s="2"/>
      <c r="R234" s="2"/>
      <c r="S234" s="2"/>
      <c r="T234" s="2"/>
      <c r="U234" s="2"/>
      <c r="V234" s="2"/>
      <c r="W234" s="2"/>
      <c r="X234" s="2"/>
    </row>
    <row r="235" customFormat="false" ht="12.75" hidden="false" customHeight="true" outlineLevel="0" collapsed="false">
      <c r="A235" s="40" t="s">
        <v>143</v>
      </c>
      <c r="B235" s="56" t="str">
        <f aca="false" t="array" ref="B235:B235">INDEX(Countries!$D$2:$D$255, MATCH(A235, Countries!$B$2:$B$255, 0))</f>
        <v>USA</v>
      </c>
      <c r="C235" s="76" t="s">
        <v>154</v>
      </c>
      <c r="D235" s="50" t="n">
        <f aca="false" t="array" ref="D235:D235">IF($C235="Mangrove", INDEX('Mangrove restorable land'!$A$5:$M1000,MATCH($A235,'Mangrove restorable land'!$A$5:$A1000,0),MATCH('Mangrove restorable land'!B$4,'Mangrove restorable land'!$A$5:$M$5,0)),IF($C235="Seagrass", INDEX('Seagrass extent'!$A$5:$I$257,MATCH($A235,'Seagrass extent'!$A$5:$A1000,0),MATCH('Seagrass extent'!$B$4,'Seagrass extent'!$A$5:$I$5,0))*'Seagrass extent'!$E$4, IF($C235="Salt marsh", INDEX('Salt marsh extent'!$A$5:$I$257,MATCH($A235,'Salt marsh extent'!$A$5:$A1000,0),MATCH('Salt marsh extent'!$B$4,'Salt marsh extent'!$A$5:$I$5,0))*'Salt marsh extent'!$E$4 )))</f>
        <v>64125.056574</v>
      </c>
      <c r="E235" s="40"/>
      <c r="F235" s="2"/>
      <c r="G235" s="2"/>
      <c r="H235" s="2"/>
      <c r="I235" s="2"/>
      <c r="J235" s="2"/>
      <c r="K235" s="2"/>
      <c r="L235" s="2"/>
      <c r="M235" s="2"/>
      <c r="N235" s="2"/>
      <c r="O235" s="2"/>
      <c r="P235" s="2"/>
      <c r="Q235" s="2"/>
      <c r="R235" s="2"/>
      <c r="S235" s="2"/>
      <c r="T235" s="2"/>
      <c r="U235" s="2"/>
      <c r="V235" s="2"/>
      <c r="W235" s="2"/>
      <c r="X235" s="2"/>
    </row>
    <row r="236" customFormat="false" ht="12.75" hidden="false" customHeight="true" outlineLevel="0" collapsed="false">
      <c r="A236" s="40" t="s">
        <v>146</v>
      </c>
      <c r="B236" s="56" t="str">
        <f aca="false" t="array" ref="B236:B236">INDEX(Countries!$D$2:$D$255, MATCH(A236, Countries!$B$2:$B$255, 0))</f>
        <v>IDN</v>
      </c>
      <c r="C236" s="76" t="s">
        <v>154</v>
      </c>
      <c r="D236" s="50" t="n">
        <f aca="false" t="array" ref="D236:D236">IF($C236="Mangrove", INDEX('Mangrove restorable land'!$A$5:$M1000,MATCH($A236,'Mangrove restorable land'!$A$5:$A1000,0),MATCH('Mangrove restorable land'!B$4,'Mangrove restorable land'!$A$5:$M$5,0)),IF($C236="Seagrass", INDEX('Seagrass extent'!$A$5:$I$257,MATCH($A236,'Seagrass extent'!$A$5:$A1000,0),MATCH('Seagrass extent'!$B$4,'Seagrass extent'!$A$5:$I$5,0))*'Seagrass extent'!$E$4, IF($C236="Salt marsh", INDEX('Salt marsh extent'!$A$5:$I$257,MATCH($A236,'Salt marsh extent'!$A$5:$A1000,0),MATCH('Salt marsh extent'!$B$4,'Salt marsh extent'!$A$5:$I$5,0))*'Salt marsh extent'!$E$4 )))</f>
        <v>80946.58249</v>
      </c>
      <c r="E236" s="40"/>
      <c r="F236" s="2"/>
      <c r="G236" s="2"/>
      <c r="H236" s="2"/>
      <c r="I236" s="2"/>
      <c r="J236" s="2"/>
      <c r="K236" s="2"/>
      <c r="L236" s="2"/>
      <c r="M236" s="2"/>
      <c r="N236" s="2"/>
      <c r="O236" s="2"/>
      <c r="P236" s="2"/>
      <c r="Q236" s="2"/>
      <c r="R236" s="2"/>
      <c r="S236" s="2"/>
      <c r="T236" s="2"/>
      <c r="U236" s="2"/>
      <c r="V236" s="2"/>
      <c r="W236" s="2"/>
      <c r="X236" s="2"/>
    </row>
    <row r="237" customFormat="false" ht="12.75" hidden="false" customHeight="true" outlineLevel="0" collapsed="false">
      <c r="A237" s="40" t="s">
        <v>147</v>
      </c>
      <c r="B237" s="56" t="str">
        <f aca="false" t="array" ref="B237:B237">INDEX(Countries!$D$2:$D$255, MATCH(A237, Countries!$B$2:$B$255, 0))</f>
        <v>AUS</v>
      </c>
      <c r="C237" s="76" t="s">
        <v>154</v>
      </c>
      <c r="D237" s="50" t="n">
        <f aca="false" t="array" ref="D237:D237">IF($C237="Mangrove", INDEX('Mangrove restorable land'!$A$5:$M1000,MATCH($A237,'Mangrove restorable land'!$A$5:$A1000,0),MATCH('Mangrove restorable land'!B$4,'Mangrove restorable land'!$A$5:$M$5,0)),IF($C237="Seagrass", INDEX('Seagrass extent'!$A$5:$I$257,MATCH($A237,'Seagrass extent'!$A$5:$A1000,0),MATCH('Seagrass extent'!$B$4,'Seagrass extent'!$A$5:$I$5,0))*'Seagrass extent'!$E$4, IF($C237="Salt marsh", INDEX('Salt marsh extent'!$A$5:$I$257,MATCH($A237,'Salt marsh extent'!$A$5:$A1000,0),MATCH('Salt marsh extent'!$B$4,'Salt marsh extent'!$A$5:$I$5,0))*'Salt marsh extent'!$E$4 )))</f>
        <v>188641.298432</v>
      </c>
      <c r="E237" s="40"/>
      <c r="F237" s="2"/>
      <c r="G237" s="2"/>
      <c r="H237" s="2"/>
      <c r="I237" s="2"/>
      <c r="J237" s="2"/>
      <c r="K237" s="2"/>
      <c r="L237" s="2"/>
      <c r="M237" s="2"/>
      <c r="N237" s="2"/>
      <c r="O237" s="2"/>
      <c r="P237" s="2"/>
      <c r="Q237" s="2"/>
      <c r="R237" s="2"/>
      <c r="S237" s="2"/>
      <c r="T237" s="2"/>
      <c r="U237" s="2"/>
      <c r="V237" s="2"/>
      <c r="W237" s="2"/>
      <c r="X237" s="2"/>
    </row>
    <row r="238" customFormat="false" ht="12.75" hidden="false" customHeight="true" outlineLevel="0" collapsed="false">
      <c r="A238" s="40" t="s">
        <v>148</v>
      </c>
      <c r="B238" s="56" t="str">
        <f aca="false" t="array" ref="B238:B238">INDEX(Countries!$D$2:$D$255, MATCH(A238, Countries!$B$2:$B$255, 0))</f>
        <v>BHS</v>
      </c>
      <c r="C238" s="76" t="s">
        <v>154</v>
      </c>
      <c r="D238" s="50" t="n">
        <f aca="false" t="array" ref="D238:D238">IF($C238="Mangrove", INDEX('Mangrove restorable land'!$A$5:$M1000,MATCH($A238,'Mangrove restorable land'!$A$5:$A1000,0),MATCH('Mangrove restorable land'!B$4,'Mangrove restorable land'!$A$5:$M$5,0)),IF($C238="Seagrass", INDEX('Seagrass extent'!$A$5:$I$257,MATCH($A238,'Seagrass extent'!$A$5:$A1000,0),MATCH('Seagrass extent'!$B$4,'Seagrass extent'!$A$5:$I$5,0))*'Seagrass extent'!$E$4, IF($C238="Salt marsh", INDEX('Salt marsh extent'!$A$5:$I$257,MATCH($A238,'Salt marsh extent'!$A$5:$A1000,0),MATCH('Salt marsh extent'!$B$4,'Salt marsh extent'!$A$5:$I$5,0))*'Salt marsh extent'!$E$4 )))</f>
        <v>10381.9984234</v>
      </c>
      <c r="E238" s="40"/>
      <c r="F238" s="2"/>
      <c r="G238" s="2"/>
      <c r="H238" s="2"/>
      <c r="I238" s="2"/>
      <c r="J238" s="2"/>
      <c r="K238" s="2"/>
      <c r="L238" s="2"/>
      <c r="M238" s="2"/>
      <c r="N238" s="2"/>
      <c r="O238" s="2"/>
      <c r="P238" s="2"/>
      <c r="Q238" s="2"/>
      <c r="R238" s="2"/>
      <c r="S238" s="2"/>
      <c r="T238" s="2"/>
      <c r="U238" s="2"/>
      <c r="V238" s="2"/>
      <c r="W238" s="2"/>
      <c r="X238" s="2"/>
    </row>
    <row r="239" customFormat="false" ht="12.75" hidden="false" customHeight="true" outlineLevel="0" collapsed="false">
      <c r="A239" s="40" t="s">
        <v>149</v>
      </c>
      <c r="B239" s="56" t="str">
        <f aca="false" t="array" ref="B239:B239">INDEX(Countries!$D$2:$D$255, MATCH(A239, Countries!$B$2:$B$255, 0))</f>
        <v>KEN</v>
      </c>
      <c r="C239" s="76" t="s">
        <v>154</v>
      </c>
      <c r="D239" s="50" t="n">
        <f aca="false" t="array" ref="D239:D239">IF($C239="Mangrove", INDEX('Mangrove restorable land'!$A$5:$M1000,MATCH($A239,'Mangrove restorable land'!$A$5:$A1000,0),MATCH('Mangrove restorable land'!B$4,'Mangrove restorable land'!$A$5:$M$5,0)),IF($C239="Seagrass", INDEX('Seagrass extent'!$A$5:$I$257,MATCH($A239,'Seagrass extent'!$A$5:$A1000,0),MATCH('Seagrass extent'!$B$4,'Seagrass extent'!$A$5:$I$5,0))*'Seagrass extent'!$E$4, IF($C239="Salt marsh", INDEX('Salt marsh extent'!$A$5:$I$257,MATCH($A239,'Salt marsh extent'!$A$5:$A1000,0),MATCH('Salt marsh extent'!$B$4,'Salt marsh extent'!$A$5:$I$5,0))*'Salt marsh extent'!$E$4 )))</f>
        <v>533.88374732</v>
      </c>
      <c r="E239" s="40"/>
      <c r="F239" s="2"/>
      <c r="G239" s="2"/>
      <c r="H239" s="2"/>
      <c r="I239" s="2"/>
      <c r="J239" s="2"/>
      <c r="K239" s="2"/>
      <c r="L239" s="2"/>
      <c r="M239" s="2"/>
      <c r="N239" s="2"/>
      <c r="O239" s="2"/>
      <c r="P239" s="2"/>
      <c r="Q239" s="2"/>
      <c r="R239" s="2"/>
      <c r="S239" s="2"/>
      <c r="T239" s="2"/>
      <c r="U239" s="2"/>
      <c r="V239" s="2"/>
      <c r="W239" s="2"/>
      <c r="X239" s="2"/>
    </row>
    <row r="240" customFormat="false" ht="12.75" hidden="false" customHeight="true" outlineLevel="0" collapsed="false">
      <c r="A240" s="40" t="s">
        <v>150</v>
      </c>
      <c r="B240" s="56" t="str">
        <f aca="false" t="array" ref="B240:B240">INDEX(Countries!$D$2:$D$255, MATCH(A240, Countries!$B$2:$B$255, 0))</f>
        <v>MEX</v>
      </c>
      <c r="C240" s="76" t="s">
        <v>154</v>
      </c>
      <c r="D240" s="50" t="n">
        <f aca="false" t="array" ref="D240:D240">IF($C240="Mangrove", INDEX('Mangrove restorable land'!$A$5:$M1000,MATCH($A240,'Mangrove restorable land'!$A$5:$A1000,0),MATCH('Mangrove restorable land'!B$4,'Mangrove restorable land'!$A$5:$M$5,0)),IF($C240="Seagrass", INDEX('Seagrass extent'!$A$5:$I$257,MATCH($A240,'Seagrass extent'!$A$5:$A1000,0),MATCH('Seagrass extent'!$B$4,'Seagrass extent'!$A$5:$I$5,0))*'Seagrass extent'!$E$4, IF($C240="Salt marsh", INDEX('Salt marsh extent'!$A$5:$I$257,MATCH($A240,'Salt marsh extent'!$A$5:$A1000,0),MATCH('Salt marsh extent'!$B$4,'Salt marsh extent'!$A$5:$I$5,0))*'Salt marsh extent'!$E$4 )))</f>
        <v>44888.7481736</v>
      </c>
      <c r="E240" s="40"/>
      <c r="F240" s="2"/>
      <c r="G240" s="2"/>
      <c r="H240" s="2"/>
      <c r="I240" s="2"/>
      <c r="J240" s="2"/>
      <c r="K240" s="2"/>
      <c r="L240" s="2"/>
      <c r="M240" s="2"/>
      <c r="N240" s="2"/>
      <c r="O240" s="2"/>
      <c r="P240" s="2"/>
      <c r="Q240" s="2"/>
      <c r="R240" s="2"/>
      <c r="S240" s="2"/>
      <c r="T240" s="2"/>
      <c r="U240" s="2"/>
      <c r="V240" s="2"/>
      <c r="W240" s="2"/>
      <c r="X240" s="2"/>
    </row>
    <row r="241" customFormat="false" ht="12.75" hidden="false" customHeight="true" outlineLevel="0" collapsed="false">
      <c r="A241" s="40" t="s">
        <v>151</v>
      </c>
      <c r="B241" s="56" t="str">
        <f aca="false" t="array" ref="B241:B241">INDEX(Countries!$D$2:$D$255, MATCH(A241, Countries!$B$2:$B$255, 0))</f>
        <v>COL</v>
      </c>
      <c r="C241" s="76" t="s">
        <v>154</v>
      </c>
      <c r="D241" s="50" t="n">
        <f aca="false" t="array" ref="D241:D241">IF($C241="Mangrove", INDEX('Mangrove restorable land'!$A$5:$M1000,MATCH($A241,'Mangrove restorable land'!$A$5:$A1000,0),MATCH('Mangrove restorable land'!B$4,'Mangrove restorable land'!$A$5:$M$5,0)),IF($C241="Seagrass", INDEX('Seagrass extent'!$A$5:$I$257,MATCH($A241,'Seagrass extent'!$A$5:$A1000,0),MATCH('Seagrass extent'!$B$4,'Seagrass extent'!$A$5:$I$5,0))*'Seagrass extent'!$E$4, IF($C241="Salt marsh", INDEX('Salt marsh extent'!$A$5:$I$257,MATCH($A241,'Salt marsh extent'!$A$5:$A1000,0),MATCH('Salt marsh extent'!$B$4,'Salt marsh extent'!$A$5:$I$5,0))*'Salt marsh extent'!$E$4 )))</f>
        <v>1981.68526194</v>
      </c>
      <c r="E241" s="40"/>
      <c r="F241" s="2"/>
      <c r="G241" s="2"/>
      <c r="H241" s="2"/>
      <c r="I241" s="2"/>
      <c r="J241" s="2"/>
      <c r="K241" s="2"/>
      <c r="L241" s="2"/>
      <c r="M241" s="2"/>
      <c r="N241" s="2"/>
      <c r="O241" s="2"/>
      <c r="P241" s="2"/>
      <c r="Q241" s="2"/>
      <c r="R241" s="2"/>
      <c r="S241" s="2"/>
      <c r="T241" s="2"/>
      <c r="U241" s="2"/>
      <c r="V241" s="2"/>
      <c r="W241" s="2"/>
      <c r="X241" s="2"/>
    </row>
    <row r="242" customFormat="false" ht="12.75" hidden="false" customHeight="true" outlineLevel="0" collapsed="false">
      <c r="A242" s="40" t="s">
        <v>152</v>
      </c>
      <c r="B242" s="56" t="str">
        <f aca="false" t="array" ref="B242:B242">INDEX(Countries!$D$2:$D$255, MATCH(A242, Countries!$B$2:$B$255, 0))</f>
        <v>IND</v>
      </c>
      <c r="C242" s="76" t="s">
        <v>154</v>
      </c>
      <c r="D242" s="50" t="n">
        <f aca="false" t="array" ref="D242:D242">IF($C242="Mangrove", INDEX('Mangrove restorable land'!$A$5:$M1000,MATCH($A242,'Mangrove restorable land'!$A$5:$A1000,0),MATCH('Mangrove restorable land'!B$4,'Mangrove restorable land'!$A$5:$M$5,0)),IF($C242="Seagrass", INDEX('Seagrass extent'!$A$5:$I$257,MATCH($A242,'Seagrass extent'!$A$5:$A1000,0),MATCH('Seagrass extent'!$B$4,'Seagrass extent'!$A$5:$I$5,0))*'Seagrass extent'!$E$4, IF($C242="Salt marsh", INDEX('Salt marsh extent'!$A$5:$I$257,MATCH($A242,'Salt marsh extent'!$A$5:$A1000,0),MATCH('Salt marsh extent'!$B$4,'Salt marsh extent'!$A$5:$I$5,0))*'Salt marsh extent'!$E$4 )))</f>
        <v>19455.2827018</v>
      </c>
      <c r="E242" s="40"/>
      <c r="F242" s="2"/>
      <c r="G242" s="2"/>
      <c r="H242" s="2"/>
      <c r="I242" s="2"/>
      <c r="J242" s="2"/>
      <c r="K242" s="2"/>
      <c r="L242" s="2"/>
      <c r="M242" s="2"/>
      <c r="N242" s="2"/>
      <c r="O242" s="2"/>
      <c r="P242" s="2"/>
      <c r="Q242" s="2"/>
      <c r="R242" s="2"/>
      <c r="S242" s="2"/>
      <c r="T242" s="2"/>
      <c r="U242" s="2"/>
      <c r="V242" s="2"/>
      <c r="W242" s="2"/>
      <c r="X242" s="2"/>
    </row>
    <row r="243" customFormat="false" ht="12.75" hidden="false" customHeight="true" outlineLevel="0" collapsed="false">
      <c r="A243" s="40" t="s">
        <v>153</v>
      </c>
      <c r="B243" s="56" t="str">
        <f aca="false" t="array" ref="B243:B243">INDEX(Countries!$D$2:$D$255, MATCH(A243, Countries!$B$2:$B$255, 0))</f>
        <v>CHN</v>
      </c>
      <c r="C243" s="76" t="s">
        <v>154</v>
      </c>
      <c r="D243" s="50" t="n">
        <f aca="false" t="array" ref="D243:D243">IF($C243="Mangrove", INDEX('Mangrove restorable land'!$A$5:$M1000,MATCH($A243,'Mangrove restorable land'!$A$5:$A1000,0),MATCH('Mangrove restorable land'!B$4,'Mangrove restorable land'!$A$5:$M$5,0)),IF($C243="Seagrass", INDEX('Seagrass extent'!$A$5:$I$257,MATCH($A243,'Seagrass extent'!$A$5:$A1000,0),MATCH('Seagrass extent'!$B$4,'Seagrass extent'!$A$5:$I$5,0))*'Seagrass extent'!$E$4, IF($C243="Salt marsh", INDEX('Salt marsh extent'!$A$5:$I$257,MATCH($A243,'Salt marsh extent'!$A$5:$A1000,0),MATCH('Salt marsh extent'!$B$4,'Salt marsh extent'!$A$5:$I$5,0))*'Salt marsh extent'!$E$4 )))</f>
        <v>36936.5269282</v>
      </c>
      <c r="E243" s="40"/>
      <c r="F243" s="2"/>
      <c r="G243" s="2"/>
      <c r="H243" s="2"/>
      <c r="I243" s="2"/>
      <c r="J243" s="2"/>
      <c r="K243" s="2"/>
      <c r="L243" s="2"/>
      <c r="M243" s="2"/>
      <c r="N243" s="2"/>
      <c r="O243" s="2"/>
      <c r="P243" s="2"/>
      <c r="Q243" s="2"/>
      <c r="R243" s="2"/>
      <c r="S243" s="2"/>
      <c r="T243" s="2"/>
      <c r="U243" s="2"/>
      <c r="V243" s="2"/>
      <c r="W243" s="2"/>
      <c r="X243" s="2"/>
    </row>
    <row r="244" customFormat="false" ht="12.75" hidden="false" customHeight="true" outlineLevel="0" collapsed="false">
      <c r="A244" s="40" t="s">
        <v>241</v>
      </c>
      <c r="B244" s="56" t="str">
        <f aca="false" t="array" ref="B244:B244">INDEX(Countries!$D$2:$D$255, MATCH(A244, Countries!$B$2:$B$255, 0))</f>
        <v>ASM</v>
      </c>
      <c r="C244" s="76" t="s">
        <v>154</v>
      </c>
      <c r="D244" s="50" t="n">
        <f aca="false" t="array" ref="D244:D244">IF($C244="Mangrove", INDEX('Mangrove restorable land'!$A$5:$M1000,MATCH($A244,'Mangrove restorable land'!$A$5:$A1000,0),MATCH('Mangrove restorable land'!B$4,'Mangrove restorable land'!$A$5:$M$5,0)),IF($C244="Seagrass", INDEX('Seagrass extent'!$A$5:$I$257,MATCH($A244,'Seagrass extent'!$A$5:$A1000,0),MATCH('Seagrass extent'!$B$4,'Seagrass extent'!$A$5:$I$5,0))*'Seagrass extent'!$E$4, IF($C244="Salt marsh", INDEX('Salt marsh extent'!$A$5:$I$257,MATCH($A244,'Salt marsh extent'!$A$5:$A1000,0),MATCH('Salt marsh extent'!$B$4,'Salt marsh extent'!$A$5:$I$5,0))*'Salt marsh extent'!$E$4 )))</f>
        <v>2120.962135</v>
      </c>
      <c r="E244" s="40"/>
      <c r="F244" s="2"/>
      <c r="G244" s="2"/>
      <c r="H244" s="2"/>
      <c r="I244" s="2"/>
      <c r="J244" s="2"/>
      <c r="K244" s="2"/>
      <c r="L244" s="2"/>
      <c r="M244" s="2"/>
      <c r="N244" s="2"/>
      <c r="O244" s="2"/>
      <c r="P244" s="2"/>
      <c r="Q244" s="2"/>
      <c r="R244" s="2"/>
      <c r="S244" s="2"/>
      <c r="T244" s="2"/>
      <c r="U244" s="2"/>
      <c r="V244" s="2"/>
      <c r="W244" s="2"/>
      <c r="X244" s="2"/>
    </row>
    <row r="245" customFormat="false" ht="12.75" hidden="false" customHeight="true" outlineLevel="0" collapsed="false">
      <c r="A245" s="40" t="s">
        <v>242</v>
      </c>
      <c r="B245" s="56" t="str">
        <f aca="false" t="array" ref="B245:B245">INDEX(Countries!$D$2:$D$255, MATCH(A245, Countries!$B$2:$B$255, 0))</f>
        <v>AGO</v>
      </c>
      <c r="C245" s="76" t="s">
        <v>154</v>
      </c>
      <c r="D245" s="50" t="n">
        <f aca="false" t="array" ref="D245:D245">IF($C245="Mangrove", INDEX('Mangrove restorable land'!$A$5:$M1000,MATCH($A245,'Mangrove restorable land'!$A$5:$A1000,0),MATCH('Mangrove restorable land'!B$4,'Mangrove restorable land'!$A$5:$M$5,0)),IF($C245="Seagrass", INDEX('Seagrass extent'!$A$5:$I$257,MATCH($A245,'Seagrass extent'!$A$5:$A1000,0),MATCH('Seagrass extent'!$B$4,'Seagrass extent'!$A$5:$I$5,0))*'Seagrass extent'!$E$4, IF($C245="Salt marsh", INDEX('Salt marsh extent'!$A$5:$I$257,MATCH($A245,'Salt marsh extent'!$A$5:$A1000,0),MATCH('Salt marsh extent'!$B$4,'Salt marsh extent'!$A$5:$I$5,0))*'Salt marsh extent'!$E$4 )))</f>
        <v>2727.14246634</v>
      </c>
      <c r="E245" s="40"/>
      <c r="F245" s="2"/>
      <c r="G245" s="2"/>
      <c r="H245" s="2"/>
      <c r="I245" s="2"/>
      <c r="J245" s="2"/>
      <c r="K245" s="2"/>
      <c r="L245" s="2"/>
      <c r="M245" s="2"/>
      <c r="N245" s="2"/>
      <c r="O245" s="2"/>
      <c r="P245" s="2"/>
      <c r="Q245" s="2"/>
      <c r="R245" s="2"/>
      <c r="S245" s="2"/>
      <c r="T245" s="2"/>
      <c r="U245" s="2"/>
      <c r="V245" s="2"/>
      <c r="W245" s="2"/>
      <c r="X245" s="2"/>
    </row>
    <row r="246" customFormat="false" ht="12.75" hidden="false" customHeight="true" outlineLevel="0" collapsed="false">
      <c r="A246" s="40" t="s">
        <v>243</v>
      </c>
      <c r="B246" s="56" t="str">
        <f aca="false" t="array" ref="B246:B246">INDEX(Countries!$D$2:$D$255, MATCH(A246, Countries!$B$2:$B$255, 0))</f>
        <v>AIA</v>
      </c>
      <c r="C246" s="76" t="s">
        <v>154</v>
      </c>
      <c r="D246" s="50" t="n">
        <f aca="false" t="array" ref="D246:D246">IF($C246="Mangrove", INDEX('Mangrove restorable land'!$A$5:$M1000,MATCH($A246,'Mangrove restorable land'!$A$5:$A1000,0),MATCH('Mangrove restorable land'!B$4,'Mangrove restorable land'!$A$5:$M$5,0)),IF($C246="Seagrass", INDEX('Seagrass extent'!$A$5:$I$257,MATCH($A246,'Seagrass extent'!$A$5:$A1000,0),MATCH('Seagrass extent'!$B$4,'Seagrass extent'!$A$5:$I$5,0))*'Seagrass extent'!$E$4, IF($C246="Salt marsh", INDEX('Salt marsh extent'!$A$5:$I$257,MATCH($A246,'Salt marsh extent'!$A$5:$A1000,0),MATCH('Salt marsh extent'!$B$4,'Salt marsh extent'!$A$5:$I$5,0))*'Salt marsh extent'!$E$4 )))</f>
        <v>69.047235238</v>
      </c>
      <c r="E246" s="40"/>
      <c r="F246" s="2"/>
      <c r="G246" s="2"/>
      <c r="H246" s="2"/>
      <c r="I246" s="2"/>
      <c r="J246" s="2"/>
      <c r="K246" s="2"/>
      <c r="L246" s="2"/>
      <c r="M246" s="2"/>
      <c r="N246" s="2"/>
      <c r="O246" s="2"/>
      <c r="P246" s="2"/>
      <c r="Q246" s="2"/>
      <c r="R246" s="2"/>
      <c r="S246" s="2"/>
      <c r="T246" s="2"/>
      <c r="U246" s="2"/>
      <c r="V246" s="2"/>
      <c r="W246" s="2"/>
      <c r="X246" s="2"/>
    </row>
    <row r="247" customFormat="false" ht="12.75" hidden="false" customHeight="true" outlineLevel="0" collapsed="false">
      <c r="A247" s="40" t="s">
        <v>244</v>
      </c>
      <c r="B247" s="56" t="str">
        <f aca="false" t="array" ref="B247:B247">INDEX(Countries!$D$2:$D$255, MATCH(A247, Countries!$B$2:$B$255, 0))</f>
        <v>ATG</v>
      </c>
      <c r="C247" s="76" t="s">
        <v>154</v>
      </c>
      <c r="D247" s="50" t="n">
        <f aca="false" t="array" ref="D247:D247">IF($C247="Mangrove", INDEX('Mangrove restorable land'!$A$5:$M1000,MATCH($A247,'Mangrove restorable land'!$A$5:$A1000,0),MATCH('Mangrove restorable land'!B$4,'Mangrove restorable land'!$A$5:$M$5,0)),IF($C247="Seagrass", INDEX('Seagrass extent'!$A$5:$I$257,MATCH($A247,'Seagrass extent'!$A$5:$A1000,0),MATCH('Seagrass extent'!$B$4,'Seagrass extent'!$A$5:$I$5,0))*'Seagrass extent'!$E$4, IF($C247="Salt marsh", INDEX('Salt marsh extent'!$A$5:$I$257,MATCH($A247,'Salt marsh extent'!$A$5:$A1000,0),MATCH('Salt marsh extent'!$B$4,'Salt marsh extent'!$A$5:$I$5,0))*'Salt marsh extent'!$E$4 )))</f>
        <v>1148.32324526</v>
      </c>
      <c r="E247" s="40"/>
      <c r="F247" s="2"/>
      <c r="G247" s="2"/>
      <c r="H247" s="2"/>
      <c r="I247" s="2"/>
      <c r="J247" s="2"/>
      <c r="K247" s="2"/>
      <c r="L247" s="2"/>
      <c r="M247" s="2"/>
      <c r="N247" s="2"/>
      <c r="O247" s="2"/>
      <c r="P247" s="2"/>
      <c r="Q247" s="2"/>
      <c r="R247" s="2"/>
      <c r="S247" s="2"/>
      <c r="T247" s="2"/>
      <c r="U247" s="2"/>
      <c r="V247" s="2"/>
      <c r="W247" s="2"/>
      <c r="X247" s="2"/>
    </row>
    <row r="248" customFormat="false" ht="12.75" hidden="false" customHeight="true" outlineLevel="0" collapsed="false">
      <c r="A248" s="40" t="s">
        <v>245</v>
      </c>
      <c r="B248" s="56" t="str">
        <f aca="false" t="array" ref="B248:B248">INDEX(Countries!$D$2:$D$255, MATCH(A248, Countries!$B$2:$B$255, 0))</f>
        <v>BHR</v>
      </c>
      <c r="C248" s="76" t="s">
        <v>154</v>
      </c>
      <c r="D248" s="50" t="n">
        <f aca="false" t="array" ref="D248:D248">IF($C248="Mangrove", INDEX('Mangrove restorable land'!$A$5:$M1000,MATCH($A248,'Mangrove restorable land'!$A$5:$A1000,0),MATCH('Mangrove restorable land'!B$4,'Mangrove restorable land'!$A$5:$M$5,0)),IF($C248="Seagrass", INDEX('Seagrass extent'!$A$5:$I$257,MATCH($A248,'Seagrass extent'!$A$5:$A1000,0),MATCH('Seagrass extent'!$B$4,'Seagrass extent'!$A$5:$I$5,0))*'Seagrass extent'!$E$4, IF($C248="Salt marsh", INDEX('Salt marsh extent'!$A$5:$I$257,MATCH($A248,'Salt marsh extent'!$A$5:$A1000,0),MATCH('Salt marsh extent'!$B$4,'Salt marsh extent'!$A$5:$I$5,0))*'Salt marsh extent'!$E$4 )))</f>
        <v>2464.44337048</v>
      </c>
      <c r="E248" s="40"/>
      <c r="F248" s="2"/>
      <c r="G248" s="2"/>
      <c r="H248" s="2"/>
      <c r="I248" s="2"/>
      <c r="J248" s="2"/>
      <c r="K248" s="2"/>
      <c r="L248" s="2"/>
      <c r="M248" s="2"/>
      <c r="N248" s="2"/>
      <c r="O248" s="2"/>
      <c r="P248" s="2"/>
      <c r="Q248" s="2"/>
      <c r="R248" s="2"/>
      <c r="S248" s="2"/>
      <c r="T248" s="2"/>
      <c r="U248" s="2"/>
      <c r="V248" s="2"/>
      <c r="W248" s="2"/>
      <c r="X248" s="2"/>
    </row>
    <row r="249" customFormat="false" ht="12.75" hidden="false" customHeight="true" outlineLevel="0" collapsed="false">
      <c r="A249" s="40" t="s">
        <v>246</v>
      </c>
      <c r="B249" s="56" t="str">
        <f aca="false" t="array" ref="B249:B249">INDEX(Countries!$D$2:$D$255, MATCH(A249, Countries!$B$2:$B$255, 0))</f>
        <v>BGD</v>
      </c>
      <c r="C249" s="76" t="s">
        <v>154</v>
      </c>
      <c r="D249" s="50" t="n">
        <f aca="false" t="array" ref="D249:D249">IF($C249="Mangrove", INDEX('Mangrove restorable land'!$A$5:$M1000,MATCH($A249,'Mangrove restorable land'!$A$5:$A1000,0),MATCH('Mangrove restorable land'!B$4,'Mangrove restorable land'!$A$5:$M$5,0)),IF($C249="Seagrass", INDEX('Seagrass extent'!$A$5:$I$257,MATCH($A249,'Seagrass extent'!$A$5:$A1000,0),MATCH('Seagrass extent'!$B$4,'Seagrass extent'!$A$5:$I$5,0))*'Seagrass extent'!$E$4, IF($C249="Salt marsh", INDEX('Salt marsh extent'!$A$5:$I$257,MATCH($A249,'Salt marsh extent'!$A$5:$A1000,0),MATCH('Salt marsh extent'!$B$4,'Salt marsh extent'!$A$5:$I$5,0))*'Salt marsh extent'!$E$4 )))</f>
        <v>1.4272236E-005</v>
      </c>
      <c r="E249" s="40"/>
      <c r="F249" s="2"/>
      <c r="G249" s="2"/>
      <c r="H249" s="2"/>
      <c r="I249" s="2"/>
      <c r="J249" s="2"/>
      <c r="K249" s="2"/>
      <c r="L249" s="2"/>
      <c r="M249" s="2"/>
      <c r="N249" s="2"/>
      <c r="O249" s="2"/>
      <c r="P249" s="2"/>
      <c r="Q249" s="2"/>
      <c r="R249" s="2"/>
      <c r="S249" s="2"/>
      <c r="T249" s="2"/>
      <c r="U249" s="2"/>
      <c r="V249" s="2"/>
      <c r="W249" s="2"/>
      <c r="X249" s="2"/>
    </row>
    <row r="250" customFormat="false" ht="12.75" hidden="false" customHeight="true" outlineLevel="0" collapsed="false">
      <c r="A250" s="40" t="s">
        <v>247</v>
      </c>
      <c r="B250" s="56" t="str">
        <f aca="false" t="array" ref="B250:B250">INDEX(Countries!$D$2:$D$255, MATCH(A250, Countries!$B$2:$B$255, 0))</f>
        <v>BRB</v>
      </c>
      <c r="C250" s="76" t="s">
        <v>154</v>
      </c>
      <c r="D250" s="50" t="n">
        <f aca="false" t="array" ref="D250:D250">IF($C250="Mangrove", INDEX('Mangrove restorable land'!$A$5:$M1000,MATCH($A250,'Mangrove restorable land'!$A$5:$A1000,0),MATCH('Mangrove restorable land'!B$4,'Mangrove restorable land'!$A$5:$M$5,0)),IF($C250="Seagrass", INDEX('Seagrass extent'!$A$5:$I$257,MATCH($A250,'Seagrass extent'!$A$5:$A1000,0),MATCH('Seagrass extent'!$B$4,'Seagrass extent'!$A$5:$I$5,0))*'Seagrass extent'!$E$4, IF($C250="Salt marsh", INDEX('Salt marsh extent'!$A$5:$I$257,MATCH($A250,'Salt marsh extent'!$A$5:$A1000,0),MATCH('Salt marsh extent'!$B$4,'Salt marsh extent'!$A$5:$I$5,0))*'Salt marsh extent'!$E$4 )))</f>
        <v>412.29505807</v>
      </c>
      <c r="E250" s="40"/>
      <c r="F250" s="2"/>
      <c r="G250" s="2"/>
      <c r="H250" s="2"/>
      <c r="I250" s="2"/>
      <c r="J250" s="2"/>
      <c r="K250" s="2"/>
      <c r="L250" s="2"/>
      <c r="M250" s="2"/>
      <c r="N250" s="2"/>
      <c r="O250" s="2"/>
      <c r="P250" s="2"/>
      <c r="Q250" s="2"/>
      <c r="R250" s="2"/>
      <c r="S250" s="2"/>
      <c r="T250" s="2"/>
      <c r="U250" s="2"/>
      <c r="V250" s="2"/>
      <c r="W250" s="2"/>
      <c r="X250" s="2"/>
    </row>
    <row r="251" customFormat="false" ht="12.75" hidden="false" customHeight="true" outlineLevel="0" collapsed="false">
      <c r="A251" s="40" t="s">
        <v>248</v>
      </c>
      <c r="B251" s="56" t="str">
        <f aca="false" t="array" ref="B251:B251">INDEX(Countries!$D$2:$D$255, MATCH(A251, Countries!$B$2:$B$255, 0))</f>
        <v>BLZ</v>
      </c>
      <c r="C251" s="76" t="s">
        <v>154</v>
      </c>
      <c r="D251" s="50" t="n">
        <f aca="false" t="array" ref="D251:D251">IF($C251="Mangrove", INDEX('Mangrove restorable land'!$A$5:$M1000,MATCH($A251,'Mangrove restorable land'!$A$5:$A1000,0),MATCH('Mangrove restorable land'!B$4,'Mangrove restorable land'!$A$5:$M$5,0)),IF($C251="Seagrass", INDEX('Seagrass extent'!$A$5:$I$257,MATCH($A251,'Seagrass extent'!$A$5:$A1000,0),MATCH('Seagrass extent'!$B$4,'Seagrass extent'!$A$5:$I$5,0))*'Seagrass extent'!$E$4, IF($C251="Salt marsh", INDEX('Salt marsh extent'!$A$5:$I$257,MATCH($A251,'Salt marsh extent'!$A$5:$A1000,0),MATCH('Salt marsh extent'!$B$4,'Salt marsh extent'!$A$5:$I$5,0))*'Salt marsh extent'!$E$4 )))</f>
        <v>22545.1329192</v>
      </c>
      <c r="E251" s="40"/>
      <c r="F251" s="2"/>
      <c r="G251" s="2"/>
      <c r="H251" s="2"/>
      <c r="I251" s="2"/>
      <c r="J251" s="2"/>
      <c r="K251" s="2"/>
      <c r="L251" s="2"/>
      <c r="M251" s="2"/>
      <c r="N251" s="2"/>
      <c r="O251" s="2"/>
      <c r="P251" s="2"/>
      <c r="Q251" s="2"/>
      <c r="R251" s="2"/>
      <c r="S251" s="2"/>
      <c r="T251" s="2"/>
      <c r="U251" s="2"/>
      <c r="V251" s="2"/>
      <c r="W251" s="2"/>
      <c r="X251" s="2"/>
    </row>
    <row r="252" customFormat="false" ht="12.75" hidden="false" customHeight="true" outlineLevel="0" collapsed="false">
      <c r="A252" s="40" t="s">
        <v>249</v>
      </c>
      <c r="B252" s="56" t="str">
        <f aca="false" t="array" ref="B252:B252">INDEX(Countries!$D$2:$D$255, MATCH(A252, Countries!$B$2:$B$255, 0))</f>
        <v>BEN</v>
      </c>
      <c r="C252" s="76" t="s">
        <v>154</v>
      </c>
      <c r="D252" s="50" t="n">
        <f aca="false" t="array" ref="D252:D252">IF($C252="Mangrove", INDEX('Mangrove restorable land'!$A$5:$M1000,MATCH($A252,'Mangrove restorable land'!$A$5:$A1000,0),MATCH('Mangrove restorable land'!B$4,'Mangrove restorable land'!$A$5:$M$5,0)),IF($C252="Seagrass", INDEX('Seagrass extent'!$A$5:$I$257,MATCH($A252,'Seagrass extent'!$A$5:$A1000,0),MATCH('Seagrass extent'!$B$4,'Seagrass extent'!$A$5:$I$5,0))*'Seagrass extent'!$E$4, IF($C252="Salt marsh", INDEX('Salt marsh extent'!$A$5:$I$257,MATCH($A252,'Salt marsh extent'!$A$5:$A1000,0),MATCH('Salt marsh extent'!$B$4,'Salt marsh extent'!$A$5:$I$5,0))*'Salt marsh extent'!$E$4 )))</f>
        <v>6176.7037326</v>
      </c>
      <c r="E252" s="40"/>
      <c r="F252" s="2"/>
      <c r="G252" s="2"/>
      <c r="H252" s="2"/>
      <c r="I252" s="2"/>
      <c r="J252" s="2"/>
      <c r="K252" s="2"/>
      <c r="L252" s="2"/>
      <c r="M252" s="2"/>
      <c r="N252" s="2"/>
      <c r="O252" s="2"/>
      <c r="P252" s="2"/>
      <c r="Q252" s="2"/>
      <c r="R252" s="2"/>
      <c r="S252" s="2"/>
      <c r="T252" s="2"/>
      <c r="U252" s="2"/>
      <c r="V252" s="2"/>
      <c r="W252" s="2"/>
      <c r="X252" s="2"/>
    </row>
    <row r="253" customFormat="false" ht="12.75" hidden="false" customHeight="true" outlineLevel="0" collapsed="false">
      <c r="A253" s="40" t="s">
        <v>250</v>
      </c>
      <c r="B253" s="56" t="str">
        <f aca="false" t="array" ref="B253:B253">INDEX(Countries!$D$2:$D$255, MATCH(A253, Countries!$B$2:$B$255, 0))</f>
        <v>BMU</v>
      </c>
      <c r="C253" s="76" t="s">
        <v>154</v>
      </c>
      <c r="D253" s="50" t="n">
        <f aca="false" t="array" ref="D253:D253">IF($C253="Mangrove", INDEX('Mangrove restorable land'!$A$5:$M1000,MATCH($A253,'Mangrove restorable land'!$A$5:$A1000,0),MATCH('Mangrove restorable land'!B$4,'Mangrove restorable land'!$A$5:$M$5,0)),IF($C253="Seagrass", INDEX('Seagrass extent'!$A$5:$I$257,MATCH($A253,'Seagrass extent'!$A$5:$A1000,0),MATCH('Seagrass extent'!$B$4,'Seagrass extent'!$A$5:$I$5,0))*'Seagrass extent'!$E$4, IF($C253="Salt marsh", INDEX('Salt marsh extent'!$A$5:$I$257,MATCH($A253,'Salt marsh extent'!$A$5:$A1000,0),MATCH('Salt marsh extent'!$B$4,'Salt marsh extent'!$A$5:$I$5,0))*'Salt marsh extent'!$E$4 )))</f>
        <v>5.709014E-005</v>
      </c>
      <c r="E253" s="40"/>
      <c r="F253" s="2"/>
      <c r="G253" s="2"/>
      <c r="H253" s="2"/>
      <c r="I253" s="2"/>
      <c r="J253" s="2"/>
      <c r="K253" s="2"/>
      <c r="L253" s="2"/>
      <c r="M253" s="2"/>
      <c r="N253" s="2"/>
      <c r="O253" s="2"/>
      <c r="P253" s="2"/>
      <c r="Q253" s="2"/>
      <c r="R253" s="2"/>
      <c r="S253" s="2"/>
      <c r="T253" s="2"/>
      <c r="U253" s="2"/>
      <c r="V253" s="2"/>
      <c r="W253" s="2"/>
      <c r="X253" s="2"/>
    </row>
    <row r="254" customFormat="false" ht="12.75" hidden="false" customHeight="true" outlineLevel="0" collapsed="false">
      <c r="A254" s="40" t="s">
        <v>251</v>
      </c>
      <c r="B254" s="56" t="str">
        <f aca="false" t="array" ref="B254:B254">INDEX(Countries!$D$2:$D$255, MATCH(A254, Countries!$B$2:$B$255, 0))</f>
        <v>BES</v>
      </c>
      <c r="C254" s="76" t="s">
        <v>154</v>
      </c>
      <c r="D254" s="50" t="n">
        <f aca="false" t="array" ref="D254:D254">IF($C254="Mangrove", INDEX('Mangrove restorable land'!$A$5:$M1000,MATCH($A254,'Mangrove restorable land'!$A$5:$A1000,0),MATCH('Mangrove restorable land'!B$4,'Mangrove restorable land'!$A$5:$M$5,0)),IF($C254="Seagrass", INDEX('Seagrass extent'!$A$5:$I$257,MATCH($A254,'Seagrass extent'!$A$5:$A1000,0),MATCH('Seagrass extent'!$B$4,'Seagrass extent'!$A$5:$I$5,0))*'Seagrass extent'!$E$4, IF($C254="Salt marsh", INDEX('Salt marsh extent'!$A$5:$I$257,MATCH($A254,'Salt marsh extent'!$A$5:$A1000,0),MATCH('Salt marsh extent'!$B$4,'Salt marsh extent'!$A$5:$I$5,0))*'Salt marsh extent'!$E$4 )))</f>
        <v>20.7565983494</v>
      </c>
      <c r="E254" s="40"/>
      <c r="F254" s="2"/>
      <c r="G254" s="2"/>
      <c r="H254" s="2"/>
      <c r="I254" s="2"/>
      <c r="J254" s="2"/>
      <c r="K254" s="2"/>
      <c r="L254" s="2"/>
      <c r="M254" s="2"/>
      <c r="N254" s="2"/>
      <c r="O254" s="2"/>
      <c r="P254" s="2"/>
      <c r="Q254" s="2"/>
      <c r="R254" s="2"/>
      <c r="S254" s="2"/>
      <c r="T254" s="2"/>
      <c r="U254" s="2"/>
      <c r="V254" s="2"/>
      <c r="W254" s="2"/>
      <c r="X254" s="2"/>
    </row>
    <row r="255" customFormat="false" ht="12.75" hidden="false" customHeight="true" outlineLevel="0" collapsed="false">
      <c r="A255" s="40" t="s">
        <v>252</v>
      </c>
      <c r="B255" s="56" t="str">
        <f aca="false" t="array" ref="B255:B255">INDEX(Countries!$D$2:$D$255, MATCH(A255, Countries!$B$2:$B$255, 0))</f>
        <v>BRA</v>
      </c>
      <c r="C255" s="76" t="s">
        <v>154</v>
      </c>
      <c r="D255" s="50" t="n">
        <f aca="false" t="array" ref="D255:D255">IF($C255="Mangrove", INDEX('Mangrove restorable land'!$A$5:$M1000,MATCH($A255,'Mangrove restorable land'!$A$5:$A1000,0),MATCH('Mangrove restorable land'!B$4,'Mangrove restorable land'!$A$5:$M$5,0)),IF($C255="Seagrass", INDEX('Seagrass extent'!$A$5:$I$257,MATCH($A255,'Seagrass extent'!$A$5:$A1000,0),MATCH('Seagrass extent'!$B$4,'Seagrass extent'!$A$5:$I$5,0))*'Seagrass extent'!$E$4, IF($C255="Salt marsh", INDEX('Salt marsh extent'!$A$5:$I$257,MATCH($A255,'Salt marsh extent'!$A$5:$A1000,0),MATCH('Salt marsh extent'!$B$4,'Salt marsh extent'!$A$5:$I$5,0))*'Salt marsh extent'!$E$4 )))</f>
        <v>1961.81679382</v>
      </c>
      <c r="E255" s="40"/>
      <c r="F255" s="2"/>
      <c r="G255" s="2"/>
      <c r="H255" s="2"/>
      <c r="I255" s="2"/>
      <c r="J255" s="2"/>
      <c r="K255" s="2"/>
      <c r="L255" s="2"/>
      <c r="M255" s="2"/>
      <c r="N255" s="2"/>
      <c r="O255" s="2"/>
      <c r="P255" s="2"/>
      <c r="Q255" s="2"/>
      <c r="R255" s="2"/>
      <c r="S255" s="2"/>
      <c r="T255" s="2"/>
      <c r="U255" s="2"/>
      <c r="V255" s="2"/>
      <c r="W255" s="2"/>
      <c r="X255" s="2"/>
    </row>
    <row r="256" customFormat="false" ht="12.75" hidden="false" customHeight="true" outlineLevel="0" collapsed="false">
      <c r="A256" s="40" t="s">
        <v>253</v>
      </c>
      <c r="B256" s="56" t="str">
        <f aca="false" t="array" ref="B256:B256">INDEX(Countries!$D$2:$D$255, MATCH(A256, Countries!$B$2:$B$255, 0))</f>
        <v>VGB</v>
      </c>
      <c r="C256" s="76" t="s">
        <v>154</v>
      </c>
      <c r="D256" s="50" t="n">
        <f aca="false" t="array" ref="D256:D256">IF($C256="Mangrove", INDEX('Mangrove restorable land'!$A$5:$M1000,MATCH($A256,'Mangrove restorable land'!$A$5:$A1000,0),MATCH('Mangrove restorable land'!B$4,'Mangrove restorable land'!$A$5:$M$5,0)),IF($C256="Seagrass", INDEX('Seagrass extent'!$A$5:$I$257,MATCH($A256,'Seagrass extent'!$A$5:$A1000,0),MATCH('Seagrass extent'!$B$4,'Seagrass extent'!$A$5:$I$5,0))*'Seagrass extent'!$E$4, IF($C256="Salt marsh", INDEX('Salt marsh extent'!$A$5:$I$257,MATCH($A256,'Salt marsh extent'!$A$5:$A1000,0),MATCH('Salt marsh extent'!$B$4,'Salt marsh extent'!$A$5:$I$5,0))*'Salt marsh extent'!$E$4 )))</f>
        <v>187.411730852</v>
      </c>
      <c r="E256" s="40"/>
      <c r="F256" s="2"/>
      <c r="G256" s="2"/>
      <c r="H256" s="2"/>
      <c r="I256" s="2"/>
      <c r="J256" s="2"/>
      <c r="K256" s="2"/>
      <c r="L256" s="2"/>
      <c r="M256" s="2"/>
      <c r="N256" s="2"/>
      <c r="O256" s="2"/>
      <c r="P256" s="2"/>
      <c r="Q256" s="2"/>
      <c r="R256" s="2"/>
      <c r="S256" s="2"/>
      <c r="T256" s="2"/>
      <c r="U256" s="2"/>
      <c r="V256" s="2"/>
      <c r="W256" s="2"/>
      <c r="X256" s="2"/>
    </row>
    <row r="257" customFormat="false" ht="12.75" hidden="false" customHeight="true" outlineLevel="0" collapsed="false">
      <c r="A257" s="40" t="s">
        <v>254</v>
      </c>
      <c r="B257" s="56" t="str">
        <f aca="false" t="array" ref="B257:B257">INDEX(Countries!$D$2:$D$255, MATCH(A257, Countries!$B$2:$B$255, 0))</f>
        <v>BRN</v>
      </c>
      <c r="C257" s="76" t="s">
        <v>154</v>
      </c>
      <c r="D257" s="50" t="n">
        <f aca="false" t="array" ref="D257:D257">IF($C257="Mangrove", INDEX('Mangrove restorable land'!$A$5:$M1000,MATCH($A257,'Mangrove restorable land'!$A$5:$A1000,0),MATCH('Mangrove restorable land'!B$4,'Mangrove restorable land'!$A$5:$M$5,0)),IF($C257="Seagrass", INDEX('Seagrass extent'!$A$5:$I$257,MATCH($A257,'Seagrass extent'!$A$5:$A1000,0),MATCH('Seagrass extent'!$B$4,'Seagrass extent'!$A$5:$I$5,0))*'Seagrass extent'!$E$4, IF($C257="Salt marsh", INDEX('Salt marsh extent'!$A$5:$I$257,MATCH($A257,'Salt marsh extent'!$A$5:$A1000,0),MATCH('Salt marsh extent'!$B$4,'Salt marsh extent'!$A$5:$I$5,0))*'Salt marsh extent'!$E$4 )))</f>
        <v>0</v>
      </c>
      <c r="E257" s="40"/>
      <c r="F257" s="2"/>
      <c r="G257" s="2"/>
      <c r="H257" s="2"/>
      <c r="I257" s="2"/>
      <c r="J257" s="2"/>
      <c r="K257" s="2"/>
      <c r="L257" s="2"/>
      <c r="M257" s="2"/>
      <c r="N257" s="2"/>
      <c r="O257" s="2"/>
      <c r="P257" s="2"/>
      <c r="Q257" s="2"/>
      <c r="R257" s="2"/>
      <c r="S257" s="2"/>
      <c r="T257" s="2"/>
      <c r="U257" s="2"/>
      <c r="V257" s="2"/>
      <c r="W257" s="2"/>
      <c r="X257" s="2"/>
    </row>
    <row r="258" customFormat="false" ht="12.75" hidden="false" customHeight="true" outlineLevel="0" collapsed="false">
      <c r="A258" s="40" t="s">
        <v>255</v>
      </c>
      <c r="B258" s="56" t="str">
        <f aca="false" t="array" ref="B258:B258">INDEX(Countries!$D$2:$D$255, MATCH(A258, Countries!$B$2:$B$255, 0))</f>
        <v>KHM</v>
      </c>
      <c r="C258" s="76" t="s">
        <v>154</v>
      </c>
      <c r="D258" s="50" t="n">
        <f aca="false" t="array" ref="D258:D258">IF($C258="Mangrove", INDEX('Mangrove restorable land'!$A$5:$M1000,MATCH($A258,'Mangrove restorable land'!$A$5:$A1000,0),MATCH('Mangrove restorable land'!B$4,'Mangrove restorable land'!$A$5:$M$5,0)),IF($C258="Seagrass", INDEX('Seagrass extent'!$A$5:$I$257,MATCH($A258,'Seagrass extent'!$A$5:$A1000,0),MATCH('Seagrass extent'!$B$4,'Seagrass extent'!$A$5:$I$5,0))*'Seagrass extent'!$E$4, IF($C258="Salt marsh", INDEX('Salt marsh extent'!$A$5:$I$257,MATCH($A258,'Salt marsh extent'!$A$5:$A1000,0),MATCH('Salt marsh extent'!$B$4,'Salt marsh extent'!$A$5:$I$5,0))*'Salt marsh extent'!$E$4 )))</f>
        <v>8.563268E-005</v>
      </c>
      <c r="E258" s="40"/>
      <c r="F258" s="2"/>
      <c r="G258" s="2"/>
      <c r="H258" s="2"/>
      <c r="I258" s="2"/>
      <c r="J258" s="2"/>
      <c r="K258" s="2"/>
      <c r="L258" s="2"/>
      <c r="M258" s="2"/>
      <c r="N258" s="2"/>
      <c r="O258" s="2"/>
      <c r="P258" s="2"/>
      <c r="Q258" s="2"/>
      <c r="R258" s="2"/>
      <c r="S258" s="2"/>
      <c r="T258" s="2"/>
      <c r="U258" s="2"/>
      <c r="V258" s="2"/>
      <c r="W258" s="2"/>
      <c r="X258" s="2"/>
    </row>
    <row r="259" customFormat="false" ht="12.75" hidden="false" customHeight="true" outlineLevel="0" collapsed="false">
      <c r="A259" s="40" t="s">
        <v>256</v>
      </c>
      <c r="B259" s="56" t="str">
        <f aca="false" t="array" ref="B259:B259">INDEX(Countries!$D$2:$D$255, MATCH(A259, Countries!$B$2:$B$255, 0))</f>
        <v>CMR</v>
      </c>
      <c r="C259" s="76" t="s">
        <v>154</v>
      </c>
      <c r="D259" s="50" t="n">
        <f aca="false" t="array" ref="D259:D259">IF($C259="Mangrove", INDEX('Mangrove restorable land'!$A$5:$M1000,MATCH($A259,'Mangrove restorable land'!$A$5:$A1000,0),MATCH('Mangrove restorable land'!B$4,'Mangrove restorable land'!$A$5:$M$5,0)),IF($C259="Seagrass", INDEX('Seagrass extent'!$A$5:$I$257,MATCH($A259,'Seagrass extent'!$A$5:$A1000,0),MATCH('Seagrass extent'!$B$4,'Seagrass extent'!$A$5:$I$5,0))*'Seagrass extent'!$E$4, IF($C259="Salt marsh", INDEX('Salt marsh extent'!$A$5:$I$257,MATCH($A259,'Salt marsh extent'!$A$5:$A1000,0),MATCH('Salt marsh extent'!$B$4,'Salt marsh extent'!$A$5:$I$5,0))*'Salt marsh extent'!$E$4 )))</f>
        <v>0</v>
      </c>
      <c r="E259" s="40"/>
      <c r="F259" s="2"/>
      <c r="G259" s="2"/>
      <c r="H259" s="2"/>
      <c r="I259" s="2"/>
      <c r="J259" s="2"/>
      <c r="K259" s="2"/>
      <c r="L259" s="2"/>
      <c r="M259" s="2"/>
      <c r="N259" s="2"/>
      <c r="O259" s="2"/>
      <c r="P259" s="2"/>
      <c r="Q259" s="2"/>
      <c r="R259" s="2"/>
      <c r="S259" s="2"/>
      <c r="T259" s="2"/>
      <c r="U259" s="2"/>
      <c r="V259" s="2"/>
      <c r="W259" s="2"/>
      <c r="X259" s="2"/>
    </row>
    <row r="260" customFormat="false" ht="12.75" hidden="false" customHeight="true" outlineLevel="0" collapsed="false">
      <c r="A260" s="40" t="s">
        <v>257</v>
      </c>
      <c r="B260" s="56" t="str">
        <f aca="false" t="array" ref="B260:B260">INDEX(Countries!$D$2:$D$255, MATCH(A260, Countries!$B$2:$B$255, 0))</f>
        <v>CYM</v>
      </c>
      <c r="C260" s="76" t="s">
        <v>154</v>
      </c>
      <c r="D260" s="50" t="n">
        <f aca="false" t="array" ref="D260:D260">IF($C260="Mangrove", INDEX('Mangrove restorable land'!$A$5:$M1000,MATCH($A260,'Mangrove restorable land'!$A$5:$A1000,0),MATCH('Mangrove restorable land'!B$4,'Mangrove restorable land'!$A$5:$M$5,0)),IF($C260="Seagrass", INDEX('Seagrass extent'!$A$5:$I$257,MATCH($A260,'Seagrass extent'!$A$5:$A1000,0),MATCH('Seagrass extent'!$B$4,'Seagrass extent'!$A$5:$I$5,0))*'Seagrass extent'!$E$4, IF($C260="Salt marsh", INDEX('Salt marsh extent'!$A$5:$I$257,MATCH($A260,'Salt marsh extent'!$A$5:$A1000,0),MATCH('Salt marsh extent'!$B$4,'Salt marsh extent'!$A$5:$I$5,0))*'Salt marsh extent'!$E$4 )))</f>
        <v>206.928803224</v>
      </c>
      <c r="E260" s="40"/>
      <c r="F260" s="2"/>
      <c r="G260" s="2"/>
      <c r="H260" s="2"/>
      <c r="I260" s="2"/>
      <c r="J260" s="2"/>
      <c r="K260" s="2"/>
      <c r="L260" s="2"/>
      <c r="M260" s="2"/>
      <c r="N260" s="2"/>
      <c r="O260" s="2"/>
      <c r="P260" s="2"/>
      <c r="Q260" s="2"/>
      <c r="R260" s="2"/>
      <c r="S260" s="2"/>
      <c r="T260" s="2"/>
      <c r="U260" s="2"/>
      <c r="V260" s="2"/>
      <c r="W260" s="2"/>
      <c r="X260" s="2"/>
    </row>
    <row r="261" customFormat="false" ht="12.75" hidden="false" customHeight="true" outlineLevel="0" collapsed="false">
      <c r="A261" s="40" t="s">
        <v>258</v>
      </c>
      <c r="B261" s="56" t="str">
        <f aca="false" t="array" ref="B261:B261">INDEX(Countries!$D$2:$D$255, MATCH(A261, Countries!$B$2:$B$255, 0))</f>
        <v>COM</v>
      </c>
      <c r="C261" s="76" t="s">
        <v>154</v>
      </c>
      <c r="D261" s="50" t="n">
        <f aca="false" t="array" ref="D261:D261">IF($C261="Mangrove", INDEX('Mangrove restorable land'!$A$5:$M1000,MATCH($A261,'Mangrove restorable land'!$A$5:$A1000,0),MATCH('Mangrove restorable land'!B$4,'Mangrove restorable land'!$A$5:$M$5,0)),IF($C261="Seagrass", INDEX('Seagrass extent'!$A$5:$I$257,MATCH($A261,'Seagrass extent'!$A$5:$A1000,0),MATCH('Seagrass extent'!$B$4,'Seagrass extent'!$A$5:$I$5,0))*'Seagrass extent'!$E$4, IF($C261="Salt marsh", INDEX('Salt marsh extent'!$A$5:$I$257,MATCH($A261,'Salt marsh extent'!$A$5:$A1000,0),MATCH('Salt marsh extent'!$B$4,'Salt marsh extent'!$A$5:$I$5,0))*'Salt marsh extent'!$E$4 )))</f>
        <v>5819.6901748</v>
      </c>
      <c r="E261" s="40"/>
      <c r="F261" s="2"/>
      <c r="G261" s="2"/>
      <c r="H261" s="2"/>
      <c r="I261" s="2"/>
      <c r="J261" s="2"/>
      <c r="K261" s="2"/>
      <c r="L261" s="2"/>
      <c r="M261" s="2"/>
      <c r="N261" s="2"/>
      <c r="O261" s="2"/>
      <c r="P261" s="2"/>
      <c r="Q261" s="2"/>
      <c r="R261" s="2"/>
      <c r="S261" s="2"/>
      <c r="T261" s="2"/>
      <c r="U261" s="2"/>
      <c r="V261" s="2"/>
      <c r="W261" s="2"/>
      <c r="X261" s="2"/>
    </row>
    <row r="262" customFormat="false" ht="12.75" hidden="false" customHeight="true" outlineLevel="0" collapsed="false">
      <c r="A262" s="40" t="s">
        <v>259</v>
      </c>
      <c r="B262" s="56" t="str">
        <f aca="false" t="array" ref="B262:B262">INDEX(Countries!$D$2:$D$255, MATCH(A262, Countries!$B$2:$B$255, 0))</f>
        <v>COK</v>
      </c>
      <c r="C262" s="76" t="s">
        <v>154</v>
      </c>
      <c r="D262" s="50" t="n">
        <f aca="false" t="array" ref="D262:D262">IF($C262="Mangrove", INDEX('Mangrove restorable land'!$A$5:$M1000,MATCH($A262,'Mangrove restorable land'!$A$5:$A1000,0),MATCH('Mangrove restorable land'!B$4,'Mangrove restorable land'!$A$5:$M$5,0)),IF($C262="Seagrass", INDEX('Seagrass extent'!$A$5:$I$257,MATCH($A262,'Seagrass extent'!$A$5:$A1000,0),MATCH('Seagrass extent'!$B$4,'Seagrass extent'!$A$5:$I$5,0))*'Seagrass extent'!$E$4, IF($C262="Salt marsh", INDEX('Salt marsh extent'!$A$5:$I$257,MATCH($A262,'Salt marsh extent'!$A$5:$A1000,0),MATCH('Salt marsh extent'!$B$4,'Salt marsh extent'!$A$5:$I$5,0))*'Salt marsh extent'!$E$4 )))</f>
        <v>0</v>
      </c>
      <c r="E262" s="40"/>
      <c r="F262" s="2"/>
      <c r="G262" s="2"/>
      <c r="H262" s="2"/>
      <c r="I262" s="2"/>
      <c r="J262" s="2"/>
      <c r="K262" s="2"/>
      <c r="L262" s="2"/>
      <c r="M262" s="2"/>
      <c r="N262" s="2"/>
      <c r="O262" s="2"/>
      <c r="P262" s="2"/>
      <c r="Q262" s="2"/>
      <c r="R262" s="2"/>
      <c r="S262" s="2"/>
      <c r="T262" s="2"/>
      <c r="U262" s="2"/>
      <c r="V262" s="2"/>
      <c r="W262" s="2"/>
      <c r="X262" s="2"/>
    </row>
    <row r="263" customFormat="false" ht="12.75" hidden="false" customHeight="true" outlineLevel="0" collapsed="false">
      <c r="A263" s="40" t="s">
        <v>260</v>
      </c>
      <c r="B263" s="56" t="str">
        <f aca="false" t="array" ref="B263:B263">INDEX(Countries!$D$2:$D$255, MATCH(A263, Countries!$B$2:$B$255, 0))</f>
        <v>CRI</v>
      </c>
      <c r="C263" s="76" t="s">
        <v>154</v>
      </c>
      <c r="D263" s="50" t="n">
        <f aca="false" t="array" ref="D263:D263">IF($C263="Mangrove", INDEX('Mangrove restorable land'!$A$5:$M1000,MATCH($A263,'Mangrove restorable land'!$A$5:$A1000,0),MATCH('Mangrove restorable land'!B$4,'Mangrove restorable land'!$A$5:$M$5,0)),IF($C263="Seagrass", INDEX('Seagrass extent'!$A$5:$I$257,MATCH($A263,'Seagrass extent'!$A$5:$A1000,0),MATCH('Seagrass extent'!$B$4,'Seagrass extent'!$A$5:$I$5,0))*'Seagrass extent'!$E$4, IF($C263="Salt marsh", INDEX('Salt marsh extent'!$A$5:$I$257,MATCH($A263,'Salt marsh extent'!$A$5:$A1000,0),MATCH('Salt marsh extent'!$B$4,'Salt marsh extent'!$A$5:$I$5,0))*'Salt marsh extent'!$E$4 )))</f>
        <v>8.563406E-005</v>
      </c>
      <c r="E263" s="40"/>
      <c r="F263" s="2"/>
      <c r="G263" s="2"/>
      <c r="H263" s="2"/>
      <c r="I263" s="2"/>
      <c r="J263" s="2"/>
      <c r="K263" s="2"/>
      <c r="L263" s="2"/>
      <c r="M263" s="2"/>
      <c r="N263" s="2"/>
      <c r="O263" s="2"/>
      <c r="P263" s="2"/>
      <c r="Q263" s="2"/>
      <c r="R263" s="2"/>
      <c r="S263" s="2"/>
      <c r="T263" s="2"/>
      <c r="U263" s="2"/>
      <c r="V263" s="2"/>
      <c r="W263" s="2"/>
      <c r="X263" s="2"/>
    </row>
    <row r="264" customFormat="false" ht="12.75" hidden="false" customHeight="true" outlineLevel="0" collapsed="false">
      <c r="A264" s="40" t="s">
        <v>261</v>
      </c>
      <c r="B264" s="56" t="str">
        <f aca="false" t="array" ref="B264:B264">INDEX(Countries!$D$2:$D$255, MATCH(A264, Countries!$B$2:$B$255, 0))</f>
        <v>CIV</v>
      </c>
      <c r="C264" s="76" t="s">
        <v>154</v>
      </c>
      <c r="D264" s="50" t="n">
        <f aca="false" t="array" ref="D264:D264">IF($C264="Mangrove", INDEX('Mangrove restorable land'!$A$5:$M1000,MATCH($A264,'Mangrove restorable land'!$A$5:$A1000,0),MATCH('Mangrove restorable land'!B$4,'Mangrove restorable land'!$A$5:$M$5,0)),IF($C264="Seagrass", INDEX('Seagrass extent'!$A$5:$I$257,MATCH($A264,'Seagrass extent'!$A$5:$A1000,0),MATCH('Seagrass extent'!$B$4,'Seagrass extent'!$A$5:$I$5,0))*'Seagrass extent'!$E$4, IF($C264="Salt marsh", INDEX('Salt marsh extent'!$A$5:$I$257,MATCH($A264,'Salt marsh extent'!$A$5:$A1000,0),MATCH('Salt marsh extent'!$B$4,'Salt marsh extent'!$A$5:$I$5,0))*'Salt marsh extent'!$E$4 )))</f>
        <v>0</v>
      </c>
      <c r="E264" s="40"/>
      <c r="F264" s="2"/>
      <c r="G264" s="2"/>
      <c r="H264" s="2"/>
      <c r="I264" s="2"/>
      <c r="J264" s="2"/>
      <c r="K264" s="2"/>
      <c r="L264" s="2"/>
      <c r="M264" s="2"/>
      <c r="N264" s="2"/>
      <c r="O264" s="2"/>
      <c r="P264" s="2"/>
      <c r="Q264" s="2"/>
      <c r="R264" s="2"/>
      <c r="S264" s="2"/>
      <c r="T264" s="2"/>
      <c r="U264" s="2"/>
      <c r="V264" s="2"/>
      <c r="W264" s="2"/>
      <c r="X264" s="2"/>
    </row>
    <row r="265" customFormat="false" ht="12.75" hidden="false" customHeight="true" outlineLevel="0" collapsed="false">
      <c r="A265" s="40" t="s">
        <v>262</v>
      </c>
      <c r="B265" s="56" t="str">
        <f aca="false" t="array" ref="B265:B265">INDEX(Countries!$D$2:$D$255, MATCH(A265, Countries!$B$2:$B$255, 0))</f>
        <v>CUB</v>
      </c>
      <c r="C265" s="76" t="s">
        <v>154</v>
      </c>
      <c r="D265" s="50" t="n">
        <f aca="false" t="array" ref="D265:D265">IF($C265="Mangrove", INDEX('Mangrove restorable land'!$A$5:$M1000,MATCH($A265,'Mangrove restorable land'!$A$5:$A1000,0),MATCH('Mangrove restorable land'!B$4,'Mangrove restorable land'!$A$5:$M$5,0)),IF($C265="Seagrass", INDEX('Seagrass extent'!$A$5:$I$257,MATCH($A265,'Seagrass extent'!$A$5:$A1000,0),MATCH('Seagrass extent'!$B$4,'Seagrass extent'!$A$5:$I$5,0))*'Seagrass extent'!$E$4, IF($C265="Salt marsh", INDEX('Salt marsh extent'!$A$5:$I$257,MATCH($A265,'Salt marsh extent'!$A$5:$A1000,0),MATCH('Salt marsh extent'!$B$4,'Salt marsh extent'!$A$5:$I$5,0))*'Salt marsh extent'!$E$4 )))</f>
        <v>63967.864822</v>
      </c>
      <c r="E265" s="40"/>
      <c r="F265" s="2"/>
      <c r="G265" s="2"/>
      <c r="H265" s="2"/>
      <c r="I265" s="2"/>
      <c r="J265" s="2"/>
      <c r="K265" s="2"/>
      <c r="L265" s="2"/>
      <c r="M265" s="2"/>
      <c r="N265" s="2"/>
      <c r="O265" s="2"/>
      <c r="P265" s="2"/>
      <c r="Q265" s="2"/>
      <c r="R265" s="2"/>
      <c r="S265" s="2"/>
      <c r="T265" s="2"/>
      <c r="U265" s="2"/>
      <c r="V265" s="2"/>
      <c r="W265" s="2"/>
      <c r="X265" s="2"/>
    </row>
    <row r="266" customFormat="false" ht="12.75" hidden="false" customHeight="true" outlineLevel="0" collapsed="false">
      <c r="A266" s="40" t="s">
        <v>263</v>
      </c>
      <c r="B266" s="56" t="str">
        <f aca="false" t="array" ref="B266:B266">INDEX(Countries!$D$2:$D$255, MATCH(A266, Countries!$B$2:$B$255, 0))</f>
        <v>CUW</v>
      </c>
      <c r="C266" s="76" t="s">
        <v>154</v>
      </c>
      <c r="D266" s="50" t="n">
        <f aca="false" t="array" ref="D266:D266">IF($C266="Mangrove", INDEX('Mangrove restorable land'!$A$5:$M1000,MATCH($A266,'Mangrove restorable land'!$A$5:$A1000,0),MATCH('Mangrove restorable land'!B$4,'Mangrove restorable land'!$A$5:$M$5,0)),IF($C266="Seagrass", INDEX('Seagrass extent'!$A$5:$I$257,MATCH($A266,'Seagrass extent'!$A$5:$A1000,0),MATCH('Seagrass extent'!$B$4,'Seagrass extent'!$A$5:$I$5,0))*'Seagrass extent'!$E$4, IF($C266="Salt marsh", INDEX('Salt marsh extent'!$A$5:$I$257,MATCH($A266,'Salt marsh extent'!$A$5:$A1000,0),MATCH('Salt marsh extent'!$B$4,'Salt marsh extent'!$A$5:$I$5,0))*'Salt marsh extent'!$E$4 )))</f>
        <v>0.0001855387</v>
      </c>
      <c r="E266" s="40"/>
      <c r="F266" s="2"/>
      <c r="G266" s="2"/>
      <c r="H266" s="2"/>
      <c r="I266" s="2"/>
      <c r="J266" s="2"/>
      <c r="K266" s="2"/>
      <c r="L266" s="2"/>
      <c r="M266" s="2"/>
      <c r="N266" s="2"/>
      <c r="O266" s="2"/>
      <c r="P266" s="2"/>
      <c r="Q266" s="2"/>
      <c r="R266" s="2"/>
      <c r="S266" s="2"/>
      <c r="T266" s="2"/>
      <c r="U266" s="2"/>
      <c r="V266" s="2"/>
      <c r="W266" s="2"/>
      <c r="X266" s="2"/>
    </row>
    <row r="267" customFormat="false" ht="12.75" hidden="false" customHeight="true" outlineLevel="0" collapsed="false">
      <c r="A267" s="40" t="s">
        <v>264</v>
      </c>
      <c r="B267" s="56" t="str">
        <f aca="false" t="array" ref="B267:B267">INDEX(Countries!$D$2:$D$255, MATCH(A267, Countries!$B$2:$B$255, 0))</f>
        <v>COD</v>
      </c>
      <c r="C267" s="76" t="s">
        <v>154</v>
      </c>
      <c r="D267" s="50" t="n">
        <f aca="false" t="array" ref="D267:D267">IF($C267="Mangrove", INDEX('Mangrove restorable land'!$A$5:$M1000,MATCH($A267,'Mangrove restorable land'!$A$5:$A1000,0),MATCH('Mangrove restorable land'!B$4,'Mangrove restorable land'!$A$5:$M$5,0)),IF($C267="Seagrass", INDEX('Seagrass extent'!$A$5:$I$257,MATCH($A267,'Seagrass extent'!$A$5:$A1000,0),MATCH('Seagrass extent'!$B$4,'Seagrass extent'!$A$5:$I$5,0))*'Seagrass extent'!$E$4, IF($C267="Salt marsh", INDEX('Salt marsh extent'!$A$5:$I$257,MATCH($A267,'Salt marsh extent'!$A$5:$A1000,0),MATCH('Salt marsh extent'!$B$4,'Salt marsh extent'!$A$5:$I$5,0))*'Salt marsh extent'!$E$4 )))</f>
        <v>0</v>
      </c>
      <c r="E267" s="40"/>
      <c r="F267" s="2"/>
      <c r="G267" s="2"/>
      <c r="H267" s="2"/>
      <c r="I267" s="2"/>
      <c r="J267" s="2"/>
      <c r="K267" s="2"/>
      <c r="L267" s="2"/>
      <c r="M267" s="2"/>
      <c r="N267" s="2"/>
      <c r="O267" s="2"/>
      <c r="P267" s="2"/>
      <c r="Q267" s="2"/>
      <c r="R267" s="2"/>
      <c r="S267" s="2"/>
      <c r="T267" s="2"/>
      <c r="U267" s="2"/>
      <c r="V267" s="2"/>
      <c r="W267" s="2"/>
      <c r="X267" s="2"/>
    </row>
    <row r="268" customFormat="false" ht="12.75" hidden="false" customHeight="true" outlineLevel="0" collapsed="false">
      <c r="A268" s="40" t="s">
        <v>265</v>
      </c>
      <c r="B268" s="56" t="str">
        <f aca="false" t="array" ref="B268:B268">INDEX(Countries!$D$2:$D$255, MATCH(A268, Countries!$B$2:$B$255, 0))</f>
        <v>DJI</v>
      </c>
      <c r="C268" s="76" t="s">
        <v>154</v>
      </c>
      <c r="D268" s="50" t="n">
        <f aca="false" t="array" ref="D268:D268">IF($C268="Mangrove", INDEX('Mangrove restorable land'!$A$5:$M1000,MATCH($A268,'Mangrove restorable land'!$A$5:$A1000,0),MATCH('Mangrove restorable land'!B$4,'Mangrove restorable land'!$A$5:$M$5,0)),IF($C268="Seagrass", INDEX('Seagrass extent'!$A$5:$I$257,MATCH($A268,'Seagrass extent'!$A$5:$A1000,0),MATCH('Seagrass extent'!$B$4,'Seagrass extent'!$A$5:$I$5,0))*'Seagrass extent'!$E$4, IF($C268="Salt marsh", INDEX('Salt marsh extent'!$A$5:$I$257,MATCH($A268,'Salt marsh extent'!$A$5:$A1000,0),MATCH('Salt marsh extent'!$B$4,'Salt marsh extent'!$A$5:$I$5,0))*'Salt marsh extent'!$E$4 )))</f>
        <v>0</v>
      </c>
      <c r="E268" s="40"/>
      <c r="F268" s="2"/>
      <c r="G268" s="2"/>
      <c r="H268" s="2"/>
      <c r="I268" s="2"/>
      <c r="J268" s="2"/>
      <c r="K268" s="2"/>
      <c r="L268" s="2"/>
      <c r="M268" s="2"/>
      <c r="N268" s="2"/>
      <c r="O268" s="2"/>
      <c r="P268" s="2"/>
      <c r="Q268" s="2"/>
      <c r="R268" s="2"/>
      <c r="S268" s="2"/>
      <c r="T268" s="2"/>
      <c r="U268" s="2"/>
      <c r="V268" s="2"/>
      <c r="W268" s="2"/>
      <c r="X268" s="2"/>
    </row>
    <row r="269" customFormat="false" ht="12.75" hidden="false" customHeight="true" outlineLevel="0" collapsed="false">
      <c r="A269" s="40" t="s">
        <v>266</v>
      </c>
      <c r="B269" s="56" t="str">
        <f aca="false" t="array" ref="B269:B269">INDEX(Countries!$D$2:$D$255, MATCH(A269, Countries!$B$2:$B$255, 0))</f>
        <v>DMA</v>
      </c>
      <c r="C269" s="76" t="s">
        <v>154</v>
      </c>
      <c r="D269" s="50" t="n">
        <f aca="false" t="array" ref="D269:D269">IF($C269="Mangrove", INDEX('Mangrove restorable land'!$A$5:$M1000,MATCH($A269,'Mangrove restorable land'!$A$5:$A1000,0),MATCH('Mangrove restorable land'!B$4,'Mangrove restorable land'!$A$5:$M$5,0)),IF($C269="Seagrass", INDEX('Seagrass extent'!$A$5:$I$257,MATCH($A269,'Seagrass extent'!$A$5:$A1000,0),MATCH('Seagrass extent'!$B$4,'Seagrass extent'!$A$5:$I$5,0))*'Seagrass extent'!$E$4, IF($C269="Salt marsh", INDEX('Salt marsh extent'!$A$5:$I$257,MATCH($A269,'Salt marsh extent'!$A$5:$A1000,0),MATCH('Salt marsh extent'!$B$4,'Salt marsh extent'!$A$5:$I$5,0))*'Salt marsh extent'!$E$4 )))</f>
        <v>2364.08746864</v>
      </c>
      <c r="E269" s="40"/>
      <c r="F269" s="2"/>
      <c r="G269" s="2"/>
      <c r="H269" s="2"/>
      <c r="I269" s="2"/>
      <c r="J269" s="2"/>
      <c r="K269" s="2"/>
      <c r="L269" s="2"/>
      <c r="M269" s="2"/>
      <c r="N269" s="2"/>
      <c r="O269" s="2"/>
      <c r="P269" s="2"/>
      <c r="Q269" s="2"/>
      <c r="R269" s="2"/>
      <c r="S269" s="2"/>
      <c r="T269" s="2"/>
      <c r="U269" s="2"/>
      <c r="V269" s="2"/>
      <c r="W269" s="2"/>
      <c r="X269" s="2"/>
    </row>
    <row r="270" customFormat="false" ht="12.75" hidden="false" customHeight="true" outlineLevel="0" collapsed="false">
      <c r="A270" s="40" t="s">
        <v>267</v>
      </c>
      <c r="B270" s="56" t="str">
        <f aca="false" t="array" ref="B270:B270">INDEX(Countries!$D$2:$D$255, MATCH(A270, Countries!$B$2:$B$255, 0))</f>
        <v>DOM</v>
      </c>
      <c r="C270" s="76" t="s">
        <v>154</v>
      </c>
      <c r="D270" s="50" t="n">
        <f aca="false" t="array" ref="D270:D270">IF($C270="Mangrove", INDEX('Mangrove restorable land'!$A$5:$M1000,MATCH($A270,'Mangrove restorable land'!$A$5:$A1000,0),MATCH('Mangrove restorable land'!B$4,'Mangrove restorable land'!$A$5:$M$5,0)),IF($C270="Seagrass", INDEX('Seagrass extent'!$A$5:$I$257,MATCH($A270,'Seagrass extent'!$A$5:$A1000,0),MATCH('Seagrass extent'!$B$4,'Seagrass extent'!$A$5:$I$5,0))*'Seagrass extent'!$E$4, IF($C270="Salt marsh", INDEX('Salt marsh extent'!$A$5:$I$257,MATCH($A270,'Salt marsh extent'!$A$5:$A1000,0),MATCH('Salt marsh extent'!$B$4,'Salt marsh extent'!$A$5:$I$5,0))*'Salt marsh extent'!$E$4 )))</f>
        <v>1594.78408826</v>
      </c>
      <c r="E270" s="40"/>
      <c r="F270" s="2"/>
      <c r="G270" s="2"/>
      <c r="H270" s="2"/>
      <c r="I270" s="2"/>
      <c r="J270" s="2"/>
      <c r="K270" s="2"/>
      <c r="L270" s="2"/>
      <c r="M270" s="2"/>
      <c r="N270" s="2"/>
      <c r="O270" s="2"/>
      <c r="P270" s="2"/>
      <c r="Q270" s="2"/>
      <c r="R270" s="2"/>
      <c r="S270" s="2"/>
      <c r="T270" s="2"/>
      <c r="U270" s="2"/>
      <c r="V270" s="2"/>
      <c r="W270" s="2"/>
      <c r="X270" s="2"/>
    </row>
    <row r="271" customFormat="false" ht="12.75" hidden="false" customHeight="true" outlineLevel="0" collapsed="false">
      <c r="A271" s="40" t="s">
        <v>195</v>
      </c>
      <c r="B271" s="56" t="str">
        <f aca="false" t="array" ref="B271:B271">INDEX(Countries!$D$2:$D$255, MATCH(A271, Countries!$B$2:$B$255, 0))</f>
        <v>ECU</v>
      </c>
      <c r="C271" s="76" t="s">
        <v>154</v>
      </c>
      <c r="D271" s="50" t="n">
        <f aca="false" t="array" ref="D271:D271">IF($C271="Mangrove", INDEX('Mangrove restorable land'!$A$5:$M1000,MATCH($A271,'Mangrove restorable land'!$A$5:$A1000,0),MATCH('Mangrove restorable land'!B$4,'Mangrove restorable land'!$A$5:$M$5,0)),IF($C271="Seagrass", INDEX('Seagrass extent'!$A$5:$I$257,MATCH($A271,'Seagrass extent'!$A$5:$A1000,0),MATCH('Seagrass extent'!$B$4,'Seagrass extent'!$A$5:$I$5,0))*'Seagrass extent'!$E$4, IF($C271="Salt marsh", INDEX('Salt marsh extent'!$A$5:$I$257,MATCH($A271,'Salt marsh extent'!$A$5:$A1000,0),MATCH('Salt marsh extent'!$B$4,'Salt marsh extent'!$A$5:$I$5,0))*'Salt marsh extent'!$E$4 )))</f>
        <v>0</v>
      </c>
      <c r="E271" s="40"/>
      <c r="F271" s="2"/>
      <c r="G271" s="2"/>
      <c r="H271" s="2"/>
      <c r="I271" s="2"/>
      <c r="J271" s="2"/>
      <c r="K271" s="2"/>
      <c r="L271" s="2"/>
      <c r="M271" s="2"/>
      <c r="N271" s="2"/>
      <c r="O271" s="2"/>
      <c r="P271" s="2"/>
      <c r="Q271" s="2"/>
      <c r="R271" s="2"/>
      <c r="S271" s="2"/>
      <c r="T271" s="2"/>
      <c r="U271" s="2"/>
      <c r="V271" s="2"/>
      <c r="W271" s="2"/>
      <c r="X271" s="2"/>
    </row>
    <row r="272" customFormat="false" ht="12.75" hidden="false" customHeight="true" outlineLevel="0" collapsed="false">
      <c r="A272" s="40" t="s">
        <v>268</v>
      </c>
      <c r="B272" s="56" t="str">
        <f aca="false" t="array" ref="B272:B272">INDEX(Countries!$D$2:$D$255, MATCH(A272, Countries!$B$2:$B$255, 0))</f>
        <v>EGY</v>
      </c>
      <c r="C272" s="76" t="s">
        <v>154</v>
      </c>
      <c r="D272" s="50" t="n">
        <f aca="false" t="array" ref="D272:D272">IF($C272="Mangrove", INDEX('Mangrove restorable land'!$A$5:$M1000,MATCH($A272,'Mangrove restorable land'!$A$5:$A1000,0),MATCH('Mangrove restorable land'!B$4,'Mangrove restorable land'!$A$5:$M$5,0)),IF($C272="Seagrass", INDEX('Seagrass extent'!$A$5:$I$257,MATCH($A272,'Seagrass extent'!$A$5:$A1000,0),MATCH('Seagrass extent'!$B$4,'Seagrass extent'!$A$5:$I$5,0))*'Seagrass extent'!$E$4, IF($C272="Salt marsh", INDEX('Salt marsh extent'!$A$5:$I$257,MATCH($A272,'Salt marsh extent'!$A$5:$A1000,0),MATCH('Salt marsh extent'!$B$4,'Salt marsh extent'!$A$5:$I$5,0))*'Salt marsh extent'!$E$4 )))</f>
        <v>11218.1662294</v>
      </c>
      <c r="E272" s="40"/>
      <c r="F272" s="2"/>
      <c r="G272" s="2"/>
      <c r="H272" s="2"/>
      <c r="I272" s="2"/>
      <c r="J272" s="2"/>
      <c r="K272" s="2"/>
      <c r="L272" s="2"/>
      <c r="M272" s="2"/>
      <c r="N272" s="2"/>
      <c r="O272" s="2"/>
      <c r="P272" s="2"/>
      <c r="Q272" s="2"/>
      <c r="R272" s="2"/>
      <c r="S272" s="2"/>
      <c r="T272" s="2"/>
      <c r="U272" s="2"/>
      <c r="V272" s="2"/>
      <c r="W272" s="2"/>
      <c r="X272" s="2"/>
    </row>
    <row r="273" customFormat="false" ht="12.75" hidden="false" customHeight="true" outlineLevel="0" collapsed="false">
      <c r="A273" s="40" t="s">
        <v>269</v>
      </c>
      <c r="B273" s="56" t="str">
        <f aca="false" t="array" ref="B273:B273">INDEX(Countries!$D$2:$D$255, MATCH(A273, Countries!$B$2:$B$255, 0))</f>
        <v>SLV</v>
      </c>
      <c r="C273" s="76" t="s">
        <v>154</v>
      </c>
      <c r="D273" s="50" t="n">
        <f aca="false" t="array" ref="D273:D273">IF($C273="Mangrove", INDEX('Mangrove restorable land'!$A$5:$M1000,MATCH($A273,'Mangrove restorable land'!$A$5:$A1000,0),MATCH('Mangrove restorable land'!B$4,'Mangrove restorable land'!$A$5:$M$5,0)),IF($C273="Seagrass", INDEX('Seagrass extent'!$A$5:$I$257,MATCH($A273,'Seagrass extent'!$A$5:$A1000,0),MATCH('Seagrass extent'!$B$4,'Seagrass extent'!$A$5:$I$5,0))*'Seagrass extent'!$E$4, IF($C273="Salt marsh", INDEX('Salt marsh extent'!$A$5:$I$257,MATCH($A273,'Salt marsh extent'!$A$5:$A1000,0),MATCH('Salt marsh extent'!$B$4,'Salt marsh extent'!$A$5:$I$5,0))*'Salt marsh extent'!$E$4 )))</f>
        <v>0</v>
      </c>
      <c r="E273" s="40"/>
      <c r="F273" s="2"/>
      <c r="G273" s="2"/>
      <c r="H273" s="2"/>
      <c r="I273" s="2"/>
      <c r="J273" s="2"/>
      <c r="K273" s="2"/>
      <c r="L273" s="2"/>
      <c r="M273" s="2"/>
      <c r="N273" s="2"/>
      <c r="O273" s="2"/>
      <c r="P273" s="2"/>
      <c r="Q273" s="2"/>
      <c r="R273" s="2"/>
      <c r="S273" s="2"/>
      <c r="T273" s="2"/>
      <c r="U273" s="2"/>
      <c r="V273" s="2"/>
      <c r="W273" s="2"/>
      <c r="X273" s="2"/>
    </row>
    <row r="274" customFormat="false" ht="12.75" hidden="false" customHeight="true" outlineLevel="0" collapsed="false">
      <c r="A274" s="40" t="s">
        <v>270</v>
      </c>
      <c r="B274" s="56" t="str">
        <f aca="false" t="array" ref="B274:B274">INDEX(Countries!$D$2:$D$255, MATCH(A274, Countries!$B$2:$B$255, 0))</f>
        <v>GNQ</v>
      </c>
      <c r="C274" s="76" t="s">
        <v>154</v>
      </c>
      <c r="D274" s="50" t="n">
        <f aca="false" t="array" ref="D274:D274">IF($C274="Mangrove", INDEX('Mangrove restorable land'!$A$5:$M1000,MATCH($A274,'Mangrove restorable land'!$A$5:$A1000,0),MATCH('Mangrove restorable land'!B$4,'Mangrove restorable land'!$A$5:$M$5,0)),IF($C274="Seagrass", INDEX('Seagrass extent'!$A$5:$I$257,MATCH($A274,'Seagrass extent'!$A$5:$A1000,0),MATCH('Seagrass extent'!$B$4,'Seagrass extent'!$A$5:$I$5,0))*'Seagrass extent'!$E$4, IF($C274="Salt marsh", INDEX('Salt marsh extent'!$A$5:$I$257,MATCH($A274,'Salt marsh extent'!$A$5:$A1000,0),MATCH('Salt marsh extent'!$B$4,'Salt marsh extent'!$A$5:$I$5,0))*'Salt marsh extent'!$E$4 )))</f>
        <v>0</v>
      </c>
      <c r="E274" s="40"/>
      <c r="F274" s="2"/>
      <c r="G274" s="2"/>
      <c r="H274" s="2"/>
      <c r="I274" s="2"/>
      <c r="J274" s="2"/>
      <c r="K274" s="2"/>
      <c r="L274" s="2"/>
      <c r="M274" s="2"/>
      <c r="N274" s="2"/>
      <c r="O274" s="2"/>
      <c r="P274" s="2"/>
      <c r="Q274" s="2"/>
      <c r="R274" s="2"/>
      <c r="S274" s="2"/>
      <c r="T274" s="2"/>
      <c r="U274" s="2"/>
      <c r="V274" s="2"/>
      <c r="W274" s="2"/>
      <c r="X274" s="2"/>
    </row>
    <row r="275" customFormat="false" ht="12.75" hidden="false" customHeight="true" outlineLevel="0" collapsed="false">
      <c r="A275" s="40" t="s">
        <v>271</v>
      </c>
      <c r="B275" s="56" t="str">
        <f aca="false" t="array" ref="B275:B275">INDEX(Countries!$D$2:$D$255, MATCH(A275, Countries!$B$2:$B$255, 0))</f>
        <v>ERI</v>
      </c>
      <c r="C275" s="76" t="s">
        <v>154</v>
      </c>
      <c r="D275" s="50" t="n">
        <f aca="false" t="array" ref="D275:D275">IF($C275="Mangrove", INDEX('Mangrove restorable land'!$A$5:$M1000,MATCH($A275,'Mangrove restorable land'!$A$5:$A1000,0),MATCH('Mangrove restorable land'!B$4,'Mangrove restorable land'!$A$5:$M$5,0)),IF($C275="Seagrass", INDEX('Seagrass extent'!$A$5:$I$257,MATCH($A275,'Seagrass extent'!$A$5:$A1000,0),MATCH('Seagrass extent'!$B$4,'Seagrass extent'!$A$5:$I$5,0))*'Seagrass extent'!$E$4, IF($C275="Salt marsh", INDEX('Salt marsh extent'!$A$5:$I$257,MATCH($A275,'Salt marsh extent'!$A$5:$A1000,0),MATCH('Salt marsh extent'!$B$4,'Salt marsh extent'!$A$5:$I$5,0))*'Salt marsh extent'!$E$4 )))</f>
        <v>75.133906432</v>
      </c>
      <c r="E275" s="40"/>
      <c r="F275" s="2"/>
      <c r="G275" s="2"/>
      <c r="H275" s="2"/>
      <c r="I275" s="2"/>
      <c r="J275" s="2"/>
      <c r="K275" s="2"/>
      <c r="L275" s="2"/>
      <c r="M275" s="2"/>
      <c r="N275" s="2"/>
      <c r="O275" s="2"/>
      <c r="P275" s="2"/>
      <c r="Q275" s="2"/>
      <c r="R275" s="2"/>
      <c r="S275" s="2"/>
      <c r="T275" s="2"/>
      <c r="U275" s="2"/>
      <c r="V275" s="2"/>
      <c r="W275" s="2"/>
      <c r="X275" s="2"/>
    </row>
    <row r="276" customFormat="false" ht="12.75" hidden="false" customHeight="true" outlineLevel="0" collapsed="false">
      <c r="A276" s="40" t="s">
        <v>272</v>
      </c>
      <c r="B276" s="56" t="str">
        <f aca="false" t="array" ref="B276:B276">INDEX(Countries!$D$2:$D$255, MATCH(A276, Countries!$B$2:$B$255, 0))</f>
        <v>FJI</v>
      </c>
      <c r="C276" s="76" t="s">
        <v>154</v>
      </c>
      <c r="D276" s="50" t="n">
        <f aca="false" t="array" ref="D276:D276">IF($C276="Mangrove", INDEX('Mangrove restorable land'!$A$5:$M1000,MATCH($A276,'Mangrove restorable land'!$A$5:$A1000,0),MATCH('Mangrove restorable land'!B$4,'Mangrove restorable land'!$A$5:$M$5,0)),IF($C276="Seagrass", INDEX('Seagrass extent'!$A$5:$I$257,MATCH($A276,'Seagrass extent'!$A$5:$A1000,0),MATCH('Seagrass extent'!$B$4,'Seagrass extent'!$A$5:$I$5,0))*'Seagrass extent'!$E$4, IF($C276="Salt marsh", INDEX('Salt marsh extent'!$A$5:$I$257,MATCH($A276,'Salt marsh extent'!$A$5:$A1000,0),MATCH('Salt marsh extent'!$B$4,'Salt marsh extent'!$A$5:$I$5,0))*'Salt marsh extent'!$E$4 )))</f>
        <v>7986.93676</v>
      </c>
      <c r="E276" s="40"/>
      <c r="F276" s="2"/>
      <c r="G276" s="2"/>
      <c r="H276" s="2"/>
      <c r="I276" s="2"/>
      <c r="J276" s="2"/>
      <c r="K276" s="2"/>
      <c r="L276" s="2"/>
      <c r="M276" s="2"/>
      <c r="N276" s="2"/>
      <c r="O276" s="2"/>
      <c r="P276" s="2"/>
      <c r="Q276" s="2"/>
      <c r="R276" s="2"/>
      <c r="S276" s="2"/>
      <c r="T276" s="2"/>
      <c r="U276" s="2"/>
      <c r="V276" s="2"/>
      <c r="W276" s="2"/>
      <c r="X276" s="2"/>
    </row>
    <row r="277" customFormat="false" ht="12.75" hidden="false" customHeight="true" outlineLevel="0" collapsed="false">
      <c r="A277" s="40" t="s">
        <v>273</v>
      </c>
      <c r="B277" s="56" t="str">
        <f aca="false" t="array" ref="B277:B277">INDEX(Countries!$D$2:$D$255, MATCH(A277, Countries!$B$2:$B$255, 0))</f>
        <v>GUF</v>
      </c>
      <c r="C277" s="76" t="s">
        <v>154</v>
      </c>
      <c r="D277" s="50" t="n">
        <f aca="false" t="array" ref="D277:D277">IF($C277="Mangrove", INDEX('Mangrove restorable land'!$A$5:$M1000,MATCH($A277,'Mangrove restorable land'!$A$5:$A1000,0),MATCH('Mangrove restorable land'!B$4,'Mangrove restorable land'!$A$5:$M$5,0)),IF($C277="Seagrass", INDEX('Seagrass extent'!$A$5:$I$257,MATCH($A277,'Seagrass extent'!$A$5:$A1000,0),MATCH('Seagrass extent'!$B$4,'Seagrass extent'!$A$5:$I$5,0))*'Seagrass extent'!$E$4, IF($C277="Salt marsh", INDEX('Salt marsh extent'!$A$5:$I$257,MATCH($A277,'Salt marsh extent'!$A$5:$A1000,0),MATCH('Salt marsh extent'!$B$4,'Salt marsh extent'!$A$5:$I$5,0))*'Salt marsh extent'!$E$4 )))</f>
        <v>0</v>
      </c>
      <c r="E277" s="40"/>
      <c r="F277" s="2"/>
      <c r="G277" s="2"/>
      <c r="H277" s="2"/>
      <c r="I277" s="2"/>
      <c r="J277" s="2"/>
      <c r="K277" s="2"/>
      <c r="L277" s="2"/>
      <c r="M277" s="2"/>
      <c r="N277" s="2"/>
      <c r="O277" s="2"/>
      <c r="P277" s="2"/>
      <c r="Q277" s="2"/>
      <c r="R277" s="2"/>
      <c r="S277" s="2"/>
      <c r="T277" s="2"/>
      <c r="U277" s="2"/>
      <c r="V277" s="2"/>
      <c r="W277" s="2"/>
      <c r="X277" s="2"/>
    </row>
    <row r="278" customFormat="false" ht="12.75" hidden="false" customHeight="true" outlineLevel="0" collapsed="false">
      <c r="A278" s="40" t="s">
        <v>274</v>
      </c>
      <c r="B278" s="56" t="str">
        <f aca="false" t="array" ref="B278:B278">INDEX(Countries!$D$2:$D$255, MATCH(A278, Countries!$B$2:$B$255, 0))</f>
        <v>PYF</v>
      </c>
      <c r="C278" s="76" t="s">
        <v>154</v>
      </c>
      <c r="D278" s="50" t="n">
        <f aca="false" t="array" ref="D278:D278">IF($C278="Mangrove", INDEX('Mangrove restorable land'!$A$5:$M1000,MATCH($A278,'Mangrove restorable land'!$A$5:$A1000,0),MATCH('Mangrove restorable land'!B$4,'Mangrove restorable land'!$A$5:$M$5,0)),IF($C278="Seagrass", INDEX('Seagrass extent'!$A$5:$I$257,MATCH($A278,'Seagrass extent'!$A$5:$A1000,0),MATCH('Seagrass extent'!$B$4,'Seagrass extent'!$A$5:$I$5,0))*'Seagrass extent'!$E$4, IF($C278="Salt marsh", INDEX('Salt marsh extent'!$A$5:$I$257,MATCH($A278,'Salt marsh extent'!$A$5:$A1000,0),MATCH('Salt marsh extent'!$B$4,'Salt marsh extent'!$A$5:$I$5,0))*'Salt marsh extent'!$E$4 )))</f>
        <v>3611.91491654</v>
      </c>
      <c r="E278" s="40"/>
      <c r="F278" s="2"/>
      <c r="G278" s="2"/>
      <c r="H278" s="2"/>
      <c r="I278" s="2"/>
      <c r="J278" s="2"/>
      <c r="K278" s="2"/>
      <c r="L278" s="2"/>
      <c r="M278" s="2"/>
      <c r="N278" s="2"/>
      <c r="O278" s="2"/>
      <c r="P278" s="2"/>
      <c r="Q278" s="2"/>
      <c r="R278" s="2"/>
      <c r="S278" s="2"/>
      <c r="T278" s="2"/>
      <c r="U278" s="2"/>
      <c r="V278" s="2"/>
      <c r="W278" s="2"/>
      <c r="X278" s="2"/>
    </row>
    <row r="279" customFormat="false" ht="12.75" hidden="false" customHeight="true" outlineLevel="0" collapsed="false">
      <c r="A279" s="40" t="s">
        <v>275</v>
      </c>
      <c r="B279" s="56" t="str">
        <f aca="false" t="array" ref="B279:B279">INDEX(Countries!$D$2:$D$255, MATCH(A279, Countries!$B$2:$B$255, 0))</f>
        <v>ATF</v>
      </c>
      <c r="C279" s="76" t="s">
        <v>154</v>
      </c>
      <c r="D279" s="50" t="n">
        <f aca="false" t="array" ref="D279:D279">IF($C279="Mangrove", INDEX('Mangrove restorable land'!$A$5:$M1000,MATCH($A279,'Mangrove restorable land'!$A$5:$A1000,0),MATCH('Mangrove restorable land'!B$4,'Mangrove restorable land'!$A$5:$M$5,0)),IF($C279="Seagrass", INDEX('Seagrass extent'!$A$5:$I$257,MATCH($A279,'Seagrass extent'!$A$5:$A1000,0),MATCH('Seagrass extent'!$B$4,'Seagrass extent'!$A$5:$I$5,0))*'Seagrass extent'!$E$4, IF($C279="Salt marsh", INDEX('Salt marsh extent'!$A$5:$I$257,MATCH($A279,'Salt marsh extent'!$A$5:$A1000,0),MATCH('Salt marsh extent'!$B$4,'Salt marsh extent'!$A$5:$I$5,0))*'Salt marsh extent'!$E$4 )))</f>
        <v>1.4272328E-005</v>
      </c>
      <c r="E279" s="40"/>
      <c r="F279" s="2"/>
      <c r="G279" s="2"/>
      <c r="H279" s="2"/>
      <c r="I279" s="2"/>
      <c r="J279" s="2"/>
      <c r="K279" s="2"/>
      <c r="L279" s="2"/>
      <c r="M279" s="2"/>
      <c r="N279" s="2"/>
      <c r="O279" s="2"/>
      <c r="P279" s="2"/>
      <c r="Q279" s="2"/>
      <c r="R279" s="2"/>
      <c r="S279" s="2"/>
      <c r="T279" s="2"/>
      <c r="U279" s="2"/>
      <c r="V279" s="2"/>
      <c r="W279" s="2"/>
      <c r="X279" s="2"/>
    </row>
    <row r="280" customFormat="false" ht="12.75" hidden="false" customHeight="true" outlineLevel="0" collapsed="false">
      <c r="A280" s="40" t="s">
        <v>276</v>
      </c>
      <c r="B280" s="56" t="str">
        <f aca="false" t="array" ref="B280:B280">INDEX(Countries!$D$2:$D$255, MATCH(A280, Countries!$B$2:$B$255, 0))</f>
        <v>GAB</v>
      </c>
      <c r="C280" s="76" t="s">
        <v>154</v>
      </c>
      <c r="D280" s="50" t="n">
        <f aca="false" t="array" ref="D280:D280">IF($C280="Mangrove", INDEX('Mangrove restorable land'!$A$5:$M1000,MATCH($A280,'Mangrove restorable land'!$A$5:$A1000,0),MATCH('Mangrove restorable land'!B$4,'Mangrove restorable land'!$A$5:$M$5,0)),IF($C280="Seagrass", INDEX('Seagrass extent'!$A$5:$I$257,MATCH($A280,'Seagrass extent'!$A$5:$A1000,0),MATCH('Seagrass extent'!$B$4,'Seagrass extent'!$A$5:$I$5,0))*'Seagrass extent'!$E$4, IF($C280="Salt marsh", INDEX('Salt marsh extent'!$A$5:$I$257,MATCH($A280,'Salt marsh extent'!$A$5:$A1000,0),MATCH('Salt marsh extent'!$B$4,'Salt marsh extent'!$A$5:$I$5,0))*'Salt marsh extent'!$E$4 )))</f>
        <v>0</v>
      </c>
      <c r="E280" s="40"/>
      <c r="F280" s="2"/>
      <c r="G280" s="2"/>
      <c r="H280" s="2"/>
      <c r="I280" s="2"/>
      <c r="J280" s="2"/>
      <c r="K280" s="2"/>
      <c r="L280" s="2"/>
      <c r="M280" s="2"/>
      <c r="N280" s="2"/>
      <c r="O280" s="2"/>
      <c r="P280" s="2"/>
      <c r="Q280" s="2"/>
      <c r="R280" s="2"/>
      <c r="S280" s="2"/>
      <c r="T280" s="2"/>
      <c r="U280" s="2"/>
      <c r="V280" s="2"/>
      <c r="W280" s="2"/>
      <c r="X280" s="2"/>
    </row>
    <row r="281" customFormat="false" ht="12.75" hidden="false" customHeight="true" outlineLevel="0" collapsed="false">
      <c r="A281" s="40" t="s">
        <v>277</v>
      </c>
      <c r="B281" s="56" t="str">
        <f aca="false" t="array" ref="B281:B281">INDEX(Countries!$D$2:$D$255, MATCH(A281, Countries!$B$2:$B$255, 0))</f>
        <v>GMB</v>
      </c>
      <c r="C281" s="76" t="s">
        <v>154</v>
      </c>
      <c r="D281" s="50" t="n">
        <f aca="false" t="array" ref="D281:D281">IF($C281="Mangrove", INDEX('Mangrove restorable land'!$A$5:$M1000,MATCH($A281,'Mangrove restorable land'!$A$5:$A1000,0),MATCH('Mangrove restorable land'!B$4,'Mangrove restorable land'!$A$5:$M$5,0)),IF($C281="Seagrass", INDEX('Seagrass extent'!$A$5:$I$257,MATCH($A281,'Seagrass extent'!$A$5:$A1000,0),MATCH('Seagrass extent'!$B$4,'Seagrass extent'!$A$5:$I$5,0))*'Seagrass extent'!$E$4, IF($C281="Salt marsh", INDEX('Salt marsh extent'!$A$5:$I$257,MATCH($A281,'Salt marsh extent'!$A$5:$A1000,0),MATCH('Salt marsh extent'!$B$4,'Salt marsh extent'!$A$5:$I$5,0))*'Salt marsh extent'!$E$4 )))</f>
        <v>0</v>
      </c>
      <c r="E281" s="40"/>
      <c r="F281" s="2"/>
      <c r="G281" s="2"/>
      <c r="H281" s="2"/>
      <c r="I281" s="2"/>
      <c r="J281" s="2"/>
      <c r="K281" s="2"/>
      <c r="L281" s="2"/>
      <c r="M281" s="2"/>
      <c r="N281" s="2"/>
      <c r="O281" s="2"/>
      <c r="P281" s="2"/>
      <c r="Q281" s="2"/>
      <c r="R281" s="2"/>
      <c r="S281" s="2"/>
      <c r="T281" s="2"/>
      <c r="U281" s="2"/>
      <c r="V281" s="2"/>
      <c r="W281" s="2"/>
      <c r="X281" s="2"/>
    </row>
    <row r="282" customFormat="false" ht="12.75" hidden="false" customHeight="true" outlineLevel="0" collapsed="false">
      <c r="A282" s="40" t="s">
        <v>278</v>
      </c>
      <c r="B282" s="56" t="str">
        <f aca="false" t="array" ref="B282:B282">INDEX(Countries!$D$2:$D$255, MATCH(A282, Countries!$B$2:$B$255, 0))</f>
        <v>GHA</v>
      </c>
      <c r="C282" s="76" t="s">
        <v>154</v>
      </c>
      <c r="D282" s="50" t="n">
        <f aca="false" t="array" ref="D282:D282">IF($C282="Mangrove", INDEX('Mangrove restorable land'!$A$5:$M1000,MATCH($A282,'Mangrove restorable land'!$A$5:$A1000,0),MATCH('Mangrove restorable land'!B$4,'Mangrove restorable land'!$A$5:$M$5,0)),IF($C282="Seagrass", INDEX('Seagrass extent'!$A$5:$I$257,MATCH($A282,'Seagrass extent'!$A$5:$A1000,0),MATCH('Seagrass extent'!$B$4,'Seagrass extent'!$A$5:$I$5,0))*'Seagrass extent'!$E$4, IF($C282="Salt marsh", INDEX('Salt marsh extent'!$A$5:$I$257,MATCH($A282,'Salt marsh extent'!$A$5:$A1000,0),MATCH('Salt marsh extent'!$B$4,'Salt marsh extent'!$A$5:$I$5,0))*'Salt marsh extent'!$E$4 )))</f>
        <v>12483.070554</v>
      </c>
      <c r="E282" s="40"/>
      <c r="F282" s="2"/>
      <c r="G282" s="2"/>
      <c r="H282" s="2"/>
      <c r="I282" s="2"/>
      <c r="J282" s="2"/>
      <c r="K282" s="2"/>
      <c r="L282" s="2"/>
      <c r="M282" s="2"/>
      <c r="N282" s="2"/>
      <c r="O282" s="2"/>
      <c r="P282" s="2"/>
      <c r="Q282" s="2"/>
      <c r="R282" s="2"/>
      <c r="S282" s="2"/>
      <c r="T282" s="2"/>
      <c r="U282" s="2"/>
      <c r="V282" s="2"/>
      <c r="W282" s="2"/>
      <c r="X282" s="2"/>
    </row>
    <row r="283" customFormat="false" ht="12.75" hidden="false" customHeight="true" outlineLevel="0" collapsed="false">
      <c r="A283" s="40" t="s">
        <v>279</v>
      </c>
      <c r="B283" s="56" t="str">
        <f aca="false" t="array" ref="B283:B283">INDEX(Countries!$D$2:$D$255, MATCH(A283, Countries!$B$2:$B$255, 0))</f>
        <v>GRD</v>
      </c>
      <c r="C283" s="76" t="s">
        <v>154</v>
      </c>
      <c r="D283" s="50" t="n">
        <f aca="false" t="array" ref="D283:D283">IF($C283="Mangrove", INDEX('Mangrove restorable land'!$A$5:$M1000,MATCH($A283,'Mangrove restorable land'!$A$5:$A1000,0),MATCH('Mangrove restorable land'!B$4,'Mangrove restorable land'!$A$5:$M$5,0)),IF($C283="Seagrass", INDEX('Seagrass extent'!$A$5:$I$257,MATCH($A283,'Seagrass extent'!$A$5:$A1000,0),MATCH('Seagrass extent'!$B$4,'Seagrass extent'!$A$5:$I$5,0))*'Seagrass extent'!$E$4, IF($C283="Salt marsh", INDEX('Salt marsh extent'!$A$5:$I$257,MATCH($A283,'Salt marsh extent'!$A$5:$A1000,0),MATCH('Salt marsh extent'!$B$4,'Salt marsh extent'!$A$5:$I$5,0))*'Salt marsh extent'!$E$4 )))</f>
        <v>45.620515617</v>
      </c>
      <c r="E283" s="40"/>
      <c r="F283" s="2"/>
      <c r="G283" s="2"/>
      <c r="H283" s="2"/>
      <c r="I283" s="2"/>
      <c r="J283" s="2"/>
      <c r="K283" s="2"/>
      <c r="L283" s="2"/>
      <c r="M283" s="2"/>
      <c r="N283" s="2"/>
      <c r="O283" s="2"/>
      <c r="P283" s="2"/>
      <c r="Q283" s="2"/>
      <c r="R283" s="2"/>
      <c r="S283" s="2"/>
      <c r="T283" s="2"/>
      <c r="U283" s="2"/>
      <c r="V283" s="2"/>
      <c r="W283" s="2"/>
      <c r="X283" s="2"/>
    </row>
    <row r="284" customFormat="false" ht="12.75" hidden="false" customHeight="true" outlineLevel="0" collapsed="false">
      <c r="A284" s="40" t="s">
        <v>280</v>
      </c>
      <c r="B284" s="56" t="str">
        <f aca="false" t="array" ref="B284:B284">INDEX(Countries!$D$2:$D$255, MATCH(A284, Countries!$B$2:$B$255, 0))</f>
        <v>GLP</v>
      </c>
      <c r="C284" s="76" t="s">
        <v>154</v>
      </c>
      <c r="D284" s="50" t="n">
        <f aca="false" t="array" ref="D284:D284">IF($C284="Mangrove", INDEX('Mangrove restorable land'!$A$5:$M1000,MATCH($A284,'Mangrove restorable land'!$A$5:$A1000,0),MATCH('Mangrove restorable land'!B$4,'Mangrove restorable land'!$A$5:$M$5,0)),IF($C284="Seagrass", INDEX('Seagrass extent'!$A$5:$I$257,MATCH($A284,'Seagrass extent'!$A$5:$A1000,0),MATCH('Seagrass extent'!$B$4,'Seagrass extent'!$A$5:$I$5,0))*'Seagrass extent'!$E$4, IF($C284="Salt marsh", INDEX('Salt marsh extent'!$A$5:$I$257,MATCH($A284,'Salt marsh extent'!$A$5:$A1000,0),MATCH('Salt marsh extent'!$B$4,'Salt marsh extent'!$A$5:$I$5,0))*'Salt marsh extent'!$E$4 )))</f>
        <v>3488.57745748</v>
      </c>
      <c r="E284" s="40"/>
      <c r="F284" s="2"/>
      <c r="G284" s="2"/>
      <c r="H284" s="2"/>
      <c r="I284" s="2"/>
      <c r="J284" s="2"/>
      <c r="K284" s="2"/>
      <c r="L284" s="2"/>
      <c r="M284" s="2"/>
      <c r="N284" s="2"/>
      <c r="O284" s="2"/>
      <c r="P284" s="2"/>
      <c r="Q284" s="2"/>
      <c r="R284" s="2"/>
      <c r="S284" s="2"/>
      <c r="T284" s="2"/>
      <c r="U284" s="2"/>
      <c r="V284" s="2"/>
      <c r="W284" s="2"/>
      <c r="X284" s="2"/>
    </row>
    <row r="285" customFormat="false" ht="12.75" hidden="false" customHeight="true" outlineLevel="0" collapsed="false">
      <c r="A285" s="40" t="s">
        <v>281</v>
      </c>
      <c r="B285" s="56" t="str">
        <f aca="false" t="array" ref="B285:B285">INDEX(Countries!$D$2:$D$255, MATCH(A285, Countries!$B$2:$B$255, 0))</f>
        <v>GUM</v>
      </c>
      <c r="C285" s="76" t="s">
        <v>154</v>
      </c>
      <c r="D285" s="50" t="n">
        <f aca="false" t="array" ref="D285:D285">IF($C285="Mangrove", INDEX('Mangrove restorable land'!$A$5:$M1000,MATCH($A285,'Mangrove restorable land'!$A$5:$A1000,0),MATCH('Mangrove restorable land'!B$4,'Mangrove restorable land'!$A$5:$M$5,0)),IF($C285="Seagrass", INDEX('Seagrass extent'!$A$5:$I$257,MATCH($A285,'Seagrass extent'!$A$5:$A1000,0),MATCH('Seagrass extent'!$B$4,'Seagrass extent'!$A$5:$I$5,0))*'Seagrass extent'!$E$4, IF($C285="Salt marsh", INDEX('Salt marsh extent'!$A$5:$I$257,MATCH($A285,'Salt marsh extent'!$A$5:$A1000,0),MATCH('Salt marsh extent'!$B$4,'Salt marsh extent'!$A$5:$I$5,0))*'Salt marsh extent'!$E$4 )))</f>
        <v>2177.06402296</v>
      </c>
      <c r="E285" s="40"/>
      <c r="F285" s="2"/>
      <c r="G285" s="2"/>
      <c r="H285" s="2"/>
      <c r="I285" s="2"/>
      <c r="J285" s="2"/>
      <c r="K285" s="2"/>
      <c r="L285" s="2"/>
      <c r="M285" s="2"/>
      <c r="N285" s="2"/>
      <c r="O285" s="2"/>
      <c r="P285" s="2"/>
      <c r="Q285" s="2"/>
      <c r="R285" s="2"/>
      <c r="S285" s="2"/>
      <c r="T285" s="2"/>
      <c r="U285" s="2"/>
      <c r="V285" s="2"/>
      <c r="W285" s="2"/>
      <c r="X285" s="2"/>
    </row>
    <row r="286" customFormat="false" ht="12.75" hidden="false" customHeight="true" outlineLevel="0" collapsed="false">
      <c r="A286" s="40" t="s">
        <v>282</v>
      </c>
      <c r="B286" s="56" t="str">
        <f aca="false" t="array" ref="B286:B286">INDEX(Countries!$D$2:$D$255, MATCH(A286, Countries!$B$2:$B$255, 0))</f>
        <v>GTM</v>
      </c>
      <c r="C286" s="76" t="s">
        <v>154</v>
      </c>
      <c r="D286" s="50" t="n">
        <f aca="false" t="array" ref="D286:D286">IF($C286="Mangrove", INDEX('Mangrove restorable land'!$A$5:$M1000,MATCH($A286,'Mangrove restorable land'!$A$5:$A1000,0),MATCH('Mangrove restorable land'!B$4,'Mangrove restorable land'!$A$5:$M$5,0)),IF($C286="Seagrass", INDEX('Seagrass extent'!$A$5:$I$257,MATCH($A286,'Seagrass extent'!$A$5:$A1000,0),MATCH('Seagrass extent'!$B$4,'Seagrass extent'!$A$5:$I$5,0))*'Seagrass extent'!$E$4, IF($C286="Salt marsh", INDEX('Salt marsh extent'!$A$5:$I$257,MATCH($A286,'Salt marsh extent'!$A$5:$A1000,0),MATCH('Salt marsh extent'!$B$4,'Salt marsh extent'!$A$5:$I$5,0))*'Salt marsh extent'!$E$4 )))</f>
        <v>0.842920284</v>
      </c>
      <c r="E286" s="40"/>
      <c r="F286" s="2"/>
      <c r="G286" s="2"/>
      <c r="H286" s="2"/>
      <c r="I286" s="2"/>
      <c r="J286" s="2"/>
      <c r="K286" s="2"/>
      <c r="L286" s="2"/>
      <c r="M286" s="2"/>
      <c r="N286" s="2"/>
      <c r="O286" s="2"/>
      <c r="P286" s="2"/>
      <c r="Q286" s="2"/>
      <c r="R286" s="2"/>
      <c r="S286" s="2"/>
      <c r="T286" s="2"/>
      <c r="U286" s="2"/>
      <c r="V286" s="2"/>
      <c r="W286" s="2"/>
      <c r="X286" s="2"/>
    </row>
    <row r="287" customFormat="false" ht="12.75" hidden="false" customHeight="true" outlineLevel="0" collapsed="false">
      <c r="A287" s="40" t="s">
        <v>283</v>
      </c>
      <c r="B287" s="56" t="str">
        <f aca="false" t="array" ref="B287:B287">INDEX(Countries!$D$2:$D$255, MATCH(A287, Countries!$B$2:$B$255, 0))</f>
        <v>GIN</v>
      </c>
      <c r="C287" s="76" t="s">
        <v>154</v>
      </c>
      <c r="D287" s="50" t="n">
        <f aca="false" t="array" ref="D287:D287">IF($C287="Mangrove", INDEX('Mangrove restorable land'!$A$5:$M1000,MATCH($A287,'Mangrove restorable land'!$A$5:$A1000,0),MATCH('Mangrove restorable land'!B$4,'Mangrove restorable land'!$A$5:$M$5,0)),IF($C287="Seagrass", INDEX('Seagrass extent'!$A$5:$I$257,MATCH($A287,'Seagrass extent'!$A$5:$A1000,0),MATCH('Seagrass extent'!$B$4,'Seagrass extent'!$A$5:$I$5,0))*'Seagrass extent'!$E$4, IF($C287="Salt marsh", INDEX('Salt marsh extent'!$A$5:$I$257,MATCH($A287,'Salt marsh extent'!$A$5:$A1000,0),MATCH('Salt marsh extent'!$B$4,'Salt marsh extent'!$A$5:$I$5,0))*'Salt marsh extent'!$E$4 )))</f>
        <v>58924.145004</v>
      </c>
      <c r="E287" s="40"/>
      <c r="F287" s="2"/>
      <c r="G287" s="2"/>
      <c r="H287" s="2"/>
      <c r="I287" s="2"/>
      <c r="J287" s="2"/>
      <c r="K287" s="2"/>
      <c r="L287" s="2"/>
      <c r="M287" s="2"/>
      <c r="N287" s="2"/>
      <c r="O287" s="2"/>
      <c r="P287" s="2"/>
      <c r="Q287" s="2"/>
      <c r="R287" s="2"/>
      <c r="S287" s="2"/>
      <c r="T287" s="2"/>
      <c r="U287" s="2"/>
      <c r="V287" s="2"/>
      <c r="W287" s="2"/>
      <c r="X287" s="2"/>
    </row>
    <row r="288" customFormat="false" ht="12.75" hidden="false" customHeight="true" outlineLevel="0" collapsed="false">
      <c r="A288" s="40" t="s">
        <v>284</v>
      </c>
      <c r="B288" s="56" t="str">
        <f aca="false" t="array" ref="B288:B288">INDEX(Countries!$D$2:$D$255, MATCH(A288, Countries!$B$2:$B$255, 0))</f>
        <v>GNB</v>
      </c>
      <c r="C288" s="76" t="s">
        <v>154</v>
      </c>
      <c r="D288" s="50" t="n">
        <f aca="false" t="array" ref="D288:D288">IF($C288="Mangrove", INDEX('Mangrove restorable land'!$A$5:$M1000,MATCH($A288,'Mangrove restorable land'!$A$5:$A1000,0),MATCH('Mangrove restorable land'!B$4,'Mangrove restorable land'!$A$5:$M$5,0)),IF($C288="Seagrass", INDEX('Seagrass extent'!$A$5:$I$257,MATCH($A288,'Seagrass extent'!$A$5:$A1000,0),MATCH('Seagrass extent'!$B$4,'Seagrass extent'!$A$5:$I$5,0))*'Seagrass extent'!$E$4, IF($C288="Salt marsh", INDEX('Salt marsh extent'!$A$5:$I$257,MATCH($A288,'Salt marsh extent'!$A$5:$A1000,0),MATCH('Salt marsh extent'!$B$4,'Salt marsh extent'!$A$5:$I$5,0))*'Salt marsh extent'!$E$4 )))</f>
        <v>70464.173652</v>
      </c>
      <c r="E288" s="40"/>
      <c r="F288" s="2"/>
      <c r="G288" s="2"/>
      <c r="H288" s="2"/>
      <c r="I288" s="2"/>
      <c r="J288" s="2"/>
      <c r="K288" s="2"/>
      <c r="L288" s="2"/>
      <c r="M288" s="2"/>
      <c r="N288" s="2"/>
      <c r="O288" s="2"/>
      <c r="P288" s="2"/>
      <c r="Q288" s="2"/>
      <c r="R288" s="2"/>
      <c r="S288" s="2"/>
      <c r="T288" s="2"/>
      <c r="U288" s="2"/>
      <c r="V288" s="2"/>
      <c r="W288" s="2"/>
      <c r="X288" s="2"/>
    </row>
    <row r="289" customFormat="false" ht="12.75" hidden="false" customHeight="true" outlineLevel="0" collapsed="false">
      <c r="A289" s="40" t="s">
        <v>285</v>
      </c>
      <c r="B289" s="56" t="str">
        <f aca="false" t="array" ref="B289:B289">INDEX(Countries!$D$2:$D$255, MATCH(A289, Countries!$B$2:$B$255, 0))</f>
        <v>GUY</v>
      </c>
      <c r="C289" s="76" t="s">
        <v>154</v>
      </c>
      <c r="D289" s="50" t="n">
        <f aca="false" t="array" ref="D289:D289">IF($C289="Mangrove", INDEX('Mangrove restorable land'!$A$5:$M1000,MATCH($A289,'Mangrove restorable land'!$A$5:$A1000,0),MATCH('Mangrove restorable land'!B$4,'Mangrove restorable land'!$A$5:$M$5,0)),IF($C289="Seagrass", INDEX('Seagrass extent'!$A$5:$I$257,MATCH($A289,'Seagrass extent'!$A$5:$A1000,0),MATCH('Seagrass extent'!$B$4,'Seagrass extent'!$A$5:$I$5,0))*'Seagrass extent'!$E$4, IF($C289="Salt marsh", INDEX('Salt marsh extent'!$A$5:$I$257,MATCH($A289,'Salt marsh extent'!$A$5:$A1000,0),MATCH('Salt marsh extent'!$B$4,'Salt marsh extent'!$A$5:$I$5,0))*'Salt marsh extent'!$E$4 )))</f>
        <v>0</v>
      </c>
      <c r="E289" s="40"/>
      <c r="F289" s="2"/>
      <c r="G289" s="2"/>
      <c r="H289" s="2"/>
      <c r="I289" s="2"/>
      <c r="J289" s="2"/>
      <c r="K289" s="2"/>
      <c r="L289" s="2"/>
      <c r="M289" s="2"/>
      <c r="N289" s="2"/>
      <c r="O289" s="2"/>
      <c r="P289" s="2"/>
      <c r="Q289" s="2"/>
      <c r="R289" s="2"/>
      <c r="S289" s="2"/>
      <c r="T289" s="2"/>
      <c r="U289" s="2"/>
      <c r="V289" s="2"/>
      <c r="W289" s="2"/>
      <c r="X289" s="2"/>
    </row>
    <row r="290" customFormat="false" ht="12.75" hidden="false" customHeight="true" outlineLevel="0" collapsed="false">
      <c r="A290" s="40" t="s">
        <v>286</v>
      </c>
      <c r="B290" s="56" t="str">
        <f aca="false" t="array" ref="B290:B290">INDEX(Countries!$D$2:$D$255, MATCH(A290, Countries!$B$2:$B$255, 0))</f>
        <v>HTI</v>
      </c>
      <c r="C290" s="76" t="s">
        <v>154</v>
      </c>
      <c r="D290" s="50" t="n">
        <f aca="false" t="array" ref="D290:D290">IF($C290="Mangrove", INDEX('Mangrove restorable land'!$A$5:$M1000,MATCH($A290,'Mangrove restorable land'!$A$5:$A1000,0),MATCH('Mangrove restorable land'!B$4,'Mangrove restorable land'!$A$5:$M$5,0)),IF($C290="Seagrass", INDEX('Seagrass extent'!$A$5:$I$257,MATCH($A290,'Seagrass extent'!$A$5:$A1000,0),MATCH('Seagrass extent'!$B$4,'Seagrass extent'!$A$5:$I$5,0))*'Seagrass extent'!$E$4, IF($C290="Salt marsh", INDEX('Salt marsh extent'!$A$5:$I$257,MATCH($A290,'Salt marsh extent'!$A$5:$A1000,0),MATCH('Salt marsh extent'!$B$4,'Salt marsh extent'!$A$5:$I$5,0))*'Salt marsh extent'!$E$4 )))</f>
        <v>3443.69929766</v>
      </c>
      <c r="E290" s="40"/>
      <c r="F290" s="2"/>
      <c r="G290" s="2"/>
      <c r="H290" s="2"/>
      <c r="I290" s="2"/>
      <c r="J290" s="2"/>
      <c r="K290" s="2"/>
      <c r="L290" s="2"/>
      <c r="M290" s="2"/>
      <c r="N290" s="2"/>
      <c r="O290" s="2"/>
      <c r="P290" s="2"/>
      <c r="Q290" s="2"/>
      <c r="R290" s="2"/>
      <c r="S290" s="2"/>
      <c r="T290" s="2"/>
      <c r="U290" s="2"/>
      <c r="V290" s="2"/>
      <c r="W290" s="2"/>
      <c r="X290" s="2"/>
    </row>
    <row r="291" customFormat="false" ht="12.75" hidden="false" customHeight="true" outlineLevel="0" collapsed="false">
      <c r="A291" s="40" t="s">
        <v>287</v>
      </c>
      <c r="B291" s="56" t="str">
        <f aca="false" t="array" ref="B291:B291">INDEX(Countries!$D$2:$D$255, MATCH(A291, Countries!$B$2:$B$255, 0))</f>
        <v>HND</v>
      </c>
      <c r="C291" s="76" t="s">
        <v>154</v>
      </c>
      <c r="D291" s="50" t="n">
        <f aca="false" t="array" ref="D291:D291">IF($C291="Mangrove", INDEX('Mangrove restorable land'!$A$5:$M1000,MATCH($A291,'Mangrove restorable land'!$A$5:$A1000,0),MATCH('Mangrove restorable land'!B$4,'Mangrove restorable land'!$A$5:$M$5,0)),IF($C291="Seagrass", INDEX('Seagrass extent'!$A$5:$I$257,MATCH($A291,'Seagrass extent'!$A$5:$A1000,0),MATCH('Seagrass extent'!$B$4,'Seagrass extent'!$A$5:$I$5,0))*'Seagrass extent'!$E$4, IF($C291="Salt marsh", INDEX('Salt marsh extent'!$A$5:$I$257,MATCH($A291,'Salt marsh extent'!$A$5:$A1000,0),MATCH('Salt marsh extent'!$B$4,'Salt marsh extent'!$A$5:$I$5,0))*'Salt marsh extent'!$E$4 )))</f>
        <v>12600.1105482</v>
      </c>
      <c r="E291" s="40"/>
      <c r="F291" s="2"/>
      <c r="G291" s="2"/>
      <c r="H291" s="2"/>
      <c r="I291" s="2"/>
      <c r="J291" s="2"/>
      <c r="K291" s="2"/>
      <c r="L291" s="2"/>
      <c r="M291" s="2"/>
      <c r="N291" s="2"/>
      <c r="O291" s="2"/>
      <c r="P291" s="2"/>
      <c r="Q291" s="2"/>
      <c r="R291" s="2"/>
      <c r="S291" s="2"/>
      <c r="T291" s="2"/>
      <c r="U291" s="2"/>
      <c r="V291" s="2"/>
      <c r="W291" s="2"/>
      <c r="X291" s="2"/>
    </row>
    <row r="292" customFormat="false" ht="12.75" hidden="false" customHeight="true" outlineLevel="0" collapsed="false">
      <c r="A292" s="40" t="s">
        <v>288</v>
      </c>
      <c r="B292" s="56" t="str">
        <f aca="false" t="array" ref="B292:B292">INDEX(Countries!$D$2:$D$255, MATCH(A292, Countries!$B$2:$B$255, 0))</f>
        <v>IRN</v>
      </c>
      <c r="C292" s="76" t="s">
        <v>154</v>
      </c>
      <c r="D292" s="50" t="n">
        <f aca="false" t="array" ref="D292:D292">IF($C292="Mangrove", INDEX('Mangrove restorable land'!$A$5:$M1000,MATCH($A292,'Mangrove restorable land'!$A$5:$A1000,0),MATCH('Mangrove restorable land'!B$4,'Mangrove restorable land'!$A$5:$M$5,0)),IF($C292="Seagrass", INDEX('Seagrass extent'!$A$5:$I$257,MATCH($A292,'Seagrass extent'!$A$5:$A1000,0),MATCH('Seagrass extent'!$B$4,'Seagrass extent'!$A$5:$I$5,0))*'Seagrass extent'!$E$4, IF($C292="Salt marsh", INDEX('Salt marsh extent'!$A$5:$I$257,MATCH($A292,'Salt marsh extent'!$A$5:$A1000,0),MATCH('Salt marsh extent'!$B$4,'Salt marsh extent'!$A$5:$I$5,0))*'Salt marsh extent'!$E$4 )))</f>
        <v>12440.165526</v>
      </c>
      <c r="E292" s="40"/>
      <c r="F292" s="2"/>
      <c r="G292" s="2"/>
      <c r="H292" s="2"/>
      <c r="I292" s="2"/>
      <c r="J292" s="2"/>
      <c r="K292" s="2"/>
      <c r="L292" s="2"/>
      <c r="M292" s="2"/>
      <c r="N292" s="2"/>
      <c r="O292" s="2"/>
      <c r="P292" s="2"/>
      <c r="Q292" s="2"/>
      <c r="R292" s="2"/>
      <c r="S292" s="2"/>
      <c r="T292" s="2"/>
      <c r="U292" s="2"/>
      <c r="V292" s="2"/>
      <c r="W292" s="2"/>
      <c r="X292" s="2"/>
    </row>
    <row r="293" customFormat="false" ht="12.75" hidden="false" customHeight="true" outlineLevel="0" collapsed="false">
      <c r="A293" s="40" t="s">
        <v>289</v>
      </c>
      <c r="B293" s="56" t="str">
        <f aca="false" t="array" ref="B293:B293">INDEX(Countries!$D$2:$D$255, MATCH(A293, Countries!$B$2:$B$255, 0))</f>
        <v>JAM</v>
      </c>
      <c r="C293" s="76" t="s">
        <v>154</v>
      </c>
      <c r="D293" s="50" t="n">
        <f aca="false" t="array" ref="D293:D293">IF($C293="Mangrove", INDEX('Mangrove restorable land'!$A$5:$M1000,MATCH($A293,'Mangrove restorable land'!$A$5:$A1000,0),MATCH('Mangrove restorable land'!B$4,'Mangrove restorable land'!$A$5:$M$5,0)),IF($C293="Seagrass", INDEX('Seagrass extent'!$A$5:$I$257,MATCH($A293,'Seagrass extent'!$A$5:$A1000,0),MATCH('Seagrass extent'!$B$4,'Seagrass extent'!$A$5:$I$5,0))*'Seagrass extent'!$E$4, IF($C293="Salt marsh", INDEX('Salt marsh extent'!$A$5:$I$257,MATCH($A293,'Salt marsh extent'!$A$5:$A1000,0),MATCH('Salt marsh extent'!$B$4,'Salt marsh extent'!$A$5:$I$5,0))*'Salt marsh extent'!$E$4 )))</f>
        <v>3641.80253058</v>
      </c>
      <c r="E293" s="40"/>
      <c r="F293" s="2"/>
      <c r="G293" s="2"/>
      <c r="H293" s="2"/>
      <c r="I293" s="2"/>
      <c r="J293" s="2"/>
      <c r="K293" s="2"/>
      <c r="L293" s="2"/>
      <c r="M293" s="2"/>
      <c r="N293" s="2"/>
      <c r="O293" s="2"/>
      <c r="P293" s="2"/>
      <c r="Q293" s="2"/>
      <c r="R293" s="2"/>
      <c r="S293" s="2"/>
      <c r="T293" s="2"/>
      <c r="U293" s="2"/>
      <c r="V293" s="2"/>
      <c r="W293" s="2"/>
      <c r="X293" s="2"/>
    </row>
    <row r="294" customFormat="false" ht="12.75" hidden="false" customHeight="true" outlineLevel="0" collapsed="false">
      <c r="A294" s="40" t="s">
        <v>290</v>
      </c>
      <c r="B294" s="56" t="str">
        <f aca="false" t="array" ref="B294:B294">INDEX(Countries!$D$2:$D$255, MATCH(A294, Countries!$B$2:$B$255, 0))</f>
        <v>JPN</v>
      </c>
      <c r="C294" s="76" t="s">
        <v>154</v>
      </c>
      <c r="D294" s="50" t="n">
        <f aca="false" t="array" ref="D294:D294">IF($C294="Mangrove", INDEX('Mangrove restorable land'!$A$5:$M1000,MATCH($A294,'Mangrove restorable land'!$A$5:$A1000,0),MATCH('Mangrove restorable land'!B$4,'Mangrove restorable land'!$A$5:$M$5,0)),IF($C294="Seagrass", INDEX('Seagrass extent'!$A$5:$I$257,MATCH($A294,'Seagrass extent'!$A$5:$A1000,0),MATCH('Seagrass extent'!$B$4,'Seagrass extent'!$A$5:$I$5,0))*'Seagrass extent'!$E$4, IF($C294="Salt marsh", INDEX('Salt marsh extent'!$A$5:$I$257,MATCH($A294,'Salt marsh extent'!$A$5:$A1000,0),MATCH('Salt marsh extent'!$B$4,'Salt marsh extent'!$A$5:$I$5,0))*'Salt marsh extent'!$E$4 )))</f>
        <v>2179.17076776</v>
      </c>
      <c r="E294" s="40"/>
      <c r="F294" s="2"/>
      <c r="G294" s="2"/>
      <c r="H294" s="2"/>
      <c r="I294" s="2"/>
      <c r="J294" s="2"/>
      <c r="K294" s="2"/>
      <c r="L294" s="2"/>
      <c r="M294" s="2"/>
      <c r="N294" s="2"/>
      <c r="O294" s="2"/>
      <c r="P294" s="2"/>
      <c r="Q294" s="2"/>
      <c r="R294" s="2"/>
      <c r="S294" s="2"/>
      <c r="T294" s="2"/>
      <c r="U294" s="2"/>
      <c r="V294" s="2"/>
      <c r="W294" s="2"/>
      <c r="X294" s="2"/>
    </row>
    <row r="295" customFormat="false" ht="12.75" hidden="false" customHeight="true" outlineLevel="0" collapsed="false">
      <c r="A295" s="40" t="s">
        <v>291</v>
      </c>
      <c r="B295" s="56" t="str">
        <f aca="false" t="array" ref="B295:B295">INDEX(Countries!$D$2:$D$255, MATCH(A295, Countries!$B$2:$B$255, 0))</f>
        <v>KIR</v>
      </c>
      <c r="C295" s="76" t="s">
        <v>154</v>
      </c>
      <c r="D295" s="50" t="n">
        <f aca="false" t="array" ref="D295:D295">IF($C295="Mangrove", INDEX('Mangrove restorable land'!$A$5:$M1000,MATCH($A295,'Mangrove restorable land'!$A$5:$A1000,0),MATCH('Mangrove restorable land'!B$4,'Mangrove restorable land'!$A$5:$M$5,0)),IF($C295="Seagrass", INDEX('Seagrass extent'!$A$5:$I$257,MATCH($A295,'Seagrass extent'!$A$5:$A1000,0),MATCH('Seagrass extent'!$B$4,'Seagrass extent'!$A$5:$I$5,0))*'Seagrass extent'!$E$4, IF($C295="Salt marsh", INDEX('Salt marsh extent'!$A$5:$I$257,MATCH($A295,'Salt marsh extent'!$A$5:$A1000,0),MATCH('Salt marsh extent'!$B$4,'Salt marsh extent'!$A$5:$I$5,0))*'Salt marsh extent'!$E$4 )))</f>
        <v>2282.67727768</v>
      </c>
      <c r="E295" s="40"/>
      <c r="F295" s="2"/>
      <c r="G295" s="2"/>
      <c r="H295" s="2"/>
      <c r="I295" s="2"/>
      <c r="J295" s="2"/>
      <c r="K295" s="2"/>
      <c r="L295" s="2"/>
      <c r="M295" s="2"/>
      <c r="N295" s="2"/>
      <c r="O295" s="2"/>
      <c r="P295" s="2"/>
      <c r="Q295" s="2"/>
      <c r="R295" s="2"/>
      <c r="S295" s="2"/>
      <c r="T295" s="2"/>
      <c r="U295" s="2"/>
      <c r="V295" s="2"/>
      <c r="W295" s="2"/>
      <c r="X295" s="2"/>
    </row>
    <row r="296" customFormat="false" ht="12.75" hidden="false" customHeight="true" outlineLevel="0" collapsed="false">
      <c r="A296" s="40" t="s">
        <v>292</v>
      </c>
      <c r="B296" s="56" t="str">
        <f aca="false" t="array" ref="B296:B296">INDEX(Countries!$D$2:$D$255, MATCH(A296, Countries!$B$2:$B$255, 0))</f>
        <v>LBR</v>
      </c>
      <c r="C296" s="76" t="s">
        <v>154</v>
      </c>
      <c r="D296" s="50" t="n">
        <f aca="false" t="array" ref="D296:D296">IF($C296="Mangrove", INDEX('Mangrove restorable land'!$A$5:$M1000,MATCH($A296,'Mangrove restorable land'!$A$5:$A1000,0),MATCH('Mangrove restorable land'!B$4,'Mangrove restorable land'!$A$5:$M$5,0)),IF($C296="Seagrass", INDEX('Seagrass extent'!$A$5:$I$257,MATCH($A296,'Seagrass extent'!$A$5:$A1000,0),MATCH('Seagrass extent'!$B$4,'Seagrass extent'!$A$5:$I$5,0))*'Seagrass extent'!$E$4, IF($C296="Salt marsh", INDEX('Salt marsh extent'!$A$5:$I$257,MATCH($A296,'Salt marsh extent'!$A$5:$A1000,0),MATCH('Salt marsh extent'!$B$4,'Salt marsh extent'!$A$5:$I$5,0))*'Salt marsh extent'!$E$4 )))</f>
        <v>0</v>
      </c>
      <c r="E296" s="40"/>
      <c r="F296" s="2"/>
      <c r="G296" s="2"/>
      <c r="H296" s="2"/>
      <c r="I296" s="2"/>
      <c r="J296" s="2"/>
      <c r="K296" s="2"/>
      <c r="L296" s="2"/>
      <c r="M296" s="2"/>
      <c r="N296" s="2"/>
      <c r="O296" s="2"/>
      <c r="P296" s="2"/>
      <c r="Q296" s="2"/>
      <c r="R296" s="2"/>
      <c r="S296" s="2"/>
      <c r="T296" s="2"/>
      <c r="U296" s="2"/>
      <c r="V296" s="2"/>
      <c r="W296" s="2"/>
      <c r="X296" s="2"/>
    </row>
    <row r="297" customFormat="false" ht="12.75" hidden="false" customHeight="true" outlineLevel="0" collapsed="false">
      <c r="A297" s="40" t="s">
        <v>293</v>
      </c>
      <c r="B297" s="56" t="str">
        <f aca="false" t="array" ref="B297:B297">INDEX(Countries!$D$2:$D$255, MATCH(A297, Countries!$B$2:$B$255, 0))</f>
        <v>MDG</v>
      </c>
      <c r="C297" s="76" t="s">
        <v>154</v>
      </c>
      <c r="D297" s="50" t="n">
        <f aca="false" t="array" ref="D297:D297">IF($C297="Mangrove", INDEX('Mangrove restorable land'!$A$5:$M1000,MATCH($A297,'Mangrove restorable land'!$A$5:$A1000,0),MATCH('Mangrove restorable land'!B$4,'Mangrove restorable land'!$A$5:$M$5,0)),IF($C297="Seagrass", INDEX('Seagrass extent'!$A$5:$I$257,MATCH($A297,'Seagrass extent'!$A$5:$A1000,0),MATCH('Seagrass extent'!$B$4,'Seagrass extent'!$A$5:$I$5,0))*'Seagrass extent'!$E$4, IF($C297="Salt marsh", INDEX('Salt marsh extent'!$A$5:$I$257,MATCH($A297,'Salt marsh extent'!$A$5:$A1000,0),MATCH('Salt marsh extent'!$B$4,'Salt marsh extent'!$A$5:$I$5,0))*'Salt marsh extent'!$E$4 )))</f>
        <v>26518.0038424</v>
      </c>
      <c r="E297" s="40"/>
      <c r="F297" s="2"/>
      <c r="G297" s="2"/>
      <c r="H297" s="2"/>
      <c r="I297" s="2"/>
      <c r="J297" s="2"/>
      <c r="K297" s="2"/>
      <c r="L297" s="2"/>
      <c r="M297" s="2"/>
      <c r="N297" s="2"/>
      <c r="O297" s="2"/>
      <c r="P297" s="2"/>
      <c r="Q297" s="2"/>
      <c r="R297" s="2"/>
      <c r="S297" s="2"/>
      <c r="T297" s="2"/>
      <c r="U297" s="2"/>
      <c r="V297" s="2"/>
      <c r="W297" s="2"/>
      <c r="X297" s="2"/>
    </row>
    <row r="298" customFormat="false" ht="12.75" hidden="false" customHeight="true" outlineLevel="0" collapsed="false">
      <c r="A298" s="40" t="s">
        <v>294</v>
      </c>
      <c r="B298" s="56" t="str">
        <f aca="false" t="array" ref="B298:B298">INDEX(Countries!$D$2:$D$255, MATCH(A298, Countries!$B$2:$B$255, 0))</f>
        <v>MYS</v>
      </c>
      <c r="C298" s="76" t="s">
        <v>154</v>
      </c>
      <c r="D298" s="50" t="n">
        <f aca="false" t="array" ref="D298:D298">IF($C298="Mangrove", INDEX('Mangrove restorable land'!$A$5:$M1000,MATCH($A298,'Mangrove restorable land'!$A$5:$A1000,0),MATCH('Mangrove restorable land'!B$4,'Mangrove restorable land'!$A$5:$M$5,0)),IF($C298="Seagrass", INDEX('Seagrass extent'!$A$5:$I$257,MATCH($A298,'Seagrass extent'!$A$5:$A1000,0),MATCH('Seagrass extent'!$B$4,'Seagrass extent'!$A$5:$I$5,0))*'Seagrass extent'!$E$4, IF($C298="Salt marsh", INDEX('Salt marsh extent'!$A$5:$I$257,MATCH($A298,'Salt marsh extent'!$A$5:$A1000,0),MATCH('Salt marsh extent'!$B$4,'Salt marsh extent'!$A$5:$I$5,0))*'Salt marsh extent'!$E$4 )))</f>
        <v>2486.5611972</v>
      </c>
      <c r="E298" s="40"/>
      <c r="F298" s="2"/>
      <c r="G298" s="2"/>
      <c r="H298" s="2"/>
      <c r="I298" s="2"/>
      <c r="J298" s="2"/>
      <c r="K298" s="2"/>
      <c r="L298" s="2"/>
      <c r="M298" s="2"/>
      <c r="N298" s="2"/>
      <c r="O298" s="2"/>
      <c r="P298" s="2"/>
      <c r="Q298" s="2"/>
      <c r="R298" s="2"/>
      <c r="S298" s="2"/>
      <c r="T298" s="2"/>
      <c r="U298" s="2"/>
      <c r="V298" s="2"/>
      <c r="W298" s="2"/>
      <c r="X298" s="2"/>
    </row>
    <row r="299" customFormat="false" ht="12.75" hidden="false" customHeight="true" outlineLevel="0" collapsed="false">
      <c r="A299" s="40" t="s">
        <v>295</v>
      </c>
      <c r="B299" s="56" t="str">
        <f aca="false" t="array" ref="B299:B299">INDEX(Countries!$D$2:$D$255, MATCH(A299, Countries!$B$2:$B$255, 0))</f>
        <v>MDV</v>
      </c>
      <c r="C299" s="76" t="s">
        <v>154</v>
      </c>
      <c r="D299" s="50" t="n">
        <f aca="false" t="array" ref="D299:D299">IF($C299="Mangrove", INDEX('Mangrove restorable land'!$A$5:$M1000,MATCH($A299,'Mangrove restorable land'!$A$5:$A1000,0),MATCH('Mangrove restorable land'!B$4,'Mangrove restorable land'!$A$5:$M$5,0)),IF($C299="Seagrass", INDEX('Seagrass extent'!$A$5:$I$257,MATCH($A299,'Seagrass extent'!$A$5:$A1000,0),MATCH('Seagrass extent'!$B$4,'Seagrass extent'!$A$5:$I$5,0))*'Seagrass extent'!$E$4, IF($C299="Salt marsh", INDEX('Salt marsh extent'!$A$5:$I$257,MATCH($A299,'Salt marsh extent'!$A$5:$A1000,0),MATCH('Salt marsh extent'!$B$4,'Salt marsh extent'!$A$5:$I$5,0))*'Salt marsh extent'!$E$4 )))</f>
        <v>11044.448338</v>
      </c>
      <c r="E299" s="40"/>
      <c r="F299" s="2"/>
      <c r="G299" s="2"/>
      <c r="H299" s="2"/>
      <c r="I299" s="2"/>
      <c r="J299" s="2"/>
      <c r="K299" s="2"/>
      <c r="L299" s="2"/>
      <c r="M299" s="2"/>
      <c r="N299" s="2"/>
      <c r="O299" s="2"/>
      <c r="P299" s="2"/>
      <c r="Q299" s="2"/>
      <c r="R299" s="2"/>
      <c r="S299" s="2"/>
      <c r="T299" s="2"/>
      <c r="U299" s="2"/>
      <c r="V299" s="2"/>
      <c r="W299" s="2"/>
      <c r="X299" s="2"/>
    </row>
    <row r="300" customFormat="false" ht="12.75" hidden="false" customHeight="true" outlineLevel="0" collapsed="false">
      <c r="A300" s="40" t="s">
        <v>296</v>
      </c>
      <c r="B300" s="56" t="str">
        <f aca="false" t="array" ref="B300:B300">INDEX(Countries!$D$2:$D$255, MATCH(A300, Countries!$B$2:$B$255, 0))</f>
        <v>MHL</v>
      </c>
      <c r="C300" s="76" t="s">
        <v>154</v>
      </c>
      <c r="D300" s="50" t="n">
        <f aca="false" t="array" ref="D300:D300">IF($C300="Mangrove", INDEX('Mangrove restorable land'!$A$5:$M1000,MATCH($A300,'Mangrove restorable land'!$A$5:$A1000,0),MATCH('Mangrove restorable land'!B$4,'Mangrove restorable land'!$A$5:$M$5,0)),IF($C300="Seagrass", INDEX('Seagrass extent'!$A$5:$I$257,MATCH($A300,'Seagrass extent'!$A$5:$A1000,0),MATCH('Seagrass extent'!$B$4,'Seagrass extent'!$A$5:$I$5,0))*'Seagrass extent'!$E$4, IF($C300="Salt marsh", INDEX('Salt marsh extent'!$A$5:$I$257,MATCH($A300,'Salt marsh extent'!$A$5:$A1000,0),MATCH('Salt marsh extent'!$B$4,'Salt marsh extent'!$A$5:$I$5,0))*'Salt marsh extent'!$E$4 )))</f>
        <v>2418.84399184</v>
      </c>
      <c r="E300" s="40"/>
      <c r="F300" s="2"/>
      <c r="G300" s="2"/>
      <c r="H300" s="2"/>
      <c r="I300" s="2"/>
      <c r="J300" s="2"/>
      <c r="K300" s="2"/>
      <c r="L300" s="2"/>
      <c r="M300" s="2"/>
      <c r="N300" s="2"/>
      <c r="O300" s="2"/>
      <c r="P300" s="2"/>
      <c r="Q300" s="2"/>
      <c r="R300" s="2"/>
      <c r="S300" s="2"/>
      <c r="T300" s="2"/>
      <c r="U300" s="2"/>
      <c r="V300" s="2"/>
      <c r="W300" s="2"/>
      <c r="X300" s="2"/>
    </row>
    <row r="301" customFormat="false" ht="12.75" hidden="false" customHeight="true" outlineLevel="0" collapsed="false">
      <c r="A301" s="40" t="s">
        <v>297</v>
      </c>
      <c r="B301" s="56" t="str">
        <f aca="false" t="array" ref="B301:B301">INDEX(Countries!$D$2:$D$255, MATCH(A301, Countries!$B$2:$B$255, 0))</f>
        <v>MTQ</v>
      </c>
      <c r="C301" s="76" t="s">
        <v>154</v>
      </c>
      <c r="D301" s="50" t="n">
        <f aca="false" t="array" ref="D301:D301">IF($C301="Mangrove", INDEX('Mangrove restorable land'!$A$5:$M1000,MATCH($A301,'Mangrove restorable land'!$A$5:$A1000,0),MATCH('Mangrove restorable land'!B$4,'Mangrove restorable land'!$A$5:$M$5,0)),IF($C301="Seagrass", INDEX('Seagrass extent'!$A$5:$I$257,MATCH($A301,'Seagrass extent'!$A$5:$A1000,0),MATCH('Seagrass extent'!$B$4,'Seagrass extent'!$A$5:$I$5,0))*'Seagrass extent'!$E$4, IF($C301="Salt marsh", INDEX('Salt marsh extent'!$A$5:$I$257,MATCH($A301,'Salt marsh extent'!$A$5:$A1000,0),MATCH('Salt marsh extent'!$B$4,'Salt marsh extent'!$A$5:$I$5,0))*'Salt marsh extent'!$E$4 )))</f>
        <v>2524.3605725</v>
      </c>
      <c r="E301" s="40"/>
      <c r="F301" s="2"/>
      <c r="G301" s="2"/>
      <c r="H301" s="2"/>
      <c r="I301" s="2"/>
      <c r="J301" s="2"/>
      <c r="K301" s="2"/>
      <c r="L301" s="2"/>
      <c r="M301" s="2"/>
      <c r="N301" s="2"/>
      <c r="O301" s="2"/>
      <c r="P301" s="2"/>
      <c r="Q301" s="2"/>
      <c r="R301" s="2"/>
      <c r="S301" s="2"/>
      <c r="T301" s="2"/>
      <c r="U301" s="2"/>
      <c r="V301" s="2"/>
      <c r="W301" s="2"/>
      <c r="X301" s="2"/>
    </row>
    <row r="302" customFormat="false" ht="12.75" hidden="false" customHeight="true" outlineLevel="0" collapsed="false">
      <c r="A302" s="40" t="s">
        <v>298</v>
      </c>
      <c r="B302" s="56" t="str">
        <f aca="false" t="array" ref="B302:B302">INDEX(Countries!$D$2:$D$255, MATCH(A302, Countries!$B$2:$B$255, 0))</f>
        <v>MRT</v>
      </c>
      <c r="C302" s="76" t="s">
        <v>154</v>
      </c>
      <c r="D302" s="50" t="n">
        <f aca="false" t="array" ref="D302:D302">IF($C302="Mangrove", INDEX('Mangrove restorable land'!$A$5:$M1000,MATCH($A302,'Mangrove restorable land'!$A$5:$A1000,0),MATCH('Mangrove restorable land'!B$4,'Mangrove restorable land'!$A$5:$M$5,0)),IF($C302="Seagrass", INDEX('Seagrass extent'!$A$5:$I$257,MATCH($A302,'Seagrass extent'!$A$5:$A1000,0),MATCH('Seagrass extent'!$B$4,'Seagrass extent'!$A$5:$I$5,0))*'Seagrass extent'!$E$4, IF($C302="Salt marsh", INDEX('Salt marsh extent'!$A$5:$I$257,MATCH($A302,'Salt marsh extent'!$A$5:$A1000,0),MATCH('Salt marsh extent'!$B$4,'Salt marsh extent'!$A$5:$I$5,0))*'Salt marsh extent'!$E$4 )))</f>
        <v>8.563268E-005</v>
      </c>
      <c r="E302" s="40"/>
      <c r="F302" s="2"/>
      <c r="G302" s="2"/>
      <c r="H302" s="2"/>
      <c r="I302" s="2"/>
      <c r="J302" s="2"/>
      <c r="K302" s="2"/>
      <c r="L302" s="2"/>
      <c r="M302" s="2"/>
      <c r="N302" s="2"/>
      <c r="O302" s="2"/>
      <c r="P302" s="2"/>
      <c r="Q302" s="2"/>
      <c r="R302" s="2"/>
      <c r="S302" s="2"/>
      <c r="T302" s="2"/>
      <c r="U302" s="2"/>
      <c r="V302" s="2"/>
      <c r="W302" s="2"/>
      <c r="X302" s="2"/>
    </row>
    <row r="303" customFormat="false" ht="12.75" hidden="false" customHeight="true" outlineLevel="0" collapsed="false">
      <c r="A303" s="40" t="s">
        <v>299</v>
      </c>
      <c r="B303" s="56" t="str">
        <f aca="false" t="array" ref="B303:B303">INDEX(Countries!$D$2:$D$255, MATCH(A303, Countries!$B$2:$B$255, 0))</f>
        <v>MUS</v>
      </c>
      <c r="C303" s="76" t="s">
        <v>154</v>
      </c>
      <c r="D303" s="50" t="n">
        <f aca="false" t="array" ref="D303:D303">IF($C303="Mangrove", INDEX('Mangrove restorable land'!$A$5:$M1000,MATCH($A303,'Mangrove restorable land'!$A$5:$A1000,0),MATCH('Mangrove restorable land'!B$4,'Mangrove restorable land'!$A$5:$M$5,0)),IF($C303="Seagrass", INDEX('Seagrass extent'!$A$5:$I$257,MATCH($A303,'Seagrass extent'!$A$5:$A1000,0),MATCH('Seagrass extent'!$B$4,'Seagrass extent'!$A$5:$I$5,0))*'Seagrass extent'!$E$4, IF($C303="Salt marsh", INDEX('Salt marsh extent'!$A$5:$I$257,MATCH($A303,'Salt marsh extent'!$A$5:$A1000,0),MATCH('Salt marsh extent'!$B$4,'Salt marsh extent'!$A$5:$I$5,0))*'Salt marsh extent'!$E$4 )))</f>
        <v>608.60578668</v>
      </c>
      <c r="E303" s="40"/>
      <c r="F303" s="2"/>
      <c r="G303" s="2"/>
      <c r="H303" s="2"/>
      <c r="I303" s="2"/>
      <c r="J303" s="2"/>
      <c r="K303" s="2"/>
      <c r="L303" s="2"/>
      <c r="M303" s="2"/>
      <c r="N303" s="2"/>
      <c r="O303" s="2"/>
      <c r="P303" s="2"/>
      <c r="Q303" s="2"/>
      <c r="R303" s="2"/>
      <c r="S303" s="2"/>
      <c r="T303" s="2"/>
      <c r="U303" s="2"/>
      <c r="V303" s="2"/>
      <c r="W303" s="2"/>
      <c r="X303" s="2"/>
    </row>
    <row r="304" customFormat="false" ht="12.75" hidden="false" customHeight="true" outlineLevel="0" collapsed="false">
      <c r="A304" s="40" t="s">
        <v>300</v>
      </c>
      <c r="B304" s="56" t="str">
        <f aca="false" t="array" ref="B304:B304">INDEX(Countries!$D$2:$D$255, MATCH(A304, Countries!$B$2:$B$255, 0))</f>
        <v>MYT</v>
      </c>
      <c r="C304" s="76" t="s">
        <v>154</v>
      </c>
      <c r="D304" s="50" t="n">
        <f aca="false" t="array" ref="D304:D304">IF($C304="Mangrove", INDEX('Mangrove restorable land'!$A$5:$M1000,MATCH($A304,'Mangrove restorable land'!$A$5:$A1000,0),MATCH('Mangrove restorable land'!B$4,'Mangrove restorable land'!$A$5:$M$5,0)),IF($C304="Seagrass", INDEX('Seagrass extent'!$A$5:$I$257,MATCH($A304,'Seagrass extent'!$A$5:$A1000,0),MATCH('Seagrass extent'!$B$4,'Seagrass extent'!$A$5:$I$5,0))*'Seagrass extent'!$E$4, IF($C304="Salt marsh", INDEX('Salt marsh extent'!$A$5:$I$257,MATCH($A304,'Salt marsh extent'!$A$5:$A1000,0),MATCH('Salt marsh extent'!$B$4,'Salt marsh extent'!$A$5:$I$5,0))*'Salt marsh extent'!$E$4 )))</f>
        <v>744.59725096</v>
      </c>
      <c r="E304" s="40"/>
      <c r="F304" s="2"/>
      <c r="G304" s="2"/>
      <c r="H304" s="2"/>
      <c r="I304" s="2"/>
      <c r="J304" s="2"/>
      <c r="K304" s="2"/>
      <c r="L304" s="2"/>
      <c r="M304" s="2"/>
      <c r="N304" s="2"/>
      <c r="O304" s="2"/>
      <c r="P304" s="2"/>
      <c r="Q304" s="2"/>
      <c r="R304" s="2"/>
      <c r="S304" s="2"/>
      <c r="T304" s="2"/>
      <c r="U304" s="2"/>
      <c r="V304" s="2"/>
      <c r="W304" s="2"/>
      <c r="X304" s="2"/>
    </row>
    <row r="305" customFormat="false" ht="12.75" hidden="false" customHeight="true" outlineLevel="0" collapsed="false">
      <c r="A305" s="40" t="s">
        <v>301</v>
      </c>
      <c r="B305" s="56" t="str">
        <f aca="false" t="array" ref="B305:B305">INDEX(Countries!$D$2:$D$255, MATCH(A305, Countries!$B$2:$B$255, 0))</f>
        <v>FSM</v>
      </c>
      <c r="C305" s="76" t="s">
        <v>154</v>
      </c>
      <c r="D305" s="50" t="n">
        <f aca="false" t="array" ref="D305:D305">IF($C305="Mangrove", INDEX('Mangrove restorable land'!$A$5:$M1000,MATCH($A305,'Mangrove restorable land'!$A$5:$A1000,0),MATCH('Mangrove restorable land'!B$4,'Mangrove restorable land'!$A$5:$M$5,0)),IF($C305="Seagrass", INDEX('Seagrass extent'!$A$5:$I$257,MATCH($A305,'Seagrass extent'!$A$5:$A1000,0),MATCH('Seagrass extent'!$B$4,'Seagrass extent'!$A$5:$I$5,0))*'Seagrass extent'!$E$4, IF($C305="Salt marsh", INDEX('Salt marsh extent'!$A$5:$I$257,MATCH($A305,'Salt marsh extent'!$A$5:$A1000,0),MATCH('Salt marsh extent'!$B$4,'Salt marsh extent'!$A$5:$I$5,0))*'Salt marsh extent'!$E$4 )))</f>
        <v>7287.41821</v>
      </c>
      <c r="E305" s="40"/>
      <c r="F305" s="2"/>
      <c r="G305" s="2"/>
      <c r="H305" s="2"/>
      <c r="I305" s="2"/>
      <c r="J305" s="2"/>
      <c r="K305" s="2"/>
      <c r="L305" s="2"/>
      <c r="M305" s="2"/>
      <c r="N305" s="2"/>
      <c r="O305" s="2"/>
      <c r="P305" s="2"/>
      <c r="Q305" s="2"/>
      <c r="R305" s="2"/>
      <c r="S305" s="2"/>
      <c r="T305" s="2"/>
      <c r="U305" s="2"/>
      <c r="V305" s="2"/>
      <c r="W305" s="2"/>
      <c r="X305" s="2"/>
    </row>
    <row r="306" customFormat="false" ht="12.75" hidden="false" customHeight="true" outlineLevel="0" collapsed="false">
      <c r="A306" s="40" t="s">
        <v>302</v>
      </c>
      <c r="B306" s="56" t="str">
        <f aca="false" t="array" ref="B306:B306">INDEX(Countries!$D$2:$D$255, MATCH(A306, Countries!$B$2:$B$255, 0))</f>
        <v>MOZ</v>
      </c>
      <c r="C306" s="76" t="s">
        <v>154</v>
      </c>
      <c r="D306" s="50" t="n">
        <f aca="false" t="array" ref="D306:D306">IF($C306="Mangrove", INDEX('Mangrove restorable land'!$A$5:$M1000,MATCH($A306,'Mangrove restorable land'!$A$5:$A1000,0),MATCH('Mangrove restorable land'!B$4,'Mangrove restorable land'!$A$5:$M$5,0)),IF($C306="Seagrass", INDEX('Seagrass extent'!$A$5:$I$257,MATCH($A306,'Seagrass extent'!$A$5:$A1000,0),MATCH('Seagrass extent'!$B$4,'Seagrass extent'!$A$5:$I$5,0))*'Seagrass extent'!$E$4, IF($C306="Salt marsh", INDEX('Salt marsh extent'!$A$5:$I$257,MATCH($A306,'Salt marsh extent'!$A$5:$A1000,0),MATCH('Salt marsh extent'!$B$4,'Salt marsh extent'!$A$5:$I$5,0))*'Salt marsh extent'!$E$4 )))</f>
        <v>3173.23492708</v>
      </c>
      <c r="E306" s="40"/>
      <c r="F306" s="2"/>
      <c r="G306" s="2"/>
      <c r="H306" s="2"/>
      <c r="I306" s="2"/>
      <c r="J306" s="2"/>
      <c r="K306" s="2"/>
      <c r="L306" s="2"/>
      <c r="M306" s="2"/>
      <c r="N306" s="2"/>
      <c r="O306" s="2"/>
      <c r="P306" s="2"/>
      <c r="Q306" s="2"/>
      <c r="R306" s="2"/>
      <c r="S306" s="2"/>
      <c r="T306" s="2"/>
      <c r="U306" s="2"/>
      <c r="V306" s="2"/>
      <c r="W306" s="2"/>
      <c r="X306" s="2"/>
    </row>
    <row r="307" customFormat="false" ht="12.75" hidden="false" customHeight="true" outlineLevel="0" collapsed="false">
      <c r="A307" s="40" t="s">
        <v>303</v>
      </c>
      <c r="B307" s="56" t="str">
        <f aca="false" t="array" ref="B307:B307">INDEX(Countries!$D$2:$D$255, MATCH(A307, Countries!$B$2:$B$255, 0))</f>
        <v>MMR</v>
      </c>
      <c r="C307" s="76" t="s">
        <v>154</v>
      </c>
      <c r="D307" s="50" t="n">
        <f aca="false" t="array" ref="D307:D307">IF($C307="Mangrove", INDEX('Mangrove restorable land'!$A$5:$M1000,MATCH($A307,'Mangrove restorable land'!$A$5:$A1000,0),MATCH('Mangrove restorable land'!B$4,'Mangrove restorable land'!$A$5:$M$5,0)),IF($C307="Seagrass", INDEX('Seagrass extent'!$A$5:$I$257,MATCH($A307,'Seagrass extent'!$A$5:$A1000,0),MATCH('Seagrass extent'!$B$4,'Seagrass extent'!$A$5:$I$5,0))*'Seagrass extent'!$E$4, IF($C307="Salt marsh", INDEX('Salt marsh extent'!$A$5:$I$257,MATCH($A307,'Salt marsh extent'!$A$5:$A1000,0),MATCH('Salt marsh extent'!$B$4,'Salt marsh extent'!$A$5:$I$5,0))*'Salt marsh extent'!$E$4 )))</f>
        <v>13494.329908</v>
      </c>
      <c r="E307" s="40"/>
      <c r="F307" s="2"/>
      <c r="G307" s="2"/>
      <c r="H307" s="2"/>
      <c r="I307" s="2"/>
      <c r="J307" s="2"/>
      <c r="K307" s="2"/>
      <c r="L307" s="2"/>
      <c r="M307" s="2"/>
      <c r="N307" s="2"/>
      <c r="O307" s="2"/>
      <c r="P307" s="2"/>
      <c r="Q307" s="2"/>
      <c r="R307" s="2"/>
      <c r="S307" s="2"/>
      <c r="T307" s="2"/>
      <c r="U307" s="2"/>
      <c r="V307" s="2"/>
      <c r="W307" s="2"/>
      <c r="X307" s="2"/>
    </row>
    <row r="308" customFormat="false" ht="12.75" hidden="false" customHeight="true" outlineLevel="0" collapsed="false">
      <c r="A308" s="40" t="s">
        <v>304</v>
      </c>
      <c r="B308" s="56" t="str">
        <f aca="false" t="array" ref="B308:B308">INDEX(Countries!$D$2:$D$255, MATCH(A308, Countries!$B$2:$B$255, 0))</f>
        <v>NCL</v>
      </c>
      <c r="C308" s="76" t="s">
        <v>154</v>
      </c>
      <c r="D308" s="50" t="n">
        <f aca="false" t="array" ref="D308:D308">IF($C308="Mangrove", INDEX('Mangrove restorable land'!$A$5:$M1000,MATCH($A308,'Mangrove restorable land'!$A$5:$A1000,0),MATCH('Mangrove restorable land'!B$4,'Mangrove restorable land'!$A$5:$M$5,0)),IF($C308="Seagrass", INDEX('Seagrass extent'!$A$5:$I$257,MATCH($A308,'Seagrass extent'!$A$5:$A1000,0),MATCH('Seagrass extent'!$B$4,'Seagrass extent'!$A$5:$I$5,0))*'Seagrass extent'!$E$4, IF($C308="Salt marsh", INDEX('Salt marsh extent'!$A$5:$I$257,MATCH($A308,'Salt marsh extent'!$A$5:$A1000,0),MATCH('Salt marsh extent'!$B$4,'Salt marsh extent'!$A$5:$I$5,0))*'Salt marsh extent'!$E$4 )))</f>
        <v>6758.7746364</v>
      </c>
      <c r="E308" s="40"/>
      <c r="F308" s="2"/>
      <c r="G308" s="2"/>
      <c r="H308" s="2"/>
      <c r="I308" s="2"/>
      <c r="J308" s="2"/>
      <c r="K308" s="2"/>
      <c r="L308" s="2"/>
      <c r="M308" s="2"/>
      <c r="N308" s="2"/>
      <c r="O308" s="2"/>
      <c r="P308" s="2"/>
      <c r="Q308" s="2"/>
      <c r="R308" s="2"/>
      <c r="S308" s="2"/>
      <c r="T308" s="2"/>
      <c r="U308" s="2"/>
      <c r="V308" s="2"/>
      <c r="W308" s="2"/>
      <c r="X308" s="2"/>
    </row>
    <row r="309" customFormat="false" ht="12.75" hidden="false" customHeight="true" outlineLevel="0" collapsed="false">
      <c r="A309" s="40" t="s">
        <v>305</v>
      </c>
      <c r="B309" s="56" t="str">
        <f aca="false" t="array" ref="B309:B309">INDEX(Countries!$D$2:$D$255, MATCH(A309, Countries!$B$2:$B$255, 0))</f>
        <v>NZL</v>
      </c>
      <c r="C309" s="76" t="s">
        <v>154</v>
      </c>
      <c r="D309" s="50" t="n">
        <f aca="false" t="array" ref="D309:D309">IF($C309="Mangrove", INDEX('Mangrove restorable land'!$A$5:$M1000,MATCH($A309,'Mangrove restorable land'!$A$5:$A1000,0),MATCH('Mangrove restorable land'!B$4,'Mangrove restorable land'!$A$5:$M$5,0)),IF($C309="Seagrass", INDEX('Seagrass extent'!$A$5:$I$257,MATCH($A309,'Seagrass extent'!$A$5:$A1000,0),MATCH('Seagrass extent'!$B$4,'Seagrass extent'!$A$5:$I$5,0))*'Seagrass extent'!$E$4, IF($C309="Salt marsh", INDEX('Salt marsh extent'!$A$5:$I$257,MATCH($A309,'Salt marsh extent'!$A$5:$A1000,0),MATCH('Salt marsh extent'!$B$4,'Salt marsh extent'!$A$5:$I$5,0))*'Salt marsh extent'!$E$4 )))</f>
        <v>0.0007278856</v>
      </c>
      <c r="E309" s="40"/>
      <c r="F309" s="2"/>
      <c r="G309" s="2"/>
      <c r="H309" s="2"/>
      <c r="I309" s="2"/>
      <c r="J309" s="2"/>
      <c r="K309" s="2"/>
      <c r="L309" s="2"/>
      <c r="M309" s="2"/>
      <c r="N309" s="2"/>
      <c r="O309" s="2"/>
      <c r="P309" s="2"/>
      <c r="Q309" s="2"/>
      <c r="R309" s="2"/>
      <c r="S309" s="2"/>
      <c r="T309" s="2"/>
      <c r="U309" s="2"/>
      <c r="V309" s="2"/>
      <c r="W309" s="2"/>
      <c r="X309" s="2"/>
    </row>
    <row r="310" customFormat="false" ht="12.75" hidden="false" customHeight="true" outlineLevel="0" collapsed="false">
      <c r="A310" s="40" t="s">
        <v>306</v>
      </c>
      <c r="B310" s="56" t="str">
        <f aca="false" t="array" ref="B310:B310">INDEX(Countries!$D$2:$D$255, MATCH(A310, Countries!$B$2:$B$255, 0))</f>
        <v>NIC</v>
      </c>
      <c r="C310" s="76" t="s">
        <v>154</v>
      </c>
      <c r="D310" s="50" t="n">
        <f aca="false" t="array" ref="D310:D310">IF($C310="Mangrove", INDEX('Mangrove restorable land'!$A$5:$M1000,MATCH($A310,'Mangrove restorable land'!$A$5:$A1000,0),MATCH('Mangrove restorable land'!B$4,'Mangrove restorable land'!$A$5:$M$5,0)),IF($C310="Seagrass", INDEX('Seagrass extent'!$A$5:$I$257,MATCH($A310,'Seagrass extent'!$A$5:$A1000,0),MATCH('Seagrass extent'!$B$4,'Seagrass extent'!$A$5:$I$5,0))*'Seagrass extent'!$E$4, IF($C310="Salt marsh", INDEX('Salt marsh extent'!$A$5:$I$257,MATCH($A310,'Salt marsh extent'!$A$5:$A1000,0),MATCH('Salt marsh extent'!$B$4,'Salt marsh extent'!$A$5:$I$5,0))*'Salt marsh extent'!$E$4 )))</f>
        <v>25449.1495214</v>
      </c>
      <c r="E310" s="40"/>
      <c r="F310" s="2"/>
      <c r="G310" s="2"/>
      <c r="H310" s="2"/>
      <c r="I310" s="2"/>
      <c r="J310" s="2"/>
      <c r="K310" s="2"/>
      <c r="L310" s="2"/>
      <c r="M310" s="2"/>
      <c r="N310" s="2"/>
      <c r="O310" s="2"/>
      <c r="P310" s="2"/>
      <c r="Q310" s="2"/>
      <c r="R310" s="2"/>
      <c r="S310" s="2"/>
      <c r="T310" s="2"/>
      <c r="U310" s="2"/>
      <c r="V310" s="2"/>
      <c r="W310" s="2"/>
      <c r="X310" s="2"/>
    </row>
    <row r="311" customFormat="false" ht="12.75" hidden="false" customHeight="true" outlineLevel="0" collapsed="false">
      <c r="A311" s="40" t="s">
        <v>307</v>
      </c>
      <c r="B311" s="56" t="str">
        <f aca="false" t="array" ref="B311:B311">INDEX(Countries!$D$2:$D$255, MATCH(A311, Countries!$B$2:$B$255, 0))</f>
        <v>NGA</v>
      </c>
      <c r="C311" s="76" t="s">
        <v>154</v>
      </c>
      <c r="D311" s="50" t="n">
        <f aca="false" t="array" ref="D311:D311">IF($C311="Mangrove", INDEX('Mangrove restorable land'!$A$5:$M1000,MATCH($A311,'Mangrove restorable land'!$A$5:$A1000,0),MATCH('Mangrove restorable land'!B$4,'Mangrove restorable land'!$A$5:$M$5,0)),IF($C311="Seagrass", INDEX('Seagrass extent'!$A$5:$I$257,MATCH($A311,'Seagrass extent'!$A$5:$A1000,0),MATCH('Seagrass extent'!$B$4,'Seagrass extent'!$A$5:$I$5,0))*'Seagrass extent'!$E$4, IF($C311="Salt marsh", INDEX('Salt marsh extent'!$A$5:$I$257,MATCH($A311,'Salt marsh extent'!$A$5:$A1000,0),MATCH('Salt marsh extent'!$B$4,'Salt marsh extent'!$A$5:$I$5,0))*'Salt marsh extent'!$E$4 )))</f>
        <v>40615.0365558</v>
      </c>
      <c r="E311" s="40"/>
      <c r="F311" s="2"/>
      <c r="G311" s="2"/>
      <c r="H311" s="2"/>
      <c r="I311" s="2"/>
      <c r="J311" s="2"/>
      <c r="K311" s="2"/>
      <c r="L311" s="2"/>
      <c r="M311" s="2"/>
      <c r="N311" s="2"/>
      <c r="O311" s="2"/>
      <c r="P311" s="2"/>
      <c r="Q311" s="2"/>
      <c r="R311" s="2"/>
      <c r="S311" s="2"/>
      <c r="T311" s="2"/>
      <c r="U311" s="2"/>
      <c r="V311" s="2"/>
      <c r="W311" s="2"/>
      <c r="X311" s="2"/>
    </row>
    <row r="312" customFormat="false" ht="12.75" hidden="false" customHeight="true" outlineLevel="0" collapsed="false">
      <c r="A312" s="40" t="s">
        <v>308</v>
      </c>
      <c r="B312" s="56" t="str">
        <f aca="false" t="array" ref="B312:B312">INDEX(Countries!$D$2:$D$255, MATCH(A312, Countries!$B$2:$B$255, 0))</f>
        <v>OMN</v>
      </c>
      <c r="C312" s="76" t="s">
        <v>154</v>
      </c>
      <c r="D312" s="50" t="n">
        <f aca="false" t="array" ref="D312:D312">IF($C312="Mangrove", INDEX('Mangrove restorable land'!$A$5:$M1000,MATCH($A312,'Mangrove restorable land'!$A$5:$A1000,0),MATCH('Mangrove restorable land'!B$4,'Mangrove restorable land'!$A$5:$M$5,0)),IF($C312="Seagrass", INDEX('Seagrass extent'!$A$5:$I$257,MATCH($A312,'Seagrass extent'!$A$5:$A1000,0),MATCH('Seagrass extent'!$B$4,'Seagrass extent'!$A$5:$I$5,0))*'Seagrass extent'!$E$4, IF($C312="Salt marsh", INDEX('Salt marsh extent'!$A$5:$I$257,MATCH($A312,'Salt marsh extent'!$A$5:$A1000,0),MATCH('Salt marsh extent'!$B$4,'Salt marsh extent'!$A$5:$I$5,0))*'Salt marsh extent'!$E$4 )))</f>
        <v>0.00022835872</v>
      </c>
      <c r="E312" s="40"/>
      <c r="F312" s="2"/>
      <c r="G312" s="2"/>
      <c r="H312" s="2"/>
      <c r="I312" s="2"/>
      <c r="J312" s="2"/>
      <c r="K312" s="2"/>
      <c r="L312" s="2"/>
      <c r="M312" s="2"/>
      <c r="N312" s="2"/>
      <c r="O312" s="2"/>
      <c r="P312" s="2"/>
      <c r="Q312" s="2"/>
      <c r="R312" s="2"/>
      <c r="S312" s="2"/>
      <c r="T312" s="2"/>
      <c r="U312" s="2"/>
      <c r="V312" s="2"/>
      <c r="W312" s="2"/>
      <c r="X312" s="2"/>
    </row>
    <row r="313" customFormat="false" ht="12.75" hidden="false" customHeight="true" outlineLevel="0" collapsed="false">
      <c r="A313" s="40" t="s">
        <v>309</v>
      </c>
      <c r="B313" s="56" t="str">
        <f aca="false" t="array" ref="B313:B313">INDEX(Countries!$D$2:$D$255, MATCH(A313, Countries!$B$2:$B$255, 0))</f>
        <v>PAK</v>
      </c>
      <c r="C313" s="76" t="s">
        <v>154</v>
      </c>
      <c r="D313" s="50" t="n">
        <f aca="false" t="array" ref="D313:D313">IF($C313="Mangrove", INDEX('Mangrove restorable land'!$A$5:$M1000,MATCH($A313,'Mangrove restorable land'!$A$5:$A1000,0),MATCH('Mangrove restorable land'!B$4,'Mangrove restorable land'!$A$5:$M$5,0)),IF($C313="Seagrass", INDEX('Seagrass extent'!$A$5:$I$257,MATCH($A313,'Seagrass extent'!$A$5:$A1000,0),MATCH('Seagrass extent'!$B$4,'Seagrass extent'!$A$5:$I$5,0))*'Seagrass extent'!$E$4, IF($C313="Salt marsh", INDEX('Salt marsh extent'!$A$5:$I$257,MATCH($A313,'Salt marsh extent'!$A$5:$A1000,0),MATCH('Salt marsh extent'!$B$4,'Salt marsh extent'!$A$5:$I$5,0))*'Salt marsh extent'!$E$4 )))</f>
        <v>0</v>
      </c>
      <c r="E313" s="40"/>
      <c r="F313" s="2"/>
      <c r="G313" s="2"/>
      <c r="H313" s="2"/>
      <c r="I313" s="2"/>
      <c r="J313" s="2"/>
      <c r="K313" s="2"/>
      <c r="L313" s="2"/>
      <c r="M313" s="2"/>
      <c r="N313" s="2"/>
      <c r="O313" s="2"/>
      <c r="P313" s="2"/>
      <c r="Q313" s="2"/>
      <c r="R313" s="2"/>
      <c r="S313" s="2"/>
      <c r="T313" s="2"/>
      <c r="U313" s="2"/>
      <c r="V313" s="2"/>
      <c r="W313" s="2"/>
      <c r="X313" s="2"/>
    </row>
    <row r="314" customFormat="false" ht="12.75" hidden="false" customHeight="true" outlineLevel="0" collapsed="false">
      <c r="A314" s="40" t="s">
        <v>310</v>
      </c>
      <c r="B314" s="56" t="str">
        <f aca="false" t="array" ref="B314:B314">INDEX(Countries!$D$2:$D$255, MATCH(A314, Countries!$B$2:$B$255, 0))</f>
        <v>PLW</v>
      </c>
      <c r="C314" s="76" t="s">
        <v>154</v>
      </c>
      <c r="D314" s="50" t="n">
        <f aca="false" t="array" ref="D314:D314">IF($C314="Mangrove", INDEX('Mangrove restorable land'!$A$5:$M1000,MATCH($A314,'Mangrove restorable land'!$A$5:$A1000,0),MATCH('Mangrove restorable land'!B$4,'Mangrove restorable land'!$A$5:$M$5,0)),IF($C314="Seagrass", INDEX('Seagrass extent'!$A$5:$I$257,MATCH($A314,'Seagrass extent'!$A$5:$A1000,0),MATCH('Seagrass extent'!$B$4,'Seagrass extent'!$A$5:$I$5,0))*'Seagrass extent'!$E$4, IF($C314="Salt marsh", INDEX('Salt marsh extent'!$A$5:$I$257,MATCH($A314,'Salt marsh extent'!$A$5:$A1000,0),MATCH('Salt marsh extent'!$B$4,'Salt marsh extent'!$A$5:$I$5,0))*'Salt marsh extent'!$E$4 )))</f>
        <v>3346.19108654</v>
      </c>
      <c r="E314" s="40"/>
      <c r="F314" s="2"/>
      <c r="G314" s="2"/>
      <c r="H314" s="2"/>
      <c r="I314" s="2"/>
      <c r="J314" s="2"/>
      <c r="K314" s="2"/>
      <c r="L314" s="2"/>
      <c r="M314" s="2"/>
      <c r="N314" s="2"/>
      <c r="O314" s="2"/>
      <c r="P314" s="2"/>
      <c r="Q314" s="2"/>
      <c r="R314" s="2"/>
      <c r="S314" s="2"/>
      <c r="T314" s="2"/>
      <c r="U314" s="2"/>
      <c r="V314" s="2"/>
      <c r="W314" s="2"/>
      <c r="X314" s="2"/>
    </row>
    <row r="315" customFormat="false" ht="12.75" hidden="false" customHeight="true" outlineLevel="0" collapsed="false">
      <c r="A315" s="40" t="s">
        <v>311</v>
      </c>
      <c r="B315" s="56" t="str">
        <f aca="false" t="array" ref="B315:B315">INDEX(Countries!$D$2:$D$255, MATCH(A315, Countries!$B$2:$B$255, 0))</f>
        <v>PAN</v>
      </c>
      <c r="C315" s="76" t="s">
        <v>154</v>
      </c>
      <c r="D315" s="50" t="n">
        <f aca="false" t="array" ref="D315:D315">IF($C315="Mangrove", INDEX('Mangrove restorable land'!$A$5:$M1000,MATCH($A315,'Mangrove restorable land'!$A$5:$A1000,0),MATCH('Mangrove restorable land'!B$4,'Mangrove restorable land'!$A$5:$M$5,0)),IF($C315="Seagrass", INDEX('Seagrass extent'!$A$5:$I$257,MATCH($A315,'Seagrass extent'!$A$5:$A1000,0),MATCH('Seagrass extent'!$B$4,'Seagrass extent'!$A$5:$I$5,0))*'Seagrass extent'!$E$4, IF($C315="Salt marsh", INDEX('Salt marsh extent'!$A$5:$I$257,MATCH($A315,'Salt marsh extent'!$A$5:$A1000,0),MATCH('Salt marsh extent'!$B$4,'Salt marsh extent'!$A$5:$I$5,0))*'Salt marsh extent'!$E$4 )))</f>
        <v>8240.1879522</v>
      </c>
      <c r="E315" s="40"/>
      <c r="F315" s="2"/>
      <c r="G315" s="2"/>
      <c r="H315" s="2"/>
      <c r="I315" s="2"/>
      <c r="J315" s="2"/>
      <c r="K315" s="2"/>
      <c r="L315" s="2"/>
      <c r="M315" s="2"/>
      <c r="N315" s="2"/>
      <c r="O315" s="2"/>
      <c r="P315" s="2"/>
      <c r="Q315" s="2"/>
      <c r="R315" s="2"/>
      <c r="S315" s="2"/>
      <c r="T315" s="2"/>
      <c r="U315" s="2"/>
      <c r="V315" s="2"/>
      <c r="W315" s="2"/>
      <c r="X315" s="2"/>
    </row>
    <row r="316" customFormat="false" ht="12.75" hidden="false" customHeight="true" outlineLevel="0" collapsed="false">
      <c r="A316" s="40" t="s">
        <v>312</v>
      </c>
      <c r="B316" s="56" t="str">
        <f aca="false" t="array" ref="B316:B316">INDEX(Countries!$D$2:$D$255, MATCH(A316, Countries!$B$2:$B$255, 0))</f>
        <v>PNG</v>
      </c>
      <c r="C316" s="76" t="s">
        <v>154</v>
      </c>
      <c r="D316" s="50" t="n">
        <f aca="false" t="array" ref="D316:D316">IF($C316="Mangrove", INDEX('Mangrove restorable land'!$A$5:$M1000,MATCH($A316,'Mangrove restorable land'!$A$5:$A1000,0),MATCH('Mangrove restorable land'!B$4,'Mangrove restorable land'!$A$5:$M$5,0)),IF($C316="Seagrass", INDEX('Seagrass extent'!$A$5:$I$257,MATCH($A316,'Seagrass extent'!$A$5:$A1000,0),MATCH('Seagrass extent'!$B$4,'Seagrass extent'!$A$5:$I$5,0))*'Seagrass extent'!$E$4, IF($C316="Salt marsh", INDEX('Salt marsh extent'!$A$5:$I$257,MATCH($A316,'Salt marsh extent'!$A$5:$A1000,0),MATCH('Salt marsh extent'!$B$4,'Salt marsh extent'!$A$5:$I$5,0))*'Salt marsh extent'!$E$4 )))</f>
        <v>42440.8207894</v>
      </c>
      <c r="E316" s="40"/>
      <c r="F316" s="2"/>
      <c r="G316" s="2"/>
      <c r="H316" s="2"/>
      <c r="I316" s="2"/>
      <c r="J316" s="2"/>
      <c r="K316" s="2"/>
      <c r="L316" s="2"/>
      <c r="M316" s="2"/>
      <c r="N316" s="2"/>
      <c r="O316" s="2"/>
      <c r="P316" s="2"/>
      <c r="Q316" s="2"/>
      <c r="R316" s="2"/>
      <c r="S316" s="2"/>
      <c r="T316" s="2"/>
      <c r="U316" s="2"/>
      <c r="V316" s="2"/>
      <c r="W316" s="2"/>
      <c r="X316" s="2"/>
    </row>
    <row r="317" customFormat="false" ht="12.75" hidden="false" customHeight="true" outlineLevel="0" collapsed="false">
      <c r="A317" s="40" t="s">
        <v>313</v>
      </c>
      <c r="B317" s="56" t="str">
        <f aca="false" t="array" ref="B317:B317">INDEX(Countries!$D$2:$D$255, MATCH(A317, Countries!$B$2:$B$255, 0))</f>
        <v>PER</v>
      </c>
      <c r="C317" s="76" t="s">
        <v>154</v>
      </c>
      <c r="D317" s="50" t="n">
        <f aca="false" t="array" ref="D317:D317">IF($C317="Mangrove", INDEX('Mangrove restorable land'!$A$5:$M1000,MATCH($A317,'Mangrove restorable land'!$A$5:$A1000,0),MATCH('Mangrove restorable land'!B$4,'Mangrove restorable land'!$A$5:$M$5,0)),IF($C317="Seagrass", INDEX('Seagrass extent'!$A$5:$I$257,MATCH($A317,'Seagrass extent'!$A$5:$A1000,0),MATCH('Seagrass extent'!$B$4,'Seagrass extent'!$A$5:$I$5,0))*'Seagrass extent'!$E$4, IF($C317="Salt marsh", INDEX('Salt marsh extent'!$A$5:$I$257,MATCH($A317,'Salt marsh extent'!$A$5:$A1000,0),MATCH('Salt marsh extent'!$B$4,'Salt marsh extent'!$A$5:$I$5,0))*'Salt marsh extent'!$E$4 )))</f>
        <v>0</v>
      </c>
      <c r="E317" s="40"/>
      <c r="F317" s="2"/>
      <c r="G317" s="2"/>
      <c r="H317" s="2"/>
      <c r="I317" s="2"/>
      <c r="J317" s="2"/>
      <c r="K317" s="2"/>
      <c r="L317" s="2"/>
      <c r="M317" s="2"/>
      <c r="N317" s="2"/>
      <c r="O317" s="2"/>
      <c r="P317" s="2"/>
      <c r="Q317" s="2"/>
      <c r="R317" s="2"/>
      <c r="S317" s="2"/>
      <c r="T317" s="2"/>
      <c r="U317" s="2"/>
      <c r="V317" s="2"/>
      <c r="W317" s="2"/>
      <c r="X317" s="2"/>
    </row>
    <row r="318" customFormat="false" ht="12.75" hidden="false" customHeight="true" outlineLevel="0" collapsed="false">
      <c r="A318" s="40" t="s">
        <v>314</v>
      </c>
      <c r="B318" s="56" t="str">
        <f aca="false" t="array" ref="B318:B318">INDEX(Countries!$D$2:$D$255, MATCH(A318, Countries!$B$2:$B$255, 0))</f>
        <v>PHL</v>
      </c>
      <c r="C318" s="76" t="s">
        <v>154</v>
      </c>
      <c r="D318" s="50" t="n">
        <f aca="false" t="array" ref="D318:D318">IF($C318="Mangrove", INDEX('Mangrove restorable land'!$A$5:$M1000,MATCH($A318,'Mangrove restorable land'!$A$5:$A1000,0),MATCH('Mangrove restorable land'!B$4,'Mangrove restorable land'!$A$5:$M$5,0)),IF($C318="Seagrass", INDEX('Seagrass extent'!$A$5:$I$257,MATCH($A318,'Seagrass extent'!$A$5:$A1000,0),MATCH('Seagrass extent'!$B$4,'Seagrass extent'!$A$5:$I$5,0))*'Seagrass extent'!$E$4, IF($C318="Salt marsh", INDEX('Salt marsh extent'!$A$5:$I$257,MATCH($A318,'Salt marsh extent'!$A$5:$A1000,0),MATCH('Salt marsh extent'!$B$4,'Salt marsh extent'!$A$5:$I$5,0))*'Salt marsh extent'!$E$4 )))</f>
        <v>68751.529712</v>
      </c>
      <c r="E318" s="40"/>
      <c r="F318" s="2"/>
      <c r="G318" s="2"/>
      <c r="H318" s="2"/>
      <c r="I318" s="2"/>
      <c r="J318" s="2"/>
      <c r="K318" s="2"/>
      <c r="L318" s="2"/>
      <c r="M318" s="2"/>
      <c r="N318" s="2"/>
      <c r="O318" s="2"/>
      <c r="P318" s="2"/>
      <c r="Q318" s="2"/>
      <c r="R318" s="2"/>
      <c r="S318" s="2"/>
      <c r="T318" s="2"/>
      <c r="U318" s="2"/>
      <c r="V318" s="2"/>
      <c r="W318" s="2"/>
      <c r="X318" s="2"/>
    </row>
    <row r="319" customFormat="false" ht="12.75" hidden="false" customHeight="true" outlineLevel="0" collapsed="false">
      <c r="A319" s="40" t="s">
        <v>315</v>
      </c>
      <c r="B319" s="56" t="str">
        <f aca="false" t="array" ref="B319:B319">INDEX(Countries!$D$2:$D$255, MATCH(A319, Countries!$B$2:$B$255, 0))</f>
        <v>PRI</v>
      </c>
      <c r="C319" s="76" t="s">
        <v>154</v>
      </c>
      <c r="D319" s="50" t="n">
        <f aca="false" t="array" ref="D319:D319">IF($C319="Mangrove", INDEX('Mangrove restorable land'!$A$5:$M1000,MATCH($A319,'Mangrove restorable land'!$A$5:$A1000,0),MATCH('Mangrove restorable land'!B$4,'Mangrove restorable land'!$A$5:$M$5,0)),IF($C319="Seagrass", INDEX('Seagrass extent'!$A$5:$I$257,MATCH($A319,'Seagrass extent'!$A$5:$A1000,0),MATCH('Seagrass extent'!$B$4,'Seagrass extent'!$A$5:$I$5,0))*'Seagrass extent'!$E$4, IF($C319="Salt marsh", INDEX('Salt marsh extent'!$A$5:$I$257,MATCH($A319,'Salt marsh extent'!$A$5:$A1000,0),MATCH('Salt marsh extent'!$B$4,'Salt marsh extent'!$A$5:$I$5,0))*'Salt marsh extent'!$E$4 )))</f>
        <v>2763.01116</v>
      </c>
      <c r="E319" s="40"/>
      <c r="F319" s="2"/>
      <c r="G319" s="2"/>
      <c r="H319" s="2"/>
      <c r="I319" s="2"/>
      <c r="J319" s="2"/>
      <c r="K319" s="2"/>
      <c r="L319" s="2"/>
      <c r="M319" s="2"/>
      <c r="N319" s="2"/>
      <c r="O319" s="2"/>
      <c r="P319" s="2"/>
      <c r="Q319" s="2"/>
      <c r="R319" s="2"/>
      <c r="S319" s="2"/>
      <c r="T319" s="2"/>
      <c r="U319" s="2"/>
      <c r="V319" s="2"/>
      <c r="W319" s="2"/>
      <c r="X319" s="2"/>
    </row>
    <row r="320" customFormat="false" ht="12.75" hidden="false" customHeight="true" outlineLevel="0" collapsed="false">
      <c r="A320" s="40" t="s">
        <v>316</v>
      </c>
      <c r="B320" s="56" t="str">
        <f aca="false" t="array" ref="B320:B320">INDEX(Countries!$D$2:$D$255, MATCH(A320, Countries!$B$2:$B$255, 0))</f>
        <v>QAT</v>
      </c>
      <c r="C320" s="76" t="s">
        <v>154</v>
      </c>
      <c r="D320" s="50" t="n">
        <f aca="false" t="array" ref="D320:D320">IF($C320="Mangrove", INDEX('Mangrove restorable land'!$A$5:$M1000,MATCH($A320,'Mangrove restorable land'!$A$5:$A1000,0),MATCH('Mangrove restorable land'!B$4,'Mangrove restorable land'!$A$5:$M$5,0)),IF($C320="Seagrass", INDEX('Seagrass extent'!$A$5:$I$257,MATCH($A320,'Seagrass extent'!$A$5:$A1000,0),MATCH('Seagrass extent'!$B$4,'Seagrass extent'!$A$5:$I$5,0))*'Seagrass extent'!$E$4, IF($C320="Salt marsh", INDEX('Salt marsh extent'!$A$5:$I$257,MATCH($A320,'Salt marsh extent'!$A$5:$A1000,0),MATCH('Salt marsh extent'!$B$4,'Salt marsh extent'!$A$5:$I$5,0))*'Salt marsh extent'!$E$4 )))</f>
        <v>5277.0968896</v>
      </c>
      <c r="E320" s="40"/>
      <c r="F320" s="2"/>
      <c r="G320" s="2"/>
      <c r="H320" s="2"/>
      <c r="I320" s="2"/>
      <c r="J320" s="2"/>
      <c r="K320" s="2"/>
      <c r="L320" s="2"/>
      <c r="M320" s="2"/>
      <c r="N320" s="2"/>
      <c r="O320" s="2"/>
      <c r="P320" s="2"/>
      <c r="Q320" s="2"/>
      <c r="R320" s="2"/>
      <c r="S320" s="2"/>
      <c r="T320" s="2"/>
      <c r="U320" s="2"/>
      <c r="V320" s="2"/>
      <c r="W320" s="2"/>
      <c r="X320" s="2"/>
    </row>
    <row r="321" customFormat="false" ht="12.75" hidden="false" customHeight="true" outlineLevel="0" collapsed="false">
      <c r="A321" s="40" t="s">
        <v>317</v>
      </c>
      <c r="B321" s="56" t="str">
        <f aca="false" t="array" ref="B321:B321">INDEX(Countries!$D$2:$D$255, MATCH(A321, Countries!$B$2:$B$255, 0))</f>
        <v>COG</v>
      </c>
      <c r="C321" s="76" t="s">
        <v>154</v>
      </c>
      <c r="D321" s="50" t="n">
        <f aca="false" t="array" ref="D321:D321">IF($C321="Mangrove", INDEX('Mangrove restorable land'!$A$5:$M1000,MATCH($A321,'Mangrove restorable land'!$A$5:$A1000,0),MATCH('Mangrove restorable land'!B$4,'Mangrove restorable land'!$A$5:$M$5,0)),IF($C321="Seagrass", INDEX('Seagrass extent'!$A$5:$I$257,MATCH($A321,'Seagrass extent'!$A$5:$A1000,0),MATCH('Seagrass extent'!$B$4,'Seagrass extent'!$A$5:$I$5,0))*'Seagrass extent'!$E$4, IF($C321="Salt marsh", INDEX('Salt marsh extent'!$A$5:$I$257,MATCH($A321,'Salt marsh extent'!$A$5:$A1000,0),MATCH('Salt marsh extent'!$B$4,'Salt marsh extent'!$A$5:$I$5,0))*'Salt marsh extent'!$E$4 )))</f>
        <v>0</v>
      </c>
      <c r="E321" s="40"/>
      <c r="F321" s="2"/>
      <c r="G321" s="2"/>
      <c r="H321" s="2"/>
      <c r="I321" s="2"/>
      <c r="J321" s="2"/>
      <c r="K321" s="2"/>
      <c r="L321" s="2"/>
      <c r="M321" s="2"/>
      <c r="N321" s="2"/>
      <c r="O321" s="2"/>
      <c r="P321" s="2"/>
      <c r="Q321" s="2"/>
      <c r="R321" s="2"/>
      <c r="S321" s="2"/>
      <c r="T321" s="2"/>
      <c r="U321" s="2"/>
      <c r="V321" s="2"/>
      <c r="W321" s="2"/>
      <c r="X321" s="2"/>
    </row>
    <row r="322" customFormat="false" ht="12.75" hidden="false" customHeight="true" outlineLevel="0" collapsed="false">
      <c r="A322" s="40" t="s">
        <v>318</v>
      </c>
      <c r="B322" s="56" t="str">
        <f aca="false" t="array" ref="B322:B322">INDEX(Countries!$D$2:$D$255, MATCH(A322, Countries!$B$2:$B$255, 0))</f>
        <v>KNA</v>
      </c>
      <c r="C322" s="76" t="s">
        <v>154</v>
      </c>
      <c r="D322" s="50" t="n">
        <f aca="false" t="array" ref="D322:D322">IF($C322="Mangrove", INDEX('Mangrove restorable land'!$A$5:$M1000,MATCH($A322,'Mangrove restorable land'!$A$5:$A1000,0),MATCH('Mangrove restorable land'!B$4,'Mangrove restorable land'!$A$5:$M$5,0)),IF($C322="Seagrass", INDEX('Seagrass extent'!$A$5:$I$257,MATCH($A322,'Seagrass extent'!$A$5:$A1000,0),MATCH('Seagrass extent'!$B$4,'Seagrass extent'!$A$5:$I$5,0))*'Seagrass extent'!$E$4, IF($C322="Salt marsh", INDEX('Salt marsh extent'!$A$5:$I$257,MATCH($A322,'Salt marsh extent'!$A$5:$A1000,0),MATCH('Salt marsh extent'!$B$4,'Salt marsh extent'!$A$5:$I$5,0))*'Salt marsh extent'!$E$4 )))</f>
        <v>276.399238462</v>
      </c>
      <c r="E322" s="40"/>
      <c r="F322" s="2"/>
      <c r="G322" s="2"/>
      <c r="H322" s="2"/>
      <c r="I322" s="2"/>
      <c r="J322" s="2"/>
      <c r="K322" s="2"/>
      <c r="L322" s="2"/>
      <c r="M322" s="2"/>
      <c r="N322" s="2"/>
      <c r="O322" s="2"/>
      <c r="P322" s="2"/>
      <c r="Q322" s="2"/>
      <c r="R322" s="2"/>
      <c r="S322" s="2"/>
      <c r="T322" s="2"/>
      <c r="U322" s="2"/>
      <c r="V322" s="2"/>
      <c r="W322" s="2"/>
      <c r="X322" s="2"/>
    </row>
    <row r="323" customFormat="false" ht="12.75" hidden="false" customHeight="true" outlineLevel="0" collapsed="false">
      <c r="A323" s="40" t="s">
        <v>319</v>
      </c>
      <c r="B323" s="56" t="str">
        <f aca="false" t="array" ref="B323:B323">INDEX(Countries!$D$2:$D$255, MATCH(A323, Countries!$B$2:$B$255, 0))</f>
        <v>LCA</v>
      </c>
      <c r="C323" s="76" t="s">
        <v>154</v>
      </c>
      <c r="D323" s="50" t="n">
        <f aca="false" t="array" ref="D323:D323">IF($C323="Mangrove", INDEX('Mangrove restorable land'!$A$5:$M1000,MATCH($A323,'Mangrove restorable land'!$A$5:$A1000,0),MATCH('Mangrove restorable land'!B$4,'Mangrove restorable land'!$A$5:$M$5,0)),IF($C323="Seagrass", INDEX('Seagrass extent'!$A$5:$I$257,MATCH($A323,'Seagrass extent'!$A$5:$A1000,0),MATCH('Seagrass extent'!$B$4,'Seagrass extent'!$A$5:$I$5,0))*'Seagrass extent'!$E$4, IF($C323="Salt marsh", INDEX('Salt marsh extent'!$A$5:$I$257,MATCH($A323,'Salt marsh extent'!$A$5:$A1000,0),MATCH('Salt marsh extent'!$B$4,'Salt marsh extent'!$A$5:$I$5,0))*'Salt marsh extent'!$E$4 )))</f>
        <v>30.4227691344</v>
      </c>
      <c r="E323" s="40"/>
      <c r="F323" s="2"/>
      <c r="G323" s="2"/>
      <c r="H323" s="2"/>
      <c r="I323" s="2"/>
      <c r="J323" s="2"/>
      <c r="K323" s="2"/>
      <c r="L323" s="2"/>
      <c r="M323" s="2"/>
      <c r="N323" s="2"/>
      <c r="O323" s="2"/>
      <c r="P323" s="2"/>
      <c r="Q323" s="2"/>
      <c r="R323" s="2"/>
      <c r="S323" s="2"/>
      <c r="T323" s="2"/>
      <c r="U323" s="2"/>
      <c r="V323" s="2"/>
      <c r="W323" s="2"/>
      <c r="X323" s="2"/>
    </row>
    <row r="324" customFormat="false" ht="12.75" hidden="false" customHeight="true" outlineLevel="0" collapsed="false">
      <c r="A324" s="40" t="s">
        <v>320</v>
      </c>
      <c r="B324" s="56" t="str">
        <f aca="false" t="array" ref="B324:B324">INDEX(Countries!$D$2:$D$255, MATCH(A324, Countries!$B$2:$B$255, 0))</f>
        <v>VCT</v>
      </c>
      <c r="C324" s="76" t="s">
        <v>154</v>
      </c>
      <c r="D324" s="50" t="n">
        <f aca="false" t="array" ref="D324:D324">IF($C324="Mangrove", INDEX('Mangrove restorable land'!$A$5:$M1000,MATCH($A324,'Mangrove restorable land'!$A$5:$A1000,0),MATCH('Mangrove restorable land'!B$4,'Mangrove restorable land'!$A$5:$M$5,0)),IF($C324="Seagrass", INDEX('Seagrass extent'!$A$5:$I$257,MATCH($A324,'Seagrass extent'!$A$5:$A1000,0),MATCH('Seagrass extent'!$B$4,'Seagrass extent'!$A$5:$I$5,0))*'Seagrass extent'!$E$4, IF($C324="Salt marsh", INDEX('Salt marsh extent'!$A$5:$I$257,MATCH($A324,'Salt marsh extent'!$A$5:$A1000,0),MATCH('Salt marsh extent'!$B$4,'Salt marsh extent'!$A$5:$I$5,0))*'Salt marsh extent'!$E$4 )))</f>
        <v>1.4343844844</v>
      </c>
      <c r="E324" s="40"/>
      <c r="F324" s="2"/>
      <c r="G324" s="2"/>
      <c r="H324" s="2"/>
      <c r="I324" s="2"/>
      <c r="J324" s="2"/>
      <c r="K324" s="2"/>
      <c r="L324" s="2"/>
      <c r="M324" s="2"/>
      <c r="N324" s="2"/>
      <c r="O324" s="2"/>
      <c r="P324" s="2"/>
      <c r="Q324" s="2"/>
      <c r="R324" s="2"/>
      <c r="S324" s="2"/>
      <c r="T324" s="2"/>
      <c r="U324" s="2"/>
      <c r="V324" s="2"/>
      <c r="W324" s="2"/>
      <c r="X324" s="2"/>
    </row>
    <row r="325" customFormat="false" ht="12.75" hidden="false" customHeight="true" outlineLevel="0" collapsed="false">
      <c r="A325" s="40" t="s">
        <v>321</v>
      </c>
      <c r="B325" s="56" t="str">
        <f aca="false" t="array" ref="B325:B325">INDEX(Countries!$D$2:$D$255, MATCH(A325, Countries!$B$2:$B$255, 0))</f>
        <v>MAF</v>
      </c>
      <c r="C325" s="76" t="s">
        <v>154</v>
      </c>
      <c r="D325" s="50" t="n">
        <f aca="false" t="array" ref="D325:D325">IF($C325="Mangrove", INDEX('Mangrove restorable land'!$A$5:$M1000,MATCH($A325,'Mangrove restorable land'!$A$5:$A1000,0),MATCH('Mangrove restorable land'!B$4,'Mangrove restorable land'!$A$5:$M$5,0)),IF($C325="Seagrass", INDEX('Seagrass extent'!$A$5:$I$257,MATCH($A325,'Seagrass extent'!$A$5:$A1000,0),MATCH('Seagrass extent'!$B$4,'Seagrass extent'!$A$5:$I$5,0))*'Seagrass extent'!$E$4, IF($C325="Salt marsh", INDEX('Salt marsh extent'!$A$5:$I$257,MATCH($A325,'Salt marsh extent'!$A$5:$A1000,0),MATCH('Salt marsh extent'!$B$4,'Salt marsh extent'!$A$5:$I$5,0))*'Salt marsh extent'!$E$4 )))</f>
        <v>223.679393736</v>
      </c>
      <c r="E325" s="40"/>
      <c r="F325" s="2"/>
      <c r="G325" s="2"/>
      <c r="H325" s="2"/>
      <c r="I325" s="2"/>
      <c r="J325" s="2"/>
      <c r="K325" s="2"/>
      <c r="L325" s="2"/>
      <c r="M325" s="2"/>
      <c r="N325" s="2"/>
      <c r="O325" s="2"/>
      <c r="P325" s="2"/>
      <c r="Q325" s="2"/>
      <c r="R325" s="2"/>
      <c r="S325" s="2"/>
      <c r="T325" s="2"/>
      <c r="U325" s="2"/>
      <c r="V325" s="2"/>
      <c r="W325" s="2"/>
      <c r="X325" s="2"/>
    </row>
    <row r="326" customFormat="false" ht="12.75" hidden="false" customHeight="true" outlineLevel="0" collapsed="false">
      <c r="A326" s="40" t="s">
        <v>322</v>
      </c>
      <c r="B326" s="56" t="str">
        <f aca="false" t="array" ref="B326:B326">INDEX(Countries!$D$2:$D$255, MATCH(A326, Countries!$B$2:$B$255, 0))</f>
        <v>WSM</v>
      </c>
      <c r="C326" s="76" t="s">
        <v>154</v>
      </c>
      <c r="D326" s="50" t="n">
        <f aca="false" t="array" ref="D326:D326">IF($C326="Mangrove", INDEX('Mangrove restorable land'!$A$5:$M1000,MATCH($A326,'Mangrove restorable land'!$A$5:$A1000,0),MATCH('Mangrove restorable land'!B$4,'Mangrove restorable land'!$A$5:$M$5,0)),IF($C326="Seagrass", INDEX('Seagrass extent'!$A$5:$I$257,MATCH($A326,'Seagrass extent'!$A$5:$A1000,0),MATCH('Seagrass extent'!$B$4,'Seagrass extent'!$A$5:$I$5,0))*'Seagrass extent'!$E$4, IF($C326="Salt marsh", INDEX('Salt marsh extent'!$A$5:$I$257,MATCH($A326,'Salt marsh extent'!$A$5:$A1000,0),MATCH('Salt marsh extent'!$B$4,'Salt marsh extent'!$A$5:$I$5,0))*'Salt marsh extent'!$E$4 )))</f>
        <v>4521.21273042</v>
      </c>
      <c r="E326" s="40"/>
      <c r="F326" s="2"/>
      <c r="G326" s="2"/>
      <c r="H326" s="2"/>
      <c r="I326" s="2"/>
      <c r="J326" s="2"/>
      <c r="K326" s="2"/>
      <c r="L326" s="2"/>
      <c r="M326" s="2"/>
      <c r="N326" s="2"/>
      <c r="O326" s="2"/>
      <c r="P326" s="2"/>
      <c r="Q326" s="2"/>
      <c r="R326" s="2"/>
      <c r="S326" s="2"/>
      <c r="T326" s="2"/>
      <c r="U326" s="2"/>
      <c r="V326" s="2"/>
      <c r="W326" s="2"/>
      <c r="X326" s="2"/>
    </row>
    <row r="327" customFormat="false" ht="12.75" hidden="false" customHeight="true" outlineLevel="0" collapsed="false">
      <c r="A327" s="40" t="s">
        <v>323</v>
      </c>
      <c r="B327" s="56" t="str">
        <f aca="false" t="array" ref="B327:B327">INDEX(Countries!$D$2:$D$255, MATCH(A327, Countries!$B$2:$B$255, 0))</f>
        <v>STP</v>
      </c>
      <c r="C327" s="76" t="s">
        <v>154</v>
      </c>
      <c r="D327" s="50" t="n">
        <f aca="false" t="array" ref="D327:D327">IF($C327="Mangrove", INDEX('Mangrove restorable land'!$A$5:$M1000,MATCH($A327,'Mangrove restorable land'!$A$5:$A1000,0),MATCH('Mangrove restorable land'!B$4,'Mangrove restorable land'!$A$5:$M$5,0)),IF($C327="Seagrass", INDEX('Seagrass extent'!$A$5:$I$257,MATCH($A327,'Seagrass extent'!$A$5:$A1000,0),MATCH('Seagrass extent'!$B$4,'Seagrass extent'!$A$5:$I$5,0))*'Seagrass extent'!$E$4, IF($C327="Salt marsh", INDEX('Salt marsh extent'!$A$5:$I$257,MATCH($A327,'Salt marsh extent'!$A$5:$A1000,0),MATCH('Salt marsh extent'!$B$4,'Salt marsh extent'!$A$5:$I$5,0))*'Salt marsh extent'!$E$4 )))</f>
        <v>1.4271822E-005</v>
      </c>
      <c r="E327" s="40"/>
      <c r="F327" s="2"/>
      <c r="G327" s="2"/>
      <c r="H327" s="2"/>
      <c r="I327" s="2"/>
      <c r="J327" s="2"/>
      <c r="K327" s="2"/>
      <c r="L327" s="2"/>
      <c r="M327" s="2"/>
      <c r="N327" s="2"/>
      <c r="O327" s="2"/>
      <c r="P327" s="2"/>
      <c r="Q327" s="2"/>
      <c r="R327" s="2"/>
      <c r="S327" s="2"/>
      <c r="T327" s="2"/>
      <c r="U327" s="2"/>
      <c r="V327" s="2"/>
      <c r="W327" s="2"/>
      <c r="X327" s="2"/>
    </row>
    <row r="328" customFormat="false" ht="12.75" hidden="false" customHeight="true" outlineLevel="0" collapsed="false">
      <c r="A328" s="40" t="s">
        <v>324</v>
      </c>
      <c r="B328" s="56" t="str">
        <f aca="false" t="array" ref="B328:B328">INDEX(Countries!$D$2:$D$255, MATCH(A328, Countries!$B$2:$B$255, 0))</f>
        <v>SAU</v>
      </c>
      <c r="C328" s="76" t="s">
        <v>154</v>
      </c>
      <c r="D328" s="50" t="n">
        <f aca="false" t="array" ref="D328:D328">IF($C328="Mangrove", INDEX('Mangrove restorable land'!$A$5:$M1000,MATCH($A328,'Mangrove restorable land'!$A$5:$A1000,0),MATCH('Mangrove restorable land'!B$4,'Mangrove restorable land'!$A$5:$M$5,0)),IF($C328="Seagrass", INDEX('Seagrass extent'!$A$5:$I$257,MATCH($A328,'Seagrass extent'!$A$5:$A1000,0),MATCH('Seagrass extent'!$B$4,'Seagrass extent'!$A$5:$I$5,0))*'Seagrass extent'!$E$4, IF($C328="Salt marsh", INDEX('Salt marsh extent'!$A$5:$I$257,MATCH($A328,'Salt marsh extent'!$A$5:$A1000,0),MATCH('Salt marsh extent'!$B$4,'Salt marsh extent'!$A$5:$I$5,0))*'Salt marsh extent'!$E$4 )))</f>
        <v>96523.465338</v>
      </c>
      <c r="E328" s="40"/>
      <c r="F328" s="2"/>
      <c r="G328" s="2"/>
      <c r="H328" s="2"/>
      <c r="I328" s="2"/>
      <c r="J328" s="2"/>
      <c r="K328" s="2"/>
      <c r="L328" s="2"/>
      <c r="M328" s="2"/>
      <c r="N328" s="2"/>
      <c r="O328" s="2"/>
      <c r="P328" s="2"/>
      <c r="Q328" s="2"/>
      <c r="R328" s="2"/>
      <c r="S328" s="2"/>
      <c r="T328" s="2"/>
      <c r="U328" s="2"/>
      <c r="V328" s="2"/>
      <c r="W328" s="2"/>
      <c r="X328" s="2"/>
    </row>
    <row r="329" customFormat="false" ht="12.75" hidden="false" customHeight="true" outlineLevel="0" collapsed="false">
      <c r="A329" s="40" t="s">
        <v>325</v>
      </c>
      <c r="B329" s="56" t="str">
        <f aca="false" t="array" ref="B329:B329">INDEX(Countries!$D$2:$D$255, MATCH(A329, Countries!$B$2:$B$255, 0))</f>
        <v>SEN</v>
      </c>
      <c r="C329" s="76" t="s">
        <v>154</v>
      </c>
      <c r="D329" s="50" t="n">
        <f aca="false" t="array" ref="D329:D329">IF($C329="Mangrove", INDEX('Mangrove restorable land'!$A$5:$M1000,MATCH($A329,'Mangrove restorable land'!$A$5:$A1000,0),MATCH('Mangrove restorable land'!B$4,'Mangrove restorable land'!$A$5:$M$5,0)),IF($C329="Seagrass", INDEX('Seagrass extent'!$A$5:$I$257,MATCH($A329,'Seagrass extent'!$A$5:$A1000,0),MATCH('Seagrass extent'!$B$4,'Seagrass extent'!$A$5:$I$5,0))*'Seagrass extent'!$E$4, IF($C329="Salt marsh", INDEX('Salt marsh extent'!$A$5:$I$257,MATCH($A329,'Salt marsh extent'!$A$5:$A1000,0),MATCH('Salt marsh extent'!$B$4,'Salt marsh extent'!$A$5:$I$5,0))*'Salt marsh extent'!$E$4 )))</f>
        <v>6817.4690724</v>
      </c>
      <c r="E329" s="40"/>
      <c r="F329" s="2"/>
      <c r="G329" s="2"/>
      <c r="H329" s="2"/>
      <c r="I329" s="2"/>
      <c r="J329" s="2"/>
      <c r="K329" s="2"/>
      <c r="L329" s="2"/>
      <c r="M329" s="2"/>
      <c r="N329" s="2"/>
      <c r="O329" s="2"/>
      <c r="P329" s="2"/>
      <c r="Q329" s="2"/>
      <c r="R329" s="2"/>
      <c r="S329" s="2"/>
      <c r="T329" s="2"/>
      <c r="U329" s="2"/>
      <c r="V329" s="2"/>
      <c r="W329" s="2"/>
      <c r="X329" s="2"/>
    </row>
    <row r="330" customFormat="false" ht="12.75" hidden="false" customHeight="true" outlineLevel="0" collapsed="false">
      <c r="A330" s="40" t="s">
        <v>326</v>
      </c>
      <c r="B330" s="56" t="str">
        <f aca="false" t="array" ref="B330:B330">INDEX(Countries!$D$2:$D$255, MATCH(A330, Countries!$B$2:$B$255, 0))</f>
        <v>SYC</v>
      </c>
      <c r="C330" s="76" t="s">
        <v>154</v>
      </c>
      <c r="D330" s="50" t="n">
        <f aca="false" t="array" ref="D330:D330">IF($C330="Mangrove", INDEX('Mangrove restorable land'!$A$5:$M1000,MATCH($A330,'Mangrove restorable land'!$A$5:$A1000,0),MATCH('Mangrove restorable land'!B$4,'Mangrove restorable land'!$A$5:$M$5,0)),IF($C330="Seagrass", INDEX('Seagrass extent'!$A$5:$I$257,MATCH($A330,'Seagrass extent'!$A$5:$A1000,0),MATCH('Seagrass extent'!$B$4,'Seagrass extent'!$A$5:$I$5,0))*'Seagrass extent'!$E$4, IF($C330="Salt marsh", INDEX('Salt marsh extent'!$A$5:$I$257,MATCH($A330,'Salt marsh extent'!$A$5:$A1000,0),MATCH('Salt marsh extent'!$B$4,'Salt marsh extent'!$A$5:$I$5,0))*'Salt marsh extent'!$E$4 )))</f>
        <v>0.00025689988</v>
      </c>
      <c r="E330" s="40"/>
      <c r="F330" s="2"/>
      <c r="G330" s="2"/>
      <c r="H330" s="2"/>
      <c r="I330" s="2"/>
      <c r="J330" s="2"/>
      <c r="K330" s="2"/>
      <c r="L330" s="2"/>
      <c r="M330" s="2"/>
      <c r="N330" s="2"/>
      <c r="O330" s="2"/>
      <c r="P330" s="2"/>
      <c r="Q330" s="2"/>
      <c r="R330" s="2"/>
      <c r="S330" s="2"/>
      <c r="T330" s="2"/>
      <c r="U330" s="2"/>
      <c r="V330" s="2"/>
      <c r="W330" s="2"/>
      <c r="X330" s="2"/>
    </row>
    <row r="331" customFormat="false" ht="12.75" hidden="false" customHeight="true" outlineLevel="0" collapsed="false">
      <c r="A331" s="40" t="s">
        <v>327</v>
      </c>
      <c r="B331" s="56" t="str">
        <f aca="false" t="array" ref="B331:B331">INDEX(Countries!$D$2:$D$255, MATCH(A331, Countries!$B$2:$B$255, 0))</f>
        <v>SLE</v>
      </c>
      <c r="C331" s="76" t="s">
        <v>154</v>
      </c>
      <c r="D331" s="50" t="n">
        <f aca="false" t="array" ref="D331:D331">IF($C331="Mangrove", INDEX('Mangrove restorable land'!$A$5:$M1000,MATCH($A331,'Mangrove restorable land'!$A$5:$A1000,0),MATCH('Mangrove restorable land'!B$4,'Mangrove restorable land'!$A$5:$M$5,0)),IF($C331="Seagrass", INDEX('Seagrass extent'!$A$5:$I$257,MATCH($A331,'Seagrass extent'!$A$5:$A1000,0),MATCH('Seagrass extent'!$B$4,'Seagrass extent'!$A$5:$I$5,0))*'Seagrass extent'!$E$4, IF($C331="Salt marsh", INDEX('Salt marsh extent'!$A$5:$I$257,MATCH($A331,'Salt marsh extent'!$A$5:$A1000,0),MATCH('Salt marsh extent'!$B$4,'Salt marsh extent'!$A$5:$I$5,0))*'Salt marsh extent'!$E$4 )))</f>
        <v>20291.2091964</v>
      </c>
      <c r="E331" s="40"/>
      <c r="F331" s="2"/>
      <c r="G331" s="2"/>
      <c r="H331" s="2"/>
      <c r="I331" s="2"/>
      <c r="J331" s="2"/>
      <c r="K331" s="2"/>
      <c r="L331" s="2"/>
      <c r="M331" s="2"/>
      <c r="N331" s="2"/>
      <c r="O331" s="2"/>
      <c r="P331" s="2"/>
      <c r="Q331" s="2"/>
      <c r="R331" s="2"/>
      <c r="S331" s="2"/>
      <c r="T331" s="2"/>
      <c r="U331" s="2"/>
      <c r="V331" s="2"/>
      <c r="W331" s="2"/>
      <c r="X331" s="2"/>
    </row>
    <row r="332" customFormat="false" ht="12.75" hidden="false" customHeight="true" outlineLevel="0" collapsed="false">
      <c r="A332" s="40" t="s">
        <v>328</v>
      </c>
      <c r="B332" s="56" t="str">
        <f aca="false" t="array" ref="B332:B332">INDEX(Countries!$D$2:$D$255, MATCH(A332, Countries!$B$2:$B$255, 0))</f>
        <v>SGP</v>
      </c>
      <c r="C332" s="76" t="s">
        <v>154</v>
      </c>
      <c r="D332" s="50" t="n">
        <f aca="false" t="array" ref="D332:D332">IF($C332="Mangrove", INDEX('Mangrove restorable land'!$A$5:$M1000,MATCH($A332,'Mangrove restorable land'!$A$5:$A1000,0),MATCH('Mangrove restorable land'!B$4,'Mangrove restorable land'!$A$5:$M$5,0)),IF($C332="Seagrass", INDEX('Seagrass extent'!$A$5:$I$257,MATCH($A332,'Seagrass extent'!$A$5:$A1000,0),MATCH('Seagrass extent'!$B$4,'Seagrass extent'!$A$5:$I$5,0))*'Seagrass extent'!$E$4, IF($C332="Salt marsh", INDEX('Salt marsh extent'!$A$5:$I$257,MATCH($A332,'Salt marsh extent'!$A$5:$A1000,0),MATCH('Salt marsh extent'!$B$4,'Salt marsh extent'!$A$5:$I$5,0))*'Salt marsh extent'!$E$4 )))</f>
        <v>584.4272653</v>
      </c>
      <c r="E332" s="40"/>
      <c r="F332" s="2"/>
      <c r="G332" s="2"/>
      <c r="H332" s="2"/>
      <c r="I332" s="2"/>
      <c r="J332" s="2"/>
      <c r="K332" s="2"/>
      <c r="L332" s="2"/>
      <c r="M332" s="2"/>
      <c r="N332" s="2"/>
      <c r="O332" s="2"/>
      <c r="P332" s="2"/>
      <c r="Q332" s="2"/>
      <c r="R332" s="2"/>
      <c r="S332" s="2"/>
      <c r="T332" s="2"/>
      <c r="U332" s="2"/>
      <c r="V332" s="2"/>
      <c r="W332" s="2"/>
      <c r="X332" s="2"/>
    </row>
    <row r="333" customFormat="false" ht="12.75" hidden="false" customHeight="true" outlineLevel="0" collapsed="false">
      <c r="A333" s="40" t="s">
        <v>329</v>
      </c>
      <c r="B333" s="56" t="str">
        <f aca="false" t="array" ref="B333:B333">INDEX(Countries!$D$2:$D$255, MATCH(A333, Countries!$B$2:$B$255, 0))</f>
        <v>SXM</v>
      </c>
      <c r="C333" s="76" t="s">
        <v>154</v>
      </c>
      <c r="D333" s="50" t="n">
        <f aca="false" t="array" ref="D333:D333">IF($C333="Mangrove", INDEX('Mangrove restorable land'!$A$5:$M1000,MATCH($A333,'Mangrove restorable land'!$A$5:$A1000,0),MATCH('Mangrove restorable land'!B$4,'Mangrove restorable land'!$A$5:$M$5,0)),IF($C333="Seagrass", INDEX('Seagrass extent'!$A$5:$I$257,MATCH($A333,'Seagrass extent'!$A$5:$A1000,0),MATCH('Seagrass extent'!$B$4,'Seagrass extent'!$A$5:$I$5,0))*'Seagrass extent'!$E$4, IF($C333="Salt marsh", INDEX('Salt marsh extent'!$A$5:$I$257,MATCH($A333,'Salt marsh extent'!$A$5:$A1000,0),MATCH('Salt marsh extent'!$B$4,'Salt marsh extent'!$A$5:$I$5,0))*'Salt marsh extent'!$E$4 )))</f>
        <v>111.11624806</v>
      </c>
      <c r="E333" s="40"/>
      <c r="F333" s="2"/>
      <c r="G333" s="2"/>
      <c r="H333" s="2"/>
      <c r="I333" s="2"/>
      <c r="J333" s="2"/>
      <c r="K333" s="2"/>
      <c r="L333" s="2"/>
      <c r="M333" s="2"/>
      <c r="N333" s="2"/>
      <c r="O333" s="2"/>
      <c r="P333" s="2"/>
      <c r="Q333" s="2"/>
      <c r="R333" s="2"/>
      <c r="S333" s="2"/>
      <c r="T333" s="2"/>
      <c r="U333" s="2"/>
      <c r="V333" s="2"/>
      <c r="W333" s="2"/>
      <c r="X333" s="2"/>
    </row>
    <row r="334" customFormat="false" ht="12.75" hidden="false" customHeight="true" outlineLevel="0" collapsed="false">
      <c r="A334" s="40" t="s">
        <v>330</v>
      </c>
      <c r="B334" s="56" t="str">
        <f aca="false" t="array" ref="B334:B334">INDEX(Countries!$D$2:$D$255, MATCH(A334, Countries!$B$2:$B$255, 0))</f>
        <v>SLB</v>
      </c>
      <c r="C334" s="76" t="s">
        <v>154</v>
      </c>
      <c r="D334" s="50" t="n">
        <f aca="false" t="array" ref="D334:D334">IF($C334="Mangrove", INDEX('Mangrove restorable land'!$A$5:$M1000,MATCH($A334,'Mangrove restorable land'!$A$5:$A1000,0),MATCH('Mangrove restorable land'!B$4,'Mangrove restorable land'!$A$5:$M$5,0)),IF($C334="Seagrass", INDEX('Seagrass extent'!$A$5:$I$257,MATCH($A334,'Seagrass extent'!$A$5:$A1000,0),MATCH('Seagrass extent'!$B$4,'Seagrass extent'!$A$5:$I$5,0))*'Seagrass extent'!$E$4, IF($C334="Salt marsh", INDEX('Salt marsh extent'!$A$5:$I$257,MATCH($A334,'Salt marsh extent'!$A$5:$A1000,0),MATCH('Salt marsh extent'!$B$4,'Salt marsh extent'!$A$5:$I$5,0))*'Salt marsh extent'!$E$4 )))</f>
        <v>5767.8846574</v>
      </c>
      <c r="E334" s="40"/>
      <c r="F334" s="2"/>
      <c r="G334" s="2"/>
      <c r="H334" s="2"/>
      <c r="I334" s="2"/>
      <c r="J334" s="2"/>
      <c r="K334" s="2"/>
      <c r="L334" s="2"/>
      <c r="M334" s="2"/>
      <c r="N334" s="2"/>
      <c r="O334" s="2"/>
      <c r="P334" s="2"/>
      <c r="Q334" s="2"/>
      <c r="R334" s="2"/>
      <c r="S334" s="2"/>
      <c r="T334" s="2"/>
      <c r="U334" s="2"/>
      <c r="V334" s="2"/>
      <c r="W334" s="2"/>
      <c r="X334" s="2"/>
    </row>
    <row r="335" customFormat="false" ht="12.75" hidden="false" customHeight="true" outlineLevel="0" collapsed="false">
      <c r="A335" s="40" t="s">
        <v>331</v>
      </c>
      <c r="B335" s="56" t="str">
        <f aca="false" t="array" ref="B335:B335">INDEX(Countries!$D$2:$D$255, MATCH(A335, Countries!$B$2:$B$255, 0))</f>
        <v>SOM</v>
      </c>
      <c r="C335" s="76" t="s">
        <v>154</v>
      </c>
      <c r="D335" s="50" t="n">
        <f aca="false" t="array" ref="D335:D335">IF($C335="Mangrove", INDEX('Mangrove restorable land'!$A$5:$M1000,MATCH($A335,'Mangrove restorable land'!$A$5:$A1000,0),MATCH('Mangrove restorable land'!B$4,'Mangrove restorable land'!$A$5:$M$5,0)),IF($C335="Seagrass", INDEX('Seagrass extent'!$A$5:$I$257,MATCH($A335,'Seagrass extent'!$A$5:$A1000,0),MATCH('Seagrass extent'!$B$4,'Seagrass extent'!$A$5:$I$5,0))*'Seagrass extent'!$E$4, IF($C335="Salt marsh", INDEX('Salt marsh extent'!$A$5:$I$257,MATCH($A335,'Salt marsh extent'!$A$5:$A1000,0),MATCH('Salt marsh extent'!$B$4,'Salt marsh extent'!$A$5:$I$5,0))*'Salt marsh extent'!$E$4 )))</f>
        <v>4.281703E-005</v>
      </c>
      <c r="E335" s="40"/>
      <c r="F335" s="2"/>
      <c r="G335" s="2"/>
      <c r="H335" s="2"/>
      <c r="I335" s="2"/>
      <c r="J335" s="2"/>
      <c r="K335" s="2"/>
      <c r="L335" s="2"/>
      <c r="M335" s="2"/>
      <c r="N335" s="2"/>
      <c r="O335" s="2"/>
      <c r="P335" s="2"/>
      <c r="Q335" s="2"/>
      <c r="R335" s="2"/>
      <c r="S335" s="2"/>
      <c r="T335" s="2"/>
      <c r="U335" s="2"/>
      <c r="V335" s="2"/>
      <c r="W335" s="2"/>
      <c r="X335" s="2"/>
    </row>
    <row r="336" customFormat="false" ht="12.75" hidden="false" customHeight="true" outlineLevel="0" collapsed="false">
      <c r="A336" s="40" t="s">
        <v>332</v>
      </c>
      <c r="B336" s="56" t="str">
        <f aca="false" t="array" ref="B336:B336">INDEX(Countries!$D$2:$D$255, MATCH(A336, Countries!$B$2:$B$255, 0))</f>
        <v>ZAF</v>
      </c>
      <c r="C336" s="76" t="s">
        <v>154</v>
      </c>
      <c r="D336" s="50" t="n">
        <f aca="false" t="array" ref="D336:D336">IF($C336="Mangrove", INDEX('Mangrove restorable land'!$A$5:$M1000,MATCH($A336,'Mangrove restorable land'!$A$5:$A1000,0),MATCH('Mangrove restorable land'!B$4,'Mangrove restorable land'!$A$5:$M$5,0)),IF($C336="Seagrass", INDEX('Seagrass extent'!$A$5:$I$257,MATCH($A336,'Seagrass extent'!$A$5:$A1000,0),MATCH('Seagrass extent'!$B$4,'Seagrass extent'!$A$5:$I$5,0))*'Seagrass extent'!$E$4, IF($C336="Salt marsh", INDEX('Salt marsh extent'!$A$5:$I$257,MATCH($A336,'Salt marsh extent'!$A$5:$A1000,0),MATCH('Salt marsh extent'!$B$4,'Salt marsh extent'!$A$5:$I$5,0))*'Salt marsh extent'!$E$4 )))</f>
        <v>1865.60258478</v>
      </c>
      <c r="E336" s="40"/>
      <c r="F336" s="2"/>
      <c r="G336" s="2"/>
      <c r="H336" s="2"/>
      <c r="I336" s="2"/>
      <c r="J336" s="2"/>
      <c r="K336" s="2"/>
      <c r="L336" s="2"/>
      <c r="M336" s="2"/>
      <c r="N336" s="2"/>
      <c r="O336" s="2"/>
      <c r="P336" s="2"/>
      <c r="Q336" s="2"/>
      <c r="R336" s="2"/>
      <c r="S336" s="2"/>
      <c r="T336" s="2"/>
      <c r="U336" s="2"/>
      <c r="V336" s="2"/>
      <c r="W336" s="2"/>
      <c r="X336" s="2"/>
    </row>
    <row r="337" customFormat="false" ht="12.75" hidden="false" customHeight="true" outlineLevel="0" collapsed="false">
      <c r="A337" s="40" t="s">
        <v>333</v>
      </c>
      <c r="B337" s="56" t="str">
        <f aca="false" t="array" ref="B337:B337">INDEX(Countries!$D$2:$D$255, MATCH(A337, Countries!$B$2:$B$255, 0))</f>
        <v>LKA</v>
      </c>
      <c r="C337" s="76" t="s">
        <v>154</v>
      </c>
      <c r="D337" s="50" t="n">
        <f aca="false" t="array" ref="D337:D337">IF($C337="Mangrove", INDEX('Mangrove restorable land'!$A$5:$M1000,MATCH($A337,'Mangrove restorable land'!$A$5:$A1000,0),MATCH('Mangrove restorable land'!B$4,'Mangrove restorable land'!$A$5:$M$5,0)),IF($C337="Seagrass", INDEX('Seagrass extent'!$A$5:$I$257,MATCH($A337,'Seagrass extent'!$A$5:$A1000,0),MATCH('Seagrass extent'!$B$4,'Seagrass extent'!$A$5:$I$5,0))*'Seagrass extent'!$E$4, IF($C337="Salt marsh", INDEX('Salt marsh extent'!$A$5:$I$257,MATCH($A337,'Salt marsh extent'!$A$5:$A1000,0),MATCH('Salt marsh extent'!$B$4,'Salt marsh extent'!$A$5:$I$5,0))*'Salt marsh extent'!$E$4 )))</f>
        <v>13192.1230778</v>
      </c>
      <c r="E337" s="40"/>
      <c r="F337" s="2"/>
      <c r="G337" s="2"/>
      <c r="H337" s="2"/>
      <c r="I337" s="2"/>
      <c r="J337" s="2"/>
      <c r="K337" s="2"/>
      <c r="L337" s="2"/>
      <c r="M337" s="2"/>
      <c r="N337" s="2"/>
      <c r="O337" s="2"/>
      <c r="P337" s="2"/>
      <c r="Q337" s="2"/>
      <c r="R337" s="2"/>
      <c r="S337" s="2"/>
      <c r="T337" s="2"/>
      <c r="U337" s="2"/>
      <c r="V337" s="2"/>
      <c r="W337" s="2"/>
      <c r="X337" s="2"/>
    </row>
    <row r="338" customFormat="false" ht="12.75" hidden="false" customHeight="true" outlineLevel="0" collapsed="false">
      <c r="A338" s="40" t="s">
        <v>334</v>
      </c>
      <c r="B338" s="56" t="str">
        <f aca="false" t="array" ref="B338:B338">INDEX(Countries!$D$2:$D$255, MATCH(A338, Countries!$B$2:$B$255, 0))</f>
        <v>SDN</v>
      </c>
      <c r="C338" s="76" t="s">
        <v>154</v>
      </c>
      <c r="D338" s="50" t="n">
        <f aca="false" t="array" ref="D338:D338">IF($C338="Mangrove", INDEX('Mangrove restorable land'!$A$5:$M1000,MATCH($A338,'Mangrove restorable land'!$A$5:$A1000,0),MATCH('Mangrove restorable land'!B$4,'Mangrove restorable land'!$A$5:$M$5,0)),IF($C338="Seagrass", INDEX('Seagrass extent'!$A$5:$I$257,MATCH($A338,'Seagrass extent'!$A$5:$A1000,0),MATCH('Seagrass extent'!$B$4,'Seagrass extent'!$A$5:$I$5,0))*'Seagrass extent'!$E$4, IF($C338="Salt marsh", INDEX('Salt marsh extent'!$A$5:$I$257,MATCH($A338,'Salt marsh extent'!$A$5:$A1000,0),MATCH('Salt marsh extent'!$B$4,'Salt marsh extent'!$A$5:$I$5,0))*'Salt marsh extent'!$E$4 )))</f>
        <v>20423.665534</v>
      </c>
      <c r="E338" s="40"/>
      <c r="F338" s="2"/>
      <c r="G338" s="2"/>
      <c r="H338" s="2"/>
      <c r="I338" s="2"/>
      <c r="J338" s="2"/>
      <c r="K338" s="2"/>
      <c r="L338" s="2"/>
      <c r="M338" s="2"/>
      <c r="N338" s="2"/>
      <c r="O338" s="2"/>
      <c r="P338" s="2"/>
      <c r="Q338" s="2"/>
      <c r="R338" s="2"/>
      <c r="S338" s="2"/>
      <c r="T338" s="2"/>
      <c r="U338" s="2"/>
      <c r="V338" s="2"/>
      <c r="W338" s="2"/>
      <c r="X338" s="2"/>
    </row>
    <row r="339" customFormat="false" ht="12.75" hidden="false" customHeight="true" outlineLevel="0" collapsed="false">
      <c r="A339" s="40" t="s">
        <v>335</v>
      </c>
      <c r="B339" s="56" t="str">
        <f aca="false" t="array" ref="B339:B339">INDEX(Countries!$D$2:$D$255, MATCH(A339, Countries!$B$2:$B$255, 0))</f>
        <v>SUR</v>
      </c>
      <c r="C339" s="76" t="s">
        <v>154</v>
      </c>
      <c r="D339" s="50" t="n">
        <f aca="false" t="array" ref="D339:D339">IF($C339="Mangrove", INDEX('Mangrove restorable land'!$A$5:$M1000,MATCH($A339,'Mangrove restorable land'!$A$5:$A1000,0),MATCH('Mangrove restorable land'!B$4,'Mangrove restorable land'!$A$5:$M$5,0)),IF($C339="Seagrass", INDEX('Seagrass extent'!$A$5:$I$257,MATCH($A339,'Seagrass extent'!$A$5:$A1000,0),MATCH('Seagrass extent'!$B$4,'Seagrass extent'!$A$5:$I$5,0))*'Seagrass extent'!$E$4, IF($C339="Salt marsh", INDEX('Salt marsh extent'!$A$5:$I$257,MATCH($A339,'Salt marsh extent'!$A$5:$A1000,0),MATCH('Salt marsh extent'!$B$4,'Salt marsh extent'!$A$5:$I$5,0))*'Salt marsh extent'!$E$4 )))</f>
        <v>2.8544334E-005</v>
      </c>
      <c r="E339" s="40"/>
      <c r="F339" s="2"/>
      <c r="G339" s="2"/>
      <c r="H339" s="2"/>
      <c r="I339" s="2"/>
      <c r="J339" s="2"/>
      <c r="K339" s="2"/>
      <c r="L339" s="2"/>
      <c r="M339" s="2"/>
      <c r="N339" s="2"/>
      <c r="O339" s="2"/>
      <c r="P339" s="2"/>
      <c r="Q339" s="2"/>
      <c r="R339" s="2"/>
      <c r="S339" s="2"/>
      <c r="T339" s="2"/>
      <c r="U339" s="2"/>
      <c r="V339" s="2"/>
      <c r="W339" s="2"/>
      <c r="X339" s="2"/>
    </row>
    <row r="340" customFormat="false" ht="12.75" hidden="false" customHeight="true" outlineLevel="0" collapsed="false">
      <c r="A340" s="40" t="s">
        <v>336</v>
      </c>
      <c r="B340" s="56" t="str">
        <f aca="false" t="array" ref="B340:B340">INDEX(Countries!$D$2:$D$255, MATCH(A340, Countries!$B$2:$B$255, 0))</f>
        <v>TWN</v>
      </c>
      <c r="C340" s="76" t="s">
        <v>154</v>
      </c>
      <c r="D340" s="50" t="n">
        <f aca="false" t="array" ref="D340:D340">IF($C340="Mangrove", INDEX('Mangrove restorable land'!$A$5:$M1000,MATCH($A340,'Mangrove restorable land'!$A$5:$A1000,0),MATCH('Mangrove restorable land'!B$4,'Mangrove restorable land'!$A$5:$M$5,0)),IF($C340="Seagrass", INDEX('Seagrass extent'!$A$5:$I$257,MATCH($A340,'Seagrass extent'!$A$5:$A1000,0),MATCH('Seagrass extent'!$B$4,'Seagrass extent'!$A$5:$I$5,0))*'Seagrass extent'!$E$4, IF($C340="Salt marsh", INDEX('Salt marsh extent'!$A$5:$I$257,MATCH($A340,'Salt marsh extent'!$A$5:$A1000,0),MATCH('Salt marsh extent'!$B$4,'Salt marsh extent'!$A$5:$I$5,0))*'Salt marsh extent'!$E$4 )))</f>
        <v>5712.922666</v>
      </c>
      <c r="E340" s="40"/>
      <c r="F340" s="2"/>
      <c r="G340" s="2"/>
      <c r="H340" s="2"/>
      <c r="I340" s="2"/>
      <c r="J340" s="2"/>
      <c r="K340" s="2"/>
      <c r="L340" s="2"/>
      <c r="M340" s="2"/>
      <c r="N340" s="2"/>
      <c r="O340" s="2"/>
      <c r="P340" s="2"/>
      <c r="Q340" s="2"/>
      <c r="R340" s="2"/>
      <c r="S340" s="2"/>
      <c r="T340" s="2"/>
      <c r="U340" s="2"/>
      <c r="V340" s="2"/>
      <c r="W340" s="2"/>
      <c r="X340" s="2"/>
    </row>
    <row r="341" customFormat="false" ht="12.75" hidden="false" customHeight="true" outlineLevel="0" collapsed="false">
      <c r="A341" s="40" t="s">
        <v>337</v>
      </c>
      <c r="B341" s="56" t="str">
        <f aca="false" t="array" ref="B341:B341">INDEX(Countries!$D$2:$D$255, MATCH(A341, Countries!$B$2:$B$255, 0))</f>
        <v>TZA</v>
      </c>
      <c r="C341" s="76" t="s">
        <v>154</v>
      </c>
      <c r="D341" s="50" t="n">
        <f aca="false" t="array" ref="D341:D341">IF($C341="Mangrove", INDEX('Mangrove restorable land'!$A$5:$M1000,MATCH($A341,'Mangrove restorable land'!$A$5:$A1000,0),MATCH('Mangrove restorable land'!B$4,'Mangrove restorable land'!$A$5:$M$5,0)),IF($C341="Seagrass", INDEX('Seagrass extent'!$A$5:$I$257,MATCH($A341,'Seagrass extent'!$A$5:$A1000,0),MATCH('Seagrass extent'!$B$4,'Seagrass extent'!$A$5:$I$5,0))*'Seagrass extent'!$E$4, IF($C341="Salt marsh", INDEX('Salt marsh extent'!$A$5:$I$257,MATCH($A341,'Salt marsh extent'!$A$5:$A1000,0),MATCH('Salt marsh extent'!$B$4,'Salt marsh extent'!$A$5:$I$5,0))*'Salt marsh extent'!$E$4 )))</f>
        <v>210.538091104</v>
      </c>
      <c r="E341" s="40"/>
      <c r="F341" s="2"/>
      <c r="G341" s="2"/>
      <c r="H341" s="2"/>
      <c r="I341" s="2"/>
      <c r="J341" s="2"/>
      <c r="K341" s="2"/>
      <c r="L341" s="2"/>
      <c r="M341" s="2"/>
      <c r="N341" s="2"/>
      <c r="O341" s="2"/>
      <c r="P341" s="2"/>
      <c r="Q341" s="2"/>
      <c r="R341" s="2"/>
      <c r="S341" s="2"/>
      <c r="T341" s="2"/>
      <c r="U341" s="2"/>
      <c r="V341" s="2"/>
      <c r="W341" s="2"/>
      <c r="X341" s="2"/>
    </row>
    <row r="342" customFormat="false" ht="12.75" hidden="false" customHeight="true" outlineLevel="0" collapsed="false">
      <c r="A342" s="40" t="s">
        <v>338</v>
      </c>
      <c r="B342" s="56" t="str">
        <f aca="false" t="array" ref="B342:B342">INDEX(Countries!$D$2:$D$255, MATCH(A342, Countries!$B$2:$B$255, 0))</f>
        <v>THA</v>
      </c>
      <c r="C342" s="76" t="s">
        <v>154</v>
      </c>
      <c r="D342" s="50" t="n">
        <f aca="false" t="array" ref="D342:D342">IF($C342="Mangrove", INDEX('Mangrove restorable land'!$A$5:$M1000,MATCH($A342,'Mangrove restorable land'!$A$5:$A1000,0),MATCH('Mangrove restorable land'!B$4,'Mangrove restorable land'!$A$5:$M$5,0)),IF($C342="Seagrass", INDEX('Seagrass extent'!$A$5:$I$257,MATCH($A342,'Seagrass extent'!$A$5:$A1000,0),MATCH('Seagrass extent'!$B$4,'Seagrass extent'!$A$5:$I$5,0))*'Seagrass extent'!$E$4, IF($C342="Salt marsh", INDEX('Salt marsh extent'!$A$5:$I$257,MATCH($A342,'Salt marsh extent'!$A$5:$A1000,0),MATCH('Salt marsh extent'!$B$4,'Salt marsh extent'!$A$5:$I$5,0))*'Salt marsh extent'!$E$4 )))</f>
        <v>8381.8910764</v>
      </c>
      <c r="E342" s="40"/>
      <c r="F342" s="2"/>
      <c r="G342" s="2"/>
      <c r="H342" s="2"/>
      <c r="I342" s="2"/>
      <c r="J342" s="2"/>
      <c r="K342" s="2"/>
      <c r="L342" s="2"/>
      <c r="M342" s="2"/>
      <c r="N342" s="2"/>
      <c r="O342" s="2"/>
      <c r="P342" s="2"/>
      <c r="Q342" s="2"/>
      <c r="R342" s="2"/>
      <c r="S342" s="2"/>
      <c r="T342" s="2"/>
      <c r="U342" s="2"/>
      <c r="V342" s="2"/>
      <c r="W342" s="2"/>
      <c r="X342" s="2"/>
    </row>
    <row r="343" customFormat="false" ht="12.75" hidden="false" customHeight="true" outlineLevel="0" collapsed="false">
      <c r="A343" s="40" t="s">
        <v>339</v>
      </c>
      <c r="B343" s="56" t="str">
        <f aca="false" t="array" ref="B343:B343">INDEX(Countries!$D$2:$D$255, MATCH(A343, Countries!$B$2:$B$255, 0))</f>
        <v>TLS</v>
      </c>
      <c r="C343" s="76" t="s">
        <v>154</v>
      </c>
      <c r="D343" s="50" t="n">
        <f aca="false" t="array" ref="D343:D343">IF($C343="Mangrove", INDEX('Mangrove restorable land'!$A$5:$M1000,MATCH($A343,'Mangrove restorable land'!$A$5:$A1000,0),MATCH('Mangrove restorable land'!B$4,'Mangrove restorable land'!$A$5:$M$5,0)),IF($C343="Seagrass", INDEX('Seagrass extent'!$A$5:$I$257,MATCH($A343,'Seagrass extent'!$A$5:$A1000,0),MATCH('Seagrass extent'!$B$4,'Seagrass extent'!$A$5:$I$5,0))*'Seagrass extent'!$E$4, IF($C343="Salt marsh", INDEX('Salt marsh extent'!$A$5:$I$257,MATCH($A343,'Salt marsh extent'!$A$5:$A1000,0),MATCH('Salt marsh extent'!$B$4,'Salt marsh extent'!$A$5:$I$5,0))*'Salt marsh extent'!$E$4 )))</f>
        <v>1540.00472744</v>
      </c>
      <c r="E343" s="40"/>
      <c r="F343" s="2"/>
      <c r="G343" s="2"/>
      <c r="H343" s="2"/>
      <c r="I343" s="2"/>
      <c r="J343" s="2"/>
      <c r="K343" s="2"/>
      <c r="L343" s="2"/>
      <c r="M343" s="2"/>
      <c r="N343" s="2"/>
      <c r="O343" s="2"/>
      <c r="P343" s="2"/>
      <c r="Q343" s="2"/>
      <c r="R343" s="2"/>
      <c r="S343" s="2"/>
      <c r="T343" s="2"/>
      <c r="U343" s="2"/>
      <c r="V343" s="2"/>
      <c r="W343" s="2"/>
      <c r="X343" s="2"/>
    </row>
    <row r="344" customFormat="false" ht="12.75" hidden="false" customHeight="true" outlineLevel="0" collapsed="false">
      <c r="A344" s="40" t="s">
        <v>340</v>
      </c>
      <c r="B344" s="56" t="str">
        <f aca="false" t="array" ref="B344:B344">INDEX(Countries!$D$2:$D$255, MATCH(A344, Countries!$B$2:$B$255, 0))</f>
        <v>TGO</v>
      </c>
      <c r="C344" s="76" t="s">
        <v>154</v>
      </c>
      <c r="D344" s="50" t="n">
        <f aca="false" t="array" ref="D344:D344">IF($C344="Mangrove", INDEX('Mangrove restorable land'!$A$5:$M1000,MATCH($A344,'Mangrove restorable land'!$A$5:$A1000,0),MATCH('Mangrove restorable land'!B$4,'Mangrove restorable land'!$A$5:$M$5,0)),IF($C344="Seagrass", INDEX('Seagrass extent'!$A$5:$I$257,MATCH($A344,'Seagrass extent'!$A$5:$A1000,0),MATCH('Seagrass extent'!$B$4,'Seagrass extent'!$A$5:$I$5,0))*'Seagrass extent'!$E$4, IF($C344="Salt marsh", INDEX('Salt marsh extent'!$A$5:$I$257,MATCH($A344,'Salt marsh extent'!$A$5:$A1000,0),MATCH('Salt marsh extent'!$B$4,'Salt marsh extent'!$A$5:$I$5,0))*'Salt marsh extent'!$E$4 )))</f>
        <v>873.18215036</v>
      </c>
      <c r="E344" s="40"/>
      <c r="F344" s="2"/>
      <c r="G344" s="2"/>
      <c r="H344" s="2"/>
      <c r="I344" s="2"/>
      <c r="J344" s="2"/>
      <c r="K344" s="2"/>
      <c r="L344" s="2"/>
      <c r="M344" s="2"/>
      <c r="N344" s="2"/>
      <c r="O344" s="2"/>
      <c r="P344" s="2"/>
      <c r="Q344" s="2"/>
      <c r="R344" s="2"/>
      <c r="S344" s="2"/>
      <c r="T344" s="2"/>
      <c r="U344" s="2"/>
      <c r="V344" s="2"/>
      <c r="W344" s="2"/>
      <c r="X344" s="2"/>
    </row>
    <row r="345" customFormat="false" ht="12.75" hidden="false" customHeight="true" outlineLevel="0" collapsed="false">
      <c r="A345" s="40" t="s">
        <v>341</v>
      </c>
      <c r="B345" s="56" t="str">
        <f aca="false" t="array" ref="B345:B345">INDEX(Countries!$D$2:$D$255, MATCH(A345, Countries!$B$2:$B$255, 0))</f>
        <v>TON</v>
      </c>
      <c r="C345" s="76" t="s">
        <v>154</v>
      </c>
      <c r="D345" s="50" t="n">
        <f aca="false" t="array" ref="D345:D345">IF($C345="Mangrove", INDEX('Mangrove restorable land'!$A$5:$M1000,MATCH($A345,'Mangrove restorable land'!$A$5:$A1000,0),MATCH('Mangrove restorable land'!B$4,'Mangrove restorable land'!$A$5:$M$5,0)),IF($C345="Seagrass", INDEX('Seagrass extent'!$A$5:$I$257,MATCH($A345,'Seagrass extent'!$A$5:$A1000,0),MATCH('Seagrass extent'!$B$4,'Seagrass extent'!$A$5:$I$5,0))*'Seagrass extent'!$E$4, IF($C345="Salt marsh", INDEX('Salt marsh extent'!$A$5:$I$257,MATCH($A345,'Salt marsh extent'!$A$5:$A1000,0),MATCH('Salt marsh extent'!$B$4,'Salt marsh extent'!$A$5:$I$5,0))*'Salt marsh extent'!$E$4 )))</f>
        <v>16949.1096668</v>
      </c>
      <c r="E345" s="40"/>
      <c r="F345" s="2"/>
      <c r="G345" s="2"/>
      <c r="H345" s="2"/>
      <c r="I345" s="2"/>
      <c r="J345" s="2"/>
      <c r="K345" s="2"/>
      <c r="L345" s="2"/>
      <c r="M345" s="2"/>
      <c r="N345" s="2"/>
      <c r="O345" s="2"/>
      <c r="P345" s="2"/>
      <c r="Q345" s="2"/>
      <c r="R345" s="2"/>
      <c r="S345" s="2"/>
      <c r="T345" s="2"/>
      <c r="U345" s="2"/>
      <c r="V345" s="2"/>
      <c r="W345" s="2"/>
      <c r="X345" s="2"/>
    </row>
    <row r="346" customFormat="false" ht="12.75" hidden="false" customHeight="true" outlineLevel="0" collapsed="false">
      <c r="A346" s="40" t="s">
        <v>342</v>
      </c>
      <c r="B346" s="56" t="str">
        <f aca="false" t="array" ref="B346:B346">INDEX(Countries!$D$2:$D$255, MATCH(A346, Countries!$B$2:$B$255, 0))</f>
        <v>TTO</v>
      </c>
      <c r="C346" s="76" t="s">
        <v>154</v>
      </c>
      <c r="D346" s="50" t="n">
        <f aca="false" t="array" ref="D346:D346">IF($C346="Mangrove", INDEX('Mangrove restorable land'!$A$5:$M1000,MATCH($A346,'Mangrove restorable land'!$A$5:$A1000,0),MATCH('Mangrove restorable land'!B$4,'Mangrove restorable land'!$A$5:$M$5,0)),IF($C346="Seagrass", INDEX('Seagrass extent'!$A$5:$I$257,MATCH($A346,'Seagrass extent'!$A$5:$A1000,0),MATCH('Seagrass extent'!$B$4,'Seagrass extent'!$A$5:$I$5,0))*'Seagrass extent'!$E$4, IF($C346="Salt marsh", INDEX('Salt marsh extent'!$A$5:$I$257,MATCH($A346,'Salt marsh extent'!$A$5:$A1000,0),MATCH('Salt marsh extent'!$B$4,'Salt marsh extent'!$A$5:$I$5,0))*'Salt marsh extent'!$E$4 )))</f>
        <v>5.13974629</v>
      </c>
      <c r="E346" s="40"/>
      <c r="F346" s="2"/>
      <c r="G346" s="2"/>
      <c r="H346" s="2"/>
      <c r="I346" s="2"/>
      <c r="J346" s="2"/>
      <c r="K346" s="2"/>
      <c r="L346" s="2"/>
      <c r="M346" s="2"/>
      <c r="N346" s="2"/>
      <c r="O346" s="2"/>
      <c r="P346" s="2"/>
      <c r="Q346" s="2"/>
      <c r="R346" s="2"/>
      <c r="S346" s="2"/>
      <c r="T346" s="2"/>
      <c r="U346" s="2"/>
      <c r="V346" s="2"/>
      <c r="W346" s="2"/>
      <c r="X346" s="2"/>
    </row>
    <row r="347" customFormat="false" ht="12.75" hidden="false" customHeight="true" outlineLevel="0" collapsed="false">
      <c r="A347" s="40" t="s">
        <v>343</v>
      </c>
      <c r="B347" s="56" t="str">
        <f aca="false" t="array" ref="B347:B347">INDEX(Countries!$D$2:$D$255, MATCH(A347, Countries!$B$2:$B$255, 0))</f>
        <v>TCA</v>
      </c>
      <c r="C347" s="76" t="s">
        <v>154</v>
      </c>
      <c r="D347" s="50" t="n">
        <f aca="false" t="array" ref="D347:D347">IF($C347="Mangrove", INDEX('Mangrove restorable land'!$A$5:$M1000,MATCH($A347,'Mangrove restorable land'!$A$5:$A1000,0),MATCH('Mangrove restorable land'!B$4,'Mangrove restorable land'!$A$5:$M$5,0)),IF($C347="Seagrass", INDEX('Seagrass extent'!$A$5:$I$257,MATCH($A347,'Seagrass extent'!$A$5:$A1000,0),MATCH('Seagrass extent'!$B$4,'Seagrass extent'!$A$5:$I$5,0))*'Seagrass extent'!$E$4, IF($C347="Salt marsh", INDEX('Salt marsh extent'!$A$5:$I$257,MATCH($A347,'Salt marsh extent'!$A$5:$A1000,0),MATCH('Salt marsh extent'!$B$4,'Salt marsh extent'!$A$5:$I$5,0))*'Salt marsh extent'!$E$4 )))</f>
        <v>4379.00633034</v>
      </c>
      <c r="E347" s="40"/>
      <c r="F347" s="2"/>
      <c r="G347" s="2"/>
      <c r="H347" s="2"/>
      <c r="I347" s="2"/>
      <c r="J347" s="2"/>
      <c r="K347" s="2"/>
      <c r="L347" s="2"/>
      <c r="M347" s="2"/>
      <c r="N347" s="2"/>
      <c r="O347" s="2"/>
      <c r="P347" s="2"/>
      <c r="Q347" s="2"/>
      <c r="R347" s="2"/>
      <c r="S347" s="2"/>
      <c r="T347" s="2"/>
      <c r="U347" s="2"/>
      <c r="V347" s="2"/>
      <c r="W347" s="2"/>
      <c r="X347" s="2"/>
    </row>
    <row r="348" customFormat="false" ht="12.75" hidden="false" customHeight="true" outlineLevel="0" collapsed="false">
      <c r="A348" s="40" t="s">
        <v>344</v>
      </c>
      <c r="B348" s="56" t="str">
        <f aca="false" t="array" ref="B348:B348">INDEX(Countries!$D$2:$D$255, MATCH(A348, Countries!$B$2:$B$255, 0))</f>
        <v>TUV</v>
      </c>
      <c r="C348" s="76" t="s">
        <v>154</v>
      </c>
      <c r="D348" s="50" t="n">
        <f aca="false" t="array" ref="D348:D348">IF($C348="Mangrove", INDEX('Mangrove restorable land'!$A$5:$M1000,MATCH($A348,'Mangrove restorable land'!$A$5:$A1000,0),MATCH('Mangrove restorable land'!B$4,'Mangrove restorable land'!$A$5:$M$5,0)),IF($C348="Seagrass", INDEX('Seagrass extent'!$A$5:$I$257,MATCH($A348,'Seagrass extent'!$A$5:$A1000,0),MATCH('Seagrass extent'!$B$4,'Seagrass extent'!$A$5:$I$5,0))*'Seagrass extent'!$E$4, IF($C348="Salt marsh", INDEX('Salt marsh extent'!$A$5:$I$257,MATCH($A348,'Salt marsh extent'!$A$5:$A1000,0),MATCH('Salt marsh extent'!$B$4,'Salt marsh extent'!$A$5:$I$5,0))*'Salt marsh extent'!$E$4 )))</f>
        <v>0</v>
      </c>
      <c r="E348" s="40"/>
      <c r="F348" s="2"/>
      <c r="G348" s="2"/>
      <c r="H348" s="2"/>
      <c r="I348" s="2"/>
      <c r="J348" s="2"/>
      <c r="K348" s="2"/>
      <c r="L348" s="2"/>
      <c r="M348" s="2"/>
      <c r="N348" s="2"/>
      <c r="O348" s="2"/>
      <c r="P348" s="2"/>
      <c r="Q348" s="2"/>
      <c r="R348" s="2"/>
      <c r="S348" s="2"/>
      <c r="T348" s="2"/>
      <c r="U348" s="2"/>
      <c r="V348" s="2"/>
      <c r="W348" s="2"/>
      <c r="X348" s="2"/>
    </row>
    <row r="349" customFormat="false" ht="12.75" hidden="false" customHeight="true" outlineLevel="0" collapsed="false">
      <c r="A349" s="40" t="s">
        <v>345</v>
      </c>
      <c r="B349" s="56" t="str">
        <f aca="false" t="array" ref="B349:B349">INDEX(Countries!$D$2:$D$255, MATCH(A349, Countries!$B$2:$B$255, 0))</f>
        <v>ARE</v>
      </c>
      <c r="C349" s="76" t="s">
        <v>154</v>
      </c>
      <c r="D349" s="50" t="n">
        <f aca="false" t="array" ref="D349:D349">IF($C349="Mangrove", INDEX('Mangrove restorable land'!$A$5:$M1000,MATCH($A349,'Mangrove restorable land'!$A$5:$A1000,0),MATCH('Mangrove restorable land'!B$4,'Mangrove restorable land'!$A$5:$M$5,0)),IF($C349="Seagrass", INDEX('Seagrass extent'!$A$5:$I$257,MATCH($A349,'Seagrass extent'!$A$5:$A1000,0),MATCH('Seagrass extent'!$B$4,'Seagrass extent'!$A$5:$I$5,0))*'Seagrass extent'!$E$4, IF($C349="Salt marsh", INDEX('Salt marsh extent'!$A$5:$I$257,MATCH($A349,'Salt marsh extent'!$A$5:$A1000,0),MATCH('Salt marsh extent'!$B$4,'Salt marsh extent'!$A$5:$I$5,0))*'Salt marsh extent'!$E$4 )))</f>
        <v>4699.7390492</v>
      </c>
      <c r="E349" s="40"/>
      <c r="F349" s="2"/>
      <c r="G349" s="2"/>
      <c r="H349" s="2"/>
      <c r="I349" s="2"/>
      <c r="J349" s="2"/>
      <c r="K349" s="2"/>
      <c r="L349" s="2"/>
      <c r="M349" s="2"/>
      <c r="N349" s="2"/>
      <c r="O349" s="2"/>
      <c r="P349" s="2"/>
      <c r="Q349" s="2"/>
      <c r="R349" s="2"/>
      <c r="S349" s="2"/>
      <c r="T349" s="2"/>
      <c r="U349" s="2"/>
      <c r="V349" s="2"/>
      <c r="W349" s="2"/>
      <c r="X349" s="2"/>
    </row>
    <row r="350" customFormat="false" ht="12.75" hidden="false" customHeight="true" outlineLevel="0" collapsed="false">
      <c r="A350" s="40" t="s">
        <v>346</v>
      </c>
      <c r="B350" s="56" t="str">
        <f aca="false" t="array" ref="B350:B350">INDEX(Countries!$D$2:$D$255, MATCH(A350, Countries!$B$2:$B$255, 0))</f>
        <v>VUT</v>
      </c>
      <c r="C350" s="76" t="s">
        <v>154</v>
      </c>
      <c r="D350" s="50" t="n">
        <f aca="false" t="array" ref="D350:D350">IF($C350="Mangrove", INDEX('Mangrove restorable land'!$A$5:$M1000,MATCH($A350,'Mangrove restorable land'!$A$5:$A1000,0),MATCH('Mangrove restorable land'!B$4,'Mangrove restorable land'!$A$5:$M$5,0)),IF($C350="Seagrass", INDEX('Seagrass extent'!$A$5:$I$257,MATCH($A350,'Seagrass extent'!$A$5:$A1000,0),MATCH('Seagrass extent'!$B$4,'Seagrass extent'!$A$5:$I$5,0))*'Seagrass extent'!$E$4, IF($C350="Salt marsh", INDEX('Salt marsh extent'!$A$5:$I$257,MATCH($A350,'Salt marsh extent'!$A$5:$A1000,0),MATCH('Salt marsh extent'!$B$4,'Salt marsh extent'!$A$5:$I$5,0))*'Salt marsh extent'!$E$4 )))</f>
        <v>5693.5724578</v>
      </c>
      <c r="E350" s="40"/>
      <c r="F350" s="2"/>
      <c r="G350" s="2"/>
      <c r="H350" s="2"/>
      <c r="I350" s="2"/>
      <c r="J350" s="2"/>
      <c r="K350" s="2"/>
      <c r="L350" s="2"/>
      <c r="M350" s="2"/>
      <c r="N350" s="2"/>
      <c r="O350" s="2"/>
      <c r="P350" s="2"/>
      <c r="Q350" s="2"/>
      <c r="R350" s="2"/>
      <c r="S350" s="2"/>
      <c r="T350" s="2"/>
      <c r="U350" s="2"/>
      <c r="V350" s="2"/>
      <c r="W350" s="2"/>
      <c r="X350" s="2"/>
    </row>
    <row r="351" customFormat="false" ht="12.75" hidden="false" customHeight="true" outlineLevel="0" collapsed="false">
      <c r="A351" s="40" t="s">
        <v>347</v>
      </c>
      <c r="B351" s="56" t="str">
        <f aca="false" t="array" ref="B351:B351">INDEX(Countries!$D$2:$D$255, MATCH(A351, Countries!$B$2:$B$255, 0))</f>
        <v>VEN</v>
      </c>
      <c r="C351" s="76" t="s">
        <v>154</v>
      </c>
      <c r="D351" s="50" t="n">
        <f aca="false" t="array" ref="D351:D351">IF($C351="Mangrove", INDEX('Mangrove restorable land'!$A$5:$M1000,MATCH($A351,'Mangrove restorable land'!$A$5:$A1000,0),MATCH('Mangrove restorable land'!B$4,'Mangrove restorable land'!$A$5:$M$5,0)),IF($C351="Seagrass", INDEX('Seagrass extent'!$A$5:$I$257,MATCH($A351,'Seagrass extent'!$A$5:$A1000,0),MATCH('Seagrass extent'!$B$4,'Seagrass extent'!$A$5:$I$5,0))*'Seagrass extent'!$E$4, IF($C351="Salt marsh", INDEX('Salt marsh extent'!$A$5:$I$257,MATCH($A351,'Salt marsh extent'!$A$5:$A1000,0),MATCH('Salt marsh extent'!$B$4,'Salt marsh extent'!$A$5:$I$5,0))*'Salt marsh extent'!$E$4 )))</f>
        <v>5916.767618</v>
      </c>
      <c r="E351" s="40"/>
      <c r="F351" s="2"/>
      <c r="G351" s="2"/>
      <c r="H351" s="2"/>
      <c r="I351" s="2"/>
      <c r="J351" s="2"/>
      <c r="K351" s="2"/>
      <c r="L351" s="2"/>
      <c r="M351" s="2"/>
      <c r="N351" s="2"/>
      <c r="O351" s="2"/>
      <c r="P351" s="2"/>
      <c r="Q351" s="2"/>
      <c r="R351" s="2"/>
      <c r="S351" s="2"/>
      <c r="T351" s="2"/>
      <c r="U351" s="2"/>
      <c r="V351" s="2"/>
      <c r="W351" s="2"/>
      <c r="X351" s="2"/>
    </row>
    <row r="352" customFormat="false" ht="12.75" hidden="false" customHeight="true" outlineLevel="0" collapsed="false">
      <c r="A352" s="40" t="s">
        <v>348</v>
      </c>
      <c r="B352" s="56" t="str">
        <f aca="false" t="array" ref="B352:B352">INDEX(Countries!$D$2:$D$255, MATCH(A352, Countries!$B$2:$B$255, 0))</f>
        <v>VNM</v>
      </c>
      <c r="C352" s="76" t="s">
        <v>154</v>
      </c>
      <c r="D352" s="50" t="n">
        <f aca="false" t="array" ref="D352:D352">IF($C352="Mangrove", INDEX('Mangrove restorable land'!$A$5:$M1000,MATCH($A352,'Mangrove restorable land'!$A$5:$A1000,0),MATCH('Mangrove restorable land'!B$4,'Mangrove restorable land'!$A$5:$M$5,0)),IF($C352="Seagrass", INDEX('Seagrass extent'!$A$5:$I$257,MATCH($A352,'Seagrass extent'!$A$5:$A1000,0),MATCH('Seagrass extent'!$B$4,'Seagrass extent'!$A$5:$I$5,0))*'Seagrass extent'!$E$4, IF($C352="Salt marsh", INDEX('Salt marsh extent'!$A$5:$I$257,MATCH($A352,'Salt marsh extent'!$A$5:$A1000,0),MATCH('Salt marsh extent'!$B$4,'Salt marsh extent'!$A$5:$I$5,0))*'Salt marsh extent'!$E$4 )))</f>
        <v>1074.63302362</v>
      </c>
      <c r="E352" s="40"/>
      <c r="F352" s="2"/>
      <c r="G352" s="2"/>
      <c r="H352" s="2"/>
      <c r="I352" s="2"/>
      <c r="J352" s="2"/>
      <c r="K352" s="2"/>
      <c r="L352" s="2"/>
      <c r="M352" s="2"/>
      <c r="N352" s="2"/>
      <c r="O352" s="2"/>
      <c r="P352" s="2"/>
      <c r="Q352" s="2"/>
      <c r="R352" s="2"/>
      <c r="S352" s="2"/>
      <c r="T352" s="2"/>
      <c r="U352" s="2"/>
      <c r="V352" s="2"/>
      <c r="W352" s="2"/>
      <c r="X352" s="2"/>
    </row>
    <row r="353" customFormat="false" ht="12.75" hidden="false" customHeight="true" outlineLevel="0" collapsed="false">
      <c r="A353" s="40" t="s">
        <v>349</v>
      </c>
      <c r="B353" s="56" t="str">
        <f aca="false" t="array" ref="B353:B353">INDEX(Countries!$D$2:$D$255, MATCH(A353, Countries!$B$2:$B$255, 0))</f>
        <v>VIR</v>
      </c>
      <c r="C353" s="76" t="s">
        <v>154</v>
      </c>
      <c r="D353" s="50" t="n">
        <f aca="false" t="array" ref="D353:D353">IF($C353="Mangrove", INDEX('Mangrove restorable land'!$A$5:$M1000,MATCH($A353,'Mangrove restorable land'!$A$5:$A1000,0),MATCH('Mangrove restorable land'!B$4,'Mangrove restorable land'!$A$5:$M$5,0)),IF($C353="Seagrass", INDEX('Seagrass extent'!$A$5:$I$257,MATCH($A353,'Seagrass extent'!$A$5:$A1000,0),MATCH('Seagrass extent'!$B$4,'Seagrass extent'!$A$5:$I$5,0))*'Seagrass extent'!$E$4, IF($C353="Salt marsh", INDEX('Salt marsh extent'!$A$5:$I$257,MATCH($A353,'Salt marsh extent'!$A$5:$A1000,0),MATCH('Salt marsh extent'!$B$4,'Salt marsh extent'!$A$5:$I$5,0))*'Salt marsh extent'!$E$4 )))</f>
        <v>385.262941318</v>
      </c>
      <c r="E353" s="40"/>
      <c r="F353" s="2"/>
      <c r="G353" s="2"/>
      <c r="H353" s="2"/>
      <c r="I353" s="2"/>
      <c r="J353" s="2"/>
      <c r="K353" s="2"/>
      <c r="L353" s="2"/>
      <c r="M353" s="2"/>
      <c r="N353" s="2"/>
      <c r="O353" s="2"/>
      <c r="P353" s="2"/>
      <c r="Q353" s="2"/>
      <c r="R353" s="2"/>
      <c r="S353" s="2"/>
      <c r="T353" s="2"/>
      <c r="U353" s="2"/>
      <c r="V353" s="2"/>
      <c r="W353" s="2"/>
      <c r="X353" s="2"/>
    </row>
    <row r="354" customFormat="false" ht="12.75" hidden="false" customHeight="true" outlineLevel="0" collapsed="false">
      <c r="A354" s="40" t="s">
        <v>350</v>
      </c>
      <c r="B354" s="56" t="str">
        <f aca="false" t="array" ref="B354:B354">INDEX(Countries!$D$2:$D$255, MATCH(A354, Countries!$B$2:$B$255, 0))</f>
        <v>WLF</v>
      </c>
      <c r="C354" s="76" t="s">
        <v>154</v>
      </c>
      <c r="D354" s="50" t="n">
        <f aca="false" t="array" ref="D354:D354">IF($C354="Mangrove", INDEX('Mangrove restorable land'!$A$5:$M1000,MATCH($A354,'Mangrove restorable land'!$A$5:$A1000,0),MATCH('Mangrove restorable land'!B$4,'Mangrove restorable land'!$A$5:$M$5,0)),IF($C354="Seagrass", INDEX('Seagrass extent'!$A$5:$I$257,MATCH($A354,'Seagrass extent'!$A$5:$A1000,0),MATCH('Seagrass extent'!$B$4,'Seagrass extent'!$A$5:$I$5,0))*'Seagrass extent'!$E$4, IF($C354="Salt marsh", INDEX('Salt marsh extent'!$A$5:$I$257,MATCH($A354,'Salt marsh extent'!$A$5:$A1000,0),MATCH('Salt marsh extent'!$B$4,'Salt marsh extent'!$A$5:$I$5,0))*'Salt marsh extent'!$E$4 )))</f>
        <v>0</v>
      </c>
      <c r="E354" s="40"/>
      <c r="F354" s="2"/>
      <c r="G354" s="2"/>
      <c r="H354" s="2"/>
      <c r="I354" s="2"/>
      <c r="J354" s="2"/>
      <c r="K354" s="2"/>
      <c r="L354" s="2"/>
      <c r="M354" s="2"/>
      <c r="N354" s="2"/>
      <c r="O354" s="2"/>
      <c r="P354" s="2"/>
      <c r="Q354" s="2"/>
      <c r="R354" s="2"/>
      <c r="S354" s="2"/>
      <c r="T354" s="2"/>
      <c r="U354" s="2"/>
      <c r="V354" s="2"/>
      <c r="W354" s="2"/>
      <c r="X354" s="2"/>
    </row>
    <row r="355" customFormat="false" ht="12.75" hidden="false" customHeight="true" outlineLevel="0" collapsed="false">
      <c r="A355" s="40" t="s">
        <v>351</v>
      </c>
      <c r="B355" s="56" t="str">
        <f aca="false" t="array" ref="B355:B355">INDEX(Countries!$D$2:$D$255, MATCH(A355, Countries!$B$2:$B$255, 0))</f>
        <v>YEM</v>
      </c>
      <c r="C355" s="76" t="s">
        <v>154</v>
      </c>
      <c r="D355" s="50" t="n">
        <f aca="false" t="array" ref="D355:D355">IF($C355="Mangrove", INDEX('Mangrove restorable land'!$A$5:$M1000,MATCH($A355,'Mangrove restorable land'!$A$5:$A1000,0),MATCH('Mangrove restorable land'!B$4,'Mangrove restorable land'!$A$5:$M$5,0)),IF($C355="Seagrass", INDEX('Seagrass extent'!$A$5:$I$257,MATCH($A355,'Seagrass extent'!$A$5:$A1000,0),MATCH('Seagrass extent'!$B$4,'Seagrass extent'!$A$5:$I$5,0))*'Seagrass extent'!$E$4, IF($C355="Salt marsh", INDEX('Salt marsh extent'!$A$5:$I$257,MATCH($A355,'Salt marsh extent'!$A$5:$A1000,0),MATCH('Salt marsh extent'!$B$4,'Salt marsh extent'!$A$5:$I$5,0))*'Salt marsh extent'!$E$4 )))</f>
        <v>25095.21674</v>
      </c>
      <c r="E355" s="40"/>
      <c r="F355" s="2"/>
      <c r="G355" s="2"/>
      <c r="H355" s="2"/>
      <c r="I355" s="2"/>
      <c r="J355" s="2"/>
      <c r="K355" s="2"/>
      <c r="L355" s="2"/>
      <c r="M355" s="2"/>
      <c r="N355" s="2"/>
      <c r="O355" s="2"/>
      <c r="P355" s="2"/>
      <c r="Q355" s="2"/>
      <c r="R355" s="2"/>
      <c r="S355" s="2"/>
      <c r="T355" s="2"/>
      <c r="U355" s="2"/>
      <c r="V355" s="2"/>
      <c r="W355" s="2"/>
      <c r="X355" s="2"/>
    </row>
    <row r="356" customFormat="false" ht="12.75" hidden="false" customHeight="true" outlineLevel="0" collapsed="false">
      <c r="A356" s="40" t="s">
        <v>352</v>
      </c>
      <c r="B356" s="56" t="str">
        <f aca="false" t="array" ref="B356:B356">INDEX(Countries!$D$2:$D$255, MATCH(A356, Countries!$B$2:$B$255, 0))</f>
        <v>ITA</v>
      </c>
      <c r="C356" s="76" t="s">
        <v>154</v>
      </c>
      <c r="D356" s="50" t="n">
        <f aca="false" t="array" ref="D356:D356">IF($C356="Mangrove", INDEX('Mangrove restorable land'!$A$5:$M1000,MATCH($A356,'Mangrove restorable land'!$A$5:$A1000,0),MATCH('Mangrove restorable land'!B$4,'Mangrove restorable land'!$A$5:$M$5,0)),IF($C356="Seagrass", INDEX('Seagrass extent'!$A$5:$I$257,MATCH($A356,'Seagrass extent'!$A$5:$A1000,0),MATCH('Seagrass extent'!$B$4,'Seagrass extent'!$A$5:$I$5,0))*'Seagrass extent'!$E$4, IF($C356="Salt marsh", INDEX('Salt marsh extent'!$A$5:$I$257,MATCH($A356,'Salt marsh extent'!$A$5:$A1000,0),MATCH('Salt marsh extent'!$B$4,'Salt marsh extent'!$A$5:$I$5,0))*'Salt marsh extent'!$E$4 )))</f>
        <v>17134.9337968</v>
      </c>
      <c r="E356" s="40"/>
      <c r="F356" s="2"/>
      <c r="G356" s="2"/>
      <c r="H356" s="2"/>
      <c r="I356" s="2"/>
      <c r="J356" s="2"/>
      <c r="K356" s="2"/>
      <c r="L356" s="2"/>
      <c r="M356" s="2"/>
      <c r="N356" s="2"/>
      <c r="O356" s="2"/>
      <c r="P356" s="2"/>
      <c r="Q356" s="2"/>
      <c r="R356" s="2"/>
      <c r="S356" s="2"/>
      <c r="T356" s="2"/>
      <c r="U356" s="2"/>
      <c r="V356" s="2"/>
      <c r="W356" s="2"/>
      <c r="X356" s="2"/>
    </row>
    <row r="357" customFormat="false" ht="12.75" hidden="false" customHeight="true" outlineLevel="0" collapsed="false">
      <c r="A357" s="40" t="s">
        <v>353</v>
      </c>
      <c r="B357" s="56" t="str">
        <f aca="false" t="array" ref="B357:B357">INDEX(Countries!$D$2:$D$255, MATCH(A357, Countries!$B$2:$B$255, 0))</f>
        <v>UKR</v>
      </c>
      <c r="C357" s="76" t="s">
        <v>154</v>
      </c>
      <c r="D357" s="50" t="n">
        <f aca="false" t="array" ref="D357:D357">IF($C357="Mangrove", INDEX('Mangrove restorable land'!$A$5:$M1000,MATCH($A357,'Mangrove restorable land'!$A$5:$A1000,0),MATCH('Mangrove restorable land'!B$4,'Mangrove restorable land'!$A$5:$M$5,0)),IF($C357="Seagrass", INDEX('Seagrass extent'!$A$5:$I$257,MATCH($A357,'Seagrass extent'!$A$5:$A1000,0),MATCH('Seagrass extent'!$B$4,'Seagrass extent'!$A$5:$I$5,0))*'Seagrass extent'!$E$4, IF($C357="Salt marsh", INDEX('Salt marsh extent'!$A$5:$I$257,MATCH($A357,'Salt marsh extent'!$A$5:$A1000,0),MATCH('Salt marsh extent'!$B$4,'Salt marsh extent'!$A$5:$I$5,0))*'Salt marsh extent'!$E$4 )))</f>
        <v>716.1993506</v>
      </c>
      <c r="E357" s="40"/>
      <c r="F357" s="2"/>
      <c r="G357" s="2"/>
      <c r="H357" s="2"/>
      <c r="I357" s="2"/>
      <c r="J357" s="2"/>
      <c r="K357" s="2"/>
      <c r="L357" s="2"/>
      <c r="M357" s="2"/>
      <c r="N357" s="2"/>
      <c r="O357" s="2"/>
      <c r="P357" s="2"/>
      <c r="Q357" s="2"/>
      <c r="R357" s="2"/>
      <c r="S357" s="2"/>
      <c r="T357" s="2"/>
      <c r="U357" s="2"/>
      <c r="V357" s="2"/>
      <c r="W357" s="2"/>
      <c r="X357" s="2"/>
    </row>
    <row r="358" customFormat="false" ht="12.75" hidden="false" customHeight="true" outlineLevel="0" collapsed="false">
      <c r="A358" s="40" t="s">
        <v>354</v>
      </c>
      <c r="B358" s="56" t="str">
        <f aca="false" t="array" ref="B358:B358">INDEX(Countries!$D$2:$D$255, MATCH(A358, Countries!$B$2:$B$255, 0))</f>
        <v>TUN</v>
      </c>
      <c r="C358" s="76" t="s">
        <v>154</v>
      </c>
      <c r="D358" s="50" t="n">
        <f aca="false" t="array" ref="D358:D358">IF($C358="Mangrove", INDEX('Mangrove restorable land'!$A$5:$M1000,MATCH($A358,'Mangrove restorable land'!$A$5:$A1000,0),MATCH('Mangrove restorable land'!B$4,'Mangrove restorable land'!$A$5:$M$5,0)),IF($C358="Seagrass", INDEX('Seagrass extent'!$A$5:$I$257,MATCH($A358,'Seagrass extent'!$A$5:$A1000,0),MATCH('Seagrass extent'!$B$4,'Seagrass extent'!$A$5:$I$5,0))*'Seagrass extent'!$E$4, IF($C358="Salt marsh", INDEX('Salt marsh extent'!$A$5:$I$257,MATCH($A358,'Salt marsh extent'!$A$5:$A1000,0),MATCH('Salt marsh extent'!$B$4,'Salt marsh extent'!$A$5:$I$5,0))*'Salt marsh extent'!$E$4 )))</f>
        <v>22945.9306156</v>
      </c>
      <c r="E358" s="40"/>
      <c r="F358" s="2"/>
      <c r="G358" s="2"/>
      <c r="H358" s="2"/>
      <c r="I358" s="2"/>
      <c r="J358" s="2"/>
      <c r="K358" s="2"/>
      <c r="L358" s="2"/>
      <c r="M358" s="2"/>
      <c r="N358" s="2"/>
      <c r="O358" s="2"/>
      <c r="P358" s="2"/>
      <c r="Q358" s="2"/>
      <c r="R358" s="2"/>
      <c r="S358" s="2"/>
      <c r="T358" s="2"/>
      <c r="U358" s="2"/>
      <c r="V358" s="2"/>
      <c r="W358" s="2"/>
      <c r="X358" s="2"/>
    </row>
    <row r="359" customFormat="false" ht="12.75" hidden="false" customHeight="true" outlineLevel="0" collapsed="false">
      <c r="A359" s="40" t="s">
        <v>355</v>
      </c>
      <c r="B359" s="56" t="str">
        <f aca="false" t="array" ref="B359:B359">INDEX(Countries!$D$2:$D$255, MATCH(A359, Countries!$B$2:$B$255, 0))</f>
        <v>ESP</v>
      </c>
      <c r="C359" s="76" t="s">
        <v>154</v>
      </c>
      <c r="D359" s="50" t="n">
        <f aca="false" t="array" ref="D359:D359">IF($C359="Mangrove", INDEX('Mangrove restorable land'!$A$5:$M1000,MATCH($A359,'Mangrove restorable land'!$A$5:$A1000,0),MATCH('Mangrove restorable land'!B$4,'Mangrove restorable land'!$A$5:$M$5,0)),IF($C359="Seagrass", INDEX('Seagrass extent'!$A$5:$I$257,MATCH($A359,'Seagrass extent'!$A$5:$A1000,0),MATCH('Seagrass extent'!$B$4,'Seagrass extent'!$A$5:$I$5,0))*'Seagrass extent'!$E$4, IF($C359="Salt marsh", INDEX('Salt marsh extent'!$A$5:$I$257,MATCH($A359,'Salt marsh extent'!$A$5:$A1000,0),MATCH('Salt marsh extent'!$B$4,'Salt marsh extent'!$A$5:$I$5,0))*'Salt marsh extent'!$E$4 )))</f>
        <v>14261.6643904</v>
      </c>
      <c r="E359" s="40"/>
      <c r="F359" s="2"/>
      <c r="G359" s="2"/>
      <c r="H359" s="2"/>
      <c r="I359" s="2"/>
      <c r="J359" s="2"/>
      <c r="K359" s="2"/>
      <c r="L359" s="2"/>
      <c r="M359" s="2"/>
      <c r="N359" s="2"/>
      <c r="O359" s="2"/>
      <c r="P359" s="2"/>
      <c r="Q359" s="2"/>
      <c r="R359" s="2"/>
      <c r="S359" s="2"/>
      <c r="T359" s="2"/>
      <c r="U359" s="2"/>
      <c r="V359" s="2"/>
      <c r="W359" s="2"/>
      <c r="X359" s="2"/>
    </row>
    <row r="360" customFormat="false" ht="12.75" hidden="false" customHeight="true" outlineLevel="0" collapsed="false">
      <c r="A360" s="40" t="s">
        <v>356</v>
      </c>
      <c r="B360" s="56" t="str">
        <f aca="false" t="array" ref="B360:B360">INDEX(Countries!$D$2:$D$255, MATCH(A360, Countries!$B$2:$B$255, 0))</f>
        <v>KWT</v>
      </c>
      <c r="C360" s="76" t="s">
        <v>154</v>
      </c>
      <c r="D360" s="50" t="n">
        <f aca="false" t="array" ref="D360:D360">IF($C360="Mangrove", INDEX('Mangrove restorable land'!$A$5:$M1000,MATCH($A360,'Mangrove restorable land'!$A$5:$A1000,0),MATCH('Mangrove restorable land'!B$4,'Mangrove restorable land'!$A$5:$M$5,0)),IF($C360="Seagrass", INDEX('Seagrass extent'!$A$5:$I$257,MATCH($A360,'Seagrass extent'!$A$5:$A1000,0),MATCH('Seagrass extent'!$B$4,'Seagrass extent'!$A$5:$I$5,0))*'Seagrass extent'!$E$4, IF($C360="Salt marsh", INDEX('Salt marsh extent'!$A$5:$I$257,MATCH($A360,'Salt marsh extent'!$A$5:$A1000,0),MATCH('Salt marsh extent'!$B$4,'Salt marsh extent'!$A$5:$I$5,0))*'Salt marsh extent'!$E$4 )))</f>
        <v>7288.0970504</v>
      </c>
      <c r="E360" s="40"/>
      <c r="F360" s="2"/>
      <c r="G360" s="2"/>
      <c r="H360" s="2"/>
      <c r="I360" s="2"/>
      <c r="J360" s="2"/>
      <c r="K360" s="2"/>
      <c r="L360" s="2"/>
      <c r="M360" s="2"/>
      <c r="N360" s="2"/>
      <c r="O360" s="2"/>
      <c r="P360" s="2"/>
      <c r="Q360" s="2"/>
      <c r="R360" s="2"/>
      <c r="S360" s="2"/>
      <c r="T360" s="2"/>
      <c r="U360" s="2"/>
      <c r="V360" s="2"/>
      <c r="W360" s="2"/>
      <c r="X360" s="2"/>
    </row>
    <row r="361" customFormat="false" ht="12.75" hidden="false" customHeight="true" outlineLevel="0" collapsed="false">
      <c r="A361" s="40" t="s">
        <v>357</v>
      </c>
      <c r="B361" s="56" t="str">
        <f aca="false" t="array" ref="B361:B361">INDEX(Countries!$D$2:$D$255, MATCH(A361, Countries!$B$2:$B$255, 0))</f>
        <v>DNK</v>
      </c>
      <c r="C361" s="76" t="s">
        <v>154</v>
      </c>
      <c r="D361" s="50" t="n">
        <f aca="false" t="array" ref="D361:D361">IF($C361="Mangrove", INDEX('Mangrove restorable land'!$A$5:$M1000,MATCH($A361,'Mangrove restorable land'!$A$5:$A1000,0),MATCH('Mangrove restorable land'!B$4,'Mangrove restorable land'!$A$5:$M$5,0)),IF($C361="Seagrass", INDEX('Seagrass extent'!$A$5:$I$257,MATCH($A361,'Seagrass extent'!$A$5:$A1000,0),MATCH('Seagrass extent'!$B$4,'Seagrass extent'!$A$5:$I$5,0))*'Seagrass extent'!$E$4, IF($C361="Salt marsh", INDEX('Salt marsh extent'!$A$5:$I$257,MATCH($A361,'Salt marsh extent'!$A$5:$A1000,0),MATCH('Salt marsh extent'!$B$4,'Salt marsh extent'!$A$5:$I$5,0))*'Salt marsh extent'!$E$4 )))</f>
        <v>5437.7122422</v>
      </c>
      <c r="E361" s="40"/>
      <c r="F361" s="2"/>
      <c r="G361" s="2"/>
      <c r="H361" s="2"/>
      <c r="I361" s="2"/>
      <c r="J361" s="2"/>
      <c r="K361" s="2"/>
      <c r="L361" s="2"/>
      <c r="M361" s="2"/>
      <c r="N361" s="2"/>
      <c r="O361" s="2"/>
      <c r="P361" s="2"/>
      <c r="Q361" s="2"/>
      <c r="R361" s="2"/>
      <c r="S361" s="2"/>
      <c r="T361" s="2"/>
      <c r="U361" s="2"/>
      <c r="V361" s="2"/>
      <c r="W361" s="2"/>
      <c r="X361" s="2"/>
    </row>
    <row r="362" customFormat="false" ht="12.75" hidden="false" customHeight="true" outlineLevel="0" collapsed="false">
      <c r="A362" s="40" t="s">
        <v>358</v>
      </c>
      <c r="B362" s="56" t="str">
        <f aca="false" t="array" ref="B362:B362">INDEX(Countries!$D$2:$D$255, MATCH(A362, Countries!$B$2:$B$255, 0))</f>
        <v>FRA</v>
      </c>
      <c r="C362" s="76" t="s">
        <v>154</v>
      </c>
      <c r="D362" s="50" t="n">
        <f aca="false" t="array" ref="D362:D362">IF($C362="Mangrove", INDEX('Mangrove restorable land'!$A$5:$M1000,MATCH($A362,'Mangrove restorable land'!$A$5:$A1000,0),MATCH('Mangrove restorable land'!B$4,'Mangrove restorable land'!$A$5:$M$5,0)),IF($C362="Seagrass", INDEX('Seagrass extent'!$A$5:$I$257,MATCH($A362,'Seagrass extent'!$A$5:$A1000,0),MATCH('Seagrass extent'!$B$4,'Seagrass extent'!$A$5:$I$5,0))*'Seagrass extent'!$E$4, IF($C362="Salt marsh", INDEX('Salt marsh extent'!$A$5:$I$257,MATCH($A362,'Salt marsh extent'!$A$5:$A1000,0),MATCH('Salt marsh extent'!$B$4,'Salt marsh extent'!$A$5:$I$5,0))*'Salt marsh extent'!$E$4 )))</f>
        <v>5034.7301208</v>
      </c>
      <c r="E362" s="40"/>
      <c r="F362" s="2"/>
      <c r="G362" s="2"/>
      <c r="H362" s="2"/>
      <c r="I362" s="2"/>
      <c r="J362" s="2"/>
      <c r="K362" s="2"/>
      <c r="L362" s="2"/>
      <c r="M362" s="2"/>
      <c r="N362" s="2"/>
      <c r="O362" s="2"/>
      <c r="P362" s="2"/>
      <c r="Q362" s="2"/>
      <c r="R362" s="2"/>
      <c r="S362" s="2"/>
      <c r="T362" s="2"/>
      <c r="U362" s="2"/>
      <c r="V362" s="2"/>
      <c r="W362" s="2"/>
      <c r="X362" s="2"/>
    </row>
    <row r="363" customFormat="false" ht="12.75" hidden="false" customHeight="true" outlineLevel="0" collapsed="false">
      <c r="A363" s="40" t="s">
        <v>359</v>
      </c>
      <c r="B363" s="56" t="str">
        <f aca="false" t="array" ref="B363:B363">INDEX(Countries!$D$2:$D$255, MATCH(A363, Countries!$B$2:$B$255, 0))</f>
        <v>RUS</v>
      </c>
      <c r="C363" s="76" t="s">
        <v>154</v>
      </c>
      <c r="D363" s="50" t="n">
        <f aca="false" t="array" ref="D363:D363">IF($C363="Mangrove", INDEX('Mangrove restorable land'!$A$5:$M1000,MATCH($A363,'Mangrove restorable land'!$A$5:$A1000,0),MATCH('Mangrove restorable land'!B$4,'Mangrove restorable land'!$A$5:$M$5,0)),IF($C363="Seagrass", INDEX('Seagrass extent'!$A$5:$I$257,MATCH($A363,'Seagrass extent'!$A$5:$A1000,0),MATCH('Seagrass extent'!$B$4,'Seagrass extent'!$A$5:$I$5,0))*'Seagrass extent'!$E$4, IF($C363="Salt marsh", INDEX('Salt marsh extent'!$A$5:$I$257,MATCH($A363,'Salt marsh extent'!$A$5:$A1000,0),MATCH('Salt marsh extent'!$B$4,'Salt marsh extent'!$A$5:$I$5,0))*'Salt marsh extent'!$E$4 )))</f>
        <v>3128.1957714</v>
      </c>
      <c r="E363" s="40"/>
      <c r="F363" s="2"/>
      <c r="G363" s="2"/>
      <c r="H363" s="2"/>
      <c r="I363" s="2"/>
      <c r="J363" s="2"/>
      <c r="K363" s="2"/>
      <c r="L363" s="2"/>
      <c r="M363" s="2"/>
      <c r="N363" s="2"/>
      <c r="O363" s="2"/>
      <c r="P363" s="2"/>
      <c r="Q363" s="2"/>
      <c r="R363" s="2"/>
      <c r="S363" s="2"/>
      <c r="T363" s="2"/>
      <c r="U363" s="2"/>
      <c r="V363" s="2"/>
      <c r="W363" s="2"/>
      <c r="X363" s="2"/>
    </row>
    <row r="364" customFormat="false" ht="12.75" hidden="false" customHeight="true" outlineLevel="0" collapsed="false">
      <c r="A364" s="40" t="s">
        <v>360</v>
      </c>
      <c r="B364" s="56" t="str">
        <f aca="false" t="array" ref="B364:B364">INDEX(Countries!$D$2:$D$255, MATCH(A364, Countries!$B$2:$B$255, 0))</f>
        <v>UMI</v>
      </c>
      <c r="C364" s="76" t="s">
        <v>154</v>
      </c>
      <c r="D364" s="50" t="n">
        <f aca="false" t="array" ref="D364:D364">IF($C364="Mangrove", INDEX('Mangrove restorable land'!$A$5:$M1000,MATCH($A364,'Mangrove restorable land'!$A$5:$A1000,0),MATCH('Mangrove restorable land'!B$4,'Mangrove restorable land'!$A$5:$M$5,0)),IF($C364="Seagrass", INDEX('Seagrass extent'!$A$5:$I$257,MATCH($A364,'Seagrass extent'!$A$5:$A1000,0),MATCH('Seagrass extent'!$B$4,'Seagrass extent'!$A$5:$I$5,0))*'Seagrass extent'!$E$4, IF($C364="Salt marsh", INDEX('Salt marsh extent'!$A$5:$I$257,MATCH($A364,'Salt marsh extent'!$A$5:$A1000,0),MATCH('Salt marsh extent'!$B$4,'Salt marsh extent'!$A$5:$I$5,0))*'Salt marsh extent'!$E$4 )))</f>
        <v>0</v>
      </c>
      <c r="E364" s="40"/>
      <c r="F364" s="2"/>
      <c r="G364" s="2"/>
      <c r="H364" s="2"/>
      <c r="I364" s="2"/>
      <c r="J364" s="2"/>
      <c r="K364" s="2"/>
      <c r="L364" s="2"/>
      <c r="M364" s="2"/>
      <c r="N364" s="2"/>
      <c r="O364" s="2"/>
      <c r="P364" s="2"/>
      <c r="Q364" s="2"/>
      <c r="R364" s="2"/>
      <c r="S364" s="2"/>
      <c r="T364" s="2"/>
      <c r="U364" s="2"/>
      <c r="V364" s="2"/>
      <c r="W364" s="2"/>
      <c r="X364" s="2"/>
    </row>
    <row r="365" customFormat="false" ht="12.75" hidden="false" customHeight="true" outlineLevel="0" collapsed="false">
      <c r="A365" s="40" t="s">
        <v>361</v>
      </c>
      <c r="B365" s="56" t="str">
        <f aca="false" t="array" ref="B365:B365">INDEX(Countries!$D$2:$D$255, MATCH(A365, Countries!$B$2:$B$255, 0))</f>
        <v>GRC</v>
      </c>
      <c r="C365" s="76" t="s">
        <v>154</v>
      </c>
      <c r="D365" s="50" t="n">
        <f aca="false" t="array" ref="D365:D365">IF($C365="Mangrove", INDEX('Mangrove restorable land'!$A$5:$M1000,MATCH($A365,'Mangrove restorable land'!$A$5:$A1000,0),MATCH('Mangrove restorable land'!B$4,'Mangrove restorable land'!$A$5:$M$5,0)),IF($C365="Seagrass", INDEX('Seagrass extent'!$A$5:$I$257,MATCH($A365,'Seagrass extent'!$A$5:$A1000,0),MATCH('Seagrass extent'!$B$4,'Seagrass extent'!$A$5:$I$5,0))*'Seagrass extent'!$E$4, IF($C365="Salt marsh", INDEX('Salt marsh extent'!$A$5:$I$257,MATCH($A365,'Salt marsh extent'!$A$5:$A1000,0),MATCH('Salt marsh extent'!$B$4,'Salt marsh extent'!$A$5:$I$5,0))*'Salt marsh extent'!$E$4 )))</f>
        <v>2881.58982108</v>
      </c>
      <c r="E365" s="40"/>
      <c r="F365" s="2"/>
      <c r="G365" s="2"/>
      <c r="H365" s="2"/>
      <c r="I365" s="2"/>
      <c r="J365" s="2"/>
      <c r="K365" s="2"/>
      <c r="L365" s="2"/>
      <c r="M365" s="2"/>
      <c r="N365" s="2"/>
      <c r="O365" s="2"/>
      <c r="P365" s="2"/>
      <c r="Q365" s="2"/>
      <c r="R365" s="2"/>
      <c r="S365" s="2"/>
      <c r="T365" s="2"/>
      <c r="U365" s="2"/>
      <c r="V365" s="2"/>
      <c r="W365" s="2"/>
      <c r="X365" s="2"/>
    </row>
    <row r="366" customFormat="false" ht="12.75" hidden="false" customHeight="true" outlineLevel="0" collapsed="false">
      <c r="A366" s="40" t="s">
        <v>362</v>
      </c>
      <c r="B366" s="56" t="str">
        <f aca="false" t="array" ref="B366:B366">INDEX(Countries!$D$2:$D$255, MATCH(A366, Countries!$B$2:$B$255, 0))</f>
        <v>CAN</v>
      </c>
      <c r="C366" s="76" t="s">
        <v>154</v>
      </c>
      <c r="D366" s="50" t="n">
        <f aca="false" t="array" ref="D366:D366">IF($C366="Mangrove", INDEX('Mangrove restorable land'!$A$5:$M1000,MATCH($A366,'Mangrove restorable land'!$A$5:$A1000,0),MATCH('Mangrove restorable land'!B$4,'Mangrove restorable land'!$A$5:$M$5,0)),IF($C366="Seagrass", INDEX('Seagrass extent'!$A$5:$I$257,MATCH($A366,'Seagrass extent'!$A$5:$A1000,0),MATCH('Seagrass extent'!$B$4,'Seagrass extent'!$A$5:$I$5,0))*'Seagrass extent'!$E$4, IF($C366="Salt marsh", INDEX('Salt marsh extent'!$A$5:$I$257,MATCH($A366,'Salt marsh extent'!$A$5:$A1000,0),MATCH('Salt marsh extent'!$B$4,'Salt marsh extent'!$A$5:$I$5,0))*'Salt marsh extent'!$E$4 )))</f>
        <v>1388.78204906</v>
      </c>
      <c r="E366" s="40"/>
      <c r="F366" s="2"/>
      <c r="G366" s="2"/>
      <c r="H366" s="2"/>
      <c r="I366" s="2"/>
      <c r="J366" s="2"/>
      <c r="K366" s="2"/>
      <c r="L366" s="2"/>
      <c r="M366" s="2"/>
      <c r="N366" s="2"/>
      <c r="O366" s="2"/>
      <c r="P366" s="2"/>
      <c r="Q366" s="2"/>
      <c r="R366" s="2"/>
      <c r="S366" s="2"/>
      <c r="T366" s="2"/>
      <c r="U366" s="2"/>
      <c r="V366" s="2"/>
      <c r="W366" s="2"/>
      <c r="X366" s="2"/>
    </row>
    <row r="367" customFormat="false" ht="12.75" hidden="false" customHeight="true" outlineLevel="0" collapsed="false">
      <c r="A367" s="40" t="s">
        <v>363</v>
      </c>
      <c r="B367" s="56" t="str">
        <f aca="false" t="array" ref="B367:B367">INDEX(Countries!$D$2:$D$255, MATCH(A367, Countries!$B$2:$B$255, 0))</f>
        <v>DEU</v>
      </c>
      <c r="C367" s="76" t="s">
        <v>154</v>
      </c>
      <c r="D367" s="50" t="n">
        <f aca="false" t="array" ref="D367:D367">IF($C367="Mangrove", INDEX('Mangrove restorable land'!$A$5:$M1000,MATCH($A367,'Mangrove restorable land'!$A$5:$A1000,0),MATCH('Mangrove restorable land'!B$4,'Mangrove restorable land'!$A$5:$M$5,0)),IF($C367="Seagrass", INDEX('Seagrass extent'!$A$5:$I$257,MATCH($A367,'Seagrass extent'!$A$5:$A1000,0),MATCH('Seagrass extent'!$B$4,'Seagrass extent'!$A$5:$I$5,0))*'Seagrass extent'!$E$4, IF($C367="Salt marsh", INDEX('Salt marsh extent'!$A$5:$I$257,MATCH($A367,'Salt marsh extent'!$A$5:$A1000,0),MATCH('Salt marsh extent'!$B$4,'Salt marsh extent'!$A$5:$I$5,0))*'Salt marsh extent'!$E$4 )))</f>
        <v>1459.61949054</v>
      </c>
      <c r="E367" s="40"/>
      <c r="F367" s="2"/>
      <c r="G367" s="2"/>
      <c r="H367" s="2"/>
      <c r="I367" s="2"/>
      <c r="J367" s="2"/>
      <c r="K367" s="2"/>
      <c r="L367" s="2"/>
      <c r="M367" s="2"/>
      <c r="N367" s="2"/>
      <c r="O367" s="2"/>
      <c r="P367" s="2"/>
      <c r="Q367" s="2"/>
      <c r="R367" s="2"/>
      <c r="S367" s="2"/>
      <c r="T367" s="2"/>
      <c r="U367" s="2"/>
      <c r="V367" s="2"/>
      <c r="W367" s="2"/>
      <c r="X367" s="2"/>
    </row>
    <row r="368" customFormat="false" ht="12.75" hidden="false" customHeight="true" outlineLevel="0" collapsed="false">
      <c r="A368" s="40" t="s">
        <v>364</v>
      </c>
      <c r="B368" s="56" t="str">
        <f aca="false" t="array" ref="B368:B368">INDEX(Countries!$D$2:$D$255, MATCH(A368, Countries!$B$2:$B$255, 0))</f>
        <v>HRV</v>
      </c>
      <c r="C368" s="76" t="s">
        <v>154</v>
      </c>
      <c r="D368" s="50" t="n">
        <f aca="false" t="array" ref="D368:D368">IF($C368="Mangrove", INDEX('Mangrove restorable land'!$A$5:$M1000,MATCH($A368,'Mangrove restorable land'!$A$5:$A1000,0),MATCH('Mangrove restorable land'!B$4,'Mangrove restorable land'!$A$5:$M$5,0)),IF($C368="Seagrass", INDEX('Seagrass extent'!$A$5:$I$257,MATCH($A368,'Seagrass extent'!$A$5:$A1000,0),MATCH('Seagrass extent'!$B$4,'Seagrass extent'!$A$5:$I$5,0))*'Seagrass extent'!$E$4, IF($C368="Salt marsh", INDEX('Salt marsh extent'!$A$5:$I$257,MATCH($A368,'Salt marsh extent'!$A$5:$A1000,0),MATCH('Salt marsh extent'!$B$4,'Salt marsh extent'!$A$5:$I$5,0))*'Salt marsh extent'!$E$4 )))</f>
        <v>1378.24144254</v>
      </c>
      <c r="E368" s="40"/>
      <c r="F368" s="2"/>
      <c r="G368" s="2"/>
      <c r="H368" s="2"/>
      <c r="I368" s="2"/>
      <c r="J368" s="2"/>
      <c r="K368" s="2"/>
      <c r="L368" s="2"/>
      <c r="M368" s="2"/>
      <c r="N368" s="2"/>
      <c r="O368" s="2"/>
      <c r="P368" s="2"/>
      <c r="Q368" s="2"/>
      <c r="R368" s="2"/>
      <c r="S368" s="2"/>
      <c r="T368" s="2"/>
      <c r="U368" s="2"/>
      <c r="V368" s="2"/>
      <c r="W368" s="2"/>
      <c r="X368" s="2"/>
    </row>
    <row r="369" customFormat="false" ht="12.75" hidden="false" customHeight="true" outlineLevel="0" collapsed="false">
      <c r="A369" s="40" t="s">
        <v>365</v>
      </c>
      <c r="B369" s="56" t="str">
        <f aca="false" t="array" ref="B369:B369">INDEX(Countries!$D$2:$D$255, MATCH(A369, Countries!$B$2:$B$255, 0))</f>
        <v>GBR</v>
      </c>
      <c r="C369" s="76" t="s">
        <v>154</v>
      </c>
      <c r="D369" s="50" t="n">
        <f aca="false" t="array" ref="D369:D369">IF($C369="Mangrove", INDEX('Mangrove restorable land'!$A$5:$M1000,MATCH($A369,'Mangrove restorable land'!$A$5:$A1000,0),MATCH('Mangrove restorable land'!B$4,'Mangrove restorable land'!$A$5:$M$5,0)),IF($C369="Seagrass", INDEX('Seagrass extent'!$A$5:$I$257,MATCH($A369,'Seagrass extent'!$A$5:$A1000,0),MATCH('Seagrass extent'!$B$4,'Seagrass extent'!$A$5:$I$5,0))*'Seagrass extent'!$E$4, IF($C369="Salt marsh", INDEX('Salt marsh extent'!$A$5:$I$257,MATCH($A369,'Salt marsh extent'!$A$5:$A1000,0),MATCH('Salt marsh extent'!$B$4,'Salt marsh extent'!$A$5:$I$5,0))*'Salt marsh extent'!$E$4 )))</f>
        <v>686.66492778</v>
      </c>
      <c r="E369" s="40"/>
      <c r="F369" s="2"/>
      <c r="G369" s="2"/>
      <c r="H369" s="2"/>
      <c r="I369" s="2"/>
      <c r="J369" s="2"/>
      <c r="K369" s="2"/>
      <c r="L369" s="2"/>
      <c r="M369" s="2"/>
      <c r="N369" s="2"/>
      <c r="O369" s="2"/>
      <c r="P369" s="2"/>
      <c r="Q369" s="2"/>
      <c r="R369" s="2"/>
      <c r="S369" s="2"/>
      <c r="T369" s="2"/>
      <c r="U369" s="2"/>
      <c r="V369" s="2"/>
      <c r="W369" s="2"/>
      <c r="X369" s="2"/>
    </row>
    <row r="370" customFormat="false" ht="12.75" hidden="false" customHeight="true" outlineLevel="0" collapsed="false">
      <c r="A370" s="40" t="s">
        <v>366</v>
      </c>
      <c r="B370" s="56" t="str">
        <f aca="false" t="array" ref="B370:B370">INDEX(Countries!$D$2:$D$255, MATCH(A370, Countries!$B$2:$B$255, 0))</f>
        <v>MLT</v>
      </c>
      <c r="C370" s="76" t="s">
        <v>154</v>
      </c>
      <c r="D370" s="50" t="n">
        <f aca="false" t="array" ref="D370:D370">IF($C370="Mangrove", INDEX('Mangrove restorable land'!$A$5:$M1000,MATCH($A370,'Mangrove restorable land'!$A$5:$A1000,0),MATCH('Mangrove restorable land'!B$4,'Mangrove restorable land'!$A$5:$M$5,0)),IF($C370="Seagrass", INDEX('Seagrass extent'!$A$5:$I$257,MATCH($A370,'Seagrass extent'!$A$5:$A1000,0),MATCH('Seagrass extent'!$B$4,'Seagrass extent'!$A$5:$I$5,0))*'Seagrass extent'!$E$4, IF($C370="Salt marsh", INDEX('Salt marsh extent'!$A$5:$I$257,MATCH($A370,'Salt marsh extent'!$A$5:$A1000,0),MATCH('Salt marsh extent'!$B$4,'Salt marsh extent'!$A$5:$I$5,0))*'Salt marsh extent'!$E$4 )))</f>
        <v>323.890980282</v>
      </c>
      <c r="E370" s="40"/>
      <c r="F370" s="2"/>
      <c r="G370" s="2"/>
      <c r="H370" s="2"/>
      <c r="I370" s="2"/>
      <c r="J370" s="2"/>
      <c r="K370" s="2"/>
      <c r="L370" s="2"/>
      <c r="M370" s="2"/>
      <c r="N370" s="2"/>
      <c r="O370" s="2"/>
      <c r="P370" s="2"/>
      <c r="Q370" s="2"/>
      <c r="R370" s="2"/>
      <c r="S370" s="2"/>
      <c r="T370" s="2"/>
      <c r="U370" s="2"/>
      <c r="V370" s="2"/>
      <c r="W370" s="2"/>
      <c r="X370" s="2"/>
    </row>
    <row r="371" customFormat="false" ht="12.75" hidden="false" customHeight="true" outlineLevel="0" collapsed="false">
      <c r="A371" s="40" t="s">
        <v>367</v>
      </c>
      <c r="B371" s="56" t="str">
        <f aca="false" t="array" ref="B371:B371">INDEX(Countries!$D$2:$D$255, MATCH(A371, Countries!$B$2:$B$255, 0))</f>
        <v>CYP</v>
      </c>
      <c r="C371" s="76" t="s">
        <v>154</v>
      </c>
      <c r="D371" s="50" t="n">
        <f aca="false" t="array" ref="D371:D371">IF($C371="Mangrove", INDEX('Mangrove restorable land'!$A$5:$M1000,MATCH($A371,'Mangrove restorable land'!$A$5:$A1000,0),MATCH('Mangrove restorable land'!B$4,'Mangrove restorable land'!$A$5:$M$5,0)),IF($C371="Seagrass", INDEX('Seagrass extent'!$A$5:$I$257,MATCH($A371,'Seagrass extent'!$A$5:$A1000,0),MATCH('Seagrass extent'!$B$4,'Seagrass extent'!$A$5:$I$5,0))*'Seagrass extent'!$E$4, IF($C371="Salt marsh", INDEX('Salt marsh extent'!$A$5:$I$257,MATCH($A371,'Salt marsh extent'!$A$5:$A1000,0),MATCH('Salt marsh extent'!$B$4,'Salt marsh extent'!$A$5:$I$5,0))*'Salt marsh extent'!$E$4 )))</f>
        <v>321.43870984</v>
      </c>
      <c r="E371" s="40"/>
      <c r="F371" s="2"/>
      <c r="G371" s="2"/>
      <c r="H371" s="2"/>
      <c r="I371" s="2"/>
      <c r="J371" s="2"/>
      <c r="K371" s="2"/>
      <c r="L371" s="2"/>
      <c r="M371" s="2"/>
      <c r="N371" s="2"/>
      <c r="O371" s="2"/>
      <c r="P371" s="2"/>
      <c r="Q371" s="2"/>
      <c r="R371" s="2"/>
      <c r="S371" s="2"/>
      <c r="T371" s="2"/>
      <c r="U371" s="2"/>
      <c r="V371" s="2"/>
      <c r="W371" s="2"/>
      <c r="X371" s="2"/>
    </row>
    <row r="372" customFormat="false" ht="12.75" hidden="false" customHeight="true" outlineLevel="0" collapsed="false">
      <c r="A372" s="40" t="s">
        <v>368</v>
      </c>
      <c r="B372" s="56" t="str">
        <f aca="false" t="array" ref="B372:B372">INDEX(Countries!$D$2:$D$255, MATCH(A372, Countries!$B$2:$B$255, 0))</f>
        <v>NOR</v>
      </c>
      <c r="C372" s="76" t="s">
        <v>154</v>
      </c>
      <c r="D372" s="50" t="n">
        <f aca="false" t="array" ref="D372:D372">IF($C372="Mangrove", INDEX('Mangrove restorable land'!$A$5:$M1000,MATCH($A372,'Mangrove restorable land'!$A$5:$A1000,0),MATCH('Mangrove restorable land'!B$4,'Mangrove restorable land'!$A$5:$M$5,0)),IF($C372="Seagrass", INDEX('Seagrass extent'!$A$5:$I$257,MATCH($A372,'Seagrass extent'!$A$5:$A1000,0),MATCH('Seagrass extent'!$B$4,'Seagrass extent'!$A$5:$I$5,0))*'Seagrass extent'!$E$4, IF($C372="Salt marsh", INDEX('Salt marsh extent'!$A$5:$I$257,MATCH($A372,'Salt marsh extent'!$A$5:$A1000,0),MATCH('Salt marsh extent'!$B$4,'Salt marsh extent'!$A$5:$I$5,0))*'Salt marsh extent'!$E$4 )))</f>
        <v>286.480721374</v>
      </c>
      <c r="E372" s="40"/>
      <c r="F372" s="2"/>
      <c r="G372" s="2"/>
      <c r="H372" s="2"/>
      <c r="I372" s="2"/>
      <c r="J372" s="2"/>
      <c r="K372" s="2"/>
      <c r="L372" s="2"/>
      <c r="M372" s="2"/>
      <c r="N372" s="2"/>
      <c r="O372" s="2"/>
      <c r="P372" s="2"/>
      <c r="Q372" s="2"/>
      <c r="R372" s="2"/>
      <c r="S372" s="2"/>
      <c r="T372" s="2"/>
      <c r="U372" s="2"/>
      <c r="V372" s="2"/>
      <c r="W372" s="2"/>
      <c r="X372" s="2"/>
    </row>
    <row r="373" customFormat="false" ht="12.75" hidden="false" customHeight="true" outlineLevel="0" collapsed="false">
      <c r="A373" s="40" t="s">
        <v>369</v>
      </c>
      <c r="B373" s="56" t="str">
        <f aca="false" t="array" ref="B373:B373">INDEX(Countries!$D$2:$D$255, MATCH(A373, Countries!$B$2:$B$255, 0))</f>
        <v>ALB</v>
      </c>
      <c r="C373" s="76" t="s">
        <v>154</v>
      </c>
      <c r="D373" s="50" t="n">
        <f aca="false" t="array" ref="D373:D373">IF($C373="Mangrove", INDEX('Mangrove restorable land'!$A$5:$M1000,MATCH($A373,'Mangrove restorable land'!$A$5:$A1000,0),MATCH('Mangrove restorable land'!B$4,'Mangrove restorable land'!$A$5:$M$5,0)),IF($C373="Seagrass", INDEX('Seagrass extent'!$A$5:$I$257,MATCH($A373,'Seagrass extent'!$A$5:$A1000,0),MATCH('Seagrass extent'!$B$4,'Seagrass extent'!$A$5:$I$5,0))*'Seagrass extent'!$E$4, IF($C373="Salt marsh", INDEX('Salt marsh extent'!$A$5:$I$257,MATCH($A373,'Salt marsh extent'!$A$5:$A1000,0),MATCH('Salt marsh extent'!$B$4,'Salt marsh extent'!$A$5:$I$5,0))*'Salt marsh extent'!$E$4 )))</f>
        <v>202.48869559</v>
      </c>
      <c r="E373" s="40"/>
      <c r="F373" s="2"/>
      <c r="G373" s="2"/>
      <c r="H373" s="2"/>
      <c r="I373" s="2"/>
      <c r="J373" s="2"/>
      <c r="K373" s="2"/>
      <c r="L373" s="2"/>
      <c r="M373" s="2"/>
      <c r="N373" s="2"/>
      <c r="O373" s="2"/>
      <c r="P373" s="2"/>
      <c r="Q373" s="2"/>
      <c r="R373" s="2"/>
      <c r="S373" s="2"/>
      <c r="T373" s="2"/>
      <c r="U373" s="2"/>
      <c r="V373" s="2"/>
      <c r="W373" s="2"/>
      <c r="X373" s="2"/>
    </row>
    <row r="374" customFormat="false" ht="12.75" hidden="false" customHeight="true" outlineLevel="0" collapsed="false">
      <c r="A374" s="40" t="s">
        <v>370</v>
      </c>
      <c r="B374" s="56" t="str">
        <f aca="false" t="array" ref="B374:B374">INDEX(Countries!$D$2:$D$255, MATCH(A374, Countries!$B$2:$B$255, 0))</f>
        <v>DZA</v>
      </c>
      <c r="C374" s="76" t="s">
        <v>154</v>
      </c>
      <c r="D374" s="50" t="n">
        <f aca="false" t="array" ref="D374:D374">IF($C374="Mangrove", INDEX('Mangrove restorable land'!$A$5:$M1000,MATCH($A374,'Mangrove restorable land'!$A$5:$A1000,0),MATCH('Mangrove restorable land'!B$4,'Mangrove restorable land'!$A$5:$M$5,0)),IF($C374="Seagrass", INDEX('Seagrass extent'!$A$5:$I$257,MATCH($A374,'Seagrass extent'!$A$5:$A1000,0),MATCH('Seagrass extent'!$B$4,'Seagrass extent'!$A$5:$I$5,0))*'Seagrass extent'!$E$4, IF($C374="Salt marsh", INDEX('Salt marsh extent'!$A$5:$I$257,MATCH($A374,'Salt marsh extent'!$A$5:$A1000,0),MATCH('Salt marsh extent'!$B$4,'Salt marsh extent'!$A$5:$I$5,0))*'Salt marsh extent'!$E$4 )))</f>
        <v>186.222729108</v>
      </c>
      <c r="E374" s="40"/>
      <c r="F374" s="2"/>
      <c r="G374" s="2"/>
      <c r="H374" s="2"/>
      <c r="I374" s="2"/>
      <c r="J374" s="2"/>
      <c r="K374" s="2"/>
      <c r="L374" s="2"/>
      <c r="M374" s="2"/>
      <c r="N374" s="2"/>
      <c r="O374" s="2"/>
      <c r="P374" s="2"/>
      <c r="Q374" s="2"/>
      <c r="R374" s="2"/>
      <c r="S374" s="2"/>
      <c r="T374" s="2"/>
      <c r="U374" s="2"/>
      <c r="V374" s="2"/>
      <c r="W374" s="2"/>
      <c r="X374" s="2"/>
    </row>
    <row r="375" customFormat="false" ht="12.75" hidden="false" customHeight="true" outlineLevel="0" collapsed="false">
      <c r="A375" s="40" t="s">
        <v>371</v>
      </c>
      <c r="B375" s="56" t="str">
        <f aca="false" t="array" ref="B375:B375">INDEX(Countries!$D$2:$D$255, MATCH(A375, Countries!$B$2:$B$255, 0))</f>
        <v>SWE</v>
      </c>
      <c r="C375" s="76" t="s">
        <v>154</v>
      </c>
      <c r="D375" s="50" t="n">
        <f aca="false" t="array" ref="D375:D375">IF($C375="Mangrove", INDEX('Mangrove restorable land'!$A$5:$M1000,MATCH($A375,'Mangrove restorable land'!$A$5:$A1000,0),MATCH('Mangrove restorable land'!B$4,'Mangrove restorable land'!$A$5:$M$5,0)),IF($C375="Seagrass", INDEX('Seagrass extent'!$A$5:$I$257,MATCH($A375,'Seagrass extent'!$A$5:$A1000,0),MATCH('Seagrass extent'!$B$4,'Seagrass extent'!$A$5:$I$5,0))*'Seagrass extent'!$E$4, IF($C375="Salt marsh", INDEX('Salt marsh extent'!$A$5:$I$257,MATCH($A375,'Salt marsh extent'!$A$5:$A1000,0),MATCH('Salt marsh extent'!$B$4,'Salt marsh extent'!$A$5:$I$5,0))*'Salt marsh extent'!$E$4 )))</f>
        <v>155.844834694</v>
      </c>
      <c r="E375" s="40"/>
      <c r="F375" s="2"/>
      <c r="G375" s="2"/>
      <c r="H375" s="2"/>
      <c r="I375" s="2"/>
      <c r="J375" s="2"/>
      <c r="K375" s="2"/>
      <c r="L375" s="2"/>
      <c r="M375" s="2"/>
      <c r="N375" s="2"/>
      <c r="O375" s="2"/>
      <c r="P375" s="2"/>
      <c r="Q375" s="2"/>
      <c r="R375" s="2"/>
      <c r="S375" s="2"/>
      <c r="T375" s="2"/>
      <c r="U375" s="2"/>
      <c r="V375" s="2"/>
      <c r="W375" s="2"/>
      <c r="X375" s="2"/>
    </row>
    <row r="376" customFormat="false" ht="12.75" hidden="false" customHeight="true" outlineLevel="0" collapsed="false">
      <c r="A376" s="40" t="s">
        <v>372</v>
      </c>
      <c r="B376" s="56" t="str">
        <f aca="false" t="array" ref="B376:B376">INDEX(Countries!$D$2:$D$255, MATCH(A376, Countries!$B$2:$B$255, 0))</f>
        <v>ISR</v>
      </c>
      <c r="C376" s="76" t="s">
        <v>154</v>
      </c>
      <c r="D376" s="50" t="n">
        <f aca="false" t="array" ref="D376:D376">IF($C376="Mangrove", INDEX('Mangrove restorable land'!$A$5:$M1000,MATCH($A376,'Mangrove restorable land'!$A$5:$A1000,0),MATCH('Mangrove restorable land'!B$4,'Mangrove restorable land'!$A$5:$M$5,0)),IF($C376="Seagrass", INDEX('Seagrass extent'!$A$5:$I$257,MATCH($A376,'Seagrass extent'!$A$5:$A1000,0),MATCH('Seagrass extent'!$B$4,'Seagrass extent'!$A$5:$I$5,0))*'Seagrass extent'!$E$4, IF($C376="Salt marsh", INDEX('Salt marsh extent'!$A$5:$I$257,MATCH($A376,'Salt marsh extent'!$A$5:$A1000,0),MATCH('Salt marsh extent'!$B$4,'Salt marsh extent'!$A$5:$I$5,0))*'Salt marsh extent'!$E$4 )))</f>
        <v>80.020079148</v>
      </c>
      <c r="E376" s="40"/>
      <c r="F376" s="2"/>
      <c r="G376" s="2"/>
      <c r="H376" s="2"/>
      <c r="I376" s="2"/>
      <c r="J376" s="2"/>
      <c r="K376" s="2"/>
      <c r="L376" s="2"/>
      <c r="M376" s="2"/>
      <c r="N376" s="2"/>
      <c r="O376" s="2"/>
      <c r="P376" s="2"/>
      <c r="Q376" s="2"/>
      <c r="R376" s="2"/>
      <c r="S376" s="2"/>
      <c r="T376" s="2"/>
      <c r="U376" s="2"/>
      <c r="V376" s="2"/>
      <c r="W376" s="2"/>
      <c r="X376" s="2"/>
    </row>
    <row r="377" customFormat="false" ht="12.75" hidden="false" customHeight="true" outlineLevel="0" collapsed="false">
      <c r="A377" s="40" t="s">
        <v>373</v>
      </c>
      <c r="B377" s="56" t="str">
        <f aca="false" t="array" ref="B377:B377">INDEX(Countries!$D$2:$D$255, MATCH(A377, Countries!$B$2:$B$255, 0))</f>
        <v>MSR</v>
      </c>
      <c r="C377" s="76" t="s">
        <v>154</v>
      </c>
      <c r="D377" s="50" t="n">
        <f aca="false" t="array" ref="D377:D377">IF($C377="Mangrove", INDEX('Mangrove restorable land'!$A$5:$M1000,MATCH($A377,'Mangrove restorable land'!$A$5:$A1000,0),MATCH('Mangrove restorable land'!B$4,'Mangrove restorable land'!$A$5:$M$5,0)),IF($C377="Seagrass", INDEX('Seagrass extent'!$A$5:$I$257,MATCH($A377,'Seagrass extent'!$A$5:$A1000,0),MATCH('Seagrass extent'!$B$4,'Seagrass extent'!$A$5:$I$5,0))*'Seagrass extent'!$E$4, IF($C377="Salt marsh", INDEX('Salt marsh extent'!$A$5:$I$257,MATCH($A377,'Salt marsh extent'!$A$5:$A1000,0),MATCH('Salt marsh extent'!$B$4,'Salt marsh extent'!$A$5:$I$5,0))*'Salt marsh extent'!$E$4 )))</f>
        <v>59.799648606</v>
      </c>
      <c r="E377" s="40"/>
      <c r="F377" s="2"/>
      <c r="G377" s="2"/>
      <c r="H377" s="2"/>
      <c r="I377" s="2"/>
      <c r="J377" s="2"/>
      <c r="K377" s="2"/>
      <c r="L377" s="2"/>
      <c r="M377" s="2"/>
      <c r="N377" s="2"/>
      <c r="O377" s="2"/>
      <c r="P377" s="2"/>
      <c r="Q377" s="2"/>
      <c r="R377" s="2"/>
      <c r="S377" s="2"/>
      <c r="T377" s="2"/>
      <c r="U377" s="2"/>
      <c r="V377" s="2"/>
      <c r="W377" s="2"/>
      <c r="X377" s="2"/>
    </row>
    <row r="378" customFormat="false" ht="12.75" hidden="false" customHeight="true" outlineLevel="0" collapsed="false">
      <c r="A378" s="40" t="s">
        <v>374</v>
      </c>
      <c r="B378" s="56" t="str">
        <f aca="false" t="array" ref="B378:B378">INDEX(Countries!$D$2:$D$255, MATCH(A378, Countries!$B$2:$B$255, 0))</f>
        <v>LBY</v>
      </c>
      <c r="C378" s="76" t="s">
        <v>154</v>
      </c>
      <c r="D378" s="50" t="n">
        <f aca="false" t="array" ref="D378:D378">IF($C378="Mangrove", INDEX('Mangrove restorable land'!$A$5:$M1000,MATCH($A378,'Mangrove restorable land'!$A$5:$A1000,0),MATCH('Mangrove restorable land'!B$4,'Mangrove restorable land'!$A$5:$M$5,0)),IF($C378="Seagrass", INDEX('Seagrass extent'!$A$5:$I$257,MATCH($A378,'Seagrass extent'!$A$5:$A1000,0),MATCH('Seagrass extent'!$B$4,'Seagrass extent'!$A$5:$I$5,0))*'Seagrass extent'!$E$4, IF($C378="Salt marsh", INDEX('Salt marsh extent'!$A$5:$I$257,MATCH($A378,'Salt marsh extent'!$A$5:$A1000,0),MATCH('Salt marsh extent'!$B$4,'Salt marsh extent'!$A$5:$I$5,0))*'Salt marsh extent'!$E$4 )))</f>
        <v>52.977209666</v>
      </c>
      <c r="E378" s="40"/>
      <c r="F378" s="2"/>
      <c r="G378" s="2"/>
      <c r="H378" s="2"/>
      <c r="I378" s="2"/>
      <c r="J378" s="2"/>
      <c r="K378" s="2"/>
      <c r="L378" s="2"/>
      <c r="M378" s="2"/>
      <c r="N378" s="2"/>
      <c r="O378" s="2"/>
      <c r="P378" s="2"/>
      <c r="Q378" s="2"/>
      <c r="R378" s="2"/>
      <c r="S378" s="2"/>
      <c r="T378" s="2"/>
      <c r="U378" s="2"/>
      <c r="V378" s="2"/>
      <c r="W378" s="2"/>
      <c r="X378" s="2"/>
    </row>
    <row r="379" customFormat="false" ht="12.75" hidden="false" customHeight="true" outlineLevel="0" collapsed="false">
      <c r="A379" s="40" t="s">
        <v>375</v>
      </c>
      <c r="B379" s="56" t="str">
        <f aca="false" t="array" ref="B379:B379">INDEX(Countries!$D$2:$D$255, MATCH(A379, Countries!$B$2:$B$255, 0))</f>
        <v>NLD</v>
      </c>
      <c r="C379" s="76" t="s">
        <v>154</v>
      </c>
      <c r="D379" s="50" t="n">
        <f aca="false" t="array" ref="D379:D379">IF($C379="Mangrove", INDEX('Mangrove restorable land'!$A$5:$M1000,MATCH($A379,'Mangrove restorable land'!$A$5:$A1000,0),MATCH('Mangrove restorable land'!B$4,'Mangrove restorable land'!$A$5:$M$5,0)),IF($C379="Seagrass", INDEX('Seagrass extent'!$A$5:$I$257,MATCH($A379,'Seagrass extent'!$A$5:$A1000,0),MATCH('Seagrass extent'!$B$4,'Seagrass extent'!$A$5:$I$5,0))*'Seagrass extent'!$E$4, IF($C379="Salt marsh", INDEX('Salt marsh extent'!$A$5:$I$257,MATCH($A379,'Salt marsh extent'!$A$5:$A1000,0),MATCH('Salt marsh extent'!$B$4,'Salt marsh extent'!$A$5:$I$5,0))*'Salt marsh extent'!$E$4 )))</f>
        <v>5.1636925744</v>
      </c>
      <c r="E379" s="40"/>
      <c r="F379" s="2"/>
      <c r="G379" s="2"/>
      <c r="H379" s="2"/>
      <c r="I379" s="2"/>
      <c r="J379" s="2"/>
      <c r="K379" s="2"/>
      <c r="L379" s="2"/>
      <c r="M379" s="2"/>
      <c r="N379" s="2"/>
      <c r="O379" s="2"/>
      <c r="P379" s="2"/>
      <c r="Q379" s="2"/>
      <c r="R379" s="2"/>
      <c r="S379" s="2"/>
      <c r="T379" s="2"/>
      <c r="U379" s="2"/>
      <c r="V379" s="2"/>
      <c r="W379" s="2"/>
      <c r="X379" s="2"/>
    </row>
    <row r="380" customFormat="false" ht="12.75" hidden="false" customHeight="true" outlineLevel="0" collapsed="false">
      <c r="A380" s="40" t="s">
        <v>376</v>
      </c>
      <c r="B380" s="56" t="str">
        <f aca="false" t="array" ref="B380:B380">INDEX(Countries!$D$2:$D$255, MATCH(A380, Countries!$B$2:$B$255, 0))</f>
        <v>POL</v>
      </c>
      <c r="C380" s="76" t="s">
        <v>154</v>
      </c>
      <c r="D380" s="50" t="n">
        <f aca="false" t="array" ref="D380:D380">IF($C380="Mangrove", INDEX('Mangrove restorable land'!$A$5:$M1000,MATCH($A380,'Mangrove restorable land'!$A$5:$A1000,0),MATCH('Mangrove restorable land'!B$4,'Mangrove restorable land'!$A$5:$M$5,0)),IF($C380="Seagrass", INDEX('Seagrass extent'!$A$5:$I$257,MATCH($A380,'Seagrass extent'!$A$5:$A1000,0),MATCH('Seagrass extent'!$B$4,'Seagrass extent'!$A$5:$I$5,0))*'Seagrass extent'!$E$4, IF($C380="Salt marsh", INDEX('Salt marsh extent'!$A$5:$I$257,MATCH($A380,'Salt marsh extent'!$A$5:$A1000,0),MATCH('Salt marsh extent'!$B$4,'Salt marsh extent'!$A$5:$I$5,0))*'Salt marsh extent'!$E$4 )))</f>
        <v>12.233669272</v>
      </c>
      <c r="E380" s="40"/>
      <c r="F380" s="2"/>
      <c r="G380" s="2"/>
      <c r="H380" s="2"/>
      <c r="I380" s="2"/>
      <c r="J380" s="2"/>
      <c r="K380" s="2"/>
      <c r="L380" s="2"/>
      <c r="M380" s="2"/>
      <c r="N380" s="2"/>
      <c r="O380" s="2"/>
      <c r="P380" s="2"/>
      <c r="Q380" s="2"/>
      <c r="R380" s="2"/>
      <c r="S380" s="2"/>
      <c r="T380" s="2"/>
      <c r="U380" s="2"/>
      <c r="V380" s="2"/>
      <c r="W380" s="2"/>
      <c r="X380" s="2"/>
    </row>
    <row r="381" customFormat="false" ht="12.75" hidden="false" customHeight="true" outlineLevel="0" collapsed="false">
      <c r="A381" s="40" t="s">
        <v>377</v>
      </c>
      <c r="B381" s="56" t="str">
        <f aca="false" t="array" ref="B381:B381">INDEX(Countries!$D$2:$D$255, MATCH(A381, Countries!$B$2:$B$255, 0))</f>
        <v>TUR</v>
      </c>
      <c r="C381" s="76" t="s">
        <v>154</v>
      </c>
      <c r="D381" s="50" t="n">
        <f aca="false" t="array" ref="D381:D381">IF($C381="Mangrove", INDEX('Mangrove restorable land'!$A$5:$M1000,MATCH($A381,'Mangrove restorable land'!$A$5:$A1000,0),MATCH('Mangrove restorable land'!B$4,'Mangrove restorable land'!$A$5:$M$5,0)),IF($C381="Seagrass", INDEX('Seagrass extent'!$A$5:$I$257,MATCH($A381,'Seagrass extent'!$A$5:$A1000,0),MATCH('Seagrass extent'!$B$4,'Seagrass extent'!$A$5:$I$5,0))*'Seagrass extent'!$E$4, IF($C381="Salt marsh", INDEX('Salt marsh extent'!$A$5:$I$257,MATCH($A381,'Salt marsh extent'!$A$5:$A1000,0),MATCH('Salt marsh extent'!$B$4,'Salt marsh extent'!$A$5:$I$5,0))*'Salt marsh extent'!$E$4 )))</f>
        <v>1.1964718818</v>
      </c>
      <c r="E381" s="40"/>
      <c r="F381" s="2"/>
      <c r="G381" s="2"/>
      <c r="H381" s="2"/>
      <c r="I381" s="2"/>
      <c r="J381" s="2"/>
      <c r="K381" s="2"/>
      <c r="L381" s="2"/>
      <c r="M381" s="2"/>
      <c r="N381" s="2"/>
      <c r="O381" s="2"/>
      <c r="P381" s="2"/>
      <c r="Q381" s="2"/>
      <c r="R381" s="2"/>
      <c r="S381" s="2"/>
      <c r="T381" s="2"/>
      <c r="U381" s="2"/>
      <c r="V381" s="2"/>
      <c r="W381" s="2"/>
      <c r="X381" s="2"/>
    </row>
    <row r="382" customFormat="false" ht="12.75" hidden="false" customHeight="true" outlineLevel="0" collapsed="false">
      <c r="A382" s="40" t="s">
        <v>378</v>
      </c>
      <c r="B382" s="56" t="str">
        <f aca="false" t="array" ref="B382:B382">INDEX(Countries!$D$2:$D$255, MATCH(A382, Countries!$B$2:$B$255, 0))</f>
        <v>JOR</v>
      </c>
      <c r="C382" s="76" t="s">
        <v>154</v>
      </c>
      <c r="D382" s="50" t="n">
        <f aca="false" t="array" ref="D382:D382">IF($C382="Mangrove", INDEX('Mangrove restorable land'!$A$5:$M1000,MATCH($A382,'Mangrove restorable land'!$A$5:$A1000,0),MATCH('Mangrove restorable land'!B$4,'Mangrove restorable land'!$A$5:$M$5,0)),IF($C382="Seagrass", INDEX('Seagrass extent'!$A$5:$I$257,MATCH($A382,'Seagrass extent'!$A$5:$A1000,0),MATCH('Seagrass extent'!$B$4,'Seagrass extent'!$A$5:$I$5,0))*'Seagrass extent'!$E$4, IF($C382="Salt marsh", INDEX('Salt marsh extent'!$A$5:$I$257,MATCH($A382,'Salt marsh extent'!$A$5:$A1000,0),MATCH('Salt marsh extent'!$B$4,'Salt marsh extent'!$A$5:$I$5,0))*'Salt marsh extent'!$E$4 )))</f>
        <v>6.304482942</v>
      </c>
      <c r="E382" s="40"/>
      <c r="F382" s="2"/>
      <c r="G382" s="2"/>
      <c r="H382" s="2"/>
      <c r="I382" s="2"/>
      <c r="J382" s="2"/>
      <c r="K382" s="2"/>
      <c r="L382" s="2"/>
      <c r="M382" s="2"/>
      <c r="N382" s="2"/>
      <c r="O382" s="2"/>
      <c r="P382" s="2"/>
      <c r="Q382" s="2"/>
      <c r="R382" s="2"/>
      <c r="S382" s="2"/>
      <c r="T382" s="2"/>
      <c r="U382" s="2"/>
      <c r="V382" s="2"/>
      <c r="W382" s="2"/>
      <c r="X382" s="2"/>
    </row>
    <row r="383" customFormat="false" ht="12.75" hidden="false" customHeight="true" outlineLevel="0" collapsed="false">
      <c r="A383" s="40" t="s">
        <v>379</v>
      </c>
      <c r="B383" s="56" t="str">
        <f aca="false" t="array" ref="B383:B383">INDEX(Countries!$D$2:$D$255, MATCH(A383, Countries!$B$2:$B$255, 0))</f>
        <v>SVN</v>
      </c>
      <c r="C383" s="76" t="s">
        <v>154</v>
      </c>
      <c r="D383" s="50" t="n">
        <f aca="false" t="array" ref="D383:D383">IF($C383="Mangrove", INDEX('Mangrove restorable land'!$A$5:$M1000,MATCH($A383,'Mangrove restorable land'!$A$5:$A1000,0),MATCH('Mangrove restorable land'!B$4,'Mangrove restorable land'!$A$5:$M$5,0)),IF($C383="Seagrass", INDEX('Seagrass extent'!$A$5:$I$257,MATCH($A383,'Seagrass extent'!$A$5:$A1000,0),MATCH('Seagrass extent'!$B$4,'Seagrass extent'!$A$5:$I$5,0))*'Seagrass extent'!$E$4, IF($C383="Salt marsh", INDEX('Salt marsh extent'!$A$5:$I$257,MATCH($A383,'Salt marsh extent'!$A$5:$A1000,0),MATCH('Salt marsh extent'!$B$4,'Salt marsh extent'!$A$5:$I$5,0))*'Salt marsh extent'!$E$4 )))</f>
        <v>0.3914709388</v>
      </c>
      <c r="E383" s="40"/>
      <c r="F383" s="2"/>
      <c r="G383" s="2"/>
      <c r="H383" s="2"/>
      <c r="I383" s="2"/>
      <c r="J383" s="2"/>
      <c r="K383" s="2"/>
      <c r="L383" s="2"/>
      <c r="M383" s="2"/>
      <c r="N383" s="2"/>
      <c r="O383" s="2"/>
      <c r="P383" s="2"/>
      <c r="Q383" s="2"/>
      <c r="R383" s="2"/>
      <c r="S383" s="2"/>
      <c r="T383" s="2"/>
      <c r="U383" s="2"/>
      <c r="V383" s="2"/>
      <c r="W383" s="2"/>
      <c r="X383" s="2"/>
    </row>
    <row r="384" customFormat="false" ht="12.75" hidden="false" customHeight="true" outlineLevel="0" collapsed="false">
      <c r="A384" s="40" t="s">
        <v>380</v>
      </c>
      <c r="B384" s="56" t="str">
        <f aca="false" t="array" ref="B384:B384">INDEX(Countries!$D$2:$D$255, MATCH(A384, Countries!$B$2:$B$255, 0))</f>
        <v>ARG</v>
      </c>
      <c r="C384" s="76" t="s">
        <v>154</v>
      </c>
      <c r="D384" s="50" t="n">
        <f aca="false" t="array" ref="D384:D384">IF($C384="Mangrove", INDEX('Mangrove restorable land'!$A$5:$M1000,MATCH($A384,'Mangrove restorable land'!$A$5:$A1000,0),MATCH('Mangrove restorable land'!B$4,'Mangrove restorable land'!$A$5:$M$5,0)),IF($C384="Seagrass", INDEX('Seagrass extent'!$A$5:$I$257,MATCH($A384,'Seagrass extent'!$A$5:$A1000,0),MATCH('Seagrass extent'!$B$4,'Seagrass extent'!$A$5:$I$5,0))*'Seagrass extent'!$E$4, IF($C384="Salt marsh", INDEX('Salt marsh extent'!$A$5:$I$257,MATCH($A384,'Salt marsh extent'!$A$5:$A1000,0),MATCH('Salt marsh extent'!$B$4,'Salt marsh extent'!$A$5:$I$5,0))*'Salt marsh extent'!$E$4 )))</f>
        <v>0</v>
      </c>
      <c r="E384" s="40"/>
      <c r="F384" s="2"/>
      <c r="G384" s="2"/>
      <c r="H384" s="2"/>
      <c r="I384" s="2"/>
      <c r="J384" s="2"/>
      <c r="K384" s="2"/>
      <c r="L384" s="2"/>
      <c r="M384" s="2"/>
      <c r="N384" s="2"/>
      <c r="O384" s="2"/>
      <c r="P384" s="2"/>
      <c r="Q384" s="2"/>
      <c r="R384" s="2"/>
      <c r="S384" s="2"/>
      <c r="T384" s="2"/>
      <c r="U384" s="2"/>
      <c r="V384" s="2"/>
      <c r="W384" s="2"/>
      <c r="X384" s="2"/>
    </row>
    <row r="385" customFormat="false" ht="12.75" hidden="false" customHeight="true" outlineLevel="0" collapsed="false">
      <c r="A385" s="40" t="s">
        <v>381</v>
      </c>
      <c r="B385" s="56" t="str">
        <f aca="false" t="array" ref="B385:B385">INDEX(Countries!$D$2:$D$255, MATCH(A385, Countries!$B$2:$B$255, 0))</f>
        <v>AZE</v>
      </c>
      <c r="C385" s="76" t="s">
        <v>154</v>
      </c>
      <c r="D385" s="50" t="n">
        <f aca="false" t="array" ref="D385:D385">IF($C385="Mangrove", INDEX('Mangrove restorable land'!$A$5:$M1000,MATCH($A385,'Mangrove restorable land'!$A$5:$A1000,0),MATCH('Mangrove restorable land'!B$4,'Mangrove restorable land'!$A$5:$M$5,0)),IF($C385="Seagrass", INDEX('Seagrass extent'!$A$5:$I$257,MATCH($A385,'Seagrass extent'!$A$5:$A1000,0),MATCH('Seagrass extent'!$B$4,'Seagrass extent'!$A$5:$I$5,0))*'Seagrass extent'!$E$4, IF($C385="Salt marsh", INDEX('Salt marsh extent'!$A$5:$I$257,MATCH($A385,'Salt marsh extent'!$A$5:$A1000,0),MATCH('Salt marsh extent'!$B$4,'Salt marsh extent'!$A$5:$I$5,0))*'Salt marsh extent'!$E$4 )))</f>
        <v>0.00028544472</v>
      </c>
      <c r="E385" s="40"/>
      <c r="F385" s="2"/>
      <c r="G385" s="2"/>
      <c r="H385" s="2"/>
      <c r="I385" s="2"/>
      <c r="J385" s="2"/>
      <c r="K385" s="2"/>
      <c r="L385" s="2"/>
      <c r="M385" s="2"/>
      <c r="N385" s="2"/>
      <c r="O385" s="2"/>
      <c r="P385" s="2"/>
      <c r="Q385" s="2"/>
      <c r="R385" s="2"/>
      <c r="S385" s="2"/>
      <c r="T385" s="2"/>
      <c r="U385" s="2"/>
      <c r="V385" s="2"/>
      <c r="W385" s="2"/>
      <c r="X385" s="2"/>
    </row>
    <row r="386" customFormat="false" ht="12.75" hidden="false" customHeight="true" outlineLevel="0" collapsed="false">
      <c r="A386" s="40" t="s">
        <v>382</v>
      </c>
      <c r="B386" s="56" t="str">
        <f aca="false" t="array" ref="B386:B386">INDEX(Countries!$D$2:$D$255, MATCH(A386, Countries!$B$2:$B$255, 0))</f>
        <v>BEL</v>
      </c>
      <c r="C386" s="76" t="s">
        <v>154</v>
      </c>
      <c r="D386" s="50" t="n">
        <f aca="false" t="array" ref="D386:D386">IF($C386="Mangrove", INDEX('Mangrove restorable land'!$A$5:$M1000,MATCH($A386,'Mangrove restorable land'!$A$5:$A1000,0),MATCH('Mangrove restorable land'!B$4,'Mangrove restorable land'!$A$5:$M$5,0)),IF($C386="Seagrass", INDEX('Seagrass extent'!$A$5:$I$257,MATCH($A386,'Seagrass extent'!$A$5:$A1000,0),MATCH('Seagrass extent'!$B$4,'Seagrass extent'!$A$5:$I$5,0))*'Seagrass extent'!$E$4, IF($C386="Salt marsh", INDEX('Salt marsh extent'!$A$5:$I$257,MATCH($A386,'Salt marsh extent'!$A$5:$A1000,0),MATCH('Salt marsh extent'!$B$4,'Salt marsh extent'!$A$5:$I$5,0))*'Salt marsh extent'!$E$4 )))</f>
        <v>0</v>
      </c>
      <c r="E386" s="40"/>
      <c r="F386" s="2"/>
      <c r="G386" s="2"/>
      <c r="H386" s="2"/>
      <c r="I386" s="2"/>
      <c r="J386" s="2"/>
      <c r="K386" s="2"/>
      <c r="L386" s="2"/>
      <c r="M386" s="2"/>
      <c r="N386" s="2"/>
      <c r="O386" s="2"/>
      <c r="P386" s="2"/>
      <c r="Q386" s="2"/>
      <c r="R386" s="2"/>
      <c r="S386" s="2"/>
      <c r="T386" s="2"/>
      <c r="U386" s="2"/>
      <c r="V386" s="2"/>
      <c r="W386" s="2"/>
      <c r="X386" s="2"/>
    </row>
    <row r="387" customFormat="false" ht="12.75" hidden="false" customHeight="true" outlineLevel="0" collapsed="false">
      <c r="A387" s="40" t="s">
        <v>383</v>
      </c>
      <c r="B387" s="56" t="str">
        <f aca="false" t="array" ref="B387:B387">INDEX(Countries!$D$2:$D$255, MATCH(A387, Countries!$B$2:$B$255, 0))</f>
        <v>BIH</v>
      </c>
      <c r="C387" s="76" t="s">
        <v>154</v>
      </c>
      <c r="D387" s="50" t="n">
        <f aca="false" t="array" ref="D387:D387">IF($C387="Mangrove", INDEX('Mangrove restorable land'!$A$5:$M1000,MATCH($A387,'Mangrove restorable land'!$A$5:$A1000,0),MATCH('Mangrove restorable land'!B$4,'Mangrove restorable land'!$A$5:$M$5,0)),IF($C387="Seagrass", INDEX('Seagrass extent'!$A$5:$I$257,MATCH($A387,'Seagrass extent'!$A$5:$A1000,0),MATCH('Seagrass extent'!$B$4,'Seagrass extent'!$A$5:$I$5,0))*'Seagrass extent'!$E$4, IF($C387="Salt marsh", INDEX('Salt marsh extent'!$A$5:$I$257,MATCH($A387,'Salt marsh extent'!$A$5:$A1000,0),MATCH('Salt marsh extent'!$B$4,'Salt marsh extent'!$A$5:$I$5,0))*'Salt marsh extent'!$E$4 )))</f>
        <v>0</v>
      </c>
      <c r="E387" s="40"/>
      <c r="F387" s="2"/>
      <c r="G387" s="2"/>
      <c r="H387" s="2"/>
      <c r="I387" s="2"/>
      <c r="J387" s="2"/>
      <c r="K387" s="2"/>
      <c r="L387" s="2"/>
      <c r="M387" s="2"/>
      <c r="N387" s="2"/>
      <c r="O387" s="2"/>
      <c r="P387" s="2"/>
      <c r="Q387" s="2"/>
      <c r="R387" s="2"/>
      <c r="S387" s="2"/>
      <c r="T387" s="2"/>
      <c r="U387" s="2"/>
      <c r="V387" s="2"/>
      <c r="W387" s="2"/>
      <c r="X387" s="2"/>
    </row>
    <row r="388" customFormat="false" ht="12.75" hidden="false" customHeight="true" outlineLevel="0" collapsed="false">
      <c r="A388" s="40" t="s">
        <v>384</v>
      </c>
      <c r="B388" s="56" t="str">
        <f aca="false" t="array" ref="B388:B388">INDEX(Countries!$D$2:$D$255, MATCH(A388, Countries!$B$2:$B$255, 0))</f>
        <v>IOT</v>
      </c>
      <c r="C388" s="76" t="s">
        <v>154</v>
      </c>
      <c r="D388" s="50" t="n">
        <f aca="false" t="array" ref="D388:D388">IF($C388="Mangrove", INDEX('Mangrove restorable land'!$A$5:$M1000,MATCH($A388,'Mangrove restorable land'!$A$5:$A1000,0),MATCH('Mangrove restorable land'!B$4,'Mangrove restorable land'!$A$5:$M$5,0)),IF($C388="Seagrass", INDEX('Seagrass extent'!$A$5:$I$257,MATCH($A388,'Seagrass extent'!$A$5:$A1000,0),MATCH('Seagrass extent'!$B$4,'Seagrass extent'!$A$5:$I$5,0))*'Seagrass extent'!$E$4, IF($C388="Salt marsh", INDEX('Salt marsh extent'!$A$5:$I$257,MATCH($A388,'Salt marsh extent'!$A$5:$A1000,0),MATCH('Salt marsh extent'!$B$4,'Salt marsh extent'!$A$5:$I$5,0))*'Salt marsh extent'!$E$4 )))</f>
        <v>0</v>
      </c>
      <c r="E388" s="40"/>
      <c r="F388" s="2"/>
      <c r="G388" s="2"/>
      <c r="H388" s="2"/>
      <c r="I388" s="2"/>
      <c r="J388" s="2"/>
      <c r="K388" s="2"/>
      <c r="L388" s="2"/>
      <c r="M388" s="2"/>
      <c r="N388" s="2"/>
      <c r="O388" s="2"/>
      <c r="P388" s="2"/>
      <c r="Q388" s="2"/>
      <c r="R388" s="2"/>
      <c r="S388" s="2"/>
      <c r="T388" s="2"/>
      <c r="U388" s="2"/>
      <c r="V388" s="2"/>
      <c r="W388" s="2"/>
      <c r="X388" s="2"/>
    </row>
    <row r="389" customFormat="false" ht="12.75" hidden="false" customHeight="true" outlineLevel="0" collapsed="false">
      <c r="A389" s="40" t="s">
        <v>385</v>
      </c>
      <c r="B389" s="56" t="str">
        <f aca="false" t="array" ref="B389:B389">INDEX(Countries!$D$2:$D$255, MATCH(A389, Countries!$B$2:$B$255, 0))</f>
        <v>BGR</v>
      </c>
      <c r="C389" s="76" t="s">
        <v>154</v>
      </c>
      <c r="D389" s="50" t="n">
        <f aca="false" t="array" ref="D389:D389">IF($C389="Mangrove", INDEX('Mangrove restorable land'!$A$5:$M1000,MATCH($A389,'Mangrove restorable land'!$A$5:$A1000,0),MATCH('Mangrove restorable land'!B$4,'Mangrove restorable land'!$A$5:$M$5,0)),IF($C389="Seagrass", INDEX('Seagrass extent'!$A$5:$I$257,MATCH($A389,'Seagrass extent'!$A$5:$A1000,0),MATCH('Seagrass extent'!$B$4,'Seagrass extent'!$A$5:$I$5,0))*'Seagrass extent'!$E$4, IF($C389="Salt marsh", INDEX('Salt marsh extent'!$A$5:$I$257,MATCH($A389,'Salt marsh extent'!$A$5:$A1000,0),MATCH('Salt marsh extent'!$B$4,'Salt marsh extent'!$A$5:$I$5,0))*'Salt marsh extent'!$E$4 )))</f>
        <v>0</v>
      </c>
      <c r="E389" s="40"/>
      <c r="F389" s="2"/>
      <c r="G389" s="2"/>
      <c r="H389" s="2"/>
      <c r="I389" s="2"/>
      <c r="J389" s="2"/>
      <c r="K389" s="2"/>
      <c r="L389" s="2"/>
      <c r="M389" s="2"/>
      <c r="N389" s="2"/>
      <c r="O389" s="2"/>
      <c r="P389" s="2"/>
      <c r="Q389" s="2"/>
      <c r="R389" s="2"/>
      <c r="S389" s="2"/>
      <c r="T389" s="2"/>
      <c r="U389" s="2"/>
      <c r="V389" s="2"/>
      <c r="W389" s="2"/>
      <c r="X389" s="2"/>
    </row>
    <row r="390" customFormat="false" ht="12.75" hidden="false" customHeight="true" outlineLevel="0" collapsed="false">
      <c r="A390" s="40" t="s">
        <v>386</v>
      </c>
      <c r="B390" s="56" t="str">
        <f aca="false" t="array" ref="B390:B390">INDEX(Countries!$D$2:$D$255, MATCH(A390, Countries!$B$2:$B$255, 0))</f>
        <v>CPV</v>
      </c>
      <c r="C390" s="76" t="s">
        <v>154</v>
      </c>
      <c r="D390" s="50" t="n">
        <f aca="false" t="array" ref="D390:D390">IF($C390="Mangrove", INDEX('Mangrove restorable land'!$A$5:$M1000,MATCH($A390,'Mangrove restorable land'!$A$5:$A1000,0),MATCH('Mangrove restorable land'!B$4,'Mangrove restorable land'!$A$5:$M$5,0)),IF($C390="Seagrass", INDEX('Seagrass extent'!$A$5:$I$257,MATCH($A390,'Seagrass extent'!$A$5:$A1000,0),MATCH('Seagrass extent'!$B$4,'Seagrass extent'!$A$5:$I$5,0))*'Seagrass extent'!$E$4, IF($C390="Salt marsh", INDEX('Salt marsh extent'!$A$5:$I$257,MATCH($A390,'Salt marsh extent'!$A$5:$A1000,0),MATCH('Salt marsh extent'!$B$4,'Salt marsh extent'!$A$5:$I$5,0))*'Salt marsh extent'!$E$4 )))</f>
        <v>0</v>
      </c>
      <c r="E390" s="40"/>
      <c r="F390" s="2"/>
      <c r="G390" s="2"/>
      <c r="H390" s="2"/>
      <c r="I390" s="2"/>
      <c r="J390" s="2"/>
      <c r="K390" s="2"/>
      <c r="L390" s="2"/>
      <c r="M390" s="2"/>
      <c r="N390" s="2"/>
      <c r="O390" s="2"/>
      <c r="P390" s="2"/>
      <c r="Q390" s="2"/>
      <c r="R390" s="2"/>
      <c r="S390" s="2"/>
      <c r="T390" s="2"/>
      <c r="U390" s="2"/>
      <c r="V390" s="2"/>
      <c r="W390" s="2"/>
      <c r="X390" s="2"/>
    </row>
    <row r="391" customFormat="false" ht="12.75" hidden="false" customHeight="true" outlineLevel="0" collapsed="false">
      <c r="A391" s="40" t="s">
        <v>387</v>
      </c>
      <c r="B391" s="56" t="str">
        <f aca="false" t="array" ref="B391:B391">INDEX(Countries!$D$2:$D$255, MATCH(A391, Countries!$B$2:$B$255, 0))</f>
        <v>CHL</v>
      </c>
      <c r="C391" s="76" t="s">
        <v>154</v>
      </c>
      <c r="D391" s="50" t="n">
        <f aca="false" t="array" ref="D391:D391">IF($C391="Mangrove", INDEX('Mangrove restorable land'!$A$5:$M1000,MATCH($A391,'Mangrove restorable land'!$A$5:$A1000,0),MATCH('Mangrove restorable land'!B$4,'Mangrove restorable land'!$A$5:$M$5,0)),IF($C391="Seagrass", INDEX('Seagrass extent'!$A$5:$I$257,MATCH($A391,'Seagrass extent'!$A$5:$A1000,0),MATCH('Seagrass extent'!$B$4,'Seagrass extent'!$A$5:$I$5,0))*'Seagrass extent'!$E$4, IF($C391="Salt marsh", INDEX('Salt marsh extent'!$A$5:$I$257,MATCH($A391,'Salt marsh extent'!$A$5:$A1000,0),MATCH('Salt marsh extent'!$B$4,'Salt marsh extent'!$A$5:$I$5,0))*'Salt marsh extent'!$E$4 )))</f>
        <v>1.4272236E-005</v>
      </c>
      <c r="E391" s="40"/>
      <c r="F391" s="2"/>
      <c r="G391" s="2"/>
      <c r="H391" s="2"/>
      <c r="I391" s="2"/>
      <c r="J391" s="2"/>
      <c r="K391" s="2"/>
      <c r="L391" s="2"/>
      <c r="M391" s="2"/>
      <c r="N391" s="2"/>
      <c r="O391" s="2"/>
      <c r="P391" s="2"/>
      <c r="Q391" s="2"/>
      <c r="R391" s="2"/>
      <c r="S391" s="2"/>
      <c r="T391" s="2"/>
      <c r="U391" s="2"/>
      <c r="V391" s="2"/>
      <c r="W391" s="2"/>
      <c r="X391" s="2"/>
    </row>
    <row r="392" customFormat="false" ht="12.75" hidden="false" customHeight="true" outlineLevel="0" collapsed="false">
      <c r="A392" s="40" t="s">
        <v>388</v>
      </c>
      <c r="B392" s="56" t="str">
        <f aca="false" t="array" ref="B392:B392">INDEX(Countries!$D$2:$D$255, MATCH(A392, Countries!$B$2:$B$255, 0))</f>
        <v>EST</v>
      </c>
      <c r="C392" s="76" t="s">
        <v>154</v>
      </c>
      <c r="D392" s="50" t="n">
        <f aca="false" t="array" ref="D392:D392">IF($C392="Mangrove", INDEX('Mangrove restorable land'!$A$5:$M1000,MATCH($A392,'Mangrove restorable land'!$A$5:$A1000,0),MATCH('Mangrove restorable land'!B$4,'Mangrove restorable land'!$A$5:$M$5,0)),IF($C392="Seagrass", INDEX('Seagrass extent'!$A$5:$I$257,MATCH($A392,'Seagrass extent'!$A$5:$A1000,0),MATCH('Seagrass extent'!$B$4,'Seagrass extent'!$A$5:$I$5,0))*'Seagrass extent'!$E$4, IF($C392="Salt marsh", INDEX('Salt marsh extent'!$A$5:$I$257,MATCH($A392,'Salt marsh extent'!$A$5:$A1000,0),MATCH('Salt marsh extent'!$B$4,'Salt marsh extent'!$A$5:$I$5,0))*'Salt marsh extent'!$E$4 )))</f>
        <v>0.00014272236</v>
      </c>
      <c r="E392" s="40"/>
      <c r="F392" s="2"/>
      <c r="G392" s="2"/>
      <c r="H392" s="2"/>
      <c r="I392" s="2"/>
      <c r="J392" s="2"/>
      <c r="K392" s="2"/>
      <c r="L392" s="2"/>
      <c r="M392" s="2"/>
      <c r="N392" s="2"/>
      <c r="O392" s="2"/>
      <c r="P392" s="2"/>
      <c r="Q392" s="2"/>
      <c r="R392" s="2"/>
      <c r="S392" s="2"/>
      <c r="T392" s="2"/>
      <c r="U392" s="2"/>
      <c r="V392" s="2"/>
      <c r="W392" s="2"/>
      <c r="X392" s="2"/>
    </row>
    <row r="393" customFormat="false" ht="12.75" hidden="false" customHeight="true" outlineLevel="0" collapsed="false">
      <c r="A393" s="40" t="s">
        <v>389</v>
      </c>
      <c r="B393" s="56" t="str">
        <f aca="false" t="array" ref="B393:B393">INDEX(Countries!$D$2:$D$255, MATCH(A393, Countries!$B$2:$B$255, 0))</f>
        <v>FLK</v>
      </c>
      <c r="C393" s="76" t="s">
        <v>154</v>
      </c>
      <c r="D393" s="50" t="n">
        <f aca="false" t="array" ref="D393:D393">IF($C393="Mangrove", INDEX('Mangrove restorable land'!$A$5:$M1000,MATCH($A393,'Mangrove restorable land'!$A$5:$A1000,0),MATCH('Mangrove restorable land'!B$4,'Mangrove restorable land'!$A$5:$M$5,0)),IF($C393="Seagrass", INDEX('Seagrass extent'!$A$5:$I$257,MATCH($A393,'Seagrass extent'!$A$5:$A1000,0),MATCH('Seagrass extent'!$B$4,'Seagrass extent'!$A$5:$I$5,0))*'Seagrass extent'!$E$4, IF($C393="Salt marsh", INDEX('Salt marsh extent'!$A$5:$I$257,MATCH($A393,'Salt marsh extent'!$A$5:$A1000,0),MATCH('Salt marsh extent'!$B$4,'Salt marsh extent'!$A$5:$I$5,0))*'Salt marsh extent'!$E$4 )))</f>
        <v>0</v>
      </c>
      <c r="E393" s="40"/>
      <c r="F393" s="2"/>
      <c r="G393" s="2"/>
      <c r="H393" s="2"/>
      <c r="I393" s="2"/>
      <c r="J393" s="2"/>
      <c r="K393" s="2"/>
      <c r="L393" s="2"/>
      <c r="M393" s="2"/>
      <c r="N393" s="2"/>
      <c r="O393" s="2"/>
      <c r="P393" s="2"/>
      <c r="Q393" s="2"/>
      <c r="R393" s="2"/>
      <c r="S393" s="2"/>
      <c r="T393" s="2"/>
      <c r="U393" s="2"/>
      <c r="V393" s="2"/>
      <c r="W393" s="2"/>
      <c r="X393" s="2"/>
    </row>
    <row r="394" customFormat="false" ht="12.75" hidden="false" customHeight="true" outlineLevel="0" collapsed="false">
      <c r="A394" s="40" t="s">
        <v>390</v>
      </c>
      <c r="B394" s="56" t="str">
        <f aca="false" t="array" ref="B394:B394">INDEX(Countries!$D$2:$D$255, MATCH(A394, Countries!$B$2:$B$255, 0))</f>
        <v>FRO</v>
      </c>
      <c r="C394" s="76" t="s">
        <v>154</v>
      </c>
      <c r="D394" s="50" t="n">
        <f aca="false" t="array" ref="D394:D394">IF($C394="Mangrove", INDEX('Mangrove restorable land'!$A$5:$M1000,MATCH($A394,'Mangrove restorable land'!$A$5:$A1000,0),MATCH('Mangrove restorable land'!B$4,'Mangrove restorable land'!$A$5:$M$5,0)),IF($C394="Seagrass", INDEX('Seagrass extent'!$A$5:$I$257,MATCH($A394,'Seagrass extent'!$A$5:$A1000,0),MATCH('Seagrass extent'!$B$4,'Seagrass extent'!$A$5:$I$5,0))*'Seagrass extent'!$E$4, IF($C394="Salt marsh", INDEX('Salt marsh extent'!$A$5:$I$257,MATCH($A394,'Salt marsh extent'!$A$5:$A1000,0),MATCH('Salt marsh extent'!$B$4,'Salt marsh extent'!$A$5:$I$5,0))*'Salt marsh extent'!$E$4 )))</f>
        <v>0</v>
      </c>
      <c r="E394" s="40"/>
      <c r="F394" s="2"/>
      <c r="G394" s="2"/>
      <c r="H394" s="2"/>
      <c r="I394" s="2"/>
      <c r="J394" s="2"/>
      <c r="K394" s="2"/>
      <c r="L394" s="2"/>
      <c r="M394" s="2"/>
      <c r="N394" s="2"/>
      <c r="O394" s="2"/>
      <c r="P394" s="2"/>
      <c r="Q394" s="2"/>
      <c r="R394" s="2"/>
      <c r="S394" s="2"/>
      <c r="T394" s="2"/>
      <c r="U394" s="2"/>
      <c r="V394" s="2"/>
      <c r="W394" s="2"/>
      <c r="X394" s="2"/>
    </row>
    <row r="395" customFormat="false" ht="12.75" hidden="false" customHeight="true" outlineLevel="0" collapsed="false">
      <c r="A395" s="40" t="s">
        <v>391</v>
      </c>
      <c r="B395" s="56" t="str">
        <f aca="false" t="array" ref="B395:B395">INDEX(Countries!$D$2:$D$255, MATCH(A395, Countries!$B$2:$B$255, 0))</f>
        <v>FIN</v>
      </c>
      <c r="C395" s="76" t="s">
        <v>154</v>
      </c>
      <c r="D395" s="50" t="n">
        <f aca="false" t="array" ref="D395:D395">IF($C395="Mangrove", INDEX('Mangrove restorable land'!$A$5:$M1000,MATCH($A395,'Mangrove restorable land'!$A$5:$A1000,0),MATCH('Mangrove restorable land'!B$4,'Mangrove restorable land'!$A$5:$M$5,0)),IF($C395="Seagrass", INDEX('Seagrass extent'!$A$5:$I$257,MATCH($A395,'Seagrass extent'!$A$5:$A1000,0),MATCH('Seagrass extent'!$B$4,'Seagrass extent'!$A$5:$I$5,0))*'Seagrass extent'!$E$4, IF($C395="Salt marsh", INDEX('Salt marsh extent'!$A$5:$I$257,MATCH($A395,'Salt marsh extent'!$A$5:$A1000,0),MATCH('Salt marsh extent'!$B$4,'Salt marsh extent'!$A$5:$I$5,0))*'Salt marsh extent'!$E$4 )))</f>
        <v>0.0008277884</v>
      </c>
      <c r="E395" s="40"/>
      <c r="F395" s="2"/>
      <c r="G395" s="2"/>
      <c r="H395" s="2"/>
      <c r="I395" s="2"/>
      <c r="J395" s="2"/>
      <c r="K395" s="2"/>
      <c r="L395" s="2"/>
      <c r="M395" s="2"/>
      <c r="N395" s="2"/>
      <c r="O395" s="2"/>
      <c r="P395" s="2"/>
      <c r="Q395" s="2"/>
      <c r="R395" s="2"/>
      <c r="S395" s="2"/>
      <c r="T395" s="2"/>
      <c r="U395" s="2"/>
      <c r="V395" s="2"/>
      <c r="W395" s="2"/>
      <c r="X395" s="2"/>
    </row>
    <row r="396" customFormat="false" ht="12.75" hidden="false" customHeight="true" outlineLevel="0" collapsed="false">
      <c r="A396" s="40" t="s">
        <v>392</v>
      </c>
      <c r="B396" s="56" t="str">
        <f aca="false" t="array" ref="B396:B396">INDEX(Countries!$D$2:$D$255, MATCH(A396, Countries!$B$2:$B$255, 0))</f>
        <v>GEO</v>
      </c>
      <c r="C396" s="76" t="s">
        <v>154</v>
      </c>
      <c r="D396" s="50" t="n">
        <f aca="false" t="array" ref="D396:D396">IF($C396="Mangrove", INDEX('Mangrove restorable land'!$A$5:$M1000,MATCH($A396,'Mangrove restorable land'!$A$5:$A1000,0),MATCH('Mangrove restorable land'!B$4,'Mangrove restorable land'!$A$5:$M$5,0)),IF($C396="Seagrass", INDEX('Seagrass extent'!$A$5:$I$257,MATCH($A396,'Seagrass extent'!$A$5:$A1000,0),MATCH('Seagrass extent'!$B$4,'Seagrass extent'!$A$5:$I$5,0))*'Seagrass extent'!$E$4, IF($C396="Salt marsh", INDEX('Salt marsh extent'!$A$5:$I$257,MATCH($A396,'Salt marsh extent'!$A$5:$A1000,0),MATCH('Salt marsh extent'!$B$4,'Salt marsh extent'!$A$5:$I$5,0))*'Salt marsh extent'!$E$4 )))</f>
        <v>0</v>
      </c>
      <c r="E396" s="40"/>
      <c r="F396" s="2"/>
      <c r="G396" s="2"/>
      <c r="H396" s="2"/>
      <c r="I396" s="2"/>
      <c r="J396" s="2"/>
      <c r="K396" s="2"/>
      <c r="L396" s="2"/>
      <c r="M396" s="2"/>
      <c r="N396" s="2"/>
      <c r="O396" s="2"/>
      <c r="P396" s="2"/>
      <c r="Q396" s="2"/>
      <c r="R396" s="2"/>
      <c r="S396" s="2"/>
      <c r="T396" s="2"/>
      <c r="U396" s="2"/>
      <c r="V396" s="2"/>
      <c r="W396" s="2"/>
      <c r="X396" s="2"/>
    </row>
    <row r="397" customFormat="false" ht="12.75" hidden="false" customHeight="true" outlineLevel="0" collapsed="false">
      <c r="A397" s="40" t="s">
        <v>393</v>
      </c>
      <c r="B397" s="56" t="str">
        <f aca="false" t="array" ref="B397:B397">INDEX(Countries!$D$2:$D$255, MATCH(A397, Countries!$B$2:$B$255, 0))</f>
        <v>GIB</v>
      </c>
      <c r="C397" s="76" t="s">
        <v>154</v>
      </c>
      <c r="D397" s="50" t="n">
        <f aca="false" t="array" ref="D397:D397">IF($C397="Mangrove", INDEX('Mangrove restorable land'!$A$5:$M1000,MATCH($A397,'Mangrove restorable land'!$A$5:$A1000,0),MATCH('Mangrove restorable land'!B$4,'Mangrove restorable land'!$A$5:$M$5,0)),IF($C397="Seagrass", INDEX('Seagrass extent'!$A$5:$I$257,MATCH($A397,'Seagrass extent'!$A$5:$A1000,0),MATCH('Seagrass extent'!$B$4,'Seagrass extent'!$A$5:$I$5,0))*'Seagrass extent'!$E$4, IF($C397="Salt marsh", INDEX('Salt marsh extent'!$A$5:$I$257,MATCH($A397,'Salt marsh extent'!$A$5:$A1000,0),MATCH('Salt marsh extent'!$B$4,'Salt marsh extent'!$A$5:$I$5,0))*'Salt marsh extent'!$E$4 )))</f>
        <v>0</v>
      </c>
      <c r="E397" s="40"/>
      <c r="F397" s="2"/>
      <c r="G397" s="2"/>
      <c r="H397" s="2"/>
      <c r="I397" s="2"/>
      <c r="J397" s="2"/>
      <c r="K397" s="2"/>
      <c r="L397" s="2"/>
      <c r="M397" s="2"/>
      <c r="N397" s="2"/>
      <c r="O397" s="2"/>
      <c r="P397" s="2"/>
      <c r="Q397" s="2"/>
      <c r="R397" s="2"/>
      <c r="S397" s="2"/>
      <c r="T397" s="2"/>
      <c r="U397" s="2"/>
      <c r="V397" s="2"/>
      <c r="W397" s="2"/>
      <c r="X397" s="2"/>
    </row>
    <row r="398" customFormat="false" ht="12.75" hidden="false" customHeight="true" outlineLevel="0" collapsed="false">
      <c r="A398" s="40" t="s">
        <v>394</v>
      </c>
      <c r="B398" s="56" t="str">
        <f aca="false" t="array" ref="B398:B398">INDEX(Countries!$D$2:$D$255, MATCH(A398, Countries!$B$2:$B$255, 0))</f>
        <v>GRL</v>
      </c>
      <c r="C398" s="76" t="s">
        <v>154</v>
      </c>
      <c r="D398" s="50" t="n">
        <f aca="false" t="array" ref="D398:D398">IF($C398="Mangrove", INDEX('Mangrove restorable land'!$A$5:$M1000,MATCH($A398,'Mangrove restorable land'!$A$5:$A1000,0),MATCH('Mangrove restorable land'!B$4,'Mangrove restorable land'!$A$5:$M$5,0)),IF($C398="Seagrass", INDEX('Seagrass extent'!$A$5:$I$257,MATCH($A398,'Seagrass extent'!$A$5:$A1000,0),MATCH('Seagrass extent'!$B$4,'Seagrass extent'!$A$5:$I$5,0))*'Seagrass extent'!$E$4, IF($C398="Salt marsh", INDEX('Salt marsh extent'!$A$5:$I$257,MATCH($A398,'Salt marsh extent'!$A$5:$A1000,0),MATCH('Salt marsh extent'!$B$4,'Salt marsh extent'!$A$5:$I$5,0))*'Salt marsh extent'!$E$4 )))</f>
        <v>4.2816662E-005</v>
      </c>
      <c r="E398" s="40"/>
      <c r="F398" s="2"/>
      <c r="G398" s="2"/>
      <c r="H398" s="2"/>
      <c r="I398" s="2"/>
      <c r="J398" s="2"/>
      <c r="K398" s="2"/>
      <c r="L398" s="2"/>
      <c r="M398" s="2"/>
      <c r="N398" s="2"/>
      <c r="O398" s="2"/>
      <c r="P398" s="2"/>
      <c r="Q398" s="2"/>
      <c r="R398" s="2"/>
      <c r="S398" s="2"/>
      <c r="T398" s="2"/>
      <c r="U398" s="2"/>
      <c r="V398" s="2"/>
      <c r="W398" s="2"/>
      <c r="X398" s="2"/>
    </row>
    <row r="399" customFormat="false" ht="12.75" hidden="false" customHeight="true" outlineLevel="0" collapsed="false">
      <c r="A399" s="40" t="s">
        <v>395</v>
      </c>
      <c r="B399" s="56" t="str">
        <f aca="false" t="array" ref="B399:B399">INDEX(Countries!$D$2:$D$255, MATCH(A399, Countries!$B$2:$B$255, 0))</f>
        <v>GGY</v>
      </c>
      <c r="C399" s="76" t="s">
        <v>154</v>
      </c>
      <c r="D399" s="50" t="n">
        <f aca="false" t="array" ref="D399:D399">IF($C399="Mangrove", INDEX('Mangrove restorable land'!$A$5:$M1000,MATCH($A399,'Mangrove restorable land'!$A$5:$A1000,0),MATCH('Mangrove restorable land'!B$4,'Mangrove restorable land'!$A$5:$M$5,0)),IF($C399="Seagrass", INDEX('Seagrass extent'!$A$5:$I$257,MATCH($A399,'Seagrass extent'!$A$5:$A1000,0),MATCH('Seagrass extent'!$B$4,'Seagrass extent'!$A$5:$I$5,0))*'Seagrass extent'!$E$4, IF($C399="Salt marsh", INDEX('Salt marsh extent'!$A$5:$I$257,MATCH($A399,'Salt marsh extent'!$A$5:$A1000,0),MATCH('Salt marsh extent'!$B$4,'Salt marsh extent'!$A$5:$I$5,0))*'Salt marsh extent'!$E$4 )))</f>
        <v>5.708876E-005</v>
      </c>
      <c r="E399" s="40"/>
      <c r="F399" s="2"/>
      <c r="G399" s="2"/>
      <c r="H399" s="2"/>
      <c r="I399" s="2"/>
      <c r="J399" s="2"/>
      <c r="K399" s="2"/>
      <c r="L399" s="2"/>
      <c r="M399" s="2"/>
      <c r="N399" s="2"/>
      <c r="O399" s="2"/>
      <c r="P399" s="2"/>
      <c r="Q399" s="2"/>
      <c r="R399" s="2"/>
      <c r="S399" s="2"/>
      <c r="T399" s="2"/>
      <c r="U399" s="2"/>
      <c r="V399" s="2"/>
      <c r="W399" s="2"/>
      <c r="X399" s="2"/>
    </row>
    <row r="400" customFormat="false" ht="12.75" hidden="false" customHeight="true" outlineLevel="0" collapsed="false">
      <c r="A400" s="40" t="s">
        <v>396</v>
      </c>
      <c r="B400" s="56" t="str">
        <f aca="false" t="array" ref="B400:B400">INDEX(Countries!$D$2:$D$255, MATCH(A400, Countries!$B$2:$B$255, 0))</f>
        <v>ISL</v>
      </c>
      <c r="C400" s="76" t="s">
        <v>154</v>
      </c>
      <c r="D400" s="50" t="n">
        <f aca="false" t="array" ref="D400:D400">IF($C400="Mangrove", INDEX('Mangrove restorable land'!$A$5:$M1000,MATCH($A400,'Mangrove restorable land'!$A$5:$A1000,0),MATCH('Mangrove restorable land'!B$4,'Mangrove restorable land'!$A$5:$M$5,0)),IF($C400="Seagrass", INDEX('Seagrass extent'!$A$5:$I$257,MATCH($A400,'Seagrass extent'!$A$5:$A1000,0),MATCH('Seagrass extent'!$B$4,'Seagrass extent'!$A$5:$I$5,0))*'Seagrass extent'!$E$4, IF($C400="Salt marsh", INDEX('Salt marsh extent'!$A$5:$I$257,MATCH($A400,'Salt marsh extent'!$A$5:$A1000,0),MATCH('Salt marsh extent'!$B$4,'Salt marsh extent'!$A$5:$I$5,0))*'Salt marsh extent'!$E$4 )))</f>
        <v>0.00041389604</v>
      </c>
      <c r="E400" s="40"/>
      <c r="F400" s="2"/>
      <c r="G400" s="2"/>
      <c r="H400" s="2"/>
      <c r="I400" s="2"/>
      <c r="J400" s="2"/>
      <c r="K400" s="2"/>
      <c r="L400" s="2"/>
      <c r="M400" s="2"/>
      <c r="N400" s="2"/>
      <c r="O400" s="2"/>
      <c r="P400" s="2"/>
      <c r="Q400" s="2"/>
      <c r="R400" s="2"/>
      <c r="S400" s="2"/>
      <c r="T400" s="2"/>
      <c r="U400" s="2"/>
      <c r="V400" s="2"/>
      <c r="W400" s="2"/>
      <c r="X400" s="2"/>
    </row>
    <row r="401" customFormat="false" ht="12.75" hidden="false" customHeight="true" outlineLevel="0" collapsed="false">
      <c r="A401" s="40" t="s">
        <v>397</v>
      </c>
      <c r="B401" s="56" t="str">
        <f aca="false" t="array" ref="B401:B401">INDEX(Countries!$D$2:$D$255, MATCH(A401, Countries!$B$2:$B$255, 0))</f>
        <v>IRQ</v>
      </c>
      <c r="C401" s="76" t="s">
        <v>154</v>
      </c>
      <c r="D401" s="50" t="n">
        <f aca="false" t="array" ref="D401:D401">IF($C401="Mangrove", INDEX('Mangrove restorable land'!$A$5:$M1000,MATCH($A401,'Mangrove restorable land'!$A$5:$A1000,0),MATCH('Mangrove restorable land'!B$4,'Mangrove restorable land'!$A$5:$M$5,0)),IF($C401="Seagrass", INDEX('Seagrass extent'!$A$5:$I$257,MATCH($A401,'Seagrass extent'!$A$5:$A1000,0),MATCH('Seagrass extent'!$B$4,'Seagrass extent'!$A$5:$I$5,0))*'Seagrass extent'!$E$4, IF($C401="Salt marsh", INDEX('Salt marsh extent'!$A$5:$I$257,MATCH($A401,'Salt marsh extent'!$A$5:$A1000,0),MATCH('Salt marsh extent'!$B$4,'Salt marsh extent'!$A$5:$I$5,0))*'Salt marsh extent'!$E$4 )))</f>
        <v>344.442605948</v>
      </c>
      <c r="E401" s="40"/>
      <c r="F401" s="2"/>
      <c r="G401" s="2"/>
      <c r="H401" s="2"/>
      <c r="I401" s="2"/>
      <c r="J401" s="2"/>
      <c r="K401" s="2"/>
      <c r="L401" s="2"/>
      <c r="M401" s="2"/>
      <c r="N401" s="2"/>
      <c r="O401" s="2"/>
      <c r="P401" s="2"/>
      <c r="Q401" s="2"/>
      <c r="R401" s="2"/>
      <c r="S401" s="2"/>
      <c r="T401" s="2"/>
      <c r="U401" s="2"/>
      <c r="V401" s="2"/>
      <c r="W401" s="2"/>
      <c r="X401" s="2"/>
    </row>
    <row r="402" customFormat="false" ht="12.75" hidden="false" customHeight="true" outlineLevel="0" collapsed="false">
      <c r="A402" s="40" t="s">
        <v>398</v>
      </c>
      <c r="B402" s="56" t="str">
        <f aca="false" t="array" ref="B402:B402">INDEX(Countries!$D$2:$D$255, MATCH(A402, Countries!$B$2:$B$255, 0))</f>
        <v>IRL</v>
      </c>
      <c r="C402" s="76" t="s">
        <v>154</v>
      </c>
      <c r="D402" s="50" t="n">
        <f aca="false" t="array" ref="D402:D402">IF($C402="Mangrove", INDEX('Mangrove restorable land'!$A$5:$M1000,MATCH($A402,'Mangrove restorable land'!$A$5:$A1000,0),MATCH('Mangrove restorable land'!B$4,'Mangrove restorable land'!$A$5:$M$5,0)),IF($C402="Seagrass", INDEX('Seagrass extent'!$A$5:$I$257,MATCH($A402,'Seagrass extent'!$A$5:$A1000,0),MATCH('Seagrass extent'!$B$4,'Seagrass extent'!$A$5:$I$5,0))*'Seagrass extent'!$E$4, IF($C402="Salt marsh", INDEX('Salt marsh extent'!$A$5:$I$257,MATCH($A402,'Salt marsh extent'!$A$5:$A1000,0),MATCH('Salt marsh extent'!$B$4,'Salt marsh extent'!$A$5:$I$5,0))*'Salt marsh extent'!$E$4 )))</f>
        <v>16.79743153</v>
      </c>
      <c r="E402" s="40"/>
      <c r="F402" s="2"/>
      <c r="G402" s="2"/>
      <c r="H402" s="2"/>
      <c r="I402" s="2"/>
      <c r="J402" s="2"/>
      <c r="K402" s="2"/>
      <c r="L402" s="2"/>
      <c r="M402" s="2"/>
      <c r="N402" s="2"/>
      <c r="O402" s="2"/>
      <c r="P402" s="2"/>
      <c r="Q402" s="2"/>
      <c r="R402" s="2"/>
      <c r="S402" s="2"/>
      <c r="T402" s="2"/>
      <c r="U402" s="2"/>
      <c r="V402" s="2"/>
      <c r="W402" s="2"/>
      <c r="X402" s="2"/>
    </row>
    <row r="403" customFormat="false" ht="12.75" hidden="false" customHeight="true" outlineLevel="0" collapsed="false">
      <c r="A403" s="40" t="s">
        <v>399</v>
      </c>
      <c r="B403" s="56" t="str">
        <f aca="false" t="array" ref="B403:B403">INDEX(Countries!$D$2:$D$255, MATCH(A403, Countries!$B$2:$B$255, 0))</f>
        <v>IMN</v>
      </c>
      <c r="C403" s="76" t="s">
        <v>154</v>
      </c>
      <c r="D403" s="50" t="n">
        <f aca="false" t="array" ref="D403:D403">IF($C403="Mangrove", INDEX('Mangrove restorable land'!$A$5:$M1000,MATCH($A403,'Mangrove restorable land'!$A$5:$A1000,0),MATCH('Mangrove restorable land'!B$4,'Mangrove restorable land'!$A$5:$M$5,0)),IF($C403="Seagrass", INDEX('Seagrass extent'!$A$5:$I$257,MATCH($A403,'Seagrass extent'!$A$5:$A1000,0),MATCH('Seagrass extent'!$B$4,'Seagrass extent'!$A$5:$I$5,0))*'Seagrass extent'!$E$4, IF($C403="Salt marsh", INDEX('Salt marsh extent'!$A$5:$I$257,MATCH($A403,'Salt marsh extent'!$A$5:$A1000,0),MATCH('Salt marsh extent'!$B$4,'Salt marsh extent'!$A$5:$I$5,0))*'Salt marsh extent'!$E$4 )))</f>
        <v>0.00029971254</v>
      </c>
      <c r="E403" s="40"/>
      <c r="F403" s="2"/>
      <c r="G403" s="2"/>
      <c r="H403" s="2"/>
      <c r="I403" s="2"/>
      <c r="J403" s="2"/>
      <c r="K403" s="2"/>
      <c r="L403" s="2"/>
      <c r="M403" s="2"/>
      <c r="N403" s="2"/>
      <c r="O403" s="2"/>
      <c r="P403" s="2"/>
      <c r="Q403" s="2"/>
      <c r="R403" s="2"/>
      <c r="S403" s="2"/>
      <c r="T403" s="2"/>
      <c r="U403" s="2"/>
      <c r="V403" s="2"/>
      <c r="W403" s="2"/>
      <c r="X403" s="2"/>
    </row>
    <row r="404" customFormat="false" ht="12.75" hidden="false" customHeight="true" outlineLevel="0" collapsed="false">
      <c r="A404" s="40" t="s">
        <v>400</v>
      </c>
      <c r="B404" s="56" t="str">
        <f aca="false" t="array" ref="B404:B404">INDEX(Countries!$D$2:$D$255, MATCH(A404, Countries!$B$2:$B$255, 0))</f>
        <v>JEY</v>
      </c>
      <c r="C404" s="76" t="s">
        <v>154</v>
      </c>
      <c r="D404" s="50" t="n">
        <f aca="false" t="array" ref="D404:D404">IF($C404="Mangrove", INDEX('Mangrove restorable land'!$A$5:$M1000,MATCH($A404,'Mangrove restorable land'!$A$5:$A1000,0),MATCH('Mangrove restorable land'!B$4,'Mangrove restorable land'!$A$5:$M$5,0)),IF($C404="Seagrass", INDEX('Seagrass extent'!$A$5:$I$257,MATCH($A404,'Seagrass extent'!$A$5:$A1000,0),MATCH('Seagrass extent'!$B$4,'Seagrass extent'!$A$5:$I$5,0))*'Seagrass extent'!$E$4, IF($C404="Salt marsh", INDEX('Salt marsh extent'!$A$5:$I$257,MATCH($A404,'Salt marsh extent'!$A$5:$A1000,0),MATCH('Salt marsh extent'!$B$4,'Salt marsh extent'!$A$5:$I$5,0))*'Salt marsh extent'!$E$4 )))</f>
        <v>0.00018553778</v>
      </c>
      <c r="E404" s="40"/>
      <c r="F404" s="2"/>
      <c r="G404" s="2"/>
      <c r="H404" s="2"/>
      <c r="I404" s="2"/>
      <c r="J404" s="2"/>
      <c r="K404" s="2"/>
      <c r="L404" s="2"/>
      <c r="M404" s="2"/>
      <c r="N404" s="2"/>
      <c r="O404" s="2"/>
      <c r="P404" s="2"/>
      <c r="Q404" s="2"/>
      <c r="R404" s="2"/>
      <c r="S404" s="2"/>
      <c r="T404" s="2"/>
      <c r="U404" s="2"/>
      <c r="V404" s="2"/>
      <c r="W404" s="2"/>
      <c r="X404" s="2"/>
    </row>
    <row r="405" customFormat="false" ht="12.75" hidden="false" customHeight="true" outlineLevel="0" collapsed="false">
      <c r="A405" s="40" t="s">
        <v>401</v>
      </c>
      <c r="B405" s="56" t="str">
        <f aca="false" t="array" ref="B405:B405">INDEX(Countries!$D$2:$D$255, MATCH(A405, Countries!$B$2:$B$255, 0))</f>
        <v>KAZ</v>
      </c>
      <c r="C405" s="76" t="s">
        <v>154</v>
      </c>
      <c r="D405" s="50" t="n">
        <f aca="false" t="array" ref="D405:D405">IF($C405="Mangrove", INDEX('Mangrove restorable land'!$A$5:$M1000,MATCH($A405,'Mangrove restorable land'!$A$5:$A1000,0),MATCH('Mangrove restorable land'!B$4,'Mangrove restorable land'!$A$5:$M$5,0)),IF($C405="Seagrass", INDEX('Seagrass extent'!$A$5:$I$257,MATCH($A405,'Seagrass extent'!$A$5:$A1000,0),MATCH('Seagrass extent'!$B$4,'Seagrass extent'!$A$5:$I$5,0))*'Seagrass extent'!$E$4, IF($C405="Salt marsh", INDEX('Salt marsh extent'!$A$5:$I$257,MATCH($A405,'Salt marsh extent'!$A$5:$A1000,0),MATCH('Salt marsh extent'!$B$4,'Salt marsh extent'!$A$5:$I$5,0))*'Salt marsh extent'!$E$4 )))</f>
        <v>0.0003425367</v>
      </c>
      <c r="E405" s="40"/>
      <c r="F405" s="2"/>
      <c r="G405" s="2"/>
      <c r="H405" s="2"/>
      <c r="I405" s="2"/>
      <c r="J405" s="2"/>
      <c r="K405" s="2"/>
      <c r="L405" s="2"/>
      <c r="M405" s="2"/>
      <c r="N405" s="2"/>
      <c r="O405" s="2"/>
      <c r="P405" s="2"/>
      <c r="Q405" s="2"/>
      <c r="R405" s="2"/>
      <c r="S405" s="2"/>
      <c r="T405" s="2"/>
      <c r="U405" s="2"/>
      <c r="V405" s="2"/>
      <c r="W405" s="2"/>
      <c r="X405" s="2"/>
    </row>
    <row r="406" customFormat="false" ht="12.75" hidden="false" customHeight="true" outlineLevel="0" collapsed="false">
      <c r="A406" s="40" t="s">
        <v>402</v>
      </c>
      <c r="B406" s="56" t="str">
        <f aca="false" t="array" ref="B406:B406">INDEX(Countries!$D$2:$D$255, MATCH(A406, Countries!$B$2:$B$255, 0))</f>
        <v>PRK</v>
      </c>
      <c r="C406" s="76" t="s">
        <v>154</v>
      </c>
      <c r="D406" s="50" t="n">
        <f aca="false" t="array" ref="D406:D406">IF($C406="Mangrove", INDEX('Mangrove restorable land'!$A$5:$M1000,MATCH($A406,'Mangrove restorable land'!$A$5:$A1000,0),MATCH('Mangrove restorable land'!B$4,'Mangrove restorable land'!$A$5:$M$5,0)),IF($C406="Seagrass", INDEX('Seagrass extent'!$A$5:$I$257,MATCH($A406,'Seagrass extent'!$A$5:$A1000,0),MATCH('Seagrass extent'!$B$4,'Seagrass extent'!$A$5:$I$5,0))*'Seagrass extent'!$E$4, IF($C406="Salt marsh", INDEX('Salt marsh extent'!$A$5:$I$257,MATCH($A406,'Salt marsh extent'!$A$5:$A1000,0),MATCH('Salt marsh extent'!$B$4,'Salt marsh extent'!$A$5:$I$5,0))*'Salt marsh extent'!$E$4 )))</f>
        <v>0.00017126628</v>
      </c>
      <c r="E406" s="40"/>
      <c r="F406" s="2"/>
      <c r="G406" s="2"/>
      <c r="H406" s="2"/>
      <c r="I406" s="2"/>
      <c r="J406" s="2"/>
      <c r="K406" s="2"/>
      <c r="L406" s="2"/>
      <c r="M406" s="2"/>
      <c r="N406" s="2"/>
      <c r="O406" s="2"/>
      <c r="P406" s="2"/>
      <c r="Q406" s="2"/>
      <c r="R406" s="2"/>
      <c r="S406" s="2"/>
      <c r="T406" s="2"/>
      <c r="U406" s="2"/>
      <c r="V406" s="2"/>
      <c r="W406" s="2"/>
      <c r="X406" s="2"/>
    </row>
    <row r="407" customFormat="false" ht="12.75" hidden="false" customHeight="true" outlineLevel="0" collapsed="false">
      <c r="A407" s="40" t="s">
        <v>403</v>
      </c>
      <c r="B407" s="56" t="str">
        <f aca="false" t="array" ref="B407:B407">INDEX(Countries!$D$2:$D$255, MATCH(A407, Countries!$B$2:$B$255, 0))</f>
        <v>KOR</v>
      </c>
      <c r="C407" s="76" t="s">
        <v>154</v>
      </c>
      <c r="D407" s="50" t="n">
        <f aca="false" t="array" ref="D407:D407">IF($C407="Mangrove", INDEX('Mangrove restorable land'!$A$5:$M1000,MATCH($A407,'Mangrove restorable land'!$A$5:$A1000,0),MATCH('Mangrove restorable land'!B$4,'Mangrove restorable land'!$A$5:$M$5,0)),IF($C407="Seagrass", INDEX('Seagrass extent'!$A$5:$I$257,MATCH($A407,'Seagrass extent'!$A$5:$A1000,0),MATCH('Seagrass extent'!$B$4,'Seagrass extent'!$A$5:$I$5,0))*'Seagrass extent'!$E$4, IF($C407="Salt marsh", INDEX('Salt marsh extent'!$A$5:$I$257,MATCH($A407,'Salt marsh extent'!$A$5:$A1000,0),MATCH('Salt marsh extent'!$B$4,'Salt marsh extent'!$A$5:$I$5,0))*'Salt marsh extent'!$E$4 )))</f>
        <v>0.0014700404</v>
      </c>
      <c r="E407" s="40"/>
      <c r="F407" s="2"/>
      <c r="G407" s="2"/>
      <c r="H407" s="2"/>
      <c r="I407" s="2"/>
      <c r="J407" s="2"/>
      <c r="K407" s="2"/>
      <c r="L407" s="2"/>
      <c r="M407" s="2"/>
      <c r="N407" s="2"/>
      <c r="O407" s="2"/>
      <c r="P407" s="2"/>
      <c r="Q407" s="2"/>
      <c r="R407" s="2"/>
      <c r="S407" s="2"/>
      <c r="T407" s="2"/>
      <c r="U407" s="2"/>
      <c r="V407" s="2"/>
      <c r="W407" s="2"/>
      <c r="X407" s="2"/>
    </row>
    <row r="408" customFormat="false" ht="12.75" hidden="false" customHeight="true" outlineLevel="0" collapsed="false">
      <c r="A408" s="40" t="s">
        <v>404</v>
      </c>
      <c r="B408" s="56" t="str">
        <f aca="false" t="array" ref="B408:B408">INDEX(Countries!$D$2:$D$255, MATCH(A408, Countries!$B$2:$B$255, 0))</f>
        <v>LVA</v>
      </c>
      <c r="C408" s="76" t="s">
        <v>154</v>
      </c>
      <c r="D408" s="50" t="n">
        <f aca="false" t="array" ref="D408:D408">IF($C408="Mangrove", INDEX('Mangrove restorable land'!$A$5:$M1000,MATCH($A408,'Mangrove restorable land'!$A$5:$A1000,0),MATCH('Mangrove restorable land'!B$4,'Mangrove restorable land'!$A$5:$M$5,0)),IF($C408="Seagrass", INDEX('Seagrass extent'!$A$5:$I$257,MATCH($A408,'Seagrass extent'!$A$5:$A1000,0),MATCH('Seagrass extent'!$B$4,'Seagrass extent'!$A$5:$I$5,0))*'Seagrass extent'!$E$4, IF($C408="Salt marsh", INDEX('Salt marsh extent'!$A$5:$I$257,MATCH($A408,'Salt marsh extent'!$A$5:$A1000,0),MATCH('Salt marsh extent'!$B$4,'Salt marsh extent'!$A$5:$I$5,0))*'Salt marsh extent'!$E$4 )))</f>
        <v>0</v>
      </c>
      <c r="E408" s="40"/>
      <c r="F408" s="2"/>
      <c r="G408" s="2"/>
      <c r="H408" s="2"/>
      <c r="I408" s="2"/>
      <c r="J408" s="2"/>
      <c r="K408" s="2"/>
      <c r="L408" s="2"/>
      <c r="M408" s="2"/>
      <c r="N408" s="2"/>
      <c r="O408" s="2"/>
      <c r="P408" s="2"/>
      <c r="Q408" s="2"/>
      <c r="R408" s="2"/>
      <c r="S408" s="2"/>
      <c r="T408" s="2"/>
      <c r="U408" s="2"/>
      <c r="V408" s="2"/>
      <c r="W408" s="2"/>
      <c r="X408" s="2"/>
    </row>
    <row r="409" customFormat="false" ht="12.75" hidden="false" customHeight="true" outlineLevel="0" collapsed="false">
      <c r="A409" s="40" t="s">
        <v>405</v>
      </c>
      <c r="B409" s="56" t="str">
        <f aca="false" t="array" ref="B409:B409">INDEX(Countries!$D$2:$D$255, MATCH(A409, Countries!$B$2:$B$255, 0))</f>
        <v>LBN</v>
      </c>
      <c r="C409" s="76" t="s">
        <v>154</v>
      </c>
      <c r="D409" s="50" t="n">
        <f aca="false" t="array" ref="D409:D409">IF($C409="Mangrove", INDEX('Mangrove restorable land'!$A$5:$M1000,MATCH($A409,'Mangrove restorable land'!$A$5:$A1000,0),MATCH('Mangrove restorable land'!B$4,'Mangrove restorable land'!$A$5:$M$5,0)),IF($C409="Seagrass", INDEX('Seagrass extent'!$A$5:$I$257,MATCH($A409,'Seagrass extent'!$A$5:$A1000,0),MATCH('Seagrass extent'!$B$4,'Seagrass extent'!$A$5:$I$5,0))*'Seagrass extent'!$E$4, IF($C409="Salt marsh", INDEX('Salt marsh extent'!$A$5:$I$257,MATCH($A409,'Salt marsh extent'!$A$5:$A1000,0),MATCH('Salt marsh extent'!$B$4,'Salt marsh extent'!$A$5:$I$5,0))*'Salt marsh extent'!$E$4 )))</f>
        <v>4.2816708E-005</v>
      </c>
      <c r="E409" s="40"/>
      <c r="F409" s="2"/>
      <c r="G409" s="2"/>
      <c r="H409" s="2"/>
      <c r="I409" s="2"/>
      <c r="J409" s="2"/>
      <c r="K409" s="2"/>
      <c r="L409" s="2"/>
      <c r="M409" s="2"/>
      <c r="N409" s="2"/>
      <c r="O409" s="2"/>
      <c r="P409" s="2"/>
      <c r="Q409" s="2"/>
      <c r="R409" s="2"/>
      <c r="S409" s="2"/>
      <c r="T409" s="2"/>
      <c r="U409" s="2"/>
      <c r="V409" s="2"/>
      <c r="W409" s="2"/>
      <c r="X409" s="2"/>
    </row>
    <row r="410" customFormat="false" ht="12.75" hidden="false" customHeight="true" outlineLevel="0" collapsed="false">
      <c r="A410" s="40" t="s">
        <v>406</v>
      </c>
      <c r="B410" s="56" t="str">
        <f aca="false" t="array" ref="B410:B410">INDEX(Countries!$D$2:$D$255, MATCH(A410, Countries!$B$2:$B$255, 0))</f>
        <v>LTU</v>
      </c>
      <c r="C410" s="76" t="s">
        <v>154</v>
      </c>
      <c r="D410" s="50" t="n">
        <f aca="false" t="array" ref="D410:D410">IF($C410="Mangrove", INDEX('Mangrove restorable land'!$A$5:$M1000,MATCH($A410,'Mangrove restorable land'!$A$5:$A1000,0),MATCH('Mangrove restorable land'!B$4,'Mangrove restorable land'!$A$5:$M$5,0)),IF($C410="Seagrass", INDEX('Seagrass extent'!$A$5:$I$257,MATCH($A410,'Seagrass extent'!$A$5:$A1000,0),MATCH('Seagrass extent'!$B$4,'Seagrass extent'!$A$5:$I$5,0))*'Seagrass extent'!$E$4, IF($C410="Salt marsh", INDEX('Salt marsh extent'!$A$5:$I$257,MATCH($A410,'Salt marsh extent'!$A$5:$A1000,0),MATCH('Salt marsh extent'!$B$4,'Salt marsh extent'!$A$5:$I$5,0))*'Salt marsh extent'!$E$4 )))</f>
        <v>2.8544288E-005</v>
      </c>
      <c r="E410" s="40"/>
      <c r="F410" s="2"/>
      <c r="G410" s="2"/>
      <c r="H410" s="2"/>
      <c r="I410" s="2"/>
      <c r="J410" s="2"/>
      <c r="K410" s="2"/>
      <c r="L410" s="2"/>
      <c r="M410" s="2"/>
      <c r="N410" s="2"/>
      <c r="O410" s="2"/>
      <c r="P410" s="2"/>
      <c r="Q410" s="2"/>
      <c r="R410" s="2"/>
      <c r="S410" s="2"/>
      <c r="T410" s="2"/>
      <c r="U410" s="2"/>
      <c r="V410" s="2"/>
      <c r="W410" s="2"/>
      <c r="X410" s="2"/>
    </row>
    <row r="411" customFormat="false" ht="12.75" hidden="false" customHeight="true" outlineLevel="0" collapsed="false">
      <c r="A411" s="40" t="s">
        <v>407</v>
      </c>
      <c r="B411" s="56" t="str">
        <f aca="false" t="array" ref="B411:B411">INDEX(Countries!$D$2:$D$255, MATCH(A411, Countries!$B$2:$B$255, 0))</f>
        <v>MCO</v>
      </c>
      <c r="C411" s="76" t="s">
        <v>154</v>
      </c>
      <c r="D411" s="50" t="n">
        <f aca="false" t="array" ref="D411:D411">IF($C411="Mangrove", INDEX('Mangrove restorable land'!$A$5:$M1000,MATCH($A411,'Mangrove restorable land'!$A$5:$A1000,0),MATCH('Mangrove restorable land'!B$4,'Mangrove restorable land'!$A$5:$M$5,0)),IF($C411="Seagrass", INDEX('Seagrass extent'!$A$5:$I$257,MATCH($A411,'Seagrass extent'!$A$5:$A1000,0),MATCH('Seagrass extent'!$B$4,'Seagrass extent'!$A$5:$I$5,0))*'Seagrass extent'!$E$4, IF($C411="Salt marsh", INDEX('Salt marsh extent'!$A$5:$I$257,MATCH($A411,'Salt marsh extent'!$A$5:$A1000,0),MATCH('Salt marsh extent'!$B$4,'Salt marsh extent'!$A$5:$I$5,0))*'Salt marsh extent'!$E$4 )))</f>
        <v>1.9471445846</v>
      </c>
      <c r="E411" s="40"/>
      <c r="F411" s="2"/>
      <c r="G411" s="2"/>
      <c r="H411" s="2"/>
      <c r="I411" s="2"/>
      <c r="J411" s="2"/>
      <c r="K411" s="2"/>
      <c r="L411" s="2"/>
      <c r="M411" s="2"/>
      <c r="N411" s="2"/>
      <c r="O411" s="2"/>
      <c r="P411" s="2"/>
      <c r="Q411" s="2"/>
      <c r="R411" s="2"/>
      <c r="S411" s="2"/>
      <c r="T411" s="2"/>
      <c r="U411" s="2"/>
      <c r="V411" s="2"/>
      <c r="W411" s="2"/>
      <c r="X411" s="2"/>
    </row>
    <row r="412" customFormat="false" ht="12.75" hidden="false" customHeight="true" outlineLevel="0" collapsed="false">
      <c r="A412" s="40" t="s">
        <v>408</v>
      </c>
      <c r="B412" s="56" t="str">
        <f aca="false" t="array" ref="B412:B412">INDEX(Countries!$D$2:$D$255, MATCH(A412, Countries!$B$2:$B$255, 0))</f>
        <v>MNE</v>
      </c>
      <c r="C412" s="76" t="s">
        <v>154</v>
      </c>
      <c r="D412" s="50" t="n">
        <f aca="false" t="array" ref="D412:D412">IF($C412="Mangrove", INDEX('Mangrove restorable land'!$A$5:$M1000,MATCH($A412,'Mangrove restorable land'!$A$5:$A1000,0),MATCH('Mangrove restorable land'!B$4,'Mangrove restorable land'!$A$5:$M$5,0)),IF($C412="Seagrass", INDEX('Seagrass extent'!$A$5:$I$257,MATCH($A412,'Seagrass extent'!$A$5:$A1000,0),MATCH('Seagrass extent'!$B$4,'Seagrass extent'!$A$5:$I$5,0))*'Seagrass extent'!$E$4, IF($C412="Salt marsh", INDEX('Salt marsh extent'!$A$5:$I$257,MATCH($A412,'Salt marsh extent'!$A$5:$A1000,0),MATCH('Salt marsh extent'!$B$4,'Salt marsh extent'!$A$5:$I$5,0))*'Salt marsh extent'!$E$4 )))</f>
        <v>2.8545162E-005</v>
      </c>
      <c r="E412" s="40"/>
      <c r="F412" s="2"/>
      <c r="G412" s="2"/>
      <c r="H412" s="2"/>
      <c r="I412" s="2"/>
      <c r="J412" s="2"/>
      <c r="K412" s="2"/>
      <c r="L412" s="2"/>
      <c r="M412" s="2"/>
      <c r="N412" s="2"/>
      <c r="O412" s="2"/>
      <c r="P412" s="2"/>
      <c r="Q412" s="2"/>
      <c r="R412" s="2"/>
      <c r="S412" s="2"/>
      <c r="T412" s="2"/>
      <c r="U412" s="2"/>
      <c r="V412" s="2"/>
      <c r="W412" s="2"/>
      <c r="X412" s="2"/>
    </row>
    <row r="413" customFormat="false" ht="12.75" hidden="false" customHeight="true" outlineLevel="0" collapsed="false">
      <c r="A413" s="40" t="s">
        <v>409</v>
      </c>
      <c r="B413" s="56" t="str">
        <f aca="false" t="array" ref="B413:B413">INDEX(Countries!$D$2:$D$255, MATCH(A413, Countries!$B$2:$B$255, 0))</f>
        <v>MAR</v>
      </c>
      <c r="C413" s="76" t="s">
        <v>154</v>
      </c>
      <c r="D413" s="50" t="n">
        <f aca="false" t="array" ref="D413:D413">IF($C413="Mangrove", INDEX('Mangrove restorable land'!$A$5:$M1000,MATCH($A413,'Mangrove restorable land'!$A$5:$A1000,0),MATCH('Mangrove restorable land'!B$4,'Mangrove restorable land'!$A$5:$M$5,0)),IF($C413="Seagrass", INDEX('Seagrass extent'!$A$5:$I$257,MATCH($A413,'Seagrass extent'!$A$5:$A1000,0),MATCH('Seagrass extent'!$B$4,'Seagrass extent'!$A$5:$I$5,0))*'Seagrass extent'!$E$4, IF($C413="Salt marsh", INDEX('Salt marsh extent'!$A$5:$I$257,MATCH($A413,'Salt marsh extent'!$A$5:$A1000,0),MATCH('Salt marsh extent'!$B$4,'Salt marsh extent'!$A$5:$I$5,0))*'Salt marsh extent'!$E$4 )))</f>
        <v>5.708968E-005</v>
      </c>
      <c r="E413" s="40"/>
      <c r="F413" s="2"/>
      <c r="G413" s="2"/>
      <c r="H413" s="2"/>
      <c r="I413" s="2"/>
      <c r="J413" s="2"/>
      <c r="K413" s="2"/>
      <c r="L413" s="2"/>
      <c r="M413" s="2"/>
      <c r="N413" s="2"/>
      <c r="O413" s="2"/>
      <c r="P413" s="2"/>
      <c r="Q413" s="2"/>
      <c r="R413" s="2"/>
      <c r="S413" s="2"/>
      <c r="T413" s="2"/>
      <c r="U413" s="2"/>
      <c r="V413" s="2"/>
      <c r="W413" s="2"/>
      <c r="X413" s="2"/>
    </row>
    <row r="414" customFormat="false" ht="12.75" hidden="false" customHeight="true" outlineLevel="0" collapsed="false">
      <c r="A414" s="40" t="s">
        <v>410</v>
      </c>
      <c r="B414" s="56" t="str">
        <f aca="false" t="array" ref="B414:B414">INDEX(Countries!$D$2:$D$255, MATCH(A414, Countries!$B$2:$B$255, 0))</f>
        <v>NAM</v>
      </c>
      <c r="C414" s="76" t="s">
        <v>154</v>
      </c>
      <c r="D414" s="50" t="n">
        <f aca="false" t="array" ref="D414:D414">IF($C414="Mangrove", INDEX('Mangrove restorable land'!$A$5:$M1000,MATCH($A414,'Mangrove restorable land'!$A$5:$A1000,0),MATCH('Mangrove restorable land'!B$4,'Mangrove restorable land'!$A$5:$M$5,0)),IF($C414="Seagrass", INDEX('Seagrass extent'!$A$5:$I$257,MATCH($A414,'Seagrass extent'!$A$5:$A1000,0),MATCH('Seagrass extent'!$B$4,'Seagrass extent'!$A$5:$I$5,0))*'Seagrass extent'!$E$4, IF($C414="Salt marsh", INDEX('Salt marsh extent'!$A$5:$I$257,MATCH($A414,'Salt marsh extent'!$A$5:$A1000,0),MATCH('Salt marsh extent'!$B$4,'Salt marsh extent'!$A$5:$I$5,0))*'Salt marsh extent'!$E$4 )))</f>
        <v>0</v>
      </c>
      <c r="E414" s="40"/>
      <c r="F414" s="2"/>
      <c r="G414" s="2"/>
      <c r="H414" s="2"/>
      <c r="I414" s="2"/>
      <c r="J414" s="2"/>
      <c r="K414" s="2"/>
      <c r="L414" s="2"/>
      <c r="M414" s="2"/>
      <c r="N414" s="2"/>
      <c r="O414" s="2"/>
      <c r="P414" s="2"/>
      <c r="Q414" s="2"/>
      <c r="R414" s="2"/>
      <c r="S414" s="2"/>
      <c r="T414" s="2"/>
      <c r="U414" s="2"/>
      <c r="V414" s="2"/>
      <c r="W414" s="2"/>
      <c r="X414" s="2"/>
    </row>
    <row r="415" customFormat="false" ht="12.75" hidden="false" customHeight="true" outlineLevel="0" collapsed="false">
      <c r="A415" s="40" t="s">
        <v>411</v>
      </c>
      <c r="B415" s="56" t="str">
        <f aca="false" t="array" ref="B415:B415">INDEX(Countries!$D$2:$D$255, MATCH(A415, Countries!$B$2:$B$255, 0))</f>
        <v>NRU</v>
      </c>
      <c r="C415" s="76" t="s">
        <v>154</v>
      </c>
      <c r="D415" s="50" t="n">
        <f aca="false" t="array" ref="D415:D415">IF($C415="Mangrove", INDEX('Mangrove restorable land'!$A$5:$M1000,MATCH($A415,'Mangrove restorable land'!$A$5:$A1000,0),MATCH('Mangrove restorable land'!B$4,'Mangrove restorable land'!$A$5:$M$5,0)),IF($C415="Seagrass", INDEX('Seagrass extent'!$A$5:$I$257,MATCH($A415,'Seagrass extent'!$A$5:$A1000,0),MATCH('Seagrass extent'!$B$4,'Seagrass extent'!$A$5:$I$5,0))*'Seagrass extent'!$E$4, IF($C415="Salt marsh", INDEX('Salt marsh extent'!$A$5:$I$257,MATCH($A415,'Salt marsh extent'!$A$5:$A1000,0),MATCH('Salt marsh extent'!$B$4,'Salt marsh extent'!$A$5:$I$5,0))*'Salt marsh extent'!$E$4 )))</f>
        <v>0</v>
      </c>
      <c r="E415" s="40"/>
      <c r="F415" s="2"/>
      <c r="G415" s="2"/>
      <c r="H415" s="2"/>
      <c r="I415" s="2"/>
      <c r="J415" s="2"/>
      <c r="K415" s="2"/>
      <c r="L415" s="2"/>
      <c r="M415" s="2"/>
      <c r="N415" s="2"/>
      <c r="O415" s="2"/>
      <c r="P415" s="2"/>
      <c r="Q415" s="2"/>
      <c r="R415" s="2"/>
      <c r="S415" s="2"/>
      <c r="T415" s="2"/>
      <c r="U415" s="2"/>
      <c r="V415" s="2"/>
      <c r="W415" s="2"/>
      <c r="X415" s="2"/>
    </row>
    <row r="416" customFormat="false" ht="12.75" hidden="false" customHeight="true" outlineLevel="0" collapsed="false">
      <c r="A416" s="40" t="s">
        <v>412</v>
      </c>
      <c r="B416" s="56" t="str">
        <f aca="false" t="array" ref="B416:B416">INDEX(Countries!$D$2:$D$255, MATCH(A416, Countries!$B$2:$B$255, 0))</f>
        <v>NIU</v>
      </c>
      <c r="C416" s="76" t="s">
        <v>154</v>
      </c>
      <c r="D416" s="50" t="n">
        <f aca="false" t="array" ref="D416:D416">IF($C416="Mangrove", INDEX('Mangrove restorable land'!$A$5:$M1000,MATCH($A416,'Mangrove restorable land'!$A$5:$A1000,0),MATCH('Mangrove restorable land'!B$4,'Mangrove restorable land'!$A$5:$M$5,0)),IF($C416="Seagrass", INDEX('Seagrass extent'!$A$5:$I$257,MATCH($A416,'Seagrass extent'!$A$5:$A1000,0),MATCH('Seagrass extent'!$B$4,'Seagrass extent'!$A$5:$I$5,0))*'Seagrass extent'!$E$4, IF($C416="Salt marsh", INDEX('Salt marsh extent'!$A$5:$I$257,MATCH($A416,'Salt marsh extent'!$A$5:$A1000,0),MATCH('Salt marsh extent'!$B$4,'Salt marsh extent'!$A$5:$I$5,0))*'Salt marsh extent'!$E$4 )))</f>
        <v>0</v>
      </c>
      <c r="E416" s="40"/>
      <c r="F416" s="2"/>
      <c r="G416" s="2"/>
      <c r="H416" s="2"/>
      <c r="I416" s="2"/>
      <c r="J416" s="2"/>
      <c r="K416" s="2"/>
      <c r="L416" s="2"/>
      <c r="M416" s="2"/>
      <c r="N416" s="2"/>
      <c r="O416" s="2"/>
      <c r="P416" s="2"/>
      <c r="Q416" s="2"/>
      <c r="R416" s="2"/>
      <c r="S416" s="2"/>
      <c r="T416" s="2"/>
      <c r="U416" s="2"/>
      <c r="V416" s="2"/>
      <c r="W416" s="2"/>
      <c r="X416" s="2"/>
    </row>
    <row r="417" customFormat="false" ht="12.75" hidden="false" customHeight="true" outlineLevel="0" collapsed="false">
      <c r="A417" s="40" t="s">
        <v>413</v>
      </c>
      <c r="B417" s="56" t="str">
        <f aca="false" t="array" ref="B417:B417">INDEX(Countries!$D$2:$D$255, MATCH(A417, Countries!$B$2:$B$255, 0))</f>
        <v>MNP</v>
      </c>
      <c r="C417" s="76" t="s">
        <v>154</v>
      </c>
      <c r="D417" s="50" t="n">
        <f aca="false" t="array" ref="D417:D417">IF($C417="Mangrove", INDEX('Mangrove restorable land'!$A$5:$M1000,MATCH($A417,'Mangrove restorable land'!$A$5:$A1000,0),MATCH('Mangrove restorable land'!B$4,'Mangrove restorable land'!$A$5:$M$5,0)),IF($C417="Seagrass", INDEX('Seagrass extent'!$A$5:$I$257,MATCH($A417,'Seagrass extent'!$A$5:$A1000,0),MATCH('Seagrass extent'!$B$4,'Seagrass extent'!$A$5:$I$5,0))*'Seagrass extent'!$E$4, IF($C417="Salt marsh", INDEX('Salt marsh extent'!$A$5:$I$257,MATCH($A417,'Salt marsh extent'!$A$5:$A1000,0),MATCH('Salt marsh extent'!$B$4,'Salt marsh extent'!$A$5:$I$5,0))*'Salt marsh extent'!$E$4 )))</f>
        <v>5.70883E-005</v>
      </c>
      <c r="E417" s="40"/>
      <c r="F417" s="2"/>
      <c r="G417" s="2"/>
      <c r="H417" s="2"/>
      <c r="I417" s="2"/>
      <c r="J417" s="2"/>
      <c r="K417" s="2"/>
      <c r="L417" s="2"/>
      <c r="M417" s="2"/>
      <c r="N417" s="2"/>
      <c r="O417" s="2"/>
      <c r="P417" s="2"/>
      <c r="Q417" s="2"/>
      <c r="R417" s="2"/>
      <c r="S417" s="2"/>
      <c r="T417" s="2"/>
      <c r="U417" s="2"/>
      <c r="V417" s="2"/>
      <c r="W417" s="2"/>
      <c r="X417" s="2"/>
    </row>
    <row r="418" customFormat="false" ht="12.75" hidden="false" customHeight="true" outlineLevel="0" collapsed="false">
      <c r="A418" s="40" t="s">
        <v>414</v>
      </c>
      <c r="B418" s="56" t="str">
        <f aca="false" t="array" ref="B418:B418">INDEX(Countries!$D$2:$D$255, MATCH(A418, Countries!$B$2:$B$255, 0))</f>
        <v>PCN</v>
      </c>
      <c r="C418" s="76" t="s">
        <v>154</v>
      </c>
      <c r="D418" s="50" t="n">
        <f aca="false" t="array" ref="D418:D418">IF($C418="Mangrove", INDEX('Mangrove restorable land'!$A$5:$M1000,MATCH($A418,'Mangrove restorable land'!$A$5:$A1000,0),MATCH('Mangrove restorable land'!B$4,'Mangrove restorable land'!$A$5:$M$5,0)),IF($C418="Seagrass", INDEX('Seagrass extent'!$A$5:$I$257,MATCH($A418,'Seagrass extent'!$A$5:$A1000,0),MATCH('Seagrass extent'!$B$4,'Seagrass extent'!$A$5:$I$5,0))*'Seagrass extent'!$E$4, IF($C418="Salt marsh", INDEX('Salt marsh extent'!$A$5:$I$257,MATCH($A418,'Salt marsh extent'!$A$5:$A1000,0),MATCH('Salt marsh extent'!$B$4,'Salt marsh extent'!$A$5:$I$5,0))*'Salt marsh extent'!$E$4 )))</f>
        <v>0</v>
      </c>
      <c r="E418" s="40"/>
      <c r="F418" s="2"/>
      <c r="G418" s="2"/>
      <c r="H418" s="2"/>
      <c r="I418" s="2"/>
      <c r="J418" s="2"/>
      <c r="K418" s="2"/>
      <c r="L418" s="2"/>
      <c r="M418" s="2"/>
      <c r="N418" s="2"/>
      <c r="O418" s="2"/>
      <c r="P418" s="2"/>
      <c r="Q418" s="2"/>
      <c r="R418" s="2"/>
      <c r="S418" s="2"/>
      <c r="T418" s="2"/>
      <c r="U418" s="2"/>
      <c r="V418" s="2"/>
      <c r="W418" s="2"/>
      <c r="X418" s="2"/>
    </row>
    <row r="419" customFormat="false" ht="12.75" hidden="false" customHeight="true" outlineLevel="0" collapsed="false">
      <c r="A419" s="40" t="s">
        <v>415</v>
      </c>
      <c r="B419" s="56" t="str">
        <f aca="false" t="array" ref="B419:B419">INDEX(Countries!$D$2:$D$255, MATCH(A419, Countries!$B$2:$B$255, 0))</f>
        <v>PRT</v>
      </c>
      <c r="C419" s="76" t="s">
        <v>154</v>
      </c>
      <c r="D419" s="50" t="n">
        <f aca="false" t="array" ref="D419:D419">IF($C419="Mangrove", INDEX('Mangrove restorable land'!$A$5:$M1000,MATCH($A419,'Mangrove restorable land'!$A$5:$A1000,0),MATCH('Mangrove restorable land'!B$4,'Mangrove restorable land'!$A$5:$M$5,0)),IF($C419="Seagrass", INDEX('Seagrass extent'!$A$5:$I$257,MATCH($A419,'Seagrass extent'!$A$5:$A1000,0),MATCH('Seagrass extent'!$B$4,'Seagrass extent'!$A$5:$I$5,0))*'Seagrass extent'!$E$4, IF($C419="Salt marsh", INDEX('Salt marsh extent'!$A$5:$I$257,MATCH($A419,'Salt marsh extent'!$A$5:$A1000,0),MATCH('Salt marsh extent'!$B$4,'Salt marsh extent'!$A$5:$I$5,0))*'Salt marsh extent'!$E$4 )))</f>
        <v>0.1750183252</v>
      </c>
      <c r="E419" s="40"/>
      <c r="F419" s="2"/>
      <c r="G419" s="2"/>
      <c r="H419" s="2"/>
      <c r="I419" s="2"/>
      <c r="J419" s="2"/>
      <c r="K419" s="2"/>
      <c r="L419" s="2"/>
      <c r="M419" s="2"/>
      <c r="N419" s="2"/>
      <c r="O419" s="2"/>
      <c r="P419" s="2"/>
      <c r="Q419" s="2"/>
      <c r="R419" s="2"/>
      <c r="S419" s="2"/>
      <c r="T419" s="2"/>
      <c r="U419" s="2"/>
      <c r="V419" s="2"/>
      <c r="W419" s="2"/>
      <c r="X419" s="2"/>
    </row>
    <row r="420" customFormat="false" ht="12.75" hidden="false" customHeight="true" outlineLevel="0" collapsed="false">
      <c r="A420" s="40" t="s">
        <v>416</v>
      </c>
      <c r="B420" s="56" t="str">
        <f aca="false" t="array" ref="B420:B420">INDEX(Countries!$D$2:$D$255, MATCH(A420, Countries!$B$2:$B$255, 0))</f>
        <v>REU</v>
      </c>
      <c r="C420" s="76" t="s">
        <v>154</v>
      </c>
      <c r="D420" s="50" t="n">
        <f aca="false" t="array" ref="D420:D420">IF($C420="Mangrove", INDEX('Mangrove restorable land'!$A$5:$M1000,MATCH($A420,'Mangrove restorable land'!$A$5:$A1000,0),MATCH('Mangrove restorable land'!B$4,'Mangrove restorable land'!$A$5:$M$5,0)),IF($C420="Seagrass", INDEX('Seagrass extent'!$A$5:$I$257,MATCH($A420,'Seagrass extent'!$A$5:$A1000,0),MATCH('Seagrass extent'!$B$4,'Seagrass extent'!$A$5:$I$5,0))*'Seagrass extent'!$E$4, IF($C420="Salt marsh", INDEX('Salt marsh extent'!$A$5:$I$257,MATCH($A420,'Salt marsh extent'!$A$5:$A1000,0),MATCH('Salt marsh extent'!$B$4,'Salt marsh extent'!$A$5:$I$5,0))*'Salt marsh extent'!$E$4 )))</f>
        <v>1.4272374E-005</v>
      </c>
      <c r="E420" s="40"/>
      <c r="F420" s="2"/>
      <c r="G420" s="2"/>
      <c r="H420" s="2"/>
      <c r="I420" s="2"/>
      <c r="J420" s="2"/>
      <c r="K420" s="2"/>
      <c r="L420" s="2"/>
      <c r="M420" s="2"/>
      <c r="N420" s="2"/>
      <c r="O420" s="2"/>
      <c r="P420" s="2"/>
      <c r="Q420" s="2"/>
      <c r="R420" s="2"/>
      <c r="S420" s="2"/>
      <c r="T420" s="2"/>
      <c r="U420" s="2"/>
      <c r="V420" s="2"/>
      <c r="W420" s="2"/>
      <c r="X420" s="2"/>
    </row>
    <row r="421" customFormat="false" ht="12.75" hidden="false" customHeight="true" outlineLevel="0" collapsed="false">
      <c r="A421" s="40" t="s">
        <v>417</v>
      </c>
      <c r="B421" s="56" t="str">
        <f aca="false" t="array" ref="B421:B421">INDEX(Countries!$D$2:$D$255, MATCH(A421, Countries!$B$2:$B$255, 0))</f>
        <v>ROU</v>
      </c>
      <c r="C421" s="76" t="s">
        <v>154</v>
      </c>
      <c r="D421" s="50" t="n">
        <f aca="false" t="array" ref="D421:D421">IF($C421="Mangrove", INDEX('Mangrove restorable land'!$A$5:$M1000,MATCH($A421,'Mangrove restorable land'!$A$5:$A1000,0),MATCH('Mangrove restorable land'!B$4,'Mangrove restorable land'!$A$5:$M$5,0)),IF($C421="Seagrass", INDEX('Seagrass extent'!$A$5:$I$257,MATCH($A421,'Seagrass extent'!$A$5:$A1000,0),MATCH('Seagrass extent'!$B$4,'Seagrass extent'!$A$5:$I$5,0))*'Seagrass extent'!$E$4, IF($C421="Salt marsh", INDEX('Salt marsh extent'!$A$5:$I$257,MATCH($A421,'Salt marsh extent'!$A$5:$A1000,0),MATCH('Salt marsh extent'!$B$4,'Salt marsh extent'!$A$5:$I$5,0))*'Salt marsh extent'!$E$4 )))</f>
        <v>7.136118E-005</v>
      </c>
      <c r="E421" s="40"/>
      <c r="F421" s="2"/>
      <c r="G421" s="2"/>
      <c r="H421" s="2"/>
      <c r="I421" s="2"/>
      <c r="J421" s="2"/>
      <c r="K421" s="2"/>
      <c r="L421" s="2"/>
      <c r="M421" s="2"/>
      <c r="N421" s="2"/>
      <c r="O421" s="2"/>
      <c r="P421" s="2"/>
      <c r="Q421" s="2"/>
      <c r="R421" s="2"/>
      <c r="S421" s="2"/>
      <c r="T421" s="2"/>
      <c r="U421" s="2"/>
      <c r="V421" s="2"/>
      <c r="W421" s="2"/>
      <c r="X421" s="2"/>
    </row>
    <row r="422" customFormat="false" ht="12.75" hidden="false" customHeight="true" outlineLevel="0" collapsed="false">
      <c r="A422" s="40" t="s">
        <v>418</v>
      </c>
      <c r="B422" s="56" t="str">
        <f aca="false" t="array" ref="B422:B422">INDEX(Countries!$D$2:$D$255, MATCH(A422, Countries!$B$2:$B$255, 0))</f>
        <v>SHN</v>
      </c>
      <c r="C422" s="76" t="s">
        <v>154</v>
      </c>
      <c r="D422" s="50" t="n">
        <f aca="false" t="array" ref="D422:D422">IF($C422="Mangrove", INDEX('Mangrove restorable land'!$A$5:$M1000,MATCH($A422,'Mangrove restorable land'!$A$5:$A1000,0),MATCH('Mangrove restorable land'!B$4,'Mangrove restorable land'!$A$5:$M$5,0)),IF($C422="Seagrass", INDEX('Seagrass extent'!$A$5:$I$257,MATCH($A422,'Seagrass extent'!$A$5:$A1000,0),MATCH('Seagrass extent'!$B$4,'Seagrass extent'!$A$5:$I$5,0))*'Seagrass extent'!$E$4, IF($C422="Salt marsh", INDEX('Salt marsh extent'!$A$5:$I$257,MATCH($A422,'Salt marsh extent'!$A$5:$A1000,0),MATCH('Salt marsh extent'!$B$4,'Salt marsh extent'!$A$5:$I$5,0))*'Salt marsh extent'!$E$4 )))</f>
        <v>0</v>
      </c>
      <c r="E422" s="40"/>
      <c r="F422" s="2"/>
      <c r="G422" s="2"/>
      <c r="H422" s="2"/>
      <c r="I422" s="2"/>
      <c r="J422" s="2"/>
      <c r="K422" s="2"/>
      <c r="L422" s="2"/>
      <c r="M422" s="2"/>
      <c r="N422" s="2"/>
      <c r="O422" s="2"/>
      <c r="P422" s="2"/>
      <c r="Q422" s="2"/>
      <c r="R422" s="2"/>
      <c r="S422" s="2"/>
      <c r="T422" s="2"/>
      <c r="U422" s="2"/>
      <c r="V422" s="2"/>
      <c r="W422" s="2"/>
      <c r="X422" s="2"/>
    </row>
    <row r="423" customFormat="false" ht="12.75" hidden="false" customHeight="true" outlineLevel="0" collapsed="false">
      <c r="A423" s="40" t="s">
        <v>419</v>
      </c>
      <c r="B423" s="56" t="str">
        <f aca="false" t="array" ref="B423:B423">INDEX(Countries!$D$2:$D$255, MATCH(A423, Countries!$B$2:$B$255, 0))</f>
        <v>SPM</v>
      </c>
      <c r="C423" s="76" t="s">
        <v>154</v>
      </c>
      <c r="D423" s="50" t="n">
        <f aca="false" t="array" ref="D423:D423">IF($C423="Mangrove", INDEX('Mangrove restorable land'!$A$5:$M1000,MATCH($A423,'Mangrove restorable land'!$A$5:$A1000,0),MATCH('Mangrove restorable land'!B$4,'Mangrove restorable land'!$A$5:$M$5,0)),IF($C423="Seagrass", INDEX('Seagrass extent'!$A$5:$I$257,MATCH($A423,'Seagrass extent'!$A$5:$A1000,0),MATCH('Seagrass extent'!$B$4,'Seagrass extent'!$A$5:$I$5,0))*'Seagrass extent'!$E$4, IF($C423="Salt marsh", INDEX('Salt marsh extent'!$A$5:$I$257,MATCH($A423,'Salt marsh extent'!$A$5:$A1000,0),MATCH('Salt marsh extent'!$B$4,'Salt marsh extent'!$A$5:$I$5,0))*'Salt marsh extent'!$E$4 )))</f>
        <v>0</v>
      </c>
      <c r="E423" s="40"/>
      <c r="F423" s="2"/>
      <c r="G423" s="2"/>
      <c r="H423" s="2"/>
      <c r="I423" s="2"/>
      <c r="J423" s="2"/>
      <c r="K423" s="2"/>
      <c r="L423" s="2"/>
      <c r="M423" s="2"/>
      <c r="N423" s="2"/>
      <c r="O423" s="2"/>
      <c r="P423" s="2"/>
      <c r="Q423" s="2"/>
      <c r="R423" s="2"/>
      <c r="S423" s="2"/>
      <c r="T423" s="2"/>
      <c r="U423" s="2"/>
      <c r="V423" s="2"/>
      <c r="W423" s="2"/>
      <c r="X423" s="2"/>
    </row>
    <row r="424" customFormat="false" ht="12.75" hidden="false" customHeight="true" outlineLevel="0" collapsed="false">
      <c r="A424" s="40" t="s">
        <v>420</v>
      </c>
      <c r="B424" s="56" t="str">
        <f aca="false" t="array" ref="B424:B424">INDEX(Countries!$D$2:$D$255, MATCH(A424, Countries!$B$2:$B$255, 0))</f>
        <v>SYR</v>
      </c>
      <c r="C424" s="76" t="s">
        <v>154</v>
      </c>
      <c r="D424" s="50" t="n">
        <f aca="false" t="array" ref="D424:D424">IF($C424="Mangrove", INDEX('Mangrove restorable land'!$A$5:$M1000,MATCH($A424,'Mangrove restorable land'!$A$5:$A1000,0),MATCH('Mangrove restorable land'!B$4,'Mangrove restorable land'!$A$5:$M$5,0)),IF($C424="Seagrass", INDEX('Seagrass extent'!$A$5:$I$257,MATCH($A424,'Seagrass extent'!$A$5:$A1000,0),MATCH('Seagrass extent'!$B$4,'Seagrass extent'!$A$5:$I$5,0))*'Seagrass extent'!$E$4, IF($C424="Salt marsh", INDEX('Salt marsh extent'!$A$5:$I$257,MATCH($A424,'Salt marsh extent'!$A$5:$A1000,0),MATCH('Salt marsh extent'!$B$4,'Salt marsh extent'!$A$5:$I$5,0))*'Salt marsh extent'!$E$4 )))</f>
        <v>0.0002140863</v>
      </c>
      <c r="E424" s="40"/>
      <c r="F424" s="2"/>
      <c r="G424" s="2"/>
      <c r="H424" s="2"/>
      <c r="I424" s="2"/>
      <c r="J424" s="2"/>
      <c r="K424" s="2"/>
      <c r="L424" s="2"/>
      <c r="M424" s="2"/>
      <c r="N424" s="2"/>
      <c r="O424" s="2"/>
      <c r="P424" s="2"/>
      <c r="Q424" s="2"/>
      <c r="R424" s="2"/>
      <c r="S424" s="2"/>
      <c r="T424" s="2"/>
      <c r="U424" s="2"/>
      <c r="V424" s="2"/>
      <c r="W424" s="2"/>
      <c r="X424" s="2"/>
    </row>
    <row r="425" customFormat="false" ht="12.75" hidden="false" customHeight="true" outlineLevel="0" collapsed="false">
      <c r="A425" s="40" t="s">
        <v>421</v>
      </c>
      <c r="B425" s="56" t="str">
        <f aca="false" t="array" ref="B425:B425">INDEX(Countries!$D$2:$D$255, MATCH(A425, Countries!$B$2:$B$255, 0))</f>
        <v>TKL</v>
      </c>
      <c r="C425" s="76" t="s">
        <v>154</v>
      </c>
      <c r="D425" s="50" t="n">
        <f aca="false" t="array" ref="D425:D425">IF($C425="Mangrove", INDEX('Mangrove restorable land'!$A$5:$M1000,MATCH($A425,'Mangrove restorable land'!$A$5:$A1000,0),MATCH('Mangrove restorable land'!B$4,'Mangrove restorable land'!$A$5:$M$5,0)),IF($C425="Seagrass", INDEX('Seagrass extent'!$A$5:$I$257,MATCH($A425,'Seagrass extent'!$A$5:$A1000,0),MATCH('Seagrass extent'!$B$4,'Seagrass extent'!$A$5:$I$5,0))*'Seagrass extent'!$E$4, IF($C425="Salt marsh", INDEX('Salt marsh extent'!$A$5:$I$257,MATCH($A425,'Salt marsh extent'!$A$5:$A1000,0),MATCH('Salt marsh extent'!$B$4,'Salt marsh extent'!$A$5:$I$5,0))*'Salt marsh extent'!$E$4 )))</f>
        <v>0</v>
      </c>
      <c r="E425" s="40"/>
      <c r="F425" s="2"/>
      <c r="G425" s="2"/>
      <c r="H425" s="2"/>
      <c r="I425" s="2"/>
      <c r="J425" s="2"/>
      <c r="K425" s="2"/>
      <c r="L425" s="2"/>
      <c r="M425" s="2"/>
      <c r="N425" s="2"/>
      <c r="O425" s="2"/>
      <c r="P425" s="2"/>
      <c r="Q425" s="2"/>
      <c r="R425" s="2"/>
      <c r="S425" s="2"/>
      <c r="T425" s="2"/>
      <c r="U425" s="2"/>
      <c r="V425" s="2"/>
      <c r="W425" s="2"/>
      <c r="X425" s="2"/>
    </row>
    <row r="426" customFormat="false" ht="12.75" hidden="false" customHeight="true" outlineLevel="0" collapsed="false">
      <c r="A426" s="40" t="s">
        <v>422</v>
      </c>
      <c r="B426" s="56" t="str">
        <f aca="false" t="array" ref="B426:B426">INDEX(Countries!$D$2:$D$255, MATCH(A426, Countries!$B$2:$B$255, 0))</f>
        <v>TKM</v>
      </c>
      <c r="C426" s="76" t="s">
        <v>154</v>
      </c>
      <c r="D426" s="50" t="n">
        <f aca="false" t="array" ref="D426:D426">IF($C426="Mangrove", INDEX('Mangrove restorable land'!$A$5:$M1000,MATCH($A426,'Mangrove restorable land'!$A$5:$A1000,0),MATCH('Mangrove restorable land'!B$4,'Mangrove restorable land'!$A$5:$M$5,0)),IF($C426="Seagrass", INDEX('Seagrass extent'!$A$5:$I$257,MATCH($A426,'Seagrass extent'!$A$5:$A1000,0),MATCH('Seagrass extent'!$B$4,'Seagrass extent'!$A$5:$I$5,0))*'Seagrass extent'!$E$4, IF($C426="Salt marsh", INDEX('Salt marsh extent'!$A$5:$I$257,MATCH($A426,'Salt marsh extent'!$A$5:$A1000,0),MATCH('Salt marsh extent'!$B$4,'Salt marsh extent'!$A$5:$I$5,0))*'Salt marsh extent'!$E$4 )))</f>
        <v>0.00011417798</v>
      </c>
      <c r="E426" s="40"/>
      <c r="F426" s="2"/>
      <c r="G426" s="2"/>
      <c r="H426" s="2"/>
      <c r="I426" s="2"/>
      <c r="J426" s="2"/>
      <c r="K426" s="2"/>
      <c r="L426" s="2"/>
      <c r="M426" s="2"/>
      <c r="N426" s="2"/>
      <c r="O426" s="2"/>
      <c r="P426" s="2"/>
      <c r="Q426" s="2"/>
      <c r="R426" s="2"/>
      <c r="S426" s="2"/>
      <c r="T426" s="2"/>
      <c r="U426" s="2"/>
      <c r="V426" s="2"/>
      <c r="W426" s="2"/>
      <c r="X426" s="2"/>
    </row>
    <row r="427" customFormat="false" ht="12.75" hidden="false" customHeight="true" outlineLevel="0" collapsed="false">
      <c r="A427" s="40" t="s">
        <v>423</v>
      </c>
      <c r="B427" s="56" t="str">
        <f aca="false" t="array" ref="B427:B427">INDEX(Countries!$D$2:$D$255, MATCH(A427, Countries!$B$2:$B$255, 0))</f>
        <v>URY</v>
      </c>
      <c r="C427" s="76" t="s">
        <v>154</v>
      </c>
      <c r="D427" s="50" t="n">
        <f aca="false" t="array" ref="D427:D427">IF($C427="Mangrove", INDEX('Mangrove restorable land'!$A$5:$M1000,MATCH($A427,'Mangrove restorable land'!$A$5:$A1000,0),MATCH('Mangrove restorable land'!B$4,'Mangrove restorable land'!$A$5:$M$5,0)),IF($C427="Seagrass", INDEX('Seagrass extent'!$A$5:$I$257,MATCH($A427,'Seagrass extent'!$A$5:$A1000,0),MATCH('Seagrass extent'!$B$4,'Seagrass extent'!$A$5:$I$5,0))*'Seagrass extent'!$E$4, IF($C427="Salt marsh", INDEX('Salt marsh extent'!$A$5:$I$257,MATCH($A427,'Salt marsh extent'!$A$5:$A1000,0),MATCH('Salt marsh extent'!$B$4,'Salt marsh extent'!$A$5:$I$5,0))*'Salt marsh extent'!$E$4 )))</f>
        <v>0</v>
      </c>
      <c r="E427" s="40"/>
      <c r="F427" s="2"/>
      <c r="G427" s="2"/>
      <c r="H427" s="2"/>
      <c r="I427" s="2"/>
      <c r="J427" s="2"/>
      <c r="K427" s="2"/>
      <c r="L427" s="2"/>
      <c r="M427" s="2"/>
      <c r="N427" s="2"/>
      <c r="O427" s="2"/>
      <c r="P427" s="2"/>
      <c r="Q427" s="2"/>
      <c r="R427" s="2"/>
      <c r="S427" s="2"/>
      <c r="T427" s="2"/>
      <c r="U427" s="2"/>
      <c r="V427" s="2"/>
      <c r="W427" s="2"/>
      <c r="X427" s="2"/>
    </row>
    <row r="428" customFormat="false" ht="12.75" hidden="false" customHeight="true" outlineLevel="0" collapsed="false">
      <c r="A428" s="40" t="s">
        <v>424</v>
      </c>
      <c r="B428" s="56" t="str">
        <f aca="false" t="array" ref="B428:B428">INDEX(Countries!$D$2:$D$255, MATCH(A428, Countries!$B$2:$B$255, 0))</f>
        <v>ESH</v>
      </c>
      <c r="C428" s="76" t="s">
        <v>154</v>
      </c>
      <c r="D428" s="50" t="n">
        <f aca="false" t="array" ref="D428:D428">IF($C428="Mangrove", INDEX('Mangrove restorable land'!$A$5:$M1000,MATCH($A428,'Mangrove restorable land'!$A$5:$A1000,0),MATCH('Mangrove restorable land'!B$4,'Mangrove restorable land'!$A$5:$M$5,0)),IF($C428="Seagrass", INDEX('Seagrass extent'!$A$5:$I$257,MATCH($A428,'Seagrass extent'!$A$5:$A1000,0),MATCH('Seagrass extent'!$B$4,'Seagrass extent'!$A$5:$I$5,0))*'Seagrass extent'!$E$4, IF($C428="Salt marsh", INDEX('Salt marsh extent'!$A$5:$I$257,MATCH($A428,'Salt marsh extent'!$A$5:$A1000,0),MATCH('Salt marsh extent'!$B$4,'Salt marsh extent'!$A$5:$I$5,0))*'Salt marsh extent'!$E$4 )))</f>
        <v>1.427196E-005</v>
      </c>
      <c r="E428" s="40"/>
      <c r="F428" s="2"/>
      <c r="G428" s="2"/>
      <c r="H428" s="2"/>
      <c r="I428" s="2"/>
      <c r="J428" s="2"/>
      <c r="K428" s="2"/>
      <c r="L428" s="2"/>
      <c r="M428" s="2"/>
      <c r="N428" s="2"/>
      <c r="O428" s="2"/>
      <c r="P428" s="2"/>
      <c r="Q428" s="2"/>
      <c r="R428" s="2"/>
      <c r="S428" s="2"/>
      <c r="T428" s="2"/>
      <c r="U428" s="2"/>
      <c r="V428" s="2"/>
      <c r="W428" s="2"/>
      <c r="X428" s="2"/>
    </row>
    <row r="429" customFormat="false" ht="12.75" hidden="false" customHeight="true" outlineLevel="0" collapsed="false">
      <c r="A429" s="40" t="s">
        <v>425</v>
      </c>
      <c r="B429" s="56" t="str">
        <f aca="false" t="array" ref="B429:B429">INDEX(Countries!$D$2:$D$255, MATCH(A429, Countries!$B$2:$B$255, 0))</f>
        <v>AFG</v>
      </c>
      <c r="C429" s="76" t="s">
        <v>154</v>
      </c>
      <c r="D429" s="50" t="n">
        <f aca="false" t="array" ref="D429:D429">IF($C429="Mangrove", INDEX('Mangrove restorable land'!$A$5:$M1000,MATCH($A429,'Mangrove restorable land'!$A$5:$A1000,0),MATCH('Mangrove restorable land'!B$4,'Mangrove restorable land'!$A$5:$M$5,0)),IF($C429="Seagrass", INDEX('Seagrass extent'!$A$5:$I$257,MATCH($A429,'Seagrass extent'!$A$5:$A1000,0),MATCH('Seagrass extent'!$B$4,'Seagrass extent'!$A$5:$I$5,0))*'Seagrass extent'!$E$4, IF($C429="Salt marsh", INDEX('Salt marsh extent'!$A$5:$I$257,MATCH($A429,'Salt marsh extent'!$A$5:$A1000,0),MATCH('Salt marsh extent'!$B$4,'Salt marsh extent'!$A$5:$I$5,0))*'Salt marsh extent'!$E$4 )))</f>
        <v>0</v>
      </c>
      <c r="E429" s="40"/>
      <c r="F429" s="2"/>
      <c r="G429" s="2"/>
      <c r="H429" s="2"/>
      <c r="I429" s="2"/>
      <c r="J429" s="2"/>
      <c r="K429" s="2"/>
      <c r="L429" s="2"/>
      <c r="M429" s="2"/>
      <c r="N429" s="2"/>
      <c r="O429" s="2"/>
      <c r="P429" s="2"/>
      <c r="Q429" s="2"/>
      <c r="R429" s="2"/>
      <c r="S429" s="2"/>
      <c r="T429" s="2"/>
      <c r="U429" s="2"/>
      <c r="V429" s="2"/>
      <c r="W429" s="2"/>
      <c r="X429" s="2"/>
    </row>
    <row r="430" customFormat="false" ht="12.75" hidden="false" customHeight="true" outlineLevel="0" collapsed="false">
      <c r="A430" s="40" t="s">
        <v>426</v>
      </c>
      <c r="B430" s="56" t="str">
        <f aca="false" t="array" ref="B430:B430">INDEX(Countries!$D$2:$D$255, MATCH(A430, Countries!$B$2:$B$255, 0))</f>
        <v>ARM</v>
      </c>
      <c r="C430" s="76" t="s">
        <v>154</v>
      </c>
      <c r="D430" s="50" t="n">
        <f aca="false" t="array" ref="D430:D430">IF($C430="Mangrove", INDEX('Mangrove restorable land'!$A$5:$M1000,MATCH($A430,'Mangrove restorable land'!$A$5:$A1000,0),MATCH('Mangrove restorable land'!B$4,'Mangrove restorable land'!$A$5:$M$5,0)),IF($C430="Seagrass", INDEX('Seagrass extent'!$A$5:$I$257,MATCH($A430,'Seagrass extent'!$A$5:$A1000,0),MATCH('Seagrass extent'!$B$4,'Seagrass extent'!$A$5:$I$5,0))*'Seagrass extent'!$E$4, IF($C430="Salt marsh", INDEX('Salt marsh extent'!$A$5:$I$257,MATCH($A430,'Salt marsh extent'!$A$5:$A1000,0),MATCH('Salt marsh extent'!$B$4,'Salt marsh extent'!$A$5:$I$5,0))*'Salt marsh extent'!$E$4 )))</f>
        <v>0</v>
      </c>
      <c r="E430" s="40"/>
      <c r="F430" s="2"/>
      <c r="G430" s="2"/>
      <c r="H430" s="2"/>
      <c r="I430" s="2"/>
      <c r="J430" s="2"/>
      <c r="K430" s="2"/>
      <c r="L430" s="2"/>
      <c r="M430" s="2"/>
      <c r="N430" s="2"/>
      <c r="O430" s="2"/>
      <c r="P430" s="2"/>
      <c r="Q430" s="2"/>
      <c r="R430" s="2"/>
      <c r="S430" s="2"/>
      <c r="T430" s="2"/>
      <c r="U430" s="2"/>
      <c r="V430" s="2"/>
      <c r="W430" s="2"/>
      <c r="X430" s="2"/>
    </row>
    <row r="431" customFormat="false" ht="12.75" hidden="false" customHeight="true" outlineLevel="0" collapsed="false">
      <c r="A431" s="40" t="s">
        <v>427</v>
      </c>
      <c r="B431" s="56" t="str">
        <f aca="false" t="array" ref="B431:B431">INDEX(Countries!$D$2:$D$255, MATCH(A431, Countries!$B$2:$B$255, 0))</f>
        <v>AUT</v>
      </c>
      <c r="C431" s="76" t="s">
        <v>154</v>
      </c>
      <c r="D431" s="50" t="n">
        <f aca="false" t="array" ref="D431:D431">IF($C431="Mangrove", INDEX('Mangrove restorable land'!$A$5:$M1000,MATCH($A431,'Mangrove restorable land'!$A$5:$A1000,0),MATCH('Mangrove restorable land'!B$4,'Mangrove restorable land'!$A$5:$M$5,0)),IF($C431="Seagrass", INDEX('Seagrass extent'!$A$5:$I$257,MATCH($A431,'Seagrass extent'!$A$5:$A1000,0),MATCH('Seagrass extent'!$B$4,'Seagrass extent'!$A$5:$I$5,0))*'Seagrass extent'!$E$4, IF($C431="Salt marsh", INDEX('Salt marsh extent'!$A$5:$I$257,MATCH($A431,'Salt marsh extent'!$A$5:$A1000,0),MATCH('Salt marsh extent'!$B$4,'Salt marsh extent'!$A$5:$I$5,0))*'Salt marsh extent'!$E$4 )))</f>
        <v>0</v>
      </c>
      <c r="E431" s="40"/>
      <c r="F431" s="2"/>
      <c r="G431" s="2"/>
      <c r="H431" s="2"/>
      <c r="I431" s="2"/>
      <c r="J431" s="2"/>
      <c r="K431" s="2"/>
      <c r="L431" s="2"/>
      <c r="M431" s="2"/>
      <c r="N431" s="2"/>
      <c r="O431" s="2"/>
      <c r="P431" s="2"/>
      <c r="Q431" s="2"/>
      <c r="R431" s="2"/>
      <c r="S431" s="2"/>
      <c r="T431" s="2"/>
      <c r="U431" s="2"/>
      <c r="V431" s="2"/>
      <c r="W431" s="2"/>
      <c r="X431" s="2"/>
    </row>
    <row r="432" customFormat="false" ht="12.75" hidden="false" customHeight="true" outlineLevel="0" collapsed="false">
      <c r="A432" s="40" t="s">
        <v>428</v>
      </c>
      <c r="B432" s="56" t="str">
        <f aca="false" t="array" ref="B432:B432">INDEX(Countries!$D$2:$D$255, MATCH(A432, Countries!$B$2:$B$255, 0))</f>
        <v>BDI</v>
      </c>
      <c r="C432" s="76" t="s">
        <v>154</v>
      </c>
      <c r="D432" s="50" t="n">
        <f aca="false" t="array" ref="D432:D432">IF($C432="Mangrove", INDEX('Mangrove restorable land'!$A$5:$M1000,MATCH($A432,'Mangrove restorable land'!$A$5:$A1000,0),MATCH('Mangrove restorable land'!B$4,'Mangrove restorable land'!$A$5:$M$5,0)),IF($C432="Seagrass", INDEX('Seagrass extent'!$A$5:$I$257,MATCH($A432,'Seagrass extent'!$A$5:$A1000,0),MATCH('Seagrass extent'!$B$4,'Seagrass extent'!$A$5:$I$5,0))*'Seagrass extent'!$E$4, IF($C432="Salt marsh", INDEX('Salt marsh extent'!$A$5:$I$257,MATCH($A432,'Salt marsh extent'!$A$5:$A1000,0),MATCH('Salt marsh extent'!$B$4,'Salt marsh extent'!$A$5:$I$5,0))*'Salt marsh extent'!$E$4 )))</f>
        <v>0</v>
      </c>
      <c r="E432" s="40"/>
      <c r="F432" s="2"/>
      <c r="G432" s="2"/>
      <c r="H432" s="2"/>
      <c r="I432" s="2"/>
      <c r="J432" s="2"/>
      <c r="K432" s="2"/>
      <c r="L432" s="2"/>
      <c r="M432" s="2"/>
      <c r="N432" s="2"/>
      <c r="O432" s="2"/>
      <c r="P432" s="2"/>
      <c r="Q432" s="2"/>
      <c r="R432" s="2"/>
      <c r="S432" s="2"/>
      <c r="T432" s="2"/>
      <c r="U432" s="2"/>
      <c r="V432" s="2"/>
      <c r="W432" s="2"/>
      <c r="X432" s="2"/>
    </row>
    <row r="433" customFormat="false" ht="12.75" hidden="false" customHeight="true" outlineLevel="0" collapsed="false">
      <c r="A433" s="40" t="s">
        <v>429</v>
      </c>
      <c r="B433" s="56" t="str">
        <f aca="false" t="array" ref="B433:B433">INDEX(Countries!$D$2:$D$255, MATCH(A433, Countries!$B$2:$B$255, 0))</f>
        <v>BFA</v>
      </c>
      <c r="C433" s="76" t="s">
        <v>154</v>
      </c>
      <c r="D433" s="50" t="n">
        <f aca="false" t="array" ref="D433:D433">IF($C433="Mangrove", INDEX('Mangrove restorable land'!$A$5:$M1000,MATCH($A433,'Mangrove restorable land'!$A$5:$A1000,0),MATCH('Mangrove restorable land'!B$4,'Mangrove restorable land'!$A$5:$M$5,0)),IF($C433="Seagrass", INDEX('Seagrass extent'!$A$5:$I$257,MATCH($A433,'Seagrass extent'!$A$5:$A1000,0),MATCH('Seagrass extent'!$B$4,'Seagrass extent'!$A$5:$I$5,0))*'Seagrass extent'!$E$4, IF($C433="Salt marsh", INDEX('Salt marsh extent'!$A$5:$I$257,MATCH($A433,'Salt marsh extent'!$A$5:$A1000,0),MATCH('Salt marsh extent'!$B$4,'Salt marsh extent'!$A$5:$I$5,0))*'Salt marsh extent'!$E$4 )))</f>
        <v>0</v>
      </c>
      <c r="E433" s="40"/>
      <c r="F433" s="2"/>
      <c r="G433" s="2"/>
      <c r="H433" s="2"/>
      <c r="I433" s="2"/>
      <c r="J433" s="2"/>
      <c r="K433" s="2"/>
      <c r="L433" s="2"/>
      <c r="M433" s="2"/>
      <c r="N433" s="2"/>
      <c r="O433" s="2"/>
      <c r="P433" s="2"/>
      <c r="Q433" s="2"/>
      <c r="R433" s="2"/>
      <c r="S433" s="2"/>
      <c r="T433" s="2"/>
      <c r="U433" s="2"/>
      <c r="V433" s="2"/>
      <c r="W433" s="2"/>
      <c r="X433" s="2"/>
    </row>
    <row r="434" customFormat="false" ht="12.75" hidden="false" customHeight="true" outlineLevel="0" collapsed="false">
      <c r="A434" s="40" t="s">
        <v>430</v>
      </c>
      <c r="B434" s="56" t="str">
        <f aca="false" t="array" ref="B434:B434">INDEX(Countries!$D$2:$D$255, MATCH(A434, Countries!$B$2:$B$255, 0))</f>
        <v>BLR</v>
      </c>
      <c r="C434" s="76" t="s">
        <v>154</v>
      </c>
      <c r="D434" s="50" t="n">
        <f aca="false" t="array" ref="D434:D434">IF($C434="Mangrove", INDEX('Mangrove restorable land'!$A$5:$M1000,MATCH($A434,'Mangrove restorable land'!$A$5:$A1000,0),MATCH('Mangrove restorable land'!B$4,'Mangrove restorable land'!$A$5:$M$5,0)),IF($C434="Seagrass", INDEX('Seagrass extent'!$A$5:$I$257,MATCH($A434,'Seagrass extent'!$A$5:$A1000,0),MATCH('Seagrass extent'!$B$4,'Seagrass extent'!$A$5:$I$5,0))*'Seagrass extent'!$E$4, IF($C434="Salt marsh", INDEX('Salt marsh extent'!$A$5:$I$257,MATCH($A434,'Salt marsh extent'!$A$5:$A1000,0),MATCH('Salt marsh extent'!$B$4,'Salt marsh extent'!$A$5:$I$5,0))*'Salt marsh extent'!$E$4 )))</f>
        <v>0</v>
      </c>
      <c r="E434" s="40"/>
      <c r="F434" s="2"/>
      <c r="G434" s="2"/>
      <c r="H434" s="2"/>
      <c r="I434" s="2"/>
      <c r="J434" s="2"/>
      <c r="K434" s="2"/>
      <c r="L434" s="2"/>
      <c r="M434" s="2"/>
      <c r="N434" s="2"/>
      <c r="O434" s="2"/>
      <c r="P434" s="2"/>
      <c r="Q434" s="2"/>
      <c r="R434" s="2"/>
      <c r="S434" s="2"/>
      <c r="T434" s="2"/>
      <c r="U434" s="2"/>
      <c r="V434" s="2"/>
      <c r="W434" s="2"/>
      <c r="X434" s="2"/>
    </row>
    <row r="435" customFormat="false" ht="15.75" hidden="false" customHeight="true" outlineLevel="0" collapsed="false">
      <c r="A435" s="40" t="s">
        <v>431</v>
      </c>
      <c r="B435" s="56" t="str">
        <f aca="false" t="array" ref="B435:B435">INDEX(Countries!$D$2:$D$255, MATCH(A435, Countries!$B$2:$B$255, 0))</f>
        <v>BOL</v>
      </c>
      <c r="C435" s="76" t="s">
        <v>154</v>
      </c>
      <c r="D435" s="50" t="n">
        <f aca="false" t="array" ref="D435:D435">IF($C435="Mangrove", INDEX('Mangrove restorable land'!$A$5:$M1000,MATCH($A435,'Mangrove restorable land'!$A$5:$A1000,0),MATCH('Mangrove restorable land'!B$4,'Mangrove restorable land'!$A$5:$M$5,0)),IF($C435="Seagrass", INDEX('Seagrass extent'!$A$5:$I$257,MATCH($A435,'Seagrass extent'!$A$5:$A1000,0),MATCH('Seagrass extent'!$B$4,'Seagrass extent'!$A$5:$I$5,0))*'Seagrass extent'!$E$4, IF($C435="Salt marsh", INDEX('Salt marsh extent'!$A$5:$I$257,MATCH($A435,'Salt marsh extent'!$A$5:$A1000,0),MATCH('Salt marsh extent'!$B$4,'Salt marsh extent'!$A$5:$I$5,0))*'Salt marsh extent'!$E$4 )))</f>
        <v>0</v>
      </c>
      <c r="E435" s="40"/>
    </row>
    <row r="436" customFormat="false" ht="15.75" hidden="false" customHeight="true" outlineLevel="0" collapsed="false">
      <c r="A436" s="40" t="s">
        <v>432</v>
      </c>
      <c r="B436" s="56" t="str">
        <f aca="false" t="array" ref="B436:B436">INDEX(Countries!$D$2:$D$255, MATCH(A436, Countries!$B$2:$B$255, 0))</f>
        <v>BTN</v>
      </c>
      <c r="C436" s="76" t="s">
        <v>154</v>
      </c>
      <c r="D436" s="50" t="n">
        <f aca="false" t="array" ref="D436:D436">IF($C436="Mangrove", INDEX('Mangrove restorable land'!$A$5:$M1000,MATCH($A436,'Mangrove restorable land'!$A$5:$A1000,0),MATCH('Mangrove restorable land'!B$4,'Mangrove restorable land'!$A$5:$M$5,0)),IF($C436="Seagrass", INDEX('Seagrass extent'!$A$5:$I$257,MATCH($A436,'Seagrass extent'!$A$5:$A1000,0),MATCH('Seagrass extent'!$B$4,'Seagrass extent'!$A$5:$I$5,0))*'Seagrass extent'!$E$4, IF($C436="Salt marsh", INDEX('Salt marsh extent'!$A$5:$I$257,MATCH($A436,'Salt marsh extent'!$A$5:$A1000,0),MATCH('Salt marsh extent'!$B$4,'Salt marsh extent'!$A$5:$I$5,0))*'Salt marsh extent'!$E$4 )))</f>
        <v>0</v>
      </c>
      <c r="E436" s="40"/>
    </row>
    <row r="437" customFormat="false" ht="15.75" hidden="false" customHeight="true" outlineLevel="0" collapsed="false">
      <c r="A437" s="40" t="s">
        <v>433</v>
      </c>
      <c r="B437" s="56" t="str">
        <f aca="false" t="array" ref="B437:B437">INDEX(Countries!$D$2:$D$255, MATCH(A437, Countries!$B$2:$B$255, 0))</f>
        <v>BWA</v>
      </c>
      <c r="C437" s="76" t="s">
        <v>154</v>
      </c>
      <c r="D437" s="50" t="n">
        <f aca="false" t="array" ref="D437:D437">IF($C437="Mangrove", INDEX('Mangrove restorable land'!$A$5:$M1000,MATCH($A437,'Mangrove restorable land'!$A$5:$A1000,0),MATCH('Mangrove restorable land'!B$4,'Mangrove restorable land'!$A$5:$M$5,0)),IF($C437="Seagrass", INDEX('Seagrass extent'!$A$5:$I$257,MATCH($A437,'Seagrass extent'!$A$5:$A1000,0),MATCH('Seagrass extent'!$B$4,'Seagrass extent'!$A$5:$I$5,0))*'Seagrass extent'!$E$4, IF($C437="Salt marsh", INDEX('Salt marsh extent'!$A$5:$I$257,MATCH($A437,'Salt marsh extent'!$A$5:$A1000,0),MATCH('Salt marsh extent'!$B$4,'Salt marsh extent'!$A$5:$I$5,0))*'Salt marsh extent'!$E$4 )))</f>
        <v>0</v>
      </c>
      <c r="E437" s="40"/>
    </row>
    <row r="438" customFormat="false" ht="15.75" hidden="false" customHeight="true" outlineLevel="0" collapsed="false">
      <c r="A438" s="40" t="s">
        <v>434</v>
      </c>
      <c r="B438" s="56" t="str">
        <f aca="false" t="array" ref="B438:B438">INDEX(Countries!$D$2:$D$255, MATCH(A438, Countries!$B$2:$B$255, 0))</f>
        <v>CAF</v>
      </c>
      <c r="C438" s="76" t="s">
        <v>154</v>
      </c>
      <c r="D438" s="50" t="n">
        <f aca="false" t="array" ref="D438:D438">IF($C438="Mangrove", INDEX('Mangrove restorable land'!$A$5:$M1000,MATCH($A438,'Mangrove restorable land'!$A$5:$A1000,0),MATCH('Mangrove restorable land'!B$4,'Mangrove restorable land'!$A$5:$M$5,0)),IF($C438="Seagrass", INDEX('Seagrass extent'!$A$5:$I$257,MATCH($A438,'Seagrass extent'!$A$5:$A1000,0),MATCH('Seagrass extent'!$B$4,'Seagrass extent'!$A$5:$I$5,0))*'Seagrass extent'!$E$4, IF($C438="Salt marsh", INDEX('Salt marsh extent'!$A$5:$I$257,MATCH($A438,'Salt marsh extent'!$A$5:$A1000,0),MATCH('Salt marsh extent'!$B$4,'Salt marsh extent'!$A$5:$I$5,0))*'Salt marsh extent'!$E$4 )))</f>
        <v>0</v>
      </c>
      <c r="E438" s="40"/>
    </row>
    <row r="439" customFormat="false" ht="15.75" hidden="false" customHeight="true" outlineLevel="0" collapsed="false">
      <c r="A439" s="40" t="s">
        <v>435</v>
      </c>
      <c r="B439" s="56" t="str">
        <f aca="false" t="array" ref="B439:B439">INDEX(Countries!$D$2:$D$255, MATCH(A439, Countries!$B$2:$B$255, 0))</f>
        <v>CHE</v>
      </c>
      <c r="C439" s="76" t="s">
        <v>154</v>
      </c>
      <c r="D439" s="50" t="n">
        <f aca="false" t="array" ref="D439:D439">IF($C439="Mangrove", INDEX('Mangrove restorable land'!$A$5:$M1000,MATCH($A439,'Mangrove restorable land'!$A$5:$A1000,0),MATCH('Mangrove restorable land'!B$4,'Mangrove restorable land'!$A$5:$M$5,0)),IF($C439="Seagrass", INDEX('Seagrass extent'!$A$5:$I$257,MATCH($A439,'Seagrass extent'!$A$5:$A1000,0),MATCH('Seagrass extent'!$B$4,'Seagrass extent'!$A$5:$I$5,0))*'Seagrass extent'!$E$4, IF($C439="Salt marsh", INDEX('Salt marsh extent'!$A$5:$I$257,MATCH($A439,'Salt marsh extent'!$A$5:$A1000,0),MATCH('Salt marsh extent'!$B$4,'Salt marsh extent'!$A$5:$I$5,0))*'Salt marsh extent'!$E$4 )))</f>
        <v>0</v>
      </c>
      <c r="E439" s="40"/>
    </row>
    <row r="440" customFormat="false" ht="15.75" hidden="false" customHeight="true" outlineLevel="0" collapsed="false">
      <c r="A440" s="40" t="s">
        <v>436</v>
      </c>
      <c r="B440" s="56" t="str">
        <f aca="false" t="array" ref="B440:B440">INDEX(Countries!$D$2:$D$255, MATCH(A440, Countries!$B$2:$B$255, 0))</f>
        <v>CZE</v>
      </c>
      <c r="C440" s="76" t="s">
        <v>154</v>
      </c>
      <c r="D440" s="50" t="n">
        <f aca="false" t="array" ref="D440:D440">IF($C440="Mangrove", INDEX('Mangrove restorable land'!$A$5:$M1000,MATCH($A440,'Mangrove restorable land'!$A$5:$A1000,0),MATCH('Mangrove restorable land'!B$4,'Mangrove restorable land'!$A$5:$M$5,0)),IF($C440="Seagrass", INDEX('Seagrass extent'!$A$5:$I$257,MATCH($A440,'Seagrass extent'!$A$5:$A1000,0),MATCH('Seagrass extent'!$B$4,'Seagrass extent'!$A$5:$I$5,0))*'Seagrass extent'!$E$4, IF($C440="Salt marsh", INDEX('Salt marsh extent'!$A$5:$I$257,MATCH($A440,'Salt marsh extent'!$A$5:$A1000,0),MATCH('Salt marsh extent'!$B$4,'Salt marsh extent'!$A$5:$I$5,0))*'Salt marsh extent'!$E$4 )))</f>
        <v>0</v>
      </c>
      <c r="E440" s="40"/>
    </row>
    <row r="441" customFormat="false" ht="15.75" hidden="false" customHeight="true" outlineLevel="0" collapsed="false">
      <c r="A441" s="40" t="s">
        <v>437</v>
      </c>
      <c r="B441" s="56" t="str">
        <f aca="false" t="array" ref="B441:B441">INDEX(Countries!$D$2:$D$255, MATCH(A441, Countries!$B$2:$B$255, 0))</f>
        <v>ETH</v>
      </c>
      <c r="C441" s="76" t="s">
        <v>154</v>
      </c>
      <c r="D441" s="50" t="n">
        <f aca="false" t="array" ref="D441:D441">IF($C441="Mangrove", INDEX('Mangrove restorable land'!$A$5:$M1000,MATCH($A441,'Mangrove restorable land'!$A$5:$A1000,0),MATCH('Mangrove restorable land'!B$4,'Mangrove restorable land'!$A$5:$M$5,0)),IF($C441="Seagrass", INDEX('Seagrass extent'!$A$5:$I$257,MATCH($A441,'Seagrass extent'!$A$5:$A1000,0),MATCH('Seagrass extent'!$B$4,'Seagrass extent'!$A$5:$I$5,0))*'Seagrass extent'!$E$4, IF($C441="Salt marsh", INDEX('Salt marsh extent'!$A$5:$I$257,MATCH($A441,'Salt marsh extent'!$A$5:$A1000,0),MATCH('Salt marsh extent'!$B$4,'Salt marsh extent'!$A$5:$I$5,0))*'Salt marsh extent'!$E$4 )))</f>
        <v>0</v>
      </c>
      <c r="E441" s="40"/>
    </row>
    <row r="442" customFormat="false" ht="15.75" hidden="false" customHeight="true" outlineLevel="0" collapsed="false">
      <c r="A442" s="40" t="s">
        <v>438</v>
      </c>
      <c r="B442" s="56" t="str">
        <f aca="false" t="array" ref="B442:B442">INDEX(Countries!$D$2:$D$255, MATCH(A442, Countries!$B$2:$B$255, 0))</f>
        <v>HUN</v>
      </c>
      <c r="C442" s="76" t="s">
        <v>154</v>
      </c>
      <c r="D442" s="50" t="n">
        <f aca="false" t="array" ref="D442:D442">IF($C442="Mangrove", INDEX('Mangrove restorable land'!$A$5:$M1000,MATCH($A442,'Mangrove restorable land'!$A$5:$A1000,0),MATCH('Mangrove restorable land'!B$4,'Mangrove restorable land'!$A$5:$M$5,0)),IF($C442="Seagrass", INDEX('Seagrass extent'!$A$5:$I$257,MATCH($A442,'Seagrass extent'!$A$5:$A1000,0),MATCH('Seagrass extent'!$B$4,'Seagrass extent'!$A$5:$I$5,0))*'Seagrass extent'!$E$4, IF($C442="Salt marsh", INDEX('Salt marsh extent'!$A$5:$I$257,MATCH($A442,'Salt marsh extent'!$A$5:$A1000,0),MATCH('Salt marsh extent'!$B$4,'Salt marsh extent'!$A$5:$I$5,0))*'Salt marsh extent'!$E$4 )))</f>
        <v>0</v>
      </c>
      <c r="E442" s="40"/>
    </row>
    <row r="443" customFormat="false" ht="15.75" hidden="false" customHeight="true" outlineLevel="0" collapsed="false">
      <c r="A443" s="40" t="s">
        <v>439</v>
      </c>
      <c r="B443" s="56" t="str">
        <f aca="false" t="array" ref="B443:B443">INDEX(Countries!$D$2:$D$255, MATCH(A443, Countries!$B$2:$B$255, 0))</f>
        <v>KGZ</v>
      </c>
      <c r="C443" s="76" t="s">
        <v>154</v>
      </c>
      <c r="D443" s="50" t="n">
        <f aca="false" t="array" ref="D443:D443">IF($C443="Mangrove", INDEX('Mangrove restorable land'!$A$5:$M1000,MATCH($A443,'Mangrove restorable land'!$A$5:$A1000,0),MATCH('Mangrove restorable land'!B$4,'Mangrove restorable land'!$A$5:$M$5,0)),IF($C443="Seagrass", INDEX('Seagrass extent'!$A$5:$I$257,MATCH($A443,'Seagrass extent'!$A$5:$A1000,0),MATCH('Seagrass extent'!$B$4,'Seagrass extent'!$A$5:$I$5,0))*'Seagrass extent'!$E$4, IF($C443="Salt marsh", INDEX('Salt marsh extent'!$A$5:$I$257,MATCH($A443,'Salt marsh extent'!$A$5:$A1000,0),MATCH('Salt marsh extent'!$B$4,'Salt marsh extent'!$A$5:$I$5,0))*'Salt marsh extent'!$E$4 )))</f>
        <v>0</v>
      </c>
      <c r="E443" s="40"/>
    </row>
    <row r="444" customFormat="false" ht="15.75" hidden="false" customHeight="true" outlineLevel="0" collapsed="false">
      <c r="A444" s="40" t="s">
        <v>440</v>
      </c>
      <c r="B444" s="56" t="str">
        <f aca="false" t="array" ref="B444:B444">INDEX(Countries!$D$2:$D$255, MATCH(A444, Countries!$B$2:$B$255, 0))</f>
        <v>LAO</v>
      </c>
      <c r="C444" s="76" t="s">
        <v>154</v>
      </c>
      <c r="D444" s="50" t="n">
        <f aca="false" t="array" ref="D444:D444">IF($C444="Mangrove", INDEX('Mangrove restorable land'!$A$5:$M1000,MATCH($A444,'Mangrove restorable land'!$A$5:$A1000,0),MATCH('Mangrove restorable land'!B$4,'Mangrove restorable land'!$A$5:$M$5,0)),IF($C444="Seagrass", INDEX('Seagrass extent'!$A$5:$I$257,MATCH($A444,'Seagrass extent'!$A$5:$A1000,0),MATCH('Seagrass extent'!$B$4,'Seagrass extent'!$A$5:$I$5,0))*'Seagrass extent'!$E$4, IF($C444="Salt marsh", INDEX('Salt marsh extent'!$A$5:$I$257,MATCH($A444,'Salt marsh extent'!$A$5:$A1000,0),MATCH('Salt marsh extent'!$B$4,'Salt marsh extent'!$A$5:$I$5,0))*'Salt marsh extent'!$E$4 )))</f>
        <v>0</v>
      </c>
      <c r="E444" s="40"/>
    </row>
    <row r="445" customFormat="false" ht="15.75" hidden="false" customHeight="true" outlineLevel="0" collapsed="false">
      <c r="A445" s="40" t="s">
        <v>441</v>
      </c>
      <c r="B445" s="56" t="str">
        <f aca="false" t="array" ref="B445:B445">INDEX(Countries!$D$2:$D$255, MATCH(A445, Countries!$B$2:$B$255, 0))</f>
        <v>LSO</v>
      </c>
      <c r="C445" s="76" t="s">
        <v>154</v>
      </c>
      <c r="D445" s="50" t="n">
        <f aca="false" t="array" ref="D445:D445">IF($C445="Mangrove", INDEX('Mangrove restorable land'!$A$5:$M1000,MATCH($A445,'Mangrove restorable land'!$A$5:$A1000,0),MATCH('Mangrove restorable land'!B$4,'Mangrove restorable land'!$A$5:$M$5,0)),IF($C445="Seagrass", INDEX('Seagrass extent'!$A$5:$I$257,MATCH($A445,'Seagrass extent'!$A$5:$A1000,0),MATCH('Seagrass extent'!$B$4,'Seagrass extent'!$A$5:$I$5,0))*'Seagrass extent'!$E$4, IF($C445="Salt marsh", INDEX('Salt marsh extent'!$A$5:$I$257,MATCH($A445,'Salt marsh extent'!$A$5:$A1000,0),MATCH('Salt marsh extent'!$B$4,'Salt marsh extent'!$A$5:$I$5,0))*'Salt marsh extent'!$E$4 )))</f>
        <v>0</v>
      </c>
      <c r="E445" s="40"/>
    </row>
    <row r="446" customFormat="false" ht="15.75" hidden="false" customHeight="true" outlineLevel="0" collapsed="false">
      <c r="A446" s="40" t="s">
        <v>442</v>
      </c>
      <c r="B446" s="56" t="str">
        <f aca="false" t="array" ref="B446:B446">INDEX(Countries!$D$2:$D$255, MATCH(A446, Countries!$B$2:$B$255, 0))</f>
        <v>LUX</v>
      </c>
      <c r="C446" s="76" t="s">
        <v>154</v>
      </c>
      <c r="D446" s="50" t="n">
        <f aca="false" t="array" ref="D446:D446">IF($C446="Mangrove", INDEX('Mangrove restorable land'!$A$5:$M1000,MATCH($A446,'Mangrove restorable land'!$A$5:$A1000,0),MATCH('Mangrove restorable land'!B$4,'Mangrove restorable land'!$A$5:$M$5,0)),IF($C446="Seagrass", INDEX('Seagrass extent'!$A$5:$I$257,MATCH($A446,'Seagrass extent'!$A$5:$A1000,0),MATCH('Seagrass extent'!$B$4,'Seagrass extent'!$A$5:$I$5,0))*'Seagrass extent'!$E$4, IF($C446="Salt marsh", INDEX('Salt marsh extent'!$A$5:$I$257,MATCH($A446,'Salt marsh extent'!$A$5:$A1000,0),MATCH('Salt marsh extent'!$B$4,'Salt marsh extent'!$A$5:$I$5,0))*'Salt marsh extent'!$E$4 )))</f>
        <v>0</v>
      </c>
      <c r="E446" s="40"/>
    </row>
    <row r="447" customFormat="false" ht="15.75" hidden="false" customHeight="true" outlineLevel="0" collapsed="false">
      <c r="A447" s="40" t="s">
        <v>443</v>
      </c>
      <c r="B447" s="56" t="str">
        <f aca="false" t="array" ref="B447:B447">INDEX(Countries!$D$2:$D$255, MATCH(A447, Countries!$B$2:$B$255, 0))</f>
        <v>MDA</v>
      </c>
      <c r="C447" s="76" t="s">
        <v>154</v>
      </c>
      <c r="D447" s="50" t="n">
        <f aca="false" t="array" ref="D447:D447">IF($C447="Mangrove", INDEX('Mangrove restorable land'!$A$5:$M1000,MATCH($A447,'Mangrove restorable land'!$A$5:$A1000,0),MATCH('Mangrove restorable land'!B$4,'Mangrove restorable land'!$A$5:$M$5,0)),IF($C447="Seagrass", INDEX('Seagrass extent'!$A$5:$I$257,MATCH($A447,'Seagrass extent'!$A$5:$A1000,0),MATCH('Seagrass extent'!$B$4,'Seagrass extent'!$A$5:$I$5,0))*'Seagrass extent'!$E$4, IF($C447="Salt marsh", INDEX('Salt marsh extent'!$A$5:$I$257,MATCH($A447,'Salt marsh extent'!$A$5:$A1000,0),MATCH('Salt marsh extent'!$B$4,'Salt marsh extent'!$A$5:$I$5,0))*'Salt marsh extent'!$E$4 )))</f>
        <v>0</v>
      </c>
      <c r="E447" s="40"/>
    </row>
    <row r="448" customFormat="false" ht="15.75" hidden="false" customHeight="true" outlineLevel="0" collapsed="false">
      <c r="A448" s="40" t="s">
        <v>444</v>
      </c>
      <c r="B448" s="56" t="str">
        <f aca="false" t="array" ref="B448:B448">INDEX(Countries!$D$2:$D$255, MATCH(A448, Countries!$B$2:$B$255, 0))</f>
        <v>MKD</v>
      </c>
      <c r="C448" s="76" t="s">
        <v>154</v>
      </c>
      <c r="D448" s="50" t="n">
        <f aca="false" t="array" ref="D448:D448">IF($C448="Mangrove", INDEX('Mangrove restorable land'!$A$5:$M1000,MATCH($A448,'Mangrove restorable land'!$A$5:$A1000,0),MATCH('Mangrove restorable land'!B$4,'Mangrove restorable land'!$A$5:$M$5,0)),IF($C448="Seagrass", INDEX('Seagrass extent'!$A$5:$I$257,MATCH($A448,'Seagrass extent'!$A$5:$A1000,0),MATCH('Seagrass extent'!$B$4,'Seagrass extent'!$A$5:$I$5,0))*'Seagrass extent'!$E$4, IF($C448="Salt marsh", INDEX('Salt marsh extent'!$A$5:$I$257,MATCH($A448,'Salt marsh extent'!$A$5:$A1000,0),MATCH('Salt marsh extent'!$B$4,'Salt marsh extent'!$A$5:$I$5,0))*'Salt marsh extent'!$E$4 )))</f>
        <v>0</v>
      </c>
      <c r="E448" s="40"/>
    </row>
    <row r="449" customFormat="false" ht="15.75" hidden="false" customHeight="true" outlineLevel="0" collapsed="false">
      <c r="A449" s="40" t="s">
        <v>445</v>
      </c>
      <c r="B449" s="56" t="str">
        <f aca="false" t="array" ref="B449:B449">INDEX(Countries!$D$2:$D$255, MATCH(A449, Countries!$B$2:$B$255, 0))</f>
        <v>MLI</v>
      </c>
      <c r="C449" s="76" t="s">
        <v>154</v>
      </c>
      <c r="D449" s="50" t="n">
        <f aca="false" t="array" ref="D449:D449">IF($C449="Mangrove", INDEX('Mangrove restorable land'!$A$5:$M1000,MATCH($A449,'Mangrove restorable land'!$A$5:$A1000,0),MATCH('Mangrove restorable land'!B$4,'Mangrove restorable land'!$A$5:$M$5,0)),IF($C449="Seagrass", INDEX('Seagrass extent'!$A$5:$I$257,MATCH($A449,'Seagrass extent'!$A$5:$A1000,0),MATCH('Seagrass extent'!$B$4,'Seagrass extent'!$A$5:$I$5,0))*'Seagrass extent'!$E$4, IF($C449="Salt marsh", INDEX('Salt marsh extent'!$A$5:$I$257,MATCH($A449,'Salt marsh extent'!$A$5:$A1000,0),MATCH('Salt marsh extent'!$B$4,'Salt marsh extent'!$A$5:$I$5,0))*'Salt marsh extent'!$E$4 )))</f>
        <v>0</v>
      </c>
      <c r="E449" s="40"/>
    </row>
    <row r="450" customFormat="false" ht="15.75" hidden="false" customHeight="true" outlineLevel="0" collapsed="false">
      <c r="A450" s="40" t="s">
        <v>446</v>
      </c>
      <c r="B450" s="56" t="str">
        <f aca="false" t="array" ref="B450:B450">INDEX(Countries!$D$2:$D$255, MATCH(A450, Countries!$B$2:$B$255, 0))</f>
        <v>MNG</v>
      </c>
      <c r="C450" s="76" t="s">
        <v>154</v>
      </c>
      <c r="D450" s="50" t="n">
        <f aca="false" t="array" ref="D450:D450">IF($C450="Mangrove", INDEX('Mangrove restorable land'!$A$5:$M1000,MATCH($A450,'Mangrove restorable land'!$A$5:$A1000,0),MATCH('Mangrove restorable land'!B$4,'Mangrove restorable land'!$A$5:$M$5,0)),IF($C450="Seagrass", INDEX('Seagrass extent'!$A$5:$I$257,MATCH($A450,'Seagrass extent'!$A$5:$A1000,0),MATCH('Seagrass extent'!$B$4,'Seagrass extent'!$A$5:$I$5,0))*'Seagrass extent'!$E$4, IF($C450="Salt marsh", INDEX('Salt marsh extent'!$A$5:$I$257,MATCH($A450,'Salt marsh extent'!$A$5:$A1000,0),MATCH('Salt marsh extent'!$B$4,'Salt marsh extent'!$A$5:$I$5,0))*'Salt marsh extent'!$E$4 )))</f>
        <v>0</v>
      </c>
      <c r="E450" s="40"/>
    </row>
    <row r="451" customFormat="false" ht="15.75" hidden="false" customHeight="true" outlineLevel="0" collapsed="false">
      <c r="A451" s="40" t="s">
        <v>447</v>
      </c>
      <c r="B451" s="56" t="str">
        <f aca="false" t="array" ref="B451:B451">INDEX(Countries!$D$2:$D$255, MATCH(A451, Countries!$B$2:$B$255, 0))</f>
        <v>MWI</v>
      </c>
      <c r="C451" s="76" t="s">
        <v>154</v>
      </c>
      <c r="D451" s="50" t="n">
        <f aca="false" t="array" ref="D451:D451">IF($C451="Mangrove", INDEX('Mangrove restorable land'!$A$5:$M1000,MATCH($A451,'Mangrove restorable land'!$A$5:$A1000,0),MATCH('Mangrove restorable land'!B$4,'Mangrove restorable land'!$A$5:$M$5,0)),IF($C451="Seagrass", INDEX('Seagrass extent'!$A$5:$I$257,MATCH($A451,'Seagrass extent'!$A$5:$A1000,0),MATCH('Seagrass extent'!$B$4,'Seagrass extent'!$A$5:$I$5,0))*'Seagrass extent'!$E$4, IF($C451="Salt marsh", INDEX('Salt marsh extent'!$A$5:$I$257,MATCH($A451,'Salt marsh extent'!$A$5:$A1000,0),MATCH('Salt marsh extent'!$B$4,'Salt marsh extent'!$A$5:$I$5,0))*'Salt marsh extent'!$E$4 )))</f>
        <v>0</v>
      </c>
      <c r="E451" s="40"/>
    </row>
    <row r="452" customFormat="false" ht="15.75" hidden="false" customHeight="true" outlineLevel="0" collapsed="false">
      <c r="A452" s="40" t="s">
        <v>448</v>
      </c>
      <c r="B452" s="56" t="str">
        <f aca="false" t="array" ref="B452:B452">INDEX(Countries!$D$2:$D$255, MATCH(A452, Countries!$B$2:$B$255, 0))</f>
        <v>NER</v>
      </c>
      <c r="C452" s="76" t="s">
        <v>154</v>
      </c>
      <c r="D452" s="50" t="n">
        <f aca="false" t="array" ref="D452:D452">IF($C452="Mangrove", INDEX('Mangrove restorable land'!$A$5:$M1000,MATCH($A452,'Mangrove restorable land'!$A$5:$A1000,0),MATCH('Mangrove restorable land'!B$4,'Mangrove restorable land'!$A$5:$M$5,0)),IF($C452="Seagrass", INDEX('Seagrass extent'!$A$5:$I$257,MATCH($A452,'Seagrass extent'!$A$5:$A1000,0),MATCH('Seagrass extent'!$B$4,'Seagrass extent'!$A$5:$I$5,0))*'Seagrass extent'!$E$4, IF($C452="Salt marsh", INDEX('Salt marsh extent'!$A$5:$I$257,MATCH($A452,'Salt marsh extent'!$A$5:$A1000,0),MATCH('Salt marsh extent'!$B$4,'Salt marsh extent'!$A$5:$I$5,0))*'Salt marsh extent'!$E$4 )))</f>
        <v>0</v>
      </c>
      <c r="E452" s="40"/>
    </row>
    <row r="453" customFormat="false" ht="15.75" hidden="false" customHeight="true" outlineLevel="0" collapsed="false">
      <c r="A453" s="40" t="s">
        <v>449</v>
      </c>
      <c r="B453" s="56" t="str">
        <f aca="false" t="array" ref="B453:B453">INDEX(Countries!$D$2:$D$255, MATCH(A453, Countries!$B$2:$B$255, 0))</f>
        <v>NPL</v>
      </c>
      <c r="C453" s="76" t="s">
        <v>154</v>
      </c>
      <c r="D453" s="50" t="n">
        <f aca="false" t="array" ref="D453:D453">IF($C453="Mangrove", INDEX('Mangrove restorable land'!$A$5:$M1000,MATCH($A453,'Mangrove restorable land'!$A$5:$A1000,0),MATCH('Mangrove restorable land'!B$4,'Mangrove restorable land'!$A$5:$M$5,0)),IF($C453="Seagrass", INDEX('Seagrass extent'!$A$5:$I$257,MATCH($A453,'Seagrass extent'!$A$5:$A1000,0),MATCH('Seagrass extent'!$B$4,'Seagrass extent'!$A$5:$I$5,0))*'Seagrass extent'!$E$4, IF($C453="Salt marsh", INDEX('Salt marsh extent'!$A$5:$I$257,MATCH($A453,'Salt marsh extent'!$A$5:$A1000,0),MATCH('Salt marsh extent'!$B$4,'Salt marsh extent'!$A$5:$I$5,0))*'Salt marsh extent'!$E$4 )))</f>
        <v>0</v>
      </c>
      <c r="E453" s="40"/>
    </row>
    <row r="454" customFormat="false" ht="15.75" hidden="false" customHeight="true" outlineLevel="0" collapsed="false">
      <c r="A454" s="40" t="s">
        <v>450</v>
      </c>
      <c r="B454" s="56" t="str">
        <f aca="false" t="array" ref="B454:B454">INDEX(Countries!$D$2:$D$255, MATCH(A454, Countries!$B$2:$B$255, 0))</f>
        <v>PRY</v>
      </c>
      <c r="C454" s="76" t="s">
        <v>154</v>
      </c>
      <c r="D454" s="50" t="n">
        <f aca="false" t="array" ref="D454:D454">IF($C454="Mangrove", INDEX('Mangrove restorable land'!$A$5:$M1000,MATCH($A454,'Mangrove restorable land'!$A$5:$A1000,0),MATCH('Mangrove restorable land'!B$4,'Mangrove restorable land'!$A$5:$M$5,0)),IF($C454="Seagrass", INDEX('Seagrass extent'!$A$5:$I$257,MATCH($A454,'Seagrass extent'!$A$5:$A1000,0),MATCH('Seagrass extent'!$B$4,'Seagrass extent'!$A$5:$I$5,0))*'Seagrass extent'!$E$4, IF($C454="Salt marsh", INDEX('Salt marsh extent'!$A$5:$I$257,MATCH($A454,'Salt marsh extent'!$A$5:$A1000,0),MATCH('Salt marsh extent'!$B$4,'Salt marsh extent'!$A$5:$I$5,0))*'Salt marsh extent'!$E$4 )))</f>
        <v>0</v>
      </c>
      <c r="E454" s="40"/>
    </row>
    <row r="455" customFormat="false" ht="15.75" hidden="false" customHeight="true" outlineLevel="0" collapsed="false">
      <c r="A455" s="40" t="s">
        <v>451</v>
      </c>
      <c r="B455" s="56" t="str">
        <f aca="false" t="array" ref="B455:B455">INDEX(Countries!$D$2:$D$255, MATCH(A455, Countries!$B$2:$B$255, 0))</f>
        <v>RWA</v>
      </c>
      <c r="C455" s="76" t="s">
        <v>154</v>
      </c>
      <c r="D455" s="50" t="n">
        <f aca="false" t="array" ref="D455:D455">IF($C455="Mangrove", INDEX('Mangrove restorable land'!$A$5:$M1000,MATCH($A455,'Mangrove restorable land'!$A$5:$A1000,0),MATCH('Mangrove restorable land'!B$4,'Mangrove restorable land'!$A$5:$M$5,0)),IF($C455="Seagrass", INDEX('Seagrass extent'!$A$5:$I$257,MATCH($A455,'Seagrass extent'!$A$5:$A1000,0),MATCH('Seagrass extent'!$B$4,'Seagrass extent'!$A$5:$I$5,0))*'Seagrass extent'!$E$4, IF($C455="Salt marsh", INDEX('Salt marsh extent'!$A$5:$I$257,MATCH($A455,'Salt marsh extent'!$A$5:$A1000,0),MATCH('Salt marsh extent'!$B$4,'Salt marsh extent'!$A$5:$I$5,0))*'Salt marsh extent'!$E$4 )))</f>
        <v>0</v>
      </c>
      <c r="E455" s="40"/>
    </row>
    <row r="456" customFormat="false" ht="15.75" hidden="false" customHeight="true" outlineLevel="0" collapsed="false">
      <c r="A456" s="40" t="s">
        <v>452</v>
      </c>
      <c r="B456" s="56" t="str">
        <f aca="false" t="array" ref="B456:B456">INDEX(Countries!$D$2:$D$255, MATCH(A456, Countries!$B$2:$B$255, 0))</f>
        <v>SRB</v>
      </c>
      <c r="C456" s="76" t="s">
        <v>154</v>
      </c>
      <c r="D456" s="50" t="n">
        <f aca="false" t="array" ref="D456:D456">IF($C456="Mangrove", INDEX('Mangrove restorable land'!$A$5:$M1000,MATCH($A456,'Mangrove restorable land'!$A$5:$A1000,0),MATCH('Mangrove restorable land'!B$4,'Mangrove restorable land'!$A$5:$M$5,0)),IF($C456="Seagrass", INDEX('Seagrass extent'!$A$5:$I$257,MATCH($A456,'Seagrass extent'!$A$5:$A1000,0),MATCH('Seagrass extent'!$B$4,'Seagrass extent'!$A$5:$I$5,0))*'Seagrass extent'!$E$4, IF($C456="Salt marsh", INDEX('Salt marsh extent'!$A$5:$I$257,MATCH($A456,'Salt marsh extent'!$A$5:$A1000,0),MATCH('Salt marsh extent'!$B$4,'Salt marsh extent'!$A$5:$I$5,0))*'Salt marsh extent'!$E$4 )))</f>
        <v>0</v>
      </c>
      <c r="E456" s="40"/>
    </row>
    <row r="457" customFormat="false" ht="15.75" hidden="false" customHeight="true" outlineLevel="0" collapsed="false">
      <c r="A457" s="40" t="s">
        <v>453</v>
      </c>
      <c r="B457" s="56" t="str">
        <f aca="false" t="array" ref="B457:B457">INDEX(Countries!$D$2:$D$255, MATCH(A457, Countries!$B$2:$B$255, 0))</f>
        <v>SVK</v>
      </c>
      <c r="C457" s="76" t="s">
        <v>154</v>
      </c>
      <c r="D457" s="50" t="n">
        <f aca="false" t="array" ref="D457:D457">IF($C457="Mangrove", INDEX('Mangrove restorable land'!$A$5:$M1000,MATCH($A457,'Mangrove restorable land'!$A$5:$A1000,0),MATCH('Mangrove restorable land'!B$4,'Mangrove restorable land'!$A$5:$M$5,0)),IF($C457="Seagrass", INDEX('Seagrass extent'!$A$5:$I$257,MATCH($A457,'Seagrass extent'!$A$5:$A1000,0),MATCH('Seagrass extent'!$B$4,'Seagrass extent'!$A$5:$I$5,0))*'Seagrass extent'!$E$4, IF($C457="Salt marsh", INDEX('Salt marsh extent'!$A$5:$I$257,MATCH($A457,'Salt marsh extent'!$A$5:$A1000,0),MATCH('Salt marsh extent'!$B$4,'Salt marsh extent'!$A$5:$I$5,0))*'Salt marsh extent'!$E$4 )))</f>
        <v>0</v>
      </c>
      <c r="E457" s="40"/>
    </row>
    <row r="458" customFormat="false" ht="15.75" hidden="false" customHeight="true" outlineLevel="0" collapsed="false">
      <c r="A458" s="40" t="s">
        <v>454</v>
      </c>
      <c r="B458" s="56" t="str">
        <f aca="false" t="array" ref="B458:B458">INDEX(Countries!$D$2:$D$255, MATCH(A458, Countries!$B$2:$B$255, 0))</f>
        <v>SWZ</v>
      </c>
      <c r="C458" s="76" t="s">
        <v>154</v>
      </c>
      <c r="D458" s="50" t="n">
        <f aca="false" t="array" ref="D458:D458">IF($C458="Mangrove", INDEX('Mangrove restorable land'!$A$5:$M1000,MATCH($A458,'Mangrove restorable land'!$A$5:$A1000,0),MATCH('Mangrove restorable land'!B$4,'Mangrove restorable land'!$A$5:$M$5,0)),IF($C458="Seagrass", INDEX('Seagrass extent'!$A$5:$I$257,MATCH($A458,'Seagrass extent'!$A$5:$A1000,0),MATCH('Seagrass extent'!$B$4,'Seagrass extent'!$A$5:$I$5,0))*'Seagrass extent'!$E$4, IF($C458="Salt marsh", INDEX('Salt marsh extent'!$A$5:$I$257,MATCH($A458,'Salt marsh extent'!$A$5:$A1000,0),MATCH('Salt marsh extent'!$B$4,'Salt marsh extent'!$A$5:$I$5,0))*'Salt marsh extent'!$E$4 )))</f>
        <v>0</v>
      </c>
      <c r="E458" s="40"/>
    </row>
    <row r="459" customFormat="false" ht="15.75" hidden="false" customHeight="true" outlineLevel="0" collapsed="false">
      <c r="A459" s="40" t="s">
        <v>455</v>
      </c>
      <c r="B459" s="56" t="str">
        <f aca="false" t="array" ref="B459:B459">INDEX(Countries!$D$2:$D$255, MATCH(A459, Countries!$B$2:$B$255, 0))</f>
        <v>TCD</v>
      </c>
      <c r="C459" s="76" t="s">
        <v>154</v>
      </c>
      <c r="D459" s="50" t="n">
        <f aca="false" t="array" ref="D459:D459">IF($C459="Mangrove", INDEX('Mangrove restorable land'!$A$5:$M1000,MATCH($A459,'Mangrove restorable land'!$A$5:$A1000,0),MATCH('Mangrove restorable land'!B$4,'Mangrove restorable land'!$A$5:$M$5,0)),IF($C459="Seagrass", INDEX('Seagrass extent'!$A$5:$I$257,MATCH($A459,'Seagrass extent'!$A$5:$A1000,0),MATCH('Seagrass extent'!$B$4,'Seagrass extent'!$A$5:$I$5,0))*'Seagrass extent'!$E$4, IF($C459="Salt marsh", INDEX('Salt marsh extent'!$A$5:$I$257,MATCH($A459,'Salt marsh extent'!$A$5:$A1000,0),MATCH('Salt marsh extent'!$B$4,'Salt marsh extent'!$A$5:$I$5,0))*'Salt marsh extent'!$E$4 )))</f>
        <v>0</v>
      </c>
      <c r="E459" s="40"/>
    </row>
    <row r="460" customFormat="false" ht="15.75" hidden="false" customHeight="true" outlineLevel="0" collapsed="false">
      <c r="A460" s="40" t="s">
        <v>456</v>
      </c>
      <c r="B460" s="56" t="str">
        <f aca="false" t="array" ref="B460:B460">INDEX(Countries!$D$2:$D$255, MATCH(A460, Countries!$B$2:$B$255, 0))</f>
        <v>TJK</v>
      </c>
      <c r="C460" s="76" t="s">
        <v>154</v>
      </c>
      <c r="D460" s="50" t="n">
        <f aca="false" t="array" ref="D460:D460">IF($C460="Mangrove", INDEX('Mangrove restorable land'!$A$5:$M1000,MATCH($A460,'Mangrove restorable land'!$A$5:$A1000,0),MATCH('Mangrove restorable land'!B$4,'Mangrove restorable land'!$A$5:$M$5,0)),IF($C460="Seagrass", INDEX('Seagrass extent'!$A$5:$I$257,MATCH($A460,'Seagrass extent'!$A$5:$A1000,0),MATCH('Seagrass extent'!$B$4,'Seagrass extent'!$A$5:$I$5,0))*'Seagrass extent'!$E$4, IF($C460="Salt marsh", INDEX('Salt marsh extent'!$A$5:$I$257,MATCH($A460,'Salt marsh extent'!$A$5:$A1000,0),MATCH('Salt marsh extent'!$B$4,'Salt marsh extent'!$A$5:$I$5,0))*'Salt marsh extent'!$E$4 )))</f>
        <v>0</v>
      </c>
      <c r="E460" s="40"/>
    </row>
    <row r="461" customFormat="false" ht="15.75" hidden="false" customHeight="true" outlineLevel="0" collapsed="false">
      <c r="A461" s="40" t="s">
        <v>457</v>
      </c>
      <c r="B461" s="56" t="str">
        <f aca="false" t="array" ref="B461:B461">INDEX(Countries!$D$2:$D$255, MATCH(A461, Countries!$B$2:$B$255, 0))</f>
        <v>UGA</v>
      </c>
      <c r="C461" s="76" t="s">
        <v>154</v>
      </c>
      <c r="D461" s="50" t="n">
        <f aca="false" t="array" ref="D461:D461">IF($C461="Mangrove", INDEX('Mangrove restorable land'!$A$5:$M1000,MATCH($A461,'Mangrove restorable land'!$A$5:$A1000,0),MATCH('Mangrove restorable land'!B$4,'Mangrove restorable land'!$A$5:$M$5,0)),IF($C461="Seagrass", INDEX('Seagrass extent'!$A$5:$I$257,MATCH($A461,'Seagrass extent'!$A$5:$A1000,0),MATCH('Seagrass extent'!$B$4,'Seagrass extent'!$A$5:$I$5,0))*'Seagrass extent'!$E$4, IF($C461="Salt marsh", INDEX('Salt marsh extent'!$A$5:$I$257,MATCH($A461,'Salt marsh extent'!$A$5:$A1000,0),MATCH('Salt marsh extent'!$B$4,'Salt marsh extent'!$A$5:$I$5,0))*'Salt marsh extent'!$E$4 )))</f>
        <v>0</v>
      </c>
      <c r="E461" s="40"/>
    </row>
    <row r="462" customFormat="false" ht="15.75" hidden="false" customHeight="true" outlineLevel="0" collapsed="false">
      <c r="A462" s="40" t="s">
        <v>458</v>
      </c>
      <c r="B462" s="56" t="str">
        <f aca="false" t="array" ref="B462:B462">INDEX(Countries!$D$2:$D$255, MATCH(A462, Countries!$B$2:$B$255, 0))</f>
        <v>UZB</v>
      </c>
      <c r="C462" s="76" t="s">
        <v>154</v>
      </c>
      <c r="D462" s="50" t="n">
        <f aca="false" t="array" ref="D462:D462">IF($C462="Mangrove", INDEX('Mangrove restorable land'!$A$5:$M1000,MATCH($A462,'Mangrove restorable land'!$A$5:$A1000,0),MATCH('Mangrove restorable land'!B$4,'Mangrove restorable land'!$A$5:$M$5,0)),IF($C462="Seagrass", INDEX('Seagrass extent'!$A$5:$I$257,MATCH($A462,'Seagrass extent'!$A$5:$A1000,0),MATCH('Seagrass extent'!$B$4,'Seagrass extent'!$A$5:$I$5,0))*'Seagrass extent'!$E$4, IF($C462="Salt marsh", INDEX('Salt marsh extent'!$A$5:$I$257,MATCH($A462,'Salt marsh extent'!$A$5:$A1000,0),MATCH('Salt marsh extent'!$B$4,'Salt marsh extent'!$A$5:$I$5,0))*'Salt marsh extent'!$E$4 )))</f>
        <v>0</v>
      </c>
      <c r="E462" s="40"/>
    </row>
    <row r="463" customFormat="false" ht="15.75" hidden="false" customHeight="true" outlineLevel="0" collapsed="false">
      <c r="A463" s="40" t="s">
        <v>459</v>
      </c>
      <c r="B463" s="56" t="str">
        <f aca="false" t="array" ref="B463:B463">INDEX(Countries!$D$2:$D$255, MATCH(A463, Countries!$B$2:$B$255, 0))</f>
        <v>ZMB</v>
      </c>
      <c r="C463" s="76" t="s">
        <v>154</v>
      </c>
      <c r="D463" s="50" t="n">
        <f aca="false" t="array" ref="D463:D463">IF($C463="Mangrove", INDEX('Mangrove restorable land'!$A$5:$M1000,MATCH($A463,'Mangrove restorable land'!$A$5:$A1000,0),MATCH('Mangrove restorable land'!B$4,'Mangrove restorable land'!$A$5:$M$5,0)),IF($C463="Seagrass", INDEX('Seagrass extent'!$A$5:$I$257,MATCH($A463,'Seagrass extent'!$A$5:$A1000,0),MATCH('Seagrass extent'!$B$4,'Seagrass extent'!$A$5:$I$5,0))*'Seagrass extent'!$E$4, IF($C463="Salt marsh", INDEX('Salt marsh extent'!$A$5:$I$257,MATCH($A463,'Salt marsh extent'!$A$5:$A1000,0),MATCH('Salt marsh extent'!$B$4,'Salt marsh extent'!$A$5:$I$5,0))*'Salt marsh extent'!$E$4 )))</f>
        <v>0</v>
      </c>
      <c r="E463" s="40"/>
    </row>
    <row r="464" customFormat="false" ht="15.75" hidden="false" customHeight="true" outlineLevel="0" collapsed="false">
      <c r="A464" s="40" t="s">
        <v>460</v>
      </c>
      <c r="B464" s="56" t="str">
        <f aca="false" t="array" ref="B464:B464">INDEX(Countries!$D$2:$D$255, MATCH(A464, Countries!$B$2:$B$255, 0))</f>
        <v>ZWE</v>
      </c>
      <c r="C464" s="76" t="s">
        <v>154</v>
      </c>
      <c r="D464" s="50" t="n">
        <f aca="false" t="array" ref="D464:D464">IF($C464="Mangrove", INDEX('Mangrove restorable land'!$A$5:$M1000,MATCH($A464,'Mangrove restorable land'!$A$5:$A1000,0),MATCH('Mangrove restorable land'!B$4,'Mangrove restorable land'!$A$5:$M$5,0)),IF($C464="Seagrass", INDEX('Seagrass extent'!$A$5:$I$257,MATCH($A464,'Seagrass extent'!$A$5:$A1000,0),MATCH('Seagrass extent'!$B$4,'Seagrass extent'!$A$5:$I$5,0))*'Seagrass extent'!$E$4, IF($C464="Salt marsh", INDEX('Salt marsh extent'!$A$5:$I$257,MATCH($A464,'Salt marsh extent'!$A$5:$A1000,0),MATCH('Salt marsh extent'!$B$4,'Salt marsh extent'!$A$5:$I$5,0))*'Salt marsh extent'!$E$4 )))</f>
        <v>0</v>
      </c>
      <c r="E464" s="40"/>
    </row>
    <row r="465" customFormat="false" ht="15.75" hidden="false" customHeight="true" outlineLevel="0" collapsed="false">
      <c r="A465" s="40" t="s">
        <v>461</v>
      </c>
      <c r="B465" s="56" t="str">
        <f aca="false" t="array" ref="B465:B465">INDEX(Countries!$D$2:$D$255, MATCH(A465, Countries!$B$2:$B$255, 0))</f>
        <v>BLM</v>
      </c>
      <c r="C465" s="76" t="s">
        <v>154</v>
      </c>
      <c r="D465" s="50" t="n">
        <f aca="false" t="array" ref="D465:D465">IF($C465="Mangrove", INDEX('Mangrove restorable land'!$A$5:$M1000,MATCH($A465,'Mangrove restorable land'!$A$5:$A1000,0),MATCH('Mangrove restorable land'!B$4,'Mangrove restorable land'!$A$5:$M$5,0)),IF($C465="Seagrass", INDEX('Seagrass extent'!$A$5:$I$257,MATCH($A465,'Seagrass extent'!$A$5:$A1000,0),MATCH('Seagrass extent'!$B$4,'Seagrass extent'!$A$5:$I$5,0))*'Seagrass extent'!$E$4, IF($C465="Salt marsh", INDEX('Salt marsh extent'!$A$5:$I$257,MATCH($A465,'Salt marsh extent'!$A$5:$A1000,0),MATCH('Salt marsh extent'!$B$4,'Salt marsh extent'!$A$5:$I$5,0))*'Salt marsh extent'!$E$4 )))</f>
        <v>77.708955704</v>
      </c>
      <c r="E465" s="40"/>
    </row>
    <row r="466" customFormat="false" ht="15.75" hidden="false" customHeight="true" outlineLevel="0" collapsed="false">
      <c r="A466" s="40" t="s">
        <v>462</v>
      </c>
      <c r="B466" s="56" t="str">
        <f aca="false" t="array" ref="B466:B466">INDEX(Countries!$D$2:$D$255, MATCH(A466, Countries!$B$2:$B$255, 0))</f>
        <v>CCK</v>
      </c>
      <c r="C466" s="76" t="s">
        <v>154</v>
      </c>
      <c r="D466" s="50" t="n">
        <f aca="false" t="array" ref="D466:D466">IF($C466="Mangrove", INDEX('Mangrove restorable land'!$A$5:$M1000,MATCH($A466,'Mangrove restorable land'!$A$5:$A1000,0),MATCH('Mangrove restorable land'!B$4,'Mangrove restorable land'!$A$5:$M$5,0)),IF($C466="Seagrass", INDEX('Seagrass extent'!$A$5:$I$257,MATCH($A466,'Seagrass extent'!$A$5:$A1000,0),MATCH('Seagrass extent'!$B$4,'Seagrass extent'!$A$5:$I$5,0))*'Seagrass extent'!$E$4, IF($C466="Salt marsh", INDEX('Salt marsh extent'!$A$5:$I$257,MATCH($A466,'Salt marsh extent'!$A$5:$A1000,0),MATCH('Salt marsh extent'!$B$4,'Salt marsh extent'!$A$5:$I$5,0))*'Salt marsh extent'!$E$4 )))</f>
        <v>989.83225868</v>
      </c>
      <c r="E466" s="40"/>
    </row>
    <row r="467" customFormat="false" ht="15.75" hidden="false" customHeight="true" outlineLevel="0" collapsed="false">
      <c r="A467" s="40" t="s">
        <v>463</v>
      </c>
      <c r="B467" s="56" t="str">
        <f aca="false" t="array" ref="B467:B467">INDEX(Countries!$D$2:$D$255, MATCH(A467, Countries!$B$2:$B$255, 0))</f>
        <v>CXR</v>
      </c>
      <c r="C467" s="76" t="s">
        <v>154</v>
      </c>
      <c r="D467" s="50" t="n">
        <f aca="false" t="array" ref="D467:D467">IF($C467="Mangrove", INDEX('Mangrove restorable land'!$A$5:$M1000,MATCH($A467,'Mangrove restorable land'!$A$5:$A1000,0),MATCH('Mangrove restorable land'!B$4,'Mangrove restorable land'!$A$5:$M$5,0)),IF($C467="Seagrass", INDEX('Seagrass extent'!$A$5:$I$257,MATCH($A467,'Seagrass extent'!$A$5:$A1000,0),MATCH('Seagrass extent'!$B$4,'Seagrass extent'!$A$5:$I$5,0))*'Seagrass extent'!$E$4, IF($C467="Salt marsh", INDEX('Salt marsh extent'!$A$5:$I$257,MATCH($A467,'Salt marsh extent'!$A$5:$A1000,0),MATCH('Salt marsh extent'!$B$4,'Salt marsh extent'!$A$5:$I$5,0))*'Salt marsh extent'!$E$4 )))</f>
        <v>728.95014672</v>
      </c>
      <c r="E467" s="40"/>
    </row>
    <row r="468" customFormat="false" ht="15.75" hidden="false" customHeight="true" outlineLevel="0" collapsed="false">
      <c r="A468" s="40" t="s">
        <v>143</v>
      </c>
      <c r="B468" s="56" t="str">
        <f aca="false" t="array" ref="B468:B468">INDEX(Countries!$D$2:$D$255, MATCH(A468, Countries!$B$2:$B$255, 0))</f>
        <v>USA</v>
      </c>
      <c r="C468" s="76" t="s">
        <v>155</v>
      </c>
      <c r="D468" s="50" t="n">
        <f aca="false" t="array" ref="D468:D468">IF($C468="Mangrove", INDEX('Mangrove restorable land'!$A$5:$M1000,MATCH($A468,'Mangrove restorable land'!$A$5:$A1000,0),MATCH('Mangrove restorable land'!B$4,'Mangrove restorable land'!$A$5:$M$5,0)),IF($C468="Seagrass", INDEX('Seagrass extent'!$A$5:$I$257,MATCH($A468,'Seagrass extent'!$A$5:$A1000,0),MATCH('Seagrass extent'!$B$4,'Seagrass extent'!$A$5:$I$5,0))*'Seagrass extent'!$E$4, IF($C468="Salt marsh", INDEX('Salt marsh extent'!$A$5:$I$257,MATCH($A468,'Salt marsh extent'!$A$5:$A1000,0),MATCH('Salt marsh extent'!$B$4,'Salt marsh extent'!$A$5:$I$5,0))*'Salt marsh extent'!$E$4 )))</f>
        <v>50723.0143345325</v>
      </c>
      <c r="E468" s="40"/>
    </row>
    <row r="469" customFormat="false" ht="15.75" hidden="false" customHeight="true" outlineLevel="0" collapsed="false">
      <c r="A469" s="40" t="s">
        <v>146</v>
      </c>
      <c r="B469" s="56" t="str">
        <f aca="false" t="array" ref="B469:B469">INDEX(Countries!$D$2:$D$255, MATCH(A469, Countries!$B$2:$B$255, 0))</f>
        <v>IDN</v>
      </c>
      <c r="C469" s="76" t="s">
        <v>155</v>
      </c>
      <c r="D469" s="50" t="n">
        <f aca="false" t="array" ref="D469:D469">IF($C469="Mangrove", INDEX('Mangrove restorable land'!$A$5:$M1000,MATCH($A469,'Mangrove restorable land'!$A$5:$A1000,0),MATCH('Mangrove restorable land'!B$4,'Mangrove restorable land'!$A$5:$M$5,0)),IF($C469="Seagrass", INDEX('Seagrass extent'!$A$5:$I$257,MATCH($A469,'Seagrass extent'!$A$5:$A1000,0),MATCH('Seagrass extent'!$B$4,'Seagrass extent'!$A$5:$I$5,0))*'Seagrass extent'!$E$4, IF($C469="Salt marsh", INDEX('Salt marsh extent'!$A$5:$I$257,MATCH($A469,'Salt marsh extent'!$A$5:$A1000,0),MATCH('Salt marsh extent'!$B$4,'Salt marsh extent'!$A$5:$I$5,0))*'Salt marsh extent'!$E$4 )))</f>
        <v>0</v>
      </c>
      <c r="E469" s="40"/>
    </row>
    <row r="470" customFormat="false" ht="15.75" hidden="false" customHeight="true" outlineLevel="0" collapsed="false">
      <c r="A470" s="40" t="s">
        <v>147</v>
      </c>
      <c r="B470" s="56" t="str">
        <f aca="false" t="array" ref="B470:B470">INDEX(Countries!$D$2:$D$255, MATCH(A470, Countries!$B$2:$B$255, 0))</f>
        <v>AUS</v>
      </c>
      <c r="C470" s="76" t="s">
        <v>155</v>
      </c>
      <c r="D470" s="50" t="n">
        <f aca="false" t="array" ref="D470:D470">IF($C470="Mangrove", INDEX('Mangrove restorable land'!$A$5:$M1000,MATCH($A470,'Mangrove restorable land'!$A$5:$A1000,0),MATCH('Mangrove restorable land'!B$4,'Mangrove restorable land'!$A$5:$M$5,0)),IF($C470="Seagrass", INDEX('Seagrass extent'!$A$5:$I$257,MATCH($A470,'Seagrass extent'!$A$5:$A1000,0),MATCH('Seagrass extent'!$B$4,'Seagrass extent'!$A$5:$I$5,0))*'Seagrass extent'!$E$4, IF($C470="Salt marsh", INDEX('Salt marsh extent'!$A$5:$I$257,MATCH($A470,'Salt marsh extent'!$A$5:$A1000,0),MATCH('Salt marsh extent'!$B$4,'Salt marsh extent'!$A$5:$I$5,0))*'Salt marsh extent'!$E$4 )))</f>
        <v>35603.7807781784</v>
      </c>
      <c r="E470" s="40"/>
    </row>
    <row r="471" customFormat="false" ht="15.75" hidden="false" customHeight="true" outlineLevel="0" collapsed="false">
      <c r="A471" s="40" t="s">
        <v>148</v>
      </c>
      <c r="B471" s="56" t="str">
        <f aca="false" t="array" ref="B471:B471">INDEX(Countries!$D$2:$D$255, MATCH(A471, Countries!$B$2:$B$255, 0))</f>
        <v>BHS</v>
      </c>
      <c r="C471" s="76" t="s">
        <v>155</v>
      </c>
      <c r="D471" s="50" t="n">
        <f aca="false" t="array" ref="D471:D471">IF($C471="Mangrove", INDEX('Mangrove restorable land'!$A$5:$M1000,MATCH($A471,'Mangrove restorable land'!$A$5:$A1000,0),MATCH('Mangrove restorable land'!B$4,'Mangrove restorable land'!$A$5:$M$5,0)),IF($C471="Seagrass", INDEX('Seagrass extent'!$A$5:$I$257,MATCH($A471,'Seagrass extent'!$A$5:$A1000,0),MATCH('Seagrass extent'!$B$4,'Seagrass extent'!$A$5:$I$5,0))*'Seagrass extent'!$E$4, IF($C471="Salt marsh", INDEX('Salt marsh extent'!$A$5:$I$257,MATCH($A471,'Salt marsh extent'!$A$5:$A1000,0),MATCH('Salt marsh extent'!$B$4,'Salt marsh extent'!$A$5:$I$5,0))*'Salt marsh extent'!$E$4 )))</f>
        <v>879.142580436706</v>
      </c>
      <c r="E471" s="40"/>
    </row>
    <row r="472" customFormat="false" ht="15.75" hidden="false" customHeight="true" outlineLevel="0" collapsed="false">
      <c r="A472" s="40" t="s">
        <v>149</v>
      </c>
      <c r="B472" s="56" t="str">
        <f aca="false" t="array" ref="B472:B472">INDEX(Countries!$D$2:$D$255, MATCH(A472, Countries!$B$2:$B$255, 0))</f>
        <v>KEN</v>
      </c>
      <c r="C472" s="76" t="s">
        <v>155</v>
      </c>
      <c r="D472" s="50" t="n">
        <f aca="false" t="array" ref="D472:D472">IF($C472="Mangrove", INDEX('Mangrove restorable land'!$A$5:$M1000,MATCH($A472,'Mangrove restorable land'!$A$5:$A1000,0),MATCH('Mangrove restorable land'!B$4,'Mangrove restorable land'!$A$5:$M$5,0)),IF($C472="Seagrass", INDEX('Seagrass extent'!$A$5:$I$257,MATCH($A472,'Seagrass extent'!$A$5:$A1000,0),MATCH('Seagrass extent'!$B$4,'Seagrass extent'!$A$5:$I$5,0))*'Seagrass extent'!$E$4, IF($C472="Salt marsh", INDEX('Salt marsh extent'!$A$5:$I$257,MATCH($A472,'Salt marsh extent'!$A$5:$A1000,0),MATCH('Salt marsh extent'!$B$4,'Salt marsh extent'!$A$5:$I$5,0))*'Salt marsh extent'!$E$4 )))</f>
        <v>5.38783151913752</v>
      </c>
      <c r="E472" s="40"/>
    </row>
    <row r="473" customFormat="false" ht="15.75" hidden="false" customHeight="true" outlineLevel="0" collapsed="false">
      <c r="A473" s="40" t="s">
        <v>150</v>
      </c>
      <c r="B473" s="56" t="str">
        <f aca="false" t="array" ref="B473:B473">INDEX(Countries!$D$2:$D$255, MATCH(A473, Countries!$B$2:$B$255, 0))</f>
        <v>MEX</v>
      </c>
      <c r="C473" s="76" t="s">
        <v>155</v>
      </c>
      <c r="D473" s="50" t="n">
        <f aca="false" t="array" ref="D473:D473">IF($C473="Mangrove", INDEX('Mangrove restorable land'!$A$5:$M1000,MATCH($A473,'Mangrove restorable land'!$A$5:$A1000,0),MATCH('Mangrove restorable land'!B$4,'Mangrove restorable land'!$A$5:$M$5,0)),IF($C473="Seagrass", INDEX('Seagrass extent'!$A$5:$I$257,MATCH($A473,'Seagrass extent'!$A$5:$A1000,0),MATCH('Seagrass extent'!$B$4,'Seagrass extent'!$A$5:$I$5,0))*'Seagrass extent'!$E$4, IF($C473="Salt marsh", INDEX('Salt marsh extent'!$A$5:$I$257,MATCH($A473,'Salt marsh extent'!$A$5:$A1000,0),MATCH('Salt marsh extent'!$B$4,'Salt marsh extent'!$A$5:$I$5,0))*'Salt marsh extent'!$E$4 )))</f>
        <v>41347.2808034876</v>
      </c>
      <c r="E473" s="40"/>
    </row>
    <row r="474" customFormat="false" ht="15.75" hidden="false" customHeight="true" outlineLevel="0" collapsed="false">
      <c r="A474" s="40" t="s">
        <v>151</v>
      </c>
      <c r="B474" s="56" t="str">
        <f aca="false" t="array" ref="B474:B474">INDEX(Countries!$D$2:$D$255, MATCH(A474, Countries!$B$2:$B$255, 0))</f>
        <v>COL</v>
      </c>
      <c r="C474" s="76" t="s">
        <v>155</v>
      </c>
      <c r="D474" s="50" t="n">
        <f aca="false" t="array" ref="D474:D474">IF($C474="Mangrove", INDEX('Mangrove restorable land'!$A$5:$M1000,MATCH($A474,'Mangrove restorable land'!$A$5:$A1000,0),MATCH('Mangrove restorable land'!B$4,'Mangrove restorable land'!$A$5:$M$5,0)),IF($C474="Seagrass", INDEX('Seagrass extent'!$A$5:$I$257,MATCH($A474,'Seagrass extent'!$A$5:$A1000,0),MATCH('Seagrass extent'!$B$4,'Seagrass extent'!$A$5:$I$5,0))*'Seagrass extent'!$E$4, IF($C474="Salt marsh", INDEX('Salt marsh extent'!$A$5:$I$257,MATCH($A474,'Salt marsh extent'!$A$5:$A1000,0),MATCH('Salt marsh extent'!$B$4,'Salt marsh extent'!$A$5:$I$5,0))*'Salt marsh extent'!$E$4 )))</f>
        <v>0</v>
      </c>
      <c r="E474" s="40"/>
    </row>
    <row r="475" customFormat="false" ht="15.75" hidden="false" customHeight="true" outlineLevel="0" collapsed="false">
      <c r="A475" s="40" t="s">
        <v>152</v>
      </c>
      <c r="B475" s="56" t="str">
        <f aca="false" t="array" ref="B475:B475">INDEX(Countries!$D$2:$D$255, MATCH(A475, Countries!$B$2:$B$255, 0))</f>
        <v>IND</v>
      </c>
      <c r="C475" s="76" t="s">
        <v>155</v>
      </c>
      <c r="D475" s="50" t="n">
        <f aca="false" t="array" ref="D475:D475">IF($C475="Mangrove", INDEX('Mangrove restorable land'!$A$5:$M1000,MATCH($A475,'Mangrove restorable land'!$A$5:$A1000,0),MATCH('Mangrove restorable land'!B$4,'Mangrove restorable land'!$A$5:$M$5,0)),IF($C475="Seagrass", INDEX('Seagrass extent'!$A$5:$I$257,MATCH($A475,'Seagrass extent'!$A$5:$A1000,0),MATCH('Seagrass extent'!$B$4,'Seagrass extent'!$A$5:$I$5,0))*'Seagrass extent'!$E$4, IF($C475="Salt marsh", INDEX('Salt marsh extent'!$A$5:$I$257,MATCH($A475,'Salt marsh extent'!$A$5:$A1000,0),MATCH('Salt marsh extent'!$B$4,'Salt marsh extent'!$A$5:$I$5,0))*'Salt marsh extent'!$E$4 )))</f>
        <v>4512.54931281948</v>
      </c>
      <c r="E475" s="40"/>
    </row>
    <row r="476" customFormat="false" ht="15.75" hidden="false" customHeight="true" outlineLevel="0" collapsed="false">
      <c r="A476" s="40" t="s">
        <v>153</v>
      </c>
      <c r="B476" s="56" t="str">
        <f aca="false" t="array" ref="B476:B476">INDEX(Countries!$D$2:$D$255, MATCH(A476, Countries!$B$2:$B$255, 0))</f>
        <v>CHN</v>
      </c>
      <c r="C476" s="76" t="s">
        <v>155</v>
      </c>
      <c r="D476" s="50" t="n">
        <f aca="false" t="array" ref="D476:D476">IF($C476="Mangrove", INDEX('Mangrove restorable land'!$A$5:$M1000,MATCH($A476,'Mangrove restorable land'!$A$5:$A1000,0),MATCH('Mangrove restorable land'!B$4,'Mangrove restorable land'!$A$5:$M$5,0)),IF($C476="Seagrass", INDEX('Seagrass extent'!$A$5:$I$257,MATCH($A476,'Seagrass extent'!$A$5:$A1000,0),MATCH('Seagrass extent'!$B$4,'Seagrass extent'!$A$5:$I$5,0))*'Seagrass extent'!$E$4, IF($C476="Salt marsh", INDEX('Salt marsh extent'!$A$5:$I$257,MATCH($A476,'Salt marsh extent'!$A$5:$A1000,0),MATCH('Salt marsh extent'!$B$4,'Salt marsh extent'!$A$5:$I$5,0))*'Salt marsh extent'!$E$4 )))</f>
        <v>14631.3614734557</v>
      </c>
      <c r="E476" s="40"/>
    </row>
    <row r="477" customFormat="false" ht="15.75" hidden="false" customHeight="true" outlineLevel="0" collapsed="false">
      <c r="A477" s="40" t="s">
        <v>241</v>
      </c>
      <c r="B477" s="56" t="str">
        <f aca="false" t="array" ref="B477:B477">INDEX(Countries!$D$2:$D$255, MATCH(A477, Countries!$B$2:$B$255, 0))</f>
        <v>ASM</v>
      </c>
      <c r="C477" s="76" t="s">
        <v>155</v>
      </c>
      <c r="D477" s="50" t="n">
        <f aca="false" t="array" ref="D477:D477">IF($C477="Mangrove", INDEX('Mangrove restorable land'!$A$5:$M1000,MATCH($A477,'Mangrove restorable land'!$A$5:$A1000,0),MATCH('Mangrove restorable land'!B$4,'Mangrove restorable land'!$A$5:$M$5,0)),IF($C477="Seagrass", INDEX('Seagrass extent'!$A$5:$I$257,MATCH($A477,'Seagrass extent'!$A$5:$A1000,0),MATCH('Seagrass extent'!$B$4,'Seagrass extent'!$A$5:$I$5,0))*'Seagrass extent'!$E$4, IF($C477="Salt marsh", INDEX('Salt marsh extent'!$A$5:$I$257,MATCH($A477,'Salt marsh extent'!$A$5:$A1000,0),MATCH('Salt marsh extent'!$B$4,'Salt marsh extent'!$A$5:$I$5,0))*'Salt marsh extent'!$E$4 )))</f>
        <v>5.39116907147527</v>
      </c>
      <c r="E477" s="40"/>
    </row>
    <row r="478" customFormat="false" ht="15.75" hidden="false" customHeight="true" outlineLevel="0" collapsed="false">
      <c r="A478" s="40" t="s">
        <v>242</v>
      </c>
      <c r="B478" s="56" t="str">
        <f aca="false" t="array" ref="B478:B478">INDEX(Countries!$D$2:$D$255, MATCH(A478, Countries!$B$2:$B$255, 0))</f>
        <v>AGO</v>
      </c>
      <c r="C478" s="76" t="s">
        <v>155</v>
      </c>
      <c r="D478" s="50" t="n">
        <f aca="false" t="array" ref="D478:D478">IF($C478="Mangrove", INDEX('Mangrove restorable land'!$A$5:$M1000,MATCH($A478,'Mangrove restorable land'!$A$5:$A1000,0),MATCH('Mangrove restorable land'!B$4,'Mangrove restorable land'!$A$5:$M$5,0)),IF($C478="Seagrass", INDEX('Seagrass extent'!$A$5:$I$257,MATCH($A478,'Seagrass extent'!$A$5:$A1000,0),MATCH('Seagrass extent'!$B$4,'Seagrass extent'!$A$5:$I$5,0))*'Seagrass extent'!$E$4, IF($C478="Salt marsh", INDEX('Salt marsh extent'!$A$5:$I$257,MATCH($A478,'Salt marsh extent'!$A$5:$A1000,0),MATCH('Salt marsh extent'!$B$4,'Salt marsh extent'!$A$5:$I$5,0))*'Salt marsh extent'!$E$4 )))</f>
        <v>11.1102850062014</v>
      </c>
      <c r="E478" s="40"/>
    </row>
    <row r="479" customFormat="false" ht="15.75" hidden="false" customHeight="true" outlineLevel="0" collapsed="false">
      <c r="A479" s="40" t="s">
        <v>243</v>
      </c>
      <c r="B479" s="56" t="str">
        <f aca="false" t="array" ref="B479:B479">INDEX(Countries!$D$2:$D$255, MATCH(A479, Countries!$B$2:$B$255, 0))</f>
        <v>AIA</v>
      </c>
      <c r="C479" s="76" t="s">
        <v>155</v>
      </c>
      <c r="D479" s="50" t="n">
        <f aca="false" t="array" ref="D479:D479">IF($C479="Mangrove", INDEX('Mangrove restorable land'!$A$5:$M1000,MATCH($A479,'Mangrove restorable land'!$A$5:$A1000,0),MATCH('Mangrove restorable land'!B$4,'Mangrove restorable land'!$A$5:$M$5,0)),IF($C479="Seagrass", INDEX('Seagrass extent'!$A$5:$I$257,MATCH($A479,'Seagrass extent'!$A$5:$A1000,0),MATCH('Seagrass extent'!$B$4,'Seagrass extent'!$A$5:$I$5,0))*'Seagrass extent'!$E$4, IF($C479="Salt marsh", INDEX('Salt marsh extent'!$A$5:$I$257,MATCH($A479,'Salt marsh extent'!$A$5:$A1000,0),MATCH('Salt marsh extent'!$B$4,'Salt marsh extent'!$A$5:$I$5,0))*'Salt marsh extent'!$E$4 )))</f>
        <v>0</v>
      </c>
      <c r="E479" s="40"/>
    </row>
    <row r="480" customFormat="false" ht="15.75" hidden="false" customHeight="true" outlineLevel="0" collapsed="false">
      <c r="A480" s="40" t="s">
        <v>244</v>
      </c>
      <c r="B480" s="56" t="str">
        <f aca="false" t="array" ref="B480:B480">INDEX(Countries!$D$2:$D$255, MATCH(A480, Countries!$B$2:$B$255, 0))</f>
        <v>ATG</v>
      </c>
      <c r="C480" s="76" t="s">
        <v>155</v>
      </c>
      <c r="D480" s="50" t="n">
        <f aca="false" t="array" ref="D480:D480">IF($C480="Mangrove", INDEX('Mangrove restorable land'!$A$5:$M1000,MATCH($A480,'Mangrove restorable land'!$A$5:$A1000,0),MATCH('Mangrove restorable land'!B$4,'Mangrove restorable land'!$A$5:$M$5,0)),IF($C480="Seagrass", INDEX('Seagrass extent'!$A$5:$I$257,MATCH($A480,'Seagrass extent'!$A$5:$A1000,0),MATCH('Seagrass extent'!$B$4,'Seagrass extent'!$A$5:$I$5,0))*'Seagrass extent'!$E$4, IF($C480="Salt marsh", INDEX('Salt marsh extent'!$A$5:$I$257,MATCH($A480,'Salt marsh extent'!$A$5:$A1000,0),MATCH('Salt marsh extent'!$B$4,'Salt marsh extent'!$A$5:$I$5,0))*'Salt marsh extent'!$E$4 )))</f>
        <v>70.1699626343299</v>
      </c>
      <c r="E480" s="40"/>
    </row>
    <row r="481" customFormat="false" ht="15.75" hidden="false" customHeight="true" outlineLevel="0" collapsed="false">
      <c r="A481" s="40" t="s">
        <v>245</v>
      </c>
      <c r="B481" s="56" t="str">
        <f aca="false" t="array" ref="B481:B481">INDEX(Countries!$D$2:$D$255, MATCH(A481, Countries!$B$2:$B$255, 0))</f>
        <v>BHR</v>
      </c>
      <c r="C481" s="76" t="s">
        <v>155</v>
      </c>
      <c r="D481" s="50" t="n">
        <f aca="false" t="array" ref="D481:D481">IF($C481="Mangrove", INDEX('Mangrove restorable land'!$A$5:$M1000,MATCH($A481,'Mangrove restorable land'!$A$5:$A1000,0),MATCH('Mangrove restorable land'!B$4,'Mangrove restorable land'!$A$5:$M$5,0)),IF($C481="Seagrass", INDEX('Seagrass extent'!$A$5:$I$257,MATCH($A481,'Seagrass extent'!$A$5:$A1000,0),MATCH('Seagrass extent'!$B$4,'Seagrass extent'!$A$5:$I$5,0))*'Seagrass extent'!$E$4, IF($C481="Salt marsh", INDEX('Salt marsh extent'!$A$5:$I$257,MATCH($A481,'Salt marsh extent'!$A$5:$A1000,0),MATCH('Salt marsh extent'!$B$4,'Salt marsh extent'!$A$5:$I$5,0))*'Salt marsh extent'!$E$4 )))</f>
        <v>50.8279470250383</v>
      </c>
      <c r="E481" s="40"/>
    </row>
    <row r="482" customFormat="false" ht="15.75" hidden="false" customHeight="true" outlineLevel="0" collapsed="false">
      <c r="A482" s="40" t="s">
        <v>246</v>
      </c>
      <c r="B482" s="56" t="str">
        <f aca="false" t="array" ref="B482:B482">INDEX(Countries!$D$2:$D$255, MATCH(A482, Countries!$B$2:$B$255, 0))</f>
        <v>BGD</v>
      </c>
      <c r="C482" s="76" t="s">
        <v>155</v>
      </c>
      <c r="D482" s="50" t="n">
        <f aca="false" t="array" ref="D482:D482">IF($C482="Mangrove", INDEX('Mangrove restorable land'!$A$5:$M1000,MATCH($A482,'Mangrove restorable land'!$A$5:$A1000,0),MATCH('Mangrove restorable land'!B$4,'Mangrove restorable land'!$A$5:$M$5,0)),IF($C482="Seagrass", INDEX('Seagrass extent'!$A$5:$I$257,MATCH($A482,'Seagrass extent'!$A$5:$A1000,0),MATCH('Seagrass extent'!$B$4,'Seagrass extent'!$A$5:$I$5,0))*'Seagrass extent'!$E$4, IF($C482="Salt marsh", INDEX('Salt marsh extent'!$A$5:$I$257,MATCH($A482,'Salt marsh extent'!$A$5:$A1000,0),MATCH('Salt marsh extent'!$B$4,'Salt marsh extent'!$A$5:$I$5,0))*'Salt marsh extent'!$E$4 )))</f>
        <v>0</v>
      </c>
      <c r="E482" s="40"/>
    </row>
    <row r="483" customFormat="false" ht="15.75" hidden="false" customHeight="true" outlineLevel="0" collapsed="false">
      <c r="A483" s="40" t="s">
        <v>247</v>
      </c>
      <c r="B483" s="56" t="str">
        <f aca="false" t="array" ref="B483:B483">INDEX(Countries!$D$2:$D$255, MATCH(A483, Countries!$B$2:$B$255, 0))</f>
        <v>BRB</v>
      </c>
      <c r="C483" s="76" t="s">
        <v>155</v>
      </c>
      <c r="D483" s="50" t="n">
        <f aca="false" t="array" ref="D483:D483">IF($C483="Mangrove", INDEX('Mangrove restorable land'!$A$5:$M1000,MATCH($A483,'Mangrove restorable land'!$A$5:$A1000,0),MATCH('Mangrove restorable land'!B$4,'Mangrove restorable land'!$A$5:$M$5,0)),IF($C483="Seagrass", INDEX('Seagrass extent'!$A$5:$I$257,MATCH($A483,'Seagrass extent'!$A$5:$A1000,0),MATCH('Seagrass extent'!$B$4,'Seagrass extent'!$A$5:$I$5,0))*'Seagrass extent'!$E$4, IF($C483="Salt marsh", INDEX('Salt marsh extent'!$A$5:$I$257,MATCH($A483,'Salt marsh extent'!$A$5:$A1000,0),MATCH('Salt marsh extent'!$B$4,'Salt marsh extent'!$A$5:$I$5,0))*'Salt marsh extent'!$E$4 )))</f>
        <v>0</v>
      </c>
      <c r="E483" s="40"/>
    </row>
    <row r="484" customFormat="false" ht="15.75" hidden="false" customHeight="true" outlineLevel="0" collapsed="false">
      <c r="A484" s="40" t="s">
        <v>248</v>
      </c>
      <c r="B484" s="56" t="str">
        <f aca="false" t="array" ref="B484:B484">INDEX(Countries!$D$2:$D$255, MATCH(A484, Countries!$B$2:$B$255, 0))</f>
        <v>BLZ</v>
      </c>
      <c r="C484" s="76" t="s">
        <v>155</v>
      </c>
      <c r="D484" s="50" t="n">
        <f aca="false" t="array" ref="D484:D484">IF($C484="Mangrove", INDEX('Mangrove restorable land'!$A$5:$M1000,MATCH($A484,'Mangrove restorable land'!$A$5:$A1000,0),MATCH('Mangrove restorable land'!B$4,'Mangrove restorable land'!$A$5:$M$5,0)),IF($C484="Seagrass", INDEX('Seagrass extent'!$A$5:$I$257,MATCH($A484,'Seagrass extent'!$A$5:$A1000,0),MATCH('Seagrass extent'!$B$4,'Seagrass extent'!$A$5:$I$5,0))*'Seagrass extent'!$E$4, IF($C484="Salt marsh", INDEX('Salt marsh extent'!$A$5:$I$257,MATCH($A484,'Salt marsh extent'!$A$5:$A1000,0),MATCH('Salt marsh extent'!$B$4,'Salt marsh extent'!$A$5:$I$5,0))*'Salt marsh extent'!$E$4 )))</f>
        <v>0</v>
      </c>
      <c r="E484" s="40"/>
    </row>
    <row r="485" customFormat="false" ht="15.75" hidden="false" customHeight="true" outlineLevel="0" collapsed="false">
      <c r="A485" s="40" t="s">
        <v>249</v>
      </c>
      <c r="B485" s="56" t="str">
        <f aca="false" t="array" ref="B485:B485">INDEX(Countries!$D$2:$D$255, MATCH(A485, Countries!$B$2:$B$255, 0))</f>
        <v>BEN</v>
      </c>
      <c r="C485" s="76" t="s">
        <v>155</v>
      </c>
      <c r="D485" s="50" t="n">
        <f aca="false" t="array" ref="D485:D485">IF($C485="Mangrove", INDEX('Mangrove restorable land'!$A$5:$M1000,MATCH($A485,'Mangrove restorable land'!$A$5:$A1000,0),MATCH('Mangrove restorable land'!B$4,'Mangrove restorable land'!$A$5:$M$5,0)),IF($C485="Seagrass", INDEX('Seagrass extent'!$A$5:$I$257,MATCH($A485,'Seagrass extent'!$A$5:$A1000,0),MATCH('Seagrass extent'!$B$4,'Seagrass extent'!$A$5:$I$5,0))*'Seagrass extent'!$E$4, IF($C485="Salt marsh", INDEX('Salt marsh extent'!$A$5:$I$257,MATCH($A485,'Salt marsh extent'!$A$5:$A1000,0),MATCH('Salt marsh extent'!$B$4,'Salt marsh extent'!$A$5:$I$5,0))*'Salt marsh extent'!$E$4 )))</f>
        <v>0</v>
      </c>
      <c r="E485" s="40"/>
    </row>
    <row r="486" customFormat="false" ht="15.75" hidden="false" customHeight="true" outlineLevel="0" collapsed="false">
      <c r="A486" s="40" t="s">
        <v>250</v>
      </c>
      <c r="B486" s="56" t="str">
        <f aca="false" t="array" ref="B486:B486">INDEX(Countries!$D$2:$D$255, MATCH(A486, Countries!$B$2:$B$255, 0))</f>
        <v>BMU</v>
      </c>
      <c r="C486" s="76" t="s">
        <v>155</v>
      </c>
      <c r="D486" s="50" t="n">
        <f aca="false" t="array" ref="D486:D486">IF($C486="Mangrove", INDEX('Mangrove restorable land'!$A$5:$M1000,MATCH($A486,'Mangrove restorable land'!$A$5:$A1000,0),MATCH('Mangrove restorable land'!B$4,'Mangrove restorable land'!$A$5:$M$5,0)),IF($C486="Seagrass", INDEX('Seagrass extent'!$A$5:$I$257,MATCH($A486,'Seagrass extent'!$A$5:$A1000,0),MATCH('Seagrass extent'!$B$4,'Seagrass extent'!$A$5:$I$5,0))*'Seagrass extent'!$E$4, IF($C486="Salt marsh", INDEX('Salt marsh extent'!$A$5:$I$257,MATCH($A486,'Salt marsh extent'!$A$5:$A1000,0),MATCH('Salt marsh extent'!$B$4,'Salt marsh extent'!$A$5:$I$5,0))*'Salt marsh extent'!$E$4 )))</f>
        <v>0</v>
      </c>
      <c r="E486" s="40"/>
    </row>
    <row r="487" customFormat="false" ht="15.75" hidden="false" customHeight="true" outlineLevel="0" collapsed="false">
      <c r="A487" s="40" t="s">
        <v>251</v>
      </c>
      <c r="B487" s="56" t="str">
        <f aca="false" t="array" ref="B487:B487">INDEX(Countries!$D$2:$D$255, MATCH(A487, Countries!$B$2:$B$255, 0))</f>
        <v>BES</v>
      </c>
      <c r="C487" s="76" t="s">
        <v>155</v>
      </c>
      <c r="D487" s="50" t="n">
        <f aca="false" t="array" ref="D487:D487">IF($C487="Mangrove", INDEX('Mangrove restorable land'!$A$5:$M1000,MATCH($A487,'Mangrove restorable land'!$A$5:$A1000,0),MATCH('Mangrove restorable land'!B$4,'Mangrove restorable land'!$A$5:$M$5,0)),IF($C487="Seagrass", INDEX('Seagrass extent'!$A$5:$I$257,MATCH($A487,'Seagrass extent'!$A$5:$A1000,0),MATCH('Seagrass extent'!$B$4,'Seagrass extent'!$A$5:$I$5,0))*'Seagrass extent'!$E$4, IF($C487="Salt marsh", INDEX('Salt marsh extent'!$A$5:$I$257,MATCH($A487,'Salt marsh extent'!$A$5:$A1000,0),MATCH('Salt marsh extent'!$B$4,'Salt marsh extent'!$A$5:$I$5,0))*'Salt marsh extent'!$E$4 )))</f>
        <v>0</v>
      </c>
      <c r="E487" s="40"/>
    </row>
    <row r="488" customFormat="false" ht="15.75" hidden="false" customHeight="true" outlineLevel="0" collapsed="false">
      <c r="A488" s="40" t="s">
        <v>252</v>
      </c>
      <c r="B488" s="56" t="str">
        <f aca="false" t="array" ref="B488:B488">INDEX(Countries!$D$2:$D$255, MATCH(A488, Countries!$B$2:$B$255, 0))</f>
        <v>BRA</v>
      </c>
      <c r="C488" s="76" t="s">
        <v>155</v>
      </c>
      <c r="D488" s="50" t="n">
        <f aca="false" t="array" ref="D488:D488">IF($C488="Mangrove", INDEX('Mangrove restorable land'!$A$5:$M1000,MATCH($A488,'Mangrove restorable land'!$A$5:$A1000,0),MATCH('Mangrove restorable land'!B$4,'Mangrove restorable land'!$A$5:$M$5,0)),IF($C488="Seagrass", INDEX('Seagrass extent'!$A$5:$I$257,MATCH($A488,'Seagrass extent'!$A$5:$A1000,0),MATCH('Seagrass extent'!$B$4,'Seagrass extent'!$A$5:$I$5,0))*'Seagrass extent'!$E$4, IF($C488="Salt marsh", INDEX('Salt marsh extent'!$A$5:$I$257,MATCH($A488,'Salt marsh extent'!$A$5:$A1000,0),MATCH('Salt marsh extent'!$B$4,'Salt marsh extent'!$A$5:$I$5,0))*'Salt marsh extent'!$E$4 )))</f>
        <v>7846.71809068924</v>
      </c>
      <c r="E488" s="40"/>
    </row>
    <row r="489" customFormat="false" ht="15.75" hidden="false" customHeight="true" outlineLevel="0" collapsed="false">
      <c r="A489" s="40" t="s">
        <v>253</v>
      </c>
      <c r="B489" s="56" t="str">
        <f aca="false" t="array" ref="B489:B489">INDEX(Countries!$D$2:$D$255, MATCH(A489, Countries!$B$2:$B$255, 0))</f>
        <v>VGB</v>
      </c>
      <c r="C489" s="76" t="s">
        <v>155</v>
      </c>
      <c r="D489" s="50" t="n">
        <f aca="false" t="array" ref="D489:D489">IF($C489="Mangrove", INDEX('Mangrove restorable land'!$A$5:$M1000,MATCH($A489,'Mangrove restorable land'!$A$5:$A1000,0),MATCH('Mangrove restorable land'!B$4,'Mangrove restorable land'!$A$5:$M$5,0)),IF($C489="Seagrass", INDEX('Seagrass extent'!$A$5:$I$257,MATCH($A489,'Seagrass extent'!$A$5:$A1000,0),MATCH('Seagrass extent'!$B$4,'Seagrass extent'!$A$5:$I$5,0))*'Seagrass extent'!$E$4, IF($C489="Salt marsh", INDEX('Salt marsh extent'!$A$5:$I$257,MATCH($A489,'Salt marsh extent'!$A$5:$A1000,0),MATCH('Salt marsh extent'!$B$4,'Salt marsh extent'!$A$5:$I$5,0))*'Salt marsh extent'!$E$4 )))</f>
        <v>0</v>
      </c>
      <c r="E489" s="40"/>
    </row>
    <row r="490" customFormat="false" ht="15.75" hidden="false" customHeight="true" outlineLevel="0" collapsed="false">
      <c r="A490" s="40" t="s">
        <v>254</v>
      </c>
      <c r="B490" s="56" t="str">
        <f aca="false" t="array" ref="B490:B490">INDEX(Countries!$D$2:$D$255, MATCH(A490, Countries!$B$2:$B$255, 0))</f>
        <v>BRN</v>
      </c>
      <c r="C490" s="76" t="s">
        <v>155</v>
      </c>
      <c r="D490" s="50" t="n">
        <f aca="false" t="array" ref="D490:D490">IF($C490="Mangrove", INDEX('Mangrove restorable land'!$A$5:$M1000,MATCH($A490,'Mangrove restorable land'!$A$5:$A1000,0),MATCH('Mangrove restorable land'!B$4,'Mangrove restorable land'!$A$5:$M$5,0)),IF($C490="Seagrass", INDEX('Seagrass extent'!$A$5:$I$257,MATCH($A490,'Seagrass extent'!$A$5:$A1000,0),MATCH('Seagrass extent'!$B$4,'Seagrass extent'!$A$5:$I$5,0))*'Seagrass extent'!$E$4, IF($C490="Salt marsh", INDEX('Salt marsh extent'!$A$5:$I$257,MATCH($A490,'Salt marsh extent'!$A$5:$A1000,0),MATCH('Salt marsh extent'!$B$4,'Salt marsh extent'!$A$5:$I$5,0))*'Salt marsh extent'!$E$4 )))</f>
        <v>0</v>
      </c>
      <c r="E490" s="40"/>
    </row>
    <row r="491" customFormat="false" ht="15.75" hidden="false" customHeight="true" outlineLevel="0" collapsed="false">
      <c r="A491" s="40" t="s">
        <v>255</v>
      </c>
      <c r="B491" s="56" t="str">
        <f aca="false" t="array" ref="B491:B491">INDEX(Countries!$D$2:$D$255, MATCH(A491, Countries!$B$2:$B$255, 0))</f>
        <v>KHM</v>
      </c>
      <c r="C491" s="76" t="s">
        <v>155</v>
      </c>
      <c r="D491" s="50" t="n">
        <f aca="false" t="array" ref="D491:D491">IF($C491="Mangrove", INDEX('Mangrove restorable land'!$A$5:$M1000,MATCH($A491,'Mangrove restorable land'!$A$5:$A1000,0),MATCH('Mangrove restorable land'!B$4,'Mangrove restorable land'!$A$5:$M$5,0)),IF($C491="Seagrass", INDEX('Seagrass extent'!$A$5:$I$257,MATCH($A491,'Seagrass extent'!$A$5:$A1000,0),MATCH('Seagrass extent'!$B$4,'Seagrass extent'!$A$5:$I$5,0))*'Seagrass extent'!$E$4, IF($C491="Salt marsh", INDEX('Salt marsh extent'!$A$5:$I$257,MATCH($A491,'Salt marsh extent'!$A$5:$A1000,0),MATCH('Salt marsh extent'!$B$4,'Salt marsh extent'!$A$5:$I$5,0))*'Salt marsh extent'!$E$4 )))</f>
        <v>0.60481537627165</v>
      </c>
      <c r="E491" s="40"/>
    </row>
    <row r="492" customFormat="false" ht="15.75" hidden="false" customHeight="true" outlineLevel="0" collapsed="false">
      <c r="A492" s="40" t="s">
        <v>256</v>
      </c>
      <c r="B492" s="56" t="str">
        <f aca="false" t="array" ref="B492:B492">INDEX(Countries!$D$2:$D$255, MATCH(A492, Countries!$B$2:$B$255, 0))</f>
        <v>CMR</v>
      </c>
      <c r="C492" s="76" t="s">
        <v>155</v>
      </c>
      <c r="D492" s="50" t="n">
        <f aca="false" t="array" ref="D492:D492">IF($C492="Mangrove", INDEX('Mangrove restorable land'!$A$5:$M1000,MATCH($A492,'Mangrove restorable land'!$A$5:$A1000,0),MATCH('Mangrove restorable land'!B$4,'Mangrove restorable land'!$A$5:$M$5,0)),IF($C492="Seagrass", INDEX('Seagrass extent'!$A$5:$I$257,MATCH($A492,'Seagrass extent'!$A$5:$A1000,0),MATCH('Seagrass extent'!$B$4,'Seagrass extent'!$A$5:$I$5,0))*'Seagrass extent'!$E$4, IF($C492="Salt marsh", INDEX('Salt marsh extent'!$A$5:$I$257,MATCH($A492,'Salt marsh extent'!$A$5:$A1000,0),MATCH('Salt marsh extent'!$B$4,'Salt marsh extent'!$A$5:$I$5,0))*'Salt marsh extent'!$E$4 )))</f>
        <v>0</v>
      </c>
      <c r="E492" s="40"/>
    </row>
    <row r="493" customFormat="false" ht="15.75" hidden="false" customHeight="true" outlineLevel="0" collapsed="false">
      <c r="A493" s="40" t="s">
        <v>257</v>
      </c>
      <c r="B493" s="56" t="str">
        <f aca="false" t="array" ref="B493:B493">INDEX(Countries!$D$2:$D$255, MATCH(A493, Countries!$B$2:$B$255, 0))</f>
        <v>CYM</v>
      </c>
      <c r="C493" s="76" t="s">
        <v>155</v>
      </c>
      <c r="D493" s="50" t="n">
        <f aca="false" t="array" ref="D493:D493">IF($C493="Mangrove", INDEX('Mangrove restorable land'!$A$5:$M1000,MATCH($A493,'Mangrove restorable land'!$A$5:$A1000,0),MATCH('Mangrove restorable land'!B$4,'Mangrove restorable land'!$A$5:$M$5,0)),IF($C493="Seagrass", INDEX('Seagrass extent'!$A$5:$I$257,MATCH($A493,'Seagrass extent'!$A$5:$A1000,0),MATCH('Seagrass extent'!$B$4,'Seagrass extent'!$A$5:$I$5,0))*'Seagrass extent'!$E$4, IF($C493="Salt marsh", INDEX('Salt marsh extent'!$A$5:$I$257,MATCH($A493,'Salt marsh extent'!$A$5:$A1000,0),MATCH('Salt marsh extent'!$B$4,'Salt marsh extent'!$A$5:$I$5,0))*'Salt marsh extent'!$E$4 )))</f>
        <v>0</v>
      </c>
      <c r="E493" s="40"/>
    </row>
    <row r="494" customFormat="false" ht="15.75" hidden="false" customHeight="true" outlineLevel="0" collapsed="false">
      <c r="A494" s="40" t="s">
        <v>258</v>
      </c>
      <c r="B494" s="56" t="str">
        <f aca="false" t="array" ref="B494:B494">INDEX(Countries!$D$2:$D$255, MATCH(A494, Countries!$B$2:$B$255, 0))</f>
        <v>COM</v>
      </c>
      <c r="C494" s="76" t="s">
        <v>155</v>
      </c>
      <c r="D494" s="50" t="n">
        <f aca="false" t="array" ref="D494:D494">IF($C494="Mangrove", INDEX('Mangrove restorable land'!$A$5:$M1000,MATCH($A494,'Mangrove restorable land'!$A$5:$A1000,0),MATCH('Mangrove restorable land'!B$4,'Mangrove restorable land'!$A$5:$M$5,0)),IF($C494="Seagrass", INDEX('Seagrass extent'!$A$5:$I$257,MATCH($A494,'Seagrass extent'!$A$5:$A1000,0),MATCH('Seagrass extent'!$B$4,'Seagrass extent'!$A$5:$I$5,0))*'Seagrass extent'!$E$4, IF($C494="Salt marsh", INDEX('Salt marsh extent'!$A$5:$I$257,MATCH($A494,'Salt marsh extent'!$A$5:$A1000,0),MATCH('Salt marsh extent'!$B$4,'Salt marsh extent'!$A$5:$I$5,0))*'Salt marsh extent'!$E$4 )))</f>
        <v>0</v>
      </c>
      <c r="E494" s="40"/>
    </row>
    <row r="495" customFormat="false" ht="15.75" hidden="false" customHeight="true" outlineLevel="0" collapsed="false">
      <c r="A495" s="40" t="s">
        <v>259</v>
      </c>
      <c r="B495" s="56" t="str">
        <f aca="false" t="array" ref="B495:B495">INDEX(Countries!$D$2:$D$255, MATCH(A495, Countries!$B$2:$B$255, 0))</f>
        <v>COK</v>
      </c>
      <c r="C495" s="76" t="s">
        <v>155</v>
      </c>
      <c r="D495" s="50" t="n">
        <f aca="false" t="array" ref="D495:D495">IF($C495="Mangrove", INDEX('Mangrove restorable land'!$A$5:$M1000,MATCH($A495,'Mangrove restorable land'!$A$5:$A1000,0),MATCH('Mangrove restorable land'!B$4,'Mangrove restorable land'!$A$5:$M$5,0)),IF($C495="Seagrass", INDEX('Seagrass extent'!$A$5:$I$257,MATCH($A495,'Seagrass extent'!$A$5:$A1000,0),MATCH('Seagrass extent'!$B$4,'Seagrass extent'!$A$5:$I$5,0))*'Seagrass extent'!$E$4, IF($C495="Salt marsh", INDEX('Salt marsh extent'!$A$5:$I$257,MATCH($A495,'Salt marsh extent'!$A$5:$A1000,0),MATCH('Salt marsh extent'!$B$4,'Salt marsh extent'!$A$5:$I$5,0))*'Salt marsh extent'!$E$4 )))</f>
        <v>2.69391575011626</v>
      </c>
      <c r="E495" s="40"/>
    </row>
    <row r="496" customFormat="false" ht="15.75" hidden="false" customHeight="true" outlineLevel="0" collapsed="false">
      <c r="A496" s="40" t="s">
        <v>260</v>
      </c>
      <c r="B496" s="56" t="str">
        <f aca="false" t="array" ref="B496:B496">INDEX(Countries!$D$2:$D$255, MATCH(A496, Countries!$B$2:$B$255, 0))</f>
        <v>CRI</v>
      </c>
      <c r="C496" s="76" t="s">
        <v>155</v>
      </c>
      <c r="D496" s="50" t="n">
        <f aca="false" t="array" ref="D496:D496">IF($C496="Mangrove", INDEX('Mangrove restorable land'!$A$5:$M1000,MATCH($A496,'Mangrove restorable land'!$A$5:$A1000,0),MATCH('Mangrove restorable land'!B$4,'Mangrove restorable land'!$A$5:$M$5,0)),IF($C496="Seagrass", INDEX('Seagrass extent'!$A$5:$I$257,MATCH($A496,'Seagrass extent'!$A$5:$A1000,0),MATCH('Seagrass extent'!$B$4,'Seagrass extent'!$A$5:$I$5,0))*'Seagrass extent'!$E$4, IF($C496="Salt marsh", INDEX('Salt marsh extent'!$A$5:$I$257,MATCH($A496,'Salt marsh extent'!$A$5:$A1000,0),MATCH('Salt marsh extent'!$B$4,'Salt marsh extent'!$A$5:$I$5,0))*'Salt marsh extent'!$E$4 )))</f>
        <v>16.1807052715633</v>
      </c>
      <c r="E496" s="40"/>
    </row>
    <row r="497" customFormat="false" ht="15.75" hidden="false" customHeight="true" outlineLevel="0" collapsed="false">
      <c r="A497" s="40" t="s">
        <v>261</v>
      </c>
      <c r="B497" s="56" t="str">
        <f aca="false" t="array" ref="B497:B497">INDEX(Countries!$D$2:$D$255, MATCH(A497, Countries!$B$2:$B$255, 0))</f>
        <v>CIV</v>
      </c>
      <c r="C497" s="76" t="s">
        <v>155</v>
      </c>
      <c r="D497" s="50" t="n">
        <f aca="false" t="array" ref="D497:D497">IF($C497="Mangrove", INDEX('Mangrove restorable land'!$A$5:$M1000,MATCH($A497,'Mangrove restorable land'!$A$5:$A1000,0),MATCH('Mangrove restorable land'!B$4,'Mangrove restorable land'!$A$5:$M$5,0)),IF($C497="Seagrass", INDEX('Seagrass extent'!$A$5:$I$257,MATCH($A497,'Seagrass extent'!$A$5:$A1000,0),MATCH('Seagrass extent'!$B$4,'Seagrass extent'!$A$5:$I$5,0))*'Seagrass extent'!$E$4, IF($C497="Salt marsh", INDEX('Salt marsh extent'!$A$5:$I$257,MATCH($A497,'Salt marsh extent'!$A$5:$A1000,0),MATCH('Salt marsh extent'!$B$4,'Salt marsh extent'!$A$5:$I$5,0))*'Salt marsh extent'!$E$4 )))</f>
        <v>0</v>
      </c>
      <c r="E497" s="40"/>
    </row>
    <row r="498" customFormat="false" ht="15.75" hidden="false" customHeight="true" outlineLevel="0" collapsed="false">
      <c r="A498" s="40" t="s">
        <v>262</v>
      </c>
      <c r="B498" s="56" t="str">
        <f aca="false" t="array" ref="B498:B498">INDEX(Countries!$D$2:$D$255, MATCH(A498, Countries!$B$2:$B$255, 0))</f>
        <v>CUB</v>
      </c>
      <c r="C498" s="76" t="s">
        <v>155</v>
      </c>
      <c r="D498" s="50" t="n">
        <f aca="false" t="array" ref="D498:D498">IF($C498="Mangrove", INDEX('Mangrove restorable land'!$A$5:$M1000,MATCH($A498,'Mangrove restorable land'!$A$5:$A1000,0),MATCH('Mangrove restorable land'!B$4,'Mangrove restorable land'!$A$5:$M$5,0)),IF($C498="Seagrass", INDEX('Seagrass extent'!$A$5:$I$257,MATCH($A498,'Seagrass extent'!$A$5:$A1000,0),MATCH('Seagrass extent'!$B$4,'Seagrass extent'!$A$5:$I$5,0))*'Seagrass extent'!$E$4, IF($C498="Salt marsh", INDEX('Salt marsh extent'!$A$5:$I$257,MATCH($A498,'Salt marsh extent'!$A$5:$A1000,0),MATCH('Salt marsh extent'!$B$4,'Salt marsh extent'!$A$5:$I$5,0))*'Salt marsh extent'!$E$4 )))</f>
        <v>18917.3287723058</v>
      </c>
      <c r="E498" s="40"/>
    </row>
    <row r="499" customFormat="false" ht="15.75" hidden="false" customHeight="true" outlineLevel="0" collapsed="false">
      <c r="A499" s="40" t="s">
        <v>263</v>
      </c>
      <c r="B499" s="56" t="str">
        <f aca="false" t="array" ref="B499:B499">INDEX(Countries!$D$2:$D$255, MATCH(A499, Countries!$B$2:$B$255, 0))</f>
        <v>CUW</v>
      </c>
      <c r="C499" s="76" t="s">
        <v>155</v>
      </c>
      <c r="D499" s="50" t="n">
        <f aca="false" t="array" ref="D499:D499">IF($C499="Mangrove", INDEX('Mangrove restorable land'!$A$5:$M1000,MATCH($A499,'Mangrove restorable land'!$A$5:$A1000,0),MATCH('Mangrove restorable land'!B$4,'Mangrove restorable land'!$A$5:$M$5,0)),IF($C499="Seagrass", INDEX('Seagrass extent'!$A$5:$I$257,MATCH($A499,'Seagrass extent'!$A$5:$A1000,0),MATCH('Seagrass extent'!$B$4,'Seagrass extent'!$A$5:$I$5,0))*'Seagrass extent'!$E$4, IF($C499="Salt marsh", INDEX('Salt marsh extent'!$A$5:$I$257,MATCH($A499,'Salt marsh extent'!$A$5:$A1000,0),MATCH('Salt marsh extent'!$B$4,'Salt marsh extent'!$A$5:$I$5,0))*'Salt marsh extent'!$E$4 )))</f>
        <v>0</v>
      </c>
      <c r="E499" s="40"/>
    </row>
    <row r="500" customFormat="false" ht="15.75" hidden="false" customHeight="true" outlineLevel="0" collapsed="false">
      <c r="A500" s="40" t="s">
        <v>264</v>
      </c>
      <c r="B500" s="56" t="str">
        <f aca="false" t="array" ref="B500:B500">INDEX(Countries!$D$2:$D$255, MATCH(A500, Countries!$B$2:$B$255, 0))</f>
        <v>COD</v>
      </c>
      <c r="C500" s="76" t="s">
        <v>155</v>
      </c>
      <c r="D500" s="50" t="n">
        <f aca="false" t="array" ref="D500:D500">IF($C500="Mangrove", INDEX('Mangrove restorable land'!$A$5:$M1000,MATCH($A500,'Mangrove restorable land'!$A$5:$A1000,0),MATCH('Mangrove restorable land'!B$4,'Mangrove restorable land'!$A$5:$M$5,0)),IF($C500="Seagrass", INDEX('Seagrass extent'!$A$5:$I$257,MATCH($A500,'Seagrass extent'!$A$5:$A1000,0),MATCH('Seagrass extent'!$B$4,'Seagrass extent'!$A$5:$I$5,0))*'Seagrass extent'!$E$4, IF($C500="Salt marsh", INDEX('Salt marsh extent'!$A$5:$I$257,MATCH($A500,'Salt marsh extent'!$A$5:$A1000,0),MATCH('Salt marsh extent'!$B$4,'Salt marsh extent'!$A$5:$I$5,0))*'Salt marsh extent'!$E$4 )))</f>
        <v>0</v>
      </c>
      <c r="E500" s="40"/>
    </row>
    <row r="501" customFormat="false" ht="15.75" hidden="false" customHeight="true" outlineLevel="0" collapsed="false">
      <c r="A501" s="40" t="s">
        <v>265</v>
      </c>
      <c r="B501" s="56" t="str">
        <f aca="false" t="array" ref="B501:B501">INDEX(Countries!$D$2:$D$255, MATCH(A501, Countries!$B$2:$B$255, 0))</f>
        <v>DJI</v>
      </c>
      <c r="C501" s="76" t="s">
        <v>155</v>
      </c>
      <c r="D501" s="50" t="n">
        <f aca="false" t="array" ref="D501:D501">IF($C501="Mangrove", INDEX('Mangrove restorable land'!$A$5:$M1000,MATCH($A501,'Mangrove restorable land'!$A$5:$A1000,0),MATCH('Mangrove restorable land'!B$4,'Mangrove restorable land'!$A$5:$M$5,0)),IF($C501="Seagrass", INDEX('Seagrass extent'!$A$5:$I$257,MATCH($A501,'Seagrass extent'!$A$5:$A1000,0),MATCH('Seagrass extent'!$B$4,'Seagrass extent'!$A$5:$I$5,0))*'Seagrass extent'!$E$4, IF($C501="Salt marsh", INDEX('Salt marsh extent'!$A$5:$I$257,MATCH($A501,'Salt marsh extent'!$A$5:$A1000,0),MATCH('Salt marsh extent'!$B$4,'Salt marsh extent'!$A$5:$I$5,0))*'Salt marsh extent'!$E$4 )))</f>
        <v>2.69391586283201</v>
      </c>
      <c r="E501" s="40"/>
    </row>
    <row r="502" customFormat="false" ht="15.75" hidden="false" customHeight="true" outlineLevel="0" collapsed="false">
      <c r="A502" s="40" t="s">
        <v>266</v>
      </c>
      <c r="B502" s="56" t="str">
        <f aca="false" t="array" ref="B502:B502">INDEX(Countries!$D$2:$D$255, MATCH(A502, Countries!$B$2:$B$255, 0))</f>
        <v>DMA</v>
      </c>
      <c r="C502" s="76" t="s">
        <v>155</v>
      </c>
      <c r="D502" s="50" t="n">
        <f aca="false" t="array" ref="D502:D502">IF($C502="Mangrove", INDEX('Mangrove restorable land'!$A$5:$M1000,MATCH($A502,'Mangrove restorable land'!$A$5:$A1000,0),MATCH('Mangrove restorable land'!B$4,'Mangrove restorable land'!$A$5:$M$5,0)),IF($C502="Seagrass", INDEX('Seagrass extent'!$A$5:$I$257,MATCH($A502,'Seagrass extent'!$A$5:$A1000,0),MATCH('Seagrass extent'!$B$4,'Seagrass extent'!$A$5:$I$5,0))*'Seagrass extent'!$E$4, IF($C502="Salt marsh", INDEX('Salt marsh extent'!$A$5:$I$257,MATCH($A502,'Salt marsh extent'!$A$5:$A1000,0),MATCH('Salt marsh extent'!$B$4,'Salt marsh extent'!$A$5:$I$5,0))*'Salt marsh extent'!$E$4 )))</f>
        <v>0</v>
      </c>
      <c r="E502" s="40"/>
    </row>
    <row r="503" customFormat="false" ht="15.75" hidden="false" customHeight="true" outlineLevel="0" collapsed="false">
      <c r="A503" s="40" t="s">
        <v>267</v>
      </c>
      <c r="B503" s="56" t="str">
        <f aca="false" t="array" ref="B503:B503">INDEX(Countries!$D$2:$D$255, MATCH(A503, Countries!$B$2:$B$255, 0))</f>
        <v>DOM</v>
      </c>
      <c r="C503" s="76" t="s">
        <v>155</v>
      </c>
      <c r="D503" s="50" t="n">
        <f aca="false" t="array" ref="D503:D503">IF($C503="Mangrove", INDEX('Mangrove restorable land'!$A$5:$M1000,MATCH($A503,'Mangrove restorable land'!$A$5:$A1000,0),MATCH('Mangrove restorable land'!B$4,'Mangrove restorable land'!$A$5:$M$5,0)),IF($C503="Seagrass", INDEX('Seagrass extent'!$A$5:$I$257,MATCH($A503,'Seagrass extent'!$A$5:$A1000,0),MATCH('Seagrass extent'!$B$4,'Seagrass extent'!$A$5:$I$5,0))*'Seagrass extent'!$E$4, IF($C503="Salt marsh", INDEX('Salt marsh extent'!$A$5:$I$257,MATCH($A503,'Salt marsh extent'!$A$5:$A1000,0),MATCH('Salt marsh extent'!$B$4,'Salt marsh extent'!$A$5:$I$5,0))*'Salt marsh extent'!$E$4 )))</f>
        <v>0</v>
      </c>
      <c r="E503" s="40"/>
    </row>
    <row r="504" customFormat="false" ht="15.75" hidden="false" customHeight="true" outlineLevel="0" collapsed="false">
      <c r="A504" s="40" t="s">
        <v>195</v>
      </c>
      <c r="B504" s="56" t="str">
        <f aca="false" t="array" ref="B504:B504">INDEX(Countries!$D$2:$D$255, MATCH(A504, Countries!$B$2:$B$255, 0))</f>
        <v>ECU</v>
      </c>
      <c r="C504" s="76" t="s">
        <v>155</v>
      </c>
      <c r="D504" s="50" t="n">
        <f aca="false" t="array" ref="D504:D504">IF($C504="Mangrove", INDEX('Mangrove restorable land'!$A$5:$M1000,MATCH($A504,'Mangrove restorable land'!$A$5:$A1000,0),MATCH('Mangrove restorable land'!B$4,'Mangrove restorable land'!$A$5:$M$5,0)),IF($C504="Seagrass", INDEX('Seagrass extent'!$A$5:$I$257,MATCH($A504,'Seagrass extent'!$A$5:$A1000,0),MATCH('Seagrass extent'!$B$4,'Seagrass extent'!$A$5:$I$5,0))*'Seagrass extent'!$E$4, IF($C504="Salt marsh", INDEX('Salt marsh extent'!$A$5:$I$257,MATCH($A504,'Salt marsh extent'!$A$5:$A1000,0),MATCH('Salt marsh extent'!$B$4,'Salt marsh extent'!$A$5:$I$5,0))*'Salt marsh extent'!$E$4 )))</f>
        <v>1748.582619714</v>
      </c>
      <c r="E504" s="40"/>
    </row>
    <row r="505" customFormat="false" ht="15.75" hidden="false" customHeight="true" outlineLevel="0" collapsed="false">
      <c r="A505" s="40" t="s">
        <v>268</v>
      </c>
      <c r="B505" s="56" t="str">
        <f aca="false" t="array" ref="B505:B505">INDEX(Countries!$D$2:$D$255, MATCH(A505, Countries!$B$2:$B$255, 0))</f>
        <v>EGY</v>
      </c>
      <c r="C505" s="76" t="s">
        <v>155</v>
      </c>
      <c r="D505" s="50" t="n">
        <f aca="false" t="array" ref="D505:D505">IF($C505="Mangrove", INDEX('Mangrove restorable land'!$A$5:$M1000,MATCH($A505,'Mangrove restorable land'!$A$5:$A1000,0),MATCH('Mangrove restorable land'!B$4,'Mangrove restorable land'!$A$5:$M$5,0)),IF($C505="Seagrass", INDEX('Seagrass extent'!$A$5:$I$257,MATCH($A505,'Seagrass extent'!$A$5:$A1000,0),MATCH('Seagrass extent'!$B$4,'Seagrass extent'!$A$5:$I$5,0))*'Seagrass extent'!$E$4, IF($C505="Salt marsh", INDEX('Salt marsh extent'!$A$5:$I$257,MATCH($A505,'Salt marsh extent'!$A$5:$A1000,0),MATCH('Salt marsh extent'!$B$4,'Salt marsh extent'!$A$5:$I$5,0))*'Salt marsh extent'!$E$4 )))</f>
        <v>148.426306970173</v>
      </c>
      <c r="E505" s="40"/>
    </row>
    <row r="506" customFormat="false" ht="15.75" hidden="false" customHeight="true" outlineLevel="0" collapsed="false">
      <c r="A506" s="40" t="s">
        <v>269</v>
      </c>
      <c r="B506" s="56" t="str">
        <f aca="false" t="array" ref="B506:B506">INDEX(Countries!$D$2:$D$255, MATCH(A506, Countries!$B$2:$B$255, 0))</f>
        <v>SLV</v>
      </c>
      <c r="C506" s="76" t="s">
        <v>155</v>
      </c>
      <c r="D506" s="50" t="n">
        <f aca="false" t="array" ref="D506:D506">IF($C506="Mangrove", INDEX('Mangrove restorable land'!$A$5:$M1000,MATCH($A506,'Mangrove restorable land'!$A$5:$A1000,0),MATCH('Mangrove restorable land'!B$4,'Mangrove restorable land'!$A$5:$M$5,0)),IF($C506="Seagrass", INDEX('Seagrass extent'!$A$5:$I$257,MATCH($A506,'Seagrass extent'!$A$5:$A1000,0),MATCH('Seagrass extent'!$B$4,'Seagrass extent'!$A$5:$I$5,0))*'Seagrass extent'!$E$4, IF($C506="Salt marsh", INDEX('Salt marsh extent'!$A$5:$I$257,MATCH($A506,'Salt marsh extent'!$A$5:$A1000,0),MATCH('Salt marsh extent'!$B$4,'Salt marsh extent'!$A$5:$I$5,0))*'Salt marsh extent'!$E$4 )))</f>
        <v>0</v>
      </c>
      <c r="E506" s="40"/>
    </row>
    <row r="507" customFormat="false" ht="15.75" hidden="false" customHeight="true" outlineLevel="0" collapsed="false">
      <c r="A507" s="40" t="s">
        <v>270</v>
      </c>
      <c r="B507" s="56" t="str">
        <f aca="false" t="array" ref="B507:B507">INDEX(Countries!$D$2:$D$255, MATCH(A507, Countries!$B$2:$B$255, 0))</f>
        <v>GNQ</v>
      </c>
      <c r="C507" s="76" t="s">
        <v>155</v>
      </c>
      <c r="D507" s="50" t="n">
        <f aca="false" t="array" ref="D507:D507">IF($C507="Mangrove", INDEX('Mangrove restorable land'!$A$5:$M1000,MATCH($A507,'Mangrove restorable land'!$A$5:$A1000,0),MATCH('Mangrove restorable land'!B$4,'Mangrove restorable land'!$A$5:$M$5,0)),IF($C507="Seagrass", INDEX('Seagrass extent'!$A$5:$I$257,MATCH($A507,'Seagrass extent'!$A$5:$A1000,0),MATCH('Seagrass extent'!$B$4,'Seagrass extent'!$A$5:$I$5,0))*'Seagrass extent'!$E$4, IF($C507="Salt marsh", INDEX('Salt marsh extent'!$A$5:$I$257,MATCH($A507,'Salt marsh extent'!$A$5:$A1000,0),MATCH('Salt marsh extent'!$B$4,'Salt marsh extent'!$A$5:$I$5,0))*'Salt marsh extent'!$E$4 )))</f>
        <v>0</v>
      </c>
      <c r="E507" s="40"/>
    </row>
    <row r="508" customFormat="false" ht="15.75" hidden="false" customHeight="true" outlineLevel="0" collapsed="false">
      <c r="A508" s="40" t="s">
        <v>271</v>
      </c>
      <c r="B508" s="56" t="str">
        <f aca="false" t="array" ref="B508:B508">INDEX(Countries!$D$2:$D$255, MATCH(A508, Countries!$B$2:$B$255, 0))</f>
        <v>ERI</v>
      </c>
      <c r="C508" s="76" t="s">
        <v>155</v>
      </c>
      <c r="D508" s="50" t="n">
        <f aca="false" t="array" ref="D508:D508">IF($C508="Mangrove", INDEX('Mangrove restorable land'!$A$5:$M1000,MATCH($A508,'Mangrove restorable land'!$A$5:$A1000,0),MATCH('Mangrove restorable land'!B$4,'Mangrove restorable land'!$A$5:$M$5,0)),IF($C508="Seagrass", INDEX('Seagrass extent'!$A$5:$I$257,MATCH($A508,'Seagrass extent'!$A$5:$A1000,0),MATCH('Seagrass extent'!$B$4,'Seagrass extent'!$A$5:$I$5,0))*'Seagrass extent'!$E$4, IF($C508="Salt marsh", INDEX('Salt marsh extent'!$A$5:$I$257,MATCH($A508,'Salt marsh extent'!$A$5:$A1000,0),MATCH('Salt marsh extent'!$B$4,'Salt marsh extent'!$A$5:$I$5,0))*'Salt marsh extent'!$E$4 )))</f>
        <v>0</v>
      </c>
      <c r="E508" s="40"/>
    </row>
    <row r="509" customFormat="false" ht="15.75" hidden="false" customHeight="true" outlineLevel="0" collapsed="false">
      <c r="A509" s="40" t="s">
        <v>272</v>
      </c>
      <c r="B509" s="56" t="str">
        <f aca="false" t="array" ref="B509:B509">INDEX(Countries!$D$2:$D$255, MATCH(A509, Countries!$B$2:$B$255, 0))</f>
        <v>FJI</v>
      </c>
      <c r="C509" s="76" t="s">
        <v>155</v>
      </c>
      <c r="D509" s="50" t="n">
        <f aca="false" t="array" ref="D509:D509">IF($C509="Mangrove", INDEX('Mangrove restorable land'!$A$5:$M1000,MATCH($A509,'Mangrove restorable land'!$A$5:$A1000,0),MATCH('Mangrove restorable land'!B$4,'Mangrove restorable land'!$A$5:$M$5,0)),IF($C509="Seagrass", INDEX('Seagrass extent'!$A$5:$I$257,MATCH($A509,'Seagrass extent'!$A$5:$A1000,0),MATCH('Seagrass extent'!$B$4,'Seagrass extent'!$A$5:$I$5,0))*'Seagrass extent'!$E$4, IF($C509="Salt marsh", INDEX('Salt marsh extent'!$A$5:$I$257,MATCH($A509,'Salt marsh extent'!$A$5:$A1000,0),MATCH('Salt marsh extent'!$B$4,'Salt marsh extent'!$A$5:$I$5,0))*'Salt marsh extent'!$E$4 )))</f>
        <v>3491.54394439214</v>
      </c>
      <c r="E509" s="40"/>
    </row>
    <row r="510" customFormat="false" ht="15.75" hidden="false" customHeight="true" outlineLevel="0" collapsed="false">
      <c r="A510" s="40" t="s">
        <v>273</v>
      </c>
      <c r="B510" s="56" t="str">
        <f aca="false" t="array" ref="B510:B510">INDEX(Countries!$D$2:$D$255, MATCH(A510, Countries!$B$2:$B$255, 0))</f>
        <v>GUF</v>
      </c>
      <c r="C510" s="76" t="s">
        <v>155</v>
      </c>
      <c r="D510" s="50" t="n">
        <f aca="false" t="array" ref="D510:D510">IF($C510="Mangrove", INDEX('Mangrove restorable land'!$A$5:$M1000,MATCH($A510,'Mangrove restorable land'!$A$5:$A1000,0),MATCH('Mangrove restorable land'!B$4,'Mangrove restorable land'!$A$5:$M$5,0)),IF($C510="Seagrass", INDEX('Seagrass extent'!$A$5:$I$257,MATCH($A510,'Seagrass extent'!$A$5:$A1000,0),MATCH('Seagrass extent'!$B$4,'Seagrass extent'!$A$5:$I$5,0))*'Seagrass extent'!$E$4, IF($C510="Salt marsh", INDEX('Salt marsh extent'!$A$5:$I$257,MATCH($A510,'Salt marsh extent'!$A$5:$A1000,0),MATCH('Salt marsh extent'!$B$4,'Salt marsh extent'!$A$5:$I$5,0))*'Salt marsh extent'!$E$4 )))</f>
        <v>0</v>
      </c>
      <c r="E510" s="40"/>
    </row>
    <row r="511" customFormat="false" ht="15.75" hidden="false" customHeight="true" outlineLevel="0" collapsed="false">
      <c r="A511" s="40" t="s">
        <v>274</v>
      </c>
      <c r="B511" s="56" t="str">
        <f aca="false" t="array" ref="B511:B511">INDEX(Countries!$D$2:$D$255, MATCH(A511, Countries!$B$2:$B$255, 0))</f>
        <v>PYF</v>
      </c>
      <c r="C511" s="76" t="s">
        <v>155</v>
      </c>
      <c r="D511" s="50" t="n">
        <f aca="false" t="array" ref="D511:D511">IF($C511="Mangrove", INDEX('Mangrove restorable land'!$A$5:$M1000,MATCH($A511,'Mangrove restorable land'!$A$5:$A1000,0),MATCH('Mangrove restorable land'!B$4,'Mangrove restorable land'!$A$5:$M$5,0)),IF($C511="Seagrass", INDEX('Seagrass extent'!$A$5:$I$257,MATCH($A511,'Seagrass extent'!$A$5:$A1000,0),MATCH('Seagrass extent'!$B$4,'Seagrass extent'!$A$5:$I$5,0))*'Seagrass extent'!$E$4, IF($C511="Salt marsh", INDEX('Salt marsh extent'!$A$5:$I$257,MATCH($A511,'Salt marsh extent'!$A$5:$A1000,0),MATCH('Salt marsh extent'!$B$4,'Salt marsh extent'!$A$5:$I$5,0))*'Salt marsh extent'!$E$4 )))</f>
        <v>0</v>
      </c>
      <c r="E511" s="40"/>
    </row>
    <row r="512" customFormat="false" ht="15.75" hidden="false" customHeight="true" outlineLevel="0" collapsed="false">
      <c r="A512" s="40" t="s">
        <v>275</v>
      </c>
      <c r="B512" s="56" t="str">
        <f aca="false" t="array" ref="B512:B512">INDEX(Countries!$D$2:$D$255, MATCH(A512, Countries!$B$2:$B$255, 0))</f>
        <v>ATF</v>
      </c>
      <c r="C512" s="76" t="s">
        <v>155</v>
      </c>
      <c r="D512" s="50" t="n">
        <f aca="false" t="array" ref="D512:D512">IF($C512="Mangrove", INDEX('Mangrove restorable land'!$A$5:$M1000,MATCH($A512,'Mangrove restorable land'!$A$5:$A1000,0),MATCH('Mangrove restorable land'!B$4,'Mangrove restorable land'!$A$5:$M$5,0)),IF($C512="Seagrass", INDEX('Seagrass extent'!$A$5:$I$257,MATCH($A512,'Seagrass extent'!$A$5:$A1000,0),MATCH('Seagrass extent'!$B$4,'Seagrass extent'!$A$5:$I$5,0))*'Seagrass extent'!$E$4, IF($C512="Salt marsh", INDEX('Salt marsh extent'!$A$5:$I$257,MATCH($A512,'Salt marsh extent'!$A$5:$A1000,0),MATCH('Salt marsh extent'!$B$4,'Salt marsh extent'!$A$5:$I$5,0))*'Salt marsh extent'!$E$4 )))</f>
        <v>0</v>
      </c>
      <c r="E512" s="40"/>
    </row>
    <row r="513" customFormat="false" ht="15.75" hidden="false" customHeight="true" outlineLevel="0" collapsed="false">
      <c r="A513" s="40" t="s">
        <v>276</v>
      </c>
      <c r="B513" s="56" t="str">
        <f aca="false" t="array" ref="B513:B513">INDEX(Countries!$D$2:$D$255, MATCH(A513, Countries!$B$2:$B$255, 0))</f>
        <v>GAB</v>
      </c>
      <c r="C513" s="76" t="s">
        <v>155</v>
      </c>
      <c r="D513" s="50" t="n">
        <f aca="false" t="array" ref="D513:D513">IF($C513="Mangrove", INDEX('Mangrove restorable land'!$A$5:$M1000,MATCH($A513,'Mangrove restorable land'!$A$5:$A1000,0),MATCH('Mangrove restorable land'!B$4,'Mangrove restorable land'!$A$5:$M$5,0)),IF($C513="Seagrass", INDEX('Seagrass extent'!$A$5:$I$257,MATCH($A513,'Seagrass extent'!$A$5:$A1000,0),MATCH('Seagrass extent'!$B$4,'Seagrass extent'!$A$5:$I$5,0))*'Seagrass extent'!$E$4, IF($C513="Salt marsh", INDEX('Salt marsh extent'!$A$5:$I$257,MATCH($A513,'Salt marsh extent'!$A$5:$A1000,0),MATCH('Salt marsh extent'!$B$4,'Salt marsh extent'!$A$5:$I$5,0))*'Salt marsh extent'!$E$4 )))</f>
        <v>0</v>
      </c>
      <c r="E513" s="40"/>
    </row>
    <row r="514" customFormat="false" ht="15.75" hidden="false" customHeight="true" outlineLevel="0" collapsed="false">
      <c r="A514" s="40" t="s">
        <v>277</v>
      </c>
      <c r="B514" s="56" t="str">
        <f aca="false" t="array" ref="B514:B514">INDEX(Countries!$D$2:$D$255, MATCH(A514, Countries!$B$2:$B$255, 0))</f>
        <v>GMB</v>
      </c>
      <c r="C514" s="76" t="s">
        <v>155</v>
      </c>
      <c r="D514" s="50" t="n">
        <f aca="false" t="array" ref="D514:D514">IF($C514="Mangrove", INDEX('Mangrove restorable land'!$A$5:$M1000,MATCH($A514,'Mangrove restorable land'!$A$5:$A1000,0),MATCH('Mangrove restorable land'!B$4,'Mangrove restorable land'!$A$5:$M$5,0)),IF($C514="Seagrass", INDEX('Seagrass extent'!$A$5:$I$257,MATCH($A514,'Seagrass extent'!$A$5:$A1000,0),MATCH('Seagrass extent'!$B$4,'Seagrass extent'!$A$5:$I$5,0))*'Seagrass extent'!$E$4, IF($C514="Salt marsh", INDEX('Salt marsh extent'!$A$5:$I$257,MATCH($A514,'Salt marsh extent'!$A$5:$A1000,0),MATCH('Salt marsh extent'!$B$4,'Salt marsh extent'!$A$5:$I$5,0))*'Salt marsh extent'!$E$4 )))</f>
        <v>539.919364119827</v>
      </c>
      <c r="E514" s="40"/>
    </row>
    <row r="515" customFormat="false" ht="15.75" hidden="false" customHeight="true" outlineLevel="0" collapsed="false">
      <c r="A515" s="40" t="s">
        <v>278</v>
      </c>
      <c r="B515" s="56" t="str">
        <f aca="false" t="array" ref="B515:B515">INDEX(Countries!$D$2:$D$255, MATCH(A515, Countries!$B$2:$B$255, 0))</f>
        <v>GHA</v>
      </c>
      <c r="C515" s="76" t="s">
        <v>155</v>
      </c>
      <c r="D515" s="50" t="n">
        <f aca="false" t="array" ref="D515:D515">IF($C515="Mangrove", INDEX('Mangrove restorable land'!$A$5:$M1000,MATCH($A515,'Mangrove restorable land'!$A$5:$A1000,0),MATCH('Mangrove restorable land'!B$4,'Mangrove restorable land'!$A$5:$M$5,0)),IF($C515="Seagrass", INDEX('Seagrass extent'!$A$5:$I$257,MATCH($A515,'Seagrass extent'!$A$5:$A1000,0),MATCH('Seagrass extent'!$B$4,'Seagrass extent'!$A$5:$I$5,0))*'Seagrass extent'!$E$4, IF($C515="Salt marsh", INDEX('Salt marsh extent'!$A$5:$I$257,MATCH($A515,'Salt marsh extent'!$A$5:$A1000,0),MATCH('Salt marsh extent'!$B$4,'Salt marsh extent'!$A$5:$I$5,0))*'Salt marsh extent'!$E$4 )))</f>
        <v>269.923873661727</v>
      </c>
      <c r="E515" s="40"/>
    </row>
    <row r="516" customFormat="false" ht="15.75" hidden="false" customHeight="true" outlineLevel="0" collapsed="false">
      <c r="A516" s="40" t="s">
        <v>279</v>
      </c>
      <c r="B516" s="56" t="str">
        <f aca="false" t="array" ref="B516:B516">INDEX(Countries!$D$2:$D$255, MATCH(A516, Countries!$B$2:$B$255, 0))</f>
        <v>GRD</v>
      </c>
      <c r="C516" s="76" t="s">
        <v>155</v>
      </c>
      <c r="D516" s="50" t="n">
        <f aca="false" t="array" ref="D516:D516">IF($C516="Mangrove", INDEX('Mangrove restorable land'!$A$5:$M1000,MATCH($A516,'Mangrove restorable land'!$A$5:$A1000,0),MATCH('Mangrove restorable land'!B$4,'Mangrove restorable land'!$A$5:$M$5,0)),IF($C516="Seagrass", INDEX('Seagrass extent'!$A$5:$I$257,MATCH($A516,'Seagrass extent'!$A$5:$A1000,0),MATCH('Seagrass extent'!$B$4,'Seagrass extent'!$A$5:$I$5,0))*'Seagrass extent'!$E$4, IF($C516="Salt marsh", INDEX('Salt marsh extent'!$A$5:$I$257,MATCH($A516,'Salt marsh extent'!$A$5:$A1000,0),MATCH('Salt marsh extent'!$B$4,'Salt marsh extent'!$A$5:$I$5,0))*'Salt marsh extent'!$E$4 )))</f>
        <v>0</v>
      </c>
      <c r="E516" s="40"/>
    </row>
    <row r="517" customFormat="false" ht="15.75" hidden="false" customHeight="true" outlineLevel="0" collapsed="false">
      <c r="A517" s="40" t="s">
        <v>280</v>
      </c>
      <c r="B517" s="56" t="str">
        <f aca="false" t="array" ref="B517:B517">INDEX(Countries!$D$2:$D$255, MATCH(A517, Countries!$B$2:$B$255, 0))</f>
        <v>GLP</v>
      </c>
      <c r="C517" s="76" t="s">
        <v>155</v>
      </c>
      <c r="D517" s="50" t="n">
        <f aca="false" t="array" ref="D517:D517">IF($C517="Mangrove", INDEX('Mangrove restorable land'!$A$5:$M1000,MATCH($A517,'Mangrove restorable land'!$A$5:$A1000,0),MATCH('Mangrove restorable land'!B$4,'Mangrove restorable land'!$A$5:$M$5,0)),IF($C517="Seagrass", INDEX('Seagrass extent'!$A$5:$I$257,MATCH($A517,'Seagrass extent'!$A$5:$A1000,0),MATCH('Seagrass extent'!$B$4,'Seagrass extent'!$A$5:$I$5,0))*'Seagrass extent'!$E$4, IF($C517="Salt marsh", INDEX('Salt marsh extent'!$A$5:$I$257,MATCH($A517,'Salt marsh extent'!$A$5:$A1000,0),MATCH('Salt marsh extent'!$B$4,'Salt marsh extent'!$A$5:$I$5,0))*'Salt marsh extent'!$E$4 )))</f>
        <v>0</v>
      </c>
      <c r="E517" s="40"/>
    </row>
    <row r="518" customFormat="false" ht="15.75" hidden="false" customHeight="true" outlineLevel="0" collapsed="false">
      <c r="A518" s="40" t="s">
        <v>281</v>
      </c>
      <c r="B518" s="56" t="str">
        <f aca="false" t="array" ref="B518:B518">INDEX(Countries!$D$2:$D$255, MATCH(A518, Countries!$B$2:$B$255, 0))</f>
        <v>GUM</v>
      </c>
      <c r="C518" s="76" t="s">
        <v>155</v>
      </c>
      <c r="D518" s="50" t="n">
        <f aca="false" t="array" ref="D518:D518">IF($C518="Mangrove", INDEX('Mangrove restorable land'!$A$5:$M1000,MATCH($A518,'Mangrove restorable land'!$A$5:$A1000,0),MATCH('Mangrove restorable land'!B$4,'Mangrove restorable land'!$A$5:$M$5,0)),IF($C518="Seagrass", INDEX('Seagrass extent'!$A$5:$I$257,MATCH($A518,'Seagrass extent'!$A$5:$A1000,0),MATCH('Seagrass extent'!$B$4,'Seagrass extent'!$A$5:$I$5,0))*'Seagrass extent'!$E$4, IF($C518="Salt marsh", INDEX('Salt marsh extent'!$A$5:$I$257,MATCH($A518,'Salt marsh extent'!$A$5:$A1000,0),MATCH('Salt marsh extent'!$B$4,'Salt marsh extent'!$A$5:$I$5,0))*'Salt marsh extent'!$E$4 )))</f>
        <v>0.215909308131229</v>
      </c>
      <c r="E518" s="40"/>
    </row>
    <row r="519" customFormat="false" ht="15.75" hidden="false" customHeight="true" outlineLevel="0" collapsed="false">
      <c r="A519" s="40" t="s">
        <v>282</v>
      </c>
      <c r="B519" s="56" t="str">
        <f aca="false" t="array" ref="B519:B519">INDEX(Countries!$D$2:$D$255, MATCH(A519, Countries!$B$2:$B$255, 0))</f>
        <v>GTM</v>
      </c>
      <c r="C519" s="76" t="s">
        <v>155</v>
      </c>
      <c r="D519" s="50" t="n">
        <f aca="false" t="array" ref="D519:D519">IF($C519="Mangrove", INDEX('Mangrove restorable land'!$A$5:$M1000,MATCH($A519,'Mangrove restorable land'!$A$5:$A1000,0),MATCH('Mangrove restorable land'!B$4,'Mangrove restorable land'!$A$5:$M$5,0)),IF($C519="Seagrass", INDEX('Seagrass extent'!$A$5:$I$257,MATCH($A519,'Seagrass extent'!$A$5:$A1000,0),MATCH('Seagrass extent'!$B$4,'Seagrass extent'!$A$5:$I$5,0))*'Seagrass extent'!$E$4, IF($C519="Salt marsh", INDEX('Salt marsh extent'!$A$5:$I$257,MATCH($A519,'Salt marsh extent'!$A$5:$A1000,0),MATCH('Salt marsh extent'!$B$4,'Salt marsh extent'!$A$5:$I$5,0))*'Salt marsh extent'!$E$4 )))</f>
        <v>0</v>
      </c>
      <c r="E519" s="40"/>
    </row>
    <row r="520" customFormat="false" ht="15.75" hidden="false" customHeight="true" outlineLevel="0" collapsed="false">
      <c r="A520" s="40" t="s">
        <v>283</v>
      </c>
      <c r="B520" s="56" t="str">
        <f aca="false" t="array" ref="B520:B520">INDEX(Countries!$D$2:$D$255, MATCH(A520, Countries!$B$2:$B$255, 0))</f>
        <v>GIN</v>
      </c>
      <c r="C520" s="76" t="s">
        <v>155</v>
      </c>
      <c r="D520" s="50" t="n">
        <f aca="false" t="array" ref="D520:D520">IF($C520="Mangrove", INDEX('Mangrove restorable land'!$A$5:$M1000,MATCH($A520,'Mangrove restorable land'!$A$5:$A1000,0),MATCH('Mangrove restorable land'!B$4,'Mangrove restorable land'!$A$5:$M$5,0)),IF($C520="Seagrass", INDEX('Seagrass extent'!$A$5:$I$257,MATCH($A520,'Seagrass extent'!$A$5:$A1000,0),MATCH('Seagrass extent'!$B$4,'Seagrass extent'!$A$5:$I$5,0))*'Seagrass extent'!$E$4, IF($C520="Salt marsh", INDEX('Salt marsh extent'!$A$5:$I$257,MATCH($A520,'Salt marsh extent'!$A$5:$A1000,0),MATCH('Salt marsh extent'!$B$4,'Salt marsh extent'!$A$5:$I$5,0))*'Salt marsh extent'!$E$4 )))</f>
        <v>0</v>
      </c>
      <c r="E520" s="40"/>
    </row>
    <row r="521" customFormat="false" ht="15.75" hidden="false" customHeight="true" outlineLevel="0" collapsed="false">
      <c r="A521" s="40" t="s">
        <v>284</v>
      </c>
      <c r="B521" s="56" t="str">
        <f aca="false" t="array" ref="B521:B521">INDEX(Countries!$D$2:$D$255, MATCH(A521, Countries!$B$2:$B$255, 0))</f>
        <v>GNB</v>
      </c>
      <c r="C521" s="76" t="s">
        <v>155</v>
      </c>
      <c r="D521" s="50" t="n">
        <f aca="false" t="array" ref="D521:D521">IF($C521="Mangrove", INDEX('Mangrove restorable land'!$A$5:$M1000,MATCH($A521,'Mangrove restorable land'!$A$5:$A1000,0),MATCH('Mangrove restorable land'!B$4,'Mangrove restorable land'!$A$5:$M$5,0)),IF($C521="Seagrass", INDEX('Seagrass extent'!$A$5:$I$257,MATCH($A521,'Seagrass extent'!$A$5:$A1000,0),MATCH('Seagrass extent'!$B$4,'Seagrass extent'!$A$5:$I$5,0))*'Seagrass extent'!$E$4, IF($C521="Salt marsh", INDEX('Salt marsh extent'!$A$5:$I$257,MATCH($A521,'Salt marsh extent'!$A$5:$A1000,0),MATCH('Salt marsh extent'!$B$4,'Salt marsh extent'!$A$5:$I$5,0))*'Salt marsh extent'!$E$4 )))</f>
        <v>0</v>
      </c>
      <c r="E521" s="40"/>
    </row>
    <row r="522" customFormat="false" ht="15.75" hidden="false" customHeight="true" outlineLevel="0" collapsed="false">
      <c r="A522" s="40" t="s">
        <v>285</v>
      </c>
      <c r="B522" s="56" t="str">
        <f aca="false" t="array" ref="B522:B522">INDEX(Countries!$D$2:$D$255, MATCH(A522, Countries!$B$2:$B$255, 0))</f>
        <v>GUY</v>
      </c>
      <c r="C522" s="76" t="s">
        <v>155</v>
      </c>
      <c r="D522" s="50" t="n">
        <f aca="false" t="array" ref="D522:D522">IF($C522="Mangrove", INDEX('Mangrove restorable land'!$A$5:$M1000,MATCH($A522,'Mangrove restorable land'!$A$5:$A1000,0),MATCH('Mangrove restorable land'!B$4,'Mangrove restorable land'!$A$5:$M$5,0)),IF($C522="Seagrass", INDEX('Seagrass extent'!$A$5:$I$257,MATCH($A522,'Seagrass extent'!$A$5:$A1000,0),MATCH('Seagrass extent'!$B$4,'Seagrass extent'!$A$5:$I$5,0))*'Seagrass extent'!$E$4, IF($C522="Salt marsh", INDEX('Salt marsh extent'!$A$5:$I$257,MATCH($A522,'Salt marsh extent'!$A$5:$A1000,0),MATCH('Salt marsh extent'!$B$4,'Salt marsh extent'!$A$5:$I$5,0))*'Salt marsh extent'!$E$4 )))</f>
        <v>0</v>
      </c>
      <c r="E522" s="40"/>
    </row>
    <row r="523" customFormat="false" ht="15.75" hidden="false" customHeight="true" outlineLevel="0" collapsed="false">
      <c r="A523" s="40" t="s">
        <v>286</v>
      </c>
      <c r="B523" s="56" t="str">
        <f aca="false" t="array" ref="B523:B523">INDEX(Countries!$D$2:$D$255, MATCH(A523, Countries!$B$2:$B$255, 0))</f>
        <v>HTI</v>
      </c>
      <c r="C523" s="76" t="s">
        <v>155</v>
      </c>
      <c r="D523" s="50" t="n">
        <f aca="false" t="array" ref="D523:D523">IF($C523="Mangrove", INDEX('Mangrove restorable land'!$A$5:$M1000,MATCH($A523,'Mangrove restorable land'!$A$5:$A1000,0),MATCH('Mangrove restorable land'!B$4,'Mangrove restorable land'!$A$5:$M$5,0)),IF($C523="Seagrass", INDEX('Seagrass extent'!$A$5:$I$257,MATCH($A523,'Seagrass extent'!$A$5:$A1000,0),MATCH('Seagrass extent'!$B$4,'Seagrass extent'!$A$5:$I$5,0))*'Seagrass extent'!$E$4, IF($C523="Salt marsh", INDEX('Salt marsh extent'!$A$5:$I$257,MATCH($A523,'Salt marsh extent'!$A$5:$A1000,0),MATCH('Salt marsh extent'!$B$4,'Salt marsh extent'!$A$5:$I$5,0))*'Salt marsh extent'!$E$4 )))</f>
        <v>0</v>
      </c>
      <c r="E523" s="40"/>
    </row>
    <row r="524" customFormat="false" ht="15.75" hidden="false" customHeight="true" outlineLevel="0" collapsed="false">
      <c r="A524" s="40" t="s">
        <v>287</v>
      </c>
      <c r="B524" s="56" t="str">
        <f aca="false" t="array" ref="B524:B524">INDEX(Countries!$D$2:$D$255, MATCH(A524, Countries!$B$2:$B$255, 0))</f>
        <v>HND</v>
      </c>
      <c r="C524" s="76" t="s">
        <v>155</v>
      </c>
      <c r="D524" s="50" t="n">
        <f aca="false" t="array" ref="D524:D524">IF($C524="Mangrove", INDEX('Mangrove restorable land'!$A$5:$M1000,MATCH($A524,'Mangrove restorable land'!$A$5:$A1000,0),MATCH('Mangrove restorable land'!B$4,'Mangrove restorable land'!$A$5:$M$5,0)),IF($C524="Seagrass", INDEX('Seagrass extent'!$A$5:$I$257,MATCH($A524,'Seagrass extent'!$A$5:$A1000,0),MATCH('Seagrass extent'!$B$4,'Seagrass extent'!$A$5:$I$5,0))*'Seagrass extent'!$E$4, IF($C524="Salt marsh", INDEX('Salt marsh extent'!$A$5:$I$257,MATCH($A524,'Salt marsh extent'!$A$5:$A1000,0),MATCH('Salt marsh extent'!$B$4,'Salt marsh extent'!$A$5:$I$5,0))*'Salt marsh extent'!$E$4 )))</f>
        <v>170.890117279883</v>
      </c>
      <c r="E524" s="40"/>
    </row>
    <row r="525" customFormat="false" ht="15.75" hidden="false" customHeight="true" outlineLevel="0" collapsed="false">
      <c r="A525" s="40" t="s">
        <v>288</v>
      </c>
      <c r="B525" s="56" t="str">
        <f aca="false" t="array" ref="B525:B525">INDEX(Countries!$D$2:$D$255, MATCH(A525, Countries!$B$2:$B$255, 0))</f>
        <v>IRN</v>
      </c>
      <c r="C525" s="76" t="s">
        <v>155</v>
      </c>
      <c r="D525" s="50" t="n">
        <f aca="false" t="array" ref="D525:D525">IF($C525="Mangrove", INDEX('Mangrove restorable land'!$A$5:$M1000,MATCH($A525,'Mangrove restorable land'!$A$5:$A1000,0),MATCH('Mangrove restorable land'!B$4,'Mangrove restorable land'!$A$5:$M$5,0)),IF($C525="Seagrass", INDEX('Seagrass extent'!$A$5:$I$257,MATCH($A525,'Seagrass extent'!$A$5:$A1000,0),MATCH('Seagrass extent'!$B$4,'Seagrass extent'!$A$5:$I$5,0))*'Seagrass extent'!$E$4, IF($C525="Salt marsh", INDEX('Salt marsh extent'!$A$5:$I$257,MATCH($A525,'Salt marsh extent'!$A$5:$A1000,0),MATCH('Salt marsh extent'!$B$4,'Salt marsh extent'!$A$5:$I$5,0))*'Salt marsh extent'!$E$4 )))</f>
        <v>49302.5406983221</v>
      </c>
      <c r="E525" s="40"/>
    </row>
    <row r="526" customFormat="false" ht="15.75" hidden="false" customHeight="true" outlineLevel="0" collapsed="false">
      <c r="A526" s="40" t="s">
        <v>289</v>
      </c>
      <c r="B526" s="56" t="str">
        <f aca="false" t="array" ref="B526:B526">INDEX(Countries!$D$2:$D$255, MATCH(A526, Countries!$B$2:$B$255, 0))</f>
        <v>JAM</v>
      </c>
      <c r="C526" s="76" t="s">
        <v>155</v>
      </c>
      <c r="D526" s="50" t="n">
        <f aca="false" t="array" ref="D526:D526">IF($C526="Mangrove", INDEX('Mangrove restorable land'!$A$5:$M1000,MATCH($A526,'Mangrove restorable land'!$A$5:$A1000,0),MATCH('Mangrove restorable land'!B$4,'Mangrove restorable land'!$A$5:$M$5,0)),IF($C526="Seagrass", INDEX('Seagrass extent'!$A$5:$I$257,MATCH($A526,'Seagrass extent'!$A$5:$A1000,0),MATCH('Seagrass extent'!$B$4,'Seagrass extent'!$A$5:$I$5,0))*'Seagrass extent'!$E$4, IF($C526="Salt marsh", INDEX('Salt marsh extent'!$A$5:$I$257,MATCH($A526,'Salt marsh extent'!$A$5:$A1000,0),MATCH('Salt marsh extent'!$B$4,'Salt marsh extent'!$A$5:$I$5,0))*'Salt marsh extent'!$E$4 )))</f>
        <v>0</v>
      </c>
      <c r="E526" s="40"/>
    </row>
    <row r="527" customFormat="false" ht="15.75" hidden="false" customHeight="true" outlineLevel="0" collapsed="false">
      <c r="A527" s="40" t="s">
        <v>290</v>
      </c>
      <c r="B527" s="56" t="str">
        <f aca="false" t="array" ref="B527:B527">INDEX(Countries!$D$2:$D$255, MATCH(A527, Countries!$B$2:$B$255, 0))</f>
        <v>JPN</v>
      </c>
      <c r="C527" s="76" t="s">
        <v>155</v>
      </c>
      <c r="D527" s="50" t="n">
        <f aca="false" t="array" ref="D527:D527">IF($C527="Mangrove", INDEX('Mangrove restorable land'!$A$5:$M1000,MATCH($A527,'Mangrove restorable land'!$A$5:$A1000,0),MATCH('Mangrove restorable land'!B$4,'Mangrove restorable land'!$A$5:$M$5,0)),IF($C527="Seagrass", INDEX('Seagrass extent'!$A$5:$I$257,MATCH($A527,'Seagrass extent'!$A$5:$A1000,0),MATCH('Seagrass extent'!$B$4,'Seagrass extent'!$A$5:$I$5,0))*'Seagrass extent'!$E$4, IF($C527="Salt marsh", INDEX('Salt marsh extent'!$A$5:$I$257,MATCH($A527,'Salt marsh extent'!$A$5:$A1000,0),MATCH('Salt marsh extent'!$B$4,'Salt marsh extent'!$A$5:$I$5,0))*'Salt marsh extent'!$E$4 )))</f>
        <v>24.2452416981366</v>
      </c>
      <c r="E527" s="40"/>
    </row>
    <row r="528" customFormat="false" ht="15.75" hidden="false" customHeight="true" outlineLevel="0" collapsed="false">
      <c r="A528" s="40" t="s">
        <v>291</v>
      </c>
      <c r="B528" s="56" t="str">
        <f aca="false" t="array" ref="B528:B528">INDEX(Countries!$D$2:$D$255, MATCH(A528, Countries!$B$2:$B$255, 0))</f>
        <v>KIR</v>
      </c>
      <c r="C528" s="76" t="s">
        <v>155</v>
      </c>
      <c r="D528" s="50" t="n">
        <f aca="false" t="array" ref="D528:D528">IF($C528="Mangrove", INDEX('Mangrove restorable land'!$A$5:$M1000,MATCH($A528,'Mangrove restorable land'!$A$5:$A1000,0),MATCH('Mangrove restorable land'!B$4,'Mangrove restorable land'!$A$5:$M$5,0)),IF($C528="Seagrass", INDEX('Seagrass extent'!$A$5:$I$257,MATCH($A528,'Seagrass extent'!$A$5:$A1000,0),MATCH('Seagrass extent'!$B$4,'Seagrass extent'!$A$5:$I$5,0))*'Seagrass extent'!$E$4, IF($C528="Salt marsh", INDEX('Salt marsh extent'!$A$5:$I$257,MATCH($A528,'Salt marsh extent'!$A$5:$A1000,0),MATCH('Salt marsh extent'!$B$4,'Salt marsh extent'!$A$5:$I$5,0))*'Salt marsh extent'!$E$4 )))</f>
        <v>0</v>
      </c>
      <c r="E528" s="40"/>
    </row>
    <row r="529" customFormat="false" ht="15.75" hidden="false" customHeight="true" outlineLevel="0" collapsed="false">
      <c r="A529" s="40" t="s">
        <v>292</v>
      </c>
      <c r="B529" s="56" t="str">
        <f aca="false" t="array" ref="B529:B529">INDEX(Countries!$D$2:$D$255, MATCH(A529, Countries!$B$2:$B$255, 0))</f>
        <v>LBR</v>
      </c>
      <c r="C529" s="76" t="s">
        <v>155</v>
      </c>
      <c r="D529" s="50" t="n">
        <f aca="false" t="array" ref="D529:D529">IF($C529="Mangrove", INDEX('Mangrove restorable land'!$A$5:$M1000,MATCH($A529,'Mangrove restorable land'!$A$5:$A1000,0),MATCH('Mangrove restorable land'!B$4,'Mangrove restorable land'!$A$5:$M$5,0)),IF($C529="Seagrass", INDEX('Seagrass extent'!$A$5:$I$257,MATCH($A529,'Seagrass extent'!$A$5:$A1000,0),MATCH('Seagrass extent'!$B$4,'Seagrass extent'!$A$5:$I$5,0))*'Seagrass extent'!$E$4, IF($C529="Salt marsh", INDEX('Salt marsh extent'!$A$5:$I$257,MATCH($A529,'Salt marsh extent'!$A$5:$A1000,0),MATCH('Salt marsh extent'!$B$4,'Salt marsh extent'!$A$5:$I$5,0))*'Salt marsh extent'!$E$4 )))</f>
        <v>0</v>
      </c>
      <c r="E529" s="40"/>
    </row>
    <row r="530" customFormat="false" ht="15.75" hidden="false" customHeight="true" outlineLevel="0" collapsed="false">
      <c r="A530" s="40" t="s">
        <v>293</v>
      </c>
      <c r="B530" s="56" t="str">
        <f aca="false" t="array" ref="B530:B530">INDEX(Countries!$D$2:$D$255, MATCH(A530, Countries!$B$2:$B$255, 0))</f>
        <v>MDG</v>
      </c>
      <c r="C530" s="76" t="s">
        <v>155</v>
      </c>
      <c r="D530" s="50" t="n">
        <f aca="false" t="array" ref="D530:D530">IF($C530="Mangrove", INDEX('Mangrove restorable land'!$A$5:$M1000,MATCH($A530,'Mangrove restorable land'!$A$5:$A1000,0),MATCH('Mangrove restorable land'!B$4,'Mangrove restorable land'!$A$5:$M$5,0)),IF($C530="Seagrass", INDEX('Seagrass extent'!$A$5:$I$257,MATCH($A530,'Seagrass extent'!$A$5:$A1000,0),MATCH('Seagrass extent'!$B$4,'Seagrass extent'!$A$5:$I$5,0))*'Seagrass extent'!$E$4, IF($C530="Salt marsh", INDEX('Salt marsh extent'!$A$5:$I$257,MATCH($A530,'Salt marsh extent'!$A$5:$A1000,0),MATCH('Salt marsh extent'!$B$4,'Salt marsh extent'!$A$5:$I$5,0))*'Salt marsh extent'!$E$4 )))</f>
        <v>156.128735403787</v>
      </c>
      <c r="E530" s="40"/>
    </row>
    <row r="531" customFormat="false" ht="15.75" hidden="false" customHeight="true" outlineLevel="0" collapsed="false">
      <c r="A531" s="40" t="s">
        <v>294</v>
      </c>
      <c r="B531" s="56" t="str">
        <f aca="false" t="array" ref="B531:B531">INDEX(Countries!$D$2:$D$255, MATCH(A531, Countries!$B$2:$B$255, 0))</f>
        <v>MYS</v>
      </c>
      <c r="C531" s="76" t="s">
        <v>155</v>
      </c>
      <c r="D531" s="50" t="n">
        <f aca="false" t="array" ref="D531:D531">IF($C531="Mangrove", INDEX('Mangrove restorable land'!$A$5:$M1000,MATCH($A531,'Mangrove restorable land'!$A$5:$A1000,0),MATCH('Mangrove restorable land'!B$4,'Mangrove restorable land'!$A$5:$M$5,0)),IF($C531="Seagrass", INDEX('Seagrass extent'!$A$5:$I$257,MATCH($A531,'Seagrass extent'!$A$5:$A1000,0),MATCH('Seagrass extent'!$B$4,'Seagrass extent'!$A$5:$I$5,0))*'Seagrass extent'!$E$4, IF($C531="Salt marsh", INDEX('Salt marsh extent'!$A$5:$I$257,MATCH($A531,'Salt marsh extent'!$A$5:$A1000,0),MATCH('Salt marsh extent'!$B$4,'Salt marsh extent'!$A$5:$I$5,0))*'Salt marsh extent'!$E$4 )))</f>
        <v>0</v>
      </c>
      <c r="E531" s="40"/>
    </row>
    <row r="532" customFormat="false" ht="15.75" hidden="false" customHeight="true" outlineLevel="0" collapsed="false">
      <c r="A532" s="40" t="s">
        <v>295</v>
      </c>
      <c r="B532" s="56" t="str">
        <f aca="false" t="array" ref="B532:B532">INDEX(Countries!$D$2:$D$255, MATCH(A532, Countries!$B$2:$B$255, 0))</f>
        <v>MDV</v>
      </c>
      <c r="C532" s="76" t="s">
        <v>155</v>
      </c>
      <c r="D532" s="50" t="n">
        <f aca="false" t="array" ref="D532:D532">IF($C532="Mangrove", INDEX('Mangrove restorable land'!$A$5:$M1000,MATCH($A532,'Mangrove restorable land'!$A$5:$A1000,0),MATCH('Mangrove restorable land'!B$4,'Mangrove restorable land'!$A$5:$M$5,0)),IF($C532="Seagrass", INDEX('Seagrass extent'!$A$5:$I$257,MATCH($A532,'Seagrass extent'!$A$5:$A1000,0),MATCH('Seagrass extent'!$B$4,'Seagrass extent'!$A$5:$I$5,0))*'Seagrass extent'!$E$4, IF($C532="Salt marsh", INDEX('Salt marsh extent'!$A$5:$I$257,MATCH($A532,'Salt marsh extent'!$A$5:$A1000,0),MATCH('Salt marsh extent'!$B$4,'Salt marsh extent'!$A$5:$I$5,0))*'Salt marsh extent'!$E$4 )))</f>
        <v>0</v>
      </c>
      <c r="E532" s="40"/>
    </row>
    <row r="533" customFormat="false" ht="15.75" hidden="false" customHeight="true" outlineLevel="0" collapsed="false">
      <c r="A533" s="40" t="s">
        <v>296</v>
      </c>
      <c r="B533" s="56" t="str">
        <f aca="false" t="array" ref="B533:B533">INDEX(Countries!$D$2:$D$255, MATCH(A533, Countries!$B$2:$B$255, 0))</f>
        <v>MHL</v>
      </c>
      <c r="C533" s="76" t="s">
        <v>155</v>
      </c>
      <c r="D533" s="50" t="n">
        <f aca="false" t="array" ref="D533:D533">IF($C533="Mangrove", INDEX('Mangrove restorable land'!$A$5:$M1000,MATCH($A533,'Mangrove restorable land'!$A$5:$A1000,0),MATCH('Mangrove restorable land'!B$4,'Mangrove restorable land'!$A$5:$M$5,0)),IF($C533="Seagrass", INDEX('Seagrass extent'!$A$5:$I$257,MATCH($A533,'Seagrass extent'!$A$5:$A1000,0),MATCH('Seagrass extent'!$B$4,'Seagrass extent'!$A$5:$I$5,0))*'Seagrass extent'!$E$4, IF($C533="Salt marsh", INDEX('Salt marsh extent'!$A$5:$I$257,MATCH($A533,'Salt marsh extent'!$A$5:$A1000,0),MATCH('Salt marsh extent'!$B$4,'Salt marsh extent'!$A$5:$I$5,0))*'Salt marsh extent'!$E$4 )))</f>
        <v>0</v>
      </c>
      <c r="E533" s="40"/>
    </row>
    <row r="534" customFormat="false" ht="15.75" hidden="false" customHeight="true" outlineLevel="0" collapsed="false">
      <c r="A534" s="40" t="s">
        <v>297</v>
      </c>
      <c r="B534" s="56" t="str">
        <f aca="false" t="array" ref="B534:B534">INDEX(Countries!$D$2:$D$255, MATCH(A534, Countries!$B$2:$B$255, 0))</f>
        <v>MTQ</v>
      </c>
      <c r="C534" s="76" t="s">
        <v>155</v>
      </c>
      <c r="D534" s="50" t="n">
        <f aca="false" t="array" ref="D534:D534">IF($C534="Mangrove", INDEX('Mangrove restorable land'!$A$5:$M1000,MATCH($A534,'Mangrove restorable land'!$A$5:$A1000,0),MATCH('Mangrove restorable land'!B$4,'Mangrove restorable land'!$A$5:$M$5,0)),IF($C534="Seagrass", INDEX('Seagrass extent'!$A$5:$I$257,MATCH($A534,'Seagrass extent'!$A$5:$A1000,0),MATCH('Seagrass extent'!$B$4,'Seagrass extent'!$A$5:$I$5,0))*'Seagrass extent'!$E$4, IF($C534="Salt marsh", INDEX('Salt marsh extent'!$A$5:$I$257,MATCH($A534,'Salt marsh extent'!$A$5:$A1000,0),MATCH('Salt marsh extent'!$B$4,'Salt marsh extent'!$A$5:$I$5,0))*'Salt marsh extent'!$E$4 )))</f>
        <v>0</v>
      </c>
      <c r="E534" s="40"/>
    </row>
    <row r="535" customFormat="false" ht="15.75" hidden="false" customHeight="true" outlineLevel="0" collapsed="false">
      <c r="A535" s="40" t="s">
        <v>298</v>
      </c>
      <c r="B535" s="56" t="str">
        <f aca="false" t="array" ref="B535:B535">INDEX(Countries!$D$2:$D$255, MATCH(A535, Countries!$B$2:$B$255, 0))</f>
        <v>MRT</v>
      </c>
      <c r="C535" s="76" t="s">
        <v>155</v>
      </c>
      <c r="D535" s="50" t="n">
        <f aca="false" t="array" ref="D535:D535">IF($C535="Mangrove", INDEX('Mangrove restorable land'!$A$5:$M1000,MATCH($A535,'Mangrove restorable land'!$A$5:$A1000,0),MATCH('Mangrove restorable land'!B$4,'Mangrove restorable land'!$A$5:$M$5,0)),IF($C535="Seagrass", INDEX('Seagrass extent'!$A$5:$I$257,MATCH($A535,'Seagrass extent'!$A$5:$A1000,0),MATCH('Seagrass extent'!$B$4,'Seagrass extent'!$A$5:$I$5,0))*'Seagrass extent'!$E$4, IF($C535="Salt marsh", INDEX('Salt marsh extent'!$A$5:$I$257,MATCH($A535,'Salt marsh extent'!$A$5:$A1000,0),MATCH('Salt marsh extent'!$B$4,'Salt marsh extent'!$A$5:$I$5,0))*'Salt marsh extent'!$E$4 )))</f>
        <v>32760.3796677464</v>
      </c>
      <c r="E535" s="40"/>
    </row>
    <row r="536" customFormat="false" ht="15.75" hidden="false" customHeight="true" outlineLevel="0" collapsed="false">
      <c r="A536" s="40" t="s">
        <v>299</v>
      </c>
      <c r="B536" s="56" t="str">
        <f aca="false" t="array" ref="B536:B536">INDEX(Countries!$D$2:$D$255, MATCH(A536, Countries!$B$2:$B$255, 0))</f>
        <v>MUS</v>
      </c>
      <c r="C536" s="76" t="s">
        <v>155</v>
      </c>
      <c r="D536" s="50" t="n">
        <f aca="false" t="array" ref="D536:D536">IF($C536="Mangrove", INDEX('Mangrove restorable land'!$A$5:$M1000,MATCH($A536,'Mangrove restorable land'!$A$5:$A1000,0),MATCH('Mangrove restorable land'!B$4,'Mangrove restorable land'!$A$5:$M$5,0)),IF($C536="Seagrass", INDEX('Seagrass extent'!$A$5:$I$257,MATCH($A536,'Seagrass extent'!$A$5:$A1000,0),MATCH('Seagrass extent'!$B$4,'Seagrass extent'!$A$5:$I$5,0))*'Seagrass extent'!$E$4, IF($C536="Salt marsh", INDEX('Salt marsh extent'!$A$5:$I$257,MATCH($A536,'Salt marsh extent'!$A$5:$A1000,0),MATCH('Salt marsh extent'!$B$4,'Salt marsh extent'!$A$5:$I$5,0))*'Salt marsh extent'!$E$4 )))</f>
        <v>0</v>
      </c>
      <c r="E536" s="40"/>
    </row>
    <row r="537" customFormat="false" ht="15.75" hidden="false" customHeight="true" outlineLevel="0" collapsed="false">
      <c r="A537" s="40" t="s">
        <v>300</v>
      </c>
      <c r="B537" s="56" t="str">
        <f aca="false" t="array" ref="B537:B537">INDEX(Countries!$D$2:$D$255, MATCH(A537, Countries!$B$2:$B$255, 0))</f>
        <v>MYT</v>
      </c>
      <c r="C537" s="76" t="s">
        <v>155</v>
      </c>
      <c r="D537" s="50" t="n">
        <f aca="false" t="array" ref="D537:D537">IF($C537="Mangrove", INDEX('Mangrove restorable land'!$A$5:$M1000,MATCH($A537,'Mangrove restorable land'!$A$5:$A1000,0),MATCH('Mangrove restorable land'!B$4,'Mangrove restorable land'!$A$5:$M$5,0)),IF($C537="Seagrass", INDEX('Seagrass extent'!$A$5:$I$257,MATCH($A537,'Seagrass extent'!$A$5:$A1000,0),MATCH('Seagrass extent'!$B$4,'Seagrass extent'!$A$5:$I$5,0))*'Seagrass extent'!$E$4, IF($C537="Salt marsh", INDEX('Salt marsh extent'!$A$5:$I$257,MATCH($A537,'Salt marsh extent'!$A$5:$A1000,0),MATCH('Salt marsh extent'!$B$4,'Salt marsh extent'!$A$5:$I$5,0))*'Salt marsh extent'!$E$4 )))</f>
        <v>0</v>
      </c>
      <c r="E537" s="40"/>
    </row>
    <row r="538" customFormat="false" ht="15.75" hidden="false" customHeight="true" outlineLevel="0" collapsed="false">
      <c r="A538" s="40" t="s">
        <v>301</v>
      </c>
      <c r="B538" s="56" t="str">
        <f aca="false" t="array" ref="B538:B538">INDEX(Countries!$D$2:$D$255, MATCH(A538, Countries!$B$2:$B$255, 0))</f>
        <v>FSM</v>
      </c>
      <c r="C538" s="76" t="s">
        <v>155</v>
      </c>
      <c r="D538" s="50" t="n">
        <f aca="false" t="array" ref="D538:D538">IF($C538="Mangrove", INDEX('Mangrove restorable land'!$A$5:$M1000,MATCH($A538,'Mangrove restorable land'!$A$5:$A1000,0),MATCH('Mangrove restorable land'!B$4,'Mangrove restorable land'!$A$5:$M$5,0)),IF($C538="Seagrass", INDEX('Seagrass extent'!$A$5:$I$257,MATCH($A538,'Seagrass extent'!$A$5:$A1000,0),MATCH('Seagrass extent'!$B$4,'Seagrass extent'!$A$5:$I$5,0))*'Seagrass extent'!$E$4, IF($C538="Salt marsh", INDEX('Salt marsh extent'!$A$5:$I$257,MATCH($A538,'Salt marsh extent'!$A$5:$A1000,0),MATCH('Salt marsh extent'!$B$4,'Salt marsh extent'!$A$5:$I$5,0))*'Salt marsh extent'!$E$4 )))</f>
        <v>0</v>
      </c>
      <c r="E538" s="40"/>
    </row>
    <row r="539" customFormat="false" ht="15.75" hidden="false" customHeight="true" outlineLevel="0" collapsed="false">
      <c r="A539" s="40" t="s">
        <v>302</v>
      </c>
      <c r="B539" s="56" t="str">
        <f aca="false" t="array" ref="B539:B539">INDEX(Countries!$D$2:$D$255, MATCH(A539, Countries!$B$2:$B$255, 0))</f>
        <v>MOZ</v>
      </c>
      <c r="C539" s="76" t="s">
        <v>155</v>
      </c>
      <c r="D539" s="50" t="n">
        <f aca="false" t="array" ref="D539:D539">IF($C539="Mangrove", INDEX('Mangrove restorable land'!$A$5:$M1000,MATCH($A539,'Mangrove restorable land'!$A$5:$A1000,0),MATCH('Mangrove restorable land'!B$4,'Mangrove restorable land'!$A$5:$M$5,0)),IF($C539="Seagrass", INDEX('Seagrass extent'!$A$5:$I$257,MATCH($A539,'Seagrass extent'!$A$5:$A1000,0),MATCH('Seagrass extent'!$B$4,'Seagrass extent'!$A$5:$I$5,0))*'Seagrass extent'!$E$4, IF($C539="Salt marsh", INDEX('Salt marsh extent'!$A$5:$I$257,MATCH($A539,'Salt marsh extent'!$A$5:$A1000,0),MATCH('Salt marsh extent'!$B$4,'Salt marsh extent'!$A$5:$I$5,0))*'Salt marsh extent'!$E$4 )))</f>
        <v>0</v>
      </c>
      <c r="E539" s="40"/>
    </row>
    <row r="540" customFormat="false" ht="15.75" hidden="false" customHeight="true" outlineLevel="0" collapsed="false">
      <c r="A540" s="40" t="s">
        <v>303</v>
      </c>
      <c r="B540" s="56" t="str">
        <f aca="false" t="array" ref="B540:B540">INDEX(Countries!$D$2:$D$255, MATCH(A540, Countries!$B$2:$B$255, 0))</f>
        <v>MMR</v>
      </c>
      <c r="C540" s="76" t="s">
        <v>155</v>
      </c>
      <c r="D540" s="50" t="n">
        <f aca="false" t="array" ref="D540:D540">IF($C540="Mangrove", INDEX('Mangrove restorable land'!$A$5:$M1000,MATCH($A540,'Mangrove restorable land'!$A$5:$A1000,0),MATCH('Mangrove restorable land'!B$4,'Mangrove restorable land'!$A$5:$M$5,0)),IF($C540="Seagrass", INDEX('Seagrass extent'!$A$5:$I$257,MATCH($A540,'Seagrass extent'!$A$5:$A1000,0),MATCH('Seagrass extent'!$B$4,'Seagrass extent'!$A$5:$I$5,0))*'Seagrass extent'!$E$4, IF($C540="Salt marsh", INDEX('Salt marsh extent'!$A$5:$I$257,MATCH($A540,'Salt marsh extent'!$A$5:$A1000,0),MATCH('Salt marsh extent'!$B$4,'Salt marsh extent'!$A$5:$I$5,0))*'Salt marsh extent'!$E$4 )))</f>
        <v>0</v>
      </c>
      <c r="E540" s="40"/>
    </row>
    <row r="541" customFormat="false" ht="15.75" hidden="false" customHeight="true" outlineLevel="0" collapsed="false">
      <c r="A541" s="40" t="s">
        <v>304</v>
      </c>
      <c r="B541" s="56" t="str">
        <f aca="false" t="array" ref="B541:B541">INDEX(Countries!$D$2:$D$255, MATCH(A541, Countries!$B$2:$B$255, 0))</f>
        <v>NCL</v>
      </c>
      <c r="C541" s="76" t="s">
        <v>155</v>
      </c>
      <c r="D541" s="50" t="n">
        <f aca="false" t="array" ref="D541:D541">IF($C541="Mangrove", INDEX('Mangrove restorable land'!$A$5:$M1000,MATCH($A541,'Mangrove restorable land'!$A$5:$A1000,0),MATCH('Mangrove restorable land'!B$4,'Mangrove restorable land'!$A$5:$M$5,0)),IF($C541="Seagrass", INDEX('Seagrass extent'!$A$5:$I$257,MATCH($A541,'Seagrass extent'!$A$5:$A1000,0),MATCH('Seagrass extent'!$B$4,'Seagrass extent'!$A$5:$I$5,0))*'Seagrass extent'!$E$4, IF($C541="Salt marsh", INDEX('Salt marsh extent'!$A$5:$I$257,MATCH($A541,'Salt marsh extent'!$A$5:$A1000,0),MATCH('Salt marsh extent'!$B$4,'Salt marsh extent'!$A$5:$I$5,0))*'Salt marsh extent'!$E$4 )))</f>
        <v>2.6939157558396</v>
      </c>
      <c r="E541" s="40"/>
    </row>
    <row r="542" customFormat="false" ht="15.75" hidden="false" customHeight="true" outlineLevel="0" collapsed="false">
      <c r="A542" s="40" t="s">
        <v>305</v>
      </c>
      <c r="B542" s="56" t="str">
        <f aca="false" t="array" ref="B542:B542">INDEX(Countries!$D$2:$D$255, MATCH(A542, Countries!$B$2:$B$255, 0))</f>
        <v>NZL</v>
      </c>
      <c r="C542" s="76" t="s">
        <v>155</v>
      </c>
      <c r="D542" s="50" t="n">
        <f aca="false" t="array" ref="D542:D542">IF($C542="Mangrove", INDEX('Mangrove restorable land'!$A$5:$M1000,MATCH($A542,'Mangrove restorable land'!$A$5:$A1000,0),MATCH('Mangrove restorable land'!B$4,'Mangrove restorable land'!$A$5:$M$5,0)),IF($C542="Seagrass", INDEX('Seagrass extent'!$A$5:$I$257,MATCH($A542,'Seagrass extent'!$A$5:$A1000,0),MATCH('Seagrass extent'!$B$4,'Seagrass extent'!$A$5:$I$5,0))*'Seagrass extent'!$E$4, IF($C542="Salt marsh", INDEX('Salt marsh extent'!$A$5:$I$257,MATCH($A542,'Salt marsh extent'!$A$5:$A1000,0),MATCH('Salt marsh extent'!$B$4,'Salt marsh extent'!$A$5:$I$5,0))*'Salt marsh extent'!$E$4 )))</f>
        <v>529.969476411339</v>
      </c>
      <c r="E542" s="40"/>
    </row>
    <row r="543" customFormat="false" ht="15.75" hidden="false" customHeight="true" outlineLevel="0" collapsed="false">
      <c r="A543" s="40" t="s">
        <v>306</v>
      </c>
      <c r="B543" s="56" t="str">
        <f aca="false" t="array" ref="B543:B543">INDEX(Countries!$D$2:$D$255, MATCH(A543, Countries!$B$2:$B$255, 0))</f>
        <v>NIC</v>
      </c>
      <c r="C543" s="76" t="s">
        <v>155</v>
      </c>
      <c r="D543" s="50" t="n">
        <f aca="false" t="array" ref="D543:D543">IF($C543="Mangrove", INDEX('Mangrove restorable land'!$A$5:$M1000,MATCH($A543,'Mangrove restorable land'!$A$5:$A1000,0),MATCH('Mangrove restorable land'!B$4,'Mangrove restorable land'!$A$5:$M$5,0)),IF($C543="Seagrass", INDEX('Seagrass extent'!$A$5:$I$257,MATCH($A543,'Seagrass extent'!$A$5:$A1000,0),MATCH('Seagrass extent'!$B$4,'Seagrass extent'!$A$5:$I$5,0))*'Seagrass extent'!$E$4, IF($C543="Salt marsh", INDEX('Salt marsh extent'!$A$5:$I$257,MATCH($A543,'Salt marsh extent'!$A$5:$A1000,0),MATCH('Salt marsh extent'!$B$4,'Salt marsh extent'!$A$5:$I$5,0))*'Salt marsh extent'!$E$4 )))</f>
        <v>2033.25640561186</v>
      </c>
      <c r="E543" s="40"/>
    </row>
    <row r="544" customFormat="false" ht="15.75" hidden="false" customHeight="true" outlineLevel="0" collapsed="false">
      <c r="A544" s="40" t="s">
        <v>307</v>
      </c>
      <c r="B544" s="56" t="str">
        <f aca="false" t="array" ref="B544:B544">INDEX(Countries!$D$2:$D$255, MATCH(A544, Countries!$B$2:$B$255, 0))</f>
        <v>NGA</v>
      </c>
      <c r="C544" s="76" t="s">
        <v>155</v>
      </c>
      <c r="D544" s="50" t="n">
        <f aca="false" t="array" ref="D544:D544">IF($C544="Mangrove", INDEX('Mangrove restorable land'!$A$5:$M1000,MATCH($A544,'Mangrove restorable land'!$A$5:$A1000,0),MATCH('Mangrove restorable land'!B$4,'Mangrove restorable land'!$A$5:$M$5,0)),IF($C544="Seagrass", INDEX('Seagrass extent'!$A$5:$I$257,MATCH($A544,'Seagrass extent'!$A$5:$A1000,0),MATCH('Seagrass extent'!$B$4,'Seagrass extent'!$A$5:$I$5,0))*'Seagrass extent'!$E$4, IF($C544="Salt marsh", INDEX('Salt marsh extent'!$A$5:$I$257,MATCH($A544,'Salt marsh extent'!$A$5:$A1000,0),MATCH('Salt marsh extent'!$B$4,'Salt marsh extent'!$A$5:$I$5,0))*'Salt marsh extent'!$E$4 )))</f>
        <v>0</v>
      </c>
      <c r="E544" s="40"/>
    </row>
    <row r="545" customFormat="false" ht="15.75" hidden="false" customHeight="true" outlineLevel="0" collapsed="false">
      <c r="A545" s="40" t="s">
        <v>308</v>
      </c>
      <c r="B545" s="56" t="str">
        <f aca="false" t="array" ref="B545:B545">INDEX(Countries!$D$2:$D$255, MATCH(A545, Countries!$B$2:$B$255, 0))</f>
        <v>OMN</v>
      </c>
      <c r="C545" s="76" t="s">
        <v>155</v>
      </c>
      <c r="D545" s="50" t="n">
        <f aca="false" t="array" ref="D545:D545">IF($C545="Mangrove", INDEX('Mangrove restorable land'!$A$5:$M1000,MATCH($A545,'Mangrove restorable land'!$A$5:$A1000,0),MATCH('Mangrove restorable land'!B$4,'Mangrove restorable land'!$A$5:$M$5,0)),IF($C545="Seagrass", INDEX('Seagrass extent'!$A$5:$I$257,MATCH($A545,'Seagrass extent'!$A$5:$A1000,0),MATCH('Seagrass extent'!$B$4,'Seagrass extent'!$A$5:$I$5,0))*'Seagrass extent'!$E$4, IF($C545="Salt marsh", INDEX('Salt marsh extent'!$A$5:$I$257,MATCH($A545,'Salt marsh extent'!$A$5:$A1000,0),MATCH('Salt marsh extent'!$B$4,'Salt marsh extent'!$A$5:$I$5,0))*'Salt marsh extent'!$E$4 )))</f>
        <v>3.27656898653439</v>
      </c>
      <c r="E545" s="40"/>
    </row>
    <row r="546" customFormat="false" ht="15.75" hidden="false" customHeight="true" outlineLevel="0" collapsed="false">
      <c r="A546" s="40" t="s">
        <v>309</v>
      </c>
      <c r="B546" s="56" t="str">
        <f aca="false" t="array" ref="B546:B546">INDEX(Countries!$D$2:$D$255, MATCH(A546, Countries!$B$2:$B$255, 0))</f>
        <v>PAK</v>
      </c>
      <c r="C546" s="76" t="s">
        <v>155</v>
      </c>
      <c r="D546" s="50" t="n">
        <f aca="false" t="array" ref="D546:D546">IF($C546="Mangrove", INDEX('Mangrove restorable land'!$A$5:$M1000,MATCH($A546,'Mangrove restorable land'!$A$5:$A1000,0),MATCH('Mangrove restorable land'!B$4,'Mangrove restorable land'!$A$5:$M$5,0)),IF($C546="Seagrass", INDEX('Seagrass extent'!$A$5:$I$257,MATCH($A546,'Seagrass extent'!$A$5:$A1000,0),MATCH('Seagrass extent'!$B$4,'Seagrass extent'!$A$5:$I$5,0))*'Seagrass extent'!$E$4, IF($C546="Salt marsh", INDEX('Salt marsh extent'!$A$5:$I$257,MATCH($A546,'Salt marsh extent'!$A$5:$A1000,0),MATCH('Salt marsh extent'!$B$4,'Salt marsh extent'!$A$5:$I$5,0))*'Salt marsh extent'!$E$4 )))</f>
        <v>10802.8435791312</v>
      </c>
      <c r="E546" s="40"/>
    </row>
    <row r="547" customFormat="false" ht="15.75" hidden="false" customHeight="true" outlineLevel="0" collapsed="false">
      <c r="A547" s="40" t="s">
        <v>310</v>
      </c>
      <c r="B547" s="56" t="str">
        <f aca="false" t="array" ref="B547:B547">INDEX(Countries!$D$2:$D$255, MATCH(A547, Countries!$B$2:$B$255, 0))</f>
        <v>PLW</v>
      </c>
      <c r="C547" s="76" t="s">
        <v>155</v>
      </c>
      <c r="D547" s="50" t="n">
        <f aca="false" t="array" ref="D547:D547">IF($C547="Mangrove", INDEX('Mangrove restorable land'!$A$5:$M1000,MATCH($A547,'Mangrove restorable land'!$A$5:$A1000,0),MATCH('Mangrove restorable land'!B$4,'Mangrove restorable land'!$A$5:$M$5,0)),IF($C547="Seagrass", INDEX('Seagrass extent'!$A$5:$I$257,MATCH($A547,'Seagrass extent'!$A$5:$A1000,0),MATCH('Seagrass extent'!$B$4,'Seagrass extent'!$A$5:$I$5,0))*'Seagrass extent'!$E$4, IF($C547="Salt marsh", INDEX('Salt marsh extent'!$A$5:$I$257,MATCH($A547,'Salt marsh extent'!$A$5:$A1000,0),MATCH('Salt marsh extent'!$B$4,'Salt marsh extent'!$A$5:$I$5,0))*'Salt marsh extent'!$E$4 )))</f>
        <v>0</v>
      </c>
      <c r="E547" s="40"/>
    </row>
    <row r="548" customFormat="false" ht="15.75" hidden="false" customHeight="true" outlineLevel="0" collapsed="false">
      <c r="A548" s="40" t="s">
        <v>311</v>
      </c>
      <c r="B548" s="56" t="str">
        <f aca="false" t="array" ref="B548:B548">INDEX(Countries!$D$2:$D$255, MATCH(A548, Countries!$B$2:$B$255, 0))</f>
        <v>PAN</v>
      </c>
      <c r="C548" s="76" t="s">
        <v>155</v>
      </c>
      <c r="D548" s="50" t="n">
        <f aca="false" t="array" ref="D548:D548">IF($C548="Mangrove", INDEX('Mangrove restorable land'!$A$5:$M1000,MATCH($A548,'Mangrove restorable land'!$A$5:$A1000,0),MATCH('Mangrove restorable land'!B$4,'Mangrove restorable land'!$A$5:$M$5,0)),IF($C548="Seagrass", INDEX('Seagrass extent'!$A$5:$I$257,MATCH($A548,'Seagrass extent'!$A$5:$A1000,0),MATCH('Seagrass extent'!$B$4,'Seagrass extent'!$A$5:$I$5,0))*'Seagrass extent'!$E$4, IF($C548="Salt marsh", INDEX('Salt marsh extent'!$A$5:$I$257,MATCH($A548,'Salt marsh extent'!$A$5:$A1000,0),MATCH('Salt marsh extent'!$B$4,'Salt marsh extent'!$A$5:$I$5,0))*'Salt marsh extent'!$E$4 )))</f>
        <v>596.605209772235</v>
      </c>
      <c r="E548" s="40"/>
    </row>
    <row r="549" customFormat="false" ht="15.75" hidden="false" customHeight="true" outlineLevel="0" collapsed="false">
      <c r="A549" s="40" t="s">
        <v>312</v>
      </c>
      <c r="B549" s="56" t="str">
        <f aca="false" t="array" ref="B549:B549">INDEX(Countries!$D$2:$D$255, MATCH(A549, Countries!$B$2:$B$255, 0))</f>
        <v>PNG</v>
      </c>
      <c r="C549" s="76" t="s">
        <v>155</v>
      </c>
      <c r="D549" s="50" t="n">
        <f aca="false" t="array" ref="D549:D549">IF($C549="Mangrove", INDEX('Mangrove restorable land'!$A$5:$M1000,MATCH($A549,'Mangrove restorable land'!$A$5:$A1000,0),MATCH('Mangrove restorable land'!B$4,'Mangrove restorable land'!$A$5:$M$5,0)),IF($C549="Seagrass", INDEX('Seagrass extent'!$A$5:$I$257,MATCH($A549,'Seagrass extent'!$A$5:$A1000,0),MATCH('Seagrass extent'!$B$4,'Seagrass extent'!$A$5:$I$5,0))*'Seagrass extent'!$E$4, IF($C549="Salt marsh", INDEX('Salt marsh extent'!$A$5:$I$257,MATCH($A549,'Salt marsh extent'!$A$5:$A1000,0),MATCH('Salt marsh extent'!$B$4,'Salt marsh extent'!$A$5:$I$5,0))*'Salt marsh extent'!$E$4 )))</f>
        <v>0</v>
      </c>
      <c r="E549" s="40"/>
    </row>
    <row r="550" customFormat="false" ht="15.75" hidden="false" customHeight="true" outlineLevel="0" collapsed="false">
      <c r="A550" s="40" t="s">
        <v>313</v>
      </c>
      <c r="B550" s="56" t="str">
        <f aca="false" t="array" ref="B550:B550">INDEX(Countries!$D$2:$D$255, MATCH(A550, Countries!$B$2:$B$255, 0))</f>
        <v>PER</v>
      </c>
      <c r="C550" s="76" t="s">
        <v>155</v>
      </c>
      <c r="D550" s="50" t="n">
        <f aca="false" t="array" ref="D550:D550">IF($C550="Mangrove", INDEX('Mangrove restorable land'!$A$5:$M1000,MATCH($A550,'Mangrove restorable land'!$A$5:$A1000,0),MATCH('Mangrove restorable land'!B$4,'Mangrove restorable land'!$A$5:$M$5,0)),IF($C550="Seagrass", INDEX('Seagrass extent'!$A$5:$I$257,MATCH($A550,'Seagrass extent'!$A$5:$A1000,0),MATCH('Seagrass extent'!$B$4,'Seagrass extent'!$A$5:$I$5,0))*'Seagrass extent'!$E$4, IF($C550="Salt marsh", INDEX('Salt marsh extent'!$A$5:$I$257,MATCH($A550,'Salt marsh extent'!$A$5:$A1000,0),MATCH('Salt marsh extent'!$B$4,'Salt marsh extent'!$A$5:$I$5,0))*'Salt marsh extent'!$E$4 )))</f>
        <v>782.038741233917</v>
      </c>
      <c r="E550" s="40"/>
    </row>
    <row r="551" customFormat="false" ht="15.75" hidden="false" customHeight="true" outlineLevel="0" collapsed="false">
      <c r="A551" s="40" t="s">
        <v>314</v>
      </c>
      <c r="B551" s="56" t="str">
        <f aca="false" t="array" ref="B551:B551">INDEX(Countries!$D$2:$D$255, MATCH(A551, Countries!$B$2:$B$255, 0))</f>
        <v>PHL</v>
      </c>
      <c r="C551" s="76" t="s">
        <v>155</v>
      </c>
      <c r="D551" s="50" t="n">
        <f aca="false" t="array" ref="D551:D551">IF($C551="Mangrove", INDEX('Mangrove restorable land'!$A$5:$M1000,MATCH($A551,'Mangrove restorable land'!$A$5:$A1000,0),MATCH('Mangrove restorable land'!B$4,'Mangrove restorable land'!$A$5:$M$5,0)),IF($C551="Seagrass", INDEX('Seagrass extent'!$A$5:$I$257,MATCH($A551,'Seagrass extent'!$A$5:$A1000,0),MATCH('Seagrass extent'!$B$4,'Seagrass extent'!$A$5:$I$5,0))*'Seagrass extent'!$E$4, IF($C551="Salt marsh", INDEX('Salt marsh extent'!$A$5:$I$257,MATCH($A551,'Salt marsh extent'!$A$5:$A1000,0),MATCH('Salt marsh extent'!$B$4,'Salt marsh extent'!$A$5:$I$5,0))*'Salt marsh extent'!$E$4 )))</f>
        <v>5.38783150958719</v>
      </c>
      <c r="E551" s="40"/>
    </row>
    <row r="552" customFormat="false" ht="15.75" hidden="false" customHeight="true" outlineLevel="0" collapsed="false">
      <c r="A552" s="40" t="s">
        <v>315</v>
      </c>
      <c r="B552" s="56" t="str">
        <f aca="false" t="array" ref="B552:B552">INDEX(Countries!$D$2:$D$255, MATCH(A552, Countries!$B$2:$B$255, 0))</f>
        <v>PRI</v>
      </c>
      <c r="C552" s="76" t="s">
        <v>155</v>
      </c>
      <c r="D552" s="50" t="n">
        <f aca="false" t="array" ref="D552:D552">IF($C552="Mangrove", INDEX('Mangrove restorable land'!$A$5:$M1000,MATCH($A552,'Mangrove restorable land'!$A$5:$A1000,0),MATCH('Mangrove restorable land'!B$4,'Mangrove restorable land'!$A$5:$M$5,0)),IF($C552="Seagrass", INDEX('Seagrass extent'!$A$5:$I$257,MATCH($A552,'Seagrass extent'!$A$5:$A1000,0),MATCH('Seagrass extent'!$B$4,'Seagrass extent'!$A$5:$I$5,0))*'Seagrass extent'!$E$4, IF($C552="Salt marsh", INDEX('Salt marsh extent'!$A$5:$I$257,MATCH($A552,'Salt marsh extent'!$A$5:$A1000,0),MATCH('Salt marsh extent'!$B$4,'Salt marsh extent'!$A$5:$I$5,0))*'Salt marsh extent'!$E$4 )))</f>
        <v>157.784559730139</v>
      </c>
      <c r="E552" s="40"/>
    </row>
    <row r="553" customFormat="false" ht="15.75" hidden="false" customHeight="true" outlineLevel="0" collapsed="false">
      <c r="A553" s="40" t="s">
        <v>316</v>
      </c>
      <c r="B553" s="56" t="str">
        <f aca="false" t="array" ref="B553:B553">INDEX(Countries!$D$2:$D$255, MATCH(A553, Countries!$B$2:$B$255, 0))</f>
        <v>QAT</v>
      </c>
      <c r="C553" s="76" t="s">
        <v>155</v>
      </c>
      <c r="D553" s="50" t="n">
        <f aca="false" t="array" ref="D553:D553">IF($C553="Mangrove", INDEX('Mangrove restorable land'!$A$5:$M1000,MATCH($A553,'Mangrove restorable land'!$A$5:$A1000,0),MATCH('Mangrove restorable land'!B$4,'Mangrove restorable land'!$A$5:$M$5,0)),IF($C553="Seagrass", INDEX('Seagrass extent'!$A$5:$I$257,MATCH($A553,'Seagrass extent'!$A$5:$A1000,0),MATCH('Seagrass extent'!$B$4,'Seagrass extent'!$A$5:$I$5,0))*'Seagrass extent'!$E$4, IF($C553="Salt marsh", INDEX('Salt marsh extent'!$A$5:$I$257,MATCH($A553,'Salt marsh extent'!$A$5:$A1000,0),MATCH('Salt marsh extent'!$B$4,'Salt marsh extent'!$A$5:$I$5,0))*'Salt marsh extent'!$E$4 )))</f>
        <v>8.51289090370555</v>
      </c>
      <c r="E553" s="40"/>
    </row>
    <row r="554" customFormat="false" ht="15.75" hidden="false" customHeight="true" outlineLevel="0" collapsed="false">
      <c r="A554" s="40" t="s">
        <v>317</v>
      </c>
      <c r="B554" s="56" t="str">
        <f aca="false" t="array" ref="B554:B554">INDEX(Countries!$D$2:$D$255, MATCH(A554, Countries!$B$2:$B$255, 0))</f>
        <v>COG</v>
      </c>
      <c r="C554" s="76" t="s">
        <v>155</v>
      </c>
      <c r="D554" s="50" t="n">
        <f aca="false" t="array" ref="D554:D554">IF($C554="Mangrove", INDEX('Mangrove restorable land'!$A$5:$M1000,MATCH($A554,'Mangrove restorable land'!$A$5:$A1000,0),MATCH('Mangrove restorable land'!B$4,'Mangrove restorable land'!$A$5:$M$5,0)),IF($C554="Seagrass", INDEX('Seagrass extent'!$A$5:$I$257,MATCH($A554,'Seagrass extent'!$A$5:$A1000,0),MATCH('Seagrass extent'!$B$4,'Seagrass extent'!$A$5:$I$5,0))*'Seagrass extent'!$E$4, IF($C554="Salt marsh", INDEX('Salt marsh extent'!$A$5:$I$257,MATCH($A554,'Salt marsh extent'!$A$5:$A1000,0),MATCH('Salt marsh extent'!$B$4,'Salt marsh extent'!$A$5:$I$5,0))*'Salt marsh extent'!$E$4 )))</f>
        <v>0</v>
      </c>
      <c r="E554" s="40"/>
    </row>
    <row r="555" customFormat="false" ht="15.75" hidden="false" customHeight="true" outlineLevel="0" collapsed="false">
      <c r="A555" s="40" t="s">
        <v>318</v>
      </c>
      <c r="B555" s="56" t="str">
        <f aca="false" t="array" ref="B555:B555">INDEX(Countries!$D$2:$D$255, MATCH(A555, Countries!$B$2:$B$255, 0))</f>
        <v>KNA</v>
      </c>
      <c r="C555" s="76" t="s">
        <v>155</v>
      </c>
      <c r="D555" s="50" t="n">
        <f aca="false" t="array" ref="D555:D555">IF($C555="Mangrove", INDEX('Mangrove restorable land'!$A$5:$M1000,MATCH($A555,'Mangrove restorable land'!$A$5:$A1000,0),MATCH('Mangrove restorable land'!B$4,'Mangrove restorable land'!$A$5:$M$5,0)),IF($C555="Seagrass", INDEX('Seagrass extent'!$A$5:$I$257,MATCH($A555,'Seagrass extent'!$A$5:$A1000,0),MATCH('Seagrass extent'!$B$4,'Seagrass extent'!$A$5:$I$5,0))*'Seagrass extent'!$E$4, IF($C555="Salt marsh", INDEX('Salt marsh extent'!$A$5:$I$257,MATCH($A555,'Salt marsh extent'!$A$5:$A1000,0),MATCH('Salt marsh extent'!$B$4,'Salt marsh extent'!$A$5:$I$5,0))*'Salt marsh extent'!$E$4 )))</f>
        <v>0</v>
      </c>
      <c r="E555" s="40"/>
    </row>
    <row r="556" customFormat="false" ht="15.75" hidden="false" customHeight="true" outlineLevel="0" collapsed="false">
      <c r="A556" s="40" t="s">
        <v>319</v>
      </c>
      <c r="B556" s="56" t="str">
        <f aca="false" t="array" ref="B556:B556">INDEX(Countries!$D$2:$D$255, MATCH(A556, Countries!$B$2:$B$255, 0))</f>
        <v>LCA</v>
      </c>
      <c r="C556" s="76" t="s">
        <v>155</v>
      </c>
      <c r="D556" s="50" t="n">
        <f aca="false" t="array" ref="D556:D556">IF($C556="Mangrove", INDEX('Mangrove restorable land'!$A$5:$M1000,MATCH($A556,'Mangrove restorable land'!$A$5:$A1000,0),MATCH('Mangrove restorable land'!B$4,'Mangrove restorable land'!$A$5:$M$5,0)),IF($C556="Seagrass", INDEX('Seagrass extent'!$A$5:$I$257,MATCH($A556,'Seagrass extent'!$A$5:$A1000,0),MATCH('Seagrass extent'!$B$4,'Seagrass extent'!$A$5:$I$5,0))*'Seagrass extent'!$E$4, IF($C556="Salt marsh", INDEX('Salt marsh extent'!$A$5:$I$257,MATCH($A556,'Salt marsh extent'!$A$5:$A1000,0),MATCH('Salt marsh extent'!$B$4,'Salt marsh extent'!$A$5:$I$5,0))*'Salt marsh extent'!$E$4 )))</f>
        <v>0</v>
      </c>
      <c r="E556" s="40"/>
    </row>
    <row r="557" customFormat="false" ht="15.75" hidden="false" customHeight="true" outlineLevel="0" collapsed="false">
      <c r="A557" s="40" t="s">
        <v>320</v>
      </c>
      <c r="B557" s="56" t="str">
        <f aca="false" t="array" ref="B557:B557">INDEX(Countries!$D$2:$D$255, MATCH(A557, Countries!$B$2:$B$255, 0))</f>
        <v>VCT</v>
      </c>
      <c r="C557" s="76" t="s">
        <v>155</v>
      </c>
      <c r="D557" s="50" t="n">
        <f aca="false" t="array" ref="D557:D557">IF($C557="Mangrove", INDEX('Mangrove restorable land'!$A$5:$M1000,MATCH($A557,'Mangrove restorable land'!$A$5:$A1000,0),MATCH('Mangrove restorable land'!B$4,'Mangrove restorable land'!$A$5:$M$5,0)),IF($C557="Seagrass", INDEX('Seagrass extent'!$A$5:$I$257,MATCH($A557,'Seagrass extent'!$A$5:$A1000,0),MATCH('Seagrass extent'!$B$4,'Seagrass extent'!$A$5:$I$5,0))*'Seagrass extent'!$E$4, IF($C557="Salt marsh", INDEX('Salt marsh extent'!$A$5:$I$257,MATCH($A557,'Salt marsh extent'!$A$5:$A1000,0),MATCH('Salt marsh extent'!$B$4,'Salt marsh extent'!$A$5:$I$5,0))*'Salt marsh extent'!$E$4 )))</f>
        <v>0</v>
      </c>
      <c r="E557" s="40"/>
    </row>
    <row r="558" customFormat="false" ht="15.75" hidden="false" customHeight="true" outlineLevel="0" collapsed="false">
      <c r="A558" s="40" t="s">
        <v>321</v>
      </c>
      <c r="B558" s="56" t="str">
        <f aca="false" t="array" ref="B558:B558">INDEX(Countries!$D$2:$D$255, MATCH(A558, Countries!$B$2:$B$255, 0))</f>
        <v>MAF</v>
      </c>
      <c r="C558" s="76" t="s">
        <v>155</v>
      </c>
      <c r="D558" s="50" t="n">
        <f aca="false" t="array" ref="D558:D558">IF($C558="Mangrove", INDEX('Mangrove restorable land'!$A$5:$M1000,MATCH($A558,'Mangrove restorable land'!$A$5:$A1000,0),MATCH('Mangrove restorable land'!B$4,'Mangrove restorable land'!$A$5:$M$5,0)),IF($C558="Seagrass", INDEX('Seagrass extent'!$A$5:$I$257,MATCH($A558,'Seagrass extent'!$A$5:$A1000,0),MATCH('Seagrass extent'!$B$4,'Seagrass extent'!$A$5:$I$5,0))*'Seagrass extent'!$E$4, IF($C558="Salt marsh", INDEX('Salt marsh extent'!$A$5:$I$257,MATCH($A558,'Salt marsh extent'!$A$5:$A1000,0),MATCH('Salt marsh extent'!$B$4,'Salt marsh extent'!$A$5:$I$5,0))*'Salt marsh extent'!$E$4 )))</f>
        <v>0</v>
      </c>
      <c r="E558" s="40"/>
    </row>
    <row r="559" customFormat="false" ht="15.75" hidden="false" customHeight="true" outlineLevel="0" collapsed="false">
      <c r="A559" s="40" t="s">
        <v>322</v>
      </c>
      <c r="B559" s="56" t="str">
        <f aca="false" t="array" ref="B559:B559">INDEX(Countries!$D$2:$D$255, MATCH(A559, Countries!$B$2:$B$255, 0))</f>
        <v>WSM</v>
      </c>
      <c r="C559" s="76" t="s">
        <v>155</v>
      </c>
      <c r="D559" s="50" t="n">
        <f aca="false" t="array" ref="D559:D559">IF($C559="Mangrove", INDEX('Mangrove restorable land'!$A$5:$M1000,MATCH($A559,'Mangrove restorable land'!$A$5:$A1000,0),MATCH('Mangrove restorable land'!B$4,'Mangrove restorable land'!$A$5:$M$5,0)),IF($C559="Seagrass", INDEX('Seagrass extent'!$A$5:$I$257,MATCH($A559,'Seagrass extent'!$A$5:$A1000,0),MATCH('Seagrass extent'!$B$4,'Seagrass extent'!$A$5:$I$5,0))*'Seagrass extent'!$E$4, IF($C559="Salt marsh", INDEX('Salt marsh extent'!$A$5:$I$257,MATCH($A559,'Salt marsh extent'!$A$5:$A1000,0),MATCH('Salt marsh extent'!$B$4,'Salt marsh extent'!$A$5:$I$5,0))*'Salt marsh extent'!$E$4 )))</f>
        <v>0</v>
      </c>
      <c r="E559" s="40"/>
    </row>
    <row r="560" customFormat="false" ht="15.75" hidden="false" customHeight="true" outlineLevel="0" collapsed="false">
      <c r="A560" s="40" t="s">
        <v>323</v>
      </c>
      <c r="B560" s="56" t="str">
        <f aca="false" t="array" ref="B560:B560">INDEX(Countries!$D$2:$D$255, MATCH(A560, Countries!$B$2:$B$255, 0))</f>
        <v>STP</v>
      </c>
      <c r="C560" s="76" t="s">
        <v>155</v>
      </c>
      <c r="D560" s="50" t="n">
        <f aca="false" t="array" ref="D560:D560">IF($C560="Mangrove", INDEX('Mangrove restorable land'!$A$5:$M1000,MATCH($A560,'Mangrove restorable land'!$A$5:$A1000,0),MATCH('Mangrove restorable land'!B$4,'Mangrove restorable land'!$A$5:$M$5,0)),IF($C560="Seagrass", INDEX('Seagrass extent'!$A$5:$I$257,MATCH($A560,'Seagrass extent'!$A$5:$A1000,0),MATCH('Seagrass extent'!$B$4,'Seagrass extent'!$A$5:$I$5,0))*'Seagrass extent'!$E$4, IF($C560="Salt marsh", INDEX('Salt marsh extent'!$A$5:$I$257,MATCH($A560,'Salt marsh extent'!$A$5:$A1000,0),MATCH('Salt marsh extent'!$B$4,'Salt marsh extent'!$A$5:$I$5,0))*'Salt marsh extent'!$E$4 )))</f>
        <v>0</v>
      </c>
      <c r="E560" s="40"/>
    </row>
    <row r="561" customFormat="false" ht="15.75" hidden="false" customHeight="true" outlineLevel="0" collapsed="false">
      <c r="A561" s="40" t="s">
        <v>324</v>
      </c>
      <c r="B561" s="56" t="str">
        <f aca="false" t="array" ref="B561:B561">INDEX(Countries!$D$2:$D$255, MATCH(A561, Countries!$B$2:$B$255, 0))</f>
        <v>SAU</v>
      </c>
      <c r="C561" s="76" t="s">
        <v>155</v>
      </c>
      <c r="D561" s="50" t="n">
        <f aca="false" t="array" ref="D561:D561">IF($C561="Mangrove", INDEX('Mangrove restorable land'!$A$5:$M1000,MATCH($A561,'Mangrove restorable land'!$A$5:$A1000,0),MATCH('Mangrove restorable land'!B$4,'Mangrove restorable land'!$A$5:$M$5,0)),IF($C561="Seagrass", INDEX('Seagrass extent'!$A$5:$I$257,MATCH($A561,'Seagrass extent'!$A$5:$A1000,0),MATCH('Seagrass extent'!$B$4,'Seagrass extent'!$A$5:$I$5,0))*'Seagrass extent'!$E$4, IF($C561="Salt marsh", INDEX('Salt marsh extent'!$A$5:$I$257,MATCH($A561,'Salt marsh extent'!$A$5:$A1000,0),MATCH('Salt marsh extent'!$B$4,'Salt marsh extent'!$A$5:$I$5,0))*'Salt marsh extent'!$E$4 )))</f>
        <v>1135.54984619952</v>
      </c>
      <c r="E561" s="40"/>
    </row>
    <row r="562" customFormat="false" ht="15.75" hidden="false" customHeight="true" outlineLevel="0" collapsed="false">
      <c r="A562" s="40" t="s">
        <v>325</v>
      </c>
      <c r="B562" s="56" t="str">
        <f aca="false" t="array" ref="B562:B562">INDEX(Countries!$D$2:$D$255, MATCH(A562, Countries!$B$2:$B$255, 0))</f>
        <v>SEN</v>
      </c>
      <c r="C562" s="76" t="s">
        <v>155</v>
      </c>
      <c r="D562" s="50" t="n">
        <f aca="false" t="array" ref="D562:D562">IF($C562="Mangrove", INDEX('Mangrove restorable land'!$A$5:$M1000,MATCH($A562,'Mangrove restorable land'!$A$5:$A1000,0),MATCH('Mangrove restorable land'!B$4,'Mangrove restorable land'!$A$5:$M$5,0)),IF($C562="Seagrass", INDEX('Seagrass extent'!$A$5:$I$257,MATCH($A562,'Seagrass extent'!$A$5:$A1000,0),MATCH('Seagrass extent'!$B$4,'Seagrass extent'!$A$5:$I$5,0))*'Seagrass extent'!$E$4, IF($C562="Salt marsh", INDEX('Salt marsh extent'!$A$5:$I$257,MATCH($A562,'Salt marsh extent'!$A$5:$A1000,0),MATCH('Salt marsh extent'!$B$4,'Salt marsh extent'!$A$5:$I$5,0))*'Salt marsh extent'!$E$4 )))</f>
        <v>0</v>
      </c>
      <c r="E562" s="40"/>
    </row>
    <row r="563" customFormat="false" ht="15.75" hidden="false" customHeight="true" outlineLevel="0" collapsed="false">
      <c r="A563" s="40" t="s">
        <v>326</v>
      </c>
      <c r="B563" s="56" t="str">
        <f aca="false" t="array" ref="B563:B563">INDEX(Countries!$D$2:$D$255, MATCH(A563, Countries!$B$2:$B$255, 0))</f>
        <v>SYC</v>
      </c>
      <c r="C563" s="76" t="s">
        <v>155</v>
      </c>
      <c r="D563" s="50" t="n">
        <f aca="false" t="array" ref="D563:D563">IF($C563="Mangrove", INDEX('Mangrove restorable land'!$A$5:$M1000,MATCH($A563,'Mangrove restorable land'!$A$5:$A1000,0),MATCH('Mangrove restorable land'!B$4,'Mangrove restorable land'!$A$5:$M$5,0)),IF($C563="Seagrass", INDEX('Seagrass extent'!$A$5:$I$257,MATCH($A563,'Seagrass extent'!$A$5:$A1000,0),MATCH('Seagrass extent'!$B$4,'Seagrass extent'!$A$5:$I$5,0))*'Seagrass extent'!$E$4, IF($C563="Salt marsh", INDEX('Salt marsh extent'!$A$5:$I$257,MATCH($A563,'Salt marsh extent'!$A$5:$A1000,0),MATCH('Salt marsh extent'!$B$4,'Salt marsh extent'!$A$5:$I$5,0))*'Salt marsh extent'!$E$4 )))</f>
        <v>0</v>
      </c>
      <c r="E563" s="40"/>
    </row>
    <row r="564" customFormat="false" ht="15.75" hidden="false" customHeight="true" outlineLevel="0" collapsed="false">
      <c r="A564" s="40" t="s">
        <v>327</v>
      </c>
      <c r="B564" s="56" t="str">
        <f aca="false" t="array" ref="B564:B564">INDEX(Countries!$D$2:$D$255, MATCH(A564, Countries!$B$2:$B$255, 0))</f>
        <v>SLE</v>
      </c>
      <c r="C564" s="76" t="s">
        <v>155</v>
      </c>
      <c r="D564" s="50" t="n">
        <f aca="false" t="array" ref="D564:D564">IF($C564="Mangrove", INDEX('Mangrove restorable land'!$A$5:$M1000,MATCH($A564,'Mangrove restorable land'!$A$5:$A1000,0),MATCH('Mangrove restorable land'!B$4,'Mangrove restorable land'!$A$5:$M$5,0)),IF($C564="Seagrass", INDEX('Seagrass extent'!$A$5:$I$257,MATCH($A564,'Seagrass extent'!$A$5:$A1000,0),MATCH('Seagrass extent'!$B$4,'Seagrass extent'!$A$5:$I$5,0))*'Seagrass extent'!$E$4, IF($C564="Salt marsh", INDEX('Salt marsh extent'!$A$5:$I$257,MATCH($A564,'Salt marsh extent'!$A$5:$A1000,0),MATCH('Salt marsh extent'!$B$4,'Salt marsh extent'!$A$5:$I$5,0))*'Salt marsh extent'!$E$4 )))</f>
        <v>0</v>
      </c>
      <c r="E564" s="40"/>
    </row>
    <row r="565" customFormat="false" ht="15.75" hidden="false" customHeight="true" outlineLevel="0" collapsed="false">
      <c r="A565" s="40" t="s">
        <v>328</v>
      </c>
      <c r="B565" s="56" t="str">
        <f aca="false" t="array" ref="B565:B565">INDEX(Countries!$D$2:$D$255, MATCH(A565, Countries!$B$2:$B$255, 0))</f>
        <v>SGP</v>
      </c>
      <c r="C565" s="76" t="s">
        <v>155</v>
      </c>
      <c r="D565" s="50" t="n">
        <f aca="false" t="array" ref="D565:D565">IF($C565="Mangrove", INDEX('Mangrove restorable land'!$A$5:$M1000,MATCH($A565,'Mangrove restorable land'!$A$5:$A1000,0),MATCH('Mangrove restorable land'!B$4,'Mangrove restorable land'!$A$5:$M$5,0)),IF($C565="Seagrass", INDEX('Seagrass extent'!$A$5:$I$257,MATCH($A565,'Seagrass extent'!$A$5:$A1000,0),MATCH('Seagrass extent'!$B$4,'Seagrass extent'!$A$5:$I$5,0))*'Seagrass extent'!$E$4, IF($C565="Salt marsh", INDEX('Salt marsh extent'!$A$5:$I$257,MATCH($A565,'Salt marsh extent'!$A$5:$A1000,0),MATCH('Salt marsh extent'!$B$4,'Salt marsh extent'!$A$5:$I$5,0))*'Salt marsh extent'!$E$4 )))</f>
        <v>0</v>
      </c>
      <c r="E565" s="40"/>
    </row>
    <row r="566" customFormat="false" ht="15.75" hidden="false" customHeight="true" outlineLevel="0" collapsed="false">
      <c r="A566" s="40" t="s">
        <v>329</v>
      </c>
      <c r="B566" s="56" t="str">
        <f aca="false" t="array" ref="B566:B566">INDEX(Countries!$D$2:$D$255, MATCH(A566, Countries!$B$2:$B$255, 0))</f>
        <v>SXM</v>
      </c>
      <c r="C566" s="76" t="s">
        <v>155</v>
      </c>
      <c r="D566" s="50" t="n">
        <f aca="false" t="array" ref="D566:D566">IF($C566="Mangrove", INDEX('Mangrove restorable land'!$A$5:$M1000,MATCH($A566,'Mangrove restorable land'!$A$5:$A1000,0),MATCH('Mangrove restorable land'!B$4,'Mangrove restorable land'!$A$5:$M$5,0)),IF($C566="Seagrass", INDEX('Seagrass extent'!$A$5:$I$257,MATCH($A566,'Seagrass extent'!$A$5:$A1000,0),MATCH('Seagrass extent'!$B$4,'Seagrass extent'!$A$5:$I$5,0))*'Seagrass extent'!$E$4, IF($C566="Salt marsh", INDEX('Salt marsh extent'!$A$5:$I$257,MATCH($A566,'Salt marsh extent'!$A$5:$A1000,0),MATCH('Salt marsh extent'!$B$4,'Salt marsh extent'!$A$5:$I$5,0))*'Salt marsh extent'!$E$4 )))</f>
        <v>0</v>
      </c>
      <c r="E566" s="40"/>
    </row>
    <row r="567" customFormat="false" ht="15.75" hidden="false" customHeight="true" outlineLevel="0" collapsed="false">
      <c r="A567" s="40" t="s">
        <v>330</v>
      </c>
      <c r="B567" s="56" t="str">
        <f aca="false" t="array" ref="B567:B567">INDEX(Countries!$D$2:$D$255, MATCH(A567, Countries!$B$2:$B$255, 0))</f>
        <v>SLB</v>
      </c>
      <c r="C567" s="76" t="s">
        <v>155</v>
      </c>
      <c r="D567" s="50" t="n">
        <f aca="false" t="array" ref="D567:D567">IF($C567="Mangrove", INDEX('Mangrove restorable land'!$A$5:$M1000,MATCH($A567,'Mangrove restorable land'!$A$5:$A1000,0),MATCH('Mangrove restorable land'!B$4,'Mangrove restorable land'!$A$5:$M$5,0)),IF($C567="Seagrass", INDEX('Seagrass extent'!$A$5:$I$257,MATCH($A567,'Seagrass extent'!$A$5:$A1000,0),MATCH('Seagrass extent'!$B$4,'Seagrass extent'!$A$5:$I$5,0))*'Seagrass extent'!$E$4, IF($C567="Salt marsh", INDEX('Salt marsh extent'!$A$5:$I$257,MATCH($A567,'Salt marsh extent'!$A$5:$A1000,0),MATCH('Salt marsh extent'!$B$4,'Salt marsh extent'!$A$5:$I$5,0))*'Salt marsh extent'!$E$4 )))</f>
        <v>0</v>
      </c>
      <c r="E567" s="40"/>
    </row>
    <row r="568" customFormat="false" ht="15.75" hidden="false" customHeight="true" outlineLevel="0" collapsed="false">
      <c r="A568" s="40" t="s">
        <v>331</v>
      </c>
      <c r="B568" s="56" t="str">
        <f aca="false" t="array" ref="B568:B568">INDEX(Countries!$D$2:$D$255, MATCH(A568, Countries!$B$2:$B$255, 0))</f>
        <v>SOM</v>
      </c>
      <c r="C568" s="76" t="s">
        <v>155</v>
      </c>
      <c r="D568" s="50" t="n">
        <f aca="false" t="array" ref="D568:D568">IF($C568="Mangrove", INDEX('Mangrove restorable land'!$A$5:$M1000,MATCH($A568,'Mangrove restorable land'!$A$5:$A1000,0),MATCH('Mangrove restorable land'!B$4,'Mangrove restorable land'!$A$5:$M$5,0)),IF($C568="Seagrass", INDEX('Seagrass extent'!$A$5:$I$257,MATCH($A568,'Seagrass extent'!$A$5:$A1000,0),MATCH('Seagrass extent'!$B$4,'Seagrass extent'!$A$5:$I$5,0))*'Seagrass extent'!$E$4, IF($C568="Salt marsh", INDEX('Salt marsh extent'!$A$5:$I$257,MATCH($A568,'Salt marsh extent'!$A$5:$A1000,0),MATCH('Salt marsh extent'!$B$4,'Salt marsh extent'!$A$5:$I$5,0))*'Salt marsh extent'!$E$4 )))</f>
        <v>2.69391575286547</v>
      </c>
      <c r="E568" s="40"/>
    </row>
    <row r="569" customFormat="false" ht="15.75" hidden="false" customHeight="true" outlineLevel="0" collapsed="false">
      <c r="A569" s="40" t="s">
        <v>332</v>
      </c>
      <c r="B569" s="56" t="str">
        <f aca="false" t="array" ref="B569:B569">INDEX(Countries!$D$2:$D$255, MATCH(A569, Countries!$B$2:$B$255, 0))</f>
        <v>ZAF</v>
      </c>
      <c r="C569" s="76" t="s">
        <v>155</v>
      </c>
      <c r="D569" s="50" t="n">
        <f aca="false" t="array" ref="D569:D569">IF($C569="Mangrove", INDEX('Mangrove restorable land'!$A$5:$M1000,MATCH($A569,'Mangrove restorable land'!$A$5:$A1000,0),MATCH('Mangrove restorable land'!B$4,'Mangrove restorable land'!$A$5:$M$5,0)),IF($C569="Seagrass", INDEX('Seagrass extent'!$A$5:$I$257,MATCH($A569,'Seagrass extent'!$A$5:$A1000,0),MATCH('Seagrass extent'!$B$4,'Seagrass extent'!$A$5:$I$5,0))*'Seagrass extent'!$E$4, IF($C569="Salt marsh", INDEX('Salt marsh extent'!$A$5:$I$257,MATCH($A569,'Salt marsh extent'!$A$5:$A1000,0),MATCH('Salt marsh extent'!$B$4,'Salt marsh extent'!$A$5:$I$5,0))*'Salt marsh extent'!$E$4 )))</f>
        <v>2811.59409941767</v>
      </c>
      <c r="E569" s="40"/>
    </row>
    <row r="570" customFormat="false" ht="15.75" hidden="false" customHeight="true" outlineLevel="0" collapsed="false">
      <c r="A570" s="40" t="s">
        <v>333</v>
      </c>
      <c r="B570" s="56" t="str">
        <f aca="false" t="array" ref="B570:B570">INDEX(Countries!$D$2:$D$255, MATCH(A570, Countries!$B$2:$B$255, 0))</f>
        <v>LKA</v>
      </c>
      <c r="C570" s="76" t="s">
        <v>155</v>
      </c>
      <c r="D570" s="50" t="n">
        <f aca="false" t="array" ref="D570:D570">IF($C570="Mangrove", INDEX('Mangrove restorable land'!$A$5:$M1000,MATCH($A570,'Mangrove restorable land'!$A$5:$A1000,0),MATCH('Mangrove restorable land'!B$4,'Mangrove restorable land'!$A$5:$M$5,0)),IF($C570="Seagrass", INDEX('Seagrass extent'!$A$5:$I$257,MATCH($A570,'Seagrass extent'!$A$5:$A1000,0),MATCH('Seagrass extent'!$B$4,'Seagrass extent'!$A$5:$I$5,0))*'Seagrass extent'!$E$4, IF($C570="Salt marsh", INDEX('Salt marsh extent'!$A$5:$I$257,MATCH($A570,'Salt marsh extent'!$A$5:$A1000,0),MATCH('Salt marsh extent'!$B$4,'Salt marsh extent'!$A$5:$I$5,0))*'Salt marsh extent'!$E$4 )))</f>
        <v>210.487112303251</v>
      </c>
      <c r="E570" s="40"/>
    </row>
    <row r="571" customFormat="false" ht="15.75" hidden="false" customHeight="true" outlineLevel="0" collapsed="false">
      <c r="A571" s="40" t="s">
        <v>334</v>
      </c>
      <c r="B571" s="56" t="str">
        <f aca="false" t="array" ref="B571:B571">INDEX(Countries!$D$2:$D$255, MATCH(A571, Countries!$B$2:$B$255, 0))</f>
        <v>SDN</v>
      </c>
      <c r="C571" s="76" t="s">
        <v>155</v>
      </c>
      <c r="D571" s="50" t="n">
        <f aca="false" t="array" ref="D571:D571">IF($C571="Mangrove", INDEX('Mangrove restorable land'!$A$5:$M1000,MATCH($A571,'Mangrove restorable land'!$A$5:$A1000,0),MATCH('Mangrove restorable land'!B$4,'Mangrove restorable land'!$A$5:$M$5,0)),IF($C571="Seagrass", INDEX('Seagrass extent'!$A$5:$I$257,MATCH($A571,'Seagrass extent'!$A$5:$A1000,0),MATCH('Seagrass extent'!$B$4,'Seagrass extent'!$A$5:$I$5,0))*'Seagrass extent'!$E$4, IF($C571="Salt marsh", INDEX('Salt marsh extent'!$A$5:$I$257,MATCH($A571,'Salt marsh extent'!$A$5:$A1000,0),MATCH('Salt marsh extent'!$B$4,'Salt marsh extent'!$A$5:$I$5,0))*'Salt marsh extent'!$E$4 )))</f>
        <v>2.69391576195531</v>
      </c>
      <c r="E571" s="40"/>
    </row>
    <row r="572" customFormat="false" ht="15.75" hidden="false" customHeight="true" outlineLevel="0" collapsed="false">
      <c r="A572" s="40" t="s">
        <v>335</v>
      </c>
      <c r="B572" s="56" t="str">
        <f aca="false" t="array" ref="B572:B572">INDEX(Countries!$D$2:$D$255, MATCH(A572, Countries!$B$2:$B$255, 0))</f>
        <v>SUR</v>
      </c>
      <c r="C572" s="76" t="s">
        <v>155</v>
      </c>
      <c r="D572" s="50" t="n">
        <f aca="false" t="array" ref="D572:D572">IF($C572="Mangrove", INDEX('Mangrove restorable land'!$A$5:$M1000,MATCH($A572,'Mangrove restorable land'!$A$5:$A1000,0),MATCH('Mangrove restorable land'!B$4,'Mangrove restorable land'!$A$5:$M$5,0)),IF($C572="Seagrass", INDEX('Seagrass extent'!$A$5:$I$257,MATCH($A572,'Seagrass extent'!$A$5:$A1000,0),MATCH('Seagrass extent'!$B$4,'Seagrass extent'!$A$5:$I$5,0))*'Seagrass extent'!$E$4, IF($C572="Salt marsh", INDEX('Salt marsh extent'!$A$5:$I$257,MATCH($A572,'Salt marsh extent'!$A$5:$A1000,0),MATCH('Salt marsh extent'!$B$4,'Salt marsh extent'!$A$5:$I$5,0))*'Salt marsh extent'!$E$4 )))</f>
        <v>323.940297697424</v>
      </c>
      <c r="E572" s="40"/>
    </row>
    <row r="573" customFormat="false" ht="15.75" hidden="false" customHeight="true" outlineLevel="0" collapsed="false">
      <c r="A573" s="40" t="s">
        <v>336</v>
      </c>
      <c r="B573" s="56" t="str">
        <f aca="false" t="array" ref="B573:B573">INDEX(Countries!$D$2:$D$255, MATCH(A573, Countries!$B$2:$B$255, 0))</f>
        <v>TWN</v>
      </c>
      <c r="C573" s="76" t="s">
        <v>155</v>
      </c>
      <c r="D573" s="50" t="n">
        <f aca="false" t="array" ref="D573:D573">IF($C573="Mangrove", INDEX('Mangrove restorable land'!$A$5:$M1000,MATCH($A573,'Mangrove restorable land'!$A$5:$A1000,0),MATCH('Mangrove restorable land'!B$4,'Mangrove restorable land'!$A$5:$M$5,0)),IF($C573="Seagrass", INDEX('Seagrass extent'!$A$5:$I$257,MATCH($A573,'Seagrass extent'!$A$5:$A1000,0),MATCH('Seagrass extent'!$B$4,'Seagrass extent'!$A$5:$I$5,0))*'Seagrass extent'!$E$4, IF($C573="Salt marsh", INDEX('Salt marsh extent'!$A$5:$I$257,MATCH($A573,'Salt marsh extent'!$A$5:$A1000,0),MATCH('Salt marsh extent'!$B$4,'Salt marsh extent'!$A$5:$I$5,0))*'Salt marsh extent'!$E$4 )))</f>
        <v>127.02784256314</v>
      </c>
      <c r="E573" s="40"/>
    </row>
    <row r="574" customFormat="false" ht="15.75" hidden="false" customHeight="true" outlineLevel="0" collapsed="false">
      <c r="A574" s="40" t="s">
        <v>337</v>
      </c>
      <c r="B574" s="56" t="str">
        <f aca="false" t="array" ref="B574:B574">INDEX(Countries!$D$2:$D$255, MATCH(A574, Countries!$B$2:$B$255, 0))</f>
        <v>TZA</v>
      </c>
      <c r="C574" s="76" t="s">
        <v>155</v>
      </c>
      <c r="D574" s="50" t="n">
        <f aca="false" t="array" ref="D574:D574">IF($C574="Mangrove", INDEX('Mangrove restorable land'!$A$5:$M1000,MATCH($A574,'Mangrove restorable land'!$A$5:$A1000,0),MATCH('Mangrove restorable land'!B$4,'Mangrove restorable land'!$A$5:$M$5,0)),IF($C574="Seagrass", INDEX('Seagrass extent'!$A$5:$I$257,MATCH($A574,'Seagrass extent'!$A$5:$A1000,0),MATCH('Seagrass extent'!$B$4,'Seagrass extent'!$A$5:$I$5,0))*'Seagrass extent'!$E$4, IF($C574="Salt marsh", INDEX('Salt marsh extent'!$A$5:$I$257,MATCH($A574,'Salt marsh extent'!$A$5:$A1000,0),MATCH('Salt marsh extent'!$B$4,'Salt marsh extent'!$A$5:$I$5,0))*'Salt marsh extent'!$E$4 )))</f>
        <v>16111.7073690365</v>
      </c>
      <c r="E574" s="40"/>
    </row>
    <row r="575" customFormat="false" ht="15.75" hidden="false" customHeight="true" outlineLevel="0" collapsed="false">
      <c r="A575" s="40" t="s">
        <v>338</v>
      </c>
      <c r="B575" s="56" t="str">
        <f aca="false" t="array" ref="B575:B575">INDEX(Countries!$D$2:$D$255, MATCH(A575, Countries!$B$2:$B$255, 0))</f>
        <v>THA</v>
      </c>
      <c r="C575" s="76" t="s">
        <v>155</v>
      </c>
      <c r="D575" s="50" t="n">
        <f aca="false" t="array" ref="D575:D575">IF($C575="Mangrove", INDEX('Mangrove restorable land'!$A$5:$M1000,MATCH($A575,'Mangrove restorable land'!$A$5:$A1000,0),MATCH('Mangrove restorable land'!B$4,'Mangrove restorable land'!$A$5:$M$5,0)),IF($C575="Seagrass", INDEX('Seagrass extent'!$A$5:$I$257,MATCH($A575,'Seagrass extent'!$A$5:$A1000,0),MATCH('Seagrass extent'!$B$4,'Seagrass extent'!$A$5:$I$5,0))*'Seagrass extent'!$E$4, IF($C575="Salt marsh", INDEX('Salt marsh extent'!$A$5:$I$257,MATCH($A575,'Salt marsh extent'!$A$5:$A1000,0),MATCH('Salt marsh extent'!$B$4,'Salt marsh extent'!$A$5:$I$5,0))*'Salt marsh extent'!$E$4 )))</f>
        <v>0</v>
      </c>
      <c r="E575" s="40"/>
    </row>
    <row r="576" customFormat="false" ht="15.75" hidden="false" customHeight="true" outlineLevel="0" collapsed="false">
      <c r="A576" s="40" t="s">
        <v>339</v>
      </c>
      <c r="B576" s="56" t="str">
        <f aca="false" t="array" ref="B576:B576">INDEX(Countries!$D$2:$D$255, MATCH(A576, Countries!$B$2:$B$255, 0))</f>
        <v>TLS</v>
      </c>
      <c r="C576" s="76" t="s">
        <v>155</v>
      </c>
      <c r="D576" s="50" t="n">
        <f aca="false" t="array" ref="D576:D576">IF($C576="Mangrove", INDEX('Mangrove restorable land'!$A$5:$M1000,MATCH($A576,'Mangrove restorable land'!$A$5:$A1000,0),MATCH('Mangrove restorable land'!B$4,'Mangrove restorable land'!$A$5:$M$5,0)),IF($C576="Seagrass", INDEX('Seagrass extent'!$A$5:$I$257,MATCH($A576,'Seagrass extent'!$A$5:$A1000,0),MATCH('Seagrass extent'!$B$4,'Seagrass extent'!$A$5:$I$5,0))*'Seagrass extent'!$E$4, IF($C576="Salt marsh", INDEX('Salt marsh extent'!$A$5:$I$257,MATCH($A576,'Salt marsh extent'!$A$5:$A1000,0),MATCH('Salt marsh extent'!$B$4,'Salt marsh extent'!$A$5:$I$5,0))*'Salt marsh extent'!$E$4 )))</f>
        <v>0</v>
      </c>
      <c r="E576" s="40"/>
    </row>
    <row r="577" customFormat="false" ht="15.75" hidden="false" customHeight="true" outlineLevel="0" collapsed="false">
      <c r="A577" s="40" t="s">
        <v>340</v>
      </c>
      <c r="B577" s="56" t="str">
        <f aca="false" t="array" ref="B577:B577">INDEX(Countries!$D$2:$D$255, MATCH(A577, Countries!$B$2:$B$255, 0))</f>
        <v>TGO</v>
      </c>
      <c r="C577" s="76" t="s">
        <v>155</v>
      </c>
      <c r="D577" s="50" t="n">
        <f aca="false" t="array" ref="D577:D577">IF($C577="Mangrove", INDEX('Mangrove restorable land'!$A$5:$M1000,MATCH($A577,'Mangrove restorable land'!$A$5:$A1000,0),MATCH('Mangrove restorable land'!B$4,'Mangrove restorable land'!$A$5:$M$5,0)),IF($C577="Seagrass", INDEX('Seagrass extent'!$A$5:$I$257,MATCH($A577,'Seagrass extent'!$A$5:$A1000,0),MATCH('Seagrass extent'!$B$4,'Seagrass extent'!$A$5:$I$5,0))*'Seagrass extent'!$E$4, IF($C577="Salt marsh", INDEX('Salt marsh extent'!$A$5:$I$257,MATCH($A577,'Salt marsh extent'!$A$5:$A1000,0),MATCH('Salt marsh extent'!$B$4,'Salt marsh extent'!$A$5:$I$5,0))*'Salt marsh extent'!$E$4 )))</f>
        <v>0</v>
      </c>
      <c r="E577" s="40"/>
    </row>
    <row r="578" customFormat="false" ht="15.75" hidden="false" customHeight="true" outlineLevel="0" collapsed="false">
      <c r="A578" s="40" t="s">
        <v>341</v>
      </c>
      <c r="B578" s="56" t="str">
        <f aca="false" t="array" ref="B578:B578">INDEX(Countries!$D$2:$D$255, MATCH(A578, Countries!$B$2:$B$255, 0))</f>
        <v>TON</v>
      </c>
      <c r="C578" s="76" t="s">
        <v>155</v>
      </c>
      <c r="D578" s="50" t="n">
        <f aca="false" t="array" ref="D578:D578">IF($C578="Mangrove", INDEX('Mangrove restorable land'!$A$5:$M1000,MATCH($A578,'Mangrove restorable land'!$A$5:$A1000,0),MATCH('Mangrove restorable land'!B$4,'Mangrove restorable land'!$A$5:$M$5,0)),IF($C578="Seagrass", INDEX('Seagrass extent'!$A$5:$I$257,MATCH($A578,'Seagrass extent'!$A$5:$A1000,0),MATCH('Seagrass extent'!$B$4,'Seagrass extent'!$A$5:$I$5,0))*'Seagrass extent'!$E$4, IF($C578="Salt marsh", INDEX('Salt marsh extent'!$A$5:$I$257,MATCH($A578,'Salt marsh extent'!$A$5:$A1000,0),MATCH('Salt marsh extent'!$B$4,'Salt marsh extent'!$A$5:$I$5,0))*'Salt marsh extent'!$E$4 )))</f>
        <v>8.08576304320425</v>
      </c>
      <c r="E578" s="40"/>
    </row>
    <row r="579" customFormat="false" ht="15.75" hidden="false" customHeight="true" outlineLevel="0" collapsed="false">
      <c r="A579" s="40" t="s">
        <v>342</v>
      </c>
      <c r="B579" s="56" t="str">
        <f aca="false" t="array" ref="B579:B579">INDEX(Countries!$D$2:$D$255, MATCH(A579, Countries!$B$2:$B$255, 0))</f>
        <v>TTO</v>
      </c>
      <c r="C579" s="76" t="s">
        <v>155</v>
      </c>
      <c r="D579" s="50" t="n">
        <f aca="false" t="array" ref="D579:D579">IF($C579="Mangrove", INDEX('Mangrove restorable land'!$A$5:$M1000,MATCH($A579,'Mangrove restorable land'!$A$5:$A1000,0),MATCH('Mangrove restorable land'!B$4,'Mangrove restorable land'!$A$5:$M$5,0)),IF($C579="Seagrass", INDEX('Seagrass extent'!$A$5:$I$257,MATCH($A579,'Seagrass extent'!$A$5:$A1000,0),MATCH('Seagrass extent'!$B$4,'Seagrass extent'!$A$5:$I$5,0))*'Seagrass extent'!$E$4, IF($C579="Salt marsh", INDEX('Salt marsh extent'!$A$5:$I$257,MATCH($A579,'Salt marsh extent'!$A$5:$A1000,0),MATCH('Salt marsh extent'!$B$4,'Salt marsh extent'!$A$5:$I$5,0))*'Salt marsh extent'!$E$4 )))</f>
        <v>0</v>
      </c>
      <c r="E579" s="40"/>
    </row>
    <row r="580" customFormat="false" ht="15.75" hidden="false" customHeight="true" outlineLevel="0" collapsed="false">
      <c r="A580" s="40" t="s">
        <v>343</v>
      </c>
      <c r="B580" s="56" t="str">
        <f aca="false" t="array" ref="B580:B580">INDEX(Countries!$D$2:$D$255, MATCH(A580, Countries!$B$2:$B$255, 0))</f>
        <v>TCA</v>
      </c>
      <c r="C580" s="76" t="s">
        <v>155</v>
      </c>
      <c r="D580" s="50" t="n">
        <f aca="false" t="array" ref="D580:D580">IF($C580="Mangrove", INDEX('Mangrove restorable land'!$A$5:$M1000,MATCH($A580,'Mangrove restorable land'!$A$5:$A1000,0),MATCH('Mangrove restorable land'!B$4,'Mangrove restorable land'!$A$5:$M$5,0)),IF($C580="Seagrass", INDEX('Seagrass extent'!$A$5:$I$257,MATCH($A580,'Seagrass extent'!$A$5:$A1000,0),MATCH('Seagrass extent'!$B$4,'Seagrass extent'!$A$5:$I$5,0))*'Seagrass extent'!$E$4, IF($C580="Salt marsh", INDEX('Salt marsh extent'!$A$5:$I$257,MATCH($A580,'Salt marsh extent'!$A$5:$A1000,0),MATCH('Salt marsh extent'!$B$4,'Salt marsh extent'!$A$5:$I$5,0))*'Salt marsh extent'!$E$4 )))</f>
        <v>0</v>
      </c>
      <c r="E580" s="40"/>
    </row>
    <row r="581" customFormat="false" ht="15.75" hidden="false" customHeight="true" outlineLevel="0" collapsed="false">
      <c r="A581" s="40" t="s">
        <v>344</v>
      </c>
      <c r="B581" s="56" t="str">
        <f aca="false" t="array" ref="B581:B581">INDEX(Countries!$D$2:$D$255, MATCH(A581, Countries!$B$2:$B$255, 0))</f>
        <v>TUV</v>
      </c>
      <c r="C581" s="76" t="s">
        <v>155</v>
      </c>
      <c r="D581" s="50" t="n">
        <f aca="false" t="array" ref="D581:D581">IF($C581="Mangrove", INDEX('Mangrove restorable land'!$A$5:$M1000,MATCH($A581,'Mangrove restorable land'!$A$5:$A1000,0),MATCH('Mangrove restorable land'!B$4,'Mangrove restorable land'!$A$5:$M$5,0)),IF($C581="Seagrass", INDEX('Seagrass extent'!$A$5:$I$257,MATCH($A581,'Seagrass extent'!$A$5:$A1000,0),MATCH('Seagrass extent'!$B$4,'Seagrass extent'!$A$5:$I$5,0))*'Seagrass extent'!$E$4, IF($C581="Salt marsh", INDEX('Salt marsh extent'!$A$5:$I$257,MATCH($A581,'Salt marsh extent'!$A$5:$A1000,0),MATCH('Salt marsh extent'!$B$4,'Salt marsh extent'!$A$5:$I$5,0))*'Salt marsh extent'!$E$4 )))</f>
        <v>0</v>
      </c>
      <c r="E581" s="40"/>
    </row>
    <row r="582" customFormat="false" ht="15.75" hidden="false" customHeight="true" outlineLevel="0" collapsed="false">
      <c r="A582" s="40" t="s">
        <v>345</v>
      </c>
      <c r="B582" s="56" t="str">
        <f aca="false" t="array" ref="B582:B582">INDEX(Countries!$D$2:$D$255, MATCH(A582, Countries!$B$2:$B$255, 0))</f>
        <v>ARE</v>
      </c>
      <c r="C582" s="76" t="s">
        <v>155</v>
      </c>
      <c r="D582" s="50" t="n">
        <f aca="false" t="array" ref="D582:D582">IF($C582="Mangrove", INDEX('Mangrove restorable land'!$A$5:$M1000,MATCH($A582,'Mangrove restorable land'!$A$5:$A1000,0),MATCH('Mangrove restorable land'!B$4,'Mangrove restorable land'!$A$5:$M$5,0)),IF($C582="Seagrass", INDEX('Seagrass extent'!$A$5:$I$257,MATCH($A582,'Seagrass extent'!$A$5:$A1000,0),MATCH('Seagrass extent'!$B$4,'Seagrass extent'!$A$5:$I$5,0))*'Seagrass extent'!$E$4, IF($C582="Salt marsh", INDEX('Salt marsh extent'!$A$5:$I$257,MATCH($A582,'Salt marsh extent'!$A$5:$A1000,0),MATCH('Salt marsh extent'!$B$4,'Salt marsh extent'!$A$5:$I$5,0))*'Salt marsh extent'!$E$4 )))</f>
        <v>149.930069909469</v>
      </c>
      <c r="E582" s="40"/>
    </row>
    <row r="583" customFormat="false" ht="15.75" hidden="false" customHeight="true" outlineLevel="0" collapsed="false">
      <c r="A583" s="40" t="s">
        <v>346</v>
      </c>
      <c r="B583" s="56" t="str">
        <f aca="false" t="array" ref="B583:B583">INDEX(Countries!$D$2:$D$255, MATCH(A583, Countries!$B$2:$B$255, 0))</f>
        <v>VUT</v>
      </c>
      <c r="C583" s="76" t="s">
        <v>155</v>
      </c>
      <c r="D583" s="50" t="n">
        <f aca="false" t="array" ref="D583:D583">IF($C583="Mangrove", INDEX('Mangrove restorable land'!$A$5:$M1000,MATCH($A583,'Mangrove restorable land'!$A$5:$A1000,0),MATCH('Mangrove restorable land'!B$4,'Mangrove restorable land'!$A$5:$M$5,0)),IF($C583="Seagrass", INDEX('Seagrass extent'!$A$5:$I$257,MATCH($A583,'Seagrass extent'!$A$5:$A1000,0),MATCH('Seagrass extent'!$B$4,'Seagrass extent'!$A$5:$I$5,0))*'Seagrass extent'!$E$4, IF($C583="Salt marsh", INDEX('Salt marsh extent'!$A$5:$I$257,MATCH($A583,'Salt marsh extent'!$A$5:$A1000,0),MATCH('Salt marsh extent'!$B$4,'Salt marsh extent'!$A$5:$I$5,0))*'Salt marsh extent'!$E$4 )))</f>
        <v>5.38783165877351</v>
      </c>
      <c r="E583" s="40"/>
    </row>
    <row r="584" customFormat="false" ht="15.75" hidden="false" customHeight="true" outlineLevel="0" collapsed="false">
      <c r="A584" s="40" t="s">
        <v>347</v>
      </c>
      <c r="B584" s="56" t="str">
        <f aca="false" t="array" ref="B584:B584">INDEX(Countries!$D$2:$D$255, MATCH(A584, Countries!$B$2:$B$255, 0))</f>
        <v>VEN</v>
      </c>
      <c r="C584" s="76" t="s">
        <v>155</v>
      </c>
      <c r="D584" s="50" t="n">
        <f aca="false" t="array" ref="D584:D584">IF($C584="Mangrove", INDEX('Mangrove restorable land'!$A$5:$M1000,MATCH($A584,'Mangrove restorable land'!$A$5:$A1000,0),MATCH('Mangrove restorable land'!B$4,'Mangrove restorable land'!$A$5:$M$5,0)),IF($C584="Seagrass", INDEX('Seagrass extent'!$A$5:$I$257,MATCH($A584,'Seagrass extent'!$A$5:$A1000,0),MATCH('Seagrass extent'!$B$4,'Seagrass extent'!$A$5:$I$5,0))*'Seagrass extent'!$E$4, IF($C584="Salt marsh", INDEX('Salt marsh extent'!$A$5:$I$257,MATCH($A584,'Salt marsh extent'!$A$5:$A1000,0),MATCH('Salt marsh extent'!$B$4,'Salt marsh extent'!$A$5:$I$5,0))*'Salt marsh extent'!$E$4 )))</f>
        <v>6974.12573334711</v>
      </c>
      <c r="E584" s="40"/>
    </row>
    <row r="585" customFormat="false" ht="15.75" hidden="false" customHeight="true" outlineLevel="0" collapsed="false">
      <c r="A585" s="40" t="s">
        <v>348</v>
      </c>
      <c r="B585" s="56" t="str">
        <f aca="false" t="array" ref="B585:B585">INDEX(Countries!$D$2:$D$255, MATCH(A585, Countries!$B$2:$B$255, 0))</f>
        <v>VNM</v>
      </c>
      <c r="C585" s="76" t="s">
        <v>155</v>
      </c>
      <c r="D585" s="50" t="n">
        <f aca="false" t="array" ref="D585:D585">IF($C585="Mangrove", INDEX('Mangrove restorable land'!$A$5:$M1000,MATCH($A585,'Mangrove restorable land'!$A$5:$A1000,0),MATCH('Mangrove restorable land'!B$4,'Mangrove restorable land'!$A$5:$M$5,0)),IF($C585="Seagrass", INDEX('Seagrass extent'!$A$5:$I$257,MATCH($A585,'Seagrass extent'!$A$5:$A1000,0),MATCH('Seagrass extent'!$B$4,'Seagrass extent'!$A$5:$I$5,0))*'Seagrass extent'!$E$4, IF($C585="Salt marsh", INDEX('Salt marsh extent'!$A$5:$I$257,MATCH($A585,'Salt marsh extent'!$A$5:$A1000,0),MATCH('Salt marsh extent'!$B$4,'Salt marsh extent'!$A$5:$I$5,0))*'Salt marsh extent'!$E$4 )))</f>
        <v>813.225164269319</v>
      </c>
      <c r="E585" s="40"/>
    </row>
    <row r="586" customFormat="false" ht="15.75" hidden="false" customHeight="true" outlineLevel="0" collapsed="false">
      <c r="A586" s="40" t="s">
        <v>349</v>
      </c>
      <c r="B586" s="56" t="str">
        <f aca="false" t="array" ref="B586:B586">INDEX(Countries!$D$2:$D$255, MATCH(A586, Countries!$B$2:$B$255, 0))</f>
        <v>VIR</v>
      </c>
      <c r="C586" s="76" t="s">
        <v>155</v>
      </c>
      <c r="D586" s="50" t="n">
        <f aca="false" t="array" ref="D586:D586">IF($C586="Mangrove", INDEX('Mangrove restorable land'!$A$5:$M1000,MATCH($A586,'Mangrove restorable land'!$A$5:$A1000,0),MATCH('Mangrove restorable land'!B$4,'Mangrove restorable land'!$A$5:$M$5,0)),IF($C586="Seagrass", INDEX('Seagrass extent'!$A$5:$I$257,MATCH($A586,'Seagrass extent'!$A$5:$A1000,0),MATCH('Seagrass extent'!$B$4,'Seagrass extent'!$A$5:$I$5,0))*'Seagrass extent'!$E$4, IF($C586="Salt marsh", INDEX('Salt marsh extent'!$A$5:$I$257,MATCH($A586,'Salt marsh extent'!$A$5:$A1000,0),MATCH('Salt marsh extent'!$B$4,'Salt marsh extent'!$A$5:$I$5,0))*'Salt marsh extent'!$E$4 )))</f>
        <v>3.41258135163032</v>
      </c>
      <c r="E586" s="40"/>
    </row>
    <row r="587" customFormat="false" ht="15.75" hidden="false" customHeight="true" outlineLevel="0" collapsed="false">
      <c r="A587" s="40" t="s">
        <v>350</v>
      </c>
      <c r="B587" s="56" t="str">
        <f aca="false" t="array" ref="B587:B587">INDEX(Countries!$D$2:$D$255, MATCH(A587, Countries!$B$2:$B$255, 0))</f>
        <v>WLF</v>
      </c>
      <c r="C587" s="76" t="s">
        <v>155</v>
      </c>
      <c r="D587" s="50" t="n">
        <f aca="false" t="array" ref="D587:D587">IF($C587="Mangrove", INDEX('Mangrove restorable land'!$A$5:$M1000,MATCH($A587,'Mangrove restorable land'!$A$5:$A1000,0),MATCH('Mangrove restorable land'!B$4,'Mangrove restorable land'!$A$5:$M$5,0)),IF($C587="Seagrass", INDEX('Seagrass extent'!$A$5:$I$257,MATCH($A587,'Seagrass extent'!$A$5:$A1000,0),MATCH('Seagrass extent'!$B$4,'Seagrass extent'!$A$5:$I$5,0))*'Seagrass extent'!$E$4, IF($C587="Salt marsh", INDEX('Salt marsh extent'!$A$5:$I$257,MATCH($A587,'Salt marsh extent'!$A$5:$A1000,0),MATCH('Salt marsh extent'!$B$4,'Salt marsh extent'!$A$5:$I$5,0))*'Salt marsh extent'!$E$4 )))</f>
        <v>0</v>
      </c>
      <c r="E587" s="40"/>
    </row>
    <row r="588" customFormat="false" ht="15.75" hidden="false" customHeight="true" outlineLevel="0" collapsed="false">
      <c r="A588" s="40" t="s">
        <v>351</v>
      </c>
      <c r="B588" s="56" t="str">
        <f aca="false" t="array" ref="B588:B588">INDEX(Countries!$D$2:$D$255, MATCH(A588, Countries!$B$2:$B$255, 0))</f>
        <v>YEM</v>
      </c>
      <c r="C588" s="76" t="s">
        <v>155</v>
      </c>
      <c r="D588" s="50" t="n">
        <f aca="false" t="array" ref="D588:D588">IF($C588="Mangrove", INDEX('Mangrove restorable land'!$A$5:$M1000,MATCH($A588,'Mangrove restorable land'!$A$5:$A1000,0),MATCH('Mangrove restorable land'!B$4,'Mangrove restorable land'!$A$5:$M$5,0)),IF($C588="Seagrass", INDEX('Seagrass extent'!$A$5:$I$257,MATCH($A588,'Seagrass extent'!$A$5:$A1000,0),MATCH('Seagrass extent'!$B$4,'Seagrass extent'!$A$5:$I$5,0))*'Seagrass extent'!$E$4, IF($C588="Salt marsh", INDEX('Salt marsh extent'!$A$5:$I$257,MATCH($A588,'Salt marsh extent'!$A$5:$A1000,0),MATCH('Salt marsh extent'!$B$4,'Salt marsh extent'!$A$5:$I$5,0))*'Salt marsh extent'!$E$4 )))</f>
        <v>2.69391569785452</v>
      </c>
      <c r="E588" s="40"/>
    </row>
    <row r="589" customFormat="false" ht="15.75" hidden="false" customHeight="true" outlineLevel="0" collapsed="false">
      <c r="A589" s="40" t="s">
        <v>352</v>
      </c>
      <c r="B589" s="56" t="str">
        <f aca="false" t="array" ref="B589:B589">INDEX(Countries!$D$2:$D$255, MATCH(A589, Countries!$B$2:$B$255, 0))</f>
        <v>ITA</v>
      </c>
      <c r="C589" s="76" t="s">
        <v>155</v>
      </c>
      <c r="D589" s="50" t="n">
        <f aca="false" t="array" ref="D589:D589">IF($C589="Mangrove", INDEX('Mangrove restorable land'!$A$5:$M1000,MATCH($A589,'Mangrove restorable land'!$A$5:$A1000,0),MATCH('Mangrove restorable land'!B$4,'Mangrove restorable land'!$A$5:$M$5,0)),IF($C589="Seagrass", INDEX('Seagrass extent'!$A$5:$I$257,MATCH($A589,'Seagrass extent'!$A$5:$A1000,0),MATCH('Seagrass extent'!$B$4,'Seagrass extent'!$A$5:$I$5,0))*'Seagrass extent'!$E$4, IF($C589="Salt marsh", INDEX('Salt marsh extent'!$A$5:$I$257,MATCH($A589,'Salt marsh extent'!$A$5:$A1000,0),MATCH('Salt marsh extent'!$B$4,'Salt marsh extent'!$A$5:$I$5,0))*'Salt marsh extent'!$E$4 )))</f>
        <v>1186.1936225703</v>
      </c>
      <c r="E589" s="40"/>
    </row>
    <row r="590" customFormat="false" ht="15.75" hidden="false" customHeight="true" outlineLevel="0" collapsed="false">
      <c r="A590" s="40" t="s">
        <v>353</v>
      </c>
      <c r="B590" s="56" t="str">
        <f aca="false" t="array" ref="B590:B590">INDEX(Countries!$D$2:$D$255, MATCH(A590, Countries!$B$2:$B$255, 0))</f>
        <v>UKR</v>
      </c>
      <c r="C590" s="76" t="s">
        <v>155</v>
      </c>
      <c r="D590" s="50" t="n">
        <f aca="false" t="array" ref="D590:D590">IF($C590="Mangrove", INDEX('Mangrove restorable land'!$A$5:$M1000,MATCH($A590,'Mangrove restorable land'!$A$5:$A1000,0),MATCH('Mangrove restorable land'!B$4,'Mangrove restorable land'!$A$5:$M$5,0)),IF($C590="Seagrass", INDEX('Seagrass extent'!$A$5:$I$257,MATCH($A590,'Seagrass extent'!$A$5:$A1000,0),MATCH('Seagrass extent'!$B$4,'Seagrass extent'!$A$5:$I$5,0))*'Seagrass extent'!$E$4, IF($C590="Salt marsh", INDEX('Salt marsh extent'!$A$5:$I$257,MATCH($A590,'Salt marsh extent'!$A$5:$A1000,0),MATCH('Salt marsh extent'!$B$4,'Salt marsh extent'!$A$5:$I$5,0))*'Salt marsh extent'!$E$4 )))</f>
        <v>7.88666229844859</v>
      </c>
      <c r="E590" s="40"/>
    </row>
    <row r="591" customFormat="false" ht="15.75" hidden="false" customHeight="true" outlineLevel="0" collapsed="false">
      <c r="A591" s="40" t="s">
        <v>354</v>
      </c>
      <c r="B591" s="56" t="str">
        <f aca="false" t="array" ref="B591:B591">INDEX(Countries!$D$2:$D$255, MATCH(A591, Countries!$B$2:$B$255, 0))</f>
        <v>TUN</v>
      </c>
      <c r="C591" s="76" t="s">
        <v>155</v>
      </c>
      <c r="D591" s="50" t="n">
        <f aca="false" t="array" ref="D591:D591">IF($C591="Mangrove", INDEX('Mangrove restorable land'!$A$5:$M1000,MATCH($A591,'Mangrove restorable land'!$A$5:$A1000,0),MATCH('Mangrove restorable land'!B$4,'Mangrove restorable land'!$A$5:$M$5,0)),IF($C591="Seagrass", INDEX('Seagrass extent'!$A$5:$I$257,MATCH($A591,'Seagrass extent'!$A$5:$A1000,0),MATCH('Seagrass extent'!$B$4,'Seagrass extent'!$A$5:$I$5,0))*'Seagrass extent'!$E$4, IF($C591="Salt marsh", INDEX('Salt marsh extent'!$A$5:$I$257,MATCH($A591,'Salt marsh extent'!$A$5:$A1000,0),MATCH('Salt marsh extent'!$B$4,'Salt marsh extent'!$A$5:$I$5,0))*'Salt marsh extent'!$E$4 )))</f>
        <v>5.38783155274094</v>
      </c>
      <c r="E591" s="40"/>
    </row>
    <row r="592" customFormat="false" ht="15.75" hidden="false" customHeight="true" outlineLevel="0" collapsed="false">
      <c r="A592" s="40" t="s">
        <v>355</v>
      </c>
      <c r="B592" s="56" t="str">
        <f aca="false" t="array" ref="B592:B592">INDEX(Countries!$D$2:$D$255, MATCH(A592, Countries!$B$2:$B$255, 0))</f>
        <v>ESP</v>
      </c>
      <c r="C592" s="76" t="s">
        <v>155</v>
      </c>
      <c r="D592" s="50" t="n">
        <f aca="false" t="array" ref="D592:D592">IF($C592="Mangrove", INDEX('Mangrove restorable land'!$A$5:$M1000,MATCH($A592,'Mangrove restorable land'!$A$5:$A1000,0),MATCH('Mangrove restorable land'!B$4,'Mangrove restorable land'!$A$5:$M$5,0)),IF($C592="Seagrass", INDEX('Seagrass extent'!$A$5:$I$257,MATCH($A592,'Seagrass extent'!$A$5:$A1000,0),MATCH('Seagrass extent'!$B$4,'Seagrass extent'!$A$5:$I$5,0))*'Seagrass extent'!$E$4, IF($C592="Salt marsh", INDEX('Salt marsh extent'!$A$5:$I$257,MATCH($A592,'Salt marsh extent'!$A$5:$A1000,0),MATCH('Salt marsh extent'!$B$4,'Salt marsh extent'!$A$5:$I$5,0))*'Salt marsh extent'!$E$4 )))</f>
        <v>2385.67023455379</v>
      </c>
      <c r="E592" s="40"/>
    </row>
    <row r="593" customFormat="false" ht="15.75" hidden="false" customHeight="true" outlineLevel="0" collapsed="false">
      <c r="A593" s="40" t="s">
        <v>356</v>
      </c>
      <c r="B593" s="56" t="str">
        <f aca="false" t="array" ref="B593:B593">INDEX(Countries!$D$2:$D$255, MATCH(A593, Countries!$B$2:$B$255, 0))</f>
        <v>KWT</v>
      </c>
      <c r="C593" s="76" t="s">
        <v>155</v>
      </c>
      <c r="D593" s="50" t="n">
        <f aca="false" t="array" ref="D593:D593">IF($C593="Mangrove", INDEX('Mangrove restorable land'!$A$5:$M1000,MATCH($A593,'Mangrove restorable land'!$A$5:$A1000,0),MATCH('Mangrove restorable land'!B$4,'Mangrove restorable land'!$A$5:$M$5,0)),IF($C593="Seagrass", INDEX('Seagrass extent'!$A$5:$I$257,MATCH($A593,'Seagrass extent'!$A$5:$A1000,0),MATCH('Seagrass extent'!$B$4,'Seagrass extent'!$A$5:$I$5,0))*'Seagrass extent'!$E$4, IF($C593="Salt marsh", INDEX('Salt marsh extent'!$A$5:$I$257,MATCH($A593,'Salt marsh extent'!$A$5:$A1000,0),MATCH('Salt marsh extent'!$B$4,'Salt marsh extent'!$A$5:$I$5,0))*'Salt marsh extent'!$E$4 )))</f>
        <v>30506.0568321366</v>
      </c>
      <c r="E593" s="40"/>
    </row>
    <row r="594" customFormat="false" ht="15.75" hidden="false" customHeight="true" outlineLevel="0" collapsed="false">
      <c r="A594" s="40" t="s">
        <v>357</v>
      </c>
      <c r="B594" s="56" t="str">
        <f aca="false" t="array" ref="B594:B594">INDEX(Countries!$D$2:$D$255, MATCH(A594, Countries!$B$2:$B$255, 0))</f>
        <v>DNK</v>
      </c>
      <c r="C594" s="76" t="s">
        <v>155</v>
      </c>
      <c r="D594" s="50" t="n">
        <f aca="false" t="array" ref="D594:D594">IF($C594="Mangrove", INDEX('Mangrove restorable land'!$A$5:$M1000,MATCH($A594,'Mangrove restorable land'!$A$5:$A1000,0),MATCH('Mangrove restorable land'!B$4,'Mangrove restorable land'!$A$5:$M$5,0)),IF($C594="Seagrass", INDEX('Seagrass extent'!$A$5:$I$257,MATCH($A594,'Seagrass extent'!$A$5:$A1000,0),MATCH('Seagrass extent'!$B$4,'Seagrass extent'!$A$5:$I$5,0))*'Seagrass extent'!$E$4, IF($C594="Salt marsh", INDEX('Salt marsh extent'!$A$5:$I$257,MATCH($A594,'Salt marsh extent'!$A$5:$A1000,0),MATCH('Salt marsh extent'!$B$4,'Salt marsh extent'!$A$5:$I$5,0))*'Salt marsh extent'!$E$4 )))</f>
        <v>821.754305736759</v>
      </c>
      <c r="E594" s="40"/>
    </row>
    <row r="595" customFormat="false" ht="15.75" hidden="false" customHeight="true" outlineLevel="0" collapsed="false">
      <c r="A595" s="40" t="s">
        <v>358</v>
      </c>
      <c r="B595" s="56" t="str">
        <f aca="false" t="array" ref="B595:B595">INDEX(Countries!$D$2:$D$255, MATCH(A595, Countries!$B$2:$B$255, 0))</f>
        <v>FRA</v>
      </c>
      <c r="C595" s="76" t="s">
        <v>155</v>
      </c>
      <c r="D595" s="50" t="n">
        <f aca="false" t="array" ref="D595:D595">IF($C595="Mangrove", INDEX('Mangrove restorable land'!$A$5:$M1000,MATCH($A595,'Mangrove restorable land'!$A$5:$A1000,0),MATCH('Mangrove restorable land'!B$4,'Mangrove restorable land'!$A$5:$M$5,0)),IF($C595="Seagrass", INDEX('Seagrass extent'!$A$5:$I$257,MATCH($A595,'Seagrass extent'!$A$5:$A1000,0),MATCH('Seagrass extent'!$B$4,'Seagrass extent'!$A$5:$I$5,0))*'Seagrass extent'!$E$4, IF($C595="Salt marsh", INDEX('Salt marsh extent'!$A$5:$I$257,MATCH($A595,'Salt marsh extent'!$A$5:$A1000,0),MATCH('Salt marsh extent'!$B$4,'Salt marsh extent'!$A$5:$I$5,0))*'Salt marsh extent'!$E$4 )))</f>
        <v>2162.14778106915</v>
      </c>
      <c r="E595" s="40"/>
    </row>
    <row r="596" customFormat="false" ht="15.75" hidden="false" customHeight="true" outlineLevel="0" collapsed="false">
      <c r="A596" s="40" t="s">
        <v>359</v>
      </c>
      <c r="B596" s="56" t="str">
        <f aca="false" t="array" ref="B596:B596">INDEX(Countries!$D$2:$D$255, MATCH(A596, Countries!$B$2:$B$255, 0))</f>
        <v>RUS</v>
      </c>
      <c r="C596" s="76" t="s">
        <v>155</v>
      </c>
      <c r="D596" s="50" t="n">
        <f aca="false" t="array" ref="D596:D596">IF($C596="Mangrove", INDEX('Mangrove restorable land'!$A$5:$M1000,MATCH($A596,'Mangrove restorable land'!$A$5:$A1000,0),MATCH('Mangrove restorable land'!B$4,'Mangrove restorable land'!$A$5:$M$5,0)),IF($C596="Seagrass", INDEX('Seagrass extent'!$A$5:$I$257,MATCH($A596,'Seagrass extent'!$A$5:$A1000,0),MATCH('Seagrass extent'!$B$4,'Seagrass extent'!$A$5:$I$5,0))*'Seagrass extent'!$E$4, IF($C596="Salt marsh", INDEX('Salt marsh extent'!$A$5:$I$257,MATCH($A596,'Salt marsh extent'!$A$5:$A1000,0),MATCH('Salt marsh extent'!$B$4,'Salt marsh extent'!$A$5:$I$5,0))*'Salt marsh extent'!$E$4 )))</f>
        <v>25395.7943083248</v>
      </c>
      <c r="E596" s="40"/>
    </row>
    <row r="597" customFormat="false" ht="15.75" hidden="false" customHeight="true" outlineLevel="0" collapsed="false">
      <c r="A597" s="40" t="s">
        <v>360</v>
      </c>
      <c r="B597" s="56" t="str">
        <f aca="false" t="array" ref="B597:B597">INDEX(Countries!$D$2:$D$255, MATCH(A597, Countries!$B$2:$B$255, 0))</f>
        <v>UMI</v>
      </c>
      <c r="C597" s="76" t="s">
        <v>155</v>
      </c>
      <c r="D597" s="50" t="n">
        <f aca="false" t="array" ref="D597:D597">IF($C597="Mangrove", INDEX('Mangrove restorable land'!$A$5:$M1000,MATCH($A597,'Mangrove restorable land'!$A$5:$A1000,0),MATCH('Mangrove restorable land'!B$4,'Mangrove restorable land'!$A$5:$M$5,0)),IF($C597="Seagrass", INDEX('Seagrass extent'!$A$5:$I$257,MATCH($A597,'Seagrass extent'!$A$5:$A1000,0),MATCH('Seagrass extent'!$B$4,'Seagrass extent'!$A$5:$I$5,0))*'Seagrass extent'!$E$4, IF($C597="Salt marsh", INDEX('Salt marsh extent'!$A$5:$I$257,MATCH($A597,'Salt marsh extent'!$A$5:$A1000,0),MATCH('Salt marsh extent'!$B$4,'Salt marsh extent'!$A$5:$I$5,0))*'Salt marsh extent'!$E$4 )))</f>
        <v>0</v>
      </c>
      <c r="E597" s="40"/>
    </row>
    <row r="598" customFormat="false" ht="15.75" hidden="false" customHeight="true" outlineLevel="0" collapsed="false">
      <c r="A598" s="40" t="s">
        <v>361</v>
      </c>
      <c r="B598" s="56" t="str">
        <f aca="false" t="array" ref="B598:B598">INDEX(Countries!$D$2:$D$255, MATCH(A598, Countries!$B$2:$B$255, 0))</f>
        <v>GRC</v>
      </c>
      <c r="C598" s="76" t="s">
        <v>155</v>
      </c>
      <c r="D598" s="50" t="n">
        <f aca="false" t="array" ref="D598:D598">IF($C598="Mangrove", INDEX('Mangrove restorable land'!$A$5:$M1000,MATCH($A598,'Mangrove restorable land'!$A$5:$A1000,0),MATCH('Mangrove restorable land'!B$4,'Mangrove restorable land'!$A$5:$M$5,0)),IF($C598="Seagrass", INDEX('Seagrass extent'!$A$5:$I$257,MATCH($A598,'Seagrass extent'!$A$5:$A1000,0),MATCH('Seagrass extent'!$B$4,'Seagrass extent'!$A$5:$I$5,0))*'Seagrass extent'!$E$4, IF($C598="Salt marsh", INDEX('Salt marsh extent'!$A$5:$I$257,MATCH($A598,'Salt marsh extent'!$A$5:$A1000,0),MATCH('Salt marsh extent'!$B$4,'Salt marsh extent'!$A$5:$I$5,0))*'Salt marsh extent'!$E$4 )))</f>
        <v>377.90165904038</v>
      </c>
      <c r="E598" s="40"/>
    </row>
    <row r="599" customFormat="false" ht="15.75" hidden="false" customHeight="true" outlineLevel="0" collapsed="false">
      <c r="A599" s="40" t="s">
        <v>362</v>
      </c>
      <c r="B599" s="56" t="str">
        <f aca="false" t="array" ref="B599:B599">INDEX(Countries!$D$2:$D$255, MATCH(A599, Countries!$B$2:$B$255, 0))</f>
        <v>CAN</v>
      </c>
      <c r="C599" s="76" t="s">
        <v>155</v>
      </c>
      <c r="D599" s="50" t="n">
        <f aca="false" t="array" ref="D599:D599">IF($C599="Mangrove", INDEX('Mangrove restorable land'!$A$5:$M1000,MATCH($A599,'Mangrove restorable land'!$A$5:$A1000,0),MATCH('Mangrove restorable land'!B$4,'Mangrove restorable land'!$A$5:$M$5,0)),IF($C599="Seagrass", INDEX('Seagrass extent'!$A$5:$I$257,MATCH($A599,'Seagrass extent'!$A$5:$A1000,0),MATCH('Seagrass extent'!$B$4,'Seagrass extent'!$A$5:$I$5,0))*'Seagrass extent'!$E$4, IF($C599="Salt marsh", INDEX('Salt marsh extent'!$A$5:$I$257,MATCH($A599,'Salt marsh extent'!$A$5:$A1000,0),MATCH('Salt marsh extent'!$B$4,'Salt marsh extent'!$A$5:$I$5,0))*'Salt marsh extent'!$E$4 )))</f>
        <v>184140.221212255</v>
      </c>
      <c r="E599" s="40"/>
    </row>
    <row r="600" customFormat="false" ht="15.75" hidden="false" customHeight="true" outlineLevel="0" collapsed="false">
      <c r="A600" s="40" t="s">
        <v>363</v>
      </c>
      <c r="B600" s="56" t="str">
        <f aca="false" t="array" ref="B600:B600">INDEX(Countries!$D$2:$D$255, MATCH(A600, Countries!$B$2:$B$255, 0))</f>
        <v>DEU</v>
      </c>
      <c r="C600" s="76" t="s">
        <v>155</v>
      </c>
      <c r="D600" s="50" t="n">
        <f aca="false" t="array" ref="D600:D600">IF($C600="Mangrove", INDEX('Mangrove restorable land'!$A$5:$M1000,MATCH($A600,'Mangrove restorable land'!$A$5:$A1000,0),MATCH('Mangrove restorable land'!B$4,'Mangrove restorable land'!$A$5:$M$5,0)),IF($C600="Seagrass", INDEX('Seagrass extent'!$A$5:$I$257,MATCH($A600,'Seagrass extent'!$A$5:$A1000,0),MATCH('Seagrass extent'!$B$4,'Seagrass extent'!$A$5:$I$5,0))*'Seagrass extent'!$E$4, IF($C600="Salt marsh", INDEX('Salt marsh extent'!$A$5:$I$257,MATCH($A600,'Salt marsh extent'!$A$5:$A1000,0),MATCH('Salt marsh extent'!$B$4,'Salt marsh extent'!$A$5:$I$5,0))*'Salt marsh extent'!$E$4 )))</f>
        <v>548.291495702</v>
      </c>
      <c r="E600" s="40"/>
    </row>
    <row r="601" customFormat="false" ht="15.75" hidden="false" customHeight="true" outlineLevel="0" collapsed="false">
      <c r="A601" s="40" t="s">
        <v>364</v>
      </c>
      <c r="B601" s="56" t="str">
        <f aca="false" t="array" ref="B601:B601">INDEX(Countries!$D$2:$D$255, MATCH(A601, Countries!$B$2:$B$255, 0))</f>
        <v>HRV</v>
      </c>
      <c r="C601" s="76" t="s">
        <v>155</v>
      </c>
      <c r="D601" s="50" t="n">
        <f aca="false" t="array" ref="D601:D601">IF($C601="Mangrove", INDEX('Mangrove restorable land'!$A$5:$M1000,MATCH($A601,'Mangrove restorable land'!$A$5:$A1000,0),MATCH('Mangrove restorable land'!B$4,'Mangrove restorable land'!$A$5:$M$5,0)),IF($C601="Seagrass", INDEX('Seagrass extent'!$A$5:$I$257,MATCH($A601,'Seagrass extent'!$A$5:$A1000,0),MATCH('Seagrass extent'!$B$4,'Seagrass extent'!$A$5:$I$5,0))*'Seagrass extent'!$E$4, IF($C601="Salt marsh", INDEX('Salt marsh extent'!$A$5:$I$257,MATCH($A601,'Salt marsh extent'!$A$5:$A1000,0),MATCH('Salt marsh extent'!$B$4,'Salt marsh extent'!$A$5:$I$5,0))*'Salt marsh extent'!$E$4 )))</f>
        <v>255.902575542746</v>
      </c>
      <c r="E601" s="40"/>
    </row>
    <row r="602" customFormat="false" ht="15.75" hidden="false" customHeight="true" outlineLevel="0" collapsed="false">
      <c r="A602" s="40" t="s">
        <v>365</v>
      </c>
      <c r="B602" s="56" t="str">
        <f aca="false" t="array" ref="B602:B602">INDEX(Countries!$D$2:$D$255, MATCH(A602, Countries!$B$2:$B$255, 0))</f>
        <v>GBR</v>
      </c>
      <c r="C602" s="76" t="s">
        <v>155</v>
      </c>
      <c r="D602" s="50" t="n">
        <f aca="false" t="array" ref="D602:D602">IF($C602="Mangrove", INDEX('Mangrove restorable land'!$A$5:$M1000,MATCH($A602,'Mangrove restorable land'!$A$5:$A1000,0),MATCH('Mangrove restorable land'!B$4,'Mangrove restorable land'!$A$5:$M$5,0)),IF($C602="Seagrass", INDEX('Seagrass extent'!$A$5:$I$257,MATCH($A602,'Seagrass extent'!$A$5:$A1000,0),MATCH('Seagrass extent'!$B$4,'Seagrass extent'!$A$5:$I$5,0))*'Seagrass extent'!$E$4, IF($C602="Salt marsh", INDEX('Salt marsh extent'!$A$5:$I$257,MATCH($A602,'Salt marsh extent'!$A$5:$A1000,0),MATCH('Salt marsh extent'!$B$4,'Salt marsh extent'!$A$5:$I$5,0))*'Salt marsh extent'!$E$4 )))</f>
        <v>1517.79177697992</v>
      </c>
      <c r="E602" s="40"/>
    </row>
    <row r="603" customFormat="false" ht="15.75" hidden="false" customHeight="true" outlineLevel="0" collapsed="false">
      <c r="A603" s="40" t="s">
        <v>366</v>
      </c>
      <c r="B603" s="56" t="str">
        <f aca="false" t="array" ref="B603:B603">INDEX(Countries!$D$2:$D$255, MATCH(A603, Countries!$B$2:$B$255, 0))</f>
        <v>MLT</v>
      </c>
      <c r="C603" s="76" t="s">
        <v>155</v>
      </c>
      <c r="D603" s="50" t="n">
        <f aca="false" t="array" ref="D603:D603">IF($C603="Mangrove", INDEX('Mangrove restorable land'!$A$5:$M1000,MATCH($A603,'Mangrove restorable land'!$A$5:$A1000,0),MATCH('Mangrove restorable land'!B$4,'Mangrove restorable land'!$A$5:$M$5,0)),IF($C603="Seagrass", INDEX('Seagrass extent'!$A$5:$I$257,MATCH($A603,'Seagrass extent'!$A$5:$A1000,0),MATCH('Seagrass extent'!$B$4,'Seagrass extent'!$A$5:$I$5,0))*'Seagrass extent'!$E$4, IF($C603="Salt marsh", INDEX('Salt marsh extent'!$A$5:$I$257,MATCH($A603,'Salt marsh extent'!$A$5:$A1000,0),MATCH('Salt marsh extent'!$B$4,'Salt marsh extent'!$A$5:$I$5,0))*'Salt marsh extent'!$E$4 )))</f>
        <v>2.69391571302715</v>
      </c>
      <c r="E603" s="40"/>
    </row>
    <row r="604" customFormat="false" ht="15.75" hidden="false" customHeight="true" outlineLevel="0" collapsed="false">
      <c r="A604" s="40" t="s">
        <v>367</v>
      </c>
      <c r="B604" s="56" t="str">
        <f aca="false" t="array" ref="B604:B604">INDEX(Countries!$D$2:$D$255, MATCH(A604, Countries!$B$2:$B$255, 0))</f>
        <v>CYP</v>
      </c>
      <c r="C604" s="76" t="s">
        <v>155</v>
      </c>
      <c r="D604" s="50" t="n">
        <f aca="false" t="array" ref="D604:D604">IF($C604="Mangrove", INDEX('Mangrove restorable land'!$A$5:$M1000,MATCH($A604,'Mangrove restorable land'!$A$5:$A1000,0),MATCH('Mangrove restorable land'!B$4,'Mangrove restorable land'!$A$5:$M$5,0)),IF($C604="Seagrass", INDEX('Seagrass extent'!$A$5:$I$257,MATCH($A604,'Seagrass extent'!$A$5:$A1000,0),MATCH('Seagrass extent'!$B$4,'Seagrass extent'!$A$5:$I$5,0))*'Seagrass extent'!$E$4, IF($C604="Salt marsh", INDEX('Salt marsh extent'!$A$5:$I$257,MATCH($A604,'Salt marsh extent'!$A$5:$A1000,0),MATCH('Salt marsh extent'!$B$4,'Salt marsh extent'!$A$5:$I$5,0))*'Salt marsh extent'!$E$4 )))</f>
        <v>52.8316269971311</v>
      </c>
      <c r="E604" s="40"/>
    </row>
    <row r="605" customFormat="false" ht="15.75" hidden="false" customHeight="true" outlineLevel="0" collapsed="false">
      <c r="A605" s="40" t="s">
        <v>368</v>
      </c>
      <c r="B605" s="56" t="str">
        <f aca="false" t="array" ref="B605:B605">INDEX(Countries!$D$2:$D$255, MATCH(A605, Countries!$B$2:$B$255, 0))</f>
        <v>NOR</v>
      </c>
      <c r="C605" s="76" t="s">
        <v>155</v>
      </c>
      <c r="D605" s="50" t="n">
        <f aca="false" t="array" ref="D605:D605">IF($C605="Mangrove", INDEX('Mangrove restorable land'!$A$5:$M1000,MATCH($A605,'Mangrove restorable land'!$A$5:$A1000,0),MATCH('Mangrove restorable land'!B$4,'Mangrove restorable land'!$A$5:$M$5,0)),IF($C605="Seagrass", INDEX('Seagrass extent'!$A$5:$I$257,MATCH($A605,'Seagrass extent'!$A$5:$A1000,0),MATCH('Seagrass extent'!$B$4,'Seagrass extent'!$A$5:$I$5,0))*'Seagrass extent'!$E$4, IF($C605="Salt marsh", INDEX('Salt marsh extent'!$A$5:$I$257,MATCH($A605,'Salt marsh extent'!$A$5:$A1000,0),MATCH('Salt marsh extent'!$B$4,'Salt marsh extent'!$A$5:$I$5,0))*'Salt marsh extent'!$E$4 )))</f>
        <v>132.219502813709</v>
      </c>
      <c r="E605" s="40"/>
    </row>
    <row r="606" customFormat="false" ht="15.75" hidden="false" customHeight="true" outlineLevel="0" collapsed="false">
      <c r="A606" s="40" t="s">
        <v>369</v>
      </c>
      <c r="B606" s="56" t="str">
        <f aca="false" t="array" ref="B606:B606">INDEX(Countries!$D$2:$D$255, MATCH(A606, Countries!$B$2:$B$255, 0))</f>
        <v>ALB</v>
      </c>
      <c r="C606" s="76" t="s">
        <v>155</v>
      </c>
      <c r="D606" s="50" t="n">
        <f aca="false" t="array" ref="D606:D606">IF($C606="Mangrove", INDEX('Mangrove restorable land'!$A$5:$M1000,MATCH($A606,'Mangrove restorable land'!$A$5:$A1000,0),MATCH('Mangrove restorable land'!B$4,'Mangrove restorable land'!$A$5:$M$5,0)),IF($C606="Seagrass", INDEX('Seagrass extent'!$A$5:$I$257,MATCH($A606,'Seagrass extent'!$A$5:$A1000,0),MATCH('Seagrass extent'!$B$4,'Seagrass extent'!$A$5:$I$5,0))*'Seagrass extent'!$E$4, IF($C606="Salt marsh", INDEX('Salt marsh extent'!$A$5:$I$257,MATCH($A606,'Salt marsh extent'!$A$5:$A1000,0),MATCH('Salt marsh extent'!$B$4,'Salt marsh extent'!$A$5:$I$5,0))*'Salt marsh extent'!$E$4 )))</f>
        <v>147.311888784173</v>
      </c>
      <c r="E606" s="40"/>
    </row>
    <row r="607" customFormat="false" ht="15.75" hidden="false" customHeight="true" outlineLevel="0" collapsed="false">
      <c r="A607" s="40" t="s">
        <v>370</v>
      </c>
      <c r="B607" s="56" t="str">
        <f aca="false" t="array" ref="B607:B607">INDEX(Countries!$D$2:$D$255, MATCH(A607, Countries!$B$2:$B$255, 0))</f>
        <v>DZA</v>
      </c>
      <c r="C607" s="76" t="s">
        <v>155</v>
      </c>
      <c r="D607" s="50" t="n">
        <f aca="false" t="array" ref="D607:D607">IF($C607="Mangrove", INDEX('Mangrove restorable land'!$A$5:$M1000,MATCH($A607,'Mangrove restorable land'!$A$5:$A1000,0),MATCH('Mangrove restorable land'!B$4,'Mangrove restorable land'!$A$5:$M$5,0)),IF($C607="Seagrass", INDEX('Seagrass extent'!$A$5:$I$257,MATCH($A607,'Seagrass extent'!$A$5:$A1000,0),MATCH('Seagrass extent'!$B$4,'Seagrass extent'!$A$5:$I$5,0))*'Seagrass extent'!$E$4, IF($C607="Salt marsh", INDEX('Salt marsh extent'!$A$5:$I$257,MATCH($A607,'Salt marsh extent'!$A$5:$A1000,0),MATCH('Salt marsh extent'!$B$4,'Salt marsh extent'!$A$5:$I$5,0))*'Salt marsh extent'!$E$4 )))</f>
        <v>5.38783158860007</v>
      </c>
      <c r="E607" s="40"/>
    </row>
    <row r="608" customFormat="false" ht="15.75" hidden="false" customHeight="true" outlineLevel="0" collapsed="false">
      <c r="A608" s="40" t="s">
        <v>371</v>
      </c>
      <c r="B608" s="56" t="str">
        <f aca="false" t="array" ref="B608:B608">INDEX(Countries!$D$2:$D$255, MATCH(A608, Countries!$B$2:$B$255, 0))</f>
        <v>SWE</v>
      </c>
      <c r="C608" s="76" t="s">
        <v>155</v>
      </c>
      <c r="D608" s="50" t="n">
        <f aca="false" t="array" ref="D608:D608">IF($C608="Mangrove", INDEX('Mangrove restorable land'!$A$5:$M1000,MATCH($A608,'Mangrove restorable land'!$A$5:$A1000,0),MATCH('Mangrove restorable land'!B$4,'Mangrove restorable land'!$A$5:$M$5,0)),IF($C608="Seagrass", INDEX('Seagrass extent'!$A$5:$I$257,MATCH($A608,'Seagrass extent'!$A$5:$A1000,0),MATCH('Seagrass extent'!$B$4,'Seagrass extent'!$A$5:$I$5,0))*'Seagrass extent'!$E$4, IF($C608="Salt marsh", INDEX('Salt marsh extent'!$A$5:$I$257,MATCH($A608,'Salt marsh extent'!$A$5:$A1000,0),MATCH('Salt marsh extent'!$B$4,'Salt marsh extent'!$A$5:$I$5,0))*'Salt marsh extent'!$E$4 )))</f>
        <v>959.305984766831</v>
      </c>
      <c r="E608" s="40"/>
    </row>
    <row r="609" customFormat="false" ht="15.75" hidden="false" customHeight="true" outlineLevel="0" collapsed="false">
      <c r="A609" s="40" t="s">
        <v>372</v>
      </c>
      <c r="B609" s="56" t="str">
        <f aca="false" t="array" ref="B609:B609">INDEX(Countries!$D$2:$D$255, MATCH(A609, Countries!$B$2:$B$255, 0))</f>
        <v>ISR</v>
      </c>
      <c r="C609" s="76" t="s">
        <v>155</v>
      </c>
      <c r="D609" s="50" t="n">
        <f aca="false" t="array" ref="D609:D609">IF($C609="Mangrove", INDEX('Mangrove restorable land'!$A$5:$M1000,MATCH($A609,'Mangrove restorable land'!$A$5:$A1000,0),MATCH('Mangrove restorable land'!B$4,'Mangrove restorable land'!$A$5:$M$5,0)),IF($C609="Seagrass", INDEX('Seagrass extent'!$A$5:$I$257,MATCH($A609,'Seagrass extent'!$A$5:$A1000,0),MATCH('Seagrass extent'!$B$4,'Seagrass extent'!$A$5:$I$5,0))*'Seagrass extent'!$E$4, IF($C609="Salt marsh", INDEX('Salt marsh extent'!$A$5:$I$257,MATCH($A609,'Salt marsh extent'!$A$5:$A1000,0),MATCH('Salt marsh extent'!$B$4,'Salt marsh extent'!$A$5:$I$5,0))*'Salt marsh extent'!$E$4 )))</f>
        <v>0</v>
      </c>
      <c r="E609" s="40"/>
    </row>
    <row r="610" customFormat="false" ht="15.75" hidden="false" customHeight="true" outlineLevel="0" collapsed="false">
      <c r="A610" s="40" t="s">
        <v>373</v>
      </c>
      <c r="B610" s="56" t="str">
        <f aca="false" t="array" ref="B610:B610">INDEX(Countries!$D$2:$D$255, MATCH(A610, Countries!$B$2:$B$255, 0))</f>
        <v>MSR</v>
      </c>
      <c r="C610" s="76" t="s">
        <v>155</v>
      </c>
      <c r="D610" s="50" t="n">
        <f aca="false" t="array" ref="D610:D610">IF($C610="Mangrove", INDEX('Mangrove restorable land'!$A$5:$M1000,MATCH($A610,'Mangrove restorable land'!$A$5:$A1000,0),MATCH('Mangrove restorable land'!B$4,'Mangrove restorable land'!$A$5:$M$5,0)),IF($C610="Seagrass", INDEX('Seagrass extent'!$A$5:$I$257,MATCH($A610,'Seagrass extent'!$A$5:$A1000,0),MATCH('Seagrass extent'!$B$4,'Seagrass extent'!$A$5:$I$5,0))*'Seagrass extent'!$E$4, IF($C610="Salt marsh", INDEX('Salt marsh extent'!$A$5:$I$257,MATCH($A610,'Salt marsh extent'!$A$5:$A1000,0),MATCH('Salt marsh extent'!$B$4,'Salt marsh extent'!$A$5:$I$5,0))*'Salt marsh extent'!$E$4 )))</f>
        <v>0</v>
      </c>
      <c r="E610" s="40"/>
    </row>
    <row r="611" customFormat="false" ht="15.75" hidden="false" customHeight="true" outlineLevel="0" collapsed="false">
      <c r="A611" s="40" t="s">
        <v>374</v>
      </c>
      <c r="B611" s="56" t="str">
        <f aca="false" t="array" ref="B611:B611">INDEX(Countries!$D$2:$D$255, MATCH(A611, Countries!$B$2:$B$255, 0))</f>
        <v>LBY</v>
      </c>
      <c r="C611" s="76" t="s">
        <v>155</v>
      </c>
      <c r="D611" s="50" t="n">
        <f aca="false" t="array" ref="D611:D611">IF($C611="Mangrove", INDEX('Mangrove restorable land'!$A$5:$M1000,MATCH($A611,'Mangrove restorable land'!$A$5:$A1000,0),MATCH('Mangrove restorable land'!B$4,'Mangrove restorable land'!$A$5:$M$5,0)),IF($C611="Seagrass", INDEX('Seagrass extent'!$A$5:$I$257,MATCH($A611,'Seagrass extent'!$A$5:$A1000,0),MATCH('Seagrass extent'!$B$4,'Seagrass extent'!$A$5:$I$5,0))*'Seagrass extent'!$E$4, IF($C611="Salt marsh", INDEX('Salt marsh extent'!$A$5:$I$257,MATCH($A611,'Salt marsh extent'!$A$5:$A1000,0),MATCH('Salt marsh extent'!$B$4,'Salt marsh extent'!$A$5:$I$5,0))*'Salt marsh extent'!$E$4 )))</f>
        <v>5.3878316083188</v>
      </c>
      <c r="E611" s="40"/>
    </row>
    <row r="612" customFormat="false" ht="15.75" hidden="false" customHeight="true" outlineLevel="0" collapsed="false">
      <c r="A612" s="40" t="s">
        <v>375</v>
      </c>
      <c r="B612" s="56" t="str">
        <f aca="false" t="array" ref="B612:B612">INDEX(Countries!$D$2:$D$255, MATCH(A612, Countries!$B$2:$B$255, 0))</f>
        <v>NLD</v>
      </c>
      <c r="C612" s="76" t="s">
        <v>155</v>
      </c>
      <c r="D612" s="50" t="n">
        <f aca="false" t="array" ref="D612:D612">IF($C612="Mangrove", INDEX('Mangrove restorable land'!$A$5:$M1000,MATCH($A612,'Mangrove restorable land'!$A$5:$A1000,0),MATCH('Mangrove restorable land'!B$4,'Mangrove restorable land'!$A$5:$M$5,0)),IF($C612="Seagrass", INDEX('Seagrass extent'!$A$5:$I$257,MATCH($A612,'Seagrass extent'!$A$5:$A1000,0),MATCH('Seagrass extent'!$B$4,'Seagrass extent'!$A$5:$I$5,0))*'Seagrass extent'!$E$4, IF($C612="Salt marsh", INDEX('Salt marsh extent'!$A$5:$I$257,MATCH($A612,'Salt marsh extent'!$A$5:$A1000,0),MATCH('Salt marsh extent'!$B$4,'Salt marsh extent'!$A$5:$I$5,0))*'Salt marsh extent'!$E$4 )))</f>
        <v>409.057390214574</v>
      </c>
      <c r="E612" s="40"/>
    </row>
    <row r="613" customFormat="false" ht="15.75" hidden="false" customHeight="true" outlineLevel="0" collapsed="false">
      <c r="A613" s="40" t="s">
        <v>376</v>
      </c>
      <c r="B613" s="56" t="str">
        <f aca="false" t="array" ref="B613:B613">INDEX(Countries!$D$2:$D$255, MATCH(A613, Countries!$B$2:$B$255, 0))</f>
        <v>POL</v>
      </c>
      <c r="C613" s="76" t="s">
        <v>155</v>
      </c>
      <c r="D613" s="50" t="n">
        <f aca="false" t="array" ref="D613:D613">IF($C613="Mangrove", INDEX('Mangrove restorable land'!$A$5:$M1000,MATCH($A613,'Mangrove restorable land'!$A$5:$A1000,0),MATCH('Mangrove restorable land'!B$4,'Mangrove restorable land'!$A$5:$M$5,0)),IF($C613="Seagrass", INDEX('Seagrass extent'!$A$5:$I$257,MATCH($A613,'Seagrass extent'!$A$5:$A1000,0),MATCH('Seagrass extent'!$B$4,'Seagrass extent'!$A$5:$I$5,0))*'Seagrass extent'!$E$4, IF($C613="Salt marsh", INDEX('Salt marsh extent'!$A$5:$I$257,MATCH($A613,'Salt marsh extent'!$A$5:$A1000,0),MATCH('Salt marsh extent'!$B$4,'Salt marsh extent'!$A$5:$I$5,0))*'Salt marsh extent'!$E$4 )))</f>
        <v>24.0045667826362</v>
      </c>
      <c r="E613" s="40"/>
    </row>
    <row r="614" customFormat="false" ht="15.75" hidden="false" customHeight="true" outlineLevel="0" collapsed="false">
      <c r="A614" s="40" t="s">
        <v>377</v>
      </c>
      <c r="B614" s="56" t="str">
        <f aca="false" t="array" ref="B614:B614">INDEX(Countries!$D$2:$D$255, MATCH(A614, Countries!$B$2:$B$255, 0))</f>
        <v>TUR</v>
      </c>
      <c r="C614" s="76" t="s">
        <v>155</v>
      </c>
      <c r="D614" s="50" t="n">
        <f aca="false" t="array" ref="D614:D614">IF($C614="Mangrove", INDEX('Mangrove restorable land'!$A$5:$M1000,MATCH($A614,'Mangrove restorable land'!$A$5:$A1000,0),MATCH('Mangrove restorable land'!B$4,'Mangrove restorable land'!$A$5:$M$5,0)),IF($C614="Seagrass", INDEX('Seagrass extent'!$A$5:$I$257,MATCH($A614,'Seagrass extent'!$A$5:$A1000,0),MATCH('Seagrass extent'!$B$4,'Seagrass extent'!$A$5:$I$5,0))*'Seagrass extent'!$E$4, IF($C614="Salt marsh", INDEX('Salt marsh extent'!$A$5:$I$257,MATCH($A614,'Salt marsh extent'!$A$5:$A1000,0),MATCH('Salt marsh extent'!$B$4,'Salt marsh extent'!$A$5:$I$5,0))*'Salt marsh extent'!$E$4 )))</f>
        <v>691.680800545964</v>
      </c>
      <c r="E614" s="40"/>
    </row>
    <row r="615" customFormat="false" ht="15.75" hidden="false" customHeight="true" outlineLevel="0" collapsed="false">
      <c r="A615" s="40" t="s">
        <v>378</v>
      </c>
      <c r="B615" s="56" t="str">
        <f aca="false" t="array" ref="B615:B615">INDEX(Countries!$D$2:$D$255, MATCH(A615, Countries!$B$2:$B$255, 0))</f>
        <v>JOR</v>
      </c>
      <c r="C615" s="76" t="s">
        <v>155</v>
      </c>
      <c r="D615" s="50" t="n">
        <f aca="false" t="array" ref="D615:D615">IF($C615="Mangrove", INDEX('Mangrove restorable land'!$A$5:$M1000,MATCH($A615,'Mangrove restorable land'!$A$5:$A1000,0),MATCH('Mangrove restorable land'!B$4,'Mangrove restorable land'!$A$5:$M$5,0)),IF($C615="Seagrass", INDEX('Seagrass extent'!$A$5:$I$257,MATCH($A615,'Seagrass extent'!$A$5:$A1000,0),MATCH('Seagrass extent'!$B$4,'Seagrass extent'!$A$5:$I$5,0))*'Seagrass extent'!$E$4, IF($C615="Salt marsh", INDEX('Salt marsh extent'!$A$5:$I$257,MATCH($A615,'Salt marsh extent'!$A$5:$A1000,0),MATCH('Salt marsh extent'!$B$4,'Salt marsh extent'!$A$5:$I$5,0))*'Salt marsh extent'!$E$4 )))</f>
        <v>0</v>
      </c>
      <c r="E615" s="40"/>
    </row>
    <row r="616" customFormat="false" ht="15.75" hidden="false" customHeight="true" outlineLevel="0" collapsed="false">
      <c r="A616" s="40" t="s">
        <v>379</v>
      </c>
      <c r="B616" s="56" t="str">
        <f aca="false" t="array" ref="B616:B616">INDEX(Countries!$D$2:$D$255, MATCH(A616, Countries!$B$2:$B$255, 0))</f>
        <v>SVN</v>
      </c>
      <c r="C616" s="76" t="s">
        <v>155</v>
      </c>
      <c r="D616" s="50" t="n">
        <f aca="false" t="array" ref="D616:D616">IF($C616="Mangrove", INDEX('Mangrove restorable land'!$A$5:$M1000,MATCH($A616,'Mangrove restorable land'!$A$5:$A1000,0),MATCH('Mangrove restorable land'!B$4,'Mangrove restorable land'!$A$5:$M$5,0)),IF($C616="Seagrass", INDEX('Seagrass extent'!$A$5:$I$257,MATCH($A616,'Seagrass extent'!$A$5:$A1000,0),MATCH('Seagrass extent'!$B$4,'Seagrass extent'!$A$5:$I$5,0))*'Seagrass extent'!$E$4, IF($C616="Salt marsh", INDEX('Salt marsh extent'!$A$5:$I$257,MATCH($A616,'Salt marsh extent'!$A$5:$A1000,0),MATCH('Salt marsh extent'!$B$4,'Salt marsh extent'!$A$5:$I$5,0))*'Salt marsh extent'!$E$4 )))</f>
        <v>8.66466139540108</v>
      </c>
      <c r="E616" s="40"/>
    </row>
    <row r="617" customFormat="false" ht="15.75" hidden="false" customHeight="true" outlineLevel="0" collapsed="false">
      <c r="A617" s="40" t="s">
        <v>380</v>
      </c>
      <c r="B617" s="56" t="str">
        <f aca="false" t="array" ref="B617:B617">INDEX(Countries!$D$2:$D$255, MATCH(A617, Countries!$B$2:$B$255, 0))</f>
        <v>ARG</v>
      </c>
      <c r="C617" s="76" t="s">
        <v>155</v>
      </c>
      <c r="D617" s="50" t="n">
        <f aca="false" t="array" ref="D617:D617">IF($C617="Mangrove", INDEX('Mangrove restorable land'!$A$5:$M1000,MATCH($A617,'Mangrove restorable land'!$A$5:$A1000,0),MATCH('Mangrove restorable land'!B$4,'Mangrove restorable land'!$A$5:$M$5,0)),IF($C617="Seagrass", INDEX('Seagrass extent'!$A$5:$I$257,MATCH($A617,'Seagrass extent'!$A$5:$A1000,0),MATCH('Seagrass extent'!$B$4,'Seagrass extent'!$A$5:$I$5,0))*'Seagrass extent'!$E$4, IF($C617="Salt marsh", INDEX('Salt marsh extent'!$A$5:$I$257,MATCH($A617,'Salt marsh extent'!$A$5:$A1000,0),MATCH('Salt marsh extent'!$B$4,'Salt marsh extent'!$A$5:$I$5,0))*'Salt marsh extent'!$E$4 )))</f>
        <v>12856.6622793121</v>
      </c>
      <c r="E617" s="40"/>
    </row>
    <row r="618" customFormat="false" ht="15.75" hidden="false" customHeight="true" outlineLevel="0" collapsed="false">
      <c r="A618" s="40" t="s">
        <v>381</v>
      </c>
      <c r="B618" s="56" t="str">
        <f aca="false" t="array" ref="B618:B618">INDEX(Countries!$D$2:$D$255, MATCH(A618, Countries!$B$2:$B$255, 0))</f>
        <v>AZE</v>
      </c>
      <c r="C618" s="76" t="s">
        <v>155</v>
      </c>
      <c r="D618" s="50" t="n">
        <f aca="false" t="array" ref="D618:D618">IF($C618="Mangrove", INDEX('Mangrove restorable land'!$A$5:$M1000,MATCH($A618,'Mangrove restorable land'!$A$5:$A1000,0),MATCH('Mangrove restorable land'!B$4,'Mangrove restorable land'!$A$5:$M$5,0)),IF($C618="Seagrass", INDEX('Seagrass extent'!$A$5:$I$257,MATCH($A618,'Seagrass extent'!$A$5:$A1000,0),MATCH('Seagrass extent'!$B$4,'Seagrass extent'!$A$5:$I$5,0))*'Seagrass extent'!$E$4, IF($C618="Salt marsh", INDEX('Salt marsh extent'!$A$5:$I$257,MATCH($A618,'Salt marsh extent'!$A$5:$A1000,0),MATCH('Salt marsh extent'!$B$4,'Salt marsh extent'!$A$5:$I$5,0))*'Salt marsh extent'!$E$4 )))</f>
        <v>2.69391569016365</v>
      </c>
      <c r="E618" s="40"/>
    </row>
    <row r="619" customFormat="false" ht="15.75" hidden="false" customHeight="true" outlineLevel="0" collapsed="false">
      <c r="A619" s="40" t="s">
        <v>382</v>
      </c>
      <c r="B619" s="56" t="str">
        <f aca="false" t="array" ref="B619:B619">INDEX(Countries!$D$2:$D$255, MATCH(A619, Countries!$B$2:$B$255, 0))</f>
        <v>BEL</v>
      </c>
      <c r="C619" s="76" t="s">
        <v>155</v>
      </c>
      <c r="D619" s="50" t="n">
        <f aca="false" t="array" ref="D619:D619">IF($C619="Mangrove", INDEX('Mangrove restorable land'!$A$5:$M1000,MATCH($A619,'Mangrove restorable land'!$A$5:$A1000,0),MATCH('Mangrove restorable land'!B$4,'Mangrove restorable land'!$A$5:$M$5,0)),IF($C619="Seagrass", INDEX('Seagrass extent'!$A$5:$I$257,MATCH($A619,'Seagrass extent'!$A$5:$A1000,0),MATCH('Seagrass extent'!$B$4,'Seagrass extent'!$A$5:$I$5,0))*'Seagrass extent'!$E$4, IF($C619="Salt marsh", INDEX('Salt marsh extent'!$A$5:$I$257,MATCH($A619,'Salt marsh extent'!$A$5:$A1000,0),MATCH('Salt marsh extent'!$B$4,'Salt marsh extent'!$A$5:$I$5,0))*'Salt marsh extent'!$E$4 )))</f>
        <v>11.8977682910474</v>
      </c>
      <c r="E619" s="40"/>
    </row>
    <row r="620" customFormat="false" ht="15.75" hidden="false" customHeight="true" outlineLevel="0" collapsed="false">
      <c r="A620" s="40" t="s">
        <v>383</v>
      </c>
      <c r="B620" s="56" t="str">
        <f aca="false" t="array" ref="B620:B620">INDEX(Countries!$D$2:$D$255, MATCH(A620, Countries!$B$2:$B$255, 0))</f>
        <v>BIH</v>
      </c>
      <c r="C620" s="76" t="s">
        <v>155</v>
      </c>
      <c r="D620" s="50" t="n">
        <f aca="false" t="array" ref="D620:D620">IF($C620="Mangrove", INDEX('Mangrove restorable land'!$A$5:$M1000,MATCH($A620,'Mangrove restorable land'!$A$5:$A1000,0),MATCH('Mangrove restorable land'!B$4,'Mangrove restorable land'!$A$5:$M$5,0)),IF($C620="Seagrass", INDEX('Seagrass extent'!$A$5:$I$257,MATCH($A620,'Seagrass extent'!$A$5:$A1000,0),MATCH('Seagrass extent'!$B$4,'Seagrass extent'!$A$5:$I$5,0))*'Seagrass extent'!$E$4, IF($C620="Salt marsh", INDEX('Salt marsh extent'!$A$5:$I$257,MATCH($A620,'Salt marsh extent'!$A$5:$A1000,0),MATCH('Salt marsh extent'!$B$4,'Salt marsh extent'!$A$5:$I$5,0))*'Salt marsh extent'!$E$4 )))</f>
        <v>69.0651814154702</v>
      </c>
      <c r="E620" s="40"/>
    </row>
    <row r="621" customFormat="false" ht="15.75" hidden="false" customHeight="true" outlineLevel="0" collapsed="false">
      <c r="A621" s="40" t="s">
        <v>384</v>
      </c>
      <c r="B621" s="56" t="str">
        <f aca="false" t="array" ref="B621:B621">INDEX(Countries!$D$2:$D$255, MATCH(A621, Countries!$B$2:$B$255, 0))</f>
        <v>IOT</v>
      </c>
      <c r="C621" s="76" t="s">
        <v>155</v>
      </c>
      <c r="D621" s="50" t="n">
        <f aca="false" t="array" ref="D621:D621">IF($C621="Mangrove", INDEX('Mangrove restorable land'!$A$5:$M1000,MATCH($A621,'Mangrove restorable land'!$A$5:$A1000,0),MATCH('Mangrove restorable land'!B$4,'Mangrove restorable land'!$A$5:$M$5,0)),IF($C621="Seagrass", INDEX('Seagrass extent'!$A$5:$I$257,MATCH($A621,'Seagrass extent'!$A$5:$A1000,0),MATCH('Seagrass extent'!$B$4,'Seagrass extent'!$A$5:$I$5,0))*'Seagrass extent'!$E$4, IF($C621="Salt marsh", INDEX('Salt marsh extent'!$A$5:$I$257,MATCH($A621,'Salt marsh extent'!$A$5:$A1000,0),MATCH('Salt marsh extent'!$B$4,'Salt marsh extent'!$A$5:$I$5,0))*'Salt marsh extent'!$E$4 )))</f>
        <v>0</v>
      </c>
      <c r="E621" s="40"/>
    </row>
    <row r="622" customFormat="false" ht="15.75" hidden="false" customHeight="true" outlineLevel="0" collapsed="false">
      <c r="A622" s="40" t="s">
        <v>385</v>
      </c>
      <c r="B622" s="56" t="str">
        <f aca="false" t="array" ref="B622:B622">INDEX(Countries!$D$2:$D$255, MATCH(A622, Countries!$B$2:$B$255, 0))</f>
        <v>BGR</v>
      </c>
      <c r="C622" s="76" t="s">
        <v>155</v>
      </c>
      <c r="D622" s="50" t="n">
        <f aca="false" t="array" ref="D622:D622">IF($C622="Mangrove", INDEX('Mangrove restorable land'!$A$5:$M1000,MATCH($A622,'Mangrove restorable land'!$A$5:$A1000,0),MATCH('Mangrove restorable land'!B$4,'Mangrove restorable land'!$A$5:$M$5,0)),IF($C622="Seagrass", INDEX('Seagrass extent'!$A$5:$I$257,MATCH($A622,'Seagrass extent'!$A$5:$A1000,0),MATCH('Seagrass extent'!$B$4,'Seagrass extent'!$A$5:$I$5,0))*'Seagrass extent'!$E$4, IF($C622="Salt marsh", INDEX('Salt marsh extent'!$A$5:$I$257,MATCH($A622,'Salt marsh extent'!$A$5:$A1000,0),MATCH('Salt marsh extent'!$B$4,'Salt marsh extent'!$A$5:$I$5,0))*'Salt marsh extent'!$E$4 )))</f>
        <v>3.5460236147054</v>
      </c>
      <c r="E622" s="40"/>
    </row>
    <row r="623" customFormat="false" ht="15.75" hidden="false" customHeight="true" outlineLevel="0" collapsed="false">
      <c r="A623" s="40" t="s">
        <v>386</v>
      </c>
      <c r="B623" s="56" t="str">
        <f aca="false" t="array" ref="B623:B623">INDEX(Countries!$D$2:$D$255, MATCH(A623, Countries!$B$2:$B$255, 0))</f>
        <v>CPV</v>
      </c>
      <c r="C623" s="76" t="s">
        <v>155</v>
      </c>
      <c r="D623" s="50" t="n">
        <f aca="false" t="array" ref="D623:D623">IF($C623="Mangrove", INDEX('Mangrove restorable land'!$A$5:$M1000,MATCH($A623,'Mangrove restorable land'!$A$5:$A1000,0),MATCH('Mangrove restorable land'!B$4,'Mangrove restorable land'!$A$5:$M$5,0)),IF($C623="Seagrass", INDEX('Seagrass extent'!$A$5:$I$257,MATCH($A623,'Seagrass extent'!$A$5:$A1000,0),MATCH('Seagrass extent'!$B$4,'Seagrass extent'!$A$5:$I$5,0))*'Seagrass extent'!$E$4, IF($C623="Salt marsh", INDEX('Salt marsh extent'!$A$5:$I$257,MATCH($A623,'Salt marsh extent'!$A$5:$A1000,0),MATCH('Salt marsh extent'!$B$4,'Salt marsh extent'!$A$5:$I$5,0))*'Salt marsh extent'!$E$4 )))</f>
        <v>0</v>
      </c>
      <c r="E623" s="40"/>
    </row>
    <row r="624" customFormat="false" ht="15.75" hidden="false" customHeight="true" outlineLevel="0" collapsed="false">
      <c r="A624" s="40" t="s">
        <v>387</v>
      </c>
      <c r="B624" s="56" t="str">
        <f aca="false" t="array" ref="B624:B624">INDEX(Countries!$D$2:$D$255, MATCH(A624, Countries!$B$2:$B$255, 0))</f>
        <v>CHL</v>
      </c>
      <c r="C624" s="76" t="s">
        <v>155</v>
      </c>
      <c r="D624" s="50" t="n">
        <f aca="false" t="array" ref="D624:D624">IF($C624="Mangrove", INDEX('Mangrove restorable land'!$A$5:$M1000,MATCH($A624,'Mangrove restorable land'!$A$5:$A1000,0),MATCH('Mangrove restorable land'!B$4,'Mangrove restorable land'!$A$5:$M$5,0)),IF($C624="Seagrass", INDEX('Seagrass extent'!$A$5:$I$257,MATCH($A624,'Seagrass extent'!$A$5:$A1000,0),MATCH('Seagrass extent'!$B$4,'Seagrass extent'!$A$5:$I$5,0))*'Seagrass extent'!$E$4, IF($C624="Salt marsh", INDEX('Salt marsh extent'!$A$5:$I$257,MATCH($A624,'Salt marsh extent'!$A$5:$A1000,0),MATCH('Salt marsh extent'!$B$4,'Salt marsh extent'!$A$5:$I$5,0))*'Salt marsh extent'!$E$4 )))</f>
        <v>1772.08779436704</v>
      </c>
      <c r="E624" s="40"/>
    </row>
    <row r="625" customFormat="false" ht="15.75" hidden="false" customHeight="true" outlineLevel="0" collapsed="false">
      <c r="A625" s="40" t="s">
        <v>388</v>
      </c>
      <c r="B625" s="56" t="str">
        <f aca="false" t="array" ref="B625:B625">INDEX(Countries!$D$2:$D$255, MATCH(A625, Countries!$B$2:$B$255, 0))</f>
        <v>EST</v>
      </c>
      <c r="C625" s="76" t="s">
        <v>155</v>
      </c>
      <c r="D625" s="50" t="n">
        <f aca="false" t="array" ref="D625:D625">IF($C625="Mangrove", INDEX('Mangrove restorable land'!$A$5:$M1000,MATCH($A625,'Mangrove restorable land'!$A$5:$A1000,0),MATCH('Mangrove restorable land'!B$4,'Mangrove restorable land'!$A$5:$M$5,0)),IF($C625="Seagrass", INDEX('Seagrass extent'!$A$5:$I$257,MATCH($A625,'Seagrass extent'!$A$5:$A1000,0),MATCH('Seagrass extent'!$B$4,'Seagrass extent'!$A$5:$I$5,0))*'Seagrass extent'!$E$4, IF($C625="Salt marsh", INDEX('Salt marsh extent'!$A$5:$I$257,MATCH($A625,'Salt marsh extent'!$A$5:$A1000,0),MATCH('Salt marsh extent'!$B$4,'Salt marsh extent'!$A$5:$I$5,0))*'Salt marsh extent'!$E$4 )))</f>
        <v>604.934339741573</v>
      </c>
      <c r="E625" s="40"/>
    </row>
    <row r="626" customFormat="false" ht="15.75" hidden="false" customHeight="true" outlineLevel="0" collapsed="false">
      <c r="A626" s="40" t="s">
        <v>389</v>
      </c>
      <c r="B626" s="56" t="str">
        <f aca="false" t="array" ref="B626:B626">INDEX(Countries!$D$2:$D$255, MATCH(A626, Countries!$B$2:$B$255, 0))</f>
        <v>FLK</v>
      </c>
      <c r="C626" s="76" t="s">
        <v>155</v>
      </c>
      <c r="D626" s="50" t="n">
        <f aca="false" t="array" ref="D626:D626">IF($C626="Mangrove", INDEX('Mangrove restorable land'!$A$5:$M1000,MATCH($A626,'Mangrove restorable land'!$A$5:$A1000,0),MATCH('Mangrove restorable land'!B$4,'Mangrove restorable land'!$A$5:$M$5,0)),IF($C626="Seagrass", INDEX('Seagrass extent'!$A$5:$I$257,MATCH($A626,'Seagrass extent'!$A$5:$A1000,0),MATCH('Seagrass extent'!$B$4,'Seagrass extent'!$A$5:$I$5,0))*'Seagrass extent'!$E$4, IF($C626="Salt marsh", INDEX('Salt marsh extent'!$A$5:$I$257,MATCH($A626,'Salt marsh extent'!$A$5:$A1000,0),MATCH('Salt marsh extent'!$B$4,'Salt marsh extent'!$A$5:$I$5,0))*'Salt marsh extent'!$E$4 )))</f>
        <v>0</v>
      </c>
      <c r="E626" s="40"/>
    </row>
    <row r="627" customFormat="false" ht="15.75" hidden="false" customHeight="true" outlineLevel="0" collapsed="false">
      <c r="A627" s="40" t="s">
        <v>390</v>
      </c>
      <c r="B627" s="56" t="str">
        <f aca="false" t="array" ref="B627:B627">INDEX(Countries!$D$2:$D$255, MATCH(A627, Countries!$B$2:$B$255, 0))</f>
        <v>FRO</v>
      </c>
      <c r="C627" s="76" t="s">
        <v>155</v>
      </c>
      <c r="D627" s="50" t="n">
        <f aca="false" t="array" ref="D627:D627">IF($C627="Mangrove", INDEX('Mangrove restorable land'!$A$5:$M1000,MATCH($A627,'Mangrove restorable land'!$A$5:$A1000,0),MATCH('Mangrove restorable land'!B$4,'Mangrove restorable land'!$A$5:$M$5,0)),IF($C627="Seagrass", INDEX('Seagrass extent'!$A$5:$I$257,MATCH($A627,'Seagrass extent'!$A$5:$A1000,0),MATCH('Seagrass extent'!$B$4,'Seagrass extent'!$A$5:$I$5,0))*'Seagrass extent'!$E$4, IF($C627="Salt marsh", INDEX('Salt marsh extent'!$A$5:$I$257,MATCH($A627,'Salt marsh extent'!$A$5:$A1000,0),MATCH('Salt marsh extent'!$B$4,'Salt marsh extent'!$A$5:$I$5,0))*'Salt marsh extent'!$E$4 )))</f>
        <v>0</v>
      </c>
      <c r="E627" s="40"/>
    </row>
    <row r="628" customFormat="false" ht="15.75" hidden="false" customHeight="true" outlineLevel="0" collapsed="false">
      <c r="A628" s="40" t="s">
        <v>391</v>
      </c>
      <c r="B628" s="56" t="str">
        <f aca="false" t="array" ref="B628:B628">INDEX(Countries!$D$2:$D$255, MATCH(A628, Countries!$B$2:$B$255, 0))</f>
        <v>FIN</v>
      </c>
      <c r="C628" s="76" t="s">
        <v>155</v>
      </c>
      <c r="D628" s="50" t="n">
        <f aca="false" t="array" ref="D628:D628">IF($C628="Mangrove", INDEX('Mangrove restorable land'!$A$5:$M1000,MATCH($A628,'Mangrove restorable land'!$A$5:$A1000,0),MATCH('Mangrove restorable land'!B$4,'Mangrove restorable land'!$A$5:$M$5,0)),IF($C628="Seagrass", INDEX('Seagrass extent'!$A$5:$I$257,MATCH($A628,'Seagrass extent'!$A$5:$A1000,0),MATCH('Seagrass extent'!$B$4,'Seagrass extent'!$A$5:$I$5,0))*'Seagrass extent'!$E$4, IF($C628="Salt marsh", INDEX('Salt marsh extent'!$A$5:$I$257,MATCH($A628,'Salt marsh extent'!$A$5:$A1000,0),MATCH('Salt marsh extent'!$B$4,'Salt marsh extent'!$A$5:$I$5,0))*'Salt marsh extent'!$E$4 )))</f>
        <v>357.679217206922</v>
      </c>
      <c r="E628" s="40"/>
    </row>
    <row r="629" customFormat="false" ht="15.75" hidden="false" customHeight="true" outlineLevel="0" collapsed="false">
      <c r="A629" s="40" t="s">
        <v>392</v>
      </c>
      <c r="B629" s="56" t="str">
        <f aca="false" t="array" ref="B629:B629">INDEX(Countries!$D$2:$D$255, MATCH(A629, Countries!$B$2:$B$255, 0))</f>
        <v>GEO</v>
      </c>
      <c r="C629" s="76" t="s">
        <v>155</v>
      </c>
      <c r="D629" s="50" t="n">
        <f aca="false" t="array" ref="D629:D629">IF($C629="Mangrove", INDEX('Mangrove restorable land'!$A$5:$M1000,MATCH($A629,'Mangrove restorable land'!$A$5:$A1000,0),MATCH('Mangrove restorable land'!B$4,'Mangrove restorable land'!$A$5:$M$5,0)),IF($C629="Seagrass", INDEX('Seagrass extent'!$A$5:$I$257,MATCH($A629,'Seagrass extent'!$A$5:$A1000,0),MATCH('Seagrass extent'!$B$4,'Seagrass extent'!$A$5:$I$5,0))*'Seagrass extent'!$E$4, IF($C629="Salt marsh", INDEX('Salt marsh extent'!$A$5:$I$257,MATCH($A629,'Salt marsh extent'!$A$5:$A1000,0),MATCH('Salt marsh extent'!$B$4,'Salt marsh extent'!$A$5:$I$5,0))*'Salt marsh extent'!$E$4 )))</f>
        <v>16.1807094113823</v>
      </c>
      <c r="E629" s="40"/>
    </row>
    <row r="630" customFormat="false" ht="15.75" hidden="false" customHeight="true" outlineLevel="0" collapsed="false">
      <c r="A630" s="40" t="s">
        <v>393</v>
      </c>
      <c r="B630" s="56" t="str">
        <f aca="false" t="array" ref="B630:B630">INDEX(Countries!$D$2:$D$255, MATCH(A630, Countries!$B$2:$B$255, 0))</f>
        <v>GIB</v>
      </c>
      <c r="C630" s="76" t="s">
        <v>155</v>
      </c>
      <c r="D630" s="50" t="n">
        <f aca="false" t="array" ref="D630:D630">IF($C630="Mangrove", INDEX('Mangrove restorable land'!$A$5:$M1000,MATCH($A630,'Mangrove restorable land'!$A$5:$A1000,0),MATCH('Mangrove restorable land'!B$4,'Mangrove restorable land'!$A$5:$M$5,0)),IF($C630="Seagrass", INDEX('Seagrass extent'!$A$5:$I$257,MATCH($A630,'Seagrass extent'!$A$5:$A1000,0),MATCH('Seagrass extent'!$B$4,'Seagrass extent'!$A$5:$I$5,0))*'Seagrass extent'!$E$4, IF($C630="Salt marsh", INDEX('Salt marsh extent'!$A$5:$I$257,MATCH($A630,'Salt marsh extent'!$A$5:$A1000,0),MATCH('Salt marsh extent'!$B$4,'Salt marsh extent'!$A$5:$I$5,0))*'Salt marsh extent'!$E$4 )))</f>
        <v>0</v>
      </c>
      <c r="E630" s="40"/>
    </row>
    <row r="631" customFormat="false" ht="15.75" hidden="false" customHeight="true" outlineLevel="0" collapsed="false">
      <c r="A631" s="40" t="s">
        <v>394</v>
      </c>
      <c r="B631" s="56" t="str">
        <f aca="false" t="array" ref="B631:B631">INDEX(Countries!$D$2:$D$255, MATCH(A631, Countries!$B$2:$B$255, 0))</f>
        <v>GRL</v>
      </c>
      <c r="C631" s="76" t="s">
        <v>155</v>
      </c>
      <c r="D631" s="50" t="n">
        <f aca="false" t="array" ref="D631:D631">IF($C631="Mangrove", INDEX('Mangrove restorable land'!$A$5:$M1000,MATCH($A631,'Mangrove restorable land'!$A$5:$A1000,0),MATCH('Mangrove restorable land'!B$4,'Mangrove restorable land'!$A$5:$M$5,0)),IF($C631="Seagrass", INDEX('Seagrass extent'!$A$5:$I$257,MATCH($A631,'Seagrass extent'!$A$5:$A1000,0),MATCH('Seagrass extent'!$B$4,'Seagrass extent'!$A$5:$I$5,0))*'Seagrass extent'!$E$4, IF($C631="Salt marsh", INDEX('Salt marsh extent'!$A$5:$I$257,MATCH($A631,'Salt marsh extent'!$A$5:$A1000,0),MATCH('Salt marsh extent'!$B$4,'Salt marsh extent'!$A$5:$I$5,0))*'Salt marsh extent'!$E$4 )))</f>
        <v>10562.4633580233</v>
      </c>
      <c r="E631" s="40"/>
    </row>
    <row r="632" customFormat="false" ht="15.75" hidden="false" customHeight="true" outlineLevel="0" collapsed="false">
      <c r="A632" s="40" t="s">
        <v>395</v>
      </c>
      <c r="B632" s="56" t="str">
        <f aca="false" t="array" ref="B632:B632">INDEX(Countries!$D$2:$D$255, MATCH(A632, Countries!$B$2:$B$255, 0))</f>
        <v>GGY</v>
      </c>
      <c r="C632" s="76" t="s">
        <v>155</v>
      </c>
      <c r="D632" s="50" t="n">
        <f aca="false" t="array" ref="D632:D632">IF($C632="Mangrove", INDEX('Mangrove restorable land'!$A$5:$M1000,MATCH($A632,'Mangrove restorable land'!$A$5:$A1000,0),MATCH('Mangrove restorable land'!B$4,'Mangrove restorable land'!$A$5:$M$5,0)),IF($C632="Seagrass", INDEX('Seagrass extent'!$A$5:$I$257,MATCH($A632,'Seagrass extent'!$A$5:$A1000,0),MATCH('Seagrass extent'!$B$4,'Seagrass extent'!$A$5:$I$5,0))*'Seagrass extent'!$E$4, IF($C632="Salt marsh", INDEX('Salt marsh extent'!$A$5:$I$257,MATCH($A632,'Salt marsh extent'!$A$5:$A1000,0),MATCH('Salt marsh extent'!$B$4,'Salt marsh extent'!$A$5:$I$5,0))*'Salt marsh extent'!$E$4 )))</f>
        <v>0</v>
      </c>
      <c r="E632" s="40"/>
    </row>
    <row r="633" customFormat="false" ht="15.75" hidden="false" customHeight="true" outlineLevel="0" collapsed="false">
      <c r="A633" s="40" t="s">
        <v>396</v>
      </c>
      <c r="B633" s="56" t="str">
        <f aca="false" t="array" ref="B633:B633">INDEX(Countries!$D$2:$D$255, MATCH(A633, Countries!$B$2:$B$255, 0))</f>
        <v>ISL</v>
      </c>
      <c r="C633" s="76" t="s">
        <v>155</v>
      </c>
      <c r="D633" s="50" t="n">
        <f aca="false" t="array" ref="D633:D633">IF($C633="Mangrove", INDEX('Mangrove restorable land'!$A$5:$M1000,MATCH($A633,'Mangrove restorable land'!$A$5:$A1000,0),MATCH('Mangrove restorable land'!B$4,'Mangrove restorable land'!$A$5:$M$5,0)),IF($C633="Seagrass", INDEX('Seagrass extent'!$A$5:$I$257,MATCH($A633,'Seagrass extent'!$A$5:$A1000,0),MATCH('Seagrass extent'!$B$4,'Seagrass extent'!$A$5:$I$5,0))*'Seagrass extent'!$E$4, IF($C633="Salt marsh", INDEX('Salt marsh extent'!$A$5:$I$257,MATCH($A633,'Salt marsh extent'!$A$5:$A1000,0),MATCH('Salt marsh extent'!$B$4,'Salt marsh extent'!$A$5:$I$5,0))*'Salt marsh extent'!$E$4 )))</f>
        <v>116.837998693391</v>
      </c>
      <c r="E633" s="40"/>
    </row>
    <row r="634" customFormat="false" ht="15.75" hidden="false" customHeight="true" outlineLevel="0" collapsed="false">
      <c r="A634" s="40" t="s">
        <v>397</v>
      </c>
      <c r="B634" s="56" t="str">
        <f aca="false" t="array" ref="B634:B634">INDEX(Countries!$D$2:$D$255, MATCH(A634, Countries!$B$2:$B$255, 0))</f>
        <v>IRQ</v>
      </c>
      <c r="C634" s="76" t="s">
        <v>155</v>
      </c>
      <c r="D634" s="50" t="n">
        <f aca="false" t="array" ref="D634:D634">IF($C634="Mangrove", INDEX('Mangrove restorable land'!$A$5:$M1000,MATCH($A634,'Mangrove restorable land'!$A$5:$A1000,0),MATCH('Mangrove restorable land'!B$4,'Mangrove restorable land'!$A$5:$M$5,0)),IF($C634="Seagrass", INDEX('Seagrass extent'!$A$5:$I$257,MATCH($A634,'Seagrass extent'!$A$5:$A1000,0),MATCH('Seagrass extent'!$B$4,'Seagrass extent'!$A$5:$I$5,0))*'Seagrass extent'!$E$4, IF($C634="Salt marsh", INDEX('Salt marsh extent'!$A$5:$I$257,MATCH($A634,'Salt marsh extent'!$A$5:$A1000,0),MATCH('Salt marsh extent'!$B$4,'Salt marsh extent'!$A$5:$I$5,0))*'Salt marsh extent'!$E$4 )))</f>
        <v>17817.8424758918</v>
      </c>
      <c r="E634" s="40"/>
    </row>
    <row r="635" customFormat="false" ht="15.75" hidden="false" customHeight="true" outlineLevel="0" collapsed="false">
      <c r="A635" s="40" t="s">
        <v>398</v>
      </c>
      <c r="B635" s="56" t="str">
        <f aca="false" t="array" ref="B635:B635">INDEX(Countries!$D$2:$D$255, MATCH(A635, Countries!$B$2:$B$255, 0))</f>
        <v>IRL</v>
      </c>
      <c r="C635" s="76" t="s">
        <v>155</v>
      </c>
      <c r="D635" s="50" t="n">
        <f aca="false" t="array" ref="D635:D635">IF($C635="Mangrove", INDEX('Mangrove restorable land'!$A$5:$M1000,MATCH($A635,'Mangrove restorable land'!$A$5:$A1000,0),MATCH('Mangrove restorable land'!B$4,'Mangrove restorable land'!$A$5:$M$5,0)),IF($C635="Seagrass", INDEX('Seagrass extent'!$A$5:$I$257,MATCH($A635,'Seagrass extent'!$A$5:$A1000,0),MATCH('Seagrass extent'!$B$4,'Seagrass extent'!$A$5:$I$5,0))*'Seagrass extent'!$E$4, IF($C635="Salt marsh", INDEX('Salt marsh extent'!$A$5:$I$257,MATCH($A635,'Salt marsh extent'!$A$5:$A1000,0),MATCH('Salt marsh extent'!$B$4,'Salt marsh extent'!$A$5:$I$5,0))*'Salt marsh extent'!$E$4 )))</f>
        <v>267.508499472737</v>
      </c>
      <c r="E635" s="40"/>
    </row>
    <row r="636" customFormat="false" ht="15.75" hidden="false" customHeight="true" outlineLevel="0" collapsed="false">
      <c r="A636" s="40" t="s">
        <v>399</v>
      </c>
      <c r="B636" s="56" t="str">
        <f aca="false" t="array" ref="B636:B636">INDEX(Countries!$D$2:$D$255, MATCH(A636, Countries!$B$2:$B$255, 0))</f>
        <v>IMN</v>
      </c>
      <c r="C636" s="76" t="s">
        <v>155</v>
      </c>
      <c r="D636" s="50" t="n">
        <f aca="false" t="array" ref="D636:D636">IF($C636="Mangrove", INDEX('Mangrove restorable land'!$A$5:$M1000,MATCH($A636,'Mangrove restorable land'!$A$5:$A1000,0),MATCH('Mangrove restorable land'!B$4,'Mangrove restorable land'!$A$5:$M$5,0)),IF($C636="Seagrass", INDEX('Seagrass extent'!$A$5:$I$257,MATCH($A636,'Seagrass extent'!$A$5:$A1000,0),MATCH('Seagrass extent'!$B$4,'Seagrass extent'!$A$5:$I$5,0))*'Seagrass extent'!$E$4, IF($C636="Salt marsh", INDEX('Salt marsh extent'!$A$5:$I$257,MATCH($A636,'Salt marsh extent'!$A$5:$A1000,0),MATCH('Salt marsh extent'!$B$4,'Salt marsh extent'!$A$5:$I$5,0))*'Salt marsh extent'!$E$4 )))</f>
        <v>0</v>
      </c>
      <c r="E636" s="40"/>
    </row>
    <row r="637" customFormat="false" ht="15.75" hidden="false" customHeight="true" outlineLevel="0" collapsed="false">
      <c r="A637" s="40" t="s">
        <v>400</v>
      </c>
      <c r="B637" s="56" t="str">
        <f aca="false" t="array" ref="B637:B637">INDEX(Countries!$D$2:$D$255, MATCH(A637, Countries!$B$2:$B$255, 0))</f>
        <v>JEY</v>
      </c>
      <c r="C637" s="76" t="s">
        <v>155</v>
      </c>
      <c r="D637" s="50" t="n">
        <f aca="false" t="array" ref="D637:D637">IF($C637="Mangrove", INDEX('Mangrove restorable land'!$A$5:$M1000,MATCH($A637,'Mangrove restorable land'!$A$5:$A1000,0),MATCH('Mangrove restorable land'!B$4,'Mangrove restorable land'!$A$5:$M$5,0)),IF($C637="Seagrass", INDEX('Seagrass extent'!$A$5:$I$257,MATCH($A637,'Seagrass extent'!$A$5:$A1000,0),MATCH('Seagrass extent'!$B$4,'Seagrass extent'!$A$5:$I$5,0))*'Seagrass extent'!$E$4, IF($C637="Salt marsh", INDEX('Salt marsh extent'!$A$5:$I$257,MATCH($A637,'Salt marsh extent'!$A$5:$A1000,0),MATCH('Salt marsh extent'!$B$4,'Salt marsh extent'!$A$5:$I$5,0))*'Salt marsh extent'!$E$4 )))</f>
        <v>0</v>
      </c>
      <c r="E637" s="40"/>
    </row>
    <row r="638" customFormat="false" ht="15.75" hidden="false" customHeight="true" outlineLevel="0" collapsed="false">
      <c r="A638" s="40" t="s">
        <v>401</v>
      </c>
      <c r="B638" s="56" t="str">
        <f aca="false" t="array" ref="B638:B638">INDEX(Countries!$D$2:$D$255, MATCH(A638, Countries!$B$2:$B$255, 0))</f>
        <v>KAZ</v>
      </c>
      <c r="C638" s="76" t="s">
        <v>155</v>
      </c>
      <c r="D638" s="50" t="n">
        <f aca="false" t="array" ref="D638:D638">IF($C638="Mangrove", INDEX('Mangrove restorable land'!$A$5:$M1000,MATCH($A638,'Mangrove restorable land'!$A$5:$A1000,0),MATCH('Mangrove restorable land'!B$4,'Mangrove restorable land'!$A$5:$M$5,0)),IF($C638="Seagrass", INDEX('Seagrass extent'!$A$5:$I$257,MATCH($A638,'Seagrass extent'!$A$5:$A1000,0),MATCH('Seagrass extent'!$B$4,'Seagrass extent'!$A$5:$I$5,0))*'Seagrass extent'!$E$4, IF($C638="Salt marsh", INDEX('Salt marsh extent'!$A$5:$I$257,MATCH($A638,'Salt marsh extent'!$A$5:$A1000,0),MATCH('Salt marsh extent'!$B$4,'Salt marsh extent'!$A$5:$I$5,0))*'Salt marsh extent'!$E$4 )))</f>
        <v>0</v>
      </c>
      <c r="E638" s="40"/>
    </row>
    <row r="639" customFormat="false" ht="15.75" hidden="false" customHeight="true" outlineLevel="0" collapsed="false">
      <c r="A639" s="40" t="s">
        <v>402</v>
      </c>
      <c r="B639" s="56" t="str">
        <f aca="false" t="array" ref="B639:B639">INDEX(Countries!$D$2:$D$255, MATCH(A639, Countries!$B$2:$B$255, 0))</f>
        <v>PRK</v>
      </c>
      <c r="C639" s="76" t="s">
        <v>155</v>
      </c>
      <c r="D639" s="50" t="n">
        <f aca="false" t="array" ref="D639:D639">IF($C639="Mangrove", INDEX('Mangrove restorable land'!$A$5:$M1000,MATCH($A639,'Mangrove restorable land'!$A$5:$A1000,0),MATCH('Mangrove restorable land'!B$4,'Mangrove restorable land'!$A$5:$M$5,0)),IF($C639="Seagrass", INDEX('Seagrass extent'!$A$5:$I$257,MATCH($A639,'Seagrass extent'!$A$5:$A1000,0),MATCH('Seagrass extent'!$B$4,'Seagrass extent'!$A$5:$I$5,0))*'Seagrass extent'!$E$4, IF($C639="Salt marsh", INDEX('Salt marsh extent'!$A$5:$I$257,MATCH($A639,'Salt marsh extent'!$A$5:$A1000,0),MATCH('Salt marsh extent'!$B$4,'Salt marsh extent'!$A$5:$I$5,0))*'Salt marsh extent'!$E$4 )))</f>
        <v>18.484766721713</v>
      </c>
      <c r="E639" s="40"/>
    </row>
    <row r="640" customFormat="false" ht="15.75" hidden="false" customHeight="true" outlineLevel="0" collapsed="false">
      <c r="A640" s="40" t="s">
        <v>403</v>
      </c>
      <c r="B640" s="56" t="str">
        <f aca="false" t="array" ref="B640:B640">INDEX(Countries!$D$2:$D$255, MATCH(A640, Countries!$B$2:$B$255, 0))</f>
        <v>KOR</v>
      </c>
      <c r="C640" s="76" t="s">
        <v>155</v>
      </c>
      <c r="D640" s="50" t="n">
        <f aca="false" t="array" ref="D640:D640">IF($C640="Mangrove", INDEX('Mangrove restorable land'!$A$5:$M1000,MATCH($A640,'Mangrove restorable land'!$A$5:$A1000,0),MATCH('Mangrove restorable land'!B$4,'Mangrove restorable land'!$A$5:$M$5,0)),IF($C640="Seagrass", INDEX('Seagrass extent'!$A$5:$I$257,MATCH($A640,'Seagrass extent'!$A$5:$A1000,0),MATCH('Seagrass extent'!$B$4,'Seagrass extent'!$A$5:$I$5,0))*'Seagrass extent'!$E$4, IF($C640="Salt marsh", INDEX('Salt marsh extent'!$A$5:$I$257,MATCH($A640,'Salt marsh extent'!$A$5:$A1000,0),MATCH('Salt marsh extent'!$B$4,'Salt marsh extent'!$A$5:$I$5,0))*'Salt marsh extent'!$E$4 )))</f>
        <v>607.354458387038</v>
      </c>
      <c r="E640" s="40"/>
    </row>
    <row r="641" customFormat="false" ht="15.75" hidden="false" customHeight="true" outlineLevel="0" collapsed="false">
      <c r="A641" s="40" t="s">
        <v>404</v>
      </c>
      <c r="B641" s="56" t="str">
        <f aca="false" t="array" ref="B641:B641">INDEX(Countries!$D$2:$D$255, MATCH(A641, Countries!$B$2:$B$255, 0))</f>
        <v>LVA</v>
      </c>
      <c r="C641" s="76" t="s">
        <v>155</v>
      </c>
      <c r="D641" s="50" t="n">
        <f aca="false" t="array" ref="D641:D641">IF($C641="Mangrove", INDEX('Mangrove restorable land'!$A$5:$M1000,MATCH($A641,'Mangrove restorable land'!$A$5:$A1000,0),MATCH('Mangrove restorable land'!B$4,'Mangrove restorable land'!$A$5:$M$5,0)),IF($C641="Seagrass", INDEX('Seagrass extent'!$A$5:$I$257,MATCH($A641,'Seagrass extent'!$A$5:$A1000,0),MATCH('Seagrass extent'!$B$4,'Seagrass extent'!$A$5:$I$5,0))*'Seagrass extent'!$E$4, IF($C641="Salt marsh", INDEX('Salt marsh extent'!$A$5:$I$257,MATCH($A641,'Salt marsh extent'!$A$5:$A1000,0),MATCH('Salt marsh extent'!$B$4,'Salt marsh extent'!$A$5:$I$5,0))*'Salt marsh extent'!$E$4 )))</f>
        <v>23.4761963611468</v>
      </c>
      <c r="E641" s="40"/>
    </row>
    <row r="642" customFormat="false" ht="15.75" hidden="false" customHeight="true" outlineLevel="0" collapsed="false">
      <c r="A642" s="40" t="s">
        <v>405</v>
      </c>
      <c r="B642" s="56" t="str">
        <f aca="false" t="array" ref="B642:B642">INDEX(Countries!$D$2:$D$255, MATCH(A642, Countries!$B$2:$B$255, 0))</f>
        <v>LBN</v>
      </c>
      <c r="C642" s="76" t="s">
        <v>155</v>
      </c>
      <c r="D642" s="50" t="n">
        <f aca="false" t="array" ref="D642:D642">IF($C642="Mangrove", INDEX('Mangrove restorable land'!$A$5:$M1000,MATCH($A642,'Mangrove restorable land'!$A$5:$A1000,0),MATCH('Mangrove restorable land'!B$4,'Mangrove restorable land'!$A$5:$M$5,0)),IF($C642="Seagrass", INDEX('Seagrass extent'!$A$5:$I$257,MATCH($A642,'Seagrass extent'!$A$5:$A1000,0),MATCH('Seagrass extent'!$B$4,'Seagrass extent'!$A$5:$I$5,0))*'Seagrass extent'!$E$4, IF($C642="Salt marsh", INDEX('Salt marsh extent'!$A$5:$I$257,MATCH($A642,'Salt marsh extent'!$A$5:$A1000,0),MATCH('Salt marsh extent'!$B$4,'Salt marsh extent'!$A$5:$I$5,0))*'Salt marsh extent'!$E$4 )))</f>
        <v>0</v>
      </c>
      <c r="E642" s="40"/>
    </row>
    <row r="643" customFormat="false" ht="15.75" hidden="false" customHeight="true" outlineLevel="0" collapsed="false">
      <c r="A643" s="40" t="s">
        <v>406</v>
      </c>
      <c r="B643" s="56" t="str">
        <f aca="false" t="array" ref="B643:B643">INDEX(Countries!$D$2:$D$255, MATCH(A643, Countries!$B$2:$B$255, 0))</f>
        <v>LTU</v>
      </c>
      <c r="C643" s="76" t="s">
        <v>155</v>
      </c>
      <c r="D643" s="50" t="n">
        <f aca="false" t="array" ref="D643:D643">IF($C643="Mangrove", INDEX('Mangrove restorable land'!$A$5:$M1000,MATCH($A643,'Mangrove restorable land'!$A$5:$A1000,0),MATCH('Mangrove restorable land'!B$4,'Mangrove restorable land'!$A$5:$M$5,0)),IF($C643="Seagrass", INDEX('Seagrass extent'!$A$5:$I$257,MATCH($A643,'Seagrass extent'!$A$5:$A1000,0),MATCH('Seagrass extent'!$B$4,'Seagrass extent'!$A$5:$I$5,0))*'Seagrass extent'!$E$4, IF($C643="Salt marsh", INDEX('Salt marsh extent'!$A$5:$I$257,MATCH($A643,'Salt marsh extent'!$A$5:$A1000,0),MATCH('Salt marsh extent'!$B$4,'Salt marsh extent'!$A$5:$I$5,0))*'Salt marsh extent'!$E$4 )))</f>
        <v>2.69391578898949</v>
      </c>
      <c r="E643" s="40"/>
    </row>
    <row r="644" customFormat="false" ht="15.75" hidden="false" customHeight="true" outlineLevel="0" collapsed="false">
      <c r="A644" s="40" t="s">
        <v>407</v>
      </c>
      <c r="B644" s="56" t="str">
        <f aca="false" t="array" ref="B644:B644">INDEX(Countries!$D$2:$D$255, MATCH(A644, Countries!$B$2:$B$255, 0))</f>
        <v>MCO</v>
      </c>
      <c r="C644" s="76" t="s">
        <v>155</v>
      </c>
      <c r="D644" s="50" t="n">
        <f aca="false" t="array" ref="D644:D644">IF($C644="Mangrove", INDEX('Mangrove restorable land'!$A$5:$M1000,MATCH($A644,'Mangrove restorable land'!$A$5:$A1000,0),MATCH('Mangrove restorable land'!B$4,'Mangrove restorable land'!$A$5:$M$5,0)),IF($C644="Seagrass", INDEX('Seagrass extent'!$A$5:$I$257,MATCH($A644,'Seagrass extent'!$A$5:$A1000,0),MATCH('Seagrass extent'!$B$4,'Seagrass extent'!$A$5:$I$5,0))*'Seagrass extent'!$E$4, IF($C644="Salt marsh", INDEX('Salt marsh extent'!$A$5:$I$257,MATCH($A644,'Salt marsh extent'!$A$5:$A1000,0),MATCH('Salt marsh extent'!$B$4,'Salt marsh extent'!$A$5:$I$5,0))*'Salt marsh extent'!$E$4 )))</f>
        <v>0</v>
      </c>
      <c r="E644" s="40"/>
    </row>
    <row r="645" customFormat="false" ht="15.75" hidden="false" customHeight="true" outlineLevel="0" collapsed="false">
      <c r="A645" s="40" t="s">
        <v>408</v>
      </c>
      <c r="B645" s="56" t="str">
        <f aca="false" t="array" ref="B645:B645">INDEX(Countries!$D$2:$D$255, MATCH(A645, Countries!$B$2:$B$255, 0))</f>
        <v>MNE</v>
      </c>
      <c r="C645" s="76" t="s">
        <v>155</v>
      </c>
      <c r="D645" s="50" t="n">
        <f aca="false" t="array" ref="D645:D645">IF($C645="Mangrove", INDEX('Mangrove restorable land'!$A$5:$M1000,MATCH($A645,'Mangrove restorable land'!$A$5:$A1000,0),MATCH('Mangrove restorable land'!B$4,'Mangrove restorable land'!$A$5:$M$5,0)),IF($C645="Seagrass", INDEX('Seagrass extent'!$A$5:$I$257,MATCH($A645,'Seagrass extent'!$A$5:$A1000,0),MATCH('Seagrass extent'!$B$4,'Seagrass extent'!$A$5:$I$5,0))*'Seagrass extent'!$E$4, IF($C645="Salt marsh", INDEX('Salt marsh extent'!$A$5:$I$257,MATCH($A645,'Salt marsh extent'!$A$5:$A1000,0),MATCH('Salt marsh extent'!$B$4,'Salt marsh extent'!$A$5:$I$5,0))*'Salt marsh extent'!$E$4 )))</f>
        <v>2.83570797865001</v>
      </c>
      <c r="E645" s="40"/>
    </row>
    <row r="646" customFormat="false" ht="15.75" hidden="false" customHeight="true" outlineLevel="0" collapsed="false">
      <c r="A646" s="40" t="s">
        <v>409</v>
      </c>
      <c r="B646" s="56" t="str">
        <f aca="false" t="array" ref="B646:B646">INDEX(Countries!$D$2:$D$255, MATCH(A646, Countries!$B$2:$B$255, 0))</f>
        <v>MAR</v>
      </c>
      <c r="C646" s="76" t="s">
        <v>155</v>
      </c>
      <c r="D646" s="50" t="n">
        <f aca="false" t="array" ref="D646:D646">IF($C646="Mangrove", INDEX('Mangrove restorable land'!$A$5:$M1000,MATCH($A646,'Mangrove restorable land'!$A$5:$A1000,0),MATCH('Mangrove restorable land'!B$4,'Mangrove restorable land'!$A$5:$M$5,0)),IF($C646="Seagrass", INDEX('Seagrass extent'!$A$5:$I$257,MATCH($A646,'Seagrass extent'!$A$5:$A1000,0),MATCH('Seagrass extent'!$B$4,'Seagrass extent'!$A$5:$I$5,0))*'Seagrass extent'!$E$4, IF($C646="Salt marsh", INDEX('Salt marsh extent'!$A$5:$I$257,MATCH($A646,'Salt marsh extent'!$A$5:$A1000,0),MATCH('Salt marsh extent'!$B$4,'Salt marsh extent'!$A$5:$I$5,0))*'Salt marsh extent'!$E$4 )))</f>
        <v>180.838499442758</v>
      </c>
      <c r="E646" s="40"/>
    </row>
    <row r="647" customFormat="false" ht="15.75" hidden="false" customHeight="true" outlineLevel="0" collapsed="false">
      <c r="A647" s="40" t="s">
        <v>410</v>
      </c>
      <c r="B647" s="56" t="str">
        <f aca="false" t="array" ref="B647:B647">INDEX(Countries!$D$2:$D$255, MATCH(A647, Countries!$B$2:$B$255, 0))</f>
        <v>NAM</v>
      </c>
      <c r="C647" s="76" t="s">
        <v>155</v>
      </c>
      <c r="D647" s="50" t="n">
        <f aca="false" t="array" ref="D647:D647">IF($C647="Mangrove", INDEX('Mangrove restorable land'!$A$5:$M1000,MATCH($A647,'Mangrove restorable land'!$A$5:$A1000,0),MATCH('Mangrove restorable land'!B$4,'Mangrove restorable land'!$A$5:$M$5,0)),IF($C647="Seagrass", INDEX('Seagrass extent'!$A$5:$I$257,MATCH($A647,'Seagrass extent'!$A$5:$A1000,0),MATCH('Seagrass extent'!$B$4,'Seagrass extent'!$A$5:$I$5,0))*'Seagrass extent'!$E$4, IF($C647="Salt marsh", INDEX('Salt marsh extent'!$A$5:$I$257,MATCH($A647,'Salt marsh extent'!$A$5:$A1000,0),MATCH('Salt marsh extent'!$B$4,'Salt marsh extent'!$A$5:$I$5,0))*'Salt marsh extent'!$E$4 )))</f>
        <v>567.003140931603</v>
      </c>
      <c r="E647" s="40"/>
    </row>
    <row r="648" customFormat="false" ht="15.75" hidden="false" customHeight="true" outlineLevel="0" collapsed="false">
      <c r="A648" s="40" t="s">
        <v>411</v>
      </c>
      <c r="B648" s="56" t="str">
        <f aca="false" t="array" ref="B648:B648">INDEX(Countries!$D$2:$D$255, MATCH(A648, Countries!$B$2:$B$255, 0))</f>
        <v>NRU</v>
      </c>
      <c r="C648" s="76" t="s">
        <v>155</v>
      </c>
      <c r="D648" s="50" t="n">
        <f aca="false" t="array" ref="D648:D648">IF($C648="Mangrove", INDEX('Mangrove restorable land'!$A$5:$M1000,MATCH($A648,'Mangrove restorable land'!$A$5:$A1000,0),MATCH('Mangrove restorable land'!B$4,'Mangrove restorable land'!$A$5:$M$5,0)),IF($C648="Seagrass", INDEX('Seagrass extent'!$A$5:$I$257,MATCH($A648,'Seagrass extent'!$A$5:$A1000,0),MATCH('Seagrass extent'!$B$4,'Seagrass extent'!$A$5:$I$5,0))*'Seagrass extent'!$E$4, IF($C648="Salt marsh", INDEX('Salt marsh extent'!$A$5:$I$257,MATCH($A648,'Salt marsh extent'!$A$5:$A1000,0),MATCH('Salt marsh extent'!$B$4,'Salt marsh extent'!$A$5:$I$5,0))*'Salt marsh extent'!$E$4 )))</f>
        <v>0</v>
      </c>
      <c r="E648" s="40"/>
    </row>
    <row r="649" customFormat="false" ht="15.75" hidden="false" customHeight="true" outlineLevel="0" collapsed="false">
      <c r="A649" s="40" t="s">
        <v>412</v>
      </c>
      <c r="B649" s="56" t="str">
        <f aca="false" t="array" ref="B649:B649">INDEX(Countries!$D$2:$D$255, MATCH(A649, Countries!$B$2:$B$255, 0))</f>
        <v>NIU</v>
      </c>
      <c r="C649" s="76" t="s">
        <v>155</v>
      </c>
      <c r="D649" s="50" t="n">
        <f aca="false" t="array" ref="D649:D649">IF($C649="Mangrove", INDEX('Mangrove restorable land'!$A$5:$M1000,MATCH($A649,'Mangrove restorable land'!$A$5:$A1000,0),MATCH('Mangrove restorable land'!B$4,'Mangrove restorable land'!$A$5:$M$5,0)),IF($C649="Seagrass", INDEX('Seagrass extent'!$A$5:$I$257,MATCH($A649,'Seagrass extent'!$A$5:$A1000,0),MATCH('Seagrass extent'!$B$4,'Seagrass extent'!$A$5:$I$5,0))*'Seagrass extent'!$E$4, IF($C649="Salt marsh", INDEX('Salt marsh extent'!$A$5:$I$257,MATCH($A649,'Salt marsh extent'!$A$5:$A1000,0),MATCH('Salt marsh extent'!$B$4,'Salt marsh extent'!$A$5:$I$5,0))*'Salt marsh extent'!$E$4 )))</f>
        <v>0</v>
      </c>
      <c r="E649" s="40"/>
    </row>
    <row r="650" customFormat="false" ht="15.75" hidden="false" customHeight="true" outlineLevel="0" collapsed="false">
      <c r="A650" s="40" t="s">
        <v>413</v>
      </c>
      <c r="B650" s="56" t="str">
        <f aca="false" t="array" ref="B650:B650">INDEX(Countries!$D$2:$D$255, MATCH(A650, Countries!$B$2:$B$255, 0))</f>
        <v>MNP</v>
      </c>
      <c r="C650" s="76" t="s">
        <v>155</v>
      </c>
      <c r="D650" s="50" t="n">
        <f aca="false" t="array" ref="D650:D650">IF($C650="Mangrove", INDEX('Mangrove restorable land'!$A$5:$M1000,MATCH($A650,'Mangrove restorable land'!$A$5:$A1000,0),MATCH('Mangrove restorable land'!B$4,'Mangrove restorable land'!$A$5:$M$5,0)),IF($C650="Seagrass", INDEX('Seagrass extent'!$A$5:$I$257,MATCH($A650,'Seagrass extent'!$A$5:$A1000,0),MATCH('Seagrass extent'!$B$4,'Seagrass extent'!$A$5:$I$5,0))*'Seagrass extent'!$E$4, IF($C650="Salt marsh", INDEX('Salt marsh extent'!$A$5:$I$257,MATCH($A650,'Salt marsh extent'!$A$5:$A1000,0),MATCH('Salt marsh extent'!$B$4,'Salt marsh extent'!$A$5:$I$5,0))*'Salt marsh extent'!$E$4 )))</f>
        <v>0.00436664093685574</v>
      </c>
      <c r="E650" s="40"/>
    </row>
    <row r="651" customFormat="false" ht="15.75" hidden="false" customHeight="true" outlineLevel="0" collapsed="false">
      <c r="A651" s="40" t="s">
        <v>414</v>
      </c>
      <c r="B651" s="56" t="str">
        <f aca="false" t="array" ref="B651:B651">INDEX(Countries!$D$2:$D$255, MATCH(A651, Countries!$B$2:$B$255, 0))</f>
        <v>PCN</v>
      </c>
      <c r="C651" s="76" t="s">
        <v>155</v>
      </c>
      <c r="D651" s="50" t="n">
        <f aca="false" t="array" ref="D651:D651">IF($C651="Mangrove", INDEX('Mangrove restorable land'!$A$5:$M1000,MATCH($A651,'Mangrove restorable land'!$A$5:$A1000,0),MATCH('Mangrove restorable land'!B$4,'Mangrove restorable land'!$A$5:$M$5,0)),IF($C651="Seagrass", INDEX('Seagrass extent'!$A$5:$I$257,MATCH($A651,'Seagrass extent'!$A$5:$A1000,0),MATCH('Seagrass extent'!$B$4,'Seagrass extent'!$A$5:$I$5,0))*'Seagrass extent'!$E$4, IF($C651="Salt marsh", INDEX('Salt marsh extent'!$A$5:$I$257,MATCH($A651,'Salt marsh extent'!$A$5:$A1000,0),MATCH('Salt marsh extent'!$B$4,'Salt marsh extent'!$A$5:$I$5,0))*'Salt marsh extent'!$E$4 )))</f>
        <v>0</v>
      </c>
      <c r="E651" s="40"/>
    </row>
    <row r="652" customFormat="false" ht="15.75" hidden="false" customHeight="true" outlineLevel="0" collapsed="false">
      <c r="A652" s="40" t="s">
        <v>415</v>
      </c>
      <c r="B652" s="56" t="str">
        <f aca="false" t="array" ref="B652:B652">INDEX(Countries!$D$2:$D$255, MATCH(A652, Countries!$B$2:$B$255, 0))</f>
        <v>PRT</v>
      </c>
      <c r="C652" s="76" t="s">
        <v>155</v>
      </c>
      <c r="D652" s="50" t="n">
        <f aca="false" t="array" ref="D652:D652">IF($C652="Mangrove", INDEX('Mangrove restorable land'!$A$5:$M1000,MATCH($A652,'Mangrove restorable land'!$A$5:$A1000,0),MATCH('Mangrove restorable land'!B$4,'Mangrove restorable land'!$A$5:$M$5,0)),IF($C652="Seagrass", INDEX('Seagrass extent'!$A$5:$I$257,MATCH($A652,'Seagrass extent'!$A$5:$A1000,0),MATCH('Seagrass extent'!$B$4,'Seagrass extent'!$A$5:$I$5,0))*'Seagrass extent'!$E$4, IF($C652="Salt marsh", INDEX('Salt marsh extent'!$A$5:$I$257,MATCH($A652,'Salt marsh extent'!$A$5:$A1000,0),MATCH('Salt marsh extent'!$B$4,'Salt marsh extent'!$A$5:$I$5,0))*'Salt marsh extent'!$E$4 )))</f>
        <v>537.125536903699</v>
      </c>
      <c r="E652" s="40"/>
    </row>
    <row r="653" customFormat="false" ht="15.75" hidden="false" customHeight="true" outlineLevel="0" collapsed="false">
      <c r="A653" s="40" t="s">
        <v>416</v>
      </c>
      <c r="B653" s="56" t="str">
        <f aca="false" t="array" ref="B653:B653">INDEX(Countries!$D$2:$D$255, MATCH(A653, Countries!$B$2:$B$255, 0))</f>
        <v>REU</v>
      </c>
      <c r="C653" s="76" t="s">
        <v>155</v>
      </c>
      <c r="D653" s="50" t="n">
        <f aca="false" t="array" ref="D653:D653">IF($C653="Mangrove", INDEX('Mangrove restorable land'!$A$5:$M1000,MATCH($A653,'Mangrove restorable land'!$A$5:$A1000,0),MATCH('Mangrove restorable land'!B$4,'Mangrove restorable land'!$A$5:$M$5,0)),IF($C653="Seagrass", INDEX('Seagrass extent'!$A$5:$I$257,MATCH($A653,'Seagrass extent'!$A$5:$A1000,0),MATCH('Seagrass extent'!$B$4,'Seagrass extent'!$A$5:$I$5,0))*'Seagrass extent'!$E$4, IF($C653="Salt marsh", INDEX('Salt marsh extent'!$A$5:$I$257,MATCH($A653,'Salt marsh extent'!$A$5:$A1000,0),MATCH('Salt marsh extent'!$B$4,'Salt marsh extent'!$A$5:$I$5,0))*'Salt marsh extent'!$E$4 )))</f>
        <v>0</v>
      </c>
      <c r="E653" s="40"/>
    </row>
    <row r="654" customFormat="false" ht="15.75" hidden="false" customHeight="true" outlineLevel="0" collapsed="false">
      <c r="A654" s="40" t="s">
        <v>417</v>
      </c>
      <c r="B654" s="56" t="str">
        <f aca="false" t="array" ref="B654:B654">INDEX(Countries!$D$2:$D$255, MATCH(A654, Countries!$B$2:$B$255, 0))</f>
        <v>ROU</v>
      </c>
      <c r="C654" s="76" t="s">
        <v>155</v>
      </c>
      <c r="D654" s="50" t="n">
        <f aca="false" t="array" ref="D654:D654">IF($C654="Mangrove", INDEX('Mangrove restorable land'!$A$5:$M1000,MATCH($A654,'Mangrove restorable land'!$A$5:$A1000,0),MATCH('Mangrove restorable land'!B$4,'Mangrove restorable land'!$A$5:$M$5,0)),IF($C654="Seagrass", INDEX('Seagrass extent'!$A$5:$I$257,MATCH($A654,'Seagrass extent'!$A$5:$A1000,0),MATCH('Seagrass extent'!$B$4,'Seagrass extent'!$A$5:$I$5,0))*'Seagrass extent'!$E$4, IF($C654="Salt marsh", INDEX('Salt marsh extent'!$A$5:$I$257,MATCH($A654,'Salt marsh extent'!$A$5:$A1000,0),MATCH('Salt marsh extent'!$B$4,'Salt marsh extent'!$A$5:$I$5,0))*'Salt marsh extent'!$E$4 )))</f>
        <v>147.748205329739</v>
      </c>
      <c r="E654" s="40"/>
    </row>
    <row r="655" customFormat="false" ht="15.75" hidden="false" customHeight="true" outlineLevel="0" collapsed="false">
      <c r="A655" s="40" t="s">
        <v>418</v>
      </c>
      <c r="B655" s="56" t="str">
        <f aca="false" t="array" ref="B655:B655">INDEX(Countries!$D$2:$D$255, MATCH(A655, Countries!$B$2:$B$255, 0))</f>
        <v>SHN</v>
      </c>
      <c r="C655" s="76" t="s">
        <v>155</v>
      </c>
      <c r="D655" s="50" t="n">
        <f aca="false" t="array" ref="D655:D655">IF($C655="Mangrove", INDEX('Mangrove restorable land'!$A$5:$M1000,MATCH($A655,'Mangrove restorable land'!$A$5:$A1000,0),MATCH('Mangrove restorable land'!B$4,'Mangrove restorable land'!$A$5:$M$5,0)),IF($C655="Seagrass", INDEX('Seagrass extent'!$A$5:$I$257,MATCH($A655,'Seagrass extent'!$A$5:$A1000,0),MATCH('Seagrass extent'!$B$4,'Seagrass extent'!$A$5:$I$5,0))*'Seagrass extent'!$E$4, IF($C655="Salt marsh", INDEX('Salt marsh extent'!$A$5:$I$257,MATCH($A655,'Salt marsh extent'!$A$5:$A1000,0),MATCH('Salt marsh extent'!$B$4,'Salt marsh extent'!$A$5:$I$5,0))*'Salt marsh extent'!$E$4 )))</f>
        <v>0</v>
      </c>
      <c r="E655" s="40"/>
    </row>
    <row r="656" customFormat="false" ht="15.75" hidden="false" customHeight="true" outlineLevel="0" collapsed="false">
      <c r="A656" s="40" t="s">
        <v>419</v>
      </c>
      <c r="B656" s="56" t="str">
        <f aca="false" t="array" ref="B656:B656">INDEX(Countries!$D$2:$D$255, MATCH(A656, Countries!$B$2:$B$255, 0))</f>
        <v>SPM</v>
      </c>
      <c r="C656" s="76" t="s">
        <v>155</v>
      </c>
      <c r="D656" s="50" t="n">
        <f aca="false" t="array" ref="D656:D656">IF($C656="Mangrove", INDEX('Mangrove restorable land'!$A$5:$M1000,MATCH($A656,'Mangrove restorable land'!$A$5:$A1000,0),MATCH('Mangrove restorable land'!B$4,'Mangrove restorable land'!$A$5:$M$5,0)),IF($C656="Seagrass", INDEX('Seagrass extent'!$A$5:$I$257,MATCH($A656,'Seagrass extent'!$A$5:$A1000,0),MATCH('Seagrass extent'!$B$4,'Seagrass extent'!$A$5:$I$5,0))*'Seagrass extent'!$E$4, IF($C656="Salt marsh", INDEX('Salt marsh extent'!$A$5:$I$257,MATCH($A656,'Salt marsh extent'!$A$5:$A1000,0),MATCH('Salt marsh extent'!$B$4,'Salt marsh extent'!$A$5:$I$5,0))*'Salt marsh extent'!$E$4 )))</f>
        <v>0</v>
      </c>
      <c r="E656" s="40"/>
    </row>
    <row r="657" customFormat="false" ht="15.75" hidden="false" customHeight="true" outlineLevel="0" collapsed="false">
      <c r="A657" s="40" t="s">
        <v>420</v>
      </c>
      <c r="B657" s="56" t="str">
        <f aca="false" t="array" ref="B657:B657">INDEX(Countries!$D$2:$D$255, MATCH(A657, Countries!$B$2:$B$255, 0))</f>
        <v>SYR</v>
      </c>
      <c r="C657" s="76" t="s">
        <v>155</v>
      </c>
      <c r="D657" s="50" t="n">
        <f aca="false" t="array" ref="D657:D657">IF($C657="Mangrove", INDEX('Mangrove restorable land'!$A$5:$M1000,MATCH($A657,'Mangrove restorable land'!$A$5:$A1000,0),MATCH('Mangrove restorable land'!B$4,'Mangrove restorable land'!$A$5:$M$5,0)),IF($C657="Seagrass", INDEX('Seagrass extent'!$A$5:$I$257,MATCH($A657,'Seagrass extent'!$A$5:$A1000,0),MATCH('Seagrass extent'!$B$4,'Seagrass extent'!$A$5:$I$5,0))*'Seagrass extent'!$E$4, IF($C657="Salt marsh", INDEX('Salt marsh extent'!$A$5:$I$257,MATCH($A657,'Salt marsh extent'!$A$5:$A1000,0),MATCH('Salt marsh extent'!$B$4,'Salt marsh extent'!$A$5:$I$5,0))*'Salt marsh extent'!$E$4 )))</f>
        <v>0</v>
      </c>
      <c r="E657" s="40"/>
    </row>
    <row r="658" customFormat="false" ht="15.75" hidden="false" customHeight="true" outlineLevel="0" collapsed="false">
      <c r="A658" s="40" t="s">
        <v>421</v>
      </c>
      <c r="B658" s="56" t="str">
        <f aca="false" t="array" ref="B658:B658">INDEX(Countries!$D$2:$D$255, MATCH(A658, Countries!$B$2:$B$255, 0))</f>
        <v>TKL</v>
      </c>
      <c r="C658" s="76" t="s">
        <v>155</v>
      </c>
      <c r="D658" s="50" t="n">
        <f aca="false" t="array" ref="D658:D658">IF($C658="Mangrove", INDEX('Mangrove restorable land'!$A$5:$M1000,MATCH($A658,'Mangrove restorable land'!$A$5:$A1000,0),MATCH('Mangrove restorable land'!B$4,'Mangrove restorable land'!$A$5:$M$5,0)),IF($C658="Seagrass", INDEX('Seagrass extent'!$A$5:$I$257,MATCH($A658,'Seagrass extent'!$A$5:$A1000,0),MATCH('Seagrass extent'!$B$4,'Seagrass extent'!$A$5:$I$5,0))*'Seagrass extent'!$E$4, IF($C658="Salt marsh", INDEX('Salt marsh extent'!$A$5:$I$257,MATCH($A658,'Salt marsh extent'!$A$5:$A1000,0),MATCH('Salt marsh extent'!$B$4,'Salt marsh extent'!$A$5:$I$5,0))*'Salt marsh extent'!$E$4 )))</f>
        <v>0</v>
      </c>
      <c r="E658" s="40"/>
    </row>
    <row r="659" customFormat="false" ht="15.75" hidden="false" customHeight="true" outlineLevel="0" collapsed="false">
      <c r="A659" s="40" t="s">
        <v>422</v>
      </c>
      <c r="B659" s="56" t="str">
        <f aca="false" t="array" ref="B659:B659">INDEX(Countries!$D$2:$D$255, MATCH(A659, Countries!$B$2:$B$255, 0))</f>
        <v>TKM</v>
      </c>
      <c r="C659" s="76" t="s">
        <v>155</v>
      </c>
      <c r="D659" s="50" t="n">
        <f aca="false" t="array" ref="D659:D659">IF($C659="Mangrove", INDEX('Mangrove restorable land'!$A$5:$M1000,MATCH($A659,'Mangrove restorable land'!$A$5:$A1000,0),MATCH('Mangrove restorable land'!B$4,'Mangrove restorable land'!$A$5:$M$5,0)),IF($C659="Seagrass", INDEX('Seagrass extent'!$A$5:$I$257,MATCH($A659,'Seagrass extent'!$A$5:$A1000,0),MATCH('Seagrass extent'!$B$4,'Seagrass extent'!$A$5:$I$5,0))*'Seagrass extent'!$E$4, IF($C659="Salt marsh", INDEX('Salt marsh extent'!$A$5:$I$257,MATCH($A659,'Salt marsh extent'!$A$5:$A1000,0),MATCH('Salt marsh extent'!$B$4,'Salt marsh extent'!$A$5:$I$5,0))*'Salt marsh extent'!$E$4 )))</f>
        <v>0</v>
      </c>
      <c r="E659" s="40"/>
    </row>
    <row r="660" customFormat="false" ht="15.75" hidden="false" customHeight="true" outlineLevel="0" collapsed="false">
      <c r="A660" s="40" t="s">
        <v>423</v>
      </c>
      <c r="B660" s="56" t="str">
        <f aca="false" t="array" ref="B660:B660">INDEX(Countries!$D$2:$D$255, MATCH(A660, Countries!$B$2:$B$255, 0))</f>
        <v>URY</v>
      </c>
      <c r="C660" s="76" t="s">
        <v>155</v>
      </c>
      <c r="D660" s="50" t="n">
        <f aca="false" t="array" ref="D660:D660">IF($C660="Mangrove", INDEX('Mangrove restorable land'!$A$5:$M1000,MATCH($A660,'Mangrove restorable land'!$A$5:$A1000,0),MATCH('Mangrove restorable land'!B$4,'Mangrove restorable land'!$A$5:$M$5,0)),IF($C660="Seagrass", INDEX('Seagrass extent'!$A$5:$I$257,MATCH($A660,'Seagrass extent'!$A$5:$A1000,0),MATCH('Seagrass extent'!$B$4,'Seagrass extent'!$A$5:$I$5,0))*'Seagrass extent'!$E$4, IF($C660="Salt marsh", INDEX('Salt marsh extent'!$A$5:$I$257,MATCH($A660,'Salt marsh extent'!$A$5:$A1000,0),MATCH('Salt marsh extent'!$B$4,'Salt marsh extent'!$A$5:$I$5,0))*'Salt marsh extent'!$E$4 )))</f>
        <v>820.150294530015</v>
      </c>
      <c r="E660" s="40"/>
    </row>
    <row r="661" customFormat="false" ht="15.75" hidden="false" customHeight="true" outlineLevel="0" collapsed="false">
      <c r="A661" s="40" t="s">
        <v>424</v>
      </c>
      <c r="B661" s="56" t="str">
        <f aca="false" t="array" ref="B661:B661">INDEX(Countries!$D$2:$D$255, MATCH(A661, Countries!$B$2:$B$255, 0))</f>
        <v>ESH</v>
      </c>
      <c r="C661" s="76" t="s">
        <v>155</v>
      </c>
      <c r="D661" s="50" t="n">
        <f aca="false" t="array" ref="D661:D661">IF($C661="Mangrove", INDEX('Mangrove restorable land'!$A$5:$M1000,MATCH($A661,'Mangrove restorable land'!$A$5:$A1000,0),MATCH('Mangrove restorable land'!B$4,'Mangrove restorable land'!$A$5:$M$5,0)),IF($C661="Seagrass", INDEX('Seagrass extent'!$A$5:$I$257,MATCH($A661,'Seagrass extent'!$A$5:$A1000,0),MATCH('Seagrass extent'!$B$4,'Seagrass extent'!$A$5:$I$5,0))*'Seagrass extent'!$E$4, IF($C661="Salt marsh", INDEX('Salt marsh extent'!$A$5:$I$257,MATCH($A661,'Salt marsh extent'!$A$5:$A1000,0),MATCH('Salt marsh extent'!$B$4,'Salt marsh extent'!$A$5:$I$5,0))*'Salt marsh extent'!$E$4 )))</f>
        <v>2.2808292924671</v>
      </c>
      <c r="E661" s="40"/>
    </row>
    <row r="662" customFormat="false" ht="15.75" hidden="false" customHeight="true" outlineLevel="0" collapsed="false">
      <c r="A662" s="40" t="s">
        <v>425</v>
      </c>
      <c r="B662" s="56" t="str">
        <f aca="false" t="array" ref="B662:B662">INDEX(Countries!$D$2:$D$255, MATCH(A662, Countries!$B$2:$B$255, 0))</f>
        <v>AFG</v>
      </c>
      <c r="C662" s="76" t="s">
        <v>155</v>
      </c>
      <c r="D662" s="50" t="n">
        <f aca="false" t="array" ref="D662:D662">IF($C662="Mangrove", INDEX('Mangrove restorable land'!$A$5:$M1000,MATCH($A662,'Mangrove restorable land'!$A$5:$A1000,0),MATCH('Mangrove restorable land'!B$4,'Mangrove restorable land'!$A$5:$M$5,0)),IF($C662="Seagrass", INDEX('Seagrass extent'!$A$5:$I$257,MATCH($A662,'Seagrass extent'!$A$5:$A1000,0),MATCH('Seagrass extent'!$B$4,'Seagrass extent'!$A$5:$I$5,0))*'Seagrass extent'!$E$4, IF($C662="Salt marsh", INDEX('Salt marsh extent'!$A$5:$I$257,MATCH($A662,'Salt marsh extent'!$A$5:$A1000,0),MATCH('Salt marsh extent'!$B$4,'Salt marsh extent'!$A$5:$I$5,0))*'Salt marsh extent'!$E$4 )))</f>
        <v>0</v>
      </c>
      <c r="E662" s="40"/>
    </row>
    <row r="663" customFormat="false" ht="15.75" hidden="false" customHeight="true" outlineLevel="0" collapsed="false">
      <c r="A663" s="40" t="s">
        <v>426</v>
      </c>
      <c r="B663" s="56" t="str">
        <f aca="false" t="array" ref="B663:B663">INDEX(Countries!$D$2:$D$255, MATCH(A663, Countries!$B$2:$B$255, 0))</f>
        <v>ARM</v>
      </c>
      <c r="C663" s="76" t="s">
        <v>155</v>
      </c>
      <c r="D663" s="50" t="n">
        <f aca="false" t="array" ref="D663:D663">IF($C663="Mangrove", INDEX('Mangrove restorable land'!$A$5:$M1000,MATCH($A663,'Mangrove restorable land'!$A$5:$A1000,0),MATCH('Mangrove restorable land'!B$4,'Mangrove restorable land'!$A$5:$M$5,0)),IF($C663="Seagrass", INDEX('Seagrass extent'!$A$5:$I$257,MATCH($A663,'Seagrass extent'!$A$5:$A1000,0),MATCH('Seagrass extent'!$B$4,'Seagrass extent'!$A$5:$I$5,0))*'Seagrass extent'!$E$4, IF($C663="Salt marsh", INDEX('Salt marsh extent'!$A$5:$I$257,MATCH($A663,'Salt marsh extent'!$A$5:$A1000,0),MATCH('Salt marsh extent'!$B$4,'Salt marsh extent'!$A$5:$I$5,0))*'Salt marsh extent'!$E$4 )))</f>
        <v>0</v>
      </c>
      <c r="E663" s="40"/>
    </row>
    <row r="664" customFormat="false" ht="15.75" hidden="false" customHeight="true" outlineLevel="0" collapsed="false">
      <c r="A664" s="40" t="s">
        <v>427</v>
      </c>
      <c r="B664" s="56" t="str">
        <f aca="false" t="array" ref="B664:B664">INDEX(Countries!$D$2:$D$255, MATCH(A664, Countries!$B$2:$B$255, 0))</f>
        <v>AUT</v>
      </c>
      <c r="C664" s="76" t="s">
        <v>155</v>
      </c>
      <c r="D664" s="50" t="n">
        <f aca="false" t="array" ref="D664:D664">IF($C664="Mangrove", INDEX('Mangrove restorable land'!$A$5:$M1000,MATCH($A664,'Mangrove restorable land'!$A$5:$A1000,0),MATCH('Mangrove restorable land'!B$4,'Mangrove restorable land'!$A$5:$M$5,0)),IF($C664="Seagrass", INDEX('Seagrass extent'!$A$5:$I$257,MATCH($A664,'Seagrass extent'!$A$5:$A1000,0),MATCH('Seagrass extent'!$B$4,'Seagrass extent'!$A$5:$I$5,0))*'Seagrass extent'!$E$4, IF($C664="Salt marsh", INDEX('Salt marsh extent'!$A$5:$I$257,MATCH($A664,'Salt marsh extent'!$A$5:$A1000,0),MATCH('Salt marsh extent'!$B$4,'Salt marsh extent'!$A$5:$I$5,0))*'Salt marsh extent'!$E$4 )))</f>
        <v>0</v>
      </c>
      <c r="E664" s="40"/>
    </row>
    <row r="665" customFormat="false" ht="15.75" hidden="false" customHeight="true" outlineLevel="0" collapsed="false">
      <c r="A665" s="40" t="s">
        <v>428</v>
      </c>
      <c r="B665" s="56" t="str">
        <f aca="false" t="array" ref="B665:B665">INDEX(Countries!$D$2:$D$255, MATCH(A665, Countries!$B$2:$B$255, 0))</f>
        <v>BDI</v>
      </c>
      <c r="C665" s="76" t="s">
        <v>155</v>
      </c>
      <c r="D665" s="50" t="n">
        <f aca="false" t="array" ref="D665:D665">IF($C665="Mangrove", INDEX('Mangrove restorable land'!$A$5:$M1000,MATCH($A665,'Mangrove restorable land'!$A$5:$A1000,0),MATCH('Mangrove restorable land'!B$4,'Mangrove restorable land'!$A$5:$M$5,0)),IF($C665="Seagrass", INDEX('Seagrass extent'!$A$5:$I$257,MATCH($A665,'Seagrass extent'!$A$5:$A1000,0),MATCH('Seagrass extent'!$B$4,'Seagrass extent'!$A$5:$I$5,0))*'Seagrass extent'!$E$4, IF($C665="Salt marsh", INDEX('Salt marsh extent'!$A$5:$I$257,MATCH($A665,'Salt marsh extent'!$A$5:$A1000,0),MATCH('Salt marsh extent'!$B$4,'Salt marsh extent'!$A$5:$I$5,0))*'Salt marsh extent'!$E$4 )))</f>
        <v>0</v>
      </c>
      <c r="E665" s="40"/>
    </row>
    <row r="666" customFormat="false" ht="15.75" hidden="false" customHeight="true" outlineLevel="0" collapsed="false">
      <c r="A666" s="40" t="s">
        <v>429</v>
      </c>
      <c r="B666" s="56" t="str">
        <f aca="false" t="array" ref="B666:B666">INDEX(Countries!$D$2:$D$255, MATCH(A666, Countries!$B$2:$B$255, 0))</f>
        <v>BFA</v>
      </c>
      <c r="C666" s="76" t="s">
        <v>155</v>
      </c>
      <c r="D666" s="50" t="n">
        <f aca="false" t="array" ref="D666:D666">IF($C666="Mangrove", INDEX('Mangrove restorable land'!$A$5:$M1000,MATCH($A666,'Mangrove restorable land'!$A$5:$A1000,0),MATCH('Mangrove restorable land'!B$4,'Mangrove restorable land'!$A$5:$M$5,0)),IF($C666="Seagrass", INDEX('Seagrass extent'!$A$5:$I$257,MATCH($A666,'Seagrass extent'!$A$5:$A1000,0),MATCH('Seagrass extent'!$B$4,'Seagrass extent'!$A$5:$I$5,0))*'Seagrass extent'!$E$4, IF($C666="Salt marsh", INDEX('Salt marsh extent'!$A$5:$I$257,MATCH($A666,'Salt marsh extent'!$A$5:$A1000,0),MATCH('Salt marsh extent'!$B$4,'Salt marsh extent'!$A$5:$I$5,0))*'Salt marsh extent'!$E$4 )))</f>
        <v>0</v>
      </c>
      <c r="E666" s="40"/>
    </row>
    <row r="667" customFormat="false" ht="15.75" hidden="false" customHeight="true" outlineLevel="0" collapsed="false">
      <c r="A667" s="40" t="s">
        <v>430</v>
      </c>
      <c r="B667" s="56" t="str">
        <f aca="false" t="array" ref="B667:B667">INDEX(Countries!$D$2:$D$255, MATCH(A667, Countries!$B$2:$B$255, 0))</f>
        <v>BLR</v>
      </c>
      <c r="C667" s="76" t="s">
        <v>155</v>
      </c>
      <c r="D667" s="50" t="n">
        <f aca="false" t="array" ref="D667:D667">IF($C667="Mangrove", INDEX('Mangrove restorable land'!$A$5:$M1000,MATCH($A667,'Mangrove restorable land'!$A$5:$A1000,0),MATCH('Mangrove restorable land'!B$4,'Mangrove restorable land'!$A$5:$M$5,0)),IF($C667="Seagrass", INDEX('Seagrass extent'!$A$5:$I$257,MATCH($A667,'Seagrass extent'!$A$5:$A1000,0),MATCH('Seagrass extent'!$B$4,'Seagrass extent'!$A$5:$I$5,0))*'Seagrass extent'!$E$4, IF($C667="Salt marsh", INDEX('Salt marsh extent'!$A$5:$I$257,MATCH($A667,'Salt marsh extent'!$A$5:$A1000,0),MATCH('Salt marsh extent'!$B$4,'Salt marsh extent'!$A$5:$I$5,0))*'Salt marsh extent'!$E$4 )))</f>
        <v>0</v>
      </c>
      <c r="E667" s="40"/>
    </row>
    <row r="668" customFormat="false" ht="15.75" hidden="false" customHeight="true" outlineLevel="0" collapsed="false">
      <c r="A668" s="40" t="s">
        <v>431</v>
      </c>
      <c r="B668" s="56" t="str">
        <f aca="false" t="array" ref="B668:B668">INDEX(Countries!$D$2:$D$255, MATCH(A668, Countries!$B$2:$B$255, 0))</f>
        <v>BOL</v>
      </c>
      <c r="C668" s="76" t="s">
        <v>155</v>
      </c>
      <c r="D668" s="50" t="n">
        <f aca="false" t="array" ref="D668:D668">IF($C668="Mangrove", INDEX('Mangrove restorable land'!$A$5:$M1000,MATCH($A668,'Mangrove restorable land'!$A$5:$A1000,0),MATCH('Mangrove restorable land'!B$4,'Mangrove restorable land'!$A$5:$M$5,0)),IF($C668="Seagrass", INDEX('Seagrass extent'!$A$5:$I$257,MATCH($A668,'Seagrass extent'!$A$5:$A1000,0),MATCH('Seagrass extent'!$B$4,'Seagrass extent'!$A$5:$I$5,0))*'Seagrass extent'!$E$4, IF($C668="Salt marsh", INDEX('Salt marsh extent'!$A$5:$I$257,MATCH($A668,'Salt marsh extent'!$A$5:$A1000,0),MATCH('Salt marsh extent'!$B$4,'Salt marsh extent'!$A$5:$I$5,0))*'Salt marsh extent'!$E$4 )))</f>
        <v>0</v>
      </c>
      <c r="E668" s="40"/>
    </row>
    <row r="669" customFormat="false" ht="15.75" hidden="false" customHeight="true" outlineLevel="0" collapsed="false">
      <c r="A669" s="40" t="s">
        <v>432</v>
      </c>
      <c r="B669" s="56" t="str">
        <f aca="false" t="array" ref="B669:B669">INDEX(Countries!$D$2:$D$255, MATCH(A669, Countries!$B$2:$B$255, 0))</f>
        <v>BTN</v>
      </c>
      <c r="C669" s="76" t="s">
        <v>155</v>
      </c>
      <c r="D669" s="50" t="n">
        <f aca="false" t="array" ref="D669:D669">IF($C669="Mangrove", INDEX('Mangrove restorable land'!$A$5:$M1000,MATCH($A669,'Mangrove restorable land'!$A$5:$A1000,0),MATCH('Mangrove restorable land'!B$4,'Mangrove restorable land'!$A$5:$M$5,0)),IF($C669="Seagrass", INDEX('Seagrass extent'!$A$5:$I$257,MATCH($A669,'Seagrass extent'!$A$5:$A1000,0),MATCH('Seagrass extent'!$B$4,'Seagrass extent'!$A$5:$I$5,0))*'Seagrass extent'!$E$4, IF($C669="Salt marsh", INDEX('Salt marsh extent'!$A$5:$I$257,MATCH($A669,'Salt marsh extent'!$A$5:$A1000,0),MATCH('Salt marsh extent'!$B$4,'Salt marsh extent'!$A$5:$I$5,0))*'Salt marsh extent'!$E$4 )))</f>
        <v>0</v>
      </c>
      <c r="E669" s="40"/>
    </row>
    <row r="670" customFormat="false" ht="15.75" hidden="false" customHeight="true" outlineLevel="0" collapsed="false">
      <c r="A670" s="40" t="s">
        <v>433</v>
      </c>
      <c r="B670" s="56" t="str">
        <f aca="false" t="array" ref="B670:B670">INDEX(Countries!$D$2:$D$255, MATCH(A670, Countries!$B$2:$B$255, 0))</f>
        <v>BWA</v>
      </c>
      <c r="C670" s="76" t="s">
        <v>155</v>
      </c>
      <c r="D670" s="50" t="n">
        <f aca="false" t="array" ref="D670:D670">IF($C670="Mangrove", INDEX('Mangrove restorable land'!$A$5:$M1000,MATCH($A670,'Mangrove restorable land'!$A$5:$A1000,0),MATCH('Mangrove restorable land'!B$4,'Mangrove restorable land'!$A$5:$M$5,0)),IF($C670="Seagrass", INDEX('Seagrass extent'!$A$5:$I$257,MATCH($A670,'Seagrass extent'!$A$5:$A1000,0),MATCH('Seagrass extent'!$B$4,'Seagrass extent'!$A$5:$I$5,0))*'Seagrass extent'!$E$4, IF($C670="Salt marsh", INDEX('Salt marsh extent'!$A$5:$I$257,MATCH($A670,'Salt marsh extent'!$A$5:$A1000,0),MATCH('Salt marsh extent'!$B$4,'Salt marsh extent'!$A$5:$I$5,0))*'Salt marsh extent'!$E$4 )))</f>
        <v>0</v>
      </c>
      <c r="E670" s="40"/>
    </row>
    <row r="671" customFormat="false" ht="15.75" hidden="false" customHeight="true" outlineLevel="0" collapsed="false">
      <c r="A671" s="40" t="s">
        <v>434</v>
      </c>
      <c r="B671" s="56" t="str">
        <f aca="false" t="array" ref="B671:B671">INDEX(Countries!$D$2:$D$255, MATCH(A671, Countries!$B$2:$B$255, 0))</f>
        <v>CAF</v>
      </c>
      <c r="C671" s="76" t="s">
        <v>155</v>
      </c>
      <c r="D671" s="50" t="n">
        <f aca="false" t="array" ref="D671:D671">IF($C671="Mangrove", INDEX('Mangrove restorable land'!$A$5:$M1000,MATCH($A671,'Mangrove restorable land'!$A$5:$A1000,0),MATCH('Mangrove restorable land'!B$4,'Mangrove restorable land'!$A$5:$M$5,0)),IF($C671="Seagrass", INDEX('Seagrass extent'!$A$5:$I$257,MATCH($A671,'Seagrass extent'!$A$5:$A1000,0),MATCH('Seagrass extent'!$B$4,'Seagrass extent'!$A$5:$I$5,0))*'Seagrass extent'!$E$4, IF($C671="Salt marsh", INDEX('Salt marsh extent'!$A$5:$I$257,MATCH($A671,'Salt marsh extent'!$A$5:$A1000,0),MATCH('Salt marsh extent'!$B$4,'Salt marsh extent'!$A$5:$I$5,0))*'Salt marsh extent'!$E$4 )))</f>
        <v>0</v>
      </c>
      <c r="E671" s="40"/>
    </row>
    <row r="672" customFormat="false" ht="15.75" hidden="false" customHeight="true" outlineLevel="0" collapsed="false">
      <c r="A672" s="40" t="s">
        <v>435</v>
      </c>
      <c r="B672" s="56" t="str">
        <f aca="false" t="array" ref="B672:B672">INDEX(Countries!$D$2:$D$255, MATCH(A672, Countries!$B$2:$B$255, 0))</f>
        <v>CHE</v>
      </c>
      <c r="C672" s="76" t="s">
        <v>155</v>
      </c>
      <c r="D672" s="50" t="n">
        <f aca="false" t="array" ref="D672:D672">IF($C672="Mangrove", INDEX('Mangrove restorable land'!$A$5:$M1000,MATCH($A672,'Mangrove restorable land'!$A$5:$A1000,0),MATCH('Mangrove restorable land'!B$4,'Mangrove restorable land'!$A$5:$M$5,0)),IF($C672="Seagrass", INDEX('Seagrass extent'!$A$5:$I$257,MATCH($A672,'Seagrass extent'!$A$5:$A1000,0),MATCH('Seagrass extent'!$B$4,'Seagrass extent'!$A$5:$I$5,0))*'Seagrass extent'!$E$4, IF($C672="Salt marsh", INDEX('Salt marsh extent'!$A$5:$I$257,MATCH($A672,'Salt marsh extent'!$A$5:$A1000,0),MATCH('Salt marsh extent'!$B$4,'Salt marsh extent'!$A$5:$I$5,0))*'Salt marsh extent'!$E$4 )))</f>
        <v>0</v>
      </c>
      <c r="E672" s="40"/>
    </row>
    <row r="673" customFormat="false" ht="15.75" hidden="false" customHeight="true" outlineLevel="0" collapsed="false">
      <c r="A673" s="40" t="s">
        <v>436</v>
      </c>
      <c r="B673" s="56" t="str">
        <f aca="false" t="array" ref="B673:B673">INDEX(Countries!$D$2:$D$255, MATCH(A673, Countries!$B$2:$B$255, 0))</f>
        <v>CZE</v>
      </c>
      <c r="C673" s="76" t="s">
        <v>155</v>
      </c>
      <c r="D673" s="50" t="n">
        <f aca="false" t="array" ref="D673:D673">IF($C673="Mangrove", INDEX('Mangrove restorable land'!$A$5:$M1000,MATCH($A673,'Mangrove restorable land'!$A$5:$A1000,0),MATCH('Mangrove restorable land'!B$4,'Mangrove restorable land'!$A$5:$M$5,0)),IF($C673="Seagrass", INDEX('Seagrass extent'!$A$5:$I$257,MATCH($A673,'Seagrass extent'!$A$5:$A1000,0),MATCH('Seagrass extent'!$B$4,'Seagrass extent'!$A$5:$I$5,0))*'Seagrass extent'!$E$4, IF($C673="Salt marsh", INDEX('Salt marsh extent'!$A$5:$I$257,MATCH($A673,'Salt marsh extent'!$A$5:$A1000,0),MATCH('Salt marsh extent'!$B$4,'Salt marsh extent'!$A$5:$I$5,0))*'Salt marsh extent'!$E$4 )))</f>
        <v>0</v>
      </c>
      <c r="E673" s="40"/>
    </row>
    <row r="674" customFormat="false" ht="15.75" hidden="false" customHeight="true" outlineLevel="0" collapsed="false">
      <c r="A674" s="40" t="s">
        <v>437</v>
      </c>
      <c r="B674" s="56" t="str">
        <f aca="false" t="array" ref="B674:B674">INDEX(Countries!$D$2:$D$255, MATCH(A674, Countries!$B$2:$B$255, 0))</f>
        <v>ETH</v>
      </c>
      <c r="C674" s="76" t="s">
        <v>155</v>
      </c>
      <c r="D674" s="50" t="n">
        <f aca="false" t="array" ref="D674:D674">IF($C674="Mangrove", INDEX('Mangrove restorable land'!$A$5:$M1000,MATCH($A674,'Mangrove restorable land'!$A$5:$A1000,0),MATCH('Mangrove restorable land'!B$4,'Mangrove restorable land'!$A$5:$M$5,0)),IF($C674="Seagrass", INDEX('Seagrass extent'!$A$5:$I$257,MATCH($A674,'Seagrass extent'!$A$5:$A1000,0),MATCH('Seagrass extent'!$B$4,'Seagrass extent'!$A$5:$I$5,0))*'Seagrass extent'!$E$4, IF($C674="Salt marsh", INDEX('Salt marsh extent'!$A$5:$I$257,MATCH($A674,'Salt marsh extent'!$A$5:$A1000,0),MATCH('Salt marsh extent'!$B$4,'Salt marsh extent'!$A$5:$I$5,0))*'Salt marsh extent'!$E$4 )))</f>
        <v>0</v>
      </c>
      <c r="E674" s="40"/>
    </row>
    <row r="675" customFormat="false" ht="15.75" hidden="false" customHeight="true" outlineLevel="0" collapsed="false">
      <c r="A675" s="40" t="s">
        <v>438</v>
      </c>
      <c r="B675" s="56" t="str">
        <f aca="false" t="array" ref="B675:B675">INDEX(Countries!$D$2:$D$255, MATCH(A675, Countries!$B$2:$B$255, 0))</f>
        <v>HUN</v>
      </c>
      <c r="C675" s="76" t="s">
        <v>155</v>
      </c>
      <c r="D675" s="50" t="n">
        <f aca="false" t="array" ref="D675:D675">IF($C675="Mangrove", INDEX('Mangrove restorable land'!$A$5:$M1000,MATCH($A675,'Mangrove restorable land'!$A$5:$A1000,0),MATCH('Mangrove restorable land'!B$4,'Mangrove restorable land'!$A$5:$M$5,0)),IF($C675="Seagrass", INDEX('Seagrass extent'!$A$5:$I$257,MATCH($A675,'Seagrass extent'!$A$5:$A1000,0),MATCH('Seagrass extent'!$B$4,'Seagrass extent'!$A$5:$I$5,0))*'Seagrass extent'!$E$4, IF($C675="Salt marsh", INDEX('Salt marsh extent'!$A$5:$I$257,MATCH($A675,'Salt marsh extent'!$A$5:$A1000,0),MATCH('Salt marsh extent'!$B$4,'Salt marsh extent'!$A$5:$I$5,0))*'Salt marsh extent'!$E$4 )))</f>
        <v>0</v>
      </c>
      <c r="E675" s="40"/>
    </row>
    <row r="676" customFormat="false" ht="15.75" hidden="false" customHeight="true" outlineLevel="0" collapsed="false">
      <c r="A676" s="40" t="s">
        <v>439</v>
      </c>
      <c r="B676" s="56" t="str">
        <f aca="false" t="array" ref="B676:B676">INDEX(Countries!$D$2:$D$255, MATCH(A676, Countries!$B$2:$B$255, 0))</f>
        <v>KGZ</v>
      </c>
      <c r="C676" s="76" t="s">
        <v>155</v>
      </c>
      <c r="D676" s="50" t="n">
        <f aca="false" t="array" ref="D676:D676">IF($C676="Mangrove", INDEX('Mangrove restorable land'!$A$5:$M1000,MATCH($A676,'Mangrove restorable land'!$A$5:$A1000,0),MATCH('Mangrove restorable land'!B$4,'Mangrove restorable land'!$A$5:$M$5,0)),IF($C676="Seagrass", INDEX('Seagrass extent'!$A$5:$I$257,MATCH($A676,'Seagrass extent'!$A$5:$A1000,0),MATCH('Seagrass extent'!$B$4,'Seagrass extent'!$A$5:$I$5,0))*'Seagrass extent'!$E$4, IF($C676="Salt marsh", INDEX('Salt marsh extent'!$A$5:$I$257,MATCH($A676,'Salt marsh extent'!$A$5:$A1000,0),MATCH('Salt marsh extent'!$B$4,'Salt marsh extent'!$A$5:$I$5,0))*'Salt marsh extent'!$E$4 )))</f>
        <v>0</v>
      </c>
      <c r="E676" s="40"/>
    </row>
    <row r="677" customFormat="false" ht="15.75" hidden="false" customHeight="true" outlineLevel="0" collapsed="false">
      <c r="A677" s="40" t="s">
        <v>440</v>
      </c>
      <c r="B677" s="56" t="str">
        <f aca="false" t="array" ref="B677:B677">INDEX(Countries!$D$2:$D$255, MATCH(A677, Countries!$B$2:$B$255, 0))</f>
        <v>LAO</v>
      </c>
      <c r="C677" s="76" t="s">
        <v>155</v>
      </c>
      <c r="D677" s="50" t="n">
        <f aca="false" t="array" ref="D677:D677">IF($C677="Mangrove", INDEX('Mangrove restorable land'!$A$5:$M1000,MATCH($A677,'Mangrove restorable land'!$A$5:$A1000,0),MATCH('Mangrove restorable land'!B$4,'Mangrove restorable land'!$A$5:$M$5,0)),IF($C677="Seagrass", INDEX('Seagrass extent'!$A$5:$I$257,MATCH($A677,'Seagrass extent'!$A$5:$A1000,0),MATCH('Seagrass extent'!$B$4,'Seagrass extent'!$A$5:$I$5,0))*'Seagrass extent'!$E$4, IF($C677="Salt marsh", INDEX('Salt marsh extent'!$A$5:$I$257,MATCH($A677,'Salt marsh extent'!$A$5:$A1000,0),MATCH('Salt marsh extent'!$B$4,'Salt marsh extent'!$A$5:$I$5,0))*'Salt marsh extent'!$E$4 )))</f>
        <v>0</v>
      </c>
      <c r="E677" s="40"/>
    </row>
    <row r="678" customFormat="false" ht="15.75" hidden="false" customHeight="true" outlineLevel="0" collapsed="false">
      <c r="A678" s="40" t="s">
        <v>441</v>
      </c>
      <c r="B678" s="56" t="str">
        <f aca="false" t="array" ref="B678:B678">INDEX(Countries!$D$2:$D$255, MATCH(A678, Countries!$B$2:$B$255, 0))</f>
        <v>LSO</v>
      </c>
      <c r="C678" s="76" t="s">
        <v>155</v>
      </c>
      <c r="D678" s="50" t="n">
        <f aca="false" t="array" ref="D678:D678">IF($C678="Mangrove", INDEX('Mangrove restorable land'!$A$5:$M1000,MATCH($A678,'Mangrove restorable land'!$A$5:$A1000,0),MATCH('Mangrove restorable land'!B$4,'Mangrove restorable land'!$A$5:$M$5,0)),IF($C678="Seagrass", INDEX('Seagrass extent'!$A$5:$I$257,MATCH($A678,'Seagrass extent'!$A$5:$A1000,0),MATCH('Seagrass extent'!$B$4,'Seagrass extent'!$A$5:$I$5,0))*'Seagrass extent'!$E$4, IF($C678="Salt marsh", INDEX('Salt marsh extent'!$A$5:$I$257,MATCH($A678,'Salt marsh extent'!$A$5:$A1000,0),MATCH('Salt marsh extent'!$B$4,'Salt marsh extent'!$A$5:$I$5,0))*'Salt marsh extent'!$E$4 )))</f>
        <v>0</v>
      </c>
      <c r="E678" s="40"/>
    </row>
    <row r="679" customFormat="false" ht="15.75" hidden="false" customHeight="true" outlineLevel="0" collapsed="false">
      <c r="A679" s="40" t="s">
        <v>442</v>
      </c>
      <c r="B679" s="56" t="str">
        <f aca="false" t="array" ref="B679:B679">INDEX(Countries!$D$2:$D$255, MATCH(A679, Countries!$B$2:$B$255, 0))</f>
        <v>LUX</v>
      </c>
      <c r="C679" s="76" t="s">
        <v>155</v>
      </c>
      <c r="D679" s="50" t="n">
        <f aca="false" t="array" ref="D679:D679">IF($C679="Mangrove", INDEX('Mangrove restorable land'!$A$5:$M1000,MATCH($A679,'Mangrove restorable land'!$A$5:$A1000,0),MATCH('Mangrove restorable land'!B$4,'Mangrove restorable land'!$A$5:$M$5,0)),IF($C679="Seagrass", INDEX('Seagrass extent'!$A$5:$I$257,MATCH($A679,'Seagrass extent'!$A$5:$A1000,0),MATCH('Seagrass extent'!$B$4,'Seagrass extent'!$A$5:$I$5,0))*'Seagrass extent'!$E$4, IF($C679="Salt marsh", INDEX('Salt marsh extent'!$A$5:$I$257,MATCH($A679,'Salt marsh extent'!$A$5:$A1000,0),MATCH('Salt marsh extent'!$B$4,'Salt marsh extent'!$A$5:$I$5,0))*'Salt marsh extent'!$E$4 )))</f>
        <v>0</v>
      </c>
      <c r="E679" s="40"/>
    </row>
    <row r="680" customFormat="false" ht="15.75" hidden="false" customHeight="true" outlineLevel="0" collapsed="false">
      <c r="A680" s="40" t="s">
        <v>443</v>
      </c>
      <c r="B680" s="56" t="str">
        <f aca="false" t="array" ref="B680:B680">INDEX(Countries!$D$2:$D$255, MATCH(A680, Countries!$B$2:$B$255, 0))</f>
        <v>MDA</v>
      </c>
      <c r="C680" s="76" t="s">
        <v>155</v>
      </c>
      <c r="D680" s="50" t="n">
        <f aca="false" t="array" ref="D680:D680">IF($C680="Mangrove", INDEX('Mangrove restorable land'!$A$5:$M1000,MATCH($A680,'Mangrove restorable land'!$A$5:$A1000,0),MATCH('Mangrove restorable land'!B$4,'Mangrove restorable land'!$A$5:$M$5,0)),IF($C680="Seagrass", INDEX('Seagrass extent'!$A$5:$I$257,MATCH($A680,'Seagrass extent'!$A$5:$A1000,0),MATCH('Seagrass extent'!$B$4,'Seagrass extent'!$A$5:$I$5,0))*'Seagrass extent'!$E$4, IF($C680="Salt marsh", INDEX('Salt marsh extent'!$A$5:$I$257,MATCH($A680,'Salt marsh extent'!$A$5:$A1000,0),MATCH('Salt marsh extent'!$B$4,'Salt marsh extent'!$A$5:$I$5,0))*'Salt marsh extent'!$E$4 )))</f>
        <v>0</v>
      </c>
      <c r="E680" s="40"/>
    </row>
    <row r="681" customFormat="false" ht="15.75" hidden="false" customHeight="true" outlineLevel="0" collapsed="false">
      <c r="A681" s="40" t="s">
        <v>444</v>
      </c>
      <c r="B681" s="56" t="str">
        <f aca="false" t="array" ref="B681:B681">INDEX(Countries!$D$2:$D$255, MATCH(A681, Countries!$B$2:$B$255, 0))</f>
        <v>MKD</v>
      </c>
      <c r="C681" s="76" t="s">
        <v>155</v>
      </c>
      <c r="D681" s="50" t="n">
        <f aca="false" t="array" ref="D681:D681">IF($C681="Mangrove", INDEX('Mangrove restorable land'!$A$5:$M1000,MATCH($A681,'Mangrove restorable land'!$A$5:$A1000,0),MATCH('Mangrove restorable land'!B$4,'Mangrove restorable land'!$A$5:$M$5,0)),IF($C681="Seagrass", INDEX('Seagrass extent'!$A$5:$I$257,MATCH($A681,'Seagrass extent'!$A$5:$A1000,0),MATCH('Seagrass extent'!$B$4,'Seagrass extent'!$A$5:$I$5,0))*'Seagrass extent'!$E$4, IF($C681="Salt marsh", INDEX('Salt marsh extent'!$A$5:$I$257,MATCH($A681,'Salt marsh extent'!$A$5:$A1000,0),MATCH('Salt marsh extent'!$B$4,'Salt marsh extent'!$A$5:$I$5,0))*'Salt marsh extent'!$E$4 )))</f>
        <v>0</v>
      </c>
      <c r="E681" s="40"/>
    </row>
    <row r="682" customFormat="false" ht="15.75" hidden="false" customHeight="true" outlineLevel="0" collapsed="false">
      <c r="A682" s="40" t="s">
        <v>445</v>
      </c>
      <c r="B682" s="56" t="str">
        <f aca="false" t="array" ref="B682:B682">INDEX(Countries!$D$2:$D$255, MATCH(A682, Countries!$B$2:$B$255, 0))</f>
        <v>MLI</v>
      </c>
      <c r="C682" s="76" t="s">
        <v>155</v>
      </c>
      <c r="D682" s="50" t="n">
        <f aca="false" t="array" ref="D682:D682">IF($C682="Mangrove", INDEX('Mangrove restorable land'!$A$5:$M1000,MATCH($A682,'Mangrove restorable land'!$A$5:$A1000,0),MATCH('Mangrove restorable land'!B$4,'Mangrove restorable land'!$A$5:$M$5,0)),IF($C682="Seagrass", INDEX('Seagrass extent'!$A$5:$I$257,MATCH($A682,'Seagrass extent'!$A$5:$A1000,0),MATCH('Seagrass extent'!$B$4,'Seagrass extent'!$A$5:$I$5,0))*'Seagrass extent'!$E$4, IF($C682="Salt marsh", INDEX('Salt marsh extent'!$A$5:$I$257,MATCH($A682,'Salt marsh extent'!$A$5:$A1000,0),MATCH('Salt marsh extent'!$B$4,'Salt marsh extent'!$A$5:$I$5,0))*'Salt marsh extent'!$E$4 )))</f>
        <v>0</v>
      </c>
      <c r="E682" s="40"/>
    </row>
    <row r="683" customFormat="false" ht="15.75" hidden="false" customHeight="true" outlineLevel="0" collapsed="false">
      <c r="A683" s="40" t="s">
        <v>446</v>
      </c>
      <c r="B683" s="56" t="str">
        <f aca="false" t="array" ref="B683:B683">INDEX(Countries!$D$2:$D$255, MATCH(A683, Countries!$B$2:$B$255, 0))</f>
        <v>MNG</v>
      </c>
      <c r="C683" s="76" t="s">
        <v>155</v>
      </c>
      <c r="D683" s="50" t="n">
        <f aca="false" t="array" ref="D683:D683">IF($C683="Mangrove", INDEX('Mangrove restorable land'!$A$5:$M1000,MATCH($A683,'Mangrove restorable land'!$A$5:$A1000,0),MATCH('Mangrove restorable land'!B$4,'Mangrove restorable land'!$A$5:$M$5,0)),IF($C683="Seagrass", INDEX('Seagrass extent'!$A$5:$I$257,MATCH($A683,'Seagrass extent'!$A$5:$A1000,0),MATCH('Seagrass extent'!$B$4,'Seagrass extent'!$A$5:$I$5,0))*'Seagrass extent'!$E$4, IF($C683="Salt marsh", INDEX('Salt marsh extent'!$A$5:$I$257,MATCH($A683,'Salt marsh extent'!$A$5:$A1000,0),MATCH('Salt marsh extent'!$B$4,'Salt marsh extent'!$A$5:$I$5,0))*'Salt marsh extent'!$E$4 )))</f>
        <v>0</v>
      </c>
      <c r="E683" s="40"/>
    </row>
    <row r="684" customFormat="false" ht="15.75" hidden="false" customHeight="true" outlineLevel="0" collapsed="false">
      <c r="A684" s="40" t="s">
        <v>447</v>
      </c>
      <c r="B684" s="56" t="str">
        <f aca="false" t="array" ref="B684:B684">INDEX(Countries!$D$2:$D$255, MATCH(A684, Countries!$B$2:$B$255, 0))</f>
        <v>MWI</v>
      </c>
      <c r="C684" s="76" t="s">
        <v>155</v>
      </c>
      <c r="D684" s="50" t="n">
        <f aca="false" t="array" ref="D684:D684">IF($C684="Mangrove", INDEX('Mangrove restorable land'!$A$5:$M1000,MATCH($A684,'Mangrove restorable land'!$A$5:$A1000,0),MATCH('Mangrove restorable land'!B$4,'Mangrove restorable land'!$A$5:$M$5,0)),IF($C684="Seagrass", INDEX('Seagrass extent'!$A$5:$I$257,MATCH($A684,'Seagrass extent'!$A$5:$A1000,0),MATCH('Seagrass extent'!$B$4,'Seagrass extent'!$A$5:$I$5,0))*'Seagrass extent'!$E$4, IF($C684="Salt marsh", INDEX('Salt marsh extent'!$A$5:$I$257,MATCH($A684,'Salt marsh extent'!$A$5:$A1000,0),MATCH('Salt marsh extent'!$B$4,'Salt marsh extent'!$A$5:$I$5,0))*'Salt marsh extent'!$E$4 )))</f>
        <v>0</v>
      </c>
      <c r="E684" s="40"/>
    </row>
    <row r="685" customFormat="false" ht="15.75" hidden="false" customHeight="true" outlineLevel="0" collapsed="false">
      <c r="A685" s="40" t="s">
        <v>448</v>
      </c>
      <c r="B685" s="56" t="str">
        <f aca="false" t="array" ref="B685:B685">INDEX(Countries!$D$2:$D$255, MATCH(A685, Countries!$B$2:$B$255, 0))</f>
        <v>NER</v>
      </c>
      <c r="C685" s="76" t="s">
        <v>155</v>
      </c>
      <c r="D685" s="50" t="n">
        <f aca="false" t="array" ref="D685:D685">IF($C685="Mangrove", INDEX('Mangrove restorable land'!$A$5:$M1000,MATCH($A685,'Mangrove restorable land'!$A$5:$A1000,0),MATCH('Mangrove restorable land'!B$4,'Mangrove restorable land'!$A$5:$M$5,0)),IF($C685="Seagrass", INDEX('Seagrass extent'!$A$5:$I$257,MATCH($A685,'Seagrass extent'!$A$5:$A1000,0),MATCH('Seagrass extent'!$B$4,'Seagrass extent'!$A$5:$I$5,0))*'Seagrass extent'!$E$4, IF($C685="Salt marsh", INDEX('Salt marsh extent'!$A$5:$I$257,MATCH($A685,'Salt marsh extent'!$A$5:$A1000,0),MATCH('Salt marsh extent'!$B$4,'Salt marsh extent'!$A$5:$I$5,0))*'Salt marsh extent'!$E$4 )))</f>
        <v>0</v>
      </c>
      <c r="E685" s="40"/>
    </row>
    <row r="686" customFormat="false" ht="15.75" hidden="false" customHeight="true" outlineLevel="0" collapsed="false">
      <c r="A686" s="40" t="s">
        <v>449</v>
      </c>
      <c r="B686" s="56" t="str">
        <f aca="false" t="array" ref="B686:B686">INDEX(Countries!$D$2:$D$255, MATCH(A686, Countries!$B$2:$B$255, 0))</f>
        <v>NPL</v>
      </c>
      <c r="C686" s="76" t="s">
        <v>155</v>
      </c>
      <c r="D686" s="50" t="n">
        <f aca="false" t="array" ref="D686:D686">IF($C686="Mangrove", INDEX('Mangrove restorable land'!$A$5:$M1000,MATCH($A686,'Mangrove restorable land'!$A$5:$A1000,0),MATCH('Mangrove restorable land'!B$4,'Mangrove restorable land'!$A$5:$M$5,0)),IF($C686="Seagrass", INDEX('Seagrass extent'!$A$5:$I$257,MATCH($A686,'Seagrass extent'!$A$5:$A1000,0),MATCH('Seagrass extent'!$B$4,'Seagrass extent'!$A$5:$I$5,0))*'Seagrass extent'!$E$4, IF($C686="Salt marsh", INDEX('Salt marsh extent'!$A$5:$I$257,MATCH($A686,'Salt marsh extent'!$A$5:$A1000,0),MATCH('Salt marsh extent'!$B$4,'Salt marsh extent'!$A$5:$I$5,0))*'Salt marsh extent'!$E$4 )))</f>
        <v>0</v>
      </c>
      <c r="E686" s="40"/>
    </row>
    <row r="687" customFormat="false" ht="15.75" hidden="false" customHeight="true" outlineLevel="0" collapsed="false">
      <c r="A687" s="40" t="s">
        <v>450</v>
      </c>
      <c r="B687" s="56" t="str">
        <f aca="false" t="array" ref="B687:B687">INDEX(Countries!$D$2:$D$255, MATCH(A687, Countries!$B$2:$B$255, 0))</f>
        <v>PRY</v>
      </c>
      <c r="C687" s="76" t="s">
        <v>155</v>
      </c>
      <c r="D687" s="50" t="n">
        <f aca="false" t="array" ref="D687:D687">IF($C687="Mangrove", INDEX('Mangrove restorable land'!$A$5:$M1000,MATCH($A687,'Mangrove restorable land'!$A$5:$A1000,0),MATCH('Mangrove restorable land'!B$4,'Mangrove restorable land'!$A$5:$M$5,0)),IF($C687="Seagrass", INDEX('Seagrass extent'!$A$5:$I$257,MATCH($A687,'Seagrass extent'!$A$5:$A1000,0),MATCH('Seagrass extent'!$B$4,'Seagrass extent'!$A$5:$I$5,0))*'Seagrass extent'!$E$4, IF($C687="Salt marsh", INDEX('Salt marsh extent'!$A$5:$I$257,MATCH($A687,'Salt marsh extent'!$A$5:$A1000,0),MATCH('Salt marsh extent'!$B$4,'Salt marsh extent'!$A$5:$I$5,0))*'Salt marsh extent'!$E$4 )))</f>
        <v>0</v>
      </c>
      <c r="E687" s="40"/>
    </row>
    <row r="688" customFormat="false" ht="15.75" hidden="false" customHeight="true" outlineLevel="0" collapsed="false">
      <c r="A688" s="40" t="s">
        <v>451</v>
      </c>
      <c r="B688" s="56" t="str">
        <f aca="false" t="array" ref="B688:B688">INDEX(Countries!$D$2:$D$255, MATCH(A688, Countries!$B$2:$B$255, 0))</f>
        <v>RWA</v>
      </c>
      <c r="C688" s="76" t="s">
        <v>155</v>
      </c>
      <c r="D688" s="50" t="n">
        <f aca="false" t="array" ref="D688:D688">IF($C688="Mangrove", INDEX('Mangrove restorable land'!$A$5:$M1000,MATCH($A688,'Mangrove restorable land'!$A$5:$A1000,0),MATCH('Mangrove restorable land'!B$4,'Mangrove restorable land'!$A$5:$M$5,0)),IF($C688="Seagrass", INDEX('Seagrass extent'!$A$5:$I$257,MATCH($A688,'Seagrass extent'!$A$5:$A1000,0),MATCH('Seagrass extent'!$B$4,'Seagrass extent'!$A$5:$I$5,0))*'Seagrass extent'!$E$4, IF($C688="Salt marsh", INDEX('Salt marsh extent'!$A$5:$I$257,MATCH($A688,'Salt marsh extent'!$A$5:$A1000,0),MATCH('Salt marsh extent'!$B$4,'Salt marsh extent'!$A$5:$I$5,0))*'Salt marsh extent'!$E$4 )))</f>
        <v>0</v>
      </c>
      <c r="E688" s="40"/>
    </row>
    <row r="689" customFormat="false" ht="15.75" hidden="false" customHeight="true" outlineLevel="0" collapsed="false">
      <c r="A689" s="40" t="s">
        <v>452</v>
      </c>
      <c r="B689" s="56" t="str">
        <f aca="false" t="array" ref="B689:B689">INDEX(Countries!$D$2:$D$255, MATCH(A689, Countries!$B$2:$B$255, 0))</f>
        <v>SRB</v>
      </c>
      <c r="C689" s="76" t="s">
        <v>155</v>
      </c>
      <c r="D689" s="50" t="n">
        <f aca="false" t="array" ref="D689:D689">IF($C689="Mangrove", INDEX('Mangrove restorable land'!$A$5:$M1000,MATCH($A689,'Mangrove restorable land'!$A$5:$A1000,0),MATCH('Mangrove restorable land'!B$4,'Mangrove restorable land'!$A$5:$M$5,0)),IF($C689="Seagrass", INDEX('Seagrass extent'!$A$5:$I$257,MATCH($A689,'Seagrass extent'!$A$5:$A1000,0),MATCH('Seagrass extent'!$B$4,'Seagrass extent'!$A$5:$I$5,0))*'Seagrass extent'!$E$4, IF($C689="Salt marsh", INDEX('Salt marsh extent'!$A$5:$I$257,MATCH($A689,'Salt marsh extent'!$A$5:$A1000,0),MATCH('Salt marsh extent'!$B$4,'Salt marsh extent'!$A$5:$I$5,0))*'Salt marsh extent'!$E$4 )))</f>
        <v>0</v>
      </c>
      <c r="E689" s="40"/>
    </row>
    <row r="690" customFormat="false" ht="15.75" hidden="false" customHeight="true" outlineLevel="0" collapsed="false">
      <c r="A690" s="40" t="s">
        <v>453</v>
      </c>
      <c r="B690" s="56" t="str">
        <f aca="false" t="array" ref="B690:B690">INDEX(Countries!$D$2:$D$255, MATCH(A690, Countries!$B$2:$B$255, 0))</f>
        <v>SVK</v>
      </c>
      <c r="C690" s="76" t="s">
        <v>155</v>
      </c>
      <c r="D690" s="50" t="n">
        <f aca="false" t="array" ref="D690:D690">IF($C690="Mangrove", INDEX('Mangrove restorable land'!$A$5:$M1000,MATCH($A690,'Mangrove restorable land'!$A$5:$A1000,0),MATCH('Mangrove restorable land'!B$4,'Mangrove restorable land'!$A$5:$M$5,0)),IF($C690="Seagrass", INDEX('Seagrass extent'!$A$5:$I$257,MATCH($A690,'Seagrass extent'!$A$5:$A1000,0),MATCH('Seagrass extent'!$B$4,'Seagrass extent'!$A$5:$I$5,0))*'Seagrass extent'!$E$4, IF($C690="Salt marsh", INDEX('Salt marsh extent'!$A$5:$I$257,MATCH($A690,'Salt marsh extent'!$A$5:$A1000,0),MATCH('Salt marsh extent'!$B$4,'Salt marsh extent'!$A$5:$I$5,0))*'Salt marsh extent'!$E$4 )))</f>
        <v>0</v>
      </c>
      <c r="E690" s="40"/>
    </row>
    <row r="691" customFormat="false" ht="15.75" hidden="false" customHeight="true" outlineLevel="0" collapsed="false">
      <c r="A691" s="40" t="s">
        <v>454</v>
      </c>
      <c r="B691" s="56" t="str">
        <f aca="false" t="array" ref="B691:B691">INDEX(Countries!$D$2:$D$255, MATCH(A691, Countries!$B$2:$B$255, 0))</f>
        <v>SWZ</v>
      </c>
      <c r="C691" s="76" t="s">
        <v>155</v>
      </c>
      <c r="D691" s="50" t="n">
        <f aca="false" t="array" ref="D691:D691">IF($C691="Mangrove", INDEX('Mangrove restorable land'!$A$5:$M1000,MATCH($A691,'Mangrove restorable land'!$A$5:$A1000,0),MATCH('Mangrove restorable land'!B$4,'Mangrove restorable land'!$A$5:$M$5,0)),IF($C691="Seagrass", INDEX('Seagrass extent'!$A$5:$I$257,MATCH($A691,'Seagrass extent'!$A$5:$A1000,0),MATCH('Seagrass extent'!$B$4,'Seagrass extent'!$A$5:$I$5,0))*'Seagrass extent'!$E$4, IF($C691="Salt marsh", INDEX('Salt marsh extent'!$A$5:$I$257,MATCH($A691,'Salt marsh extent'!$A$5:$A1000,0),MATCH('Salt marsh extent'!$B$4,'Salt marsh extent'!$A$5:$I$5,0))*'Salt marsh extent'!$E$4 )))</f>
        <v>0</v>
      </c>
      <c r="E691" s="40"/>
    </row>
    <row r="692" customFormat="false" ht="15.75" hidden="false" customHeight="true" outlineLevel="0" collapsed="false">
      <c r="A692" s="40" t="s">
        <v>455</v>
      </c>
      <c r="B692" s="56" t="str">
        <f aca="false" t="array" ref="B692:B692">INDEX(Countries!$D$2:$D$255, MATCH(A692, Countries!$B$2:$B$255, 0))</f>
        <v>TCD</v>
      </c>
      <c r="C692" s="76" t="s">
        <v>155</v>
      </c>
      <c r="D692" s="50" t="n">
        <f aca="false" t="array" ref="D692:D692">IF($C692="Mangrove", INDEX('Mangrove restorable land'!$A$5:$M1000,MATCH($A692,'Mangrove restorable land'!$A$5:$A1000,0),MATCH('Mangrove restorable land'!B$4,'Mangrove restorable land'!$A$5:$M$5,0)),IF($C692="Seagrass", INDEX('Seagrass extent'!$A$5:$I$257,MATCH($A692,'Seagrass extent'!$A$5:$A1000,0),MATCH('Seagrass extent'!$B$4,'Seagrass extent'!$A$5:$I$5,0))*'Seagrass extent'!$E$4, IF($C692="Salt marsh", INDEX('Salt marsh extent'!$A$5:$I$257,MATCH($A692,'Salt marsh extent'!$A$5:$A1000,0),MATCH('Salt marsh extent'!$B$4,'Salt marsh extent'!$A$5:$I$5,0))*'Salt marsh extent'!$E$4 )))</f>
        <v>0</v>
      </c>
      <c r="E692" s="40"/>
    </row>
    <row r="693" customFormat="false" ht="15.75" hidden="false" customHeight="true" outlineLevel="0" collapsed="false">
      <c r="A693" s="40" t="s">
        <v>456</v>
      </c>
      <c r="B693" s="56" t="str">
        <f aca="false" t="array" ref="B693:B693">INDEX(Countries!$D$2:$D$255, MATCH(A693, Countries!$B$2:$B$255, 0))</f>
        <v>TJK</v>
      </c>
      <c r="C693" s="76" t="s">
        <v>155</v>
      </c>
      <c r="D693" s="50" t="n">
        <f aca="false" t="array" ref="D693:D693">IF($C693="Mangrove", INDEX('Mangrove restorable land'!$A$5:$M1000,MATCH($A693,'Mangrove restorable land'!$A$5:$A1000,0),MATCH('Mangrove restorable land'!B$4,'Mangrove restorable land'!$A$5:$M$5,0)),IF($C693="Seagrass", INDEX('Seagrass extent'!$A$5:$I$257,MATCH($A693,'Seagrass extent'!$A$5:$A1000,0),MATCH('Seagrass extent'!$B$4,'Seagrass extent'!$A$5:$I$5,0))*'Seagrass extent'!$E$4, IF($C693="Salt marsh", INDEX('Salt marsh extent'!$A$5:$I$257,MATCH($A693,'Salt marsh extent'!$A$5:$A1000,0),MATCH('Salt marsh extent'!$B$4,'Salt marsh extent'!$A$5:$I$5,0))*'Salt marsh extent'!$E$4 )))</f>
        <v>0</v>
      </c>
      <c r="E693" s="40"/>
    </row>
    <row r="694" customFormat="false" ht="15.75" hidden="false" customHeight="true" outlineLevel="0" collapsed="false">
      <c r="A694" s="40" t="s">
        <v>457</v>
      </c>
      <c r="B694" s="56" t="str">
        <f aca="false" t="array" ref="B694:B694">INDEX(Countries!$D$2:$D$255, MATCH(A694, Countries!$B$2:$B$255, 0))</f>
        <v>UGA</v>
      </c>
      <c r="C694" s="76" t="s">
        <v>155</v>
      </c>
      <c r="D694" s="50" t="n">
        <f aca="false" t="array" ref="D694:D694">IF($C694="Mangrove", INDEX('Mangrove restorable land'!$A$5:$M1000,MATCH($A694,'Mangrove restorable land'!$A$5:$A1000,0),MATCH('Mangrove restorable land'!B$4,'Mangrove restorable land'!$A$5:$M$5,0)),IF($C694="Seagrass", INDEX('Seagrass extent'!$A$5:$I$257,MATCH($A694,'Seagrass extent'!$A$5:$A1000,0),MATCH('Seagrass extent'!$B$4,'Seagrass extent'!$A$5:$I$5,0))*'Seagrass extent'!$E$4, IF($C694="Salt marsh", INDEX('Salt marsh extent'!$A$5:$I$257,MATCH($A694,'Salt marsh extent'!$A$5:$A1000,0),MATCH('Salt marsh extent'!$B$4,'Salt marsh extent'!$A$5:$I$5,0))*'Salt marsh extent'!$E$4 )))</f>
        <v>0</v>
      </c>
      <c r="E694" s="40"/>
    </row>
    <row r="695" customFormat="false" ht="15.75" hidden="false" customHeight="true" outlineLevel="0" collapsed="false">
      <c r="A695" s="40" t="s">
        <v>458</v>
      </c>
      <c r="B695" s="56" t="str">
        <f aca="false" t="array" ref="B695:B695">INDEX(Countries!$D$2:$D$255, MATCH(A695, Countries!$B$2:$B$255, 0))</f>
        <v>UZB</v>
      </c>
      <c r="C695" s="76" t="s">
        <v>155</v>
      </c>
      <c r="D695" s="50" t="n">
        <f aca="false" t="array" ref="D695:D695">IF($C695="Mangrove", INDEX('Mangrove restorable land'!$A$5:$M1000,MATCH($A695,'Mangrove restorable land'!$A$5:$A1000,0),MATCH('Mangrove restorable land'!B$4,'Mangrove restorable land'!$A$5:$M$5,0)),IF($C695="Seagrass", INDEX('Seagrass extent'!$A$5:$I$257,MATCH($A695,'Seagrass extent'!$A$5:$A1000,0),MATCH('Seagrass extent'!$B$4,'Seagrass extent'!$A$5:$I$5,0))*'Seagrass extent'!$E$4, IF($C695="Salt marsh", INDEX('Salt marsh extent'!$A$5:$I$257,MATCH($A695,'Salt marsh extent'!$A$5:$A1000,0),MATCH('Salt marsh extent'!$B$4,'Salt marsh extent'!$A$5:$I$5,0))*'Salt marsh extent'!$E$4 )))</f>
        <v>0</v>
      </c>
      <c r="E695" s="40"/>
    </row>
    <row r="696" customFormat="false" ht="15.75" hidden="false" customHeight="true" outlineLevel="0" collapsed="false">
      <c r="A696" s="40" t="s">
        <v>459</v>
      </c>
      <c r="B696" s="56" t="str">
        <f aca="false" t="array" ref="B696:B696">INDEX(Countries!$D$2:$D$255, MATCH(A696, Countries!$B$2:$B$255, 0))</f>
        <v>ZMB</v>
      </c>
      <c r="C696" s="76" t="s">
        <v>155</v>
      </c>
      <c r="D696" s="50" t="n">
        <f aca="false" t="array" ref="D696:D696">IF($C696="Mangrove", INDEX('Mangrove restorable land'!$A$5:$M1000,MATCH($A696,'Mangrove restorable land'!$A$5:$A1000,0),MATCH('Mangrove restorable land'!B$4,'Mangrove restorable land'!$A$5:$M$5,0)),IF($C696="Seagrass", INDEX('Seagrass extent'!$A$5:$I$257,MATCH($A696,'Seagrass extent'!$A$5:$A1000,0),MATCH('Seagrass extent'!$B$4,'Seagrass extent'!$A$5:$I$5,0))*'Seagrass extent'!$E$4, IF($C696="Salt marsh", INDEX('Salt marsh extent'!$A$5:$I$257,MATCH($A696,'Salt marsh extent'!$A$5:$A1000,0),MATCH('Salt marsh extent'!$B$4,'Salt marsh extent'!$A$5:$I$5,0))*'Salt marsh extent'!$E$4 )))</f>
        <v>0</v>
      </c>
      <c r="E696" s="40"/>
    </row>
    <row r="697" customFormat="false" ht="15.75" hidden="false" customHeight="true" outlineLevel="0" collapsed="false">
      <c r="A697" s="40" t="s">
        <v>460</v>
      </c>
      <c r="B697" s="56" t="str">
        <f aca="false" t="array" ref="B697:B697">INDEX(Countries!$D$2:$D$255, MATCH(A697, Countries!$B$2:$B$255, 0))</f>
        <v>ZWE</v>
      </c>
      <c r="C697" s="76" t="s">
        <v>155</v>
      </c>
      <c r="D697" s="50" t="n">
        <f aca="false" t="array" ref="D697:D697">IF($C697="Mangrove", INDEX('Mangrove restorable land'!$A$5:$M1000,MATCH($A697,'Mangrove restorable land'!$A$5:$A1000,0),MATCH('Mangrove restorable land'!B$4,'Mangrove restorable land'!$A$5:$M$5,0)),IF($C697="Seagrass", INDEX('Seagrass extent'!$A$5:$I$257,MATCH($A697,'Seagrass extent'!$A$5:$A1000,0),MATCH('Seagrass extent'!$B$4,'Seagrass extent'!$A$5:$I$5,0))*'Seagrass extent'!$E$4, IF($C697="Salt marsh", INDEX('Salt marsh extent'!$A$5:$I$257,MATCH($A697,'Salt marsh extent'!$A$5:$A1000,0),MATCH('Salt marsh extent'!$B$4,'Salt marsh extent'!$A$5:$I$5,0))*'Salt marsh extent'!$E$4 )))</f>
        <v>0</v>
      </c>
      <c r="E697" s="40"/>
    </row>
    <row r="698" customFormat="false" ht="15.75" hidden="false" customHeight="true" outlineLevel="0" collapsed="false">
      <c r="A698" s="40" t="s">
        <v>461</v>
      </c>
      <c r="B698" s="56" t="str">
        <f aca="false" t="array" ref="B698:B698">INDEX(Countries!$D$2:$D$255, MATCH(A698, Countries!$B$2:$B$255, 0))</f>
        <v>BLM</v>
      </c>
      <c r="C698" s="76" t="s">
        <v>155</v>
      </c>
      <c r="D698" s="50" t="n">
        <f aca="false" t="array" ref="D698:D698">IF($C698="Mangrove", INDEX('Mangrove restorable land'!$A$5:$M1000,MATCH($A698,'Mangrove restorable land'!$A$5:$A1000,0),MATCH('Mangrove restorable land'!B$4,'Mangrove restorable land'!$A$5:$M$5,0)),IF($C698="Seagrass", INDEX('Seagrass extent'!$A$5:$I$257,MATCH($A698,'Seagrass extent'!$A$5:$A1000,0),MATCH('Seagrass extent'!$B$4,'Seagrass extent'!$A$5:$I$5,0))*'Seagrass extent'!$E$4, IF($C698="Salt marsh", INDEX('Salt marsh extent'!$A$5:$I$257,MATCH($A698,'Salt marsh extent'!$A$5:$A1000,0),MATCH('Salt marsh extent'!$B$4,'Salt marsh extent'!$A$5:$I$5,0))*'Salt marsh extent'!$E$4 )))</f>
        <v>0</v>
      </c>
      <c r="E698" s="40"/>
    </row>
    <row r="699" customFormat="false" ht="15.75" hidden="false" customHeight="true" outlineLevel="0" collapsed="false">
      <c r="A699" s="40" t="s">
        <v>462</v>
      </c>
      <c r="B699" s="56" t="str">
        <f aca="false" t="array" ref="B699:B699">INDEX(Countries!$D$2:$D$255, MATCH(A699, Countries!$B$2:$B$255, 0))</f>
        <v>CCK</v>
      </c>
      <c r="C699" s="76" t="s">
        <v>155</v>
      </c>
      <c r="D699" s="50" t="n">
        <f aca="false" t="array" ref="D699:D699">IF($C699="Mangrove", INDEX('Mangrove restorable land'!$A$5:$M1000,MATCH($A699,'Mangrove restorable land'!$A$5:$A1000,0),MATCH('Mangrove restorable land'!B$4,'Mangrove restorable land'!$A$5:$M$5,0)),IF($C699="Seagrass", INDEX('Seagrass extent'!$A$5:$I$257,MATCH($A699,'Seagrass extent'!$A$5:$A1000,0),MATCH('Seagrass extent'!$B$4,'Seagrass extent'!$A$5:$I$5,0))*'Seagrass extent'!$E$4, IF($C699="Salt marsh", INDEX('Salt marsh extent'!$A$5:$I$257,MATCH($A699,'Salt marsh extent'!$A$5:$A1000,0),MATCH('Salt marsh extent'!$B$4,'Salt marsh extent'!$A$5:$I$5,0))*'Salt marsh extent'!$E$4 )))</f>
        <v>0</v>
      </c>
      <c r="E699" s="40"/>
    </row>
    <row r="700" customFormat="false" ht="15.75" hidden="false" customHeight="true" outlineLevel="0" collapsed="false">
      <c r="A700" s="40" t="s">
        <v>463</v>
      </c>
      <c r="B700" s="56" t="str">
        <f aca="false" t="array" ref="B700:B700">INDEX(Countries!$D$2:$D$255, MATCH(A700, Countries!$B$2:$B$255, 0))</f>
        <v>CXR</v>
      </c>
      <c r="C700" s="76" t="s">
        <v>155</v>
      </c>
      <c r="D700" s="50" t="n">
        <f aca="false" t="array" ref="D700:D700">IF($C700="Mangrove", INDEX('Mangrove restorable land'!$A$5:$M1000,MATCH($A700,'Mangrove restorable land'!$A$5:$A1000,0),MATCH('Mangrove restorable land'!B$4,'Mangrove restorable land'!$A$5:$M$5,0)),IF($C700="Seagrass", INDEX('Seagrass extent'!$A$5:$I$257,MATCH($A700,'Seagrass extent'!$A$5:$A1000,0),MATCH('Seagrass extent'!$B$4,'Seagrass extent'!$A$5:$I$5,0))*'Seagrass extent'!$E$4, IF($C700="Salt marsh", INDEX('Salt marsh extent'!$A$5:$I$257,MATCH($A700,'Salt marsh extent'!$A$5:$A1000,0),MATCH('Salt marsh extent'!$B$4,'Salt marsh extent'!$A$5:$I$5,0))*'Salt marsh extent'!$E$4 )))</f>
        <v>0</v>
      </c>
      <c r="E700" s="40"/>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E700"/>
  <dataValidations count="3">
    <dataValidation allowBlank="true" operator="between" showDropDown="false" showErrorMessage="false" showInputMessage="false" sqref="E2:E700" type="list">
      <formula1>SourceList</formula1>
      <formula2>0</formula2>
    </dataValidation>
    <dataValidation allowBlank="true" operator="between" showDropDown="false" showErrorMessage="false" showInputMessage="false" sqref="C2:C700" type="list">
      <formula1>Ecosystem!$B$2:$B$4</formula1>
      <formula2>0</formula2>
    </dataValidation>
    <dataValidation allowBlank="true"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N1000"/>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M16" activeCellId="0" sqref="M16"/>
    </sheetView>
  </sheetViews>
  <sheetFormatPr defaultColWidth="12.640625" defaultRowHeight="15" zeroHeight="false" outlineLevelRow="0" outlineLevelCol="0"/>
  <cols>
    <col collapsed="false" customWidth="true" hidden="false" outlineLevel="0" max="3" min="1" style="0" width="12.75"/>
    <col collapsed="false" customWidth="true" hidden="false" outlineLevel="0" max="4" min="4" style="0" width="21.5"/>
    <col collapsed="false" customWidth="true" hidden="false" outlineLevel="0" max="5" min="5" style="0" width="23.24"/>
    <col collapsed="false" customWidth="true" hidden="false" outlineLevel="0" max="6" min="6" style="0" width="44.88"/>
    <col collapsed="false" customWidth="true" hidden="false" outlineLevel="0" max="7" min="7" style="0" width="36.88"/>
    <col collapsed="false" customWidth="true" hidden="false" outlineLevel="0" max="14" min="8" style="0" width="9.13"/>
  </cols>
  <sheetData>
    <row r="1" customFormat="false" ht="12.75" hidden="false" customHeight="true" outlineLevel="0" collapsed="false">
      <c r="A1" s="74" t="s">
        <v>140</v>
      </c>
      <c r="B1" s="74" t="s">
        <v>141</v>
      </c>
      <c r="C1" s="74" t="s">
        <v>82</v>
      </c>
      <c r="D1" s="74" t="s">
        <v>469</v>
      </c>
      <c r="E1" s="74" t="s">
        <v>470</v>
      </c>
      <c r="F1" s="54" t="s">
        <v>471</v>
      </c>
      <c r="G1" s="54" t="s">
        <v>472</v>
      </c>
      <c r="H1" s="2"/>
      <c r="I1" s="2"/>
      <c r="J1" s="2"/>
      <c r="K1" s="2"/>
      <c r="L1" s="2"/>
      <c r="M1" s="2"/>
      <c r="N1" s="2"/>
    </row>
    <row r="2" customFormat="false" ht="12.75" hidden="false" customHeight="true" outlineLevel="0" collapsed="false">
      <c r="A2" s="40" t="s">
        <v>143</v>
      </c>
      <c r="B2" s="56" t="str">
        <f aca="false" t="array" ref="B2:B2">INDEX(Countries!$D$2:$D$255, MATCH(A2, Countries!$B$2:$B$255, 0))</f>
        <v>USA</v>
      </c>
      <c r="C2" s="76" t="s">
        <v>145</v>
      </c>
      <c r="D2" s="77" t="n">
        <f aca="false">IF($C2="Mangrove",'Sequestration rates'!$C$22,IF($C2="Seagrass",'Sequestration rates'!$D$22,IF($C2="Salt marsh",'Sequestration rates'!$E$22)))</f>
        <v>5.94</v>
      </c>
      <c r="E2" s="78" t="n">
        <v>17.2349</v>
      </c>
      <c r="F2" s="40" t="s">
        <v>473</v>
      </c>
      <c r="G2" s="40"/>
      <c r="H2" s="2"/>
      <c r="I2" s="2"/>
      <c r="J2" s="2"/>
      <c r="K2" s="2"/>
      <c r="L2" s="2"/>
      <c r="M2" s="2"/>
      <c r="N2" s="2"/>
    </row>
    <row r="3" customFormat="false" ht="12.75" hidden="false" customHeight="true" outlineLevel="0" collapsed="false">
      <c r="A3" s="40" t="s">
        <v>146</v>
      </c>
      <c r="B3" s="56" t="str">
        <f aca="false" t="array" ref="B3:B3">INDEX(Countries!$D$2:$D$255, MATCH(A3, Countries!$B$2:$B$255, 0))</f>
        <v>IDN</v>
      </c>
      <c r="C3" s="76" t="s">
        <v>145</v>
      </c>
      <c r="D3" s="77" t="n">
        <f aca="false">IF($C3="Mangrove",'Sequestration rates'!$C$22,IF($C3="Seagrass",'Sequestration rates'!$D$22,IF($C3="Salt marsh",'Sequestration rates'!$E$22)))</f>
        <v>5.94</v>
      </c>
      <c r="E3" s="78" t="n">
        <v>29.5</v>
      </c>
      <c r="F3" s="40" t="s">
        <v>473</v>
      </c>
      <c r="G3" s="40"/>
      <c r="H3" s="2"/>
      <c r="I3" s="2"/>
      <c r="J3" s="2"/>
      <c r="K3" s="2"/>
      <c r="L3" s="2"/>
      <c r="M3" s="2"/>
      <c r="N3" s="2"/>
    </row>
    <row r="4" customFormat="false" ht="12.75" hidden="false" customHeight="true" outlineLevel="0" collapsed="false">
      <c r="A4" s="40" t="s">
        <v>147</v>
      </c>
      <c r="B4" s="56" t="str">
        <f aca="false" t="array" ref="B4:B4">INDEX(Countries!$D$2:$D$255, MATCH(A4, Countries!$B$2:$B$255, 0))</f>
        <v>AUS</v>
      </c>
      <c r="C4" s="76" t="s">
        <v>145</v>
      </c>
      <c r="D4" s="77" t="n">
        <f aca="false">IF($C4="Mangrove",'Sequestration rates'!$C$22,IF($C4="Seagrass",'Sequestration rates'!$D$22,IF($C4="Salt marsh",'Sequestration rates'!$E$22)))</f>
        <v>5.94</v>
      </c>
      <c r="E4" s="78" t="n">
        <v>7.285</v>
      </c>
      <c r="F4" s="40" t="s">
        <v>473</v>
      </c>
      <c r="G4" s="40"/>
      <c r="H4" s="2"/>
      <c r="I4" s="2"/>
      <c r="J4" s="2"/>
      <c r="K4" s="2"/>
      <c r="L4" s="2"/>
      <c r="M4" s="2"/>
      <c r="N4" s="2"/>
    </row>
    <row r="5" customFormat="false" ht="12.75" hidden="false" customHeight="true" outlineLevel="0" collapsed="false">
      <c r="A5" s="40" t="s">
        <v>148</v>
      </c>
      <c r="B5" s="56" t="str">
        <f aca="false" t="array" ref="B5:B5">INDEX(Countries!$D$2:$D$255, MATCH(A5, Countries!$B$2:$B$255, 0))</f>
        <v>BHS</v>
      </c>
      <c r="C5" s="76" t="s">
        <v>145</v>
      </c>
      <c r="D5" s="77" t="n">
        <f aca="false">IF($C5="Mangrove",'Sequestration rates'!$C$22,IF($C5="Seagrass",'Sequestration rates'!$D$22,IF($C5="Salt marsh",'Sequestration rates'!$E$22)))</f>
        <v>5.94</v>
      </c>
      <c r="E5" s="78" t="n">
        <v>7.5</v>
      </c>
      <c r="F5" s="40" t="s">
        <v>473</v>
      </c>
      <c r="G5" s="40"/>
      <c r="H5" s="2"/>
      <c r="I5" s="2"/>
      <c r="J5" s="2"/>
      <c r="K5" s="2"/>
      <c r="L5" s="2"/>
      <c r="M5" s="2"/>
      <c r="N5" s="2"/>
    </row>
    <row r="6" customFormat="false" ht="12.75" hidden="false" customHeight="true" outlineLevel="0" collapsed="false">
      <c r="A6" s="40" t="s">
        <v>149</v>
      </c>
      <c r="B6" s="56" t="str">
        <f aca="false" t="array" ref="B6:B6">INDEX(Countries!$D$2:$D$255, MATCH(A6, Countries!$B$2:$B$255, 0))</f>
        <v>KEN</v>
      </c>
      <c r="C6" s="76" t="s">
        <v>145</v>
      </c>
      <c r="D6" s="77" t="n">
        <f aca="false">IF($C6="Mangrove",'Sequestration rates'!$C$22,IF($C6="Seagrass",'Sequestration rates'!$D$22,IF($C6="Salt marsh",'Sequestration rates'!$E$22)))</f>
        <v>5.94</v>
      </c>
      <c r="E6" s="78" t="n">
        <v>19</v>
      </c>
      <c r="F6" s="40" t="s">
        <v>473</v>
      </c>
      <c r="G6" s="40"/>
      <c r="H6" s="2"/>
      <c r="I6" s="2"/>
      <c r="J6" s="2"/>
      <c r="K6" s="2"/>
      <c r="L6" s="2"/>
      <c r="M6" s="2"/>
      <c r="N6" s="2"/>
    </row>
    <row r="7" customFormat="false" ht="12.75" hidden="false" customHeight="true" outlineLevel="0" collapsed="false">
      <c r="A7" s="40" t="s">
        <v>150</v>
      </c>
      <c r="B7" s="56" t="str">
        <f aca="false" t="array" ref="B7:B7">INDEX(Countries!$D$2:$D$255, MATCH(A7, Countries!$B$2:$B$255, 0))</f>
        <v>MEX</v>
      </c>
      <c r="C7" s="76" t="s">
        <v>145</v>
      </c>
      <c r="D7" s="77" t="n">
        <f aca="false">IF($C7="Mangrove",'Sequestration rates'!$C$22,IF($C7="Seagrass",'Sequestration rates'!$D$22,IF($C7="Salt marsh",'Sequestration rates'!$E$22)))</f>
        <v>5.94</v>
      </c>
      <c r="E7" s="78" t="n">
        <v>18.33333</v>
      </c>
      <c r="F7" s="40" t="s">
        <v>473</v>
      </c>
      <c r="G7" s="40"/>
      <c r="H7" s="2"/>
      <c r="I7" s="2"/>
      <c r="J7" s="2"/>
      <c r="K7" s="2"/>
      <c r="L7" s="2"/>
      <c r="M7" s="2"/>
      <c r="N7" s="2"/>
    </row>
    <row r="8" customFormat="false" ht="12.75" hidden="false" customHeight="true" outlineLevel="0" collapsed="false">
      <c r="A8" s="40" t="s">
        <v>151</v>
      </c>
      <c r="B8" s="56" t="str">
        <f aca="false" t="array" ref="B8:B8">INDEX(Countries!$D$2:$D$255, MATCH(A8, Countries!$B$2:$B$255, 0))</f>
        <v>COL</v>
      </c>
      <c r="C8" s="76" t="s">
        <v>145</v>
      </c>
      <c r="D8" s="77" t="n">
        <f aca="false">IF($C8="Mangrove",'Sequestration rates'!$C$22,IF($C8="Seagrass",'Sequestration rates'!$D$22,IF($C8="Salt marsh",'Sequestration rates'!$E$22)))</f>
        <v>5.94</v>
      </c>
      <c r="E8" s="78" t="n">
        <f aca="false">'Sequestration rates'!$C$22</f>
        <v>5.94</v>
      </c>
      <c r="F8" s="40" t="s">
        <v>473</v>
      </c>
      <c r="G8" s="40"/>
      <c r="H8" s="2"/>
      <c r="I8" s="2"/>
      <c r="J8" s="2"/>
      <c r="K8" s="2"/>
      <c r="L8" s="2"/>
      <c r="M8" s="2"/>
      <c r="N8" s="2"/>
    </row>
    <row r="9" customFormat="false" ht="12.75" hidden="false" customHeight="true" outlineLevel="0" collapsed="false">
      <c r="A9" s="40" t="s">
        <v>152</v>
      </c>
      <c r="B9" s="56" t="str">
        <f aca="false" t="array" ref="B9:B9">INDEX(Countries!$D$2:$D$255, MATCH(A9, Countries!$B$2:$B$255, 0))</f>
        <v>IND</v>
      </c>
      <c r="C9" s="76" t="s">
        <v>145</v>
      </c>
      <c r="D9" s="77" t="n">
        <f aca="false">IF($C9="Mangrove",'Sequestration rates'!$C$22,IF($C9="Seagrass",'Sequestration rates'!$D$22,IF($C9="Salt marsh",'Sequestration rates'!$E$22)))</f>
        <v>5.94</v>
      </c>
      <c r="E9" s="78" t="n">
        <v>12.08</v>
      </c>
      <c r="F9" s="40" t="s">
        <v>473</v>
      </c>
      <c r="G9" s="40"/>
      <c r="H9" s="2"/>
      <c r="I9" s="2"/>
      <c r="J9" s="2"/>
      <c r="K9" s="2"/>
      <c r="L9" s="2"/>
      <c r="M9" s="2"/>
      <c r="N9" s="2"/>
    </row>
    <row r="10" customFormat="false" ht="12.75" hidden="false" customHeight="true" outlineLevel="0" collapsed="false">
      <c r="A10" s="40" t="s">
        <v>153</v>
      </c>
      <c r="B10" s="56" t="str">
        <f aca="false" t="array" ref="B10:B10">INDEX(Countries!$D$2:$D$255, MATCH(A10, Countries!$B$2:$B$255, 0))</f>
        <v>CHN</v>
      </c>
      <c r="C10" s="76" t="s">
        <v>145</v>
      </c>
      <c r="D10" s="77" t="n">
        <f aca="false">IF($C10="Mangrove",'Sequestration rates'!$C$22,IF($C10="Seagrass",'Sequestration rates'!$D$22,IF($C10="Salt marsh",'Sequestration rates'!$E$22)))</f>
        <v>5.94</v>
      </c>
      <c r="E10" s="78" t="n">
        <v>5.683333</v>
      </c>
      <c r="F10" s="40" t="s">
        <v>473</v>
      </c>
      <c r="G10" s="40"/>
      <c r="H10" s="2"/>
      <c r="I10" s="2"/>
      <c r="J10" s="2"/>
      <c r="K10" s="2"/>
      <c r="L10" s="2"/>
      <c r="M10" s="2"/>
      <c r="N10" s="2"/>
    </row>
    <row r="11" customFormat="false" ht="12.75" hidden="false" customHeight="true" outlineLevel="0" collapsed="false">
      <c r="A11" s="40" t="s">
        <v>241</v>
      </c>
      <c r="B11" s="56" t="str">
        <f aca="false" t="array" ref="B11:B11">INDEX(Countries!$D$2:$D$255, MATCH(A11, Countries!$B$2:$B$255, 0))</f>
        <v>ASM</v>
      </c>
      <c r="C11" s="76" t="s">
        <v>145</v>
      </c>
      <c r="D11" s="77" t="n">
        <f aca="false">IF($C11="Mangrove",'Sequestration rates'!$C$22,IF($C11="Seagrass",'Sequestration rates'!$D$22,IF($C11="Salt marsh",'Sequestration rates'!$E$22)))</f>
        <v>5.94</v>
      </c>
      <c r="E11" s="70" t="s">
        <v>474</v>
      </c>
      <c r="F11" s="40" t="s">
        <v>473</v>
      </c>
      <c r="G11" s="40"/>
      <c r="H11" s="2"/>
      <c r="I11" s="2"/>
      <c r="J11" s="2"/>
      <c r="K11" s="2"/>
      <c r="L11" s="2"/>
      <c r="M11" s="2"/>
      <c r="N11" s="2"/>
    </row>
    <row r="12" customFormat="false" ht="12.75" hidden="false" customHeight="true" outlineLevel="0" collapsed="false">
      <c r="A12" s="40" t="s">
        <v>242</v>
      </c>
      <c r="B12" s="56" t="str">
        <f aca="false" t="array" ref="B12:B12">INDEX(Countries!$D$2:$D$255, MATCH(A12, Countries!$B$2:$B$255, 0))</f>
        <v>AGO</v>
      </c>
      <c r="C12" s="76" t="s">
        <v>145</v>
      </c>
      <c r="D12" s="77" t="n">
        <f aca="false">IF($C12="Mangrove",'Sequestration rates'!$C$22,IF($C12="Seagrass",'Sequestration rates'!$D$22,IF($C12="Salt marsh",'Sequestration rates'!$E$22)))</f>
        <v>5.94</v>
      </c>
      <c r="E12" s="70" t="s">
        <v>474</v>
      </c>
      <c r="F12" s="40" t="s">
        <v>473</v>
      </c>
      <c r="G12" s="40"/>
      <c r="H12" s="2"/>
      <c r="I12" s="2"/>
      <c r="J12" s="2"/>
      <c r="K12" s="2"/>
      <c r="L12" s="2"/>
      <c r="M12" s="2"/>
      <c r="N12" s="2"/>
    </row>
    <row r="13" customFormat="false" ht="12.75" hidden="false" customHeight="true" outlineLevel="0" collapsed="false">
      <c r="A13" s="40" t="s">
        <v>243</v>
      </c>
      <c r="B13" s="56" t="str">
        <f aca="false" t="array" ref="B13:B13">INDEX(Countries!$D$2:$D$255, MATCH(A13, Countries!$B$2:$B$255, 0))</f>
        <v>AIA</v>
      </c>
      <c r="C13" s="76" t="s">
        <v>145</v>
      </c>
      <c r="D13" s="77" t="n">
        <f aca="false">IF($C13="Mangrove",'Sequestration rates'!$C$22,IF($C13="Seagrass",'Sequestration rates'!$D$22,IF($C13="Salt marsh",'Sequestration rates'!$E$22)))</f>
        <v>5.94</v>
      </c>
      <c r="E13" s="70" t="s">
        <v>474</v>
      </c>
      <c r="F13" s="40" t="s">
        <v>473</v>
      </c>
      <c r="G13" s="40"/>
      <c r="H13" s="2"/>
      <c r="I13" s="2"/>
      <c r="J13" s="2"/>
      <c r="K13" s="2"/>
      <c r="L13" s="2"/>
      <c r="M13" s="2"/>
      <c r="N13" s="2"/>
    </row>
    <row r="14" customFormat="false" ht="12.75" hidden="false" customHeight="true" outlineLevel="0" collapsed="false">
      <c r="A14" s="40" t="s">
        <v>245</v>
      </c>
      <c r="B14" s="56" t="str">
        <f aca="false" t="array" ref="B14:B14">INDEX(Countries!$D$2:$D$255, MATCH(A14, Countries!$B$2:$B$255, 0))</f>
        <v>BHR</v>
      </c>
      <c r="C14" s="76" t="s">
        <v>145</v>
      </c>
      <c r="D14" s="77" t="n">
        <f aca="false">IF($C14="Mangrove",'Sequestration rates'!$C$22,IF($C14="Seagrass",'Sequestration rates'!$D$22,IF($C14="Salt marsh",'Sequestration rates'!$E$22)))</f>
        <v>5.94</v>
      </c>
      <c r="E14" s="70" t="s">
        <v>474</v>
      </c>
      <c r="F14" s="40" t="s">
        <v>473</v>
      </c>
      <c r="G14" s="40"/>
      <c r="H14" s="2"/>
      <c r="I14" s="2"/>
      <c r="J14" s="2"/>
      <c r="K14" s="2"/>
      <c r="L14" s="2"/>
      <c r="M14" s="2"/>
      <c r="N14" s="2"/>
    </row>
    <row r="15" customFormat="false" ht="12.75" hidden="false" customHeight="true" outlineLevel="0" collapsed="false">
      <c r="A15" s="40" t="s">
        <v>246</v>
      </c>
      <c r="B15" s="56" t="str">
        <f aca="false" t="array" ref="B15:B15">INDEX(Countries!$D$2:$D$255, MATCH(A15, Countries!$B$2:$B$255, 0))</f>
        <v>BGD</v>
      </c>
      <c r="C15" s="76" t="s">
        <v>145</v>
      </c>
      <c r="D15" s="77" t="n">
        <f aca="false">IF($C15="Mangrove",'Sequestration rates'!$C$22,IF($C15="Seagrass",'Sequestration rates'!$D$22,IF($C15="Salt marsh",'Sequestration rates'!$E$22)))</f>
        <v>5.94</v>
      </c>
      <c r="E15" s="70" t="s">
        <v>474</v>
      </c>
      <c r="F15" s="40" t="s">
        <v>473</v>
      </c>
      <c r="G15" s="40"/>
      <c r="H15" s="2"/>
      <c r="I15" s="2"/>
      <c r="J15" s="2"/>
      <c r="K15" s="2"/>
      <c r="L15" s="2"/>
      <c r="M15" s="2"/>
      <c r="N15" s="2"/>
    </row>
    <row r="16" customFormat="false" ht="12.75" hidden="false" customHeight="true" outlineLevel="0" collapsed="false">
      <c r="A16" s="40" t="s">
        <v>247</v>
      </c>
      <c r="B16" s="56" t="str">
        <f aca="false" t="array" ref="B16:B16">INDEX(Countries!$D$2:$D$255, MATCH(A16, Countries!$B$2:$B$255, 0))</f>
        <v>BRB</v>
      </c>
      <c r="C16" s="76" t="s">
        <v>145</v>
      </c>
      <c r="D16" s="77" t="n">
        <f aca="false">IF($C16="Mangrove",'Sequestration rates'!$C$22,IF($C16="Seagrass",'Sequestration rates'!$D$22,IF($C16="Salt marsh",'Sequestration rates'!$E$22)))</f>
        <v>5.94</v>
      </c>
      <c r="E16" s="70" t="s">
        <v>474</v>
      </c>
      <c r="F16" s="40" t="s">
        <v>473</v>
      </c>
      <c r="G16" s="40"/>
      <c r="H16" s="2"/>
      <c r="I16" s="2"/>
      <c r="J16" s="2"/>
      <c r="K16" s="2"/>
      <c r="L16" s="2"/>
      <c r="M16" s="2"/>
      <c r="N16" s="2"/>
    </row>
    <row r="17" customFormat="false" ht="12.75" hidden="false" customHeight="true" outlineLevel="0" collapsed="false">
      <c r="A17" s="40" t="s">
        <v>248</v>
      </c>
      <c r="B17" s="56" t="str">
        <f aca="false" t="array" ref="B17:B17">INDEX(Countries!$D$2:$D$255, MATCH(A17, Countries!$B$2:$B$255, 0))</f>
        <v>BLZ</v>
      </c>
      <c r="C17" s="76" t="s">
        <v>145</v>
      </c>
      <c r="D17" s="77" t="n">
        <f aca="false">IF($C17="Mangrove",'Sequestration rates'!$C$22,IF($C17="Seagrass",'Sequestration rates'!$D$22,IF($C17="Salt marsh",'Sequestration rates'!$E$22)))</f>
        <v>5.94</v>
      </c>
      <c r="E17" s="70" t="s">
        <v>474</v>
      </c>
      <c r="F17" s="40" t="s">
        <v>473</v>
      </c>
      <c r="G17" s="40"/>
      <c r="H17" s="2"/>
      <c r="I17" s="2"/>
      <c r="J17" s="2"/>
      <c r="K17" s="2"/>
      <c r="L17" s="2"/>
      <c r="M17" s="2"/>
      <c r="N17" s="2"/>
    </row>
    <row r="18" customFormat="false" ht="12.75" hidden="false" customHeight="true" outlineLevel="0" collapsed="false">
      <c r="A18" s="40" t="s">
        <v>249</v>
      </c>
      <c r="B18" s="56" t="str">
        <f aca="false" t="array" ref="B18:B18">INDEX(Countries!$D$2:$D$255, MATCH(A18, Countries!$B$2:$B$255, 0))</f>
        <v>BEN</v>
      </c>
      <c r="C18" s="76" t="s">
        <v>145</v>
      </c>
      <c r="D18" s="77" t="n">
        <f aca="false">IF($C18="Mangrove",'Sequestration rates'!$C$22,IF($C18="Seagrass",'Sequestration rates'!$D$22,IF($C18="Salt marsh",'Sequestration rates'!$E$22)))</f>
        <v>5.94</v>
      </c>
      <c r="E18" s="70" t="s">
        <v>474</v>
      </c>
      <c r="F18" s="40" t="s">
        <v>473</v>
      </c>
      <c r="G18" s="40"/>
      <c r="H18" s="2"/>
      <c r="I18" s="2"/>
      <c r="J18" s="2"/>
      <c r="K18" s="2"/>
      <c r="L18" s="2"/>
      <c r="M18" s="2"/>
      <c r="N18" s="2"/>
    </row>
    <row r="19" customFormat="false" ht="12.75" hidden="false" customHeight="true" outlineLevel="0" collapsed="false">
      <c r="A19" s="40" t="s">
        <v>250</v>
      </c>
      <c r="B19" s="56" t="str">
        <f aca="false" t="array" ref="B19:B19">INDEX(Countries!$D$2:$D$255, MATCH(A19, Countries!$B$2:$B$255, 0))</f>
        <v>BMU</v>
      </c>
      <c r="C19" s="76" t="s">
        <v>145</v>
      </c>
      <c r="D19" s="77" t="n">
        <f aca="false">IF($C19="Mangrove",'Sequestration rates'!$C$22,IF($C19="Seagrass",'Sequestration rates'!$D$22,IF($C19="Salt marsh",'Sequestration rates'!$E$22)))</f>
        <v>5.94</v>
      </c>
      <c r="E19" s="70" t="s">
        <v>474</v>
      </c>
      <c r="F19" s="40" t="s">
        <v>473</v>
      </c>
      <c r="G19" s="40"/>
      <c r="H19" s="2"/>
      <c r="I19" s="2"/>
      <c r="J19" s="2"/>
      <c r="K19" s="2"/>
      <c r="L19" s="2"/>
      <c r="M19" s="2"/>
      <c r="N19" s="2"/>
    </row>
    <row r="20" customFormat="false" ht="12.75" hidden="false" customHeight="true" outlineLevel="0" collapsed="false">
      <c r="A20" s="40" t="s">
        <v>251</v>
      </c>
      <c r="B20" s="56" t="str">
        <f aca="false" t="array" ref="B20:B20">INDEX(Countries!$D$2:$D$255, MATCH(A20, Countries!$B$2:$B$255, 0))</f>
        <v>BES</v>
      </c>
      <c r="C20" s="76" t="s">
        <v>145</v>
      </c>
      <c r="D20" s="77" t="n">
        <f aca="false">IF($C20="Mangrove",'Sequestration rates'!$C$22,IF($C20="Seagrass",'Sequestration rates'!$D$22,IF($C20="Salt marsh",'Sequestration rates'!$E$22)))</f>
        <v>5.94</v>
      </c>
      <c r="E20" s="70" t="s">
        <v>474</v>
      </c>
      <c r="F20" s="40" t="s">
        <v>473</v>
      </c>
      <c r="G20" s="40"/>
      <c r="H20" s="2"/>
      <c r="I20" s="2"/>
      <c r="J20" s="2"/>
      <c r="K20" s="2"/>
      <c r="L20" s="2"/>
      <c r="M20" s="2"/>
      <c r="N20" s="2"/>
    </row>
    <row r="21" customFormat="false" ht="12.75" hidden="false" customHeight="true" outlineLevel="0" collapsed="false">
      <c r="A21" s="40" t="s">
        <v>252</v>
      </c>
      <c r="B21" s="56" t="str">
        <f aca="false" t="array" ref="B21:B21">INDEX(Countries!$D$2:$D$255, MATCH(A21, Countries!$B$2:$B$255, 0))</f>
        <v>BRA</v>
      </c>
      <c r="C21" s="76" t="s">
        <v>145</v>
      </c>
      <c r="D21" s="77" t="n">
        <f aca="false">IF($C21="Mangrove",'Sequestration rates'!$C$22,IF($C21="Seagrass",'Sequestration rates'!$D$22,IF($C21="Salt marsh",'Sequestration rates'!$E$22)))</f>
        <v>5.94</v>
      </c>
      <c r="E21" s="70" t="s">
        <v>474</v>
      </c>
      <c r="F21" s="40" t="s">
        <v>473</v>
      </c>
      <c r="G21" s="40"/>
      <c r="H21" s="2"/>
      <c r="I21" s="2"/>
      <c r="J21" s="2"/>
      <c r="K21" s="2"/>
      <c r="L21" s="2"/>
      <c r="M21" s="2"/>
      <c r="N21" s="2"/>
    </row>
    <row r="22" customFormat="false" ht="12.75" hidden="false" customHeight="true" outlineLevel="0" collapsed="false">
      <c r="A22" s="40" t="s">
        <v>253</v>
      </c>
      <c r="B22" s="56" t="str">
        <f aca="false" t="array" ref="B22:B22">INDEX(Countries!$D$2:$D$255, MATCH(A22, Countries!$B$2:$B$255, 0))</f>
        <v>VGB</v>
      </c>
      <c r="C22" s="76" t="s">
        <v>145</v>
      </c>
      <c r="D22" s="77" t="n">
        <f aca="false">IF($C22="Mangrove",'Sequestration rates'!$C$22,IF($C22="Seagrass",'Sequestration rates'!$D$22,IF($C22="Salt marsh",'Sequestration rates'!$E$22)))</f>
        <v>5.94</v>
      </c>
      <c r="E22" s="70" t="s">
        <v>474</v>
      </c>
      <c r="F22" s="40" t="s">
        <v>473</v>
      </c>
      <c r="G22" s="40"/>
      <c r="H22" s="2"/>
      <c r="I22" s="2"/>
      <c r="J22" s="2"/>
      <c r="K22" s="2"/>
      <c r="L22" s="2"/>
      <c r="M22" s="2"/>
      <c r="N22" s="2"/>
    </row>
    <row r="23" customFormat="false" ht="12.75" hidden="false" customHeight="true" outlineLevel="0" collapsed="false">
      <c r="A23" s="40" t="s">
        <v>254</v>
      </c>
      <c r="B23" s="56" t="str">
        <f aca="false" t="array" ref="B23:B23">INDEX(Countries!$D$2:$D$255, MATCH(A23, Countries!$B$2:$B$255, 0))</f>
        <v>BRN</v>
      </c>
      <c r="C23" s="76" t="s">
        <v>145</v>
      </c>
      <c r="D23" s="77" t="n">
        <f aca="false">IF($C23="Mangrove",'Sequestration rates'!$C$22,IF($C23="Seagrass",'Sequestration rates'!$D$22,IF($C23="Salt marsh",'Sequestration rates'!$E$22)))</f>
        <v>5.94</v>
      </c>
      <c r="E23" s="70" t="s">
        <v>474</v>
      </c>
      <c r="F23" s="40" t="s">
        <v>473</v>
      </c>
      <c r="G23" s="40"/>
      <c r="H23" s="2"/>
      <c r="I23" s="2"/>
      <c r="J23" s="2"/>
      <c r="K23" s="2"/>
      <c r="L23" s="2"/>
      <c r="M23" s="2"/>
      <c r="N23" s="2"/>
    </row>
    <row r="24" customFormat="false" ht="12.75" hidden="false" customHeight="true" outlineLevel="0" collapsed="false">
      <c r="A24" s="40" t="s">
        <v>255</v>
      </c>
      <c r="B24" s="56" t="str">
        <f aca="false" t="array" ref="B24:B24">INDEX(Countries!$D$2:$D$255, MATCH(A24, Countries!$B$2:$B$255, 0))</f>
        <v>KHM</v>
      </c>
      <c r="C24" s="76" t="s">
        <v>145</v>
      </c>
      <c r="D24" s="77" t="n">
        <f aca="false">IF($C24="Mangrove",'Sequestration rates'!$C$22,IF($C24="Seagrass",'Sequestration rates'!$D$22,IF($C24="Salt marsh",'Sequestration rates'!$E$22)))</f>
        <v>5.94</v>
      </c>
      <c r="E24" s="70" t="s">
        <v>474</v>
      </c>
      <c r="F24" s="40" t="s">
        <v>473</v>
      </c>
      <c r="G24" s="40"/>
      <c r="H24" s="2"/>
      <c r="I24" s="2"/>
      <c r="J24" s="2"/>
      <c r="K24" s="2"/>
      <c r="L24" s="2"/>
      <c r="M24" s="2"/>
      <c r="N24" s="2"/>
    </row>
    <row r="25" customFormat="false" ht="12.75" hidden="false" customHeight="true" outlineLevel="0" collapsed="false">
      <c r="A25" s="40" t="s">
        <v>256</v>
      </c>
      <c r="B25" s="56" t="str">
        <f aca="false" t="array" ref="B25:B25">INDEX(Countries!$D$2:$D$255, MATCH(A25, Countries!$B$2:$B$255, 0))</f>
        <v>CMR</v>
      </c>
      <c r="C25" s="76" t="s">
        <v>145</v>
      </c>
      <c r="D25" s="77" t="n">
        <f aca="false">IF($C25="Mangrove",'Sequestration rates'!$C$22,IF($C25="Seagrass",'Sequestration rates'!$D$22,IF($C25="Salt marsh",'Sequestration rates'!$E$22)))</f>
        <v>5.94</v>
      </c>
      <c r="E25" s="70" t="s">
        <v>474</v>
      </c>
      <c r="F25" s="40" t="s">
        <v>473</v>
      </c>
      <c r="G25" s="40"/>
      <c r="H25" s="2"/>
      <c r="I25" s="2"/>
      <c r="J25" s="2"/>
      <c r="K25" s="2"/>
      <c r="L25" s="2"/>
      <c r="M25" s="2"/>
      <c r="N25" s="2"/>
    </row>
    <row r="26" customFormat="false" ht="12.75" hidden="false" customHeight="true" outlineLevel="0" collapsed="false">
      <c r="A26" s="40" t="s">
        <v>257</v>
      </c>
      <c r="B26" s="56" t="str">
        <f aca="false" t="array" ref="B26:B26">INDEX(Countries!$D$2:$D$255, MATCH(A26, Countries!$B$2:$B$255, 0))</f>
        <v>CYM</v>
      </c>
      <c r="C26" s="76" t="s">
        <v>145</v>
      </c>
      <c r="D26" s="77" t="n">
        <f aca="false">IF($C26="Mangrove",'Sequestration rates'!$C$22,IF($C26="Seagrass",'Sequestration rates'!$D$22,IF($C26="Salt marsh",'Sequestration rates'!$E$22)))</f>
        <v>5.94</v>
      </c>
      <c r="E26" s="70" t="s">
        <v>474</v>
      </c>
      <c r="F26" s="40" t="s">
        <v>473</v>
      </c>
      <c r="G26" s="40"/>
      <c r="H26" s="2"/>
      <c r="I26" s="2"/>
      <c r="J26" s="2"/>
      <c r="K26" s="2"/>
      <c r="L26" s="2"/>
      <c r="M26" s="2"/>
      <c r="N26" s="2"/>
    </row>
    <row r="27" customFormat="false" ht="12.75" hidden="false" customHeight="true" outlineLevel="0" collapsed="false">
      <c r="A27" s="40" t="s">
        <v>258</v>
      </c>
      <c r="B27" s="56" t="str">
        <f aca="false" t="array" ref="B27:B27">INDEX(Countries!$D$2:$D$255, MATCH(A27, Countries!$B$2:$B$255, 0))</f>
        <v>COM</v>
      </c>
      <c r="C27" s="76" t="s">
        <v>145</v>
      </c>
      <c r="D27" s="77" t="n">
        <f aca="false">IF($C27="Mangrove",'Sequestration rates'!$C$22,IF($C27="Seagrass",'Sequestration rates'!$D$22,IF($C27="Salt marsh",'Sequestration rates'!$E$22)))</f>
        <v>5.94</v>
      </c>
      <c r="E27" s="70" t="s">
        <v>474</v>
      </c>
      <c r="F27" s="40" t="s">
        <v>473</v>
      </c>
      <c r="G27" s="40"/>
      <c r="H27" s="2"/>
      <c r="I27" s="2"/>
      <c r="J27" s="2"/>
      <c r="K27" s="2"/>
      <c r="L27" s="2"/>
      <c r="M27" s="2"/>
      <c r="N27" s="2"/>
    </row>
    <row r="28" customFormat="false" ht="12.75" hidden="false" customHeight="true" outlineLevel="0" collapsed="false">
      <c r="A28" s="40" t="s">
        <v>259</v>
      </c>
      <c r="B28" s="56" t="str">
        <f aca="false" t="array" ref="B28:B28">INDEX(Countries!$D$2:$D$255, MATCH(A28, Countries!$B$2:$B$255, 0))</f>
        <v>COK</v>
      </c>
      <c r="C28" s="76" t="s">
        <v>145</v>
      </c>
      <c r="D28" s="77" t="n">
        <f aca="false">IF($C28="Mangrove",'Sequestration rates'!$C$22,IF($C28="Seagrass",'Sequestration rates'!$D$22,IF($C28="Salt marsh",'Sequestration rates'!$E$22)))</f>
        <v>5.94</v>
      </c>
      <c r="E28" s="70" t="s">
        <v>474</v>
      </c>
      <c r="F28" s="40" t="s">
        <v>473</v>
      </c>
      <c r="G28" s="40"/>
      <c r="H28" s="2"/>
      <c r="I28" s="2"/>
      <c r="J28" s="2"/>
      <c r="K28" s="2"/>
      <c r="L28" s="2"/>
      <c r="M28" s="2"/>
      <c r="N28" s="2"/>
    </row>
    <row r="29" customFormat="false" ht="12.75" hidden="false" customHeight="true" outlineLevel="0" collapsed="false">
      <c r="A29" s="40" t="s">
        <v>260</v>
      </c>
      <c r="B29" s="56" t="str">
        <f aca="false" t="array" ref="B29:B29">INDEX(Countries!$D$2:$D$255, MATCH(A29, Countries!$B$2:$B$255, 0))</f>
        <v>CRI</v>
      </c>
      <c r="C29" s="76" t="s">
        <v>145</v>
      </c>
      <c r="D29" s="77" t="n">
        <f aca="false">IF($C29="Mangrove",'Sequestration rates'!$C$22,IF($C29="Seagrass",'Sequestration rates'!$D$22,IF($C29="Salt marsh",'Sequestration rates'!$E$22)))</f>
        <v>5.94</v>
      </c>
      <c r="E29" s="70" t="s">
        <v>474</v>
      </c>
      <c r="F29" s="40" t="s">
        <v>473</v>
      </c>
      <c r="G29" s="40"/>
      <c r="H29" s="2"/>
      <c r="I29" s="2"/>
      <c r="J29" s="2"/>
      <c r="K29" s="2"/>
      <c r="L29" s="2"/>
      <c r="M29" s="2"/>
      <c r="N29" s="2"/>
    </row>
    <row r="30" customFormat="false" ht="12.75" hidden="false" customHeight="true" outlineLevel="0" collapsed="false">
      <c r="A30" s="40" t="s">
        <v>261</v>
      </c>
      <c r="B30" s="56" t="str">
        <f aca="false" t="array" ref="B30:B30">INDEX(Countries!$D$2:$D$255, MATCH(A30, Countries!$B$2:$B$255, 0))</f>
        <v>CIV</v>
      </c>
      <c r="C30" s="76" t="s">
        <v>145</v>
      </c>
      <c r="D30" s="77" t="n">
        <f aca="false">IF($C30="Mangrove",'Sequestration rates'!$C$22,IF($C30="Seagrass",'Sequestration rates'!$D$22,IF($C30="Salt marsh",'Sequestration rates'!$E$22)))</f>
        <v>5.94</v>
      </c>
      <c r="E30" s="70" t="s">
        <v>474</v>
      </c>
      <c r="F30" s="40" t="s">
        <v>473</v>
      </c>
      <c r="G30" s="40"/>
      <c r="H30" s="2"/>
      <c r="I30" s="2"/>
      <c r="J30" s="2"/>
      <c r="K30" s="2"/>
      <c r="L30" s="2"/>
      <c r="M30" s="2"/>
      <c r="N30" s="2"/>
    </row>
    <row r="31" customFormat="false" ht="12.75" hidden="false" customHeight="true" outlineLevel="0" collapsed="false">
      <c r="A31" s="40" t="s">
        <v>262</v>
      </c>
      <c r="B31" s="56" t="str">
        <f aca="false" t="array" ref="B31:B31">INDEX(Countries!$D$2:$D$255, MATCH(A31, Countries!$B$2:$B$255, 0))</f>
        <v>CUB</v>
      </c>
      <c r="C31" s="76" t="s">
        <v>145</v>
      </c>
      <c r="D31" s="77" t="n">
        <f aca="false">IF($C31="Mangrove",'Sequestration rates'!$C$22,IF($C31="Seagrass",'Sequestration rates'!$D$22,IF($C31="Salt marsh",'Sequestration rates'!$E$22)))</f>
        <v>5.94</v>
      </c>
      <c r="E31" s="70" t="s">
        <v>474</v>
      </c>
      <c r="F31" s="40" t="s">
        <v>473</v>
      </c>
      <c r="G31" s="40"/>
      <c r="H31" s="2"/>
      <c r="I31" s="2"/>
      <c r="J31" s="2"/>
      <c r="K31" s="2"/>
      <c r="L31" s="2"/>
      <c r="M31" s="2"/>
      <c r="N31" s="2"/>
    </row>
    <row r="32" customFormat="false" ht="12.75" hidden="false" customHeight="true" outlineLevel="0" collapsed="false">
      <c r="A32" s="40" t="s">
        <v>263</v>
      </c>
      <c r="B32" s="56" t="str">
        <f aca="false" t="array" ref="B32:B32">INDEX(Countries!$D$2:$D$255, MATCH(A32, Countries!$B$2:$B$255, 0))</f>
        <v>CUW</v>
      </c>
      <c r="C32" s="76" t="s">
        <v>145</v>
      </c>
      <c r="D32" s="77" t="n">
        <f aca="false">IF($C32="Mangrove",'Sequestration rates'!$C$22,IF($C32="Seagrass",'Sequestration rates'!$D$22,IF($C32="Salt marsh",'Sequestration rates'!$E$22)))</f>
        <v>5.94</v>
      </c>
      <c r="E32" s="70" t="s">
        <v>474</v>
      </c>
      <c r="F32" s="40" t="s">
        <v>473</v>
      </c>
      <c r="G32" s="40"/>
      <c r="H32" s="2"/>
      <c r="I32" s="2"/>
      <c r="J32" s="2"/>
      <c r="K32" s="2"/>
      <c r="L32" s="2"/>
      <c r="M32" s="2"/>
      <c r="N32" s="2"/>
    </row>
    <row r="33" customFormat="false" ht="12.75" hidden="false" customHeight="true" outlineLevel="0" collapsed="false">
      <c r="A33" s="40" t="s">
        <v>264</v>
      </c>
      <c r="B33" s="56" t="str">
        <f aca="false" t="array" ref="B33:B33">INDEX(Countries!$D$2:$D$255, MATCH(A33, Countries!$B$2:$B$255, 0))</f>
        <v>COD</v>
      </c>
      <c r="C33" s="76" t="s">
        <v>145</v>
      </c>
      <c r="D33" s="77" t="n">
        <f aca="false">IF($C33="Mangrove",'Sequestration rates'!$C$22,IF($C33="Seagrass",'Sequestration rates'!$D$22,IF($C33="Salt marsh",'Sequestration rates'!$E$22)))</f>
        <v>5.94</v>
      </c>
      <c r="E33" s="70" t="s">
        <v>474</v>
      </c>
      <c r="F33" s="40" t="s">
        <v>473</v>
      </c>
      <c r="G33" s="40"/>
      <c r="H33" s="2"/>
      <c r="I33" s="2"/>
      <c r="J33" s="2"/>
      <c r="K33" s="2"/>
      <c r="L33" s="2"/>
      <c r="M33" s="2"/>
      <c r="N33" s="2"/>
    </row>
    <row r="34" customFormat="false" ht="12.75" hidden="false" customHeight="true" outlineLevel="0" collapsed="false">
      <c r="A34" s="40" t="s">
        <v>265</v>
      </c>
      <c r="B34" s="56" t="str">
        <f aca="false" t="array" ref="B34:B34">INDEX(Countries!$D$2:$D$255, MATCH(A34, Countries!$B$2:$B$255, 0))</f>
        <v>DJI</v>
      </c>
      <c r="C34" s="76" t="s">
        <v>145</v>
      </c>
      <c r="D34" s="77" t="n">
        <f aca="false">IF($C34="Mangrove",'Sequestration rates'!$C$22,IF($C34="Seagrass",'Sequestration rates'!$D$22,IF($C34="Salt marsh",'Sequestration rates'!$E$22)))</f>
        <v>5.94</v>
      </c>
      <c r="E34" s="70" t="s">
        <v>474</v>
      </c>
      <c r="F34" s="40" t="s">
        <v>473</v>
      </c>
      <c r="G34" s="40"/>
      <c r="H34" s="2"/>
      <c r="I34" s="2"/>
      <c r="J34" s="2"/>
      <c r="K34" s="2"/>
      <c r="L34" s="2"/>
      <c r="M34" s="2"/>
      <c r="N34" s="2"/>
    </row>
    <row r="35" customFormat="false" ht="12.75" hidden="false" customHeight="true" outlineLevel="0" collapsed="false">
      <c r="A35" s="40" t="s">
        <v>266</v>
      </c>
      <c r="B35" s="56" t="str">
        <f aca="false" t="array" ref="B35:B35">INDEX(Countries!$D$2:$D$255, MATCH(A35, Countries!$B$2:$B$255, 0))</f>
        <v>DMA</v>
      </c>
      <c r="C35" s="76" t="s">
        <v>145</v>
      </c>
      <c r="D35" s="77" t="n">
        <f aca="false">IF($C35="Mangrove",'Sequestration rates'!$C$22,IF($C35="Seagrass",'Sequestration rates'!$D$22,IF($C35="Salt marsh",'Sequestration rates'!$E$22)))</f>
        <v>5.94</v>
      </c>
      <c r="E35" s="70" t="s">
        <v>474</v>
      </c>
      <c r="F35" s="40" t="s">
        <v>473</v>
      </c>
      <c r="G35" s="40"/>
      <c r="H35" s="2"/>
      <c r="I35" s="2"/>
      <c r="J35" s="2"/>
      <c r="K35" s="2"/>
      <c r="L35" s="2"/>
      <c r="M35" s="2"/>
      <c r="N35" s="2"/>
    </row>
    <row r="36" customFormat="false" ht="12.75" hidden="false" customHeight="true" outlineLevel="0" collapsed="false">
      <c r="A36" s="40" t="s">
        <v>267</v>
      </c>
      <c r="B36" s="56" t="str">
        <f aca="false" t="array" ref="B36:B36">INDEX(Countries!$D$2:$D$255, MATCH(A36, Countries!$B$2:$B$255, 0))</f>
        <v>DOM</v>
      </c>
      <c r="C36" s="76" t="s">
        <v>145</v>
      </c>
      <c r="D36" s="77" t="n">
        <f aca="false">IF($C36="Mangrove",'Sequestration rates'!$C$22,IF($C36="Seagrass",'Sequestration rates'!$D$22,IF($C36="Salt marsh",'Sequestration rates'!$E$22)))</f>
        <v>5.94</v>
      </c>
      <c r="E36" s="70" t="s">
        <v>474</v>
      </c>
      <c r="F36" s="40" t="s">
        <v>473</v>
      </c>
      <c r="G36" s="40"/>
      <c r="H36" s="2"/>
      <c r="I36" s="2"/>
      <c r="J36" s="2"/>
      <c r="K36" s="2"/>
      <c r="L36" s="2"/>
      <c r="M36" s="2"/>
      <c r="N36" s="2"/>
    </row>
    <row r="37" customFormat="false" ht="12.75" hidden="false" customHeight="true" outlineLevel="0" collapsed="false">
      <c r="A37" s="40" t="s">
        <v>195</v>
      </c>
      <c r="B37" s="56" t="str">
        <f aca="false" t="array" ref="B37:B37">INDEX(Countries!$D$2:$D$255, MATCH(A37, Countries!$B$2:$B$255, 0))</f>
        <v>ECU</v>
      </c>
      <c r="C37" s="76" t="s">
        <v>145</v>
      </c>
      <c r="D37" s="77" t="n">
        <f aca="false">IF($C37="Mangrove",'Sequestration rates'!$C$22,IF($C37="Seagrass",'Sequestration rates'!$D$22,IF($C37="Salt marsh",'Sequestration rates'!$E$22)))</f>
        <v>5.94</v>
      </c>
      <c r="E37" s="70" t="s">
        <v>474</v>
      </c>
      <c r="F37" s="40" t="s">
        <v>473</v>
      </c>
      <c r="G37" s="40"/>
      <c r="H37" s="2"/>
      <c r="I37" s="2"/>
      <c r="J37" s="2"/>
      <c r="K37" s="2"/>
      <c r="L37" s="2"/>
      <c r="M37" s="2"/>
      <c r="N37" s="2"/>
    </row>
    <row r="38" customFormat="false" ht="12.75" hidden="false" customHeight="true" outlineLevel="0" collapsed="false">
      <c r="A38" s="40" t="s">
        <v>268</v>
      </c>
      <c r="B38" s="56" t="str">
        <f aca="false" t="array" ref="B38:B38">INDEX(Countries!$D$2:$D$255, MATCH(A38, Countries!$B$2:$B$255, 0))</f>
        <v>EGY</v>
      </c>
      <c r="C38" s="76" t="s">
        <v>145</v>
      </c>
      <c r="D38" s="77" t="n">
        <f aca="false">IF($C38="Mangrove",'Sequestration rates'!$C$22,IF($C38="Seagrass",'Sequestration rates'!$D$22,IF($C38="Salt marsh",'Sequestration rates'!$E$22)))</f>
        <v>5.94</v>
      </c>
      <c r="E38" s="70" t="s">
        <v>474</v>
      </c>
      <c r="F38" s="40" t="s">
        <v>473</v>
      </c>
      <c r="G38" s="40"/>
      <c r="H38" s="2"/>
      <c r="I38" s="2"/>
      <c r="J38" s="2"/>
      <c r="K38" s="2"/>
      <c r="L38" s="2"/>
      <c r="M38" s="2"/>
      <c r="N38" s="2"/>
    </row>
    <row r="39" customFormat="false" ht="12.75" hidden="false" customHeight="true" outlineLevel="0" collapsed="false">
      <c r="A39" s="40" t="s">
        <v>269</v>
      </c>
      <c r="B39" s="56" t="str">
        <f aca="false" t="array" ref="B39:B39">INDEX(Countries!$D$2:$D$255, MATCH(A39, Countries!$B$2:$B$255, 0))</f>
        <v>SLV</v>
      </c>
      <c r="C39" s="76" t="s">
        <v>145</v>
      </c>
      <c r="D39" s="77" t="n">
        <f aca="false">IF($C39="Mangrove",'Sequestration rates'!$C$22,IF($C39="Seagrass",'Sequestration rates'!$D$22,IF($C39="Salt marsh",'Sequestration rates'!$E$22)))</f>
        <v>5.94</v>
      </c>
      <c r="E39" s="70" t="s">
        <v>474</v>
      </c>
      <c r="F39" s="40" t="s">
        <v>473</v>
      </c>
      <c r="G39" s="40"/>
      <c r="H39" s="2"/>
      <c r="I39" s="2"/>
      <c r="J39" s="2"/>
      <c r="K39" s="2"/>
      <c r="L39" s="2"/>
      <c r="M39" s="2"/>
      <c r="N39" s="2"/>
    </row>
    <row r="40" customFormat="false" ht="12.75" hidden="false" customHeight="true" outlineLevel="0" collapsed="false">
      <c r="A40" s="40" t="s">
        <v>270</v>
      </c>
      <c r="B40" s="56" t="str">
        <f aca="false" t="array" ref="B40:B40">INDEX(Countries!$D$2:$D$255, MATCH(A40, Countries!$B$2:$B$255, 0))</f>
        <v>GNQ</v>
      </c>
      <c r="C40" s="76" t="s">
        <v>145</v>
      </c>
      <c r="D40" s="77" t="n">
        <f aca="false">IF($C40="Mangrove",'Sequestration rates'!$C$22,IF($C40="Seagrass",'Sequestration rates'!$D$22,IF($C40="Salt marsh",'Sequestration rates'!$E$22)))</f>
        <v>5.94</v>
      </c>
      <c r="E40" s="70" t="s">
        <v>474</v>
      </c>
      <c r="F40" s="40" t="s">
        <v>473</v>
      </c>
      <c r="G40" s="40"/>
      <c r="H40" s="2"/>
      <c r="I40" s="2"/>
      <c r="J40" s="2"/>
      <c r="K40" s="2"/>
      <c r="L40" s="2"/>
      <c r="M40" s="2"/>
      <c r="N40" s="2"/>
    </row>
    <row r="41" customFormat="false" ht="12.75" hidden="false" customHeight="true" outlineLevel="0" collapsed="false">
      <c r="A41" s="40" t="s">
        <v>271</v>
      </c>
      <c r="B41" s="56" t="str">
        <f aca="false" t="array" ref="B41:B41">INDEX(Countries!$D$2:$D$255, MATCH(A41, Countries!$B$2:$B$255, 0))</f>
        <v>ERI</v>
      </c>
      <c r="C41" s="76" t="s">
        <v>145</v>
      </c>
      <c r="D41" s="77" t="n">
        <f aca="false">IF($C41="Mangrove",'Sequestration rates'!$C$22,IF($C41="Seagrass",'Sequestration rates'!$D$22,IF($C41="Salt marsh",'Sequestration rates'!$E$22)))</f>
        <v>5.94</v>
      </c>
      <c r="E41" s="70" t="s">
        <v>474</v>
      </c>
      <c r="F41" s="40" t="s">
        <v>473</v>
      </c>
      <c r="G41" s="40"/>
      <c r="H41" s="2"/>
      <c r="I41" s="2"/>
      <c r="J41" s="2"/>
      <c r="K41" s="2"/>
      <c r="L41" s="2"/>
      <c r="M41" s="2"/>
      <c r="N41" s="2"/>
    </row>
    <row r="42" customFormat="false" ht="12.75" hidden="false" customHeight="true" outlineLevel="0" collapsed="false">
      <c r="A42" s="40" t="s">
        <v>272</v>
      </c>
      <c r="B42" s="56" t="str">
        <f aca="false" t="array" ref="B42:B42">INDEX(Countries!$D$2:$D$255, MATCH(A42, Countries!$B$2:$B$255, 0))</f>
        <v>FJI</v>
      </c>
      <c r="C42" s="76" t="s">
        <v>145</v>
      </c>
      <c r="D42" s="77" t="n">
        <f aca="false">IF($C42="Mangrove",'Sequestration rates'!$C$22,IF($C42="Seagrass",'Sequestration rates'!$D$22,IF($C42="Salt marsh",'Sequestration rates'!$E$22)))</f>
        <v>5.94</v>
      </c>
      <c r="E42" s="70" t="s">
        <v>474</v>
      </c>
      <c r="F42" s="40" t="s">
        <v>473</v>
      </c>
      <c r="G42" s="40"/>
      <c r="H42" s="2"/>
      <c r="I42" s="2"/>
      <c r="J42" s="2"/>
      <c r="K42" s="2"/>
      <c r="L42" s="2"/>
      <c r="M42" s="2"/>
      <c r="N42" s="2"/>
    </row>
    <row r="43" customFormat="false" ht="12.75" hidden="false" customHeight="true" outlineLevel="0" collapsed="false">
      <c r="A43" s="40" t="s">
        <v>273</v>
      </c>
      <c r="B43" s="56" t="str">
        <f aca="false" t="array" ref="B43:B43">INDEX(Countries!$D$2:$D$255, MATCH(A43, Countries!$B$2:$B$255, 0))</f>
        <v>GUF</v>
      </c>
      <c r="C43" s="76" t="s">
        <v>145</v>
      </c>
      <c r="D43" s="77" t="n">
        <f aca="false">IF($C43="Mangrove",'Sequestration rates'!$C$22,IF($C43="Seagrass",'Sequestration rates'!$D$22,IF($C43="Salt marsh",'Sequestration rates'!$E$22)))</f>
        <v>5.94</v>
      </c>
      <c r="E43" s="70" t="s">
        <v>474</v>
      </c>
      <c r="F43" s="40" t="s">
        <v>473</v>
      </c>
      <c r="G43" s="40"/>
      <c r="H43" s="2"/>
      <c r="I43" s="2"/>
      <c r="J43" s="2"/>
      <c r="K43" s="2"/>
      <c r="L43" s="2"/>
      <c r="M43" s="2"/>
      <c r="N43" s="2"/>
    </row>
    <row r="44" customFormat="false" ht="12.75" hidden="false" customHeight="true" outlineLevel="0" collapsed="false">
      <c r="A44" s="40" t="s">
        <v>274</v>
      </c>
      <c r="B44" s="56" t="str">
        <f aca="false" t="array" ref="B44:B44">INDEX(Countries!$D$2:$D$255, MATCH(A44, Countries!$B$2:$B$255, 0))</f>
        <v>PYF</v>
      </c>
      <c r="C44" s="76" t="s">
        <v>145</v>
      </c>
      <c r="D44" s="77" t="n">
        <f aca="false">IF($C44="Mangrove",'Sequestration rates'!$C$22,IF($C44="Seagrass",'Sequestration rates'!$D$22,IF($C44="Salt marsh",'Sequestration rates'!$E$22)))</f>
        <v>5.94</v>
      </c>
      <c r="E44" s="70" t="s">
        <v>474</v>
      </c>
      <c r="F44" s="40" t="s">
        <v>473</v>
      </c>
      <c r="G44" s="40"/>
      <c r="H44" s="2"/>
      <c r="I44" s="2"/>
      <c r="J44" s="2"/>
      <c r="K44" s="2"/>
      <c r="L44" s="2"/>
      <c r="M44" s="2"/>
      <c r="N44" s="2"/>
    </row>
    <row r="45" customFormat="false" ht="12.75" hidden="false" customHeight="true" outlineLevel="0" collapsed="false">
      <c r="A45" s="40" t="s">
        <v>275</v>
      </c>
      <c r="B45" s="56" t="str">
        <f aca="false" t="array" ref="B45:B45">INDEX(Countries!$D$2:$D$255, MATCH(A45, Countries!$B$2:$B$255, 0))</f>
        <v>ATF</v>
      </c>
      <c r="C45" s="76" t="s">
        <v>145</v>
      </c>
      <c r="D45" s="77" t="n">
        <f aca="false">IF($C45="Mangrove",'Sequestration rates'!$C$22,IF($C45="Seagrass",'Sequestration rates'!$D$22,IF($C45="Salt marsh",'Sequestration rates'!$E$22)))</f>
        <v>5.94</v>
      </c>
      <c r="E45" s="70" t="s">
        <v>474</v>
      </c>
      <c r="F45" s="40" t="s">
        <v>473</v>
      </c>
      <c r="G45" s="40"/>
      <c r="H45" s="2"/>
      <c r="I45" s="2"/>
      <c r="J45" s="2"/>
      <c r="K45" s="2"/>
      <c r="L45" s="2"/>
      <c r="M45" s="2"/>
      <c r="N45" s="2"/>
    </row>
    <row r="46" customFormat="false" ht="12.75" hidden="false" customHeight="true" outlineLevel="0" collapsed="false">
      <c r="A46" s="40" t="s">
        <v>276</v>
      </c>
      <c r="B46" s="56" t="str">
        <f aca="false" t="array" ref="B46:B46">INDEX(Countries!$D$2:$D$255, MATCH(A46, Countries!$B$2:$B$255, 0))</f>
        <v>GAB</v>
      </c>
      <c r="C46" s="76" t="s">
        <v>145</v>
      </c>
      <c r="D46" s="77" t="n">
        <f aca="false">IF($C46="Mangrove",'Sequestration rates'!$C$22,IF($C46="Seagrass",'Sequestration rates'!$D$22,IF($C46="Salt marsh",'Sequestration rates'!$E$22)))</f>
        <v>5.94</v>
      </c>
      <c r="E46" s="70" t="s">
        <v>474</v>
      </c>
      <c r="F46" s="40" t="s">
        <v>473</v>
      </c>
      <c r="G46" s="40"/>
      <c r="H46" s="2"/>
      <c r="I46" s="2"/>
      <c r="J46" s="2"/>
      <c r="K46" s="2"/>
      <c r="L46" s="2"/>
      <c r="M46" s="2"/>
      <c r="N46" s="2"/>
    </row>
    <row r="47" customFormat="false" ht="12.75" hidden="false" customHeight="true" outlineLevel="0" collapsed="false">
      <c r="A47" s="40" t="s">
        <v>277</v>
      </c>
      <c r="B47" s="56" t="str">
        <f aca="false" t="array" ref="B47:B47">INDEX(Countries!$D$2:$D$255, MATCH(A47, Countries!$B$2:$B$255, 0))</f>
        <v>GMB</v>
      </c>
      <c r="C47" s="76" t="s">
        <v>145</v>
      </c>
      <c r="D47" s="77" t="n">
        <f aca="false">IF($C47="Mangrove",'Sequestration rates'!$C$22,IF($C47="Seagrass",'Sequestration rates'!$D$22,IF($C47="Salt marsh",'Sequestration rates'!$E$22)))</f>
        <v>5.94</v>
      </c>
      <c r="E47" s="70" t="s">
        <v>474</v>
      </c>
      <c r="F47" s="40" t="s">
        <v>473</v>
      </c>
      <c r="G47" s="40"/>
      <c r="H47" s="2"/>
      <c r="I47" s="2"/>
      <c r="J47" s="2"/>
      <c r="K47" s="2"/>
      <c r="L47" s="2"/>
      <c r="M47" s="2"/>
      <c r="N47" s="2"/>
    </row>
    <row r="48" customFormat="false" ht="12.75" hidden="false" customHeight="true" outlineLevel="0" collapsed="false">
      <c r="A48" s="40" t="s">
        <v>278</v>
      </c>
      <c r="B48" s="56" t="str">
        <f aca="false" t="array" ref="B48:B48">INDEX(Countries!$D$2:$D$255, MATCH(A48, Countries!$B$2:$B$255, 0))</f>
        <v>GHA</v>
      </c>
      <c r="C48" s="76" t="s">
        <v>145</v>
      </c>
      <c r="D48" s="77" t="n">
        <f aca="false">IF($C48="Mangrove",'Sequestration rates'!$C$22,IF($C48="Seagrass",'Sequestration rates'!$D$22,IF($C48="Salt marsh",'Sequestration rates'!$E$22)))</f>
        <v>5.94</v>
      </c>
      <c r="E48" s="70" t="s">
        <v>474</v>
      </c>
      <c r="F48" s="40" t="s">
        <v>473</v>
      </c>
      <c r="G48" s="40"/>
      <c r="H48" s="2"/>
      <c r="I48" s="2"/>
      <c r="J48" s="2"/>
      <c r="K48" s="2"/>
      <c r="L48" s="2"/>
      <c r="M48" s="2"/>
      <c r="N48" s="2"/>
    </row>
    <row r="49" customFormat="false" ht="12.75" hidden="false" customHeight="true" outlineLevel="0" collapsed="false">
      <c r="A49" s="40" t="s">
        <v>279</v>
      </c>
      <c r="B49" s="56" t="str">
        <f aca="false" t="array" ref="B49:B49">INDEX(Countries!$D$2:$D$255, MATCH(A49, Countries!$B$2:$B$255, 0))</f>
        <v>GRD</v>
      </c>
      <c r="C49" s="76" t="s">
        <v>145</v>
      </c>
      <c r="D49" s="77" t="n">
        <f aca="false">IF($C49="Mangrove",'Sequestration rates'!$C$22,IF($C49="Seagrass",'Sequestration rates'!$D$22,IF($C49="Salt marsh",'Sequestration rates'!$E$22)))</f>
        <v>5.94</v>
      </c>
      <c r="E49" s="70" t="s">
        <v>474</v>
      </c>
      <c r="F49" s="40" t="s">
        <v>473</v>
      </c>
      <c r="G49" s="40"/>
      <c r="H49" s="2"/>
      <c r="I49" s="2"/>
      <c r="J49" s="2"/>
      <c r="K49" s="2"/>
      <c r="L49" s="2"/>
      <c r="M49" s="2"/>
      <c r="N49" s="2"/>
    </row>
    <row r="50" customFormat="false" ht="12.75" hidden="false" customHeight="true" outlineLevel="0" collapsed="false">
      <c r="A50" s="40" t="s">
        <v>280</v>
      </c>
      <c r="B50" s="56" t="str">
        <f aca="false" t="array" ref="B50:B50">INDEX(Countries!$D$2:$D$255, MATCH(A50, Countries!$B$2:$B$255, 0))</f>
        <v>GLP</v>
      </c>
      <c r="C50" s="76" t="s">
        <v>145</v>
      </c>
      <c r="D50" s="77" t="n">
        <f aca="false">IF($C50="Mangrove",'Sequestration rates'!$C$22,IF($C50="Seagrass",'Sequestration rates'!$D$22,IF($C50="Salt marsh",'Sequestration rates'!$E$22)))</f>
        <v>5.94</v>
      </c>
      <c r="E50" s="70" t="s">
        <v>474</v>
      </c>
      <c r="F50" s="40" t="s">
        <v>473</v>
      </c>
      <c r="G50" s="40"/>
      <c r="H50" s="2"/>
      <c r="I50" s="2"/>
      <c r="J50" s="2"/>
      <c r="K50" s="2"/>
      <c r="L50" s="2"/>
      <c r="M50" s="2"/>
      <c r="N50" s="2"/>
    </row>
    <row r="51" customFormat="false" ht="12.75" hidden="false" customHeight="true" outlineLevel="0" collapsed="false">
      <c r="A51" s="40" t="s">
        <v>281</v>
      </c>
      <c r="B51" s="56" t="str">
        <f aca="false" t="array" ref="B51:B51">INDEX(Countries!$D$2:$D$255, MATCH(A51, Countries!$B$2:$B$255, 0))</f>
        <v>GUM</v>
      </c>
      <c r="C51" s="76" t="s">
        <v>145</v>
      </c>
      <c r="D51" s="77" t="n">
        <f aca="false">IF($C51="Mangrove",'Sequestration rates'!$C$22,IF($C51="Seagrass",'Sequestration rates'!$D$22,IF($C51="Salt marsh",'Sequestration rates'!$E$22)))</f>
        <v>5.94</v>
      </c>
      <c r="E51" s="70" t="s">
        <v>474</v>
      </c>
      <c r="F51" s="40" t="s">
        <v>473</v>
      </c>
      <c r="G51" s="40"/>
      <c r="H51" s="2"/>
      <c r="I51" s="2"/>
      <c r="J51" s="2"/>
      <c r="K51" s="2"/>
      <c r="L51" s="2"/>
      <c r="M51" s="2"/>
      <c r="N51" s="2"/>
    </row>
    <row r="52" customFormat="false" ht="12.75" hidden="false" customHeight="true" outlineLevel="0" collapsed="false">
      <c r="A52" s="40" t="s">
        <v>282</v>
      </c>
      <c r="B52" s="56" t="str">
        <f aca="false" t="array" ref="B52:B52">INDEX(Countries!$D$2:$D$255, MATCH(A52, Countries!$B$2:$B$255, 0))</f>
        <v>GTM</v>
      </c>
      <c r="C52" s="76" t="s">
        <v>145</v>
      </c>
      <c r="D52" s="77" t="n">
        <f aca="false">IF($C52="Mangrove",'Sequestration rates'!$C$22,IF($C52="Seagrass",'Sequestration rates'!$D$22,IF($C52="Salt marsh",'Sequestration rates'!$E$22)))</f>
        <v>5.94</v>
      </c>
      <c r="E52" s="70" t="s">
        <v>474</v>
      </c>
      <c r="F52" s="40" t="s">
        <v>473</v>
      </c>
      <c r="G52" s="40"/>
      <c r="H52" s="2"/>
      <c r="I52" s="2"/>
      <c r="J52" s="2"/>
      <c r="K52" s="2"/>
      <c r="L52" s="2"/>
      <c r="M52" s="2"/>
      <c r="N52" s="2"/>
    </row>
    <row r="53" customFormat="false" ht="12.75" hidden="false" customHeight="true" outlineLevel="0" collapsed="false">
      <c r="A53" s="40" t="s">
        <v>283</v>
      </c>
      <c r="B53" s="56" t="str">
        <f aca="false" t="array" ref="B53:B53">INDEX(Countries!$D$2:$D$255, MATCH(A53, Countries!$B$2:$B$255, 0))</f>
        <v>GIN</v>
      </c>
      <c r="C53" s="76" t="s">
        <v>145</v>
      </c>
      <c r="D53" s="77" t="n">
        <f aca="false">IF($C53="Mangrove",'Sequestration rates'!$C$22,IF($C53="Seagrass",'Sequestration rates'!$D$22,IF($C53="Salt marsh",'Sequestration rates'!$E$22)))</f>
        <v>5.94</v>
      </c>
      <c r="E53" s="70" t="s">
        <v>474</v>
      </c>
      <c r="F53" s="40" t="s">
        <v>473</v>
      </c>
      <c r="G53" s="40"/>
      <c r="H53" s="2"/>
      <c r="I53" s="2"/>
      <c r="J53" s="2"/>
      <c r="K53" s="2"/>
      <c r="L53" s="2"/>
      <c r="M53" s="2"/>
      <c r="N53" s="2"/>
    </row>
    <row r="54" customFormat="false" ht="12.75" hidden="false" customHeight="true" outlineLevel="0" collapsed="false">
      <c r="A54" s="40" t="s">
        <v>284</v>
      </c>
      <c r="B54" s="56" t="str">
        <f aca="false" t="array" ref="B54:B54">INDEX(Countries!$D$2:$D$255, MATCH(A54, Countries!$B$2:$B$255, 0))</f>
        <v>GNB</v>
      </c>
      <c r="C54" s="76" t="s">
        <v>145</v>
      </c>
      <c r="D54" s="77" t="n">
        <f aca="false">IF($C54="Mangrove",'Sequestration rates'!$C$22,IF($C54="Seagrass",'Sequestration rates'!$D$22,IF($C54="Salt marsh",'Sequestration rates'!$E$22)))</f>
        <v>5.94</v>
      </c>
      <c r="E54" s="70" t="s">
        <v>474</v>
      </c>
      <c r="F54" s="40" t="s">
        <v>473</v>
      </c>
      <c r="G54" s="40"/>
      <c r="H54" s="2"/>
      <c r="I54" s="2"/>
      <c r="J54" s="2"/>
      <c r="K54" s="2"/>
      <c r="L54" s="2"/>
      <c r="M54" s="2"/>
      <c r="N54" s="2"/>
    </row>
    <row r="55" customFormat="false" ht="12.75" hidden="false" customHeight="true" outlineLevel="0" collapsed="false">
      <c r="A55" s="40" t="s">
        <v>285</v>
      </c>
      <c r="B55" s="56" t="str">
        <f aca="false" t="array" ref="B55:B55">INDEX(Countries!$D$2:$D$255, MATCH(A55, Countries!$B$2:$B$255, 0))</f>
        <v>GUY</v>
      </c>
      <c r="C55" s="76" t="s">
        <v>145</v>
      </c>
      <c r="D55" s="77" t="n">
        <f aca="false">IF($C55="Mangrove",'Sequestration rates'!$C$22,IF($C55="Seagrass",'Sequestration rates'!$D$22,IF($C55="Salt marsh",'Sequestration rates'!$E$22)))</f>
        <v>5.94</v>
      </c>
      <c r="E55" s="70" t="s">
        <v>474</v>
      </c>
      <c r="F55" s="40" t="s">
        <v>473</v>
      </c>
      <c r="G55" s="40"/>
      <c r="H55" s="2"/>
      <c r="I55" s="2"/>
      <c r="J55" s="2"/>
      <c r="K55" s="2"/>
      <c r="L55" s="2"/>
      <c r="M55" s="2"/>
      <c r="N55" s="2"/>
    </row>
    <row r="56" customFormat="false" ht="12.75" hidden="false" customHeight="true" outlineLevel="0" collapsed="false">
      <c r="A56" s="40" t="s">
        <v>286</v>
      </c>
      <c r="B56" s="56" t="str">
        <f aca="false" t="array" ref="B56:B56">INDEX(Countries!$D$2:$D$255, MATCH(A56, Countries!$B$2:$B$255, 0))</f>
        <v>HTI</v>
      </c>
      <c r="C56" s="76" t="s">
        <v>145</v>
      </c>
      <c r="D56" s="77" t="n">
        <f aca="false">IF($C56="Mangrove",'Sequestration rates'!$C$22,IF($C56="Seagrass",'Sequestration rates'!$D$22,IF($C56="Salt marsh",'Sequestration rates'!$E$22)))</f>
        <v>5.94</v>
      </c>
      <c r="E56" s="70" t="s">
        <v>474</v>
      </c>
      <c r="F56" s="40" t="s">
        <v>473</v>
      </c>
      <c r="G56" s="40"/>
      <c r="H56" s="2"/>
      <c r="I56" s="2"/>
      <c r="J56" s="2"/>
      <c r="K56" s="2"/>
      <c r="L56" s="2"/>
      <c r="M56" s="2"/>
      <c r="N56" s="2"/>
    </row>
    <row r="57" customFormat="false" ht="12.75" hidden="false" customHeight="true" outlineLevel="0" collapsed="false">
      <c r="A57" s="40" t="s">
        <v>287</v>
      </c>
      <c r="B57" s="56" t="str">
        <f aca="false" t="array" ref="B57:B57">INDEX(Countries!$D$2:$D$255, MATCH(A57, Countries!$B$2:$B$255, 0))</f>
        <v>HND</v>
      </c>
      <c r="C57" s="76" t="s">
        <v>145</v>
      </c>
      <c r="D57" s="77" t="n">
        <f aca="false">IF($C57="Mangrove",'Sequestration rates'!$C$22,IF($C57="Seagrass",'Sequestration rates'!$D$22,IF($C57="Salt marsh",'Sequestration rates'!$E$22)))</f>
        <v>5.94</v>
      </c>
      <c r="E57" s="70" t="s">
        <v>474</v>
      </c>
      <c r="F57" s="40" t="s">
        <v>473</v>
      </c>
      <c r="G57" s="40"/>
      <c r="H57" s="2"/>
      <c r="I57" s="2"/>
      <c r="J57" s="2"/>
      <c r="K57" s="2"/>
      <c r="L57" s="2"/>
      <c r="M57" s="2"/>
      <c r="N57" s="2"/>
    </row>
    <row r="58" customFormat="false" ht="12.75" hidden="false" customHeight="true" outlineLevel="0" collapsed="false">
      <c r="A58" s="40" t="s">
        <v>288</v>
      </c>
      <c r="B58" s="56" t="str">
        <f aca="false" t="array" ref="B58:B58">INDEX(Countries!$D$2:$D$255, MATCH(A58, Countries!$B$2:$B$255, 0))</f>
        <v>IRN</v>
      </c>
      <c r="C58" s="76" t="s">
        <v>145</v>
      </c>
      <c r="D58" s="77" t="n">
        <f aca="false">IF($C58="Mangrove",'Sequestration rates'!$C$22,IF($C58="Seagrass",'Sequestration rates'!$D$22,IF($C58="Salt marsh",'Sequestration rates'!$E$22)))</f>
        <v>5.94</v>
      </c>
      <c r="E58" s="70" t="s">
        <v>474</v>
      </c>
      <c r="F58" s="40" t="s">
        <v>473</v>
      </c>
      <c r="G58" s="40"/>
      <c r="H58" s="2"/>
      <c r="I58" s="2"/>
      <c r="J58" s="2"/>
      <c r="K58" s="2"/>
      <c r="L58" s="2"/>
      <c r="M58" s="2"/>
      <c r="N58" s="2"/>
    </row>
    <row r="59" customFormat="false" ht="12.75" hidden="false" customHeight="true" outlineLevel="0" collapsed="false">
      <c r="A59" s="40" t="s">
        <v>289</v>
      </c>
      <c r="B59" s="56" t="str">
        <f aca="false" t="array" ref="B59:B59">INDEX(Countries!$D$2:$D$255, MATCH(A59, Countries!$B$2:$B$255, 0))</f>
        <v>JAM</v>
      </c>
      <c r="C59" s="76" t="s">
        <v>145</v>
      </c>
      <c r="D59" s="77" t="n">
        <f aca="false">IF($C59="Mangrove",'Sequestration rates'!$C$22,IF($C59="Seagrass",'Sequestration rates'!$D$22,IF($C59="Salt marsh",'Sequestration rates'!$E$22)))</f>
        <v>5.94</v>
      </c>
      <c r="E59" s="70" t="s">
        <v>474</v>
      </c>
      <c r="F59" s="40" t="s">
        <v>473</v>
      </c>
      <c r="G59" s="40"/>
      <c r="H59" s="2"/>
      <c r="I59" s="2"/>
      <c r="J59" s="2"/>
      <c r="K59" s="2"/>
      <c r="L59" s="2"/>
      <c r="M59" s="2"/>
      <c r="N59" s="2"/>
    </row>
    <row r="60" customFormat="false" ht="12.75" hidden="false" customHeight="true" outlineLevel="0" collapsed="false">
      <c r="A60" s="40" t="s">
        <v>290</v>
      </c>
      <c r="B60" s="56" t="str">
        <f aca="false" t="array" ref="B60:B60">INDEX(Countries!$D$2:$D$255, MATCH(A60, Countries!$B$2:$B$255, 0))</f>
        <v>JPN</v>
      </c>
      <c r="C60" s="76" t="s">
        <v>145</v>
      </c>
      <c r="D60" s="77" t="n">
        <f aca="false">IF($C60="Mangrove",'Sequestration rates'!$C$22,IF($C60="Seagrass",'Sequestration rates'!$D$22,IF($C60="Salt marsh",'Sequestration rates'!$E$22)))</f>
        <v>5.94</v>
      </c>
      <c r="E60" s="70" t="s">
        <v>474</v>
      </c>
      <c r="F60" s="40" t="s">
        <v>473</v>
      </c>
      <c r="G60" s="40"/>
      <c r="H60" s="2"/>
      <c r="I60" s="2"/>
      <c r="J60" s="2"/>
      <c r="K60" s="2"/>
      <c r="L60" s="2"/>
      <c r="M60" s="2"/>
      <c r="N60" s="2"/>
    </row>
    <row r="61" customFormat="false" ht="12.75" hidden="false" customHeight="true" outlineLevel="0" collapsed="false">
      <c r="A61" s="40" t="s">
        <v>291</v>
      </c>
      <c r="B61" s="56" t="str">
        <f aca="false" t="array" ref="B61:B61">INDEX(Countries!$D$2:$D$255, MATCH(A61, Countries!$B$2:$B$255, 0))</f>
        <v>KIR</v>
      </c>
      <c r="C61" s="76" t="s">
        <v>145</v>
      </c>
      <c r="D61" s="77" t="n">
        <f aca="false">IF($C61="Mangrove",'Sequestration rates'!$C$22,IF($C61="Seagrass",'Sequestration rates'!$D$22,IF($C61="Salt marsh",'Sequestration rates'!$E$22)))</f>
        <v>5.94</v>
      </c>
      <c r="E61" s="70" t="s">
        <v>474</v>
      </c>
      <c r="F61" s="40" t="s">
        <v>473</v>
      </c>
      <c r="G61" s="40"/>
      <c r="H61" s="2"/>
      <c r="I61" s="2"/>
      <c r="J61" s="2"/>
      <c r="K61" s="2"/>
      <c r="L61" s="2"/>
      <c r="M61" s="2"/>
      <c r="N61" s="2"/>
    </row>
    <row r="62" customFormat="false" ht="12.75" hidden="false" customHeight="true" outlineLevel="0" collapsed="false">
      <c r="A62" s="40" t="s">
        <v>292</v>
      </c>
      <c r="B62" s="56" t="str">
        <f aca="false" t="array" ref="B62:B62">INDEX(Countries!$D$2:$D$255, MATCH(A62, Countries!$B$2:$B$255, 0))</f>
        <v>LBR</v>
      </c>
      <c r="C62" s="76" t="s">
        <v>145</v>
      </c>
      <c r="D62" s="77" t="n">
        <f aca="false">IF($C62="Mangrove",'Sequestration rates'!$C$22,IF($C62="Seagrass",'Sequestration rates'!$D$22,IF($C62="Salt marsh",'Sequestration rates'!$E$22)))</f>
        <v>5.94</v>
      </c>
      <c r="E62" s="70" t="s">
        <v>474</v>
      </c>
      <c r="F62" s="40" t="s">
        <v>473</v>
      </c>
      <c r="G62" s="40"/>
      <c r="H62" s="2"/>
      <c r="I62" s="2"/>
      <c r="J62" s="2"/>
      <c r="K62" s="2"/>
      <c r="L62" s="2"/>
      <c r="M62" s="2"/>
      <c r="N62" s="2"/>
    </row>
    <row r="63" customFormat="false" ht="12.75" hidden="false" customHeight="true" outlineLevel="0" collapsed="false">
      <c r="A63" s="40" t="s">
        <v>293</v>
      </c>
      <c r="B63" s="56" t="str">
        <f aca="false" t="array" ref="B63:B63">INDEX(Countries!$D$2:$D$255, MATCH(A63, Countries!$B$2:$B$255, 0))</f>
        <v>MDG</v>
      </c>
      <c r="C63" s="76" t="s">
        <v>145</v>
      </c>
      <c r="D63" s="77" t="n">
        <f aca="false">IF($C63="Mangrove",'Sequestration rates'!$C$22,IF($C63="Seagrass",'Sequestration rates'!$D$22,IF($C63="Salt marsh",'Sequestration rates'!$E$22)))</f>
        <v>5.94</v>
      </c>
      <c r="E63" s="70" t="s">
        <v>474</v>
      </c>
      <c r="F63" s="40" t="s">
        <v>473</v>
      </c>
      <c r="G63" s="40"/>
      <c r="H63" s="2"/>
      <c r="I63" s="2"/>
      <c r="J63" s="2"/>
      <c r="K63" s="2"/>
      <c r="L63" s="2"/>
      <c r="M63" s="2"/>
      <c r="N63" s="2"/>
    </row>
    <row r="64" customFormat="false" ht="12.75" hidden="false" customHeight="true" outlineLevel="0" collapsed="false">
      <c r="A64" s="40" t="s">
        <v>294</v>
      </c>
      <c r="B64" s="56" t="str">
        <f aca="false" t="array" ref="B64:B64">INDEX(Countries!$D$2:$D$255, MATCH(A64, Countries!$B$2:$B$255, 0))</f>
        <v>MYS</v>
      </c>
      <c r="C64" s="76" t="s">
        <v>145</v>
      </c>
      <c r="D64" s="77" t="n">
        <f aca="false">IF($C64="Mangrove",'Sequestration rates'!$C$22,IF($C64="Seagrass",'Sequestration rates'!$D$22,IF($C64="Salt marsh",'Sequestration rates'!$E$22)))</f>
        <v>5.94</v>
      </c>
      <c r="E64" s="70" t="s">
        <v>474</v>
      </c>
      <c r="F64" s="40" t="s">
        <v>473</v>
      </c>
      <c r="G64" s="40"/>
      <c r="H64" s="2"/>
      <c r="I64" s="2"/>
      <c r="J64" s="2"/>
      <c r="K64" s="2"/>
      <c r="L64" s="2"/>
      <c r="M64" s="2"/>
      <c r="N64" s="2"/>
    </row>
    <row r="65" customFormat="false" ht="12.75" hidden="false" customHeight="true" outlineLevel="0" collapsed="false">
      <c r="A65" s="40" t="s">
        <v>295</v>
      </c>
      <c r="B65" s="56" t="str">
        <f aca="false" t="array" ref="B65:B65">INDEX(Countries!$D$2:$D$255, MATCH(A65, Countries!$B$2:$B$255, 0))</f>
        <v>MDV</v>
      </c>
      <c r="C65" s="76" t="s">
        <v>145</v>
      </c>
      <c r="D65" s="77" t="n">
        <f aca="false">IF($C65="Mangrove",'Sequestration rates'!$C$22,IF($C65="Seagrass",'Sequestration rates'!$D$22,IF($C65="Salt marsh",'Sequestration rates'!$E$22)))</f>
        <v>5.94</v>
      </c>
      <c r="E65" s="70" t="s">
        <v>474</v>
      </c>
      <c r="F65" s="40" t="s">
        <v>473</v>
      </c>
      <c r="G65" s="40"/>
      <c r="H65" s="2"/>
      <c r="I65" s="2"/>
      <c r="J65" s="2"/>
      <c r="K65" s="2"/>
      <c r="L65" s="2"/>
      <c r="M65" s="2"/>
      <c r="N65" s="2"/>
    </row>
    <row r="66" customFormat="false" ht="12.75" hidden="false" customHeight="true" outlineLevel="0" collapsed="false">
      <c r="A66" s="40" t="s">
        <v>296</v>
      </c>
      <c r="B66" s="56" t="str">
        <f aca="false" t="array" ref="B66:B66">INDEX(Countries!$D$2:$D$255, MATCH(A66, Countries!$B$2:$B$255, 0))</f>
        <v>MHL</v>
      </c>
      <c r="C66" s="76" t="s">
        <v>145</v>
      </c>
      <c r="D66" s="77" t="n">
        <f aca="false">IF($C66="Mangrove",'Sequestration rates'!$C$22,IF($C66="Seagrass",'Sequestration rates'!$D$22,IF($C66="Salt marsh",'Sequestration rates'!$E$22)))</f>
        <v>5.94</v>
      </c>
      <c r="E66" s="70" t="s">
        <v>474</v>
      </c>
      <c r="F66" s="40" t="s">
        <v>473</v>
      </c>
      <c r="G66" s="40"/>
      <c r="H66" s="2"/>
      <c r="I66" s="2"/>
      <c r="J66" s="2"/>
      <c r="K66" s="2"/>
      <c r="L66" s="2"/>
      <c r="M66" s="2"/>
      <c r="N66" s="2"/>
    </row>
    <row r="67" customFormat="false" ht="12.75" hidden="false" customHeight="true" outlineLevel="0" collapsed="false">
      <c r="A67" s="40" t="s">
        <v>297</v>
      </c>
      <c r="B67" s="56" t="str">
        <f aca="false" t="array" ref="B67:B67">INDEX(Countries!$D$2:$D$255, MATCH(A67, Countries!$B$2:$B$255, 0))</f>
        <v>MTQ</v>
      </c>
      <c r="C67" s="76" t="s">
        <v>145</v>
      </c>
      <c r="D67" s="77" t="n">
        <f aca="false">IF($C67="Mangrove",'Sequestration rates'!$C$22,IF($C67="Seagrass",'Sequestration rates'!$D$22,IF($C67="Salt marsh",'Sequestration rates'!$E$22)))</f>
        <v>5.94</v>
      </c>
      <c r="E67" s="70" t="s">
        <v>474</v>
      </c>
      <c r="F67" s="40" t="s">
        <v>473</v>
      </c>
      <c r="G67" s="40"/>
      <c r="H67" s="2"/>
      <c r="I67" s="2"/>
      <c r="J67" s="2"/>
      <c r="K67" s="2"/>
      <c r="L67" s="2"/>
      <c r="M67" s="2"/>
      <c r="N67" s="2"/>
    </row>
    <row r="68" customFormat="false" ht="12.75" hidden="false" customHeight="true" outlineLevel="0" collapsed="false">
      <c r="A68" s="40" t="s">
        <v>298</v>
      </c>
      <c r="B68" s="56" t="str">
        <f aca="false" t="array" ref="B68:B68">INDEX(Countries!$D$2:$D$255, MATCH(A68, Countries!$B$2:$B$255, 0))</f>
        <v>MRT</v>
      </c>
      <c r="C68" s="76" t="s">
        <v>145</v>
      </c>
      <c r="D68" s="77" t="n">
        <f aca="false">IF($C68="Mangrove",'Sequestration rates'!$C$22,IF($C68="Seagrass",'Sequestration rates'!$D$22,IF($C68="Salt marsh",'Sequestration rates'!$E$22)))</f>
        <v>5.94</v>
      </c>
      <c r="E68" s="70" t="s">
        <v>474</v>
      </c>
      <c r="F68" s="40" t="s">
        <v>473</v>
      </c>
      <c r="G68" s="40"/>
      <c r="H68" s="2"/>
      <c r="I68" s="2"/>
      <c r="J68" s="2"/>
      <c r="K68" s="2"/>
      <c r="L68" s="2"/>
      <c r="M68" s="2"/>
      <c r="N68" s="2"/>
    </row>
    <row r="69" customFormat="false" ht="12.75" hidden="false" customHeight="true" outlineLevel="0" collapsed="false">
      <c r="A69" s="40" t="s">
        <v>299</v>
      </c>
      <c r="B69" s="56" t="str">
        <f aca="false" t="array" ref="B69:B69">INDEX(Countries!$D$2:$D$255, MATCH(A69, Countries!$B$2:$B$255, 0))</f>
        <v>MUS</v>
      </c>
      <c r="C69" s="76" t="s">
        <v>145</v>
      </c>
      <c r="D69" s="77" t="n">
        <f aca="false">IF($C69="Mangrove",'Sequestration rates'!$C$22,IF($C69="Seagrass",'Sequestration rates'!$D$22,IF($C69="Salt marsh",'Sequestration rates'!$E$22)))</f>
        <v>5.94</v>
      </c>
      <c r="E69" s="70" t="s">
        <v>474</v>
      </c>
      <c r="F69" s="40" t="s">
        <v>473</v>
      </c>
      <c r="G69" s="40"/>
      <c r="H69" s="2"/>
      <c r="I69" s="2"/>
      <c r="J69" s="2"/>
      <c r="K69" s="2"/>
      <c r="L69" s="2"/>
      <c r="M69" s="2"/>
      <c r="N69" s="2"/>
    </row>
    <row r="70" customFormat="false" ht="12.75" hidden="false" customHeight="true" outlineLevel="0" collapsed="false">
      <c r="A70" s="40" t="s">
        <v>300</v>
      </c>
      <c r="B70" s="56" t="str">
        <f aca="false" t="array" ref="B70:B70">INDEX(Countries!$D$2:$D$255, MATCH(A70, Countries!$B$2:$B$255, 0))</f>
        <v>MYT</v>
      </c>
      <c r="C70" s="76" t="s">
        <v>145</v>
      </c>
      <c r="D70" s="77" t="n">
        <f aca="false">IF($C70="Mangrove",'Sequestration rates'!$C$22,IF($C70="Seagrass",'Sequestration rates'!$D$22,IF($C70="Salt marsh",'Sequestration rates'!$E$22)))</f>
        <v>5.94</v>
      </c>
      <c r="E70" s="70" t="s">
        <v>474</v>
      </c>
      <c r="F70" s="40" t="s">
        <v>473</v>
      </c>
      <c r="G70" s="40"/>
      <c r="H70" s="2"/>
      <c r="I70" s="2"/>
      <c r="J70" s="2"/>
      <c r="K70" s="2"/>
      <c r="L70" s="2"/>
      <c r="M70" s="2"/>
      <c r="N70" s="2"/>
    </row>
    <row r="71" customFormat="false" ht="12.75" hidden="false" customHeight="true" outlineLevel="0" collapsed="false">
      <c r="A71" s="40" t="s">
        <v>301</v>
      </c>
      <c r="B71" s="56" t="str">
        <f aca="false" t="array" ref="B71:B71">INDEX(Countries!$D$2:$D$255, MATCH(A71, Countries!$B$2:$B$255, 0))</f>
        <v>FSM</v>
      </c>
      <c r="C71" s="76" t="s">
        <v>145</v>
      </c>
      <c r="D71" s="77" t="n">
        <f aca="false">IF($C71="Mangrove",'Sequestration rates'!$C$22,IF($C71="Seagrass",'Sequestration rates'!$D$22,IF($C71="Salt marsh",'Sequestration rates'!$E$22)))</f>
        <v>5.94</v>
      </c>
      <c r="E71" s="70" t="s">
        <v>474</v>
      </c>
      <c r="F71" s="40" t="s">
        <v>473</v>
      </c>
      <c r="G71" s="40"/>
      <c r="H71" s="2"/>
      <c r="I71" s="2"/>
      <c r="J71" s="2"/>
      <c r="K71" s="2"/>
      <c r="L71" s="2"/>
      <c r="M71" s="2"/>
      <c r="N71" s="2"/>
    </row>
    <row r="72" customFormat="false" ht="12.75" hidden="false" customHeight="true" outlineLevel="0" collapsed="false">
      <c r="A72" s="40" t="s">
        <v>302</v>
      </c>
      <c r="B72" s="56" t="str">
        <f aca="false" t="array" ref="B72:B72">INDEX(Countries!$D$2:$D$255, MATCH(A72, Countries!$B$2:$B$255, 0))</f>
        <v>MOZ</v>
      </c>
      <c r="C72" s="76" t="s">
        <v>145</v>
      </c>
      <c r="D72" s="77" t="n">
        <f aca="false">IF($C72="Mangrove",'Sequestration rates'!$C$22,IF($C72="Seagrass",'Sequestration rates'!$D$22,IF($C72="Salt marsh",'Sequestration rates'!$E$22)))</f>
        <v>5.94</v>
      </c>
      <c r="E72" s="70" t="s">
        <v>474</v>
      </c>
      <c r="F72" s="40" t="s">
        <v>473</v>
      </c>
      <c r="G72" s="40"/>
      <c r="H72" s="2"/>
      <c r="I72" s="2"/>
      <c r="J72" s="2"/>
      <c r="K72" s="2"/>
      <c r="L72" s="2"/>
      <c r="M72" s="2"/>
      <c r="N72" s="2"/>
    </row>
    <row r="73" customFormat="false" ht="12.75" hidden="false" customHeight="true" outlineLevel="0" collapsed="false">
      <c r="A73" s="40" t="s">
        <v>303</v>
      </c>
      <c r="B73" s="56" t="str">
        <f aca="false" t="array" ref="B73:B73">INDEX(Countries!$D$2:$D$255, MATCH(A73, Countries!$B$2:$B$255, 0))</f>
        <v>MMR</v>
      </c>
      <c r="C73" s="76" t="s">
        <v>145</v>
      </c>
      <c r="D73" s="77" t="n">
        <f aca="false">IF($C73="Mangrove",'Sequestration rates'!$C$22,IF($C73="Seagrass",'Sequestration rates'!$D$22,IF($C73="Salt marsh",'Sequestration rates'!$E$22)))</f>
        <v>5.94</v>
      </c>
      <c r="E73" s="70" t="s">
        <v>474</v>
      </c>
      <c r="F73" s="40" t="s">
        <v>473</v>
      </c>
      <c r="G73" s="40"/>
      <c r="H73" s="2"/>
      <c r="I73" s="2"/>
      <c r="J73" s="2"/>
      <c r="K73" s="2"/>
      <c r="L73" s="2"/>
      <c r="M73" s="2"/>
      <c r="N73" s="2"/>
    </row>
    <row r="74" customFormat="false" ht="12.75" hidden="false" customHeight="true" outlineLevel="0" collapsed="false">
      <c r="A74" s="40" t="s">
        <v>304</v>
      </c>
      <c r="B74" s="56" t="str">
        <f aca="false" t="array" ref="B74:B74">INDEX(Countries!$D$2:$D$255, MATCH(A74, Countries!$B$2:$B$255, 0))</f>
        <v>NCL</v>
      </c>
      <c r="C74" s="76" t="s">
        <v>145</v>
      </c>
      <c r="D74" s="77" t="n">
        <f aca="false">IF($C74="Mangrove",'Sequestration rates'!$C$22,IF($C74="Seagrass",'Sequestration rates'!$D$22,IF($C74="Salt marsh",'Sequestration rates'!$E$22)))</f>
        <v>5.94</v>
      </c>
      <c r="E74" s="70" t="s">
        <v>474</v>
      </c>
      <c r="F74" s="40" t="s">
        <v>473</v>
      </c>
      <c r="G74" s="40"/>
      <c r="H74" s="2"/>
      <c r="I74" s="2"/>
      <c r="J74" s="2"/>
      <c r="K74" s="2"/>
      <c r="L74" s="2"/>
      <c r="M74" s="2"/>
      <c r="N74" s="2"/>
    </row>
    <row r="75" customFormat="false" ht="12.75" hidden="false" customHeight="true" outlineLevel="0" collapsed="false">
      <c r="A75" s="40" t="s">
        <v>305</v>
      </c>
      <c r="B75" s="56" t="str">
        <f aca="false" t="array" ref="B75:B75">INDEX(Countries!$D$2:$D$255, MATCH(A75, Countries!$B$2:$B$255, 0))</f>
        <v>NZL</v>
      </c>
      <c r="C75" s="76" t="s">
        <v>145</v>
      </c>
      <c r="D75" s="77" t="n">
        <f aca="false">IF($C75="Mangrove",'Sequestration rates'!$C$22,IF($C75="Seagrass",'Sequestration rates'!$D$22,IF($C75="Salt marsh",'Sequestration rates'!$E$22)))</f>
        <v>5.94</v>
      </c>
      <c r="E75" s="70" t="s">
        <v>474</v>
      </c>
      <c r="F75" s="40" t="s">
        <v>473</v>
      </c>
      <c r="G75" s="40"/>
      <c r="H75" s="2"/>
      <c r="I75" s="2"/>
      <c r="J75" s="2"/>
      <c r="K75" s="2"/>
      <c r="L75" s="2"/>
      <c r="M75" s="2"/>
      <c r="N75" s="2"/>
    </row>
    <row r="76" customFormat="false" ht="12.75" hidden="false" customHeight="true" outlineLevel="0" collapsed="false">
      <c r="A76" s="40" t="s">
        <v>306</v>
      </c>
      <c r="B76" s="56" t="str">
        <f aca="false" t="array" ref="B76:B76">INDEX(Countries!$D$2:$D$255, MATCH(A76, Countries!$B$2:$B$255, 0))</f>
        <v>NIC</v>
      </c>
      <c r="C76" s="76" t="s">
        <v>145</v>
      </c>
      <c r="D76" s="77" t="n">
        <f aca="false">IF($C76="Mangrove",'Sequestration rates'!$C$22,IF($C76="Seagrass",'Sequestration rates'!$D$22,IF($C76="Salt marsh",'Sequestration rates'!$E$22)))</f>
        <v>5.94</v>
      </c>
      <c r="E76" s="70" t="s">
        <v>474</v>
      </c>
      <c r="F76" s="40" t="s">
        <v>473</v>
      </c>
      <c r="G76" s="40"/>
      <c r="H76" s="2"/>
      <c r="I76" s="2"/>
      <c r="J76" s="2"/>
      <c r="K76" s="2"/>
      <c r="L76" s="2"/>
      <c r="M76" s="2"/>
      <c r="N76" s="2"/>
    </row>
    <row r="77" customFormat="false" ht="12.75" hidden="false" customHeight="true" outlineLevel="0" collapsed="false">
      <c r="A77" s="40" t="s">
        <v>307</v>
      </c>
      <c r="B77" s="56" t="str">
        <f aca="false" t="array" ref="B77:B77">INDEX(Countries!$D$2:$D$255, MATCH(A77, Countries!$B$2:$B$255, 0))</f>
        <v>NGA</v>
      </c>
      <c r="C77" s="76" t="s">
        <v>145</v>
      </c>
      <c r="D77" s="77" t="n">
        <f aca="false">IF($C77="Mangrove",'Sequestration rates'!$C$22,IF($C77="Seagrass",'Sequestration rates'!$D$22,IF($C77="Salt marsh",'Sequestration rates'!$E$22)))</f>
        <v>5.94</v>
      </c>
      <c r="E77" s="70" t="s">
        <v>474</v>
      </c>
      <c r="F77" s="40" t="s">
        <v>473</v>
      </c>
      <c r="G77" s="40"/>
      <c r="H77" s="2"/>
      <c r="I77" s="2"/>
      <c r="J77" s="2"/>
      <c r="K77" s="2"/>
      <c r="L77" s="2"/>
      <c r="M77" s="2"/>
      <c r="N77" s="2"/>
    </row>
    <row r="78" customFormat="false" ht="12.75" hidden="false" customHeight="true" outlineLevel="0" collapsed="false">
      <c r="A78" s="40" t="s">
        <v>308</v>
      </c>
      <c r="B78" s="56" t="str">
        <f aca="false" t="array" ref="B78:B78">INDEX(Countries!$D$2:$D$255, MATCH(A78, Countries!$B$2:$B$255, 0))</f>
        <v>OMN</v>
      </c>
      <c r="C78" s="76" t="s">
        <v>145</v>
      </c>
      <c r="D78" s="77" t="n">
        <f aca="false">IF($C78="Mangrove",'Sequestration rates'!$C$22,IF($C78="Seagrass",'Sequestration rates'!$D$22,IF($C78="Salt marsh",'Sequestration rates'!$E$22)))</f>
        <v>5.94</v>
      </c>
      <c r="E78" s="70" t="s">
        <v>474</v>
      </c>
      <c r="F78" s="40" t="s">
        <v>473</v>
      </c>
      <c r="G78" s="40"/>
      <c r="H78" s="2"/>
      <c r="I78" s="2"/>
      <c r="J78" s="2"/>
      <c r="K78" s="2"/>
      <c r="L78" s="2"/>
      <c r="M78" s="2"/>
      <c r="N78" s="2"/>
    </row>
    <row r="79" customFormat="false" ht="12.75" hidden="false" customHeight="true" outlineLevel="0" collapsed="false">
      <c r="A79" s="40" t="s">
        <v>309</v>
      </c>
      <c r="B79" s="56" t="str">
        <f aca="false" t="array" ref="B79:B79">INDEX(Countries!$D$2:$D$255, MATCH(A79, Countries!$B$2:$B$255, 0))</f>
        <v>PAK</v>
      </c>
      <c r="C79" s="76" t="s">
        <v>145</v>
      </c>
      <c r="D79" s="77" t="n">
        <f aca="false">IF($C79="Mangrove",'Sequestration rates'!$C$22,IF($C79="Seagrass",'Sequestration rates'!$D$22,IF($C79="Salt marsh",'Sequestration rates'!$E$22)))</f>
        <v>5.94</v>
      </c>
      <c r="E79" s="70" t="s">
        <v>474</v>
      </c>
      <c r="F79" s="40" t="s">
        <v>473</v>
      </c>
      <c r="G79" s="40"/>
      <c r="H79" s="2"/>
      <c r="I79" s="2"/>
      <c r="J79" s="2"/>
      <c r="K79" s="2"/>
      <c r="L79" s="2"/>
      <c r="M79" s="2"/>
      <c r="N79" s="2"/>
    </row>
    <row r="80" customFormat="false" ht="12.75" hidden="false" customHeight="true" outlineLevel="0" collapsed="false">
      <c r="A80" s="40" t="s">
        <v>310</v>
      </c>
      <c r="B80" s="56" t="str">
        <f aca="false" t="array" ref="B80:B80">INDEX(Countries!$D$2:$D$255, MATCH(A80, Countries!$B$2:$B$255, 0))</f>
        <v>PLW</v>
      </c>
      <c r="C80" s="76" t="s">
        <v>145</v>
      </c>
      <c r="D80" s="77" t="n">
        <f aca="false">IF($C80="Mangrove",'Sequestration rates'!$C$22,IF($C80="Seagrass",'Sequestration rates'!$D$22,IF($C80="Salt marsh",'Sequestration rates'!$E$22)))</f>
        <v>5.94</v>
      </c>
      <c r="E80" s="70" t="s">
        <v>474</v>
      </c>
      <c r="F80" s="40" t="s">
        <v>473</v>
      </c>
      <c r="G80" s="40"/>
      <c r="H80" s="2"/>
      <c r="I80" s="2"/>
      <c r="J80" s="2"/>
      <c r="K80" s="2"/>
      <c r="L80" s="2"/>
      <c r="M80" s="2"/>
      <c r="N80" s="2"/>
    </row>
    <row r="81" customFormat="false" ht="12.75" hidden="false" customHeight="true" outlineLevel="0" collapsed="false">
      <c r="A81" s="40" t="s">
        <v>311</v>
      </c>
      <c r="B81" s="56" t="str">
        <f aca="false" t="array" ref="B81:B81">INDEX(Countries!$D$2:$D$255, MATCH(A81, Countries!$B$2:$B$255, 0))</f>
        <v>PAN</v>
      </c>
      <c r="C81" s="76" t="s">
        <v>145</v>
      </c>
      <c r="D81" s="77" t="n">
        <f aca="false">IF($C81="Mangrove",'Sequestration rates'!$C$22,IF($C81="Seagrass",'Sequestration rates'!$D$22,IF($C81="Salt marsh",'Sequestration rates'!$E$22)))</f>
        <v>5.94</v>
      </c>
      <c r="E81" s="70" t="s">
        <v>474</v>
      </c>
      <c r="F81" s="40" t="s">
        <v>473</v>
      </c>
      <c r="G81" s="40"/>
      <c r="H81" s="2"/>
      <c r="I81" s="2"/>
      <c r="J81" s="2"/>
      <c r="K81" s="2"/>
      <c r="L81" s="2"/>
      <c r="M81" s="2"/>
      <c r="N81" s="2"/>
    </row>
    <row r="82" customFormat="false" ht="12.75" hidden="false" customHeight="true" outlineLevel="0" collapsed="false">
      <c r="A82" s="40" t="s">
        <v>312</v>
      </c>
      <c r="B82" s="56" t="str">
        <f aca="false" t="array" ref="B82:B82">INDEX(Countries!$D$2:$D$255, MATCH(A82, Countries!$B$2:$B$255, 0))</f>
        <v>PNG</v>
      </c>
      <c r="C82" s="76" t="s">
        <v>145</v>
      </c>
      <c r="D82" s="77" t="n">
        <f aca="false">IF($C82="Mangrove",'Sequestration rates'!$C$22,IF($C82="Seagrass",'Sequestration rates'!$D$22,IF($C82="Salt marsh",'Sequestration rates'!$E$22)))</f>
        <v>5.94</v>
      </c>
      <c r="E82" s="70" t="s">
        <v>474</v>
      </c>
      <c r="F82" s="40" t="s">
        <v>473</v>
      </c>
      <c r="G82" s="40"/>
      <c r="H82" s="2"/>
      <c r="I82" s="2"/>
      <c r="J82" s="2"/>
      <c r="K82" s="2"/>
      <c r="L82" s="2"/>
      <c r="M82" s="2"/>
      <c r="N82" s="2"/>
    </row>
    <row r="83" customFormat="false" ht="12.75" hidden="false" customHeight="true" outlineLevel="0" collapsed="false">
      <c r="A83" s="40" t="s">
        <v>313</v>
      </c>
      <c r="B83" s="56" t="str">
        <f aca="false" t="array" ref="B83:B83">INDEX(Countries!$D$2:$D$255, MATCH(A83, Countries!$B$2:$B$255, 0))</f>
        <v>PER</v>
      </c>
      <c r="C83" s="76" t="s">
        <v>145</v>
      </c>
      <c r="D83" s="77" t="n">
        <f aca="false">IF($C83="Mangrove",'Sequestration rates'!$C$22,IF($C83="Seagrass",'Sequestration rates'!$D$22,IF($C83="Salt marsh",'Sequestration rates'!$E$22)))</f>
        <v>5.94</v>
      </c>
      <c r="E83" s="70" t="s">
        <v>474</v>
      </c>
      <c r="F83" s="40" t="s">
        <v>473</v>
      </c>
      <c r="G83" s="40"/>
      <c r="H83" s="2"/>
      <c r="I83" s="2"/>
      <c r="J83" s="2"/>
      <c r="K83" s="2"/>
      <c r="L83" s="2"/>
      <c r="M83" s="2"/>
      <c r="N83" s="2"/>
    </row>
    <row r="84" customFormat="false" ht="12.75" hidden="false" customHeight="true" outlineLevel="0" collapsed="false">
      <c r="A84" s="40" t="s">
        <v>314</v>
      </c>
      <c r="B84" s="56" t="str">
        <f aca="false" t="array" ref="B84:B84">INDEX(Countries!$D$2:$D$255, MATCH(A84, Countries!$B$2:$B$255, 0))</f>
        <v>PHL</v>
      </c>
      <c r="C84" s="76" t="s">
        <v>145</v>
      </c>
      <c r="D84" s="77" t="n">
        <f aca="false">IF($C84="Mangrove",'Sequestration rates'!$C$22,IF($C84="Seagrass",'Sequestration rates'!$D$22,IF($C84="Salt marsh",'Sequestration rates'!$E$22)))</f>
        <v>5.94</v>
      </c>
      <c r="E84" s="70" t="s">
        <v>474</v>
      </c>
      <c r="F84" s="40" t="s">
        <v>473</v>
      </c>
      <c r="G84" s="40"/>
      <c r="H84" s="2"/>
      <c r="I84" s="2"/>
      <c r="J84" s="2"/>
      <c r="K84" s="2"/>
      <c r="L84" s="2"/>
      <c r="M84" s="2"/>
      <c r="N84" s="2"/>
    </row>
    <row r="85" customFormat="false" ht="12.75" hidden="false" customHeight="true" outlineLevel="0" collapsed="false">
      <c r="A85" s="40" t="s">
        <v>315</v>
      </c>
      <c r="B85" s="56" t="str">
        <f aca="false" t="array" ref="B85:B85">INDEX(Countries!$D$2:$D$255, MATCH(A85, Countries!$B$2:$B$255, 0))</f>
        <v>PRI</v>
      </c>
      <c r="C85" s="76" t="s">
        <v>145</v>
      </c>
      <c r="D85" s="77" t="n">
        <f aca="false">IF($C85="Mangrove",'Sequestration rates'!$C$22,IF($C85="Seagrass",'Sequestration rates'!$D$22,IF($C85="Salt marsh",'Sequestration rates'!$E$22)))</f>
        <v>5.94</v>
      </c>
      <c r="E85" s="70" t="s">
        <v>474</v>
      </c>
      <c r="F85" s="40" t="s">
        <v>473</v>
      </c>
      <c r="G85" s="40"/>
      <c r="H85" s="2"/>
      <c r="I85" s="2"/>
      <c r="J85" s="2"/>
      <c r="K85" s="2"/>
      <c r="L85" s="2"/>
      <c r="M85" s="2"/>
      <c r="N85" s="2"/>
    </row>
    <row r="86" customFormat="false" ht="12.75" hidden="false" customHeight="true" outlineLevel="0" collapsed="false">
      <c r="A86" s="40" t="s">
        <v>316</v>
      </c>
      <c r="B86" s="56" t="str">
        <f aca="false" t="array" ref="B86:B86">INDEX(Countries!$D$2:$D$255, MATCH(A86, Countries!$B$2:$B$255, 0))</f>
        <v>QAT</v>
      </c>
      <c r="C86" s="76" t="s">
        <v>145</v>
      </c>
      <c r="D86" s="77" t="n">
        <f aca="false">IF($C86="Mangrove",'Sequestration rates'!$C$22,IF($C86="Seagrass",'Sequestration rates'!$D$22,IF($C86="Salt marsh",'Sequestration rates'!$E$22)))</f>
        <v>5.94</v>
      </c>
      <c r="E86" s="70" t="s">
        <v>474</v>
      </c>
      <c r="F86" s="40" t="s">
        <v>473</v>
      </c>
      <c r="G86" s="40"/>
      <c r="H86" s="2"/>
      <c r="I86" s="2"/>
      <c r="J86" s="2"/>
      <c r="K86" s="2"/>
      <c r="L86" s="2"/>
      <c r="M86" s="2"/>
      <c r="N86" s="2"/>
    </row>
    <row r="87" customFormat="false" ht="12.75" hidden="false" customHeight="true" outlineLevel="0" collapsed="false">
      <c r="A87" s="40" t="s">
        <v>317</v>
      </c>
      <c r="B87" s="56" t="str">
        <f aca="false" t="array" ref="B87:B87">INDEX(Countries!$D$2:$D$255, MATCH(A87, Countries!$B$2:$B$255, 0))</f>
        <v>COG</v>
      </c>
      <c r="C87" s="76" t="s">
        <v>145</v>
      </c>
      <c r="D87" s="77" t="n">
        <f aca="false">IF($C87="Mangrove",'Sequestration rates'!$C$22,IF($C87="Seagrass",'Sequestration rates'!$D$22,IF($C87="Salt marsh",'Sequestration rates'!$E$22)))</f>
        <v>5.94</v>
      </c>
      <c r="E87" s="70" t="s">
        <v>474</v>
      </c>
      <c r="F87" s="40" t="s">
        <v>473</v>
      </c>
      <c r="G87" s="40"/>
      <c r="H87" s="2"/>
      <c r="I87" s="2"/>
      <c r="J87" s="2"/>
      <c r="K87" s="2"/>
      <c r="L87" s="2"/>
      <c r="M87" s="2"/>
      <c r="N87" s="2"/>
    </row>
    <row r="88" customFormat="false" ht="12.75" hidden="false" customHeight="true" outlineLevel="0" collapsed="false">
      <c r="A88" s="40" t="s">
        <v>318</v>
      </c>
      <c r="B88" s="56" t="str">
        <f aca="false" t="array" ref="B88:B88">INDEX(Countries!$D$2:$D$255, MATCH(A88, Countries!$B$2:$B$255, 0))</f>
        <v>KNA</v>
      </c>
      <c r="C88" s="76" t="s">
        <v>145</v>
      </c>
      <c r="D88" s="77" t="n">
        <f aca="false">IF($C88="Mangrove",'Sequestration rates'!$C$22,IF($C88="Seagrass",'Sequestration rates'!$D$22,IF($C88="Salt marsh",'Sequestration rates'!$E$22)))</f>
        <v>5.94</v>
      </c>
      <c r="E88" s="70" t="s">
        <v>474</v>
      </c>
      <c r="F88" s="40" t="s">
        <v>473</v>
      </c>
      <c r="G88" s="40"/>
      <c r="H88" s="2"/>
      <c r="I88" s="2"/>
      <c r="J88" s="2"/>
      <c r="K88" s="2"/>
      <c r="L88" s="2"/>
      <c r="M88" s="2"/>
      <c r="N88" s="2"/>
    </row>
    <row r="89" customFormat="false" ht="12.75" hidden="false" customHeight="true" outlineLevel="0" collapsed="false">
      <c r="A89" s="40" t="s">
        <v>319</v>
      </c>
      <c r="B89" s="56" t="str">
        <f aca="false" t="array" ref="B89:B89">INDEX(Countries!$D$2:$D$255, MATCH(A89, Countries!$B$2:$B$255, 0))</f>
        <v>LCA</v>
      </c>
      <c r="C89" s="76" t="s">
        <v>145</v>
      </c>
      <c r="D89" s="77" t="n">
        <f aca="false">IF($C89="Mangrove",'Sequestration rates'!$C$22,IF($C89="Seagrass",'Sequestration rates'!$D$22,IF($C89="Salt marsh",'Sequestration rates'!$E$22)))</f>
        <v>5.94</v>
      </c>
      <c r="E89" s="70" t="s">
        <v>474</v>
      </c>
      <c r="F89" s="40" t="s">
        <v>473</v>
      </c>
      <c r="G89" s="40"/>
      <c r="H89" s="2"/>
      <c r="I89" s="2"/>
      <c r="J89" s="2"/>
      <c r="K89" s="2"/>
      <c r="L89" s="2"/>
      <c r="M89" s="2"/>
      <c r="N89" s="2"/>
    </row>
    <row r="90" customFormat="false" ht="12.75" hidden="false" customHeight="true" outlineLevel="0" collapsed="false">
      <c r="A90" s="40" t="s">
        <v>320</v>
      </c>
      <c r="B90" s="56" t="str">
        <f aca="false" t="array" ref="B90:B90">INDEX(Countries!$D$2:$D$255, MATCH(A90, Countries!$B$2:$B$255, 0))</f>
        <v>VCT</v>
      </c>
      <c r="C90" s="76" t="s">
        <v>145</v>
      </c>
      <c r="D90" s="77" t="n">
        <f aca="false">IF($C90="Mangrove",'Sequestration rates'!$C$22,IF($C90="Seagrass",'Sequestration rates'!$D$22,IF($C90="Salt marsh",'Sequestration rates'!$E$22)))</f>
        <v>5.94</v>
      </c>
      <c r="E90" s="70" t="s">
        <v>474</v>
      </c>
      <c r="F90" s="40" t="s">
        <v>473</v>
      </c>
      <c r="G90" s="40"/>
      <c r="H90" s="2"/>
      <c r="I90" s="2"/>
      <c r="J90" s="2"/>
      <c r="K90" s="2"/>
      <c r="L90" s="2"/>
      <c r="M90" s="2"/>
      <c r="N90" s="2"/>
    </row>
    <row r="91" customFormat="false" ht="12.75" hidden="false" customHeight="true" outlineLevel="0" collapsed="false">
      <c r="A91" s="40" t="s">
        <v>321</v>
      </c>
      <c r="B91" s="56" t="str">
        <f aca="false" t="array" ref="B91:B91">INDEX(Countries!$D$2:$D$255, MATCH(A91, Countries!$B$2:$B$255, 0))</f>
        <v>MAF</v>
      </c>
      <c r="C91" s="76" t="s">
        <v>145</v>
      </c>
      <c r="D91" s="77" t="n">
        <f aca="false">IF($C91="Mangrove",'Sequestration rates'!$C$22,IF($C91="Seagrass",'Sequestration rates'!$D$22,IF($C91="Salt marsh",'Sequestration rates'!$E$22)))</f>
        <v>5.94</v>
      </c>
      <c r="E91" s="70" t="s">
        <v>474</v>
      </c>
      <c r="F91" s="40" t="s">
        <v>473</v>
      </c>
      <c r="G91" s="40"/>
      <c r="H91" s="2"/>
      <c r="I91" s="2"/>
      <c r="J91" s="2"/>
      <c r="K91" s="2"/>
      <c r="L91" s="2"/>
      <c r="M91" s="2"/>
      <c r="N91" s="2"/>
    </row>
    <row r="92" customFormat="false" ht="12.75" hidden="false" customHeight="true" outlineLevel="0" collapsed="false">
      <c r="A92" s="40" t="s">
        <v>322</v>
      </c>
      <c r="B92" s="56" t="str">
        <f aca="false" t="array" ref="B92:B92">INDEX(Countries!$D$2:$D$255, MATCH(A92, Countries!$B$2:$B$255, 0))</f>
        <v>WSM</v>
      </c>
      <c r="C92" s="76" t="s">
        <v>145</v>
      </c>
      <c r="D92" s="77" t="n">
        <f aca="false">IF($C92="Mangrove",'Sequestration rates'!$C$22,IF($C92="Seagrass",'Sequestration rates'!$D$22,IF($C92="Salt marsh",'Sequestration rates'!$E$22)))</f>
        <v>5.94</v>
      </c>
      <c r="E92" s="70" t="s">
        <v>474</v>
      </c>
      <c r="F92" s="40" t="s">
        <v>473</v>
      </c>
      <c r="G92" s="40"/>
      <c r="H92" s="2"/>
      <c r="I92" s="2"/>
      <c r="J92" s="2"/>
      <c r="K92" s="2"/>
      <c r="L92" s="2"/>
      <c r="M92" s="2"/>
      <c r="N92" s="2"/>
    </row>
    <row r="93" customFormat="false" ht="12.75" hidden="false" customHeight="true" outlineLevel="0" collapsed="false">
      <c r="A93" s="40" t="s">
        <v>323</v>
      </c>
      <c r="B93" s="56" t="str">
        <f aca="false" t="array" ref="B93:B93">INDEX(Countries!$D$2:$D$255, MATCH(A93, Countries!$B$2:$B$255, 0))</f>
        <v>STP</v>
      </c>
      <c r="C93" s="76" t="s">
        <v>145</v>
      </c>
      <c r="D93" s="77" t="n">
        <f aca="false">IF($C93="Mangrove",'Sequestration rates'!$C$22,IF($C93="Seagrass",'Sequestration rates'!$D$22,IF($C93="Salt marsh",'Sequestration rates'!$E$22)))</f>
        <v>5.94</v>
      </c>
      <c r="E93" s="70" t="s">
        <v>474</v>
      </c>
      <c r="F93" s="40" t="s">
        <v>473</v>
      </c>
      <c r="G93" s="40"/>
      <c r="H93" s="2"/>
      <c r="I93" s="2"/>
      <c r="J93" s="2"/>
      <c r="K93" s="2"/>
      <c r="L93" s="2"/>
      <c r="M93" s="2"/>
      <c r="N93" s="2"/>
    </row>
    <row r="94" customFormat="false" ht="12.75" hidden="false" customHeight="true" outlineLevel="0" collapsed="false">
      <c r="A94" s="40" t="s">
        <v>324</v>
      </c>
      <c r="B94" s="56" t="str">
        <f aca="false" t="array" ref="B94:B94">INDEX(Countries!$D$2:$D$255, MATCH(A94, Countries!$B$2:$B$255, 0))</f>
        <v>SAU</v>
      </c>
      <c r="C94" s="76" t="s">
        <v>145</v>
      </c>
      <c r="D94" s="77" t="n">
        <f aca="false">IF($C94="Mangrove",'Sequestration rates'!$C$22,IF($C94="Seagrass",'Sequestration rates'!$D$22,IF($C94="Salt marsh",'Sequestration rates'!$E$22)))</f>
        <v>5.94</v>
      </c>
      <c r="E94" s="70" t="s">
        <v>474</v>
      </c>
      <c r="F94" s="40" t="s">
        <v>473</v>
      </c>
      <c r="G94" s="40"/>
      <c r="H94" s="2"/>
      <c r="I94" s="2"/>
      <c r="J94" s="2"/>
      <c r="K94" s="2"/>
      <c r="L94" s="2"/>
      <c r="M94" s="2"/>
      <c r="N94" s="2"/>
    </row>
    <row r="95" customFormat="false" ht="12.75" hidden="false" customHeight="true" outlineLevel="0" collapsed="false">
      <c r="A95" s="40" t="s">
        <v>325</v>
      </c>
      <c r="B95" s="56" t="str">
        <f aca="false" t="array" ref="B95:B95">INDEX(Countries!$D$2:$D$255, MATCH(A95, Countries!$B$2:$B$255, 0))</f>
        <v>SEN</v>
      </c>
      <c r="C95" s="76" t="s">
        <v>145</v>
      </c>
      <c r="D95" s="77" t="n">
        <f aca="false">IF($C95="Mangrove",'Sequestration rates'!$C$22,IF($C95="Seagrass",'Sequestration rates'!$D$22,IF($C95="Salt marsh",'Sequestration rates'!$E$22)))</f>
        <v>5.94</v>
      </c>
      <c r="E95" s="70" t="s">
        <v>474</v>
      </c>
      <c r="F95" s="40" t="s">
        <v>473</v>
      </c>
      <c r="G95" s="40"/>
      <c r="H95" s="2"/>
      <c r="I95" s="2"/>
      <c r="J95" s="2"/>
      <c r="K95" s="2"/>
      <c r="L95" s="2"/>
      <c r="M95" s="2"/>
      <c r="N95" s="2"/>
    </row>
    <row r="96" customFormat="false" ht="12.75" hidden="false" customHeight="true" outlineLevel="0" collapsed="false">
      <c r="A96" s="40" t="s">
        <v>326</v>
      </c>
      <c r="B96" s="56" t="str">
        <f aca="false" t="array" ref="B96:B96">INDEX(Countries!$D$2:$D$255, MATCH(A96, Countries!$B$2:$B$255, 0))</f>
        <v>SYC</v>
      </c>
      <c r="C96" s="76" t="s">
        <v>145</v>
      </c>
      <c r="D96" s="77" t="n">
        <f aca="false">IF($C96="Mangrove",'Sequestration rates'!$C$22,IF($C96="Seagrass",'Sequestration rates'!$D$22,IF($C96="Salt marsh",'Sequestration rates'!$E$22)))</f>
        <v>5.94</v>
      </c>
      <c r="E96" s="70" t="s">
        <v>474</v>
      </c>
      <c r="F96" s="40" t="s">
        <v>473</v>
      </c>
      <c r="G96" s="40"/>
      <c r="H96" s="2"/>
      <c r="I96" s="2"/>
      <c r="J96" s="2"/>
      <c r="K96" s="2"/>
      <c r="L96" s="2"/>
      <c r="M96" s="2"/>
      <c r="N96" s="2"/>
    </row>
    <row r="97" customFormat="false" ht="12.75" hidden="false" customHeight="true" outlineLevel="0" collapsed="false">
      <c r="A97" s="40" t="s">
        <v>327</v>
      </c>
      <c r="B97" s="56" t="str">
        <f aca="false" t="array" ref="B97:B97">INDEX(Countries!$D$2:$D$255, MATCH(A97, Countries!$B$2:$B$255, 0))</f>
        <v>SLE</v>
      </c>
      <c r="C97" s="76" t="s">
        <v>145</v>
      </c>
      <c r="D97" s="77" t="n">
        <f aca="false">IF($C97="Mangrove",'Sequestration rates'!$C$22,IF($C97="Seagrass",'Sequestration rates'!$D$22,IF($C97="Salt marsh",'Sequestration rates'!$E$22)))</f>
        <v>5.94</v>
      </c>
      <c r="E97" s="70" t="s">
        <v>474</v>
      </c>
      <c r="F97" s="40" t="s">
        <v>473</v>
      </c>
      <c r="G97" s="40"/>
      <c r="H97" s="2"/>
      <c r="I97" s="2"/>
      <c r="J97" s="2"/>
      <c r="K97" s="2"/>
      <c r="L97" s="2"/>
      <c r="M97" s="2"/>
      <c r="N97" s="2"/>
    </row>
    <row r="98" customFormat="false" ht="12.75" hidden="false" customHeight="true" outlineLevel="0" collapsed="false">
      <c r="A98" s="40" t="s">
        <v>328</v>
      </c>
      <c r="B98" s="56" t="str">
        <f aca="false" t="array" ref="B98:B98">INDEX(Countries!$D$2:$D$255, MATCH(A98, Countries!$B$2:$B$255, 0))</f>
        <v>SGP</v>
      </c>
      <c r="C98" s="76" t="s">
        <v>145</v>
      </c>
      <c r="D98" s="77" t="n">
        <f aca="false">IF($C98="Mangrove",'Sequestration rates'!$C$22,IF($C98="Seagrass",'Sequestration rates'!$D$22,IF($C98="Salt marsh",'Sequestration rates'!$E$22)))</f>
        <v>5.94</v>
      </c>
      <c r="E98" s="70" t="s">
        <v>474</v>
      </c>
      <c r="F98" s="40" t="s">
        <v>473</v>
      </c>
      <c r="G98" s="40"/>
      <c r="H98" s="2"/>
      <c r="I98" s="2"/>
      <c r="J98" s="2"/>
      <c r="K98" s="2"/>
      <c r="L98" s="2"/>
      <c r="M98" s="2"/>
      <c r="N98" s="2"/>
    </row>
    <row r="99" customFormat="false" ht="12.75" hidden="false" customHeight="true" outlineLevel="0" collapsed="false">
      <c r="A99" s="40" t="s">
        <v>329</v>
      </c>
      <c r="B99" s="56" t="str">
        <f aca="false" t="array" ref="B99:B99">INDEX(Countries!$D$2:$D$255, MATCH(A99, Countries!$B$2:$B$255, 0))</f>
        <v>SXM</v>
      </c>
      <c r="C99" s="76" t="s">
        <v>145</v>
      </c>
      <c r="D99" s="77" t="n">
        <f aca="false">IF($C99="Mangrove",'Sequestration rates'!$C$22,IF($C99="Seagrass",'Sequestration rates'!$D$22,IF($C99="Salt marsh",'Sequestration rates'!$E$22)))</f>
        <v>5.94</v>
      </c>
      <c r="E99" s="70" t="s">
        <v>474</v>
      </c>
      <c r="F99" s="40" t="s">
        <v>473</v>
      </c>
      <c r="G99" s="40"/>
      <c r="H99" s="2"/>
      <c r="I99" s="2"/>
      <c r="J99" s="2"/>
      <c r="K99" s="2"/>
      <c r="L99" s="2"/>
      <c r="M99" s="2"/>
      <c r="N99" s="2"/>
    </row>
    <row r="100" customFormat="false" ht="12.75" hidden="false" customHeight="true" outlineLevel="0" collapsed="false">
      <c r="A100" s="40" t="s">
        <v>330</v>
      </c>
      <c r="B100" s="56" t="str">
        <f aca="false" t="array" ref="B100:B100">INDEX(Countries!$D$2:$D$255, MATCH(A100, Countries!$B$2:$B$255, 0))</f>
        <v>SLB</v>
      </c>
      <c r="C100" s="76" t="s">
        <v>145</v>
      </c>
      <c r="D100" s="77" t="n">
        <f aca="false">IF($C100="Mangrove",'Sequestration rates'!$C$22,IF($C100="Seagrass",'Sequestration rates'!$D$22,IF($C100="Salt marsh",'Sequestration rates'!$E$22)))</f>
        <v>5.94</v>
      </c>
      <c r="E100" s="70" t="s">
        <v>474</v>
      </c>
      <c r="F100" s="40" t="s">
        <v>473</v>
      </c>
      <c r="G100" s="40"/>
      <c r="H100" s="2"/>
      <c r="I100" s="2"/>
      <c r="J100" s="2"/>
      <c r="K100" s="2"/>
      <c r="L100" s="2"/>
      <c r="M100" s="2"/>
      <c r="N100" s="2"/>
    </row>
    <row r="101" customFormat="false" ht="12.75" hidden="false" customHeight="true" outlineLevel="0" collapsed="false">
      <c r="A101" s="40" t="s">
        <v>331</v>
      </c>
      <c r="B101" s="56" t="str">
        <f aca="false" t="array" ref="B101:B101">INDEX(Countries!$D$2:$D$255, MATCH(A101, Countries!$B$2:$B$255, 0))</f>
        <v>SOM</v>
      </c>
      <c r="C101" s="76" t="s">
        <v>145</v>
      </c>
      <c r="D101" s="77" t="n">
        <f aca="false">IF($C101="Mangrove",'Sequestration rates'!$C$22,IF($C101="Seagrass",'Sequestration rates'!$D$22,IF($C101="Salt marsh",'Sequestration rates'!$E$22)))</f>
        <v>5.94</v>
      </c>
      <c r="E101" s="70" t="s">
        <v>474</v>
      </c>
      <c r="F101" s="40" t="s">
        <v>473</v>
      </c>
      <c r="G101" s="40"/>
      <c r="H101" s="2"/>
      <c r="I101" s="2"/>
      <c r="J101" s="2"/>
      <c r="K101" s="2"/>
      <c r="L101" s="2"/>
      <c r="M101" s="2"/>
      <c r="N101" s="2"/>
    </row>
    <row r="102" customFormat="false" ht="12.75" hidden="false" customHeight="true" outlineLevel="0" collapsed="false">
      <c r="A102" s="40" t="s">
        <v>332</v>
      </c>
      <c r="B102" s="56" t="str">
        <f aca="false" t="array" ref="B102:B102">INDEX(Countries!$D$2:$D$255, MATCH(A102, Countries!$B$2:$B$255, 0))</f>
        <v>ZAF</v>
      </c>
      <c r="C102" s="76" t="s">
        <v>145</v>
      </c>
      <c r="D102" s="77" t="n">
        <f aca="false">IF($C102="Mangrove",'Sequestration rates'!$C$22,IF($C102="Seagrass",'Sequestration rates'!$D$22,IF($C102="Salt marsh",'Sequestration rates'!$E$22)))</f>
        <v>5.94</v>
      </c>
      <c r="E102" s="70" t="s">
        <v>474</v>
      </c>
      <c r="F102" s="40" t="s">
        <v>473</v>
      </c>
      <c r="G102" s="40"/>
      <c r="H102" s="2"/>
      <c r="I102" s="2"/>
      <c r="J102" s="2"/>
      <c r="K102" s="2"/>
      <c r="L102" s="2"/>
      <c r="M102" s="2"/>
      <c r="N102" s="2"/>
    </row>
    <row r="103" customFormat="false" ht="12.75" hidden="false" customHeight="true" outlineLevel="0" collapsed="false">
      <c r="A103" s="40" t="s">
        <v>333</v>
      </c>
      <c r="B103" s="56" t="str">
        <f aca="false" t="array" ref="B103:B103">INDEX(Countries!$D$2:$D$255, MATCH(A103, Countries!$B$2:$B$255, 0))</f>
        <v>LKA</v>
      </c>
      <c r="C103" s="76" t="s">
        <v>145</v>
      </c>
      <c r="D103" s="77" t="n">
        <f aca="false">IF($C103="Mangrove",'Sequestration rates'!$C$22,IF($C103="Seagrass",'Sequestration rates'!$D$22,IF($C103="Salt marsh",'Sequestration rates'!$E$22)))</f>
        <v>5.94</v>
      </c>
      <c r="E103" s="70" t="s">
        <v>474</v>
      </c>
      <c r="F103" s="40" t="s">
        <v>473</v>
      </c>
      <c r="G103" s="40"/>
      <c r="H103" s="2"/>
      <c r="I103" s="2"/>
      <c r="J103" s="2"/>
      <c r="K103" s="2"/>
      <c r="L103" s="2"/>
      <c r="M103" s="2"/>
      <c r="N103" s="2"/>
    </row>
    <row r="104" customFormat="false" ht="12.75" hidden="false" customHeight="true" outlineLevel="0" collapsed="false">
      <c r="A104" s="40" t="s">
        <v>334</v>
      </c>
      <c r="B104" s="56" t="str">
        <f aca="false" t="array" ref="B104:B104">INDEX(Countries!$D$2:$D$255, MATCH(A104, Countries!$B$2:$B$255, 0))</f>
        <v>SDN</v>
      </c>
      <c r="C104" s="76" t="s">
        <v>145</v>
      </c>
      <c r="D104" s="77" t="n">
        <f aca="false">IF($C104="Mangrove",'Sequestration rates'!$C$22,IF($C104="Seagrass",'Sequestration rates'!$D$22,IF($C104="Salt marsh",'Sequestration rates'!$E$22)))</f>
        <v>5.94</v>
      </c>
      <c r="E104" s="70" t="s">
        <v>474</v>
      </c>
      <c r="F104" s="40" t="s">
        <v>473</v>
      </c>
      <c r="G104" s="40"/>
      <c r="H104" s="2"/>
      <c r="I104" s="2"/>
      <c r="J104" s="2"/>
      <c r="K104" s="2"/>
      <c r="L104" s="2"/>
      <c r="M104" s="2"/>
      <c r="N104" s="2"/>
    </row>
    <row r="105" customFormat="false" ht="12.75" hidden="false" customHeight="true" outlineLevel="0" collapsed="false">
      <c r="A105" s="40" t="s">
        <v>335</v>
      </c>
      <c r="B105" s="56" t="str">
        <f aca="false" t="array" ref="B105:B105">INDEX(Countries!$D$2:$D$255, MATCH(A105, Countries!$B$2:$B$255, 0))</f>
        <v>SUR</v>
      </c>
      <c r="C105" s="76" t="s">
        <v>145</v>
      </c>
      <c r="D105" s="77" t="n">
        <f aca="false">IF($C105="Mangrove",'Sequestration rates'!$C$22,IF($C105="Seagrass",'Sequestration rates'!$D$22,IF($C105="Salt marsh",'Sequestration rates'!$E$22)))</f>
        <v>5.94</v>
      </c>
      <c r="E105" s="70" t="s">
        <v>474</v>
      </c>
      <c r="F105" s="40" t="s">
        <v>473</v>
      </c>
      <c r="G105" s="40"/>
      <c r="H105" s="2"/>
      <c r="I105" s="2"/>
      <c r="J105" s="2"/>
      <c r="K105" s="2"/>
      <c r="L105" s="2"/>
      <c r="M105" s="2"/>
      <c r="N105" s="2"/>
    </row>
    <row r="106" customFormat="false" ht="12.75" hidden="false" customHeight="true" outlineLevel="0" collapsed="false">
      <c r="A106" s="40" t="s">
        <v>336</v>
      </c>
      <c r="B106" s="56" t="str">
        <f aca="false" t="array" ref="B106:B106">INDEX(Countries!$D$2:$D$255, MATCH(A106, Countries!$B$2:$B$255, 0))</f>
        <v>TWN</v>
      </c>
      <c r="C106" s="76" t="s">
        <v>145</v>
      </c>
      <c r="D106" s="77" t="n">
        <f aca="false">IF($C106="Mangrove",'Sequestration rates'!$C$22,IF($C106="Seagrass",'Sequestration rates'!$D$22,IF($C106="Salt marsh",'Sequestration rates'!$E$22)))</f>
        <v>5.94</v>
      </c>
      <c r="E106" s="70" t="s">
        <v>474</v>
      </c>
      <c r="F106" s="40" t="s">
        <v>473</v>
      </c>
      <c r="G106" s="40"/>
      <c r="H106" s="2"/>
      <c r="I106" s="2"/>
      <c r="J106" s="2"/>
      <c r="K106" s="2"/>
      <c r="L106" s="2"/>
      <c r="M106" s="2"/>
      <c r="N106" s="2"/>
    </row>
    <row r="107" customFormat="false" ht="12.75" hidden="false" customHeight="true" outlineLevel="0" collapsed="false">
      <c r="A107" s="40" t="s">
        <v>337</v>
      </c>
      <c r="B107" s="56" t="str">
        <f aca="false" t="array" ref="B107:B107">INDEX(Countries!$D$2:$D$255, MATCH(A107, Countries!$B$2:$B$255, 0))</f>
        <v>TZA</v>
      </c>
      <c r="C107" s="76" t="s">
        <v>145</v>
      </c>
      <c r="D107" s="77" t="n">
        <f aca="false">IF($C107="Mangrove",'Sequestration rates'!$C$22,IF($C107="Seagrass",'Sequestration rates'!$D$22,IF($C107="Salt marsh",'Sequestration rates'!$E$22)))</f>
        <v>5.94</v>
      </c>
      <c r="E107" s="70" t="s">
        <v>474</v>
      </c>
      <c r="F107" s="40" t="s">
        <v>473</v>
      </c>
      <c r="G107" s="40"/>
      <c r="H107" s="2"/>
      <c r="I107" s="2"/>
      <c r="J107" s="2"/>
      <c r="K107" s="2"/>
      <c r="L107" s="2"/>
      <c r="M107" s="2"/>
      <c r="N107" s="2"/>
    </row>
    <row r="108" customFormat="false" ht="12.75" hidden="false" customHeight="true" outlineLevel="0" collapsed="false">
      <c r="A108" s="40" t="s">
        <v>338</v>
      </c>
      <c r="B108" s="56" t="str">
        <f aca="false" t="array" ref="B108:B108">INDEX(Countries!$D$2:$D$255, MATCH(A108, Countries!$B$2:$B$255, 0))</f>
        <v>THA</v>
      </c>
      <c r="C108" s="76" t="s">
        <v>145</v>
      </c>
      <c r="D108" s="77" t="n">
        <f aca="false">IF($C108="Mangrove",'Sequestration rates'!$C$22,IF($C108="Seagrass",'Sequestration rates'!$D$22,IF($C108="Salt marsh",'Sequestration rates'!$E$22)))</f>
        <v>5.94</v>
      </c>
      <c r="E108" s="70" t="s">
        <v>474</v>
      </c>
      <c r="F108" s="40" t="s">
        <v>473</v>
      </c>
      <c r="G108" s="40"/>
      <c r="H108" s="2"/>
      <c r="I108" s="2"/>
      <c r="J108" s="2"/>
      <c r="K108" s="2"/>
      <c r="L108" s="2"/>
      <c r="M108" s="2"/>
      <c r="N108" s="2"/>
    </row>
    <row r="109" customFormat="false" ht="12.75" hidden="false" customHeight="true" outlineLevel="0" collapsed="false">
      <c r="A109" s="40" t="s">
        <v>339</v>
      </c>
      <c r="B109" s="56" t="str">
        <f aca="false" t="array" ref="B109:B109">INDEX(Countries!$D$2:$D$255, MATCH(A109, Countries!$B$2:$B$255, 0))</f>
        <v>TLS</v>
      </c>
      <c r="C109" s="76" t="s">
        <v>145</v>
      </c>
      <c r="D109" s="77" t="n">
        <f aca="false">IF($C109="Mangrove",'Sequestration rates'!$C$22,IF($C109="Seagrass",'Sequestration rates'!$D$22,IF($C109="Salt marsh",'Sequestration rates'!$E$22)))</f>
        <v>5.94</v>
      </c>
      <c r="E109" s="70" t="s">
        <v>474</v>
      </c>
      <c r="F109" s="40" t="s">
        <v>473</v>
      </c>
      <c r="G109" s="40"/>
      <c r="H109" s="2"/>
      <c r="I109" s="2"/>
      <c r="J109" s="2"/>
      <c r="K109" s="2"/>
      <c r="L109" s="2"/>
      <c r="M109" s="2"/>
      <c r="N109" s="2"/>
    </row>
    <row r="110" customFormat="false" ht="12.75" hidden="false" customHeight="true" outlineLevel="0" collapsed="false">
      <c r="A110" s="40" t="s">
        <v>340</v>
      </c>
      <c r="B110" s="56" t="str">
        <f aca="false" t="array" ref="B110:B110">INDEX(Countries!$D$2:$D$255, MATCH(A110, Countries!$B$2:$B$255, 0))</f>
        <v>TGO</v>
      </c>
      <c r="C110" s="76" t="s">
        <v>145</v>
      </c>
      <c r="D110" s="77" t="n">
        <f aca="false">IF($C110="Mangrove",'Sequestration rates'!$C$22,IF($C110="Seagrass",'Sequestration rates'!$D$22,IF($C110="Salt marsh",'Sequestration rates'!$E$22)))</f>
        <v>5.94</v>
      </c>
      <c r="E110" s="70" t="s">
        <v>474</v>
      </c>
      <c r="F110" s="40" t="s">
        <v>473</v>
      </c>
      <c r="G110" s="40"/>
      <c r="H110" s="2"/>
      <c r="I110" s="2"/>
      <c r="J110" s="2"/>
      <c r="K110" s="2"/>
      <c r="L110" s="2"/>
      <c r="M110" s="2"/>
      <c r="N110" s="2"/>
    </row>
    <row r="111" customFormat="false" ht="12.75" hidden="false" customHeight="true" outlineLevel="0" collapsed="false">
      <c r="A111" s="40" t="s">
        <v>341</v>
      </c>
      <c r="B111" s="56" t="str">
        <f aca="false" t="array" ref="B111:B111">INDEX(Countries!$D$2:$D$255, MATCH(A111, Countries!$B$2:$B$255, 0))</f>
        <v>TON</v>
      </c>
      <c r="C111" s="76" t="s">
        <v>145</v>
      </c>
      <c r="D111" s="77" t="n">
        <f aca="false">IF($C111="Mangrove",'Sequestration rates'!$C$22,IF($C111="Seagrass",'Sequestration rates'!$D$22,IF($C111="Salt marsh",'Sequestration rates'!$E$22)))</f>
        <v>5.94</v>
      </c>
      <c r="E111" s="70" t="s">
        <v>474</v>
      </c>
      <c r="F111" s="40" t="s">
        <v>473</v>
      </c>
      <c r="G111" s="40"/>
      <c r="H111" s="2"/>
      <c r="I111" s="2"/>
      <c r="J111" s="2"/>
      <c r="K111" s="2"/>
      <c r="L111" s="2"/>
      <c r="M111" s="2"/>
      <c r="N111" s="2"/>
    </row>
    <row r="112" customFormat="false" ht="12.75" hidden="false" customHeight="true" outlineLevel="0" collapsed="false">
      <c r="A112" s="40" t="s">
        <v>342</v>
      </c>
      <c r="B112" s="56" t="str">
        <f aca="false" t="array" ref="B112:B112">INDEX(Countries!$D$2:$D$255, MATCH(A112, Countries!$B$2:$B$255, 0))</f>
        <v>TTO</v>
      </c>
      <c r="C112" s="76" t="s">
        <v>145</v>
      </c>
      <c r="D112" s="77" t="n">
        <f aca="false">IF($C112="Mangrove",'Sequestration rates'!$C$22,IF($C112="Seagrass",'Sequestration rates'!$D$22,IF($C112="Salt marsh",'Sequestration rates'!$E$22)))</f>
        <v>5.94</v>
      </c>
      <c r="E112" s="70" t="s">
        <v>474</v>
      </c>
      <c r="F112" s="40" t="s">
        <v>473</v>
      </c>
      <c r="G112" s="40"/>
      <c r="H112" s="2"/>
      <c r="I112" s="2"/>
      <c r="J112" s="2"/>
      <c r="K112" s="2"/>
      <c r="L112" s="2"/>
      <c r="M112" s="2"/>
      <c r="N112" s="2"/>
    </row>
    <row r="113" customFormat="false" ht="12.75" hidden="false" customHeight="true" outlineLevel="0" collapsed="false">
      <c r="A113" s="40" t="s">
        <v>343</v>
      </c>
      <c r="B113" s="56" t="str">
        <f aca="false" t="array" ref="B113:B113">INDEX(Countries!$D$2:$D$255, MATCH(A113, Countries!$B$2:$B$255, 0))</f>
        <v>TCA</v>
      </c>
      <c r="C113" s="76" t="s">
        <v>145</v>
      </c>
      <c r="D113" s="77" t="n">
        <f aca="false">IF($C113="Mangrove",'Sequestration rates'!$C$22,IF($C113="Seagrass",'Sequestration rates'!$D$22,IF($C113="Salt marsh",'Sequestration rates'!$E$22)))</f>
        <v>5.94</v>
      </c>
      <c r="E113" s="70" t="s">
        <v>474</v>
      </c>
      <c r="F113" s="40" t="s">
        <v>473</v>
      </c>
      <c r="G113" s="40"/>
      <c r="H113" s="2"/>
      <c r="I113" s="2"/>
      <c r="J113" s="2"/>
      <c r="K113" s="2"/>
      <c r="L113" s="2"/>
      <c r="M113" s="2"/>
      <c r="N113" s="2"/>
    </row>
    <row r="114" customFormat="false" ht="12.75" hidden="false" customHeight="true" outlineLevel="0" collapsed="false">
      <c r="A114" s="40" t="s">
        <v>344</v>
      </c>
      <c r="B114" s="56" t="str">
        <f aca="false" t="array" ref="B114:B114">INDEX(Countries!$D$2:$D$255, MATCH(A114, Countries!$B$2:$B$255, 0))</f>
        <v>TUV</v>
      </c>
      <c r="C114" s="76" t="s">
        <v>145</v>
      </c>
      <c r="D114" s="77" t="n">
        <f aca="false">IF($C114="Mangrove",'Sequestration rates'!$C$22,IF($C114="Seagrass",'Sequestration rates'!$D$22,IF($C114="Salt marsh",'Sequestration rates'!$E$22)))</f>
        <v>5.94</v>
      </c>
      <c r="E114" s="70" t="s">
        <v>474</v>
      </c>
      <c r="F114" s="40" t="s">
        <v>473</v>
      </c>
      <c r="G114" s="40"/>
      <c r="H114" s="2"/>
      <c r="I114" s="2"/>
      <c r="J114" s="2"/>
      <c r="K114" s="2"/>
      <c r="L114" s="2"/>
      <c r="M114" s="2"/>
      <c r="N114" s="2"/>
    </row>
    <row r="115" customFormat="false" ht="12.75" hidden="false" customHeight="true" outlineLevel="0" collapsed="false">
      <c r="A115" s="40" t="s">
        <v>345</v>
      </c>
      <c r="B115" s="56" t="str">
        <f aca="false" t="array" ref="B115:B115">INDEX(Countries!$D$2:$D$255, MATCH(A115, Countries!$B$2:$B$255, 0))</f>
        <v>ARE</v>
      </c>
      <c r="C115" s="76" t="s">
        <v>145</v>
      </c>
      <c r="D115" s="77" t="n">
        <f aca="false">IF($C115="Mangrove",'Sequestration rates'!$C$22,IF($C115="Seagrass",'Sequestration rates'!$D$22,IF($C115="Salt marsh",'Sequestration rates'!$E$22)))</f>
        <v>5.94</v>
      </c>
      <c r="E115" s="70" t="s">
        <v>474</v>
      </c>
      <c r="F115" s="40" t="s">
        <v>473</v>
      </c>
      <c r="G115" s="40"/>
      <c r="H115" s="2"/>
      <c r="I115" s="2"/>
      <c r="J115" s="2"/>
      <c r="K115" s="2"/>
      <c r="L115" s="2"/>
      <c r="M115" s="2"/>
      <c r="N115" s="2"/>
    </row>
    <row r="116" customFormat="false" ht="12.75" hidden="false" customHeight="true" outlineLevel="0" collapsed="false">
      <c r="A116" s="40" t="s">
        <v>346</v>
      </c>
      <c r="B116" s="56" t="str">
        <f aca="false" t="array" ref="B116:B116">INDEX(Countries!$D$2:$D$255, MATCH(A116, Countries!$B$2:$B$255, 0))</f>
        <v>VUT</v>
      </c>
      <c r="C116" s="76" t="s">
        <v>145</v>
      </c>
      <c r="D116" s="77" t="n">
        <f aca="false">IF($C116="Mangrove",'Sequestration rates'!$C$22,IF($C116="Seagrass",'Sequestration rates'!$D$22,IF($C116="Salt marsh",'Sequestration rates'!$E$22)))</f>
        <v>5.94</v>
      </c>
      <c r="E116" s="70" t="s">
        <v>474</v>
      </c>
      <c r="F116" s="40" t="s">
        <v>473</v>
      </c>
      <c r="G116" s="40"/>
      <c r="H116" s="2"/>
      <c r="I116" s="2"/>
      <c r="J116" s="2"/>
      <c r="K116" s="2"/>
      <c r="L116" s="2"/>
      <c r="M116" s="2"/>
      <c r="N116" s="2"/>
    </row>
    <row r="117" customFormat="false" ht="12.75" hidden="false" customHeight="true" outlineLevel="0" collapsed="false">
      <c r="A117" s="40" t="s">
        <v>347</v>
      </c>
      <c r="B117" s="56" t="str">
        <f aca="false" t="array" ref="B117:B117">INDEX(Countries!$D$2:$D$255, MATCH(A117, Countries!$B$2:$B$255, 0))</f>
        <v>VEN</v>
      </c>
      <c r="C117" s="76" t="s">
        <v>145</v>
      </c>
      <c r="D117" s="77" t="n">
        <f aca="false">IF($C117="Mangrove",'Sequestration rates'!$C$22,IF($C117="Seagrass",'Sequestration rates'!$D$22,IF($C117="Salt marsh",'Sequestration rates'!$E$22)))</f>
        <v>5.94</v>
      </c>
      <c r="E117" s="70" t="s">
        <v>474</v>
      </c>
      <c r="F117" s="40" t="s">
        <v>473</v>
      </c>
      <c r="G117" s="40"/>
      <c r="H117" s="2"/>
      <c r="I117" s="2"/>
      <c r="J117" s="2"/>
      <c r="K117" s="2"/>
      <c r="L117" s="2"/>
      <c r="M117" s="2"/>
      <c r="N117" s="2"/>
    </row>
    <row r="118" customFormat="false" ht="12.75" hidden="false" customHeight="true" outlineLevel="0" collapsed="false">
      <c r="A118" s="40" t="s">
        <v>348</v>
      </c>
      <c r="B118" s="56" t="str">
        <f aca="false" t="array" ref="B118:B118">INDEX(Countries!$D$2:$D$255, MATCH(A118, Countries!$B$2:$B$255, 0))</f>
        <v>VNM</v>
      </c>
      <c r="C118" s="76" t="s">
        <v>145</v>
      </c>
      <c r="D118" s="77" t="n">
        <f aca="false">IF($C118="Mangrove",'Sequestration rates'!$C$22,IF($C118="Seagrass",'Sequestration rates'!$D$22,IF($C118="Salt marsh",'Sequestration rates'!$E$22)))</f>
        <v>5.94</v>
      </c>
      <c r="E118" s="70" t="s">
        <v>474</v>
      </c>
      <c r="F118" s="40" t="s">
        <v>473</v>
      </c>
      <c r="G118" s="40"/>
      <c r="H118" s="2"/>
      <c r="I118" s="2"/>
      <c r="J118" s="2"/>
      <c r="K118" s="2"/>
      <c r="L118" s="2"/>
      <c r="M118" s="2"/>
      <c r="N118" s="2"/>
    </row>
    <row r="119" customFormat="false" ht="12.75" hidden="false" customHeight="true" outlineLevel="0" collapsed="false">
      <c r="A119" s="40" t="s">
        <v>349</v>
      </c>
      <c r="B119" s="56" t="str">
        <f aca="false" t="array" ref="B119:B119">INDEX(Countries!$D$2:$D$255, MATCH(A119, Countries!$B$2:$B$255, 0))</f>
        <v>VIR</v>
      </c>
      <c r="C119" s="76" t="s">
        <v>145</v>
      </c>
      <c r="D119" s="77" t="n">
        <f aca="false">IF($C119="Mangrove",'Sequestration rates'!$C$22,IF($C119="Seagrass",'Sequestration rates'!$D$22,IF($C119="Salt marsh",'Sequestration rates'!$E$22)))</f>
        <v>5.94</v>
      </c>
      <c r="E119" s="70" t="s">
        <v>474</v>
      </c>
      <c r="F119" s="40" t="s">
        <v>473</v>
      </c>
      <c r="G119" s="40"/>
      <c r="H119" s="2"/>
      <c r="I119" s="2"/>
      <c r="J119" s="2"/>
      <c r="K119" s="2"/>
      <c r="L119" s="2"/>
      <c r="M119" s="2"/>
      <c r="N119" s="2"/>
    </row>
    <row r="120" customFormat="false" ht="12.75" hidden="false" customHeight="true" outlineLevel="0" collapsed="false">
      <c r="A120" s="40" t="s">
        <v>350</v>
      </c>
      <c r="B120" s="56" t="str">
        <f aca="false" t="array" ref="B120:B120">INDEX(Countries!$D$2:$D$255, MATCH(A120, Countries!$B$2:$B$255, 0))</f>
        <v>WLF</v>
      </c>
      <c r="C120" s="76" t="s">
        <v>145</v>
      </c>
      <c r="D120" s="77" t="n">
        <f aca="false">IF($C120="Mangrove",'Sequestration rates'!$C$22,IF($C120="Seagrass",'Sequestration rates'!$D$22,IF($C120="Salt marsh",'Sequestration rates'!$E$22)))</f>
        <v>5.94</v>
      </c>
      <c r="E120" s="70" t="s">
        <v>474</v>
      </c>
      <c r="F120" s="40" t="s">
        <v>473</v>
      </c>
      <c r="G120" s="40"/>
      <c r="H120" s="2"/>
      <c r="I120" s="2"/>
      <c r="J120" s="2"/>
      <c r="K120" s="2"/>
      <c r="L120" s="2"/>
      <c r="M120" s="2"/>
      <c r="N120" s="2"/>
    </row>
    <row r="121" customFormat="false" ht="12.75" hidden="false" customHeight="true" outlineLevel="0" collapsed="false">
      <c r="A121" s="40" t="s">
        <v>351</v>
      </c>
      <c r="B121" s="56" t="str">
        <f aca="false" t="array" ref="B121:B121">INDEX(Countries!$D$2:$D$255, MATCH(A121, Countries!$B$2:$B$255, 0))</f>
        <v>YEM</v>
      </c>
      <c r="C121" s="76" t="s">
        <v>145</v>
      </c>
      <c r="D121" s="77" t="n">
        <f aca="false">IF($C121="Mangrove",'Sequestration rates'!$C$22,IF($C121="Seagrass",'Sequestration rates'!$D$22,IF($C121="Salt marsh",'Sequestration rates'!$E$22)))</f>
        <v>5.94</v>
      </c>
      <c r="E121" s="70" t="s">
        <v>474</v>
      </c>
      <c r="F121" s="40" t="s">
        <v>473</v>
      </c>
      <c r="G121" s="40"/>
      <c r="H121" s="2"/>
      <c r="I121" s="2"/>
      <c r="J121" s="2"/>
      <c r="K121" s="2"/>
      <c r="L121" s="2"/>
      <c r="M121" s="2"/>
      <c r="N121" s="2"/>
    </row>
    <row r="122" customFormat="false" ht="12.75" hidden="false" customHeight="true" outlineLevel="0" collapsed="false">
      <c r="A122" s="40" t="s">
        <v>352</v>
      </c>
      <c r="B122" s="56" t="str">
        <f aca="false" t="array" ref="B122:B122">INDEX(Countries!$D$2:$D$255, MATCH(A122, Countries!$B$2:$B$255, 0))</f>
        <v>ITA</v>
      </c>
      <c r="C122" s="76" t="s">
        <v>145</v>
      </c>
      <c r="D122" s="77" t="n">
        <f aca="false">IF($C122="Mangrove",'Sequestration rates'!$C$22,IF($C122="Seagrass",'Sequestration rates'!$D$22,IF($C122="Salt marsh",'Sequestration rates'!$E$22)))</f>
        <v>5.94</v>
      </c>
      <c r="E122" s="70" t="s">
        <v>474</v>
      </c>
      <c r="F122" s="40" t="s">
        <v>473</v>
      </c>
      <c r="G122" s="40"/>
      <c r="H122" s="2"/>
      <c r="I122" s="2"/>
      <c r="J122" s="2"/>
      <c r="K122" s="2"/>
      <c r="L122" s="2"/>
      <c r="M122" s="2"/>
      <c r="N122" s="2"/>
    </row>
    <row r="123" customFormat="false" ht="12.75" hidden="false" customHeight="true" outlineLevel="0" collapsed="false">
      <c r="A123" s="40" t="s">
        <v>353</v>
      </c>
      <c r="B123" s="56" t="str">
        <f aca="false" t="array" ref="B123:B123">INDEX(Countries!$D$2:$D$255, MATCH(A123, Countries!$B$2:$B$255, 0))</f>
        <v>UKR</v>
      </c>
      <c r="C123" s="76" t="s">
        <v>145</v>
      </c>
      <c r="D123" s="77" t="n">
        <f aca="false">IF($C123="Mangrove",'Sequestration rates'!$C$22,IF($C123="Seagrass",'Sequestration rates'!$D$22,IF($C123="Salt marsh",'Sequestration rates'!$E$22)))</f>
        <v>5.94</v>
      </c>
      <c r="E123" s="70" t="s">
        <v>474</v>
      </c>
      <c r="F123" s="40" t="s">
        <v>473</v>
      </c>
      <c r="G123" s="40"/>
      <c r="H123" s="2"/>
      <c r="I123" s="2"/>
      <c r="J123" s="2"/>
      <c r="K123" s="2"/>
      <c r="L123" s="2"/>
      <c r="M123" s="2"/>
      <c r="N123" s="2"/>
    </row>
    <row r="124" customFormat="false" ht="12.75" hidden="false" customHeight="true" outlineLevel="0" collapsed="false">
      <c r="A124" s="40" t="s">
        <v>354</v>
      </c>
      <c r="B124" s="56" t="str">
        <f aca="false" t="array" ref="B124:B124">INDEX(Countries!$D$2:$D$255, MATCH(A124, Countries!$B$2:$B$255, 0))</f>
        <v>TUN</v>
      </c>
      <c r="C124" s="76" t="s">
        <v>145</v>
      </c>
      <c r="D124" s="77" t="n">
        <f aca="false">IF($C124="Mangrove",'Sequestration rates'!$C$22,IF($C124="Seagrass",'Sequestration rates'!$D$22,IF($C124="Salt marsh",'Sequestration rates'!$E$22)))</f>
        <v>5.94</v>
      </c>
      <c r="E124" s="70" t="s">
        <v>474</v>
      </c>
      <c r="F124" s="40" t="s">
        <v>473</v>
      </c>
      <c r="G124" s="40"/>
      <c r="H124" s="2"/>
      <c r="I124" s="2"/>
      <c r="J124" s="2"/>
      <c r="K124" s="2"/>
      <c r="L124" s="2"/>
      <c r="M124" s="2"/>
      <c r="N124" s="2"/>
    </row>
    <row r="125" customFormat="false" ht="12.75" hidden="false" customHeight="true" outlineLevel="0" collapsed="false">
      <c r="A125" s="40" t="s">
        <v>355</v>
      </c>
      <c r="B125" s="56" t="str">
        <f aca="false" t="array" ref="B125:B125">INDEX(Countries!$D$2:$D$255, MATCH(A125, Countries!$B$2:$B$255, 0))</f>
        <v>ESP</v>
      </c>
      <c r="C125" s="76" t="s">
        <v>145</v>
      </c>
      <c r="D125" s="77" t="n">
        <f aca="false">IF($C125="Mangrove",'Sequestration rates'!$C$22,IF($C125="Seagrass",'Sequestration rates'!$D$22,IF($C125="Salt marsh",'Sequestration rates'!$E$22)))</f>
        <v>5.94</v>
      </c>
      <c r="E125" s="70" t="s">
        <v>474</v>
      </c>
      <c r="F125" s="40" t="s">
        <v>473</v>
      </c>
      <c r="G125" s="40"/>
      <c r="H125" s="2"/>
      <c r="I125" s="2"/>
      <c r="J125" s="2"/>
      <c r="K125" s="2"/>
      <c r="L125" s="2"/>
      <c r="M125" s="2"/>
      <c r="N125" s="2"/>
    </row>
    <row r="126" customFormat="false" ht="12.75" hidden="false" customHeight="true" outlineLevel="0" collapsed="false">
      <c r="A126" s="40" t="s">
        <v>356</v>
      </c>
      <c r="B126" s="56" t="str">
        <f aca="false" t="array" ref="B126:B126">INDEX(Countries!$D$2:$D$255, MATCH(A126, Countries!$B$2:$B$255, 0))</f>
        <v>KWT</v>
      </c>
      <c r="C126" s="76" t="s">
        <v>145</v>
      </c>
      <c r="D126" s="77" t="n">
        <f aca="false">IF($C126="Mangrove",'Sequestration rates'!$C$22,IF($C126="Seagrass",'Sequestration rates'!$D$22,IF($C126="Salt marsh",'Sequestration rates'!$E$22)))</f>
        <v>5.94</v>
      </c>
      <c r="E126" s="70" t="s">
        <v>474</v>
      </c>
      <c r="F126" s="40" t="s">
        <v>473</v>
      </c>
      <c r="G126" s="40"/>
      <c r="H126" s="2"/>
      <c r="I126" s="2"/>
      <c r="J126" s="2"/>
      <c r="K126" s="2"/>
      <c r="L126" s="2"/>
      <c r="M126" s="2"/>
      <c r="N126" s="2"/>
    </row>
    <row r="127" customFormat="false" ht="12.75" hidden="false" customHeight="true" outlineLevel="0" collapsed="false">
      <c r="A127" s="40" t="s">
        <v>357</v>
      </c>
      <c r="B127" s="56" t="str">
        <f aca="false" t="array" ref="B127:B127">INDEX(Countries!$D$2:$D$255, MATCH(A127, Countries!$B$2:$B$255, 0))</f>
        <v>DNK</v>
      </c>
      <c r="C127" s="76" t="s">
        <v>145</v>
      </c>
      <c r="D127" s="77" t="n">
        <f aca="false">IF($C127="Mangrove",'Sequestration rates'!$C$22,IF($C127="Seagrass",'Sequestration rates'!$D$22,IF($C127="Salt marsh",'Sequestration rates'!$E$22)))</f>
        <v>5.94</v>
      </c>
      <c r="E127" s="70" t="s">
        <v>474</v>
      </c>
      <c r="F127" s="40" t="s">
        <v>473</v>
      </c>
      <c r="G127" s="40"/>
      <c r="H127" s="2"/>
      <c r="I127" s="2"/>
      <c r="J127" s="2"/>
      <c r="K127" s="2"/>
      <c r="L127" s="2"/>
      <c r="M127" s="2"/>
      <c r="N127" s="2"/>
    </row>
    <row r="128" customFormat="false" ht="12.75" hidden="false" customHeight="true" outlineLevel="0" collapsed="false">
      <c r="A128" s="40" t="s">
        <v>358</v>
      </c>
      <c r="B128" s="56" t="str">
        <f aca="false" t="array" ref="B128:B128">INDEX(Countries!$D$2:$D$255, MATCH(A128, Countries!$B$2:$B$255, 0))</f>
        <v>FRA</v>
      </c>
      <c r="C128" s="76" t="s">
        <v>145</v>
      </c>
      <c r="D128" s="77" t="n">
        <f aca="false">IF($C128="Mangrove",'Sequestration rates'!$C$22,IF($C128="Seagrass",'Sequestration rates'!$D$22,IF($C128="Salt marsh",'Sequestration rates'!$E$22)))</f>
        <v>5.94</v>
      </c>
      <c r="E128" s="70" t="s">
        <v>474</v>
      </c>
      <c r="F128" s="40" t="s">
        <v>473</v>
      </c>
      <c r="G128" s="40"/>
      <c r="H128" s="2"/>
      <c r="I128" s="2"/>
      <c r="J128" s="2"/>
      <c r="K128" s="2"/>
      <c r="L128" s="2"/>
      <c r="M128" s="2"/>
      <c r="N128" s="2"/>
    </row>
    <row r="129" customFormat="false" ht="12.75" hidden="false" customHeight="true" outlineLevel="0" collapsed="false">
      <c r="A129" s="40" t="s">
        <v>359</v>
      </c>
      <c r="B129" s="56" t="str">
        <f aca="false" t="array" ref="B129:B129">INDEX(Countries!$D$2:$D$255, MATCH(A129, Countries!$B$2:$B$255, 0))</f>
        <v>RUS</v>
      </c>
      <c r="C129" s="76" t="s">
        <v>145</v>
      </c>
      <c r="D129" s="77" t="n">
        <f aca="false">IF($C129="Mangrove",'Sequestration rates'!$C$22,IF($C129="Seagrass",'Sequestration rates'!$D$22,IF($C129="Salt marsh",'Sequestration rates'!$E$22)))</f>
        <v>5.94</v>
      </c>
      <c r="E129" s="70" t="s">
        <v>474</v>
      </c>
      <c r="F129" s="40" t="s">
        <v>473</v>
      </c>
      <c r="G129" s="40"/>
      <c r="H129" s="2"/>
      <c r="I129" s="2"/>
      <c r="J129" s="2"/>
      <c r="K129" s="2"/>
      <c r="L129" s="2"/>
      <c r="M129" s="2"/>
      <c r="N129" s="2"/>
    </row>
    <row r="130" customFormat="false" ht="12.75" hidden="false" customHeight="true" outlineLevel="0" collapsed="false">
      <c r="A130" s="40" t="s">
        <v>360</v>
      </c>
      <c r="B130" s="56" t="str">
        <f aca="false" t="array" ref="B130:B130">INDEX(Countries!$D$2:$D$255, MATCH(A130, Countries!$B$2:$B$255, 0))</f>
        <v>UMI</v>
      </c>
      <c r="C130" s="76" t="s">
        <v>145</v>
      </c>
      <c r="D130" s="77" t="n">
        <f aca="false">IF($C130="Mangrove",'Sequestration rates'!$C$22,IF($C130="Seagrass",'Sequestration rates'!$D$22,IF($C130="Salt marsh",'Sequestration rates'!$E$22)))</f>
        <v>5.94</v>
      </c>
      <c r="E130" s="70" t="s">
        <v>474</v>
      </c>
      <c r="F130" s="40" t="s">
        <v>473</v>
      </c>
      <c r="G130" s="40"/>
      <c r="H130" s="2"/>
      <c r="I130" s="2"/>
      <c r="J130" s="2"/>
      <c r="K130" s="2"/>
      <c r="L130" s="2"/>
      <c r="M130" s="2"/>
      <c r="N130" s="2"/>
    </row>
    <row r="131" customFormat="false" ht="12.75" hidden="false" customHeight="true" outlineLevel="0" collapsed="false">
      <c r="A131" s="40" t="s">
        <v>361</v>
      </c>
      <c r="B131" s="56" t="str">
        <f aca="false" t="array" ref="B131:B131">INDEX(Countries!$D$2:$D$255, MATCH(A131, Countries!$B$2:$B$255, 0))</f>
        <v>GRC</v>
      </c>
      <c r="C131" s="76" t="s">
        <v>145</v>
      </c>
      <c r="D131" s="77" t="n">
        <f aca="false">IF($C131="Mangrove",'Sequestration rates'!$C$22,IF($C131="Seagrass",'Sequestration rates'!$D$22,IF($C131="Salt marsh",'Sequestration rates'!$E$22)))</f>
        <v>5.94</v>
      </c>
      <c r="E131" s="70" t="s">
        <v>474</v>
      </c>
      <c r="F131" s="40" t="s">
        <v>473</v>
      </c>
      <c r="G131" s="40"/>
      <c r="H131" s="2"/>
      <c r="I131" s="2"/>
      <c r="J131" s="2"/>
      <c r="K131" s="2"/>
      <c r="L131" s="2"/>
      <c r="M131" s="2"/>
      <c r="N131" s="2"/>
    </row>
    <row r="132" customFormat="false" ht="12.75" hidden="false" customHeight="true" outlineLevel="0" collapsed="false">
      <c r="A132" s="40" t="s">
        <v>362</v>
      </c>
      <c r="B132" s="56" t="str">
        <f aca="false" t="array" ref="B132:B132">INDEX(Countries!$D$2:$D$255, MATCH(A132, Countries!$B$2:$B$255, 0))</f>
        <v>CAN</v>
      </c>
      <c r="C132" s="76" t="s">
        <v>145</v>
      </c>
      <c r="D132" s="77" t="n">
        <f aca="false">IF($C132="Mangrove",'Sequestration rates'!$C$22,IF($C132="Seagrass",'Sequestration rates'!$D$22,IF($C132="Salt marsh",'Sequestration rates'!$E$22)))</f>
        <v>5.94</v>
      </c>
      <c r="E132" s="70" t="s">
        <v>474</v>
      </c>
      <c r="F132" s="40" t="s">
        <v>473</v>
      </c>
      <c r="G132" s="40"/>
      <c r="H132" s="2"/>
      <c r="I132" s="2"/>
      <c r="J132" s="2"/>
      <c r="K132" s="2"/>
      <c r="L132" s="2"/>
      <c r="M132" s="2"/>
      <c r="N132" s="2"/>
    </row>
    <row r="133" customFormat="false" ht="12.75" hidden="false" customHeight="true" outlineLevel="0" collapsed="false">
      <c r="A133" s="40" t="s">
        <v>363</v>
      </c>
      <c r="B133" s="56" t="str">
        <f aca="false" t="array" ref="B133:B133">INDEX(Countries!$D$2:$D$255, MATCH(A133, Countries!$B$2:$B$255, 0))</f>
        <v>DEU</v>
      </c>
      <c r="C133" s="76" t="s">
        <v>145</v>
      </c>
      <c r="D133" s="77" t="n">
        <f aca="false">IF($C133="Mangrove",'Sequestration rates'!$C$22,IF($C133="Seagrass",'Sequestration rates'!$D$22,IF($C133="Salt marsh",'Sequestration rates'!$E$22)))</f>
        <v>5.94</v>
      </c>
      <c r="E133" s="70" t="s">
        <v>474</v>
      </c>
      <c r="F133" s="40" t="s">
        <v>473</v>
      </c>
      <c r="G133" s="40"/>
      <c r="H133" s="2"/>
      <c r="I133" s="2"/>
      <c r="J133" s="2"/>
      <c r="K133" s="2"/>
      <c r="L133" s="2"/>
      <c r="M133" s="2"/>
      <c r="N133" s="2"/>
    </row>
    <row r="134" customFormat="false" ht="12.75" hidden="false" customHeight="true" outlineLevel="0" collapsed="false">
      <c r="A134" s="40" t="s">
        <v>364</v>
      </c>
      <c r="B134" s="56" t="str">
        <f aca="false" t="array" ref="B134:B134">INDEX(Countries!$D$2:$D$255, MATCH(A134, Countries!$B$2:$B$255, 0))</f>
        <v>HRV</v>
      </c>
      <c r="C134" s="76" t="s">
        <v>145</v>
      </c>
      <c r="D134" s="77" t="n">
        <f aca="false">IF($C134="Mangrove",'Sequestration rates'!$C$22,IF($C134="Seagrass",'Sequestration rates'!$D$22,IF($C134="Salt marsh",'Sequestration rates'!$E$22)))</f>
        <v>5.94</v>
      </c>
      <c r="E134" s="70" t="s">
        <v>474</v>
      </c>
      <c r="F134" s="40" t="s">
        <v>473</v>
      </c>
      <c r="G134" s="40"/>
      <c r="H134" s="2"/>
      <c r="I134" s="2"/>
      <c r="J134" s="2"/>
      <c r="K134" s="2"/>
      <c r="L134" s="2"/>
      <c r="M134" s="2"/>
      <c r="N134" s="2"/>
    </row>
    <row r="135" customFormat="false" ht="12.75" hidden="false" customHeight="true" outlineLevel="0" collapsed="false">
      <c r="A135" s="40" t="s">
        <v>365</v>
      </c>
      <c r="B135" s="56" t="str">
        <f aca="false" t="array" ref="B135:B135">INDEX(Countries!$D$2:$D$255, MATCH(A135, Countries!$B$2:$B$255, 0))</f>
        <v>GBR</v>
      </c>
      <c r="C135" s="76" t="s">
        <v>145</v>
      </c>
      <c r="D135" s="77" t="n">
        <f aca="false">IF($C135="Mangrove",'Sequestration rates'!$C$22,IF($C135="Seagrass",'Sequestration rates'!$D$22,IF($C135="Salt marsh",'Sequestration rates'!$E$22)))</f>
        <v>5.94</v>
      </c>
      <c r="E135" s="70" t="s">
        <v>474</v>
      </c>
      <c r="F135" s="40" t="s">
        <v>473</v>
      </c>
      <c r="G135" s="40"/>
      <c r="H135" s="2"/>
      <c r="I135" s="2"/>
      <c r="J135" s="2"/>
      <c r="K135" s="2"/>
      <c r="L135" s="2"/>
      <c r="M135" s="2"/>
      <c r="N135" s="2"/>
    </row>
    <row r="136" customFormat="false" ht="12.75" hidden="false" customHeight="true" outlineLevel="0" collapsed="false">
      <c r="A136" s="40" t="s">
        <v>366</v>
      </c>
      <c r="B136" s="56" t="str">
        <f aca="false" t="array" ref="B136:B136">INDEX(Countries!$D$2:$D$255, MATCH(A136, Countries!$B$2:$B$255, 0))</f>
        <v>MLT</v>
      </c>
      <c r="C136" s="76" t="s">
        <v>145</v>
      </c>
      <c r="D136" s="77" t="n">
        <f aca="false">IF($C136="Mangrove",'Sequestration rates'!$C$22,IF($C136="Seagrass",'Sequestration rates'!$D$22,IF($C136="Salt marsh",'Sequestration rates'!$E$22)))</f>
        <v>5.94</v>
      </c>
      <c r="E136" s="70" t="s">
        <v>474</v>
      </c>
      <c r="F136" s="40" t="s">
        <v>473</v>
      </c>
      <c r="G136" s="40"/>
      <c r="H136" s="2"/>
      <c r="I136" s="2"/>
      <c r="J136" s="2"/>
      <c r="K136" s="2"/>
      <c r="L136" s="2"/>
      <c r="M136" s="2"/>
      <c r="N136" s="2"/>
    </row>
    <row r="137" customFormat="false" ht="12.75" hidden="false" customHeight="true" outlineLevel="0" collapsed="false">
      <c r="A137" s="40" t="s">
        <v>367</v>
      </c>
      <c r="B137" s="56" t="str">
        <f aca="false" t="array" ref="B137:B137">INDEX(Countries!$D$2:$D$255, MATCH(A137, Countries!$B$2:$B$255, 0))</f>
        <v>CYP</v>
      </c>
      <c r="C137" s="76" t="s">
        <v>145</v>
      </c>
      <c r="D137" s="77" t="n">
        <f aca="false">IF($C137="Mangrove",'Sequestration rates'!$C$22,IF($C137="Seagrass",'Sequestration rates'!$D$22,IF($C137="Salt marsh",'Sequestration rates'!$E$22)))</f>
        <v>5.94</v>
      </c>
      <c r="E137" s="70" t="s">
        <v>474</v>
      </c>
      <c r="F137" s="40" t="s">
        <v>473</v>
      </c>
      <c r="G137" s="40"/>
      <c r="H137" s="2"/>
      <c r="I137" s="2"/>
      <c r="J137" s="2"/>
      <c r="K137" s="2"/>
      <c r="L137" s="2"/>
      <c r="M137" s="2"/>
      <c r="N137" s="2"/>
    </row>
    <row r="138" customFormat="false" ht="12.75" hidden="false" customHeight="true" outlineLevel="0" collapsed="false">
      <c r="A138" s="40" t="s">
        <v>368</v>
      </c>
      <c r="B138" s="56" t="str">
        <f aca="false" t="array" ref="B138:B138">INDEX(Countries!$D$2:$D$255, MATCH(A138, Countries!$B$2:$B$255, 0))</f>
        <v>NOR</v>
      </c>
      <c r="C138" s="76" t="s">
        <v>145</v>
      </c>
      <c r="D138" s="77" t="n">
        <f aca="false">IF($C138="Mangrove",'Sequestration rates'!$C$22,IF($C138="Seagrass",'Sequestration rates'!$D$22,IF($C138="Salt marsh",'Sequestration rates'!$E$22)))</f>
        <v>5.94</v>
      </c>
      <c r="E138" s="70" t="s">
        <v>474</v>
      </c>
      <c r="F138" s="40" t="s">
        <v>473</v>
      </c>
      <c r="G138" s="40"/>
      <c r="H138" s="2"/>
      <c r="I138" s="2"/>
      <c r="J138" s="2"/>
      <c r="K138" s="2"/>
      <c r="L138" s="2"/>
      <c r="M138" s="2"/>
      <c r="N138" s="2"/>
    </row>
    <row r="139" customFormat="false" ht="12.75" hidden="false" customHeight="true" outlineLevel="0" collapsed="false">
      <c r="A139" s="40" t="s">
        <v>369</v>
      </c>
      <c r="B139" s="56" t="str">
        <f aca="false" t="array" ref="B139:B139">INDEX(Countries!$D$2:$D$255, MATCH(A139, Countries!$B$2:$B$255, 0))</f>
        <v>ALB</v>
      </c>
      <c r="C139" s="76" t="s">
        <v>145</v>
      </c>
      <c r="D139" s="77" t="n">
        <f aca="false">IF($C139="Mangrove",'Sequestration rates'!$C$22,IF($C139="Seagrass",'Sequestration rates'!$D$22,IF($C139="Salt marsh",'Sequestration rates'!$E$22)))</f>
        <v>5.94</v>
      </c>
      <c r="E139" s="70" t="s">
        <v>474</v>
      </c>
      <c r="F139" s="40" t="s">
        <v>473</v>
      </c>
      <c r="G139" s="40"/>
      <c r="H139" s="2"/>
      <c r="I139" s="2"/>
      <c r="J139" s="2"/>
      <c r="K139" s="2"/>
      <c r="L139" s="2"/>
      <c r="M139" s="2"/>
      <c r="N139" s="2"/>
    </row>
    <row r="140" customFormat="false" ht="12.75" hidden="false" customHeight="true" outlineLevel="0" collapsed="false">
      <c r="A140" s="40" t="s">
        <v>370</v>
      </c>
      <c r="B140" s="56" t="str">
        <f aca="false" t="array" ref="B140:B140">INDEX(Countries!$D$2:$D$255, MATCH(A140, Countries!$B$2:$B$255, 0))</f>
        <v>DZA</v>
      </c>
      <c r="C140" s="76" t="s">
        <v>145</v>
      </c>
      <c r="D140" s="77" t="n">
        <f aca="false">IF($C140="Mangrove",'Sequestration rates'!$C$22,IF($C140="Seagrass",'Sequestration rates'!$D$22,IF($C140="Salt marsh",'Sequestration rates'!$E$22)))</f>
        <v>5.94</v>
      </c>
      <c r="E140" s="70" t="s">
        <v>474</v>
      </c>
      <c r="F140" s="40" t="s">
        <v>473</v>
      </c>
      <c r="G140" s="40"/>
      <c r="H140" s="2"/>
      <c r="I140" s="2"/>
      <c r="J140" s="2"/>
      <c r="K140" s="2"/>
      <c r="L140" s="2"/>
      <c r="M140" s="2"/>
      <c r="N140" s="2"/>
    </row>
    <row r="141" customFormat="false" ht="12.75" hidden="false" customHeight="true" outlineLevel="0" collapsed="false">
      <c r="A141" s="40" t="s">
        <v>371</v>
      </c>
      <c r="B141" s="56" t="str">
        <f aca="false" t="array" ref="B141:B141">INDEX(Countries!$D$2:$D$255, MATCH(A141, Countries!$B$2:$B$255, 0))</f>
        <v>SWE</v>
      </c>
      <c r="C141" s="76" t="s">
        <v>145</v>
      </c>
      <c r="D141" s="77" t="n">
        <f aca="false">IF($C141="Mangrove",'Sequestration rates'!$C$22,IF($C141="Seagrass",'Sequestration rates'!$D$22,IF($C141="Salt marsh",'Sequestration rates'!$E$22)))</f>
        <v>5.94</v>
      </c>
      <c r="E141" s="70" t="s">
        <v>474</v>
      </c>
      <c r="F141" s="40" t="s">
        <v>473</v>
      </c>
      <c r="G141" s="40"/>
      <c r="H141" s="2"/>
      <c r="I141" s="2"/>
      <c r="J141" s="2"/>
      <c r="K141" s="2"/>
      <c r="L141" s="2"/>
      <c r="M141" s="2"/>
      <c r="N141" s="2"/>
    </row>
    <row r="142" customFormat="false" ht="12.75" hidden="false" customHeight="true" outlineLevel="0" collapsed="false">
      <c r="A142" s="40" t="s">
        <v>372</v>
      </c>
      <c r="B142" s="56" t="str">
        <f aca="false" t="array" ref="B142:B142">INDEX(Countries!$D$2:$D$255, MATCH(A142, Countries!$B$2:$B$255, 0))</f>
        <v>ISR</v>
      </c>
      <c r="C142" s="76" t="s">
        <v>145</v>
      </c>
      <c r="D142" s="77" t="n">
        <f aca="false">IF($C142="Mangrove",'Sequestration rates'!$C$22,IF($C142="Seagrass",'Sequestration rates'!$D$22,IF($C142="Salt marsh",'Sequestration rates'!$E$22)))</f>
        <v>5.94</v>
      </c>
      <c r="E142" s="70" t="s">
        <v>474</v>
      </c>
      <c r="F142" s="40" t="s">
        <v>473</v>
      </c>
      <c r="G142" s="40"/>
      <c r="H142" s="2"/>
      <c r="I142" s="2"/>
      <c r="J142" s="2"/>
      <c r="K142" s="2"/>
      <c r="L142" s="2"/>
      <c r="M142" s="2"/>
      <c r="N142" s="2"/>
    </row>
    <row r="143" customFormat="false" ht="12.75" hidden="false" customHeight="true" outlineLevel="0" collapsed="false">
      <c r="A143" s="40" t="s">
        <v>373</v>
      </c>
      <c r="B143" s="56" t="str">
        <f aca="false" t="array" ref="B143:B143">INDEX(Countries!$D$2:$D$255, MATCH(A143, Countries!$B$2:$B$255, 0))</f>
        <v>MSR</v>
      </c>
      <c r="C143" s="76" t="s">
        <v>145</v>
      </c>
      <c r="D143" s="77" t="n">
        <f aca="false">IF($C143="Mangrove",'Sequestration rates'!$C$22,IF($C143="Seagrass",'Sequestration rates'!$D$22,IF($C143="Salt marsh",'Sequestration rates'!$E$22)))</f>
        <v>5.94</v>
      </c>
      <c r="E143" s="70" t="s">
        <v>474</v>
      </c>
      <c r="F143" s="40" t="s">
        <v>473</v>
      </c>
      <c r="G143" s="40"/>
      <c r="H143" s="2"/>
      <c r="I143" s="2"/>
      <c r="J143" s="2"/>
      <c r="K143" s="2"/>
      <c r="L143" s="2"/>
      <c r="M143" s="2"/>
      <c r="N143" s="2"/>
    </row>
    <row r="144" customFormat="false" ht="12.75" hidden="false" customHeight="true" outlineLevel="0" collapsed="false">
      <c r="A144" s="40" t="s">
        <v>374</v>
      </c>
      <c r="B144" s="56" t="str">
        <f aca="false" t="array" ref="B144:B144">INDEX(Countries!$D$2:$D$255, MATCH(A144, Countries!$B$2:$B$255, 0))</f>
        <v>LBY</v>
      </c>
      <c r="C144" s="76" t="s">
        <v>145</v>
      </c>
      <c r="D144" s="77" t="n">
        <f aca="false">IF($C144="Mangrove",'Sequestration rates'!$C$22,IF($C144="Seagrass",'Sequestration rates'!$D$22,IF($C144="Salt marsh",'Sequestration rates'!$E$22)))</f>
        <v>5.94</v>
      </c>
      <c r="E144" s="70" t="s">
        <v>474</v>
      </c>
      <c r="F144" s="40" t="s">
        <v>473</v>
      </c>
      <c r="G144" s="40"/>
      <c r="H144" s="2"/>
      <c r="I144" s="2"/>
      <c r="J144" s="2"/>
      <c r="K144" s="2"/>
      <c r="L144" s="2"/>
      <c r="M144" s="2"/>
      <c r="N144" s="2"/>
    </row>
    <row r="145" customFormat="false" ht="12.75" hidden="false" customHeight="true" outlineLevel="0" collapsed="false">
      <c r="A145" s="40" t="s">
        <v>375</v>
      </c>
      <c r="B145" s="56" t="str">
        <f aca="false" t="array" ref="B145:B145">INDEX(Countries!$D$2:$D$255, MATCH(A145, Countries!$B$2:$B$255, 0))</f>
        <v>NLD</v>
      </c>
      <c r="C145" s="76" t="s">
        <v>145</v>
      </c>
      <c r="D145" s="77" t="n">
        <f aca="false">IF($C145="Mangrove",'Sequestration rates'!$C$22,IF($C145="Seagrass",'Sequestration rates'!$D$22,IF($C145="Salt marsh",'Sequestration rates'!$E$22)))</f>
        <v>5.94</v>
      </c>
      <c r="E145" s="70" t="s">
        <v>474</v>
      </c>
      <c r="F145" s="40" t="s">
        <v>473</v>
      </c>
      <c r="G145" s="40"/>
      <c r="H145" s="2"/>
      <c r="I145" s="2"/>
      <c r="J145" s="2"/>
      <c r="K145" s="2"/>
      <c r="L145" s="2"/>
      <c r="M145" s="2"/>
      <c r="N145" s="2"/>
    </row>
    <row r="146" customFormat="false" ht="12.75" hidden="false" customHeight="true" outlineLevel="0" collapsed="false">
      <c r="A146" s="40" t="s">
        <v>376</v>
      </c>
      <c r="B146" s="56" t="str">
        <f aca="false" t="array" ref="B146:B146">INDEX(Countries!$D$2:$D$255, MATCH(A146, Countries!$B$2:$B$255, 0))</f>
        <v>POL</v>
      </c>
      <c r="C146" s="76" t="s">
        <v>145</v>
      </c>
      <c r="D146" s="77" t="n">
        <f aca="false">IF($C146="Mangrove",'Sequestration rates'!$C$22,IF($C146="Seagrass",'Sequestration rates'!$D$22,IF($C146="Salt marsh",'Sequestration rates'!$E$22)))</f>
        <v>5.94</v>
      </c>
      <c r="E146" s="70" t="s">
        <v>474</v>
      </c>
      <c r="F146" s="40" t="s">
        <v>473</v>
      </c>
      <c r="G146" s="40"/>
      <c r="H146" s="2"/>
      <c r="I146" s="2"/>
      <c r="J146" s="2"/>
      <c r="K146" s="2"/>
      <c r="L146" s="2"/>
      <c r="M146" s="2"/>
      <c r="N146" s="2"/>
    </row>
    <row r="147" customFormat="false" ht="12.75" hidden="false" customHeight="true" outlineLevel="0" collapsed="false">
      <c r="A147" s="40" t="s">
        <v>377</v>
      </c>
      <c r="B147" s="56" t="str">
        <f aca="false" t="array" ref="B147:B147">INDEX(Countries!$D$2:$D$255, MATCH(A147, Countries!$B$2:$B$255, 0))</f>
        <v>TUR</v>
      </c>
      <c r="C147" s="76" t="s">
        <v>145</v>
      </c>
      <c r="D147" s="77" t="n">
        <f aca="false">IF($C147="Mangrove",'Sequestration rates'!$C$22,IF($C147="Seagrass",'Sequestration rates'!$D$22,IF($C147="Salt marsh",'Sequestration rates'!$E$22)))</f>
        <v>5.94</v>
      </c>
      <c r="E147" s="70" t="s">
        <v>474</v>
      </c>
      <c r="F147" s="40" t="s">
        <v>473</v>
      </c>
      <c r="G147" s="40"/>
      <c r="H147" s="2"/>
      <c r="I147" s="2"/>
      <c r="J147" s="2"/>
      <c r="K147" s="2"/>
      <c r="L147" s="2"/>
      <c r="M147" s="2"/>
      <c r="N147" s="2"/>
    </row>
    <row r="148" customFormat="false" ht="12.75" hidden="false" customHeight="true" outlineLevel="0" collapsed="false">
      <c r="A148" s="40" t="s">
        <v>378</v>
      </c>
      <c r="B148" s="56" t="str">
        <f aca="false" t="array" ref="B148:B148">INDEX(Countries!$D$2:$D$255, MATCH(A148, Countries!$B$2:$B$255, 0))</f>
        <v>JOR</v>
      </c>
      <c r="C148" s="76" t="s">
        <v>145</v>
      </c>
      <c r="D148" s="77" t="n">
        <f aca="false">IF($C148="Mangrove",'Sequestration rates'!$C$22,IF($C148="Seagrass",'Sequestration rates'!$D$22,IF($C148="Salt marsh",'Sequestration rates'!$E$22)))</f>
        <v>5.94</v>
      </c>
      <c r="E148" s="70" t="s">
        <v>474</v>
      </c>
      <c r="F148" s="40" t="s">
        <v>473</v>
      </c>
      <c r="G148" s="40"/>
      <c r="H148" s="2"/>
      <c r="I148" s="2"/>
      <c r="J148" s="2"/>
      <c r="K148" s="2"/>
      <c r="L148" s="2"/>
      <c r="M148" s="2"/>
      <c r="N148" s="2"/>
    </row>
    <row r="149" customFormat="false" ht="12.75" hidden="false" customHeight="true" outlineLevel="0" collapsed="false">
      <c r="A149" s="40" t="s">
        <v>379</v>
      </c>
      <c r="B149" s="56" t="str">
        <f aca="false" t="array" ref="B149:B149">INDEX(Countries!$D$2:$D$255, MATCH(A149, Countries!$B$2:$B$255, 0))</f>
        <v>SVN</v>
      </c>
      <c r="C149" s="76" t="s">
        <v>145</v>
      </c>
      <c r="D149" s="77" t="n">
        <f aca="false">IF($C149="Mangrove",'Sequestration rates'!$C$22,IF($C149="Seagrass",'Sequestration rates'!$D$22,IF($C149="Salt marsh",'Sequestration rates'!$E$22)))</f>
        <v>5.94</v>
      </c>
      <c r="E149" s="70" t="s">
        <v>474</v>
      </c>
      <c r="F149" s="40" t="s">
        <v>473</v>
      </c>
      <c r="G149" s="40"/>
      <c r="H149" s="2"/>
      <c r="I149" s="2"/>
      <c r="J149" s="2"/>
      <c r="K149" s="2"/>
      <c r="L149" s="2"/>
      <c r="M149" s="2"/>
      <c r="N149" s="2"/>
    </row>
    <row r="150" customFormat="false" ht="12.75" hidden="false" customHeight="true" outlineLevel="0" collapsed="false">
      <c r="A150" s="40" t="s">
        <v>380</v>
      </c>
      <c r="B150" s="56" t="str">
        <f aca="false" t="array" ref="B150:B150">INDEX(Countries!$D$2:$D$255, MATCH(A150, Countries!$B$2:$B$255, 0))</f>
        <v>ARG</v>
      </c>
      <c r="C150" s="76" t="s">
        <v>145</v>
      </c>
      <c r="D150" s="77" t="n">
        <f aca="false">IF($C150="Mangrove",'Sequestration rates'!$C$22,IF($C150="Seagrass",'Sequestration rates'!$D$22,IF($C150="Salt marsh",'Sequestration rates'!$E$22)))</f>
        <v>5.94</v>
      </c>
      <c r="E150" s="70" t="s">
        <v>474</v>
      </c>
      <c r="F150" s="40" t="s">
        <v>473</v>
      </c>
      <c r="G150" s="40"/>
      <c r="H150" s="2"/>
      <c r="I150" s="2"/>
      <c r="J150" s="2"/>
      <c r="K150" s="2"/>
      <c r="L150" s="2"/>
      <c r="M150" s="2"/>
      <c r="N150" s="2"/>
    </row>
    <row r="151" customFormat="false" ht="12.75" hidden="false" customHeight="true" outlineLevel="0" collapsed="false">
      <c r="A151" s="40" t="s">
        <v>381</v>
      </c>
      <c r="B151" s="56" t="str">
        <f aca="false" t="array" ref="B151:B151">INDEX(Countries!$D$2:$D$255, MATCH(A151, Countries!$B$2:$B$255, 0))</f>
        <v>AZE</v>
      </c>
      <c r="C151" s="76" t="s">
        <v>145</v>
      </c>
      <c r="D151" s="77" t="n">
        <f aca="false">IF($C151="Mangrove",'Sequestration rates'!$C$22,IF($C151="Seagrass",'Sequestration rates'!$D$22,IF($C151="Salt marsh",'Sequestration rates'!$E$22)))</f>
        <v>5.94</v>
      </c>
      <c r="E151" s="70" t="s">
        <v>474</v>
      </c>
      <c r="F151" s="40" t="s">
        <v>473</v>
      </c>
      <c r="G151" s="40"/>
      <c r="H151" s="2"/>
      <c r="I151" s="2"/>
      <c r="J151" s="2"/>
      <c r="K151" s="2"/>
      <c r="L151" s="2"/>
      <c r="M151" s="2"/>
      <c r="N151" s="2"/>
    </row>
    <row r="152" customFormat="false" ht="12.75" hidden="false" customHeight="true" outlineLevel="0" collapsed="false">
      <c r="A152" s="40" t="s">
        <v>382</v>
      </c>
      <c r="B152" s="56" t="str">
        <f aca="false" t="array" ref="B152:B152">INDEX(Countries!$D$2:$D$255, MATCH(A152, Countries!$B$2:$B$255, 0))</f>
        <v>BEL</v>
      </c>
      <c r="C152" s="76" t="s">
        <v>145</v>
      </c>
      <c r="D152" s="77" t="n">
        <f aca="false">IF($C152="Mangrove",'Sequestration rates'!$C$22,IF($C152="Seagrass",'Sequestration rates'!$D$22,IF($C152="Salt marsh",'Sequestration rates'!$E$22)))</f>
        <v>5.94</v>
      </c>
      <c r="E152" s="70" t="s">
        <v>474</v>
      </c>
      <c r="F152" s="40" t="s">
        <v>473</v>
      </c>
      <c r="G152" s="40"/>
      <c r="H152" s="2"/>
      <c r="I152" s="2"/>
      <c r="J152" s="2"/>
      <c r="K152" s="2"/>
      <c r="L152" s="2"/>
      <c r="M152" s="2"/>
      <c r="N152" s="2"/>
    </row>
    <row r="153" customFormat="false" ht="12.75" hidden="false" customHeight="true" outlineLevel="0" collapsed="false">
      <c r="A153" s="40" t="s">
        <v>383</v>
      </c>
      <c r="B153" s="56" t="str">
        <f aca="false" t="array" ref="B153:B153">INDEX(Countries!$D$2:$D$255, MATCH(A153, Countries!$B$2:$B$255, 0))</f>
        <v>BIH</v>
      </c>
      <c r="C153" s="76" t="s">
        <v>145</v>
      </c>
      <c r="D153" s="77" t="n">
        <f aca="false">IF($C153="Mangrove",'Sequestration rates'!$C$22,IF($C153="Seagrass",'Sequestration rates'!$D$22,IF($C153="Salt marsh",'Sequestration rates'!$E$22)))</f>
        <v>5.94</v>
      </c>
      <c r="E153" s="70" t="s">
        <v>474</v>
      </c>
      <c r="F153" s="40" t="s">
        <v>473</v>
      </c>
      <c r="G153" s="40"/>
      <c r="H153" s="2"/>
      <c r="I153" s="2"/>
      <c r="J153" s="2"/>
      <c r="K153" s="2"/>
      <c r="L153" s="2"/>
      <c r="M153" s="2"/>
      <c r="N153" s="2"/>
    </row>
    <row r="154" customFormat="false" ht="12.75" hidden="false" customHeight="true" outlineLevel="0" collapsed="false">
      <c r="A154" s="40" t="s">
        <v>384</v>
      </c>
      <c r="B154" s="56" t="str">
        <f aca="false" t="array" ref="B154:B154">INDEX(Countries!$D$2:$D$255, MATCH(A154, Countries!$B$2:$B$255, 0))</f>
        <v>IOT</v>
      </c>
      <c r="C154" s="76" t="s">
        <v>145</v>
      </c>
      <c r="D154" s="77" t="n">
        <f aca="false">IF($C154="Mangrove",'Sequestration rates'!$C$22,IF($C154="Seagrass",'Sequestration rates'!$D$22,IF($C154="Salt marsh",'Sequestration rates'!$E$22)))</f>
        <v>5.94</v>
      </c>
      <c r="E154" s="70" t="s">
        <v>474</v>
      </c>
      <c r="F154" s="40" t="s">
        <v>473</v>
      </c>
      <c r="G154" s="40"/>
      <c r="H154" s="2"/>
      <c r="I154" s="2"/>
      <c r="J154" s="2"/>
      <c r="K154" s="2"/>
      <c r="L154" s="2"/>
      <c r="M154" s="2"/>
      <c r="N154" s="2"/>
    </row>
    <row r="155" customFormat="false" ht="12.75" hidden="false" customHeight="true" outlineLevel="0" collapsed="false">
      <c r="A155" s="40" t="s">
        <v>385</v>
      </c>
      <c r="B155" s="56" t="str">
        <f aca="false" t="array" ref="B155:B155">INDEX(Countries!$D$2:$D$255, MATCH(A155, Countries!$B$2:$B$255, 0))</f>
        <v>BGR</v>
      </c>
      <c r="C155" s="76" t="s">
        <v>145</v>
      </c>
      <c r="D155" s="77" t="n">
        <f aca="false">IF($C155="Mangrove",'Sequestration rates'!$C$22,IF($C155="Seagrass",'Sequestration rates'!$D$22,IF($C155="Salt marsh",'Sequestration rates'!$E$22)))</f>
        <v>5.94</v>
      </c>
      <c r="E155" s="70" t="s">
        <v>474</v>
      </c>
      <c r="F155" s="40" t="s">
        <v>473</v>
      </c>
      <c r="G155" s="40"/>
      <c r="H155" s="2"/>
      <c r="I155" s="2"/>
      <c r="J155" s="2"/>
      <c r="K155" s="2"/>
      <c r="L155" s="2"/>
      <c r="M155" s="2"/>
      <c r="N155" s="2"/>
    </row>
    <row r="156" customFormat="false" ht="12.75" hidden="false" customHeight="true" outlineLevel="0" collapsed="false">
      <c r="A156" s="40" t="s">
        <v>386</v>
      </c>
      <c r="B156" s="56" t="str">
        <f aca="false" t="array" ref="B156:B156">INDEX(Countries!$D$2:$D$255, MATCH(A156, Countries!$B$2:$B$255, 0))</f>
        <v>CPV</v>
      </c>
      <c r="C156" s="76" t="s">
        <v>145</v>
      </c>
      <c r="D156" s="77" t="n">
        <f aca="false">IF($C156="Mangrove",'Sequestration rates'!$C$22,IF($C156="Seagrass",'Sequestration rates'!$D$22,IF($C156="Salt marsh",'Sequestration rates'!$E$22)))</f>
        <v>5.94</v>
      </c>
      <c r="E156" s="70" t="s">
        <v>474</v>
      </c>
      <c r="F156" s="40" t="s">
        <v>473</v>
      </c>
      <c r="G156" s="40"/>
      <c r="H156" s="2"/>
      <c r="I156" s="2"/>
      <c r="J156" s="2"/>
      <c r="K156" s="2"/>
      <c r="L156" s="2"/>
      <c r="M156" s="2"/>
      <c r="N156" s="2"/>
    </row>
    <row r="157" customFormat="false" ht="12.75" hidden="false" customHeight="true" outlineLevel="0" collapsed="false">
      <c r="A157" s="40" t="s">
        <v>387</v>
      </c>
      <c r="B157" s="56" t="str">
        <f aca="false" t="array" ref="B157:B157">INDEX(Countries!$D$2:$D$255, MATCH(A157, Countries!$B$2:$B$255, 0))</f>
        <v>CHL</v>
      </c>
      <c r="C157" s="76" t="s">
        <v>145</v>
      </c>
      <c r="D157" s="77" t="n">
        <f aca="false">IF($C157="Mangrove",'Sequestration rates'!$C$22,IF($C157="Seagrass",'Sequestration rates'!$D$22,IF($C157="Salt marsh",'Sequestration rates'!$E$22)))</f>
        <v>5.94</v>
      </c>
      <c r="E157" s="70" t="s">
        <v>474</v>
      </c>
      <c r="F157" s="40" t="s">
        <v>473</v>
      </c>
      <c r="G157" s="40"/>
      <c r="H157" s="2"/>
      <c r="I157" s="2"/>
      <c r="J157" s="2"/>
      <c r="K157" s="2"/>
      <c r="L157" s="2"/>
      <c r="M157" s="2"/>
      <c r="N157" s="2"/>
    </row>
    <row r="158" customFormat="false" ht="12.75" hidden="false" customHeight="true" outlineLevel="0" collapsed="false">
      <c r="A158" s="40" t="s">
        <v>388</v>
      </c>
      <c r="B158" s="56" t="str">
        <f aca="false" t="array" ref="B158:B158">INDEX(Countries!$D$2:$D$255, MATCH(A158, Countries!$B$2:$B$255, 0))</f>
        <v>EST</v>
      </c>
      <c r="C158" s="76" t="s">
        <v>145</v>
      </c>
      <c r="D158" s="77" t="n">
        <f aca="false">IF($C158="Mangrove",'Sequestration rates'!$C$22,IF($C158="Seagrass",'Sequestration rates'!$D$22,IF($C158="Salt marsh",'Sequestration rates'!$E$22)))</f>
        <v>5.94</v>
      </c>
      <c r="E158" s="70" t="s">
        <v>474</v>
      </c>
      <c r="F158" s="40" t="s">
        <v>473</v>
      </c>
      <c r="G158" s="40"/>
      <c r="H158" s="2"/>
      <c r="I158" s="2"/>
      <c r="J158" s="2"/>
      <c r="K158" s="2"/>
      <c r="L158" s="2"/>
      <c r="M158" s="2"/>
      <c r="N158" s="2"/>
    </row>
    <row r="159" customFormat="false" ht="12.75" hidden="false" customHeight="true" outlineLevel="0" collapsed="false">
      <c r="A159" s="40" t="s">
        <v>389</v>
      </c>
      <c r="B159" s="56" t="str">
        <f aca="false" t="array" ref="B159:B159">INDEX(Countries!$D$2:$D$255, MATCH(A159, Countries!$B$2:$B$255, 0))</f>
        <v>FLK</v>
      </c>
      <c r="C159" s="76" t="s">
        <v>145</v>
      </c>
      <c r="D159" s="77" t="n">
        <f aca="false">IF($C159="Mangrove",'Sequestration rates'!$C$22,IF($C159="Seagrass",'Sequestration rates'!$D$22,IF($C159="Salt marsh",'Sequestration rates'!$E$22)))</f>
        <v>5.94</v>
      </c>
      <c r="E159" s="70" t="s">
        <v>474</v>
      </c>
      <c r="F159" s="40" t="s">
        <v>473</v>
      </c>
      <c r="G159" s="40"/>
      <c r="H159" s="2"/>
      <c r="I159" s="2"/>
      <c r="J159" s="2"/>
      <c r="K159" s="2"/>
      <c r="L159" s="2"/>
      <c r="M159" s="2"/>
      <c r="N159" s="2"/>
    </row>
    <row r="160" customFormat="false" ht="12.75" hidden="false" customHeight="true" outlineLevel="0" collapsed="false">
      <c r="A160" s="40" t="s">
        <v>390</v>
      </c>
      <c r="B160" s="56" t="str">
        <f aca="false" t="array" ref="B160:B160">INDEX(Countries!$D$2:$D$255, MATCH(A160, Countries!$B$2:$B$255, 0))</f>
        <v>FRO</v>
      </c>
      <c r="C160" s="76" t="s">
        <v>145</v>
      </c>
      <c r="D160" s="77" t="n">
        <f aca="false">IF($C160="Mangrove",'Sequestration rates'!$C$22,IF($C160="Seagrass",'Sequestration rates'!$D$22,IF($C160="Salt marsh",'Sequestration rates'!$E$22)))</f>
        <v>5.94</v>
      </c>
      <c r="E160" s="70" t="s">
        <v>474</v>
      </c>
      <c r="F160" s="40" t="s">
        <v>473</v>
      </c>
      <c r="G160" s="40"/>
      <c r="H160" s="2"/>
      <c r="I160" s="2"/>
      <c r="J160" s="2"/>
      <c r="K160" s="2"/>
      <c r="L160" s="2"/>
      <c r="M160" s="2"/>
      <c r="N160" s="2"/>
    </row>
    <row r="161" customFormat="false" ht="12.75" hidden="false" customHeight="true" outlineLevel="0" collapsed="false">
      <c r="A161" s="40" t="s">
        <v>391</v>
      </c>
      <c r="B161" s="56" t="str">
        <f aca="false" t="array" ref="B161:B161">INDEX(Countries!$D$2:$D$255, MATCH(A161, Countries!$B$2:$B$255, 0))</f>
        <v>FIN</v>
      </c>
      <c r="C161" s="76" t="s">
        <v>145</v>
      </c>
      <c r="D161" s="77" t="n">
        <f aca="false">IF($C161="Mangrove",'Sequestration rates'!$C$22,IF($C161="Seagrass",'Sequestration rates'!$D$22,IF($C161="Salt marsh",'Sequestration rates'!$E$22)))</f>
        <v>5.94</v>
      </c>
      <c r="E161" s="70" t="s">
        <v>474</v>
      </c>
      <c r="F161" s="40" t="s">
        <v>473</v>
      </c>
      <c r="G161" s="40"/>
      <c r="H161" s="2"/>
      <c r="I161" s="2"/>
      <c r="J161" s="2"/>
      <c r="K161" s="2"/>
      <c r="L161" s="2"/>
      <c r="M161" s="2"/>
      <c r="N161" s="2"/>
    </row>
    <row r="162" customFormat="false" ht="12.75" hidden="false" customHeight="true" outlineLevel="0" collapsed="false">
      <c r="A162" s="40" t="s">
        <v>392</v>
      </c>
      <c r="B162" s="56" t="str">
        <f aca="false" t="array" ref="B162:B162">INDEX(Countries!$D$2:$D$255, MATCH(A162, Countries!$B$2:$B$255, 0))</f>
        <v>GEO</v>
      </c>
      <c r="C162" s="76" t="s">
        <v>145</v>
      </c>
      <c r="D162" s="77" t="n">
        <f aca="false">IF($C162="Mangrove",'Sequestration rates'!$C$22,IF($C162="Seagrass",'Sequestration rates'!$D$22,IF($C162="Salt marsh",'Sequestration rates'!$E$22)))</f>
        <v>5.94</v>
      </c>
      <c r="E162" s="70" t="s">
        <v>474</v>
      </c>
      <c r="F162" s="40" t="s">
        <v>473</v>
      </c>
      <c r="G162" s="40"/>
      <c r="H162" s="2"/>
      <c r="I162" s="2"/>
      <c r="J162" s="2"/>
      <c r="K162" s="2"/>
      <c r="L162" s="2"/>
      <c r="M162" s="2"/>
      <c r="N162" s="2"/>
    </row>
    <row r="163" customFormat="false" ht="12.75" hidden="false" customHeight="true" outlineLevel="0" collapsed="false">
      <c r="A163" s="40" t="s">
        <v>393</v>
      </c>
      <c r="B163" s="56" t="str">
        <f aca="false" t="array" ref="B163:B163">INDEX(Countries!$D$2:$D$255, MATCH(A163, Countries!$B$2:$B$255, 0))</f>
        <v>GIB</v>
      </c>
      <c r="C163" s="76" t="s">
        <v>145</v>
      </c>
      <c r="D163" s="77" t="n">
        <f aca="false">IF($C163="Mangrove",'Sequestration rates'!$C$22,IF($C163="Seagrass",'Sequestration rates'!$D$22,IF($C163="Salt marsh",'Sequestration rates'!$E$22)))</f>
        <v>5.94</v>
      </c>
      <c r="E163" s="70" t="s">
        <v>474</v>
      </c>
      <c r="F163" s="40" t="s">
        <v>473</v>
      </c>
      <c r="G163" s="40"/>
      <c r="H163" s="2"/>
      <c r="I163" s="2"/>
      <c r="J163" s="2"/>
      <c r="K163" s="2"/>
      <c r="L163" s="2"/>
      <c r="M163" s="2"/>
      <c r="N163" s="2"/>
    </row>
    <row r="164" customFormat="false" ht="12.75" hidden="false" customHeight="true" outlineLevel="0" collapsed="false">
      <c r="A164" s="40" t="s">
        <v>394</v>
      </c>
      <c r="B164" s="56" t="str">
        <f aca="false" t="array" ref="B164:B164">INDEX(Countries!$D$2:$D$255, MATCH(A164, Countries!$B$2:$B$255, 0))</f>
        <v>GRL</v>
      </c>
      <c r="C164" s="76" t="s">
        <v>145</v>
      </c>
      <c r="D164" s="77" t="n">
        <f aca="false">IF($C164="Mangrove",'Sequestration rates'!$C$22,IF($C164="Seagrass",'Sequestration rates'!$D$22,IF($C164="Salt marsh",'Sequestration rates'!$E$22)))</f>
        <v>5.94</v>
      </c>
      <c r="E164" s="70" t="s">
        <v>474</v>
      </c>
      <c r="F164" s="40" t="s">
        <v>473</v>
      </c>
      <c r="G164" s="40"/>
      <c r="H164" s="2"/>
      <c r="I164" s="2"/>
      <c r="J164" s="2"/>
      <c r="K164" s="2"/>
      <c r="L164" s="2"/>
      <c r="M164" s="2"/>
      <c r="N164" s="2"/>
    </row>
    <row r="165" customFormat="false" ht="12.75" hidden="false" customHeight="true" outlineLevel="0" collapsed="false">
      <c r="A165" s="40" t="s">
        <v>395</v>
      </c>
      <c r="B165" s="56" t="str">
        <f aca="false" t="array" ref="B165:B165">INDEX(Countries!$D$2:$D$255, MATCH(A165, Countries!$B$2:$B$255, 0))</f>
        <v>GGY</v>
      </c>
      <c r="C165" s="76" t="s">
        <v>145</v>
      </c>
      <c r="D165" s="77" t="n">
        <f aca="false">IF($C165="Mangrove",'Sequestration rates'!$C$22,IF($C165="Seagrass",'Sequestration rates'!$D$22,IF($C165="Salt marsh",'Sequestration rates'!$E$22)))</f>
        <v>5.94</v>
      </c>
      <c r="E165" s="70" t="s">
        <v>474</v>
      </c>
      <c r="F165" s="40" t="s">
        <v>473</v>
      </c>
      <c r="G165" s="40"/>
      <c r="H165" s="2"/>
      <c r="I165" s="2"/>
      <c r="J165" s="2"/>
      <c r="K165" s="2"/>
      <c r="L165" s="2"/>
      <c r="M165" s="2"/>
      <c r="N165" s="2"/>
    </row>
    <row r="166" customFormat="false" ht="12.75" hidden="false" customHeight="true" outlineLevel="0" collapsed="false">
      <c r="A166" s="40" t="s">
        <v>396</v>
      </c>
      <c r="B166" s="56" t="str">
        <f aca="false" t="array" ref="B166:B166">INDEX(Countries!$D$2:$D$255, MATCH(A166, Countries!$B$2:$B$255, 0))</f>
        <v>ISL</v>
      </c>
      <c r="C166" s="76" t="s">
        <v>145</v>
      </c>
      <c r="D166" s="77" t="n">
        <f aca="false">IF($C166="Mangrove",'Sequestration rates'!$C$22,IF($C166="Seagrass",'Sequestration rates'!$D$22,IF($C166="Salt marsh",'Sequestration rates'!$E$22)))</f>
        <v>5.94</v>
      </c>
      <c r="E166" s="70" t="s">
        <v>474</v>
      </c>
      <c r="F166" s="40" t="s">
        <v>473</v>
      </c>
      <c r="G166" s="40"/>
      <c r="H166" s="2"/>
      <c r="I166" s="2"/>
      <c r="J166" s="2"/>
      <c r="K166" s="2"/>
      <c r="L166" s="2"/>
      <c r="M166" s="2"/>
      <c r="N166" s="2"/>
    </row>
    <row r="167" customFormat="false" ht="12.75" hidden="false" customHeight="true" outlineLevel="0" collapsed="false">
      <c r="A167" s="40" t="s">
        <v>397</v>
      </c>
      <c r="B167" s="56" t="str">
        <f aca="false" t="array" ref="B167:B167">INDEX(Countries!$D$2:$D$255, MATCH(A167, Countries!$B$2:$B$255, 0))</f>
        <v>IRQ</v>
      </c>
      <c r="C167" s="76" t="s">
        <v>145</v>
      </c>
      <c r="D167" s="77" t="n">
        <f aca="false">IF($C167="Mangrove",'Sequestration rates'!$C$22,IF($C167="Seagrass",'Sequestration rates'!$D$22,IF($C167="Salt marsh",'Sequestration rates'!$E$22)))</f>
        <v>5.94</v>
      </c>
      <c r="E167" s="70" t="s">
        <v>474</v>
      </c>
      <c r="F167" s="40" t="s">
        <v>473</v>
      </c>
      <c r="G167" s="40"/>
      <c r="H167" s="2"/>
      <c r="I167" s="2"/>
      <c r="J167" s="2"/>
      <c r="K167" s="2"/>
      <c r="L167" s="2"/>
      <c r="M167" s="2"/>
      <c r="N167" s="2"/>
    </row>
    <row r="168" customFormat="false" ht="12.75" hidden="false" customHeight="true" outlineLevel="0" collapsed="false">
      <c r="A168" s="40" t="s">
        <v>398</v>
      </c>
      <c r="B168" s="56" t="str">
        <f aca="false" t="array" ref="B168:B168">INDEX(Countries!$D$2:$D$255, MATCH(A168, Countries!$B$2:$B$255, 0))</f>
        <v>IRL</v>
      </c>
      <c r="C168" s="76" t="s">
        <v>145</v>
      </c>
      <c r="D168" s="77" t="n">
        <f aca="false">IF($C168="Mangrove",'Sequestration rates'!$C$22,IF($C168="Seagrass",'Sequestration rates'!$D$22,IF($C168="Salt marsh",'Sequestration rates'!$E$22)))</f>
        <v>5.94</v>
      </c>
      <c r="E168" s="70" t="s">
        <v>474</v>
      </c>
      <c r="F168" s="40" t="s">
        <v>473</v>
      </c>
      <c r="G168" s="40"/>
      <c r="H168" s="2"/>
      <c r="I168" s="2"/>
      <c r="J168" s="2"/>
      <c r="K168" s="2"/>
      <c r="L168" s="2"/>
      <c r="M168" s="2"/>
      <c r="N168" s="2"/>
    </row>
    <row r="169" customFormat="false" ht="12.75" hidden="false" customHeight="true" outlineLevel="0" collapsed="false">
      <c r="A169" s="40" t="s">
        <v>399</v>
      </c>
      <c r="B169" s="56" t="str">
        <f aca="false" t="array" ref="B169:B169">INDEX(Countries!$D$2:$D$255, MATCH(A169, Countries!$B$2:$B$255, 0))</f>
        <v>IMN</v>
      </c>
      <c r="C169" s="76" t="s">
        <v>145</v>
      </c>
      <c r="D169" s="77" t="n">
        <f aca="false">IF($C169="Mangrove",'Sequestration rates'!$C$22,IF($C169="Seagrass",'Sequestration rates'!$D$22,IF($C169="Salt marsh",'Sequestration rates'!$E$22)))</f>
        <v>5.94</v>
      </c>
      <c r="E169" s="70" t="s">
        <v>474</v>
      </c>
      <c r="F169" s="40" t="s">
        <v>473</v>
      </c>
      <c r="G169" s="40"/>
      <c r="H169" s="2"/>
      <c r="I169" s="2"/>
      <c r="J169" s="2"/>
      <c r="K169" s="2"/>
      <c r="L169" s="2"/>
      <c r="M169" s="2"/>
      <c r="N169" s="2"/>
    </row>
    <row r="170" customFormat="false" ht="12.75" hidden="false" customHeight="true" outlineLevel="0" collapsed="false">
      <c r="A170" s="40" t="s">
        <v>400</v>
      </c>
      <c r="B170" s="56" t="str">
        <f aca="false" t="array" ref="B170:B170">INDEX(Countries!$D$2:$D$255, MATCH(A170, Countries!$B$2:$B$255, 0))</f>
        <v>JEY</v>
      </c>
      <c r="C170" s="76" t="s">
        <v>145</v>
      </c>
      <c r="D170" s="77" t="n">
        <f aca="false">IF($C170="Mangrove",'Sequestration rates'!$C$22,IF($C170="Seagrass",'Sequestration rates'!$D$22,IF($C170="Salt marsh",'Sequestration rates'!$E$22)))</f>
        <v>5.94</v>
      </c>
      <c r="E170" s="70" t="s">
        <v>474</v>
      </c>
      <c r="F170" s="40" t="s">
        <v>473</v>
      </c>
      <c r="G170" s="40"/>
      <c r="H170" s="2"/>
      <c r="I170" s="2"/>
      <c r="J170" s="2"/>
      <c r="K170" s="2"/>
      <c r="L170" s="2"/>
      <c r="M170" s="2"/>
      <c r="N170" s="2"/>
    </row>
    <row r="171" customFormat="false" ht="12.75" hidden="false" customHeight="true" outlineLevel="0" collapsed="false">
      <c r="A171" s="40" t="s">
        <v>401</v>
      </c>
      <c r="B171" s="56" t="str">
        <f aca="false" t="array" ref="B171:B171">INDEX(Countries!$D$2:$D$255, MATCH(A171, Countries!$B$2:$B$255, 0))</f>
        <v>KAZ</v>
      </c>
      <c r="C171" s="76" t="s">
        <v>145</v>
      </c>
      <c r="D171" s="77" t="n">
        <f aca="false">IF($C171="Mangrove",'Sequestration rates'!$C$22,IF($C171="Seagrass",'Sequestration rates'!$D$22,IF($C171="Salt marsh",'Sequestration rates'!$E$22)))</f>
        <v>5.94</v>
      </c>
      <c r="E171" s="70" t="s">
        <v>474</v>
      </c>
      <c r="F171" s="40" t="s">
        <v>473</v>
      </c>
      <c r="G171" s="40"/>
      <c r="H171" s="2"/>
      <c r="I171" s="2"/>
      <c r="J171" s="2"/>
      <c r="K171" s="2"/>
      <c r="L171" s="2"/>
      <c r="M171" s="2"/>
      <c r="N171" s="2"/>
    </row>
    <row r="172" customFormat="false" ht="12.75" hidden="false" customHeight="true" outlineLevel="0" collapsed="false">
      <c r="A172" s="40" t="s">
        <v>402</v>
      </c>
      <c r="B172" s="56" t="str">
        <f aca="false" t="array" ref="B172:B172">INDEX(Countries!$D$2:$D$255, MATCH(A172, Countries!$B$2:$B$255, 0))</f>
        <v>PRK</v>
      </c>
      <c r="C172" s="76" t="s">
        <v>145</v>
      </c>
      <c r="D172" s="77" t="n">
        <f aca="false">IF($C172="Mangrove",'Sequestration rates'!$C$22,IF($C172="Seagrass",'Sequestration rates'!$D$22,IF($C172="Salt marsh",'Sequestration rates'!$E$22)))</f>
        <v>5.94</v>
      </c>
      <c r="E172" s="70" t="s">
        <v>474</v>
      </c>
      <c r="F172" s="40" t="s">
        <v>473</v>
      </c>
      <c r="G172" s="40"/>
      <c r="H172" s="2"/>
      <c r="I172" s="2"/>
      <c r="J172" s="2"/>
      <c r="K172" s="2"/>
      <c r="L172" s="2"/>
      <c r="M172" s="2"/>
      <c r="N172" s="2"/>
    </row>
    <row r="173" customFormat="false" ht="12.75" hidden="false" customHeight="true" outlineLevel="0" collapsed="false">
      <c r="A173" s="40" t="s">
        <v>403</v>
      </c>
      <c r="B173" s="56" t="str">
        <f aca="false" t="array" ref="B173:B173">INDEX(Countries!$D$2:$D$255, MATCH(A173, Countries!$B$2:$B$255, 0))</f>
        <v>KOR</v>
      </c>
      <c r="C173" s="76" t="s">
        <v>145</v>
      </c>
      <c r="D173" s="77" t="n">
        <f aca="false">IF($C173="Mangrove",'Sequestration rates'!$C$22,IF($C173="Seagrass",'Sequestration rates'!$D$22,IF($C173="Salt marsh",'Sequestration rates'!$E$22)))</f>
        <v>5.94</v>
      </c>
      <c r="E173" s="70" t="s">
        <v>474</v>
      </c>
      <c r="F173" s="40" t="s">
        <v>473</v>
      </c>
      <c r="G173" s="40"/>
      <c r="H173" s="2"/>
      <c r="I173" s="2"/>
      <c r="J173" s="2"/>
      <c r="K173" s="2"/>
      <c r="L173" s="2"/>
      <c r="M173" s="2"/>
      <c r="N173" s="2"/>
    </row>
    <row r="174" customFormat="false" ht="12.75" hidden="false" customHeight="true" outlineLevel="0" collapsed="false">
      <c r="A174" s="40" t="s">
        <v>404</v>
      </c>
      <c r="B174" s="56" t="str">
        <f aca="false" t="array" ref="B174:B174">INDEX(Countries!$D$2:$D$255, MATCH(A174, Countries!$B$2:$B$255, 0))</f>
        <v>LVA</v>
      </c>
      <c r="C174" s="76" t="s">
        <v>145</v>
      </c>
      <c r="D174" s="77" t="n">
        <f aca="false">IF($C174="Mangrove",'Sequestration rates'!$C$22,IF($C174="Seagrass",'Sequestration rates'!$D$22,IF($C174="Salt marsh",'Sequestration rates'!$E$22)))</f>
        <v>5.94</v>
      </c>
      <c r="E174" s="70" t="s">
        <v>474</v>
      </c>
      <c r="F174" s="40" t="s">
        <v>473</v>
      </c>
      <c r="G174" s="40"/>
      <c r="H174" s="2"/>
      <c r="I174" s="2"/>
      <c r="J174" s="2"/>
      <c r="K174" s="2"/>
      <c r="L174" s="2"/>
      <c r="M174" s="2"/>
      <c r="N174" s="2"/>
    </row>
    <row r="175" customFormat="false" ht="12.75" hidden="false" customHeight="true" outlineLevel="0" collapsed="false">
      <c r="A175" s="40" t="s">
        <v>405</v>
      </c>
      <c r="B175" s="56" t="str">
        <f aca="false" t="array" ref="B175:B175">INDEX(Countries!$D$2:$D$255, MATCH(A175, Countries!$B$2:$B$255, 0))</f>
        <v>LBN</v>
      </c>
      <c r="C175" s="76" t="s">
        <v>145</v>
      </c>
      <c r="D175" s="77" t="n">
        <f aca="false">IF($C175="Mangrove",'Sequestration rates'!$C$22,IF($C175="Seagrass",'Sequestration rates'!$D$22,IF($C175="Salt marsh",'Sequestration rates'!$E$22)))</f>
        <v>5.94</v>
      </c>
      <c r="E175" s="70" t="s">
        <v>474</v>
      </c>
      <c r="F175" s="40" t="s">
        <v>473</v>
      </c>
      <c r="G175" s="40"/>
      <c r="H175" s="2"/>
      <c r="I175" s="2"/>
      <c r="J175" s="2"/>
      <c r="K175" s="2"/>
      <c r="L175" s="2"/>
      <c r="M175" s="2"/>
      <c r="N175" s="2"/>
    </row>
    <row r="176" customFormat="false" ht="12.75" hidden="false" customHeight="true" outlineLevel="0" collapsed="false">
      <c r="A176" s="40" t="s">
        <v>406</v>
      </c>
      <c r="B176" s="56" t="str">
        <f aca="false" t="array" ref="B176:B176">INDEX(Countries!$D$2:$D$255, MATCH(A176, Countries!$B$2:$B$255, 0))</f>
        <v>LTU</v>
      </c>
      <c r="C176" s="76" t="s">
        <v>145</v>
      </c>
      <c r="D176" s="77" t="n">
        <f aca="false">IF($C176="Mangrove",'Sequestration rates'!$C$22,IF($C176="Seagrass",'Sequestration rates'!$D$22,IF($C176="Salt marsh",'Sequestration rates'!$E$22)))</f>
        <v>5.94</v>
      </c>
      <c r="E176" s="70" t="s">
        <v>474</v>
      </c>
      <c r="F176" s="40" t="s">
        <v>473</v>
      </c>
      <c r="G176" s="40"/>
      <c r="H176" s="2"/>
      <c r="I176" s="2"/>
      <c r="J176" s="2"/>
      <c r="K176" s="2"/>
      <c r="L176" s="2"/>
      <c r="M176" s="2"/>
      <c r="N176" s="2"/>
    </row>
    <row r="177" customFormat="false" ht="12.75" hidden="false" customHeight="true" outlineLevel="0" collapsed="false">
      <c r="A177" s="40" t="s">
        <v>407</v>
      </c>
      <c r="B177" s="56" t="str">
        <f aca="false" t="array" ref="B177:B177">INDEX(Countries!$D$2:$D$255, MATCH(A177, Countries!$B$2:$B$255, 0))</f>
        <v>MCO</v>
      </c>
      <c r="C177" s="76" t="s">
        <v>145</v>
      </c>
      <c r="D177" s="77" t="n">
        <f aca="false">IF($C177="Mangrove",'Sequestration rates'!$C$22,IF($C177="Seagrass",'Sequestration rates'!$D$22,IF($C177="Salt marsh",'Sequestration rates'!$E$22)))</f>
        <v>5.94</v>
      </c>
      <c r="E177" s="70" t="s">
        <v>474</v>
      </c>
      <c r="F177" s="40" t="s">
        <v>473</v>
      </c>
      <c r="G177" s="40"/>
      <c r="H177" s="2"/>
      <c r="I177" s="2"/>
      <c r="J177" s="2"/>
      <c r="K177" s="2"/>
      <c r="L177" s="2"/>
      <c r="M177" s="2"/>
      <c r="N177" s="2"/>
    </row>
    <row r="178" customFormat="false" ht="12.75" hidden="false" customHeight="true" outlineLevel="0" collapsed="false">
      <c r="A178" s="40" t="s">
        <v>408</v>
      </c>
      <c r="B178" s="56" t="str">
        <f aca="false" t="array" ref="B178:B178">INDEX(Countries!$D$2:$D$255, MATCH(A178, Countries!$B$2:$B$255, 0))</f>
        <v>MNE</v>
      </c>
      <c r="C178" s="76" t="s">
        <v>145</v>
      </c>
      <c r="D178" s="77" t="n">
        <f aca="false">IF($C178="Mangrove",'Sequestration rates'!$C$22,IF($C178="Seagrass",'Sequestration rates'!$D$22,IF($C178="Salt marsh",'Sequestration rates'!$E$22)))</f>
        <v>5.94</v>
      </c>
      <c r="E178" s="70" t="s">
        <v>474</v>
      </c>
      <c r="F178" s="40" t="s">
        <v>473</v>
      </c>
      <c r="G178" s="40"/>
      <c r="H178" s="2"/>
      <c r="I178" s="2"/>
      <c r="J178" s="2"/>
      <c r="K178" s="2"/>
      <c r="L178" s="2"/>
      <c r="M178" s="2"/>
      <c r="N178" s="2"/>
    </row>
    <row r="179" customFormat="false" ht="12.75" hidden="false" customHeight="true" outlineLevel="0" collapsed="false">
      <c r="A179" s="40" t="s">
        <v>409</v>
      </c>
      <c r="B179" s="56" t="str">
        <f aca="false" t="array" ref="B179:B179">INDEX(Countries!$D$2:$D$255, MATCH(A179, Countries!$B$2:$B$255, 0))</f>
        <v>MAR</v>
      </c>
      <c r="C179" s="76" t="s">
        <v>145</v>
      </c>
      <c r="D179" s="77" t="n">
        <f aca="false">IF($C179="Mangrove",'Sequestration rates'!$C$22,IF($C179="Seagrass",'Sequestration rates'!$D$22,IF($C179="Salt marsh",'Sequestration rates'!$E$22)))</f>
        <v>5.94</v>
      </c>
      <c r="E179" s="70" t="s">
        <v>474</v>
      </c>
      <c r="F179" s="40" t="s">
        <v>473</v>
      </c>
      <c r="G179" s="40"/>
      <c r="H179" s="2"/>
      <c r="I179" s="2"/>
      <c r="J179" s="2"/>
      <c r="K179" s="2"/>
      <c r="L179" s="2"/>
      <c r="M179" s="2"/>
      <c r="N179" s="2"/>
    </row>
    <row r="180" customFormat="false" ht="12.75" hidden="false" customHeight="true" outlineLevel="0" collapsed="false">
      <c r="A180" s="40" t="s">
        <v>410</v>
      </c>
      <c r="B180" s="56" t="str">
        <f aca="false" t="array" ref="B180:B180">INDEX(Countries!$D$2:$D$255, MATCH(A180, Countries!$B$2:$B$255, 0))</f>
        <v>NAM</v>
      </c>
      <c r="C180" s="76" t="s">
        <v>145</v>
      </c>
      <c r="D180" s="77" t="n">
        <f aca="false">IF($C180="Mangrove",'Sequestration rates'!$C$22,IF($C180="Seagrass",'Sequestration rates'!$D$22,IF($C180="Salt marsh",'Sequestration rates'!$E$22)))</f>
        <v>5.94</v>
      </c>
      <c r="E180" s="70" t="s">
        <v>474</v>
      </c>
      <c r="F180" s="40" t="s">
        <v>473</v>
      </c>
      <c r="G180" s="40"/>
      <c r="H180" s="2"/>
      <c r="I180" s="2"/>
      <c r="J180" s="2"/>
      <c r="K180" s="2"/>
      <c r="L180" s="2"/>
      <c r="M180" s="2"/>
      <c r="N180" s="2"/>
    </row>
    <row r="181" customFormat="false" ht="12.75" hidden="false" customHeight="true" outlineLevel="0" collapsed="false">
      <c r="A181" s="40" t="s">
        <v>411</v>
      </c>
      <c r="B181" s="56" t="str">
        <f aca="false" t="array" ref="B181:B181">INDEX(Countries!$D$2:$D$255, MATCH(A181, Countries!$B$2:$B$255, 0))</f>
        <v>NRU</v>
      </c>
      <c r="C181" s="76" t="s">
        <v>145</v>
      </c>
      <c r="D181" s="77" t="n">
        <f aca="false">IF($C181="Mangrove",'Sequestration rates'!$C$22,IF($C181="Seagrass",'Sequestration rates'!$D$22,IF($C181="Salt marsh",'Sequestration rates'!$E$22)))</f>
        <v>5.94</v>
      </c>
      <c r="E181" s="70" t="s">
        <v>474</v>
      </c>
      <c r="F181" s="40" t="s">
        <v>473</v>
      </c>
      <c r="G181" s="40"/>
      <c r="H181" s="2"/>
      <c r="I181" s="2"/>
      <c r="J181" s="2"/>
      <c r="K181" s="2"/>
      <c r="L181" s="2"/>
      <c r="M181" s="2"/>
      <c r="N181" s="2"/>
    </row>
    <row r="182" customFormat="false" ht="12.75" hidden="false" customHeight="true" outlineLevel="0" collapsed="false">
      <c r="A182" s="40" t="s">
        <v>412</v>
      </c>
      <c r="B182" s="56" t="str">
        <f aca="false" t="array" ref="B182:B182">INDEX(Countries!$D$2:$D$255, MATCH(A182, Countries!$B$2:$B$255, 0))</f>
        <v>NIU</v>
      </c>
      <c r="C182" s="76" t="s">
        <v>145</v>
      </c>
      <c r="D182" s="77" t="n">
        <f aca="false">IF($C182="Mangrove",'Sequestration rates'!$C$22,IF($C182="Seagrass",'Sequestration rates'!$D$22,IF($C182="Salt marsh",'Sequestration rates'!$E$22)))</f>
        <v>5.94</v>
      </c>
      <c r="E182" s="70" t="s">
        <v>474</v>
      </c>
      <c r="F182" s="40" t="s">
        <v>473</v>
      </c>
      <c r="G182" s="40"/>
      <c r="H182" s="2"/>
      <c r="I182" s="2"/>
      <c r="J182" s="2"/>
      <c r="K182" s="2"/>
      <c r="L182" s="2"/>
      <c r="M182" s="2"/>
      <c r="N182" s="2"/>
    </row>
    <row r="183" customFormat="false" ht="12.75" hidden="false" customHeight="true" outlineLevel="0" collapsed="false">
      <c r="A183" s="40" t="s">
        <v>413</v>
      </c>
      <c r="B183" s="56" t="str">
        <f aca="false" t="array" ref="B183:B183">INDEX(Countries!$D$2:$D$255, MATCH(A183, Countries!$B$2:$B$255, 0))</f>
        <v>MNP</v>
      </c>
      <c r="C183" s="76" t="s">
        <v>145</v>
      </c>
      <c r="D183" s="77" t="n">
        <f aca="false">IF($C183="Mangrove",'Sequestration rates'!$C$22,IF($C183="Seagrass",'Sequestration rates'!$D$22,IF($C183="Salt marsh",'Sequestration rates'!$E$22)))</f>
        <v>5.94</v>
      </c>
      <c r="E183" s="70" t="s">
        <v>474</v>
      </c>
      <c r="F183" s="40" t="s">
        <v>473</v>
      </c>
      <c r="G183" s="40"/>
      <c r="H183" s="2"/>
      <c r="I183" s="2"/>
      <c r="J183" s="2"/>
      <c r="K183" s="2"/>
      <c r="L183" s="2"/>
      <c r="M183" s="2"/>
      <c r="N183" s="2"/>
    </row>
    <row r="184" customFormat="false" ht="12.75" hidden="false" customHeight="true" outlineLevel="0" collapsed="false">
      <c r="A184" s="40" t="s">
        <v>414</v>
      </c>
      <c r="B184" s="56" t="str">
        <f aca="false" t="array" ref="B184:B184">INDEX(Countries!$D$2:$D$255, MATCH(A184, Countries!$B$2:$B$255, 0))</f>
        <v>PCN</v>
      </c>
      <c r="C184" s="76" t="s">
        <v>145</v>
      </c>
      <c r="D184" s="77" t="n">
        <f aca="false">IF($C184="Mangrove",'Sequestration rates'!$C$22,IF($C184="Seagrass",'Sequestration rates'!$D$22,IF($C184="Salt marsh",'Sequestration rates'!$E$22)))</f>
        <v>5.94</v>
      </c>
      <c r="E184" s="70" t="s">
        <v>474</v>
      </c>
      <c r="F184" s="40" t="s">
        <v>473</v>
      </c>
      <c r="G184" s="40"/>
      <c r="H184" s="2"/>
      <c r="I184" s="2"/>
      <c r="J184" s="2"/>
      <c r="K184" s="2"/>
      <c r="L184" s="2"/>
      <c r="M184" s="2"/>
      <c r="N184" s="2"/>
    </row>
    <row r="185" customFormat="false" ht="12.75" hidden="false" customHeight="true" outlineLevel="0" collapsed="false">
      <c r="A185" s="40" t="s">
        <v>415</v>
      </c>
      <c r="B185" s="56" t="str">
        <f aca="false" t="array" ref="B185:B185">INDEX(Countries!$D$2:$D$255, MATCH(A185, Countries!$B$2:$B$255, 0))</f>
        <v>PRT</v>
      </c>
      <c r="C185" s="76" t="s">
        <v>145</v>
      </c>
      <c r="D185" s="77" t="n">
        <f aca="false">IF($C185="Mangrove",'Sequestration rates'!$C$22,IF($C185="Seagrass",'Sequestration rates'!$D$22,IF($C185="Salt marsh",'Sequestration rates'!$E$22)))</f>
        <v>5.94</v>
      </c>
      <c r="E185" s="70" t="s">
        <v>474</v>
      </c>
      <c r="F185" s="40" t="s">
        <v>473</v>
      </c>
      <c r="G185" s="40"/>
      <c r="H185" s="2"/>
      <c r="I185" s="2"/>
      <c r="J185" s="2"/>
      <c r="K185" s="2"/>
      <c r="L185" s="2"/>
      <c r="M185" s="2"/>
      <c r="N185" s="2"/>
    </row>
    <row r="186" customFormat="false" ht="12.75" hidden="false" customHeight="true" outlineLevel="0" collapsed="false">
      <c r="A186" s="40" t="s">
        <v>416</v>
      </c>
      <c r="B186" s="56" t="str">
        <f aca="false" t="array" ref="B186:B186">INDEX(Countries!$D$2:$D$255, MATCH(A186, Countries!$B$2:$B$255, 0))</f>
        <v>REU</v>
      </c>
      <c r="C186" s="76" t="s">
        <v>145</v>
      </c>
      <c r="D186" s="77" t="n">
        <f aca="false">IF($C186="Mangrove",'Sequestration rates'!$C$22,IF($C186="Seagrass",'Sequestration rates'!$D$22,IF($C186="Salt marsh",'Sequestration rates'!$E$22)))</f>
        <v>5.94</v>
      </c>
      <c r="E186" s="70" t="s">
        <v>474</v>
      </c>
      <c r="F186" s="40" t="s">
        <v>473</v>
      </c>
      <c r="G186" s="40"/>
      <c r="H186" s="2"/>
      <c r="I186" s="2"/>
      <c r="J186" s="2"/>
      <c r="K186" s="2"/>
      <c r="L186" s="2"/>
      <c r="M186" s="2"/>
      <c r="N186" s="2"/>
    </row>
    <row r="187" customFormat="false" ht="12.75" hidden="false" customHeight="true" outlineLevel="0" collapsed="false">
      <c r="A187" s="40" t="s">
        <v>417</v>
      </c>
      <c r="B187" s="56" t="str">
        <f aca="false" t="array" ref="B187:B187">INDEX(Countries!$D$2:$D$255, MATCH(A187, Countries!$B$2:$B$255, 0))</f>
        <v>ROU</v>
      </c>
      <c r="C187" s="76" t="s">
        <v>145</v>
      </c>
      <c r="D187" s="77" t="n">
        <f aca="false">IF($C187="Mangrove",'Sequestration rates'!$C$22,IF($C187="Seagrass",'Sequestration rates'!$D$22,IF($C187="Salt marsh",'Sequestration rates'!$E$22)))</f>
        <v>5.94</v>
      </c>
      <c r="E187" s="70" t="s">
        <v>474</v>
      </c>
      <c r="F187" s="40" t="s">
        <v>473</v>
      </c>
      <c r="G187" s="40"/>
      <c r="H187" s="2"/>
      <c r="I187" s="2"/>
      <c r="J187" s="2"/>
      <c r="K187" s="2"/>
      <c r="L187" s="2"/>
      <c r="M187" s="2"/>
      <c r="N187" s="2"/>
    </row>
    <row r="188" customFormat="false" ht="12.75" hidden="false" customHeight="true" outlineLevel="0" collapsed="false">
      <c r="A188" s="40" t="s">
        <v>418</v>
      </c>
      <c r="B188" s="56" t="str">
        <f aca="false" t="array" ref="B188:B188">INDEX(Countries!$D$2:$D$255, MATCH(A188, Countries!$B$2:$B$255, 0))</f>
        <v>SHN</v>
      </c>
      <c r="C188" s="76" t="s">
        <v>145</v>
      </c>
      <c r="D188" s="77" t="n">
        <f aca="false">IF($C188="Mangrove",'Sequestration rates'!$C$22,IF($C188="Seagrass",'Sequestration rates'!$D$22,IF($C188="Salt marsh",'Sequestration rates'!$E$22)))</f>
        <v>5.94</v>
      </c>
      <c r="E188" s="70" t="s">
        <v>474</v>
      </c>
      <c r="F188" s="40" t="s">
        <v>473</v>
      </c>
      <c r="G188" s="40"/>
      <c r="H188" s="2"/>
      <c r="I188" s="2"/>
      <c r="J188" s="2"/>
      <c r="K188" s="2"/>
      <c r="L188" s="2"/>
      <c r="M188" s="2"/>
      <c r="N188" s="2"/>
    </row>
    <row r="189" customFormat="false" ht="12.75" hidden="false" customHeight="true" outlineLevel="0" collapsed="false">
      <c r="A189" s="40" t="s">
        <v>419</v>
      </c>
      <c r="B189" s="56" t="str">
        <f aca="false" t="array" ref="B189:B189">INDEX(Countries!$D$2:$D$255, MATCH(A189, Countries!$B$2:$B$255, 0))</f>
        <v>SPM</v>
      </c>
      <c r="C189" s="76" t="s">
        <v>145</v>
      </c>
      <c r="D189" s="77" t="n">
        <f aca="false">IF($C189="Mangrove",'Sequestration rates'!$C$22,IF($C189="Seagrass",'Sequestration rates'!$D$22,IF($C189="Salt marsh",'Sequestration rates'!$E$22)))</f>
        <v>5.94</v>
      </c>
      <c r="E189" s="70" t="s">
        <v>474</v>
      </c>
      <c r="F189" s="40" t="s">
        <v>473</v>
      </c>
      <c r="G189" s="40"/>
      <c r="H189" s="2"/>
      <c r="I189" s="2"/>
      <c r="J189" s="2"/>
      <c r="K189" s="2"/>
      <c r="L189" s="2"/>
      <c r="M189" s="2"/>
      <c r="N189" s="2"/>
    </row>
    <row r="190" customFormat="false" ht="12.75" hidden="false" customHeight="true" outlineLevel="0" collapsed="false">
      <c r="A190" s="40" t="s">
        <v>420</v>
      </c>
      <c r="B190" s="56" t="str">
        <f aca="false" t="array" ref="B190:B190">INDEX(Countries!$D$2:$D$255, MATCH(A190, Countries!$B$2:$B$255, 0))</f>
        <v>SYR</v>
      </c>
      <c r="C190" s="76" t="s">
        <v>145</v>
      </c>
      <c r="D190" s="77" t="n">
        <f aca="false">IF($C190="Mangrove",'Sequestration rates'!$C$22,IF($C190="Seagrass",'Sequestration rates'!$D$22,IF($C190="Salt marsh",'Sequestration rates'!$E$22)))</f>
        <v>5.94</v>
      </c>
      <c r="E190" s="70" t="s">
        <v>474</v>
      </c>
      <c r="F190" s="40" t="s">
        <v>473</v>
      </c>
      <c r="G190" s="40"/>
      <c r="H190" s="2"/>
      <c r="I190" s="2"/>
      <c r="J190" s="2"/>
      <c r="K190" s="2"/>
      <c r="L190" s="2"/>
      <c r="M190" s="2"/>
      <c r="N190" s="2"/>
    </row>
    <row r="191" customFormat="false" ht="12.75" hidden="false" customHeight="true" outlineLevel="0" collapsed="false">
      <c r="A191" s="40" t="s">
        <v>421</v>
      </c>
      <c r="B191" s="56" t="str">
        <f aca="false" t="array" ref="B191:B191">INDEX(Countries!$D$2:$D$255, MATCH(A191, Countries!$B$2:$B$255, 0))</f>
        <v>TKL</v>
      </c>
      <c r="C191" s="76" t="s">
        <v>145</v>
      </c>
      <c r="D191" s="77" t="n">
        <f aca="false">IF($C191="Mangrove",'Sequestration rates'!$C$22,IF($C191="Seagrass",'Sequestration rates'!$D$22,IF($C191="Salt marsh",'Sequestration rates'!$E$22)))</f>
        <v>5.94</v>
      </c>
      <c r="E191" s="70" t="s">
        <v>474</v>
      </c>
      <c r="F191" s="40" t="s">
        <v>473</v>
      </c>
      <c r="G191" s="40"/>
      <c r="H191" s="2"/>
      <c r="I191" s="2"/>
      <c r="J191" s="2"/>
      <c r="K191" s="2"/>
      <c r="L191" s="2"/>
      <c r="M191" s="2"/>
      <c r="N191" s="2"/>
    </row>
    <row r="192" customFormat="false" ht="12.75" hidden="false" customHeight="true" outlineLevel="0" collapsed="false">
      <c r="A192" s="40" t="s">
        <v>422</v>
      </c>
      <c r="B192" s="56" t="str">
        <f aca="false" t="array" ref="B192:B192">INDEX(Countries!$D$2:$D$255, MATCH(A192, Countries!$B$2:$B$255, 0))</f>
        <v>TKM</v>
      </c>
      <c r="C192" s="76" t="s">
        <v>145</v>
      </c>
      <c r="D192" s="77" t="n">
        <f aca="false">IF($C192="Mangrove",'Sequestration rates'!$C$22,IF($C192="Seagrass",'Sequestration rates'!$D$22,IF($C192="Salt marsh",'Sequestration rates'!$E$22)))</f>
        <v>5.94</v>
      </c>
      <c r="E192" s="70" t="s">
        <v>474</v>
      </c>
      <c r="F192" s="40" t="s">
        <v>473</v>
      </c>
      <c r="G192" s="40"/>
      <c r="H192" s="2"/>
      <c r="I192" s="2"/>
      <c r="J192" s="2"/>
      <c r="K192" s="2"/>
      <c r="L192" s="2"/>
      <c r="M192" s="2"/>
      <c r="N192" s="2"/>
    </row>
    <row r="193" customFormat="false" ht="12.75" hidden="false" customHeight="true" outlineLevel="0" collapsed="false">
      <c r="A193" s="40" t="s">
        <v>423</v>
      </c>
      <c r="B193" s="56" t="str">
        <f aca="false" t="array" ref="B193:B193">INDEX(Countries!$D$2:$D$255, MATCH(A193, Countries!$B$2:$B$255, 0))</f>
        <v>URY</v>
      </c>
      <c r="C193" s="76" t="s">
        <v>145</v>
      </c>
      <c r="D193" s="77" t="n">
        <f aca="false">IF($C193="Mangrove",'Sequestration rates'!$C$22,IF($C193="Seagrass",'Sequestration rates'!$D$22,IF($C193="Salt marsh",'Sequestration rates'!$E$22)))</f>
        <v>5.94</v>
      </c>
      <c r="E193" s="70" t="s">
        <v>474</v>
      </c>
      <c r="F193" s="40" t="s">
        <v>473</v>
      </c>
      <c r="G193" s="40"/>
      <c r="H193" s="2"/>
      <c r="I193" s="2"/>
      <c r="J193" s="2"/>
      <c r="K193" s="2"/>
      <c r="L193" s="2"/>
      <c r="M193" s="2"/>
      <c r="N193" s="2"/>
    </row>
    <row r="194" customFormat="false" ht="12.75" hidden="false" customHeight="true" outlineLevel="0" collapsed="false">
      <c r="A194" s="40" t="s">
        <v>424</v>
      </c>
      <c r="B194" s="56" t="str">
        <f aca="false" t="array" ref="B194:B194">INDEX(Countries!$D$2:$D$255, MATCH(A194, Countries!$B$2:$B$255, 0))</f>
        <v>ESH</v>
      </c>
      <c r="C194" s="76" t="s">
        <v>145</v>
      </c>
      <c r="D194" s="77" t="n">
        <f aca="false">IF($C194="Mangrove",'Sequestration rates'!$C$22,IF($C194="Seagrass",'Sequestration rates'!$D$22,IF($C194="Salt marsh",'Sequestration rates'!$E$22)))</f>
        <v>5.94</v>
      </c>
      <c r="E194" s="70" t="s">
        <v>474</v>
      </c>
      <c r="F194" s="40" t="s">
        <v>473</v>
      </c>
      <c r="G194" s="40"/>
      <c r="H194" s="2"/>
      <c r="I194" s="2"/>
      <c r="J194" s="2"/>
      <c r="K194" s="2"/>
      <c r="L194" s="2"/>
      <c r="M194" s="2"/>
      <c r="N194" s="2"/>
    </row>
    <row r="195" customFormat="false" ht="12.75" hidden="false" customHeight="true" outlineLevel="0" collapsed="false">
      <c r="A195" s="40" t="s">
        <v>425</v>
      </c>
      <c r="B195" s="56" t="str">
        <f aca="false" t="array" ref="B195:B195">INDEX(Countries!$D$2:$D$255, MATCH(A195, Countries!$B$2:$B$255, 0))</f>
        <v>AFG</v>
      </c>
      <c r="C195" s="76" t="s">
        <v>145</v>
      </c>
      <c r="D195" s="77" t="n">
        <f aca="false">IF($C195="Mangrove",'Sequestration rates'!$C$22,IF($C195="Seagrass",'Sequestration rates'!$D$22,IF($C195="Salt marsh",'Sequestration rates'!$E$22)))</f>
        <v>5.94</v>
      </c>
      <c r="E195" s="70" t="s">
        <v>474</v>
      </c>
      <c r="F195" s="40" t="s">
        <v>473</v>
      </c>
      <c r="G195" s="40"/>
      <c r="H195" s="2"/>
      <c r="I195" s="2"/>
      <c r="J195" s="2"/>
      <c r="K195" s="2"/>
      <c r="L195" s="2"/>
      <c r="M195" s="2"/>
      <c r="N195" s="2"/>
    </row>
    <row r="196" customFormat="false" ht="12.75" hidden="false" customHeight="true" outlineLevel="0" collapsed="false">
      <c r="A196" s="40" t="s">
        <v>426</v>
      </c>
      <c r="B196" s="56" t="str">
        <f aca="false" t="array" ref="B196:B196">INDEX(Countries!$D$2:$D$255, MATCH(A196, Countries!$B$2:$B$255, 0))</f>
        <v>ARM</v>
      </c>
      <c r="C196" s="76" t="s">
        <v>145</v>
      </c>
      <c r="D196" s="77" t="n">
        <f aca="false">IF($C196="Mangrove",'Sequestration rates'!$C$22,IF($C196="Seagrass",'Sequestration rates'!$D$22,IF($C196="Salt marsh",'Sequestration rates'!$E$22)))</f>
        <v>5.94</v>
      </c>
      <c r="E196" s="70" t="s">
        <v>474</v>
      </c>
      <c r="F196" s="40" t="s">
        <v>473</v>
      </c>
      <c r="G196" s="40"/>
      <c r="H196" s="2"/>
      <c r="I196" s="2"/>
      <c r="J196" s="2"/>
      <c r="K196" s="2"/>
      <c r="L196" s="2"/>
      <c r="M196" s="2"/>
      <c r="N196" s="2"/>
    </row>
    <row r="197" customFormat="false" ht="12.75" hidden="false" customHeight="true" outlineLevel="0" collapsed="false">
      <c r="A197" s="40" t="s">
        <v>427</v>
      </c>
      <c r="B197" s="56" t="str">
        <f aca="false" t="array" ref="B197:B197">INDEX(Countries!$D$2:$D$255, MATCH(A197, Countries!$B$2:$B$255, 0))</f>
        <v>AUT</v>
      </c>
      <c r="C197" s="76" t="s">
        <v>145</v>
      </c>
      <c r="D197" s="77" t="n">
        <f aca="false">IF($C197="Mangrove",'Sequestration rates'!$C$22,IF($C197="Seagrass",'Sequestration rates'!$D$22,IF($C197="Salt marsh",'Sequestration rates'!$E$22)))</f>
        <v>5.94</v>
      </c>
      <c r="E197" s="70" t="s">
        <v>474</v>
      </c>
      <c r="F197" s="40" t="s">
        <v>473</v>
      </c>
      <c r="G197" s="40"/>
      <c r="H197" s="2"/>
      <c r="I197" s="2"/>
      <c r="J197" s="2"/>
      <c r="K197" s="2"/>
      <c r="L197" s="2"/>
      <c r="M197" s="2"/>
      <c r="N197" s="2"/>
    </row>
    <row r="198" customFormat="false" ht="12.75" hidden="false" customHeight="true" outlineLevel="0" collapsed="false">
      <c r="A198" s="40" t="s">
        <v>428</v>
      </c>
      <c r="B198" s="56" t="str">
        <f aca="false" t="array" ref="B198:B198">INDEX(Countries!$D$2:$D$255, MATCH(A198, Countries!$B$2:$B$255, 0))</f>
        <v>BDI</v>
      </c>
      <c r="C198" s="76" t="s">
        <v>145</v>
      </c>
      <c r="D198" s="77" t="n">
        <f aca="false">IF($C198="Mangrove",'Sequestration rates'!$C$22,IF($C198="Seagrass",'Sequestration rates'!$D$22,IF($C198="Salt marsh",'Sequestration rates'!$E$22)))</f>
        <v>5.94</v>
      </c>
      <c r="E198" s="70" t="s">
        <v>474</v>
      </c>
      <c r="F198" s="40" t="s">
        <v>473</v>
      </c>
      <c r="G198" s="40"/>
      <c r="H198" s="2"/>
      <c r="I198" s="2"/>
      <c r="J198" s="2"/>
      <c r="K198" s="2"/>
      <c r="L198" s="2"/>
      <c r="M198" s="2"/>
      <c r="N198" s="2"/>
    </row>
    <row r="199" customFormat="false" ht="12.75" hidden="false" customHeight="true" outlineLevel="0" collapsed="false">
      <c r="A199" s="40" t="s">
        <v>429</v>
      </c>
      <c r="B199" s="56" t="str">
        <f aca="false" t="array" ref="B199:B199">INDEX(Countries!$D$2:$D$255, MATCH(A199, Countries!$B$2:$B$255, 0))</f>
        <v>BFA</v>
      </c>
      <c r="C199" s="76" t="s">
        <v>145</v>
      </c>
      <c r="D199" s="77" t="n">
        <f aca="false">IF($C199="Mangrove",'Sequestration rates'!$C$22,IF($C199="Seagrass",'Sequestration rates'!$D$22,IF($C199="Salt marsh",'Sequestration rates'!$E$22)))</f>
        <v>5.94</v>
      </c>
      <c r="E199" s="70" t="s">
        <v>474</v>
      </c>
      <c r="F199" s="40" t="s">
        <v>473</v>
      </c>
      <c r="G199" s="40"/>
      <c r="H199" s="2"/>
      <c r="I199" s="2"/>
      <c r="J199" s="2"/>
      <c r="K199" s="2"/>
      <c r="L199" s="2"/>
      <c r="M199" s="2"/>
      <c r="N199" s="2"/>
    </row>
    <row r="200" customFormat="false" ht="12.75" hidden="false" customHeight="true" outlineLevel="0" collapsed="false">
      <c r="A200" s="40" t="s">
        <v>430</v>
      </c>
      <c r="B200" s="56" t="str">
        <f aca="false" t="array" ref="B200:B200">INDEX(Countries!$D$2:$D$255, MATCH(A200, Countries!$B$2:$B$255, 0))</f>
        <v>BLR</v>
      </c>
      <c r="C200" s="76" t="s">
        <v>145</v>
      </c>
      <c r="D200" s="77" t="n">
        <f aca="false">IF($C200="Mangrove",'Sequestration rates'!$C$22,IF($C200="Seagrass",'Sequestration rates'!$D$22,IF($C200="Salt marsh",'Sequestration rates'!$E$22)))</f>
        <v>5.94</v>
      </c>
      <c r="E200" s="70" t="s">
        <v>474</v>
      </c>
      <c r="F200" s="40" t="s">
        <v>473</v>
      </c>
      <c r="G200" s="40"/>
      <c r="H200" s="2"/>
      <c r="I200" s="2"/>
      <c r="J200" s="2"/>
      <c r="K200" s="2"/>
      <c r="L200" s="2"/>
      <c r="M200" s="2"/>
      <c r="N200" s="2"/>
    </row>
    <row r="201" customFormat="false" ht="12.75" hidden="false" customHeight="true" outlineLevel="0" collapsed="false">
      <c r="A201" s="40" t="s">
        <v>431</v>
      </c>
      <c r="B201" s="56" t="str">
        <f aca="false" t="array" ref="B201:B201">INDEX(Countries!$D$2:$D$255, MATCH(A201, Countries!$B$2:$B$255, 0))</f>
        <v>BOL</v>
      </c>
      <c r="C201" s="76" t="s">
        <v>145</v>
      </c>
      <c r="D201" s="77" t="n">
        <f aca="false">IF($C201="Mangrove",'Sequestration rates'!$C$22,IF($C201="Seagrass",'Sequestration rates'!$D$22,IF($C201="Salt marsh",'Sequestration rates'!$E$22)))</f>
        <v>5.94</v>
      </c>
      <c r="E201" s="70" t="s">
        <v>474</v>
      </c>
      <c r="F201" s="40" t="s">
        <v>473</v>
      </c>
      <c r="G201" s="40"/>
      <c r="H201" s="2"/>
      <c r="I201" s="2"/>
      <c r="J201" s="2"/>
      <c r="K201" s="2"/>
      <c r="L201" s="2"/>
      <c r="M201" s="2"/>
      <c r="N201" s="2"/>
    </row>
    <row r="202" customFormat="false" ht="12.75" hidden="false" customHeight="true" outlineLevel="0" collapsed="false">
      <c r="A202" s="40" t="s">
        <v>432</v>
      </c>
      <c r="B202" s="56" t="str">
        <f aca="false" t="array" ref="B202:B202">INDEX(Countries!$D$2:$D$255, MATCH(A202, Countries!$B$2:$B$255, 0))</f>
        <v>BTN</v>
      </c>
      <c r="C202" s="76" t="s">
        <v>145</v>
      </c>
      <c r="D202" s="77" t="n">
        <f aca="false">IF($C202="Mangrove",'Sequestration rates'!$C$22,IF($C202="Seagrass",'Sequestration rates'!$D$22,IF($C202="Salt marsh",'Sequestration rates'!$E$22)))</f>
        <v>5.94</v>
      </c>
      <c r="E202" s="70" t="s">
        <v>474</v>
      </c>
      <c r="F202" s="40" t="s">
        <v>473</v>
      </c>
      <c r="G202" s="40"/>
      <c r="H202" s="2"/>
      <c r="I202" s="2"/>
      <c r="J202" s="2"/>
      <c r="K202" s="2"/>
      <c r="L202" s="2"/>
      <c r="M202" s="2"/>
      <c r="N202" s="2"/>
    </row>
    <row r="203" customFormat="false" ht="12.75" hidden="false" customHeight="true" outlineLevel="0" collapsed="false">
      <c r="A203" s="40" t="s">
        <v>433</v>
      </c>
      <c r="B203" s="56" t="str">
        <f aca="false" t="array" ref="B203:B203">INDEX(Countries!$D$2:$D$255, MATCH(A203, Countries!$B$2:$B$255, 0))</f>
        <v>BWA</v>
      </c>
      <c r="C203" s="76" t="s">
        <v>145</v>
      </c>
      <c r="D203" s="77" t="n">
        <f aca="false">IF($C203="Mangrove",'Sequestration rates'!$C$22,IF($C203="Seagrass",'Sequestration rates'!$D$22,IF($C203="Salt marsh",'Sequestration rates'!$E$22)))</f>
        <v>5.94</v>
      </c>
      <c r="E203" s="70" t="s">
        <v>474</v>
      </c>
      <c r="F203" s="40" t="s">
        <v>473</v>
      </c>
      <c r="G203" s="40"/>
      <c r="H203" s="2"/>
      <c r="I203" s="2"/>
      <c r="J203" s="2"/>
      <c r="K203" s="2"/>
      <c r="L203" s="2"/>
      <c r="M203" s="2"/>
      <c r="N203" s="2"/>
    </row>
    <row r="204" customFormat="false" ht="12.75" hidden="false" customHeight="true" outlineLevel="0" collapsed="false">
      <c r="A204" s="40" t="s">
        <v>434</v>
      </c>
      <c r="B204" s="56" t="str">
        <f aca="false" t="array" ref="B204:B204">INDEX(Countries!$D$2:$D$255, MATCH(A204, Countries!$B$2:$B$255, 0))</f>
        <v>CAF</v>
      </c>
      <c r="C204" s="76" t="s">
        <v>145</v>
      </c>
      <c r="D204" s="77" t="n">
        <f aca="false">IF($C204="Mangrove",'Sequestration rates'!$C$22,IF($C204="Seagrass",'Sequestration rates'!$D$22,IF($C204="Salt marsh",'Sequestration rates'!$E$22)))</f>
        <v>5.94</v>
      </c>
      <c r="E204" s="70" t="s">
        <v>474</v>
      </c>
      <c r="F204" s="40" t="s">
        <v>473</v>
      </c>
      <c r="G204" s="40"/>
      <c r="H204" s="2"/>
      <c r="I204" s="2"/>
      <c r="J204" s="2"/>
      <c r="K204" s="2"/>
      <c r="L204" s="2"/>
      <c r="M204" s="2"/>
      <c r="N204" s="2"/>
    </row>
    <row r="205" customFormat="false" ht="12.75" hidden="false" customHeight="true" outlineLevel="0" collapsed="false">
      <c r="A205" s="40" t="s">
        <v>435</v>
      </c>
      <c r="B205" s="56" t="str">
        <f aca="false" t="array" ref="B205:B205">INDEX(Countries!$D$2:$D$255, MATCH(A205, Countries!$B$2:$B$255, 0))</f>
        <v>CHE</v>
      </c>
      <c r="C205" s="76" t="s">
        <v>145</v>
      </c>
      <c r="D205" s="77" t="n">
        <f aca="false">IF($C205="Mangrove",'Sequestration rates'!$C$22,IF($C205="Seagrass",'Sequestration rates'!$D$22,IF($C205="Salt marsh",'Sequestration rates'!$E$22)))</f>
        <v>5.94</v>
      </c>
      <c r="E205" s="70" t="s">
        <v>474</v>
      </c>
      <c r="F205" s="40" t="s">
        <v>473</v>
      </c>
      <c r="G205" s="40"/>
      <c r="H205" s="2"/>
      <c r="I205" s="2"/>
      <c r="J205" s="2"/>
      <c r="K205" s="2"/>
      <c r="L205" s="2"/>
      <c r="M205" s="2"/>
      <c r="N205" s="2"/>
    </row>
    <row r="206" customFormat="false" ht="12.75" hidden="false" customHeight="true" outlineLevel="0" collapsed="false">
      <c r="A206" s="40" t="s">
        <v>436</v>
      </c>
      <c r="B206" s="56" t="str">
        <f aca="false" t="array" ref="B206:B206">INDEX(Countries!$D$2:$D$255, MATCH(A206, Countries!$B$2:$B$255, 0))</f>
        <v>CZE</v>
      </c>
      <c r="C206" s="76" t="s">
        <v>145</v>
      </c>
      <c r="D206" s="77" t="n">
        <f aca="false">IF($C206="Mangrove",'Sequestration rates'!$C$22,IF($C206="Seagrass",'Sequestration rates'!$D$22,IF($C206="Salt marsh",'Sequestration rates'!$E$22)))</f>
        <v>5.94</v>
      </c>
      <c r="E206" s="70" t="s">
        <v>474</v>
      </c>
      <c r="F206" s="40" t="s">
        <v>473</v>
      </c>
      <c r="G206" s="40"/>
      <c r="H206" s="2"/>
      <c r="I206" s="2"/>
      <c r="J206" s="2"/>
      <c r="K206" s="2"/>
      <c r="L206" s="2"/>
      <c r="M206" s="2"/>
      <c r="N206" s="2"/>
    </row>
    <row r="207" customFormat="false" ht="12.75" hidden="false" customHeight="true" outlineLevel="0" collapsed="false">
      <c r="A207" s="40" t="s">
        <v>437</v>
      </c>
      <c r="B207" s="56" t="str">
        <f aca="false" t="array" ref="B207:B207">INDEX(Countries!$D$2:$D$255, MATCH(A207, Countries!$B$2:$B$255, 0))</f>
        <v>ETH</v>
      </c>
      <c r="C207" s="76" t="s">
        <v>145</v>
      </c>
      <c r="D207" s="77" t="n">
        <f aca="false">IF($C207="Mangrove",'Sequestration rates'!$C$22,IF($C207="Seagrass",'Sequestration rates'!$D$22,IF($C207="Salt marsh",'Sequestration rates'!$E$22)))</f>
        <v>5.94</v>
      </c>
      <c r="E207" s="70" t="s">
        <v>474</v>
      </c>
      <c r="F207" s="40" t="s">
        <v>473</v>
      </c>
      <c r="G207" s="40"/>
      <c r="H207" s="2"/>
      <c r="I207" s="2"/>
      <c r="J207" s="2"/>
      <c r="K207" s="2"/>
      <c r="L207" s="2"/>
      <c r="M207" s="2"/>
      <c r="N207" s="2"/>
    </row>
    <row r="208" customFormat="false" ht="12.75" hidden="false" customHeight="true" outlineLevel="0" collapsed="false">
      <c r="A208" s="40" t="s">
        <v>438</v>
      </c>
      <c r="B208" s="56" t="str">
        <f aca="false" t="array" ref="B208:B208">INDEX(Countries!$D$2:$D$255, MATCH(A208, Countries!$B$2:$B$255, 0))</f>
        <v>HUN</v>
      </c>
      <c r="C208" s="76" t="s">
        <v>145</v>
      </c>
      <c r="D208" s="77" t="n">
        <f aca="false">IF($C208="Mangrove",'Sequestration rates'!$C$22,IF($C208="Seagrass",'Sequestration rates'!$D$22,IF($C208="Salt marsh",'Sequestration rates'!$E$22)))</f>
        <v>5.94</v>
      </c>
      <c r="E208" s="70" t="s">
        <v>474</v>
      </c>
      <c r="F208" s="40" t="s">
        <v>473</v>
      </c>
      <c r="G208" s="40"/>
      <c r="H208" s="2"/>
      <c r="I208" s="2"/>
      <c r="J208" s="2"/>
      <c r="K208" s="2"/>
      <c r="L208" s="2"/>
      <c r="M208" s="2"/>
      <c r="N208" s="2"/>
    </row>
    <row r="209" customFormat="false" ht="12.75" hidden="false" customHeight="true" outlineLevel="0" collapsed="false">
      <c r="A209" s="40" t="s">
        <v>439</v>
      </c>
      <c r="B209" s="56" t="str">
        <f aca="false" t="array" ref="B209:B209">INDEX(Countries!$D$2:$D$255, MATCH(A209, Countries!$B$2:$B$255, 0))</f>
        <v>KGZ</v>
      </c>
      <c r="C209" s="76" t="s">
        <v>145</v>
      </c>
      <c r="D209" s="77" t="n">
        <f aca="false">IF($C209="Mangrove",'Sequestration rates'!$C$22,IF($C209="Seagrass",'Sequestration rates'!$D$22,IF($C209="Salt marsh",'Sequestration rates'!$E$22)))</f>
        <v>5.94</v>
      </c>
      <c r="E209" s="70" t="s">
        <v>474</v>
      </c>
      <c r="F209" s="40" t="s">
        <v>473</v>
      </c>
      <c r="G209" s="40"/>
      <c r="H209" s="2"/>
      <c r="I209" s="2"/>
      <c r="J209" s="2"/>
      <c r="K209" s="2"/>
      <c r="L209" s="2"/>
      <c r="M209" s="2"/>
      <c r="N209" s="2"/>
    </row>
    <row r="210" customFormat="false" ht="12.75" hidden="false" customHeight="true" outlineLevel="0" collapsed="false">
      <c r="A210" s="40" t="s">
        <v>440</v>
      </c>
      <c r="B210" s="56" t="str">
        <f aca="false" t="array" ref="B210:B210">INDEX(Countries!$D$2:$D$255, MATCH(A210, Countries!$B$2:$B$255, 0))</f>
        <v>LAO</v>
      </c>
      <c r="C210" s="76" t="s">
        <v>145</v>
      </c>
      <c r="D210" s="77" t="n">
        <f aca="false">IF($C210="Mangrove",'Sequestration rates'!$C$22,IF($C210="Seagrass",'Sequestration rates'!$D$22,IF($C210="Salt marsh",'Sequestration rates'!$E$22)))</f>
        <v>5.94</v>
      </c>
      <c r="E210" s="70" t="s">
        <v>474</v>
      </c>
      <c r="F210" s="40" t="s">
        <v>473</v>
      </c>
      <c r="G210" s="40"/>
      <c r="H210" s="2"/>
      <c r="I210" s="2"/>
      <c r="J210" s="2"/>
      <c r="K210" s="2"/>
      <c r="L210" s="2"/>
      <c r="M210" s="2"/>
      <c r="N210" s="2"/>
    </row>
    <row r="211" customFormat="false" ht="12.75" hidden="false" customHeight="true" outlineLevel="0" collapsed="false">
      <c r="A211" s="40" t="s">
        <v>441</v>
      </c>
      <c r="B211" s="56" t="str">
        <f aca="false" t="array" ref="B211:B211">INDEX(Countries!$D$2:$D$255, MATCH(A211, Countries!$B$2:$B$255, 0))</f>
        <v>LSO</v>
      </c>
      <c r="C211" s="76" t="s">
        <v>145</v>
      </c>
      <c r="D211" s="77" t="n">
        <f aca="false">IF($C211="Mangrove",'Sequestration rates'!$C$22,IF($C211="Seagrass",'Sequestration rates'!$D$22,IF($C211="Salt marsh",'Sequestration rates'!$E$22)))</f>
        <v>5.94</v>
      </c>
      <c r="E211" s="70" t="s">
        <v>474</v>
      </c>
      <c r="F211" s="40" t="s">
        <v>473</v>
      </c>
      <c r="G211" s="40"/>
      <c r="H211" s="2"/>
      <c r="I211" s="2"/>
      <c r="J211" s="2"/>
      <c r="K211" s="2"/>
      <c r="L211" s="2"/>
      <c r="M211" s="2"/>
      <c r="N211" s="2"/>
    </row>
    <row r="212" customFormat="false" ht="12.75" hidden="false" customHeight="true" outlineLevel="0" collapsed="false">
      <c r="A212" s="40" t="s">
        <v>442</v>
      </c>
      <c r="B212" s="56" t="str">
        <f aca="false" t="array" ref="B212:B212">INDEX(Countries!$D$2:$D$255, MATCH(A212, Countries!$B$2:$B$255, 0))</f>
        <v>LUX</v>
      </c>
      <c r="C212" s="76" t="s">
        <v>145</v>
      </c>
      <c r="D212" s="77" t="n">
        <f aca="false">IF($C212="Mangrove",'Sequestration rates'!$C$22,IF($C212="Seagrass",'Sequestration rates'!$D$22,IF($C212="Salt marsh",'Sequestration rates'!$E$22)))</f>
        <v>5.94</v>
      </c>
      <c r="E212" s="70" t="s">
        <v>474</v>
      </c>
      <c r="F212" s="40" t="s">
        <v>473</v>
      </c>
      <c r="G212" s="40"/>
      <c r="H212" s="2"/>
      <c r="I212" s="2"/>
      <c r="J212" s="2"/>
      <c r="K212" s="2"/>
      <c r="L212" s="2"/>
      <c r="M212" s="2"/>
      <c r="N212" s="2"/>
    </row>
    <row r="213" customFormat="false" ht="12.75" hidden="false" customHeight="true" outlineLevel="0" collapsed="false">
      <c r="A213" s="40" t="s">
        <v>443</v>
      </c>
      <c r="B213" s="56" t="str">
        <f aca="false" t="array" ref="B213:B213">INDEX(Countries!$D$2:$D$255, MATCH(A213, Countries!$B$2:$B$255, 0))</f>
        <v>MDA</v>
      </c>
      <c r="C213" s="76" t="s">
        <v>145</v>
      </c>
      <c r="D213" s="77" t="n">
        <f aca="false">IF($C213="Mangrove",'Sequestration rates'!$C$22,IF($C213="Seagrass",'Sequestration rates'!$D$22,IF($C213="Salt marsh",'Sequestration rates'!$E$22)))</f>
        <v>5.94</v>
      </c>
      <c r="E213" s="70" t="s">
        <v>474</v>
      </c>
      <c r="F213" s="40" t="s">
        <v>473</v>
      </c>
      <c r="G213" s="40"/>
      <c r="H213" s="2"/>
      <c r="I213" s="2"/>
      <c r="J213" s="2"/>
      <c r="K213" s="2"/>
      <c r="L213" s="2"/>
      <c r="M213" s="2"/>
      <c r="N213" s="2"/>
    </row>
    <row r="214" customFormat="false" ht="12.75" hidden="false" customHeight="true" outlineLevel="0" collapsed="false">
      <c r="A214" s="40" t="s">
        <v>444</v>
      </c>
      <c r="B214" s="56" t="str">
        <f aca="false" t="array" ref="B214:B214">INDEX(Countries!$D$2:$D$255, MATCH(A214, Countries!$B$2:$B$255, 0))</f>
        <v>MKD</v>
      </c>
      <c r="C214" s="76" t="s">
        <v>145</v>
      </c>
      <c r="D214" s="77" t="n">
        <f aca="false">IF($C214="Mangrove",'Sequestration rates'!$C$22,IF($C214="Seagrass",'Sequestration rates'!$D$22,IF($C214="Salt marsh",'Sequestration rates'!$E$22)))</f>
        <v>5.94</v>
      </c>
      <c r="E214" s="70" t="s">
        <v>474</v>
      </c>
      <c r="F214" s="40" t="s">
        <v>473</v>
      </c>
      <c r="G214" s="40"/>
      <c r="H214" s="2"/>
      <c r="I214" s="2"/>
      <c r="J214" s="2"/>
      <c r="K214" s="2"/>
      <c r="L214" s="2"/>
      <c r="M214" s="2"/>
      <c r="N214" s="2"/>
    </row>
    <row r="215" customFormat="false" ht="12.75" hidden="false" customHeight="true" outlineLevel="0" collapsed="false">
      <c r="A215" s="40" t="s">
        <v>445</v>
      </c>
      <c r="B215" s="56" t="str">
        <f aca="false" t="array" ref="B215:B215">INDEX(Countries!$D$2:$D$255, MATCH(A215, Countries!$B$2:$B$255, 0))</f>
        <v>MLI</v>
      </c>
      <c r="C215" s="76" t="s">
        <v>145</v>
      </c>
      <c r="D215" s="77" t="n">
        <f aca="false">IF($C215="Mangrove",'Sequestration rates'!$C$22,IF($C215="Seagrass",'Sequestration rates'!$D$22,IF($C215="Salt marsh",'Sequestration rates'!$E$22)))</f>
        <v>5.94</v>
      </c>
      <c r="E215" s="70" t="s">
        <v>474</v>
      </c>
      <c r="F215" s="40" t="s">
        <v>473</v>
      </c>
      <c r="G215" s="40"/>
      <c r="H215" s="2"/>
      <c r="I215" s="2"/>
      <c r="J215" s="2"/>
      <c r="K215" s="2"/>
      <c r="L215" s="2"/>
      <c r="M215" s="2"/>
      <c r="N215" s="2"/>
    </row>
    <row r="216" customFormat="false" ht="12.75" hidden="false" customHeight="true" outlineLevel="0" collapsed="false">
      <c r="A216" s="40" t="s">
        <v>446</v>
      </c>
      <c r="B216" s="56" t="str">
        <f aca="false" t="array" ref="B216:B216">INDEX(Countries!$D$2:$D$255, MATCH(A216, Countries!$B$2:$B$255, 0))</f>
        <v>MNG</v>
      </c>
      <c r="C216" s="76" t="s">
        <v>145</v>
      </c>
      <c r="D216" s="77" t="n">
        <f aca="false">IF($C216="Mangrove",'Sequestration rates'!$C$22,IF($C216="Seagrass",'Sequestration rates'!$D$22,IF($C216="Salt marsh",'Sequestration rates'!$E$22)))</f>
        <v>5.94</v>
      </c>
      <c r="E216" s="70" t="s">
        <v>474</v>
      </c>
      <c r="F216" s="40" t="s">
        <v>473</v>
      </c>
      <c r="G216" s="40"/>
      <c r="H216" s="2"/>
      <c r="I216" s="2"/>
      <c r="J216" s="2"/>
      <c r="K216" s="2"/>
      <c r="L216" s="2"/>
      <c r="M216" s="2"/>
      <c r="N216" s="2"/>
    </row>
    <row r="217" customFormat="false" ht="12.75" hidden="false" customHeight="true" outlineLevel="0" collapsed="false">
      <c r="A217" s="40" t="s">
        <v>447</v>
      </c>
      <c r="B217" s="56" t="str">
        <f aca="false" t="array" ref="B217:B217">INDEX(Countries!$D$2:$D$255, MATCH(A217, Countries!$B$2:$B$255, 0))</f>
        <v>MWI</v>
      </c>
      <c r="C217" s="76" t="s">
        <v>145</v>
      </c>
      <c r="D217" s="77" t="n">
        <f aca="false">IF($C217="Mangrove",'Sequestration rates'!$C$22,IF($C217="Seagrass",'Sequestration rates'!$D$22,IF($C217="Salt marsh",'Sequestration rates'!$E$22)))</f>
        <v>5.94</v>
      </c>
      <c r="E217" s="70" t="s">
        <v>474</v>
      </c>
      <c r="F217" s="40" t="s">
        <v>473</v>
      </c>
      <c r="G217" s="40"/>
      <c r="H217" s="2"/>
      <c r="I217" s="2"/>
      <c r="J217" s="2"/>
      <c r="K217" s="2"/>
      <c r="L217" s="2"/>
      <c r="M217" s="2"/>
      <c r="N217" s="2"/>
    </row>
    <row r="218" customFormat="false" ht="12.75" hidden="false" customHeight="true" outlineLevel="0" collapsed="false">
      <c r="A218" s="40" t="s">
        <v>448</v>
      </c>
      <c r="B218" s="56" t="str">
        <f aca="false" t="array" ref="B218:B218">INDEX(Countries!$D$2:$D$255, MATCH(A218, Countries!$B$2:$B$255, 0))</f>
        <v>NER</v>
      </c>
      <c r="C218" s="76" t="s">
        <v>145</v>
      </c>
      <c r="D218" s="77" t="n">
        <f aca="false">IF($C218="Mangrove",'Sequestration rates'!$C$22,IF($C218="Seagrass",'Sequestration rates'!$D$22,IF($C218="Salt marsh",'Sequestration rates'!$E$22)))</f>
        <v>5.94</v>
      </c>
      <c r="E218" s="70" t="s">
        <v>474</v>
      </c>
      <c r="F218" s="40" t="s">
        <v>473</v>
      </c>
      <c r="G218" s="40"/>
      <c r="H218" s="2"/>
      <c r="I218" s="2"/>
      <c r="J218" s="2"/>
      <c r="K218" s="2"/>
      <c r="L218" s="2"/>
      <c r="M218" s="2"/>
      <c r="N218" s="2"/>
    </row>
    <row r="219" customFormat="false" ht="12.75" hidden="false" customHeight="true" outlineLevel="0" collapsed="false">
      <c r="A219" s="40" t="s">
        <v>449</v>
      </c>
      <c r="B219" s="56" t="str">
        <f aca="false" t="array" ref="B219:B219">INDEX(Countries!$D$2:$D$255, MATCH(A219, Countries!$B$2:$B$255, 0))</f>
        <v>NPL</v>
      </c>
      <c r="C219" s="76" t="s">
        <v>145</v>
      </c>
      <c r="D219" s="77" t="n">
        <f aca="false">IF($C219="Mangrove",'Sequestration rates'!$C$22,IF($C219="Seagrass",'Sequestration rates'!$D$22,IF($C219="Salt marsh",'Sequestration rates'!$E$22)))</f>
        <v>5.94</v>
      </c>
      <c r="E219" s="70" t="s">
        <v>474</v>
      </c>
      <c r="F219" s="40" t="s">
        <v>473</v>
      </c>
      <c r="G219" s="40"/>
      <c r="H219" s="2"/>
      <c r="I219" s="2"/>
      <c r="J219" s="2"/>
      <c r="K219" s="2"/>
      <c r="L219" s="2"/>
      <c r="M219" s="2"/>
      <c r="N219" s="2"/>
    </row>
    <row r="220" customFormat="false" ht="12.75" hidden="false" customHeight="true" outlineLevel="0" collapsed="false">
      <c r="A220" s="40" t="s">
        <v>450</v>
      </c>
      <c r="B220" s="56" t="str">
        <f aca="false" t="array" ref="B220:B220">INDEX(Countries!$D$2:$D$255, MATCH(A220, Countries!$B$2:$B$255, 0))</f>
        <v>PRY</v>
      </c>
      <c r="C220" s="76" t="s">
        <v>145</v>
      </c>
      <c r="D220" s="77" t="n">
        <f aca="false">IF($C220="Mangrove",'Sequestration rates'!$C$22,IF($C220="Seagrass",'Sequestration rates'!$D$22,IF($C220="Salt marsh",'Sequestration rates'!$E$22)))</f>
        <v>5.94</v>
      </c>
      <c r="E220" s="70" t="s">
        <v>474</v>
      </c>
      <c r="F220" s="40" t="s">
        <v>473</v>
      </c>
      <c r="G220" s="40"/>
      <c r="H220" s="2"/>
      <c r="I220" s="2"/>
      <c r="J220" s="2"/>
      <c r="K220" s="2"/>
      <c r="L220" s="2"/>
      <c r="M220" s="2"/>
      <c r="N220" s="2"/>
    </row>
    <row r="221" customFormat="false" ht="12.75" hidden="false" customHeight="true" outlineLevel="0" collapsed="false">
      <c r="A221" s="40" t="s">
        <v>451</v>
      </c>
      <c r="B221" s="56" t="str">
        <f aca="false" t="array" ref="B221:B221">INDEX(Countries!$D$2:$D$255, MATCH(A221, Countries!$B$2:$B$255, 0))</f>
        <v>RWA</v>
      </c>
      <c r="C221" s="76" t="s">
        <v>145</v>
      </c>
      <c r="D221" s="77" t="n">
        <f aca="false">IF($C221="Mangrove",'Sequestration rates'!$C$22,IF($C221="Seagrass",'Sequestration rates'!$D$22,IF($C221="Salt marsh",'Sequestration rates'!$E$22)))</f>
        <v>5.94</v>
      </c>
      <c r="E221" s="70" t="s">
        <v>474</v>
      </c>
      <c r="F221" s="40" t="s">
        <v>473</v>
      </c>
      <c r="G221" s="40"/>
      <c r="H221" s="2"/>
      <c r="I221" s="2"/>
      <c r="J221" s="2"/>
      <c r="K221" s="2"/>
      <c r="L221" s="2"/>
      <c r="M221" s="2"/>
      <c r="N221" s="2"/>
    </row>
    <row r="222" customFormat="false" ht="12.75" hidden="false" customHeight="true" outlineLevel="0" collapsed="false">
      <c r="A222" s="40" t="s">
        <v>452</v>
      </c>
      <c r="B222" s="56" t="str">
        <f aca="false" t="array" ref="B222:B222">INDEX(Countries!$D$2:$D$255, MATCH(A222, Countries!$B$2:$B$255, 0))</f>
        <v>SRB</v>
      </c>
      <c r="C222" s="76" t="s">
        <v>145</v>
      </c>
      <c r="D222" s="77" t="n">
        <f aca="false">IF($C222="Mangrove",'Sequestration rates'!$C$22,IF($C222="Seagrass",'Sequestration rates'!$D$22,IF($C222="Salt marsh",'Sequestration rates'!$E$22)))</f>
        <v>5.94</v>
      </c>
      <c r="E222" s="70" t="s">
        <v>474</v>
      </c>
      <c r="F222" s="40" t="s">
        <v>473</v>
      </c>
      <c r="G222" s="40"/>
      <c r="H222" s="2"/>
      <c r="I222" s="2"/>
      <c r="J222" s="2"/>
      <c r="K222" s="2"/>
      <c r="L222" s="2"/>
      <c r="M222" s="2"/>
      <c r="N222" s="2"/>
    </row>
    <row r="223" customFormat="false" ht="12.75" hidden="false" customHeight="true" outlineLevel="0" collapsed="false">
      <c r="A223" s="40" t="s">
        <v>453</v>
      </c>
      <c r="B223" s="56" t="str">
        <f aca="false" t="array" ref="B223:B223">INDEX(Countries!$D$2:$D$255, MATCH(A223, Countries!$B$2:$B$255, 0))</f>
        <v>SVK</v>
      </c>
      <c r="C223" s="76" t="s">
        <v>145</v>
      </c>
      <c r="D223" s="77" t="n">
        <f aca="false">IF($C223="Mangrove",'Sequestration rates'!$C$22,IF($C223="Seagrass",'Sequestration rates'!$D$22,IF($C223="Salt marsh",'Sequestration rates'!$E$22)))</f>
        <v>5.94</v>
      </c>
      <c r="E223" s="70" t="s">
        <v>474</v>
      </c>
      <c r="F223" s="40" t="s">
        <v>473</v>
      </c>
      <c r="G223" s="40"/>
      <c r="H223" s="2"/>
      <c r="I223" s="2"/>
      <c r="J223" s="2"/>
      <c r="K223" s="2"/>
      <c r="L223" s="2"/>
      <c r="M223" s="2"/>
      <c r="N223" s="2"/>
    </row>
    <row r="224" customFormat="false" ht="12.75" hidden="false" customHeight="true" outlineLevel="0" collapsed="false">
      <c r="A224" s="40" t="s">
        <v>454</v>
      </c>
      <c r="B224" s="56" t="str">
        <f aca="false" t="array" ref="B224:B224">INDEX(Countries!$D$2:$D$255, MATCH(A224, Countries!$B$2:$B$255, 0))</f>
        <v>SWZ</v>
      </c>
      <c r="C224" s="76" t="s">
        <v>145</v>
      </c>
      <c r="D224" s="77" t="n">
        <f aca="false">IF($C224="Mangrove",'Sequestration rates'!$C$22,IF($C224="Seagrass",'Sequestration rates'!$D$22,IF($C224="Salt marsh",'Sequestration rates'!$E$22)))</f>
        <v>5.94</v>
      </c>
      <c r="E224" s="70" t="s">
        <v>474</v>
      </c>
      <c r="F224" s="40" t="s">
        <v>473</v>
      </c>
      <c r="G224" s="40"/>
      <c r="H224" s="2"/>
      <c r="I224" s="2"/>
      <c r="J224" s="2"/>
      <c r="K224" s="2"/>
      <c r="L224" s="2"/>
      <c r="M224" s="2"/>
      <c r="N224" s="2"/>
    </row>
    <row r="225" customFormat="false" ht="12.75" hidden="false" customHeight="true" outlineLevel="0" collapsed="false">
      <c r="A225" s="40" t="s">
        <v>455</v>
      </c>
      <c r="B225" s="56" t="str">
        <f aca="false" t="array" ref="B225:B225">INDEX(Countries!$D$2:$D$255, MATCH(A225, Countries!$B$2:$B$255, 0))</f>
        <v>TCD</v>
      </c>
      <c r="C225" s="76" t="s">
        <v>145</v>
      </c>
      <c r="D225" s="77" t="n">
        <f aca="false">IF($C225="Mangrove",'Sequestration rates'!$C$22,IF($C225="Seagrass",'Sequestration rates'!$D$22,IF($C225="Salt marsh",'Sequestration rates'!$E$22)))</f>
        <v>5.94</v>
      </c>
      <c r="E225" s="70" t="s">
        <v>474</v>
      </c>
      <c r="F225" s="40" t="s">
        <v>473</v>
      </c>
      <c r="G225" s="40"/>
      <c r="H225" s="2"/>
      <c r="I225" s="2"/>
      <c r="J225" s="2"/>
      <c r="K225" s="2"/>
      <c r="L225" s="2"/>
      <c r="M225" s="2"/>
      <c r="N225" s="2"/>
    </row>
    <row r="226" customFormat="false" ht="12.75" hidden="false" customHeight="true" outlineLevel="0" collapsed="false">
      <c r="A226" s="40" t="s">
        <v>456</v>
      </c>
      <c r="B226" s="56" t="str">
        <f aca="false" t="array" ref="B226:B226">INDEX(Countries!$D$2:$D$255, MATCH(A226, Countries!$B$2:$B$255, 0))</f>
        <v>TJK</v>
      </c>
      <c r="C226" s="76" t="s">
        <v>145</v>
      </c>
      <c r="D226" s="77" t="n">
        <f aca="false">IF($C226="Mangrove",'Sequestration rates'!$C$22,IF($C226="Seagrass",'Sequestration rates'!$D$22,IF($C226="Salt marsh",'Sequestration rates'!$E$22)))</f>
        <v>5.94</v>
      </c>
      <c r="E226" s="70" t="s">
        <v>474</v>
      </c>
      <c r="F226" s="40" t="s">
        <v>473</v>
      </c>
      <c r="G226" s="40"/>
      <c r="H226" s="2"/>
      <c r="I226" s="2"/>
      <c r="J226" s="2"/>
      <c r="K226" s="2"/>
      <c r="L226" s="2"/>
      <c r="M226" s="2"/>
      <c r="N226" s="2"/>
    </row>
    <row r="227" customFormat="false" ht="12.75" hidden="false" customHeight="true" outlineLevel="0" collapsed="false">
      <c r="A227" s="40" t="s">
        <v>457</v>
      </c>
      <c r="B227" s="56" t="str">
        <f aca="false" t="array" ref="B227:B227">INDEX(Countries!$D$2:$D$255, MATCH(A227, Countries!$B$2:$B$255, 0))</f>
        <v>UGA</v>
      </c>
      <c r="C227" s="76" t="s">
        <v>145</v>
      </c>
      <c r="D227" s="77" t="n">
        <f aca="false">IF($C227="Mangrove",'Sequestration rates'!$C$22,IF($C227="Seagrass",'Sequestration rates'!$D$22,IF($C227="Salt marsh",'Sequestration rates'!$E$22)))</f>
        <v>5.94</v>
      </c>
      <c r="E227" s="70" t="s">
        <v>474</v>
      </c>
      <c r="F227" s="40" t="s">
        <v>473</v>
      </c>
      <c r="G227" s="40"/>
      <c r="H227" s="2"/>
      <c r="I227" s="2"/>
      <c r="J227" s="2"/>
      <c r="K227" s="2"/>
      <c r="L227" s="2"/>
      <c r="M227" s="2"/>
      <c r="N227" s="2"/>
    </row>
    <row r="228" customFormat="false" ht="12.75" hidden="false" customHeight="true" outlineLevel="0" collapsed="false">
      <c r="A228" s="40" t="s">
        <v>458</v>
      </c>
      <c r="B228" s="56" t="str">
        <f aca="false" t="array" ref="B228:B228">INDEX(Countries!$D$2:$D$255, MATCH(A228, Countries!$B$2:$B$255, 0))</f>
        <v>UZB</v>
      </c>
      <c r="C228" s="76" t="s">
        <v>145</v>
      </c>
      <c r="D228" s="77" t="n">
        <f aca="false">IF($C228="Mangrove",'Sequestration rates'!$C$22,IF($C228="Seagrass",'Sequestration rates'!$D$22,IF($C228="Salt marsh",'Sequestration rates'!$E$22)))</f>
        <v>5.94</v>
      </c>
      <c r="E228" s="70" t="s">
        <v>474</v>
      </c>
      <c r="F228" s="40" t="s">
        <v>473</v>
      </c>
      <c r="G228" s="40"/>
      <c r="H228" s="2"/>
      <c r="I228" s="2"/>
      <c r="J228" s="2"/>
      <c r="K228" s="2"/>
      <c r="L228" s="2"/>
      <c r="M228" s="2"/>
      <c r="N228" s="2"/>
    </row>
    <row r="229" customFormat="false" ht="12.75" hidden="false" customHeight="true" outlineLevel="0" collapsed="false">
      <c r="A229" s="40" t="s">
        <v>459</v>
      </c>
      <c r="B229" s="56" t="str">
        <f aca="false" t="array" ref="B229:B229">INDEX(Countries!$D$2:$D$255, MATCH(A229, Countries!$B$2:$B$255, 0))</f>
        <v>ZMB</v>
      </c>
      <c r="C229" s="76" t="s">
        <v>145</v>
      </c>
      <c r="D229" s="77" t="n">
        <f aca="false">IF($C229="Mangrove",'Sequestration rates'!$C$22,IF($C229="Seagrass",'Sequestration rates'!$D$22,IF($C229="Salt marsh",'Sequestration rates'!$E$22)))</f>
        <v>5.94</v>
      </c>
      <c r="E229" s="70" t="s">
        <v>474</v>
      </c>
      <c r="F229" s="40" t="s">
        <v>473</v>
      </c>
      <c r="G229" s="40"/>
      <c r="H229" s="2"/>
      <c r="I229" s="2"/>
      <c r="J229" s="2"/>
      <c r="K229" s="2"/>
      <c r="L229" s="2"/>
      <c r="M229" s="2"/>
      <c r="N229" s="2"/>
    </row>
    <row r="230" customFormat="false" ht="12.75" hidden="false" customHeight="true" outlineLevel="0" collapsed="false">
      <c r="A230" s="40" t="s">
        <v>460</v>
      </c>
      <c r="B230" s="56" t="str">
        <f aca="false" t="array" ref="B230:B230">INDEX(Countries!$D$2:$D$255, MATCH(A230, Countries!$B$2:$B$255, 0))</f>
        <v>ZWE</v>
      </c>
      <c r="C230" s="76" t="s">
        <v>145</v>
      </c>
      <c r="D230" s="77" t="n">
        <f aca="false">IF($C230="Mangrove",'Sequestration rates'!$C$22,IF($C230="Seagrass",'Sequestration rates'!$D$22,IF($C230="Salt marsh",'Sequestration rates'!$E$22)))</f>
        <v>5.94</v>
      </c>
      <c r="E230" s="70" t="s">
        <v>474</v>
      </c>
      <c r="F230" s="40" t="s">
        <v>473</v>
      </c>
      <c r="G230" s="40"/>
      <c r="H230" s="2"/>
      <c r="I230" s="2"/>
      <c r="J230" s="2"/>
      <c r="K230" s="2"/>
      <c r="L230" s="2"/>
      <c r="M230" s="2"/>
      <c r="N230" s="2"/>
    </row>
    <row r="231" customFormat="false" ht="12.75" hidden="false" customHeight="true" outlineLevel="0" collapsed="false">
      <c r="A231" s="40" t="s">
        <v>461</v>
      </c>
      <c r="B231" s="56" t="str">
        <f aca="false" t="array" ref="B231:B231">INDEX(Countries!$D$2:$D$255, MATCH(A231, Countries!$B$2:$B$255, 0))</f>
        <v>BLM</v>
      </c>
      <c r="C231" s="76" t="s">
        <v>145</v>
      </c>
      <c r="D231" s="77" t="n">
        <f aca="false">IF($C231="Mangrove",'Sequestration rates'!$C$22,IF($C231="Seagrass",'Sequestration rates'!$D$22,IF($C231="Salt marsh",'Sequestration rates'!$E$22)))</f>
        <v>5.94</v>
      </c>
      <c r="E231" s="70" t="s">
        <v>474</v>
      </c>
      <c r="F231" s="40" t="s">
        <v>473</v>
      </c>
      <c r="G231" s="40"/>
      <c r="H231" s="2"/>
      <c r="I231" s="2"/>
      <c r="J231" s="2"/>
      <c r="K231" s="2"/>
      <c r="L231" s="2"/>
      <c r="M231" s="2"/>
      <c r="N231" s="2"/>
    </row>
    <row r="232" customFormat="false" ht="12.75" hidden="false" customHeight="true" outlineLevel="0" collapsed="false">
      <c r="A232" s="40" t="s">
        <v>462</v>
      </c>
      <c r="B232" s="56" t="str">
        <f aca="false" t="array" ref="B232:B232">INDEX(Countries!$D$2:$D$255, MATCH(A232, Countries!$B$2:$B$255, 0))</f>
        <v>CCK</v>
      </c>
      <c r="C232" s="76" t="s">
        <v>145</v>
      </c>
      <c r="D232" s="77" t="n">
        <f aca="false">IF($C232="Mangrove",'Sequestration rates'!$C$22,IF($C232="Seagrass",'Sequestration rates'!$D$22,IF($C232="Salt marsh",'Sequestration rates'!$E$22)))</f>
        <v>5.94</v>
      </c>
      <c r="E232" s="70" t="s">
        <v>474</v>
      </c>
      <c r="F232" s="40" t="s">
        <v>473</v>
      </c>
      <c r="G232" s="40"/>
      <c r="H232" s="2"/>
      <c r="I232" s="2"/>
      <c r="J232" s="2"/>
      <c r="K232" s="2"/>
      <c r="L232" s="2"/>
      <c r="M232" s="2"/>
      <c r="N232" s="2"/>
    </row>
    <row r="233" customFormat="false" ht="12.75" hidden="false" customHeight="true" outlineLevel="0" collapsed="false">
      <c r="A233" s="40" t="s">
        <v>463</v>
      </c>
      <c r="B233" s="56" t="str">
        <f aca="false" t="array" ref="B233:B233">INDEX(Countries!$D$2:$D$255, MATCH(A233, Countries!$B$2:$B$255, 0))</f>
        <v>CXR</v>
      </c>
      <c r="C233" s="76" t="s">
        <v>145</v>
      </c>
      <c r="D233" s="77" t="n">
        <f aca="false">IF($C233="Mangrove",'Sequestration rates'!$C$22,IF($C233="Seagrass",'Sequestration rates'!$D$22,IF($C233="Salt marsh",'Sequestration rates'!$E$22)))</f>
        <v>5.94</v>
      </c>
      <c r="E233" s="70" t="s">
        <v>474</v>
      </c>
      <c r="F233" s="40" t="s">
        <v>473</v>
      </c>
      <c r="G233" s="40"/>
      <c r="H233" s="2"/>
      <c r="I233" s="2"/>
      <c r="J233" s="2"/>
      <c r="K233" s="2"/>
      <c r="L233" s="2"/>
      <c r="M233" s="2"/>
      <c r="N233" s="2"/>
    </row>
    <row r="234" customFormat="false" ht="12.75" hidden="false" customHeight="true" outlineLevel="0" collapsed="false">
      <c r="A234" s="40" t="s">
        <v>143</v>
      </c>
      <c r="B234" s="56" t="str">
        <f aca="false" t="array" ref="B234:B234">INDEX(Countries!$D$2:$D$255, MATCH(A234, Countries!$B$2:$B$255, 0))</f>
        <v>USA</v>
      </c>
      <c r="C234" s="76" t="s">
        <v>154</v>
      </c>
      <c r="D234" s="77" t="n">
        <f aca="false">IF($C234="Mangrove",'Sequestration rates'!$C$22,IF($C234="Seagrass",'Sequestration rates'!$D$22,IF($C234="Salt marsh",'Sequestration rates'!$E$22)))</f>
        <v>1.576666667</v>
      </c>
      <c r="E234" s="70" t="s">
        <v>474</v>
      </c>
      <c r="F234" s="40" t="s">
        <v>473</v>
      </c>
      <c r="G234" s="40"/>
      <c r="H234" s="2"/>
      <c r="I234" s="2"/>
      <c r="J234" s="2"/>
      <c r="K234" s="2"/>
      <c r="L234" s="2"/>
      <c r="M234" s="2"/>
      <c r="N234" s="2"/>
    </row>
    <row r="235" customFormat="false" ht="12.75" hidden="false" customHeight="true" outlineLevel="0" collapsed="false">
      <c r="A235" s="40" t="s">
        <v>146</v>
      </c>
      <c r="B235" s="56" t="str">
        <f aca="false" t="array" ref="B235:B235">INDEX(Countries!$D$2:$D$255, MATCH(A235, Countries!$B$2:$B$255, 0))</f>
        <v>IDN</v>
      </c>
      <c r="C235" s="76" t="s">
        <v>154</v>
      </c>
      <c r="D235" s="77" t="n">
        <f aca="false">IF($C235="Mangrove",'Sequestration rates'!$C$22,IF($C235="Seagrass",'Sequestration rates'!$D$22,IF($C235="Salt marsh",'Sequestration rates'!$E$22)))</f>
        <v>1.576666667</v>
      </c>
      <c r="E235" s="70" t="s">
        <v>474</v>
      </c>
      <c r="F235" s="40" t="s">
        <v>473</v>
      </c>
      <c r="G235" s="40"/>
      <c r="H235" s="2"/>
      <c r="I235" s="2"/>
      <c r="J235" s="2"/>
      <c r="K235" s="2"/>
      <c r="L235" s="2"/>
      <c r="M235" s="2"/>
      <c r="N235" s="2"/>
    </row>
    <row r="236" customFormat="false" ht="12.75" hidden="false" customHeight="true" outlineLevel="0" collapsed="false">
      <c r="A236" s="40" t="s">
        <v>147</v>
      </c>
      <c r="B236" s="56" t="str">
        <f aca="false" t="array" ref="B236:B236">INDEX(Countries!$D$2:$D$255, MATCH(A236, Countries!$B$2:$B$255, 0))</f>
        <v>AUS</v>
      </c>
      <c r="C236" s="76" t="s">
        <v>154</v>
      </c>
      <c r="D236" s="77" t="n">
        <f aca="false">IF($C236="Mangrove",'Sequestration rates'!$C$22,IF($C236="Seagrass",'Sequestration rates'!$D$22,IF($C236="Salt marsh",'Sequestration rates'!$E$22)))</f>
        <v>1.576666667</v>
      </c>
      <c r="E236" s="70" t="s">
        <v>474</v>
      </c>
      <c r="F236" s="40" t="s">
        <v>473</v>
      </c>
      <c r="G236" s="40"/>
      <c r="H236" s="2"/>
      <c r="I236" s="2"/>
      <c r="J236" s="2"/>
      <c r="K236" s="2"/>
      <c r="L236" s="2"/>
      <c r="M236" s="2"/>
      <c r="N236" s="2"/>
    </row>
    <row r="237" customFormat="false" ht="12.75" hidden="false" customHeight="true" outlineLevel="0" collapsed="false">
      <c r="A237" s="40" t="s">
        <v>148</v>
      </c>
      <c r="B237" s="56" t="str">
        <f aca="false" t="array" ref="B237:B237">INDEX(Countries!$D$2:$D$255, MATCH(A237, Countries!$B$2:$B$255, 0))</f>
        <v>BHS</v>
      </c>
      <c r="C237" s="76" t="s">
        <v>154</v>
      </c>
      <c r="D237" s="77" t="n">
        <f aca="false">IF($C237="Mangrove",'Sequestration rates'!$C$22,IF($C237="Seagrass",'Sequestration rates'!$D$22,IF($C237="Salt marsh",'Sequestration rates'!$E$22)))</f>
        <v>1.576666667</v>
      </c>
      <c r="E237" s="70" t="s">
        <v>474</v>
      </c>
      <c r="F237" s="40" t="s">
        <v>473</v>
      </c>
      <c r="G237" s="40"/>
      <c r="H237" s="2"/>
      <c r="I237" s="2"/>
      <c r="J237" s="2"/>
      <c r="K237" s="2"/>
      <c r="L237" s="2"/>
      <c r="M237" s="2"/>
      <c r="N237" s="2"/>
    </row>
    <row r="238" customFormat="false" ht="12.75" hidden="false" customHeight="true" outlineLevel="0" collapsed="false">
      <c r="A238" s="40" t="s">
        <v>149</v>
      </c>
      <c r="B238" s="56" t="str">
        <f aca="false" t="array" ref="B238:B238">INDEX(Countries!$D$2:$D$255, MATCH(A238, Countries!$B$2:$B$255, 0))</f>
        <v>KEN</v>
      </c>
      <c r="C238" s="76" t="s">
        <v>154</v>
      </c>
      <c r="D238" s="77" t="n">
        <f aca="false">IF($C238="Mangrove",'Sequestration rates'!$C$22,IF($C238="Seagrass",'Sequestration rates'!$D$22,IF($C238="Salt marsh",'Sequestration rates'!$E$22)))</f>
        <v>1.576666667</v>
      </c>
      <c r="E238" s="70" t="s">
        <v>474</v>
      </c>
      <c r="F238" s="40" t="s">
        <v>473</v>
      </c>
      <c r="G238" s="40"/>
      <c r="H238" s="2"/>
      <c r="I238" s="2"/>
      <c r="J238" s="2"/>
      <c r="K238" s="2"/>
      <c r="L238" s="2"/>
      <c r="M238" s="2"/>
      <c r="N238" s="2"/>
    </row>
    <row r="239" customFormat="false" ht="12.75" hidden="false" customHeight="true" outlineLevel="0" collapsed="false">
      <c r="A239" s="40" t="s">
        <v>150</v>
      </c>
      <c r="B239" s="56" t="str">
        <f aca="false" t="array" ref="B239:B239">INDEX(Countries!$D$2:$D$255, MATCH(A239, Countries!$B$2:$B$255, 0))</f>
        <v>MEX</v>
      </c>
      <c r="C239" s="76" t="s">
        <v>154</v>
      </c>
      <c r="D239" s="77" t="n">
        <f aca="false">IF($C239="Mangrove",'Sequestration rates'!$C$22,IF($C239="Seagrass",'Sequestration rates'!$D$22,IF($C239="Salt marsh",'Sequestration rates'!$E$22)))</f>
        <v>1.576666667</v>
      </c>
      <c r="E239" s="70" t="s">
        <v>474</v>
      </c>
      <c r="F239" s="40" t="s">
        <v>473</v>
      </c>
      <c r="G239" s="40"/>
      <c r="H239" s="2"/>
      <c r="I239" s="2"/>
      <c r="J239" s="2"/>
      <c r="K239" s="2"/>
      <c r="L239" s="2"/>
      <c r="M239" s="2"/>
      <c r="N239" s="2"/>
    </row>
    <row r="240" customFormat="false" ht="12.75" hidden="false" customHeight="true" outlineLevel="0" collapsed="false">
      <c r="A240" s="40" t="s">
        <v>151</v>
      </c>
      <c r="B240" s="56" t="str">
        <f aca="false" t="array" ref="B240:B240">INDEX(Countries!$D$2:$D$255, MATCH(A240, Countries!$B$2:$B$255, 0))</f>
        <v>COL</v>
      </c>
      <c r="C240" s="76" t="s">
        <v>154</v>
      </c>
      <c r="D240" s="77" t="n">
        <f aca="false">IF($C240="Mangrove",'Sequestration rates'!$C$22,IF($C240="Seagrass",'Sequestration rates'!$D$22,IF($C240="Salt marsh",'Sequestration rates'!$E$22)))</f>
        <v>1.576666667</v>
      </c>
      <c r="E240" s="70" t="s">
        <v>474</v>
      </c>
      <c r="F240" s="40" t="s">
        <v>473</v>
      </c>
      <c r="G240" s="40"/>
      <c r="H240" s="2"/>
      <c r="I240" s="2"/>
      <c r="J240" s="2"/>
      <c r="K240" s="2"/>
      <c r="L240" s="2"/>
      <c r="M240" s="2"/>
      <c r="N240" s="2"/>
    </row>
    <row r="241" customFormat="false" ht="12.75" hidden="false" customHeight="true" outlineLevel="0" collapsed="false">
      <c r="A241" s="40" t="s">
        <v>152</v>
      </c>
      <c r="B241" s="56" t="str">
        <f aca="false" t="array" ref="B241:B241">INDEX(Countries!$D$2:$D$255, MATCH(A241, Countries!$B$2:$B$255, 0))</f>
        <v>IND</v>
      </c>
      <c r="C241" s="76" t="s">
        <v>154</v>
      </c>
      <c r="D241" s="77" t="n">
        <f aca="false">IF($C241="Mangrove",'Sequestration rates'!$C$22,IF($C241="Seagrass",'Sequestration rates'!$D$22,IF($C241="Salt marsh",'Sequestration rates'!$E$22)))</f>
        <v>1.576666667</v>
      </c>
      <c r="E241" s="70" t="s">
        <v>474</v>
      </c>
      <c r="F241" s="40" t="s">
        <v>473</v>
      </c>
      <c r="G241" s="40"/>
      <c r="H241" s="2"/>
      <c r="I241" s="2"/>
      <c r="J241" s="2"/>
      <c r="K241" s="2"/>
      <c r="L241" s="2"/>
      <c r="M241" s="2"/>
      <c r="N241" s="2"/>
    </row>
    <row r="242" customFormat="false" ht="12.75" hidden="false" customHeight="true" outlineLevel="0" collapsed="false">
      <c r="A242" s="40" t="s">
        <v>153</v>
      </c>
      <c r="B242" s="56" t="str">
        <f aca="false" t="array" ref="B242:B242">INDEX(Countries!$D$2:$D$255, MATCH(A242, Countries!$B$2:$B$255, 0))</f>
        <v>CHN</v>
      </c>
      <c r="C242" s="76" t="s">
        <v>154</v>
      </c>
      <c r="D242" s="77" t="n">
        <f aca="false">IF($C242="Mangrove",'Sequestration rates'!$C$22,IF($C242="Seagrass",'Sequestration rates'!$D$22,IF($C242="Salt marsh",'Sequestration rates'!$E$22)))</f>
        <v>1.576666667</v>
      </c>
      <c r="E242" s="70" t="s">
        <v>474</v>
      </c>
      <c r="F242" s="40" t="s">
        <v>473</v>
      </c>
      <c r="G242" s="40"/>
      <c r="H242" s="2"/>
      <c r="I242" s="2"/>
      <c r="J242" s="2"/>
      <c r="K242" s="2"/>
      <c r="L242" s="2"/>
      <c r="M242" s="2"/>
      <c r="N242" s="2"/>
    </row>
    <row r="243" customFormat="false" ht="12.75" hidden="false" customHeight="true" outlineLevel="0" collapsed="false">
      <c r="A243" s="40" t="s">
        <v>241</v>
      </c>
      <c r="B243" s="56" t="str">
        <f aca="false" t="array" ref="B243:B243">INDEX(Countries!$D$2:$D$255, MATCH(A243, Countries!$B$2:$B$255, 0))</f>
        <v>ASM</v>
      </c>
      <c r="C243" s="76" t="s">
        <v>154</v>
      </c>
      <c r="D243" s="77" t="n">
        <f aca="false">IF($C243="Mangrove",'Sequestration rates'!$C$22,IF($C243="Seagrass",'Sequestration rates'!$D$22,IF($C243="Salt marsh",'Sequestration rates'!$E$22)))</f>
        <v>1.576666667</v>
      </c>
      <c r="E243" s="70" t="s">
        <v>474</v>
      </c>
      <c r="F243" s="40" t="s">
        <v>473</v>
      </c>
      <c r="G243" s="40"/>
      <c r="H243" s="2"/>
      <c r="I243" s="2"/>
      <c r="J243" s="2"/>
      <c r="K243" s="2"/>
      <c r="L243" s="2"/>
      <c r="M243" s="2"/>
      <c r="N243" s="2"/>
    </row>
    <row r="244" customFormat="false" ht="12.75" hidden="false" customHeight="true" outlineLevel="0" collapsed="false">
      <c r="A244" s="40" t="s">
        <v>242</v>
      </c>
      <c r="B244" s="56" t="str">
        <f aca="false" t="array" ref="B244:B244">INDEX(Countries!$D$2:$D$255, MATCH(A244, Countries!$B$2:$B$255, 0))</f>
        <v>AGO</v>
      </c>
      <c r="C244" s="76" t="s">
        <v>154</v>
      </c>
      <c r="D244" s="77" t="n">
        <f aca="false">IF($C244="Mangrove",'Sequestration rates'!$C$22,IF($C244="Seagrass",'Sequestration rates'!$D$22,IF($C244="Salt marsh",'Sequestration rates'!$E$22)))</f>
        <v>1.576666667</v>
      </c>
      <c r="E244" s="70" t="s">
        <v>474</v>
      </c>
      <c r="F244" s="40" t="s">
        <v>473</v>
      </c>
      <c r="G244" s="40"/>
      <c r="H244" s="2"/>
      <c r="I244" s="2"/>
      <c r="J244" s="2"/>
      <c r="K244" s="2"/>
      <c r="L244" s="2"/>
      <c r="M244" s="2"/>
      <c r="N244" s="2"/>
    </row>
    <row r="245" customFormat="false" ht="12.75" hidden="false" customHeight="true" outlineLevel="0" collapsed="false">
      <c r="A245" s="40" t="s">
        <v>243</v>
      </c>
      <c r="B245" s="56" t="str">
        <f aca="false" t="array" ref="B245:B245">INDEX(Countries!$D$2:$D$255, MATCH(A245, Countries!$B$2:$B$255, 0))</f>
        <v>AIA</v>
      </c>
      <c r="C245" s="76" t="s">
        <v>154</v>
      </c>
      <c r="D245" s="77" t="n">
        <f aca="false">IF($C245="Mangrove",'Sequestration rates'!$C$22,IF($C245="Seagrass",'Sequestration rates'!$D$22,IF($C245="Salt marsh",'Sequestration rates'!$E$22)))</f>
        <v>1.576666667</v>
      </c>
      <c r="E245" s="70" t="s">
        <v>474</v>
      </c>
      <c r="F245" s="40" t="s">
        <v>473</v>
      </c>
      <c r="G245" s="40"/>
      <c r="H245" s="2"/>
      <c r="I245" s="2"/>
      <c r="J245" s="2"/>
      <c r="K245" s="2"/>
      <c r="L245" s="2"/>
      <c r="M245" s="2"/>
      <c r="N245" s="2"/>
    </row>
    <row r="246" customFormat="false" ht="12.75" hidden="false" customHeight="true" outlineLevel="0" collapsed="false">
      <c r="A246" s="40" t="s">
        <v>245</v>
      </c>
      <c r="B246" s="56" t="str">
        <f aca="false" t="array" ref="B246:B246">INDEX(Countries!$D$2:$D$255, MATCH(A246, Countries!$B$2:$B$255, 0))</f>
        <v>BHR</v>
      </c>
      <c r="C246" s="76" t="s">
        <v>154</v>
      </c>
      <c r="D246" s="77" t="n">
        <f aca="false">IF($C246="Mangrove",'Sequestration rates'!$C$22,IF($C246="Seagrass",'Sequestration rates'!$D$22,IF($C246="Salt marsh",'Sequestration rates'!$E$22)))</f>
        <v>1.576666667</v>
      </c>
      <c r="E246" s="70" t="s">
        <v>474</v>
      </c>
      <c r="F246" s="40" t="s">
        <v>473</v>
      </c>
      <c r="G246" s="40"/>
      <c r="H246" s="2"/>
      <c r="I246" s="2"/>
      <c r="J246" s="2"/>
      <c r="K246" s="2"/>
      <c r="L246" s="2"/>
      <c r="M246" s="2"/>
      <c r="N246" s="2"/>
    </row>
    <row r="247" customFormat="false" ht="12.75" hidden="false" customHeight="true" outlineLevel="0" collapsed="false">
      <c r="A247" s="40" t="s">
        <v>246</v>
      </c>
      <c r="B247" s="56" t="str">
        <f aca="false" t="array" ref="B247:B247">INDEX(Countries!$D$2:$D$255, MATCH(A247, Countries!$B$2:$B$255, 0))</f>
        <v>BGD</v>
      </c>
      <c r="C247" s="76" t="s">
        <v>154</v>
      </c>
      <c r="D247" s="77" t="n">
        <f aca="false">IF($C247="Mangrove",'Sequestration rates'!$C$22,IF($C247="Seagrass",'Sequestration rates'!$D$22,IF($C247="Salt marsh",'Sequestration rates'!$E$22)))</f>
        <v>1.576666667</v>
      </c>
      <c r="E247" s="70" t="s">
        <v>474</v>
      </c>
      <c r="F247" s="40" t="s">
        <v>473</v>
      </c>
      <c r="G247" s="40"/>
      <c r="H247" s="2"/>
      <c r="I247" s="2"/>
      <c r="J247" s="2"/>
      <c r="K247" s="2"/>
      <c r="L247" s="2"/>
      <c r="M247" s="2"/>
      <c r="N247" s="2"/>
    </row>
    <row r="248" customFormat="false" ht="12.75" hidden="false" customHeight="true" outlineLevel="0" collapsed="false">
      <c r="A248" s="40" t="s">
        <v>247</v>
      </c>
      <c r="B248" s="56" t="str">
        <f aca="false" t="array" ref="B248:B248">INDEX(Countries!$D$2:$D$255, MATCH(A248, Countries!$B$2:$B$255, 0))</f>
        <v>BRB</v>
      </c>
      <c r="C248" s="76" t="s">
        <v>154</v>
      </c>
      <c r="D248" s="77" t="n">
        <f aca="false">IF($C248="Mangrove",'Sequestration rates'!$C$22,IF($C248="Seagrass",'Sequestration rates'!$D$22,IF($C248="Salt marsh",'Sequestration rates'!$E$22)))</f>
        <v>1.576666667</v>
      </c>
      <c r="E248" s="70" t="s">
        <v>474</v>
      </c>
      <c r="F248" s="40" t="s">
        <v>473</v>
      </c>
      <c r="G248" s="40"/>
      <c r="H248" s="2"/>
      <c r="I248" s="2"/>
      <c r="J248" s="2"/>
      <c r="K248" s="2"/>
      <c r="L248" s="2"/>
      <c r="M248" s="2"/>
      <c r="N248" s="2"/>
    </row>
    <row r="249" customFormat="false" ht="12.75" hidden="false" customHeight="true" outlineLevel="0" collapsed="false">
      <c r="A249" s="40" t="s">
        <v>248</v>
      </c>
      <c r="B249" s="56" t="str">
        <f aca="false" t="array" ref="B249:B249">INDEX(Countries!$D$2:$D$255, MATCH(A249, Countries!$B$2:$B$255, 0))</f>
        <v>BLZ</v>
      </c>
      <c r="C249" s="76" t="s">
        <v>154</v>
      </c>
      <c r="D249" s="77" t="n">
        <f aca="false">IF($C249="Mangrove",'Sequestration rates'!$C$22,IF($C249="Seagrass",'Sequestration rates'!$D$22,IF($C249="Salt marsh",'Sequestration rates'!$E$22)))</f>
        <v>1.576666667</v>
      </c>
      <c r="E249" s="70" t="s">
        <v>474</v>
      </c>
      <c r="F249" s="40" t="s">
        <v>473</v>
      </c>
      <c r="G249" s="40"/>
      <c r="H249" s="2"/>
      <c r="I249" s="2"/>
      <c r="J249" s="2"/>
      <c r="K249" s="2"/>
      <c r="L249" s="2"/>
      <c r="M249" s="2"/>
      <c r="N249" s="2"/>
    </row>
    <row r="250" customFormat="false" ht="12.75" hidden="false" customHeight="true" outlineLevel="0" collapsed="false">
      <c r="A250" s="40" t="s">
        <v>249</v>
      </c>
      <c r="B250" s="56" t="str">
        <f aca="false" t="array" ref="B250:B250">INDEX(Countries!$D$2:$D$255, MATCH(A250, Countries!$B$2:$B$255, 0))</f>
        <v>BEN</v>
      </c>
      <c r="C250" s="76" t="s">
        <v>154</v>
      </c>
      <c r="D250" s="77" t="n">
        <f aca="false">IF($C250="Mangrove",'Sequestration rates'!$C$22,IF($C250="Seagrass",'Sequestration rates'!$D$22,IF($C250="Salt marsh",'Sequestration rates'!$E$22)))</f>
        <v>1.576666667</v>
      </c>
      <c r="E250" s="70" t="s">
        <v>474</v>
      </c>
      <c r="F250" s="40" t="s">
        <v>473</v>
      </c>
      <c r="G250" s="40"/>
      <c r="H250" s="2"/>
      <c r="I250" s="2"/>
      <c r="J250" s="2"/>
      <c r="K250" s="2"/>
      <c r="L250" s="2"/>
      <c r="M250" s="2"/>
      <c r="N250" s="2"/>
    </row>
    <row r="251" customFormat="false" ht="12.75" hidden="false" customHeight="true" outlineLevel="0" collapsed="false">
      <c r="A251" s="40" t="s">
        <v>250</v>
      </c>
      <c r="B251" s="56" t="str">
        <f aca="false" t="array" ref="B251:B251">INDEX(Countries!$D$2:$D$255, MATCH(A251, Countries!$B$2:$B$255, 0))</f>
        <v>BMU</v>
      </c>
      <c r="C251" s="76" t="s">
        <v>154</v>
      </c>
      <c r="D251" s="77" t="n">
        <f aca="false">IF($C251="Mangrove",'Sequestration rates'!$C$22,IF($C251="Seagrass",'Sequestration rates'!$D$22,IF($C251="Salt marsh",'Sequestration rates'!$E$22)))</f>
        <v>1.576666667</v>
      </c>
      <c r="E251" s="70" t="s">
        <v>474</v>
      </c>
      <c r="F251" s="40" t="s">
        <v>473</v>
      </c>
      <c r="G251" s="40"/>
      <c r="H251" s="2"/>
      <c r="I251" s="2"/>
      <c r="J251" s="2"/>
      <c r="K251" s="2"/>
      <c r="L251" s="2"/>
      <c r="M251" s="2"/>
      <c r="N251" s="2"/>
    </row>
    <row r="252" customFormat="false" ht="12.75" hidden="false" customHeight="true" outlineLevel="0" collapsed="false">
      <c r="A252" s="40" t="s">
        <v>251</v>
      </c>
      <c r="B252" s="56" t="str">
        <f aca="false" t="array" ref="B252:B252">INDEX(Countries!$D$2:$D$255, MATCH(A252, Countries!$B$2:$B$255, 0))</f>
        <v>BES</v>
      </c>
      <c r="C252" s="76" t="s">
        <v>154</v>
      </c>
      <c r="D252" s="77" t="n">
        <f aca="false">IF($C252="Mangrove",'Sequestration rates'!$C$22,IF($C252="Seagrass",'Sequestration rates'!$D$22,IF($C252="Salt marsh",'Sequestration rates'!$E$22)))</f>
        <v>1.576666667</v>
      </c>
      <c r="E252" s="70" t="s">
        <v>474</v>
      </c>
      <c r="F252" s="40" t="s">
        <v>473</v>
      </c>
      <c r="G252" s="40"/>
      <c r="H252" s="2"/>
      <c r="I252" s="2"/>
      <c r="J252" s="2"/>
      <c r="K252" s="2"/>
      <c r="L252" s="2"/>
      <c r="M252" s="2"/>
      <c r="N252" s="2"/>
    </row>
    <row r="253" customFormat="false" ht="12.75" hidden="false" customHeight="true" outlineLevel="0" collapsed="false">
      <c r="A253" s="40" t="s">
        <v>252</v>
      </c>
      <c r="B253" s="56" t="str">
        <f aca="false" t="array" ref="B253:B253">INDEX(Countries!$D$2:$D$255, MATCH(A253, Countries!$B$2:$B$255, 0))</f>
        <v>BRA</v>
      </c>
      <c r="C253" s="76" t="s">
        <v>154</v>
      </c>
      <c r="D253" s="77" t="n">
        <f aca="false">IF($C253="Mangrove",'Sequestration rates'!$C$22,IF($C253="Seagrass",'Sequestration rates'!$D$22,IF($C253="Salt marsh",'Sequestration rates'!$E$22)))</f>
        <v>1.576666667</v>
      </c>
      <c r="E253" s="70" t="s">
        <v>474</v>
      </c>
      <c r="F253" s="40" t="s">
        <v>473</v>
      </c>
      <c r="G253" s="40"/>
      <c r="H253" s="2"/>
      <c r="I253" s="2"/>
      <c r="J253" s="2"/>
      <c r="K253" s="2"/>
      <c r="L253" s="2"/>
      <c r="M253" s="2"/>
      <c r="N253" s="2"/>
    </row>
    <row r="254" customFormat="false" ht="12.75" hidden="false" customHeight="true" outlineLevel="0" collapsed="false">
      <c r="A254" s="40" t="s">
        <v>253</v>
      </c>
      <c r="B254" s="56" t="str">
        <f aca="false" t="array" ref="B254:B254">INDEX(Countries!$D$2:$D$255, MATCH(A254, Countries!$B$2:$B$255, 0))</f>
        <v>VGB</v>
      </c>
      <c r="C254" s="76" t="s">
        <v>154</v>
      </c>
      <c r="D254" s="77" t="n">
        <f aca="false">IF($C254="Mangrove",'Sequestration rates'!$C$22,IF($C254="Seagrass",'Sequestration rates'!$D$22,IF($C254="Salt marsh",'Sequestration rates'!$E$22)))</f>
        <v>1.576666667</v>
      </c>
      <c r="E254" s="70" t="s">
        <v>474</v>
      </c>
      <c r="F254" s="40" t="s">
        <v>473</v>
      </c>
      <c r="G254" s="40"/>
      <c r="H254" s="2"/>
      <c r="I254" s="2"/>
      <c r="J254" s="2"/>
      <c r="K254" s="2"/>
      <c r="L254" s="2"/>
      <c r="M254" s="2"/>
      <c r="N254" s="2"/>
    </row>
    <row r="255" customFormat="false" ht="12.75" hidden="false" customHeight="true" outlineLevel="0" collapsed="false">
      <c r="A255" s="40" t="s">
        <v>254</v>
      </c>
      <c r="B255" s="56" t="str">
        <f aca="false" t="array" ref="B255:B255">INDEX(Countries!$D$2:$D$255, MATCH(A255, Countries!$B$2:$B$255, 0))</f>
        <v>BRN</v>
      </c>
      <c r="C255" s="76" t="s">
        <v>154</v>
      </c>
      <c r="D255" s="77" t="n">
        <f aca="false">IF($C255="Mangrove",'Sequestration rates'!$C$22,IF($C255="Seagrass",'Sequestration rates'!$D$22,IF($C255="Salt marsh",'Sequestration rates'!$E$22)))</f>
        <v>1.576666667</v>
      </c>
      <c r="E255" s="70" t="s">
        <v>474</v>
      </c>
      <c r="F255" s="40" t="s">
        <v>473</v>
      </c>
      <c r="G255" s="40"/>
      <c r="H255" s="2"/>
      <c r="I255" s="2"/>
      <c r="J255" s="2"/>
      <c r="K255" s="2"/>
      <c r="L255" s="2"/>
      <c r="M255" s="2"/>
      <c r="N255" s="2"/>
    </row>
    <row r="256" customFormat="false" ht="12.75" hidden="false" customHeight="true" outlineLevel="0" collapsed="false">
      <c r="A256" s="40" t="s">
        <v>255</v>
      </c>
      <c r="B256" s="56" t="str">
        <f aca="false" t="array" ref="B256:B256">INDEX(Countries!$D$2:$D$255, MATCH(A256, Countries!$B$2:$B$255, 0))</f>
        <v>KHM</v>
      </c>
      <c r="C256" s="76" t="s">
        <v>154</v>
      </c>
      <c r="D256" s="77" t="n">
        <f aca="false">IF($C256="Mangrove",'Sequestration rates'!$C$22,IF($C256="Seagrass",'Sequestration rates'!$D$22,IF($C256="Salt marsh",'Sequestration rates'!$E$22)))</f>
        <v>1.576666667</v>
      </c>
      <c r="E256" s="70" t="s">
        <v>474</v>
      </c>
      <c r="F256" s="40" t="s">
        <v>473</v>
      </c>
      <c r="G256" s="40"/>
      <c r="H256" s="2"/>
      <c r="I256" s="2"/>
      <c r="J256" s="2"/>
      <c r="K256" s="2"/>
      <c r="L256" s="2"/>
      <c r="M256" s="2"/>
      <c r="N256" s="2"/>
    </row>
    <row r="257" customFormat="false" ht="12.75" hidden="false" customHeight="true" outlineLevel="0" collapsed="false">
      <c r="A257" s="40" t="s">
        <v>256</v>
      </c>
      <c r="B257" s="56" t="str">
        <f aca="false" t="array" ref="B257:B257">INDEX(Countries!$D$2:$D$255, MATCH(A257, Countries!$B$2:$B$255, 0))</f>
        <v>CMR</v>
      </c>
      <c r="C257" s="76" t="s">
        <v>154</v>
      </c>
      <c r="D257" s="77" t="n">
        <f aca="false">IF($C257="Mangrove",'Sequestration rates'!$C$22,IF($C257="Seagrass",'Sequestration rates'!$D$22,IF($C257="Salt marsh",'Sequestration rates'!$E$22)))</f>
        <v>1.576666667</v>
      </c>
      <c r="E257" s="70" t="s">
        <v>474</v>
      </c>
      <c r="F257" s="40" t="s">
        <v>473</v>
      </c>
      <c r="G257" s="40"/>
      <c r="H257" s="2"/>
      <c r="I257" s="2"/>
      <c r="J257" s="2"/>
      <c r="K257" s="2"/>
      <c r="L257" s="2"/>
      <c r="M257" s="2"/>
      <c r="N257" s="2"/>
    </row>
    <row r="258" customFormat="false" ht="12.75" hidden="false" customHeight="true" outlineLevel="0" collapsed="false">
      <c r="A258" s="40" t="s">
        <v>257</v>
      </c>
      <c r="B258" s="56" t="str">
        <f aca="false" t="array" ref="B258:B258">INDEX(Countries!$D$2:$D$255, MATCH(A258, Countries!$B$2:$B$255, 0))</f>
        <v>CYM</v>
      </c>
      <c r="C258" s="76" t="s">
        <v>154</v>
      </c>
      <c r="D258" s="77" t="n">
        <f aca="false">IF($C258="Mangrove",'Sequestration rates'!$C$22,IF($C258="Seagrass",'Sequestration rates'!$D$22,IF($C258="Salt marsh",'Sequestration rates'!$E$22)))</f>
        <v>1.576666667</v>
      </c>
      <c r="E258" s="70" t="s">
        <v>474</v>
      </c>
      <c r="F258" s="40" t="s">
        <v>473</v>
      </c>
      <c r="G258" s="40"/>
      <c r="H258" s="2"/>
      <c r="I258" s="2"/>
      <c r="J258" s="2"/>
      <c r="K258" s="2"/>
      <c r="L258" s="2"/>
      <c r="M258" s="2"/>
      <c r="N258" s="2"/>
    </row>
    <row r="259" customFormat="false" ht="12.75" hidden="false" customHeight="true" outlineLevel="0" collapsed="false">
      <c r="A259" s="40" t="s">
        <v>258</v>
      </c>
      <c r="B259" s="56" t="str">
        <f aca="false" t="array" ref="B259:B259">INDEX(Countries!$D$2:$D$255, MATCH(A259, Countries!$B$2:$B$255, 0))</f>
        <v>COM</v>
      </c>
      <c r="C259" s="76" t="s">
        <v>154</v>
      </c>
      <c r="D259" s="77" t="n">
        <f aca="false">IF($C259="Mangrove",'Sequestration rates'!$C$22,IF($C259="Seagrass",'Sequestration rates'!$D$22,IF($C259="Salt marsh",'Sequestration rates'!$E$22)))</f>
        <v>1.576666667</v>
      </c>
      <c r="E259" s="70" t="s">
        <v>474</v>
      </c>
      <c r="F259" s="40" t="s">
        <v>473</v>
      </c>
      <c r="G259" s="40"/>
      <c r="H259" s="2"/>
      <c r="I259" s="2"/>
      <c r="J259" s="2"/>
      <c r="K259" s="2"/>
      <c r="L259" s="2"/>
      <c r="M259" s="2"/>
      <c r="N259" s="2"/>
    </row>
    <row r="260" customFormat="false" ht="12.75" hidden="false" customHeight="true" outlineLevel="0" collapsed="false">
      <c r="A260" s="40" t="s">
        <v>259</v>
      </c>
      <c r="B260" s="56" t="str">
        <f aca="false" t="array" ref="B260:B260">INDEX(Countries!$D$2:$D$255, MATCH(A260, Countries!$B$2:$B$255, 0))</f>
        <v>COK</v>
      </c>
      <c r="C260" s="76" t="s">
        <v>154</v>
      </c>
      <c r="D260" s="77" t="n">
        <f aca="false">IF($C260="Mangrove",'Sequestration rates'!$C$22,IF($C260="Seagrass",'Sequestration rates'!$D$22,IF($C260="Salt marsh",'Sequestration rates'!$E$22)))</f>
        <v>1.576666667</v>
      </c>
      <c r="E260" s="70" t="s">
        <v>474</v>
      </c>
      <c r="F260" s="40" t="s">
        <v>473</v>
      </c>
      <c r="G260" s="40"/>
      <c r="H260" s="2"/>
      <c r="I260" s="2"/>
      <c r="J260" s="2"/>
      <c r="K260" s="2"/>
      <c r="L260" s="2"/>
      <c r="M260" s="2"/>
      <c r="N260" s="2"/>
    </row>
    <row r="261" customFormat="false" ht="12.75" hidden="false" customHeight="true" outlineLevel="0" collapsed="false">
      <c r="A261" s="40" t="s">
        <v>260</v>
      </c>
      <c r="B261" s="56" t="str">
        <f aca="false" t="array" ref="B261:B261">INDEX(Countries!$D$2:$D$255, MATCH(A261, Countries!$B$2:$B$255, 0))</f>
        <v>CRI</v>
      </c>
      <c r="C261" s="76" t="s">
        <v>154</v>
      </c>
      <c r="D261" s="77" t="n">
        <f aca="false">IF($C261="Mangrove",'Sequestration rates'!$C$22,IF($C261="Seagrass",'Sequestration rates'!$D$22,IF($C261="Salt marsh",'Sequestration rates'!$E$22)))</f>
        <v>1.576666667</v>
      </c>
      <c r="E261" s="70" t="s">
        <v>474</v>
      </c>
      <c r="F261" s="40" t="s">
        <v>473</v>
      </c>
      <c r="G261" s="40"/>
      <c r="H261" s="2"/>
      <c r="I261" s="2"/>
      <c r="J261" s="2"/>
      <c r="K261" s="2"/>
      <c r="L261" s="2"/>
      <c r="M261" s="2"/>
      <c r="N261" s="2"/>
    </row>
    <row r="262" customFormat="false" ht="12.75" hidden="false" customHeight="true" outlineLevel="0" collapsed="false">
      <c r="A262" s="40" t="s">
        <v>261</v>
      </c>
      <c r="B262" s="56" t="str">
        <f aca="false" t="array" ref="B262:B262">INDEX(Countries!$D$2:$D$255, MATCH(A262, Countries!$B$2:$B$255, 0))</f>
        <v>CIV</v>
      </c>
      <c r="C262" s="76" t="s">
        <v>154</v>
      </c>
      <c r="D262" s="77" t="n">
        <f aca="false">IF($C262="Mangrove",'Sequestration rates'!$C$22,IF($C262="Seagrass",'Sequestration rates'!$D$22,IF($C262="Salt marsh",'Sequestration rates'!$E$22)))</f>
        <v>1.576666667</v>
      </c>
      <c r="E262" s="70" t="s">
        <v>474</v>
      </c>
      <c r="F262" s="40" t="s">
        <v>473</v>
      </c>
      <c r="G262" s="40"/>
      <c r="H262" s="2"/>
      <c r="I262" s="2"/>
      <c r="J262" s="2"/>
      <c r="K262" s="2"/>
      <c r="L262" s="2"/>
      <c r="M262" s="2"/>
      <c r="N262" s="2"/>
    </row>
    <row r="263" customFormat="false" ht="12.75" hidden="false" customHeight="true" outlineLevel="0" collapsed="false">
      <c r="A263" s="40" t="s">
        <v>262</v>
      </c>
      <c r="B263" s="56" t="str">
        <f aca="false" t="array" ref="B263:B263">INDEX(Countries!$D$2:$D$255, MATCH(A263, Countries!$B$2:$B$255, 0))</f>
        <v>CUB</v>
      </c>
      <c r="C263" s="76" t="s">
        <v>154</v>
      </c>
      <c r="D263" s="77" t="n">
        <f aca="false">IF($C263="Mangrove",'Sequestration rates'!$C$22,IF($C263="Seagrass",'Sequestration rates'!$D$22,IF($C263="Salt marsh",'Sequestration rates'!$E$22)))</f>
        <v>1.576666667</v>
      </c>
      <c r="E263" s="70" t="s">
        <v>474</v>
      </c>
      <c r="F263" s="40" t="s">
        <v>473</v>
      </c>
      <c r="G263" s="40"/>
      <c r="H263" s="2"/>
      <c r="I263" s="2"/>
      <c r="J263" s="2"/>
      <c r="K263" s="2"/>
      <c r="L263" s="2"/>
      <c r="M263" s="2"/>
      <c r="N263" s="2"/>
    </row>
    <row r="264" customFormat="false" ht="12.75" hidden="false" customHeight="true" outlineLevel="0" collapsed="false">
      <c r="A264" s="40" t="s">
        <v>263</v>
      </c>
      <c r="B264" s="56" t="str">
        <f aca="false" t="array" ref="B264:B264">INDEX(Countries!$D$2:$D$255, MATCH(A264, Countries!$B$2:$B$255, 0))</f>
        <v>CUW</v>
      </c>
      <c r="C264" s="76" t="s">
        <v>154</v>
      </c>
      <c r="D264" s="77" t="n">
        <f aca="false">IF($C264="Mangrove",'Sequestration rates'!$C$22,IF($C264="Seagrass",'Sequestration rates'!$D$22,IF($C264="Salt marsh",'Sequestration rates'!$E$22)))</f>
        <v>1.576666667</v>
      </c>
      <c r="E264" s="70" t="s">
        <v>474</v>
      </c>
      <c r="F264" s="40" t="s">
        <v>473</v>
      </c>
      <c r="G264" s="40"/>
      <c r="H264" s="2"/>
      <c r="I264" s="2"/>
      <c r="J264" s="2"/>
      <c r="K264" s="2"/>
      <c r="L264" s="2"/>
      <c r="M264" s="2"/>
      <c r="N264" s="2"/>
    </row>
    <row r="265" customFormat="false" ht="12.75" hidden="false" customHeight="true" outlineLevel="0" collapsed="false">
      <c r="A265" s="40" t="s">
        <v>264</v>
      </c>
      <c r="B265" s="56" t="str">
        <f aca="false" t="array" ref="B265:B265">INDEX(Countries!$D$2:$D$255, MATCH(A265, Countries!$B$2:$B$255, 0))</f>
        <v>COD</v>
      </c>
      <c r="C265" s="76" t="s">
        <v>154</v>
      </c>
      <c r="D265" s="77" t="n">
        <f aca="false">IF($C265="Mangrove",'Sequestration rates'!$C$22,IF($C265="Seagrass",'Sequestration rates'!$D$22,IF($C265="Salt marsh",'Sequestration rates'!$E$22)))</f>
        <v>1.576666667</v>
      </c>
      <c r="E265" s="70" t="s">
        <v>474</v>
      </c>
      <c r="F265" s="40" t="s">
        <v>473</v>
      </c>
      <c r="G265" s="40"/>
      <c r="H265" s="2"/>
      <c r="I265" s="2"/>
      <c r="J265" s="2"/>
      <c r="K265" s="2"/>
      <c r="L265" s="2"/>
      <c r="M265" s="2"/>
      <c r="N265" s="2"/>
    </row>
    <row r="266" customFormat="false" ht="12.75" hidden="false" customHeight="true" outlineLevel="0" collapsed="false">
      <c r="A266" s="40" t="s">
        <v>265</v>
      </c>
      <c r="B266" s="56" t="str">
        <f aca="false" t="array" ref="B266:B266">INDEX(Countries!$D$2:$D$255, MATCH(A266, Countries!$B$2:$B$255, 0))</f>
        <v>DJI</v>
      </c>
      <c r="C266" s="76" t="s">
        <v>154</v>
      </c>
      <c r="D266" s="77" t="n">
        <f aca="false">IF($C266="Mangrove",'Sequestration rates'!$C$22,IF($C266="Seagrass",'Sequestration rates'!$D$22,IF($C266="Salt marsh",'Sequestration rates'!$E$22)))</f>
        <v>1.576666667</v>
      </c>
      <c r="E266" s="70" t="s">
        <v>474</v>
      </c>
      <c r="F266" s="40" t="s">
        <v>473</v>
      </c>
      <c r="G266" s="40"/>
      <c r="H266" s="2"/>
      <c r="I266" s="2"/>
      <c r="J266" s="2"/>
      <c r="K266" s="2"/>
      <c r="L266" s="2"/>
      <c r="M266" s="2"/>
      <c r="N266" s="2"/>
    </row>
    <row r="267" customFormat="false" ht="12.75" hidden="false" customHeight="true" outlineLevel="0" collapsed="false">
      <c r="A267" s="40" t="s">
        <v>266</v>
      </c>
      <c r="B267" s="56" t="str">
        <f aca="false" t="array" ref="B267:B267">INDEX(Countries!$D$2:$D$255, MATCH(A267, Countries!$B$2:$B$255, 0))</f>
        <v>DMA</v>
      </c>
      <c r="C267" s="76" t="s">
        <v>154</v>
      </c>
      <c r="D267" s="77" t="n">
        <f aca="false">IF($C267="Mangrove",'Sequestration rates'!$C$22,IF($C267="Seagrass",'Sequestration rates'!$D$22,IF($C267="Salt marsh",'Sequestration rates'!$E$22)))</f>
        <v>1.576666667</v>
      </c>
      <c r="E267" s="70" t="s">
        <v>474</v>
      </c>
      <c r="F267" s="40" t="s">
        <v>473</v>
      </c>
      <c r="G267" s="40"/>
      <c r="H267" s="2"/>
      <c r="I267" s="2"/>
      <c r="J267" s="2"/>
      <c r="K267" s="2"/>
      <c r="L267" s="2"/>
      <c r="M267" s="2"/>
      <c r="N267" s="2"/>
    </row>
    <row r="268" customFormat="false" ht="12.75" hidden="false" customHeight="true" outlineLevel="0" collapsed="false">
      <c r="A268" s="40" t="s">
        <v>267</v>
      </c>
      <c r="B268" s="56" t="str">
        <f aca="false" t="array" ref="B268:B268">INDEX(Countries!$D$2:$D$255, MATCH(A268, Countries!$B$2:$B$255, 0))</f>
        <v>DOM</v>
      </c>
      <c r="C268" s="76" t="s">
        <v>154</v>
      </c>
      <c r="D268" s="77" t="n">
        <f aca="false">IF($C268="Mangrove",'Sequestration rates'!$C$22,IF($C268="Seagrass",'Sequestration rates'!$D$22,IF($C268="Salt marsh",'Sequestration rates'!$E$22)))</f>
        <v>1.576666667</v>
      </c>
      <c r="E268" s="70" t="s">
        <v>474</v>
      </c>
      <c r="F268" s="40" t="s">
        <v>473</v>
      </c>
      <c r="G268" s="40"/>
      <c r="H268" s="2"/>
      <c r="I268" s="2"/>
      <c r="J268" s="2"/>
      <c r="K268" s="2"/>
      <c r="L268" s="2"/>
      <c r="M268" s="2"/>
      <c r="N268" s="2"/>
    </row>
    <row r="269" customFormat="false" ht="12.75" hidden="false" customHeight="true" outlineLevel="0" collapsed="false">
      <c r="A269" s="40" t="s">
        <v>195</v>
      </c>
      <c r="B269" s="56" t="str">
        <f aca="false" t="array" ref="B269:B269">INDEX(Countries!$D$2:$D$255, MATCH(A269, Countries!$B$2:$B$255, 0))</f>
        <v>ECU</v>
      </c>
      <c r="C269" s="76" t="s">
        <v>154</v>
      </c>
      <c r="D269" s="77" t="n">
        <f aca="false">IF($C269="Mangrove",'Sequestration rates'!$C$22,IF($C269="Seagrass",'Sequestration rates'!$D$22,IF($C269="Salt marsh",'Sequestration rates'!$E$22)))</f>
        <v>1.576666667</v>
      </c>
      <c r="E269" s="70" t="s">
        <v>474</v>
      </c>
      <c r="F269" s="40" t="s">
        <v>473</v>
      </c>
      <c r="G269" s="40"/>
      <c r="H269" s="2"/>
      <c r="I269" s="2"/>
      <c r="J269" s="2"/>
      <c r="K269" s="2"/>
      <c r="L269" s="2"/>
      <c r="M269" s="2"/>
      <c r="N269" s="2"/>
    </row>
    <row r="270" customFormat="false" ht="12.75" hidden="false" customHeight="true" outlineLevel="0" collapsed="false">
      <c r="A270" s="40" t="s">
        <v>268</v>
      </c>
      <c r="B270" s="56" t="str">
        <f aca="false" t="array" ref="B270:B270">INDEX(Countries!$D$2:$D$255, MATCH(A270, Countries!$B$2:$B$255, 0))</f>
        <v>EGY</v>
      </c>
      <c r="C270" s="76" t="s">
        <v>154</v>
      </c>
      <c r="D270" s="77" t="n">
        <f aca="false">IF($C270="Mangrove",'Sequestration rates'!$C$22,IF($C270="Seagrass",'Sequestration rates'!$D$22,IF($C270="Salt marsh",'Sequestration rates'!$E$22)))</f>
        <v>1.576666667</v>
      </c>
      <c r="E270" s="70" t="s">
        <v>474</v>
      </c>
      <c r="F270" s="40" t="s">
        <v>473</v>
      </c>
      <c r="G270" s="40"/>
      <c r="H270" s="2"/>
      <c r="I270" s="2"/>
      <c r="J270" s="2"/>
      <c r="K270" s="2"/>
      <c r="L270" s="2"/>
      <c r="M270" s="2"/>
      <c r="N270" s="2"/>
    </row>
    <row r="271" customFormat="false" ht="12.75" hidden="false" customHeight="true" outlineLevel="0" collapsed="false">
      <c r="A271" s="40" t="s">
        <v>269</v>
      </c>
      <c r="B271" s="56" t="str">
        <f aca="false" t="array" ref="B271:B271">INDEX(Countries!$D$2:$D$255, MATCH(A271, Countries!$B$2:$B$255, 0))</f>
        <v>SLV</v>
      </c>
      <c r="C271" s="76" t="s">
        <v>154</v>
      </c>
      <c r="D271" s="77" t="n">
        <f aca="false">IF($C271="Mangrove",'Sequestration rates'!$C$22,IF($C271="Seagrass",'Sequestration rates'!$D$22,IF($C271="Salt marsh",'Sequestration rates'!$E$22)))</f>
        <v>1.576666667</v>
      </c>
      <c r="E271" s="70" t="s">
        <v>474</v>
      </c>
      <c r="F271" s="40" t="s">
        <v>473</v>
      </c>
      <c r="G271" s="40"/>
      <c r="H271" s="2"/>
      <c r="I271" s="2"/>
      <c r="J271" s="2"/>
      <c r="K271" s="2"/>
      <c r="L271" s="2"/>
      <c r="M271" s="2"/>
      <c r="N271" s="2"/>
    </row>
    <row r="272" customFormat="false" ht="12.75" hidden="false" customHeight="true" outlineLevel="0" collapsed="false">
      <c r="A272" s="40" t="s">
        <v>270</v>
      </c>
      <c r="B272" s="56" t="str">
        <f aca="false" t="array" ref="B272:B272">INDEX(Countries!$D$2:$D$255, MATCH(A272, Countries!$B$2:$B$255, 0))</f>
        <v>GNQ</v>
      </c>
      <c r="C272" s="76" t="s">
        <v>154</v>
      </c>
      <c r="D272" s="77" t="n">
        <f aca="false">IF($C272="Mangrove",'Sequestration rates'!$C$22,IF($C272="Seagrass",'Sequestration rates'!$D$22,IF($C272="Salt marsh",'Sequestration rates'!$E$22)))</f>
        <v>1.576666667</v>
      </c>
      <c r="E272" s="70" t="s">
        <v>474</v>
      </c>
      <c r="F272" s="40" t="s">
        <v>473</v>
      </c>
      <c r="G272" s="40"/>
      <c r="H272" s="2"/>
      <c r="I272" s="2"/>
      <c r="J272" s="2"/>
      <c r="K272" s="2"/>
      <c r="L272" s="2"/>
      <c r="M272" s="2"/>
      <c r="N272" s="2"/>
    </row>
    <row r="273" customFormat="false" ht="12.75" hidden="false" customHeight="true" outlineLevel="0" collapsed="false">
      <c r="A273" s="40" t="s">
        <v>271</v>
      </c>
      <c r="B273" s="56" t="str">
        <f aca="false" t="array" ref="B273:B273">INDEX(Countries!$D$2:$D$255, MATCH(A273, Countries!$B$2:$B$255, 0))</f>
        <v>ERI</v>
      </c>
      <c r="C273" s="76" t="s">
        <v>154</v>
      </c>
      <c r="D273" s="77" t="n">
        <f aca="false">IF($C273="Mangrove",'Sequestration rates'!$C$22,IF($C273="Seagrass",'Sequestration rates'!$D$22,IF($C273="Salt marsh",'Sequestration rates'!$E$22)))</f>
        <v>1.576666667</v>
      </c>
      <c r="E273" s="70" t="s">
        <v>474</v>
      </c>
      <c r="F273" s="40" t="s">
        <v>473</v>
      </c>
      <c r="G273" s="40"/>
      <c r="H273" s="2"/>
      <c r="I273" s="2"/>
      <c r="J273" s="2"/>
      <c r="K273" s="2"/>
      <c r="L273" s="2"/>
      <c r="M273" s="2"/>
      <c r="N273" s="2"/>
    </row>
    <row r="274" customFormat="false" ht="12.75" hidden="false" customHeight="true" outlineLevel="0" collapsed="false">
      <c r="A274" s="40" t="s">
        <v>272</v>
      </c>
      <c r="B274" s="56" t="str">
        <f aca="false" t="array" ref="B274:B274">INDEX(Countries!$D$2:$D$255, MATCH(A274, Countries!$B$2:$B$255, 0))</f>
        <v>FJI</v>
      </c>
      <c r="C274" s="76" t="s">
        <v>154</v>
      </c>
      <c r="D274" s="77" t="n">
        <f aca="false">IF($C274="Mangrove",'Sequestration rates'!$C$22,IF($C274="Seagrass",'Sequestration rates'!$D$22,IF($C274="Salt marsh",'Sequestration rates'!$E$22)))</f>
        <v>1.576666667</v>
      </c>
      <c r="E274" s="70" t="s">
        <v>474</v>
      </c>
      <c r="F274" s="40" t="s">
        <v>473</v>
      </c>
      <c r="G274" s="40"/>
      <c r="H274" s="2"/>
      <c r="I274" s="2"/>
      <c r="J274" s="2"/>
      <c r="K274" s="2"/>
      <c r="L274" s="2"/>
      <c r="M274" s="2"/>
      <c r="N274" s="2"/>
    </row>
    <row r="275" customFormat="false" ht="12.75" hidden="false" customHeight="true" outlineLevel="0" collapsed="false">
      <c r="A275" s="40" t="s">
        <v>273</v>
      </c>
      <c r="B275" s="56" t="str">
        <f aca="false" t="array" ref="B275:B275">INDEX(Countries!$D$2:$D$255, MATCH(A275, Countries!$B$2:$B$255, 0))</f>
        <v>GUF</v>
      </c>
      <c r="C275" s="76" t="s">
        <v>154</v>
      </c>
      <c r="D275" s="77" t="n">
        <f aca="false">IF($C275="Mangrove",'Sequestration rates'!$C$22,IF($C275="Seagrass",'Sequestration rates'!$D$22,IF($C275="Salt marsh",'Sequestration rates'!$E$22)))</f>
        <v>1.576666667</v>
      </c>
      <c r="E275" s="70" t="s">
        <v>474</v>
      </c>
      <c r="F275" s="40" t="s">
        <v>473</v>
      </c>
      <c r="G275" s="40"/>
      <c r="H275" s="2"/>
      <c r="I275" s="2"/>
      <c r="J275" s="2"/>
      <c r="K275" s="2"/>
      <c r="L275" s="2"/>
      <c r="M275" s="2"/>
      <c r="N275" s="2"/>
    </row>
    <row r="276" customFormat="false" ht="12.75" hidden="false" customHeight="true" outlineLevel="0" collapsed="false">
      <c r="A276" s="40" t="s">
        <v>274</v>
      </c>
      <c r="B276" s="56" t="str">
        <f aca="false" t="array" ref="B276:B276">INDEX(Countries!$D$2:$D$255, MATCH(A276, Countries!$B$2:$B$255, 0))</f>
        <v>PYF</v>
      </c>
      <c r="C276" s="76" t="s">
        <v>154</v>
      </c>
      <c r="D276" s="77" t="n">
        <f aca="false">IF($C276="Mangrove",'Sequestration rates'!$C$22,IF($C276="Seagrass",'Sequestration rates'!$D$22,IF($C276="Salt marsh",'Sequestration rates'!$E$22)))</f>
        <v>1.576666667</v>
      </c>
      <c r="E276" s="70" t="s">
        <v>474</v>
      </c>
      <c r="F276" s="40" t="s">
        <v>473</v>
      </c>
      <c r="G276" s="40"/>
      <c r="H276" s="2"/>
      <c r="I276" s="2"/>
      <c r="J276" s="2"/>
      <c r="K276" s="2"/>
      <c r="L276" s="2"/>
      <c r="M276" s="2"/>
      <c r="N276" s="2"/>
    </row>
    <row r="277" customFormat="false" ht="12.75" hidden="false" customHeight="true" outlineLevel="0" collapsed="false">
      <c r="A277" s="40" t="s">
        <v>275</v>
      </c>
      <c r="B277" s="56" t="str">
        <f aca="false" t="array" ref="B277:B277">INDEX(Countries!$D$2:$D$255, MATCH(A277, Countries!$B$2:$B$255, 0))</f>
        <v>ATF</v>
      </c>
      <c r="C277" s="76" t="s">
        <v>154</v>
      </c>
      <c r="D277" s="77" t="n">
        <f aca="false">IF($C277="Mangrove",'Sequestration rates'!$C$22,IF($C277="Seagrass",'Sequestration rates'!$D$22,IF($C277="Salt marsh",'Sequestration rates'!$E$22)))</f>
        <v>1.576666667</v>
      </c>
      <c r="E277" s="70" t="s">
        <v>474</v>
      </c>
      <c r="F277" s="40" t="s">
        <v>473</v>
      </c>
      <c r="G277" s="40"/>
      <c r="H277" s="2"/>
      <c r="I277" s="2"/>
      <c r="J277" s="2"/>
      <c r="K277" s="2"/>
      <c r="L277" s="2"/>
      <c r="M277" s="2"/>
      <c r="N277" s="2"/>
    </row>
    <row r="278" customFormat="false" ht="12.75" hidden="false" customHeight="true" outlineLevel="0" collapsed="false">
      <c r="A278" s="40" t="s">
        <v>276</v>
      </c>
      <c r="B278" s="56" t="str">
        <f aca="false" t="array" ref="B278:B278">INDEX(Countries!$D$2:$D$255, MATCH(A278, Countries!$B$2:$B$255, 0))</f>
        <v>GAB</v>
      </c>
      <c r="C278" s="76" t="s">
        <v>154</v>
      </c>
      <c r="D278" s="77" t="n">
        <f aca="false">IF($C278="Mangrove",'Sequestration rates'!$C$22,IF($C278="Seagrass",'Sequestration rates'!$D$22,IF($C278="Salt marsh",'Sequestration rates'!$E$22)))</f>
        <v>1.576666667</v>
      </c>
      <c r="E278" s="70" t="s">
        <v>474</v>
      </c>
      <c r="F278" s="40" t="s">
        <v>473</v>
      </c>
      <c r="G278" s="40"/>
      <c r="H278" s="2"/>
      <c r="I278" s="2"/>
      <c r="J278" s="2"/>
      <c r="K278" s="2"/>
      <c r="L278" s="2"/>
      <c r="M278" s="2"/>
      <c r="N278" s="2"/>
    </row>
    <row r="279" customFormat="false" ht="12.75" hidden="false" customHeight="true" outlineLevel="0" collapsed="false">
      <c r="A279" s="40" t="s">
        <v>277</v>
      </c>
      <c r="B279" s="56" t="str">
        <f aca="false" t="array" ref="B279:B279">INDEX(Countries!$D$2:$D$255, MATCH(A279, Countries!$B$2:$B$255, 0))</f>
        <v>GMB</v>
      </c>
      <c r="C279" s="76" t="s">
        <v>154</v>
      </c>
      <c r="D279" s="77" t="n">
        <f aca="false">IF($C279="Mangrove",'Sequestration rates'!$C$22,IF($C279="Seagrass",'Sequestration rates'!$D$22,IF($C279="Salt marsh",'Sequestration rates'!$E$22)))</f>
        <v>1.576666667</v>
      </c>
      <c r="E279" s="70" t="s">
        <v>474</v>
      </c>
      <c r="F279" s="40" t="s">
        <v>473</v>
      </c>
      <c r="G279" s="40"/>
      <c r="H279" s="2"/>
      <c r="I279" s="2"/>
      <c r="J279" s="2"/>
      <c r="K279" s="2"/>
      <c r="L279" s="2"/>
      <c r="M279" s="2"/>
      <c r="N279" s="2"/>
    </row>
    <row r="280" customFormat="false" ht="12.75" hidden="false" customHeight="true" outlineLevel="0" collapsed="false">
      <c r="A280" s="40" t="s">
        <v>278</v>
      </c>
      <c r="B280" s="56" t="str">
        <f aca="false" t="array" ref="B280:B280">INDEX(Countries!$D$2:$D$255, MATCH(A280, Countries!$B$2:$B$255, 0))</f>
        <v>GHA</v>
      </c>
      <c r="C280" s="76" t="s">
        <v>154</v>
      </c>
      <c r="D280" s="77" t="n">
        <f aca="false">IF($C280="Mangrove",'Sequestration rates'!$C$22,IF($C280="Seagrass",'Sequestration rates'!$D$22,IF($C280="Salt marsh",'Sequestration rates'!$E$22)))</f>
        <v>1.576666667</v>
      </c>
      <c r="E280" s="70" t="s">
        <v>474</v>
      </c>
      <c r="F280" s="40" t="s">
        <v>473</v>
      </c>
      <c r="G280" s="40"/>
      <c r="H280" s="2"/>
      <c r="I280" s="2"/>
      <c r="J280" s="2"/>
      <c r="K280" s="2"/>
      <c r="L280" s="2"/>
      <c r="M280" s="2"/>
      <c r="N280" s="2"/>
    </row>
    <row r="281" customFormat="false" ht="12.75" hidden="false" customHeight="true" outlineLevel="0" collapsed="false">
      <c r="A281" s="40" t="s">
        <v>279</v>
      </c>
      <c r="B281" s="56" t="str">
        <f aca="false" t="array" ref="B281:B281">INDEX(Countries!$D$2:$D$255, MATCH(A281, Countries!$B$2:$B$255, 0))</f>
        <v>GRD</v>
      </c>
      <c r="C281" s="76" t="s">
        <v>154</v>
      </c>
      <c r="D281" s="77" t="n">
        <f aca="false">IF($C281="Mangrove",'Sequestration rates'!$C$22,IF($C281="Seagrass",'Sequestration rates'!$D$22,IF($C281="Salt marsh",'Sequestration rates'!$E$22)))</f>
        <v>1.576666667</v>
      </c>
      <c r="E281" s="70" t="s">
        <v>474</v>
      </c>
      <c r="F281" s="40" t="s">
        <v>473</v>
      </c>
      <c r="G281" s="40"/>
      <c r="H281" s="2"/>
      <c r="I281" s="2"/>
      <c r="J281" s="2"/>
      <c r="K281" s="2"/>
      <c r="L281" s="2"/>
      <c r="M281" s="2"/>
      <c r="N281" s="2"/>
    </row>
    <row r="282" customFormat="false" ht="12.75" hidden="false" customHeight="true" outlineLevel="0" collapsed="false">
      <c r="A282" s="40" t="s">
        <v>280</v>
      </c>
      <c r="B282" s="56" t="str">
        <f aca="false" t="array" ref="B282:B282">INDEX(Countries!$D$2:$D$255, MATCH(A282, Countries!$B$2:$B$255, 0))</f>
        <v>GLP</v>
      </c>
      <c r="C282" s="76" t="s">
        <v>154</v>
      </c>
      <c r="D282" s="77" t="n">
        <f aca="false">IF($C282="Mangrove",'Sequestration rates'!$C$22,IF($C282="Seagrass",'Sequestration rates'!$D$22,IF($C282="Salt marsh",'Sequestration rates'!$E$22)))</f>
        <v>1.576666667</v>
      </c>
      <c r="E282" s="70" t="s">
        <v>474</v>
      </c>
      <c r="F282" s="40" t="s">
        <v>473</v>
      </c>
      <c r="G282" s="40"/>
      <c r="H282" s="2"/>
      <c r="I282" s="2"/>
      <c r="J282" s="2"/>
      <c r="K282" s="2"/>
      <c r="L282" s="2"/>
      <c r="M282" s="2"/>
      <c r="N282" s="2"/>
    </row>
    <row r="283" customFormat="false" ht="12.75" hidden="false" customHeight="true" outlineLevel="0" collapsed="false">
      <c r="A283" s="40" t="s">
        <v>281</v>
      </c>
      <c r="B283" s="56" t="str">
        <f aca="false" t="array" ref="B283:B283">INDEX(Countries!$D$2:$D$255, MATCH(A283, Countries!$B$2:$B$255, 0))</f>
        <v>GUM</v>
      </c>
      <c r="C283" s="76" t="s">
        <v>154</v>
      </c>
      <c r="D283" s="77" t="n">
        <f aca="false">IF($C283="Mangrove",'Sequestration rates'!$C$22,IF($C283="Seagrass",'Sequestration rates'!$D$22,IF($C283="Salt marsh",'Sequestration rates'!$E$22)))</f>
        <v>1.576666667</v>
      </c>
      <c r="E283" s="70" t="s">
        <v>474</v>
      </c>
      <c r="F283" s="40" t="s">
        <v>473</v>
      </c>
      <c r="G283" s="40"/>
      <c r="H283" s="2"/>
      <c r="I283" s="2"/>
      <c r="J283" s="2"/>
      <c r="K283" s="2"/>
      <c r="L283" s="2"/>
      <c r="M283" s="2"/>
      <c r="N283" s="2"/>
    </row>
    <row r="284" customFormat="false" ht="12.75" hidden="false" customHeight="true" outlineLevel="0" collapsed="false">
      <c r="A284" s="40" t="s">
        <v>282</v>
      </c>
      <c r="B284" s="56" t="str">
        <f aca="false" t="array" ref="B284:B284">INDEX(Countries!$D$2:$D$255, MATCH(A284, Countries!$B$2:$B$255, 0))</f>
        <v>GTM</v>
      </c>
      <c r="C284" s="76" t="s">
        <v>154</v>
      </c>
      <c r="D284" s="77" t="n">
        <f aca="false">IF($C284="Mangrove",'Sequestration rates'!$C$22,IF($C284="Seagrass",'Sequestration rates'!$D$22,IF($C284="Salt marsh",'Sequestration rates'!$E$22)))</f>
        <v>1.576666667</v>
      </c>
      <c r="E284" s="70" t="s">
        <v>474</v>
      </c>
      <c r="F284" s="40" t="s">
        <v>473</v>
      </c>
      <c r="G284" s="40"/>
      <c r="H284" s="2"/>
      <c r="I284" s="2"/>
      <c r="J284" s="2"/>
      <c r="K284" s="2"/>
      <c r="L284" s="2"/>
      <c r="M284" s="2"/>
      <c r="N284" s="2"/>
    </row>
    <row r="285" customFormat="false" ht="12.75" hidden="false" customHeight="true" outlineLevel="0" collapsed="false">
      <c r="A285" s="40" t="s">
        <v>283</v>
      </c>
      <c r="B285" s="56" t="str">
        <f aca="false" t="array" ref="B285:B285">INDEX(Countries!$D$2:$D$255, MATCH(A285, Countries!$B$2:$B$255, 0))</f>
        <v>GIN</v>
      </c>
      <c r="C285" s="76" t="s">
        <v>154</v>
      </c>
      <c r="D285" s="77" t="n">
        <f aca="false">IF($C285="Mangrove",'Sequestration rates'!$C$22,IF($C285="Seagrass",'Sequestration rates'!$D$22,IF($C285="Salt marsh",'Sequestration rates'!$E$22)))</f>
        <v>1.576666667</v>
      </c>
      <c r="E285" s="70" t="s">
        <v>474</v>
      </c>
      <c r="F285" s="40" t="s">
        <v>473</v>
      </c>
      <c r="G285" s="40"/>
      <c r="H285" s="2"/>
      <c r="I285" s="2"/>
      <c r="J285" s="2"/>
      <c r="K285" s="2"/>
      <c r="L285" s="2"/>
      <c r="M285" s="2"/>
      <c r="N285" s="2"/>
    </row>
    <row r="286" customFormat="false" ht="12.75" hidden="false" customHeight="true" outlineLevel="0" collapsed="false">
      <c r="A286" s="40" t="s">
        <v>284</v>
      </c>
      <c r="B286" s="56" t="str">
        <f aca="false" t="array" ref="B286:B286">INDEX(Countries!$D$2:$D$255, MATCH(A286, Countries!$B$2:$B$255, 0))</f>
        <v>GNB</v>
      </c>
      <c r="C286" s="76" t="s">
        <v>154</v>
      </c>
      <c r="D286" s="77" t="n">
        <f aca="false">IF($C286="Mangrove",'Sequestration rates'!$C$22,IF($C286="Seagrass",'Sequestration rates'!$D$22,IF($C286="Salt marsh",'Sequestration rates'!$E$22)))</f>
        <v>1.576666667</v>
      </c>
      <c r="E286" s="70" t="s">
        <v>474</v>
      </c>
      <c r="F286" s="40" t="s">
        <v>473</v>
      </c>
      <c r="G286" s="40"/>
      <c r="H286" s="2"/>
      <c r="I286" s="2"/>
      <c r="J286" s="2"/>
      <c r="K286" s="2"/>
      <c r="L286" s="2"/>
      <c r="M286" s="2"/>
      <c r="N286" s="2"/>
    </row>
    <row r="287" customFormat="false" ht="12.75" hidden="false" customHeight="true" outlineLevel="0" collapsed="false">
      <c r="A287" s="40" t="s">
        <v>285</v>
      </c>
      <c r="B287" s="56" t="str">
        <f aca="false" t="array" ref="B287:B287">INDEX(Countries!$D$2:$D$255, MATCH(A287, Countries!$B$2:$B$255, 0))</f>
        <v>GUY</v>
      </c>
      <c r="C287" s="76" t="s">
        <v>154</v>
      </c>
      <c r="D287" s="77" t="n">
        <f aca="false">IF($C287="Mangrove",'Sequestration rates'!$C$22,IF($C287="Seagrass",'Sequestration rates'!$D$22,IF($C287="Salt marsh",'Sequestration rates'!$E$22)))</f>
        <v>1.576666667</v>
      </c>
      <c r="E287" s="70" t="s">
        <v>474</v>
      </c>
      <c r="F287" s="40" t="s">
        <v>473</v>
      </c>
      <c r="G287" s="40"/>
      <c r="H287" s="2"/>
      <c r="I287" s="2"/>
      <c r="J287" s="2"/>
      <c r="K287" s="2"/>
      <c r="L287" s="2"/>
      <c r="M287" s="2"/>
      <c r="N287" s="2"/>
    </row>
    <row r="288" customFormat="false" ht="12.75" hidden="false" customHeight="true" outlineLevel="0" collapsed="false">
      <c r="A288" s="40" t="s">
        <v>286</v>
      </c>
      <c r="B288" s="56" t="str">
        <f aca="false" t="array" ref="B288:B288">INDEX(Countries!$D$2:$D$255, MATCH(A288, Countries!$B$2:$B$255, 0))</f>
        <v>HTI</v>
      </c>
      <c r="C288" s="76" t="s">
        <v>154</v>
      </c>
      <c r="D288" s="77" t="n">
        <f aca="false">IF($C288="Mangrove",'Sequestration rates'!$C$22,IF($C288="Seagrass",'Sequestration rates'!$D$22,IF($C288="Salt marsh",'Sequestration rates'!$E$22)))</f>
        <v>1.576666667</v>
      </c>
      <c r="E288" s="70" t="s">
        <v>474</v>
      </c>
      <c r="F288" s="40" t="s">
        <v>473</v>
      </c>
      <c r="G288" s="40"/>
      <c r="H288" s="2"/>
      <c r="I288" s="2"/>
      <c r="J288" s="2"/>
      <c r="K288" s="2"/>
      <c r="L288" s="2"/>
      <c r="M288" s="2"/>
      <c r="N288" s="2"/>
    </row>
    <row r="289" customFormat="false" ht="12.75" hidden="false" customHeight="true" outlineLevel="0" collapsed="false">
      <c r="A289" s="40" t="s">
        <v>287</v>
      </c>
      <c r="B289" s="56" t="str">
        <f aca="false" t="array" ref="B289:B289">INDEX(Countries!$D$2:$D$255, MATCH(A289, Countries!$B$2:$B$255, 0))</f>
        <v>HND</v>
      </c>
      <c r="C289" s="76" t="s">
        <v>154</v>
      </c>
      <c r="D289" s="77" t="n">
        <f aca="false">IF($C289="Mangrove",'Sequestration rates'!$C$22,IF($C289="Seagrass",'Sequestration rates'!$D$22,IF($C289="Salt marsh",'Sequestration rates'!$E$22)))</f>
        <v>1.576666667</v>
      </c>
      <c r="E289" s="70" t="s">
        <v>474</v>
      </c>
      <c r="F289" s="40" t="s">
        <v>473</v>
      </c>
      <c r="G289" s="40"/>
      <c r="H289" s="2"/>
      <c r="I289" s="2"/>
      <c r="J289" s="2"/>
      <c r="K289" s="2"/>
      <c r="L289" s="2"/>
      <c r="M289" s="2"/>
      <c r="N289" s="2"/>
    </row>
    <row r="290" customFormat="false" ht="12.75" hidden="false" customHeight="true" outlineLevel="0" collapsed="false">
      <c r="A290" s="40" t="s">
        <v>288</v>
      </c>
      <c r="B290" s="56" t="str">
        <f aca="false" t="array" ref="B290:B290">INDEX(Countries!$D$2:$D$255, MATCH(A290, Countries!$B$2:$B$255, 0))</f>
        <v>IRN</v>
      </c>
      <c r="C290" s="76" t="s">
        <v>154</v>
      </c>
      <c r="D290" s="77" t="n">
        <f aca="false">IF($C290="Mangrove",'Sequestration rates'!$C$22,IF($C290="Seagrass",'Sequestration rates'!$D$22,IF($C290="Salt marsh",'Sequestration rates'!$E$22)))</f>
        <v>1.576666667</v>
      </c>
      <c r="E290" s="70" t="s">
        <v>474</v>
      </c>
      <c r="F290" s="40" t="s">
        <v>473</v>
      </c>
      <c r="G290" s="40"/>
      <c r="H290" s="2"/>
      <c r="I290" s="2"/>
      <c r="J290" s="2"/>
      <c r="K290" s="2"/>
      <c r="L290" s="2"/>
      <c r="M290" s="2"/>
      <c r="N290" s="2"/>
    </row>
    <row r="291" customFormat="false" ht="12.75" hidden="false" customHeight="true" outlineLevel="0" collapsed="false">
      <c r="A291" s="40" t="s">
        <v>289</v>
      </c>
      <c r="B291" s="56" t="str">
        <f aca="false" t="array" ref="B291:B291">INDEX(Countries!$D$2:$D$255, MATCH(A291, Countries!$B$2:$B$255, 0))</f>
        <v>JAM</v>
      </c>
      <c r="C291" s="76" t="s">
        <v>154</v>
      </c>
      <c r="D291" s="77" t="n">
        <f aca="false">IF($C291="Mangrove",'Sequestration rates'!$C$22,IF($C291="Seagrass",'Sequestration rates'!$D$22,IF($C291="Salt marsh",'Sequestration rates'!$E$22)))</f>
        <v>1.576666667</v>
      </c>
      <c r="E291" s="70" t="s">
        <v>474</v>
      </c>
      <c r="F291" s="40" t="s">
        <v>473</v>
      </c>
      <c r="G291" s="40"/>
      <c r="H291" s="2"/>
      <c r="I291" s="2"/>
      <c r="J291" s="2"/>
      <c r="K291" s="2"/>
      <c r="L291" s="2"/>
      <c r="M291" s="2"/>
      <c r="N291" s="2"/>
    </row>
    <row r="292" customFormat="false" ht="12.75" hidden="false" customHeight="true" outlineLevel="0" collapsed="false">
      <c r="A292" s="40" t="s">
        <v>290</v>
      </c>
      <c r="B292" s="56" t="str">
        <f aca="false" t="array" ref="B292:B292">INDEX(Countries!$D$2:$D$255, MATCH(A292, Countries!$B$2:$B$255, 0))</f>
        <v>JPN</v>
      </c>
      <c r="C292" s="76" t="s">
        <v>154</v>
      </c>
      <c r="D292" s="77" t="n">
        <f aca="false">IF($C292="Mangrove",'Sequestration rates'!$C$22,IF($C292="Seagrass",'Sequestration rates'!$D$22,IF($C292="Salt marsh",'Sequestration rates'!$E$22)))</f>
        <v>1.576666667</v>
      </c>
      <c r="E292" s="70" t="s">
        <v>474</v>
      </c>
      <c r="F292" s="40" t="s">
        <v>473</v>
      </c>
      <c r="G292" s="40"/>
      <c r="H292" s="2"/>
      <c r="I292" s="2"/>
      <c r="J292" s="2"/>
      <c r="K292" s="2"/>
      <c r="L292" s="2"/>
      <c r="M292" s="2"/>
      <c r="N292" s="2"/>
    </row>
    <row r="293" customFormat="false" ht="12.75" hidden="false" customHeight="true" outlineLevel="0" collapsed="false">
      <c r="A293" s="40" t="s">
        <v>291</v>
      </c>
      <c r="B293" s="56" t="str">
        <f aca="false" t="array" ref="B293:B293">INDEX(Countries!$D$2:$D$255, MATCH(A293, Countries!$B$2:$B$255, 0))</f>
        <v>KIR</v>
      </c>
      <c r="C293" s="76" t="s">
        <v>154</v>
      </c>
      <c r="D293" s="77" t="n">
        <f aca="false">IF($C293="Mangrove",'Sequestration rates'!$C$22,IF($C293="Seagrass",'Sequestration rates'!$D$22,IF($C293="Salt marsh",'Sequestration rates'!$E$22)))</f>
        <v>1.576666667</v>
      </c>
      <c r="E293" s="70" t="s">
        <v>474</v>
      </c>
      <c r="F293" s="40" t="s">
        <v>473</v>
      </c>
      <c r="G293" s="40"/>
      <c r="H293" s="2"/>
      <c r="I293" s="2"/>
      <c r="J293" s="2"/>
      <c r="K293" s="2"/>
      <c r="L293" s="2"/>
      <c r="M293" s="2"/>
      <c r="N293" s="2"/>
    </row>
    <row r="294" customFormat="false" ht="12.75" hidden="false" customHeight="true" outlineLevel="0" collapsed="false">
      <c r="A294" s="40" t="s">
        <v>292</v>
      </c>
      <c r="B294" s="56" t="str">
        <f aca="false" t="array" ref="B294:B294">INDEX(Countries!$D$2:$D$255, MATCH(A294, Countries!$B$2:$B$255, 0))</f>
        <v>LBR</v>
      </c>
      <c r="C294" s="76" t="s">
        <v>154</v>
      </c>
      <c r="D294" s="77" t="n">
        <f aca="false">IF($C294="Mangrove",'Sequestration rates'!$C$22,IF($C294="Seagrass",'Sequestration rates'!$D$22,IF($C294="Salt marsh",'Sequestration rates'!$E$22)))</f>
        <v>1.576666667</v>
      </c>
      <c r="E294" s="70" t="s">
        <v>474</v>
      </c>
      <c r="F294" s="40" t="s">
        <v>473</v>
      </c>
      <c r="G294" s="40"/>
      <c r="H294" s="2"/>
      <c r="I294" s="2"/>
      <c r="J294" s="2"/>
      <c r="K294" s="2"/>
      <c r="L294" s="2"/>
      <c r="M294" s="2"/>
      <c r="N294" s="2"/>
    </row>
    <row r="295" customFormat="false" ht="12.75" hidden="false" customHeight="true" outlineLevel="0" collapsed="false">
      <c r="A295" s="40" t="s">
        <v>293</v>
      </c>
      <c r="B295" s="56" t="str">
        <f aca="false" t="array" ref="B295:B295">INDEX(Countries!$D$2:$D$255, MATCH(A295, Countries!$B$2:$B$255, 0))</f>
        <v>MDG</v>
      </c>
      <c r="C295" s="76" t="s">
        <v>154</v>
      </c>
      <c r="D295" s="77" t="n">
        <f aca="false">IF($C295="Mangrove",'Sequestration rates'!$C$22,IF($C295="Seagrass",'Sequestration rates'!$D$22,IF($C295="Salt marsh",'Sequestration rates'!$E$22)))</f>
        <v>1.576666667</v>
      </c>
      <c r="E295" s="70" t="s">
        <v>474</v>
      </c>
      <c r="F295" s="40" t="s">
        <v>473</v>
      </c>
      <c r="G295" s="40"/>
      <c r="H295" s="2"/>
      <c r="I295" s="2"/>
      <c r="J295" s="2"/>
      <c r="K295" s="2"/>
      <c r="L295" s="2"/>
      <c r="M295" s="2"/>
      <c r="N295" s="2"/>
    </row>
    <row r="296" customFormat="false" ht="12.75" hidden="false" customHeight="true" outlineLevel="0" collapsed="false">
      <c r="A296" s="40" t="s">
        <v>294</v>
      </c>
      <c r="B296" s="56" t="str">
        <f aca="false" t="array" ref="B296:B296">INDEX(Countries!$D$2:$D$255, MATCH(A296, Countries!$B$2:$B$255, 0))</f>
        <v>MYS</v>
      </c>
      <c r="C296" s="76" t="s">
        <v>154</v>
      </c>
      <c r="D296" s="77" t="n">
        <f aca="false">IF($C296="Mangrove",'Sequestration rates'!$C$22,IF($C296="Seagrass",'Sequestration rates'!$D$22,IF($C296="Salt marsh",'Sequestration rates'!$E$22)))</f>
        <v>1.576666667</v>
      </c>
      <c r="E296" s="70" t="s">
        <v>474</v>
      </c>
      <c r="F296" s="40" t="s">
        <v>473</v>
      </c>
      <c r="G296" s="40"/>
      <c r="H296" s="2"/>
      <c r="I296" s="2"/>
      <c r="J296" s="2"/>
      <c r="K296" s="2"/>
      <c r="L296" s="2"/>
      <c r="M296" s="2"/>
      <c r="N296" s="2"/>
    </row>
    <row r="297" customFormat="false" ht="12.75" hidden="false" customHeight="true" outlineLevel="0" collapsed="false">
      <c r="A297" s="40" t="s">
        <v>295</v>
      </c>
      <c r="B297" s="56" t="str">
        <f aca="false" t="array" ref="B297:B297">INDEX(Countries!$D$2:$D$255, MATCH(A297, Countries!$B$2:$B$255, 0))</f>
        <v>MDV</v>
      </c>
      <c r="C297" s="76" t="s">
        <v>154</v>
      </c>
      <c r="D297" s="77" t="n">
        <f aca="false">IF($C297="Mangrove",'Sequestration rates'!$C$22,IF($C297="Seagrass",'Sequestration rates'!$D$22,IF($C297="Salt marsh",'Sequestration rates'!$E$22)))</f>
        <v>1.576666667</v>
      </c>
      <c r="E297" s="70" t="s">
        <v>474</v>
      </c>
      <c r="F297" s="40" t="s">
        <v>473</v>
      </c>
      <c r="G297" s="40"/>
      <c r="H297" s="2"/>
      <c r="I297" s="2"/>
      <c r="J297" s="2"/>
      <c r="K297" s="2"/>
      <c r="L297" s="2"/>
      <c r="M297" s="2"/>
      <c r="N297" s="2"/>
    </row>
    <row r="298" customFormat="false" ht="12.75" hidden="false" customHeight="true" outlineLevel="0" collapsed="false">
      <c r="A298" s="40" t="s">
        <v>296</v>
      </c>
      <c r="B298" s="56" t="str">
        <f aca="false" t="array" ref="B298:B298">INDEX(Countries!$D$2:$D$255, MATCH(A298, Countries!$B$2:$B$255, 0))</f>
        <v>MHL</v>
      </c>
      <c r="C298" s="76" t="s">
        <v>154</v>
      </c>
      <c r="D298" s="77" t="n">
        <f aca="false">IF($C298="Mangrove",'Sequestration rates'!$C$22,IF($C298="Seagrass",'Sequestration rates'!$D$22,IF($C298="Salt marsh",'Sequestration rates'!$E$22)))</f>
        <v>1.576666667</v>
      </c>
      <c r="E298" s="70" t="s">
        <v>474</v>
      </c>
      <c r="F298" s="40" t="s">
        <v>473</v>
      </c>
      <c r="G298" s="40"/>
      <c r="H298" s="2"/>
      <c r="I298" s="2"/>
      <c r="J298" s="2"/>
      <c r="K298" s="2"/>
      <c r="L298" s="2"/>
      <c r="M298" s="2"/>
      <c r="N298" s="2"/>
    </row>
    <row r="299" customFormat="false" ht="12.75" hidden="false" customHeight="true" outlineLevel="0" collapsed="false">
      <c r="A299" s="40" t="s">
        <v>297</v>
      </c>
      <c r="B299" s="56" t="str">
        <f aca="false" t="array" ref="B299:B299">INDEX(Countries!$D$2:$D$255, MATCH(A299, Countries!$B$2:$B$255, 0))</f>
        <v>MTQ</v>
      </c>
      <c r="C299" s="76" t="s">
        <v>154</v>
      </c>
      <c r="D299" s="77" t="n">
        <f aca="false">IF($C299="Mangrove",'Sequestration rates'!$C$22,IF($C299="Seagrass",'Sequestration rates'!$D$22,IF($C299="Salt marsh",'Sequestration rates'!$E$22)))</f>
        <v>1.576666667</v>
      </c>
      <c r="E299" s="70" t="s">
        <v>474</v>
      </c>
      <c r="F299" s="40" t="s">
        <v>473</v>
      </c>
      <c r="G299" s="40"/>
      <c r="H299" s="2"/>
      <c r="I299" s="2"/>
      <c r="J299" s="2"/>
      <c r="K299" s="2"/>
      <c r="L299" s="2"/>
      <c r="M299" s="2"/>
      <c r="N299" s="2"/>
    </row>
    <row r="300" customFormat="false" ht="12.75" hidden="false" customHeight="true" outlineLevel="0" collapsed="false">
      <c r="A300" s="40" t="s">
        <v>298</v>
      </c>
      <c r="B300" s="56" t="str">
        <f aca="false" t="array" ref="B300:B300">INDEX(Countries!$D$2:$D$255, MATCH(A300, Countries!$B$2:$B$255, 0))</f>
        <v>MRT</v>
      </c>
      <c r="C300" s="76" t="s">
        <v>154</v>
      </c>
      <c r="D300" s="77" t="n">
        <f aca="false">IF($C300="Mangrove",'Sequestration rates'!$C$22,IF($C300="Seagrass",'Sequestration rates'!$D$22,IF($C300="Salt marsh",'Sequestration rates'!$E$22)))</f>
        <v>1.576666667</v>
      </c>
      <c r="E300" s="70" t="s">
        <v>474</v>
      </c>
      <c r="F300" s="40" t="s">
        <v>473</v>
      </c>
      <c r="G300" s="40"/>
      <c r="H300" s="2"/>
      <c r="I300" s="2"/>
      <c r="J300" s="2"/>
      <c r="K300" s="2"/>
      <c r="L300" s="2"/>
      <c r="M300" s="2"/>
      <c r="N300" s="2"/>
    </row>
    <row r="301" customFormat="false" ht="12.75" hidden="false" customHeight="true" outlineLevel="0" collapsed="false">
      <c r="A301" s="40" t="s">
        <v>299</v>
      </c>
      <c r="B301" s="56" t="str">
        <f aca="false" t="array" ref="B301:B301">INDEX(Countries!$D$2:$D$255, MATCH(A301, Countries!$B$2:$B$255, 0))</f>
        <v>MUS</v>
      </c>
      <c r="C301" s="76" t="s">
        <v>154</v>
      </c>
      <c r="D301" s="77" t="n">
        <f aca="false">IF($C301="Mangrove",'Sequestration rates'!$C$22,IF($C301="Seagrass",'Sequestration rates'!$D$22,IF($C301="Salt marsh",'Sequestration rates'!$E$22)))</f>
        <v>1.576666667</v>
      </c>
      <c r="E301" s="70" t="s">
        <v>474</v>
      </c>
      <c r="F301" s="40" t="s">
        <v>473</v>
      </c>
      <c r="G301" s="40"/>
      <c r="H301" s="2"/>
      <c r="I301" s="2"/>
      <c r="J301" s="2"/>
      <c r="K301" s="2"/>
      <c r="L301" s="2"/>
      <c r="M301" s="2"/>
      <c r="N301" s="2"/>
    </row>
    <row r="302" customFormat="false" ht="12.75" hidden="false" customHeight="true" outlineLevel="0" collapsed="false">
      <c r="A302" s="40" t="s">
        <v>300</v>
      </c>
      <c r="B302" s="56" t="str">
        <f aca="false" t="array" ref="B302:B302">INDEX(Countries!$D$2:$D$255, MATCH(A302, Countries!$B$2:$B$255, 0))</f>
        <v>MYT</v>
      </c>
      <c r="C302" s="76" t="s">
        <v>154</v>
      </c>
      <c r="D302" s="77" t="n">
        <f aca="false">IF($C302="Mangrove",'Sequestration rates'!$C$22,IF($C302="Seagrass",'Sequestration rates'!$D$22,IF($C302="Salt marsh",'Sequestration rates'!$E$22)))</f>
        <v>1.576666667</v>
      </c>
      <c r="E302" s="70" t="s">
        <v>474</v>
      </c>
      <c r="F302" s="40" t="s">
        <v>473</v>
      </c>
      <c r="G302" s="40"/>
      <c r="H302" s="2"/>
      <c r="I302" s="2"/>
      <c r="J302" s="2"/>
      <c r="K302" s="2"/>
      <c r="L302" s="2"/>
      <c r="M302" s="2"/>
      <c r="N302" s="2"/>
    </row>
    <row r="303" customFormat="false" ht="12.75" hidden="false" customHeight="true" outlineLevel="0" collapsed="false">
      <c r="A303" s="40" t="s">
        <v>301</v>
      </c>
      <c r="B303" s="56" t="str">
        <f aca="false" t="array" ref="B303:B303">INDEX(Countries!$D$2:$D$255, MATCH(A303, Countries!$B$2:$B$255, 0))</f>
        <v>FSM</v>
      </c>
      <c r="C303" s="76" t="s">
        <v>154</v>
      </c>
      <c r="D303" s="77" t="n">
        <f aca="false">IF($C303="Mangrove",'Sequestration rates'!$C$22,IF($C303="Seagrass",'Sequestration rates'!$D$22,IF($C303="Salt marsh",'Sequestration rates'!$E$22)))</f>
        <v>1.576666667</v>
      </c>
      <c r="E303" s="70" t="s">
        <v>474</v>
      </c>
      <c r="F303" s="40" t="s">
        <v>473</v>
      </c>
      <c r="G303" s="40"/>
      <c r="H303" s="2"/>
      <c r="I303" s="2"/>
      <c r="J303" s="2"/>
      <c r="K303" s="2"/>
      <c r="L303" s="2"/>
      <c r="M303" s="2"/>
      <c r="N303" s="2"/>
    </row>
    <row r="304" customFormat="false" ht="12.75" hidden="false" customHeight="true" outlineLevel="0" collapsed="false">
      <c r="A304" s="40" t="s">
        <v>302</v>
      </c>
      <c r="B304" s="56" t="str">
        <f aca="false" t="array" ref="B304:B304">INDEX(Countries!$D$2:$D$255, MATCH(A304, Countries!$B$2:$B$255, 0))</f>
        <v>MOZ</v>
      </c>
      <c r="C304" s="76" t="s">
        <v>154</v>
      </c>
      <c r="D304" s="77" t="n">
        <f aca="false">IF($C304="Mangrove",'Sequestration rates'!$C$22,IF($C304="Seagrass",'Sequestration rates'!$D$22,IF($C304="Salt marsh",'Sequestration rates'!$E$22)))</f>
        <v>1.576666667</v>
      </c>
      <c r="E304" s="70" t="s">
        <v>474</v>
      </c>
      <c r="F304" s="40" t="s">
        <v>473</v>
      </c>
      <c r="G304" s="40"/>
      <c r="H304" s="2"/>
      <c r="I304" s="2"/>
      <c r="J304" s="2"/>
      <c r="K304" s="2"/>
      <c r="L304" s="2"/>
      <c r="M304" s="2"/>
      <c r="N304" s="2"/>
    </row>
    <row r="305" customFormat="false" ht="12.75" hidden="false" customHeight="true" outlineLevel="0" collapsed="false">
      <c r="A305" s="40" t="s">
        <v>303</v>
      </c>
      <c r="B305" s="56" t="str">
        <f aca="false" t="array" ref="B305:B305">INDEX(Countries!$D$2:$D$255, MATCH(A305, Countries!$B$2:$B$255, 0))</f>
        <v>MMR</v>
      </c>
      <c r="C305" s="76" t="s">
        <v>154</v>
      </c>
      <c r="D305" s="77" t="n">
        <f aca="false">IF($C305="Mangrove",'Sequestration rates'!$C$22,IF($C305="Seagrass",'Sequestration rates'!$D$22,IF($C305="Salt marsh",'Sequestration rates'!$E$22)))</f>
        <v>1.576666667</v>
      </c>
      <c r="E305" s="70" t="s">
        <v>474</v>
      </c>
      <c r="F305" s="40" t="s">
        <v>473</v>
      </c>
      <c r="G305" s="40"/>
      <c r="H305" s="2"/>
      <c r="I305" s="2"/>
      <c r="J305" s="2"/>
      <c r="K305" s="2"/>
      <c r="L305" s="2"/>
      <c r="M305" s="2"/>
      <c r="N305" s="2"/>
    </row>
    <row r="306" customFormat="false" ht="12.75" hidden="false" customHeight="true" outlineLevel="0" collapsed="false">
      <c r="A306" s="40" t="s">
        <v>304</v>
      </c>
      <c r="B306" s="56" t="str">
        <f aca="false" t="array" ref="B306:B306">INDEX(Countries!$D$2:$D$255, MATCH(A306, Countries!$B$2:$B$255, 0))</f>
        <v>NCL</v>
      </c>
      <c r="C306" s="76" t="s">
        <v>154</v>
      </c>
      <c r="D306" s="77" t="n">
        <f aca="false">IF($C306="Mangrove",'Sequestration rates'!$C$22,IF($C306="Seagrass",'Sequestration rates'!$D$22,IF($C306="Salt marsh",'Sequestration rates'!$E$22)))</f>
        <v>1.576666667</v>
      </c>
      <c r="E306" s="70" t="s">
        <v>474</v>
      </c>
      <c r="F306" s="40" t="s">
        <v>473</v>
      </c>
      <c r="G306" s="40"/>
      <c r="H306" s="2"/>
      <c r="I306" s="2"/>
      <c r="J306" s="2"/>
      <c r="K306" s="2"/>
      <c r="L306" s="2"/>
      <c r="M306" s="2"/>
      <c r="N306" s="2"/>
    </row>
    <row r="307" customFormat="false" ht="12.75" hidden="false" customHeight="true" outlineLevel="0" collapsed="false">
      <c r="A307" s="40" t="s">
        <v>305</v>
      </c>
      <c r="B307" s="56" t="str">
        <f aca="false" t="array" ref="B307:B307">INDEX(Countries!$D$2:$D$255, MATCH(A307, Countries!$B$2:$B$255, 0))</f>
        <v>NZL</v>
      </c>
      <c r="C307" s="76" t="s">
        <v>154</v>
      </c>
      <c r="D307" s="77" t="n">
        <f aca="false">IF($C307="Mangrove",'Sequestration rates'!$C$22,IF($C307="Seagrass",'Sequestration rates'!$D$22,IF($C307="Salt marsh",'Sequestration rates'!$E$22)))</f>
        <v>1.576666667</v>
      </c>
      <c r="E307" s="70" t="s">
        <v>474</v>
      </c>
      <c r="F307" s="40" t="s">
        <v>473</v>
      </c>
      <c r="G307" s="40"/>
      <c r="H307" s="2"/>
      <c r="I307" s="2"/>
      <c r="J307" s="2"/>
      <c r="K307" s="2"/>
      <c r="L307" s="2"/>
      <c r="M307" s="2"/>
      <c r="N307" s="2"/>
    </row>
    <row r="308" customFormat="false" ht="12.75" hidden="false" customHeight="true" outlineLevel="0" collapsed="false">
      <c r="A308" s="40" t="s">
        <v>306</v>
      </c>
      <c r="B308" s="56" t="str">
        <f aca="false" t="array" ref="B308:B308">INDEX(Countries!$D$2:$D$255, MATCH(A308, Countries!$B$2:$B$255, 0))</f>
        <v>NIC</v>
      </c>
      <c r="C308" s="76" t="s">
        <v>154</v>
      </c>
      <c r="D308" s="77" t="n">
        <f aca="false">IF($C308="Mangrove",'Sequestration rates'!$C$22,IF($C308="Seagrass",'Sequestration rates'!$D$22,IF($C308="Salt marsh",'Sequestration rates'!$E$22)))</f>
        <v>1.576666667</v>
      </c>
      <c r="E308" s="70" t="s">
        <v>474</v>
      </c>
      <c r="F308" s="40" t="s">
        <v>473</v>
      </c>
      <c r="G308" s="40"/>
      <c r="H308" s="2"/>
      <c r="I308" s="2"/>
      <c r="J308" s="2"/>
      <c r="K308" s="2"/>
      <c r="L308" s="2"/>
      <c r="M308" s="2"/>
      <c r="N308" s="2"/>
    </row>
    <row r="309" customFormat="false" ht="12.75" hidden="false" customHeight="true" outlineLevel="0" collapsed="false">
      <c r="A309" s="40" t="s">
        <v>307</v>
      </c>
      <c r="B309" s="56" t="str">
        <f aca="false" t="array" ref="B309:B309">INDEX(Countries!$D$2:$D$255, MATCH(A309, Countries!$B$2:$B$255, 0))</f>
        <v>NGA</v>
      </c>
      <c r="C309" s="76" t="s">
        <v>154</v>
      </c>
      <c r="D309" s="77" t="n">
        <f aca="false">IF($C309="Mangrove",'Sequestration rates'!$C$22,IF($C309="Seagrass",'Sequestration rates'!$D$22,IF($C309="Salt marsh",'Sequestration rates'!$E$22)))</f>
        <v>1.576666667</v>
      </c>
      <c r="E309" s="70" t="s">
        <v>474</v>
      </c>
      <c r="F309" s="40" t="s">
        <v>473</v>
      </c>
      <c r="G309" s="40"/>
      <c r="H309" s="2"/>
      <c r="I309" s="2"/>
      <c r="J309" s="2"/>
      <c r="K309" s="2"/>
      <c r="L309" s="2"/>
      <c r="M309" s="2"/>
      <c r="N309" s="2"/>
    </row>
    <row r="310" customFormat="false" ht="12.75" hidden="false" customHeight="true" outlineLevel="0" collapsed="false">
      <c r="A310" s="40" t="s">
        <v>308</v>
      </c>
      <c r="B310" s="56" t="str">
        <f aca="false" t="array" ref="B310:B310">INDEX(Countries!$D$2:$D$255, MATCH(A310, Countries!$B$2:$B$255, 0))</f>
        <v>OMN</v>
      </c>
      <c r="C310" s="76" t="s">
        <v>154</v>
      </c>
      <c r="D310" s="77" t="n">
        <f aca="false">IF($C310="Mangrove",'Sequestration rates'!$C$22,IF($C310="Seagrass",'Sequestration rates'!$D$22,IF($C310="Salt marsh",'Sequestration rates'!$E$22)))</f>
        <v>1.576666667</v>
      </c>
      <c r="E310" s="70" t="s">
        <v>474</v>
      </c>
      <c r="F310" s="40" t="s">
        <v>473</v>
      </c>
      <c r="G310" s="40"/>
      <c r="H310" s="2"/>
      <c r="I310" s="2"/>
      <c r="J310" s="2"/>
      <c r="K310" s="2"/>
      <c r="L310" s="2"/>
      <c r="M310" s="2"/>
      <c r="N310" s="2"/>
    </row>
    <row r="311" customFormat="false" ht="12.75" hidden="false" customHeight="true" outlineLevel="0" collapsed="false">
      <c r="A311" s="40" t="s">
        <v>309</v>
      </c>
      <c r="B311" s="56" t="str">
        <f aca="false" t="array" ref="B311:B311">INDEX(Countries!$D$2:$D$255, MATCH(A311, Countries!$B$2:$B$255, 0))</f>
        <v>PAK</v>
      </c>
      <c r="C311" s="76" t="s">
        <v>154</v>
      </c>
      <c r="D311" s="77" t="n">
        <f aca="false">IF($C311="Mangrove",'Sequestration rates'!$C$22,IF($C311="Seagrass",'Sequestration rates'!$D$22,IF($C311="Salt marsh",'Sequestration rates'!$E$22)))</f>
        <v>1.576666667</v>
      </c>
      <c r="E311" s="70" t="s">
        <v>474</v>
      </c>
      <c r="F311" s="40" t="s">
        <v>473</v>
      </c>
      <c r="G311" s="40"/>
      <c r="H311" s="2"/>
      <c r="I311" s="2"/>
      <c r="J311" s="2"/>
      <c r="K311" s="2"/>
      <c r="L311" s="2"/>
      <c r="M311" s="2"/>
      <c r="N311" s="2"/>
    </row>
    <row r="312" customFormat="false" ht="12.75" hidden="false" customHeight="true" outlineLevel="0" collapsed="false">
      <c r="A312" s="40" t="s">
        <v>310</v>
      </c>
      <c r="B312" s="56" t="str">
        <f aca="false" t="array" ref="B312:B312">INDEX(Countries!$D$2:$D$255, MATCH(A312, Countries!$B$2:$B$255, 0))</f>
        <v>PLW</v>
      </c>
      <c r="C312" s="76" t="s">
        <v>154</v>
      </c>
      <c r="D312" s="77" t="n">
        <f aca="false">IF($C312="Mangrove",'Sequestration rates'!$C$22,IF($C312="Seagrass",'Sequestration rates'!$D$22,IF($C312="Salt marsh",'Sequestration rates'!$E$22)))</f>
        <v>1.576666667</v>
      </c>
      <c r="E312" s="70" t="s">
        <v>474</v>
      </c>
      <c r="F312" s="40" t="s">
        <v>473</v>
      </c>
      <c r="G312" s="40"/>
      <c r="H312" s="2"/>
      <c r="I312" s="2"/>
      <c r="J312" s="2"/>
      <c r="K312" s="2"/>
      <c r="L312" s="2"/>
      <c r="M312" s="2"/>
      <c r="N312" s="2"/>
    </row>
    <row r="313" customFormat="false" ht="12.75" hidden="false" customHeight="true" outlineLevel="0" collapsed="false">
      <c r="A313" s="40" t="s">
        <v>311</v>
      </c>
      <c r="B313" s="56" t="str">
        <f aca="false" t="array" ref="B313:B313">INDEX(Countries!$D$2:$D$255, MATCH(A313, Countries!$B$2:$B$255, 0))</f>
        <v>PAN</v>
      </c>
      <c r="C313" s="76" t="s">
        <v>154</v>
      </c>
      <c r="D313" s="77" t="n">
        <f aca="false">IF($C313="Mangrove",'Sequestration rates'!$C$22,IF($C313="Seagrass",'Sequestration rates'!$D$22,IF($C313="Salt marsh",'Sequestration rates'!$E$22)))</f>
        <v>1.576666667</v>
      </c>
      <c r="E313" s="70" t="s">
        <v>474</v>
      </c>
      <c r="F313" s="40" t="s">
        <v>473</v>
      </c>
      <c r="G313" s="40"/>
      <c r="H313" s="2"/>
      <c r="I313" s="2"/>
      <c r="J313" s="2"/>
      <c r="K313" s="2"/>
      <c r="L313" s="2"/>
      <c r="M313" s="2"/>
      <c r="N313" s="2"/>
    </row>
    <row r="314" customFormat="false" ht="12.75" hidden="false" customHeight="true" outlineLevel="0" collapsed="false">
      <c r="A314" s="40" t="s">
        <v>312</v>
      </c>
      <c r="B314" s="56" t="str">
        <f aca="false" t="array" ref="B314:B314">INDEX(Countries!$D$2:$D$255, MATCH(A314, Countries!$B$2:$B$255, 0))</f>
        <v>PNG</v>
      </c>
      <c r="C314" s="76" t="s">
        <v>154</v>
      </c>
      <c r="D314" s="77" t="n">
        <f aca="false">IF($C314="Mangrove",'Sequestration rates'!$C$22,IF($C314="Seagrass",'Sequestration rates'!$D$22,IF($C314="Salt marsh",'Sequestration rates'!$E$22)))</f>
        <v>1.576666667</v>
      </c>
      <c r="E314" s="70" t="s">
        <v>474</v>
      </c>
      <c r="F314" s="40" t="s">
        <v>473</v>
      </c>
      <c r="G314" s="40"/>
      <c r="H314" s="2"/>
      <c r="I314" s="2"/>
      <c r="J314" s="2"/>
      <c r="K314" s="2"/>
      <c r="L314" s="2"/>
      <c r="M314" s="2"/>
      <c r="N314" s="2"/>
    </row>
    <row r="315" customFormat="false" ht="12.75" hidden="false" customHeight="true" outlineLevel="0" collapsed="false">
      <c r="A315" s="40" t="s">
        <v>313</v>
      </c>
      <c r="B315" s="56" t="str">
        <f aca="false" t="array" ref="B315:B315">INDEX(Countries!$D$2:$D$255, MATCH(A315, Countries!$B$2:$B$255, 0))</f>
        <v>PER</v>
      </c>
      <c r="C315" s="76" t="s">
        <v>154</v>
      </c>
      <c r="D315" s="77" t="n">
        <f aca="false">IF($C315="Mangrove",'Sequestration rates'!$C$22,IF($C315="Seagrass",'Sequestration rates'!$D$22,IF($C315="Salt marsh",'Sequestration rates'!$E$22)))</f>
        <v>1.576666667</v>
      </c>
      <c r="E315" s="70" t="s">
        <v>474</v>
      </c>
      <c r="F315" s="40" t="s">
        <v>473</v>
      </c>
      <c r="G315" s="40"/>
      <c r="H315" s="2"/>
      <c r="I315" s="2"/>
      <c r="J315" s="2"/>
      <c r="K315" s="2"/>
      <c r="L315" s="2"/>
      <c r="M315" s="2"/>
      <c r="N315" s="2"/>
    </row>
    <row r="316" customFormat="false" ht="12.75" hidden="false" customHeight="true" outlineLevel="0" collapsed="false">
      <c r="A316" s="40" t="s">
        <v>314</v>
      </c>
      <c r="B316" s="56" t="str">
        <f aca="false" t="array" ref="B316:B316">INDEX(Countries!$D$2:$D$255, MATCH(A316, Countries!$B$2:$B$255, 0))</f>
        <v>PHL</v>
      </c>
      <c r="C316" s="76" t="s">
        <v>154</v>
      </c>
      <c r="D316" s="77" t="n">
        <f aca="false">IF($C316="Mangrove",'Sequestration rates'!$C$22,IF($C316="Seagrass",'Sequestration rates'!$D$22,IF($C316="Salt marsh",'Sequestration rates'!$E$22)))</f>
        <v>1.576666667</v>
      </c>
      <c r="E316" s="70" t="s">
        <v>474</v>
      </c>
      <c r="F316" s="40" t="s">
        <v>473</v>
      </c>
      <c r="G316" s="40"/>
      <c r="H316" s="2"/>
      <c r="I316" s="2"/>
      <c r="J316" s="2"/>
      <c r="K316" s="2"/>
      <c r="L316" s="2"/>
      <c r="M316" s="2"/>
      <c r="N316" s="2"/>
    </row>
    <row r="317" customFormat="false" ht="12.75" hidden="false" customHeight="true" outlineLevel="0" collapsed="false">
      <c r="A317" s="40" t="s">
        <v>315</v>
      </c>
      <c r="B317" s="56" t="str">
        <f aca="false" t="array" ref="B317:B317">INDEX(Countries!$D$2:$D$255, MATCH(A317, Countries!$B$2:$B$255, 0))</f>
        <v>PRI</v>
      </c>
      <c r="C317" s="76" t="s">
        <v>154</v>
      </c>
      <c r="D317" s="77" t="n">
        <f aca="false">IF($C317="Mangrove",'Sequestration rates'!$C$22,IF($C317="Seagrass",'Sequestration rates'!$D$22,IF($C317="Salt marsh",'Sequestration rates'!$E$22)))</f>
        <v>1.576666667</v>
      </c>
      <c r="E317" s="70" t="s">
        <v>474</v>
      </c>
      <c r="F317" s="40" t="s">
        <v>473</v>
      </c>
      <c r="G317" s="40"/>
      <c r="H317" s="2"/>
      <c r="I317" s="2"/>
      <c r="J317" s="2"/>
      <c r="K317" s="2"/>
      <c r="L317" s="2"/>
      <c r="M317" s="2"/>
      <c r="N317" s="2"/>
    </row>
    <row r="318" customFormat="false" ht="12.75" hidden="false" customHeight="true" outlineLevel="0" collapsed="false">
      <c r="A318" s="40" t="s">
        <v>316</v>
      </c>
      <c r="B318" s="56" t="str">
        <f aca="false" t="array" ref="B318:B318">INDEX(Countries!$D$2:$D$255, MATCH(A318, Countries!$B$2:$B$255, 0))</f>
        <v>QAT</v>
      </c>
      <c r="C318" s="76" t="s">
        <v>154</v>
      </c>
      <c r="D318" s="77" t="n">
        <f aca="false">IF($C318="Mangrove",'Sequestration rates'!$C$22,IF($C318="Seagrass",'Sequestration rates'!$D$22,IF($C318="Salt marsh",'Sequestration rates'!$E$22)))</f>
        <v>1.576666667</v>
      </c>
      <c r="E318" s="70" t="s">
        <v>474</v>
      </c>
      <c r="F318" s="40" t="s">
        <v>473</v>
      </c>
      <c r="G318" s="40"/>
      <c r="H318" s="2"/>
      <c r="I318" s="2"/>
      <c r="J318" s="2"/>
      <c r="K318" s="2"/>
      <c r="L318" s="2"/>
      <c r="M318" s="2"/>
      <c r="N318" s="2"/>
    </row>
    <row r="319" customFormat="false" ht="12.75" hidden="false" customHeight="true" outlineLevel="0" collapsed="false">
      <c r="A319" s="40" t="s">
        <v>317</v>
      </c>
      <c r="B319" s="56" t="str">
        <f aca="false" t="array" ref="B319:B319">INDEX(Countries!$D$2:$D$255, MATCH(A319, Countries!$B$2:$B$255, 0))</f>
        <v>COG</v>
      </c>
      <c r="C319" s="76" t="s">
        <v>154</v>
      </c>
      <c r="D319" s="77" t="n">
        <f aca="false">IF($C319="Mangrove",'Sequestration rates'!$C$22,IF($C319="Seagrass",'Sequestration rates'!$D$22,IF($C319="Salt marsh",'Sequestration rates'!$E$22)))</f>
        <v>1.576666667</v>
      </c>
      <c r="E319" s="70" t="s">
        <v>474</v>
      </c>
      <c r="F319" s="40" t="s">
        <v>473</v>
      </c>
      <c r="G319" s="40"/>
      <c r="H319" s="2"/>
      <c r="I319" s="2"/>
      <c r="J319" s="2"/>
      <c r="K319" s="2"/>
      <c r="L319" s="2"/>
      <c r="M319" s="2"/>
      <c r="N319" s="2"/>
    </row>
    <row r="320" customFormat="false" ht="12.75" hidden="false" customHeight="true" outlineLevel="0" collapsed="false">
      <c r="A320" s="40" t="s">
        <v>318</v>
      </c>
      <c r="B320" s="56" t="str">
        <f aca="false" t="array" ref="B320:B320">INDEX(Countries!$D$2:$D$255, MATCH(A320, Countries!$B$2:$B$255, 0))</f>
        <v>KNA</v>
      </c>
      <c r="C320" s="76" t="s">
        <v>154</v>
      </c>
      <c r="D320" s="77" t="n">
        <f aca="false">IF($C320="Mangrove",'Sequestration rates'!$C$22,IF($C320="Seagrass",'Sequestration rates'!$D$22,IF($C320="Salt marsh",'Sequestration rates'!$E$22)))</f>
        <v>1.576666667</v>
      </c>
      <c r="E320" s="70" t="s">
        <v>474</v>
      </c>
      <c r="F320" s="40" t="s">
        <v>473</v>
      </c>
      <c r="G320" s="40"/>
      <c r="H320" s="2"/>
      <c r="I320" s="2"/>
      <c r="J320" s="2"/>
      <c r="K320" s="2"/>
      <c r="L320" s="2"/>
      <c r="M320" s="2"/>
      <c r="N320" s="2"/>
    </row>
    <row r="321" customFormat="false" ht="12.75" hidden="false" customHeight="true" outlineLevel="0" collapsed="false">
      <c r="A321" s="40" t="s">
        <v>319</v>
      </c>
      <c r="B321" s="56" t="str">
        <f aca="false" t="array" ref="B321:B321">INDEX(Countries!$D$2:$D$255, MATCH(A321, Countries!$B$2:$B$255, 0))</f>
        <v>LCA</v>
      </c>
      <c r="C321" s="76" t="s">
        <v>154</v>
      </c>
      <c r="D321" s="77" t="n">
        <f aca="false">IF($C321="Mangrove",'Sequestration rates'!$C$22,IF($C321="Seagrass",'Sequestration rates'!$D$22,IF($C321="Salt marsh",'Sequestration rates'!$E$22)))</f>
        <v>1.576666667</v>
      </c>
      <c r="E321" s="70" t="s">
        <v>474</v>
      </c>
      <c r="F321" s="40" t="s">
        <v>473</v>
      </c>
      <c r="G321" s="40"/>
      <c r="H321" s="2"/>
      <c r="I321" s="2"/>
      <c r="J321" s="2"/>
      <c r="K321" s="2"/>
      <c r="L321" s="2"/>
      <c r="M321" s="2"/>
      <c r="N321" s="2"/>
    </row>
    <row r="322" customFormat="false" ht="12.75" hidden="false" customHeight="true" outlineLevel="0" collapsed="false">
      <c r="A322" s="40" t="s">
        <v>320</v>
      </c>
      <c r="B322" s="56" t="str">
        <f aca="false" t="array" ref="B322:B322">INDEX(Countries!$D$2:$D$255, MATCH(A322, Countries!$B$2:$B$255, 0))</f>
        <v>VCT</v>
      </c>
      <c r="C322" s="76" t="s">
        <v>154</v>
      </c>
      <c r="D322" s="77" t="n">
        <f aca="false">IF($C322="Mangrove",'Sequestration rates'!$C$22,IF($C322="Seagrass",'Sequestration rates'!$D$22,IF($C322="Salt marsh",'Sequestration rates'!$E$22)))</f>
        <v>1.576666667</v>
      </c>
      <c r="E322" s="70" t="s">
        <v>474</v>
      </c>
      <c r="F322" s="40" t="s">
        <v>473</v>
      </c>
      <c r="G322" s="40"/>
      <c r="H322" s="2"/>
      <c r="I322" s="2"/>
      <c r="J322" s="2"/>
      <c r="K322" s="2"/>
      <c r="L322" s="2"/>
      <c r="M322" s="2"/>
      <c r="N322" s="2"/>
    </row>
    <row r="323" customFormat="false" ht="12.75" hidden="false" customHeight="true" outlineLevel="0" collapsed="false">
      <c r="A323" s="40" t="s">
        <v>321</v>
      </c>
      <c r="B323" s="56" t="str">
        <f aca="false" t="array" ref="B323:B323">INDEX(Countries!$D$2:$D$255, MATCH(A323, Countries!$B$2:$B$255, 0))</f>
        <v>MAF</v>
      </c>
      <c r="C323" s="76" t="s">
        <v>154</v>
      </c>
      <c r="D323" s="77" t="n">
        <f aca="false">IF($C323="Mangrove",'Sequestration rates'!$C$22,IF($C323="Seagrass",'Sequestration rates'!$D$22,IF($C323="Salt marsh",'Sequestration rates'!$E$22)))</f>
        <v>1.576666667</v>
      </c>
      <c r="E323" s="70" t="s">
        <v>474</v>
      </c>
      <c r="F323" s="40" t="s">
        <v>473</v>
      </c>
      <c r="G323" s="40"/>
      <c r="H323" s="2"/>
      <c r="I323" s="2"/>
      <c r="J323" s="2"/>
      <c r="K323" s="2"/>
      <c r="L323" s="2"/>
      <c r="M323" s="2"/>
      <c r="N323" s="2"/>
    </row>
    <row r="324" customFormat="false" ht="12.75" hidden="false" customHeight="true" outlineLevel="0" collapsed="false">
      <c r="A324" s="40" t="s">
        <v>322</v>
      </c>
      <c r="B324" s="56" t="str">
        <f aca="false" t="array" ref="B324:B324">INDEX(Countries!$D$2:$D$255, MATCH(A324, Countries!$B$2:$B$255, 0))</f>
        <v>WSM</v>
      </c>
      <c r="C324" s="76" t="s">
        <v>154</v>
      </c>
      <c r="D324" s="77" t="n">
        <f aca="false">IF($C324="Mangrove",'Sequestration rates'!$C$22,IF($C324="Seagrass",'Sequestration rates'!$D$22,IF($C324="Salt marsh",'Sequestration rates'!$E$22)))</f>
        <v>1.576666667</v>
      </c>
      <c r="E324" s="70" t="s">
        <v>474</v>
      </c>
      <c r="F324" s="40" t="s">
        <v>473</v>
      </c>
      <c r="G324" s="40"/>
      <c r="H324" s="2"/>
      <c r="I324" s="2"/>
      <c r="J324" s="2"/>
      <c r="K324" s="2"/>
      <c r="L324" s="2"/>
      <c r="M324" s="2"/>
      <c r="N324" s="2"/>
    </row>
    <row r="325" customFormat="false" ht="12.75" hidden="false" customHeight="true" outlineLevel="0" collapsed="false">
      <c r="A325" s="40" t="s">
        <v>323</v>
      </c>
      <c r="B325" s="56" t="str">
        <f aca="false" t="array" ref="B325:B325">INDEX(Countries!$D$2:$D$255, MATCH(A325, Countries!$B$2:$B$255, 0))</f>
        <v>STP</v>
      </c>
      <c r="C325" s="76" t="s">
        <v>154</v>
      </c>
      <c r="D325" s="77" t="n">
        <f aca="false">IF($C325="Mangrove",'Sequestration rates'!$C$22,IF($C325="Seagrass",'Sequestration rates'!$D$22,IF($C325="Salt marsh",'Sequestration rates'!$E$22)))</f>
        <v>1.576666667</v>
      </c>
      <c r="E325" s="70" t="s">
        <v>474</v>
      </c>
      <c r="F325" s="40" t="s">
        <v>473</v>
      </c>
      <c r="G325" s="40"/>
      <c r="H325" s="2"/>
      <c r="I325" s="2"/>
      <c r="J325" s="2"/>
      <c r="K325" s="2"/>
      <c r="L325" s="2"/>
      <c r="M325" s="2"/>
      <c r="N325" s="2"/>
    </row>
    <row r="326" customFormat="false" ht="12.75" hidden="false" customHeight="true" outlineLevel="0" collapsed="false">
      <c r="A326" s="40" t="s">
        <v>324</v>
      </c>
      <c r="B326" s="56" t="str">
        <f aca="false" t="array" ref="B326:B326">INDEX(Countries!$D$2:$D$255, MATCH(A326, Countries!$B$2:$B$255, 0))</f>
        <v>SAU</v>
      </c>
      <c r="C326" s="76" t="s">
        <v>154</v>
      </c>
      <c r="D326" s="77" t="n">
        <f aca="false">IF($C326="Mangrove",'Sequestration rates'!$C$22,IF($C326="Seagrass",'Sequestration rates'!$D$22,IF($C326="Salt marsh",'Sequestration rates'!$E$22)))</f>
        <v>1.576666667</v>
      </c>
      <c r="E326" s="70" t="s">
        <v>474</v>
      </c>
      <c r="F326" s="40" t="s">
        <v>473</v>
      </c>
      <c r="G326" s="40"/>
      <c r="H326" s="2"/>
      <c r="I326" s="2"/>
      <c r="J326" s="2"/>
      <c r="K326" s="2"/>
      <c r="L326" s="2"/>
      <c r="M326" s="2"/>
      <c r="N326" s="2"/>
    </row>
    <row r="327" customFormat="false" ht="12.75" hidden="false" customHeight="true" outlineLevel="0" collapsed="false">
      <c r="A327" s="40" t="s">
        <v>325</v>
      </c>
      <c r="B327" s="56" t="str">
        <f aca="false" t="array" ref="B327:B327">INDEX(Countries!$D$2:$D$255, MATCH(A327, Countries!$B$2:$B$255, 0))</f>
        <v>SEN</v>
      </c>
      <c r="C327" s="76" t="s">
        <v>154</v>
      </c>
      <c r="D327" s="77" t="n">
        <f aca="false">IF($C327="Mangrove",'Sequestration rates'!$C$22,IF($C327="Seagrass",'Sequestration rates'!$D$22,IF($C327="Salt marsh",'Sequestration rates'!$E$22)))</f>
        <v>1.576666667</v>
      </c>
      <c r="E327" s="70" t="s">
        <v>474</v>
      </c>
      <c r="F327" s="40" t="s">
        <v>473</v>
      </c>
      <c r="G327" s="40"/>
      <c r="H327" s="2"/>
      <c r="I327" s="2"/>
      <c r="J327" s="2"/>
      <c r="K327" s="2"/>
      <c r="L327" s="2"/>
      <c r="M327" s="2"/>
      <c r="N327" s="2"/>
    </row>
    <row r="328" customFormat="false" ht="12.75" hidden="false" customHeight="true" outlineLevel="0" collapsed="false">
      <c r="A328" s="40" t="s">
        <v>326</v>
      </c>
      <c r="B328" s="56" t="str">
        <f aca="false" t="array" ref="B328:B328">INDEX(Countries!$D$2:$D$255, MATCH(A328, Countries!$B$2:$B$255, 0))</f>
        <v>SYC</v>
      </c>
      <c r="C328" s="76" t="s">
        <v>154</v>
      </c>
      <c r="D328" s="77" t="n">
        <f aca="false">IF($C328="Mangrove",'Sequestration rates'!$C$22,IF($C328="Seagrass",'Sequestration rates'!$D$22,IF($C328="Salt marsh",'Sequestration rates'!$E$22)))</f>
        <v>1.576666667</v>
      </c>
      <c r="E328" s="70" t="s">
        <v>474</v>
      </c>
      <c r="F328" s="40" t="s">
        <v>473</v>
      </c>
      <c r="G328" s="40"/>
      <c r="H328" s="2"/>
      <c r="I328" s="2"/>
      <c r="J328" s="2"/>
      <c r="K328" s="2"/>
      <c r="L328" s="2"/>
      <c r="M328" s="2"/>
      <c r="N328" s="2"/>
    </row>
    <row r="329" customFormat="false" ht="12.75" hidden="false" customHeight="true" outlineLevel="0" collapsed="false">
      <c r="A329" s="40" t="s">
        <v>327</v>
      </c>
      <c r="B329" s="56" t="str">
        <f aca="false" t="array" ref="B329:B329">INDEX(Countries!$D$2:$D$255, MATCH(A329, Countries!$B$2:$B$255, 0))</f>
        <v>SLE</v>
      </c>
      <c r="C329" s="76" t="s">
        <v>154</v>
      </c>
      <c r="D329" s="77" t="n">
        <f aca="false">IF($C329="Mangrove",'Sequestration rates'!$C$22,IF($C329="Seagrass",'Sequestration rates'!$D$22,IF($C329="Salt marsh",'Sequestration rates'!$E$22)))</f>
        <v>1.576666667</v>
      </c>
      <c r="E329" s="70" t="s">
        <v>474</v>
      </c>
      <c r="F329" s="40" t="s">
        <v>473</v>
      </c>
      <c r="G329" s="40"/>
      <c r="H329" s="2"/>
      <c r="I329" s="2"/>
      <c r="J329" s="2"/>
      <c r="K329" s="2"/>
      <c r="L329" s="2"/>
      <c r="M329" s="2"/>
      <c r="N329" s="2"/>
    </row>
    <row r="330" customFormat="false" ht="12.75" hidden="false" customHeight="true" outlineLevel="0" collapsed="false">
      <c r="A330" s="40" t="s">
        <v>328</v>
      </c>
      <c r="B330" s="56" t="str">
        <f aca="false" t="array" ref="B330:B330">INDEX(Countries!$D$2:$D$255, MATCH(A330, Countries!$B$2:$B$255, 0))</f>
        <v>SGP</v>
      </c>
      <c r="C330" s="76" t="s">
        <v>154</v>
      </c>
      <c r="D330" s="77" t="n">
        <f aca="false">IF($C330="Mangrove",'Sequestration rates'!$C$22,IF($C330="Seagrass",'Sequestration rates'!$D$22,IF($C330="Salt marsh",'Sequestration rates'!$E$22)))</f>
        <v>1.576666667</v>
      </c>
      <c r="E330" s="70" t="s">
        <v>474</v>
      </c>
      <c r="F330" s="40" t="s">
        <v>473</v>
      </c>
      <c r="G330" s="40"/>
      <c r="H330" s="2"/>
      <c r="I330" s="2"/>
      <c r="J330" s="2"/>
      <c r="K330" s="2"/>
      <c r="L330" s="2"/>
      <c r="M330" s="2"/>
      <c r="N330" s="2"/>
    </row>
    <row r="331" customFormat="false" ht="12.75" hidden="false" customHeight="true" outlineLevel="0" collapsed="false">
      <c r="A331" s="40" t="s">
        <v>329</v>
      </c>
      <c r="B331" s="56" t="str">
        <f aca="false" t="array" ref="B331:B331">INDEX(Countries!$D$2:$D$255, MATCH(A331, Countries!$B$2:$B$255, 0))</f>
        <v>SXM</v>
      </c>
      <c r="C331" s="76" t="s">
        <v>154</v>
      </c>
      <c r="D331" s="77" t="n">
        <f aca="false">IF($C331="Mangrove",'Sequestration rates'!$C$22,IF($C331="Seagrass",'Sequestration rates'!$D$22,IF($C331="Salt marsh",'Sequestration rates'!$E$22)))</f>
        <v>1.576666667</v>
      </c>
      <c r="E331" s="70" t="s">
        <v>474</v>
      </c>
      <c r="F331" s="40" t="s">
        <v>473</v>
      </c>
      <c r="G331" s="40"/>
      <c r="H331" s="2"/>
      <c r="I331" s="2"/>
      <c r="J331" s="2"/>
      <c r="K331" s="2"/>
      <c r="L331" s="2"/>
      <c r="M331" s="2"/>
      <c r="N331" s="2"/>
    </row>
    <row r="332" customFormat="false" ht="12.75" hidden="false" customHeight="true" outlineLevel="0" collapsed="false">
      <c r="A332" s="40" t="s">
        <v>330</v>
      </c>
      <c r="B332" s="56" t="str">
        <f aca="false" t="array" ref="B332:B332">INDEX(Countries!$D$2:$D$255, MATCH(A332, Countries!$B$2:$B$255, 0))</f>
        <v>SLB</v>
      </c>
      <c r="C332" s="76" t="s">
        <v>154</v>
      </c>
      <c r="D332" s="77" t="n">
        <f aca="false">IF($C332="Mangrove",'Sequestration rates'!$C$22,IF($C332="Seagrass",'Sequestration rates'!$D$22,IF($C332="Salt marsh",'Sequestration rates'!$E$22)))</f>
        <v>1.576666667</v>
      </c>
      <c r="E332" s="70" t="s">
        <v>474</v>
      </c>
      <c r="F332" s="40" t="s">
        <v>473</v>
      </c>
      <c r="G332" s="40"/>
      <c r="H332" s="2"/>
      <c r="I332" s="2"/>
      <c r="J332" s="2"/>
      <c r="K332" s="2"/>
      <c r="L332" s="2"/>
      <c r="M332" s="2"/>
      <c r="N332" s="2"/>
    </row>
    <row r="333" customFormat="false" ht="12.75" hidden="false" customHeight="true" outlineLevel="0" collapsed="false">
      <c r="A333" s="40" t="s">
        <v>331</v>
      </c>
      <c r="B333" s="56" t="str">
        <f aca="false" t="array" ref="B333:B333">INDEX(Countries!$D$2:$D$255, MATCH(A333, Countries!$B$2:$B$255, 0))</f>
        <v>SOM</v>
      </c>
      <c r="C333" s="76" t="s">
        <v>154</v>
      </c>
      <c r="D333" s="77" t="n">
        <f aca="false">IF($C333="Mangrove",'Sequestration rates'!$C$22,IF($C333="Seagrass",'Sequestration rates'!$D$22,IF($C333="Salt marsh",'Sequestration rates'!$E$22)))</f>
        <v>1.576666667</v>
      </c>
      <c r="E333" s="70" t="s">
        <v>474</v>
      </c>
      <c r="F333" s="40" t="s">
        <v>473</v>
      </c>
      <c r="G333" s="40"/>
      <c r="H333" s="2"/>
      <c r="I333" s="2"/>
      <c r="J333" s="2"/>
      <c r="K333" s="2"/>
      <c r="L333" s="2"/>
      <c r="M333" s="2"/>
      <c r="N333" s="2"/>
    </row>
    <row r="334" customFormat="false" ht="12.75" hidden="false" customHeight="true" outlineLevel="0" collapsed="false">
      <c r="A334" s="40" t="s">
        <v>332</v>
      </c>
      <c r="B334" s="56" t="str">
        <f aca="false" t="array" ref="B334:B334">INDEX(Countries!$D$2:$D$255, MATCH(A334, Countries!$B$2:$B$255, 0))</f>
        <v>ZAF</v>
      </c>
      <c r="C334" s="76" t="s">
        <v>154</v>
      </c>
      <c r="D334" s="77" t="n">
        <f aca="false">IF($C334="Mangrove",'Sequestration rates'!$C$22,IF($C334="Seagrass",'Sequestration rates'!$D$22,IF($C334="Salt marsh",'Sequestration rates'!$E$22)))</f>
        <v>1.576666667</v>
      </c>
      <c r="E334" s="70" t="s">
        <v>474</v>
      </c>
      <c r="F334" s="40" t="s">
        <v>473</v>
      </c>
      <c r="G334" s="40"/>
      <c r="H334" s="2"/>
      <c r="I334" s="2"/>
      <c r="J334" s="2"/>
      <c r="K334" s="2"/>
      <c r="L334" s="2"/>
      <c r="M334" s="2"/>
      <c r="N334" s="2"/>
    </row>
    <row r="335" customFormat="false" ht="12.75" hidden="false" customHeight="true" outlineLevel="0" collapsed="false">
      <c r="A335" s="40" t="s">
        <v>333</v>
      </c>
      <c r="B335" s="56" t="str">
        <f aca="false" t="array" ref="B335:B335">INDEX(Countries!$D$2:$D$255, MATCH(A335, Countries!$B$2:$B$255, 0))</f>
        <v>LKA</v>
      </c>
      <c r="C335" s="76" t="s">
        <v>154</v>
      </c>
      <c r="D335" s="77" t="n">
        <f aca="false">IF($C335="Mangrove",'Sequestration rates'!$C$22,IF($C335="Seagrass",'Sequestration rates'!$D$22,IF($C335="Salt marsh",'Sequestration rates'!$E$22)))</f>
        <v>1.576666667</v>
      </c>
      <c r="E335" s="70" t="s">
        <v>474</v>
      </c>
      <c r="F335" s="40" t="s">
        <v>473</v>
      </c>
      <c r="G335" s="40"/>
      <c r="H335" s="2"/>
      <c r="I335" s="2"/>
      <c r="J335" s="2"/>
      <c r="K335" s="2"/>
      <c r="L335" s="2"/>
      <c r="M335" s="2"/>
      <c r="N335" s="2"/>
    </row>
    <row r="336" customFormat="false" ht="12.75" hidden="false" customHeight="true" outlineLevel="0" collapsed="false">
      <c r="A336" s="40" t="s">
        <v>334</v>
      </c>
      <c r="B336" s="56" t="str">
        <f aca="false" t="array" ref="B336:B336">INDEX(Countries!$D$2:$D$255, MATCH(A336, Countries!$B$2:$B$255, 0))</f>
        <v>SDN</v>
      </c>
      <c r="C336" s="76" t="s">
        <v>154</v>
      </c>
      <c r="D336" s="77" t="n">
        <f aca="false">IF($C336="Mangrove",'Sequestration rates'!$C$22,IF($C336="Seagrass",'Sequestration rates'!$D$22,IF($C336="Salt marsh",'Sequestration rates'!$E$22)))</f>
        <v>1.576666667</v>
      </c>
      <c r="E336" s="70" t="s">
        <v>474</v>
      </c>
      <c r="F336" s="40" t="s">
        <v>473</v>
      </c>
      <c r="G336" s="40"/>
      <c r="H336" s="2"/>
      <c r="I336" s="2"/>
      <c r="J336" s="2"/>
      <c r="K336" s="2"/>
      <c r="L336" s="2"/>
      <c r="M336" s="2"/>
      <c r="N336" s="2"/>
    </row>
    <row r="337" customFormat="false" ht="12.75" hidden="false" customHeight="true" outlineLevel="0" collapsed="false">
      <c r="A337" s="40" t="s">
        <v>335</v>
      </c>
      <c r="B337" s="56" t="str">
        <f aca="false" t="array" ref="B337:B337">INDEX(Countries!$D$2:$D$255, MATCH(A337, Countries!$B$2:$B$255, 0))</f>
        <v>SUR</v>
      </c>
      <c r="C337" s="76" t="s">
        <v>154</v>
      </c>
      <c r="D337" s="77" t="n">
        <f aca="false">IF($C337="Mangrove",'Sequestration rates'!$C$22,IF($C337="Seagrass",'Sequestration rates'!$D$22,IF($C337="Salt marsh",'Sequestration rates'!$E$22)))</f>
        <v>1.576666667</v>
      </c>
      <c r="E337" s="70" t="s">
        <v>474</v>
      </c>
      <c r="F337" s="40" t="s">
        <v>473</v>
      </c>
      <c r="G337" s="40"/>
      <c r="H337" s="2"/>
      <c r="I337" s="2"/>
      <c r="J337" s="2"/>
      <c r="K337" s="2"/>
      <c r="L337" s="2"/>
      <c r="M337" s="2"/>
      <c r="N337" s="2"/>
    </row>
    <row r="338" customFormat="false" ht="12.75" hidden="false" customHeight="true" outlineLevel="0" collapsed="false">
      <c r="A338" s="40" t="s">
        <v>336</v>
      </c>
      <c r="B338" s="56" t="str">
        <f aca="false" t="array" ref="B338:B338">INDEX(Countries!$D$2:$D$255, MATCH(A338, Countries!$B$2:$B$255, 0))</f>
        <v>TWN</v>
      </c>
      <c r="C338" s="76" t="s">
        <v>154</v>
      </c>
      <c r="D338" s="77" t="n">
        <f aca="false">IF($C338="Mangrove",'Sequestration rates'!$C$22,IF($C338="Seagrass",'Sequestration rates'!$D$22,IF($C338="Salt marsh",'Sequestration rates'!$E$22)))</f>
        <v>1.576666667</v>
      </c>
      <c r="E338" s="70" t="s">
        <v>474</v>
      </c>
      <c r="F338" s="40" t="s">
        <v>473</v>
      </c>
      <c r="G338" s="40"/>
      <c r="H338" s="2"/>
      <c r="I338" s="2"/>
      <c r="J338" s="2"/>
      <c r="K338" s="2"/>
      <c r="L338" s="2"/>
      <c r="M338" s="2"/>
      <c r="N338" s="2"/>
    </row>
    <row r="339" customFormat="false" ht="12.75" hidden="false" customHeight="true" outlineLevel="0" collapsed="false">
      <c r="A339" s="40" t="s">
        <v>337</v>
      </c>
      <c r="B339" s="56" t="str">
        <f aca="false" t="array" ref="B339:B339">INDEX(Countries!$D$2:$D$255, MATCH(A339, Countries!$B$2:$B$255, 0))</f>
        <v>TZA</v>
      </c>
      <c r="C339" s="76" t="s">
        <v>154</v>
      </c>
      <c r="D339" s="77" t="n">
        <f aca="false">IF($C339="Mangrove",'Sequestration rates'!$C$22,IF($C339="Seagrass",'Sequestration rates'!$D$22,IF($C339="Salt marsh",'Sequestration rates'!$E$22)))</f>
        <v>1.576666667</v>
      </c>
      <c r="E339" s="70" t="s">
        <v>474</v>
      </c>
      <c r="F339" s="40" t="s">
        <v>473</v>
      </c>
      <c r="G339" s="40"/>
      <c r="H339" s="2"/>
      <c r="I339" s="2"/>
      <c r="J339" s="2"/>
      <c r="K339" s="2"/>
      <c r="L339" s="2"/>
      <c r="M339" s="2"/>
      <c r="N339" s="2"/>
    </row>
    <row r="340" customFormat="false" ht="12.75" hidden="false" customHeight="true" outlineLevel="0" collapsed="false">
      <c r="A340" s="40" t="s">
        <v>338</v>
      </c>
      <c r="B340" s="56" t="str">
        <f aca="false" t="array" ref="B340:B340">INDEX(Countries!$D$2:$D$255, MATCH(A340, Countries!$B$2:$B$255, 0))</f>
        <v>THA</v>
      </c>
      <c r="C340" s="76" t="s">
        <v>154</v>
      </c>
      <c r="D340" s="77" t="n">
        <f aca="false">IF($C340="Mangrove",'Sequestration rates'!$C$22,IF($C340="Seagrass",'Sequestration rates'!$D$22,IF($C340="Salt marsh",'Sequestration rates'!$E$22)))</f>
        <v>1.576666667</v>
      </c>
      <c r="E340" s="70" t="s">
        <v>474</v>
      </c>
      <c r="F340" s="40" t="s">
        <v>473</v>
      </c>
      <c r="G340" s="40"/>
      <c r="H340" s="2"/>
      <c r="I340" s="2"/>
      <c r="J340" s="2"/>
      <c r="K340" s="2"/>
      <c r="L340" s="2"/>
      <c r="M340" s="2"/>
      <c r="N340" s="2"/>
    </row>
    <row r="341" customFormat="false" ht="12.75" hidden="false" customHeight="true" outlineLevel="0" collapsed="false">
      <c r="A341" s="40" t="s">
        <v>339</v>
      </c>
      <c r="B341" s="56" t="str">
        <f aca="false" t="array" ref="B341:B341">INDEX(Countries!$D$2:$D$255, MATCH(A341, Countries!$B$2:$B$255, 0))</f>
        <v>TLS</v>
      </c>
      <c r="C341" s="76" t="s">
        <v>154</v>
      </c>
      <c r="D341" s="77" t="n">
        <f aca="false">IF($C341="Mangrove",'Sequestration rates'!$C$22,IF($C341="Seagrass",'Sequestration rates'!$D$22,IF($C341="Salt marsh",'Sequestration rates'!$E$22)))</f>
        <v>1.576666667</v>
      </c>
      <c r="E341" s="70" t="s">
        <v>474</v>
      </c>
      <c r="F341" s="40" t="s">
        <v>473</v>
      </c>
      <c r="G341" s="40"/>
      <c r="H341" s="2"/>
      <c r="I341" s="2"/>
      <c r="J341" s="2"/>
      <c r="K341" s="2"/>
      <c r="L341" s="2"/>
      <c r="M341" s="2"/>
      <c r="N341" s="2"/>
    </row>
    <row r="342" customFormat="false" ht="12.75" hidden="false" customHeight="true" outlineLevel="0" collapsed="false">
      <c r="A342" s="40" t="s">
        <v>340</v>
      </c>
      <c r="B342" s="56" t="str">
        <f aca="false" t="array" ref="B342:B342">INDEX(Countries!$D$2:$D$255, MATCH(A342, Countries!$B$2:$B$255, 0))</f>
        <v>TGO</v>
      </c>
      <c r="C342" s="76" t="s">
        <v>154</v>
      </c>
      <c r="D342" s="77" t="n">
        <f aca="false">IF($C342="Mangrove",'Sequestration rates'!$C$22,IF($C342="Seagrass",'Sequestration rates'!$D$22,IF($C342="Salt marsh",'Sequestration rates'!$E$22)))</f>
        <v>1.576666667</v>
      </c>
      <c r="E342" s="70" t="s">
        <v>474</v>
      </c>
      <c r="F342" s="40" t="s">
        <v>473</v>
      </c>
      <c r="G342" s="40"/>
      <c r="H342" s="2"/>
      <c r="I342" s="2"/>
      <c r="J342" s="2"/>
      <c r="K342" s="2"/>
      <c r="L342" s="2"/>
      <c r="M342" s="2"/>
      <c r="N342" s="2"/>
    </row>
    <row r="343" customFormat="false" ht="12.75" hidden="false" customHeight="true" outlineLevel="0" collapsed="false">
      <c r="A343" s="40" t="s">
        <v>341</v>
      </c>
      <c r="B343" s="56" t="str">
        <f aca="false" t="array" ref="B343:B343">INDEX(Countries!$D$2:$D$255, MATCH(A343, Countries!$B$2:$B$255, 0))</f>
        <v>TON</v>
      </c>
      <c r="C343" s="76" t="s">
        <v>154</v>
      </c>
      <c r="D343" s="77" t="n">
        <f aca="false">IF($C343="Mangrove",'Sequestration rates'!$C$22,IF($C343="Seagrass",'Sequestration rates'!$D$22,IF($C343="Salt marsh",'Sequestration rates'!$E$22)))</f>
        <v>1.576666667</v>
      </c>
      <c r="E343" s="70" t="s">
        <v>474</v>
      </c>
      <c r="F343" s="40" t="s">
        <v>473</v>
      </c>
      <c r="G343" s="40"/>
      <c r="H343" s="2"/>
      <c r="I343" s="2"/>
      <c r="J343" s="2"/>
      <c r="K343" s="2"/>
      <c r="L343" s="2"/>
      <c r="M343" s="2"/>
      <c r="N343" s="2"/>
    </row>
    <row r="344" customFormat="false" ht="12.75" hidden="false" customHeight="true" outlineLevel="0" collapsed="false">
      <c r="A344" s="40" t="s">
        <v>342</v>
      </c>
      <c r="B344" s="56" t="str">
        <f aca="false" t="array" ref="B344:B344">INDEX(Countries!$D$2:$D$255, MATCH(A344, Countries!$B$2:$B$255, 0))</f>
        <v>TTO</v>
      </c>
      <c r="C344" s="76" t="s">
        <v>154</v>
      </c>
      <c r="D344" s="77" t="n">
        <f aca="false">IF($C344="Mangrove",'Sequestration rates'!$C$22,IF($C344="Seagrass",'Sequestration rates'!$D$22,IF($C344="Salt marsh",'Sequestration rates'!$E$22)))</f>
        <v>1.576666667</v>
      </c>
      <c r="E344" s="70" t="s">
        <v>474</v>
      </c>
      <c r="F344" s="40" t="s">
        <v>473</v>
      </c>
      <c r="G344" s="40"/>
      <c r="H344" s="2"/>
      <c r="I344" s="2"/>
      <c r="J344" s="2"/>
      <c r="K344" s="2"/>
      <c r="L344" s="2"/>
      <c r="M344" s="2"/>
      <c r="N344" s="2"/>
    </row>
    <row r="345" customFormat="false" ht="12.75" hidden="false" customHeight="true" outlineLevel="0" collapsed="false">
      <c r="A345" s="40" t="s">
        <v>343</v>
      </c>
      <c r="B345" s="56" t="str">
        <f aca="false" t="array" ref="B345:B345">INDEX(Countries!$D$2:$D$255, MATCH(A345, Countries!$B$2:$B$255, 0))</f>
        <v>TCA</v>
      </c>
      <c r="C345" s="76" t="s">
        <v>154</v>
      </c>
      <c r="D345" s="77" t="n">
        <f aca="false">IF($C345="Mangrove",'Sequestration rates'!$C$22,IF($C345="Seagrass",'Sequestration rates'!$D$22,IF($C345="Salt marsh",'Sequestration rates'!$E$22)))</f>
        <v>1.576666667</v>
      </c>
      <c r="E345" s="70" t="s">
        <v>474</v>
      </c>
      <c r="F345" s="40" t="s">
        <v>473</v>
      </c>
      <c r="G345" s="40"/>
      <c r="H345" s="2"/>
      <c r="I345" s="2"/>
      <c r="J345" s="2"/>
      <c r="K345" s="2"/>
      <c r="L345" s="2"/>
      <c r="M345" s="2"/>
      <c r="N345" s="2"/>
    </row>
    <row r="346" customFormat="false" ht="12.75" hidden="false" customHeight="true" outlineLevel="0" collapsed="false">
      <c r="A346" s="40" t="s">
        <v>344</v>
      </c>
      <c r="B346" s="56" t="str">
        <f aca="false" t="array" ref="B346:B346">INDEX(Countries!$D$2:$D$255, MATCH(A346, Countries!$B$2:$B$255, 0))</f>
        <v>TUV</v>
      </c>
      <c r="C346" s="76" t="s">
        <v>154</v>
      </c>
      <c r="D346" s="77" t="n">
        <f aca="false">IF($C346="Mangrove",'Sequestration rates'!$C$22,IF($C346="Seagrass",'Sequestration rates'!$D$22,IF($C346="Salt marsh",'Sequestration rates'!$E$22)))</f>
        <v>1.576666667</v>
      </c>
      <c r="E346" s="70" t="s">
        <v>474</v>
      </c>
      <c r="F346" s="40" t="s">
        <v>473</v>
      </c>
      <c r="G346" s="40"/>
      <c r="H346" s="2"/>
      <c r="I346" s="2"/>
      <c r="J346" s="2"/>
      <c r="K346" s="2"/>
      <c r="L346" s="2"/>
      <c r="M346" s="2"/>
      <c r="N346" s="2"/>
    </row>
    <row r="347" customFormat="false" ht="12.75" hidden="false" customHeight="true" outlineLevel="0" collapsed="false">
      <c r="A347" s="40" t="s">
        <v>345</v>
      </c>
      <c r="B347" s="56" t="str">
        <f aca="false" t="array" ref="B347:B347">INDEX(Countries!$D$2:$D$255, MATCH(A347, Countries!$B$2:$B$255, 0))</f>
        <v>ARE</v>
      </c>
      <c r="C347" s="76" t="s">
        <v>154</v>
      </c>
      <c r="D347" s="77" t="n">
        <f aca="false">IF($C347="Mangrove",'Sequestration rates'!$C$22,IF($C347="Seagrass",'Sequestration rates'!$D$22,IF($C347="Salt marsh",'Sequestration rates'!$E$22)))</f>
        <v>1.576666667</v>
      </c>
      <c r="E347" s="70" t="s">
        <v>474</v>
      </c>
      <c r="F347" s="40" t="s">
        <v>473</v>
      </c>
      <c r="G347" s="40"/>
      <c r="H347" s="2"/>
      <c r="I347" s="2"/>
      <c r="J347" s="2"/>
      <c r="K347" s="2"/>
      <c r="L347" s="2"/>
      <c r="M347" s="2"/>
      <c r="N347" s="2"/>
    </row>
    <row r="348" customFormat="false" ht="12.75" hidden="false" customHeight="true" outlineLevel="0" collapsed="false">
      <c r="A348" s="40" t="s">
        <v>346</v>
      </c>
      <c r="B348" s="56" t="str">
        <f aca="false" t="array" ref="B348:B348">INDEX(Countries!$D$2:$D$255, MATCH(A348, Countries!$B$2:$B$255, 0))</f>
        <v>VUT</v>
      </c>
      <c r="C348" s="76" t="s">
        <v>154</v>
      </c>
      <c r="D348" s="77" t="n">
        <f aca="false">IF($C348="Mangrove",'Sequestration rates'!$C$22,IF($C348="Seagrass",'Sequestration rates'!$D$22,IF($C348="Salt marsh",'Sequestration rates'!$E$22)))</f>
        <v>1.576666667</v>
      </c>
      <c r="E348" s="70" t="s">
        <v>474</v>
      </c>
      <c r="F348" s="40" t="s">
        <v>473</v>
      </c>
      <c r="G348" s="40"/>
      <c r="H348" s="2"/>
      <c r="I348" s="2"/>
      <c r="J348" s="2"/>
      <c r="K348" s="2"/>
      <c r="L348" s="2"/>
      <c r="M348" s="2"/>
      <c r="N348" s="2"/>
    </row>
    <row r="349" customFormat="false" ht="12.75" hidden="false" customHeight="true" outlineLevel="0" collapsed="false">
      <c r="A349" s="40" t="s">
        <v>347</v>
      </c>
      <c r="B349" s="56" t="str">
        <f aca="false" t="array" ref="B349:B349">INDEX(Countries!$D$2:$D$255, MATCH(A349, Countries!$B$2:$B$255, 0))</f>
        <v>VEN</v>
      </c>
      <c r="C349" s="76" t="s">
        <v>154</v>
      </c>
      <c r="D349" s="77" t="n">
        <f aca="false">IF($C349="Mangrove",'Sequestration rates'!$C$22,IF($C349="Seagrass",'Sequestration rates'!$D$22,IF($C349="Salt marsh",'Sequestration rates'!$E$22)))</f>
        <v>1.576666667</v>
      </c>
      <c r="E349" s="70" t="s">
        <v>474</v>
      </c>
      <c r="F349" s="40" t="s">
        <v>473</v>
      </c>
      <c r="G349" s="40"/>
      <c r="H349" s="2"/>
      <c r="I349" s="2"/>
      <c r="J349" s="2"/>
      <c r="K349" s="2"/>
      <c r="L349" s="2"/>
      <c r="M349" s="2"/>
      <c r="N349" s="2"/>
    </row>
    <row r="350" customFormat="false" ht="12.75" hidden="false" customHeight="true" outlineLevel="0" collapsed="false">
      <c r="A350" s="40" t="s">
        <v>348</v>
      </c>
      <c r="B350" s="56" t="str">
        <f aca="false" t="array" ref="B350:B350">INDEX(Countries!$D$2:$D$255, MATCH(A350, Countries!$B$2:$B$255, 0))</f>
        <v>VNM</v>
      </c>
      <c r="C350" s="76" t="s">
        <v>154</v>
      </c>
      <c r="D350" s="77" t="n">
        <f aca="false">IF($C350="Mangrove",'Sequestration rates'!$C$22,IF($C350="Seagrass",'Sequestration rates'!$D$22,IF($C350="Salt marsh",'Sequestration rates'!$E$22)))</f>
        <v>1.576666667</v>
      </c>
      <c r="E350" s="70" t="s">
        <v>474</v>
      </c>
      <c r="F350" s="40" t="s">
        <v>473</v>
      </c>
      <c r="G350" s="40"/>
      <c r="H350" s="2"/>
      <c r="I350" s="2"/>
      <c r="J350" s="2"/>
      <c r="K350" s="2"/>
      <c r="L350" s="2"/>
      <c r="M350" s="2"/>
      <c r="N350" s="2"/>
    </row>
    <row r="351" customFormat="false" ht="12.75" hidden="false" customHeight="true" outlineLevel="0" collapsed="false">
      <c r="A351" s="40" t="s">
        <v>349</v>
      </c>
      <c r="B351" s="56" t="str">
        <f aca="false" t="array" ref="B351:B351">INDEX(Countries!$D$2:$D$255, MATCH(A351, Countries!$B$2:$B$255, 0))</f>
        <v>VIR</v>
      </c>
      <c r="C351" s="76" t="s">
        <v>154</v>
      </c>
      <c r="D351" s="77" t="n">
        <f aca="false">IF($C351="Mangrove",'Sequestration rates'!$C$22,IF($C351="Seagrass",'Sequestration rates'!$D$22,IF($C351="Salt marsh",'Sequestration rates'!$E$22)))</f>
        <v>1.576666667</v>
      </c>
      <c r="E351" s="70" t="s">
        <v>474</v>
      </c>
      <c r="F351" s="40" t="s">
        <v>473</v>
      </c>
      <c r="G351" s="40"/>
      <c r="H351" s="2"/>
      <c r="I351" s="2"/>
      <c r="J351" s="2"/>
      <c r="K351" s="2"/>
      <c r="L351" s="2"/>
      <c r="M351" s="2"/>
      <c r="N351" s="2"/>
    </row>
    <row r="352" customFormat="false" ht="12.75" hidden="false" customHeight="true" outlineLevel="0" collapsed="false">
      <c r="A352" s="40" t="s">
        <v>350</v>
      </c>
      <c r="B352" s="56" t="str">
        <f aca="false" t="array" ref="B352:B352">INDEX(Countries!$D$2:$D$255, MATCH(A352, Countries!$B$2:$B$255, 0))</f>
        <v>WLF</v>
      </c>
      <c r="C352" s="76" t="s">
        <v>154</v>
      </c>
      <c r="D352" s="77" t="n">
        <f aca="false">IF($C352="Mangrove",'Sequestration rates'!$C$22,IF($C352="Seagrass",'Sequestration rates'!$D$22,IF($C352="Salt marsh",'Sequestration rates'!$E$22)))</f>
        <v>1.576666667</v>
      </c>
      <c r="E352" s="70" t="s">
        <v>474</v>
      </c>
      <c r="F352" s="40" t="s">
        <v>473</v>
      </c>
      <c r="G352" s="40"/>
      <c r="H352" s="2"/>
      <c r="I352" s="2"/>
      <c r="J352" s="2"/>
      <c r="K352" s="2"/>
      <c r="L352" s="2"/>
      <c r="M352" s="2"/>
      <c r="N352" s="2"/>
    </row>
    <row r="353" customFormat="false" ht="12.75" hidden="false" customHeight="true" outlineLevel="0" collapsed="false">
      <c r="A353" s="40" t="s">
        <v>351</v>
      </c>
      <c r="B353" s="56" t="str">
        <f aca="false" t="array" ref="B353:B353">INDEX(Countries!$D$2:$D$255, MATCH(A353, Countries!$B$2:$B$255, 0))</f>
        <v>YEM</v>
      </c>
      <c r="C353" s="76" t="s">
        <v>154</v>
      </c>
      <c r="D353" s="77" t="n">
        <f aca="false">IF($C353="Mangrove",'Sequestration rates'!$C$22,IF($C353="Seagrass",'Sequestration rates'!$D$22,IF($C353="Salt marsh",'Sequestration rates'!$E$22)))</f>
        <v>1.576666667</v>
      </c>
      <c r="E353" s="70" t="s">
        <v>474</v>
      </c>
      <c r="F353" s="40" t="s">
        <v>473</v>
      </c>
      <c r="G353" s="40"/>
      <c r="H353" s="2"/>
      <c r="I353" s="2"/>
      <c r="J353" s="2"/>
      <c r="K353" s="2"/>
      <c r="L353" s="2"/>
      <c r="M353" s="2"/>
      <c r="N353" s="2"/>
    </row>
    <row r="354" customFormat="false" ht="12.75" hidden="false" customHeight="true" outlineLevel="0" collapsed="false">
      <c r="A354" s="40" t="s">
        <v>352</v>
      </c>
      <c r="B354" s="56" t="str">
        <f aca="false" t="array" ref="B354:B354">INDEX(Countries!$D$2:$D$255, MATCH(A354, Countries!$B$2:$B$255, 0))</f>
        <v>ITA</v>
      </c>
      <c r="C354" s="76" t="s">
        <v>154</v>
      </c>
      <c r="D354" s="77" t="n">
        <f aca="false">IF($C354="Mangrove",'Sequestration rates'!$C$22,IF($C354="Seagrass",'Sequestration rates'!$D$22,IF($C354="Salt marsh",'Sequestration rates'!$E$22)))</f>
        <v>1.576666667</v>
      </c>
      <c r="E354" s="70" t="s">
        <v>474</v>
      </c>
      <c r="F354" s="40" t="s">
        <v>473</v>
      </c>
      <c r="G354" s="40"/>
      <c r="H354" s="2"/>
      <c r="I354" s="2"/>
      <c r="J354" s="2"/>
      <c r="K354" s="2"/>
      <c r="L354" s="2"/>
      <c r="M354" s="2"/>
      <c r="N354" s="2"/>
    </row>
    <row r="355" customFormat="false" ht="12.75" hidden="false" customHeight="true" outlineLevel="0" collapsed="false">
      <c r="A355" s="40" t="s">
        <v>353</v>
      </c>
      <c r="B355" s="56" t="str">
        <f aca="false" t="array" ref="B355:B355">INDEX(Countries!$D$2:$D$255, MATCH(A355, Countries!$B$2:$B$255, 0))</f>
        <v>UKR</v>
      </c>
      <c r="C355" s="76" t="s">
        <v>154</v>
      </c>
      <c r="D355" s="77" t="n">
        <f aca="false">IF($C355="Mangrove",'Sequestration rates'!$C$22,IF($C355="Seagrass",'Sequestration rates'!$D$22,IF($C355="Salt marsh",'Sequestration rates'!$E$22)))</f>
        <v>1.576666667</v>
      </c>
      <c r="E355" s="70" t="s">
        <v>474</v>
      </c>
      <c r="F355" s="40" t="s">
        <v>473</v>
      </c>
      <c r="G355" s="40"/>
      <c r="H355" s="2"/>
      <c r="I355" s="2"/>
      <c r="J355" s="2"/>
      <c r="K355" s="2"/>
      <c r="L355" s="2"/>
      <c r="M355" s="2"/>
      <c r="N355" s="2"/>
    </row>
    <row r="356" customFormat="false" ht="12.75" hidden="false" customHeight="true" outlineLevel="0" collapsed="false">
      <c r="A356" s="40" t="s">
        <v>354</v>
      </c>
      <c r="B356" s="56" t="str">
        <f aca="false" t="array" ref="B356:B356">INDEX(Countries!$D$2:$D$255, MATCH(A356, Countries!$B$2:$B$255, 0))</f>
        <v>TUN</v>
      </c>
      <c r="C356" s="76" t="s">
        <v>154</v>
      </c>
      <c r="D356" s="77" t="n">
        <f aca="false">IF($C356="Mangrove",'Sequestration rates'!$C$22,IF($C356="Seagrass",'Sequestration rates'!$D$22,IF($C356="Salt marsh",'Sequestration rates'!$E$22)))</f>
        <v>1.576666667</v>
      </c>
      <c r="E356" s="70" t="s">
        <v>474</v>
      </c>
      <c r="F356" s="40" t="s">
        <v>473</v>
      </c>
      <c r="G356" s="40"/>
      <c r="H356" s="2"/>
      <c r="I356" s="2"/>
      <c r="J356" s="2"/>
      <c r="K356" s="2"/>
      <c r="L356" s="2"/>
      <c r="M356" s="2"/>
      <c r="N356" s="2"/>
    </row>
    <row r="357" customFormat="false" ht="12.75" hidden="false" customHeight="true" outlineLevel="0" collapsed="false">
      <c r="A357" s="40" t="s">
        <v>355</v>
      </c>
      <c r="B357" s="56" t="str">
        <f aca="false" t="array" ref="B357:B357">INDEX(Countries!$D$2:$D$255, MATCH(A357, Countries!$B$2:$B$255, 0))</f>
        <v>ESP</v>
      </c>
      <c r="C357" s="76" t="s">
        <v>154</v>
      </c>
      <c r="D357" s="77" t="n">
        <f aca="false">IF($C357="Mangrove",'Sequestration rates'!$C$22,IF($C357="Seagrass",'Sequestration rates'!$D$22,IF($C357="Salt marsh",'Sequestration rates'!$E$22)))</f>
        <v>1.576666667</v>
      </c>
      <c r="E357" s="70" t="s">
        <v>474</v>
      </c>
      <c r="F357" s="40" t="s">
        <v>473</v>
      </c>
      <c r="G357" s="40"/>
      <c r="H357" s="2"/>
      <c r="I357" s="2"/>
      <c r="J357" s="2"/>
      <c r="K357" s="2"/>
      <c r="L357" s="2"/>
      <c r="M357" s="2"/>
      <c r="N357" s="2"/>
    </row>
    <row r="358" customFormat="false" ht="12.75" hidden="false" customHeight="true" outlineLevel="0" collapsed="false">
      <c r="A358" s="40" t="s">
        <v>356</v>
      </c>
      <c r="B358" s="56" t="str">
        <f aca="false" t="array" ref="B358:B358">INDEX(Countries!$D$2:$D$255, MATCH(A358, Countries!$B$2:$B$255, 0))</f>
        <v>KWT</v>
      </c>
      <c r="C358" s="76" t="s">
        <v>154</v>
      </c>
      <c r="D358" s="77" t="n">
        <f aca="false">IF($C358="Mangrove",'Sequestration rates'!$C$22,IF($C358="Seagrass",'Sequestration rates'!$D$22,IF($C358="Salt marsh",'Sequestration rates'!$E$22)))</f>
        <v>1.576666667</v>
      </c>
      <c r="E358" s="70" t="s">
        <v>474</v>
      </c>
      <c r="F358" s="40" t="s">
        <v>473</v>
      </c>
      <c r="G358" s="40"/>
      <c r="H358" s="2"/>
      <c r="I358" s="2"/>
      <c r="J358" s="2"/>
      <c r="K358" s="2"/>
      <c r="L358" s="2"/>
      <c r="M358" s="2"/>
      <c r="N358" s="2"/>
    </row>
    <row r="359" customFormat="false" ht="12.75" hidden="false" customHeight="true" outlineLevel="0" collapsed="false">
      <c r="A359" s="40" t="s">
        <v>357</v>
      </c>
      <c r="B359" s="56" t="str">
        <f aca="false" t="array" ref="B359:B359">INDEX(Countries!$D$2:$D$255, MATCH(A359, Countries!$B$2:$B$255, 0))</f>
        <v>DNK</v>
      </c>
      <c r="C359" s="76" t="s">
        <v>154</v>
      </c>
      <c r="D359" s="77" t="n">
        <f aca="false">IF($C359="Mangrove",'Sequestration rates'!$C$22,IF($C359="Seagrass",'Sequestration rates'!$D$22,IF($C359="Salt marsh",'Sequestration rates'!$E$22)))</f>
        <v>1.576666667</v>
      </c>
      <c r="E359" s="70" t="s">
        <v>474</v>
      </c>
      <c r="F359" s="40" t="s">
        <v>473</v>
      </c>
      <c r="G359" s="40"/>
      <c r="H359" s="2"/>
      <c r="I359" s="2"/>
      <c r="J359" s="2"/>
      <c r="K359" s="2"/>
      <c r="L359" s="2"/>
      <c r="M359" s="2"/>
      <c r="N359" s="2"/>
    </row>
    <row r="360" customFormat="false" ht="12.75" hidden="false" customHeight="true" outlineLevel="0" collapsed="false">
      <c r="A360" s="40" t="s">
        <v>358</v>
      </c>
      <c r="B360" s="56" t="str">
        <f aca="false" t="array" ref="B360:B360">INDEX(Countries!$D$2:$D$255, MATCH(A360, Countries!$B$2:$B$255, 0))</f>
        <v>FRA</v>
      </c>
      <c r="C360" s="76" t="s">
        <v>154</v>
      </c>
      <c r="D360" s="77" t="n">
        <f aca="false">IF($C360="Mangrove",'Sequestration rates'!$C$22,IF($C360="Seagrass",'Sequestration rates'!$D$22,IF($C360="Salt marsh",'Sequestration rates'!$E$22)))</f>
        <v>1.576666667</v>
      </c>
      <c r="E360" s="70" t="s">
        <v>474</v>
      </c>
      <c r="F360" s="40" t="s">
        <v>473</v>
      </c>
      <c r="G360" s="40"/>
      <c r="H360" s="2"/>
      <c r="I360" s="2"/>
      <c r="J360" s="2"/>
      <c r="K360" s="2"/>
      <c r="L360" s="2"/>
      <c r="M360" s="2"/>
      <c r="N360" s="2"/>
    </row>
    <row r="361" customFormat="false" ht="12.75" hidden="false" customHeight="true" outlineLevel="0" collapsed="false">
      <c r="A361" s="40" t="s">
        <v>359</v>
      </c>
      <c r="B361" s="56" t="str">
        <f aca="false" t="array" ref="B361:B361">INDEX(Countries!$D$2:$D$255, MATCH(A361, Countries!$B$2:$B$255, 0))</f>
        <v>RUS</v>
      </c>
      <c r="C361" s="76" t="s">
        <v>154</v>
      </c>
      <c r="D361" s="77" t="n">
        <f aca="false">IF($C361="Mangrove",'Sequestration rates'!$C$22,IF($C361="Seagrass",'Sequestration rates'!$D$22,IF($C361="Salt marsh",'Sequestration rates'!$E$22)))</f>
        <v>1.576666667</v>
      </c>
      <c r="E361" s="70" t="s">
        <v>474</v>
      </c>
      <c r="F361" s="40" t="s">
        <v>473</v>
      </c>
      <c r="G361" s="40"/>
      <c r="H361" s="2"/>
      <c r="I361" s="2"/>
      <c r="J361" s="2"/>
      <c r="K361" s="2"/>
      <c r="L361" s="2"/>
      <c r="M361" s="2"/>
      <c r="N361" s="2"/>
    </row>
    <row r="362" customFormat="false" ht="12.75" hidden="false" customHeight="true" outlineLevel="0" collapsed="false">
      <c r="A362" s="40" t="s">
        <v>360</v>
      </c>
      <c r="B362" s="56" t="str">
        <f aca="false" t="array" ref="B362:B362">INDEX(Countries!$D$2:$D$255, MATCH(A362, Countries!$B$2:$B$255, 0))</f>
        <v>UMI</v>
      </c>
      <c r="C362" s="76" t="s">
        <v>154</v>
      </c>
      <c r="D362" s="77" t="n">
        <f aca="false">IF($C362="Mangrove",'Sequestration rates'!$C$22,IF($C362="Seagrass",'Sequestration rates'!$D$22,IF($C362="Salt marsh",'Sequestration rates'!$E$22)))</f>
        <v>1.576666667</v>
      </c>
      <c r="E362" s="70" t="s">
        <v>474</v>
      </c>
      <c r="F362" s="40" t="s">
        <v>473</v>
      </c>
      <c r="G362" s="40"/>
      <c r="H362" s="2"/>
      <c r="I362" s="2"/>
      <c r="J362" s="2"/>
      <c r="K362" s="2"/>
      <c r="L362" s="2"/>
      <c r="M362" s="2"/>
      <c r="N362" s="2"/>
    </row>
    <row r="363" customFormat="false" ht="12.75" hidden="false" customHeight="true" outlineLevel="0" collapsed="false">
      <c r="A363" s="40" t="s">
        <v>361</v>
      </c>
      <c r="B363" s="56" t="str">
        <f aca="false" t="array" ref="B363:B363">INDEX(Countries!$D$2:$D$255, MATCH(A363, Countries!$B$2:$B$255, 0))</f>
        <v>GRC</v>
      </c>
      <c r="C363" s="76" t="s">
        <v>154</v>
      </c>
      <c r="D363" s="77" t="n">
        <f aca="false">IF($C363="Mangrove",'Sequestration rates'!$C$22,IF($C363="Seagrass",'Sequestration rates'!$D$22,IF($C363="Salt marsh",'Sequestration rates'!$E$22)))</f>
        <v>1.576666667</v>
      </c>
      <c r="E363" s="70" t="s">
        <v>474</v>
      </c>
      <c r="F363" s="40" t="s">
        <v>473</v>
      </c>
      <c r="G363" s="40"/>
      <c r="H363" s="2"/>
      <c r="I363" s="2"/>
      <c r="J363" s="2"/>
      <c r="K363" s="2"/>
      <c r="L363" s="2"/>
      <c r="M363" s="2"/>
      <c r="N363" s="2"/>
    </row>
    <row r="364" customFormat="false" ht="12.75" hidden="false" customHeight="true" outlineLevel="0" collapsed="false">
      <c r="A364" s="40" t="s">
        <v>362</v>
      </c>
      <c r="B364" s="56" t="str">
        <f aca="false" t="array" ref="B364:B364">INDEX(Countries!$D$2:$D$255, MATCH(A364, Countries!$B$2:$B$255, 0))</f>
        <v>CAN</v>
      </c>
      <c r="C364" s="76" t="s">
        <v>154</v>
      </c>
      <c r="D364" s="77" t="n">
        <f aca="false">IF($C364="Mangrove",'Sequestration rates'!$C$22,IF($C364="Seagrass",'Sequestration rates'!$D$22,IF($C364="Salt marsh",'Sequestration rates'!$E$22)))</f>
        <v>1.576666667</v>
      </c>
      <c r="E364" s="70" t="s">
        <v>474</v>
      </c>
      <c r="F364" s="40" t="s">
        <v>473</v>
      </c>
      <c r="G364" s="40"/>
      <c r="H364" s="2"/>
      <c r="I364" s="2"/>
      <c r="J364" s="2"/>
      <c r="K364" s="2"/>
      <c r="L364" s="2"/>
      <c r="M364" s="2"/>
      <c r="N364" s="2"/>
    </row>
    <row r="365" customFormat="false" ht="12.75" hidden="false" customHeight="true" outlineLevel="0" collapsed="false">
      <c r="A365" s="40" t="s">
        <v>363</v>
      </c>
      <c r="B365" s="56" t="str">
        <f aca="false" t="array" ref="B365:B365">INDEX(Countries!$D$2:$D$255, MATCH(A365, Countries!$B$2:$B$255, 0))</f>
        <v>DEU</v>
      </c>
      <c r="C365" s="76" t="s">
        <v>154</v>
      </c>
      <c r="D365" s="77" t="n">
        <f aca="false">IF($C365="Mangrove",'Sequestration rates'!$C$22,IF($C365="Seagrass",'Sequestration rates'!$D$22,IF($C365="Salt marsh",'Sequestration rates'!$E$22)))</f>
        <v>1.576666667</v>
      </c>
      <c r="E365" s="70" t="s">
        <v>474</v>
      </c>
      <c r="F365" s="40" t="s">
        <v>473</v>
      </c>
      <c r="G365" s="40"/>
      <c r="H365" s="2"/>
      <c r="I365" s="2"/>
      <c r="J365" s="2"/>
      <c r="K365" s="2"/>
      <c r="L365" s="2"/>
      <c r="M365" s="2"/>
      <c r="N365" s="2"/>
    </row>
    <row r="366" customFormat="false" ht="12.75" hidden="false" customHeight="true" outlineLevel="0" collapsed="false">
      <c r="A366" s="40" t="s">
        <v>364</v>
      </c>
      <c r="B366" s="56" t="str">
        <f aca="false" t="array" ref="B366:B366">INDEX(Countries!$D$2:$D$255, MATCH(A366, Countries!$B$2:$B$255, 0))</f>
        <v>HRV</v>
      </c>
      <c r="C366" s="76" t="s">
        <v>154</v>
      </c>
      <c r="D366" s="77" t="n">
        <f aca="false">IF($C366="Mangrove",'Sequestration rates'!$C$22,IF($C366="Seagrass",'Sequestration rates'!$D$22,IF($C366="Salt marsh",'Sequestration rates'!$E$22)))</f>
        <v>1.576666667</v>
      </c>
      <c r="E366" s="70" t="s">
        <v>474</v>
      </c>
      <c r="F366" s="40" t="s">
        <v>473</v>
      </c>
      <c r="G366" s="40"/>
      <c r="H366" s="2"/>
      <c r="I366" s="2"/>
      <c r="J366" s="2"/>
      <c r="K366" s="2"/>
      <c r="L366" s="2"/>
      <c r="M366" s="2"/>
      <c r="N366" s="2"/>
    </row>
    <row r="367" customFormat="false" ht="12.75" hidden="false" customHeight="true" outlineLevel="0" collapsed="false">
      <c r="A367" s="40" t="s">
        <v>365</v>
      </c>
      <c r="B367" s="56" t="str">
        <f aca="false" t="array" ref="B367:B367">INDEX(Countries!$D$2:$D$255, MATCH(A367, Countries!$B$2:$B$255, 0))</f>
        <v>GBR</v>
      </c>
      <c r="C367" s="76" t="s">
        <v>154</v>
      </c>
      <c r="D367" s="77" t="n">
        <f aca="false">IF($C367="Mangrove",'Sequestration rates'!$C$22,IF($C367="Seagrass",'Sequestration rates'!$D$22,IF($C367="Salt marsh",'Sequestration rates'!$E$22)))</f>
        <v>1.576666667</v>
      </c>
      <c r="E367" s="70" t="s">
        <v>474</v>
      </c>
      <c r="F367" s="40" t="s">
        <v>473</v>
      </c>
      <c r="G367" s="40"/>
      <c r="H367" s="2"/>
      <c r="I367" s="2"/>
      <c r="J367" s="2"/>
      <c r="K367" s="2"/>
      <c r="L367" s="2"/>
      <c r="M367" s="2"/>
      <c r="N367" s="2"/>
    </row>
    <row r="368" customFormat="false" ht="12.75" hidden="false" customHeight="true" outlineLevel="0" collapsed="false">
      <c r="A368" s="40" t="s">
        <v>366</v>
      </c>
      <c r="B368" s="56" t="str">
        <f aca="false" t="array" ref="B368:B368">INDEX(Countries!$D$2:$D$255, MATCH(A368, Countries!$B$2:$B$255, 0))</f>
        <v>MLT</v>
      </c>
      <c r="C368" s="76" t="s">
        <v>154</v>
      </c>
      <c r="D368" s="77" t="n">
        <f aca="false">IF($C368="Mangrove",'Sequestration rates'!$C$22,IF($C368="Seagrass",'Sequestration rates'!$D$22,IF($C368="Salt marsh",'Sequestration rates'!$E$22)))</f>
        <v>1.576666667</v>
      </c>
      <c r="E368" s="70" t="s">
        <v>474</v>
      </c>
      <c r="F368" s="40" t="s">
        <v>473</v>
      </c>
      <c r="G368" s="40"/>
      <c r="H368" s="2"/>
      <c r="I368" s="2"/>
      <c r="J368" s="2"/>
      <c r="K368" s="2"/>
      <c r="L368" s="2"/>
      <c r="M368" s="2"/>
      <c r="N368" s="2"/>
    </row>
    <row r="369" customFormat="false" ht="12.75" hidden="false" customHeight="true" outlineLevel="0" collapsed="false">
      <c r="A369" s="40" t="s">
        <v>367</v>
      </c>
      <c r="B369" s="56" t="str">
        <f aca="false" t="array" ref="B369:B369">INDEX(Countries!$D$2:$D$255, MATCH(A369, Countries!$B$2:$B$255, 0))</f>
        <v>CYP</v>
      </c>
      <c r="C369" s="76" t="s">
        <v>154</v>
      </c>
      <c r="D369" s="77" t="n">
        <f aca="false">IF($C369="Mangrove",'Sequestration rates'!$C$22,IF($C369="Seagrass",'Sequestration rates'!$D$22,IF($C369="Salt marsh",'Sequestration rates'!$E$22)))</f>
        <v>1.576666667</v>
      </c>
      <c r="E369" s="70" t="s">
        <v>474</v>
      </c>
      <c r="F369" s="40" t="s">
        <v>473</v>
      </c>
      <c r="G369" s="40"/>
      <c r="H369" s="2"/>
      <c r="I369" s="2"/>
      <c r="J369" s="2"/>
      <c r="K369" s="2"/>
      <c r="L369" s="2"/>
      <c r="M369" s="2"/>
      <c r="N369" s="2"/>
    </row>
    <row r="370" customFormat="false" ht="12.75" hidden="false" customHeight="true" outlineLevel="0" collapsed="false">
      <c r="A370" s="40" t="s">
        <v>368</v>
      </c>
      <c r="B370" s="56" t="str">
        <f aca="false" t="array" ref="B370:B370">INDEX(Countries!$D$2:$D$255, MATCH(A370, Countries!$B$2:$B$255, 0))</f>
        <v>NOR</v>
      </c>
      <c r="C370" s="76" t="s">
        <v>154</v>
      </c>
      <c r="D370" s="77" t="n">
        <f aca="false">IF($C370="Mangrove",'Sequestration rates'!$C$22,IF($C370="Seagrass",'Sequestration rates'!$D$22,IF($C370="Salt marsh",'Sequestration rates'!$E$22)))</f>
        <v>1.576666667</v>
      </c>
      <c r="E370" s="70" t="s">
        <v>474</v>
      </c>
      <c r="F370" s="40" t="s">
        <v>473</v>
      </c>
      <c r="G370" s="40"/>
      <c r="H370" s="2"/>
      <c r="I370" s="2"/>
      <c r="J370" s="2"/>
      <c r="K370" s="2"/>
      <c r="L370" s="2"/>
      <c r="M370" s="2"/>
      <c r="N370" s="2"/>
    </row>
    <row r="371" customFormat="false" ht="12.75" hidden="false" customHeight="true" outlineLevel="0" collapsed="false">
      <c r="A371" s="40" t="s">
        <v>369</v>
      </c>
      <c r="B371" s="56" t="str">
        <f aca="false" t="array" ref="B371:B371">INDEX(Countries!$D$2:$D$255, MATCH(A371, Countries!$B$2:$B$255, 0))</f>
        <v>ALB</v>
      </c>
      <c r="C371" s="76" t="s">
        <v>154</v>
      </c>
      <c r="D371" s="77" t="n">
        <f aca="false">IF($C371="Mangrove",'Sequestration rates'!$C$22,IF($C371="Seagrass",'Sequestration rates'!$D$22,IF($C371="Salt marsh",'Sequestration rates'!$E$22)))</f>
        <v>1.576666667</v>
      </c>
      <c r="E371" s="70" t="s">
        <v>474</v>
      </c>
      <c r="F371" s="40" t="s">
        <v>473</v>
      </c>
      <c r="G371" s="40"/>
      <c r="H371" s="2"/>
      <c r="I371" s="2"/>
      <c r="J371" s="2"/>
      <c r="K371" s="2"/>
      <c r="L371" s="2"/>
      <c r="M371" s="2"/>
      <c r="N371" s="2"/>
    </row>
    <row r="372" customFormat="false" ht="12.75" hidden="false" customHeight="true" outlineLevel="0" collapsed="false">
      <c r="A372" s="40" t="s">
        <v>370</v>
      </c>
      <c r="B372" s="56" t="str">
        <f aca="false" t="array" ref="B372:B372">INDEX(Countries!$D$2:$D$255, MATCH(A372, Countries!$B$2:$B$255, 0))</f>
        <v>DZA</v>
      </c>
      <c r="C372" s="76" t="s">
        <v>154</v>
      </c>
      <c r="D372" s="77" t="n">
        <f aca="false">IF($C372="Mangrove",'Sequestration rates'!$C$22,IF($C372="Seagrass",'Sequestration rates'!$D$22,IF($C372="Salt marsh",'Sequestration rates'!$E$22)))</f>
        <v>1.576666667</v>
      </c>
      <c r="E372" s="70" t="s">
        <v>474</v>
      </c>
      <c r="F372" s="40" t="s">
        <v>473</v>
      </c>
      <c r="G372" s="40"/>
      <c r="H372" s="2"/>
      <c r="I372" s="2"/>
      <c r="J372" s="2"/>
      <c r="K372" s="2"/>
      <c r="L372" s="2"/>
      <c r="M372" s="2"/>
      <c r="N372" s="2"/>
    </row>
    <row r="373" customFormat="false" ht="12.75" hidden="false" customHeight="true" outlineLevel="0" collapsed="false">
      <c r="A373" s="40" t="s">
        <v>371</v>
      </c>
      <c r="B373" s="56" t="str">
        <f aca="false" t="array" ref="B373:B373">INDEX(Countries!$D$2:$D$255, MATCH(A373, Countries!$B$2:$B$255, 0))</f>
        <v>SWE</v>
      </c>
      <c r="C373" s="76" t="s">
        <v>154</v>
      </c>
      <c r="D373" s="77" t="n">
        <f aca="false">IF($C373="Mangrove",'Sequestration rates'!$C$22,IF($C373="Seagrass",'Sequestration rates'!$D$22,IF($C373="Salt marsh",'Sequestration rates'!$E$22)))</f>
        <v>1.576666667</v>
      </c>
      <c r="E373" s="70" t="s">
        <v>474</v>
      </c>
      <c r="F373" s="40" t="s">
        <v>473</v>
      </c>
      <c r="G373" s="40"/>
      <c r="H373" s="2"/>
      <c r="I373" s="2"/>
      <c r="J373" s="2"/>
      <c r="K373" s="2"/>
      <c r="L373" s="2"/>
      <c r="M373" s="2"/>
      <c r="N373" s="2"/>
    </row>
    <row r="374" customFormat="false" ht="12.75" hidden="false" customHeight="true" outlineLevel="0" collapsed="false">
      <c r="A374" s="40" t="s">
        <v>372</v>
      </c>
      <c r="B374" s="56" t="str">
        <f aca="false" t="array" ref="B374:B374">INDEX(Countries!$D$2:$D$255, MATCH(A374, Countries!$B$2:$B$255, 0))</f>
        <v>ISR</v>
      </c>
      <c r="C374" s="76" t="s">
        <v>154</v>
      </c>
      <c r="D374" s="77" t="n">
        <f aca="false">IF($C374="Mangrove",'Sequestration rates'!$C$22,IF($C374="Seagrass",'Sequestration rates'!$D$22,IF($C374="Salt marsh",'Sequestration rates'!$E$22)))</f>
        <v>1.576666667</v>
      </c>
      <c r="E374" s="70" t="s">
        <v>474</v>
      </c>
      <c r="F374" s="40" t="s">
        <v>473</v>
      </c>
      <c r="G374" s="40"/>
      <c r="H374" s="2"/>
      <c r="I374" s="2"/>
      <c r="J374" s="2"/>
      <c r="K374" s="2"/>
      <c r="L374" s="2"/>
      <c r="M374" s="2"/>
      <c r="N374" s="2"/>
    </row>
    <row r="375" customFormat="false" ht="12.75" hidden="false" customHeight="true" outlineLevel="0" collapsed="false">
      <c r="A375" s="40" t="s">
        <v>373</v>
      </c>
      <c r="B375" s="56" t="str">
        <f aca="false" t="array" ref="B375:B375">INDEX(Countries!$D$2:$D$255, MATCH(A375, Countries!$B$2:$B$255, 0))</f>
        <v>MSR</v>
      </c>
      <c r="C375" s="76" t="s">
        <v>154</v>
      </c>
      <c r="D375" s="77" t="n">
        <f aca="false">IF($C375="Mangrove",'Sequestration rates'!$C$22,IF($C375="Seagrass",'Sequestration rates'!$D$22,IF($C375="Salt marsh",'Sequestration rates'!$E$22)))</f>
        <v>1.576666667</v>
      </c>
      <c r="E375" s="70" t="s">
        <v>474</v>
      </c>
      <c r="F375" s="40" t="s">
        <v>473</v>
      </c>
      <c r="G375" s="40"/>
      <c r="H375" s="2"/>
      <c r="I375" s="2"/>
      <c r="J375" s="2"/>
      <c r="K375" s="2"/>
      <c r="L375" s="2"/>
      <c r="M375" s="2"/>
      <c r="N375" s="2"/>
    </row>
    <row r="376" customFormat="false" ht="12.75" hidden="false" customHeight="true" outlineLevel="0" collapsed="false">
      <c r="A376" s="40" t="s">
        <v>374</v>
      </c>
      <c r="B376" s="56" t="str">
        <f aca="false" t="array" ref="B376:B376">INDEX(Countries!$D$2:$D$255, MATCH(A376, Countries!$B$2:$B$255, 0))</f>
        <v>LBY</v>
      </c>
      <c r="C376" s="76" t="s">
        <v>154</v>
      </c>
      <c r="D376" s="77" t="n">
        <f aca="false">IF($C376="Mangrove",'Sequestration rates'!$C$22,IF($C376="Seagrass",'Sequestration rates'!$D$22,IF($C376="Salt marsh",'Sequestration rates'!$E$22)))</f>
        <v>1.576666667</v>
      </c>
      <c r="E376" s="70" t="s">
        <v>474</v>
      </c>
      <c r="F376" s="40" t="s">
        <v>473</v>
      </c>
      <c r="G376" s="40"/>
      <c r="H376" s="2"/>
      <c r="I376" s="2"/>
      <c r="J376" s="2"/>
      <c r="K376" s="2"/>
      <c r="L376" s="2"/>
      <c r="M376" s="2"/>
      <c r="N376" s="2"/>
    </row>
    <row r="377" customFormat="false" ht="12.75" hidden="false" customHeight="true" outlineLevel="0" collapsed="false">
      <c r="A377" s="40" t="s">
        <v>375</v>
      </c>
      <c r="B377" s="56" t="str">
        <f aca="false" t="array" ref="B377:B377">INDEX(Countries!$D$2:$D$255, MATCH(A377, Countries!$B$2:$B$255, 0))</f>
        <v>NLD</v>
      </c>
      <c r="C377" s="76" t="s">
        <v>154</v>
      </c>
      <c r="D377" s="77" t="n">
        <f aca="false">IF($C377="Mangrove",'Sequestration rates'!$C$22,IF($C377="Seagrass",'Sequestration rates'!$D$22,IF($C377="Salt marsh",'Sequestration rates'!$E$22)))</f>
        <v>1.576666667</v>
      </c>
      <c r="E377" s="70" t="s">
        <v>474</v>
      </c>
      <c r="F377" s="40" t="s">
        <v>473</v>
      </c>
      <c r="G377" s="40"/>
      <c r="H377" s="2"/>
      <c r="I377" s="2"/>
      <c r="J377" s="2"/>
      <c r="K377" s="2"/>
      <c r="L377" s="2"/>
      <c r="M377" s="2"/>
      <c r="N377" s="2"/>
    </row>
    <row r="378" customFormat="false" ht="12.75" hidden="false" customHeight="true" outlineLevel="0" collapsed="false">
      <c r="A378" s="40" t="s">
        <v>376</v>
      </c>
      <c r="B378" s="56" t="str">
        <f aca="false" t="array" ref="B378:B378">INDEX(Countries!$D$2:$D$255, MATCH(A378, Countries!$B$2:$B$255, 0))</f>
        <v>POL</v>
      </c>
      <c r="C378" s="76" t="s">
        <v>154</v>
      </c>
      <c r="D378" s="77" t="n">
        <f aca="false">IF($C378="Mangrove",'Sequestration rates'!$C$22,IF($C378="Seagrass",'Sequestration rates'!$D$22,IF($C378="Salt marsh",'Sequestration rates'!$E$22)))</f>
        <v>1.576666667</v>
      </c>
      <c r="E378" s="70" t="s">
        <v>474</v>
      </c>
      <c r="F378" s="40" t="s">
        <v>473</v>
      </c>
      <c r="G378" s="40"/>
      <c r="H378" s="2"/>
      <c r="I378" s="2"/>
      <c r="J378" s="2"/>
      <c r="K378" s="2"/>
      <c r="L378" s="2"/>
      <c r="M378" s="2"/>
      <c r="N378" s="2"/>
    </row>
    <row r="379" customFormat="false" ht="12.75" hidden="false" customHeight="true" outlineLevel="0" collapsed="false">
      <c r="A379" s="40" t="s">
        <v>377</v>
      </c>
      <c r="B379" s="56" t="str">
        <f aca="false" t="array" ref="B379:B379">INDEX(Countries!$D$2:$D$255, MATCH(A379, Countries!$B$2:$B$255, 0))</f>
        <v>TUR</v>
      </c>
      <c r="C379" s="76" t="s">
        <v>154</v>
      </c>
      <c r="D379" s="77" t="n">
        <f aca="false">IF($C379="Mangrove",'Sequestration rates'!$C$22,IF($C379="Seagrass",'Sequestration rates'!$D$22,IF($C379="Salt marsh",'Sequestration rates'!$E$22)))</f>
        <v>1.576666667</v>
      </c>
      <c r="E379" s="70" t="s">
        <v>474</v>
      </c>
      <c r="F379" s="40" t="s">
        <v>473</v>
      </c>
      <c r="G379" s="40"/>
      <c r="H379" s="2"/>
      <c r="I379" s="2"/>
      <c r="J379" s="2"/>
      <c r="K379" s="2"/>
      <c r="L379" s="2"/>
      <c r="M379" s="2"/>
      <c r="N379" s="2"/>
    </row>
    <row r="380" customFormat="false" ht="12.75" hidden="false" customHeight="true" outlineLevel="0" collapsed="false">
      <c r="A380" s="40" t="s">
        <v>378</v>
      </c>
      <c r="B380" s="56" t="str">
        <f aca="false" t="array" ref="B380:B380">INDEX(Countries!$D$2:$D$255, MATCH(A380, Countries!$B$2:$B$255, 0))</f>
        <v>JOR</v>
      </c>
      <c r="C380" s="76" t="s">
        <v>154</v>
      </c>
      <c r="D380" s="77" t="n">
        <f aca="false">IF($C380="Mangrove",'Sequestration rates'!$C$22,IF($C380="Seagrass",'Sequestration rates'!$D$22,IF($C380="Salt marsh",'Sequestration rates'!$E$22)))</f>
        <v>1.576666667</v>
      </c>
      <c r="E380" s="70" t="s">
        <v>474</v>
      </c>
      <c r="F380" s="40" t="s">
        <v>473</v>
      </c>
      <c r="G380" s="40"/>
      <c r="H380" s="2"/>
      <c r="I380" s="2"/>
      <c r="J380" s="2"/>
      <c r="K380" s="2"/>
      <c r="L380" s="2"/>
      <c r="M380" s="2"/>
      <c r="N380" s="2"/>
    </row>
    <row r="381" customFormat="false" ht="12.75" hidden="false" customHeight="true" outlineLevel="0" collapsed="false">
      <c r="A381" s="40" t="s">
        <v>379</v>
      </c>
      <c r="B381" s="56" t="str">
        <f aca="false" t="array" ref="B381:B381">INDEX(Countries!$D$2:$D$255, MATCH(A381, Countries!$B$2:$B$255, 0))</f>
        <v>SVN</v>
      </c>
      <c r="C381" s="76" t="s">
        <v>154</v>
      </c>
      <c r="D381" s="77" t="n">
        <f aca="false">IF($C381="Mangrove",'Sequestration rates'!$C$22,IF($C381="Seagrass",'Sequestration rates'!$D$22,IF($C381="Salt marsh",'Sequestration rates'!$E$22)))</f>
        <v>1.576666667</v>
      </c>
      <c r="E381" s="70" t="s">
        <v>474</v>
      </c>
      <c r="F381" s="40" t="s">
        <v>473</v>
      </c>
      <c r="G381" s="40"/>
      <c r="H381" s="2"/>
      <c r="I381" s="2"/>
      <c r="J381" s="2"/>
      <c r="K381" s="2"/>
      <c r="L381" s="2"/>
      <c r="M381" s="2"/>
      <c r="N381" s="2"/>
    </row>
    <row r="382" customFormat="false" ht="12.75" hidden="false" customHeight="true" outlineLevel="0" collapsed="false">
      <c r="A382" s="40" t="s">
        <v>380</v>
      </c>
      <c r="B382" s="56" t="str">
        <f aca="false" t="array" ref="B382:B382">INDEX(Countries!$D$2:$D$255, MATCH(A382, Countries!$B$2:$B$255, 0))</f>
        <v>ARG</v>
      </c>
      <c r="C382" s="76" t="s">
        <v>154</v>
      </c>
      <c r="D382" s="77" t="n">
        <f aca="false">IF($C382="Mangrove",'Sequestration rates'!$C$22,IF($C382="Seagrass",'Sequestration rates'!$D$22,IF($C382="Salt marsh",'Sequestration rates'!$E$22)))</f>
        <v>1.576666667</v>
      </c>
      <c r="E382" s="70" t="s">
        <v>474</v>
      </c>
      <c r="F382" s="40" t="s">
        <v>473</v>
      </c>
      <c r="G382" s="40"/>
      <c r="H382" s="2"/>
      <c r="I382" s="2"/>
      <c r="J382" s="2"/>
      <c r="K382" s="2"/>
      <c r="L382" s="2"/>
      <c r="M382" s="2"/>
      <c r="N382" s="2"/>
    </row>
    <row r="383" customFormat="false" ht="12.75" hidden="false" customHeight="true" outlineLevel="0" collapsed="false">
      <c r="A383" s="40" t="s">
        <v>381</v>
      </c>
      <c r="B383" s="56" t="str">
        <f aca="false" t="array" ref="B383:B383">INDEX(Countries!$D$2:$D$255, MATCH(A383, Countries!$B$2:$B$255, 0))</f>
        <v>AZE</v>
      </c>
      <c r="C383" s="76" t="s">
        <v>154</v>
      </c>
      <c r="D383" s="77" t="n">
        <f aca="false">IF($C383="Mangrove",'Sequestration rates'!$C$22,IF($C383="Seagrass",'Sequestration rates'!$D$22,IF($C383="Salt marsh",'Sequestration rates'!$E$22)))</f>
        <v>1.576666667</v>
      </c>
      <c r="E383" s="70" t="s">
        <v>474</v>
      </c>
      <c r="F383" s="40" t="s">
        <v>473</v>
      </c>
      <c r="G383" s="40"/>
      <c r="H383" s="2"/>
      <c r="I383" s="2"/>
      <c r="J383" s="2"/>
      <c r="K383" s="2"/>
      <c r="L383" s="2"/>
      <c r="M383" s="2"/>
      <c r="N383" s="2"/>
    </row>
    <row r="384" customFormat="false" ht="12.75" hidden="false" customHeight="true" outlineLevel="0" collapsed="false">
      <c r="A384" s="40" t="s">
        <v>382</v>
      </c>
      <c r="B384" s="56" t="str">
        <f aca="false" t="array" ref="B384:B384">INDEX(Countries!$D$2:$D$255, MATCH(A384, Countries!$B$2:$B$255, 0))</f>
        <v>BEL</v>
      </c>
      <c r="C384" s="76" t="s">
        <v>154</v>
      </c>
      <c r="D384" s="77" t="n">
        <f aca="false">IF($C384="Mangrove",'Sequestration rates'!$C$22,IF($C384="Seagrass",'Sequestration rates'!$D$22,IF($C384="Salt marsh",'Sequestration rates'!$E$22)))</f>
        <v>1.576666667</v>
      </c>
      <c r="E384" s="70" t="s">
        <v>474</v>
      </c>
      <c r="F384" s="40" t="s">
        <v>473</v>
      </c>
      <c r="G384" s="40"/>
      <c r="H384" s="2"/>
      <c r="I384" s="2"/>
      <c r="J384" s="2"/>
      <c r="K384" s="2"/>
      <c r="L384" s="2"/>
      <c r="M384" s="2"/>
      <c r="N384" s="2"/>
    </row>
    <row r="385" customFormat="false" ht="12.75" hidden="false" customHeight="true" outlineLevel="0" collapsed="false">
      <c r="A385" s="40" t="s">
        <v>383</v>
      </c>
      <c r="B385" s="56" t="str">
        <f aca="false" t="array" ref="B385:B385">INDEX(Countries!$D$2:$D$255, MATCH(A385, Countries!$B$2:$B$255, 0))</f>
        <v>BIH</v>
      </c>
      <c r="C385" s="76" t="s">
        <v>154</v>
      </c>
      <c r="D385" s="77" t="n">
        <f aca="false">IF($C385="Mangrove",'Sequestration rates'!$C$22,IF($C385="Seagrass",'Sequestration rates'!$D$22,IF($C385="Salt marsh",'Sequestration rates'!$E$22)))</f>
        <v>1.576666667</v>
      </c>
      <c r="E385" s="70" t="s">
        <v>474</v>
      </c>
      <c r="F385" s="40" t="s">
        <v>473</v>
      </c>
      <c r="G385" s="40"/>
      <c r="H385" s="2"/>
      <c r="I385" s="2"/>
      <c r="J385" s="2"/>
      <c r="K385" s="2"/>
      <c r="L385" s="2"/>
      <c r="M385" s="2"/>
      <c r="N385" s="2"/>
    </row>
    <row r="386" customFormat="false" ht="12.75" hidden="false" customHeight="true" outlineLevel="0" collapsed="false">
      <c r="A386" s="40" t="s">
        <v>384</v>
      </c>
      <c r="B386" s="56" t="str">
        <f aca="false" t="array" ref="B386:B386">INDEX(Countries!$D$2:$D$255, MATCH(A386, Countries!$B$2:$B$255, 0))</f>
        <v>IOT</v>
      </c>
      <c r="C386" s="76" t="s">
        <v>154</v>
      </c>
      <c r="D386" s="77" t="n">
        <f aca="false">IF($C386="Mangrove",'Sequestration rates'!$C$22,IF($C386="Seagrass",'Sequestration rates'!$D$22,IF($C386="Salt marsh",'Sequestration rates'!$E$22)))</f>
        <v>1.576666667</v>
      </c>
      <c r="E386" s="70" t="s">
        <v>474</v>
      </c>
      <c r="F386" s="40" t="s">
        <v>473</v>
      </c>
      <c r="G386" s="40"/>
      <c r="H386" s="2"/>
      <c r="I386" s="2"/>
      <c r="J386" s="2"/>
      <c r="K386" s="2"/>
      <c r="L386" s="2"/>
      <c r="M386" s="2"/>
      <c r="N386" s="2"/>
    </row>
    <row r="387" customFormat="false" ht="12.75" hidden="false" customHeight="true" outlineLevel="0" collapsed="false">
      <c r="A387" s="40" t="s">
        <v>385</v>
      </c>
      <c r="B387" s="56" t="str">
        <f aca="false" t="array" ref="B387:B387">INDEX(Countries!$D$2:$D$255, MATCH(A387, Countries!$B$2:$B$255, 0))</f>
        <v>BGR</v>
      </c>
      <c r="C387" s="76" t="s">
        <v>154</v>
      </c>
      <c r="D387" s="77" t="n">
        <f aca="false">IF($C387="Mangrove",'Sequestration rates'!$C$22,IF($C387="Seagrass",'Sequestration rates'!$D$22,IF($C387="Salt marsh",'Sequestration rates'!$E$22)))</f>
        <v>1.576666667</v>
      </c>
      <c r="E387" s="70" t="s">
        <v>474</v>
      </c>
      <c r="F387" s="40" t="s">
        <v>473</v>
      </c>
      <c r="G387" s="40"/>
      <c r="H387" s="2"/>
      <c r="I387" s="2"/>
      <c r="J387" s="2"/>
      <c r="K387" s="2"/>
      <c r="L387" s="2"/>
      <c r="M387" s="2"/>
      <c r="N387" s="2"/>
    </row>
    <row r="388" customFormat="false" ht="12.75" hidden="false" customHeight="true" outlineLevel="0" collapsed="false">
      <c r="A388" s="40" t="s">
        <v>386</v>
      </c>
      <c r="B388" s="56" t="str">
        <f aca="false" t="array" ref="B388:B388">INDEX(Countries!$D$2:$D$255, MATCH(A388, Countries!$B$2:$B$255, 0))</f>
        <v>CPV</v>
      </c>
      <c r="C388" s="76" t="s">
        <v>154</v>
      </c>
      <c r="D388" s="77" t="n">
        <f aca="false">IF($C388="Mangrove",'Sequestration rates'!$C$22,IF($C388="Seagrass",'Sequestration rates'!$D$22,IF($C388="Salt marsh",'Sequestration rates'!$E$22)))</f>
        <v>1.576666667</v>
      </c>
      <c r="E388" s="70" t="s">
        <v>474</v>
      </c>
      <c r="F388" s="40" t="s">
        <v>473</v>
      </c>
      <c r="G388" s="40"/>
      <c r="H388" s="2"/>
      <c r="I388" s="2"/>
      <c r="J388" s="2"/>
      <c r="K388" s="2"/>
      <c r="L388" s="2"/>
      <c r="M388" s="2"/>
      <c r="N388" s="2"/>
    </row>
    <row r="389" customFormat="false" ht="12.75" hidden="false" customHeight="true" outlineLevel="0" collapsed="false">
      <c r="A389" s="40" t="s">
        <v>387</v>
      </c>
      <c r="B389" s="56" t="str">
        <f aca="false" t="array" ref="B389:B389">INDEX(Countries!$D$2:$D$255, MATCH(A389, Countries!$B$2:$B$255, 0))</f>
        <v>CHL</v>
      </c>
      <c r="C389" s="76" t="s">
        <v>154</v>
      </c>
      <c r="D389" s="77" t="n">
        <f aca="false">IF($C389="Mangrove",'Sequestration rates'!$C$22,IF($C389="Seagrass",'Sequestration rates'!$D$22,IF($C389="Salt marsh",'Sequestration rates'!$E$22)))</f>
        <v>1.576666667</v>
      </c>
      <c r="E389" s="70" t="s">
        <v>474</v>
      </c>
      <c r="F389" s="40" t="s">
        <v>473</v>
      </c>
      <c r="G389" s="40"/>
      <c r="H389" s="2"/>
      <c r="I389" s="2"/>
      <c r="J389" s="2"/>
      <c r="K389" s="2"/>
      <c r="L389" s="2"/>
      <c r="M389" s="2"/>
      <c r="N389" s="2"/>
    </row>
    <row r="390" customFormat="false" ht="12.75" hidden="false" customHeight="true" outlineLevel="0" collapsed="false">
      <c r="A390" s="40" t="s">
        <v>388</v>
      </c>
      <c r="B390" s="56" t="str">
        <f aca="false" t="array" ref="B390:B390">INDEX(Countries!$D$2:$D$255, MATCH(A390, Countries!$B$2:$B$255, 0))</f>
        <v>EST</v>
      </c>
      <c r="C390" s="76" t="s">
        <v>154</v>
      </c>
      <c r="D390" s="77" t="n">
        <f aca="false">IF($C390="Mangrove",'Sequestration rates'!$C$22,IF($C390="Seagrass",'Sequestration rates'!$D$22,IF($C390="Salt marsh",'Sequestration rates'!$E$22)))</f>
        <v>1.576666667</v>
      </c>
      <c r="E390" s="70" t="s">
        <v>474</v>
      </c>
      <c r="F390" s="40" t="s">
        <v>473</v>
      </c>
      <c r="G390" s="40"/>
      <c r="H390" s="2"/>
      <c r="I390" s="2"/>
      <c r="J390" s="2"/>
      <c r="K390" s="2"/>
      <c r="L390" s="2"/>
      <c r="M390" s="2"/>
      <c r="N390" s="2"/>
    </row>
    <row r="391" customFormat="false" ht="12.75" hidden="false" customHeight="true" outlineLevel="0" collapsed="false">
      <c r="A391" s="40" t="s">
        <v>389</v>
      </c>
      <c r="B391" s="56" t="str">
        <f aca="false" t="array" ref="B391:B391">INDEX(Countries!$D$2:$D$255, MATCH(A391, Countries!$B$2:$B$255, 0))</f>
        <v>FLK</v>
      </c>
      <c r="C391" s="76" t="s">
        <v>154</v>
      </c>
      <c r="D391" s="77" t="n">
        <f aca="false">IF($C391="Mangrove",'Sequestration rates'!$C$22,IF($C391="Seagrass",'Sequestration rates'!$D$22,IF($C391="Salt marsh",'Sequestration rates'!$E$22)))</f>
        <v>1.576666667</v>
      </c>
      <c r="E391" s="70" t="s">
        <v>474</v>
      </c>
      <c r="F391" s="40" t="s">
        <v>473</v>
      </c>
      <c r="G391" s="40"/>
      <c r="H391" s="2"/>
      <c r="I391" s="2"/>
      <c r="J391" s="2"/>
      <c r="K391" s="2"/>
      <c r="L391" s="2"/>
      <c r="M391" s="2"/>
      <c r="N391" s="2"/>
    </row>
    <row r="392" customFormat="false" ht="12.75" hidden="false" customHeight="true" outlineLevel="0" collapsed="false">
      <c r="A392" s="40" t="s">
        <v>390</v>
      </c>
      <c r="B392" s="56" t="str">
        <f aca="false" t="array" ref="B392:B392">INDEX(Countries!$D$2:$D$255, MATCH(A392, Countries!$B$2:$B$255, 0))</f>
        <v>FRO</v>
      </c>
      <c r="C392" s="76" t="s">
        <v>154</v>
      </c>
      <c r="D392" s="77" t="n">
        <f aca="false">IF($C392="Mangrove",'Sequestration rates'!$C$22,IF($C392="Seagrass",'Sequestration rates'!$D$22,IF($C392="Salt marsh",'Sequestration rates'!$E$22)))</f>
        <v>1.576666667</v>
      </c>
      <c r="E392" s="70" t="s">
        <v>474</v>
      </c>
      <c r="F392" s="40" t="s">
        <v>473</v>
      </c>
      <c r="G392" s="40"/>
      <c r="H392" s="2"/>
      <c r="I392" s="2"/>
      <c r="J392" s="2"/>
      <c r="K392" s="2"/>
      <c r="L392" s="2"/>
      <c r="M392" s="2"/>
      <c r="N392" s="2"/>
    </row>
    <row r="393" customFormat="false" ht="12.75" hidden="false" customHeight="true" outlineLevel="0" collapsed="false">
      <c r="A393" s="40" t="s">
        <v>391</v>
      </c>
      <c r="B393" s="56" t="str">
        <f aca="false" t="array" ref="B393:B393">INDEX(Countries!$D$2:$D$255, MATCH(A393, Countries!$B$2:$B$255, 0))</f>
        <v>FIN</v>
      </c>
      <c r="C393" s="76" t="s">
        <v>154</v>
      </c>
      <c r="D393" s="77" t="n">
        <f aca="false">IF($C393="Mangrove",'Sequestration rates'!$C$22,IF($C393="Seagrass",'Sequestration rates'!$D$22,IF($C393="Salt marsh",'Sequestration rates'!$E$22)))</f>
        <v>1.576666667</v>
      </c>
      <c r="E393" s="70" t="s">
        <v>474</v>
      </c>
      <c r="F393" s="40" t="s">
        <v>473</v>
      </c>
      <c r="G393" s="40"/>
      <c r="H393" s="2"/>
      <c r="I393" s="2"/>
      <c r="J393" s="2"/>
      <c r="K393" s="2"/>
      <c r="L393" s="2"/>
      <c r="M393" s="2"/>
      <c r="N393" s="2"/>
    </row>
    <row r="394" customFormat="false" ht="12.75" hidden="false" customHeight="true" outlineLevel="0" collapsed="false">
      <c r="A394" s="40" t="s">
        <v>392</v>
      </c>
      <c r="B394" s="56" t="str">
        <f aca="false" t="array" ref="B394:B394">INDEX(Countries!$D$2:$D$255, MATCH(A394, Countries!$B$2:$B$255, 0))</f>
        <v>GEO</v>
      </c>
      <c r="C394" s="76" t="s">
        <v>154</v>
      </c>
      <c r="D394" s="77" t="n">
        <f aca="false">IF($C394="Mangrove",'Sequestration rates'!$C$22,IF($C394="Seagrass",'Sequestration rates'!$D$22,IF($C394="Salt marsh",'Sequestration rates'!$E$22)))</f>
        <v>1.576666667</v>
      </c>
      <c r="E394" s="70" t="s">
        <v>474</v>
      </c>
      <c r="F394" s="40" t="s">
        <v>473</v>
      </c>
      <c r="G394" s="40"/>
      <c r="H394" s="2"/>
      <c r="I394" s="2"/>
      <c r="J394" s="2"/>
      <c r="K394" s="2"/>
      <c r="L394" s="2"/>
      <c r="M394" s="2"/>
      <c r="N394" s="2"/>
    </row>
    <row r="395" customFormat="false" ht="12.75" hidden="false" customHeight="true" outlineLevel="0" collapsed="false">
      <c r="A395" s="40" t="s">
        <v>393</v>
      </c>
      <c r="B395" s="56" t="str">
        <f aca="false" t="array" ref="B395:B395">INDEX(Countries!$D$2:$D$255, MATCH(A395, Countries!$B$2:$B$255, 0))</f>
        <v>GIB</v>
      </c>
      <c r="C395" s="76" t="s">
        <v>154</v>
      </c>
      <c r="D395" s="77" t="n">
        <f aca="false">IF($C395="Mangrove",'Sequestration rates'!$C$22,IF($C395="Seagrass",'Sequestration rates'!$D$22,IF($C395="Salt marsh",'Sequestration rates'!$E$22)))</f>
        <v>1.576666667</v>
      </c>
      <c r="E395" s="70" t="s">
        <v>474</v>
      </c>
      <c r="F395" s="40" t="s">
        <v>473</v>
      </c>
      <c r="G395" s="40"/>
      <c r="H395" s="2"/>
      <c r="I395" s="2"/>
      <c r="J395" s="2"/>
      <c r="K395" s="2"/>
      <c r="L395" s="2"/>
      <c r="M395" s="2"/>
      <c r="N395" s="2"/>
    </row>
    <row r="396" customFormat="false" ht="12.75" hidden="false" customHeight="true" outlineLevel="0" collapsed="false">
      <c r="A396" s="40" t="s">
        <v>394</v>
      </c>
      <c r="B396" s="56" t="str">
        <f aca="false" t="array" ref="B396:B396">INDEX(Countries!$D$2:$D$255, MATCH(A396, Countries!$B$2:$B$255, 0))</f>
        <v>GRL</v>
      </c>
      <c r="C396" s="76" t="s">
        <v>154</v>
      </c>
      <c r="D396" s="77" t="n">
        <f aca="false">IF($C396="Mangrove",'Sequestration rates'!$C$22,IF($C396="Seagrass",'Sequestration rates'!$D$22,IF($C396="Salt marsh",'Sequestration rates'!$E$22)))</f>
        <v>1.576666667</v>
      </c>
      <c r="E396" s="70" t="s">
        <v>474</v>
      </c>
      <c r="F396" s="40" t="s">
        <v>473</v>
      </c>
      <c r="G396" s="40"/>
      <c r="H396" s="2"/>
      <c r="I396" s="2"/>
      <c r="J396" s="2"/>
      <c r="K396" s="2"/>
      <c r="L396" s="2"/>
      <c r="M396" s="2"/>
      <c r="N396" s="2"/>
    </row>
    <row r="397" customFormat="false" ht="12.75" hidden="false" customHeight="true" outlineLevel="0" collapsed="false">
      <c r="A397" s="40" t="s">
        <v>395</v>
      </c>
      <c r="B397" s="56" t="str">
        <f aca="false" t="array" ref="B397:B397">INDEX(Countries!$D$2:$D$255, MATCH(A397, Countries!$B$2:$B$255, 0))</f>
        <v>GGY</v>
      </c>
      <c r="C397" s="76" t="s">
        <v>154</v>
      </c>
      <c r="D397" s="77" t="n">
        <f aca="false">IF($C397="Mangrove",'Sequestration rates'!$C$22,IF($C397="Seagrass",'Sequestration rates'!$D$22,IF($C397="Salt marsh",'Sequestration rates'!$E$22)))</f>
        <v>1.576666667</v>
      </c>
      <c r="E397" s="70" t="s">
        <v>474</v>
      </c>
      <c r="F397" s="40" t="s">
        <v>473</v>
      </c>
      <c r="G397" s="40"/>
      <c r="H397" s="2"/>
      <c r="I397" s="2"/>
      <c r="J397" s="2"/>
      <c r="K397" s="2"/>
      <c r="L397" s="2"/>
      <c r="M397" s="2"/>
      <c r="N397" s="2"/>
    </row>
    <row r="398" customFormat="false" ht="12.75" hidden="false" customHeight="true" outlineLevel="0" collapsed="false">
      <c r="A398" s="40" t="s">
        <v>396</v>
      </c>
      <c r="B398" s="56" t="str">
        <f aca="false" t="array" ref="B398:B398">INDEX(Countries!$D$2:$D$255, MATCH(A398, Countries!$B$2:$B$255, 0))</f>
        <v>ISL</v>
      </c>
      <c r="C398" s="76" t="s">
        <v>154</v>
      </c>
      <c r="D398" s="77" t="n">
        <f aca="false">IF($C398="Mangrove",'Sequestration rates'!$C$22,IF($C398="Seagrass",'Sequestration rates'!$D$22,IF($C398="Salt marsh",'Sequestration rates'!$E$22)))</f>
        <v>1.576666667</v>
      </c>
      <c r="E398" s="70" t="s">
        <v>474</v>
      </c>
      <c r="F398" s="40" t="s">
        <v>473</v>
      </c>
      <c r="G398" s="40"/>
      <c r="H398" s="2"/>
      <c r="I398" s="2"/>
      <c r="J398" s="2"/>
      <c r="K398" s="2"/>
      <c r="L398" s="2"/>
      <c r="M398" s="2"/>
      <c r="N398" s="2"/>
    </row>
    <row r="399" customFormat="false" ht="12.75" hidden="false" customHeight="true" outlineLevel="0" collapsed="false">
      <c r="A399" s="40" t="s">
        <v>397</v>
      </c>
      <c r="B399" s="56" t="str">
        <f aca="false" t="array" ref="B399:B399">INDEX(Countries!$D$2:$D$255, MATCH(A399, Countries!$B$2:$B$255, 0))</f>
        <v>IRQ</v>
      </c>
      <c r="C399" s="76" t="s">
        <v>154</v>
      </c>
      <c r="D399" s="77" t="n">
        <f aca="false">IF($C399="Mangrove",'Sequestration rates'!$C$22,IF($C399="Seagrass",'Sequestration rates'!$D$22,IF($C399="Salt marsh",'Sequestration rates'!$E$22)))</f>
        <v>1.576666667</v>
      </c>
      <c r="E399" s="70" t="s">
        <v>474</v>
      </c>
      <c r="F399" s="40" t="s">
        <v>473</v>
      </c>
      <c r="G399" s="40"/>
      <c r="H399" s="2"/>
      <c r="I399" s="2"/>
      <c r="J399" s="2"/>
      <c r="K399" s="2"/>
      <c r="L399" s="2"/>
      <c r="M399" s="2"/>
      <c r="N399" s="2"/>
    </row>
    <row r="400" customFormat="false" ht="12.75" hidden="false" customHeight="true" outlineLevel="0" collapsed="false">
      <c r="A400" s="40" t="s">
        <v>398</v>
      </c>
      <c r="B400" s="56" t="str">
        <f aca="false" t="array" ref="B400:B400">INDEX(Countries!$D$2:$D$255, MATCH(A400, Countries!$B$2:$B$255, 0))</f>
        <v>IRL</v>
      </c>
      <c r="C400" s="76" t="s">
        <v>154</v>
      </c>
      <c r="D400" s="77" t="n">
        <f aca="false">IF($C400="Mangrove",'Sequestration rates'!$C$22,IF($C400="Seagrass",'Sequestration rates'!$D$22,IF($C400="Salt marsh",'Sequestration rates'!$E$22)))</f>
        <v>1.576666667</v>
      </c>
      <c r="E400" s="70" t="s">
        <v>474</v>
      </c>
      <c r="F400" s="40" t="s">
        <v>473</v>
      </c>
      <c r="G400" s="40"/>
      <c r="H400" s="2"/>
      <c r="I400" s="2"/>
      <c r="J400" s="2"/>
      <c r="K400" s="2"/>
      <c r="L400" s="2"/>
      <c r="M400" s="2"/>
      <c r="N400" s="2"/>
    </row>
    <row r="401" customFormat="false" ht="12.75" hidden="false" customHeight="true" outlineLevel="0" collapsed="false">
      <c r="A401" s="40" t="s">
        <v>399</v>
      </c>
      <c r="B401" s="56" t="str">
        <f aca="false" t="array" ref="B401:B401">INDEX(Countries!$D$2:$D$255, MATCH(A401, Countries!$B$2:$B$255, 0))</f>
        <v>IMN</v>
      </c>
      <c r="C401" s="76" t="s">
        <v>154</v>
      </c>
      <c r="D401" s="77" t="n">
        <f aca="false">IF($C401="Mangrove",'Sequestration rates'!$C$22,IF($C401="Seagrass",'Sequestration rates'!$D$22,IF($C401="Salt marsh",'Sequestration rates'!$E$22)))</f>
        <v>1.576666667</v>
      </c>
      <c r="E401" s="70" t="s">
        <v>474</v>
      </c>
      <c r="F401" s="40" t="s">
        <v>473</v>
      </c>
      <c r="G401" s="40"/>
      <c r="H401" s="2"/>
      <c r="I401" s="2"/>
      <c r="J401" s="2"/>
      <c r="K401" s="2"/>
      <c r="L401" s="2"/>
      <c r="M401" s="2"/>
      <c r="N401" s="2"/>
    </row>
    <row r="402" customFormat="false" ht="12.75" hidden="false" customHeight="true" outlineLevel="0" collapsed="false">
      <c r="A402" s="40" t="s">
        <v>400</v>
      </c>
      <c r="B402" s="56" t="str">
        <f aca="false" t="array" ref="B402:B402">INDEX(Countries!$D$2:$D$255, MATCH(A402, Countries!$B$2:$B$255, 0))</f>
        <v>JEY</v>
      </c>
      <c r="C402" s="76" t="s">
        <v>154</v>
      </c>
      <c r="D402" s="77" t="n">
        <f aca="false">IF($C402="Mangrove",'Sequestration rates'!$C$22,IF($C402="Seagrass",'Sequestration rates'!$D$22,IF($C402="Salt marsh",'Sequestration rates'!$E$22)))</f>
        <v>1.576666667</v>
      </c>
      <c r="E402" s="70" t="s">
        <v>474</v>
      </c>
      <c r="F402" s="40" t="s">
        <v>473</v>
      </c>
      <c r="G402" s="40"/>
      <c r="H402" s="2"/>
      <c r="I402" s="2"/>
      <c r="J402" s="2"/>
      <c r="K402" s="2"/>
      <c r="L402" s="2"/>
      <c r="M402" s="2"/>
      <c r="N402" s="2"/>
    </row>
    <row r="403" customFormat="false" ht="12.75" hidden="false" customHeight="true" outlineLevel="0" collapsed="false">
      <c r="A403" s="40" t="s">
        <v>401</v>
      </c>
      <c r="B403" s="56" t="str">
        <f aca="false" t="array" ref="B403:B403">INDEX(Countries!$D$2:$D$255, MATCH(A403, Countries!$B$2:$B$255, 0))</f>
        <v>KAZ</v>
      </c>
      <c r="C403" s="76" t="s">
        <v>154</v>
      </c>
      <c r="D403" s="77" t="n">
        <f aca="false">IF($C403="Mangrove",'Sequestration rates'!$C$22,IF($C403="Seagrass",'Sequestration rates'!$D$22,IF($C403="Salt marsh",'Sequestration rates'!$E$22)))</f>
        <v>1.576666667</v>
      </c>
      <c r="E403" s="70" t="s">
        <v>474</v>
      </c>
      <c r="F403" s="40" t="s">
        <v>473</v>
      </c>
      <c r="G403" s="40"/>
      <c r="H403" s="2"/>
      <c r="I403" s="2"/>
      <c r="J403" s="2"/>
      <c r="K403" s="2"/>
      <c r="L403" s="2"/>
      <c r="M403" s="2"/>
      <c r="N403" s="2"/>
    </row>
    <row r="404" customFormat="false" ht="12.75" hidden="false" customHeight="true" outlineLevel="0" collapsed="false">
      <c r="A404" s="40" t="s">
        <v>402</v>
      </c>
      <c r="B404" s="56" t="str">
        <f aca="false" t="array" ref="B404:B404">INDEX(Countries!$D$2:$D$255, MATCH(A404, Countries!$B$2:$B$255, 0))</f>
        <v>PRK</v>
      </c>
      <c r="C404" s="76" t="s">
        <v>154</v>
      </c>
      <c r="D404" s="77" t="n">
        <f aca="false">IF($C404="Mangrove",'Sequestration rates'!$C$22,IF($C404="Seagrass",'Sequestration rates'!$D$22,IF($C404="Salt marsh",'Sequestration rates'!$E$22)))</f>
        <v>1.576666667</v>
      </c>
      <c r="E404" s="70" t="s">
        <v>474</v>
      </c>
      <c r="F404" s="40" t="s">
        <v>473</v>
      </c>
      <c r="G404" s="40"/>
      <c r="H404" s="2"/>
      <c r="I404" s="2"/>
      <c r="J404" s="2"/>
      <c r="K404" s="2"/>
      <c r="L404" s="2"/>
      <c r="M404" s="2"/>
      <c r="N404" s="2"/>
    </row>
    <row r="405" customFormat="false" ht="12.75" hidden="false" customHeight="true" outlineLevel="0" collapsed="false">
      <c r="A405" s="40" t="s">
        <v>403</v>
      </c>
      <c r="B405" s="56" t="str">
        <f aca="false" t="array" ref="B405:B405">INDEX(Countries!$D$2:$D$255, MATCH(A405, Countries!$B$2:$B$255, 0))</f>
        <v>KOR</v>
      </c>
      <c r="C405" s="76" t="s">
        <v>154</v>
      </c>
      <c r="D405" s="77" t="n">
        <f aca="false">IF($C405="Mangrove",'Sequestration rates'!$C$22,IF($C405="Seagrass",'Sequestration rates'!$D$22,IF($C405="Salt marsh",'Sequestration rates'!$E$22)))</f>
        <v>1.576666667</v>
      </c>
      <c r="E405" s="70" t="s">
        <v>474</v>
      </c>
      <c r="F405" s="40" t="s">
        <v>473</v>
      </c>
      <c r="G405" s="40"/>
      <c r="H405" s="2"/>
      <c r="I405" s="2"/>
      <c r="J405" s="2"/>
      <c r="K405" s="2"/>
      <c r="L405" s="2"/>
      <c r="M405" s="2"/>
      <c r="N405" s="2"/>
    </row>
    <row r="406" customFormat="false" ht="12.75" hidden="false" customHeight="true" outlineLevel="0" collapsed="false">
      <c r="A406" s="40" t="s">
        <v>404</v>
      </c>
      <c r="B406" s="56" t="str">
        <f aca="false" t="array" ref="B406:B406">INDEX(Countries!$D$2:$D$255, MATCH(A406, Countries!$B$2:$B$255, 0))</f>
        <v>LVA</v>
      </c>
      <c r="C406" s="76" t="s">
        <v>154</v>
      </c>
      <c r="D406" s="77" t="n">
        <f aca="false">IF($C406="Mangrove",'Sequestration rates'!$C$22,IF($C406="Seagrass",'Sequestration rates'!$D$22,IF($C406="Salt marsh",'Sequestration rates'!$E$22)))</f>
        <v>1.576666667</v>
      </c>
      <c r="E406" s="70" t="s">
        <v>474</v>
      </c>
      <c r="F406" s="40" t="s">
        <v>473</v>
      </c>
      <c r="G406" s="40"/>
      <c r="H406" s="2"/>
      <c r="I406" s="2"/>
      <c r="J406" s="2"/>
      <c r="K406" s="2"/>
      <c r="L406" s="2"/>
      <c r="M406" s="2"/>
      <c r="N406" s="2"/>
    </row>
    <row r="407" customFormat="false" ht="12.75" hidden="false" customHeight="true" outlineLevel="0" collapsed="false">
      <c r="A407" s="40" t="s">
        <v>405</v>
      </c>
      <c r="B407" s="56" t="str">
        <f aca="false" t="array" ref="B407:B407">INDEX(Countries!$D$2:$D$255, MATCH(A407, Countries!$B$2:$B$255, 0))</f>
        <v>LBN</v>
      </c>
      <c r="C407" s="76" t="s">
        <v>154</v>
      </c>
      <c r="D407" s="77" t="n">
        <f aca="false">IF($C407="Mangrove",'Sequestration rates'!$C$22,IF($C407="Seagrass",'Sequestration rates'!$D$22,IF($C407="Salt marsh",'Sequestration rates'!$E$22)))</f>
        <v>1.576666667</v>
      </c>
      <c r="E407" s="70" t="s">
        <v>474</v>
      </c>
      <c r="F407" s="40" t="s">
        <v>473</v>
      </c>
      <c r="G407" s="40"/>
      <c r="H407" s="2"/>
      <c r="I407" s="2"/>
      <c r="J407" s="2"/>
      <c r="K407" s="2"/>
      <c r="L407" s="2"/>
      <c r="M407" s="2"/>
      <c r="N407" s="2"/>
    </row>
    <row r="408" customFormat="false" ht="12.75" hidden="false" customHeight="true" outlineLevel="0" collapsed="false">
      <c r="A408" s="40" t="s">
        <v>406</v>
      </c>
      <c r="B408" s="56" t="str">
        <f aca="false" t="array" ref="B408:B408">INDEX(Countries!$D$2:$D$255, MATCH(A408, Countries!$B$2:$B$255, 0))</f>
        <v>LTU</v>
      </c>
      <c r="C408" s="76" t="s">
        <v>154</v>
      </c>
      <c r="D408" s="77" t="n">
        <f aca="false">IF($C408="Mangrove",'Sequestration rates'!$C$22,IF($C408="Seagrass",'Sequestration rates'!$D$22,IF($C408="Salt marsh",'Sequestration rates'!$E$22)))</f>
        <v>1.576666667</v>
      </c>
      <c r="E408" s="70" t="s">
        <v>474</v>
      </c>
      <c r="F408" s="40" t="s">
        <v>473</v>
      </c>
      <c r="G408" s="40"/>
      <c r="H408" s="2"/>
      <c r="I408" s="2"/>
      <c r="J408" s="2"/>
      <c r="K408" s="2"/>
      <c r="L408" s="2"/>
      <c r="M408" s="2"/>
      <c r="N408" s="2"/>
    </row>
    <row r="409" customFormat="false" ht="12.75" hidden="false" customHeight="true" outlineLevel="0" collapsed="false">
      <c r="A409" s="40" t="s">
        <v>407</v>
      </c>
      <c r="B409" s="56" t="str">
        <f aca="false" t="array" ref="B409:B409">INDEX(Countries!$D$2:$D$255, MATCH(A409, Countries!$B$2:$B$255, 0))</f>
        <v>MCO</v>
      </c>
      <c r="C409" s="76" t="s">
        <v>154</v>
      </c>
      <c r="D409" s="77" t="n">
        <f aca="false">IF($C409="Mangrove",'Sequestration rates'!$C$22,IF($C409="Seagrass",'Sequestration rates'!$D$22,IF($C409="Salt marsh",'Sequestration rates'!$E$22)))</f>
        <v>1.576666667</v>
      </c>
      <c r="E409" s="70" t="s">
        <v>474</v>
      </c>
      <c r="F409" s="40" t="s">
        <v>473</v>
      </c>
      <c r="G409" s="40"/>
      <c r="H409" s="2"/>
      <c r="I409" s="2"/>
      <c r="J409" s="2"/>
      <c r="K409" s="2"/>
      <c r="L409" s="2"/>
      <c r="M409" s="2"/>
      <c r="N409" s="2"/>
    </row>
    <row r="410" customFormat="false" ht="12.75" hidden="false" customHeight="true" outlineLevel="0" collapsed="false">
      <c r="A410" s="40" t="s">
        <v>408</v>
      </c>
      <c r="B410" s="56" t="str">
        <f aca="false" t="array" ref="B410:B410">INDEX(Countries!$D$2:$D$255, MATCH(A410, Countries!$B$2:$B$255, 0))</f>
        <v>MNE</v>
      </c>
      <c r="C410" s="76" t="s">
        <v>154</v>
      </c>
      <c r="D410" s="77" t="n">
        <f aca="false">IF($C410="Mangrove",'Sequestration rates'!$C$22,IF($C410="Seagrass",'Sequestration rates'!$D$22,IF($C410="Salt marsh",'Sequestration rates'!$E$22)))</f>
        <v>1.576666667</v>
      </c>
      <c r="E410" s="70" t="s">
        <v>474</v>
      </c>
      <c r="F410" s="40" t="s">
        <v>473</v>
      </c>
      <c r="G410" s="40"/>
      <c r="H410" s="2"/>
      <c r="I410" s="2"/>
      <c r="J410" s="2"/>
      <c r="K410" s="2"/>
      <c r="L410" s="2"/>
      <c r="M410" s="2"/>
      <c r="N410" s="2"/>
    </row>
    <row r="411" customFormat="false" ht="12.75" hidden="false" customHeight="true" outlineLevel="0" collapsed="false">
      <c r="A411" s="40" t="s">
        <v>409</v>
      </c>
      <c r="B411" s="56" t="str">
        <f aca="false" t="array" ref="B411:B411">INDEX(Countries!$D$2:$D$255, MATCH(A411, Countries!$B$2:$B$255, 0))</f>
        <v>MAR</v>
      </c>
      <c r="C411" s="76" t="s">
        <v>154</v>
      </c>
      <c r="D411" s="77" t="n">
        <f aca="false">IF($C411="Mangrove",'Sequestration rates'!$C$22,IF($C411="Seagrass",'Sequestration rates'!$D$22,IF($C411="Salt marsh",'Sequestration rates'!$E$22)))</f>
        <v>1.576666667</v>
      </c>
      <c r="E411" s="70" t="s">
        <v>474</v>
      </c>
      <c r="F411" s="40" t="s">
        <v>473</v>
      </c>
      <c r="G411" s="40"/>
      <c r="H411" s="2"/>
      <c r="I411" s="2"/>
      <c r="J411" s="2"/>
      <c r="K411" s="2"/>
      <c r="L411" s="2"/>
      <c r="M411" s="2"/>
      <c r="N411" s="2"/>
    </row>
    <row r="412" customFormat="false" ht="12.75" hidden="false" customHeight="true" outlineLevel="0" collapsed="false">
      <c r="A412" s="40" t="s">
        <v>410</v>
      </c>
      <c r="B412" s="56" t="str">
        <f aca="false" t="array" ref="B412:B412">INDEX(Countries!$D$2:$D$255, MATCH(A412, Countries!$B$2:$B$255, 0))</f>
        <v>NAM</v>
      </c>
      <c r="C412" s="76" t="s">
        <v>154</v>
      </c>
      <c r="D412" s="77" t="n">
        <f aca="false">IF($C412="Mangrove",'Sequestration rates'!$C$22,IF($C412="Seagrass",'Sequestration rates'!$D$22,IF($C412="Salt marsh",'Sequestration rates'!$E$22)))</f>
        <v>1.576666667</v>
      </c>
      <c r="E412" s="70" t="s">
        <v>474</v>
      </c>
      <c r="F412" s="40" t="s">
        <v>473</v>
      </c>
      <c r="G412" s="40"/>
      <c r="H412" s="2"/>
      <c r="I412" s="2"/>
      <c r="J412" s="2"/>
      <c r="K412" s="2"/>
      <c r="L412" s="2"/>
      <c r="M412" s="2"/>
      <c r="N412" s="2"/>
    </row>
    <row r="413" customFormat="false" ht="12.75" hidden="false" customHeight="true" outlineLevel="0" collapsed="false">
      <c r="A413" s="40" t="s">
        <v>411</v>
      </c>
      <c r="B413" s="56" t="str">
        <f aca="false" t="array" ref="B413:B413">INDEX(Countries!$D$2:$D$255, MATCH(A413, Countries!$B$2:$B$255, 0))</f>
        <v>NRU</v>
      </c>
      <c r="C413" s="76" t="s">
        <v>154</v>
      </c>
      <c r="D413" s="77" t="n">
        <f aca="false">IF($C413="Mangrove",'Sequestration rates'!$C$22,IF($C413="Seagrass",'Sequestration rates'!$D$22,IF($C413="Salt marsh",'Sequestration rates'!$E$22)))</f>
        <v>1.576666667</v>
      </c>
      <c r="E413" s="70" t="s">
        <v>474</v>
      </c>
      <c r="F413" s="40" t="s">
        <v>473</v>
      </c>
      <c r="G413" s="40"/>
      <c r="H413" s="2"/>
      <c r="I413" s="2"/>
      <c r="J413" s="2"/>
      <c r="K413" s="2"/>
      <c r="L413" s="2"/>
      <c r="M413" s="2"/>
      <c r="N413" s="2"/>
    </row>
    <row r="414" customFormat="false" ht="12.75" hidden="false" customHeight="true" outlineLevel="0" collapsed="false">
      <c r="A414" s="40" t="s">
        <v>412</v>
      </c>
      <c r="B414" s="56" t="str">
        <f aca="false" t="array" ref="B414:B414">INDEX(Countries!$D$2:$D$255, MATCH(A414, Countries!$B$2:$B$255, 0))</f>
        <v>NIU</v>
      </c>
      <c r="C414" s="76" t="s">
        <v>154</v>
      </c>
      <c r="D414" s="77" t="n">
        <f aca="false">IF($C414="Mangrove",'Sequestration rates'!$C$22,IF($C414="Seagrass",'Sequestration rates'!$D$22,IF($C414="Salt marsh",'Sequestration rates'!$E$22)))</f>
        <v>1.576666667</v>
      </c>
      <c r="E414" s="70" t="s">
        <v>474</v>
      </c>
      <c r="F414" s="40" t="s">
        <v>473</v>
      </c>
      <c r="G414" s="40"/>
      <c r="H414" s="2"/>
      <c r="I414" s="2"/>
      <c r="J414" s="2"/>
      <c r="K414" s="2"/>
      <c r="L414" s="2"/>
      <c r="M414" s="2"/>
      <c r="N414" s="2"/>
    </row>
    <row r="415" customFormat="false" ht="12.75" hidden="false" customHeight="true" outlineLevel="0" collapsed="false">
      <c r="A415" s="40" t="s">
        <v>413</v>
      </c>
      <c r="B415" s="56" t="str">
        <f aca="false" t="array" ref="B415:B415">INDEX(Countries!$D$2:$D$255, MATCH(A415, Countries!$B$2:$B$255, 0))</f>
        <v>MNP</v>
      </c>
      <c r="C415" s="76" t="s">
        <v>154</v>
      </c>
      <c r="D415" s="77" t="n">
        <f aca="false">IF($C415="Mangrove",'Sequestration rates'!$C$22,IF($C415="Seagrass",'Sequestration rates'!$D$22,IF($C415="Salt marsh",'Sequestration rates'!$E$22)))</f>
        <v>1.576666667</v>
      </c>
      <c r="E415" s="70" t="s">
        <v>474</v>
      </c>
      <c r="F415" s="40" t="s">
        <v>473</v>
      </c>
      <c r="G415" s="40"/>
      <c r="H415" s="2"/>
      <c r="I415" s="2"/>
      <c r="J415" s="2"/>
      <c r="K415" s="2"/>
      <c r="L415" s="2"/>
      <c r="M415" s="2"/>
      <c r="N415" s="2"/>
    </row>
    <row r="416" customFormat="false" ht="12.75" hidden="false" customHeight="true" outlineLevel="0" collapsed="false">
      <c r="A416" s="40" t="s">
        <v>414</v>
      </c>
      <c r="B416" s="56" t="str">
        <f aca="false" t="array" ref="B416:B416">INDEX(Countries!$D$2:$D$255, MATCH(A416, Countries!$B$2:$B$255, 0))</f>
        <v>PCN</v>
      </c>
      <c r="C416" s="76" t="s">
        <v>154</v>
      </c>
      <c r="D416" s="77" t="n">
        <f aca="false">IF($C416="Mangrove",'Sequestration rates'!$C$22,IF($C416="Seagrass",'Sequestration rates'!$D$22,IF($C416="Salt marsh",'Sequestration rates'!$E$22)))</f>
        <v>1.576666667</v>
      </c>
      <c r="E416" s="70" t="s">
        <v>474</v>
      </c>
      <c r="F416" s="40" t="s">
        <v>473</v>
      </c>
      <c r="G416" s="40"/>
      <c r="H416" s="2"/>
      <c r="I416" s="2"/>
      <c r="J416" s="2"/>
      <c r="K416" s="2"/>
      <c r="L416" s="2"/>
      <c r="M416" s="2"/>
      <c r="N416" s="2"/>
    </row>
    <row r="417" customFormat="false" ht="12.75" hidden="false" customHeight="true" outlineLevel="0" collapsed="false">
      <c r="A417" s="40" t="s">
        <v>415</v>
      </c>
      <c r="B417" s="56" t="str">
        <f aca="false" t="array" ref="B417:B417">INDEX(Countries!$D$2:$D$255, MATCH(A417, Countries!$B$2:$B$255, 0))</f>
        <v>PRT</v>
      </c>
      <c r="C417" s="76" t="s">
        <v>154</v>
      </c>
      <c r="D417" s="77" t="n">
        <f aca="false">IF($C417="Mangrove",'Sequestration rates'!$C$22,IF($C417="Seagrass",'Sequestration rates'!$D$22,IF($C417="Salt marsh",'Sequestration rates'!$E$22)))</f>
        <v>1.576666667</v>
      </c>
      <c r="E417" s="70" t="s">
        <v>474</v>
      </c>
      <c r="F417" s="40" t="s">
        <v>473</v>
      </c>
      <c r="G417" s="40"/>
      <c r="H417" s="2"/>
      <c r="I417" s="2"/>
      <c r="J417" s="2"/>
      <c r="K417" s="2"/>
      <c r="L417" s="2"/>
      <c r="M417" s="2"/>
      <c r="N417" s="2"/>
    </row>
    <row r="418" customFormat="false" ht="12.75" hidden="false" customHeight="true" outlineLevel="0" collapsed="false">
      <c r="A418" s="40" t="s">
        <v>416</v>
      </c>
      <c r="B418" s="56" t="str">
        <f aca="false" t="array" ref="B418:B418">INDEX(Countries!$D$2:$D$255, MATCH(A418, Countries!$B$2:$B$255, 0))</f>
        <v>REU</v>
      </c>
      <c r="C418" s="76" t="s">
        <v>154</v>
      </c>
      <c r="D418" s="77" t="n">
        <f aca="false">IF($C418="Mangrove",'Sequestration rates'!$C$22,IF($C418="Seagrass",'Sequestration rates'!$D$22,IF($C418="Salt marsh",'Sequestration rates'!$E$22)))</f>
        <v>1.576666667</v>
      </c>
      <c r="E418" s="70" t="s">
        <v>474</v>
      </c>
      <c r="F418" s="40" t="s">
        <v>473</v>
      </c>
      <c r="G418" s="40"/>
      <c r="H418" s="2"/>
      <c r="I418" s="2"/>
      <c r="J418" s="2"/>
      <c r="K418" s="2"/>
      <c r="L418" s="2"/>
      <c r="M418" s="2"/>
      <c r="N418" s="2"/>
    </row>
    <row r="419" customFormat="false" ht="12.75" hidden="false" customHeight="true" outlineLevel="0" collapsed="false">
      <c r="A419" s="40" t="s">
        <v>417</v>
      </c>
      <c r="B419" s="56" t="str">
        <f aca="false" t="array" ref="B419:B419">INDEX(Countries!$D$2:$D$255, MATCH(A419, Countries!$B$2:$B$255, 0))</f>
        <v>ROU</v>
      </c>
      <c r="C419" s="76" t="s">
        <v>154</v>
      </c>
      <c r="D419" s="77" t="n">
        <f aca="false">IF($C419="Mangrove",'Sequestration rates'!$C$22,IF($C419="Seagrass",'Sequestration rates'!$D$22,IF($C419="Salt marsh",'Sequestration rates'!$E$22)))</f>
        <v>1.576666667</v>
      </c>
      <c r="E419" s="70" t="s">
        <v>474</v>
      </c>
      <c r="F419" s="40" t="s">
        <v>473</v>
      </c>
      <c r="G419" s="40"/>
      <c r="H419" s="2"/>
      <c r="I419" s="2"/>
      <c r="J419" s="2"/>
      <c r="K419" s="2"/>
      <c r="L419" s="2"/>
      <c r="M419" s="2"/>
      <c r="N419" s="2"/>
    </row>
    <row r="420" customFormat="false" ht="12.75" hidden="false" customHeight="true" outlineLevel="0" collapsed="false">
      <c r="A420" s="40" t="s">
        <v>418</v>
      </c>
      <c r="B420" s="56" t="str">
        <f aca="false" t="array" ref="B420:B420">INDEX(Countries!$D$2:$D$255, MATCH(A420, Countries!$B$2:$B$255, 0))</f>
        <v>SHN</v>
      </c>
      <c r="C420" s="76" t="s">
        <v>154</v>
      </c>
      <c r="D420" s="77" t="n">
        <f aca="false">IF($C420="Mangrove",'Sequestration rates'!$C$22,IF($C420="Seagrass",'Sequestration rates'!$D$22,IF($C420="Salt marsh",'Sequestration rates'!$E$22)))</f>
        <v>1.576666667</v>
      </c>
      <c r="E420" s="70" t="s">
        <v>474</v>
      </c>
      <c r="F420" s="40" t="s">
        <v>473</v>
      </c>
      <c r="G420" s="40"/>
      <c r="H420" s="2"/>
      <c r="I420" s="2"/>
      <c r="J420" s="2"/>
      <c r="K420" s="2"/>
      <c r="L420" s="2"/>
      <c r="M420" s="2"/>
      <c r="N420" s="2"/>
    </row>
    <row r="421" customFormat="false" ht="12.75" hidden="false" customHeight="true" outlineLevel="0" collapsed="false">
      <c r="A421" s="40" t="s">
        <v>419</v>
      </c>
      <c r="B421" s="56" t="str">
        <f aca="false" t="array" ref="B421:B421">INDEX(Countries!$D$2:$D$255, MATCH(A421, Countries!$B$2:$B$255, 0))</f>
        <v>SPM</v>
      </c>
      <c r="C421" s="76" t="s">
        <v>154</v>
      </c>
      <c r="D421" s="77" t="n">
        <f aca="false">IF($C421="Mangrove",'Sequestration rates'!$C$22,IF($C421="Seagrass",'Sequestration rates'!$D$22,IF($C421="Salt marsh",'Sequestration rates'!$E$22)))</f>
        <v>1.576666667</v>
      </c>
      <c r="E421" s="70" t="s">
        <v>474</v>
      </c>
      <c r="F421" s="40" t="s">
        <v>473</v>
      </c>
      <c r="G421" s="40"/>
      <c r="H421" s="2"/>
      <c r="I421" s="2"/>
      <c r="J421" s="2"/>
      <c r="K421" s="2"/>
      <c r="L421" s="2"/>
      <c r="M421" s="2"/>
      <c r="N421" s="2"/>
    </row>
    <row r="422" customFormat="false" ht="12.75" hidden="false" customHeight="true" outlineLevel="0" collapsed="false">
      <c r="A422" s="40" t="s">
        <v>420</v>
      </c>
      <c r="B422" s="56" t="str">
        <f aca="false" t="array" ref="B422:B422">INDEX(Countries!$D$2:$D$255, MATCH(A422, Countries!$B$2:$B$255, 0))</f>
        <v>SYR</v>
      </c>
      <c r="C422" s="76" t="s">
        <v>154</v>
      </c>
      <c r="D422" s="77" t="n">
        <f aca="false">IF($C422="Mangrove",'Sequestration rates'!$C$22,IF($C422="Seagrass",'Sequestration rates'!$D$22,IF($C422="Salt marsh",'Sequestration rates'!$E$22)))</f>
        <v>1.576666667</v>
      </c>
      <c r="E422" s="70" t="s">
        <v>474</v>
      </c>
      <c r="F422" s="40" t="s">
        <v>473</v>
      </c>
      <c r="G422" s="40"/>
      <c r="H422" s="2"/>
      <c r="I422" s="2"/>
      <c r="J422" s="2"/>
      <c r="K422" s="2"/>
      <c r="L422" s="2"/>
      <c r="M422" s="2"/>
      <c r="N422" s="2"/>
    </row>
    <row r="423" customFormat="false" ht="12.75" hidden="false" customHeight="true" outlineLevel="0" collapsed="false">
      <c r="A423" s="40" t="s">
        <v>421</v>
      </c>
      <c r="B423" s="56" t="str">
        <f aca="false" t="array" ref="B423:B423">INDEX(Countries!$D$2:$D$255, MATCH(A423, Countries!$B$2:$B$255, 0))</f>
        <v>TKL</v>
      </c>
      <c r="C423" s="76" t="s">
        <v>154</v>
      </c>
      <c r="D423" s="77" t="n">
        <f aca="false">IF($C423="Mangrove",'Sequestration rates'!$C$22,IF($C423="Seagrass",'Sequestration rates'!$D$22,IF($C423="Salt marsh",'Sequestration rates'!$E$22)))</f>
        <v>1.576666667</v>
      </c>
      <c r="E423" s="70" t="s">
        <v>474</v>
      </c>
      <c r="F423" s="40" t="s">
        <v>473</v>
      </c>
      <c r="G423" s="40"/>
      <c r="H423" s="2"/>
      <c r="I423" s="2"/>
      <c r="J423" s="2"/>
      <c r="K423" s="2"/>
      <c r="L423" s="2"/>
      <c r="M423" s="2"/>
      <c r="N423" s="2"/>
    </row>
    <row r="424" customFormat="false" ht="12.75" hidden="false" customHeight="true" outlineLevel="0" collapsed="false">
      <c r="A424" s="40" t="s">
        <v>422</v>
      </c>
      <c r="B424" s="56" t="str">
        <f aca="false" t="array" ref="B424:B424">INDEX(Countries!$D$2:$D$255, MATCH(A424, Countries!$B$2:$B$255, 0))</f>
        <v>TKM</v>
      </c>
      <c r="C424" s="76" t="s">
        <v>154</v>
      </c>
      <c r="D424" s="77" t="n">
        <f aca="false">IF($C424="Mangrove",'Sequestration rates'!$C$22,IF($C424="Seagrass",'Sequestration rates'!$D$22,IF($C424="Salt marsh",'Sequestration rates'!$E$22)))</f>
        <v>1.576666667</v>
      </c>
      <c r="E424" s="70" t="s">
        <v>474</v>
      </c>
      <c r="F424" s="40" t="s">
        <v>473</v>
      </c>
      <c r="G424" s="40"/>
      <c r="H424" s="2"/>
      <c r="I424" s="2"/>
      <c r="J424" s="2"/>
      <c r="K424" s="2"/>
      <c r="L424" s="2"/>
      <c r="M424" s="2"/>
      <c r="N424" s="2"/>
    </row>
    <row r="425" customFormat="false" ht="12.75" hidden="false" customHeight="true" outlineLevel="0" collapsed="false">
      <c r="A425" s="40" t="s">
        <v>423</v>
      </c>
      <c r="B425" s="56" t="str">
        <f aca="false" t="array" ref="B425:B425">INDEX(Countries!$D$2:$D$255, MATCH(A425, Countries!$B$2:$B$255, 0))</f>
        <v>URY</v>
      </c>
      <c r="C425" s="76" t="s">
        <v>154</v>
      </c>
      <c r="D425" s="77" t="n">
        <f aca="false">IF($C425="Mangrove",'Sequestration rates'!$C$22,IF($C425="Seagrass",'Sequestration rates'!$D$22,IF($C425="Salt marsh",'Sequestration rates'!$E$22)))</f>
        <v>1.576666667</v>
      </c>
      <c r="E425" s="70" t="s">
        <v>474</v>
      </c>
      <c r="F425" s="40" t="s">
        <v>473</v>
      </c>
      <c r="G425" s="40"/>
      <c r="H425" s="2"/>
      <c r="I425" s="2"/>
      <c r="J425" s="2"/>
      <c r="K425" s="2"/>
      <c r="L425" s="2"/>
      <c r="M425" s="2"/>
      <c r="N425" s="2"/>
    </row>
    <row r="426" customFormat="false" ht="12.75" hidden="false" customHeight="true" outlineLevel="0" collapsed="false">
      <c r="A426" s="40" t="s">
        <v>424</v>
      </c>
      <c r="B426" s="56" t="str">
        <f aca="false" t="array" ref="B426:B426">INDEX(Countries!$D$2:$D$255, MATCH(A426, Countries!$B$2:$B$255, 0))</f>
        <v>ESH</v>
      </c>
      <c r="C426" s="76" t="s">
        <v>154</v>
      </c>
      <c r="D426" s="77" t="n">
        <f aca="false">IF($C426="Mangrove",'Sequestration rates'!$C$22,IF($C426="Seagrass",'Sequestration rates'!$D$22,IF($C426="Salt marsh",'Sequestration rates'!$E$22)))</f>
        <v>1.576666667</v>
      </c>
      <c r="E426" s="70" t="s">
        <v>474</v>
      </c>
      <c r="F426" s="40" t="s">
        <v>473</v>
      </c>
      <c r="G426" s="40"/>
      <c r="H426" s="2"/>
      <c r="I426" s="2"/>
      <c r="J426" s="2"/>
      <c r="K426" s="2"/>
      <c r="L426" s="2"/>
      <c r="M426" s="2"/>
      <c r="N426" s="2"/>
    </row>
    <row r="427" customFormat="false" ht="12.75" hidden="false" customHeight="true" outlineLevel="0" collapsed="false">
      <c r="A427" s="40" t="s">
        <v>425</v>
      </c>
      <c r="B427" s="56" t="str">
        <f aca="false" t="array" ref="B427:B427">INDEX(Countries!$D$2:$D$255, MATCH(A427, Countries!$B$2:$B$255, 0))</f>
        <v>AFG</v>
      </c>
      <c r="C427" s="76" t="s">
        <v>154</v>
      </c>
      <c r="D427" s="77" t="n">
        <f aca="false">IF($C427="Mangrove",'Sequestration rates'!$C$22,IF($C427="Seagrass",'Sequestration rates'!$D$22,IF($C427="Salt marsh",'Sequestration rates'!$E$22)))</f>
        <v>1.576666667</v>
      </c>
      <c r="E427" s="70" t="s">
        <v>474</v>
      </c>
      <c r="F427" s="40" t="s">
        <v>473</v>
      </c>
      <c r="G427" s="40"/>
      <c r="H427" s="2"/>
      <c r="I427" s="2"/>
      <c r="J427" s="2"/>
      <c r="K427" s="2"/>
      <c r="L427" s="2"/>
      <c r="M427" s="2"/>
      <c r="N427" s="2"/>
    </row>
    <row r="428" customFormat="false" ht="12.75" hidden="false" customHeight="true" outlineLevel="0" collapsed="false">
      <c r="A428" s="40" t="s">
        <v>426</v>
      </c>
      <c r="B428" s="56" t="str">
        <f aca="false" t="array" ref="B428:B428">INDEX(Countries!$D$2:$D$255, MATCH(A428, Countries!$B$2:$B$255, 0))</f>
        <v>ARM</v>
      </c>
      <c r="C428" s="76" t="s">
        <v>154</v>
      </c>
      <c r="D428" s="77" t="n">
        <f aca="false">IF($C428="Mangrove",'Sequestration rates'!$C$22,IF($C428="Seagrass",'Sequestration rates'!$D$22,IF($C428="Salt marsh",'Sequestration rates'!$E$22)))</f>
        <v>1.576666667</v>
      </c>
      <c r="E428" s="70" t="s">
        <v>474</v>
      </c>
      <c r="F428" s="40" t="s">
        <v>473</v>
      </c>
      <c r="G428" s="40"/>
      <c r="H428" s="2"/>
      <c r="I428" s="2"/>
      <c r="J428" s="2"/>
      <c r="K428" s="2"/>
      <c r="L428" s="2"/>
      <c r="M428" s="2"/>
      <c r="N428" s="2"/>
    </row>
    <row r="429" customFormat="false" ht="12.75" hidden="false" customHeight="true" outlineLevel="0" collapsed="false">
      <c r="A429" s="40" t="s">
        <v>427</v>
      </c>
      <c r="B429" s="56" t="str">
        <f aca="false" t="array" ref="B429:B429">INDEX(Countries!$D$2:$D$255, MATCH(A429, Countries!$B$2:$B$255, 0))</f>
        <v>AUT</v>
      </c>
      <c r="C429" s="76" t="s">
        <v>154</v>
      </c>
      <c r="D429" s="77" t="n">
        <f aca="false">IF($C429="Mangrove",'Sequestration rates'!$C$22,IF($C429="Seagrass",'Sequestration rates'!$D$22,IF($C429="Salt marsh",'Sequestration rates'!$E$22)))</f>
        <v>1.576666667</v>
      </c>
      <c r="E429" s="70" t="s">
        <v>474</v>
      </c>
      <c r="F429" s="40" t="s">
        <v>473</v>
      </c>
      <c r="G429" s="40"/>
      <c r="H429" s="2"/>
      <c r="I429" s="2"/>
      <c r="J429" s="2"/>
      <c r="K429" s="2"/>
      <c r="L429" s="2"/>
      <c r="M429" s="2"/>
      <c r="N429" s="2"/>
    </row>
    <row r="430" customFormat="false" ht="12.75" hidden="false" customHeight="true" outlineLevel="0" collapsed="false">
      <c r="A430" s="40" t="s">
        <v>428</v>
      </c>
      <c r="B430" s="56" t="str">
        <f aca="false" t="array" ref="B430:B430">INDEX(Countries!$D$2:$D$255, MATCH(A430, Countries!$B$2:$B$255, 0))</f>
        <v>BDI</v>
      </c>
      <c r="C430" s="76" t="s">
        <v>154</v>
      </c>
      <c r="D430" s="77" t="n">
        <f aca="false">IF($C430="Mangrove",'Sequestration rates'!$C$22,IF($C430="Seagrass",'Sequestration rates'!$D$22,IF($C430="Salt marsh",'Sequestration rates'!$E$22)))</f>
        <v>1.576666667</v>
      </c>
      <c r="E430" s="70" t="s">
        <v>474</v>
      </c>
      <c r="F430" s="40" t="s">
        <v>473</v>
      </c>
      <c r="G430" s="40"/>
      <c r="H430" s="2"/>
      <c r="I430" s="2"/>
      <c r="J430" s="2"/>
      <c r="K430" s="2"/>
      <c r="L430" s="2"/>
      <c r="M430" s="2"/>
      <c r="N430" s="2"/>
    </row>
    <row r="431" customFormat="false" ht="15.75" hidden="false" customHeight="true" outlineLevel="0" collapsed="false">
      <c r="A431" s="40" t="s">
        <v>429</v>
      </c>
      <c r="B431" s="56" t="str">
        <f aca="false" t="array" ref="B431:B431">INDEX(Countries!$D$2:$D$255, MATCH(A431, Countries!$B$2:$B$255, 0))</f>
        <v>BFA</v>
      </c>
      <c r="C431" s="76" t="s">
        <v>154</v>
      </c>
      <c r="D431" s="77" t="n">
        <f aca="false">IF($C431="Mangrove",'Sequestration rates'!$C$22,IF($C431="Seagrass",'Sequestration rates'!$D$22,IF($C431="Salt marsh",'Sequestration rates'!$E$22)))</f>
        <v>1.576666667</v>
      </c>
      <c r="E431" s="70" t="s">
        <v>474</v>
      </c>
      <c r="F431" s="40" t="s">
        <v>473</v>
      </c>
      <c r="G431" s="40"/>
    </row>
    <row r="432" customFormat="false" ht="15.75" hidden="false" customHeight="true" outlineLevel="0" collapsed="false">
      <c r="A432" s="40" t="s">
        <v>430</v>
      </c>
      <c r="B432" s="56" t="str">
        <f aca="false" t="array" ref="B432:B432">INDEX(Countries!$D$2:$D$255, MATCH(A432, Countries!$B$2:$B$255, 0))</f>
        <v>BLR</v>
      </c>
      <c r="C432" s="76" t="s">
        <v>154</v>
      </c>
      <c r="D432" s="77" t="n">
        <f aca="false">IF($C432="Mangrove",'Sequestration rates'!$C$22,IF($C432="Seagrass",'Sequestration rates'!$D$22,IF($C432="Salt marsh",'Sequestration rates'!$E$22)))</f>
        <v>1.576666667</v>
      </c>
      <c r="E432" s="70" t="s">
        <v>474</v>
      </c>
      <c r="F432" s="40" t="s">
        <v>473</v>
      </c>
      <c r="G432" s="40"/>
    </row>
    <row r="433" customFormat="false" ht="15.75" hidden="false" customHeight="true" outlineLevel="0" collapsed="false">
      <c r="A433" s="40" t="s">
        <v>431</v>
      </c>
      <c r="B433" s="56" t="str">
        <f aca="false" t="array" ref="B433:B433">INDEX(Countries!$D$2:$D$255, MATCH(A433, Countries!$B$2:$B$255, 0))</f>
        <v>BOL</v>
      </c>
      <c r="C433" s="76" t="s">
        <v>154</v>
      </c>
      <c r="D433" s="77" t="n">
        <f aca="false">IF($C433="Mangrove",'Sequestration rates'!$C$22,IF($C433="Seagrass",'Sequestration rates'!$D$22,IF($C433="Salt marsh",'Sequestration rates'!$E$22)))</f>
        <v>1.576666667</v>
      </c>
      <c r="E433" s="70" t="s">
        <v>474</v>
      </c>
      <c r="F433" s="40" t="s">
        <v>473</v>
      </c>
      <c r="G433" s="40"/>
    </row>
    <row r="434" customFormat="false" ht="15.75" hidden="false" customHeight="true" outlineLevel="0" collapsed="false">
      <c r="A434" s="40" t="s">
        <v>432</v>
      </c>
      <c r="B434" s="56" t="str">
        <f aca="false" t="array" ref="B434:B434">INDEX(Countries!$D$2:$D$255, MATCH(A434, Countries!$B$2:$B$255, 0))</f>
        <v>BTN</v>
      </c>
      <c r="C434" s="76" t="s">
        <v>154</v>
      </c>
      <c r="D434" s="77" t="n">
        <f aca="false">IF($C434="Mangrove",'Sequestration rates'!$C$22,IF($C434="Seagrass",'Sequestration rates'!$D$22,IF($C434="Salt marsh",'Sequestration rates'!$E$22)))</f>
        <v>1.576666667</v>
      </c>
      <c r="E434" s="70" t="s">
        <v>474</v>
      </c>
      <c r="F434" s="40" t="s">
        <v>473</v>
      </c>
      <c r="G434" s="40"/>
    </row>
    <row r="435" customFormat="false" ht="15.75" hidden="false" customHeight="true" outlineLevel="0" collapsed="false">
      <c r="A435" s="40" t="s">
        <v>433</v>
      </c>
      <c r="B435" s="56" t="str">
        <f aca="false" t="array" ref="B435:B435">INDEX(Countries!$D$2:$D$255, MATCH(A435, Countries!$B$2:$B$255, 0))</f>
        <v>BWA</v>
      </c>
      <c r="C435" s="76" t="s">
        <v>154</v>
      </c>
      <c r="D435" s="77" t="n">
        <f aca="false">IF($C435="Mangrove",'Sequestration rates'!$C$22,IF($C435="Seagrass",'Sequestration rates'!$D$22,IF($C435="Salt marsh",'Sequestration rates'!$E$22)))</f>
        <v>1.576666667</v>
      </c>
      <c r="E435" s="70" t="s">
        <v>474</v>
      </c>
      <c r="F435" s="40" t="s">
        <v>473</v>
      </c>
      <c r="G435" s="40"/>
    </row>
    <row r="436" customFormat="false" ht="15.75" hidden="false" customHeight="true" outlineLevel="0" collapsed="false">
      <c r="A436" s="40" t="s">
        <v>434</v>
      </c>
      <c r="B436" s="56" t="str">
        <f aca="false" t="array" ref="B436:B436">INDEX(Countries!$D$2:$D$255, MATCH(A436, Countries!$B$2:$B$255, 0))</f>
        <v>CAF</v>
      </c>
      <c r="C436" s="76" t="s">
        <v>154</v>
      </c>
      <c r="D436" s="77" t="n">
        <f aca="false">IF($C436="Mangrove",'Sequestration rates'!$C$22,IF($C436="Seagrass",'Sequestration rates'!$D$22,IF($C436="Salt marsh",'Sequestration rates'!$E$22)))</f>
        <v>1.576666667</v>
      </c>
      <c r="E436" s="70" t="s">
        <v>474</v>
      </c>
      <c r="F436" s="40" t="s">
        <v>473</v>
      </c>
      <c r="G436" s="40"/>
    </row>
    <row r="437" customFormat="false" ht="15.75" hidden="false" customHeight="true" outlineLevel="0" collapsed="false">
      <c r="A437" s="40" t="s">
        <v>435</v>
      </c>
      <c r="B437" s="56" t="str">
        <f aca="false" t="array" ref="B437:B437">INDEX(Countries!$D$2:$D$255, MATCH(A437, Countries!$B$2:$B$255, 0))</f>
        <v>CHE</v>
      </c>
      <c r="C437" s="76" t="s">
        <v>154</v>
      </c>
      <c r="D437" s="77" t="n">
        <f aca="false">IF($C437="Mangrove",'Sequestration rates'!$C$22,IF($C437="Seagrass",'Sequestration rates'!$D$22,IF($C437="Salt marsh",'Sequestration rates'!$E$22)))</f>
        <v>1.576666667</v>
      </c>
      <c r="E437" s="70" t="s">
        <v>474</v>
      </c>
      <c r="F437" s="40" t="s">
        <v>473</v>
      </c>
      <c r="G437" s="40"/>
    </row>
    <row r="438" customFormat="false" ht="15.75" hidden="false" customHeight="true" outlineLevel="0" collapsed="false">
      <c r="A438" s="40" t="s">
        <v>436</v>
      </c>
      <c r="B438" s="56" t="str">
        <f aca="false" t="array" ref="B438:B438">INDEX(Countries!$D$2:$D$255, MATCH(A438, Countries!$B$2:$B$255, 0))</f>
        <v>CZE</v>
      </c>
      <c r="C438" s="76" t="s">
        <v>154</v>
      </c>
      <c r="D438" s="77" t="n">
        <f aca="false">IF($C438="Mangrove",'Sequestration rates'!$C$22,IF($C438="Seagrass",'Sequestration rates'!$D$22,IF($C438="Salt marsh",'Sequestration rates'!$E$22)))</f>
        <v>1.576666667</v>
      </c>
      <c r="E438" s="70" t="s">
        <v>474</v>
      </c>
      <c r="F438" s="40" t="s">
        <v>473</v>
      </c>
      <c r="G438" s="40"/>
    </row>
    <row r="439" customFormat="false" ht="15.75" hidden="false" customHeight="true" outlineLevel="0" collapsed="false">
      <c r="A439" s="40" t="s">
        <v>437</v>
      </c>
      <c r="B439" s="56" t="str">
        <f aca="false" t="array" ref="B439:B439">INDEX(Countries!$D$2:$D$255, MATCH(A439, Countries!$B$2:$B$255, 0))</f>
        <v>ETH</v>
      </c>
      <c r="C439" s="76" t="s">
        <v>154</v>
      </c>
      <c r="D439" s="77" t="n">
        <f aca="false">IF($C439="Mangrove",'Sequestration rates'!$C$22,IF($C439="Seagrass",'Sequestration rates'!$D$22,IF($C439="Salt marsh",'Sequestration rates'!$E$22)))</f>
        <v>1.576666667</v>
      </c>
      <c r="E439" s="70" t="s">
        <v>474</v>
      </c>
      <c r="F439" s="40" t="s">
        <v>473</v>
      </c>
      <c r="G439" s="40"/>
    </row>
    <row r="440" customFormat="false" ht="15.75" hidden="false" customHeight="true" outlineLevel="0" collapsed="false">
      <c r="A440" s="40" t="s">
        <v>438</v>
      </c>
      <c r="B440" s="56" t="str">
        <f aca="false" t="array" ref="B440:B440">INDEX(Countries!$D$2:$D$255, MATCH(A440, Countries!$B$2:$B$255, 0))</f>
        <v>HUN</v>
      </c>
      <c r="C440" s="76" t="s">
        <v>154</v>
      </c>
      <c r="D440" s="77" t="n">
        <f aca="false">IF($C440="Mangrove",'Sequestration rates'!$C$22,IF($C440="Seagrass",'Sequestration rates'!$D$22,IF($C440="Salt marsh",'Sequestration rates'!$E$22)))</f>
        <v>1.576666667</v>
      </c>
      <c r="E440" s="70" t="s">
        <v>474</v>
      </c>
      <c r="F440" s="40" t="s">
        <v>473</v>
      </c>
      <c r="G440" s="40"/>
    </row>
    <row r="441" customFormat="false" ht="15.75" hidden="false" customHeight="true" outlineLevel="0" collapsed="false">
      <c r="A441" s="40" t="s">
        <v>439</v>
      </c>
      <c r="B441" s="56" t="str">
        <f aca="false" t="array" ref="B441:B441">INDEX(Countries!$D$2:$D$255, MATCH(A441, Countries!$B$2:$B$255, 0))</f>
        <v>KGZ</v>
      </c>
      <c r="C441" s="76" t="s">
        <v>154</v>
      </c>
      <c r="D441" s="77" t="n">
        <f aca="false">IF($C441="Mangrove",'Sequestration rates'!$C$22,IF($C441="Seagrass",'Sequestration rates'!$D$22,IF($C441="Salt marsh",'Sequestration rates'!$E$22)))</f>
        <v>1.576666667</v>
      </c>
      <c r="E441" s="70" t="s">
        <v>474</v>
      </c>
      <c r="F441" s="40" t="s">
        <v>473</v>
      </c>
      <c r="G441" s="40"/>
    </row>
    <row r="442" customFormat="false" ht="15.75" hidden="false" customHeight="true" outlineLevel="0" collapsed="false">
      <c r="A442" s="40" t="s">
        <v>440</v>
      </c>
      <c r="B442" s="56" t="str">
        <f aca="false" t="array" ref="B442:B442">INDEX(Countries!$D$2:$D$255, MATCH(A442, Countries!$B$2:$B$255, 0))</f>
        <v>LAO</v>
      </c>
      <c r="C442" s="76" t="s">
        <v>154</v>
      </c>
      <c r="D442" s="77" t="n">
        <f aca="false">IF($C442="Mangrove",'Sequestration rates'!$C$22,IF($C442="Seagrass",'Sequestration rates'!$D$22,IF($C442="Salt marsh",'Sequestration rates'!$E$22)))</f>
        <v>1.576666667</v>
      </c>
      <c r="E442" s="70" t="s">
        <v>474</v>
      </c>
      <c r="F442" s="40" t="s">
        <v>473</v>
      </c>
      <c r="G442" s="40"/>
    </row>
    <row r="443" customFormat="false" ht="15.75" hidden="false" customHeight="true" outlineLevel="0" collapsed="false">
      <c r="A443" s="40" t="s">
        <v>441</v>
      </c>
      <c r="B443" s="56" t="str">
        <f aca="false" t="array" ref="B443:B443">INDEX(Countries!$D$2:$D$255, MATCH(A443, Countries!$B$2:$B$255, 0))</f>
        <v>LSO</v>
      </c>
      <c r="C443" s="76" t="s">
        <v>154</v>
      </c>
      <c r="D443" s="77" t="n">
        <f aca="false">IF($C443="Mangrove",'Sequestration rates'!$C$22,IF($C443="Seagrass",'Sequestration rates'!$D$22,IF($C443="Salt marsh",'Sequestration rates'!$E$22)))</f>
        <v>1.576666667</v>
      </c>
      <c r="E443" s="70" t="s">
        <v>474</v>
      </c>
      <c r="F443" s="40" t="s">
        <v>473</v>
      </c>
      <c r="G443" s="40"/>
    </row>
    <row r="444" customFormat="false" ht="15.75" hidden="false" customHeight="true" outlineLevel="0" collapsed="false">
      <c r="A444" s="40" t="s">
        <v>442</v>
      </c>
      <c r="B444" s="56" t="str">
        <f aca="false" t="array" ref="B444:B444">INDEX(Countries!$D$2:$D$255, MATCH(A444, Countries!$B$2:$B$255, 0))</f>
        <v>LUX</v>
      </c>
      <c r="C444" s="76" t="s">
        <v>154</v>
      </c>
      <c r="D444" s="77" t="n">
        <f aca="false">IF($C444="Mangrove",'Sequestration rates'!$C$22,IF($C444="Seagrass",'Sequestration rates'!$D$22,IF($C444="Salt marsh",'Sequestration rates'!$E$22)))</f>
        <v>1.576666667</v>
      </c>
      <c r="E444" s="70" t="s">
        <v>474</v>
      </c>
      <c r="F444" s="40" t="s">
        <v>473</v>
      </c>
      <c r="G444" s="40"/>
    </row>
    <row r="445" customFormat="false" ht="15.75" hidden="false" customHeight="true" outlineLevel="0" collapsed="false">
      <c r="A445" s="40" t="s">
        <v>443</v>
      </c>
      <c r="B445" s="56" t="str">
        <f aca="false" t="array" ref="B445:B445">INDEX(Countries!$D$2:$D$255, MATCH(A445, Countries!$B$2:$B$255, 0))</f>
        <v>MDA</v>
      </c>
      <c r="C445" s="76" t="s">
        <v>154</v>
      </c>
      <c r="D445" s="77" t="n">
        <f aca="false">IF($C445="Mangrove",'Sequestration rates'!$C$22,IF($C445="Seagrass",'Sequestration rates'!$D$22,IF($C445="Salt marsh",'Sequestration rates'!$E$22)))</f>
        <v>1.576666667</v>
      </c>
      <c r="E445" s="70" t="s">
        <v>474</v>
      </c>
      <c r="F445" s="40" t="s">
        <v>473</v>
      </c>
      <c r="G445" s="40"/>
    </row>
    <row r="446" customFormat="false" ht="15.75" hidden="false" customHeight="true" outlineLevel="0" collapsed="false">
      <c r="A446" s="40" t="s">
        <v>444</v>
      </c>
      <c r="B446" s="56" t="str">
        <f aca="false" t="array" ref="B446:B446">INDEX(Countries!$D$2:$D$255, MATCH(A446, Countries!$B$2:$B$255, 0))</f>
        <v>MKD</v>
      </c>
      <c r="C446" s="76" t="s">
        <v>154</v>
      </c>
      <c r="D446" s="77" t="n">
        <f aca="false">IF($C446="Mangrove",'Sequestration rates'!$C$22,IF($C446="Seagrass",'Sequestration rates'!$D$22,IF($C446="Salt marsh",'Sequestration rates'!$E$22)))</f>
        <v>1.576666667</v>
      </c>
      <c r="E446" s="70" t="s">
        <v>474</v>
      </c>
      <c r="F446" s="40" t="s">
        <v>473</v>
      </c>
      <c r="G446" s="40"/>
    </row>
    <row r="447" customFormat="false" ht="15.75" hidden="false" customHeight="true" outlineLevel="0" collapsed="false">
      <c r="A447" s="40" t="s">
        <v>445</v>
      </c>
      <c r="B447" s="56" t="str">
        <f aca="false" t="array" ref="B447:B447">INDEX(Countries!$D$2:$D$255, MATCH(A447, Countries!$B$2:$B$255, 0))</f>
        <v>MLI</v>
      </c>
      <c r="C447" s="76" t="s">
        <v>154</v>
      </c>
      <c r="D447" s="77" t="n">
        <f aca="false">IF($C447="Mangrove",'Sequestration rates'!$C$22,IF($C447="Seagrass",'Sequestration rates'!$D$22,IF($C447="Salt marsh",'Sequestration rates'!$E$22)))</f>
        <v>1.576666667</v>
      </c>
      <c r="E447" s="70" t="s">
        <v>474</v>
      </c>
      <c r="F447" s="40" t="s">
        <v>473</v>
      </c>
      <c r="G447" s="40"/>
    </row>
    <row r="448" customFormat="false" ht="15.75" hidden="false" customHeight="true" outlineLevel="0" collapsed="false">
      <c r="A448" s="40" t="s">
        <v>446</v>
      </c>
      <c r="B448" s="56" t="str">
        <f aca="false" t="array" ref="B448:B448">INDEX(Countries!$D$2:$D$255, MATCH(A448, Countries!$B$2:$B$255, 0))</f>
        <v>MNG</v>
      </c>
      <c r="C448" s="76" t="s">
        <v>154</v>
      </c>
      <c r="D448" s="77" t="n">
        <f aca="false">IF($C448="Mangrove",'Sequestration rates'!$C$22,IF($C448="Seagrass",'Sequestration rates'!$D$22,IF($C448="Salt marsh",'Sequestration rates'!$E$22)))</f>
        <v>1.576666667</v>
      </c>
      <c r="E448" s="70" t="s">
        <v>474</v>
      </c>
      <c r="F448" s="40" t="s">
        <v>473</v>
      </c>
      <c r="G448" s="40"/>
    </row>
    <row r="449" customFormat="false" ht="15.75" hidden="false" customHeight="true" outlineLevel="0" collapsed="false">
      <c r="A449" s="40" t="s">
        <v>447</v>
      </c>
      <c r="B449" s="56" t="str">
        <f aca="false" t="array" ref="B449:B449">INDEX(Countries!$D$2:$D$255, MATCH(A449, Countries!$B$2:$B$255, 0))</f>
        <v>MWI</v>
      </c>
      <c r="C449" s="76" t="s">
        <v>154</v>
      </c>
      <c r="D449" s="77" t="n">
        <f aca="false">IF($C449="Mangrove",'Sequestration rates'!$C$22,IF($C449="Seagrass",'Sequestration rates'!$D$22,IF($C449="Salt marsh",'Sequestration rates'!$E$22)))</f>
        <v>1.576666667</v>
      </c>
      <c r="E449" s="70" t="s">
        <v>474</v>
      </c>
      <c r="F449" s="40" t="s">
        <v>473</v>
      </c>
      <c r="G449" s="40"/>
    </row>
    <row r="450" customFormat="false" ht="15.75" hidden="false" customHeight="true" outlineLevel="0" collapsed="false">
      <c r="A450" s="40" t="s">
        <v>448</v>
      </c>
      <c r="B450" s="56" t="str">
        <f aca="false" t="array" ref="B450:B450">INDEX(Countries!$D$2:$D$255, MATCH(A450, Countries!$B$2:$B$255, 0))</f>
        <v>NER</v>
      </c>
      <c r="C450" s="76" t="s">
        <v>154</v>
      </c>
      <c r="D450" s="77" t="n">
        <f aca="false">IF($C450="Mangrove",'Sequestration rates'!$C$22,IF($C450="Seagrass",'Sequestration rates'!$D$22,IF($C450="Salt marsh",'Sequestration rates'!$E$22)))</f>
        <v>1.576666667</v>
      </c>
      <c r="E450" s="70" t="s">
        <v>474</v>
      </c>
      <c r="F450" s="40" t="s">
        <v>473</v>
      </c>
      <c r="G450" s="40"/>
    </row>
    <row r="451" customFormat="false" ht="15.75" hidden="false" customHeight="true" outlineLevel="0" collapsed="false">
      <c r="A451" s="40" t="s">
        <v>449</v>
      </c>
      <c r="B451" s="56" t="str">
        <f aca="false" t="array" ref="B451:B451">INDEX(Countries!$D$2:$D$255, MATCH(A451, Countries!$B$2:$B$255, 0))</f>
        <v>NPL</v>
      </c>
      <c r="C451" s="76" t="s">
        <v>154</v>
      </c>
      <c r="D451" s="77" t="n">
        <f aca="false">IF($C451="Mangrove",'Sequestration rates'!$C$22,IF($C451="Seagrass",'Sequestration rates'!$D$22,IF($C451="Salt marsh",'Sequestration rates'!$E$22)))</f>
        <v>1.576666667</v>
      </c>
      <c r="E451" s="70" t="s">
        <v>474</v>
      </c>
      <c r="F451" s="40" t="s">
        <v>473</v>
      </c>
      <c r="G451" s="40"/>
    </row>
    <row r="452" customFormat="false" ht="15.75" hidden="false" customHeight="true" outlineLevel="0" collapsed="false">
      <c r="A452" s="40" t="s">
        <v>450</v>
      </c>
      <c r="B452" s="56" t="str">
        <f aca="false" t="array" ref="B452:B452">INDEX(Countries!$D$2:$D$255, MATCH(A452, Countries!$B$2:$B$255, 0))</f>
        <v>PRY</v>
      </c>
      <c r="C452" s="76" t="s">
        <v>154</v>
      </c>
      <c r="D452" s="77" t="n">
        <f aca="false">IF($C452="Mangrove",'Sequestration rates'!$C$22,IF($C452="Seagrass",'Sequestration rates'!$D$22,IF($C452="Salt marsh",'Sequestration rates'!$E$22)))</f>
        <v>1.576666667</v>
      </c>
      <c r="E452" s="70" t="s">
        <v>474</v>
      </c>
      <c r="F452" s="40" t="s">
        <v>473</v>
      </c>
      <c r="G452" s="40"/>
    </row>
    <row r="453" customFormat="false" ht="15.75" hidden="false" customHeight="true" outlineLevel="0" collapsed="false">
      <c r="A453" s="40" t="s">
        <v>451</v>
      </c>
      <c r="B453" s="56" t="str">
        <f aca="false" t="array" ref="B453:B453">INDEX(Countries!$D$2:$D$255, MATCH(A453, Countries!$B$2:$B$255, 0))</f>
        <v>RWA</v>
      </c>
      <c r="C453" s="76" t="s">
        <v>154</v>
      </c>
      <c r="D453" s="77" t="n">
        <f aca="false">IF($C453="Mangrove",'Sequestration rates'!$C$22,IF($C453="Seagrass",'Sequestration rates'!$D$22,IF($C453="Salt marsh",'Sequestration rates'!$E$22)))</f>
        <v>1.576666667</v>
      </c>
      <c r="E453" s="70" t="s">
        <v>474</v>
      </c>
      <c r="F453" s="40" t="s">
        <v>473</v>
      </c>
      <c r="G453" s="40"/>
    </row>
    <row r="454" customFormat="false" ht="15.75" hidden="false" customHeight="true" outlineLevel="0" collapsed="false">
      <c r="A454" s="40" t="s">
        <v>452</v>
      </c>
      <c r="B454" s="56" t="str">
        <f aca="false" t="array" ref="B454:B454">INDEX(Countries!$D$2:$D$255, MATCH(A454, Countries!$B$2:$B$255, 0))</f>
        <v>SRB</v>
      </c>
      <c r="C454" s="76" t="s">
        <v>154</v>
      </c>
      <c r="D454" s="77" t="n">
        <f aca="false">IF($C454="Mangrove",'Sequestration rates'!$C$22,IF($C454="Seagrass",'Sequestration rates'!$D$22,IF($C454="Salt marsh",'Sequestration rates'!$E$22)))</f>
        <v>1.576666667</v>
      </c>
      <c r="E454" s="70" t="s">
        <v>474</v>
      </c>
      <c r="F454" s="40" t="s">
        <v>473</v>
      </c>
      <c r="G454" s="40"/>
    </row>
    <row r="455" customFormat="false" ht="15.75" hidden="false" customHeight="true" outlineLevel="0" collapsed="false">
      <c r="A455" s="40" t="s">
        <v>453</v>
      </c>
      <c r="B455" s="56" t="str">
        <f aca="false" t="array" ref="B455:B455">INDEX(Countries!$D$2:$D$255, MATCH(A455, Countries!$B$2:$B$255, 0))</f>
        <v>SVK</v>
      </c>
      <c r="C455" s="76" t="s">
        <v>154</v>
      </c>
      <c r="D455" s="77" t="n">
        <f aca="false">IF($C455="Mangrove",'Sequestration rates'!$C$22,IF($C455="Seagrass",'Sequestration rates'!$D$22,IF($C455="Salt marsh",'Sequestration rates'!$E$22)))</f>
        <v>1.576666667</v>
      </c>
      <c r="E455" s="70" t="s">
        <v>474</v>
      </c>
      <c r="F455" s="40" t="s">
        <v>473</v>
      </c>
      <c r="G455" s="40"/>
    </row>
    <row r="456" customFormat="false" ht="15.75" hidden="false" customHeight="true" outlineLevel="0" collapsed="false">
      <c r="A456" s="40" t="s">
        <v>454</v>
      </c>
      <c r="B456" s="56" t="str">
        <f aca="false" t="array" ref="B456:B456">INDEX(Countries!$D$2:$D$255, MATCH(A456, Countries!$B$2:$B$255, 0))</f>
        <v>SWZ</v>
      </c>
      <c r="C456" s="76" t="s">
        <v>154</v>
      </c>
      <c r="D456" s="77" t="n">
        <f aca="false">IF($C456="Mangrove",'Sequestration rates'!$C$22,IF($C456="Seagrass",'Sequestration rates'!$D$22,IF($C456="Salt marsh",'Sequestration rates'!$E$22)))</f>
        <v>1.576666667</v>
      </c>
      <c r="E456" s="70" t="s">
        <v>474</v>
      </c>
      <c r="F456" s="40" t="s">
        <v>473</v>
      </c>
      <c r="G456" s="40"/>
    </row>
    <row r="457" customFormat="false" ht="15.75" hidden="false" customHeight="true" outlineLevel="0" collapsed="false">
      <c r="A457" s="40" t="s">
        <v>455</v>
      </c>
      <c r="B457" s="56" t="str">
        <f aca="false" t="array" ref="B457:B457">INDEX(Countries!$D$2:$D$255, MATCH(A457, Countries!$B$2:$B$255, 0))</f>
        <v>TCD</v>
      </c>
      <c r="C457" s="76" t="s">
        <v>154</v>
      </c>
      <c r="D457" s="77" t="n">
        <f aca="false">IF($C457="Mangrove",'Sequestration rates'!$C$22,IF($C457="Seagrass",'Sequestration rates'!$D$22,IF($C457="Salt marsh",'Sequestration rates'!$E$22)))</f>
        <v>1.576666667</v>
      </c>
      <c r="E457" s="70" t="s">
        <v>474</v>
      </c>
      <c r="F457" s="40" t="s">
        <v>473</v>
      </c>
      <c r="G457" s="40"/>
    </row>
    <row r="458" customFormat="false" ht="15.75" hidden="false" customHeight="true" outlineLevel="0" collapsed="false">
      <c r="A458" s="40" t="s">
        <v>456</v>
      </c>
      <c r="B458" s="56" t="str">
        <f aca="false" t="array" ref="B458:B458">INDEX(Countries!$D$2:$D$255, MATCH(A458, Countries!$B$2:$B$255, 0))</f>
        <v>TJK</v>
      </c>
      <c r="C458" s="76" t="s">
        <v>154</v>
      </c>
      <c r="D458" s="77" t="n">
        <f aca="false">IF($C458="Mangrove",'Sequestration rates'!$C$22,IF($C458="Seagrass",'Sequestration rates'!$D$22,IF($C458="Salt marsh",'Sequestration rates'!$E$22)))</f>
        <v>1.576666667</v>
      </c>
      <c r="E458" s="70" t="s">
        <v>474</v>
      </c>
      <c r="F458" s="40" t="s">
        <v>473</v>
      </c>
      <c r="G458" s="40"/>
    </row>
    <row r="459" customFormat="false" ht="15.75" hidden="false" customHeight="true" outlineLevel="0" collapsed="false">
      <c r="A459" s="40" t="s">
        <v>457</v>
      </c>
      <c r="B459" s="56" t="str">
        <f aca="false" t="array" ref="B459:B459">INDEX(Countries!$D$2:$D$255, MATCH(A459, Countries!$B$2:$B$255, 0))</f>
        <v>UGA</v>
      </c>
      <c r="C459" s="76" t="s">
        <v>154</v>
      </c>
      <c r="D459" s="77" t="n">
        <f aca="false">IF($C459="Mangrove",'Sequestration rates'!$C$22,IF($C459="Seagrass",'Sequestration rates'!$D$22,IF($C459="Salt marsh",'Sequestration rates'!$E$22)))</f>
        <v>1.576666667</v>
      </c>
      <c r="E459" s="70" t="s">
        <v>474</v>
      </c>
      <c r="F459" s="40" t="s">
        <v>473</v>
      </c>
      <c r="G459" s="40"/>
    </row>
    <row r="460" customFormat="false" ht="15.75" hidden="false" customHeight="true" outlineLevel="0" collapsed="false">
      <c r="A460" s="40" t="s">
        <v>458</v>
      </c>
      <c r="B460" s="56" t="str">
        <f aca="false" t="array" ref="B460:B460">INDEX(Countries!$D$2:$D$255, MATCH(A460, Countries!$B$2:$B$255, 0))</f>
        <v>UZB</v>
      </c>
      <c r="C460" s="76" t="s">
        <v>154</v>
      </c>
      <c r="D460" s="77" t="n">
        <f aca="false">IF($C460="Mangrove",'Sequestration rates'!$C$22,IF($C460="Seagrass",'Sequestration rates'!$D$22,IF($C460="Salt marsh",'Sequestration rates'!$E$22)))</f>
        <v>1.576666667</v>
      </c>
      <c r="E460" s="70" t="s">
        <v>474</v>
      </c>
      <c r="F460" s="40" t="s">
        <v>473</v>
      </c>
      <c r="G460" s="40"/>
    </row>
    <row r="461" customFormat="false" ht="15.75" hidden="false" customHeight="true" outlineLevel="0" collapsed="false">
      <c r="A461" s="40" t="s">
        <v>459</v>
      </c>
      <c r="B461" s="56" t="str">
        <f aca="false" t="array" ref="B461:B461">INDEX(Countries!$D$2:$D$255, MATCH(A461, Countries!$B$2:$B$255, 0))</f>
        <v>ZMB</v>
      </c>
      <c r="C461" s="76" t="s">
        <v>154</v>
      </c>
      <c r="D461" s="77" t="n">
        <f aca="false">IF($C461="Mangrove",'Sequestration rates'!$C$22,IF($C461="Seagrass",'Sequestration rates'!$D$22,IF($C461="Salt marsh",'Sequestration rates'!$E$22)))</f>
        <v>1.576666667</v>
      </c>
      <c r="E461" s="70" t="s">
        <v>474</v>
      </c>
      <c r="F461" s="40" t="s">
        <v>473</v>
      </c>
      <c r="G461" s="40"/>
    </row>
    <row r="462" customFormat="false" ht="15.75" hidden="false" customHeight="true" outlineLevel="0" collapsed="false">
      <c r="A462" s="40" t="s">
        <v>460</v>
      </c>
      <c r="B462" s="56" t="str">
        <f aca="false" t="array" ref="B462:B462">INDEX(Countries!$D$2:$D$255, MATCH(A462, Countries!$B$2:$B$255, 0))</f>
        <v>ZWE</v>
      </c>
      <c r="C462" s="76" t="s">
        <v>154</v>
      </c>
      <c r="D462" s="77" t="n">
        <f aca="false">IF($C462="Mangrove",'Sequestration rates'!$C$22,IF($C462="Seagrass",'Sequestration rates'!$D$22,IF($C462="Salt marsh",'Sequestration rates'!$E$22)))</f>
        <v>1.576666667</v>
      </c>
      <c r="E462" s="70" t="s">
        <v>474</v>
      </c>
      <c r="F462" s="40" t="s">
        <v>473</v>
      </c>
      <c r="G462" s="40"/>
    </row>
    <row r="463" customFormat="false" ht="15.75" hidden="false" customHeight="true" outlineLevel="0" collapsed="false">
      <c r="A463" s="40" t="s">
        <v>461</v>
      </c>
      <c r="B463" s="56" t="str">
        <f aca="false" t="array" ref="B463:B463">INDEX(Countries!$D$2:$D$255, MATCH(A463, Countries!$B$2:$B$255, 0))</f>
        <v>BLM</v>
      </c>
      <c r="C463" s="76" t="s">
        <v>154</v>
      </c>
      <c r="D463" s="77" t="n">
        <f aca="false">IF($C463="Mangrove",'Sequestration rates'!$C$22,IF($C463="Seagrass",'Sequestration rates'!$D$22,IF($C463="Salt marsh",'Sequestration rates'!$E$22)))</f>
        <v>1.576666667</v>
      </c>
      <c r="E463" s="70" t="s">
        <v>474</v>
      </c>
      <c r="F463" s="40" t="s">
        <v>473</v>
      </c>
      <c r="G463" s="40"/>
    </row>
    <row r="464" customFormat="false" ht="15.75" hidden="false" customHeight="true" outlineLevel="0" collapsed="false">
      <c r="A464" s="40" t="s">
        <v>462</v>
      </c>
      <c r="B464" s="56" t="str">
        <f aca="false" t="array" ref="B464:B464">INDEX(Countries!$D$2:$D$255, MATCH(A464, Countries!$B$2:$B$255, 0))</f>
        <v>CCK</v>
      </c>
      <c r="C464" s="76" t="s">
        <v>154</v>
      </c>
      <c r="D464" s="77" t="n">
        <f aca="false">IF($C464="Mangrove",'Sequestration rates'!$C$22,IF($C464="Seagrass",'Sequestration rates'!$D$22,IF($C464="Salt marsh",'Sequestration rates'!$E$22)))</f>
        <v>1.576666667</v>
      </c>
      <c r="E464" s="70" t="s">
        <v>474</v>
      </c>
      <c r="F464" s="40" t="s">
        <v>473</v>
      </c>
      <c r="G464" s="40"/>
    </row>
    <row r="465" customFormat="false" ht="15.75" hidden="false" customHeight="true" outlineLevel="0" collapsed="false">
      <c r="A465" s="40" t="s">
        <v>463</v>
      </c>
      <c r="B465" s="56" t="str">
        <f aca="false" t="array" ref="B465:B465">INDEX(Countries!$D$2:$D$255, MATCH(A465, Countries!$B$2:$B$255, 0))</f>
        <v>CXR</v>
      </c>
      <c r="C465" s="76" t="s">
        <v>154</v>
      </c>
      <c r="D465" s="77" t="n">
        <f aca="false">IF($C465="Mangrove",'Sequestration rates'!$C$22,IF($C465="Seagrass",'Sequestration rates'!$D$22,IF($C465="Salt marsh",'Sequestration rates'!$E$22)))</f>
        <v>1.576666667</v>
      </c>
      <c r="E465" s="70" t="s">
        <v>474</v>
      </c>
      <c r="F465" s="40" t="s">
        <v>473</v>
      </c>
      <c r="G465" s="40"/>
    </row>
    <row r="466" customFormat="false" ht="15.75" hidden="false" customHeight="true" outlineLevel="0" collapsed="false">
      <c r="A466" s="40" t="s">
        <v>143</v>
      </c>
      <c r="B466" s="56" t="str">
        <f aca="false" t="array" ref="B466:B466">INDEX(Countries!$D$2:$D$255, MATCH(A466, Countries!$B$2:$B$255, 0))</f>
        <v>USA</v>
      </c>
      <c r="C466" s="76" t="s">
        <v>155</v>
      </c>
      <c r="D466" s="77" t="n">
        <f aca="false">IF($C466="Mangrove",'Sequestration rates'!$C$22,IF($C466="Seagrass",'Sequestration rates'!$D$22,IF($C466="Salt marsh",'Sequestration rates'!$E$22)))</f>
        <v>3.336666667</v>
      </c>
      <c r="E466" s="70" t="s">
        <v>474</v>
      </c>
      <c r="F466" s="40" t="s">
        <v>473</v>
      </c>
      <c r="G466" s="40"/>
    </row>
    <row r="467" customFormat="false" ht="15.75" hidden="false" customHeight="true" outlineLevel="0" collapsed="false">
      <c r="A467" s="40" t="s">
        <v>146</v>
      </c>
      <c r="B467" s="56" t="str">
        <f aca="false" t="array" ref="B467:B467">INDEX(Countries!$D$2:$D$255, MATCH(A467, Countries!$B$2:$B$255, 0))</f>
        <v>IDN</v>
      </c>
      <c r="C467" s="76" t="s">
        <v>155</v>
      </c>
      <c r="D467" s="77" t="n">
        <f aca="false">IF($C467="Mangrove",'Sequestration rates'!$C$22,IF($C467="Seagrass",'Sequestration rates'!$D$22,IF($C467="Salt marsh",'Sequestration rates'!$E$22)))</f>
        <v>3.336666667</v>
      </c>
      <c r="E467" s="70" t="s">
        <v>474</v>
      </c>
      <c r="F467" s="40" t="s">
        <v>473</v>
      </c>
      <c r="G467" s="40"/>
    </row>
    <row r="468" customFormat="false" ht="15.75" hidden="false" customHeight="true" outlineLevel="0" collapsed="false">
      <c r="A468" s="40" t="s">
        <v>147</v>
      </c>
      <c r="B468" s="56" t="str">
        <f aca="false" t="array" ref="B468:B468">INDEX(Countries!$D$2:$D$255, MATCH(A468, Countries!$B$2:$B$255, 0))</f>
        <v>AUS</v>
      </c>
      <c r="C468" s="76" t="s">
        <v>155</v>
      </c>
      <c r="D468" s="77" t="n">
        <f aca="false">IF($C468="Mangrove",'Sequestration rates'!$C$22,IF($C468="Seagrass",'Sequestration rates'!$D$22,IF($C468="Salt marsh",'Sequestration rates'!$E$22)))</f>
        <v>3.336666667</v>
      </c>
      <c r="E468" s="70" t="s">
        <v>474</v>
      </c>
      <c r="F468" s="40" t="s">
        <v>473</v>
      </c>
      <c r="G468" s="40"/>
    </row>
    <row r="469" customFormat="false" ht="15.75" hidden="false" customHeight="true" outlineLevel="0" collapsed="false">
      <c r="A469" s="40" t="s">
        <v>148</v>
      </c>
      <c r="B469" s="56" t="str">
        <f aca="false" t="array" ref="B469:B469">INDEX(Countries!$D$2:$D$255, MATCH(A469, Countries!$B$2:$B$255, 0))</f>
        <v>BHS</v>
      </c>
      <c r="C469" s="76" t="s">
        <v>155</v>
      </c>
      <c r="D469" s="77" t="n">
        <f aca="false">IF($C469="Mangrove",'Sequestration rates'!$C$22,IF($C469="Seagrass",'Sequestration rates'!$D$22,IF($C469="Salt marsh",'Sequestration rates'!$E$22)))</f>
        <v>3.336666667</v>
      </c>
      <c r="E469" s="70" t="s">
        <v>474</v>
      </c>
      <c r="F469" s="40" t="s">
        <v>473</v>
      </c>
      <c r="G469" s="40"/>
    </row>
    <row r="470" customFormat="false" ht="15.75" hidden="false" customHeight="true" outlineLevel="0" collapsed="false">
      <c r="A470" s="40" t="s">
        <v>149</v>
      </c>
      <c r="B470" s="56" t="str">
        <f aca="false" t="array" ref="B470:B470">INDEX(Countries!$D$2:$D$255, MATCH(A470, Countries!$B$2:$B$255, 0))</f>
        <v>KEN</v>
      </c>
      <c r="C470" s="76" t="s">
        <v>155</v>
      </c>
      <c r="D470" s="77" t="n">
        <f aca="false">IF($C470="Mangrove",'Sequestration rates'!$C$22,IF($C470="Seagrass",'Sequestration rates'!$D$22,IF($C470="Salt marsh",'Sequestration rates'!$E$22)))</f>
        <v>3.336666667</v>
      </c>
      <c r="E470" s="70" t="s">
        <v>474</v>
      </c>
      <c r="F470" s="40" t="s">
        <v>473</v>
      </c>
      <c r="G470" s="40"/>
    </row>
    <row r="471" customFormat="false" ht="15.75" hidden="false" customHeight="true" outlineLevel="0" collapsed="false">
      <c r="A471" s="40" t="s">
        <v>150</v>
      </c>
      <c r="B471" s="56" t="str">
        <f aca="false" t="array" ref="B471:B471">INDEX(Countries!$D$2:$D$255, MATCH(A471, Countries!$B$2:$B$255, 0))</f>
        <v>MEX</v>
      </c>
      <c r="C471" s="76" t="s">
        <v>155</v>
      </c>
      <c r="D471" s="77" t="n">
        <f aca="false">IF($C471="Mangrove",'Sequestration rates'!$C$22,IF($C471="Seagrass",'Sequestration rates'!$D$22,IF($C471="Salt marsh",'Sequestration rates'!$E$22)))</f>
        <v>3.336666667</v>
      </c>
      <c r="E471" s="70" t="s">
        <v>474</v>
      </c>
      <c r="F471" s="40" t="s">
        <v>473</v>
      </c>
      <c r="G471" s="40"/>
    </row>
    <row r="472" customFormat="false" ht="15.75" hidden="false" customHeight="true" outlineLevel="0" collapsed="false">
      <c r="A472" s="40" t="s">
        <v>151</v>
      </c>
      <c r="B472" s="56" t="str">
        <f aca="false" t="array" ref="B472:B472">INDEX(Countries!$D$2:$D$255, MATCH(A472, Countries!$B$2:$B$255, 0))</f>
        <v>COL</v>
      </c>
      <c r="C472" s="76" t="s">
        <v>155</v>
      </c>
      <c r="D472" s="77" t="n">
        <f aca="false">IF($C472="Mangrove",'Sequestration rates'!$C$22,IF($C472="Seagrass",'Sequestration rates'!$D$22,IF($C472="Salt marsh",'Sequestration rates'!$E$22)))</f>
        <v>3.336666667</v>
      </c>
      <c r="E472" s="70" t="s">
        <v>474</v>
      </c>
      <c r="F472" s="40" t="s">
        <v>473</v>
      </c>
      <c r="G472" s="40"/>
    </row>
    <row r="473" customFormat="false" ht="15.75" hidden="false" customHeight="true" outlineLevel="0" collapsed="false">
      <c r="A473" s="40" t="s">
        <v>152</v>
      </c>
      <c r="B473" s="56" t="str">
        <f aca="false" t="array" ref="B473:B473">INDEX(Countries!$D$2:$D$255, MATCH(A473, Countries!$B$2:$B$255, 0))</f>
        <v>IND</v>
      </c>
      <c r="C473" s="76" t="s">
        <v>155</v>
      </c>
      <c r="D473" s="77" t="n">
        <f aca="false">IF($C473="Mangrove",'Sequestration rates'!$C$22,IF($C473="Seagrass",'Sequestration rates'!$D$22,IF($C473="Salt marsh",'Sequestration rates'!$E$22)))</f>
        <v>3.336666667</v>
      </c>
      <c r="E473" s="70" t="s">
        <v>474</v>
      </c>
      <c r="F473" s="40" t="s">
        <v>473</v>
      </c>
      <c r="G473" s="40"/>
    </row>
    <row r="474" customFormat="false" ht="15.75" hidden="false" customHeight="true" outlineLevel="0" collapsed="false">
      <c r="A474" s="40" t="s">
        <v>153</v>
      </c>
      <c r="B474" s="56" t="str">
        <f aca="false" t="array" ref="B474:B474">INDEX(Countries!$D$2:$D$255, MATCH(A474, Countries!$B$2:$B$255, 0))</f>
        <v>CHN</v>
      </c>
      <c r="C474" s="76" t="s">
        <v>155</v>
      </c>
      <c r="D474" s="77" t="n">
        <f aca="false">IF($C474="Mangrove",'Sequestration rates'!$C$22,IF($C474="Seagrass",'Sequestration rates'!$D$22,IF($C474="Salt marsh",'Sequestration rates'!$E$22)))</f>
        <v>3.336666667</v>
      </c>
      <c r="E474" s="70" t="s">
        <v>474</v>
      </c>
      <c r="F474" s="40" t="s">
        <v>473</v>
      </c>
      <c r="G474" s="40"/>
    </row>
    <row r="475" customFormat="false" ht="15.75" hidden="false" customHeight="true" outlineLevel="0" collapsed="false">
      <c r="A475" s="40" t="s">
        <v>241</v>
      </c>
      <c r="B475" s="56" t="str">
        <f aca="false" t="array" ref="B475:B475">INDEX(Countries!$D$2:$D$255, MATCH(A475, Countries!$B$2:$B$255, 0))</f>
        <v>ASM</v>
      </c>
      <c r="C475" s="76" t="s">
        <v>155</v>
      </c>
      <c r="D475" s="77" t="n">
        <f aca="false">IF($C475="Mangrove",'Sequestration rates'!$C$22,IF($C475="Seagrass",'Sequestration rates'!$D$22,IF($C475="Salt marsh",'Sequestration rates'!$E$22)))</f>
        <v>3.336666667</v>
      </c>
      <c r="E475" s="70" t="s">
        <v>474</v>
      </c>
      <c r="F475" s="40" t="s">
        <v>473</v>
      </c>
      <c r="G475" s="40"/>
    </row>
    <row r="476" customFormat="false" ht="15.75" hidden="false" customHeight="true" outlineLevel="0" collapsed="false">
      <c r="A476" s="40" t="s">
        <v>242</v>
      </c>
      <c r="B476" s="56" t="str">
        <f aca="false" t="array" ref="B476:B476">INDEX(Countries!$D$2:$D$255, MATCH(A476, Countries!$B$2:$B$255, 0))</f>
        <v>AGO</v>
      </c>
      <c r="C476" s="76" t="s">
        <v>155</v>
      </c>
      <c r="D476" s="77" t="n">
        <f aca="false">IF($C476="Mangrove",'Sequestration rates'!$C$22,IF($C476="Seagrass",'Sequestration rates'!$D$22,IF($C476="Salt marsh",'Sequestration rates'!$E$22)))</f>
        <v>3.336666667</v>
      </c>
      <c r="E476" s="70" t="s">
        <v>474</v>
      </c>
      <c r="F476" s="40" t="s">
        <v>473</v>
      </c>
      <c r="G476" s="40"/>
    </row>
    <row r="477" customFormat="false" ht="15.75" hidden="false" customHeight="true" outlineLevel="0" collapsed="false">
      <c r="A477" s="40" t="s">
        <v>243</v>
      </c>
      <c r="B477" s="56" t="str">
        <f aca="false" t="array" ref="B477:B477">INDEX(Countries!$D$2:$D$255, MATCH(A477, Countries!$B$2:$B$255, 0))</f>
        <v>AIA</v>
      </c>
      <c r="C477" s="76" t="s">
        <v>155</v>
      </c>
      <c r="D477" s="77" t="n">
        <f aca="false">IF($C477="Mangrove",'Sequestration rates'!$C$22,IF($C477="Seagrass",'Sequestration rates'!$D$22,IF($C477="Salt marsh",'Sequestration rates'!$E$22)))</f>
        <v>3.336666667</v>
      </c>
      <c r="E477" s="70" t="s">
        <v>474</v>
      </c>
      <c r="F477" s="40" t="s">
        <v>473</v>
      </c>
      <c r="G477" s="40"/>
    </row>
    <row r="478" customFormat="false" ht="15.75" hidden="false" customHeight="true" outlineLevel="0" collapsed="false">
      <c r="A478" s="40" t="s">
        <v>245</v>
      </c>
      <c r="B478" s="56" t="str">
        <f aca="false" t="array" ref="B478:B478">INDEX(Countries!$D$2:$D$255, MATCH(A478, Countries!$B$2:$B$255, 0))</f>
        <v>BHR</v>
      </c>
      <c r="C478" s="76" t="s">
        <v>155</v>
      </c>
      <c r="D478" s="77" t="n">
        <f aca="false">IF($C478="Mangrove",'Sequestration rates'!$C$22,IF($C478="Seagrass",'Sequestration rates'!$D$22,IF($C478="Salt marsh",'Sequestration rates'!$E$22)))</f>
        <v>3.336666667</v>
      </c>
      <c r="E478" s="70" t="s">
        <v>474</v>
      </c>
      <c r="F478" s="40" t="s">
        <v>473</v>
      </c>
      <c r="G478" s="40"/>
    </row>
    <row r="479" customFormat="false" ht="15.75" hidden="false" customHeight="true" outlineLevel="0" collapsed="false">
      <c r="A479" s="40" t="s">
        <v>246</v>
      </c>
      <c r="B479" s="56" t="str">
        <f aca="false" t="array" ref="B479:B479">INDEX(Countries!$D$2:$D$255, MATCH(A479, Countries!$B$2:$B$255, 0))</f>
        <v>BGD</v>
      </c>
      <c r="C479" s="76" t="s">
        <v>155</v>
      </c>
      <c r="D479" s="77" t="n">
        <f aca="false">IF($C479="Mangrove",'Sequestration rates'!$C$22,IF($C479="Seagrass",'Sequestration rates'!$D$22,IF($C479="Salt marsh",'Sequestration rates'!$E$22)))</f>
        <v>3.336666667</v>
      </c>
      <c r="E479" s="70" t="s">
        <v>474</v>
      </c>
      <c r="F479" s="40" t="s">
        <v>473</v>
      </c>
      <c r="G479" s="40"/>
    </row>
    <row r="480" customFormat="false" ht="15.75" hidden="false" customHeight="true" outlineLevel="0" collapsed="false">
      <c r="A480" s="40" t="s">
        <v>247</v>
      </c>
      <c r="B480" s="56" t="str">
        <f aca="false" t="array" ref="B480:B480">INDEX(Countries!$D$2:$D$255, MATCH(A480, Countries!$B$2:$B$255, 0))</f>
        <v>BRB</v>
      </c>
      <c r="C480" s="76" t="s">
        <v>155</v>
      </c>
      <c r="D480" s="77" t="n">
        <f aca="false">IF($C480="Mangrove",'Sequestration rates'!$C$22,IF($C480="Seagrass",'Sequestration rates'!$D$22,IF($C480="Salt marsh",'Sequestration rates'!$E$22)))</f>
        <v>3.336666667</v>
      </c>
      <c r="E480" s="70" t="s">
        <v>474</v>
      </c>
      <c r="F480" s="40" t="s">
        <v>473</v>
      </c>
      <c r="G480" s="40"/>
    </row>
    <row r="481" customFormat="false" ht="15.75" hidden="false" customHeight="true" outlineLevel="0" collapsed="false">
      <c r="A481" s="40" t="s">
        <v>248</v>
      </c>
      <c r="B481" s="56" t="str">
        <f aca="false" t="array" ref="B481:B481">INDEX(Countries!$D$2:$D$255, MATCH(A481, Countries!$B$2:$B$255, 0))</f>
        <v>BLZ</v>
      </c>
      <c r="C481" s="76" t="s">
        <v>155</v>
      </c>
      <c r="D481" s="77" t="n">
        <f aca="false">IF($C481="Mangrove",'Sequestration rates'!$C$22,IF($C481="Seagrass",'Sequestration rates'!$D$22,IF($C481="Salt marsh",'Sequestration rates'!$E$22)))</f>
        <v>3.336666667</v>
      </c>
      <c r="E481" s="70" t="s">
        <v>474</v>
      </c>
      <c r="F481" s="40" t="s">
        <v>473</v>
      </c>
      <c r="G481" s="40"/>
    </row>
    <row r="482" customFormat="false" ht="15.75" hidden="false" customHeight="true" outlineLevel="0" collapsed="false">
      <c r="A482" s="40" t="s">
        <v>249</v>
      </c>
      <c r="B482" s="56" t="str">
        <f aca="false" t="array" ref="B482:B482">INDEX(Countries!$D$2:$D$255, MATCH(A482, Countries!$B$2:$B$255, 0))</f>
        <v>BEN</v>
      </c>
      <c r="C482" s="76" t="s">
        <v>155</v>
      </c>
      <c r="D482" s="77" t="n">
        <f aca="false">IF($C482="Mangrove",'Sequestration rates'!$C$22,IF($C482="Seagrass",'Sequestration rates'!$D$22,IF($C482="Salt marsh",'Sequestration rates'!$E$22)))</f>
        <v>3.336666667</v>
      </c>
      <c r="E482" s="70" t="s">
        <v>474</v>
      </c>
      <c r="F482" s="40" t="s">
        <v>473</v>
      </c>
      <c r="G482" s="40"/>
    </row>
    <row r="483" customFormat="false" ht="15.75" hidden="false" customHeight="true" outlineLevel="0" collapsed="false">
      <c r="A483" s="40" t="s">
        <v>250</v>
      </c>
      <c r="B483" s="56" t="str">
        <f aca="false" t="array" ref="B483:B483">INDEX(Countries!$D$2:$D$255, MATCH(A483, Countries!$B$2:$B$255, 0))</f>
        <v>BMU</v>
      </c>
      <c r="C483" s="76" t="s">
        <v>155</v>
      </c>
      <c r="D483" s="77" t="n">
        <f aca="false">IF($C483="Mangrove",'Sequestration rates'!$C$22,IF($C483="Seagrass",'Sequestration rates'!$D$22,IF($C483="Salt marsh",'Sequestration rates'!$E$22)))</f>
        <v>3.336666667</v>
      </c>
      <c r="E483" s="70" t="s">
        <v>474</v>
      </c>
      <c r="F483" s="40" t="s">
        <v>473</v>
      </c>
      <c r="G483" s="40"/>
    </row>
    <row r="484" customFormat="false" ht="15.75" hidden="false" customHeight="true" outlineLevel="0" collapsed="false">
      <c r="A484" s="40" t="s">
        <v>251</v>
      </c>
      <c r="B484" s="56" t="str">
        <f aca="false" t="array" ref="B484:B484">INDEX(Countries!$D$2:$D$255, MATCH(A484, Countries!$B$2:$B$255, 0))</f>
        <v>BES</v>
      </c>
      <c r="C484" s="76" t="s">
        <v>155</v>
      </c>
      <c r="D484" s="77" t="n">
        <f aca="false">IF($C484="Mangrove",'Sequestration rates'!$C$22,IF($C484="Seagrass",'Sequestration rates'!$D$22,IF($C484="Salt marsh",'Sequestration rates'!$E$22)))</f>
        <v>3.336666667</v>
      </c>
      <c r="E484" s="70" t="s">
        <v>474</v>
      </c>
      <c r="F484" s="40" t="s">
        <v>473</v>
      </c>
      <c r="G484" s="40"/>
    </row>
    <row r="485" customFormat="false" ht="15.75" hidden="false" customHeight="true" outlineLevel="0" collapsed="false">
      <c r="A485" s="40" t="s">
        <v>252</v>
      </c>
      <c r="B485" s="56" t="str">
        <f aca="false" t="array" ref="B485:B485">INDEX(Countries!$D$2:$D$255, MATCH(A485, Countries!$B$2:$B$255, 0))</f>
        <v>BRA</v>
      </c>
      <c r="C485" s="76" t="s">
        <v>155</v>
      </c>
      <c r="D485" s="77" t="n">
        <f aca="false">IF($C485="Mangrove",'Sequestration rates'!$C$22,IF($C485="Seagrass",'Sequestration rates'!$D$22,IF($C485="Salt marsh",'Sequestration rates'!$E$22)))</f>
        <v>3.336666667</v>
      </c>
      <c r="E485" s="70" t="s">
        <v>474</v>
      </c>
      <c r="F485" s="40" t="s">
        <v>473</v>
      </c>
      <c r="G485" s="40"/>
    </row>
    <row r="486" customFormat="false" ht="15.75" hidden="false" customHeight="true" outlineLevel="0" collapsed="false">
      <c r="A486" s="40" t="s">
        <v>253</v>
      </c>
      <c r="B486" s="56" t="str">
        <f aca="false" t="array" ref="B486:B486">INDEX(Countries!$D$2:$D$255, MATCH(A486, Countries!$B$2:$B$255, 0))</f>
        <v>VGB</v>
      </c>
      <c r="C486" s="76" t="s">
        <v>155</v>
      </c>
      <c r="D486" s="77" t="n">
        <f aca="false">IF($C486="Mangrove",'Sequestration rates'!$C$22,IF($C486="Seagrass",'Sequestration rates'!$D$22,IF($C486="Salt marsh",'Sequestration rates'!$E$22)))</f>
        <v>3.336666667</v>
      </c>
      <c r="E486" s="70" t="s">
        <v>474</v>
      </c>
      <c r="F486" s="40" t="s">
        <v>473</v>
      </c>
      <c r="G486" s="40"/>
    </row>
    <row r="487" customFormat="false" ht="15.75" hidden="false" customHeight="true" outlineLevel="0" collapsed="false">
      <c r="A487" s="40" t="s">
        <v>254</v>
      </c>
      <c r="B487" s="56" t="str">
        <f aca="false" t="array" ref="B487:B487">INDEX(Countries!$D$2:$D$255, MATCH(A487, Countries!$B$2:$B$255, 0))</f>
        <v>BRN</v>
      </c>
      <c r="C487" s="76" t="s">
        <v>155</v>
      </c>
      <c r="D487" s="77" t="n">
        <f aca="false">IF($C487="Mangrove",'Sequestration rates'!$C$22,IF($C487="Seagrass",'Sequestration rates'!$D$22,IF($C487="Salt marsh",'Sequestration rates'!$E$22)))</f>
        <v>3.336666667</v>
      </c>
      <c r="E487" s="70" t="s">
        <v>474</v>
      </c>
      <c r="F487" s="40" t="s">
        <v>473</v>
      </c>
      <c r="G487" s="40"/>
    </row>
    <row r="488" customFormat="false" ht="15.75" hidden="false" customHeight="true" outlineLevel="0" collapsed="false">
      <c r="A488" s="40" t="s">
        <v>255</v>
      </c>
      <c r="B488" s="56" t="str">
        <f aca="false" t="array" ref="B488:B488">INDEX(Countries!$D$2:$D$255, MATCH(A488, Countries!$B$2:$B$255, 0))</f>
        <v>KHM</v>
      </c>
      <c r="C488" s="76" t="s">
        <v>155</v>
      </c>
      <c r="D488" s="77" t="n">
        <f aca="false">IF($C488="Mangrove",'Sequestration rates'!$C$22,IF($C488="Seagrass",'Sequestration rates'!$D$22,IF($C488="Salt marsh",'Sequestration rates'!$E$22)))</f>
        <v>3.336666667</v>
      </c>
      <c r="E488" s="70" t="s">
        <v>474</v>
      </c>
      <c r="F488" s="40" t="s">
        <v>473</v>
      </c>
      <c r="G488" s="40"/>
    </row>
    <row r="489" customFormat="false" ht="15.75" hidden="false" customHeight="true" outlineLevel="0" collapsed="false">
      <c r="A489" s="40" t="s">
        <v>256</v>
      </c>
      <c r="B489" s="56" t="str">
        <f aca="false" t="array" ref="B489:B489">INDEX(Countries!$D$2:$D$255, MATCH(A489, Countries!$B$2:$B$255, 0))</f>
        <v>CMR</v>
      </c>
      <c r="C489" s="76" t="s">
        <v>155</v>
      </c>
      <c r="D489" s="77" t="n">
        <f aca="false">IF($C489="Mangrove",'Sequestration rates'!$C$22,IF($C489="Seagrass",'Sequestration rates'!$D$22,IF($C489="Salt marsh",'Sequestration rates'!$E$22)))</f>
        <v>3.336666667</v>
      </c>
      <c r="E489" s="70" t="s">
        <v>474</v>
      </c>
      <c r="F489" s="40" t="s">
        <v>473</v>
      </c>
      <c r="G489" s="40"/>
    </row>
    <row r="490" customFormat="false" ht="15.75" hidden="false" customHeight="true" outlineLevel="0" collapsed="false">
      <c r="A490" s="40" t="s">
        <v>257</v>
      </c>
      <c r="B490" s="56" t="str">
        <f aca="false" t="array" ref="B490:B490">INDEX(Countries!$D$2:$D$255, MATCH(A490, Countries!$B$2:$B$255, 0))</f>
        <v>CYM</v>
      </c>
      <c r="C490" s="76" t="s">
        <v>155</v>
      </c>
      <c r="D490" s="77" t="n">
        <f aca="false">IF($C490="Mangrove",'Sequestration rates'!$C$22,IF($C490="Seagrass",'Sequestration rates'!$D$22,IF($C490="Salt marsh",'Sequestration rates'!$E$22)))</f>
        <v>3.336666667</v>
      </c>
      <c r="E490" s="70" t="s">
        <v>474</v>
      </c>
      <c r="F490" s="40" t="s">
        <v>473</v>
      </c>
      <c r="G490" s="40"/>
    </row>
    <row r="491" customFormat="false" ht="15.75" hidden="false" customHeight="true" outlineLevel="0" collapsed="false">
      <c r="A491" s="40" t="s">
        <v>258</v>
      </c>
      <c r="B491" s="56" t="str">
        <f aca="false" t="array" ref="B491:B491">INDEX(Countries!$D$2:$D$255, MATCH(A491, Countries!$B$2:$B$255, 0))</f>
        <v>COM</v>
      </c>
      <c r="C491" s="76" t="s">
        <v>155</v>
      </c>
      <c r="D491" s="77" t="n">
        <f aca="false">IF($C491="Mangrove",'Sequestration rates'!$C$22,IF($C491="Seagrass",'Sequestration rates'!$D$22,IF($C491="Salt marsh",'Sequestration rates'!$E$22)))</f>
        <v>3.336666667</v>
      </c>
      <c r="E491" s="70" t="s">
        <v>474</v>
      </c>
      <c r="F491" s="40" t="s">
        <v>473</v>
      </c>
      <c r="G491" s="40"/>
    </row>
    <row r="492" customFormat="false" ht="15.75" hidden="false" customHeight="true" outlineLevel="0" collapsed="false">
      <c r="A492" s="40" t="s">
        <v>259</v>
      </c>
      <c r="B492" s="56" t="str">
        <f aca="false" t="array" ref="B492:B492">INDEX(Countries!$D$2:$D$255, MATCH(A492, Countries!$B$2:$B$255, 0))</f>
        <v>COK</v>
      </c>
      <c r="C492" s="76" t="s">
        <v>155</v>
      </c>
      <c r="D492" s="77" t="n">
        <f aca="false">IF($C492="Mangrove",'Sequestration rates'!$C$22,IF($C492="Seagrass",'Sequestration rates'!$D$22,IF($C492="Salt marsh",'Sequestration rates'!$E$22)))</f>
        <v>3.336666667</v>
      </c>
      <c r="E492" s="70" t="s">
        <v>474</v>
      </c>
      <c r="F492" s="40" t="s">
        <v>473</v>
      </c>
      <c r="G492" s="40"/>
    </row>
    <row r="493" customFormat="false" ht="15.75" hidden="false" customHeight="true" outlineLevel="0" collapsed="false">
      <c r="A493" s="40" t="s">
        <v>260</v>
      </c>
      <c r="B493" s="56" t="str">
        <f aca="false" t="array" ref="B493:B493">INDEX(Countries!$D$2:$D$255, MATCH(A493, Countries!$B$2:$B$255, 0))</f>
        <v>CRI</v>
      </c>
      <c r="C493" s="76" t="s">
        <v>155</v>
      </c>
      <c r="D493" s="77" t="n">
        <f aca="false">IF($C493="Mangrove",'Sequestration rates'!$C$22,IF($C493="Seagrass",'Sequestration rates'!$D$22,IF($C493="Salt marsh",'Sequestration rates'!$E$22)))</f>
        <v>3.336666667</v>
      </c>
      <c r="E493" s="70" t="s">
        <v>474</v>
      </c>
      <c r="F493" s="40" t="s">
        <v>473</v>
      </c>
      <c r="G493" s="40"/>
    </row>
    <row r="494" customFormat="false" ht="15.75" hidden="false" customHeight="true" outlineLevel="0" collapsed="false">
      <c r="A494" s="40" t="s">
        <v>261</v>
      </c>
      <c r="B494" s="56" t="str">
        <f aca="false" t="array" ref="B494:B494">INDEX(Countries!$D$2:$D$255, MATCH(A494, Countries!$B$2:$B$255, 0))</f>
        <v>CIV</v>
      </c>
      <c r="C494" s="76" t="s">
        <v>155</v>
      </c>
      <c r="D494" s="77" t="n">
        <f aca="false">IF($C494="Mangrove",'Sequestration rates'!$C$22,IF($C494="Seagrass",'Sequestration rates'!$D$22,IF($C494="Salt marsh",'Sequestration rates'!$E$22)))</f>
        <v>3.336666667</v>
      </c>
      <c r="E494" s="70" t="s">
        <v>474</v>
      </c>
      <c r="F494" s="40" t="s">
        <v>473</v>
      </c>
      <c r="G494" s="40"/>
    </row>
    <row r="495" customFormat="false" ht="15.75" hidden="false" customHeight="true" outlineLevel="0" collapsed="false">
      <c r="A495" s="40" t="s">
        <v>262</v>
      </c>
      <c r="B495" s="56" t="str">
        <f aca="false" t="array" ref="B495:B495">INDEX(Countries!$D$2:$D$255, MATCH(A495, Countries!$B$2:$B$255, 0))</f>
        <v>CUB</v>
      </c>
      <c r="C495" s="76" t="s">
        <v>155</v>
      </c>
      <c r="D495" s="77" t="n">
        <f aca="false">IF($C495="Mangrove",'Sequestration rates'!$C$22,IF($C495="Seagrass",'Sequestration rates'!$D$22,IF($C495="Salt marsh",'Sequestration rates'!$E$22)))</f>
        <v>3.336666667</v>
      </c>
      <c r="E495" s="70" t="s">
        <v>474</v>
      </c>
      <c r="F495" s="40" t="s">
        <v>473</v>
      </c>
      <c r="G495" s="40"/>
    </row>
    <row r="496" customFormat="false" ht="15.75" hidden="false" customHeight="true" outlineLevel="0" collapsed="false">
      <c r="A496" s="40" t="s">
        <v>263</v>
      </c>
      <c r="B496" s="56" t="str">
        <f aca="false" t="array" ref="B496:B496">INDEX(Countries!$D$2:$D$255, MATCH(A496, Countries!$B$2:$B$255, 0))</f>
        <v>CUW</v>
      </c>
      <c r="C496" s="76" t="s">
        <v>155</v>
      </c>
      <c r="D496" s="77" t="n">
        <f aca="false">IF($C496="Mangrove",'Sequestration rates'!$C$22,IF($C496="Seagrass",'Sequestration rates'!$D$22,IF($C496="Salt marsh",'Sequestration rates'!$E$22)))</f>
        <v>3.336666667</v>
      </c>
      <c r="E496" s="70" t="s">
        <v>474</v>
      </c>
      <c r="F496" s="40" t="s">
        <v>473</v>
      </c>
      <c r="G496" s="40"/>
    </row>
    <row r="497" customFormat="false" ht="15.75" hidden="false" customHeight="true" outlineLevel="0" collapsed="false">
      <c r="A497" s="40" t="s">
        <v>264</v>
      </c>
      <c r="B497" s="56" t="str">
        <f aca="false" t="array" ref="B497:B497">INDEX(Countries!$D$2:$D$255, MATCH(A497, Countries!$B$2:$B$255, 0))</f>
        <v>COD</v>
      </c>
      <c r="C497" s="76" t="s">
        <v>155</v>
      </c>
      <c r="D497" s="77" t="n">
        <f aca="false">IF($C497="Mangrove",'Sequestration rates'!$C$22,IF($C497="Seagrass",'Sequestration rates'!$D$22,IF($C497="Salt marsh",'Sequestration rates'!$E$22)))</f>
        <v>3.336666667</v>
      </c>
      <c r="E497" s="70" t="s">
        <v>474</v>
      </c>
      <c r="F497" s="40" t="s">
        <v>473</v>
      </c>
      <c r="G497" s="40"/>
    </row>
    <row r="498" customFormat="false" ht="15.75" hidden="false" customHeight="true" outlineLevel="0" collapsed="false">
      <c r="A498" s="40" t="s">
        <v>265</v>
      </c>
      <c r="B498" s="56" t="str">
        <f aca="false" t="array" ref="B498:B498">INDEX(Countries!$D$2:$D$255, MATCH(A498, Countries!$B$2:$B$255, 0))</f>
        <v>DJI</v>
      </c>
      <c r="C498" s="76" t="s">
        <v>155</v>
      </c>
      <c r="D498" s="77" t="n">
        <f aca="false">IF($C498="Mangrove",'Sequestration rates'!$C$22,IF($C498="Seagrass",'Sequestration rates'!$D$22,IF($C498="Salt marsh",'Sequestration rates'!$E$22)))</f>
        <v>3.336666667</v>
      </c>
      <c r="E498" s="70" t="s">
        <v>474</v>
      </c>
      <c r="F498" s="40" t="s">
        <v>473</v>
      </c>
      <c r="G498" s="40"/>
    </row>
    <row r="499" customFormat="false" ht="15.75" hidden="false" customHeight="true" outlineLevel="0" collapsed="false">
      <c r="A499" s="40" t="s">
        <v>266</v>
      </c>
      <c r="B499" s="56" t="str">
        <f aca="false" t="array" ref="B499:B499">INDEX(Countries!$D$2:$D$255, MATCH(A499, Countries!$B$2:$B$255, 0))</f>
        <v>DMA</v>
      </c>
      <c r="C499" s="76" t="s">
        <v>155</v>
      </c>
      <c r="D499" s="77" t="n">
        <f aca="false">IF($C499="Mangrove",'Sequestration rates'!$C$22,IF($C499="Seagrass",'Sequestration rates'!$D$22,IF($C499="Salt marsh",'Sequestration rates'!$E$22)))</f>
        <v>3.336666667</v>
      </c>
      <c r="E499" s="70" t="s">
        <v>474</v>
      </c>
      <c r="F499" s="40" t="s">
        <v>473</v>
      </c>
      <c r="G499" s="40"/>
    </row>
    <row r="500" customFormat="false" ht="15.75" hidden="false" customHeight="true" outlineLevel="0" collapsed="false">
      <c r="A500" s="40" t="s">
        <v>267</v>
      </c>
      <c r="B500" s="56" t="str">
        <f aca="false" t="array" ref="B500:B500">INDEX(Countries!$D$2:$D$255, MATCH(A500, Countries!$B$2:$B$255, 0))</f>
        <v>DOM</v>
      </c>
      <c r="C500" s="76" t="s">
        <v>155</v>
      </c>
      <c r="D500" s="77" t="n">
        <f aca="false">IF($C500="Mangrove",'Sequestration rates'!$C$22,IF($C500="Seagrass",'Sequestration rates'!$D$22,IF($C500="Salt marsh",'Sequestration rates'!$E$22)))</f>
        <v>3.336666667</v>
      </c>
      <c r="E500" s="70" t="s">
        <v>474</v>
      </c>
      <c r="F500" s="40" t="s">
        <v>473</v>
      </c>
      <c r="G500" s="40"/>
    </row>
    <row r="501" customFormat="false" ht="15.75" hidden="false" customHeight="true" outlineLevel="0" collapsed="false">
      <c r="A501" s="40" t="s">
        <v>195</v>
      </c>
      <c r="B501" s="56" t="str">
        <f aca="false" t="array" ref="B501:B501">INDEX(Countries!$D$2:$D$255, MATCH(A501, Countries!$B$2:$B$255, 0))</f>
        <v>ECU</v>
      </c>
      <c r="C501" s="76" t="s">
        <v>155</v>
      </c>
      <c r="D501" s="77" t="n">
        <f aca="false">IF($C501="Mangrove",'Sequestration rates'!$C$22,IF($C501="Seagrass",'Sequestration rates'!$D$22,IF($C501="Salt marsh",'Sequestration rates'!$E$22)))</f>
        <v>3.336666667</v>
      </c>
      <c r="E501" s="70" t="s">
        <v>474</v>
      </c>
      <c r="F501" s="40" t="s">
        <v>473</v>
      </c>
      <c r="G501" s="40"/>
    </row>
    <row r="502" customFormat="false" ht="15.75" hidden="false" customHeight="true" outlineLevel="0" collapsed="false">
      <c r="A502" s="40" t="s">
        <v>268</v>
      </c>
      <c r="B502" s="56" t="str">
        <f aca="false" t="array" ref="B502:B502">INDEX(Countries!$D$2:$D$255, MATCH(A502, Countries!$B$2:$B$255, 0))</f>
        <v>EGY</v>
      </c>
      <c r="C502" s="76" t="s">
        <v>155</v>
      </c>
      <c r="D502" s="77" t="n">
        <f aca="false">IF($C502="Mangrove",'Sequestration rates'!$C$22,IF($C502="Seagrass",'Sequestration rates'!$D$22,IF($C502="Salt marsh",'Sequestration rates'!$E$22)))</f>
        <v>3.336666667</v>
      </c>
      <c r="E502" s="70" t="s">
        <v>474</v>
      </c>
      <c r="F502" s="40" t="s">
        <v>473</v>
      </c>
      <c r="G502" s="40"/>
    </row>
    <row r="503" customFormat="false" ht="15.75" hidden="false" customHeight="true" outlineLevel="0" collapsed="false">
      <c r="A503" s="40" t="s">
        <v>269</v>
      </c>
      <c r="B503" s="56" t="str">
        <f aca="false" t="array" ref="B503:B503">INDEX(Countries!$D$2:$D$255, MATCH(A503, Countries!$B$2:$B$255, 0))</f>
        <v>SLV</v>
      </c>
      <c r="C503" s="76" t="s">
        <v>155</v>
      </c>
      <c r="D503" s="77" t="n">
        <f aca="false">IF($C503="Mangrove",'Sequestration rates'!$C$22,IF($C503="Seagrass",'Sequestration rates'!$D$22,IF($C503="Salt marsh",'Sequestration rates'!$E$22)))</f>
        <v>3.336666667</v>
      </c>
      <c r="E503" s="70" t="s">
        <v>474</v>
      </c>
      <c r="F503" s="40" t="s">
        <v>473</v>
      </c>
      <c r="G503" s="40"/>
    </row>
    <row r="504" customFormat="false" ht="15.75" hidden="false" customHeight="true" outlineLevel="0" collapsed="false">
      <c r="A504" s="40" t="s">
        <v>270</v>
      </c>
      <c r="B504" s="56" t="str">
        <f aca="false" t="array" ref="B504:B504">INDEX(Countries!$D$2:$D$255, MATCH(A504, Countries!$B$2:$B$255, 0))</f>
        <v>GNQ</v>
      </c>
      <c r="C504" s="76" t="s">
        <v>155</v>
      </c>
      <c r="D504" s="77" t="n">
        <f aca="false">IF($C504="Mangrove",'Sequestration rates'!$C$22,IF($C504="Seagrass",'Sequestration rates'!$D$22,IF($C504="Salt marsh",'Sequestration rates'!$E$22)))</f>
        <v>3.336666667</v>
      </c>
      <c r="E504" s="70" t="s">
        <v>474</v>
      </c>
      <c r="F504" s="40" t="s">
        <v>473</v>
      </c>
      <c r="G504" s="40"/>
    </row>
    <row r="505" customFormat="false" ht="15.75" hidden="false" customHeight="true" outlineLevel="0" collapsed="false">
      <c r="A505" s="40" t="s">
        <v>271</v>
      </c>
      <c r="B505" s="56" t="str">
        <f aca="false" t="array" ref="B505:B505">INDEX(Countries!$D$2:$D$255, MATCH(A505, Countries!$B$2:$B$255, 0))</f>
        <v>ERI</v>
      </c>
      <c r="C505" s="76" t="s">
        <v>155</v>
      </c>
      <c r="D505" s="77" t="n">
        <f aca="false">IF($C505="Mangrove",'Sequestration rates'!$C$22,IF($C505="Seagrass",'Sequestration rates'!$D$22,IF($C505="Salt marsh",'Sequestration rates'!$E$22)))</f>
        <v>3.336666667</v>
      </c>
      <c r="E505" s="70" t="s">
        <v>474</v>
      </c>
      <c r="F505" s="40" t="s">
        <v>473</v>
      </c>
      <c r="G505" s="40"/>
    </row>
    <row r="506" customFormat="false" ht="15.75" hidden="false" customHeight="true" outlineLevel="0" collapsed="false">
      <c r="A506" s="40" t="s">
        <v>272</v>
      </c>
      <c r="B506" s="56" t="str">
        <f aca="false" t="array" ref="B506:B506">INDEX(Countries!$D$2:$D$255, MATCH(A506, Countries!$B$2:$B$255, 0))</f>
        <v>FJI</v>
      </c>
      <c r="C506" s="76" t="s">
        <v>155</v>
      </c>
      <c r="D506" s="77" t="n">
        <f aca="false">IF($C506="Mangrove",'Sequestration rates'!$C$22,IF($C506="Seagrass",'Sequestration rates'!$D$22,IF($C506="Salt marsh",'Sequestration rates'!$E$22)))</f>
        <v>3.336666667</v>
      </c>
      <c r="E506" s="70" t="s">
        <v>474</v>
      </c>
      <c r="F506" s="40" t="s">
        <v>473</v>
      </c>
      <c r="G506" s="40"/>
    </row>
    <row r="507" customFormat="false" ht="15.75" hidden="false" customHeight="true" outlineLevel="0" collapsed="false">
      <c r="A507" s="40" t="s">
        <v>273</v>
      </c>
      <c r="B507" s="56" t="str">
        <f aca="false" t="array" ref="B507:B507">INDEX(Countries!$D$2:$D$255, MATCH(A507, Countries!$B$2:$B$255, 0))</f>
        <v>GUF</v>
      </c>
      <c r="C507" s="76" t="s">
        <v>155</v>
      </c>
      <c r="D507" s="77" t="n">
        <f aca="false">IF($C507="Mangrove",'Sequestration rates'!$C$22,IF($C507="Seagrass",'Sequestration rates'!$D$22,IF($C507="Salt marsh",'Sequestration rates'!$E$22)))</f>
        <v>3.336666667</v>
      </c>
      <c r="E507" s="70" t="s">
        <v>474</v>
      </c>
      <c r="F507" s="40" t="s">
        <v>473</v>
      </c>
      <c r="G507" s="40"/>
    </row>
    <row r="508" customFormat="false" ht="15.75" hidden="false" customHeight="true" outlineLevel="0" collapsed="false">
      <c r="A508" s="40" t="s">
        <v>274</v>
      </c>
      <c r="B508" s="56" t="str">
        <f aca="false" t="array" ref="B508:B508">INDEX(Countries!$D$2:$D$255, MATCH(A508, Countries!$B$2:$B$255, 0))</f>
        <v>PYF</v>
      </c>
      <c r="C508" s="76" t="s">
        <v>155</v>
      </c>
      <c r="D508" s="77" t="n">
        <f aca="false">IF($C508="Mangrove",'Sequestration rates'!$C$22,IF($C508="Seagrass",'Sequestration rates'!$D$22,IF($C508="Salt marsh",'Sequestration rates'!$E$22)))</f>
        <v>3.336666667</v>
      </c>
      <c r="E508" s="70" t="s">
        <v>474</v>
      </c>
      <c r="F508" s="40" t="s">
        <v>473</v>
      </c>
      <c r="G508" s="40"/>
    </row>
    <row r="509" customFormat="false" ht="15.75" hidden="false" customHeight="true" outlineLevel="0" collapsed="false">
      <c r="A509" s="40" t="s">
        <v>275</v>
      </c>
      <c r="B509" s="56" t="str">
        <f aca="false" t="array" ref="B509:B509">INDEX(Countries!$D$2:$D$255, MATCH(A509, Countries!$B$2:$B$255, 0))</f>
        <v>ATF</v>
      </c>
      <c r="C509" s="76" t="s">
        <v>155</v>
      </c>
      <c r="D509" s="77" t="n">
        <f aca="false">IF($C509="Mangrove",'Sequestration rates'!$C$22,IF($C509="Seagrass",'Sequestration rates'!$D$22,IF($C509="Salt marsh",'Sequestration rates'!$E$22)))</f>
        <v>3.336666667</v>
      </c>
      <c r="E509" s="70" t="s">
        <v>474</v>
      </c>
      <c r="F509" s="40" t="s">
        <v>473</v>
      </c>
      <c r="G509" s="40"/>
    </row>
    <row r="510" customFormat="false" ht="15.75" hidden="false" customHeight="true" outlineLevel="0" collapsed="false">
      <c r="A510" s="40" t="s">
        <v>276</v>
      </c>
      <c r="B510" s="56" t="str">
        <f aca="false" t="array" ref="B510:B510">INDEX(Countries!$D$2:$D$255, MATCH(A510, Countries!$B$2:$B$255, 0))</f>
        <v>GAB</v>
      </c>
      <c r="C510" s="76" t="s">
        <v>155</v>
      </c>
      <c r="D510" s="77" t="n">
        <f aca="false">IF($C510="Mangrove",'Sequestration rates'!$C$22,IF($C510="Seagrass",'Sequestration rates'!$D$22,IF($C510="Salt marsh",'Sequestration rates'!$E$22)))</f>
        <v>3.336666667</v>
      </c>
      <c r="E510" s="70" t="s">
        <v>474</v>
      </c>
      <c r="F510" s="40" t="s">
        <v>473</v>
      </c>
      <c r="G510" s="40"/>
    </row>
    <row r="511" customFormat="false" ht="15.75" hidden="false" customHeight="true" outlineLevel="0" collapsed="false">
      <c r="A511" s="40" t="s">
        <v>277</v>
      </c>
      <c r="B511" s="56" t="str">
        <f aca="false" t="array" ref="B511:B511">INDEX(Countries!$D$2:$D$255, MATCH(A511, Countries!$B$2:$B$255, 0))</f>
        <v>GMB</v>
      </c>
      <c r="C511" s="76" t="s">
        <v>155</v>
      </c>
      <c r="D511" s="77" t="n">
        <f aca="false">IF($C511="Mangrove",'Sequestration rates'!$C$22,IF($C511="Seagrass",'Sequestration rates'!$D$22,IF($C511="Salt marsh",'Sequestration rates'!$E$22)))</f>
        <v>3.336666667</v>
      </c>
      <c r="E511" s="70" t="s">
        <v>474</v>
      </c>
      <c r="F511" s="40" t="s">
        <v>473</v>
      </c>
      <c r="G511" s="40"/>
    </row>
    <row r="512" customFormat="false" ht="15.75" hidden="false" customHeight="true" outlineLevel="0" collapsed="false">
      <c r="A512" s="40" t="s">
        <v>278</v>
      </c>
      <c r="B512" s="56" t="str">
        <f aca="false" t="array" ref="B512:B512">INDEX(Countries!$D$2:$D$255, MATCH(A512, Countries!$B$2:$B$255, 0))</f>
        <v>GHA</v>
      </c>
      <c r="C512" s="76" t="s">
        <v>155</v>
      </c>
      <c r="D512" s="77" t="n">
        <f aca="false">IF($C512="Mangrove",'Sequestration rates'!$C$22,IF($C512="Seagrass",'Sequestration rates'!$D$22,IF($C512="Salt marsh",'Sequestration rates'!$E$22)))</f>
        <v>3.336666667</v>
      </c>
      <c r="E512" s="70" t="s">
        <v>474</v>
      </c>
      <c r="F512" s="40" t="s">
        <v>473</v>
      </c>
      <c r="G512" s="40"/>
    </row>
    <row r="513" customFormat="false" ht="15.75" hidden="false" customHeight="true" outlineLevel="0" collapsed="false">
      <c r="A513" s="40" t="s">
        <v>279</v>
      </c>
      <c r="B513" s="56" t="str">
        <f aca="false" t="array" ref="B513:B513">INDEX(Countries!$D$2:$D$255, MATCH(A513, Countries!$B$2:$B$255, 0))</f>
        <v>GRD</v>
      </c>
      <c r="C513" s="76" t="s">
        <v>155</v>
      </c>
      <c r="D513" s="77" t="n">
        <f aca="false">IF($C513="Mangrove",'Sequestration rates'!$C$22,IF($C513="Seagrass",'Sequestration rates'!$D$22,IF($C513="Salt marsh",'Sequestration rates'!$E$22)))</f>
        <v>3.336666667</v>
      </c>
      <c r="E513" s="70" t="s">
        <v>474</v>
      </c>
      <c r="F513" s="40" t="s">
        <v>473</v>
      </c>
      <c r="G513" s="40"/>
    </row>
    <row r="514" customFormat="false" ht="15.75" hidden="false" customHeight="true" outlineLevel="0" collapsed="false">
      <c r="A514" s="40" t="s">
        <v>280</v>
      </c>
      <c r="B514" s="56" t="str">
        <f aca="false" t="array" ref="B514:B514">INDEX(Countries!$D$2:$D$255, MATCH(A514, Countries!$B$2:$B$255, 0))</f>
        <v>GLP</v>
      </c>
      <c r="C514" s="76" t="s">
        <v>155</v>
      </c>
      <c r="D514" s="77" t="n">
        <f aca="false">IF($C514="Mangrove",'Sequestration rates'!$C$22,IF($C514="Seagrass",'Sequestration rates'!$D$22,IF($C514="Salt marsh",'Sequestration rates'!$E$22)))</f>
        <v>3.336666667</v>
      </c>
      <c r="E514" s="70" t="s">
        <v>474</v>
      </c>
      <c r="F514" s="40" t="s">
        <v>473</v>
      </c>
      <c r="G514" s="40"/>
    </row>
    <row r="515" customFormat="false" ht="15.75" hidden="false" customHeight="true" outlineLevel="0" collapsed="false">
      <c r="A515" s="40" t="s">
        <v>281</v>
      </c>
      <c r="B515" s="56" t="str">
        <f aca="false" t="array" ref="B515:B515">INDEX(Countries!$D$2:$D$255, MATCH(A515, Countries!$B$2:$B$255, 0))</f>
        <v>GUM</v>
      </c>
      <c r="C515" s="76" t="s">
        <v>155</v>
      </c>
      <c r="D515" s="77" t="n">
        <f aca="false">IF($C515="Mangrove",'Sequestration rates'!$C$22,IF($C515="Seagrass",'Sequestration rates'!$D$22,IF($C515="Salt marsh",'Sequestration rates'!$E$22)))</f>
        <v>3.336666667</v>
      </c>
      <c r="E515" s="70" t="s">
        <v>474</v>
      </c>
      <c r="F515" s="40" t="s">
        <v>473</v>
      </c>
      <c r="G515" s="40"/>
    </row>
    <row r="516" customFormat="false" ht="15.75" hidden="false" customHeight="true" outlineLevel="0" collapsed="false">
      <c r="A516" s="40" t="s">
        <v>282</v>
      </c>
      <c r="B516" s="56" t="str">
        <f aca="false" t="array" ref="B516:B516">INDEX(Countries!$D$2:$D$255, MATCH(A516, Countries!$B$2:$B$255, 0))</f>
        <v>GTM</v>
      </c>
      <c r="C516" s="76" t="s">
        <v>155</v>
      </c>
      <c r="D516" s="77" t="n">
        <f aca="false">IF($C516="Mangrove",'Sequestration rates'!$C$22,IF($C516="Seagrass",'Sequestration rates'!$D$22,IF($C516="Salt marsh",'Sequestration rates'!$E$22)))</f>
        <v>3.336666667</v>
      </c>
      <c r="E516" s="70" t="s">
        <v>474</v>
      </c>
      <c r="F516" s="40" t="s">
        <v>473</v>
      </c>
      <c r="G516" s="40"/>
    </row>
    <row r="517" customFormat="false" ht="15.75" hidden="false" customHeight="true" outlineLevel="0" collapsed="false">
      <c r="A517" s="40" t="s">
        <v>283</v>
      </c>
      <c r="B517" s="56" t="str">
        <f aca="false" t="array" ref="B517:B517">INDEX(Countries!$D$2:$D$255, MATCH(A517, Countries!$B$2:$B$255, 0))</f>
        <v>GIN</v>
      </c>
      <c r="C517" s="76" t="s">
        <v>155</v>
      </c>
      <c r="D517" s="77" t="n">
        <f aca="false">IF($C517="Mangrove",'Sequestration rates'!$C$22,IF($C517="Seagrass",'Sequestration rates'!$D$22,IF($C517="Salt marsh",'Sequestration rates'!$E$22)))</f>
        <v>3.336666667</v>
      </c>
      <c r="E517" s="70" t="s">
        <v>474</v>
      </c>
      <c r="F517" s="40" t="s">
        <v>473</v>
      </c>
      <c r="G517" s="40"/>
    </row>
    <row r="518" customFormat="false" ht="15.75" hidden="false" customHeight="true" outlineLevel="0" collapsed="false">
      <c r="A518" s="40" t="s">
        <v>284</v>
      </c>
      <c r="B518" s="56" t="str">
        <f aca="false" t="array" ref="B518:B518">INDEX(Countries!$D$2:$D$255, MATCH(A518, Countries!$B$2:$B$255, 0))</f>
        <v>GNB</v>
      </c>
      <c r="C518" s="76" t="s">
        <v>155</v>
      </c>
      <c r="D518" s="77" t="n">
        <f aca="false">IF($C518="Mangrove",'Sequestration rates'!$C$22,IF($C518="Seagrass",'Sequestration rates'!$D$22,IF($C518="Salt marsh",'Sequestration rates'!$E$22)))</f>
        <v>3.336666667</v>
      </c>
      <c r="E518" s="70" t="s">
        <v>474</v>
      </c>
      <c r="F518" s="40" t="s">
        <v>473</v>
      </c>
      <c r="G518" s="40"/>
    </row>
    <row r="519" customFormat="false" ht="15.75" hidden="false" customHeight="true" outlineLevel="0" collapsed="false">
      <c r="A519" s="40" t="s">
        <v>285</v>
      </c>
      <c r="B519" s="56" t="str">
        <f aca="false" t="array" ref="B519:B519">INDEX(Countries!$D$2:$D$255, MATCH(A519, Countries!$B$2:$B$255, 0))</f>
        <v>GUY</v>
      </c>
      <c r="C519" s="76" t="s">
        <v>155</v>
      </c>
      <c r="D519" s="77" t="n">
        <f aca="false">IF($C519="Mangrove",'Sequestration rates'!$C$22,IF($C519="Seagrass",'Sequestration rates'!$D$22,IF($C519="Salt marsh",'Sequestration rates'!$E$22)))</f>
        <v>3.336666667</v>
      </c>
      <c r="E519" s="70" t="s">
        <v>474</v>
      </c>
      <c r="F519" s="40" t="s">
        <v>473</v>
      </c>
      <c r="G519" s="40"/>
    </row>
    <row r="520" customFormat="false" ht="15.75" hidden="false" customHeight="true" outlineLevel="0" collapsed="false">
      <c r="A520" s="40" t="s">
        <v>286</v>
      </c>
      <c r="B520" s="56" t="str">
        <f aca="false" t="array" ref="B520:B520">INDEX(Countries!$D$2:$D$255, MATCH(A520, Countries!$B$2:$B$255, 0))</f>
        <v>HTI</v>
      </c>
      <c r="C520" s="76" t="s">
        <v>155</v>
      </c>
      <c r="D520" s="77" t="n">
        <f aca="false">IF($C520="Mangrove",'Sequestration rates'!$C$22,IF($C520="Seagrass",'Sequestration rates'!$D$22,IF($C520="Salt marsh",'Sequestration rates'!$E$22)))</f>
        <v>3.336666667</v>
      </c>
      <c r="E520" s="70" t="s">
        <v>474</v>
      </c>
      <c r="F520" s="40" t="s">
        <v>473</v>
      </c>
      <c r="G520" s="40"/>
    </row>
    <row r="521" customFormat="false" ht="15.75" hidden="false" customHeight="true" outlineLevel="0" collapsed="false">
      <c r="A521" s="40" t="s">
        <v>287</v>
      </c>
      <c r="B521" s="56" t="str">
        <f aca="false" t="array" ref="B521:B521">INDEX(Countries!$D$2:$D$255, MATCH(A521, Countries!$B$2:$B$255, 0))</f>
        <v>HND</v>
      </c>
      <c r="C521" s="76" t="s">
        <v>155</v>
      </c>
      <c r="D521" s="77" t="n">
        <f aca="false">IF($C521="Mangrove",'Sequestration rates'!$C$22,IF($C521="Seagrass",'Sequestration rates'!$D$22,IF($C521="Salt marsh",'Sequestration rates'!$E$22)))</f>
        <v>3.336666667</v>
      </c>
      <c r="E521" s="70" t="s">
        <v>474</v>
      </c>
      <c r="F521" s="40" t="s">
        <v>473</v>
      </c>
      <c r="G521" s="40"/>
    </row>
    <row r="522" customFormat="false" ht="15.75" hidden="false" customHeight="true" outlineLevel="0" collapsed="false">
      <c r="A522" s="40" t="s">
        <v>288</v>
      </c>
      <c r="B522" s="56" t="str">
        <f aca="false" t="array" ref="B522:B522">INDEX(Countries!$D$2:$D$255, MATCH(A522, Countries!$B$2:$B$255, 0))</f>
        <v>IRN</v>
      </c>
      <c r="C522" s="76" t="s">
        <v>155</v>
      </c>
      <c r="D522" s="77" t="n">
        <f aca="false">IF($C522="Mangrove",'Sequestration rates'!$C$22,IF($C522="Seagrass",'Sequestration rates'!$D$22,IF($C522="Salt marsh",'Sequestration rates'!$E$22)))</f>
        <v>3.336666667</v>
      </c>
      <c r="E522" s="70" t="s">
        <v>474</v>
      </c>
      <c r="F522" s="40" t="s">
        <v>473</v>
      </c>
      <c r="G522" s="40"/>
    </row>
    <row r="523" customFormat="false" ht="15.75" hidden="false" customHeight="true" outlineLevel="0" collapsed="false">
      <c r="A523" s="40" t="s">
        <v>289</v>
      </c>
      <c r="B523" s="56" t="str">
        <f aca="false" t="array" ref="B523:B523">INDEX(Countries!$D$2:$D$255, MATCH(A523, Countries!$B$2:$B$255, 0))</f>
        <v>JAM</v>
      </c>
      <c r="C523" s="76" t="s">
        <v>155</v>
      </c>
      <c r="D523" s="77" t="n">
        <f aca="false">IF($C523="Mangrove",'Sequestration rates'!$C$22,IF($C523="Seagrass",'Sequestration rates'!$D$22,IF($C523="Salt marsh",'Sequestration rates'!$E$22)))</f>
        <v>3.336666667</v>
      </c>
      <c r="E523" s="70" t="s">
        <v>474</v>
      </c>
      <c r="F523" s="40" t="s">
        <v>473</v>
      </c>
      <c r="G523" s="40"/>
    </row>
    <row r="524" customFormat="false" ht="15.75" hidden="false" customHeight="true" outlineLevel="0" collapsed="false">
      <c r="A524" s="40" t="s">
        <v>290</v>
      </c>
      <c r="B524" s="56" t="str">
        <f aca="false" t="array" ref="B524:B524">INDEX(Countries!$D$2:$D$255, MATCH(A524, Countries!$B$2:$B$255, 0))</f>
        <v>JPN</v>
      </c>
      <c r="C524" s="76" t="s">
        <v>155</v>
      </c>
      <c r="D524" s="77" t="n">
        <f aca="false">IF($C524="Mangrove",'Sequestration rates'!$C$22,IF($C524="Seagrass",'Sequestration rates'!$D$22,IF($C524="Salt marsh",'Sequestration rates'!$E$22)))</f>
        <v>3.336666667</v>
      </c>
      <c r="E524" s="70" t="s">
        <v>474</v>
      </c>
      <c r="F524" s="40" t="s">
        <v>473</v>
      </c>
      <c r="G524" s="40"/>
    </row>
    <row r="525" customFormat="false" ht="15.75" hidden="false" customHeight="true" outlineLevel="0" collapsed="false">
      <c r="A525" s="40" t="s">
        <v>291</v>
      </c>
      <c r="B525" s="56" t="str">
        <f aca="false" t="array" ref="B525:B525">INDEX(Countries!$D$2:$D$255, MATCH(A525, Countries!$B$2:$B$255, 0))</f>
        <v>KIR</v>
      </c>
      <c r="C525" s="76" t="s">
        <v>155</v>
      </c>
      <c r="D525" s="77" t="n">
        <f aca="false">IF($C525="Mangrove",'Sequestration rates'!$C$22,IF($C525="Seagrass",'Sequestration rates'!$D$22,IF($C525="Salt marsh",'Sequestration rates'!$E$22)))</f>
        <v>3.336666667</v>
      </c>
      <c r="E525" s="70" t="s">
        <v>474</v>
      </c>
      <c r="F525" s="40" t="s">
        <v>473</v>
      </c>
      <c r="G525" s="40"/>
    </row>
    <row r="526" customFormat="false" ht="15.75" hidden="false" customHeight="true" outlineLevel="0" collapsed="false">
      <c r="A526" s="40" t="s">
        <v>292</v>
      </c>
      <c r="B526" s="56" t="str">
        <f aca="false" t="array" ref="B526:B526">INDEX(Countries!$D$2:$D$255, MATCH(A526, Countries!$B$2:$B$255, 0))</f>
        <v>LBR</v>
      </c>
      <c r="C526" s="76" t="s">
        <v>155</v>
      </c>
      <c r="D526" s="77" t="n">
        <f aca="false">IF($C526="Mangrove",'Sequestration rates'!$C$22,IF($C526="Seagrass",'Sequestration rates'!$D$22,IF($C526="Salt marsh",'Sequestration rates'!$E$22)))</f>
        <v>3.336666667</v>
      </c>
      <c r="E526" s="70" t="s">
        <v>474</v>
      </c>
      <c r="F526" s="40" t="s">
        <v>473</v>
      </c>
      <c r="G526" s="40"/>
    </row>
    <row r="527" customFormat="false" ht="15.75" hidden="false" customHeight="true" outlineLevel="0" collapsed="false">
      <c r="A527" s="40" t="s">
        <v>293</v>
      </c>
      <c r="B527" s="56" t="str">
        <f aca="false" t="array" ref="B527:B527">INDEX(Countries!$D$2:$D$255, MATCH(A527, Countries!$B$2:$B$255, 0))</f>
        <v>MDG</v>
      </c>
      <c r="C527" s="76" t="s">
        <v>155</v>
      </c>
      <c r="D527" s="77" t="n">
        <f aca="false">IF($C527="Mangrove",'Sequestration rates'!$C$22,IF($C527="Seagrass",'Sequestration rates'!$D$22,IF($C527="Salt marsh",'Sequestration rates'!$E$22)))</f>
        <v>3.336666667</v>
      </c>
      <c r="E527" s="70" t="s">
        <v>474</v>
      </c>
      <c r="F527" s="40" t="s">
        <v>473</v>
      </c>
      <c r="G527" s="40"/>
    </row>
    <row r="528" customFormat="false" ht="15.75" hidden="false" customHeight="true" outlineLevel="0" collapsed="false">
      <c r="A528" s="40" t="s">
        <v>294</v>
      </c>
      <c r="B528" s="56" t="str">
        <f aca="false" t="array" ref="B528:B528">INDEX(Countries!$D$2:$D$255, MATCH(A528, Countries!$B$2:$B$255, 0))</f>
        <v>MYS</v>
      </c>
      <c r="C528" s="76" t="s">
        <v>155</v>
      </c>
      <c r="D528" s="77" t="n">
        <f aca="false">IF($C528="Mangrove",'Sequestration rates'!$C$22,IF($C528="Seagrass",'Sequestration rates'!$D$22,IF($C528="Salt marsh",'Sequestration rates'!$E$22)))</f>
        <v>3.336666667</v>
      </c>
      <c r="E528" s="70" t="s">
        <v>474</v>
      </c>
      <c r="F528" s="40" t="s">
        <v>473</v>
      </c>
      <c r="G528" s="40"/>
    </row>
    <row r="529" customFormat="false" ht="15.75" hidden="false" customHeight="true" outlineLevel="0" collapsed="false">
      <c r="A529" s="40" t="s">
        <v>295</v>
      </c>
      <c r="B529" s="56" t="str">
        <f aca="false" t="array" ref="B529:B529">INDEX(Countries!$D$2:$D$255, MATCH(A529, Countries!$B$2:$B$255, 0))</f>
        <v>MDV</v>
      </c>
      <c r="C529" s="76" t="s">
        <v>155</v>
      </c>
      <c r="D529" s="77" t="n">
        <f aca="false">IF($C529="Mangrove",'Sequestration rates'!$C$22,IF($C529="Seagrass",'Sequestration rates'!$D$22,IF($C529="Salt marsh",'Sequestration rates'!$E$22)))</f>
        <v>3.336666667</v>
      </c>
      <c r="E529" s="70" t="s">
        <v>474</v>
      </c>
      <c r="F529" s="40" t="s">
        <v>473</v>
      </c>
      <c r="G529" s="40"/>
    </row>
    <row r="530" customFormat="false" ht="15.75" hidden="false" customHeight="true" outlineLevel="0" collapsed="false">
      <c r="A530" s="40" t="s">
        <v>296</v>
      </c>
      <c r="B530" s="56" t="str">
        <f aca="false" t="array" ref="B530:B530">INDEX(Countries!$D$2:$D$255, MATCH(A530, Countries!$B$2:$B$255, 0))</f>
        <v>MHL</v>
      </c>
      <c r="C530" s="76" t="s">
        <v>155</v>
      </c>
      <c r="D530" s="77" t="n">
        <f aca="false">IF($C530="Mangrove",'Sequestration rates'!$C$22,IF($C530="Seagrass",'Sequestration rates'!$D$22,IF($C530="Salt marsh",'Sequestration rates'!$E$22)))</f>
        <v>3.336666667</v>
      </c>
      <c r="E530" s="70" t="s">
        <v>474</v>
      </c>
      <c r="F530" s="40" t="s">
        <v>473</v>
      </c>
      <c r="G530" s="40"/>
    </row>
    <row r="531" customFormat="false" ht="15.75" hidden="false" customHeight="true" outlineLevel="0" collapsed="false">
      <c r="A531" s="40" t="s">
        <v>297</v>
      </c>
      <c r="B531" s="56" t="str">
        <f aca="false" t="array" ref="B531:B531">INDEX(Countries!$D$2:$D$255, MATCH(A531, Countries!$B$2:$B$255, 0))</f>
        <v>MTQ</v>
      </c>
      <c r="C531" s="76" t="s">
        <v>155</v>
      </c>
      <c r="D531" s="77" t="n">
        <f aca="false">IF($C531="Mangrove",'Sequestration rates'!$C$22,IF($C531="Seagrass",'Sequestration rates'!$D$22,IF($C531="Salt marsh",'Sequestration rates'!$E$22)))</f>
        <v>3.336666667</v>
      </c>
      <c r="E531" s="70" t="s">
        <v>474</v>
      </c>
      <c r="F531" s="40" t="s">
        <v>473</v>
      </c>
      <c r="G531" s="40"/>
    </row>
    <row r="532" customFormat="false" ht="15.75" hidden="false" customHeight="true" outlineLevel="0" collapsed="false">
      <c r="A532" s="40" t="s">
        <v>298</v>
      </c>
      <c r="B532" s="56" t="str">
        <f aca="false" t="array" ref="B532:B532">INDEX(Countries!$D$2:$D$255, MATCH(A532, Countries!$B$2:$B$255, 0))</f>
        <v>MRT</v>
      </c>
      <c r="C532" s="76" t="s">
        <v>155</v>
      </c>
      <c r="D532" s="77" t="n">
        <f aca="false">IF($C532="Mangrove",'Sequestration rates'!$C$22,IF($C532="Seagrass",'Sequestration rates'!$D$22,IF($C532="Salt marsh",'Sequestration rates'!$E$22)))</f>
        <v>3.336666667</v>
      </c>
      <c r="E532" s="70" t="s">
        <v>474</v>
      </c>
      <c r="F532" s="40" t="s">
        <v>473</v>
      </c>
      <c r="G532" s="40"/>
    </row>
    <row r="533" customFormat="false" ht="15.75" hidden="false" customHeight="true" outlineLevel="0" collapsed="false">
      <c r="A533" s="40" t="s">
        <v>299</v>
      </c>
      <c r="B533" s="56" t="str">
        <f aca="false" t="array" ref="B533:B533">INDEX(Countries!$D$2:$D$255, MATCH(A533, Countries!$B$2:$B$255, 0))</f>
        <v>MUS</v>
      </c>
      <c r="C533" s="76" t="s">
        <v>155</v>
      </c>
      <c r="D533" s="77" t="n">
        <f aca="false">IF($C533="Mangrove",'Sequestration rates'!$C$22,IF($C533="Seagrass",'Sequestration rates'!$D$22,IF($C533="Salt marsh",'Sequestration rates'!$E$22)))</f>
        <v>3.336666667</v>
      </c>
      <c r="E533" s="70" t="s">
        <v>474</v>
      </c>
      <c r="F533" s="40" t="s">
        <v>473</v>
      </c>
      <c r="G533" s="40"/>
    </row>
    <row r="534" customFormat="false" ht="15.75" hidden="false" customHeight="true" outlineLevel="0" collapsed="false">
      <c r="A534" s="40" t="s">
        <v>300</v>
      </c>
      <c r="B534" s="56" t="str">
        <f aca="false" t="array" ref="B534:B534">INDEX(Countries!$D$2:$D$255, MATCH(A534, Countries!$B$2:$B$255, 0))</f>
        <v>MYT</v>
      </c>
      <c r="C534" s="76" t="s">
        <v>155</v>
      </c>
      <c r="D534" s="77" t="n">
        <f aca="false">IF($C534="Mangrove",'Sequestration rates'!$C$22,IF($C534="Seagrass",'Sequestration rates'!$D$22,IF($C534="Salt marsh",'Sequestration rates'!$E$22)))</f>
        <v>3.336666667</v>
      </c>
      <c r="E534" s="70" t="s">
        <v>474</v>
      </c>
      <c r="F534" s="40" t="s">
        <v>473</v>
      </c>
      <c r="G534" s="40"/>
    </row>
    <row r="535" customFormat="false" ht="15.75" hidden="false" customHeight="true" outlineLevel="0" collapsed="false">
      <c r="A535" s="40" t="s">
        <v>301</v>
      </c>
      <c r="B535" s="56" t="str">
        <f aca="false" t="array" ref="B535:B535">INDEX(Countries!$D$2:$D$255, MATCH(A535, Countries!$B$2:$B$255, 0))</f>
        <v>FSM</v>
      </c>
      <c r="C535" s="76" t="s">
        <v>155</v>
      </c>
      <c r="D535" s="77" t="n">
        <f aca="false">IF($C535="Mangrove",'Sequestration rates'!$C$22,IF($C535="Seagrass",'Sequestration rates'!$D$22,IF($C535="Salt marsh",'Sequestration rates'!$E$22)))</f>
        <v>3.336666667</v>
      </c>
      <c r="E535" s="70" t="s">
        <v>474</v>
      </c>
      <c r="F535" s="40" t="s">
        <v>473</v>
      </c>
      <c r="G535" s="40"/>
    </row>
    <row r="536" customFormat="false" ht="15.75" hidden="false" customHeight="true" outlineLevel="0" collapsed="false">
      <c r="A536" s="40" t="s">
        <v>302</v>
      </c>
      <c r="B536" s="56" t="str">
        <f aca="false" t="array" ref="B536:B536">INDEX(Countries!$D$2:$D$255, MATCH(A536, Countries!$B$2:$B$255, 0))</f>
        <v>MOZ</v>
      </c>
      <c r="C536" s="76" t="s">
        <v>155</v>
      </c>
      <c r="D536" s="77" t="n">
        <f aca="false">IF($C536="Mangrove",'Sequestration rates'!$C$22,IF($C536="Seagrass",'Sequestration rates'!$D$22,IF($C536="Salt marsh",'Sequestration rates'!$E$22)))</f>
        <v>3.336666667</v>
      </c>
      <c r="E536" s="70" t="s">
        <v>474</v>
      </c>
      <c r="F536" s="40" t="s">
        <v>473</v>
      </c>
      <c r="G536" s="40"/>
    </row>
    <row r="537" customFormat="false" ht="15.75" hidden="false" customHeight="true" outlineLevel="0" collapsed="false">
      <c r="A537" s="40" t="s">
        <v>303</v>
      </c>
      <c r="B537" s="56" t="str">
        <f aca="false" t="array" ref="B537:B537">INDEX(Countries!$D$2:$D$255, MATCH(A537, Countries!$B$2:$B$255, 0))</f>
        <v>MMR</v>
      </c>
      <c r="C537" s="76" t="s">
        <v>155</v>
      </c>
      <c r="D537" s="77" t="n">
        <f aca="false">IF($C537="Mangrove",'Sequestration rates'!$C$22,IF($C537="Seagrass",'Sequestration rates'!$D$22,IF($C537="Salt marsh",'Sequestration rates'!$E$22)))</f>
        <v>3.336666667</v>
      </c>
      <c r="E537" s="70" t="s">
        <v>474</v>
      </c>
      <c r="F537" s="40" t="s">
        <v>473</v>
      </c>
      <c r="G537" s="40"/>
    </row>
    <row r="538" customFormat="false" ht="15.75" hidden="false" customHeight="true" outlineLevel="0" collapsed="false">
      <c r="A538" s="40" t="s">
        <v>304</v>
      </c>
      <c r="B538" s="56" t="str">
        <f aca="false" t="array" ref="B538:B538">INDEX(Countries!$D$2:$D$255, MATCH(A538, Countries!$B$2:$B$255, 0))</f>
        <v>NCL</v>
      </c>
      <c r="C538" s="76" t="s">
        <v>155</v>
      </c>
      <c r="D538" s="77" t="n">
        <f aca="false">IF($C538="Mangrove",'Sequestration rates'!$C$22,IF($C538="Seagrass",'Sequestration rates'!$D$22,IF($C538="Salt marsh",'Sequestration rates'!$E$22)))</f>
        <v>3.336666667</v>
      </c>
      <c r="E538" s="70" t="s">
        <v>474</v>
      </c>
      <c r="F538" s="40" t="s">
        <v>473</v>
      </c>
      <c r="G538" s="40"/>
    </row>
    <row r="539" customFormat="false" ht="15.75" hidden="false" customHeight="true" outlineLevel="0" collapsed="false">
      <c r="A539" s="40" t="s">
        <v>305</v>
      </c>
      <c r="B539" s="56" t="str">
        <f aca="false" t="array" ref="B539:B539">INDEX(Countries!$D$2:$D$255, MATCH(A539, Countries!$B$2:$B$255, 0))</f>
        <v>NZL</v>
      </c>
      <c r="C539" s="76" t="s">
        <v>155</v>
      </c>
      <c r="D539" s="77" t="n">
        <f aca="false">IF($C539="Mangrove",'Sequestration rates'!$C$22,IF($C539="Seagrass",'Sequestration rates'!$D$22,IF($C539="Salt marsh",'Sequestration rates'!$E$22)))</f>
        <v>3.336666667</v>
      </c>
      <c r="E539" s="70" t="s">
        <v>474</v>
      </c>
      <c r="F539" s="40" t="s">
        <v>473</v>
      </c>
      <c r="G539" s="40"/>
    </row>
    <row r="540" customFormat="false" ht="15.75" hidden="false" customHeight="true" outlineLevel="0" collapsed="false">
      <c r="A540" s="40" t="s">
        <v>306</v>
      </c>
      <c r="B540" s="56" t="str">
        <f aca="false" t="array" ref="B540:B540">INDEX(Countries!$D$2:$D$255, MATCH(A540, Countries!$B$2:$B$255, 0))</f>
        <v>NIC</v>
      </c>
      <c r="C540" s="76" t="s">
        <v>155</v>
      </c>
      <c r="D540" s="77" t="n">
        <f aca="false">IF($C540="Mangrove",'Sequestration rates'!$C$22,IF($C540="Seagrass",'Sequestration rates'!$D$22,IF($C540="Salt marsh",'Sequestration rates'!$E$22)))</f>
        <v>3.336666667</v>
      </c>
      <c r="E540" s="70" t="s">
        <v>474</v>
      </c>
      <c r="F540" s="40" t="s">
        <v>473</v>
      </c>
      <c r="G540" s="40"/>
    </row>
    <row r="541" customFormat="false" ht="15.75" hidden="false" customHeight="true" outlineLevel="0" collapsed="false">
      <c r="A541" s="40" t="s">
        <v>307</v>
      </c>
      <c r="B541" s="56" t="str">
        <f aca="false" t="array" ref="B541:B541">INDEX(Countries!$D$2:$D$255, MATCH(A541, Countries!$B$2:$B$255, 0))</f>
        <v>NGA</v>
      </c>
      <c r="C541" s="76" t="s">
        <v>155</v>
      </c>
      <c r="D541" s="77" t="n">
        <f aca="false">IF($C541="Mangrove",'Sequestration rates'!$C$22,IF($C541="Seagrass",'Sequestration rates'!$D$22,IF($C541="Salt marsh",'Sequestration rates'!$E$22)))</f>
        <v>3.336666667</v>
      </c>
      <c r="E541" s="70" t="s">
        <v>474</v>
      </c>
      <c r="F541" s="40" t="s">
        <v>473</v>
      </c>
      <c r="G541" s="40"/>
    </row>
    <row r="542" customFormat="false" ht="15.75" hidden="false" customHeight="true" outlineLevel="0" collapsed="false">
      <c r="A542" s="40" t="s">
        <v>308</v>
      </c>
      <c r="B542" s="56" t="str">
        <f aca="false" t="array" ref="B542:B542">INDEX(Countries!$D$2:$D$255, MATCH(A542, Countries!$B$2:$B$255, 0))</f>
        <v>OMN</v>
      </c>
      <c r="C542" s="76" t="s">
        <v>155</v>
      </c>
      <c r="D542" s="77" t="n">
        <f aca="false">IF($C542="Mangrove",'Sequestration rates'!$C$22,IF($C542="Seagrass",'Sequestration rates'!$D$22,IF($C542="Salt marsh",'Sequestration rates'!$E$22)))</f>
        <v>3.336666667</v>
      </c>
      <c r="E542" s="70" t="s">
        <v>474</v>
      </c>
      <c r="F542" s="40" t="s">
        <v>473</v>
      </c>
      <c r="G542" s="40"/>
    </row>
    <row r="543" customFormat="false" ht="15.75" hidden="false" customHeight="true" outlineLevel="0" collapsed="false">
      <c r="A543" s="40" t="s">
        <v>309</v>
      </c>
      <c r="B543" s="56" t="str">
        <f aca="false" t="array" ref="B543:B543">INDEX(Countries!$D$2:$D$255, MATCH(A543, Countries!$B$2:$B$255, 0))</f>
        <v>PAK</v>
      </c>
      <c r="C543" s="76" t="s">
        <v>155</v>
      </c>
      <c r="D543" s="77" t="n">
        <f aca="false">IF($C543="Mangrove",'Sequestration rates'!$C$22,IF($C543="Seagrass",'Sequestration rates'!$D$22,IF($C543="Salt marsh",'Sequestration rates'!$E$22)))</f>
        <v>3.336666667</v>
      </c>
      <c r="E543" s="70" t="s">
        <v>474</v>
      </c>
      <c r="F543" s="40" t="s">
        <v>473</v>
      </c>
      <c r="G543" s="40"/>
    </row>
    <row r="544" customFormat="false" ht="15.75" hidden="false" customHeight="true" outlineLevel="0" collapsed="false">
      <c r="A544" s="40" t="s">
        <v>310</v>
      </c>
      <c r="B544" s="56" t="str">
        <f aca="false" t="array" ref="B544:B544">INDEX(Countries!$D$2:$D$255, MATCH(A544, Countries!$B$2:$B$255, 0))</f>
        <v>PLW</v>
      </c>
      <c r="C544" s="76" t="s">
        <v>155</v>
      </c>
      <c r="D544" s="77" t="n">
        <f aca="false">IF($C544="Mangrove",'Sequestration rates'!$C$22,IF($C544="Seagrass",'Sequestration rates'!$D$22,IF($C544="Salt marsh",'Sequestration rates'!$E$22)))</f>
        <v>3.336666667</v>
      </c>
      <c r="E544" s="70" t="s">
        <v>474</v>
      </c>
      <c r="F544" s="40" t="s">
        <v>473</v>
      </c>
      <c r="G544" s="40"/>
    </row>
    <row r="545" customFormat="false" ht="15.75" hidden="false" customHeight="true" outlineLevel="0" collapsed="false">
      <c r="A545" s="40" t="s">
        <v>311</v>
      </c>
      <c r="B545" s="56" t="str">
        <f aca="false" t="array" ref="B545:B545">INDEX(Countries!$D$2:$D$255, MATCH(A545, Countries!$B$2:$B$255, 0))</f>
        <v>PAN</v>
      </c>
      <c r="C545" s="76" t="s">
        <v>155</v>
      </c>
      <c r="D545" s="77" t="n">
        <f aca="false">IF($C545="Mangrove",'Sequestration rates'!$C$22,IF($C545="Seagrass",'Sequestration rates'!$D$22,IF($C545="Salt marsh",'Sequestration rates'!$E$22)))</f>
        <v>3.336666667</v>
      </c>
      <c r="E545" s="70" t="s">
        <v>474</v>
      </c>
      <c r="F545" s="40" t="s">
        <v>473</v>
      </c>
      <c r="G545" s="40"/>
    </row>
    <row r="546" customFormat="false" ht="15.75" hidden="false" customHeight="true" outlineLevel="0" collapsed="false">
      <c r="A546" s="40" t="s">
        <v>312</v>
      </c>
      <c r="B546" s="56" t="str">
        <f aca="false" t="array" ref="B546:B546">INDEX(Countries!$D$2:$D$255, MATCH(A546, Countries!$B$2:$B$255, 0))</f>
        <v>PNG</v>
      </c>
      <c r="C546" s="76" t="s">
        <v>155</v>
      </c>
      <c r="D546" s="77" t="n">
        <f aca="false">IF($C546="Mangrove",'Sequestration rates'!$C$22,IF($C546="Seagrass",'Sequestration rates'!$D$22,IF($C546="Salt marsh",'Sequestration rates'!$E$22)))</f>
        <v>3.336666667</v>
      </c>
      <c r="E546" s="70" t="s">
        <v>474</v>
      </c>
      <c r="F546" s="40" t="s">
        <v>473</v>
      </c>
      <c r="G546" s="40"/>
    </row>
    <row r="547" customFormat="false" ht="15.75" hidden="false" customHeight="true" outlineLevel="0" collapsed="false">
      <c r="A547" s="40" t="s">
        <v>313</v>
      </c>
      <c r="B547" s="56" t="str">
        <f aca="false" t="array" ref="B547:B547">INDEX(Countries!$D$2:$D$255, MATCH(A547, Countries!$B$2:$B$255, 0))</f>
        <v>PER</v>
      </c>
      <c r="C547" s="76" t="s">
        <v>155</v>
      </c>
      <c r="D547" s="77" t="n">
        <f aca="false">IF($C547="Mangrove",'Sequestration rates'!$C$22,IF($C547="Seagrass",'Sequestration rates'!$D$22,IF($C547="Salt marsh",'Sequestration rates'!$E$22)))</f>
        <v>3.336666667</v>
      </c>
      <c r="E547" s="70" t="s">
        <v>474</v>
      </c>
      <c r="F547" s="40" t="s">
        <v>473</v>
      </c>
      <c r="G547" s="40"/>
    </row>
    <row r="548" customFormat="false" ht="15.75" hidden="false" customHeight="true" outlineLevel="0" collapsed="false">
      <c r="A548" s="40" t="s">
        <v>314</v>
      </c>
      <c r="B548" s="56" t="str">
        <f aca="false" t="array" ref="B548:B548">INDEX(Countries!$D$2:$D$255, MATCH(A548, Countries!$B$2:$B$255, 0))</f>
        <v>PHL</v>
      </c>
      <c r="C548" s="76" t="s">
        <v>155</v>
      </c>
      <c r="D548" s="77" t="n">
        <f aca="false">IF($C548="Mangrove",'Sequestration rates'!$C$22,IF($C548="Seagrass",'Sequestration rates'!$D$22,IF($C548="Salt marsh",'Sequestration rates'!$E$22)))</f>
        <v>3.336666667</v>
      </c>
      <c r="E548" s="70" t="s">
        <v>474</v>
      </c>
      <c r="F548" s="40" t="s">
        <v>473</v>
      </c>
      <c r="G548" s="40"/>
    </row>
    <row r="549" customFormat="false" ht="15.75" hidden="false" customHeight="true" outlineLevel="0" collapsed="false">
      <c r="A549" s="40" t="s">
        <v>315</v>
      </c>
      <c r="B549" s="56" t="str">
        <f aca="false" t="array" ref="B549:B549">INDEX(Countries!$D$2:$D$255, MATCH(A549, Countries!$B$2:$B$255, 0))</f>
        <v>PRI</v>
      </c>
      <c r="C549" s="76" t="s">
        <v>155</v>
      </c>
      <c r="D549" s="77" t="n">
        <f aca="false">IF($C549="Mangrove",'Sequestration rates'!$C$22,IF($C549="Seagrass",'Sequestration rates'!$D$22,IF($C549="Salt marsh",'Sequestration rates'!$E$22)))</f>
        <v>3.336666667</v>
      </c>
      <c r="E549" s="70" t="s">
        <v>474</v>
      </c>
      <c r="F549" s="40" t="s">
        <v>473</v>
      </c>
      <c r="G549" s="40"/>
    </row>
    <row r="550" customFormat="false" ht="15.75" hidden="false" customHeight="true" outlineLevel="0" collapsed="false">
      <c r="A550" s="40" t="s">
        <v>316</v>
      </c>
      <c r="B550" s="56" t="str">
        <f aca="false" t="array" ref="B550:B550">INDEX(Countries!$D$2:$D$255, MATCH(A550, Countries!$B$2:$B$255, 0))</f>
        <v>QAT</v>
      </c>
      <c r="C550" s="76" t="s">
        <v>155</v>
      </c>
      <c r="D550" s="77" t="n">
        <f aca="false">IF($C550="Mangrove",'Sequestration rates'!$C$22,IF($C550="Seagrass",'Sequestration rates'!$D$22,IF($C550="Salt marsh",'Sequestration rates'!$E$22)))</f>
        <v>3.336666667</v>
      </c>
      <c r="E550" s="70" t="s">
        <v>474</v>
      </c>
      <c r="F550" s="40" t="s">
        <v>473</v>
      </c>
      <c r="G550" s="40"/>
    </row>
    <row r="551" customFormat="false" ht="15.75" hidden="false" customHeight="true" outlineLevel="0" collapsed="false">
      <c r="A551" s="40" t="s">
        <v>317</v>
      </c>
      <c r="B551" s="56" t="str">
        <f aca="false" t="array" ref="B551:B551">INDEX(Countries!$D$2:$D$255, MATCH(A551, Countries!$B$2:$B$255, 0))</f>
        <v>COG</v>
      </c>
      <c r="C551" s="76" t="s">
        <v>155</v>
      </c>
      <c r="D551" s="77" t="n">
        <f aca="false">IF($C551="Mangrove",'Sequestration rates'!$C$22,IF($C551="Seagrass",'Sequestration rates'!$D$22,IF($C551="Salt marsh",'Sequestration rates'!$E$22)))</f>
        <v>3.336666667</v>
      </c>
      <c r="E551" s="70" t="s">
        <v>474</v>
      </c>
      <c r="F551" s="40" t="s">
        <v>473</v>
      </c>
      <c r="G551" s="40"/>
    </row>
    <row r="552" customFormat="false" ht="15.75" hidden="false" customHeight="true" outlineLevel="0" collapsed="false">
      <c r="A552" s="40" t="s">
        <v>318</v>
      </c>
      <c r="B552" s="56" t="str">
        <f aca="false" t="array" ref="B552:B552">INDEX(Countries!$D$2:$D$255, MATCH(A552, Countries!$B$2:$B$255, 0))</f>
        <v>KNA</v>
      </c>
      <c r="C552" s="76" t="s">
        <v>155</v>
      </c>
      <c r="D552" s="77" t="n">
        <f aca="false">IF($C552="Mangrove",'Sequestration rates'!$C$22,IF($C552="Seagrass",'Sequestration rates'!$D$22,IF($C552="Salt marsh",'Sequestration rates'!$E$22)))</f>
        <v>3.336666667</v>
      </c>
      <c r="E552" s="70" t="s">
        <v>474</v>
      </c>
      <c r="F552" s="40" t="s">
        <v>473</v>
      </c>
      <c r="G552" s="40"/>
    </row>
    <row r="553" customFormat="false" ht="15.75" hidden="false" customHeight="true" outlineLevel="0" collapsed="false">
      <c r="A553" s="40" t="s">
        <v>319</v>
      </c>
      <c r="B553" s="56" t="str">
        <f aca="false" t="array" ref="B553:B553">INDEX(Countries!$D$2:$D$255, MATCH(A553, Countries!$B$2:$B$255, 0))</f>
        <v>LCA</v>
      </c>
      <c r="C553" s="76" t="s">
        <v>155</v>
      </c>
      <c r="D553" s="77" t="n">
        <f aca="false">IF($C553="Mangrove",'Sequestration rates'!$C$22,IF($C553="Seagrass",'Sequestration rates'!$D$22,IF($C553="Salt marsh",'Sequestration rates'!$E$22)))</f>
        <v>3.336666667</v>
      </c>
      <c r="E553" s="70" t="s">
        <v>474</v>
      </c>
      <c r="F553" s="40" t="s">
        <v>473</v>
      </c>
      <c r="G553" s="40"/>
    </row>
    <row r="554" customFormat="false" ht="15.75" hidden="false" customHeight="true" outlineLevel="0" collapsed="false">
      <c r="A554" s="40" t="s">
        <v>320</v>
      </c>
      <c r="B554" s="56" t="str">
        <f aca="false" t="array" ref="B554:B554">INDEX(Countries!$D$2:$D$255, MATCH(A554, Countries!$B$2:$B$255, 0))</f>
        <v>VCT</v>
      </c>
      <c r="C554" s="76" t="s">
        <v>155</v>
      </c>
      <c r="D554" s="77" t="n">
        <f aca="false">IF($C554="Mangrove",'Sequestration rates'!$C$22,IF($C554="Seagrass",'Sequestration rates'!$D$22,IF($C554="Salt marsh",'Sequestration rates'!$E$22)))</f>
        <v>3.336666667</v>
      </c>
      <c r="E554" s="70" t="s">
        <v>474</v>
      </c>
      <c r="F554" s="40" t="s">
        <v>473</v>
      </c>
      <c r="G554" s="40"/>
    </row>
    <row r="555" customFormat="false" ht="15.75" hidden="false" customHeight="true" outlineLevel="0" collapsed="false">
      <c r="A555" s="40" t="s">
        <v>321</v>
      </c>
      <c r="B555" s="56" t="str">
        <f aca="false" t="array" ref="B555:B555">INDEX(Countries!$D$2:$D$255, MATCH(A555, Countries!$B$2:$B$255, 0))</f>
        <v>MAF</v>
      </c>
      <c r="C555" s="76" t="s">
        <v>155</v>
      </c>
      <c r="D555" s="77" t="n">
        <f aca="false">IF($C555="Mangrove",'Sequestration rates'!$C$22,IF($C555="Seagrass",'Sequestration rates'!$D$22,IF($C555="Salt marsh",'Sequestration rates'!$E$22)))</f>
        <v>3.336666667</v>
      </c>
      <c r="E555" s="70" t="s">
        <v>474</v>
      </c>
      <c r="F555" s="40" t="s">
        <v>473</v>
      </c>
      <c r="G555" s="40"/>
    </row>
    <row r="556" customFormat="false" ht="15.75" hidden="false" customHeight="true" outlineLevel="0" collapsed="false">
      <c r="A556" s="40" t="s">
        <v>322</v>
      </c>
      <c r="B556" s="56" t="str">
        <f aca="false" t="array" ref="B556:B556">INDEX(Countries!$D$2:$D$255, MATCH(A556, Countries!$B$2:$B$255, 0))</f>
        <v>WSM</v>
      </c>
      <c r="C556" s="76" t="s">
        <v>155</v>
      </c>
      <c r="D556" s="77" t="n">
        <f aca="false">IF($C556="Mangrove",'Sequestration rates'!$C$22,IF($C556="Seagrass",'Sequestration rates'!$D$22,IF($C556="Salt marsh",'Sequestration rates'!$E$22)))</f>
        <v>3.336666667</v>
      </c>
      <c r="E556" s="70" t="s">
        <v>474</v>
      </c>
      <c r="F556" s="40" t="s">
        <v>473</v>
      </c>
      <c r="G556" s="40"/>
    </row>
    <row r="557" customFormat="false" ht="15.75" hidden="false" customHeight="true" outlineLevel="0" collapsed="false">
      <c r="A557" s="40" t="s">
        <v>323</v>
      </c>
      <c r="B557" s="56" t="str">
        <f aca="false" t="array" ref="B557:B557">INDEX(Countries!$D$2:$D$255, MATCH(A557, Countries!$B$2:$B$255, 0))</f>
        <v>STP</v>
      </c>
      <c r="C557" s="76" t="s">
        <v>155</v>
      </c>
      <c r="D557" s="77" t="n">
        <f aca="false">IF($C557="Mangrove",'Sequestration rates'!$C$22,IF($C557="Seagrass",'Sequestration rates'!$D$22,IF($C557="Salt marsh",'Sequestration rates'!$E$22)))</f>
        <v>3.336666667</v>
      </c>
      <c r="E557" s="70" t="s">
        <v>474</v>
      </c>
      <c r="F557" s="40" t="s">
        <v>473</v>
      </c>
      <c r="G557" s="40"/>
    </row>
    <row r="558" customFormat="false" ht="15.75" hidden="false" customHeight="true" outlineLevel="0" collapsed="false">
      <c r="A558" s="40" t="s">
        <v>324</v>
      </c>
      <c r="B558" s="56" t="str">
        <f aca="false" t="array" ref="B558:B558">INDEX(Countries!$D$2:$D$255, MATCH(A558, Countries!$B$2:$B$255, 0))</f>
        <v>SAU</v>
      </c>
      <c r="C558" s="76" t="s">
        <v>155</v>
      </c>
      <c r="D558" s="77" t="n">
        <f aca="false">IF($C558="Mangrove",'Sequestration rates'!$C$22,IF($C558="Seagrass",'Sequestration rates'!$D$22,IF($C558="Salt marsh",'Sequestration rates'!$E$22)))</f>
        <v>3.336666667</v>
      </c>
      <c r="E558" s="70" t="s">
        <v>474</v>
      </c>
      <c r="F558" s="40" t="s">
        <v>473</v>
      </c>
      <c r="G558" s="40"/>
    </row>
    <row r="559" customFormat="false" ht="15.75" hidden="false" customHeight="true" outlineLevel="0" collapsed="false">
      <c r="A559" s="40" t="s">
        <v>325</v>
      </c>
      <c r="B559" s="56" t="str">
        <f aca="false" t="array" ref="B559:B559">INDEX(Countries!$D$2:$D$255, MATCH(A559, Countries!$B$2:$B$255, 0))</f>
        <v>SEN</v>
      </c>
      <c r="C559" s="76" t="s">
        <v>155</v>
      </c>
      <c r="D559" s="77" t="n">
        <f aca="false">IF($C559="Mangrove",'Sequestration rates'!$C$22,IF($C559="Seagrass",'Sequestration rates'!$D$22,IF($C559="Salt marsh",'Sequestration rates'!$E$22)))</f>
        <v>3.336666667</v>
      </c>
      <c r="E559" s="70" t="s">
        <v>474</v>
      </c>
      <c r="F559" s="40" t="s">
        <v>473</v>
      </c>
      <c r="G559" s="40"/>
    </row>
    <row r="560" customFormat="false" ht="15.75" hidden="false" customHeight="true" outlineLevel="0" collapsed="false">
      <c r="A560" s="40" t="s">
        <v>326</v>
      </c>
      <c r="B560" s="56" t="str">
        <f aca="false" t="array" ref="B560:B560">INDEX(Countries!$D$2:$D$255, MATCH(A560, Countries!$B$2:$B$255, 0))</f>
        <v>SYC</v>
      </c>
      <c r="C560" s="76" t="s">
        <v>155</v>
      </c>
      <c r="D560" s="77" t="n">
        <f aca="false">IF($C560="Mangrove",'Sequestration rates'!$C$22,IF($C560="Seagrass",'Sequestration rates'!$D$22,IF($C560="Salt marsh",'Sequestration rates'!$E$22)))</f>
        <v>3.336666667</v>
      </c>
      <c r="E560" s="70" t="s">
        <v>474</v>
      </c>
      <c r="F560" s="40" t="s">
        <v>473</v>
      </c>
      <c r="G560" s="40"/>
    </row>
    <row r="561" customFormat="false" ht="15.75" hidden="false" customHeight="true" outlineLevel="0" collapsed="false">
      <c r="A561" s="40" t="s">
        <v>327</v>
      </c>
      <c r="B561" s="56" t="str">
        <f aca="false" t="array" ref="B561:B561">INDEX(Countries!$D$2:$D$255, MATCH(A561, Countries!$B$2:$B$255, 0))</f>
        <v>SLE</v>
      </c>
      <c r="C561" s="76" t="s">
        <v>155</v>
      </c>
      <c r="D561" s="77" t="n">
        <f aca="false">IF($C561="Mangrove",'Sequestration rates'!$C$22,IF($C561="Seagrass",'Sequestration rates'!$D$22,IF($C561="Salt marsh",'Sequestration rates'!$E$22)))</f>
        <v>3.336666667</v>
      </c>
      <c r="E561" s="70" t="s">
        <v>474</v>
      </c>
      <c r="F561" s="40" t="s">
        <v>473</v>
      </c>
      <c r="G561" s="40"/>
    </row>
    <row r="562" customFormat="false" ht="15.75" hidden="false" customHeight="true" outlineLevel="0" collapsed="false">
      <c r="A562" s="40" t="s">
        <v>328</v>
      </c>
      <c r="B562" s="56" t="str">
        <f aca="false" t="array" ref="B562:B562">INDEX(Countries!$D$2:$D$255, MATCH(A562, Countries!$B$2:$B$255, 0))</f>
        <v>SGP</v>
      </c>
      <c r="C562" s="76" t="s">
        <v>155</v>
      </c>
      <c r="D562" s="77" t="n">
        <f aca="false">IF($C562="Mangrove",'Sequestration rates'!$C$22,IF($C562="Seagrass",'Sequestration rates'!$D$22,IF($C562="Salt marsh",'Sequestration rates'!$E$22)))</f>
        <v>3.336666667</v>
      </c>
      <c r="E562" s="70" t="s">
        <v>474</v>
      </c>
      <c r="F562" s="40" t="s">
        <v>473</v>
      </c>
      <c r="G562" s="40"/>
    </row>
    <row r="563" customFormat="false" ht="15.75" hidden="false" customHeight="true" outlineLevel="0" collapsed="false">
      <c r="A563" s="40" t="s">
        <v>329</v>
      </c>
      <c r="B563" s="56" t="str">
        <f aca="false" t="array" ref="B563:B563">INDEX(Countries!$D$2:$D$255, MATCH(A563, Countries!$B$2:$B$255, 0))</f>
        <v>SXM</v>
      </c>
      <c r="C563" s="76" t="s">
        <v>155</v>
      </c>
      <c r="D563" s="77" t="n">
        <f aca="false">IF($C563="Mangrove",'Sequestration rates'!$C$22,IF($C563="Seagrass",'Sequestration rates'!$D$22,IF($C563="Salt marsh",'Sequestration rates'!$E$22)))</f>
        <v>3.336666667</v>
      </c>
      <c r="E563" s="70" t="s">
        <v>474</v>
      </c>
      <c r="F563" s="40" t="s">
        <v>473</v>
      </c>
      <c r="G563" s="40"/>
    </row>
    <row r="564" customFormat="false" ht="15.75" hidden="false" customHeight="true" outlineLevel="0" collapsed="false">
      <c r="A564" s="40" t="s">
        <v>330</v>
      </c>
      <c r="B564" s="56" t="str">
        <f aca="false" t="array" ref="B564:B564">INDEX(Countries!$D$2:$D$255, MATCH(A564, Countries!$B$2:$B$255, 0))</f>
        <v>SLB</v>
      </c>
      <c r="C564" s="76" t="s">
        <v>155</v>
      </c>
      <c r="D564" s="77" t="n">
        <f aca="false">IF($C564="Mangrove",'Sequestration rates'!$C$22,IF($C564="Seagrass",'Sequestration rates'!$D$22,IF($C564="Salt marsh",'Sequestration rates'!$E$22)))</f>
        <v>3.336666667</v>
      </c>
      <c r="E564" s="70" t="s">
        <v>474</v>
      </c>
      <c r="F564" s="40" t="s">
        <v>473</v>
      </c>
      <c r="G564" s="40"/>
    </row>
    <row r="565" customFormat="false" ht="15.75" hidden="false" customHeight="true" outlineLevel="0" collapsed="false">
      <c r="A565" s="40" t="s">
        <v>331</v>
      </c>
      <c r="B565" s="56" t="str">
        <f aca="false" t="array" ref="B565:B565">INDEX(Countries!$D$2:$D$255, MATCH(A565, Countries!$B$2:$B$255, 0))</f>
        <v>SOM</v>
      </c>
      <c r="C565" s="76" t="s">
        <v>155</v>
      </c>
      <c r="D565" s="77" t="n">
        <f aca="false">IF($C565="Mangrove",'Sequestration rates'!$C$22,IF($C565="Seagrass",'Sequestration rates'!$D$22,IF($C565="Salt marsh",'Sequestration rates'!$E$22)))</f>
        <v>3.336666667</v>
      </c>
      <c r="E565" s="70" t="s">
        <v>474</v>
      </c>
      <c r="F565" s="40" t="s">
        <v>473</v>
      </c>
      <c r="G565" s="40"/>
    </row>
    <row r="566" customFormat="false" ht="15.75" hidden="false" customHeight="true" outlineLevel="0" collapsed="false">
      <c r="A566" s="40" t="s">
        <v>332</v>
      </c>
      <c r="B566" s="56" t="str">
        <f aca="false" t="array" ref="B566:B566">INDEX(Countries!$D$2:$D$255, MATCH(A566, Countries!$B$2:$B$255, 0))</f>
        <v>ZAF</v>
      </c>
      <c r="C566" s="76" t="s">
        <v>155</v>
      </c>
      <c r="D566" s="77" t="n">
        <f aca="false">IF($C566="Mangrove",'Sequestration rates'!$C$22,IF($C566="Seagrass",'Sequestration rates'!$D$22,IF($C566="Salt marsh",'Sequestration rates'!$E$22)))</f>
        <v>3.336666667</v>
      </c>
      <c r="E566" s="70" t="s">
        <v>474</v>
      </c>
      <c r="F566" s="40" t="s">
        <v>473</v>
      </c>
      <c r="G566" s="40"/>
    </row>
    <row r="567" customFormat="false" ht="15.75" hidden="false" customHeight="true" outlineLevel="0" collapsed="false">
      <c r="A567" s="40" t="s">
        <v>333</v>
      </c>
      <c r="B567" s="56" t="str">
        <f aca="false" t="array" ref="B567:B567">INDEX(Countries!$D$2:$D$255, MATCH(A567, Countries!$B$2:$B$255, 0))</f>
        <v>LKA</v>
      </c>
      <c r="C567" s="76" t="s">
        <v>155</v>
      </c>
      <c r="D567" s="77" t="n">
        <f aca="false">IF($C567="Mangrove",'Sequestration rates'!$C$22,IF($C567="Seagrass",'Sequestration rates'!$D$22,IF($C567="Salt marsh",'Sequestration rates'!$E$22)))</f>
        <v>3.336666667</v>
      </c>
      <c r="E567" s="70" t="s">
        <v>474</v>
      </c>
      <c r="F567" s="40" t="s">
        <v>473</v>
      </c>
      <c r="G567" s="40"/>
    </row>
    <row r="568" customFormat="false" ht="15.75" hidden="false" customHeight="true" outlineLevel="0" collapsed="false">
      <c r="A568" s="40" t="s">
        <v>334</v>
      </c>
      <c r="B568" s="56" t="str">
        <f aca="false" t="array" ref="B568:B568">INDEX(Countries!$D$2:$D$255, MATCH(A568, Countries!$B$2:$B$255, 0))</f>
        <v>SDN</v>
      </c>
      <c r="C568" s="76" t="s">
        <v>155</v>
      </c>
      <c r="D568" s="77" t="n">
        <f aca="false">IF($C568="Mangrove",'Sequestration rates'!$C$22,IF($C568="Seagrass",'Sequestration rates'!$D$22,IF($C568="Salt marsh",'Sequestration rates'!$E$22)))</f>
        <v>3.336666667</v>
      </c>
      <c r="E568" s="70" t="s">
        <v>474</v>
      </c>
      <c r="F568" s="40" t="s">
        <v>473</v>
      </c>
      <c r="G568" s="40"/>
    </row>
    <row r="569" customFormat="false" ht="15.75" hidden="false" customHeight="true" outlineLevel="0" collapsed="false">
      <c r="A569" s="40" t="s">
        <v>335</v>
      </c>
      <c r="B569" s="56" t="str">
        <f aca="false" t="array" ref="B569:B569">INDEX(Countries!$D$2:$D$255, MATCH(A569, Countries!$B$2:$B$255, 0))</f>
        <v>SUR</v>
      </c>
      <c r="C569" s="76" t="s">
        <v>155</v>
      </c>
      <c r="D569" s="77" t="n">
        <f aca="false">IF($C569="Mangrove",'Sequestration rates'!$C$22,IF($C569="Seagrass",'Sequestration rates'!$D$22,IF($C569="Salt marsh",'Sequestration rates'!$E$22)))</f>
        <v>3.336666667</v>
      </c>
      <c r="E569" s="70" t="s">
        <v>474</v>
      </c>
      <c r="F569" s="40" t="s">
        <v>473</v>
      </c>
      <c r="G569" s="40"/>
    </row>
    <row r="570" customFormat="false" ht="15.75" hidden="false" customHeight="true" outlineLevel="0" collapsed="false">
      <c r="A570" s="40" t="s">
        <v>336</v>
      </c>
      <c r="B570" s="56" t="str">
        <f aca="false" t="array" ref="B570:B570">INDEX(Countries!$D$2:$D$255, MATCH(A570, Countries!$B$2:$B$255, 0))</f>
        <v>TWN</v>
      </c>
      <c r="C570" s="76" t="s">
        <v>155</v>
      </c>
      <c r="D570" s="77" t="n">
        <f aca="false">IF($C570="Mangrove",'Sequestration rates'!$C$22,IF($C570="Seagrass",'Sequestration rates'!$D$22,IF($C570="Salt marsh",'Sequestration rates'!$E$22)))</f>
        <v>3.336666667</v>
      </c>
      <c r="E570" s="70" t="s">
        <v>474</v>
      </c>
      <c r="F570" s="40" t="s">
        <v>473</v>
      </c>
      <c r="G570" s="40"/>
    </row>
    <row r="571" customFormat="false" ht="15.75" hidden="false" customHeight="true" outlineLevel="0" collapsed="false">
      <c r="A571" s="40" t="s">
        <v>337</v>
      </c>
      <c r="B571" s="56" t="str">
        <f aca="false" t="array" ref="B571:B571">INDEX(Countries!$D$2:$D$255, MATCH(A571, Countries!$B$2:$B$255, 0))</f>
        <v>TZA</v>
      </c>
      <c r="C571" s="76" t="s">
        <v>155</v>
      </c>
      <c r="D571" s="77" t="n">
        <f aca="false">IF($C571="Mangrove",'Sequestration rates'!$C$22,IF($C571="Seagrass",'Sequestration rates'!$D$22,IF($C571="Salt marsh",'Sequestration rates'!$E$22)))</f>
        <v>3.336666667</v>
      </c>
      <c r="E571" s="70" t="s">
        <v>474</v>
      </c>
      <c r="F571" s="40" t="s">
        <v>473</v>
      </c>
      <c r="G571" s="40"/>
    </row>
    <row r="572" customFormat="false" ht="15.75" hidden="false" customHeight="true" outlineLevel="0" collapsed="false">
      <c r="A572" s="40" t="s">
        <v>338</v>
      </c>
      <c r="B572" s="56" t="str">
        <f aca="false" t="array" ref="B572:B572">INDEX(Countries!$D$2:$D$255, MATCH(A572, Countries!$B$2:$B$255, 0))</f>
        <v>THA</v>
      </c>
      <c r="C572" s="76" t="s">
        <v>155</v>
      </c>
      <c r="D572" s="77" t="n">
        <f aca="false">IF($C572="Mangrove",'Sequestration rates'!$C$22,IF($C572="Seagrass",'Sequestration rates'!$D$22,IF($C572="Salt marsh",'Sequestration rates'!$E$22)))</f>
        <v>3.336666667</v>
      </c>
      <c r="E572" s="70" t="s">
        <v>474</v>
      </c>
      <c r="F572" s="40" t="s">
        <v>473</v>
      </c>
      <c r="G572" s="40"/>
    </row>
    <row r="573" customFormat="false" ht="15.75" hidden="false" customHeight="true" outlineLevel="0" collapsed="false">
      <c r="A573" s="40" t="s">
        <v>339</v>
      </c>
      <c r="B573" s="56" t="str">
        <f aca="false" t="array" ref="B573:B573">INDEX(Countries!$D$2:$D$255, MATCH(A573, Countries!$B$2:$B$255, 0))</f>
        <v>TLS</v>
      </c>
      <c r="C573" s="76" t="s">
        <v>155</v>
      </c>
      <c r="D573" s="77" t="n">
        <f aca="false">IF($C573="Mangrove",'Sequestration rates'!$C$22,IF($C573="Seagrass",'Sequestration rates'!$D$22,IF($C573="Salt marsh",'Sequestration rates'!$E$22)))</f>
        <v>3.336666667</v>
      </c>
      <c r="E573" s="70" t="s">
        <v>474</v>
      </c>
      <c r="F573" s="40" t="s">
        <v>473</v>
      </c>
      <c r="G573" s="40"/>
    </row>
    <row r="574" customFormat="false" ht="15.75" hidden="false" customHeight="true" outlineLevel="0" collapsed="false">
      <c r="A574" s="40" t="s">
        <v>340</v>
      </c>
      <c r="B574" s="56" t="str">
        <f aca="false" t="array" ref="B574:B574">INDEX(Countries!$D$2:$D$255, MATCH(A574, Countries!$B$2:$B$255, 0))</f>
        <v>TGO</v>
      </c>
      <c r="C574" s="76" t="s">
        <v>155</v>
      </c>
      <c r="D574" s="77" t="n">
        <f aca="false">IF($C574="Mangrove",'Sequestration rates'!$C$22,IF($C574="Seagrass",'Sequestration rates'!$D$22,IF($C574="Salt marsh",'Sequestration rates'!$E$22)))</f>
        <v>3.336666667</v>
      </c>
      <c r="E574" s="70" t="s">
        <v>474</v>
      </c>
      <c r="F574" s="40" t="s">
        <v>473</v>
      </c>
      <c r="G574" s="40"/>
    </row>
    <row r="575" customFormat="false" ht="15.75" hidden="false" customHeight="true" outlineLevel="0" collapsed="false">
      <c r="A575" s="40" t="s">
        <v>341</v>
      </c>
      <c r="B575" s="56" t="str">
        <f aca="false" t="array" ref="B575:B575">INDEX(Countries!$D$2:$D$255, MATCH(A575, Countries!$B$2:$B$255, 0))</f>
        <v>TON</v>
      </c>
      <c r="C575" s="76" t="s">
        <v>155</v>
      </c>
      <c r="D575" s="77" t="n">
        <f aca="false">IF($C575="Mangrove",'Sequestration rates'!$C$22,IF($C575="Seagrass",'Sequestration rates'!$D$22,IF($C575="Salt marsh",'Sequestration rates'!$E$22)))</f>
        <v>3.336666667</v>
      </c>
      <c r="E575" s="70" t="s">
        <v>474</v>
      </c>
      <c r="F575" s="40" t="s">
        <v>473</v>
      </c>
      <c r="G575" s="40"/>
    </row>
    <row r="576" customFormat="false" ht="15.75" hidden="false" customHeight="true" outlineLevel="0" collapsed="false">
      <c r="A576" s="40" t="s">
        <v>342</v>
      </c>
      <c r="B576" s="56" t="str">
        <f aca="false" t="array" ref="B576:B576">INDEX(Countries!$D$2:$D$255, MATCH(A576, Countries!$B$2:$B$255, 0))</f>
        <v>TTO</v>
      </c>
      <c r="C576" s="76" t="s">
        <v>155</v>
      </c>
      <c r="D576" s="77" t="n">
        <f aca="false">IF($C576="Mangrove",'Sequestration rates'!$C$22,IF($C576="Seagrass",'Sequestration rates'!$D$22,IF($C576="Salt marsh",'Sequestration rates'!$E$22)))</f>
        <v>3.336666667</v>
      </c>
      <c r="E576" s="70" t="s">
        <v>474</v>
      </c>
      <c r="F576" s="40" t="s">
        <v>473</v>
      </c>
      <c r="G576" s="40"/>
    </row>
    <row r="577" customFormat="false" ht="15.75" hidden="false" customHeight="true" outlineLevel="0" collapsed="false">
      <c r="A577" s="40" t="s">
        <v>343</v>
      </c>
      <c r="B577" s="56" t="str">
        <f aca="false" t="array" ref="B577:B577">INDEX(Countries!$D$2:$D$255, MATCH(A577, Countries!$B$2:$B$255, 0))</f>
        <v>TCA</v>
      </c>
      <c r="C577" s="76" t="s">
        <v>155</v>
      </c>
      <c r="D577" s="77" t="n">
        <f aca="false">IF($C577="Mangrove",'Sequestration rates'!$C$22,IF($C577="Seagrass",'Sequestration rates'!$D$22,IF($C577="Salt marsh",'Sequestration rates'!$E$22)))</f>
        <v>3.336666667</v>
      </c>
      <c r="E577" s="70" t="s">
        <v>474</v>
      </c>
      <c r="F577" s="40" t="s">
        <v>473</v>
      </c>
      <c r="G577" s="40"/>
    </row>
    <row r="578" customFormat="false" ht="15.75" hidden="false" customHeight="true" outlineLevel="0" collapsed="false">
      <c r="A578" s="40" t="s">
        <v>344</v>
      </c>
      <c r="B578" s="56" t="str">
        <f aca="false" t="array" ref="B578:B578">INDEX(Countries!$D$2:$D$255, MATCH(A578, Countries!$B$2:$B$255, 0))</f>
        <v>TUV</v>
      </c>
      <c r="C578" s="76" t="s">
        <v>155</v>
      </c>
      <c r="D578" s="77" t="n">
        <f aca="false">IF($C578="Mangrove",'Sequestration rates'!$C$22,IF($C578="Seagrass",'Sequestration rates'!$D$22,IF($C578="Salt marsh",'Sequestration rates'!$E$22)))</f>
        <v>3.336666667</v>
      </c>
      <c r="E578" s="70" t="s">
        <v>474</v>
      </c>
      <c r="F578" s="40" t="s">
        <v>473</v>
      </c>
      <c r="G578" s="40"/>
    </row>
    <row r="579" customFormat="false" ht="15.75" hidden="false" customHeight="true" outlineLevel="0" collapsed="false">
      <c r="A579" s="40" t="s">
        <v>345</v>
      </c>
      <c r="B579" s="56" t="str">
        <f aca="false" t="array" ref="B579:B579">INDEX(Countries!$D$2:$D$255, MATCH(A579, Countries!$B$2:$B$255, 0))</f>
        <v>ARE</v>
      </c>
      <c r="C579" s="76" t="s">
        <v>155</v>
      </c>
      <c r="D579" s="77" t="n">
        <f aca="false">IF($C579="Mangrove",'Sequestration rates'!$C$22,IF($C579="Seagrass",'Sequestration rates'!$D$22,IF($C579="Salt marsh",'Sequestration rates'!$E$22)))</f>
        <v>3.336666667</v>
      </c>
      <c r="E579" s="70" t="s">
        <v>474</v>
      </c>
      <c r="F579" s="40" t="s">
        <v>473</v>
      </c>
      <c r="G579" s="40"/>
    </row>
    <row r="580" customFormat="false" ht="15.75" hidden="false" customHeight="true" outlineLevel="0" collapsed="false">
      <c r="A580" s="40" t="s">
        <v>346</v>
      </c>
      <c r="B580" s="56" t="str">
        <f aca="false" t="array" ref="B580:B580">INDEX(Countries!$D$2:$D$255, MATCH(A580, Countries!$B$2:$B$255, 0))</f>
        <v>VUT</v>
      </c>
      <c r="C580" s="76" t="s">
        <v>155</v>
      </c>
      <c r="D580" s="77" t="n">
        <f aca="false">IF($C580="Mangrove",'Sequestration rates'!$C$22,IF($C580="Seagrass",'Sequestration rates'!$D$22,IF($C580="Salt marsh",'Sequestration rates'!$E$22)))</f>
        <v>3.336666667</v>
      </c>
      <c r="E580" s="70" t="s">
        <v>474</v>
      </c>
      <c r="F580" s="40" t="s">
        <v>473</v>
      </c>
      <c r="G580" s="40"/>
    </row>
    <row r="581" customFormat="false" ht="15.75" hidden="false" customHeight="true" outlineLevel="0" collapsed="false">
      <c r="A581" s="40" t="s">
        <v>347</v>
      </c>
      <c r="B581" s="56" t="str">
        <f aca="false" t="array" ref="B581:B581">INDEX(Countries!$D$2:$D$255, MATCH(A581, Countries!$B$2:$B$255, 0))</f>
        <v>VEN</v>
      </c>
      <c r="C581" s="76" t="s">
        <v>155</v>
      </c>
      <c r="D581" s="77" t="n">
        <f aca="false">IF($C581="Mangrove",'Sequestration rates'!$C$22,IF($C581="Seagrass",'Sequestration rates'!$D$22,IF($C581="Salt marsh",'Sequestration rates'!$E$22)))</f>
        <v>3.336666667</v>
      </c>
      <c r="E581" s="70" t="s">
        <v>474</v>
      </c>
      <c r="F581" s="40" t="s">
        <v>473</v>
      </c>
      <c r="G581" s="40"/>
    </row>
    <row r="582" customFormat="false" ht="15.75" hidden="false" customHeight="true" outlineLevel="0" collapsed="false">
      <c r="A582" s="40" t="s">
        <v>348</v>
      </c>
      <c r="B582" s="56" t="str">
        <f aca="false" t="array" ref="B582:B582">INDEX(Countries!$D$2:$D$255, MATCH(A582, Countries!$B$2:$B$255, 0))</f>
        <v>VNM</v>
      </c>
      <c r="C582" s="76" t="s">
        <v>155</v>
      </c>
      <c r="D582" s="77" t="n">
        <f aca="false">IF($C582="Mangrove",'Sequestration rates'!$C$22,IF($C582="Seagrass",'Sequestration rates'!$D$22,IF($C582="Salt marsh",'Sequestration rates'!$E$22)))</f>
        <v>3.336666667</v>
      </c>
      <c r="E582" s="70" t="s">
        <v>474</v>
      </c>
      <c r="F582" s="40" t="s">
        <v>473</v>
      </c>
      <c r="G582" s="40"/>
    </row>
    <row r="583" customFormat="false" ht="15.75" hidden="false" customHeight="true" outlineLevel="0" collapsed="false">
      <c r="A583" s="40" t="s">
        <v>349</v>
      </c>
      <c r="B583" s="56" t="str">
        <f aca="false" t="array" ref="B583:B583">INDEX(Countries!$D$2:$D$255, MATCH(A583, Countries!$B$2:$B$255, 0))</f>
        <v>VIR</v>
      </c>
      <c r="C583" s="76" t="s">
        <v>155</v>
      </c>
      <c r="D583" s="77" t="n">
        <f aca="false">IF($C583="Mangrove",'Sequestration rates'!$C$22,IF($C583="Seagrass",'Sequestration rates'!$D$22,IF($C583="Salt marsh",'Sequestration rates'!$E$22)))</f>
        <v>3.336666667</v>
      </c>
      <c r="E583" s="70" t="s">
        <v>474</v>
      </c>
      <c r="F583" s="40" t="s">
        <v>473</v>
      </c>
      <c r="G583" s="40"/>
    </row>
    <row r="584" customFormat="false" ht="15.75" hidden="false" customHeight="true" outlineLevel="0" collapsed="false">
      <c r="A584" s="40" t="s">
        <v>350</v>
      </c>
      <c r="B584" s="56" t="str">
        <f aca="false" t="array" ref="B584:B584">INDEX(Countries!$D$2:$D$255, MATCH(A584, Countries!$B$2:$B$255, 0))</f>
        <v>WLF</v>
      </c>
      <c r="C584" s="76" t="s">
        <v>155</v>
      </c>
      <c r="D584" s="77" t="n">
        <f aca="false">IF($C584="Mangrove",'Sequestration rates'!$C$22,IF($C584="Seagrass",'Sequestration rates'!$D$22,IF($C584="Salt marsh",'Sequestration rates'!$E$22)))</f>
        <v>3.336666667</v>
      </c>
      <c r="E584" s="70" t="s">
        <v>474</v>
      </c>
      <c r="F584" s="40" t="s">
        <v>473</v>
      </c>
      <c r="G584" s="40"/>
    </row>
    <row r="585" customFormat="false" ht="15.75" hidden="false" customHeight="true" outlineLevel="0" collapsed="false">
      <c r="A585" s="40" t="s">
        <v>351</v>
      </c>
      <c r="B585" s="56" t="str">
        <f aca="false" t="array" ref="B585:B585">INDEX(Countries!$D$2:$D$255, MATCH(A585, Countries!$B$2:$B$255, 0))</f>
        <v>YEM</v>
      </c>
      <c r="C585" s="76" t="s">
        <v>155</v>
      </c>
      <c r="D585" s="77" t="n">
        <f aca="false">IF($C585="Mangrove",'Sequestration rates'!$C$22,IF($C585="Seagrass",'Sequestration rates'!$D$22,IF($C585="Salt marsh",'Sequestration rates'!$E$22)))</f>
        <v>3.336666667</v>
      </c>
      <c r="E585" s="70" t="s">
        <v>474</v>
      </c>
      <c r="F585" s="40" t="s">
        <v>473</v>
      </c>
      <c r="G585" s="40"/>
    </row>
    <row r="586" customFormat="false" ht="15.75" hidden="false" customHeight="true" outlineLevel="0" collapsed="false">
      <c r="A586" s="40" t="s">
        <v>352</v>
      </c>
      <c r="B586" s="56" t="str">
        <f aca="false" t="array" ref="B586:B586">INDEX(Countries!$D$2:$D$255, MATCH(A586, Countries!$B$2:$B$255, 0))</f>
        <v>ITA</v>
      </c>
      <c r="C586" s="76" t="s">
        <v>155</v>
      </c>
      <c r="D586" s="77" t="n">
        <f aca="false">IF($C586="Mangrove",'Sequestration rates'!$C$22,IF($C586="Seagrass",'Sequestration rates'!$D$22,IF($C586="Salt marsh",'Sequestration rates'!$E$22)))</f>
        <v>3.336666667</v>
      </c>
      <c r="E586" s="70" t="s">
        <v>474</v>
      </c>
      <c r="F586" s="40" t="s">
        <v>473</v>
      </c>
      <c r="G586" s="40"/>
    </row>
    <row r="587" customFormat="false" ht="15.75" hidden="false" customHeight="true" outlineLevel="0" collapsed="false">
      <c r="A587" s="40" t="s">
        <v>353</v>
      </c>
      <c r="B587" s="56" t="str">
        <f aca="false" t="array" ref="B587:B587">INDEX(Countries!$D$2:$D$255, MATCH(A587, Countries!$B$2:$B$255, 0))</f>
        <v>UKR</v>
      </c>
      <c r="C587" s="76" t="s">
        <v>155</v>
      </c>
      <c r="D587" s="77" t="n">
        <f aca="false">IF($C587="Mangrove",'Sequestration rates'!$C$22,IF($C587="Seagrass",'Sequestration rates'!$D$22,IF($C587="Salt marsh",'Sequestration rates'!$E$22)))</f>
        <v>3.336666667</v>
      </c>
      <c r="E587" s="70" t="s">
        <v>474</v>
      </c>
      <c r="F587" s="40" t="s">
        <v>473</v>
      </c>
      <c r="G587" s="40"/>
    </row>
    <row r="588" customFormat="false" ht="15.75" hidden="false" customHeight="true" outlineLevel="0" collapsed="false">
      <c r="A588" s="40" t="s">
        <v>354</v>
      </c>
      <c r="B588" s="56" t="str">
        <f aca="false" t="array" ref="B588:B588">INDEX(Countries!$D$2:$D$255, MATCH(A588, Countries!$B$2:$B$255, 0))</f>
        <v>TUN</v>
      </c>
      <c r="C588" s="76" t="s">
        <v>155</v>
      </c>
      <c r="D588" s="77" t="n">
        <f aca="false">IF($C588="Mangrove",'Sequestration rates'!$C$22,IF($C588="Seagrass",'Sequestration rates'!$D$22,IF($C588="Salt marsh",'Sequestration rates'!$E$22)))</f>
        <v>3.336666667</v>
      </c>
      <c r="E588" s="70" t="s">
        <v>474</v>
      </c>
      <c r="F588" s="40" t="s">
        <v>473</v>
      </c>
      <c r="G588" s="40"/>
    </row>
    <row r="589" customFormat="false" ht="15.75" hidden="false" customHeight="true" outlineLevel="0" collapsed="false">
      <c r="A589" s="40" t="s">
        <v>355</v>
      </c>
      <c r="B589" s="56" t="str">
        <f aca="false" t="array" ref="B589:B589">INDEX(Countries!$D$2:$D$255, MATCH(A589, Countries!$B$2:$B$255, 0))</f>
        <v>ESP</v>
      </c>
      <c r="C589" s="76" t="s">
        <v>155</v>
      </c>
      <c r="D589" s="77" t="n">
        <f aca="false">IF($C589="Mangrove",'Sequestration rates'!$C$22,IF($C589="Seagrass",'Sequestration rates'!$D$22,IF($C589="Salt marsh",'Sequestration rates'!$E$22)))</f>
        <v>3.336666667</v>
      </c>
      <c r="E589" s="70" t="s">
        <v>474</v>
      </c>
      <c r="F589" s="40" t="s">
        <v>473</v>
      </c>
      <c r="G589" s="40"/>
    </row>
    <row r="590" customFormat="false" ht="15.75" hidden="false" customHeight="true" outlineLevel="0" collapsed="false">
      <c r="A590" s="40" t="s">
        <v>356</v>
      </c>
      <c r="B590" s="56" t="str">
        <f aca="false" t="array" ref="B590:B590">INDEX(Countries!$D$2:$D$255, MATCH(A590, Countries!$B$2:$B$255, 0))</f>
        <v>KWT</v>
      </c>
      <c r="C590" s="76" t="s">
        <v>155</v>
      </c>
      <c r="D590" s="77" t="n">
        <f aca="false">IF($C590="Mangrove",'Sequestration rates'!$C$22,IF($C590="Seagrass",'Sequestration rates'!$D$22,IF($C590="Salt marsh",'Sequestration rates'!$E$22)))</f>
        <v>3.336666667</v>
      </c>
      <c r="E590" s="70" t="s">
        <v>474</v>
      </c>
      <c r="F590" s="40" t="s">
        <v>473</v>
      </c>
      <c r="G590" s="40"/>
    </row>
    <row r="591" customFormat="false" ht="15.75" hidden="false" customHeight="true" outlineLevel="0" collapsed="false">
      <c r="A591" s="40" t="s">
        <v>357</v>
      </c>
      <c r="B591" s="56" t="str">
        <f aca="false" t="array" ref="B591:B591">INDEX(Countries!$D$2:$D$255, MATCH(A591, Countries!$B$2:$B$255, 0))</f>
        <v>DNK</v>
      </c>
      <c r="C591" s="76" t="s">
        <v>155</v>
      </c>
      <c r="D591" s="77" t="n">
        <f aca="false">IF($C591="Mangrove",'Sequestration rates'!$C$22,IF($C591="Seagrass",'Sequestration rates'!$D$22,IF($C591="Salt marsh",'Sequestration rates'!$E$22)))</f>
        <v>3.336666667</v>
      </c>
      <c r="E591" s="70" t="s">
        <v>474</v>
      </c>
      <c r="F591" s="40" t="s">
        <v>473</v>
      </c>
      <c r="G591" s="40"/>
    </row>
    <row r="592" customFormat="false" ht="15.75" hidden="false" customHeight="true" outlineLevel="0" collapsed="false">
      <c r="A592" s="40" t="s">
        <v>358</v>
      </c>
      <c r="B592" s="56" t="str">
        <f aca="false" t="array" ref="B592:B592">INDEX(Countries!$D$2:$D$255, MATCH(A592, Countries!$B$2:$B$255, 0))</f>
        <v>FRA</v>
      </c>
      <c r="C592" s="76" t="s">
        <v>155</v>
      </c>
      <c r="D592" s="77" t="n">
        <f aca="false">IF($C592="Mangrove",'Sequestration rates'!$C$22,IF($C592="Seagrass",'Sequestration rates'!$D$22,IF($C592="Salt marsh",'Sequestration rates'!$E$22)))</f>
        <v>3.336666667</v>
      </c>
      <c r="E592" s="70" t="s">
        <v>474</v>
      </c>
      <c r="F592" s="40" t="s">
        <v>473</v>
      </c>
      <c r="G592" s="40"/>
    </row>
    <row r="593" customFormat="false" ht="15.75" hidden="false" customHeight="true" outlineLevel="0" collapsed="false">
      <c r="A593" s="40" t="s">
        <v>359</v>
      </c>
      <c r="B593" s="56" t="str">
        <f aca="false" t="array" ref="B593:B593">INDEX(Countries!$D$2:$D$255, MATCH(A593, Countries!$B$2:$B$255, 0))</f>
        <v>RUS</v>
      </c>
      <c r="C593" s="76" t="s">
        <v>155</v>
      </c>
      <c r="D593" s="77" t="n">
        <f aca="false">IF($C593="Mangrove",'Sequestration rates'!$C$22,IF($C593="Seagrass",'Sequestration rates'!$D$22,IF($C593="Salt marsh",'Sequestration rates'!$E$22)))</f>
        <v>3.336666667</v>
      </c>
      <c r="E593" s="70" t="s">
        <v>474</v>
      </c>
      <c r="F593" s="40" t="s">
        <v>473</v>
      </c>
      <c r="G593" s="40"/>
    </row>
    <row r="594" customFormat="false" ht="15.75" hidden="false" customHeight="true" outlineLevel="0" collapsed="false">
      <c r="A594" s="40" t="s">
        <v>360</v>
      </c>
      <c r="B594" s="56" t="str">
        <f aca="false" t="array" ref="B594:B594">INDEX(Countries!$D$2:$D$255, MATCH(A594, Countries!$B$2:$B$255, 0))</f>
        <v>UMI</v>
      </c>
      <c r="C594" s="76" t="s">
        <v>155</v>
      </c>
      <c r="D594" s="77" t="n">
        <f aca="false">IF($C594="Mangrove",'Sequestration rates'!$C$22,IF($C594="Seagrass",'Sequestration rates'!$D$22,IF($C594="Salt marsh",'Sequestration rates'!$E$22)))</f>
        <v>3.336666667</v>
      </c>
      <c r="E594" s="70" t="s">
        <v>474</v>
      </c>
      <c r="F594" s="40" t="s">
        <v>473</v>
      </c>
      <c r="G594" s="40"/>
    </row>
    <row r="595" customFormat="false" ht="15.75" hidden="false" customHeight="true" outlineLevel="0" collapsed="false">
      <c r="A595" s="40" t="s">
        <v>361</v>
      </c>
      <c r="B595" s="56" t="str">
        <f aca="false" t="array" ref="B595:B595">INDEX(Countries!$D$2:$D$255, MATCH(A595, Countries!$B$2:$B$255, 0))</f>
        <v>GRC</v>
      </c>
      <c r="C595" s="76" t="s">
        <v>155</v>
      </c>
      <c r="D595" s="77" t="n">
        <f aca="false">IF($C595="Mangrove",'Sequestration rates'!$C$22,IF($C595="Seagrass",'Sequestration rates'!$D$22,IF($C595="Salt marsh",'Sequestration rates'!$E$22)))</f>
        <v>3.336666667</v>
      </c>
      <c r="E595" s="70" t="s">
        <v>474</v>
      </c>
      <c r="F595" s="40" t="s">
        <v>473</v>
      </c>
      <c r="G595" s="40"/>
    </row>
    <row r="596" customFormat="false" ht="15.75" hidden="false" customHeight="true" outlineLevel="0" collapsed="false">
      <c r="A596" s="40" t="s">
        <v>362</v>
      </c>
      <c r="B596" s="56" t="str">
        <f aca="false" t="array" ref="B596:B596">INDEX(Countries!$D$2:$D$255, MATCH(A596, Countries!$B$2:$B$255, 0))</f>
        <v>CAN</v>
      </c>
      <c r="C596" s="76" t="s">
        <v>155</v>
      </c>
      <c r="D596" s="77" t="n">
        <f aca="false">IF($C596="Mangrove",'Sequestration rates'!$C$22,IF($C596="Seagrass",'Sequestration rates'!$D$22,IF($C596="Salt marsh",'Sequestration rates'!$E$22)))</f>
        <v>3.336666667</v>
      </c>
      <c r="E596" s="70" t="s">
        <v>474</v>
      </c>
      <c r="F596" s="40" t="s">
        <v>473</v>
      </c>
      <c r="G596" s="40"/>
    </row>
    <row r="597" customFormat="false" ht="15.75" hidden="false" customHeight="true" outlineLevel="0" collapsed="false">
      <c r="A597" s="40" t="s">
        <v>363</v>
      </c>
      <c r="B597" s="56" t="str">
        <f aca="false" t="array" ref="B597:B597">INDEX(Countries!$D$2:$D$255, MATCH(A597, Countries!$B$2:$B$255, 0))</f>
        <v>DEU</v>
      </c>
      <c r="C597" s="76" t="s">
        <v>155</v>
      </c>
      <c r="D597" s="77" t="n">
        <f aca="false">IF($C597="Mangrove",'Sequestration rates'!$C$22,IF($C597="Seagrass",'Sequestration rates'!$D$22,IF($C597="Salt marsh",'Sequestration rates'!$E$22)))</f>
        <v>3.336666667</v>
      </c>
      <c r="E597" s="70" t="s">
        <v>474</v>
      </c>
      <c r="F597" s="40" t="s">
        <v>473</v>
      </c>
      <c r="G597" s="40"/>
    </row>
    <row r="598" customFormat="false" ht="15.75" hidden="false" customHeight="true" outlineLevel="0" collapsed="false">
      <c r="A598" s="40" t="s">
        <v>364</v>
      </c>
      <c r="B598" s="56" t="str">
        <f aca="false" t="array" ref="B598:B598">INDEX(Countries!$D$2:$D$255, MATCH(A598, Countries!$B$2:$B$255, 0))</f>
        <v>HRV</v>
      </c>
      <c r="C598" s="76" t="s">
        <v>155</v>
      </c>
      <c r="D598" s="77" t="n">
        <f aca="false">IF($C598="Mangrove",'Sequestration rates'!$C$22,IF($C598="Seagrass",'Sequestration rates'!$D$22,IF($C598="Salt marsh",'Sequestration rates'!$E$22)))</f>
        <v>3.336666667</v>
      </c>
      <c r="E598" s="70" t="s">
        <v>474</v>
      </c>
      <c r="F598" s="40" t="s">
        <v>473</v>
      </c>
      <c r="G598" s="40"/>
    </row>
    <row r="599" customFormat="false" ht="15.75" hidden="false" customHeight="true" outlineLevel="0" collapsed="false">
      <c r="A599" s="40" t="s">
        <v>365</v>
      </c>
      <c r="B599" s="56" t="str">
        <f aca="false" t="array" ref="B599:B599">INDEX(Countries!$D$2:$D$255, MATCH(A599, Countries!$B$2:$B$255, 0))</f>
        <v>GBR</v>
      </c>
      <c r="C599" s="76" t="s">
        <v>155</v>
      </c>
      <c r="D599" s="77" t="n">
        <f aca="false">IF($C599="Mangrove",'Sequestration rates'!$C$22,IF($C599="Seagrass",'Sequestration rates'!$D$22,IF($C599="Salt marsh",'Sequestration rates'!$E$22)))</f>
        <v>3.336666667</v>
      </c>
      <c r="E599" s="70" t="s">
        <v>474</v>
      </c>
      <c r="F599" s="40" t="s">
        <v>473</v>
      </c>
      <c r="G599" s="40"/>
    </row>
    <row r="600" customFormat="false" ht="15.75" hidden="false" customHeight="true" outlineLevel="0" collapsed="false">
      <c r="A600" s="40" t="s">
        <v>366</v>
      </c>
      <c r="B600" s="56" t="str">
        <f aca="false" t="array" ref="B600:B600">INDEX(Countries!$D$2:$D$255, MATCH(A600, Countries!$B$2:$B$255, 0))</f>
        <v>MLT</v>
      </c>
      <c r="C600" s="76" t="s">
        <v>155</v>
      </c>
      <c r="D600" s="77" t="n">
        <f aca="false">IF($C600="Mangrove",'Sequestration rates'!$C$22,IF($C600="Seagrass",'Sequestration rates'!$D$22,IF($C600="Salt marsh",'Sequestration rates'!$E$22)))</f>
        <v>3.336666667</v>
      </c>
      <c r="E600" s="70" t="s">
        <v>474</v>
      </c>
      <c r="F600" s="40" t="s">
        <v>473</v>
      </c>
      <c r="G600" s="40"/>
    </row>
    <row r="601" customFormat="false" ht="15.75" hidden="false" customHeight="true" outlineLevel="0" collapsed="false">
      <c r="A601" s="40" t="s">
        <v>367</v>
      </c>
      <c r="B601" s="56" t="str">
        <f aca="false" t="array" ref="B601:B601">INDEX(Countries!$D$2:$D$255, MATCH(A601, Countries!$B$2:$B$255, 0))</f>
        <v>CYP</v>
      </c>
      <c r="C601" s="76" t="s">
        <v>155</v>
      </c>
      <c r="D601" s="77" t="n">
        <f aca="false">IF($C601="Mangrove",'Sequestration rates'!$C$22,IF($C601="Seagrass",'Sequestration rates'!$D$22,IF($C601="Salt marsh",'Sequestration rates'!$E$22)))</f>
        <v>3.336666667</v>
      </c>
      <c r="E601" s="70" t="s">
        <v>474</v>
      </c>
      <c r="F601" s="40" t="s">
        <v>473</v>
      </c>
      <c r="G601" s="40"/>
    </row>
    <row r="602" customFormat="false" ht="15.75" hidden="false" customHeight="true" outlineLevel="0" collapsed="false">
      <c r="A602" s="40" t="s">
        <v>368</v>
      </c>
      <c r="B602" s="56" t="str">
        <f aca="false" t="array" ref="B602:B602">INDEX(Countries!$D$2:$D$255, MATCH(A602, Countries!$B$2:$B$255, 0))</f>
        <v>NOR</v>
      </c>
      <c r="C602" s="76" t="s">
        <v>155</v>
      </c>
      <c r="D602" s="77" t="n">
        <f aca="false">IF($C602="Mangrove",'Sequestration rates'!$C$22,IF($C602="Seagrass",'Sequestration rates'!$D$22,IF($C602="Salt marsh",'Sequestration rates'!$E$22)))</f>
        <v>3.336666667</v>
      </c>
      <c r="E602" s="70" t="s">
        <v>474</v>
      </c>
      <c r="F602" s="40" t="s">
        <v>473</v>
      </c>
      <c r="G602" s="40"/>
    </row>
    <row r="603" customFormat="false" ht="15.75" hidden="false" customHeight="true" outlineLevel="0" collapsed="false">
      <c r="A603" s="40" t="s">
        <v>369</v>
      </c>
      <c r="B603" s="56" t="str">
        <f aca="false" t="array" ref="B603:B603">INDEX(Countries!$D$2:$D$255, MATCH(A603, Countries!$B$2:$B$255, 0))</f>
        <v>ALB</v>
      </c>
      <c r="C603" s="76" t="s">
        <v>155</v>
      </c>
      <c r="D603" s="77" t="n">
        <f aca="false">IF($C603="Mangrove",'Sequestration rates'!$C$22,IF($C603="Seagrass",'Sequestration rates'!$D$22,IF($C603="Salt marsh",'Sequestration rates'!$E$22)))</f>
        <v>3.336666667</v>
      </c>
      <c r="E603" s="70" t="s">
        <v>474</v>
      </c>
      <c r="F603" s="40" t="s">
        <v>473</v>
      </c>
      <c r="G603" s="40"/>
    </row>
    <row r="604" customFormat="false" ht="15.75" hidden="false" customHeight="true" outlineLevel="0" collapsed="false">
      <c r="A604" s="40" t="s">
        <v>370</v>
      </c>
      <c r="B604" s="56" t="str">
        <f aca="false" t="array" ref="B604:B604">INDEX(Countries!$D$2:$D$255, MATCH(A604, Countries!$B$2:$B$255, 0))</f>
        <v>DZA</v>
      </c>
      <c r="C604" s="76" t="s">
        <v>155</v>
      </c>
      <c r="D604" s="77" t="n">
        <f aca="false">IF($C604="Mangrove",'Sequestration rates'!$C$22,IF($C604="Seagrass",'Sequestration rates'!$D$22,IF($C604="Salt marsh",'Sequestration rates'!$E$22)))</f>
        <v>3.336666667</v>
      </c>
      <c r="E604" s="70" t="s">
        <v>474</v>
      </c>
      <c r="F604" s="40" t="s">
        <v>473</v>
      </c>
      <c r="G604" s="40"/>
    </row>
    <row r="605" customFormat="false" ht="15.75" hidden="false" customHeight="true" outlineLevel="0" collapsed="false">
      <c r="A605" s="40" t="s">
        <v>371</v>
      </c>
      <c r="B605" s="56" t="str">
        <f aca="false" t="array" ref="B605:B605">INDEX(Countries!$D$2:$D$255, MATCH(A605, Countries!$B$2:$B$255, 0))</f>
        <v>SWE</v>
      </c>
      <c r="C605" s="76" t="s">
        <v>155</v>
      </c>
      <c r="D605" s="77" t="n">
        <f aca="false">IF($C605="Mangrove",'Sequestration rates'!$C$22,IF($C605="Seagrass",'Sequestration rates'!$D$22,IF($C605="Salt marsh",'Sequestration rates'!$E$22)))</f>
        <v>3.336666667</v>
      </c>
      <c r="E605" s="70" t="s">
        <v>474</v>
      </c>
      <c r="F605" s="40" t="s">
        <v>473</v>
      </c>
      <c r="G605" s="40"/>
    </row>
    <row r="606" customFormat="false" ht="15.75" hidden="false" customHeight="true" outlineLevel="0" collapsed="false">
      <c r="A606" s="40" t="s">
        <v>372</v>
      </c>
      <c r="B606" s="56" t="str">
        <f aca="false" t="array" ref="B606:B606">INDEX(Countries!$D$2:$D$255, MATCH(A606, Countries!$B$2:$B$255, 0))</f>
        <v>ISR</v>
      </c>
      <c r="C606" s="76" t="s">
        <v>155</v>
      </c>
      <c r="D606" s="77" t="n">
        <f aca="false">IF($C606="Mangrove",'Sequestration rates'!$C$22,IF($C606="Seagrass",'Sequestration rates'!$D$22,IF($C606="Salt marsh",'Sequestration rates'!$E$22)))</f>
        <v>3.336666667</v>
      </c>
      <c r="E606" s="70" t="s">
        <v>474</v>
      </c>
      <c r="F606" s="40" t="s">
        <v>473</v>
      </c>
      <c r="G606" s="40"/>
    </row>
    <row r="607" customFormat="false" ht="15.75" hidden="false" customHeight="true" outlineLevel="0" collapsed="false">
      <c r="A607" s="40" t="s">
        <v>373</v>
      </c>
      <c r="B607" s="56" t="str">
        <f aca="false" t="array" ref="B607:B607">INDEX(Countries!$D$2:$D$255, MATCH(A607, Countries!$B$2:$B$255, 0))</f>
        <v>MSR</v>
      </c>
      <c r="C607" s="76" t="s">
        <v>155</v>
      </c>
      <c r="D607" s="77" t="n">
        <f aca="false">IF($C607="Mangrove",'Sequestration rates'!$C$22,IF($C607="Seagrass",'Sequestration rates'!$D$22,IF($C607="Salt marsh",'Sequestration rates'!$E$22)))</f>
        <v>3.336666667</v>
      </c>
      <c r="E607" s="70" t="s">
        <v>474</v>
      </c>
      <c r="F607" s="40" t="s">
        <v>473</v>
      </c>
      <c r="G607" s="40"/>
    </row>
    <row r="608" customFormat="false" ht="15.75" hidden="false" customHeight="true" outlineLevel="0" collapsed="false">
      <c r="A608" s="40" t="s">
        <v>374</v>
      </c>
      <c r="B608" s="56" t="str">
        <f aca="false" t="array" ref="B608:B608">INDEX(Countries!$D$2:$D$255, MATCH(A608, Countries!$B$2:$B$255, 0))</f>
        <v>LBY</v>
      </c>
      <c r="C608" s="76" t="s">
        <v>155</v>
      </c>
      <c r="D608" s="77" t="n">
        <f aca="false">IF($C608="Mangrove",'Sequestration rates'!$C$22,IF($C608="Seagrass",'Sequestration rates'!$D$22,IF($C608="Salt marsh",'Sequestration rates'!$E$22)))</f>
        <v>3.336666667</v>
      </c>
      <c r="E608" s="70" t="s">
        <v>474</v>
      </c>
      <c r="F608" s="40" t="s">
        <v>473</v>
      </c>
      <c r="G608" s="40"/>
    </row>
    <row r="609" customFormat="false" ht="15.75" hidden="false" customHeight="true" outlineLevel="0" collapsed="false">
      <c r="A609" s="40" t="s">
        <v>375</v>
      </c>
      <c r="B609" s="56" t="str">
        <f aca="false" t="array" ref="B609:B609">INDEX(Countries!$D$2:$D$255, MATCH(A609, Countries!$B$2:$B$255, 0))</f>
        <v>NLD</v>
      </c>
      <c r="C609" s="76" t="s">
        <v>155</v>
      </c>
      <c r="D609" s="77" t="n">
        <f aca="false">IF($C609="Mangrove",'Sequestration rates'!$C$22,IF($C609="Seagrass",'Sequestration rates'!$D$22,IF($C609="Salt marsh",'Sequestration rates'!$E$22)))</f>
        <v>3.336666667</v>
      </c>
      <c r="E609" s="70" t="s">
        <v>474</v>
      </c>
      <c r="F609" s="40" t="s">
        <v>473</v>
      </c>
      <c r="G609" s="40"/>
    </row>
    <row r="610" customFormat="false" ht="15.75" hidden="false" customHeight="true" outlineLevel="0" collapsed="false">
      <c r="A610" s="40" t="s">
        <v>376</v>
      </c>
      <c r="B610" s="56" t="str">
        <f aca="false" t="array" ref="B610:B610">INDEX(Countries!$D$2:$D$255, MATCH(A610, Countries!$B$2:$B$255, 0))</f>
        <v>POL</v>
      </c>
      <c r="C610" s="76" t="s">
        <v>155</v>
      </c>
      <c r="D610" s="77" t="n">
        <f aca="false">IF($C610="Mangrove",'Sequestration rates'!$C$22,IF($C610="Seagrass",'Sequestration rates'!$D$22,IF($C610="Salt marsh",'Sequestration rates'!$E$22)))</f>
        <v>3.336666667</v>
      </c>
      <c r="E610" s="70" t="s">
        <v>474</v>
      </c>
      <c r="F610" s="40" t="s">
        <v>473</v>
      </c>
      <c r="G610" s="40"/>
    </row>
    <row r="611" customFormat="false" ht="15.75" hidden="false" customHeight="true" outlineLevel="0" collapsed="false">
      <c r="A611" s="40" t="s">
        <v>377</v>
      </c>
      <c r="B611" s="56" t="str">
        <f aca="false" t="array" ref="B611:B611">INDEX(Countries!$D$2:$D$255, MATCH(A611, Countries!$B$2:$B$255, 0))</f>
        <v>TUR</v>
      </c>
      <c r="C611" s="76" t="s">
        <v>155</v>
      </c>
      <c r="D611" s="77" t="n">
        <f aca="false">IF($C611="Mangrove",'Sequestration rates'!$C$22,IF($C611="Seagrass",'Sequestration rates'!$D$22,IF($C611="Salt marsh",'Sequestration rates'!$E$22)))</f>
        <v>3.336666667</v>
      </c>
      <c r="E611" s="70" t="s">
        <v>474</v>
      </c>
      <c r="F611" s="40" t="s">
        <v>473</v>
      </c>
      <c r="G611" s="40"/>
    </row>
    <row r="612" customFormat="false" ht="15.75" hidden="false" customHeight="true" outlineLevel="0" collapsed="false">
      <c r="A612" s="40" t="s">
        <v>378</v>
      </c>
      <c r="B612" s="56" t="str">
        <f aca="false" t="array" ref="B612:B612">INDEX(Countries!$D$2:$D$255, MATCH(A612, Countries!$B$2:$B$255, 0))</f>
        <v>JOR</v>
      </c>
      <c r="C612" s="76" t="s">
        <v>155</v>
      </c>
      <c r="D612" s="77" t="n">
        <f aca="false">IF($C612="Mangrove",'Sequestration rates'!$C$22,IF($C612="Seagrass",'Sequestration rates'!$D$22,IF($C612="Salt marsh",'Sequestration rates'!$E$22)))</f>
        <v>3.336666667</v>
      </c>
      <c r="E612" s="70" t="s">
        <v>474</v>
      </c>
      <c r="F612" s="40" t="s">
        <v>473</v>
      </c>
      <c r="G612" s="40"/>
    </row>
    <row r="613" customFormat="false" ht="15.75" hidden="false" customHeight="true" outlineLevel="0" collapsed="false">
      <c r="A613" s="40" t="s">
        <v>379</v>
      </c>
      <c r="B613" s="56" t="str">
        <f aca="false" t="array" ref="B613:B613">INDEX(Countries!$D$2:$D$255, MATCH(A613, Countries!$B$2:$B$255, 0))</f>
        <v>SVN</v>
      </c>
      <c r="C613" s="76" t="s">
        <v>155</v>
      </c>
      <c r="D613" s="77" t="n">
        <f aca="false">IF($C613="Mangrove",'Sequestration rates'!$C$22,IF($C613="Seagrass",'Sequestration rates'!$D$22,IF($C613="Salt marsh",'Sequestration rates'!$E$22)))</f>
        <v>3.336666667</v>
      </c>
      <c r="E613" s="70" t="s">
        <v>474</v>
      </c>
      <c r="F613" s="40" t="s">
        <v>473</v>
      </c>
      <c r="G613" s="40"/>
    </row>
    <row r="614" customFormat="false" ht="15.75" hidden="false" customHeight="true" outlineLevel="0" collapsed="false">
      <c r="A614" s="40" t="s">
        <v>380</v>
      </c>
      <c r="B614" s="56" t="str">
        <f aca="false" t="array" ref="B614:B614">INDEX(Countries!$D$2:$D$255, MATCH(A614, Countries!$B$2:$B$255, 0))</f>
        <v>ARG</v>
      </c>
      <c r="C614" s="76" t="s">
        <v>155</v>
      </c>
      <c r="D614" s="77" t="n">
        <f aca="false">IF($C614="Mangrove",'Sequestration rates'!$C$22,IF($C614="Seagrass",'Sequestration rates'!$D$22,IF($C614="Salt marsh",'Sequestration rates'!$E$22)))</f>
        <v>3.336666667</v>
      </c>
      <c r="E614" s="70" t="s">
        <v>474</v>
      </c>
      <c r="F614" s="40" t="s">
        <v>473</v>
      </c>
      <c r="G614" s="40"/>
    </row>
    <row r="615" customFormat="false" ht="15.75" hidden="false" customHeight="true" outlineLevel="0" collapsed="false">
      <c r="A615" s="40" t="s">
        <v>381</v>
      </c>
      <c r="B615" s="56" t="str">
        <f aca="false" t="array" ref="B615:B615">INDEX(Countries!$D$2:$D$255, MATCH(A615, Countries!$B$2:$B$255, 0))</f>
        <v>AZE</v>
      </c>
      <c r="C615" s="76" t="s">
        <v>155</v>
      </c>
      <c r="D615" s="77" t="n">
        <f aca="false">IF($C615="Mangrove",'Sequestration rates'!$C$22,IF($C615="Seagrass",'Sequestration rates'!$D$22,IF($C615="Salt marsh",'Sequestration rates'!$E$22)))</f>
        <v>3.336666667</v>
      </c>
      <c r="E615" s="70" t="s">
        <v>474</v>
      </c>
      <c r="F615" s="40" t="s">
        <v>473</v>
      </c>
      <c r="G615" s="40"/>
    </row>
    <row r="616" customFormat="false" ht="15.75" hidden="false" customHeight="true" outlineLevel="0" collapsed="false">
      <c r="A616" s="40" t="s">
        <v>382</v>
      </c>
      <c r="B616" s="56" t="str">
        <f aca="false" t="array" ref="B616:B616">INDEX(Countries!$D$2:$D$255, MATCH(A616, Countries!$B$2:$B$255, 0))</f>
        <v>BEL</v>
      </c>
      <c r="C616" s="76" t="s">
        <v>155</v>
      </c>
      <c r="D616" s="77" t="n">
        <f aca="false">IF($C616="Mangrove",'Sequestration rates'!$C$22,IF($C616="Seagrass",'Sequestration rates'!$D$22,IF($C616="Salt marsh",'Sequestration rates'!$E$22)))</f>
        <v>3.336666667</v>
      </c>
      <c r="E616" s="70" t="s">
        <v>474</v>
      </c>
      <c r="F616" s="40" t="s">
        <v>473</v>
      </c>
      <c r="G616" s="40"/>
    </row>
    <row r="617" customFormat="false" ht="15.75" hidden="false" customHeight="true" outlineLevel="0" collapsed="false">
      <c r="A617" s="40" t="s">
        <v>383</v>
      </c>
      <c r="B617" s="56" t="str">
        <f aca="false" t="array" ref="B617:B617">INDEX(Countries!$D$2:$D$255, MATCH(A617, Countries!$B$2:$B$255, 0))</f>
        <v>BIH</v>
      </c>
      <c r="C617" s="76" t="s">
        <v>155</v>
      </c>
      <c r="D617" s="77" t="n">
        <f aca="false">IF($C617="Mangrove",'Sequestration rates'!$C$22,IF($C617="Seagrass",'Sequestration rates'!$D$22,IF($C617="Salt marsh",'Sequestration rates'!$E$22)))</f>
        <v>3.336666667</v>
      </c>
      <c r="E617" s="70" t="s">
        <v>474</v>
      </c>
      <c r="F617" s="40" t="s">
        <v>473</v>
      </c>
      <c r="G617" s="40"/>
    </row>
    <row r="618" customFormat="false" ht="15.75" hidden="false" customHeight="true" outlineLevel="0" collapsed="false">
      <c r="A618" s="40" t="s">
        <v>384</v>
      </c>
      <c r="B618" s="56" t="str">
        <f aca="false" t="array" ref="B618:B618">INDEX(Countries!$D$2:$D$255, MATCH(A618, Countries!$B$2:$B$255, 0))</f>
        <v>IOT</v>
      </c>
      <c r="C618" s="76" t="s">
        <v>155</v>
      </c>
      <c r="D618" s="77" t="n">
        <f aca="false">IF($C618="Mangrove",'Sequestration rates'!$C$22,IF($C618="Seagrass",'Sequestration rates'!$D$22,IF($C618="Salt marsh",'Sequestration rates'!$E$22)))</f>
        <v>3.336666667</v>
      </c>
      <c r="E618" s="70" t="s">
        <v>474</v>
      </c>
      <c r="F618" s="40" t="s">
        <v>473</v>
      </c>
      <c r="G618" s="40"/>
    </row>
    <row r="619" customFormat="false" ht="15.75" hidden="false" customHeight="true" outlineLevel="0" collapsed="false">
      <c r="A619" s="40" t="s">
        <v>385</v>
      </c>
      <c r="B619" s="56" t="str">
        <f aca="false" t="array" ref="B619:B619">INDEX(Countries!$D$2:$D$255, MATCH(A619, Countries!$B$2:$B$255, 0))</f>
        <v>BGR</v>
      </c>
      <c r="C619" s="76" t="s">
        <v>155</v>
      </c>
      <c r="D619" s="77" t="n">
        <f aca="false">IF($C619="Mangrove",'Sequestration rates'!$C$22,IF($C619="Seagrass",'Sequestration rates'!$D$22,IF($C619="Salt marsh",'Sequestration rates'!$E$22)))</f>
        <v>3.336666667</v>
      </c>
      <c r="E619" s="70" t="s">
        <v>474</v>
      </c>
      <c r="F619" s="40" t="s">
        <v>473</v>
      </c>
      <c r="G619" s="40"/>
    </row>
    <row r="620" customFormat="false" ht="15.75" hidden="false" customHeight="true" outlineLevel="0" collapsed="false">
      <c r="A620" s="40" t="s">
        <v>386</v>
      </c>
      <c r="B620" s="56" t="str">
        <f aca="false" t="array" ref="B620:B620">INDEX(Countries!$D$2:$D$255, MATCH(A620, Countries!$B$2:$B$255, 0))</f>
        <v>CPV</v>
      </c>
      <c r="C620" s="76" t="s">
        <v>155</v>
      </c>
      <c r="D620" s="77" t="n">
        <f aca="false">IF($C620="Mangrove",'Sequestration rates'!$C$22,IF($C620="Seagrass",'Sequestration rates'!$D$22,IF($C620="Salt marsh",'Sequestration rates'!$E$22)))</f>
        <v>3.336666667</v>
      </c>
      <c r="E620" s="70" t="s">
        <v>474</v>
      </c>
      <c r="F620" s="40" t="s">
        <v>473</v>
      </c>
      <c r="G620" s="40"/>
    </row>
    <row r="621" customFormat="false" ht="15.75" hidden="false" customHeight="true" outlineLevel="0" collapsed="false">
      <c r="A621" s="40" t="s">
        <v>387</v>
      </c>
      <c r="B621" s="56" t="str">
        <f aca="false" t="array" ref="B621:B621">INDEX(Countries!$D$2:$D$255, MATCH(A621, Countries!$B$2:$B$255, 0))</f>
        <v>CHL</v>
      </c>
      <c r="C621" s="76" t="s">
        <v>155</v>
      </c>
      <c r="D621" s="77" t="n">
        <f aca="false">IF($C621="Mangrove",'Sequestration rates'!$C$22,IF($C621="Seagrass",'Sequestration rates'!$D$22,IF($C621="Salt marsh",'Sequestration rates'!$E$22)))</f>
        <v>3.336666667</v>
      </c>
      <c r="E621" s="70" t="s">
        <v>474</v>
      </c>
      <c r="F621" s="40" t="s">
        <v>473</v>
      </c>
      <c r="G621" s="40"/>
    </row>
    <row r="622" customFormat="false" ht="15.75" hidden="false" customHeight="true" outlineLevel="0" collapsed="false">
      <c r="A622" s="40" t="s">
        <v>388</v>
      </c>
      <c r="B622" s="56" t="str">
        <f aca="false" t="array" ref="B622:B622">INDEX(Countries!$D$2:$D$255, MATCH(A622, Countries!$B$2:$B$255, 0))</f>
        <v>EST</v>
      </c>
      <c r="C622" s="76" t="s">
        <v>155</v>
      </c>
      <c r="D622" s="77" t="n">
        <f aca="false">IF($C622="Mangrove",'Sequestration rates'!$C$22,IF($C622="Seagrass",'Sequestration rates'!$D$22,IF($C622="Salt marsh",'Sequestration rates'!$E$22)))</f>
        <v>3.336666667</v>
      </c>
      <c r="E622" s="70" t="s">
        <v>474</v>
      </c>
      <c r="F622" s="40" t="s">
        <v>473</v>
      </c>
      <c r="G622" s="40"/>
    </row>
    <row r="623" customFormat="false" ht="15.75" hidden="false" customHeight="true" outlineLevel="0" collapsed="false">
      <c r="A623" s="40" t="s">
        <v>389</v>
      </c>
      <c r="B623" s="56" t="str">
        <f aca="false" t="array" ref="B623:B623">INDEX(Countries!$D$2:$D$255, MATCH(A623, Countries!$B$2:$B$255, 0))</f>
        <v>FLK</v>
      </c>
      <c r="C623" s="76" t="s">
        <v>155</v>
      </c>
      <c r="D623" s="77" t="n">
        <f aca="false">IF($C623="Mangrove",'Sequestration rates'!$C$22,IF($C623="Seagrass",'Sequestration rates'!$D$22,IF($C623="Salt marsh",'Sequestration rates'!$E$22)))</f>
        <v>3.336666667</v>
      </c>
      <c r="E623" s="70" t="s">
        <v>474</v>
      </c>
      <c r="F623" s="40" t="s">
        <v>473</v>
      </c>
      <c r="G623" s="40"/>
    </row>
    <row r="624" customFormat="false" ht="15.75" hidden="false" customHeight="true" outlineLevel="0" collapsed="false">
      <c r="A624" s="40" t="s">
        <v>390</v>
      </c>
      <c r="B624" s="56" t="str">
        <f aca="false" t="array" ref="B624:B624">INDEX(Countries!$D$2:$D$255, MATCH(A624, Countries!$B$2:$B$255, 0))</f>
        <v>FRO</v>
      </c>
      <c r="C624" s="76" t="s">
        <v>155</v>
      </c>
      <c r="D624" s="77" t="n">
        <f aca="false">IF($C624="Mangrove",'Sequestration rates'!$C$22,IF($C624="Seagrass",'Sequestration rates'!$D$22,IF($C624="Salt marsh",'Sequestration rates'!$E$22)))</f>
        <v>3.336666667</v>
      </c>
      <c r="E624" s="70" t="s">
        <v>474</v>
      </c>
      <c r="F624" s="40" t="s">
        <v>473</v>
      </c>
      <c r="G624" s="40"/>
    </row>
    <row r="625" customFormat="false" ht="15.75" hidden="false" customHeight="true" outlineLevel="0" collapsed="false">
      <c r="A625" s="40" t="s">
        <v>391</v>
      </c>
      <c r="B625" s="56" t="str">
        <f aca="false" t="array" ref="B625:B625">INDEX(Countries!$D$2:$D$255, MATCH(A625, Countries!$B$2:$B$255, 0))</f>
        <v>FIN</v>
      </c>
      <c r="C625" s="76" t="s">
        <v>155</v>
      </c>
      <c r="D625" s="77" t="n">
        <f aca="false">IF($C625="Mangrove",'Sequestration rates'!$C$22,IF($C625="Seagrass",'Sequestration rates'!$D$22,IF($C625="Salt marsh",'Sequestration rates'!$E$22)))</f>
        <v>3.336666667</v>
      </c>
      <c r="E625" s="70" t="s">
        <v>474</v>
      </c>
      <c r="F625" s="40" t="s">
        <v>473</v>
      </c>
      <c r="G625" s="40"/>
    </row>
    <row r="626" customFormat="false" ht="15.75" hidden="false" customHeight="true" outlineLevel="0" collapsed="false">
      <c r="A626" s="40" t="s">
        <v>392</v>
      </c>
      <c r="B626" s="56" t="str">
        <f aca="false" t="array" ref="B626:B626">INDEX(Countries!$D$2:$D$255, MATCH(A626, Countries!$B$2:$B$255, 0))</f>
        <v>GEO</v>
      </c>
      <c r="C626" s="76" t="s">
        <v>155</v>
      </c>
      <c r="D626" s="77" t="n">
        <f aca="false">IF($C626="Mangrove",'Sequestration rates'!$C$22,IF($C626="Seagrass",'Sequestration rates'!$D$22,IF($C626="Salt marsh",'Sequestration rates'!$E$22)))</f>
        <v>3.336666667</v>
      </c>
      <c r="E626" s="70" t="s">
        <v>474</v>
      </c>
      <c r="F626" s="40" t="s">
        <v>473</v>
      </c>
      <c r="G626" s="40"/>
    </row>
    <row r="627" customFormat="false" ht="15.75" hidden="false" customHeight="true" outlineLevel="0" collapsed="false">
      <c r="A627" s="40" t="s">
        <v>393</v>
      </c>
      <c r="B627" s="56" t="str">
        <f aca="false" t="array" ref="B627:B627">INDEX(Countries!$D$2:$D$255, MATCH(A627, Countries!$B$2:$B$255, 0))</f>
        <v>GIB</v>
      </c>
      <c r="C627" s="76" t="s">
        <v>155</v>
      </c>
      <c r="D627" s="77" t="n">
        <f aca="false">IF($C627="Mangrove",'Sequestration rates'!$C$22,IF($C627="Seagrass",'Sequestration rates'!$D$22,IF($C627="Salt marsh",'Sequestration rates'!$E$22)))</f>
        <v>3.336666667</v>
      </c>
      <c r="E627" s="70" t="s">
        <v>474</v>
      </c>
      <c r="F627" s="40" t="s">
        <v>473</v>
      </c>
      <c r="G627" s="40"/>
    </row>
    <row r="628" customFormat="false" ht="15.75" hidden="false" customHeight="true" outlineLevel="0" collapsed="false">
      <c r="A628" s="40" t="s">
        <v>394</v>
      </c>
      <c r="B628" s="56" t="str">
        <f aca="false" t="array" ref="B628:B628">INDEX(Countries!$D$2:$D$255, MATCH(A628, Countries!$B$2:$B$255, 0))</f>
        <v>GRL</v>
      </c>
      <c r="C628" s="76" t="s">
        <v>155</v>
      </c>
      <c r="D628" s="77" t="n">
        <f aca="false">IF($C628="Mangrove",'Sequestration rates'!$C$22,IF($C628="Seagrass",'Sequestration rates'!$D$22,IF($C628="Salt marsh",'Sequestration rates'!$E$22)))</f>
        <v>3.336666667</v>
      </c>
      <c r="E628" s="70" t="s">
        <v>474</v>
      </c>
      <c r="F628" s="40" t="s">
        <v>473</v>
      </c>
      <c r="G628" s="40"/>
    </row>
    <row r="629" customFormat="false" ht="15.75" hidden="false" customHeight="true" outlineLevel="0" collapsed="false">
      <c r="A629" s="40" t="s">
        <v>395</v>
      </c>
      <c r="B629" s="56" t="str">
        <f aca="false" t="array" ref="B629:B629">INDEX(Countries!$D$2:$D$255, MATCH(A629, Countries!$B$2:$B$255, 0))</f>
        <v>GGY</v>
      </c>
      <c r="C629" s="76" t="s">
        <v>155</v>
      </c>
      <c r="D629" s="77" t="n">
        <f aca="false">IF($C629="Mangrove",'Sequestration rates'!$C$22,IF($C629="Seagrass",'Sequestration rates'!$D$22,IF($C629="Salt marsh",'Sequestration rates'!$E$22)))</f>
        <v>3.336666667</v>
      </c>
      <c r="E629" s="70" t="s">
        <v>474</v>
      </c>
      <c r="F629" s="40" t="s">
        <v>473</v>
      </c>
      <c r="G629" s="40"/>
    </row>
    <row r="630" customFormat="false" ht="15.75" hidden="false" customHeight="true" outlineLevel="0" collapsed="false">
      <c r="A630" s="40" t="s">
        <v>396</v>
      </c>
      <c r="B630" s="56" t="str">
        <f aca="false" t="array" ref="B630:B630">INDEX(Countries!$D$2:$D$255, MATCH(A630, Countries!$B$2:$B$255, 0))</f>
        <v>ISL</v>
      </c>
      <c r="C630" s="76" t="s">
        <v>155</v>
      </c>
      <c r="D630" s="77" t="n">
        <f aca="false">IF($C630="Mangrove",'Sequestration rates'!$C$22,IF($C630="Seagrass",'Sequestration rates'!$D$22,IF($C630="Salt marsh",'Sequestration rates'!$E$22)))</f>
        <v>3.336666667</v>
      </c>
      <c r="E630" s="70" t="s">
        <v>474</v>
      </c>
      <c r="F630" s="40" t="s">
        <v>473</v>
      </c>
      <c r="G630" s="40"/>
    </row>
    <row r="631" customFormat="false" ht="15.75" hidden="false" customHeight="true" outlineLevel="0" collapsed="false">
      <c r="A631" s="40" t="s">
        <v>397</v>
      </c>
      <c r="B631" s="56" t="str">
        <f aca="false" t="array" ref="B631:B631">INDEX(Countries!$D$2:$D$255, MATCH(A631, Countries!$B$2:$B$255, 0))</f>
        <v>IRQ</v>
      </c>
      <c r="C631" s="76" t="s">
        <v>155</v>
      </c>
      <c r="D631" s="77" t="n">
        <f aca="false">IF($C631="Mangrove",'Sequestration rates'!$C$22,IF($C631="Seagrass",'Sequestration rates'!$D$22,IF($C631="Salt marsh",'Sequestration rates'!$E$22)))</f>
        <v>3.336666667</v>
      </c>
      <c r="E631" s="70" t="s">
        <v>474</v>
      </c>
      <c r="F631" s="40" t="s">
        <v>473</v>
      </c>
      <c r="G631" s="40"/>
    </row>
    <row r="632" customFormat="false" ht="15.75" hidden="false" customHeight="true" outlineLevel="0" collapsed="false">
      <c r="A632" s="40" t="s">
        <v>398</v>
      </c>
      <c r="B632" s="56" t="str">
        <f aca="false" t="array" ref="B632:B632">INDEX(Countries!$D$2:$D$255, MATCH(A632, Countries!$B$2:$B$255, 0))</f>
        <v>IRL</v>
      </c>
      <c r="C632" s="76" t="s">
        <v>155</v>
      </c>
      <c r="D632" s="77" t="n">
        <f aca="false">IF($C632="Mangrove",'Sequestration rates'!$C$22,IF($C632="Seagrass",'Sequestration rates'!$D$22,IF($C632="Salt marsh",'Sequestration rates'!$E$22)))</f>
        <v>3.336666667</v>
      </c>
      <c r="E632" s="70" t="s">
        <v>474</v>
      </c>
      <c r="F632" s="40" t="s">
        <v>473</v>
      </c>
      <c r="G632" s="40"/>
    </row>
    <row r="633" customFormat="false" ht="15.75" hidden="false" customHeight="true" outlineLevel="0" collapsed="false">
      <c r="A633" s="40" t="s">
        <v>399</v>
      </c>
      <c r="B633" s="56" t="str">
        <f aca="false" t="array" ref="B633:B633">INDEX(Countries!$D$2:$D$255, MATCH(A633, Countries!$B$2:$B$255, 0))</f>
        <v>IMN</v>
      </c>
      <c r="C633" s="76" t="s">
        <v>155</v>
      </c>
      <c r="D633" s="77" t="n">
        <f aca="false">IF($C633="Mangrove",'Sequestration rates'!$C$22,IF($C633="Seagrass",'Sequestration rates'!$D$22,IF($C633="Salt marsh",'Sequestration rates'!$E$22)))</f>
        <v>3.336666667</v>
      </c>
      <c r="E633" s="70" t="s">
        <v>474</v>
      </c>
      <c r="F633" s="40" t="s">
        <v>473</v>
      </c>
      <c r="G633" s="40"/>
    </row>
    <row r="634" customFormat="false" ht="15.75" hidden="false" customHeight="true" outlineLevel="0" collapsed="false">
      <c r="A634" s="40" t="s">
        <v>400</v>
      </c>
      <c r="B634" s="56" t="str">
        <f aca="false" t="array" ref="B634:B634">INDEX(Countries!$D$2:$D$255, MATCH(A634, Countries!$B$2:$B$255, 0))</f>
        <v>JEY</v>
      </c>
      <c r="C634" s="76" t="s">
        <v>155</v>
      </c>
      <c r="D634" s="77" t="n">
        <f aca="false">IF($C634="Mangrove",'Sequestration rates'!$C$22,IF($C634="Seagrass",'Sequestration rates'!$D$22,IF($C634="Salt marsh",'Sequestration rates'!$E$22)))</f>
        <v>3.336666667</v>
      </c>
      <c r="E634" s="70" t="s">
        <v>474</v>
      </c>
      <c r="F634" s="40" t="s">
        <v>473</v>
      </c>
      <c r="G634" s="40"/>
    </row>
    <row r="635" customFormat="false" ht="15.75" hidden="false" customHeight="true" outlineLevel="0" collapsed="false">
      <c r="A635" s="40" t="s">
        <v>401</v>
      </c>
      <c r="B635" s="56" t="str">
        <f aca="false" t="array" ref="B635:B635">INDEX(Countries!$D$2:$D$255, MATCH(A635, Countries!$B$2:$B$255, 0))</f>
        <v>KAZ</v>
      </c>
      <c r="C635" s="76" t="s">
        <v>155</v>
      </c>
      <c r="D635" s="77" t="n">
        <f aca="false">IF($C635="Mangrove",'Sequestration rates'!$C$22,IF($C635="Seagrass",'Sequestration rates'!$D$22,IF($C635="Salt marsh",'Sequestration rates'!$E$22)))</f>
        <v>3.336666667</v>
      </c>
      <c r="E635" s="70" t="s">
        <v>474</v>
      </c>
      <c r="F635" s="40" t="s">
        <v>473</v>
      </c>
      <c r="G635" s="40"/>
    </row>
    <row r="636" customFormat="false" ht="15.75" hidden="false" customHeight="true" outlineLevel="0" collapsed="false">
      <c r="A636" s="40" t="s">
        <v>402</v>
      </c>
      <c r="B636" s="56" t="str">
        <f aca="false" t="array" ref="B636:B636">INDEX(Countries!$D$2:$D$255, MATCH(A636, Countries!$B$2:$B$255, 0))</f>
        <v>PRK</v>
      </c>
      <c r="C636" s="76" t="s">
        <v>155</v>
      </c>
      <c r="D636" s="77" t="n">
        <f aca="false">IF($C636="Mangrove",'Sequestration rates'!$C$22,IF($C636="Seagrass",'Sequestration rates'!$D$22,IF($C636="Salt marsh",'Sequestration rates'!$E$22)))</f>
        <v>3.336666667</v>
      </c>
      <c r="E636" s="70" t="s">
        <v>474</v>
      </c>
      <c r="F636" s="40" t="s">
        <v>473</v>
      </c>
      <c r="G636" s="40"/>
    </row>
    <row r="637" customFormat="false" ht="15.75" hidden="false" customHeight="true" outlineLevel="0" collapsed="false">
      <c r="A637" s="40" t="s">
        <v>403</v>
      </c>
      <c r="B637" s="56" t="str">
        <f aca="false" t="array" ref="B637:B637">INDEX(Countries!$D$2:$D$255, MATCH(A637, Countries!$B$2:$B$255, 0))</f>
        <v>KOR</v>
      </c>
      <c r="C637" s="76" t="s">
        <v>155</v>
      </c>
      <c r="D637" s="77" t="n">
        <f aca="false">IF($C637="Mangrove",'Sequestration rates'!$C$22,IF($C637="Seagrass",'Sequestration rates'!$D$22,IF($C637="Salt marsh",'Sequestration rates'!$E$22)))</f>
        <v>3.336666667</v>
      </c>
      <c r="E637" s="70" t="s">
        <v>474</v>
      </c>
      <c r="F637" s="40" t="s">
        <v>473</v>
      </c>
      <c r="G637" s="40"/>
    </row>
    <row r="638" customFormat="false" ht="15.75" hidden="false" customHeight="true" outlineLevel="0" collapsed="false">
      <c r="A638" s="40" t="s">
        <v>404</v>
      </c>
      <c r="B638" s="56" t="str">
        <f aca="false" t="array" ref="B638:B638">INDEX(Countries!$D$2:$D$255, MATCH(A638, Countries!$B$2:$B$255, 0))</f>
        <v>LVA</v>
      </c>
      <c r="C638" s="76" t="s">
        <v>155</v>
      </c>
      <c r="D638" s="77" t="n">
        <f aca="false">IF($C638="Mangrove",'Sequestration rates'!$C$22,IF($C638="Seagrass",'Sequestration rates'!$D$22,IF($C638="Salt marsh",'Sequestration rates'!$E$22)))</f>
        <v>3.336666667</v>
      </c>
      <c r="E638" s="70" t="s">
        <v>474</v>
      </c>
      <c r="F638" s="40" t="s">
        <v>473</v>
      </c>
      <c r="G638" s="40"/>
    </row>
    <row r="639" customFormat="false" ht="15.75" hidden="false" customHeight="true" outlineLevel="0" collapsed="false">
      <c r="A639" s="40" t="s">
        <v>405</v>
      </c>
      <c r="B639" s="56" t="str">
        <f aca="false" t="array" ref="B639:B639">INDEX(Countries!$D$2:$D$255, MATCH(A639, Countries!$B$2:$B$255, 0))</f>
        <v>LBN</v>
      </c>
      <c r="C639" s="76" t="s">
        <v>155</v>
      </c>
      <c r="D639" s="77" t="n">
        <f aca="false">IF($C639="Mangrove",'Sequestration rates'!$C$22,IF($C639="Seagrass",'Sequestration rates'!$D$22,IF($C639="Salt marsh",'Sequestration rates'!$E$22)))</f>
        <v>3.336666667</v>
      </c>
      <c r="E639" s="70" t="s">
        <v>474</v>
      </c>
      <c r="F639" s="40" t="s">
        <v>473</v>
      </c>
      <c r="G639" s="40"/>
    </row>
    <row r="640" customFormat="false" ht="15.75" hidden="false" customHeight="true" outlineLevel="0" collapsed="false">
      <c r="A640" s="40" t="s">
        <v>406</v>
      </c>
      <c r="B640" s="56" t="str">
        <f aca="false" t="array" ref="B640:B640">INDEX(Countries!$D$2:$D$255, MATCH(A640, Countries!$B$2:$B$255, 0))</f>
        <v>LTU</v>
      </c>
      <c r="C640" s="76" t="s">
        <v>155</v>
      </c>
      <c r="D640" s="77" t="n">
        <f aca="false">IF($C640="Mangrove",'Sequestration rates'!$C$22,IF($C640="Seagrass",'Sequestration rates'!$D$22,IF($C640="Salt marsh",'Sequestration rates'!$E$22)))</f>
        <v>3.336666667</v>
      </c>
      <c r="E640" s="70" t="s">
        <v>474</v>
      </c>
      <c r="F640" s="40" t="s">
        <v>473</v>
      </c>
      <c r="G640" s="40"/>
    </row>
    <row r="641" customFormat="false" ht="15.75" hidden="false" customHeight="true" outlineLevel="0" collapsed="false">
      <c r="A641" s="40" t="s">
        <v>407</v>
      </c>
      <c r="B641" s="56" t="str">
        <f aca="false" t="array" ref="B641:B641">INDEX(Countries!$D$2:$D$255, MATCH(A641, Countries!$B$2:$B$255, 0))</f>
        <v>MCO</v>
      </c>
      <c r="C641" s="76" t="s">
        <v>155</v>
      </c>
      <c r="D641" s="77" t="n">
        <f aca="false">IF($C641="Mangrove",'Sequestration rates'!$C$22,IF($C641="Seagrass",'Sequestration rates'!$D$22,IF($C641="Salt marsh",'Sequestration rates'!$E$22)))</f>
        <v>3.336666667</v>
      </c>
      <c r="E641" s="70" t="s">
        <v>474</v>
      </c>
      <c r="F641" s="40" t="s">
        <v>473</v>
      </c>
      <c r="G641" s="40"/>
    </row>
    <row r="642" customFormat="false" ht="15.75" hidden="false" customHeight="true" outlineLevel="0" collapsed="false">
      <c r="A642" s="40" t="s">
        <v>408</v>
      </c>
      <c r="B642" s="56" t="str">
        <f aca="false" t="array" ref="B642:B642">INDEX(Countries!$D$2:$D$255, MATCH(A642, Countries!$B$2:$B$255, 0))</f>
        <v>MNE</v>
      </c>
      <c r="C642" s="76" t="s">
        <v>155</v>
      </c>
      <c r="D642" s="77" t="n">
        <f aca="false">IF($C642="Mangrove",'Sequestration rates'!$C$22,IF($C642="Seagrass",'Sequestration rates'!$D$22,IF($C642="Salt marsh",'Sequestration rates'!$E$22)))</f>
        <v>3.336666667</v>
      </c>
      <c r="E642" s="70" t="s">
        <v>474</v>
      </c>
      <c r="F642" s="40" t="s">
        <v>473</v>
      </c>
      <c r="G642" s="40"/>
    </row>
    <row r="643" customFormat="false" ht="15.75" hidden="false" customHeight="true" outlineLevel="0" collapsed="false">
      <c r="A643" s="40" t="s">
        <v>409</v>
      </c>
      <c r="B643" s="56" t="str">
        <f aca="false" t="array" ref="B643:B643">INDEX(Countries!$D$2:$D$255, MATCH(A643, Countries!$B$2:$B$255, 0))</f>
        <v>MAR</v>
      </c>
      <c r="C643" s="76" t="s">
        <v>155</v>
      </c>
      <c r="D643" s="77" t="n">
        <f aca="false">IF($C643="Mangrove",'Sequestration rates'!$C$22,IF($C643="Seagrass",'Sequestration rates'!$D$22,IF($C643="Salt marsh",'Sequestration rates'!$E$22)))</f>
        <v>3.336666667</v>
      </c>
      <c r="E643" s="70" t="s">
        <v>474</v>
      </c>
      <c r="F643" s="40" t="s">
        <v>473</v>
      </c>
      <c r="G643" s="40"/>
    </row>
    <row r="644" customFormat="false" ht="15.75" hidden="false" customHeight="true" outlineLevel="0" collapsed="false">
      <c r="A644" s="40" t="s">
        <v>410</v>
      </c>
      <c r="B644" s="56" t="str">
        <f aca="false" t="array" ref="B644:B644">INDEX(Countries!$D$2:$D$255, MATCH(A644, Countries!$B$2:$B$255, 0))</f>
        <v>NAM</v>
      </c>
      <c r="C644" s="76" t="s">
        <v>155</v>
      </c>
      <c r="D644" s="77" t="n">
        <f aca="false">IF($C644="Mangrove",'Sequestration rates'!$C$22,IF($C644="Seagrass",'Sequestration rates'!$D$22,IF($C644="Salt marsh",'Sequestration rates'!$E$22)))</f>
        <v>3.336666667</v>
      </c>
      <c r="E644" s="70" t="s">
        <v>474</v>
      </c>
      <c r="F644" s="40" t="s">
        <v>473</v>
      </c>
      <c r="G644" s="40"/>
    </row>
    <row r="645" customFormat="false" ht="15.75" hidden="false" customHeight="true" outlineLevel="0" collapsed="false">
      <c r="A645" s="40" t="s">
        <v>411</v>
      </c>
      <c r="B645" s="56" t="str">
        <f aca="false" t="array" ref="B645:B645">INDEX(Countries!$D$2:$D$255, MATCH(A645, Countries!$B$2:$B$255, 0))</f>
        <v>NRU</v>
      </c>
      <c r="C645" s="76" t="s">
        <v>155</v>
      </c>
      <c r="D645" s="77" t="n">
        <f aca="false">IF($C645="Mangrove",'Sequestration rates'!$C$22,IF($C645="Seagrass",'Sequestration rates'!$D$22,IF($C645="Salt marsh",'Sequestration rates'!$E$22)))</f>
        <v>3.336666667</v>
      </c>
      <c r="E645" s="70" t="s">
        <v>474</v>
      </c>
      <c r="F645" s="40" t="s">
        <v>473</v>
      </c>
      <c r="G645" s="40"/>
    </row>
    <row r="646" customFormat="false" ht="15.75" hidden="false" customHeight="true" outlineLevel="0" collapsed="false">
      <c r="A646" s="40" t="s">
        <v>412</v>
      </c>
      <c r="B646" s="56" t="str">
        <f aca="false" t="array" ref="B646:B646">INDEX(Countries!$D$2:$D$255, MATCH(A646, Countries!$B$2:$B$255, 0))</f>
        <v>NIU</v>
      </c>
      <c r="C646" s="76" t="s">
        <v>155</v>
      </c>
      <c r="D646" s="77" t="n">
        <f aca="false">IF($C646="Mangrove",'Sequestration rates'!$C$22,IF($C646="Seagrass",'Sequestration rates'!$D$22,IF($C646="Salt marsh",'Sequestration rates'!$E$22)))</f>
        <v>3.336666667</v>
      </c>
      <c r="E646" s="70" t="s">
        <v>474</v>
      </c>
      <c r="F646" s="40" t="s">
        <v>473</v>
      </c>
      <c r="G646" s="40"/>
    </row>
    <row r="647" customFormat="false" ht="15.75" hidden="false" customHeight="true" outlineLevel="0" collapsed="false">
      <c r="A647" s="40" t="s">
        <v>413</v>
      </c>
      <c r="B647" s="56" t="str">
        <f aca="false" t="array" ref="B647:B647">INDEX(Countries!$D$2:$D$255, MATCH(A647, Countries!$B$2:$B$255, 0))</f>
        <v>MNP</v>
      </c>
      <c r="C647" s="76" t="s">
        <v>155</v>
      </c>
      <c r="D647" s="77" t="n">
        <f aca="false">IF($C647="Mangrove",'Sequestration rates'!$C$22,IF($C647="Seagrass",'Sequestration rates'!$D$22,IF($C647="Salt marsh",'Sequestration rates'!$E$22)))</f>
        <v>3.336666667</v>
      </c>
      <c r="E647" s="70" t="s">
        <v>474</v>
      </c>
      <c r="F647" s="40" t="s">
        <v>473</v>
      </c>
      <c r="G647" s="40"/>
    </row>
    <row r="648" customFormat="false" ht="15.75" hidden="false" customHeight="true" outlineLevel="0" collapsed="false">
      <c r="A648" s="40" t="s">
        <v>414</v>
      </c>
      <c r="B648" s="56" t="str">
        <f aca="false" t="array" ref="B648:B648">INDEX(Countries!$D$2:$D$255, MATCH(A648, Countries!$B$2:$B$255, 0))</f>
        <v>PCN</v>
      </c>
      <c r="C648" s="76" t="s">
        <v>155</v>
      </c>
      <c r="D648" s="77" t="n">
        <f aca="false">IF($C648="Mangrove",'Sequestration rates'!$C$22,IF($C648="Seagrass",'Sequestration rates'!$D$22,IF($C648="Salt marsh",'Sequestration rates'!$E$22)))</f>
        <v>3.336666667</v>
      </c>
      <c r="E648" s="70" t="s">
        <v>474</v>
      </c>
      <c r="F648" s="40" t="s">
        <v>473</v>
      </c>
      <c r="G648" s="40"/>
    </row>
    <row r="649" customFormat="false" ht="15.75" hidden="false" customHeight="true" outlineLevel="0" collapsed="false">
      <c r="A649" s="40" t="s">
        <v>415</v>
      </c>
      <c r="B649" s="56" t="str">
        <f aca="false" t="array" ref="B649:B649">INDEX(Countries!$D$2:$D$255, MATCH(A649, Countries!$B$2:$B$255, 0))</f>
        <v>PRT</v>
      </c>
      <c r="C649" s="76" t="s">
        <v>155</v>
      </c>
      <c r="D649" s="77" t="n">
        <f aca="false">IF($C649="Mangrove",'Sequestration rates'!$C$22,IF($C649="Seagrass",'Sequestration rates'!$D$22,IF($C649="Salt marsh",'Sequestration rates'!$E$22)))</f>
        <v>3.336666667</v>
      </c>
      <c r="E649" s="70" t="s">
        <v>474</v>
      </c>
      <c r="F649" s="40" t="s">
        <v>473</v>
      </c>
      <c r="G649" s="40"/>
    </row>
    <row r="650" customFormat="false" ht="15.75" hidden="false" customHeight="true" outlineLevel="0" collapsed="false">
      <c r="A650" s="40" t="s">
        <v>416</v>
      </c>
      <c r="B650" s="56" t="str">
        <f aca="false" t="array" ref="B650:B650">INDEX(Countries!$D$2:$D$255, MATCH(A650, Countries!$B$2:$B$255, 0))</f>
        <v>REU</v>
      </c>
      <c r="C650" s="76" t="s">
        <v>155</v>
      </c>
      <c r="D650" s="77" t="n">
        <f aca="false">IF($C650="Mangrove",'Sequestration rates'!$C$22,IF($C650="Seagrass",'Sequestration rates'!$D$22,IF($C650="Salt marsh",'Sequestration rates'!$E$22)))</f>
        <v>3.336666667</v>
      </c>
      <c r="E650" s="70" t="s">
        <v>474</v>
      </c>
      <c r="F650" s="40" t="s">
        <v>473</v>
      </c>
      <c r="G650" s="40"/>
    </row>
    <row r="651" customFormat="false" ht="15.75" hidden="false" customHeight="true" outlineLevel="0" collapsed="false">
      <c r="A651" s="40" t="s">
        <v>417</v>
      </c>
      <c r="B651" s="56" t="str">
        <f aca="false" t="array" ref="B651:B651">INDEX(Countries!$D$2:$D$255, MATCH(A651, Countries!$B$2:$B$255, 0))</f>
        <v>ROU</v>
      </c>
      <c r="C651" s="76" t="s">
        <v>155</v>
      </c>
      <c r="D651" s="77" t="n">
        <f aca="false">IF($C651="Mangrove",'Sequestration rates'!$C$22,IF($C651="Seagrass",'Sequestration rates'!$D$22,IF($C651="Salt marsh",'Sequestration rates'!$E$22)))</f>
        <v>3.336666667</v>
      </c>
      <c r="E651" s="70" t="s">
        <v>474</v>
      </c>
      <c r="F651" s="40" t="s">
        <v>473</v>
      </c>
      <c r="G651" s="40"/>
    </row>
    <row r="652" customFormat="false" ht="15.75" hidden="false" customHeight="true" outlineLevel="0" collapsed="false">
      <c r="A652" s="40" t="s">
        <v>418</v>
      </c>
      <c r="B652" s="56" t="str">
        <f aca="false" t="array" ref="B652:B652">INDEX(Countries!$D$2:$D$255, MATCH(A652, Countries!$B$2:$B$255, 0))</f>
        <v>SHN</v>
      </c>
      <c r="C652" s="76" t="s">
        <v>155</v>
      </c>
      <c r="D652" s="77" t="n">
        <f aca="false">IF($C652="Mangrove",'Sequestration rates'!$C$22,IF($C652="Seagrass",'Sequestration rates'!$D$22,IF($C652="Salt marsh",'Sequestration rates'!$E$22)))</f>
        <v>3.336666667</v>
      </c>
      <c r="E652" s="70" t="s">
        <v>474</v>
      </c>
      <c r="F652" s="40" t="s">
        <v>473</v>
      </c>
      <c r="G652" s="40"/>
    </row>
    <row r="653" customFormat="false" ht="15.75" hidden="false" customHeight="true" outlineLevel="0" collapsed="false">
      <c r="A653" s="40" t="s">
        <v>419</v>
      </c>
      <c r="B653" s="56" t="str">
        <f aca="false" t="array" ref="B653:B653">INDEX(Countries!$D$2:$D$255, MATCH(A653, Countries!$B$2:$B$255, 0))</f>
        <v>SPM</v>
      </c>
      <c r="C653" s="76" t="s">
        <v>155</v>
      </c>
      <c r="D653" s="77" t="n">
        <f aca="false">IF($C653="Mangrove",'Sequestration rates'!$C$22,IF($C653="Seagrass",'Sequestration rates'!$D$22,IF($C653="Salt marsh",'Sequestration rates'!$E$22)))</f>
        <v>3.336666667</v>
      </c>
      <c r="E653" s="70" t="s">
        <v>474</v>
      </c>
      <c r="F653" s="40" t="s">
        <v>473</v>
      </c>
      <c r="G653" s="40"/>
    </row>
    <row r="654" customFormat="false" ht="15.75" hidden="false" customHeight="true" outlineLevel="0" collapsed="false">
      <c r="A654" s="40" t="s">
        <v>420</v>
      </c>
      <c r="B654" s="56" t="str">
        <f aca="false" t="array" ref="B654:B654">INDEX(Countries!$D$2:$D$255, MATCH(A654, Countries!$B$2:$B$255, 0))</f>
        <v>SYR</v>
      </c>
      <c r="C654" s="76" t="s">
        <v>155</v>
      </c>
      <c r="D654" s="77" t="n">
        <f aca="false">IF($C654="Mangrove",'Sequestration rates'!$C$22,IF($C654="Seagrass",'Sequestration rates'!$D$22,IF($C654="Salt marsh",'Sequestration rates'!$E$22)))</f>
        <v>3.336666667</v>
      </c>
      <c r="E654" s="70" t="s">
        <v>474</v>
      </c>
      <c r="F654" s="40" t="s">
        <v>473</v>
      </c>
      <c r="G654" s="40"/>
    </row>
    <row r="655" customFormat="false" ht="15.75" hidden="false" customHeight="true" outlineLevel="0" collapsed="false">
      <c r="A655" s="40" t="s">
        <v>421</v>
      </c>
      <c r="B655" s="56" t="str">
        <f aca="false" t="array" ref="B655:B655">INDEX(Countries!$D$2:$D$255, MATCH(A655, Countries!$B$2:$B$255, 0))</f>
        <v>TKL</v>
      </c>
      <c r="C655" s="76" t="s">
        <v>155</v>
      </c>
      <c r="D655" s="77" t="n">
        <f aca="false">IF($C655="Mangrove",'Sequestration rates'!$C$22,IF($C655="Seagrass",'Sequestration rates'!$D$22,IF($C655="Salt marsh",'Sequestration rates'!$E$22)))</f>
        <v>3.336666667</v>
      </c>
      <c r="E655" s="70" t="s">
        <v>474</v>
      </c>
      <c r="F655" s="40" t="s">
        <v>473</v>
      </c>
      <c r="G655" s="40"/>
    </row>
    <row r="656" customFormat="false" ht="15.75" hidden="false" customHeight="true" outlineLevel="0" collapsed="false">
      <c r="A656" s="40" t="s">
        <v>422</v>
      </c>
      <c r="B656" s="56" t="str">
        <f aca="false" t="array" ref="B656:B656">INDEX(Countries!$D$2:$D$255, MATCH(A656, Countries!$B$2:$B$255, 0))</f>
        <v>TKM</v>
      </c>
      <c r="C656" s="76" t="s">
        <v>155</v>
      </c>
      <c r="D656" s="77" t="n">
        <f aca="false">IF($C656="Mangrove",'Sequestration rates'!$C$22,IF($C656="Seagrass",'Sequestration rates'!$D$22,IF($C656="Salt marsh",'Sequestration rates'!$E$22)))</f>
        <v>3.336666667</v>
      </c>
      <c r="E656" s="70" t="s">
        <v>474</v>
      </c>
      <c r="F656" s="40" t="s">
        <v>473</v>
      </c>
      <c r="G656" s="40"/>
    </row>
    <row r="657" customFormat="false" ht="15.75" hidden="false" customHeight="true" outlineLevel="0" collapsed="false">
      <c r="A657" s="40" t="s">
        <v>423</v>
      </c>
      <c r="B657" s="56" t="str">
        <f aca="false" t="array" ref="B657:B657">INDEX(Countries!$D$2:$D$255, MATCH(A657, Countries!$B$2:$B$255, 0))</f>
        <v>URY</v>
      </c>
      <c r="C657" s="76" t="s">
        <v>155</v>
      </c>
      <c r="D657" s="77" t="n">
        <f aca="false">IF($C657="Mangrove",'Sequestration rates'!$C$22,IF($C657="Seagrass",'Sequestration rates'!$D$22,IF($C657="Salt marsh",'Sequestration rates'!$E$22)))</f>
        <v>3.336666667</v>
      </c>
      <c r="E657" s="70" t="s">
        <v>474</v>
      </c>
      <c r="F657" s="40" t="s">
        <v>473</v>
      </c>
      <c r="G657" s="40"/>
    </row>
    <row r="658" customFormat="false" ht="15.75" hidden="false" customHeight="true" outlineLevel="0" collapsed="false">
      <c r="A658" s="40" t="s">
        <v>424</v>
      </c>
      <c r="B658" s="56" t="str">
        <f aca="false" t="array" ref="B658:B658">INDEX(Countries!$D$2:$D$255, MATCH(A658, Countries!$B$2:$B$255, 0))</f>
        <v>ESH</v>
      </c>
      <c r="C658" s="76" t="s">
        <v>155</v>
      </c>
      <c r="D658" s="77" t="n">
        <f aca="false">IF($C658="Mangrove",'Sequestration rates'!$C$22,IF($C658="Seagrass",'Sequestration rates'!$D$22,IF($C658="Salt marsh",'Sequestration rates'!$E$22)))</f>
        <v>3.336666667</v>
      </c>
      <c r="E658" s="70" t="s">
        <v>474</v>
      </c>
      <c r="F658" s="40" t="s">
        <v>473</v>
      </c>
      <c r="G658" s="40"/>
    </row>
    <row r="659" customFormat="false" ht="15.75" hidden="false" customHeight="true" outlineLevel="0" collapsed="false">
      <c r="A659" s="40" t="s">
        <v>425</v>
      </c>
      <c r="B659" s="56" t="str">
        <f aca="false" t="array" ref="B659:B659">INDEX(Countries!$D$2:$D$255, MATCH(A659, Countries!$B$2:$B$255, 0))</f>
        <v>AFG</v>
      </c>
      <c r="C659" s="76" t="s">
        <v>155</v>
      </c>
      <c r="D659" s="77" t="n">
        <f aca="false">IF($C659="Mangrove",'Sequestration rates'!$C$22,IF($C659="Seagrass",'Sequestration rates'!$D$22,IF($C659="Salt marsh",'Sequestration rates'!$E$22)))</f>
        <v>3.336666667</v>
      </c>
      <c r="E659" s="70" t="s">
        <v>474</v>
      </c>
      <c r="F659" s="40" t="s">
        <v>473</v>
      </c>
      <c r="G659" s="40"/>
    </row>
    <row r="660" customFormat="false" ht="15.75" hidden="false" customHeight="true" outlineLevel="0" collapsed="false">
      <c r="A660" s="40" t="s">
        <v>426</v>
      </c>
      <c r="B660" s="56" t="str">
        <f aca="false" t="array" ref="B660:B660">INDEX(Countries!$D$2:$D$255, MATCH(A660, Countries!$B$2:$B$255, 0))</f>
        <v>ARM</v>
      </c>
      <c r="C660" s="76" t="s">
        <v>155</v>
      </c>
      <c r="D660" s="77" t="n">
        <f aca="false">IF($C660="Mangrove",'Sequestration rates'!$C$22,IF($C660="Seagrass",'Sequestration rates'!$D$22,IF($C660="Salt marsh",'Sequestration rates'!$E$22)))</f>
        <v>3.336666667</v>
      </c>
      <c r="E660" s="70" t="s">
        <v>474</v>
      </c>
      <c r="F660" s="40" t="s">
        <v>473</v>
      </c>
      <c r="G660" s="40"/>
    </row>
    <row r="661" customFormat="false" ht="15.75" hidden="false" customHeight="true" outlineLevel="0" collapsed="false">
      <c r="A661" s="40" t="s">
        <v>427</v>
      </c>
      <c r="B661" s="56" t="str">
        <f aca="false" t="array" ref="B661:B661">INDEX(Countries!$D$2:$D$255, MATCH(A661, Countries!$B$2:$B$255, 0))</f>
        <v>AUT</v>
      </c>
      <c r="C661" s="76" t="s">
        <v>155</v>
      </c>
      <c r="D661" s="77" t="n">
        <f aca="false">IF($C661="Mangrove",'Sequestration rates'!$C$22,IF($C661="Seagrass",'Sequestration rates'!$D$22,IF($C661="Salt marsh",'Sequestration rates'!$E$22)))</f>
        <v>3.336666667</v>
      </c>
      <c r="E661" s="70" t="s">
        <v>474</v>
      </c>
      <c r="F661" s="40" t="s">
        <v>473</v>
      </c>
      <c r="G661" s="40"/>
    </row>
    <row r="662" customFormat="false" ht="15.75" hidden="false" customHeight="true" outlineLevel="0" collapsed="false">
      <c r="A662" s="40" t="s">
        <v>428</v>
      </c>
      <c r="B662" s="56" t="str">
        <f aca="false" t="array" ref="B662:B662">INDEX(Countries!$D$2:$D$255, MATCH(A662, Countries!$B$2:$B$255, 0))</f>
        <v>BDI</v>
      </c>
      <c r="C662" s="76" t="s">
        <v>155</v>
      </c>
      <c r="D662" s="77" t="n">
        <f aca="false">IF($C662="Mangrove",'Sequestration rates'!$C$22,IF($C662="Seagrass",'Sequestration rates'!$D$22,IF($C662="Salt marsh",'Sequestration rates'!$E$22)))</f>
        <v>3.336666667</v>
      </c>
      <c r="E662" s="70" t="s">
        <v>474</v>
      </c>
      <c r="F662" s="40" t="s">
        <v>473</v>
      </c>
      <c r="G662" s="40"/>
    </row>
    <row r="663" customFormat="false" ht="15.75" hidden="false" customHeight="true" outlineLevel="0" collapsed="false">
      <c r="A663" s="40" t="s">
        <v>429</v>
      </c>
      <c r="B663" s="56" t="str">
        <f aca="false" t="array" ref="B663:B663">INDEX(Countries!$D$2:$D$255, MATCH(A663, Countries!$B$2:$B$255, 0))</f>
        <v>BFA</v>
      </c>
      <c r="C663" s="76" t="s">
        <v>155</v>
      </c>
      <c r="D663" s="77" t="n">
        <f aca="false">IF($C663="Mangrove",'Sequestration rates'!$C$22,IF($C663="Seagrass",'Sequestration rates'!$D$22,IF($C663="Salt marsh",'Sequestration rates'!$E$22)))</f>
        <v>3.336666667</v>
      </c>
      <c r="E663" s="70" t="s">
        <v>474</v>
      </c>
      <c r="F663" s="40" t="s">
        <v>473</v>
      </c>
      <c r="G663" s="40"/>
    </row>
    <row r="664" customFormat="false" ht="15.75" hidden="false" customHeight="true" outlineLevel="0" collapsed="false">
      <c r="A664" s="40" t="s">
        <v>430</v>
      </c>
      <c r="B664" s="56" t="str">
        <f aca="false" t="array" ref="B664:B664">INDEX(Countries!$D$2:$D$255, MATCH(A664, Countries!$B$2:$B$255, 0))</f>
        <v>BLR</v>
      </c>
      <c r="C664" s="76" t="s">
        <v>155</v>
      </c>
      <c r="D664" s="77" t="n">
        <f aca="false">IF($C664="Mangrove",'Sequestration rates'!$C$22,IF($C664="Seagrass",'Sequestration rates'!$D$22,IF($C664="Salt marsh",'Sequestration rates'!$E$22)))</f>
        <v>3.336666667</v>
      </c>
      <c r="E664" s="70" t="s">
        <v>474</v>
      </c>
      <c r="F664" s="40" t="s">
        <v>473</v>
      </c>
      <c r="G664" s="40"/>
    </row>
    <row r="665" customFormat="false" ht="15.75" hidden="false" customHeight="true" outlineLevel="0" collapsed="false">
      <c r="A665" s="40" t="s">
        <v>431</v>
      </c>
      <c r="B665" s="56" t="str">
        <f aca="false" t="array" ref="B665:B665">INDEX(Countries!$D$2:$D$255, MATCH(A665, Countries!$B$2:$B$255, 0))</f>
        <v>BOL</v>
      </c>
      <c r="C665" s="76" t="s">
        <v>155</v>
      </c>
      <c r="D665" s="77" t="n">
        <f aca="false">IF($C665="Mangrove",'Sequestration rates'!$C$22,IF($C665="Seagrass",'Sequestration rates'!$D$22,IF($C665="Salt marsh",'Sequestration rates'!$E$22)))</f>
        <v>3.336666667</v>
      </c>
      <c r="E665" s="70" t="s">
        <v>474</v>
      </c>
      <c r="F665" s="40" t="s">
        <v>473</v>
      </c>
      <c r="G665" s="40"/>
    </row>
    <row r="666" customFormat="false" ht="15.75" hidden="false" customHeight="true" outlineLevel="0" collapsed="false">
      <c r="A666" s="40" t="s">
        <v>432</v>
      </c>
      <c r="B666" s="56" t="str">
        <f aca="false" t="array" ref="B666:B666">INDEX(Countries!$D$2:$D$255, MATCH(A666, Countries!$B$2:$B$255, 0))</f>
        <v>BTN</v>
      </c>
      <c r="C666" s="76" t="s">
        <v>155</v>
      </c>
      <c r="D666" s="77" t="n">
        <f aca="false">IF($C666="Mangrove",'Sequestration rates'!$C$22,IF($C666="Seagrass",'Sequestration rates'!$D$22,IF($C666="Salt marsh",'Sequestration rates'!$E$22)))</f>
        <v>3.336666667</v>
      </c>
      <c r="E666" s="70" t="s">
        <v>474</v>
      </c>
      <c r="F666" s="40" t="s">
        <v>473</v>
      </c>
      <c r="G666" s="40"/>
    </row>
    <row r="667" customFormat="false" ht="15.75" hidden="false" customHeight="true" outlineLevel="0" collapsed="false">
      <c r="A667" s="40" t="s">
        <v>433</v>
      </c>
      <c r="B667" s="56" t="str">
        <f aca="false" t="array" ref="B667:B667">INDEX(Countries!$D$2:$D$255, MATCH(A667, Countries!$B$2:$B$255, 0))</f>
        <v>BWA</v>
      </c>
      <c r="C667" s="76" t="s">
        <v>155</v>
      </c>
      <c r="D667" s="77" t="n">
        <f aca="false">IF($C667="Mangrove",'Sequestration rates'!$C$22,IF($C667="Seagrass",'Sequestration rates'!$D$22,IF($C667="Salt marsh",'Sequestration rates'!$E$22)))</f>
        <v>3.336666667</v>
      </c>
      <c r="E667" s="70" t="s">
        <v>474</v>
      </c>
      <c r="F667" s="40" t="s">
        <v>473</v>
      </c>
      <c r="G667" s="40"/>
    </row>
    <row r="668" customFormat="false" ht="15.75" hidden="false" customHeight="true" outlineLevel="0" collapsed="false">
      <c r="A668" s="40" t="s">
        <v>434</v>
      </c>
      <c r="B668" s="56" t="str">
        <f aca="false" t="array" ref="B668:B668">INDEX(Countries!$D$2:$D$255, MATCH(A668, Countries!$B$2:$B$255, 0))</f>
        <v>CAF</v>
      </c>
      <c r="C668" s="76" t="s">
        <v>155</v>
      </c>
      <c r="D668" s="77" t="n">
        <f aca="false">IF($C668="Mangrove",'Sequestration rates'!$C$22,IF($C668="Seagrass",'Sequestration rates'!$D$22,IF($C668="Salt marsh",'Sequestration rates'!$E$22)))</f>
        <v>3.336666667</v>
      </c>
      <c r="E668" s="70" t="s">
        <v>474</v>
      </c>
      <c r="F668" s="40" t="s">
        <v>473</v>
      </c>
      <c r="G668" s="40"/>
    </row>
    <row r="669" customFormat="false" ht="15.75" hidden="false" customHeight="true" outlineLevel="0" collapsed="false">
      <c r="A669" s="40" t="s">
        <v>435</v>
      </c>
      <c r="B669" s="56" t="str">
        <f aca="false" t="array" ref="B669:B669">INDEX(Countries!$D$2:$D$255, MATCH(A669, Countries!$B$2:$B$255, 0))</f>
        <v>CHE</v>
      </c>
      <c r="C669" s="76" t="s">
        <v>155</v>
      </c>
      <c r="D669" s="77" t="n">
        <f aca="false">IF($C669="Mangrove",'Sequestration rates'!$C$22,IF($C669="Seagrass",'Sequestration rates'!$D$22,IF($C669="Salt marsh",'Sequestration rates'!$E$22)))</f>
        <v>3.336666667</v>
      </c>
      <c r="E669" s="70" t="s">
        <v>474</v>
      </c>
      <c r="F669" s="40" t="s">
        <v>473</v>
      </c>
      <c r="G669" s="40"/>
    </row>
    <row r="670" customFormat="false" ht="15.75" hidden="false" customHeight="true" outlineLevel="0" collapsed="false">
      <c r="A670" s="40" t="s">
        <v>436</v>
      </c>
      <c r="B670" s="56" t="str">
        <f aca="false" t="array" ref="B670:B670">INDEX(Countries!$D$2:$D$255, MATCH(A670, Countries!$B$2:$B$255, 0))</f>
        <v>CZE</v>
      </c>
      <c r="C670" s="76" t="s">
        <v>155</v>
      </c>
      <c r="D670" s="77" t="n">
        <f aca="false">IF($C670="Mangrove",'Sequestration rates'!$C$22,IF($C670="Seagrass",'Sequestration rates'!$D$22,IF($C670="Salt marsh",'Sequestration rates'!$E$22)))</f>
        <v>3.336666667</v>
      </c>
      <c r="E670" s="70" t="s">
        <v>474</v>
      </c>
      <c r="F670" s="40" t="s">
        <v>473</v>
      </c>
      <c r="G670" s="40"/>
    </row>
    <row r="671" customFormat="false" ht="15.75" hidden="false" customHeight="true" outlineLevel="0" collapsed="false">
      <c r="A671" s="40" t="s">
        <v>437</v>
      </c>
      <c r="B671" s="56" t="str">
        <f aca="false" t="array" ref="B671:B671">INDEX(Countries!$D$2:$D$255, MATCH(A671, Countries!$B$2:$B$255, 0))</f>
        <v>ETH</v>
      </c>
      <c r="C671" s="76" t="s">
        <v>155</v>
      </c>
      <c r="D671" s="77" t="n">
        <f aca="false">IF($C671="Mangrove",'Sequestration rates'!$C$22,IF($C671="Seagrass",'Sequestration rates'!$D$22,IF($C671="Salt marsh",'Sequestration rates'!$E$22)))</f>
        <v>3.336666667</v>
      </c>
      <c r="E671" s="70" t="s">
        <v>474</v>
      </c>
      <c r="F671" s="40" t="s">
        <v>473</v>
      </c>
      <c r="G671" s="40"/>
    </row>
    <row r="672" customFormat="false" ht="15.75" hidden="false" customHeight="true" outlineLevel="0" collapsed="false">
      <c r="A672" s="40" t="s">
        <v>438</v>
      </c>
      <c r="B672" s="56" t="str">
        <f aca="false" t="array" ref="B672:B672">INDEX(Countries!$D$2:$D$255, MATCH(A672, Countries!$B$2:$B$255, 0))</f>
        <v>HUN</v>
      </c>
      <c r="C672" s="76" t="s">
        <v>155</v>
      </c>
      <c r="D672" s="77" t="n">
        <f aca="false">IF($C672="Mangrove",'Sequestration rates'!$C$22,IF($C672="Seagrass",'Sequestration rates'!$D$22,IF($C672="Salt marsh",'Sequestration rates'!$E$22)))</f>
        <v>3.336666667</v>
      </c>
      <c r="E672" s="70" t="s">
        <v>474</v>
      </c>
      <c r="F672" s="40" t="s">
        <v>473</v>
      </c>
      <c r="G672" s="40"/>
    </row>
    <row r="673" customFormat="false" ht="15.75" hidden="false" customHeight="true" outlineLevel="0" collapsed="false">
      <c r="A673" s="40" t="s">
        <v>439</v>
      </c>
      <c r="B673" s="56" t="str">
        <f aca="false" t="array" ref="B673:B673">INDEX(Countries!$D$2:$D$255, MATCH(A673, Countries!$B$2:$B$255, 0))</f>
        <v>KGZ</v>
      </c>
      <c r="C673" s="76" t="s">
        <v>155</v>
      </c>
      <c r="D673" s="77" t="n">
        <f aca="false">IF($C673="Mangrove",'Sequestration rates'!$C$22,IF($C673="Seagrass",'Sequestration rates'!$D$22,IF($C673="Salt marsh",'Sequestration rates'!$E$22)))</f>
        <v>3.336666667</v>
      </c>
      <c r="E673" s="70" t="s">
        <v>474</v>
      </c>
      <c r="F673" s="40" t="s">
        <v>473</v>
      </c>
      <c r="G673" s="40"/>
    </row>
    <row r="674" customFormat="false" ht="15.75" hidden="false" customHeight="true" outlineLevel="0" collapsed="false">
      <c r="A674" s="40" t="s">
        <v>440</v>
      </c>
      <c r="B674" s="56" t="str">
        <f aca="false" t="array" ref="B674:B674">INDEX(Countries!$D$2:$D$255, MATCH(A674, Countries!$B$2:$B$255, 0))</f>
        <v>LAO</v>
      </c>
      <c r="C674" s="76" t="s">
        <v>155</v>
      </c>
      <c r="D674" s="77" t="n">
        <f aca="false">IF($C674="Mangrove",'Sequestration rates'!$C$22,IF($C674="Seagrass",'Sequestration rates'!$D$22,IF($C674="Salt marsh",'Sequestration rates'!$E$22)))</f>
        <v>3.336666667</v>
      </c>
      <c r="E674" s="70" t="s">
        <v>474</v>
      </c>
      <c r="F674" s="40" t="s">
        <v>473</v>
      </c>
      <c r="G674" s="40"/>
    </row>
    <row r="675" customFormat="false" ht="15.75" hidden="false" customHeight="true" outlineLevel="0" collapsed="false">
      <c r="A675" s="40" t="s">
        <v>441</v>
      </c>
      <c r="B675" s="56" t="str">
        <f aca="false" t="array" ref="B675:B675">INDEX(Countries!$D$2:$D$255, MATCH(A675, Countries!$B$2:$B$255, 0))</f>
        <v>LSO</v>
      </c>
      <c r="C675" s="76" t="s">
        <v>155</v>
      </c>
      <c r="D675" s="77" t="n">
        <f aca="false">IF($C675="Mangrove",'Sequestration rates'!$C$22,IF($C675="Seagrass",'Sequestration rates'!$D$22,IF($C675="Salt marsh",'Sequestration rates'!$E$22)))</f>
        <v>3.336666667</v>
      </c>
      <c r="E675" s="70" t="s">
        <v>474</v>
      </c>
      <c r="F675" s="40" t="s">
        <v>473</v>
      </c>
      <c r="G675" s="40"/>
    </row>
    <row r="676" customFormat="false" ht="15.75" hidden="false" customHeight="true" outlineLevel="0" collapsed="false">
      <c r="A676" s="40" t="s">
        <v>442</v>
      </c>
      <c r="B676" s="56" t="str">
        <f aca="false" t="array" ref="B676:B676">INDEX(Countries!$D$2:$D$255, MATCH(A676, Countries!$B$2:$B$255, 0))</f>
        <v>LUX</v>
      </c>
      <c r="C676" s="76" t="s">
        <v>155</v>
      </c>
      <c r="D676" s="77" t="n">
        <f aca="false">IF($C676="Mangrove",'Sequestration rates'!$C$22,IF($C676="Seagrass",'Sequestration rates'!$D$22,IF($C676="Salt marsh",'Sequestration rates'!$E$22)))</f>
        <v>3.336666667</v>
      </c>
      <c r="E676" s="70" t="s">
        <v>474</v>
      </c>
      <c r="F676" s="40" t="s">
        <v>473</v>
      </c>
      <c r="G676" s="40"/>
    </row>
    <row r="677" customFormat="false" ht="15.75" hidden="false" customHeight="true" outlineLevel="0" collapsed="false">
      <c r="A677" s="40" t="s">
        <v>443</v>
      </c>
      <c r="B677" s="56" t="str">
        <f aca="false" t="array" ref="B677:B677">INDEX(Countries!$D$2:$D$255, MATCH(A677, Countries!$B$2:$B$255, 0))</f>
        <v>MDA</v>
      </c>
      <c r="C677" s="76" t="s">
        <v>155</v>
      </c>
      <c r="D677" s="77" t="n">
        <f aca="false">IF($C677="Mangrove",'Sequestration rates'!$C$22,IF($C677="Seagrass",'Sequestration rates'!$D$22,IF($C677="Salt marsh",'Sequestration rates'!$E$22)))</f>
        <v>3.336666667</v>
      </c>
      <c r="E677" s="70" t="s">
        <v>474</v>
      </c>
      <c r="F677" s="40" t="s">
        <v>473</v>
      </c>
      <c r="G677" s="40"/>
    </row>
    <row r="678" customFormat="false" ht="15.75" hidden="false" customHeight="true" outlineLevel="0" collapsed="false">
      <c r="A678" s="40" t="s">
        <v>444</v>
      </c>
      <c r="B678" s="56" t="str">
        <f aca="false" t="array" ref="B678:B678">INDEX(Countries!$D$2:$D$255, MATCH(A678, Countries!$B$2:$B$255, 0))</f>
        <v>MKD</v>
      </c>
      <c r="C678" s="76" t="s">
        <v>155</v>
      </c>
      <c r="D678" s="77" t="n">
        <f aca="false">IF($C678="Mangrove",'Sequestration rates'!$C$22,IF($C678="Seagrass",'Sequestration rates'!$D$22,IF($C678="Salt marsh",'Sequestration rates'!$E$22)))</f>
        <v>3.336666667</v>
      </c>
      <c r="E678" s="70" t="s">
        <v>474</v>
      </c>
      <c r="F678" s="40" t="s">
        <v>473</v>
      </c>
      <c r="G678" s="40"/>
    </row>
    <row r="679" customFormat="false" ht="15.75" hidden="false" customHeight="true" outlineLevel="0" collapsed="false">
      <c r="A679" s="40" t="s">
        <v>445</v>
      </c>
      <c r="B679" s="56" t="str">
        <f aca="false" t="array" ref="B679:B679">INDEX(Countries!$D$2:$D$255, MATCH(A679, Countries!$B$2:$B$255, 0))</f>
        <v>MLI</v>
      </c>
      <c r="C679" s="76" t="s">
        <v>155</v>
      </c>
      <c r="D679" s="77" t="n">
        <f aca="false">IF($C679="Mangrove",'Sequestration rates'!$C$22,IF($C679="Seagrass",'Sequestration rates'!$D$22,IF($C679="Salt marsh",'Sequestration rates'!$E$22)))</f>
        <v>3.336666667</v>
      </c>
      <c r="E679" s="70" t="s">
        <v>474</v>
      </c>
      <c r="F679" s="40" t="s">
        <v>473</v>
      </c>
      <c r="G679" s="40"/>
    </row>
    <row r="680" customFormat="false" ht="15.75" hidden="false" customHeight="true" outlineLevel="0" collapsed="false">
      <c r="A680" s="40" t="s">
        <v>446</v>
      </c>
      <c r="B680" s="56" t="str">
        <f aca="false" t="array" ref="B680:B680">INDEX(Countries!$D$2:$D$255, MATCH(A680, Countries!$B$2:$B$255, 0))</f>
        <v>MNG</v>
      </c>
      <c r="C680" s="76" t="s">
        <v>155</v>
      </c>
      <c r="D680" s="77" t="n">
        <f aca="false">IF($C680="Mangrove",'Sequestration rates'!$C$22,IF($C680="Seagrass",'Sequestration rates'!$D$22,IF($C680="Salt marsh",'Sequestration rates'!$E$22)))</f>
        <v>3.336666667</v>
      </c>
      <c r="E680" s="70" t="s">
        <v>474</v>
      </c>
      <c r="F680" s="40" t="s">
        <v>473</v>
      </c>
      <c r="G680" s="40"/>
    </row>
    <row r="681" customFormat="false" ht="15.75" hidden="false" customHeight="true" outlineLevel="0" collapsed="false">
      <c r="A681" s="40" t="s">
        <v>447</v>
      </c>
      <c r="B681" s="56" t="str">
        <f aca="false" t="array" ref="B681:B681">INDEX(Countries!$D$2:$D$255, MATCH(A681, Countries!$B$2:$B$255, 0))</f>
        <v>MWI</v>
      </c>
      <c r="C681" s="76" t="s">
        <v>155</v>
      </c>
      <c r="D681" s="77" t="n">
        <f aca="false">IF($C681="Mangrove",'Sequestration rates'!$C$22,IF($C681="Seagrass",'Sequestration rates'!$D$22,IF($C681="Salt marsh",'Sequestration rates'!$E$22)))</f>
        <v>3.336666667</v>
      </c>
      <c r="E681" s="70" t="s">
        <v>474</v>
      </c>
      <c r="F681" s="40" t="s">
        <v>473</v>
      </c>
      <c r="G681" s="40"/>
    </row>
    <row r="682" customFormat="false" ht="15.75" hidden="false" customHeight="true" outlineLevel="0" collapsed="false">
      <c r="A682" s="40" t="s">
        <v>448</v>
      </c>
      <c r="B682" s="56" t="str">
        <f aca="false" t="array" ref="B682:B682">INDEX(Countries!$D$2:$D$255, MATCH(A682, Countries!$B$2:$B$255, 0))</f>
        <v>NER</v>
      </c>
      <c r="C682" s="76" t="s">
        <v>155</v>
      </c>
      <c r="D682" s="77" t="n">
        <f aca="false">IF($C682="Mangrove",'Sequestration rates'!$C$22,IF($C682="Seagrass",'Sequestration rates'!$D$22,IF($C682="Salt marsh",'Sequestration rates'!$E$22)))</f>
        <v>3.336666667</v>
      </c>
      <c r="E682" s="70" t="s">
        <v>474</v>
      </c>
      <c r="F682" s="40" t="s">
        <v>473</v>
      </c>
      <c r="G682" s="40"/>
    </row>
    <row r="683" customFormat="false" ht="15.75" hidden="false" customHeight="true" outlineLevel="0" collapsed="false">
      <c r="A683" s="40" t="s">
        <v>449</v>
      </c>
      <c r="B683" s="56" t="str">
        <f aca="false" t="array" ref="B683:B683">INDEX(Countries!$D$2:$D$255, MATCH(A683, Countries!$B$2:$B$255, 0))</f>
        <v>NPL</v>
      </c>
      <c r="C683" s="76" t="s">
        <v>155</v>
      </c>
      <c r="D683" s="77" t="n">
        <f aca="false">IF($C683="Mangrove",'Sequestration rates'!$C$22,IF($C683="Seagrass",'Sequestration rates'!$D$22,IF($C683="Salt marsh",'Sequestration rates'!$E$22)))</f>
        <v>3.336666667</v>
      </c>
      <c r="E683" s="70" t="s">
        <v>474</v>
      </c>
      <c r="F683" s="40" t="s">
        <v>473</v>
      </c>
      <c r="G683" s="40"/>
    </row>
    <row r="684" customFormat="false" ht="15.75" hidden="false" customHeight="true" outlineLevel="0" collapsed="false">
      <c r="A684" s="40" t="s">
        <v>450</v>
      </c>
      <c r="B684" s="56" t="str">
        <f aca="false" t="array" ref="B684:B684">INDEX(Countries!$D$2:$D$255, MATCH(A684, Countries!$B$2:$B$255, 0))</f>
        <v>PRY</v>
      </c>
      <c r="C684" s="76" t="s">
        <v>155</v>
      </c>
      <c r="D684" s="77" t="n">
        <f aca="false">IF($C684="Mangrove",'Sequestration rates'!$C$22,IF($C684="Seagrass",'Sequestration rates'!$D$22,IF($C684="Salt marsh",'Sequestration rates'!$E$22)))</f>
        <v>3.336666667</v>
      </c>
      <c r="E684" s="70" t="s">
        <v>474</v>
      </c>
      <c r="F684" s="40" t="s">
        <v>473</v>
      </c>
      <c r="G684" s="40"/>
    </row>
    <row r="685" customFormat="false" ht="15.75" hidden="false" customHeight="true" outlineLevel="0" collapsed="false">
      <c r="A685" s="40" t="s">
        <v>451</v>
      </c>
      <c r="B685" s="56" t="str">
        <f aca="false" t="array" ref="B685:B685">INDEX(Countries!$D$2:$D$255, MATCH(A685, Countries!$B$2:$B$255, 0))</f>
        <v>RWA</v>
      </c>
      <c r="C685" s="76" t="s">
        <v>155</v>
      </c>
      <c r="D685" s="77" t="n">
        <f aca="false">IF($C685="Mangrove",'Sequestration rates'!$C$22,IF($C685="Seagrass",'Sequestration rates'!$D$22,IF($C685="Salt marsh",'Sequestration rates'!$E$22)))</f>
        <v>3.336666667</v>
      </c>
      <c r="E685" s="70" t="s">
        <v>474</v>
      </c>
      <c r="F685" s="40" t="s">
        <v>473</v>
      </c>
      <c r="G685" s="40"/>
    </row>
    <row r="686" customFormat="false" ht="15.75" hidden="false" customHeight="true" outlineLevel="0" collapsed="false">
      <c r="A686" s="40" t="s">
        <v>452</v>
      </c>
      <c r="B686" s="56" t="str">
        <f aca="false" t="array" ref="B686:B686">INDEX(Countries!$D$2:$D$255, MATCH(A686, Countries!$B$2:$B$255, 0))</f>
        <v>SRB</v>
      </c>
      <c r="C686" s="76" t="s">
        <v>155</v>
      </c>
      <c r="D686" s="77" t="n">
        <f aca="false">IF($C686="Mangrove",'Sequestration rates'!$C$22,IF($C686="Seagrass",'Sequestration rates'!$D$22,IF($C686="Salt marsh",'Sequestration rates'!$E$22)))</f>
        <v>3.336666667</v>
      </c>
      <c r="E686" s="70" t="s">
        <v>474</v>
      </c>
      <c r="F686" s="40" t="s">
        <v>473</v>
      </c>
      <c r="G686" s="40"/>
    </row>
    <row r="687" customFormat="false" ht="15.75" hidden="false" customHeight="true" outlineLevel="0" collapsed="false">
      <c r="A687" s="40" t="s">
        <v>453</v>
      </c>
      <c r="B687" s="56" t="str">
        <f aca="false" t="array" ref="B687:B687">INDEX(Countries!$D$2:$D$255, MATCH(A687, Countries!$B$2:$B$255, 0))</f>
        <v>SVK</v>
      </c>
      <c r="C687" s="76" t="s">
        <v>155</v>
      </c>
      <c r="D687" s="77" t="n">
        <f aca="false">IF($C687="Mangrove",'Sequestration rates'!$C$22,IF($C687="Seagrass",'Sequestration rates'!$D$22,IF($C687="Salt marsh",'Sequestration rates'!$E$22)))</f>
        <v>3.336666667</v>
      </c>
      <c r="E687" s="70" t="s">
        <v>474</v>
      </c>
      <c r="F687" s="40" t="s">
        <v>473</v>
      </c>
      <c r="G687" s="40"/>
    </row>
    <row r="688" customFormat="false" ht="15.75" hidden="false" customHeight="true" outlineLevel="0" collapsed="false">
      <c r="A688" s="40" t="s">
        <v>454</v>
      </c>
      <c r="B688" s="56" t="str">
        <f aca="false" t="array" ref="B688:B688">INDEX(Countries!$D$2:$D$255, MATCH(A688, Countries!$B$2:$B$255, 0))</f>
        <v>SWZ</v>
      </c>
      <c r="C688" s="76" t="s">
        <v>155</v>
      </c>
      <c r="D688" s="77" t="n">
        <f aca="false">IF($C688="Mangrove",'Sequestration rates'!$C$22,IF($C688="Seagrass",'Sequestration rates'!$D$22,IF($C688="Salt marsh",'Sequestration rates'!$E$22)))</f>
        <v>3.336666667</v>
      </c>
      <c r="E688" s="70" t="s">
        <v>474</v>
      </c>
      <c r="F688" s="40" t="s">
        <v>473</v>
      </c>
      <c r="G688" s="40"/>
    </row>
    <row r="689" customFormat="false" ht="15.75" hidden="false" customHeight="true" outlineLevel="0" collapsed="false">
      <c r="A689" s="40" t="s">
        <v>455</v>
      </c>
      <c r="B689" s="56" t="str">
        <f aca="false" t="array" ref="B689:B689">INDEX(Countries!$D$2:$D$255, MATCH(A689, Countries!$B$2:$B$255, 0))</f>
        <v>TCD</v>
      </c>
      <c r="C689" s="76" t="s">
        <v>155</v>
      </c>
      <c r="D689" s="77" t="n">
        <f aca="false">IF($C689="Mangrove",'Sequestration rates'!$C$22,IF($C689="Seagrass",'Sequestration rates'!$D$22,IF($C689="Salt marsh",'Sequestration rates'!$E$22)))</f>
        <v>3.336666667</v>
      </c>
      <c r="E689" s="70" t="s">
        <v>474</v>
      </c>
      <c r="F689" s="40" t="s">
        <v>473</v>
      </c>
      <c r="G689" s="40"/>
    </row>
    <row r="690" customFormat="false" ht="15.75" hidden="false" customHeight="true" outlineLevel="0" collapsed="false">
      <c r="A690" s="40" t="s">
        <v>456</v>
      </c>
      <c r="B690" s="56" t="str">
        <f aca="false" t="array" ref="B690:B690">INDEX(Countries!$D$2:$D$255, MATCH(A690, Countries!$B$2:$B$255, 0))</f>
        <v>TJK</v>
      </c>
      <c r="C690" s="76" t="s">
        <v>155</v>
      </c>
      <c r="D690" s="77" t="n">
        <f aca="false">IF($C690="Mangrove",'Sequestration rates'!$C$22,IF($C690="Seagrass",'Sequestration rates'!$D$22,IF($C690="Salt marsh",'Sequestration rates'!$E$22)))</f>
        <v>3.336666667</v>
      </c>
      <c r="E690" s="70" t="s">
        <v>474</v>
      </c>
      <c r="F690" s="40" t="s">
        <v>473</v>
      </c>
      <c r="G690" s="40"/>
    </row>
    <row r="691" customFormat="false" ht="15.75" hidden="false" customHeight="true" outlineLevel="0" collapsed="false">
      <c r="A691" s="40" t="s">
        <v>457</v>
      </c>
      <c r="B691" s="56" t="str">
        <f aca="false" t="array" ref="B691:B691">INDEX(Countries!$D$2:$D$255, MATCH(A691, Countries!$B$2:$B$255, 0))</f>
        <v>UGA</v>
      </c>
      <c r="C691" s="76" t="s">
        <v>155</v>
      </c>
      <c r="D691" s="77" t="n">
        <f aca="false">IF($C691="Mangrove",'Sequestration rates'!$C$22,IF($C691="Seagrass",'Sequestration rates'!$D$22,IF($C691="Salt marsh",'Sequestration rates'!$E$22)))</f>
        <v>3.336666667</v>
      </c>
      <c r="E691" s="70" t="s">
        <v>474</v>
      </c>
      <c r="F691" s="40" t="s">
        <v>473</v>
      </c>
      <c r="G691" s="40"/>
    </row>
    <row r="692" customFormat="false" ht="15.75" hidden="false" customHeight="true" outlineLevel="0" collapsed="false">
      <c r="A692" s="40" t="s">
        <v>458</v>
      </c>
      <c r="B692" s="56" t="str">
        <f aca="false" t="array" ref="B692:B692">INDEX(Countries!$D$2:$D$255, MATCH(A692, Countries!$B$2:$B$255, 0))</f>
        <v>UZB</v>
      </c>
      <c r="C692" s="76" t="s">
        <v>155</v>
      </c>
      <c r="D692" s="77" t="n">
        <f aca="false">IF($C692="Mangrove",'Sequestration rates'!$C$22,IF($C692="Seagrass",'Sequestration rates'!$D$22,IF($C692="Salt marsh",'Sequestration rates'!$E$22)))</f>
        <v>3.336666667</v>
      </c>
      <c r="E692" s="70" t="s">
        <v>474</v>
      </c>
      <c r="F692" s="40" t="s">
        <v>473</v>
      </c>
      <c r="G692" s="40"/>
    </row>
    <row r="693" customFormat="false" ht="15.75" hidden="false" customHeight="true" outlineLevel="0" collapsed="false">
      <c r="A693" s="40" t="s">
        <v>459</v>
      </c>
      <c r="B693" s="56" t="str">
        <f aca="false" t="array" ref="B693:B693">INDEX(Countries!$D$2:$D$255, MATCH(A693, Countries!$B$2:$B$255, 0))</f>
        <v>ZMB</v>
      </c>
      <c r="C693" s="76" t="s">
        <v>155</v>
      </c>
      <c r="D693" s="77" t="n">
        <f aca="false">IF($C693="Mangrove",'Sequestration rates'!$C$22,IF($C693="Seagrass",'Sequestration rates'!$D$22,IF($C693="Salt marsh",'Sequestration rates'!$E$22)))</f>
        <v>3.336666667</v>
      </c>
      <c r="E693" s="70" t="s">
        <v>474</v>
      </c>
      <c r="F693" s="40" t="s">
        <v>473</v>
      </c>
      <c r="G693" s="40"/>
    </row>
    <row r="694" customFormat="false" ht="15.75" hidden="false" customHeight="true" outlineLevel="0" collapsed="false">
      <c r="A694" s="40" t="s">
        <v>460</v>
      </c>
      <c r="B694" s="56" t="str">
        <f aca="false" t="array" ref="B694:B694">INDEX(Countries!$D$2:$D$255, MATCH(A694, Countries!$B$2:$B$255, 0))</f>
        <v>ZWE</v>
      </c>
      <c r="C694" s="76" t="s">
        <v>155</v>
      </c>
      <c r="D694" s="77" t="n">
        <f aca="false">IF($C694="Mangrove",'Sequestration rates'!$C$22,IF($C694="Seagrass",'Sequestration rates'!$D$22,IF($C694="Salt marsh",'Sequestration rates'!$E$22)))</f>
        <v>3.336666667</v>
      </c>
      <c r="E694" s="70" t="s">
        <v>474</v>
      </c>
      <c r="F694" s="40" t="s">
        <v>473</v>
      </c>
      <c r="G694" s="40"/>
    </row>
    <row r="695" customFormat="false" ht="15.75" hidden="false" customHeight="true" outlineLevel="0" collapsed="false">
      <c r="A695" s="40" t="s">
        <v>461</v>
      </c>
      <c r="B695" s="56" t="str">
        <f aca="false" t="array" ref="B695:B695">INDEX(Countries!$D$2:$D$255, MATCH(A695, Countries!$B$2:$B$255, 0))</f>
        <v>BLM</v>
      </c>
      <c r="C695" s="76" t="s">
        <v>155</v>
      </c>
      <c r="D695" s="77" t="n">
        <f aca="false">IF($C695="Mangrove",'Sequestration rates'!$C$22,IF($C695="Seagrass",'Sequestration rates'!$D$22,IF($C695="Salt marsh",'Sequestration rates'!$E$22)))</f>
        <v>3.336666667</v>
      </c>
      <c r="E695" s="70" t="s">
        <v>474</v>
      </c>
      <c r="F695" s="40" t="s">
        <v>473</v>
      </c>
      <c r="G695" s="40"/>
    </row>
    <row r="696" customFormat="false" ht="15.75" hidden="false" customHeight="true" outlineLevel="0" collapsed="false">
      <c r="A696" s="40" t="s">
        <v>462</v>
      </c>
      <c r="B696" s="56" t="str">
        <f aca="false" t="array" ref="B696:B696">INDEX(Countries!$D$2:$D$255, MATCH(A696, Countries!$B$2:$B$255, 0))</f>
        <v>CCK</v>
      </c>
      <c r="C696" s="76" t="s">
        <v>155</v>
      </c>
      <c r="D696" s="77" t="n">
        <f aca="false">IF($C696="Mangrove",'Sequestration rates'!$C$22,IF($C696="Seagrass",'Sequestration rates'!$D$22,IF($C696="Salt marsh",'Sequestration rates'!$E$22)))</f>
        <v>3.336666667</v>
      </c>
      <c r="E696" s="70" t="s">
        <v>474</v>
      </c>
      <c r="F696" s="40" t="s">
        <v>473</v>
      </c>
      <c r="G696" s="40"/>
    </row>
    <row r="697" customFormat="false" ht="15.75" hidden="false" customHeight="true" outlineLevel="0" collapsed="false">
      <c r="A697" s="40" t="s">
        <v>463</v>
      </c>
      <c r="B697" s="56" t="str">
        <f aca="false" t="array" ref="B697:B697">INDEX(Countries!$D$2:$D$255, MATCH(A697, Countries!$B$2:$B$255, 0))</f>
        <v>CXR</v>
      </c>
      <c r="C697" s="76" t="s">
        <v>155</v>
      </c>
      <c r="D697" s="77" t="n">
        <f aca="false">IF($C697="Mangrove",'Sequestration rates'!$C$22,IF($C697="Seagrass",'Sequestration rates'!$D$22,IF($C697="Salt marsh",'Sequestration rates'!$E$22)))</f>
        <v>3.336666667</v>
      </c>
      <c r="E697" s="70" t="s">
        <v>474</v>
      </c>
      <c r="F697" s="40" t="s">
        <v>473</v>
      </c>
      <c r="G697" s="40"/>
    </row>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autoFilter ref="A1:G697"/>
  <dataValidations count="3">
    <dataValidation allowBlank="true" operator="between" showDropDown="false" showErrorMessage="false" showInputMessage="false" sqref="F2:G697" type="list">
      <formula1>SourceList</formula1>
      <formula2>0</formula2>
    </dataValidation>
    <dataValidation allowBlank="true" operator="between" showDropDown="false" showErrorMessage="false" showInputMessage="false" sqref="C2:C697" type="list">
      <formula1>Ecosystem!$B$2:$B$4</formula1>
      <formula2>0</formula2>
    </dataValidation>
    <dataValidation allowBlank="true" operator="between" showDropDown="false" showErrorMessage="false" showInputMessage="false" sqref="A2:A697"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507867"/>
    <pageSetUpPr fitToPage="false"/>
  </sheetPr>
  <dimension ref="A1:M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1" activeCellId="0" sqref="F1"/>
    </sheetView>
  </sheetViews>
  <sheetFormatPr defaultColWidth="12.640625" defaultRowHeight="15" zeroHeight="false" outlineLevelRow="0" outlineLevelCol="0"/>
  <cols>
    <col collapsed="false" customWidth="true" hidden="false" outlineLevel="0" max="1" min="1" style="0" width="19.12"/>
    <col collapsed="false" customWidth="true" hidden="false" outlineLevel="0" max="3" min="2" style="0" width="12.75"/>
    <col collapsed="false" customWidth="true" hidden="false" outlineLevel="0" max="4" min="4" style="0" width="17.51"/>
    <col collapsed="false" customWidth="true" hidden="false" outlineLevel="0" max="5" min="5" style="0" width="24.38"/>
    <col collapsed="false" customWidth="true" hidden="false" outlineLevel="0" max="6" min="6" style="0" width="24.26"/>
    <col collapsed="false" customWidth="true" hidden="false" outlineLevel="0" max="7" min="7" style="0" width="20.13"/>
    <col collapsed="false" customWidth="true" hidden="false" outlineLevel="0" max="8" min="8" style="0" width="24.26"/>
    <col collapsed="false" customWidth="true" hidden="false" outlineLevel="0" max="9" min="9" style="0" width="21.5"/>
    <col collapsed="false" customWidth="true" hidden="false" outlineLevel="0" max="13" min="10" style="0" width="9.13"/>
  </cols>
  <sheetData>
    <row r="1" customFormat="false" ht="33.75" hidden="false" customHeight="true" outlineLevel="0" collapsed="false">
      <c r="A1" s="79" t="s">
        <v>140</v>
      </c>
      <c r="B1" s="79" t="s">
        <v>141</v>
      </c>
      <c r="C1" s="79" t="s">
        <v>82</v>
      </c>
      <c r="D1" s="79" t="s">
        <v>475</v>
      </c>
      <c r="E1" s="79" t="s">
        <v>476</v>
      </c>
      <c r="F1" s="79" t="s">
        <v>477</v>
      </c>
      <c r="G1" s="80" t="s">
        <v>478</v>
      </c>
      <c r="H1" s="80" t="s">
        <v>479</v>
      </c>
      <c r="I1" s="80" t="s">
        <v>480</v>
      </c>
      <c r="J1" s="81"/>
      <c r="K1" s="81"/>
      <c r="L1" s="81"/>
      <c r="M1" s="81"/>
    </row>
    <row r="2" customFormat="false" ht="12.75" hidden="false" customHeight="true" outlineLevel="0" collapsed="false">
      <c r="A2" s="40" t="s">
        <v>143</v>
      </c>
      <c r="B2" s="56" t="str">
        <f aca="false" t="array" ref="B2:B2">INDEX(Countries!$D$2:$D$255, MATCH(A2, Countries!$B$2:$B$255, 0))</f>
        <v>USA</v>
      </c>
      <c r="C2" s="76" t="s">
        <v>145</v>
      </c>
      <c r="D2" s="70" t="n">
        <v>27.2</v>
      </c>
      <c r="E2" s="70" t="n">
        <f aca="false" t="array" ref="E2:E2">IF($C2="Mangrove", IFERROR(3.66*INDEX(MangroveEmissionsValues!$D:$D,MATCH($A2,MangroveEmissionsValues!$A:$A,0),1)*INDEX(MangroveEmissionsValues!$E:$E,MATCH($A2,MangroveEmissionsValues!$A:$A,0),1),"NoData"),"NoData")</f>
        <v>55.2276092813069</v>
      </c>
      <c r="F2" s="70" t="n">
        <f aca="false" t="array" ref="F2:F2">IF($C2="Mangrove", IFERROR(3.66*INDEX(MangroveEmissionsValues!$F:$F,MATCH($A2,MangroveEmissionsValues!$A:$A,0),1)*INDEX(MangroveEmissionsValues!$G:$G,MATCH($A2,MangroveEmissionsValues!$A:$A,0),1)/'Model assumptions'!$C$17,"NoData"),"NoData")</f>
        <v>58.0020811271689</v>
      </c>
      <c r="G2" s="40"/>
      <c r="H2" s="40"/>
      <c r="I2" s="40"/>
      <c r="J2" s="2"/>
      <c r="K2" s="2"/>
      <c r="L2" s="2"/>
      <c r="M2" s="2"/>
    </row>
    <row r="3" customFormat="false" ht="12.75" hidden="false" customHeight="true" outlineLevel="0" collapsed="false">
      <c r="A3" s="40" t="s">
        <v>146</v>
      </c>
      <c r="B3" s="56" t="str">
        <f aca="false" t="array" ref="B3:B3">INDEX(Countries!$D$2:$D$255, MATCH(A3, Countries!$B$2:$B$255, 0))</f>
        <v>IDN</v>
      </c>
      <c r="C3" s="76" t="s">
        <v>145</v>
      </c>
      <c r="D3" s="70" t="n">
        <v>27.2</v>
      </c>
      <c r="E3" s="70" t="n">
        <f aca="false" t="array" ref="E3:E3">IF($C3="Mangrove", IFERROR(3.66*INDEX(MangroveEmissionsValues!$D:$D,MATCH($A3,MangroveEmissionsValues!$A:$A,0),1)*INDEX(MangroveEmissionsValues!$E:$E,MATCH($A3,MangroveEmissionsValues!$A:$A,0),1),"NoData"),"NoData")</f>
        <v>355.398393765212</v>
      </c>
      <c r="F3" s="70" t="n">
        <f aca="false" t="array" ref="F3:F3">IF($C3="Mangrove", IFERROR(3.66*INDEX(MangroveEmissionsValues!$F:$F,MATCH($A3,MangroveEmissionsValues!$A:$A,0),1)*INDEX(MangroveEmissionsValues!$G:$G,MATCH($A3,MangroveEmissionsValues!$A:$A,0),1)/'Model assumptions'!$C$17,"NoData"),"NoData")</f>
        <v>71.8766416255785</v>
      </c>
      <c r="G3" s="40"/>
      <c r="H3" s="40"/>
      <c r="I3" s="40"/>
      <c r="J3" s="2"/>
      <c r="K3" s="2"/>
      <c r="L3" s="2"/>
      <c r="M3" s="2"/>
    </row>
    <row r="4" customFormat="false" ht="12.75" hidden="false" customHeight="true" outlineLevel="0" collapsed="false">
      <c r="A4" s="40" t="s">
        <v>147</v>
      </c>
      <c r="B4" s="56" t="str">
        <f aca="false" t="array" ref="B4:B4">INDEX(Countries!$D$2:$D$255, MATCH(A4, Countries!$B$2:$B$255, 0))</f>
        <v>AUS</v>
      </c>
      <c r="C4" s="76" t="s">
        <v>145</v>
      </c>
      <c r="D4" s="70" t="n">
        <v>27.2</v>
      </c>
      <c r="E4" s="70" t="n">
        <f aca="false" t="array" ref="E4:E4">IF($C4="Mangrove", IFERROR(3.66*INDEX(MangroveEmissionsValues!$D:$D,MATCH($A4,MangroveEmissionsValues!$A:$A,0),1)*INDEX(MangroveEmissionsValues!$E:$E,MATCH($A4,MangroveEmissionsValues!$A:$A,0),1),"NoData"),"NoData")</f>
        <v>197.881108379803</v>
      </c>
      <c r="F4" s="70" t="n">
        <f aca="false" t="array" ref="F4:F4">IF($C4="Mangrove", IFERROR(3.66*INDEX(MangroveEmissionsValues!$F:$F,MATCH($A4,MangroveEmissionsValues!$A:$A,0),1)*INDEX(MangroveEmissionsValues!$G:$G,MATCH($A4,MangroveEmissionsValues!$A:$A,0),1)/'Model assumptions'!$C$17,"NoData"),"NoData")</f>
        <v>59.7620893434787</v>
      </c>
      <c r="G4" s="40"/>
      <c r="H4" s="40"/>
      <c r="I4" s="40"/>
      <c r="J4" s="2"/>
      <c r="K4" s="2"/>
      <c r="L4" s="2"/>
      <c r="M4" s="2"/>
    </row>
    <row r="5" customFormat="false" ht="12.75" hidden="false" customHeight="true" outlineLevel="0" collapsed="false">
      <c r="A5" s="40" t="s">
        <v>148</v>
      </c>
      <c r="B5" s="56" t="str">
        <f aca="false" t="array" ref="B5:B5">INDEX(Countries!$D$2:$D$255, MATCH(A5, Countries!$B$2:$B$255, 0))</f>
        <v>BHS</v>
      </c>
      <c r="C5" s="76" t="s">
        <v>145</v>
      </c>
      <c r="D5" s="70" t="n">
        <v>27.2</v>
      </c>
      <c r="E5" s="70" t="n">
        <f aca="false" t="array" ref="E5:E5">IF($C5="Mangrove", IFERROR(3.66*INDEX(MangroveEmissionsValues!$D:$D,MATCH($A5,MangroveEmissionsValues!$A:$A,0),1)*INDEX(MangroveEmissionsValues!$E:$E,MATCH($A5,MangroveEmissionsValues!$A:$A,0),1),"NoData"),"NoData")</f>
        <v>21.8309819686514</v>
      </c>
      <c r="F5" s="70" t="n">
        <f aca="false" t="array" ref="F5:F5">IF($C5="Mangrove", IFERROR(3.66*INDEX(MangroveEmissionsValues!$F:$F,MATCH($A5,MangroveEmissionsValues!$A:$A,0),1)*INDEX(MangroveEmissionsValues!$G:$G,MATCH($A5,MangroveEmissionsValues!$A:$A,0),1)/'Model assumptions'!$C$17,"NoData"),"NoData")</f>
        <v>107.946528056075</v>
      </c>
      <c r="G5" s="40"/>
      <c r="H5" s="40"/>
      <c r="I5" s="40"/>
      <c r="J5" s="2"/>
      <c r="K5" s="2"/>
      <c r="L5" s="2"/>
      <c r="M5" s="2"/>
    </row>
    <row r="6" customFormat="false" ht="12.75" hidden="false" customHeight="true" outlineLevel="0" collapsed="false">
      <c r="A6" s="40" t="s">
        <v>149</v>
      </c>
      <c r="B6" s="56" t="str">
        <f aca="false" t="array" ref="B6:B6">INDEX(Countries!$D$2:$D$255, MATCH(A6, Countries!$B$2:$B$255, 0))</f>
        <v>KEN</v>
      </c>
      <c r="C6" s="76" t="s">
        <v>145</v>
      </c>
      <c r="D6" s="70" t="n">
        <v>27.2</v>
      </c>
      <c r="E6" s="70" t="n">
        <f aca="false" t="array" ref="E6:E6">IF($C6="Mangrove", IFERROR(3.66*INDEX(MangroveEmissionsValues!$D:$D,MATCH($A6,MangroveEmissionsValues!$A:$A,0),1)*INDEX(MangroveEmissionsValues!$E:$E,MATCH($A6,MangroveEmissionsValues!$A:$A,0),1),"NoData"),"NoData")</f>
        <v>91.7798165137615</v>
      </c>
      <c r="F6" s="70" t="n">
        <f aca="false" t="array" ref="F6:F6">IF($C6="Mangrove", IFERROR(3.66*INDEX(MangroveEmissionsValues!$F:$F,MATCH($A6,MangroveEmissionsValues!$A:$A,0),1)*INDEX(MangroveEmissionsValues!$G:$G,MATCH($A6,MangroveEmissionsValues!$A:$A,0),1)/'Model assumptions'!$C$17,"NoData"),"NoData")</f>
        <v>79.0400559688803</v>
      </c>
      <c r="G6" s="40"/>
      <c r="H6" s="40"/>
      <c r="I6" s="40"/>
      <c r="J6" s="2"/>
      <c r="K6" s="2"/>
      <c r="L6" s="2"/>
      <c r="M6" s="2"/>
    </row>
    <row r="7" customFormat="false" ht="12.75" hidden="false" customHeight="true" outlineLevel="0" collapsed="false">
      <c r="A7" s="40" t="s">
        <v>150</v>
      </c>
      <c r="B7" s="56" t="str">
        <f aca="false" t="array" ref="B7:B7">INDEX(Countries!$D$2:$D$255, MATCH(A7, Countries!$B$2:$B$255, 0))</f>
        <v>MEX</v>
      </c>
      <c r="C7" s="76" t="s">
        <v>145</v>
      </c>
      <c r="D7" s="70" t="n">
        <v>27.2</v>
      </c>
      <c r="E7" s="70" t="n">
        <f aca="false" t="array" ref="E7:E7">IF($C7="Mangrove", IFERROR(3.66*INDEX(MangroveEmissionsValues!$D:$D,MATCH($A7,MangroveEmissionsValues!$A:$A,0),1)*INDEX(MangroveEmissionsValues!$E:$E,MATCH($A7,MangroveEmissionsValues!$A:$A,0),1),"NoData"),"NoData")</f>
        <v>63.1926867325216</v>
      </c>
      <c r="F7" s="70" t="n">
        <f aca="false" t="array" ref="F7:F7">IF($C7="Mangrove", IFERROR(3.66*INDEX(MangroveEmissionsValues!$F:$F,MATCH($A7,MangroveEmissionsValues!$A:$A,0),1)*INDEX(MangroveEmissionsValues!$G:$G,MATCH($A7,MangroveEmissionsValues!$A:$A,0),1)/'Model assumptions'!$C$17,"NoData"),"NoData")</f>
        <v>74.9096546793349</v>
      </c>
      <c r="G7" s="40"/>
      <c r="H7" s="40"/>
      <c r="I7" s="40"/>
      <c r="J7" s="2"/>
      <c r="K7" s="2"/>
      <c r="L7" s="2"/>
      <c r="M7" s="2"/>
    </row>
    <row r="8" customFormat="false" ht="12.75" hidden="false" customHeight="true" outlineLevel="0" collapsed="false">
      <c r="A8" s="40" t="s">
        <v>151</v>
      </c>
      <c r="B8" s="56" t="str">
        <f aca="false" t="array" ref="B8:B8">INDEX(Countries!$D$2:$D$255, MATCH(A8, Countries!$B$2:$B$255, 0))</f>
        <v>COL</v>
      </c>
      <c r="C8" s="76" t="s">
        <v>145</v>
      </c>
      <c r="D8" s="70" t="n">
        <v>27.2</v>
      </c>
      <c r="E8" s="70" t="n">
        <f aca="false" t="array" ref="E8:E8">IF($C8="Mangrove", IFERROR(3.66*INDEX(MangroveEmissionsValues!$D:$D,MATCH($A8,MangroveEmissionsValues!$A:$A,0),1)*INDEX(MangroveEmissionsValues!$E:$E,MATCH($A8,MangroveEmissionsValues!$A:$A,0),1),"NoData"),"NoData")</f>
        <v>213.996344655155</v>
      </c>
      <c r="F8" s="70" t="n">
        <f aca="false" t="array" ref="F8:F8">IF($C8="Mangrove", IFERROR(3.66*INDEX(MangroveEmissionsValues!$F:$F,MATCH($A8,MangroveEmissionsValues!$A:$A,0),1)*INDEX(MangroveEmissionsValues!$G:$G,MATCH($A8,MangroveEmissionsValues!$A:$A,0),1)/'Model assumptions'!$C$17,"NoData"),"NoData")</f>
        <v>45.100594131836</v>
      </c>
      <c r="G8" s="40"/>
      <c r="H8" s="40"/>
      <c r="I8" s="40"/>
      <c r="J8" s="2"/>
      <c r="K8" s="2"/>
      <c r="L8" s="2"/>
      <c r="M8" s="2"/>
    </row>
    <row r="9" customFormat="false" ht="12.75" hidden="false" customHeight="true" outlineLevel="0" collapsed="false">
      <c r="A9" s="40" t="s">
        <v>152</v>
      </c>
      <c r="B9" s="56" t="str">
        <f aca="false" t="array" ref="B9:B9">INDEX(Countries!$D$2:$D$255, MATCH(A9, Countries!$B$2:$B$255, 0))</f>
        <v>IND</v>
      </c>
      <c r="C9" s="76" t="s">
        <v>145</v>
      </c>
      <c r="D9" s="70" t="n">
        <v>27.2</v>
      </c>
      <c r="E9" s="70" t="n">
        <f aca="false" t="array" ref="E9:E9">IF($C9="Mangrove", IFERROR(3.66*INDEX(MangroveEmissionsValues!$D:$D,MATCH($A9,MangroveEmissionsValues!$A:$A,0),1)*INDEX(MangroveEmissionsValues!$E:$E,MATCH($A9,MangroveEmissionsValues!$A:$A,0),1),"NoData"),"NoData")</f>
        <v>67.7303530936186</v>
      </c>
      <c r="F9" s="70" t="n">
        <f aca="false" t="array" ref="F9:F9">IF($C9="Mangrove", IFERROR(3.66*INDEX(MangroveEmissionsValues!$F:$F,MATCH($A9,MangroveEmissionsValues!$A:$A,0),1)*INDEX(MangroveEmissionsValues!$G:$G,MATCH($A9,MangroveEmissionsValues!$A:$A,0),1)/'Model assumptions'!$C$17,"NoData"),"NoData")</f>
        <v>85.4611482548377</v>
      </c>
      <c r="G9" s="40"/>
      <c r="H9" s="40"/>
      <c r="I9" s="40"/>
      <c r="J9" s="2"/>
      <c r="K9" s="2"/>
      <c r="L9" s="2"/>
      <c r="M9" s="2"/>
    </row>
    <row r="10" customFormat="false" ht="12.75" hidden="false" customHeight="true" outlineLevel="0" collapsed="false">
      <c r="A10" s="40" t="s">
        <v>153</v>
      </c>
      <c r="B10" s="56" t="str">
        <f aca="false" t="array" ref="B10:B10">INDEX(Countries!$D$2:$D$255, MATCH(A10, Countries!$B$2:$B$255, 0))</f>
        <v>CHN</v>
      </c>
      <c r="C10" s="76" t="s">
        <v>145</v>
      </c>
      <c r="D10" s="70" t="n">
        <v>27.2</v>
      </c>
      <c r="E10" s="70" t="n">
        <f aca="false" t="array" ref="E10:E10">IF($C10="Mangrove", IFERROR(3.66*INDEX(MangroveEmissionsValues!$D:$D,MATCH($A10,MangroveEmissionsValues!$A:$A,0),1)*INDEX(MangroveEmissionsValues!$E:$E,MATCH($A10,MangroveEmissionsValues!$A:$A,0),1),"NoData"),"NoData")</f>
        <v>138.281866219874</v>
      </c>
      <c r="F10" s="70" t="n">
        <f aca="false" t="array" ref="F10:F10">IF($C10="Mangrove", IFERROR(3.66*INDEX(MangroveEmissionsValues!$F:$F,MATCH($A10,MangroveEmissionsValues!$A:$A,0),1)*INDEX(MangroveEmissionsValues!$G:$G,MATCH($A10,MangroveEmissionsValues!$A:$A,0),1)/'Model assumptions'!$C$17,"NoData"),"NoData")</f>
        <v>110.337660832934</v>
      </c>
      <c r="G10" s="40"/>
      <c r="H10" s="40"/>
      <c r="I10" s="40"/>
      <c r="J10" s="2"/>
      <c r="K10" s="2"/>
      <c r="L10" s="2"/>
      <c r="M10" s="2"/>
    </row>
    <row r="11" customFormat="false" ht="12.75" hidden="false" customHeight="true" outlineLevel="0" collapsed="false">
      <c r="A11" s="40" t="s">
        <v>241</v>
      </c>
      <c r="B11" s="56" t="str">
        <f aca="false" t="array" ref="B11:B11">INDEX(Countries!$D$2:$D$255, MATCH(A11, Countries!$B$2:$B$255, 0))</f>
        <v>ASM</v>
      </c>
      <c r="C11" s="76" t="s">
        <v>145</v>
      </c>
      <c r="D11" s="70" t="n">
        <v>27.2</v>
      </c>
      <c r="E11" s="70" t="str">
        <f aca="false" t="array" ref="E11:E11">IF($C11="Mangrove", IFERROR(3.66*INDEX(MangroveEmissionsValues!$D:$D,MATCH($A11,MangroveEmissionsValues!$A:$A,0),1)*INDEX(MangroveEmissionsValues!$E:$E,MATCH($A11,MangroveEmissionsValues!$A:$A,0),1),"NoData"),"NoData")</f>
        <v>NoData</v>
      </c>
      <c r="F11" s="70" t="str">
        <f aca="false" t="array" ref="F11:F11">IF($C11="Mangrove", IFERROR(3.66*INDEX(MangroveEmissionsValues!$F:$F,MATCH($A11,MangroveEmissionsValues!$A:$A,0),1)*INDEX(MangroveEmissionsValues!$G:$G,MATCH($A11,MangroveEmissionsValues!$A:$A,0),1)/'Model assumptions'!$C$17,"NoData"),"NoData")</f>
        <v>NoData</v>
      </c>
      <c r="G11" s="40"/>
      <c r="H11" s="40"/>
      <c r="I11" s="40"/>
      <c r="J11" s="2"/>
      <c r="K11" s="2"/>
      <c r="L11" s="2"/>
      <c r="M11" s="2"/>
    </row>
    <row r="12" customFormat="false" ht="12.75" hidden="false" customHeight="true" outlineLevel="0" collapsed="false">
      <c r="A12" s="40" t="s">
        <v>242</v>
      </c>
      <c r="B12" s="56" t="str">
        <f aca="false" t="array" ref="B12:B12">INDEX(Countries!$D$2:$D$255, MATCH(A12, Countries!$B$2:$B$255, 0))</f>
        <v>AGO</v>
      </c>
      <c r="C12" s="76" t="s">
        <v>145</v>
      </c>
      <c r="D12" s="70" t="n">
        <v>27.2</v>
      </c>
      <c r="E12" s="70" t="n">
        <f aca="false" t="array" ref="E12:E12">IF($C12="Mangrove", IFERROR(3.66*INDEX(MangroveEmissionsValues!$D:$D,MATCH($A12,MangroveEmissionsValues!$A:$A,0),1)*INDEX(MangroveEmissionsValues!$E:$E,MATCH($A12,MangroveEmissionsValues!$A:$A,0),1),"NoData"),"NoData")</f>
        <v>228.068337129841</v>
      </c>
      <c r="F12" s="70" t="n">
        <f aca="false" t="array" ref="F12:F12">IF($C12="Mangrove", IFERROR(3.66*INDEX(MangroveEmissionsValues!$F:$F,MATCH($A12,MangroveEmissionsValues!$A:$A,0),1)*INDEX(MangroveEmissionsValues!$G:$G,MATCH($A12,MangroveEmissionsValues!$A:$A,0),1)/'Model assumptions'!$C$17,"NoData"),"NoData")</f>
        <v>66.0995939251011</v>
      </c>
      <c r="G12" s="40"/>
      <c r="H12" s="40"/>
      <c r="I12" s="40"/>
      <c r="J12" s="2"/>
      <c r="K12" s="2"/>
      <c r="L12" s="2"/>
      <c r="M12" s="2"/>
    </row>
    <row r="13" customFormat="false" ht="12.75" hidden="false" customHeight="true" outlineLevel="0" collapsed="false">
      <c r="A13" s="40" t="s">
        <v>243</v>
      </c>
      <c r="B13" s="56" t="str">
        <f aca="false" t="array" ref="B13:B13">INDEX(Countries!$D$2:$D$255, MATCH(A13, Countries!$B$2:$B$255, 0))</f>
        <v>AIA</v>
      </c>
      <c r="C13" s="76" t="s">
        <v>145</v>
      </c>
      <c r="D13" s="70" t="n">
        <v>27.2</v>
      </c>
      <c r="E13" s="70" t="n">
        <f aca="false" t="array" ref="E13:E13">IF($C13="Mangrove", IFERROR(3.66*INDEX(MangroveEmissionsValues!$D:$D,MATCH($A13,MangroveEmissionsValues!$A:$A,0),1)*INDEX(MangroveEmissionsValues!$E:$E,MATCH($A13,MangroveEmissionsValues!$A:$A,0),1),"NoData"),"NoData")</f>
        <v>82.533</v>
      </c>
      <c r="F13" s="70" t="n">
        <f aca="false" t="array" ref="F13:F13">IF($C13="Mangrove", IFERROR(3.66*INDEX(MangroveEmissionsValues!$F:$F,MATCH($A13,MangroveEmissionsValues!$A:$A,0),1)*INDEX(MangroveEmissionsValues!$G:$G,MATCH($A13,MangroveEmissionsValues!$A:$A,0),1)/'Model assumptions'!$C$17,"NoData"),"NoData")</f>
        <v>63.44244</v>
      </c>
      <c r="G13" s="40"/>
      <c r="H13" s="40"/>
      <c r="I13" s="40"/>
      <c r="J13" s="2"/>
      <c r="K13" s="2"/>
      <c r="L13" s="2"/>
      <c r="M13" s="2"/>
    </row>
    <row r="14" customFormat="false" ht="12.75" hidden="false" customHeight="true" outlineLevel="0" collapsed="false">
      <c r="A14" s="40" t="s">
        <v>244</v>
      </c>
      <c r="B14" s="56" t="str">
        <f aca="false" t="array" ref="B14:B14">INDEX(Countries!$D$2:$D$255, MATCH(A14, Countries!$B$2:$B$255, 0))</f>
        <v>ATG</v>
      </c>
      <c r="C14" s="76" t="s">
        <v>145</v>
      </c>
      <c r="D14" s="70" t="n">
        <v>27.2</v>
      </c>
      <c r="E14" s="70" t="n">
        <f aca="false" t="array" ref="E14:E14">IF($C14="Mangrove", IFERROR(3.66*INDEX(MangroveEmissionsValues!$D:$D,MATCH($A14,MangroveEmissionsValues!$A:$A,0),1)*INDEX(MangroveEmissionsValues!$E:$E,MATCH($A14,MangroveEmissionsValues!$A:$A,0),1),"NoData"),"NoData")</f>
        <v>36.8040133779265</v>
      </c>
      <c r="F14" s="70" t="n">
        <f aca="false" t="array" ref="F14:F14">IF($C14="Mangrove", IFERROR(3.66*INDEX(MangroveEmissionsValues!$F:$F,MATCH($A14,MangroveEmissionsValues!$A:$A,0),1)*INDEX(MangroveEmissionsValues!$G:$G,MATCH($A14,MangroveEmissionsValues!$A:$A,0),1)/'Model assumptions'!$C$17,"NoData"),"NoData")</f>
        <v>85.4641897276531</v>
      </c>
      <c r="G14" s="40"/>
      <c r="H14" s="40"/>
      <c r="I14" s="40"/>
      <c r="J14" s="2"/>
      <c r="K14" s="2"/>
      <c r="L14" s="2"/>
      <c r="M14" s="2"/>
    </row>
    <row r="15" customFormat="false" ht="12.75" hidden="false" customHeight="true" outlineLevel="0" collapsed="false">
      <c r="A15" s="40" t="s">
        <v>245</v>
      </c>
      <c r="B15" s="56" t="str">
        <f aca="false" t="array" ref="B15:B15">INDEX(Countries!$D$2:$D$255, MATCH(A15, Countries!$B$2:$B$255, 0))</f>
        <v>BHR</v>
      </c>
      <c r="C15" s="76" t="s">
        <v>145</v>
      </c>
      <c r="D15" s="70" t="n">
        <v>27.2</v>
      </c>
      <c r="E15" s="70" t="n">
        <f aca="false" t="array" ref="E15:E15">IF($C15="Mangrove", IFERROR(3.66*INDEX(MangroveEmissionsValues!$D:$D,MATCH($A15,MangroveEmissionsValues!$A:$A,0),1)*INDEX(MangroveEmissionsValues!$E:$E,MATCH($A15,MangroveEmissionsValues!$A:$A,0),1),"NoData"),"NoData")</f>
        <v>6.78353424657536</v>
      </c>
      <c r="F15" s="70" t="n">
        <f aca="false" t="array" ref="F15:F15">IF($C15="Mangrove", IFERROR(3.66*INDEX(MangroveEmissionsValues!$F:$F,MATCH($A15,MangroveEmissionsValues!$A:$A,0),1)*INDEX(MangroveEmissionsValues!$G:$G,MATCH($A15,MangroveEmissionsValues!$A:$A,0),1)/'Model assumptions'!$C$17,"NoData"),"NoData")</f>
        <v>58.1355020996819</v>
      </c>
      <c r="G15" s="40"/>
      <c r="H15" s="40"/>
      <c r="I15" s="40"/>
      <c r="J15" s="2"/>
      <c r="K15" s="2"/>
      <c r="L15" s="2"/>
      <c r="M15" s="2"/>
    </row>
    <row r="16" customFormat="false" ht="12.75" hidden="false" customHeight="true" outlineLevel="0" collapsed="false">
      <c r="A16" s="40" t="s">
        <v>246</v>
      </c>
      <c r="B16" s="56" t="str">
        <f aca="false" t="array" ref="B16:B16">INDEX(Countries!$D$2:$D$255, MATCH(A16, Countries!$B$2:$B$255, 0))</f>
        <v>BGD</v>
      </c>
      <c r="C16" s="76" t="s">
        <v>145</v>
      </c>
      <c r="D16" s="70" t="n">
        <v>27.2</v>
      </c>
      <c r="E16" s="70" t="n">
        <f aca="false" t="array" ref="E16:E16">IF($C16="Mangrove", IFERROR(3.66*INDEX(MangroveEmissionsValues!$D:$D,MATCH($A16,MangroveEmissionsValues!$A:$A,0),1)*INDEX(MangroveEmissionsValues!$E:$E,MATCH($A16,MangroveEmissionsValues!$A:$A,0),1),"NoData"),"NoData")</f>
        <v>283.283304730299</v>
      </c>
      <c r="F16" s="70" t="n">
        <f aca="false" t="array" ref="F16:F16">IF($C16="Mangrove", IFERROR(3.66*INDEX(MangroveEmissionsValues!$F:$F,MATCH($A16,MangroveEmissionsValues!$A:$A,0),1)*INDEX(MangroveEmissionsValues!$G:$G,MATCH($A16,MangroveEmissionsValues!$A:$A,0),1)/'Model assumptions'!$C$17,"NoData"),"NoData")</f>
        <v>25.5093099327077</v>
      </c>
      <c r="G16" s="40"/>
      <c r="H16" s="40"/>
      <c r="I16" s="40"/>
      <c r="J16" s="2"/>
      <c r="K16" s="2"/>
      <c r="L16" s="2"/>
      <c r="M16" s="2"/>
    </row>
    <row r="17" customFormat="false" ht="12.75" hidden="false" customHeight="true" outlineLevel="0" collapsed="false">
      <c r="A17" s="40" t="s">
        <v>247</v>
      </c>
      <c r="B17" s="56" t="str">
        <f aca="false" t="array" ref="B17:B17">INDEX(Countries!$D$2:$D$255, MATCH(A17, Countries!$B$2:$B$255, 0))</f>
        <v>BRB</v>
      </c>
      <c r="C17" s="76" t="s">
        <v>145</v>
      </c>
      <c r="D17" s="70" t="n">
        <v>27.2</v>
      </c>
      <c r="E17" s="70" t="n">
        <f aca="false" t="array" ref="E17:E17">IF($C17="Mangrove", IFERROR(3.66*INDEX(MangroveEmissionsValues!$D:$D,MATCH($A17,MangroveEmissionsValues!$A:$A,0),1)*INDEX(MangroveEmissionsValues!$E:$E,MATCH($A17,MangroveEmissionsValues!$A:$A,0),1),"NoData"),"NoData")</f>
        <v>91.7033333333335</v>
      </c>
      <c r="F17" s="70" t="n">
        <f aca="false" t="array" ref="F17:F17">IF($C17="Mangrove", IFERROR(3.66*INDEX(MangroveEmissionsValues!$F:$F,MATCH($A17,MangroveEmissionsValues!$A:$A,0),1)*INDEX(MangroveEmissionsValues!$G:$G,MATCH($A17,MangroveEmissionsValues!$A:$A,0),1)/'Model assumptions'!$C$17,"NoData"),"NoData")</f>
        <v>63.2590016766467</v>
      </c>
      <c r="G17" s="40"/>
      <c r="H17" s="40"/>
      <c r="I17" s="40"/>
      <c r="J17" s="2"/>
      <c r="K17" s="2"/>
      <c r="L17" s="2"/>
      <c r="M17" s="2"/>
    </row>
    <row r="18" customFormat="false" ht="12.75" hidden="false" customHeight="true" outlineLevel="0" collapsed="false">
      <c r="A18" s="40" t="s">
        <v>248</v>
      </c>
      <c r="B18" s="56" t="str">
        <f aca="false" t="array" ref="B18:B18">INDEX(Countries!$D$2:$D$255, MATCH(A18, Countries!$B$2:$B$255, 0))</f>
        <v>BLZ</v>
      </c>
      <c r="C18" s="76" t="s">
        <v>145</v>
      </c>
      <c r="D18" s="70" t="n">
        <v>27.2</v>
      </c>
      <c r="E18" s="70" t="n">
        <f aca="false" t="array" ref="E18:E18">IF($C18="Mangrove", IFERROR(3.66*INDEX(MangroveEmissionsValues!$D:$D,MATCH($A18,MangroveEmissionsValues!$A:$A,0),1)*INDEX(MangroveEmissionsValues!$E:$E,MATCH($A18,MangroveEmissionsValues!$A:$A,0),1),"NoData"),"NoData")</f>
        <v>41.5379803717152</v>
      </c>
      <c r="F18" s="70" t="n">
        <f aca="false" t="array" ref="F18:F18">IF($C18="Mangrove", IFERROR(3.66*INDEX(MangroveEmissionsValues!$F:$F,MATCH($A18,MangroveEmissionsValues!$A:$A,0),1)*INDEX(MangroveEmissionsValues!$G:$G,MATCH($A18,MangroveEmissionsValues!$A:$A,0),1)/'Model assumptions'!$C$17,"NoData"),"NoData")</f>
        <v>72.0756764187786</v>
      </c>
      <c r="G18" s="40"/>
      <c r="H18" s="40"/>
      <c r="I18" s="40"/>
      <c r="J18" s="2"/>
      <c r="K18" s="2"/>
      <c r="L18" s="2"/>
      <c r="M18" s="2"/>
    </row>
    <row r="19" customFormat="false" ht="12.75" hidden="false" customHeight="true" outlineLevel="0" collapsed="false">
      <c r="A19" s="40" t="s">
        <v>249</v>
      </c>
      <c r="B19" s="56" t="str">
        <f aca="false" t="array" ref="B19:B19">INDEX(Countries!$D$2:$D$255, MATCH(A19, Countries!$B$2:$B$255, 0))</f>
        <v>BEN</v>
      </c>
      <c r="C19" s="76" t="s">
        <v>145</v>
      </c>
      <c r="D19" s="70" t="n">
        <v>27.2</v>
      </c>
      <c r="E19" s="70" t="n">
        <f aca="false" t="array" ref="E19:E19">IF($C19="Mangrove", IFERROR(3.66*INDEX(MangroveEmissionsValues!$D:$D,MATCH($A19,MangroveEmissionsValues!$A:$A,0),1)*INDEX(MangroveEmissionsValues!$E:$E,MATCH($A19,MangroveEmissionsValues!$A:$A,0),1),"NoData"),"NoData")</f>
        <v>17.4525269613026</v>
      </c>
      <c r="F19" s="70" t="n">
        <f aca="false" t="array" ref="F19:F19">IF($C19="Mangrove", IFERROR(3.66*INDEX(MangroveEmissionsValues!$F:$F,MATCH($A19,MangroveEmissionsValues!$A:$A,0),1)*INDEX(MangroveEmissionsValues!$G:$G,MATCH($A19,MangroveEmissionsValues!$A:$A,0),1)/'Model assumptions'!$C$17,"NoData"),"NoData")</f>
        <v>58.1709528712871</v>
      </c>
      <c r="G19" s="40"/>
      <c r="H19" s="40"/>
      <c r="I19" s="40"/>
      <c r="J19" s="2"/>
      <c r="K19" s="2"/>
      <c r="L19" s="2"/>
      <c r="M19" s="2"/>
    </row>
    <row r="20" customFormat="false" ht="12.75" hidden="false" customHeight="true" outlineLevel="0" collapsed="false">
      <c r="A20" s="40" t="s">
        <v>250</v>
      </c>
      <c r="B20" s="56" t="str">
        <f aca="false" t="array" ref="B20:B20">INDEX(Countries!$D$2:$D$255, MATCH(A20, Countries!$B$2:$B$255, 0))</f>
        <v>BMU</v>
      </c>
      <c r="C20" s="76" t="s">
        <v>145</v>
      </c>
      <c r="D20" s="70" t="n">
        <v>27.2</v>
      </c>
      <c r="E20" s="70" t="str">
        <f aca="false" t="array" ref="E20:E20">IF($C20="Mangrove", IFERROR(3.66*INDEX(MangroveEmissionsValues!$D:$D,MATCH($A20,MangroveEmissionsValues!$A:$A,0),1)*INDEX(MangroveEmissionsValues!$E:$E,MATCH($A20,MangroveEmissionsValues!$A:$A,0),1),"NoData"),"NoData")</f>
        <v>NoData</v>
      </c>
      <c r="F20" s="70" t="str">
        <f aca="false" t="array" ref="F20:F20">IF($C20="Mangrove", IFERROR(3.66*INDEX(MangroveEmissionsValues!$F:$F,MATCH($A20,MangroveEmissionsValues!$A:$A,0),1)*INDEX(MangroveEmissionsValues!$G:$G,MATCH($A20,MangroveEmissionsValues!$A:$A,0),1)/'Model assumptions'!$C$17,"NoData"),"NoData")</f>
        <v>NoData</v>
      </c>
      <c r="G20" s="40"/>
      <c r="H20" s="40"/>
      <c r="I20" s="40"/>
      <c r="J20" s="2"/>
      <c r="K20" s="2"/>
      <c r="L20" s="2"/>
      <c r="M20" s="2"/>
    </row>
    <row r="21" customFormat="false" ht="12.75" hidden="false" customHeight="true" outlineLevel="0" collapsed="false">
      <c r="A21" s="40" t="s">
        <v>251</v>
      </c>
      <c r="B21" s="56" t="str">
        <f aca="false" t="array" ref="B21:B21">INDEX(Countries!$D$2:$D$255, MATCH(A21, Countries!$B$2:$B$255, 0))</f>
        <v>BES</v>
      </c>
      <c r="C21" s="76" t="s">
        <v>145</v>
      </c>
      <c r="D21" s="70" t="n">
        <v>27.2</v>
      </c>
      <c r="E21" s="70" t="str">
        <f aca="false" t="array" ref="E21:E21">IF($C21="Mangrove", IFERROR(3.66*INDEX(MangroveEmissionsValues!$D:$D,MATCH($A21,MangroveEmissionsValues!$A:$A,0),1)*INDEX(MangroveEmissionsValues!$E:$E,MATCH($A21,MangroveEmissionsValues!$A:$A,0),1),"NoData"),"NoData")</f>
        <v>NoData</v>
      </c>
      <c r="F21" s="70" t="str">
        <f aca="false" t="array" ref="F21:F21">IF($C21="Mangrove", IFERROR(3.66*INDEX(MangroveEmissionsValues!$F:$F,MATCH($A21,MangroveEmissionsValues!$A:$A,0),1)*INDEX(MangroveEmissionsValues!$G:$G,MATCH($A21,MangroveEmissionsValues!$A:$A,0),1)/'Model assumptions'!$C$17,"NoData"),"NoData")</f>
        <v>NoData</v>
      </c>
      <c r="G21" s="40"/>
      <c r="H21" s="40"/>
      <c r="I21" s="40"/>
      <c r="J21" s="2"/>
      <c r="K21" s="2"/>
      <c r="L21" s="2"/>
      <c r="M21" s="2"/>
    </row>
    <row r="22" customFormat="false" ht="12.75" hidden="false" customHeight="true" outlineLevel="0" collapsed="false">
      <c r="A22" s="40" t="s">
        <v>252</v>
      </c>
      <c r="B22" s="56" t="str">
        <f aca="false" t="array" ref="B22:B22">INDEX(Countries!$D$2:$D$255, MATCH(A22, Countries!$B$2:$B$255, 0))</f>
        <v>BRA</v>
      </c>
      <c r="C22" s="76" t="s">
        <v>145</v>
      </c>
      <c r="D22" s="70" t="n">
        <v>27.2</v>
      </c>
      <c r="E22" s="70" t="n">
        <f aca="false" t="array" ref="E22:E22">IF($C22="Mangrove", IFERROR(3.66*INDEX(MangroveEmissionsValues!$D:$D,MATCH($A22,MangroveEmissionsValues!$A:$A,0),1)*INDEX(MangroveEmissionsValues!$E:$E,MATCH($A22,MangroveEmissionsValues!$A:$A,0),1),"NoData"),"NoData")</f>
        <v>153.565250312963</v>
      </c>
      <c r="F22" s="70" t="n">
        <f aca="false" t="array" ref="F22:F22">IF($C22="Mangrove", IFERROR(3.66*INDEX(MangroveEmissionsValues!$F:$F,MATCH($A22,MangroveEmissionsValues!$A:$A,0),1)*INDEX(MangroveEmissionsValues!$G:$G,MATCH($A22,MangroveEmissionsValues!$A:$A,0),1)/'Model assumptions'!$C$17,"NoData"),"NoData")</f>
        <v>112.8607014791</v>
      </c>
      <c r="G22" s="40"/>
      <c r="H22" s="40"/>
      <c r="I22" s="40"/>
      <c r="J22" s="2"/>
      <c r="K22" s="2"/>
      <c r="L22" s="2"/>
      <c r="M22" s="2"/>
    </row>
    <row r="23" customFormat="false" ht="12.75" hidden="false" customHeight="true" outlineLevel="0" collapsed="false">
      <c r="A23" s="40" t="s">
        <v>253</v>
      </c>
      <c r="B23" s="56" t="str">
        <f aca="false" t="array" ref="B23:B23">INDEX(Countries!$D$2:$D$255, MATCH(A23, Countries!$B$2:$B$255, 0))</f>
        <v>VGB</v>
      </c>
      <c r="C23" s="76" t="s">
        <v>145</v>
      </c>
      <c r="D23" s="70" t="n">
        <v>27.2</v>
      </c>
      <c r="E23" s="70" t="n">
        <f aca="false" t="array" ref="E23:E23">IF($C23="Mangrove", IFERROR(3.66*INDEX(MangroveEmissionsValues!$D:$D,MATCH($A23,MangroveEmissionsValues!$A:$A,0),1)*INDEX(MangroveEmissionsValues!$E:$E,MATCH($A23,MangroveEmissionsValues!$A:$A,0),1),"NoData"),"NoData")</f>
        <v>21.4371428571429</v>
      </c>
      <c r="F23" s="70" t="str">
        <f aca="false" t="array" ref="F23:F23">IF($C23="Mangrove", IFERROR(3.66*INDEX(MangroveEmissionsValues!$F:$F,MATCH($A23,MangroveEmissionsValues!$A:$A,0),1)*INDEX(MangroveEmissionsValues!$G:$G,MATCH($A23,MangroveEmissionsValues!$A:$A,0),1)/'Model assumptions'!$C$17,"NoData"),"NoData")</f>
        <v>NoData</v>
      </c>
      <c r="G23" s="40"/>
      <c r="H23" s="40"/>
      <c r="I23" s="40"/>
      <c r="J23" s="2"/>
      <c r="K23" s="2"/>
      <c r="L23" s="2"/>
      <c r="M23" s="2"/>
    </row>
    <row r="24" customFormat="false" ht="12.75" hidden="false" customHeight="true" outlineLevel="0" collapsed="false">
      <c r="A24" s="40" t="s">
        <v>254</v>
      </c>
      <c r="B24" s="56" t="str">
        <f aca="false" t="array" ref="B24:B24">INDEX(Countries!$D$2:$D$255, MATCH(A24, Countries!$B$2:$B$255, 0))</f>
        <v>BRN</v>
      </c>
      <c r="C24" s="76" t="s">
        <v>145</v>
      </c>
      <c r="D24" s="70" t="n">
        <v>27.2</v>
      </c>
      <c r="E24" s="70" t="n">
        <f aca="false" t="array" ref="E24:E24">IF($C24="Mangrove", IFERROR(3.66*INDEX(MangroveEmissionsValues!$D:$D,MATCH($A24,MangroveEmissionsValues!$A:$A,0),1)*INDEX(MangroveEmissionsValues!$E:$E,MATCH($A24,MangroveEmissionsValues!$A:$A,0),1),"NoData"),"NoData")</f>
        <v>394.277997243915</v>
      </c>
      <c r="F24" s="70" t="n">
        <f aca="false" t="array" ref="F24:F24">IF($C24="Mangrove", IFERROR(3.66*INDEX(MangroveEmissionsValues!$F:$F,MATCH($A24,MangroveEmissionsValues!$A:$A,0),1)*INDEX(MangroveEmissionsValues!$G:$G,MATCH($A24,MangroveEmissionsValues!$A:$A,0),1)/'Model assumptions'!$C$17,"NoData"),"NoData")</f>
        <v>90.7507831334623</v>
      </c>
      <c r="G24" s="40"/>
      <c r="H24" s="40"/>
      <c r="I24" s="40"/>
      <c r="J24" s="2"/>
      <c r="K24" s="2"/>
      <c r="L24" s="2"/>
      <c r="M24" s="2"/>
    </row>
    <row r="25" customFormat="false" ht="12.75" hidden="false" customHeight="true" outlineLevel="0" collapsed="false">
      <c r="A25" s="40" t="s">
        <v>255</v>
      </c>
      <c r="B25" s="56" t="str">
        <f aca="false" t="array" ref="B25:B25">INDEX(Countries!$D$2:$D$255, MATCH(A25, Countries!$B$2:$B$255, 0))</f>
        <v>KHM</v>
      </c>
      <c r="C25" s="76" t="s">
        <v>145</v>
      </c>
      <c r="D25" s="70" t="n">
        <v>27.2</v>
      </c>
      <c r="E25" s="70" t="n">
        <f aca="false" t="array" ref="E25:E25">IF($C25="Mangrove", IFERROR(3.66*INDEX(MangroveEmissionsValues!$D:$D,MATCH($A25,MangroveEmissionsValues!$A:$A,0),1)*INDEX(MangroveEmissionsValues!$E:$E,MATCH($A25,MangroveEmissionsValues!$A:$A,0),1),"NoData"),"NoData")</f>
        <v>176.75873029363</v>
      </c>
      <c r="F25" s="70" t="n">
        <f aca="false" t="array" ref="F25:F25">IF($C25="Mangrove", IFERROR(3.66*INDEX(MangroveEmissionsValues!$F:$F,MATCH($A25,MangroveEmissionsValues!$A:$A,0),1)*INDEX(MangroveEmissionsValues!$G:$G,MATCH($A25,MangroveEmissionsValues!$A:$A,0),1)/'Model assumptions'!$C$17,"NoData"),"NoData")</f>
        <v>56.6236864863988</v>
      </c>
      <c r="G25" s="40"/>
      <c r="H25" s="40"/>
      <c r="I25" s="40"/>
      <c r="J25" s="2"/>
      <c r="K25" s="2"/>
      <c r="L25" s="2"/>
      <c r="M25" s="2"/>
    </row>
    <row r="26" customFormat="false" ht="12.75" hidden="false" customHeight="true" outlineLevel="0" collapsed="false">
      <c r="A26" s="40" t="s">
        <v>256</v>
      </c>
      <c r="B26" s="56" t="str">
        <f aca="false" t="array" ref="B26:B26">INDEX(Countries!$D$2:$D$255, MATCH(A26, Countries!$B$2:$B$255, 0))</f>
        <v>CMR</v>
      </c>
      <c r="C26" s="76" t="s">
        <v>145</v>
      </c>
      <c r="D26" s="70" t="n">
        <v>27.2</v>
      </c>
      <c r="E26" s="70" t="n">
        <f aca="false" t="array" ref="E26:E26">IF($C26="Mangrove", IFERROR(3.66*INDEX(MangroveEmissionsValues!$D:$D,MATCH($A26,MangroveEmissionsValues!$A:$A,0),1)*INDEX(MangroveEmissionsValues!$E:$E,MATCH($A26,MangroveEmissionsValues!$A:$A,0),1),"NoData"),"NoData")</f>
        <v>344.537994912269</v>
      </c>
      <c r="F26" s="70" t="n">
        <f aca="false" t="array" ref="F26:F26">IF($C26="Mangrove", IFERROR(3.66*INDEX(MangroveEmissionsValues!$F:$F,MATCH($A26,MangroveEmissionsValues!$A:$A,0),1)*INDEX(MangroveEmissionsValues!$G:$G,MATCH($A26,MangroveEmissionsValues!$A:$A,0),1)/'Model assumptions'!$C$17,"NoData"),"NoData")</f>
        <v>55.3811762873533</v>
      </c>
      <c r="G26" s="40"/>
      <c r="H26" s="40"/>
      <c r="I26" s="40"/>
      <c r="J26" s="2"/>
      <c r="K26" s="2"/>
      <c r="L26" s="2"/>
      <c r="M26" s="2"/>
    </row>
    <row r="27" customFormat="false" ht="12.75" hidden="false" customHeight="true" outlineLevel="0" collapsed="false">
      <c r="A27" s="40" t="s">
        <v>257</v>
      </c>
      <c r="B27" s="56" t="str">
        <f aca="false" t="array" ref="B27:B27">INDEX(Countries!$D$2:$D$255, MATCH(A27, Countries!$B$2:$B$255, 0))</f>
        <v>CYM</v>
      </c>
      <c r="C27" s="76" t="s">
        <v>145</v>
      </c>
      <c r="D27" s="70" t="n">
        <v>27.2</v>
      </c>
      <c r="E27" s="70" t="n">
        <f aca="false" t="array" ref="E27:E27">IF($C27="Mangrove", IFERROR(3.66*INDEX(MangroveEmissionsValues!$D:$D,MATCH($A27,MangroveEmissionsValues!$A:$A,0),1)*INDEX(MangroveEmissionsValues!$E:$E,MATCH($A27,MangroveEmissionsValues!$A:$A,0),1),"NoData"),"NoData")</f>
        <v>43.7608695652173</v>
      </c>
      <c r="F27" s="70" t="str">
        <f aca="false" t="array" ref="F27:F27">IF($C27="Mangrove", IFERROR(3.66*INDEX(MangroveEmissionsValues!$F:$F,MATCH($A27,MangroveEmissionsValues!$A:$A,0),1)*INDEX(MangroveEmissionsValues!$G:$G,MATCH($A27,MangroveEmissionsValues!$A:$A,0),1)/'Model assumptions'!$C$17,"NoData"),"NoData")</f>
        <v>NoData</v>
      </c>
      <c r="G27" s="40"/>
      <c r="H27" s="40"/>
      <c r="I27" s="40"/>
      <c r="J27" s="2"/>
      <c r="K27" s="2"/>
      <c r="L27" s="2"/>
      <c r="M27" s="2"/>
    </row>
    <row r="28" customFormat="false" ht="12.75" hidden="false" customHeight="true" outlineLevel="0" collapsed="false">
      <c r="A28" s="40" t="s">
        <v>258</v>
      </c>
      <c r="B28" s="56" t="str">
        <f aca="false" t="array" ref="B28:B28">INDEX(Countries!$D$2:$D$255, MATCH(A28, Countries!$B$2:$B$255, 0))</f>
        <v>COM</v>
      </c>
      <c r="C28" s="76" t="s">
        <v>145</v>
      </c>
      <c r="D28" s="70" t="n">
        <v>27.2</v>
      </c>
      <c r="E28" s="70" t="n">
        <f aca="false" t="array" ref="E28:E28">IF($C28="Mangrove", IFERROR(3.66*INDEX(MangroveEmissionsValues!$D:$D,MATCH($A28,MangroveEmissionsValues!$A:$A,0),1)*INDEX(MangroveEmissionsValues!$E:$E,MATCH($A28,MangroveEmissionsValues!$A:$A,0),1),"NoData"),"NoData")</f>
        <v>454.310091743118</v>
      </c>
      <c r="F28" s="70" t="str">
        <f aca="false" t="array" ref="F28:F28">IF($C28="Mangrove", IFERROR(3.66*INDEX(MangroveEmissionsValues!$F:$F,MATCH($A28,MangroveEmissionsValues!$A:$A,0),1)*INDEX(MangroveEmissionsValues!$G:$G,MATCH($A28,MangroveEmissionsValues!$A:$A,0),1)/'Model assumptions'!$C$17,"NoData"),"NoData")</f>
        <v>NoData</v>
      </c>
      <c r="G28" s="40"/>
      <c r="H28" s="40"/>
      <c r="I28" s="40"/>
      <c r="J28" s="2"/>
      <c r="K28" s="2"/>
      <c r="L28" s="2"/>
      <c r="M28" s="2"/>
    </row>
    <row r="29" customFormat="false" ht="12.75" hidden="false" customHeight="true" outlineLevel="0" collapsed="false">
      <c r="A29" s="40" t="s">
        <v>259</v>
      </c>
      <c r="B29" s="56" t="str">
        <f aca="false" t="array" ref="B29:B29">INDEX(Countries!$D$2:$D$255, MATCH(A29, Countries!$B$2:$B$255, 0))</f>
        <v>COK</v>
      </c>
      <c r="C29" s="76" t="s">
        <v>145</v>
      </c>
      <c r="D29" s="70" t="n">
        <v>27.2</v>
      </c>
      <c r="E29" s="70" t="str">
        <f aca="false" t="array" ref="E29:E29">IF($C29="Mangrove", IFERROR(3.66*INDEX(MangroveEmissionsValues!$D:$D,MATCH($A29,MangroveEmissionsValues!$A:$A,0),1)*INDEX(MangroveEmissionsValues!$E:$E,MATCH($A29,MangroveEmissionsValues!$A:$A,0),1),"NoData"),"NoData")</f>
        <v>NoData</v>
      </c>
      <c r="F29" s="70" t="str">
        <f aca="false" t="array" ref="F29:F29">IF($C29="Mangrove", IFERROR(3.66*INDEX(MangroveEmissionsValues!$F:$F,MATCH($A29,MangroveEmissionsValues!$A:$A,0),1)*INDEX(MangroveEmissionsValues!$G:$G,MATCH($A29,MangroveEmissionsValues!$A:$A,0),1)/'Model assumptions'!$C$17,"NoData"),"NoData")</f>
        <v>NoData</v>
      </c>
      <c r="G29" s="40"/>
      <c r="H29" s="40"/>
      <c r="I29" s="40"/>
      <c r="J29" s="2"/>
      <c r="K29" s="2"/>
      <c r="L29" s="2"/>
      <c r="M29" s="2"/>
    </row>
    <row r="30" customFormat="false" ht="12.75" hidden="false" customHeight="true" outlineLevel="0" collapsed="false">
      <c r="A30" s="40" t="s">
        <v>260</v>
      </c>
      <c r="B30" s="56" t="str">
        <f aca="false" t="array" ref="B30:B30">INDEX(Countries!$D$2:$D$255, MATCH(A30, Countries!$B$2:$B$255, 0))</f>
        <v>CRI</v>
      </c>
      <c r="C30" s="76" t="s">
        <v>145</v>
      </c>
      <c r="D30" s="70" t="n">
        <v>27.2</v>
      </c>
      <c r="E30" s="70" t="n">
        <f aca="false" t="array" ref="E30:E30">IF($C30="Mangrove", IFERROR(3.66*INDEX(MangroveEmissionsValues!$D:$D,MATCH($A30,MangroveEmissionsValues!$A:$A,0),1)*INDEX(MangroveEmissionsValues!$E:$E,MATCH($A30,MangroveEmissionsValues!$A:$A,0),1),"NoData"),"NoData")</f>
        <v>191.6796552436</v>
      </c>
      <c r="F30" s="70" t="n">
        <f aca="false" t="array" ref="F30:F30">IF($C30="Mangrove", IFERROR(3.66*INDEX(MangroveEmissionsValues!$F:$F,MATCH($A30,MangroveEmissionsValues!$A:$A,0),1)*INDEX(MangroveEmissionsValues!$G:$G,MATCH($A30,MangroveEmissionsValues!$A:$A,0),1)/'Model assumptions'!$C$17,"NoData"),"NoData")</f>
        <v>80.1200071232878</v>
      </c>
      <c r="G30" s="40"/>
      <c r="H30" s="40"/>
      <c r="I30" s="40"/>
      <c r="J30" s="2"/>
      <c r="K30" s="2"/>
      <c r="L30" s="2"/>
      <c r="M30" s="2"/>
    </row>
    <row r="31" customFormat="false" ht="12.75" hidden="false" customHeight="true" outlineLevel="0" collapsed="false">
      <c r="A31" s="40" t="s">
        <v>261</v>
      </c>
      <c r="B31" s="56" t="str">
        <f aca="false" t="array" ref="B31:B31">INDEX(Countries!$D$2:$D$255, MATCH(A31, Countries!$B$2:$B$255, 0))</f>
        <v>CIV</v>
      </c>
      <c r="C31" s="76" t="s">
        <v>145</v>
      </c>
      <c r="D31" s="70" t="n">
        <v>27.2</v>
      </c>
      <c r="E31" s="70" t="n">
        <f aca="false" t="array" ref="E31:E31">IF($C31="Mangrove", IFERROR(3.66*INDEX(MangroveEmissionsValues!$D:$D,MATCH($A31,MangroveEmissionsValues!$A:$A,0),1)*INDEX(MangroveEmissionsValues!$E:$E,MATCH($A31,MangroveEmissionsValues!$A:$A,0),1),"NoData"),"NoData")</f>
        <v>172.753532182104</v>
      </c>
      <c r="F31" s="70" t="str">
        <f aca="false" t="array" ref="F31:F31">IF($C31="Mangrove", IFERROR(3.66*INDEX(MangroveEmissionsValues!$F:$F,MATCH($A31,MangroveEmissionsValues!$A:$A,0),1)*INDEX(MangroveEmissionsValues!$G:$G,MATCH($A31,MangroveEmissionsValues!$A:$A,0),1)/'Model assumptions'!$C$17,"NoData"),"NoData")</f>
        <v>NoData</v>
      </c>
      <c r="G31" s="40"/>
      <c r="H31" s="40"/>
      <c r="I31" s="40"/>
      <c r="J31" s="2"/>
      <c r="K31" s="2"/>
      <c r="L31" s="2"/>
      <c r="M31" s="2"/>
    </row>
    <row r="32" customFormat="false" ht="12.75" hidden="false" customHeight="true" outlineLevel="0" collapsed="false">
      <c r="A32" s="40" t="s">
        <v>262</v>
      </c>
      <c r="B32" s="56" t="str">
        <f aca="false" t="array" ref="B32:B32">INDEX(Countries!$D$2:$D$255, MATCH(A32, Countries!$B$2:$B$255, 0))</f>
        <v>CUB</v>
      </c>
      <c r="C32" s="76" t="s">
        <v>145</v>
      </c>
      <c r="D32" s="70" t="n">
        <v>27.2</v>
      </c>
      <c r="E32" s="70" t="n">
        <f aca="false" t="array" ref="E32:E32">IF($C32="Mangrove", IFERROR(3.66*INDEX(MangroveEmissionsValues!$D:$D,MATCH($A32,MangroveEmissionsValues!$A:$A,0),1)*INDEX(MangroveEmissionsValues!$E:$E,MATCH($A32,MangroveEmissionsValues!$A:$A,0),1),"NoData"),"NoData")</f>
        <v>49.9117633162932</v>
      </c>
      <c r="F32" s="70" t="n">
        <f aca="false" t="array" ref="F32:F32">IF($C32="Mangrove", IFERROR(3.66*INDEX(MangroveEmissionsValues!$F:$F,MATCH($A32,MangroveEmissionsValues!$A:$A,0),1)*INDEX(MangroveEmissionsValues!$G:$G,MATCH($A32,MangroveEmissionsValues!$A:$A,0),1)/'Model assumptions'!$C$17,"NoData"),"NoData")</f>
        <v>63.9321247243855</v>
      </c>
      <c r="G32" s="40"/>
      <c r="H32" s="40"/>
      <c r="I32" s="40"/>
      <c r="J32" s="2"/>
      <c r="K32" s="2"/>
      <c r="L32" s="2"/>
      <c r="M32" s="2"/>
    </row>
    <row r="33" customFormat="false" ht="12.75" hidden="false" customHeight="true" outlineLevel="0" collapsed="false">
      <c r="A33" s="40" t="s">
        <v>263</v>
      </c>
      <c r="B33" s="56" t="str">
        <f aca="false" t="array" ref="B33:B33">INDEX(Countries!$D$2:$D$255, MATCH(A33, Countries!$B$2:$B$255, 0))</f>
        <v>CUW</v>
      </c>
      <c r="C33" s="76" t="s">
        <v>145</v>
      </c>
      <c r="D33" s="70" t="n">
        <v>27.2</v>
      </c>
      <c r="E33" s="70" t="str">
        <f aca="false" t="array" ref="E33:E33">IF($C33="Mangrove", IFERROR(3.66*INDEX(MangroveEmissionsValues!$D:$D,MATCH($A33,MangroveEmissionsValues!$A:$A,0),1)*INDEX(MangroveEmissionsValues!$E:$E,MATCH($A33,MangroveEmissionsValues!$A:$A,0),1),"NoData"),"NoData")</f>
        <v>NoData</v>
      </c>
      <c r="F33" s="70" t="str">
        <f aca="false" t="array" ref="F33:F33">IF($C33="Mangrove", IFERROR(3.66*INDEX(MangroveEmissionsValues!$F:$F,MATCH($A33,MangroveEmissionsValues!$A:$A,0),1)*INDEX(MangroveEmissionsValues!$G:$G,MATCH($A33,MangroveEmissionsValues!$A:$A,0),1)/'Model assumptions'!$C$17,"NoData"),"NoData")</f>
        <v>NoData</v>
      </c>
      <c r="G33" s="40"/>
      <c r="H33" s="40"/>
      <c r="I33" s="40"/>
      <c r="J33" s="2"/>
      <c r="K33" s="2"/>
      <c r="L33" s="2"/>
      <c r="M33" s="2"/>
    </row>
    <row r="34" customFormat="false" ht="12.75" hidden="false" customHeight="true" outlineLevel="0" collapsed="false">
      <c r="A34" s="40" t="s">
        <v>264</v>
      </c>
      <c r="B34" s="56" t="str">
        <f aca="false" t="array" ref="B34:B34">INDEX(Countries!$D$2:$D$255, MATCH(A34, Countries!$B$2:$B$255, 0))</f>
        <v>COD</v>
      </c>
      <c r="C34" s="76" t="s">
        <v>145</v>
      </c>
      <c r="D34" s="70" t="n">
        <v>27.2</v>
      </c>
      <c r="E34" s="70" t="n">
        <f aca="false" t="array" ref="E34:E34">IF($C34="Mangrove", IFERROR(3.66*INDEX(MangroveEmissionsValues!$D:$D,MATCH($A34,MangroveEmissionsValues!$A:$A,0),1)*INDEX(MangroveEmissionsValues!$E:$E,MATCH($A34,MangroveEmissionsValues!$A:$A,0),1),"NoData"),"NoData")</f>
        <v>113.816193853428</v>
      </c>
      <c r="F34" s="70" t="n">
        <f aca="false" t="array" ref="F34:F34">IF($C34="Mangrove", IFERROR(3.66*INDEX(MangroveEmissionsValues!$F:$F,MATCH($A34,MangroveEmissionsValues!$A:$A,0),1)*INDEX(MangroveEmissionsValues!$G:$G,MATCH($A34,MangroveEmissionsValues!$A:$A,0),1)/'Model assumptions'!$C$17,"NoData"),"NoData")</f>
        <v>92.3207765756408</v>
      </c>
      <c r="G34" s="40"/>
      <c r="H34" s="40"/>
      <c r="I34" s="40"/>
      <c r="J34" s="2"/>
      <c r="K34" s="2"/>
      <c r="L34" s="2"/>
      <c r="M34" s="2"/>
    </row>
    <row r="35" customFormat="false" ht="12.75" hidden="false" customHeight="true" outlineLevel="0" collapsed="false">
      <c r="A35" s="40" t="s">
        <v>265</v>
      </c>
      <c r="B35" s="56" t="str">
        <f aca="false" t="array" ref="B35:B35">INDEX(Countries!$D$2:$D$255, MATCH(A35, Countries!$B$2:$B$255, 0))</f>
        <v>DJI</v>
      </c>
      <c r="C35" s="76" t="s">
        <v>145</v>
      </c>
      <c r="D35" s="70" t="n">
        <v>27.2</v>
      </c>
      <c r="E35" s="70" t="n">
        <f aca="false" t="array" ref="E35:E35">IF($C35="Mangrove", IFERROR(3.66*INDEX(MangroveEmissionsValues!$D:$D,MATCH($A35,MangroveEmissionsValues!$A:$A,0),1)*INDEX(MangroveEmissionsValues!$E:$E,MATCH($A35,MangroveEmissionsValues!$A:$A,0),1),"NoData"),"NoData")</f>
        <v>151.436697247706</v>
      </c>
      <c r="F35" s="70" t="n">
        <f aca="false" t="array" ref="F35:F35">IF($C35="Mangrove", IFERROR(3.66*INDEX(MangroveEmissionsValues!$F:$F,MATCH($A35,MangroveEmissionsValues!$A:$A,0),1)*INDEX(MangroveEmissionsValues!$G:$G,MATCH($A35,MangroveEmissionsValues!$A:$A,0),1)/'Model assumptions'!$C$17,"NoData"),"NoData")</f>
        <v>66.6010865454545</v>
      </c>
      <c r="G35" s="40"/>
      <c r="H35" s="40"/>
      <c r="I35" s="40"/>
      <c r="J35" s="2"/>
      <c r="K35" s="2"/>
      <c r="L35" s="2"/>
      <c r="M35" s="2"/>
    </row>
    <row r="36" customFormat="false" ht="12.75" hidden="false" customHeight="true" outlineLevel="0" collapsed="false">
      <c r="A36" s="40" t="s">
        <v>266</v>
      </c>
      <c r="B36" s="56" t="str">
        <f aca="false" t="array" ref="B36:B36">INDEX(Countries!$D$2:$D$255, MATCH(A36, Countries!$B$2:$B$255, 0))</f>
        <v>DMA</v>
      </c>
      <c r="C36" s="76" t="s">
        <v>145</v>
      </c>
      <c r="D36" s="70" t="n">
        <v>27.2</v>
      </c>
      <c r="E36" s="70" t="str">
        <f aca="false" t="array" ref="E36:E36">IF($C36="Mangrove", IFERROR(3.66*INDEX(MangroveEmissionsValues!$D:$D,MATCH($A36,MangroveEmissionsValues!$A:$A,0),1)*INDEX(MangroveEmissionsValues!$E:$E,MATCH($A36,MangroveEmissionsValues!$A:$A,0),1),"NoData"),"NoData")</f>
        <v>NoData</v>
      </c>
      <c r="F36" s="70" t="str">
        <f aca="false" t="array" ref="F36:F36">IF($C36="Mangrove", IFERROR(3.66*INDEX(MangroveEmissionsValues!$F:$F,MATCH($A36,MangroveEmissionsValues!$A:$A,0),1)*INDEX(MangroveEmissionsValues!$G:$G,MATCH($A36,MangroveEmissionsValues!$A:$A,0),1)/'Model assumptions'!$C$17,"NoData"),"NoData")</f>
        <v>NoData</v>
      </c>
      <c r="G36" s="40"/>
      <c r="H36" s="40"/>
      <c r="I36" s="40"/>
      <c r="J36" s="2"/>
      <c r="K36" s="2"/>
      <c r="L36" s="2"/>
      <c r="M36" s="2"/>
    </row>
    <row r="37" customFormat="false" ht="12.75" hidden="false" customHeight="true" outlineLevel="0" collapsed="false">
      <c r="A37" s="40" t="s">
        <v>267</v>
      </c>
      <c r="B37" s="56" t="str">
        <f aca="false" t="array" ref="B37:B37">INDEX(Countries!$D$2:$D$255, MATCH(A37, Countries!$B$2:$B$255, 0))</f>
        <v>DOM</v>
      </c>
      <c r="C37" s="76" t="s">
        <v>145</v>
      </c>
      <c r="D37" s="70" t="n">
        <v>27.2</v>
      </c>
      <c r="E37" s="70" t="n">
        <f aca="false" t="array" ref="E37:E37">IF($C37="Mangrove", IFERROR(3.66*INDEX(MangroveEmissionsValues!$D:$D,MATCH($A37,MangroveEmissionsValues!$A:$A,0),1)*INDEX(MangroveEmissionsValues!$E:$E,MATCH($A37,MangroveEmissionsValues!$A:$A,0),1),"NoData"),"NoData")</f>
        <v>74.6609374116581</v>
      </c>
      <c r="F37" s="70" t="n">
        <f aca="false" t="array" ref="F37:F37">IF($C37="Mangrove", IFERROR(3.66*INDEX(MangroveEmissionsValues!$F:$F,MATCH($A37,MangroveEmissionsValues!$A:$A,0),1)*INDEX(MangroveEmissionsValues!$G:$G,MATCH($A37,MangroveEmissionsValues!$A:$A,0),1)/'Model assumptions'!$C$17,"NoData"),"NoData")</f>
        <v>82.020613313219</v>
      </c>
      <c r="G37" s="40"/>
      <c r="H37" s="40"/>
      <c r="I37" s="40"/>
      <c r="J37" s="2"/>
      <c r="K37" s="2"/>
      <c r="L37" s="2"/>
      <c r="M37" s="2"/>
    </row>
    <row r="38" customFormat="false" ht="12.75" hidden="false" customHeight="true" outlineLevel="0" collapsed="false">
      <c r="A38" s="40" t="s">
        <v>195</v>
      </c>
      <c r="B38" s="56" t="str">
        <f aca="false" t="array" ref="B38:B38">INDEX(Countries!$D$2:$D$255, MATCH(A38, Countries!$B$2:$B$255, 0))</f>
        <v>ECU</v>
      </c>
      <c r="C38" s="76" t="s">
        <v>145</v>
      </c>
      <c r="D38" s="70" t="n">
        <v>27.2</v>
      </c>
      <c r="E38" s="70" t="n">
        <f aca="false" t="array" ref="E38:E38">IF($C38="Mangrove", IFERROR(3.66*INDEX(MangroveEmissionsValues!$D:$D,MATCH($A38,MangroveEmissionsValues!$A:$A,0),1)*INDEX(MangroveEmissionsValues!$E:$E,MATCH($A38,MangroveEmissionsValues!$A:$A,0),1),"NoData"),"NoData")</f>
        <v>145.420449453562</v>
      </c>
      <c r="F38" s="70" t="n">
        <f aca="false" t="array" ref="F38:F38">IF($C38="Mangrove", IFERROR(3.66*INDEX(MangroveEmissionsValues!$F:$F,MATCH($A38,MangroveEmissionsValues!$A:$A,0),1)*INDEX(MangroveEmissionsValues!$G:$G,MATCH($A38,MangroveEmissionsValues!$A:$A,0),1)/'Model assumptions'!$C$17,"NoData"),"NoData")</f>
        <v>81.66924</v>
      </c>
      <c r="G38" s="40"/>
      <c r="H38" s="40"/>
      <c r="I38" s="40"/>
      <c r="J38" s="2"/>
      <c r="K38" s="2"/>
      <c r="L38" s="2"/>
      <c r="M38" s="2"/>
    </row>
    <row r="39" customFormat="false" ht="12.75" hidden="false" customHeight="true" outlineLevel="0" collapsed="false">
      <c r="A39" s="40" t="s">
        <v>268</v>
      </c>
      <c r="B39" s="56" t="str">
        <f aca="false" t="array" ref="B39:B39">INDEX(Countries!$D$2:$D$255, MATCH(A39, Countries!$B$2:$B$255, 0))</f>
        <v>EGY</v>
      </c>
      <c r="C39" s="76" t="s">
        <v>145</v>
      </c>
      <c r="D39" s="70" t="n">
        <v>27.2</v>
      </c>
      <c r="E39" s="70" t="n">
        <f aca="false" t="array" ref="E39:E39">IF($C39="Mangrove", IFERROR(3.66*INDEX(MangroveEmissionsValues!$D:$D,MATCH($A39,MangroveEmissionsValues!$A:$A,0),1)*INDEX(MangroveEmissionsValues!$E:$E,MATCH($A39,MangroveEmissionsValues!$A:$A,0),1),"NoData"),"NoData")</f>
        <v>77.1336448598131</v>
      </c>
      <c r="F39" s="70" t="n">
        <f aca="false" t="array" ref="F39:F39">IF($C39="Mangrove", IFERROR(3.66*INDEX(MangroveEmissionsValues!$F:$F,MATCH($A39,MangroveEmissionsValues!$A:$A,0),1)*INDEX(MangroveEmissionsValues!$G:$G,MATCH($A39,MangroveEmissionsValues!$A:$A,0),1)/'Model assumptions'!$C$17,"NoData"),"NoData")</f>
        <v>82.1455678398425</v>
      </c>
      <c r="G39" s="40"/>
      <c r="H39" s="40"/>
      <c r="I39" s="40"/>
      <c r="J39" s="2"/>
      <c r="K39" s="2"/>
      <c r="L39" s="2"/>
      <c r="M39" s="2"/>
    </row>
    <row r="40" customFormat="false" ht="12.75" hidden="false" customHeight="true" outlineLevel="0" collapsed="false">
      <c r="A40" s="40" t="s">
        <v>269</v>
      </c>
      <c r="B40" s="56" t="str">
        <f aca="false" t="array" ref="B40:B40">INDEX(Countries!$D$2:$D$255, MATCH(A40, Countries!$B$2:$B$255, 0))</f>
        <v>SLV</v>
      </c>
      <c r="C40" s="76" t="s">
        <v>145</v>
      </c>
      <c r="D40" s="70" t="n">
        <v>27.2</v>
      </c>
      <c r="E40" s="70" t="n">
        <f aca="false" t="array" ref="E40:E40">IF($C40="Mangrove", IFERROR(3.66*INDEX(MangroveEmissionsValues!$D:$D,MATCH($A40,MangroveEmissionsValues!$A:$A,0),1)*INDEX(MangroveEmissionsValues!$E:$E,MATCH($A40,MangroveEmissionsValues!$A:$A,0),1),"NoData"),"NoData")</f>
        <v>122.897432842933</v>
      </c>
      <c r="F40" s="70" t="n">
        <f aca="false" t="array" ref="F40:F40">IF($C40="Mangrove", IFERROR(3.66*INDEX(MangroveEmissionsValues!$F:$F,MATCH($A40,MangroveEmissionsValues!$A:$A,0),1)*INDEX(MangroveEmissionsValues!$G:$G,MATCH($A40,MangroveEmissionsValues!$A:$A,0),1)/'Model assumptions'!$C$17,"NoData"),"NoData")</f>
        <v>64.7209140845071</v>
      </c>
      <c r="G40" s="40"/>
      <c r="H40" s="40"/>
      <c r="I40" s="40"/>
      <c r="J40" s="2"/>
      <c r="K40" s="2"/>
      <c r="L40" s="2"/>
      <c r="M40" s="2"/>
    </row>
    <row r="41" customFormat="false" ht="12.75" hidden="false" customHeight="true" outlineLevel="0" collapsed="false">
      <c r="A41" s="40" t="s">
        <v>270</v>
      </c>
      <c r="B41" s="56" t="str">
        <f aca="false" t="array" ref="B41:B41">INDEX(Countries!$D$2:$D$255, MATCH(A41, Countries!$B$2:$B$255, 0))</f>
        <v>GNQ</v>
      </c>
      <c r="C41" s="76" t="s">
        <v>145</v>
      </c>
      <c r="D41" s="70" t="n">
        <v>27.2</v>
      </c>
      <c r="E41" s="70" t="n">
        <f aca="false" t="array" ref="E41:E41">IF($C41="Mangrove", IFERROR(3.66*INDEX(MangroveEmissionsValues!$D:$D,MATCH($A41,MangroveEmissionsValues!$A:$A,0),1)*INDEX(MangroveEmissionsValues!$E:$E,MATCH($A41,MangroveEmissionsValues!$A:$A,0),1),"NoData"),"NoData")</f>
        <v>340.261317688099</v>
      </c>
      <c r="F41" s="70" t="n">
        <f aca="false" t="array" ref="F41:F41">IF($C41="Mangrove", IFERROR(3.66*INDEX(MangroveEmissionsValues!$F:$F,MATCH($A41,MangroveEmissionsValues!$A:$A,0),1)*INDEX(MangroveEmissionsValues!$G:$G,MATCH($A41,MangroveEmissionsValues!$A:$A,0),1)/'Model assumptions'!$C$17,"NoData"),"NoData")</f>
        <v>75.1617435082073</v>
      </c>
      <c r="G41" s="40"/>
      <c r="H41" s="40"/>
      <c r="I41" s="40"/>
      <c r="J41" s="2"/>
      <c r="K41" s="2"/>
      <c r="L41" s="2"/>
      <c r="M41" s="2"/>
    </row>
    <row r="42" customFormat="false" ht="12.75" hidden="false" customHeight="true" outlineLevel="0" collapsed="false">
      <c r="A42" s="40" t="s">
        <v>271</v>
      </c>
      <c r="B42" s="56" t="str">
        <f aca="false" t="array" ref="B42:B42">INDEX(Countries!$D$2:$D$255, MATCH(A42, Countries!$B$2:$B$255, 0))</f>
        <v>ERI</v>
      </c>
      <c r="C42" s="76" t="s">
        <v>145</v>
      </c>
      <c r="D42" s="70" t="n">
        <v>27.2</v>
      </c>
      <c r="E42" s="70" t="n">
        <f aca="false" t="array" ref="E42:E42">IF($C42="Mangrove", IFERROR(3.66*INDEX(MangroveEmissionsValues!$D:$D,MATCH($A42,MangroveEmissionsValues!$A:$A,0),1)*INDEX(MangroveEmissionsValues!$E:$E,MATCH($A42,MangroveEmissionsValues!$A:$A,0),1),"NoData"),"NoData")</f>
        <v>85.4231499051235</v>
      </c>
      <c r="F42" s="70" t="n">
        <f aca="false" t="array" ref="F42:F42">IF($C42="Mangrove", IFERROR(3.66*INDEX(MangroveEmissionsValues!$F:$F,MATCH($A42,MangroveEmissionsValues!$A:$A,0),1)*INDEX(MangroveEmissionsValues!$G:$G,MATCH($A42,MangroveEmissionsValues!$A:$A,0),1)/'Model assumptions'!$C$17,"NoData"),"NoData")</f>
        <v>50.5071988841202</v>
      </c>
      <c r="G42" s="40"/>
      <c r="H42" s="40"/>
      <c r="I42" s="40"/>
      <c r="J42" s="2"/>
      <c r="K42" s="2"/>
      <c r="L42" s="2"/>
      <c r="M42" s="2"/>
    </row>
    <row r="43" customFormat="false" ht="12.75" hidden="false" customHeight="true" outlineLevel="0" collapsed="false">
      <c r="A43" s="40" t="s">
        <v>272</v>
      </c>
      <c r="B43" s="56" t="str">
        <f aca="false" t="array" ref="B43:B43">INDEX(Countries!$D$2:$D$255, MATCH(A43, Countries!$B$2:$B$255, 0))</f>
        <v>FJI</v>
      </c>
      <c r="C43" s="76" t="s">
        <v>145</v>
      </c>
      <c r="D43" s="70" t="n">
        <v>27.2</v>
      </c>
      <c r="E43" s="70" t="n">
        <f aca="false" t="array" ref="E43:E43">IF($C43="Mangrove", IFERROR(3.66*INDEX(MangroveEmissionsValues!$D:$D,MATCH($A43,MangroveEmissionsValues!$A:$A,0),1)*INDEX(MangroveEmissionsValues!$E:$E,MATCH($A43,MangroveEmissionsValues!$A:$A,0),1),"NoData"),"NoData")</f>
        <v>136.925363289292</v>
      </c>
      <c r="F43" s="70" t="n">
        <f aca="false" t="array" ref="F43:F43">IF($C43="Mangrove", IFERROR(3.66*INDEX(MangroveEmissionsValues!$F:$F,MATCH($A43,MangroveEmissionsValues!$A:$A,0),1)*INDEX(MangroveEmissionsValues!$G:$G,MATCH($A43,MangroveEmissionsValues!$A:$A,0),1)/'Model assumptions'!$C$17,"NoData"),"NoData")</f>
        <v>57.0305402890394</v>
      </c>
      <c r="G43" s="40"/>
      <c r="H43" s="40"/>
      <c r="I43" s="40"/>
      <c r="J43" s="2"/>
      <c r="K43" s="2"/>
      <c r="L43" s="2"/>
      <c r="M43" s="2"/>
    </row>
    <row r="44" customFormat="false" ht="12.75" hidden="false" customHeight="true" outlineLevel="0" collapsed="false">
      <c r="A44" s="40" t="s">
        <v>273</v>
      </c>
      <c r="B44" s="56" t="str">
        <f aca="false" t="array" ref="B44:B44">INDEX(Countries!$D$2:$D$255, MATCH(A44, Countries!$B$2:$B$255, 0))</f>
        <v>GUF</v>
      </c>
      <c r="C44" s="76" t="s">
        <v>145</v>
      </c>
      <c r="D44" s="70" t="n">
        <v>27.2</v>
      </c>
      <c r="E44" s="70" t="n">
        <f aca="false" t="array" ref="E44:E44">IF($C44="Mangrove", IFERROR(3.66*INDEX(MangroveEmissionsValues!$D:$D,MATCH($A44,MangroveEmissionsValues!$A:$A,0),1)*INDEX(MangroveEmissionsValues!$E:$E,MATCH($A44,MangroveEmissionsValues!$A:$A,0),1),"NoData"),"NoData")</f>
        <v>213.483149171271</v>
      </c>
      <c r="F44" s="70" t="n">
        <f aca="false" t="array" ref="F44:F44">IF($C44="Mangrove", IFERROR(3.66*INDEX(MangroveEmissionsValues!$F:$F,MATCH($A44,MangroveEmissionsValues!$A:$A,0),1)*INDEX(MangroveEmissionsValues!$G:$G,MATCH($A44,MangroveEmissionsValues!$A:$A,0),1)/'Model assumptions'!$C$17,"NoData"),"NoData")</f>
        <v>77.3076715051078</v>
      </c>
      <c r="G44" s="40"/>
      <c r="H44" s="40"/>
      <c r="I44" s="40"/>
      <c r="J44" s="2"/>
      <c r="K44" s="2"/>
      <c r="L44" s="2"/>
      <c r="M44" s="2"/>
    </row>
    <row r="45" customFormat="false" ht="12.75" hidden="false" customHeight="true" outlineLevel="0" collapsed="false">
      <c r="A45" s="40" t="s">
        <v>274</v>
      </c>
      <c r="B45" s="56" t="str">
        <f aca="false" t="array" ref="B45:B45">INDEX(Countries!$D$2:$D$255, MATCH(A45, Countries!$B$2:$B$255, 0))</f>
        <v>PYF</v>
      </c>
      <c r="C45" s="76" t="s">
        <v>145</v>
      </c>
      <c r="D45" s="70" t="n">
        <v>27.2</v>
      </c>
      <c r="E45" s="70" t="n">
        <f aca="false" t="array" ref="E45:E45">IF($C45="Mangrove", IFERROR(3.66*INDEX(MangroveEmissionsValues!$D:$D,MATCH($A45,MangroveEmissionsValues!$A:$A,0),1)*INDEX(MangroveEmissionsValues!$E:$E,MATCH($A45,MangroveEmissionsValues!$A:$A,0),1),"NoData"),"NoData")</f>
        <v>330.132</v>
      </c>
      <c r="F45" s="70" t="str">
        <f aca="false" t="array" ref="F45:F45">IF($C45="Mangrove", IFERROR(3.66*INDEX(MangroveEmissionsValues!$F:$F,MATCH($A45,MangroveEmissionsValues!$A:$A,0),1)*INDEX(MangroveEmissionsValues!$G:$G,MATCH($A45,MangroveEmissionsValues!$A:$A,0),1)/'Model assumptions'!$C$17,"NoData"),"NoData")</f>
        <v>NoData</v>
      </c>
      <c r="G45" s="40"/>
      <c r="H45" s="40"/>
      <c r="I45" s="40"/>
      <c r="J45" s="2"/>
      <c r="K45" s="2"/>
      <c r="L45" s="2"/>
      <c r="M45" s="2"/>
    </row>
    <row r="46" customFormat="false" ht="12.75" hidden="false" customHeight="true" outlineLevel="0" collapsed="false">
      <c r="A46" s="40" t="s">
        <v>275</v>
      </c>
      <c r="B46" s="56" t="str">
        <f aca="false" t="array" ref="B46:B46">INDEX(Countries!$D$2:$D$255, MATCH(A46, Countries!$B$2:$B$255, 0))</f>
        <v>ATF</v>
      </c>
      <c r="C46" s="76" t="s">
        <v>145</v>
      </c>
      <c r="D46" s="70" t="n">
        <v>27.2</v>
      </c>
      <c r="E46" s="70" t="str">
        <f aca="false" t="array" ref="E46:E46">IF($C46="Mangrove", IFERROR(3.66*INDEX(MangroveEmissionsValues!$D:$D,MATCH($A46,MangroveEmissionsValues!$A:$A,0),1)*INDEX(MangroveEmissionsValues!$E:$E,MATCH($A46,MangroveEmissionsValues!$A:$A,0),1),"NoData"),"NoData")</f>
        <v>NoData</v>
      </c>
      <c r="F46" s="70" t="str">
        <f aca="false" t="array" ref="F46:F46">IF($C46="Mangrove", IFERROR(3.66*INDEX(MangroveEmissionsValues!$F:$F,MATCH($A46,MangroveEmissionsValues!$A:$A,0),1)*INDEX(MangroveEmissionsValues!$G:$G,MATCH($A46,MangroveEmissionsValues!$A:$A,0),1)/'Model assumptions'!$C$17,"NoData"),"NoData")</f>
        <v>NoData</v>
      </c>
      <c r="G46" s="40"/>
      <c r="H46" s="40"/>
      <c r="I46" s="40"/>
      <c r="J46" s="2"/>
      <c r="K46" s="2"/>
      <c r="L46" s="2"/>
      <c r="M46" s="2"/>
    </row>
    <row r="47" customFormat="false" ht="12.75" hidden="false" customHeight="true" outlineLevel="0" collapsed="false">
      <c r="A47" s="40" t="s">
        <v>276</v>
      </c>
      <c r="B47" s="56" t="str">
        <f aca="false" t="array" ref="B47:B47">INDEX(Countries!$D$2:$D$255, MATCH(A47, Countries!$B$2:$B$255, 0))</f>
        <v>GAB</v>
      </c>
      <c r="C47" s="76" t="s">
        <v>145</v>
      </c>
      <c r="D47" s="70" t="n">
        <v>27.2</v>
      </c>
      <c r="E47" s="70" t="n">
        <f aca="false" t="array" ref="E47:E47">IF($C47="Mangrove", IFERROR(3.66*INDEX(MangroveEmissionsValues!$D:$D,MATCH($A47,MangroveEmissionsValues!$A:$A,0),1)*INDEX(MangroveEmissionsValues!$E:$E,MATCH($A47,MangroveEmissionsValues!$A:$A,0),1),"NoData"),"NoData")</f>
        <v>403.076927549292</v>
      </c>
      <c r="F47" s="70" t="n">
        <f aca="false" t="array" ref="F47:F47">IF($C47="Mangrove", IFERROR(3.66*INDEX(MangroveEmissionsValues!$F:$F,MATCH($A47,MangroveEmissionsValues!$A:$A,0),1)*INDEX(MangroveEmissionsValues!$G:$G,MATCH($A47,MangroveEmissionsValues!$A:$A,0),1)/'Model assumptions'!$C$17,"NoData"),"NoData")</f>
        <v>67.4866883857369</v>
      </c>
      <c r="G47" s="40"/>
      <c r="H47" s="40"/>
      <c r="I47" s="40"/>
      <c r="J47" s="2"/>
      <c r="K47" s="2"/>
      <c r="L47" s="2"/>
      <c r="M47" s="2"/>
    </row>
    <row r="48" customFormat="false" ht="12.75" hidden="false" customHeight="true" outlineLevel="0" collapsed="false">
      <c r="A48" s="40" t="s">
        <v>277</v>
      </c>
      <c r="B48" s="56" t="str">
        <f aca="false" t="array" ref="B48:B48">INDEX(Countries!$D$2:$D$255, MATCH(A48, Countries!$B$2:$B$255, 0))</f>
        <v>GMB</v>
      </c>
      <c r="C48" s="76" t="s">
        <v>145</v>
      </c>
      <c r="D48" s="70" t="n">
        <v>27.2</v>
      </c>
      <c r="E48" s="70" t="n">
        <f aca="false" t="array" ref="E48:E48">IF($C48="Mangrove", IFERROR(3.66*INDEX(MangroveEmissionsValues!$D:$D,MATCH($A48,MangroveEmissionsValues!$A:$A,0),1)*INDEX(MangroveEmissionsValues!$E:$E,MATCH($A48,MangroveEmissionsValues!$A:$A,0),1),"NoData"),"NoData")</f>
        <v>68.539188453939</v>
      </c>
      <c r="F48" s="70" t="n">
        <f aca="false" t="array" ref="F48:F48">IF($C48="Mangrove", IFERROR(3.66*INDEX(MangroveEmissionsValues!$F:$F,MATCH($A48,MangroveEmissionsValues!$A:$A,0),1)*INDEX(MangroveEmissionsValues!$G:$G,MATCH($A48,MangroveEmissionsValues!$A:$A,0),1)/'Model assumptions'!$C$17,"NoData"),"NoData")</f>
        <v>86.0174138108047</v>
      </c>
      <c r="G48" s="40"/>
      <c r="H48" s="40"/>
      <c r="I48" s="40"/>
      <c r="J48" s="2"/>
      <c r="K48" s="2"/>
      <c r="L48" s="2"/>
      <c r="M48" s="2"/>
    </row>
    <row r="49" customFormat="false" ht="12.75" hidden="false" customHeight="true" outlineLevel="0" collapsed="false">
      <c r="A49" s="40" t="s">
        <v>278</v>
      </c>
      <c r="B49" s="56" t="str">
        <f aca="false" t="array" ref="B49:B49">INDEX(Countries!$D$2:$D$255, MATCH(A49, Countries!$B$2:$B$255, 0))</f>
        <v>GHA</v>
      </c>
      <c r="C49" s="76" t="s">
        <v>145</v>
      </c>
      <c r="D49" s="70" t="n">
        <v>27.2</v>
      </c>
      <c r="E49" s="70" t="n">
        <f aca="false" t="array" ref="E49:E49">IF($C49="Mangrove", IFERROR(3.66*INDEX(MangroveEmissionsValues!$D:$D,MATCH($A49,MangroveEmissionsValues!$A:$A,0),1)*INDEX(MangroveEmissionsValues!$E:$E,MATCH($A49,MangroveEmissionsValues!$A:$A,0),1),"NoData"),"NoData")</f>
        <v>100.274407706326</v>
      </c>
      <c r="F49" s="70" t="n">
        <f aca="false" t="array" ref="F49:F49">IF($C49="Mangrove", IFERROR(3.66*INDEX(MangroveEmissionsValues!$F:$F,MATCH($A49,MangroveEmissionsValues!$A:$A,0),1)*INDEX(MangroveEmissionsValues!$G:$G,MATCH($A49,MangroveEmissionsValues!$A:$A,0),1)/'Model assumptions'!$C$17,"NoData"),"NoData")</f>
        <v>45.9368865204824</v>
      </c>
      <c r="G49" s="40"/>
      <c r="H49" s="40"/>
      <c r="I49" s="40"/>
      <c r="J49" s="2"/>
      <c r="K49" s="2"/>
      <c r="L49" s="2"/>
      <c r="M49" s="2"/>
    </row>
    <row r="50" customFormat="false" ht="12.75" hidden="false" customHeight="true" outlineLevel="0" collapsed="false">
      <c r="A50" s="40" t="s">
        <v>279</v>
      </c>
      <c r="B50" s="56" t="str">
        <f aca="false" t="array" ref="B50:B50">INDEX(Countries!$D$2:$D$255, MATCH(A50, Countries!$B$2:$B$255, 0))</f>
        <v>GRD</v>
      </c>
      <c r="C50" s="76" t="s">
        <v>145</v>
      </c>
      <c r="D50" s="70" t="n">
        <v>27.2</v>
      </c>
      <c r="E50" s="70" t="n">
        <f aca="false" t="array" ref="E50:E50">IF($C50="Mangrove", IFERROR(3.66*INDEX(MangroveEmissionsValues!$D:$D,MATCH($A50,MangroveEmissionsValues!$A:$A,0),1)*INDEX(MangroveEmissionsValues!$E:$E,MATCH($A50,MangroveEmissionsValues!$A:$A,0),1),"NoData"),"NoData")</f>
        <v>79.3586538461538</v>
      </c>
      <c r="F50" s="70" t="n">
        <f aca="false" t="array" ref="F50:F50">IF($C50="Mangrove", IFERROR(3.66*INDEX(MangroveEmissionsValues!$F:$F,MATCH($A50,MangroveEmissionsValues!$A:$A,0),1)*INDEX(MangroveEmissionsValues!$G:$G,MATCH($A50,MangroveEmissionsValues!$A:$A,0),1)/'Model assumptions'!$C$17,"NoData"),"NoData")</f>
        <v>87.3461371993183</v>
      </c>
      <c r="G50" s="40"/>
      <c r="H50" s="40"/>
      <c r="I50" s="40"/>
      <c r="J50" s="2"/>
      <c r="K50" s="2"/>
      <c r="L50" s="2"/>
      <c r="M50" s="2"/>
    </row>
    <row r="51" customFormat="false" ht="12.75" hidden="false" customHeight="true" outlineLevel="0" collapsed="false">
      <c r="A51" s="40" t="s">
        <v>280</v>
      </c>
      <c r="B51" s="56" t="str">
        <f aca="false" t="array" ref="B51:B51">INDEX(Countries!$D$2:$D$255, MATCH(A51, Countries!$B$2:$B$255, 0))</f>
        <v>GLP</v>
      </c>
      <c r="C51" s="76" t="s">
        <v>145</v>
      </c>
      <c r="D51" s="70" t="n">
        <v>27.2</v>
      </c>
      <c r="E51" s="70" t="n">
        <f aca="false" t="array" ref="E51:E51">IF($C51="Mangrove", IFERROR(3.66*INDEX(MangroveEmissionsValues!$D:$D,MATCH($A51,MangroveEmissionsValues!$A:$A,0),1)*INDEX(MangroveEmissionsValues!$E:$E,MATCH($A51,MangroveEmissionsValues!$A:$A,0),1),"NoData"),"NoData")</f>
        <v>55.4098690835851</v>
      </c>
      <c r="F51" s="70" t="str">
        <f aca="false" t="array" ref="F51:F51">IF($C51="Mangrove", IFERROR(3.66*INDEX(MangroveEmissionsValues!$F:$F,MATCH($A51,MangroveEmissionsValues!$A:$A,0),1)*INDEX(MangroveEmissionsValues!$G:$G,MATCH($A51,MangroveEmissionsValues!$A:$A,0),1)/'Model assumptions'!$C$17,"NoData"),"NoData")</f>
        <v>NoData</v>
      </c>
      <c r="G51" s="40"/>
      <c r="H51" s="40"/>
      <c r="I51" s="40"/>
      <c r="J51" s="2"/>
      <c r="K51" s="2"/>
      <c r="L51" s="2"/>
      <c r="M51" s="2"/>
    </row>
    <row r="52" customFormat="false" ht="12.75" hidden="false" customHeight="true" outlineLevel="0" collapsed="false">
      <c r="A52" s="40" t="s">
        <v>281</v>
      </c>
      <c r="B52" s="56" t="str">
        <f aca="false" t="array" ref="B52:B52">INDEX(Countries!$D$2:$D$255, MATCH(A52, Countries!$B$2:$B$255, 0))</f>
        <v>GUM</v>
      </c>
      <c r="C52" s="76" t="s">
        <v>145</v>
      </c>
      <c r="D52" s="70" t="n">
        <v>27.2</v>
      </c>
      <c r="E52" s="70" t="str">
        <f aca="false" t="array" ref="E52:E52">IF($C52="Mangrove", IFERROR(3.66*INDEX(MangroveEmissionsValues!$D:$D,MATCH($A52,MangroveEmissionsValues!$A:$A,0),1)*INDEX(MangroveEmissionsValues!$E:$E,MATCH($A52,MangroveEmissionsValues!$A:$A,0),1),"NoData"),"NoData")</f>
        <v>NoData</v>
      </c>
      <c r="F52" s="70" t="str">
        <f aca="false" t="array" ref="F52:F52">IF($C52="Mangrove", IFERROR(3.66*INDEX(MangroveEmissionsValues!$F:$F,MATCH($A52,MangroveEmissionsValues!$A:$A,0),1)*INDEX(MangroveEmissionsValues!$G:$G,MATCH($A52,MangroveEmissionsValues!$A:$A,0),1)/'Model assumptions'!$C$17,"NoData"),"NoData")</f>
        <v>NoData</v>
      </c>
      <c r="G52" s="40"/>
      <c r="H52" s="40"/>
      <c r="I52" s="40"/>
      <c r="J52" s="2"/>
      <c r="K52" s="2"/>
      <c r="L52" s="2"/>
      <c r="M52" s="2"/>
    </row>
    <row r="53" customFormat="false" ht="12.75" hidden="false" customHeight="true" outlineLevel="0" collapsed="false">
      <c r="A53" s="40" t="s">
        <v>282</v>
      </c>
      <c r="B53" s="56" t="str">
        <f aca="false" t="array" ref="B53:B53">INDEX(Countries!$D$2:$D$255, MATCH(A53, Countries!$B$2:$B$255, 0))</f>
        <v>GTM</v>
      </c>
      <c r="C53" s="76" t="s">
        <v>145</v>
      </c>
      <c r="D53" s="70" t="n">
        <v>27.2</v>
      </c>
      <c r="E53" s="70" t="n">
        <f aca="false" t="array" ref="E53:E53">IF($C53="Mangrove", IFERROR(3.66*INDEX(MangroveEmissionsValues!$D:$D,MATCH($A53,MangroveEmissionsValues!$A:$A,0),1)*INDEX(MangroveEmissionsValues!$E:$E,MATCH($A53,MangroveEmissionsValues!$A:$A,0),1),"NoData"),"NoData")</f>
        <v>196.148334927398</v>
      </c>
      <c r="F53" s="70" t="n">
        <f aca="false" t="array" ref="F53:F53">IF($C53="Mangrove", IFERROR(3.66*INDEX(MangroveEmissionsValues!$F:$F,MATCH($A53,MangroveEmissionsValues!$A:$A,0),1)*INDEX(MangroveEmissionsValues!$G:$G,MATCH($A53,MangroveEmissionsValues!$A:$A,0),1)/'Model assumptions'!$C$17,"NoData"),"NoData")</f>
        <v>51.232533405538</v>
      </c>
      <c r="G53" s="40"/>
      <c r="H53" s="40"/>
      <c r="I53" s="40"/>
      <c r="J53" s="2"/>
      <c r="K53" s="2"/>
      <c r="L53" s="2"/>
      <c r="M53" s="2"/>
    </row>
    <row r="54" customFormat="false" ht="12.75" hidden="false" customHeight="true" outlineLevel="0" collapsed="false">
      <c r="A54" s="40" t="s">
        <v>283</v>
      </c>
      <c r="B54" s="56" t="str">
        <f aca="false" t="array" ref="B54:B54">INDEX(Countries!$D$2:$D$255, MATCH(A54, Countries!$B$2:$B$255, 0))</f>
        <v>GIN</v>
      </c>
      <c r="C54" s="76" t="s">
        <v>145</v>
      </c>
      <c r="D54" s="70" t="n">
        <v>27.2</v>
      </c>
      <c r="E54" s="70" t="n">
        <f aca="false" t="array" ref="E54:E54">IF($C54="Mangrove", IFERROR(3.66*INDEX(MangroveEmissionsValues!$D:$D,MATCH($A54,MangroveEmissionsValues!$A:$A,0),1)*INDEX(MangroveEmissionsValues!$E:$E,MATCH($A54,MangroveEmissionsValues!$A:$A,0),1),"NoData"),"NoData")</f>
        <v>99.7615478544734</v>
      </c>
      <c r="F54" s="70" t="n">
        <f aca="false" t="array" ref="F54:F54">IF($C54="Mangrove", IFERROR(3.66*INDEX(MangroveEmissionsValues!$F:$F,MATCH($A54,MangroveEmissionsValues!$A:$A,0),1)*INDEX(MangroveEmissionsValues!$G:$G,MATCH($A54,MangroveEmissionsValues!$A:$A,0),1)/'Model assumptions'!$C$17,"NoData"),"NoData")</f>
        <v>71.3396012609736</v>
      </c>
      <c r="G54" s="40"/>
      <c r="H54" s="40"/>
      <c r="I54" s="40"/>
      <c r="J54" s="2"/>
      <c r="K54" s="2"/>
      <c r="L54" s="2"/>
      <c r="M54" s="2"/>
    </row>
    <row r="55" customFormat="false" ht="12.75" hidden="false" customHeight="true" outlineLevel="0" collapsed="false">
      <c r="A55" s="40" t="s">
        <v>284</v>
      </c>
      <c r="B55" s="56" t="str">
        <f aca="false" t="array" ref="B55:B55">INDEX(Countries!$D$2:$D$255, MATCH(A55, Countries!$B$2:$B$255, 0))</f>
        <v>GNB</v>
      </c>
      <c r="C55" s="76" t="s">
        <v>145</v>
      </c>
      <c r="D55" s="70" t="n">
        <v>27.2</v>
      </c>
      <c r="E55" s="70" t="n">
        <f aca="false" t="array" ref="E55:E55">IF($C55="Mangrove", IFERROR(3.66*INDEX(MangroveEmissionsValues!$D:$D,MATCH($A55,MangroveEmissionsValues!$A:$A,0),1)*INDEX(MangroveEmissionsValues!$E:$E,MATCH($A55,MangroveEmissionsValues!$A:$A,0),1),"NoData"),"NoData")</f>
        <v>118.308073349421</v>
      </c>
      <c r="F55" s="70" t="str">
        <f aca="false" t="array" ref="F55:F55">IF($C55="Mangrove", IFERROR(3.66*INDEX(MangroveEmissionsValues!$F:$F,MATCH($A55,MangroveEmissionsValues!$A:$A,0),1)*INDEX(MangroveEmissionsValues!$G:$G,MATCH($A55,MangroveEmissionsValues!$A:$A,0),1)/'Model assumptions'!$C$17,"NoData"),"NoData")</f>
        <v>NoData</v>
      </c>
      <c r="G55" s="40"/>
      <c r="H55" s="40"/>
      <c r="I55" s="40"/>
      <c r="J55" s="2"/>
      <c r="K55" s="2"/>
      <c r="L55" s="2"/>
      <c r="M55" s="2"/>
    </row>
    <row r="56" customFormat="false" ht="12.75" hidden="false" customHeight="true" outlineLevel="0" collapsed="false">
      <c r="A56" s="40" t="s">
        <v>285</v>
      </c>
      <c r="B56" s="56" t="str">
        <f aca="false" t="array" ref="B56:B56">INDEX(Countries!$D$2:$D$255, MATCH(A56, Countries!$B$2:$B$255, 0))</f>
        <v>GUY</v>
      </c>
      <c r="C56" s="76" t="s">
        <v>145</v>
      </c>
      <c r="D56" s="70" t="n">
        <v>27.2</v>
      </c>
      <c r="E56" s="70" t="n">
        <f aca="false" t="array" ref="E56:E56">IF($C56="Mangrove", IFERROR(3.66*INDEX(MangroveEmissionsValues!$D:$D,MATCH($A56,MangroveEmissionsValues!$A:$A,0),1)*INDEX(MangroveEmissionsValues!$E:$E,MATCH($A56,MangroveEmissionsValues!$A:$A,0),1),"NoData"),"NoData")</f>
        <v>210.313432835821</v>
      </c>
      <c r="F56" s="70" t="n">
        <f aca="false" t="array" ref="F56:F56">IF($C56="Mangrove", IFERROR(3.66*INDEX(MangroveEmissionsValues!$F:$F,MATCH($A56,MangroveEmissionsValues!$A:$A,0),1)*INDEX(MangroveEmissionsValues!$G:$G,MATCH($A56,MangroveEmissionsValues!$A:$A,0),1)/'Model assumptions'!$C$17,"NoData"),"NoData")</f>
        <v>54.0259206785741</v>
      </c>
      <c r="G56" s="40"/>
      <c r="H56" s="40"/>
      <c r="I56" s="40"/>
      <c r="J56" s="2"/>
      <c r="K56" s="2"/>
      <c r="L56" s="2"/>
      <c r="M56" s="2"/>
    </row>
    <row r="57" customFormat="false" ht="12.75" hidden="false" customHeight="true" outlineLevel="0" collapsed="false">
      <c r="A57" s="40" t="s">
        <v>286</v>
      </c>
      <c r="B57" s="56" t="str">
        <f aca="false" t="array" ref="B57:B57">INDEX(Countries!$D$2:$D$255, MATCH(A57, Countries!$B$2:$B$255, 0))</f>
        <v>HTI</v>
      </c>
      <c r="C57" s="76" t="s">
        <v>145</v>
      </c>
      <c r="D57" s="70" t="n">
        <v>27.2</v>
      </c>
      <c r="E57" s="70" t="n">
        <f aca="false" t="array" ref="E57:E57">IF($C57="Mangrove", IFERROR(3.66*INDEX(MangroveEmissionsValues!$D:$D,MATCH($A57,MangroveEmissionsValues!$A:$A,0),1)*INDEX(MangroveEmissionsValues!$E:$E,MATCH($A57,MangroveEmissionsValues!$A:$A,0),1),"NoData"),"NoData")</f>
        <v>34.142167677882</v>
      </c>
      <c r="F57" s="70" t="n">
        <f aca="false" t="array" ref="F57:F57">IF($C57="Mangrove", IFERROR(3.66*INDEX(MangroveEmissionsValues!$F:$F,MATCH($A57,MangroveEmissionsValues!$A:$A,0),1)*INDEX(MangroveEmissionsValues!$G:$G,MATCH($A57,MangroveEmissionsValues!$A:$A,0),1)/'Model assumptions'!$C$17,"NoData"),"NoData")</f>
        <v>47.3822522353848</v>
      </c>
      <c r="G57" s="40"/>
      <c r="H57" s="40"/>
      <c r="I57" s="40"/>
      <c r="J57" s="2"/>
      <c r="K57" s="2"/>
      <c r="L57" s="2"/>
      <c r="M57" s="2"/>
    </row>
    <row r="58" customFormat="false" ht="12.75" hidden="false" customHeight="true" outlineLevel="0" collapsed="false">
      <c r="A58" s="40" t="s">
        <v>287</v>
      </c>
      <c r="B58" s="56" t="str">
        <f aca="false" t="array" ref="B58:B58">INDEX(Countries!$D$2:$D$255, MATCH(A58, Countries!$B$2:$B$255, 0))</f>
        <v>HND</v>
      </c>
      <c r="C58" s="76" t="s">
        <v>145</v>
      </c>
      <c r="D58" s="70" t="n">
        <v>27.2</v>
      </c>
      <c r="E58" s="70" t="n">
        <f aca="false" t="array" ref="E58:E58">IF($C58="Mangrove", IFERROR(3.66*INDEX(MangroveEmissionsValues!$D:$D,MATCH($A58,MangroveEmissionsValues!$A:$A,0),1)*INDEX(MangroveEmissionsValues!$E:$E,MATCH($A58,MangroveEmissionsValues!$A:$A,0),1),"NoData"),"NoData")</f>
        <v>111.695437731196</v>
      </c>
      <c r="F58" s="70" t="n">
        <f aca="false" t="array" ref="F58:F58">IF($C58="Mangrove", IFERROR(3.66*INDEX(MangroveEmissionsValues!$F:$F,MATCH($A58,MangroveEmissionsValues!$A:$A,0),1)*INDEX(MangroveEmissionsValues!$G:$G,MATCH($A58,MangroveEmissionsValues!$A:$A,0),1)/'Model assumptions'!$C$17,"NoData"),"NoData")</f>
        <v>66.15265022716</v>
      </c>
      <c r="G58" s="40"/>
      <c r="H58" s="40"/>
      <c r="I58" s="40"/>
      <c r="J58" s="2"/>
      <c r="K58" s="2"/>
      <c r="L58" s="2"/>
      <c r="M58" s="2"/>
    </row>
    <row r="59" customFormat="false" ht="12.75" hidden="false" customHeight="true" outlineLevel="0" collapsed="false">
      <c r="A59" s="40" t="s">
        <v>288</v>
      </c>
      <c r="B59" s="56" t="str">
        <f aca="false" t="array" ref="B59:B59">INDEX(Countries!$D$2:$D$255, MATCH(A59, Countries!$B$2:$B$255, 0))</f>
        <v>IRN</v>
      </c>
      <c r="C59" s="76" t="s">
        <v>145</v>
      </c>
      <c r="D59" s="70" t="n">
        <v>27.2</v>
      </c>
      <c r="E59" s="70" t="n">
        <f aca="false" t="array" ref="E59:E59">IF($C59="Mangrove", IFERROR(3.66*INDEX(MangroveEmissionsValues!$D:$D,MATCH($A59,MangroveEmissionsValues!$A:$A,0),1)*INDEX(MangroveEmissionsValues!$E:$E,MATCH($A59,MangroveEmissionsValues!$A:$A,0),1),"NoData"),"NoData")</f>
        <v>40.1555303276029</v>
      </c>
      <c r="F59" s="70" t="n">
        <f aca="false" t="array" ref="F59:F59">IF($C59="Mangrove", IFERROR(3.66*INDEX(MangroveEmissionsValues!$F:$F,MATCH($A59,MangroveEmissionsValues!$A:$A,0),1)*INDEX(MangroveEmissionsValues!$G:$G,MATCH($A59,MangroveEmissionsValues!$A:$A,0),1)/'Model assumptions'!$C$17,"NoData"),"NoData")</f>
        <v>46.143668067143</v>
      </c>
      <c r="G59" s="40"/>
      <c r="H59" s="40"/>
      <c r="I59" s="40"/>
      <c r="J59" s="2"/>
      <c r="K59" s="2"/>
      <c r="L59" s="2"/>
      <c r="M59" s="2"/>
    </row>
    <row r="60" customFormat="false" ht="12.75" hidden="false" customHeight="true" outlineLevel="0" collapsed="false">
      <c r="A60" s="40" t="s">
        <v>289</v>
      </c>
      <c r="B60" s="56" t="str">
        <f aca="false" t="array" ref="B60:B60">INDEX(Countries!$D$2:$D$255, MATCH(A60, Countries!$B$2:$B$255, 0))</f>
        <v>JAM</v>
      </c>
      <c r="C60" s="76" t="s">
        <v>145</v>
      </c>
      <c r="D60" s="70" t="n">
        <v>27.2</v>
      </c>
      <c r="E60" s="70" t="n">
        <f aca="false" t="array" ref="E60:E60">IF($C60="Mangrove", IFERROR(3.66*INDEX(MangroveEmissionsValues!$D:$D,MATCH($A60,MangroveEmissionsValues!$A:$A,0),1)*INDEX(MangroveEmissionsValues!$E:$E,MATCH($A60,MangroveEmissionsValues!$A:$A,0),1),"NoData"),"NoData")</f>
        <v>54.1614349775785</v>
      </c>
      <c r="F60" s="70" t="n">
        <f aca="false" t="array" ref="F60:F60">IF($C60="Mangrove", IFERROR(3.66*INDEX(MangroveEmissionsValues!$F:$F,MATCH($A60,MangroveEmissionsValues!$A:$A,0),1)*INDEX(MangroveEmissionsValues!$G:$G,MATCH($A60,MangroveEmissionsValues!$A:$A,0),1)/'Model assumptions'!$C$17,"NoData"),"NoData")</f>
        <v>96.4533918356453</v>
      </c>
      <c r="G60" s="40"/>
      <c r="H60" s="40"/>
      <c r="I60" s="40"/>
      <c r="J60" s="2"/>
      <c r="K60" s="2"/>
      <c r="L60" s="2"/>
      <c r="M60" s="2"/>
    </row>
    <row r="61" customFormat="false" ht="12.75" hidden="false" customHeight="true" outlineLevel="0" collapsed="false">
      <c r="A61" s="40" t="s">
        <v>290</v>
      </c>
      <c r="B61" s="56" t="str">
        <f aca="false" t="array" ref="B61:B61">INDEX(Countries!$D$2:$D$255, MATCH(A61, Countries!$B$2:$B$255, 0))</f>
        <v>JPN</v>
      </c>
      <c r="C61" s="76" t="s">
        <v>145</v>
      </c>
      <c r="D61" s="70" t="n">
        <v>27.2</v>
      </c>
      <c r="E61" s="70" t="n">
        <f aca="false" t="array" ref="E61:E61">IF($C61="Mangrove", IFERROR(3.66*INDEX(MangroveEmissionsValues!$D:$D,MATCH($A61,MangroveEmissionsValues!$A:$A,0),1)*INDEX(MangroveEmissionsValues!$E:$E,MATCH($A61,MangroveEmissionsValues!$A:$A,0),1),"NoData"),"NoData")</f>
        <v>210.275159235669</v>
      </c>
      <c r="F61" s="70" t="n">
        <f aca="false" t="array" ref="F61:F61">IF($C61="Mangrove", IFERROR(3.66*INDEX(MangroveEmissionsValues!$F:$F,MATCH($A61,MangroveEmissionsValues!$A:$A,0),1)*INDEX(MangroveEmissionsValues!$G:$G,MATCH($A61,MangroveEmissionsValues!$A:$A,0),1)/'Model assumptions'!$C$17,"NoData"),"NoData")</f>
        <v>69.0023472180131</v>
      </c>
      <c r="G61" s="40"/>
      <c r="H61" s="40"/>
      <c r="I61" s="40"/>
      <c r="J61" s="2"/>
      <c r="K61" s="2"/>
      <c r="L61" s="2"/>
      <c r="M61" s="2"/>
    </row>
    <row r="62" customFormat="false" ht="12.75" hidden="false" customHeight="true" outlineLevel="0" collapsed="false">
      <c r="A62" s="40" t="s">
        <v>291</v>
      </c>
      <c r="B62" s="56" t="str">
        <f aca="false" t="array" ref="B62:B62">INDEX(Countries!$D$2:$D$255, MATCH(A62, Countries!$B$2:$B$255, 0))</f>
        <v>KIR</v>
      </c>
      <c r="C62" s="76" t="s">
        <v>145</v>
      </c>
      <c r="D62" s="70" t="n">
        <v>27.2</v>
      </c>
      <c r="E62" s="70" t="n">
        <f aca="false" t="array" ref="E62:E62">IF($C62="Mangrove", IFERROR(3.66*INDEX(MangroveEmissionsValues!$D:$D,MATCH($A62,MangroveEmissionsValues!$A:$A,0),1)*INDEX(MangroveEmissionsValues!$E:$E,MATCH($A62,MangroveEmissionsValues!$A:$A,0),1),"NoData"),"NoData")</f>
        <v>97.0976470588236</v>
      </c>
      <c r="F62" s="70" t="str">
        <f aca="false" t="array" ref="F62:F62">IF($C62="Mangrove", IFERROR(3.66*INDEX(MangroveEmissionsValues!$F:$F,MATCH($A62,MangroveEmissionsValues!$A:$A,0),1)*INDEX(MangroveEmissionsValues!$G:$G,MATCH($A62,MangroveEmissionsValues!$A:$A,0),1)/'Model assumptions'!$C$17,"NoData"),"NoData")</f>
        <v>NoData</v>
      </c>
      <c r="G62" s="40"/>
      <c r="H62" s="40"/>
      <c r="I62" s="40"/>
      <c r="J62" s="2"/>
      <c r="K62" s="2"/>
      <c r="L62" s="2"/>
      <c r="M62" s="2"/>
    </row>
    <row r="63" customFormat="false" ht="12.75" hidden="false" customHeight="true" outlineLevel="0" collapsed="false">
      <c r="A63" s="40" t="s">
        <v>292</v>
      </c>
      <c r="B63" s="56" t="str">
        <f aca="false" t="array" ref="B63:B63">INDEX(Countries!$D$2:$D$255, MATCH(A63, Countries!$B$2:$B$255, 0))</f>
        <v>LBR</v>
      </c>
      <c r="C63" s="76" t="s">
        <v>145</v>
      </c>
      <c r="D63" s="70" t="n">
        <v>27.2</v>
      </c>
      <c r="E63" s="70" t="n">
        <f aca="false" t="array" ref="E63:E63">IF($C63="Mangrove", IFERROR(3.66*INDEX(MangroveEmissionsValues!$D:$D,MATCH($A63,MangroveEmissionsValues!$A:$A,0),1)*INDEX(MangroveEmissionsValues!$E:$E,MATCH($A63,MangroveEmissionsValues!$A:$A,0),1),"NoData"),"NoData")</f>
        <v>154.783924983255</v>
      </c>
      <c r="F63" s="70" t="n">
        <f aca="false" t="array" ref="F63:F63">IF($C63="Mangrove", IFERROR(3.66*INDEX(MangroveEmissionsValues!$F:$F,MATCH($A63,MangroveEmissionsValues!$A:$A,0),1)*INDEX(MangroveEmissionsValues!$G:$G,MATCH($A63,MangroveEmissionsValues!$A:$A,0),1)/'Model assumptions'!$C$17,"NoData"),"NoData")</f>
        <v>74.507229911607</v>
      </c>
      <c r="G63" s="40"/>
      <c r="H63" s="40"/>
      <c r="I63" s="40"/>
      <c r="J63" s="2"/>
      <c r="K63" s="2"/>
      <c r="L63" s="2"/>
      <c r="M63" s="2"/>
    </row>
    <row r="64" customFormat="false" ht="12.75" hidden="false" customHeight="true" outlineLevel="0" collapsed="false">
      <c r="A64" s="40" t="s">
        <v>293</v>
      </c>
      <c r="B64" s="56" t="str">
        <f aca="false" t="array" ref="B64:B64">INDEX(Countries!$D$2:$D$255, MATCH(A64, Countries!$B$2:$B$255, 0))</f>
        <v>MDG</v>
      </c>
      <c r="C64" s="76" t="s">
        <v>145</v>
      </c>
      <c r="D64" s="70" t="n">
        <v>27.2</v>
      </c>
      <c r="E64" s="70" t="n">
        <f aca="false" t="array" ref="E64:E64">IF($C64="Mangrove", IFERROR(3.66*INDEX(MangroveEmissionsValues!$D:$D,MATCH($A64,MangroveEmissionsValues!$A:$A,0),1)*INDEX(MangroveEmissionsValues!$E:$E,MATCH($A64,MangroveEmissionsValues!$A:$A,0),1),"NoData"),"NoData")</f>
        <v>243.280766396463</v>
      </c>
      <c r="F64" s="70" t="n">
        <f aca="false" t="array" ref="F64:F64">IF($C64="Mangrove", IFERROR(3.66*INDEX(MangroveEmissionsValues!$F:$F,MATCH($A64,MangroveEmissionsValues!$A:$A,0),1)*INDEX(MangroveEmissionsValues!$G:$G,MATCH($A64,MangroveEmissionsValues!$A:$A,0),1)/'Model assumptions'!$C$17,"NoData"),"NoData")</f>
        <v>71.9041262407604</v>
      </c>
      <c r="G64" s="40"/>
      <c r="H64" s="40"/>
      <c r="I64" s="40"/>
      <c r="J64" s="2"/>
      <c r="K64" s="2"/>
      <c r="L64" s="2"/>
      <c r="M64" s="2"/>
    </row>
    <row r="65" customFormat="false" ht="12.75" hidden="false" customHeight="true" outlineLevel="0" collapsed="false">
      <c r="A65" s="40" t="s">
        <v>294</v>
      </c>
      <c r="B65" s="56" t="str">
        <f aca="false" t="array" ref="B65:B65">INDEX(Countries!$D$2:$D$255, MATCH(A65, Countries!$B$2:$B$255, 0))</f>
        <v>MYS</v>
      </c>
      <c r="C65" s="76" t="s">
        <v>145</v>
      </c>
      <c r="D65" s="70" t="n">
        <v>27.2</v>
      </c>
      <c r="E65" s="70" t="n">
        <f aca="false" t="array" ref="E65:E65">IF($C65="Mangrove", IFERROR(3.66*INDEX(MangroveEmissionsValues!$D:$D,MATCH($A65,MangroveEmissionsValues!$A:$A,0),1)*INDEX(MangroveEmissionsValues!$E:$E,MATCH($A65,MangroveEmissionsValues!$A:$A,0),1),"NoData"),"NoData")</f>
        <v>285.49193202603</v>
      </c>
      <c r="F65" s="70" t="n">
        <f aca="false" t="array" ref="F65:F65">IF($C65="Mangrove", IFERROR(3.66*INDEX(MangroveEmissionsValues!$F:$F,MATCH($A65,MangroveEmissionsValues!$A:$A,0),1)*INDEX(MangroveEmissionsValues!$G:$G,MATCH($A65,MangroveEmissionsValues!$A:$A,0),1)/'Model assumptions'!$C$17,"NoData"),"NoData")</f>
        <v>55.1177359499579</v>
      </c>
      <c r="G65" s="40"/>
      <c r="H65" s="40"/>
      <c r="I65" s="40"/>
      <c r="J65" s="2"/>
      <c r="K65" s="2"/>
      <c r="L65" s="2"/>
      <c r="M65" s="2"/>
    </row>
    <row r="66" customFormat="false" ht="12.75" hidden="false" customHeight="true" outlineLevel="0" collapsed="false">
      <c r="A66" s="40" t="s">
        <v>295</v>
      </c>
      <c r="B66" s="56" t="str">
        <f aca="false" t="array" ref="B66:B66">INDEX(Countries!$D$2:$D$255, MATCH(A66, Countries!$B$2:$B$255, 0))</f>
        <v>MDV</v>
      </c>
      <c r="C66" s="76" t="s">
        <v>145</v>
      </c>
      <c r="D66" s="70" t="n">
        <v>27.2</v>
      </c>
      <c r="E66" s="70" t="str">
        <f aca="false" t="array" ref="E66:E66">IF($C66="Mangrove", IFERROR(3.66*INDEX(MangroveEmissionsValues!$D:$D,MATCH($A66,MangroveEmissionsValues!$A:$A,0),1)*INDEX(MangroveEmissionsValues!$E:$E,MATCH($A66,MangroveEmissionsValues!$A:$A,0),1),"NoData"),"NoData")</f>
        <v>NoData</v>
      </c>
      <c r="F66" s="70" t="n">
        <f aca="false" t="array" ref="F66:F66">IF($C66="Mangrove", IFERROR(3.66*INDEX(MangroveEmissionsValues!$F:$F,MATCH($A66,MangroveEmissionsValues!$A:$A,0),1)*INDEX(MangroveEmissionsValues!$G:$G,MATCH($A66,MangroveEmissionsValues!$A:$A,0),1)/'Model assumptions'!$C$17,"NoData"),"NoData")</f>
        <v>48.5265908731302</v>
      </c>
      <c r="G66" s="40"/>
      <c r="H66" s="40"/>
      <c r="I66" s="40"/>
      <c r="J66" s="2"/>
      <c r="K66" s="2"/>
      <c r="L66" s="2"/>
      <c r="M66" s="2"/>
    </row>
    <row r="67" customFormat="false" ht="12.75" hidden="false" customHeight="true" outlineLevel="0" collapsed="false">
      <c r="A67" s="40" t="s">
        <v>296</v>
      </c>
      <c r="B67" s="56" t="str">
        <f aca="false" t="array" ref="B67:B67">INDEX(Countries!$D$2:$D$255, MATCH(A67, Countries!$B$2:$B$255, 0))</f>
        <v>MHL</v>
      </c>
      <c r="C67" s="76" t="s">
        <v>145</v>
      </c>
      <c r="D67" s="70" t="n">
        <v>27.2</v>
      </c>
      <c r="E67" s="70" t="n">
        <f aca="false" t="array" ref="E67:E67">IF($C67="Mangrove", IFERROR(3.66*INDEX(MangroveEmissionsValues!$D:$D,MATCH($A67,MangroveEmissionsValues!$A:$A,0),1)*INDEX(MangroveEmissionsValues!$E:$E,MATCH($A67,MangroveEmissionsValues!$A:$A,0),1),"NoData"),"NoData")</f>
        <v>165.066</v>
      </c>
      <c r="F67" s="70" t="str">
        <f aca="false" t="array" ref="F67:F67">IF($C67="Mangrove", IFERROR(3.66*INDEX(MangroveEmissionsValues!$F:$F,MATCH($A67,MangroveEmissionsValues!$A:$A,0),1)*INDEX(MangroveEmissionsValues!$G:$G,MATCH($A67,MangroveEmissionsValues!$A:$A,0),1)/'Model assumptions'!$C$17,"NoData"),"NoData")</f>
        <v>NoData</v>
      </c>
      <c r="G67" s="40"/>
      <c r="H67" s="40"/>
      <c r="I67" s="40"/>
      <c r="J67" s="2"/>
      <c r="K67" s="2"/>
      <c r="L67" s="2"/>
      <c r="M67" s="2"/>
    </row>
    <row r="68" customFormat="false" ht="12.75" hidden="false" customHeight="true" outlineLevel="0" collapsed="false">
      <c r="A68" s="40" t="s">
        <v>297</v>
      </c>
      <c r="B68" s="56" t="str">
        <f aca="false" t="array" ref="B68:B68">INDEX(Countries!$D$2:$D$255, MATCH(A68, Countries!$B$2:$B$255, 0))</f>
        <v>MTQ</v>
      </c>
      <c r="C68" s="76" t="s">
        <v>145</v>
      </c>
      <c r="D68" s="70" t="n">
        <v>27.2</v>
      </c>
      <c r="E68" s="70" t="n">
        <f aca="false" t="array" ref="E68:E68">IF($C68="Mangrove", IFERROR(3.66*INDEX(MangroveEmissionsValues!$D:$D,MATCH($A68,MangroveEmissionsValues!$A:$A,0),1)*INDEX(MangroveEmissionsValues!$E:$E,MATCH($A68,MangroveEmissionsValues!$A:$A,0),1),"NoData"),"NoData")</f>
        <v>92.3015843429635</v>
      </c>
      <c r="F68" s="70" t="n">
        <f aca="false" t="array" ref="F68:F68">IF($C68="Mangrove", IFERROR(3.66*INDEX(MangroveEmissionsValues!$F:$F,MATCH($A68,MangroveEmissionsValues!$A:$A,0),1)*INDEX(MangroveEmissionsValues!$G:$G,MATCH($A68,MangroveEmissionsValues!$A:$A,0),1)/'Model assumptions'!$C$17,"NoData"),"NoData")</f>
        <v>86.7435705457161</v>
      </c>
      <c r="G68" s="40"/>
      <c r="H68" s="40"/>
      <c r="I68" s="40"/>
      <c r="J68" s="2"/>
      <c r="K68" s="2"/>
      <c r="L68" s="2"/>
      <c r="M68" s="2"/>
    </row>
    <row r="69" customFormat="false" ht="12.75" hidden="false" customHeight="true" outlineLevel="0" collapsed="false">
      <c r="A69" s="40" t="s">
        <v>298</v>
      </c>
      <c r="B69" s="56" t="str">
        <f aca="false" t="array" ref="B69:B69">INDEX(Countries!$D$2:$D$255, MATCH(A69, Countries!$B$2:$B$255, 0))</f>
        <v>MRT</v>
      </c>
      <c r="C69" s="76" t="s">
        <v>145</v>
      </c>
      <c r="D69" s="70" t="n">
        <v>27.2</v>
      </c>
      <c r="E69" s="70" t="n">
        <f aca="false" t="array" ref="E69:E69">IF($C69="Mangrove", IFERROR(3.66*INDEX(MangroveEmissionsValues!$D:$D,MATCH($A69,MangroveEmissionsValues!$A:$A,0),1)*INDEX(MangroveEmissionsValues!$E:$E,MATCH($A69,MangroveEmissionsValues!$A:$A,0),1),"NoData"),"NoData")</f>
        <v>58.952142857143</v>
      </c>
      <c r="F69" s="70" t="str">
        <f aca="false" t="array" ref="F69:F69">IF($C69="Mangrove", IFERROR(3.66*INDEX(MangroveEmissionsValues!$F:$F,MATCH($A69,MangroveEmissionsValues!$A:$A,0),1)*INDEX(MangroveEmissionsValues!$G:$G,MATCH($A69,MangroveEmissionsValues!$A:$A,0),1)/'Model assumptions'!$C$17,"NoData"),"NoData")</f>
        <v>NoData</v>
      </c>
      <c r="G69" s="40"/>
      <c r="H69" s="40"/>
      <c r="I69" s="40"/>
      <c r="J69" s="2"/>
      <c r="K69" s="2"/>
      <c r="L69" s="2"/>
      <c r="M69" s="2"/>
    </row>
    <row r="70" customFormat="false" ht="12.75" hidden="false" customHeight="true" outlineLevel="0" collapsed="false">
      <c r="A70" s="40" t="s">
        <v>299</v>
      </c>
      <c r="B70" s="56" t="str">
        <f aca="false" t="array" ref="B70:B70">INDEX(Countries!$D$2:$D$255, MATCH(A70, Countries!$B$2:$B$255, 0))</f>
        <v>MUS</v>
      </c>
      <c r="C70" s="76" t="s">
        <v>145</v>
      </c>
      <c r="D70" s="70" t="n">
        <v>27.2</v>
      </c>
      <c r="E70" s="70" t="str">
        <f aca="false" t="array" ref="E70:E70">IF($C70="Mangrove", IFERROR(3.66*INDEX(MangroveEmissionsValues!$D:$D,MATCH($A70,MangroveEmissionsValues!$A:$A,0),1)*INDEX(MangroveEmissionsValues!$E:$E,MATCH($A70,MangroveEmissionsValues!$A:$A,0),1),"NoData"),"NoData")</f>
        <v>NoData</v>
      </c>
      <c r="F70" s="70" t="str">
        <f aca="false" t="array" ref="F70:F70">IF($C70="Mangrove", IFERROR(3.66*INDEX(MangroveEmissionsValues!$F:$F,MATCH($A70,MangroveEmissionsValues!$A:$A,0),1)*INDEX(MangroveEmissionsValues!$G:$G,MATCH($A70,MangroveEmissionsValues!$A:$A,0),1)/'Model assumptions'!$C$17,"NoData"),"NoData")</f>
        <v>NoData</v>
      </c>
      <c r="G70" s="40"/>
      <c r="H70" s="40"/>
      <c r="I70" s="40"/>
      <c r="J70" s="2"/>
      <c r="K70" s="2"/>
      <c r="L70" s="2"/>
      <c r="M70" s="2"/>
    </row>
    <row r="71" customFormat="false" ht="12.75" hidden="false" customHeight="true" outlineLevel="0" collapsed="false">
      <c r="A71" s="40" t="s">
        <v>300</v>
      </c>
      <c r="B71" s="56" t="str">
        <f aca="false" t="array" ref="B71:B71">INDEX(Countries!$D$2:$D$255, MATCH(A71, Countries!$B$2:$B$255, 0))</f>
        <v>MYT</v>
      </c>
      <c r="C71" s="76" t="s">
        <v>145</v>
      </c>
      <c r="D71" s="70" t="n">
        <v>27.2</v>
      </c>
      <c r="E71" s="70" t="n">
        <f aca="false" t="array" ref="E71:E71">IF($C71="Mangrove", IFERROR(3.66*INDEX(MangroveEmissionsValues!$D:$D,MATCH($A71,MangroveEmissionsValues!$A:$A,0),1)*INDEX(MangroveEmissionsValues!$E:$E,MATCH($A71,MangroveEmissionsValues!$A:$A,0),1),"NoData"),"NoData")</f>
        <v>256.912062256809</v>
      </c>
      <c r="F71" s="70" t="n">
        <f aca="false" t="array" ref="F71:F71">IF($C71="Mangrove", IFERROR(3.66*INDEX(MangroveEmissionsValues!$F:$F,MATCH($A71,MangroveEmissionsValues!$A:$A,0),1)*INDEX(MangroveEmissionsValues!$G:$G,MATCH($A71,MangroveEmissionsValues!$A:$A,0),1)/'Model assumptions'!$C$17,"NoData"),"NoData")</f>
        <v>65.4281919145225</v>
      </c>
      <c r="G71" s="40"/>
      <c r="H71" s="40"/>
      <c r="I71" s="40"/>
      <c r="J71" s="2"/>
      <c r="K71" s="2"/>
      <c r="L71" s="2"/>
      <c r="M71" s="2"/>
    </row>
    <row r="72" customFormat="false" ht="12.75" hidden="false" customHeight="true" outlineLevel="0" collapsed="false">
      <c r="A72" s="40" t="s">
        <v>301</v>
      </c>
      <c r="B72" s="56" t="str">
        <f aca="false" t="array" ref="B72:B72">INDEX(Countries!$D$2:$D$255, MATCH(A72, Countries!$B$2:$B$255, 0))</f>
        <v>FSM</v>
      </c>
      <c r="C72" s="76" t="s">
        <v>145</v>
      </c>
      <c r="D72" s="70" t="n">
        <v>27.2</v>
      </c>
      <c r="E72" s="70" t="n">
        <f aca="false" t="array" ref="E72:E72">IF($C72="Mangrove", IFERROR(3.66*INDEX(MangroveEmissionsValues!$D:$D,MATCH($A72,MangroveEmissionsValues!$A:$A,0),1)*INDEX(MangroveEmissionsValues!$E:$E,MATCH($A72,MangroveEmissionsValues!$A:$A,0),1),"NoData"),"NoData")</f>
        <v>305.269495530669</v>
      </c>
      <c r="F72" s="70" t="n">
        <f aca="false" t="array" ref="F72:F72">IF($C72="Mangrove", IFERROR(3.66*INDEX(MangroveEmissionsValues!$F:$F,MATCH($A72,MangroveEmissionsValues!$A:$A,0),1)*INDEX(MangroveEmissionsValues!$G:$G,MATCH($A72,MangroveEmissionsValues!$A:$A,0),1)/'Model assumptions'!$C$17,"NoData"),"NoData")</f>
        <v>60.0183609674834</v>
      </c>
      <c r="G72" s="40"/>
      <c r="H72" s="40"/>
      <c r="I72" s="40"/>
      <c r="J72" s="2"/>
      <c r="K72" s="2"/>
      <c r="L72" s="2"/>
      <c r="M72" s="2"/>
    </row>
    <row r="73" customFormat="false" ht="12.75" hidden="false" customHeight="true" outlineLevel="0" collapsed="false">
      <c r="A73" s="40" t="s">
        <v>302</v>
      </c>
      <c r="B73" s="56" t="str">
        <f aca="false" t="array" ref="B73:B73">INDEX(Countries!$D$2:$D$255, MATCH(A73, Countries!$B$2:$B$255, 0))</f>
        <v>MOZ</v>
      </c>
      <c r="C73" s="76" t="s">
        <v>145</v>
      </c>
      <c r="D73" s="70" t="n">
        <v>27.2</v>
      </c>
      <c r="E73" s="70" t="n">
        <f aca="false" t="array" ref="E73:E73">IF($C73="Mangrove", IFERROR(3.66*INDEX(MangroveEmissionsValues!$D:$D,MATCH($A73,MangroveEmissionsValues!$A:$A,0),1)*INDEX(MangroveEmissionsValues!$E:$E,MATCH($A73,MangroveEmissionsValues!$A:$A,0),1),"NoData"),"NoData")</f>
        <v>122.108989007062</v>
      </c>
      <c r="F73" s="70" t="n">
        <f aca="false" t="array" ref="F73:F73">IF($C73="Mangrove", IFERROR(3.66*INDEX(MangroveEmissionsValues!$F:$F,MATCH($A73,MangroveEmissionsValues!$A:$A,0),1)*INDEX(MangroveEmissionsValues!$G:$G,MATCH($A73,MangroveEmissionsValues!$A:$A,0),1)/'Model assumptions'!$C$17,"NoData"),"NoData")</f>
        <v>44.0820389307931</v>
      </c>
      <c r="G73" s="40"/>
      <c r="H73" s="40"/>
      <c r="I73" s="40"/>
      <c r="J73" s="2"/>
      <c r="K73" s="2"/>
      <c r="L73" s="2"/>
      <c r="M73" s="2"/>
    </row>
    <row r="74" customFormat="false" ht="12.75" hidden="false" customHeight="true" outlineLevel="0" collapsed="false">
      <c r="A74" s="40" t="s">
        <v>303</v>
      </c>
      <c r="B74" s="56" t="str">
        <f aca="false" t="array" ref="B74:B74">INDEX(Countries!$D$2:$D$255, MATCH(A74, Countries!$B$2:$B$255, 0))</f>
        <v>MMR</v>
      </c>
      <c r="C74" s="76" t="s">
        <v>145</v>
      </c>
      <c r="D74" s="70" t="n">
        <v>27.2</v>
      </c>
      <c r="E74" s="70" t="n">
        <f aca="false" t="array" ref="E74:E74">IF($C74="Mangrove", IFERROR(3.66*INDEX(MangroveEmissionsValues!$D:$D,MATCH($A74,MangroveEmissionsValues!$A:$A,0),1)*INDEX(MangroveEmissionsValues!$E:$E,MATCH($A74,MangroveEmissionsValues!$A:$A,0),1),"NoData"),"NoData")</f>
        <v>216.752344564085</v>
      </c>
      <c r="F74" s="70" t="n">
        <f aca="false" t="array" ref="F74:F74">IF($C74="Mangrove", IFERROR(3.66*INDEX(MangroveEmissionsValues!$F:$F,MATCH($A74,MangroveEmissionsValues!$A:$A,0),1)*INDEX(MangroveEmissionsValues!$G:$G,MATCH($A74,MangroveEmissionsValues!$A:$A,0),1)/'Model assumptions'!$C$17,"NoData"),"NoData")</f>
        <v>52.7983445372345</v>
      </c>
      <c r="G74" s="40"/>
      <c r="H74" s="40"/>
      <c r="I74" s="40"/>
      <c r="J74" s="2"/>
      <c r="K74" s="2"/>
      <c r="L74" s="2"/>
      <c r="M74" s="2"/>
    </row>
    <row r="75" customFormat="false" ht="12.75" hidden="false" customHeight="true" outlineLevel="0" collapsed="false">
      <c r="A75" s="40" t="s">
        <v>304</v>
      </c>
      <c r="B75" s="56" t="str">
        <f aca="false" t="array" ref="B75:B75">INDEX(Countries!$D$2:$D$255, MATCH(A75, Countries!$B$2:$B$255, 0))</f>
        <v>NCL</v>
      </c>
      <c r="C75" s="76" t="s">
        <v>145</v>
      </c>
      <c r="D75" s="70" t="n">
        <v>27.2</v>
      </c>
      <c r="E75" s="70" t="n">
        <f aca="false" t="array" ref="E75:E75">IF($C75="Mangrove", IFERROR(3.66*INDEX(MangroveEmissionsValues!$D:$D,MATCH($A75,MangroveEmissionsValues!$A:$A,0),1)*INDEX(MangroveEmissionsValues!$E:$E,MATCH($A75,MangroveEmissionsValues!$A:$A,0),1),"NoData"),"NoData")</f>
        <v>152.109072631314</v>
      </c>
      <c r="F75" s="70" t="n">
        <f aca="false" t="array" ref="F75:F75">IF($C75="Mangrove", IFERROR(3.66*INDEX(MangroveEmissionsValues!$F:$F,MATCH($A75,MangroveEmissionsValues!$A:$A,0),1)*INDEX(MangroveEmissionsValues!$G:$G,MATCH($A75,MangroveEmissionsValues!$A:$A,0),1)/'Model assumptions'!$C$17,"NoData"),"NoData")</f>
        <v>69.1986911267732</v>
      </c>
      <c r="G75" s="40"/>
      <c r="H75" s="40"/>
      <c r="I75" s="40"/>
      <c r="J75" s="2"/>
      <c r="K75" s="2"/>
      <c r="L75" s="2"/>
      <c r="M75" s="2"/>
    </row>
    <row r="76" customFormat="false" ht="12.75" hidden="false" customHeight="true" outlineLevel="0" collapsed="false">
      <c r="A76" s="40" t="s">
        <v>305</v>
      </c>
      <c r="B76" s="56" t="str">
        <f aca="false" t="array" ref="B76:B76">INDEX(Countries!$D$2:$D$255, MATCH(A76, Countries!$B$2:$B$255, 0))</f>
        <v>NZL</v>
      </c>
      <c r="C76" s="76" t="s">
        <v>145</v>
      </c>
      <c r="D76" s="70" t="n">
        <v>27.2</v>
      </c>
      <c r="E76" s="70" t="n">
        <f aca="false" t="array" ref="E76:E76">IF($C76="Mangrove", IFERROR(3.66*INDEX(MangroveEmissionsValues!$D:$D,MATCH($A76,MangroveEmissionsValues!$A:$A,0),1)*INDEX(MangroveEmissionsValues!$E:$E,MATCH($A76,MangroveEmissionsValues!$A:$A,0),1),"NoData"),"NoData")</f>
        <v>197.217837768018</v>
      </c>
      <c r="F76" s="70" t="n">
        <f aca="false" t="array" ref="F76:F76">IF($C76="Mangrove", IFERROR(3.66*INDEX(MangroveEmissionsValues!$F:$F,MATCH($A76,MangroveEmissionsValues!$A:$A,0),1)*INDEX(MangroveEmissionsValues!$G:$G,MATCH($A76,MangroveEmissionsValues!$A:$A,0),1)/'Model assumptions'!$C$17,"NoData"),"NoData")</f>
        <v>68.291658824085</v>
      </c>
      <c r="G76" s="40"/>
      <c r="H76" s="40"/>
      <c r="I76" s="40"/>
      <c r="J76" s="2"/>
      <c r="K76" s="2"/>
      <c r="L76" s="2"/>
      <c r="M76" s="2"/>
    </row>
    <row r="77" customFormat="false" ht="12.75" hidden="false" customHeight="true" outlineLevel="0" collapsed="false">
      <c r="A77" s="40" t="s">
        <v>306</v>
      </c>
      <c r="B77" s="56" t="str">
        <f aca="false" t="array" ref="B77:B77">INDEX(Countries!$D$2:$D$255, MATCH(A77, Countries!$B$2:$B$255, 0))</f>
        <v>NIC</v>
      </c>
      <c r="C77" s="76" t="s">
        <v>145</v>
      </c>
      <c r="D77" s="70" t="n">
        <v>27.2</v>
      </c>
      <c r="E77" s="70" t="n">
        <f aca="false" t="array" ref="E77:E77">IF($C77="Mangrove", IFERROR(3.66*INDEX(MangroveEmissionsValues!$D:$D,MATCH($A77,MangroveEmissionsValues!$A:$A,0),1)*INDEX(MangroveEmissionsValues!$E:$E,MATCH($A77,MangroveEmissionsValues!$A:$A,0),1),"NoData"),"NoData")</f>
        <v>90.4657121326299</v>
      </c>
      <c r="F77" s="70" t="n">
        <f aca="false" t="array" ref="F77:F77">IF($C77="Mangrove", IFERROR(3.66*INDEX(MangroveEmissionsValues!$F:$F,MATCH($A77,MangroveEmissionsValues!$A:$A,0),1)*INDEX(MangroveEmissionsValues!$G:$G,MATCH($A77,MangroveEmissionsValues!$A:$A,0),1)/'Model assumptions'!$C$17,"NoData"),"NoData")</f>
        <v>80.7651463173432</v>
      </c>
      <c r="G77" s="40"/>
      <c r="H77" s="40"/>
      <c r="I77" s="40"/>
      <c r="J77" s="2"/>
      <c r="K77" s="2"/>
      <c r="L77" s="2"/>
      <c r="M77" s="2"/>
    </row>
    <row r="78" customFormat="false" ht="12.75" hidden="false" customHeight="true" outlineLevel="0" collapsed="false">
      <c r="A78" s="40" t="s">
        <v>307</v>
      </c>
      <c r="B78" s="56" t="str">
        <f aca="false" t="array" ref="B78:B78">INDEX(Countries!$D$2:$D$255, MATCH(A78, Countries!$B$2:$B$255, 0))</f>
        <v>NGA</v>
      </c>
      <c r="C78" s="76" t="s">
        <v>145</v>
      </c>
      <c r="D78" s="70" t="n">
        <v>27.2</v>
      </c>
      <c r="E78" s="70" t="n">
        <f aca="false" t="array" ref="E78:E78">IF($C78="Mangrove", IFERROR(3.66*INDEX(MangroveEmissionsValues!$D:$D,MATCH($A78,MangroveEmissionsValues!$A:$A,0),1)*INDEX(MangroveEmissionsValues!$E:$E,MATCH($A78,MangroveEmissionsValues!$A:$A,0),1),"NoData"),"NoData")</f>
        <v>159.344391360519</v>
      </c>
      <c r="F78" s="70" t="n">
        <f aca="false" t="array" ref="F78:F78">IF($C78="Mangrove", IFERROR(3.66*INDEX(MangroveEmissionsValues!$F:$F,MATCH($A78,MangroveEmissionsValues!$A:$A,0),1)*INDEX(MangroveEmissionsValues!$G:$G,MATCH($A78,MangroveEmissionsValues!$A:$A,0),1)/'Model assumptions'!$C$17,"NoData"),"NoData")</f>
        <v>56.9599011290322</v>
      </c>
      <c r="G78" s="40"/>
      <c r="H78" s="40"/>
      <c r="I78" s="40"/>
      <c r="J78" s="2"/>
      <c r="K78" s="2"/>
      <c r="L78" s="2"/>
      <c r="M78" s="2"/>
    </row>
    <row r="79" customFormat="false" ht="12.75" hidden="false" customHeight="true" outlineLevel="0" collapsed="false">
      <c r="A79" s="40" t="s">
        <v>308</v>
      </c>
      <c r="B79" s="56" t="str">
        <f aca="false" t="array" ref="B79:B79">INDEX(Countries!$D$2:$D$255, MATCH(A79, Countries!$B$2:$B$255, 0))</f>
        <v>OMN</v>
      </c>
      <c r="C79" s="76" t="s">
        <v>145</v>
      </c>
      <c r="D79" s="70" t="n">
        <v>27.2</v>
      </c>
      <c r="E79" s="70" t="n">
        <f aca="false" t="array" ref="E79:E79">IF($C79="Mangrove", IFERROR(3.66*INDEX(MangroveEmissionsValues!$D:$D,MATCH($A79,MangroveEmissionsValues!$A:$A,0),1)*INDEX(MangroveEmissionsValues!$E:$E,MATCH($A79,MangroveEmissionsValues!$A:$A,0),1),"NoData"),"NoData")</f>
        <v>57.4142608695651</v>
      </c>
      <c r="F79" s="70" t="n">
        <f aca="false" t="array" ref="F79:F79">IF($C79="Mangrove", IFERROR(3.66*INDEX(MangroveEmissionsValues!$F:$F,MATCH($A79,MangroveEmissionsValues!$A:$A,0),1)*INDEX(MangroveEmissionsValues!$G:$G,MATCH($A79,MangroveEmissionsValues!$A:$A,0),1)/'Model assumptions'!$C$17,"NoData"),"NoData")</f>
        <v>50.3803652049744</v>
      </c>
      <c r="G79" s="40"/>
      <c r="H79" s="40"/>
      <c r="I79" s="40"/>
      <c r="J79" s="2"/>
      <c r="K79" s="2"/>
      <c r="L79" s="2"/>
      <c r="M79" s="2"/>
    </row>
    <row r="80" customFormat="false" ht="12.75" hidden="false" customHeight="true" outlineLevel="0" collapsed="false">
      <c r="A80" s="40" t="s">
        <v>309</v>
      </c>
      <c r="B80" s="56" t="str">
        <f aca="false" t="array" ref="B80:B80">INDEX(Countries!$D$2:$D$255, MATCH(A80, Countries!$B$2:$B$255, 0))</f>
        <v>PAK</v>
      </c>
      <c r="C80" s="76" t="s">
        <v>145</v>
      </c>
      <c r="D80" s="70" t="n">
        <v>27.2</v>
      </c>
      <c r="E80" s="70" t="n">
        <f aca="false" t="array" ref="E80:E80">IF($C80="Mangrove", IFERROR(3.66*INDEX(MangroveEmissionsValues!$D:$D,MATCH($A80,MangroveEmissionsValues!$A:$A,0),1)*INDEX(MangroveEmissionsValues!$E:$E,MATCH($A80,MangroveEmissionsValues!$A:$A,0),1),"NoData"),"NoData")</f>
        <v>30.7385474860335</v>
      </c>
      <c r="F80" s="70" t="n">
        <f aca="false" t="array" ref="F80:F80">IF($C80="Mangrove", IFERROR(3.66*INDEX(MangroveEmissionsValues!$F:$F,MATCH($A80,MangroveEmissionsValues!$A:$A,0),1)*INDEX(MangroveEmissionsValues!$G:$G,MATCH($A80,MangroveEmissionsValues!$A:$A,0),1)/'Model assumptions'!$C$17,"NoData"),"NoData")</f>
        <v>118.514023722561</v>
      </c>
      <c r="G80" s="40"/>
      <c r="H80" s="40"/>
      <c r="I80" s="40"/>
      <c r="J80" s="2"/>
      <c r="K80" s="2"/>
      <c r="L80" s="2"/>
      <c r="M80" s="2"/>
    </row>
    <row r="81" customFormat="false" ht="12.75" hidden="false" customHeight="true" outlineLevel="0" collapsed="false">
      <c r="A81" s="40" t="s">
        <v>310</v>
      </c>
      <c r="B81" s="56" t="str">
        <f aca="false" t="array" ref="B81:B81">INDEX(Countries!$D$2:$D$255, MATCH(A81, Countries!$B$2:$B$255, 0))</f>
        <v>PLW</v>
      </c>
      <c r="C81" s="76" t="s">
        <v>145</v>
      </c>
      <c r="D81" s="70" t="n">
        <v>27.2</v>
      </c>
      <c r="E81" s="70" t="n">
        <f aca="false" t="array" ref="E81:E81">IF($C81="Mangrove", IFERROR(3.66*INDEX(MangroveEmissionsValues!$D:$D,MATCH($A81,MangroveEmissionsValues!$A:$A,0),1)*INDEX(MangroveEmissionsValues!$E:$E,MATCH($A81,MangroveEmissionsValues!$A:$A,0),1),"NoData"),"NoData")</f>
        <v>246.061118012422</v>
      </c>
      <c r="F81" s="70" t="n">
        <f aca="false" t="array" ref="F81:F81">IF($C81="Mangrove", IFERROR(3.66*INDEX(MangroveEmissionsValues!$F:$F,MATCH($A81,MangroveEmissionsValues!$A:$A,0),1)*INDEX(MangroveEmissionsValues!$G:$G,MATCH($A81,MangroveEmissionsValues!$A:$A,0),1)/'Model assumptions'!$C$17,"NoData"),"NoData")</f>
        <v>74.8014058629838</v>
      </c>
      <c r="G81" s="40"/>
      <c r="H81" s="40"/>
      <c r="I81" s="40"/>
      <c r="J81" s="2"/>
      <c r="K81" s="2"/>
      <c r="L81" s="2"/>
      <c r="M81" s="2"/>
    </row>
    <row r="82" customFormat="false" ht="12.75" hidden="false" customHeight="true" outlineLevel="0" collapsed="false">
      <c r="A82" s="40" t="s">
        <v>311</v>
      </c>
      <c r="B82" s="56" t="str">
        <f aca="false" t="array" ref="B82:B82">INDEX(Countries!$D$2:$D$255, MATCH(A82, Countries!$B$2:$B$255, 0))</f>
        <v>PAN</v>
      </c>
      <c r="C82" s="76" t="s">
        <v>145</v>
      </c>
      <c r="D82" s="70" t="n">
        <v>27.2</v>
      </c>
      <c r="E82" s="70" t="n">
        <f aca="false" t="array" ref="E82:E82">IF($C82="Mangrove", IFERROR(3.66*INDEX(MangroveEmissionsValues!$D:$D,MATCH($A82,MangroveEmissionsValues!$A:$A,0),1)*INDEX(MangroveEmissionsValues!$E:$E,MATCH($A82,MangroveEmissionsValues!$A:$A,0),1),"NoData"),"NoData")</f>
        <v>257.053019600628</v>
      </c>
      <c r="F82" s="70" t="n">
        <f aca="false" t="array" ref="F82:F82">IF($C82="Mangrove", IFERROR(3.66*INDEX(MangroveEmissionsValues!$F:$F,MATCH($A82,MangroveEmissionsValues!$A:$A,0),1)*INDEX(MangroveEmissionsValues!$G:$G,MATCH($A82,MangroveEmissionsValues!$A:$A,0),1)/'Model assumptions'!$C$17,"NoData"),"NoData")</f>
        <v>83.4158187162494</v>
      </c>
      <c r="G82" s="40"/>
      <c r="H82" s="40"/>
      <c r="I82" s="40"/>
      <c r="J82" s="2"/>
      <c r="K82" s="2"/>
      <c r="L82" s="2"/>
      <c r="M82" s="2"/>
    </row>
    <row r="83" customFormat="false" ht="12.75" hidden="false" customHeight="true" outlineLevel="0" collapsed="false">
      <c r="A83" s="40" t="s">
        <v>312</v>
      </c>
      <c r="B83" s="56" t="str">
        <f aca="false" t="array" ref="B83:B83">INDEX(Countries!$D$2:$D$255, MATCH(A83, Countries!$B$2:$B$255, 0))</f>
        <v>PNG</v>
      </c>
      <c r="C83" s="76" t="s">
        <v>145</v>
      </c>
      <c r="D83" s="70" t="n">
        <v>27.2</v>
      </c>
      <c r="E83" s="70" t="n">
        <f aca="false" t="array" ref="E83:E83">IF($C83="Mangrove", IFERROR(3.66*INDEX(MangroveEmissionsValues!$D:$D,MATCH($A83,MangroveEmissionsValues!$A:$A,0),1)*INDEX(MangroveEmissionsValues!$E:$E,MATCH($A83,MangroveEmissionsValues!$A:$A,0),1),"NoData"),"NoData")</f>
        <v>400.036116199947</v>
      </c>
      <c r="F83" s="70" t="n">
        <f aca="false" t="array" ref="F83:F83">IF($C83="Mangrove", IFERROR(3.66*INDEX(MangroveEmissionsValues!$F:$F,MATCH($A83,MangroveEmissionsValues!$A:$A,0),1)*INDEX(MangroveEmissionsValues!$G:$G,MATCH($A83,MangroveEmissionsValues!$A:$A,0),1)/'Model assumptions'!$C$17,"NoData"),"NoData")</f>
        <v>86.8612602781734</v>
      </c>
      <c r="G83" s="40"/>
      <c r="H83" s="40"/>
      <c r="I83" s="40"/>
      <c r="J83" s="2"/>
      <c r="K83" s="2"/>
      <c r="L83" s="2"/>
      <c r="M83" s="2"/>
    </row>
    <row r="84" customFormat="false" ht="12.75" hidden="false" customHeight="true" outlineLevel="0" collapsed="false">
      <c r="A84" s="40" t="s">
        <v>313</v>
      </c>
      <c r="B84" s="56" t="str">
        <f aca="false" t="array" ref="B84:B84">INDEX(Countries!$D$2:$D$255, MATCH(A84, Countries!$B$2:$B$255, 0))</f>
        <v>PER</v>
      </c>
      <c r="C84" s="76" t="s">
        <v>145</v>
      </c>
      <c r="D84" s="70" t="n">
        <v>27.2</v>
      </c>
      <c r="E84" s="70" t="n">
        <f aca="false" t="array" ref="E84:E84">IF($C84="Mangrove", IFERROR(3.66*INDEX(MangroveEmissionsValues!$D:$D,MATCH($A84,MangroveEmissionsValues!$A:$A,0),1)*INDEX(MangroveEmissionsValues!$E:$E,MATCH($A84,MangroveEmissionsValues!$A:$A,0),1),"NoData"),"NoData")</f>
        <v>81.4135635018495</v>
      </c>
      <c r="F84" s="70" t="n">
        <f aca="false" t="array" ref="F84:F84">IF($C84="Mangrove", IFERROR(3.66*INDEX(MangroveEmissionsValues!$F:$F,MATCH($A84,MangroveEmissionsValues!$A:$A,0),1)*INDEX(MangroveEmissionsValues!$G:$G,MATCH($A84,MangroveEmissionsValues!$A:$A,0),1)/'Model assumptions'!$C$17,"NoData"),"NoData")</f>
        <v>80.1642747683692</v>
      </c>
      <c r="G84" s="40"/>
      <c r="H84" s="40"/>
      <c r="I84" s="40"/>
      <c r="J84" s="2"/>
      <c r="K84" s="2"/>
      <c r="L84" s="2"/>
      <c r="M84" s="2"/>
    </row>
    <row r="85" customFormat="false" ht="12.75" hidden="false" customHeight="true" outlineLevel="0" collapsed="false">
      <c r="A85" s="40" t="s">
        <v>314</v>
      </c>
      <c r="B85" s="56" t="str">
        <f aca="false" t="array" ref="B85:B85">INDEX(Countries!$D$2:$D$255, MATCH(A85, Countries!$B$2:$B$255, 0))</f>
        <v>PHL</v>
      </c>
      <c r="C85" s="76" t="s">
        <v>145</v>
      </c>
      <c r="D85" s="70" t="n">
        <v>27.2</v>
      </c>
      <c r="E85" s="70" t="n">
        <f aca="false" t="array" ref="E85:E85">IF($C85="Mangrove", IFERROR(3.66*INDEX(MangroveEmissionsValues!$D:$D,MATCH($A85,MangroveEmissionsValues!$A:$A,0),1)*INDEX(MangroveEmissionsValues!$E:$E,MATCH($A85,MangroveEmissionsValues!$A:$A,0),1),"NoData"),"NoData")</f>
        <v>182.199981801134</v>
      </c>
      <c r="F85" s="70" t="n">
        <f aca="false" t="array" ref="F85:F85">IF($C85="Mangrove", IFERROR(3.66*INDEX(MangroveEmissionsValues!$F:$F,MATCH($A85,MangroveEmissionsValues!$A:$A,0),1)*INDEX(MangroveEmissionsValues!$G:$G,MATCH($A85,MangroveEmissionsValues!$A:$A,0),1)/'Model assumptions'!$C$17,"NoData"),"NoData")</f>
        <v>64.5783330169906</v>
      </c>
      <c r="G85" s="40"/>
      <c r="H85" s="40"/>
      <c r="I85" s="40"/>
      <c r="J85" s="2"/>
      <c r="K85" s="2"/>
      <c r="L85" s="2"/>
      <c r="M85" s="2"/>
    </row>
    <row r="86" customFormat="false" ht="12.75" hidden="false" customHeight="true" outlineLevel="0" collapsed="false">
      <c r="A86" s="40" t="s">
        <v>315</v>
      </c>
      <c r="B86" s="56" t="str">
        <f aca="false" t="array" ref="B86:B86">INDEX(Countries!$D$2:$D$255, MATCH(A86, Countries!$B$2:$B$255, 0))</f>
        <v>PRI</v>
      </c>
      <c r="C86" s="76" t="s">
        <v>145</v>
      </c>
      <c r="D86" s="70" t="n">
        <v>27.2</v>
      </c>
      <c r="E86" s="70" t="n">
        <f aca="false" t="array" ref="E86:E86">IF($C86="Mangrove", IFERROR(3.66*INDEX(MangroveEmissionsValues!$D:$D,MATCH($A86,MangroveEmissionsValues!$A:$A,0),1)*INDEX(MangroveEmissionsValues!$E:$E,MATCH($A86,MangroveEmissionsValues!$A:$A,0),1),"NoData"),"NoData")</f>
        <v>42.1086734693877</v>
      </c>
      <c r="F86" s="70" t="n">
        <f aca="false" t="array" ref="F86:F86">IF($C86="Mangrove", IFERROR(3.66*INDEX(MangroveEmissionsValues!$F:$F,MATCH($A86,MangroveEmissionsValues!$A:$A,0),1)*INDEX(MangroveEmissionsValues!$G:$G,MATCH($A86,MangroveEmissionsValues!$A:$A,0),1)/'Model assumptions'!$C$17,"NoData"),"NoData")</f>
        <v>66.1098294683545</v>
      </c>
      <c r="G86" s="40"/>
      <c r="H86" s="40"/>
      <c r="I86" s="40"/>
      <c r="J86" s="2"/>
      <c r="K86" s="2"/>
      <c r="L86" s="2"/>
      <c r="M86" s="2"/>
    </row>
    <row r="87" customFormat="false" ht="12.75" hidden="false" customHeight="true" outlineLevel="0" collapsed="false">
      <c r="A87" s="40" t="s">
        <v>316</v>
      </c>
      <c r="B87" s="56" t="str">
        <f aca="false" t="array" ref="B87:B87">INDEX(Countries!$D$2:$D$255, MATCH(A87, Countries!$B$2:$B$255, 0))</f>
        <v>QAT</v>
      </c>
      <c r="C87" s="76" t="s">
        <v>145</v>
      </c>
      <c r="D87" s="70" t="n">
        <v>27.2</v>
      </c>
      <c r="E87" s="70" t="n">
        <f aca="false" t="array" ref="E87:E87">IF($C87="Mangrove", IFERROR(3.66*INDEX(MangroveEmissionsValues!$D:$D,MATCH($A87,MangroveEmissionsValues!$A:$A,0),1)*INDEX(MangroveEmissionsValues!$E:$E,MATCH($A87,MangroveEmissionsValues!$A:$A,0),1),"NoData"),"NoData")</f>
        <v>30.2476963350785</v>
      </c>
      <c r="F87" s="70" t="n">
        <f aca="false" t="array" ref="F87:F87">IF($C87="Mangrove", IFERROR(3.66*INDEX(MangroveEmissionsValues!$F:$F,MATCH($A87,MangroveEmissionsValues!$A:$A,0),1)*INDEX(MangroveEmissionsValues!$G:$G,MATCH($A87,MangroveEmissionsValues!$A:$A,0),1)/'Model assumptions'!$C$17,"NoData"),"NoData")</f>
        <v>81.5302445656193</v>
      </c>
      <c r="G87" s="40"/>
      <c r="H87" s="40"/>
      <c r="I87" s="40"/>
      <c r="J87" s="2"/>
      <c r="K87" s="2"/>
      <c r="L87" s="2"/>
      <c r="M87" s="2"/>
    </row>
    <row r="88" customFormat="false" ht="12.75" hidden="false" customHeight="true" outlineLevel="0" collapsed="false">
      <c r="A88" s="40" t="s">
        <v>317</v>
      </c>
      <c r="B88" s="56" t="str">
        <f aca="false" t="array" ref="B88:B88">INDEX(Countries!$D$2:$D$255, MATCH(A88, Countries!$B$2:$B$255, 0))</f>
        <v>COG</v>
      </c>
      <c r="C88" s="76" t="s">
        <v>145</v>
      </c>
      <c r="D88" s="70" t="n">
        <v>27.2</v>
      </c>
      <c r="E88" s="70" t="n">
        <f aca="false" t="array" ref="E88:E88">IF($C88="Mangrove", IFERROR(3.66*INDEX(MangroveEmissionsValues!$D:$D,MATCH($A88,MangroveEmissionsValues!$A:$A,0),1)*INDEX(MangroveEmissionsValues!$E:$E,MATCH($A88,MangroveEmissionsValues!$A:$A,0),1),"NoData"),"NoData")</f>
        <v>1.87043626062323</v>
      </c>
      <c r="F88" s="70" t="str">
        <f aca="false" t="array" ref="F88:F88">IF($C88="Mangrove", IFERROR(3.66*INDEX(MangroveEmissionsValues!$F:$F,MATCH($A88,MangroveEmissionsValues!$A:$A,0),1)*INDEX(MangroveEmissionsValues!$G:$G,MATCH($A88,MangroveEmissionsValues!$A:$A,0),1)/'Model assumptions'!$C$17,"NoData"),"NoData")</f>
        <v>NoData</v>
      </c>
      <c r="G88" s="40"/>
      <c r="H88" s="40"/>
      <c r="I88" s="40"/>
      <c r="J88" s="2"/>
      <c r="K88" s="2"/>
      <c r="L88" s="2"/>
      <c r="M88" s="2"/>
    </row>
    <row r="89" customFormat="false" ht="12.75" hidden="false" customHeight="true" outlineLevel="0" collapsed="false">
      <c r="A89" s="40" t="s">
        <v>318</v>
      </c>
      <c r="B89" s="56" t="str">
        <f aca="false" t="array" ref="B89:B89">INDEX(Countries!$D$2:$D$255, MATCH(A89, Countries!$B$2:$B$255, 0))</f>
        <v>KNA</v>
      </c>
      <c r="C89" s="76" t="s">
        <v>145</v>
      </c>
      <c r="D89" s="70" t="n">
        <v>27.2</v>
      </c>
      <c r="E89" s="70" t="n">
        <f aca="false" t="array" ref="E89:E89">IF($C89="Mangrove", IFERROR(3.66*INDEX(MangroveEmissionsValues!$D:$D,MATCH($A89,MangroveEmissionsValues!$A:$A,0),1)*INDEX(MangroveEmissionsValues!$E:$E,MATCH($A89,MangroveEmissionsValues!$A:$A,0),1),"NoData"),"NoData")</f>
        <v>63.4869230769229</v>
      </c>
      <c r="F89" s="70" t="n">
        <f aca="false" t="array" ref="F89:F89">IF($C89="Mangrove", IFERROR(3.66*INDEX(MangroveEmissionsValues!$F:$F,MATCH($A89,MangroveEmissionsValues!$A:$A,0),1)*INDEX(MangroveEmissionsValues!$G:$G,MATCH($A89,MangroveEmissionsValues!$A:$A,0),1)/'Model assumptions'!$C$17,"NoData"),"NoData")</f>
        <v>66.1976298759305</v>
      </c>
      <c r="G89" s="40"/>
      <c r="H89" s="40"/>
      <c r="I89" s="40"/>
      <c r="J89" s="2"/>
      <c r="K89" s="2"/>
      <c r="L89" s="2"/>
      <c r="M89" s="2"/>
    </row>
    <row r="90" customFormat="false" ht="12.75" hidden="false" customHeight="true" outlineLevel="0" collapsed="false">
      <c r="A90" s="40" t="s">
        <v>319</v>
      </c>
      <c r="B90" s="56" t="str">
        <f aca="false" t="array" ref="B90:B90">INDEX(Countries!$D$2:$D$255, MATCH(A90, Countries!$B$2:$B$255, 0))</f>
        <v>LCA</v>
      </c>
      <c r="C90" s="76" t="s">
        <v>145</v>
      </c>
      <c r="D90" s="70" t="n">
        <v>27.2</v>
      </c>
      <c r="E90" s="70" t="n">
        <f aca="false" t="array" ref="E90:E90">IF($C90="Mangrove", IFERROR(3.66*INDEX(MangroveEmissionsValues!$D:$D,MATCH($A90,MangroveEmissionsValues!$A:$A,0),1)*INDEX(MangroveEmissionsValues!$E:$E,MATCH($A90,MangroveEmissionsValues!$A:$A,0),1),"NoData"),"NoData")</f>
        <v>119.613043478261</v>
      </c>
      <c r="F90" s="70" t="n">
        <f aca="false" t="array" ref="F90:F90">IF($C90="Mangrove", IFERROR(3.66*INDEX(MangroveEmissionsValues!$F:$F,MATCH($A90,MangroveEmissionsValues!$A:$A,0),1)*INDEX(MangroveEmissionsValues!$G:$G,MATCH($A90,MangroveEmissionsValues!$A:$A,0),1)/'Model assumptions'!$C$17,"NoData"),"NoData")</f>
        <v>58.8669250251257</v>
      </c>
      <c r="G90" s="40"/>
      <c r="H90" s="40"/>
      <c r="I90" s="40"/>
      <c r="J90" s="2"/>
      <c r="K90" s="2"/>
      <c r="L90" s="2"/>
      <c r="M90" s="2"/>
    </row>
    <row r="91" customFormat="false" ht="12.75" hidden="false" customHeight="true" outlineLevel="0" collapsed="false">
      <c r="A91" s="40" t="s">
        <v>320</v>
      </c>
      <c r="B91" s="56" t="str">
        <f aca="false" t="array" ref="B91:B91">INDEX(Countries!$D$2:$D$255, MATCH(A91, Countries!$B$2:$B$255, 0))</f>
        <v>VCT</v>
      </c>
      <c r="C91" s="76" t="s">
        <v>145</v>
      </c>
      <c r="D91" s="70" t="n">
        <v>27.2</v>
      </c>
      <c r="E91" s="70" t="n">
        <f aca="false" t="array" ref="E91:E91">IF($C91="Mangrove", IFERROR(3.66*INDEX(MangroveEmissionsValues!$D:$D,MATCH($A91,MangroveEmissionsValues!$A:$A,0),1)*INDEX(MangroveEmissionsValues!$E:$E,MATCH($A91,MangroveEmissionsValues!$A:$A,0),1),"NoData"),"NoData")</f>
        <v>82.533</v>
      </c>
      <c r="F91" s="70" t="n">
        <f aca="false" t="array" ref="F91:F91">IF($C91="Mangrove", IFERROR(3.66*INDEX(MangroveEmissionsValues!$F:$F,MATCH($A91,MangroveEmissionsValues!$A:$A,0),1)*INDEX(MangroveEmissionsValues!$G:$G,MATCH($A91,MangroveEmissionsValues!$A:$A,0),1)/'Model assumptions'!$C$17,"NoData"),"NoData")</f>
        <v>57.9390927100618</v>
      </c>
      <c r="G91" s="40"/>
      <c r="H91" s="40"/>
      <c r="I91" s="40"/>
      <c r="J91" s="2"/>
      <c r="K91" s="2"/>
      <c r="L91" s="2"/>
      <c r="M91" s="2"/>
    </row>
    <row r="92" customFormat="false" ht="12.75" hidden="false" customHeight="true" outlineLevel="0" collapsed="false">
      <c r="A92" s="40" t="s">
        <v>321</v>
      </c>
      <c r="B92" s="56" t="str">
        <f aca="false" t="array" ref="B92:B92">INDEX(Countries!$D$2:$D$255, MATCH(A92, Countries!$B$2:$B$255, 0))</f>
        <v>MAF</v>
      </c>
      <c r="C92" s="76" t="s">
        <v>145</v>
      </c>
      <c r="D92" s="70" t="n">
        <v>27.2</v>
      </c>
      <c r="E92" s="70" t="str">
        <f aca="false" t="array" ref="E92:E92">IF($C92="Mangrove", IFERROR(3.66*INDEX(MangroveEmissionsValues!$D:$D,MATCH($A92,MangroveEmissionsValues!$A:$A,0),1)*INDEX(MangroveEmissionsValues!$E:$E,MATCH($A92,MangroveEmissionsValues!$A:$A,0),1),"NoData"),"NoData")</f>
        <v>NoData</v>
      </c>
      <c r="F92" s="70" t="str">
        <f aca="false" t="array" ref="F92:F92">IF($C92="Mangrove", IFERROR(3.66*INDEX(MangroveEmissionsValues!$F:$F,MATCH($A92,MangroveEmissionsValues!$A:$A,0),1)*INDEX(MangroveEmissionsValues!$G:$G,MATCH($A92,MangroveEmissionsValues!$A:$A,0),1)/'Model assumptions'!$C$17,"NoData"),"NoData")</f>
        <v>NoData</v>
      </c>
      <c r="G92" s="40"/>
      <c r="H92" s="40"/>
      <c r="I92" s="40"/>
      <c r="J92" s="2"/>
      <c r="K92" s="2"/>
      <c r="L92" s="2"/>
      <c r="M92" s="2"/>
    </row>
    <row r="93" customFormat="false" ht="12.75" hidden="false" customHeight="true" outlineLevel="0" collapsed="false">
      <c r="A93" s="40" t="s">
        <v>322</v>
      </c>
      <c r="B93" s="56" t="str">
        <f aca="false" t="array" ref="B93:B93">INDEX(Countries!$D$2:$D$255, MATCH(A93, Countries!$B$2:$B$255, 0))</f>
        <v>WSM</v>
      </c>
      <c r="C93" s="76" t="s">
        <v>145</v>
      </c>
      <c r="D93" s="70" t="n">
        <v>27.2</v>
      </c>
      <c r="E93" s="70" t="n">
        <f aca="false" t="array" ref="E93:E93">IF($C93="Mangrove", IFERROR(3.66*INDEX(MangroveEmissionsValues!$D:$D,MATCH($A93,MangroveEmissionsValues!$A:$A,0),1)*INDEX(MangroveEmissionsValues!$E:$E,MATCH($A93,MangroveEmissionsValues!$A:$A,0),1),"NoData"),"NoData")</f>
        <v>228.465051903114</v>
      </c>
      <c r="F93" s="70" t="str">
        <f aca="false" t="array" ref="F93:F93">IF($C93="Mangrove", IFERROR(3.66*INDEX(MangroveEmissionsValues!$F:$F,MATCH($A93,MangroveEmissionsValues!$A:$A,0),1)*INDEX(MangroveEmissionsValues!$G:$G,MATCH($A93,MangroveEmissionsValues!$A:$A,0),1)/'Model assumptions'!$C$17,"NoData"),"NoData")</f>
        <v>NoData</v>
      </c>
      <c r="G93" s="40"/>
      <c r="H93" s="40"/>
      <c r="I93" s="40"/>
      <c r="J93" s="2"/>
      <c r="K93" s="2"/>
      <c r="L93" s="2"/>
      <c r="M93" s="2"/>
    </row>
    <row r="94" customFormat="false" ht="12.75" hidden="false" customHeight="true" outlineLevel="0" collapsed="false">
      <c r="A94" s="40" t="s">
        <v>323</v>
      </c>
      <c r="B94" s="56" t="str">
        <f aca="false" t="array" ref="B94:B94">INDEX(Countries!$D$2:$D$255, MATCH(A94, Countries!$B$2:$B$255, 0))</f>
        <v>STP</v>
      </c>
      <c r="C94" s="76" t="s">
        <v>145</v>
      </c>
      <c r="D94" s="70" t="n">
        <v>27.2</v>
      </c>
      <c r="E94" s="70" t="str">
        <f aca="false" t="array" ref="E94:E94">IF($C94="Mangrove", IFERROR(3.66*INDEX(MangroveEmissionsValues!$D:$D,MATCH($A94,MangroveEmissionsValues!$A:$A,0),1)*INDEX(MangroveEmissionsValues!$E:$E,MATCH($A94,MangroveEmissionsValues!$A:$A,0),1),"NoData"),"NoData")</f>
        <v>NoData</v>
      </c>
      <c r="F94" s="70" t="str">
        <f aca="false" t="array" ref="F94:F94">IF($C94="Mangrove", IFERROR(3.66*INDEX(MangroveEmissionsValues!$F:$F,MATCH($A94,MangroveEmissionsValues!$A:$A,0),1)*INDEX(MangroveEmissionsValues!$G:$G,MATCH($A94,MangroveEmissionsValues!$A:$A,0),1)/'Model assumptions'!$C$17,"NoData"),"NoData")</f>
        <v>NoData</v>
      </c>
      <c r="G94" s="40"/>
      <c r="H94" s="40"/>
      <c r="I94" s="40"/>
      <c r="J94" s="2"/>
      <c r="K94" s="2"/>
      <c r="L94" s="2"/>
      <c r="M94" s="2"/>
    </row>
    <row r="95" customFormat="false" ht="12.75" hidden="false" customHeight="true" outlineLevel="0" collapsed="false">
      <c r="A95" s="40" t="s">
        <v>324</v>
      </c>
      <c r="B95" s="56" t="str">
        <f aca="false" t="array" ref="B95:B95">INDEX(Countries!$D$2:$D$255, MATCH(A95, Countries!$B$2:$B$255, 0))</f>
        <v>SAU</v>
      </c>
      <c r="C95" s="76" t="s">
        <v>145</v>
      </c>
      <c r="D95" s="70" t="n">
        <v>27.2</v>
      </c>
      <c r="E95" s="70" t="n">
        <f aca="false" t="array" ref="E95:E95">IF($C95="Mangrove", IFERROR(3.66*INDEX(MangroveEmissionsValues!$D:$D,MATCH($A95,MangroveEmissionsValues!$A:$A,0),1)*INDEX(MangroveEmissionsValues!$E:$E,MATCH($A95,MangroveEmissionsValues!$A:$A,0),1),"NoData"),"NoData")</f>
        <v>27.5151689649947</v>
      </c>
      <c r="F95" s="70" t="n">
        <f aca="false" t="array" ref="F95:F95">IF($C95="Mangrove", IFERROR(3.66*INDEX(MangroveEmissionsValues!$F:$F,MATCH($A95,MangroveEmissionsValues!$A:$A,0),1)*INDEX(MangroveEmissionsValues!$G:$G,MATCH($A95,MangroveEmissionsValues!$A:$A,0),1)/'Model assumptions'!$C$17,"NoData"),"NoData")</f>
        <v>58.3534511743855</v>
      </c>
      <c r="G95" s="40"/>
      <c r="H95" s="40"/>
      <c r="I95" s="40"/>
      <c r="J95" s="2"/>
      <c r="K95" s="2"/>
      <c r="L95" s="2"/>
      <c r="M95" s="2"/>
    </row>
    <row r="96" customFormat="false" ht="12.75" hidden="false" customHeight="true" outlineLevel="0" collapsed="false">
      <c r="A96" s="40" t="s">
        <v>325</v>
      </c>
      <c r="B96" s="56" t="str">
        <f aca="false" t="array" ref="B96:B96">INDEX(Countries!$D$2:$D$255, MATCH(A96, Countries!$B$2:$B$255, 0))</f>
        <v>SEN</v>
      </c>
      <c r="C96" s="76" t="s">
        <v>145</v>
      </c>
      <c r="D96" s="70" t="n">
        <v>27.2</v>
      </c>
      <c r="E96" s="70" t="n">
        <f aca="false" t="array" ref="E96:E96">IF($C96="Mangrove", IFERROR(3.66*INDEX(MangroveEmissionsValues!$D:$D,MATCH($A96,MangroveEmissionsValues!$A:$A,0),1)*INDEX(MangroveEmissionsValues!$E:$E,MATCH($A96,MangroveEmissionsValues!$A:$A,0),1),"NoData"),"NoData")</f>
        <v>47.069329762702</v>
      </c>
      <c r="F96" s="70" t="n">
        <f aca="false" t="array" ref="F96:F96">IF($C96="Mangrove", IFERROR(3.66*INDEX(MangroveEmissionsValues!$F:$F,MATCH($A96,MangroveEmissionsValues!$A:$A,0),1)*INDEX(MangroveEmissionsValues!$G:$G,MATCH($A96,MangroveEmissionsValues!$A:$A,0),1)/'Model assumptions'!$C$17,"NoData"),"NoData")</f>
        <v>53.4936994274302</v>
      </c>
      <c r="G96" s="40"/>
      <c r="H96" s="40"/>
      <c r="I96" s="40"/>
      <c r="J96" s="2"/>
      <c r="K96" s="2"/>
      <c r="L96" s="2"/>
      <c r="M96" s="2"/>
    </row>
    <row r="97" customFormat="false" ht="12.75" hidden="false" customHeight="true" outlineLevel="0" collapsed="false">
      <c r="A97" s="40" t="s">
        <v>326</v>
      </c>
      <c r="B97" s="56" t="str">
        <f aca="false" t="array" ref="B97:B97">INDEX(Countries!$D$2:$D$255, MATCH(A97, Countries!$B$2:$B$255, 0))</f>
        <v>SYC</v>
      </c>
      <c r="C97" s="76" t="s">
        <v>145</v>
      </c>
      <c r="D97" s="70" t="n">
        <v>27.2</v>
      </c>
      <c r="E97" s="70" t="n">
        <f aca="false" t="array" ref="E97:E97">IF($C97="Mangrove", IFERROR(3.66*INDEX(MangroveEmissionsValues!$D:$D,MATCH($A97,MangroveEmissionsValues!$A:$A,0),1)*INDEX(MangroveEmissionsValues!$E:$E,MATCH($A97,MangroveEmissionsValues!$A:$A,0),1),"NoData"),"NoData")</f>
        <v>151.854645814167</v>
      </c>
      <c r="F97" s="70" t="n">
        <f aca="false" t="array" ref="F97:F97">IF($C97="Mangrove", IFERROR(3.66*INDEX(MangroveEmissionsValues!$F:$F,MATCH($A97,MangroveEmissionsValues!$A:$A,0),1)*INDEX(MangroveEmissionsValues!$G:$G,MATCH($A97,MangroveEmissionsValues!$A:$A,0),1)/'Model assumptions'!$C$17,"NoData"),"NoData")</f>
        <v>118.437797837838</v>
      </c>
      <c r="G97" s="40"/>
      <c r="H97" s="40"/>
      <c r="I97" s="40"/>
      <c r="J97" s="2"/>
      <c r="K97" s="2"/>
      <c r="L97" s="2"/>
      <c r="M97" s="2"/>
    </row>
    <row r="98" customFormat="false" ht="12.75" hidden="false" customHeight="true" outlineLevel="0" collapsed="false">
      <c r="A98" s="40" t="s">
        <v>327</v>
      </c>
      <c r="B98" s="56" t="str">
        <f aca="false" t="array" ref="B98:B98">INDEX(Countries!$D$2:$D$255, MATCH(A98, Countries!$B$2:$B$255, 0))</f>
        <v>SLE</v>
      </c>
      <c r="C98" s="76" t="s">
        <v>145</v>
      </c>
      <c r="D98" s="70" t="n">
        <v>27.2</v>
      </c>
      <c r="E98" s="70" t="n">
        <f aca="false" t="array" ref="E98:E98">IF($C98="Mangrove", IFERROR(3.66*INDEX(MangroveEmissionsValues!$D:$D,MATCH($A98,MangroveEmissionsValues!$A:$A,0),1)*INDEX(MangroveEmissionsValues!$E:$E,MATCH($A98,MangroveEmissionsValues!$A:$A,0),1),"NoData"),"NoData")</f>
        <v>123.2606298107</v>
      </c>
      <c r="F98" s="70" t="n">
        <f aca="false" t="array" ref="F98:F98">IF($C98="Mangrove", IFERROR(3.66*INDEX(MangroveEmissionsValues!$F:$F,MATCH($A98,MangroveEmissionsValues!$A:$A,0),1)*INDEX(MangroveEmissionsValues!$G:$G,MATCH($A98,MangroveEmissionsValues!$A:$A,0),1)/'Model assumptions'!$C$17,"NoData"),"NoData")</f>
        <v>96.5852235335695</v>
      </c>
      <c r="G98" s="40"/>
      <c r="H98" s="40"/>
      <c r="I98" s="40"/>
      <c r="J98" s="2"/>
      <c r="K98" s="2"/>
      <c r="L98" s="2"/>
      <c r="M98" s="2"/>
    </row>
    <row r="99" customFormat="false" ht="12.75" hidden="false" customHeight="true" outlineLevel="0" collapsed="false">
      <c r="A99" s="40" t="s">
        <v>328</v>
      </c>
      <c r="B99" s="56" t="str">
        <f aca="false" t="array" ref="B99:B99">INDEX(Countries!$D$2:$D$255, MATCH(A99, Countries!$B$2:$B$255, 0))</f>
        <v>SGP</v>
      </c>
      <c r="C99" s="76" t="s">
        <v>145</v>
      </c>
      <c r="D99" s="70" t="n">
        <v>27.2</v>
      </c>
      <c r="E99" s="70" t="n">
        <f aca="false" t="array" ref="E99:E99">IF($C99="Mangrove", IFERROR(3.66*INDEX(MangroveEmissionsValues!$D:$D,MATCH($A99,MangroveEmissionsValues!$A:$A,0),1)*INDEX(MangroveEmissionsValues!$E:$E,MATCH($A99,MangroveEmissionsValues!$A:$A,0),1),"NoData"),"NoData")</f>
        <v>262.009523809524</v>
      </c>
      <c r="F99" s="70" t="n">
        <f aca="false" t="array" ref="F99:F99">IF($C99="Mangrove", IFERROR(3.66*INDEX(MangroveEmissionsValues!$F:$F,MATCH($A99,MangroveEmissionsValues!$A:$A,0),1)*INDEX(MangroveEmissionsValues!$G:$G,MATCH($A99,MangroveEmissionsValues!$A:$A,0),1)/'Model assumptions'!$C$17,"NoData"),"NoData")</f>
        <v>58.3438885080148</v>
      </c>
      <c r="G99" s="40"/>
      <c r="H99" s="40"/>
      <c r="I99" s="40"/>
      <c r="J99" s="2"/>
      <c r="K99" s="2"/>
      <c r="L99" s="2"/>
      <c r="M99" s="2"/>
    </row>
    <row r="100" customFormat="false" ht="12.75" hidden="false" customHeight="true" outlineLevel="0" collapsed="false">
      <c r="A100" s="40" t="s">
        <v>329</v>
      </c>
      <c r="B100" s="56" t="str">
        <f aca="false" t="array" ref="B100:B100">INDEX(Countries!$D$2:$D$255, MATCH(A100, Countries!$B$2:$B$255, 0))</f>
        <v>SXM</v>
      </c>
      <c r="C100" s="76" t="s">
        <v>145</v>
      </c>
      <c r="D100" s="70" t="n">
        <v>27.2</v>
      </c>
      <c r="E100" s="70" t="str">
        <f aca="false" t="array" ref="E100:E100">IF($C100="Mangrove", IFERROR(3.66*INDEX(MangroveEmissionsValues!$D:$D,MATCH($A100,MangroveEmissionsValues!$A:$A,0),1)*INDEX(MangroveEmissionsValues!$E:$E,MATCH($A100,MangroveEmissionsValues!$A:$A,0),1),"NoData"),"NoData")</f>
        <v>NoData</v>
      </c>
      <c r="F100" s="70" t="str">
        <f aca="false" t="array" ref="F100:F100">IF($C100="Mangrove", IFERROR(3.66*INDEX(MangroveEmissionsValues!$F:$F,MATCH($A100,MangroveEmissionsValues!$A:$A,0),1)*INDEX(MangroveEmissionsValues!$G:$G,MATCH($A100,MangroveEmissionsValues!$A:$A,0),1)/'Model assumptions'!$C$17,"NoData"),"NoData")</f>
        <v>NoData</v>
      </c>
      <c r="G100" s="40"/>
      <c r="H100" s="40"/>
      <c r="I100" s="40"/>
      <c r="J100" s="2"/>
      <c r="K100" s="2"/>
      <c r="L100" s="2"/>
      <c r="M100" s="2"/>
    </row>
    <row r="101" customFormat="false" ht="12.75" hidden="false" customHeight="true" outlineLevel="0" collapsed="false">
      <c r="A101" s="40" t="s">
        <v>330</v>
      </c>
      <c r="B101" s="56" t="str">
        <f aca="false" t="array" ref="B101:B101">INDEX(Countries!$D$2:$D$255, MATCH(A101, Countries!$B$2:$B$255, 0))</f>
        <v>SLB</v>
      </c>
      <c r="C101" s="76" t="s">
        <v>145</v>
      </c>
      <c r="D101" s="70" t="n">
        <v>27.2</v>
      </c>
      <c r="E101" s="70" t="n">
        <f aca="false" t="array" ref="E101:E101">IF($C101="Mangrove", IFERROR(3.66*INDEX(MangroveEmissionsValues!$D:$D,MATCH($A101,MangroveEmissionsValues!$A:$A,0),1)*INDEX(MangroveEmissionsValues!$E:$E,MATCH($A101,MangroveEmissionsValues!$A:$A,0),1),"NoData"),"NoData")</f>
        <v>226.074595489871</v>
      </c>
      <c r="F101" s="70" t="n">
        <f aca="false" t="array" ref="F101:F101">IF($C101="Mangrove", IFERROR(3.66*INDEX(MangroveEmissionsValues!$F:$F,MATCH($A101,MangroveEmissionsValues!$A:$A,0),1)*INDEX(MangroveEmissionsValues!$G:$G,MATCH($A101,MangroveEmissionsValues!$A:$A,0),1)/'Model assumptions'!$C$17,"NoData"),"NoData")</f>
        <v>53.1865814453307</v>
      </c>
      <c r="G101" s="40"/>
      <c r="H101" s="40"/>
      <c r="I101" s="40"/>
      <c r="J101" s="2"/>
      <c r="K101" s="2"/>
      <c r="L101" s="2"/>
      <c r="M101" s="2"/>
    </row>
    <row r="102" customFormat="false" ht="12.75" hidden="false" customHeight="true" outlineLevel="0" collapsed="false">
      <c r="A102" s="40" t="s">
        <v>331</v>
      </c>
      <c r="B102" s="56" t="str">
        <f aca="false" t="array" ref="B102:B102">INDEX(Countries!$D$2:$D$255, MATCH(A102, Countries!$B$2:$B$255, 0))</f>
        <v>SOM</v>
      </c>
      <c r="C102" s="76" t="s">
        <v>145</v>
      </c>
      <c r="D102" s="70" t="n">
        <v>27.2</v>
      </c>
      <c r="E102" s="70" t="n">
        <f aca="false" t="array" ref="E102:E102">IF($C102="Mangrove", IFERROR(3.66*INDEX(MangroveEmissionsValues!$D:$D,MATCH($A102,MangroveEmissionsValues!$A:$A,0),1)*INDEX(MangroveEmissionsValues!$E:$E,MATCH($A102,MangroveEmissionsValues!$A:$A,0),1),"NoData"),"NoData")</f>
        <v>51.6032825322391</v>
      </c>
      <c r="F102" s="70" t="n">
        <f aca="false" t="array" ref="F102:F102">IF($C102="Mangrove", IFERROR(3.66*INDEX(MangroveEmissionsValues!$F:$F,MATCH($A102,MangroveEmissionsValues!$A:$A,0),1)*INDEX(MangroveEmissionsValues!$G:$G,MATCH($A102,MangroveEmissionsValues!$A:$A,0),1)/'Model assumptions'!$C$17,"NoData"),"NoData")</f>
        <v>68.434262553596</v>
      </c>
      <c r="G102" s="40"/>
      <c r="H102" s="40"/>
      <c r="I102" s="40"/>
      <c r="J102" s="2"/>
      <c r="K102" s="2"/>
      <c r="L102" s="2"/>
      <c r="M102" s="2"/>
    </row>
    <row r="103" customFormat="false" ht="12.75" hidden="false" customHeight="true" outlineLevel="0" collapsed="false">
      <c r="A103" s="40" t="s">
        <v>332</v>
      </c>
      <c r="B103" s="56" t="str">
        <f aca="false" t="array" ref="B103:B103">INDEX(Countries!$D$2:$D$255, MATCH(A103, Countries!$B$2:$B$255, 0))</f>
        <v>ZAF</v>
      </c>
      <c r="C103" s="76" t="s">
        <v>145</v>
      </c>
      <c r="D103" s="70" t="n">
        <v>27.2</v>
      </c>
      <c r="E103" s="70" t="n">
        <f aca="false" t="array" ref="E103:E103">IF($C103="Mangrove", IFERROR(3.66*INDEX(MangroveEmissionsValues!$D:$D,MATCH($A103,MangroveEmissionsValues!$A:$A,0),1)*INDEX(MangroveEmissionsValues!$E:$E,MATCH($A103,MangroveEmissionsValues!$A:$A,0),1),"NoData"),"NoData")</f>
        <v>269.065768958186</v>
      </c>
      <c r="F103" s="70" t="n">
        <f aca="false" t="array" ref="F103:F103">IF($C103="Mangrove", IFERROR(3.66*INDEX(MangroveEmissionsValues!$F:$F,MATCH($A103,MangroveEmissionsValues!$A:$A,0),1)*INDEX(MangroveEmissionsValues!$G:$G,MATCH($A103,MangroveEmissionsValues!$A:$A,0),1)/'Model assumptions'!$C$17,"NoData"),"NoData")</f>
        <v>61.330745951417</v>
      </c>
      <c r="G103" s="40"/>
      <c r="H103" s="40"/>
      <c r="I103" s="40"/>
      <c r="J103" s="2"/>
      <c r="K103" s="2"/>
      <c r="L103" s="2"/>
      <c r="M103" s="2"/>
    </row>
    <row r="104" customFormat="false" ht="12.75" hidden="false" customHeight="true" outlineLevel="0" collapsed="false">
      <c r="A104" s="40" t="s">
        <v>333</v>
      </c>
      <c r="B104" s="56" t="str">
        <f aca="false" t="array" ref="B104:B104">INDEX(Countries!$D$2:$D$255, MATCH(A104, Countries!$B$2:$B$255, 0))</f>
        <v>LKA</v>
      </c>
      <c r="C104" s="76" t="s">
        <v>145</v>
      </c>
      <c r="D104" s="70" t="n">
        <v>27.2</v>
      </c>
      <c r="E104" s="70" t="n">
        <f aca="false" t="array" ref="E104:E104">IF($C104="Mangrove", IFERROR(3.66*INDEX(MangroveEmissionsValues!$D:$D,MATCH($A104,MangroveEmissionsValues!$A:$A,0),1)*INDEX(MangroveEmissionsValues!$E:$E,MATCH($A104,MangroveEmissionsValues!$A:$A,0),1),"NoData"),"NoData")</f>
        <v>71.6576803332603</v>
      </c>
      <c r="F104" s="70" t="n">
        <f aca="false" t="array" ref="F104:F104">IF($C104="Mangrove", IFERROR(3.66*INDEX(MangroveEmissionsValues!$F:$F,MATCH($A104,MangroveEmissionsValues!$A:$A,0),1)*INDEX(MangroveEmissionsValues!$G:$G,MATCH($A104,MangroveEmissionsValues!$A:$A,0),1)/'Model assumptions'!$C$17,"NoData"),"NoData")</f>
        <v>55.3305262980927</v>
      </c>
      <c r="G104" s="40"/>
      <c r="H104" s="40"/>
      <c r="I104" s="40"/>
      <c r="J104" s="2"/>
      <c r="K104" s="2"/>
      <c r="L104" s="2"/>
      <c r="M104" s="2"/>
    </row>
    <row r="105" customFormat="false" ht="12.75" hidden="false" customHeight="true" outlineLevel="0" collapsed="false">
      <c r="A105" s="40" t="s">
        <v>334</v>
      </c>
      <c r="B105" s="56" t="str">
        <f aca="false" t="array" ref="B105:B105">INDEX(Countries!$D$2:$D$255, MATCH(A105, Countries!$B$2:$B$255, 0))</f>
        <v>SDN</v>
      </c>
      <c r="C105" s="76" t="s">
        <v>145</v>
      </c>
      <c r="D105" s="70" t="n">
        <v>27.2</v>
      </c>
      <c r="E105" s="70" t="n">
        <f aca="false" t="array" ref="E105:E105">IF($C105="Mangrove", IFERROR(3.66*INDEX(MangroveEmissionsValues!$D:$D,MATCH($A105,MangroveEmissionsValues!$A:$A,0),1)*INDEX(MangroveEmissionsValues!$E:$E,MATCH($A105,MangroveEmissionsValues!$A:$A,0),1),"NoData"),"NoData")</f>
        <v>20.4416099071207</v>
      </c>
      <c r="F105" s="70" t="n">
        <f aca="false" t="array" ref="F105:F105">IF($C105="Mangrove", IFERROR(3.66*INDEX(MangroveEmissionsValues!$F:$F,MATCH($A105,MangroveEmissionsValues!$A:$A,0),1)*INDEX(MangroveEmissionsValues!$G:$G,MATCH($A105,MangroveEmissionsValues!$A:$A,0),1)/'Model assumptions'!$C$17,"NoData"),"NoData")</f>
        <v>58.1963456936093</v>
      </c>
      <c r="G105" s="40"/>
      <c r="H105" s="40"/>
      <c r="I105" s="40"/>
      <c r="J105" s="2"/>
      <c r="K105" s="2"/>
      <c r="L105" s="2"/>
      <c r="M105" s="2"/>
    </row>
    <row r="106" customFormat="false" ht="12.75" hidden="false" customHeight="true" outlineLevel="0" collapsed="false">
      <c r="A106" s="40" t="s">
        <v>335</v>
      </c>
      <c r="B106" s="56" t="str">
        <f aca="false" t="array" ref="B106:B106">INDEX(Countries!$D$2:$D$255, MATCH(A106, Countries!$B$2:$B$255, 0))</f>
        <v>SUR</v>
      </c>
      <c r="C106" s="76" t="s">
        <v>145</v>
      </c>
      <c r="D106" s="70" t="n">
        <v>27.2</v>
      </c>
      <c r="E106" s="70" t="n">
        <f aca="false" t="array" ref="E106:E106">IF($C106="Mangrove", IFERROR(3.66*INDEX(MangroveEmissionsValues!$D:$D,MATCH($A106,MangroveEmissionsValues!$A:$A,0),1)*INDEX(MangroveEmissionsValues!$E:$E,MATCH($A106,MangroveEmissionsValues!$A:$A,0),1),"NoData"),"NoData")</f>
        <v>132.435134475181</v>
      </c>
      <c r="F106" s="70" t="n">
        <f aca="false" t="array" ref="F106:F106">IF($C106="Mangrove", IFERROR(3.66*INDEX(MangroveEmissionsValues!$F:$F,MATCH($A106,MangroveEmissionsValues!$A:$A,0),1)*INDEX(MangroveEmissionsValues!$G:$G,MATCH($A106,MangroveEmissionsValues!$A:$A,0),1)/'Model assumptions'!$C$17,"NoData"),"NoData")</f>
        <v>56.8107925481812</v>
      </c>
      <c r="G106" s="40"/>
      <c r="H106" s="40"/>
      <c r="I106" s="40"/>
      <c r="J106" s="2"/>
      <c r="K106" s="2"/>
      <c r="L106" s="2"/>
      <c r="M106" s="2"/>
    </row>
    <row r="107" customFormat="false" ht="12.75" hidden="false" customHeight="true" outlineLevel="0" collapsed="false">
      <c r="A107" s="40" t="s">
        <v>336</v>
      </c>
      <c r="B107" s="56" t="str">
        <f aca="false" t="array" ref="B107:B107">INDEX(Countries!$D$2:$D$255, MATCH(A107, Countries!$B$2:$B$255, 0))</f>
        <v>TWN</v>
      </c>
      <c r="C107" s="76" t="s">
        <v>145</v>
      </c>
      <c r="D107" s="70" t="n">
        <v>27.2</v>
      </c>
      <c r="E107" s="70" t="n">
        <f aca="false" t="array" ref="E107:E107">IF($C107="Mangrove", IFERROR(3.66*INDEX(MangroveEmissionsValues!$D:$D,MATCH($A107,MangroveEmissionsValues!$A:$A,0),1)*INDEX(MangroveEmissionsValues!$E:$E,MATCH($A107,MangroveEmissionsValues!$A:$A,0),1),"NoData"),"NoData")</f>
        <v>158.952444444444</v>
      </c>
      <c r="F107" s="70" t="n">
        <f aca="false" t="array" ref="F107:F107">IF($C107="Mangrove", IFERROR(3.66*INDEX(MangroveEmissionsValues!$F:$F,MATCH($A107,MangroveEmissionsValues!$A:$A,0),1)*INDEX(MangroveEmissionsValues!$G:$G,MATCH($A107,MangroveEmissionsValues!$A:$A,0),1)/'Model assumptions'!$C$17,"NoData"),"NoData")</f>
        <v>69.5013945119006</v>
      </c>
      <c r="G107" s="40"/>
      <c r="H107" s="40"/>
      <c r="I107" s="40"/>
      <c r="J107" s="2"/>
      <c r="K107" s="2"/>
      <c r="L107" s="2"/>
      <c r="M107" s="2"/>
    </row>
    <row r="108" customFormat="false" ht="12.75" hidden="false" customHeight="true" outlineLevel="0" collapsed="false">
      <c r="A108" s="40" t="s">
        <v>337</v>
      </c>
      <c r="B108" s="56" t="str">
        <f aca="false" t="array" ref="B108:B108">INDEX(Countries!$D$2:$D$255, MATCH(A108, Countries!$B$2:$B$255, 0))</f>
        <v>TZA</v>
      </c>
      <c r="C108" s="76" t="s">
        <v>145</v>
      </c>
      <c r="D108" s="70" t="n">
        <v>27.2</v>
      </c>
      <c r="E108" s="70" t="n">
        <f aca="false" t="array" ref="E108:E108">IF($C108="Mangrove", IFERROR(3.66*INDEX(MangroveEmissionsValues!$D:$D,MATCH($A108,MangroveEmissionsValues!$A:$A,0),1)*INDEX(MangroveEmissionsValues!$E:$E,MATCH($A108,MangroveEmissionsValues!$A:$A,0),1),"NoData"),"NoData")</f>
        <v>300.031195840555</v>
      </c>
      <c r="F108" s="70" t="n">
        <f aca="false" t="array" ref="F108:F108">IF($C108="Mangrove", IFERROR(3.66*INDEX(MangroveEmissionsValues!$F:$F,MATCH($A108,MangroveEmissionsValues!$A:$A,0),1)*INDEX(MangroveEmissionsValues!$G:$G,MATCH($A108,MangroveEmissionsValues!$A:$A,0),1)/'Model assumptions'!$C$17,"NoData"),"NoData")</f>
        <v>103.305026015455</v>
      </c>
      <c r="G108" s="40"/>
      <c r="H108" s="40"/>
      <c r="I108" s="40"/>
      <c r="J108" s="2"/>
      <c r="K108" s="2"/>
      <c r="L108" s="2"/>
      <c r="M108" s="2"/>
    </row>
    <row r="109" customFormat="false" ht="12.75" hidden="false" customHeight="true" outlineLevel="0" collapsed="false">
      <c r="A109" s="40" t="s">
        <v>338</v>
      </c>
      <c r="B109" s="56" t="str">
        <f aca="false" t="array" ref="B109:B109">INDEX(Countries!$D$2:$D$255, MATCH(A109, Countries!$B$2:$B$255, 0))</f>
        <v>THA</v>
      </c>
      <c r="C109" s="76" t="s">
        <v>145</v>
      </c>
      <c r="D109" s="70" t="n">
        <v>27.2</v>
      </c>
      <c r="E109" s="70" t="n">
        <f aca="false" t="array" ref="E109:E109">IF($C109="Mangrove", IFERROR(3.66*INDEX(MangroveEmissionsValues!$D:$D,MATCH($A109,MangroveEmissionsValues!$A:$A,0),1)*INDEX(MangroveEmissionsValues!$E:$E,MATCH($A109,MangroveEmissionsValues!$A:$A,0),1),"NoData"),"NoData")</f>
        <v>208.116232366168</v>
      </c>
      <c r="F109" s="70" t="n">
        <f aca="false" t="array" ref="F109:F109">IF($C109="Mangrove", IFERROR(3.66*INDEX(MangroveEmissionsValues!$F:$F,MATCH($A109,MangroveEmissionsValues!$A:$A,0),1)*INDEX(MangroveEmissionsValues!$G:$G,MATCH($A109,MangroveEmissionsValues!$A:$A,0),1)/'Model assumptions'!$C$17,"NoData"),"NoData")</f>
        <v>65.2787965592946</v>
      </c>
      <c r="G109" s="40"/>
      <c r="H109" s="40"/>
      <c r="I109" s="40"/>
      <c r="J109" s="2"/>
      <c r="K109" s="2"/>
      <c r="L109" s="2"/>
      <c r="M109" s="2"/>
    </row>
    <row r="110" customFormat="false" ht="12.75" hidden="false" customHeight="true" outlineLevel="0" collapsed="false">
      <c r="A110" s="40" t="s">
        <v>339</v>
      </c>
      <c r="B110" s="56" t="str">
        <f aca="false" t="array" ref="B110:B110">INDEX(Countries!$D$2:$D$255, MATCH(A110, Countries!$B$2:$B$255, 0))</f>
        <v>TLS</v>
      </c>
      <c r="C110" s="76" t="s">
        <v>145</v>
      </c>
      <c r="D110" s="70" t="n">
        <v>27.2</v>
      </c>
      <c r="E110" s="70" t="n">
        <f aca="false" t="array" ref="E110:E110">IF($C110="Mangrove", IFERROR(3.66*INDEX(MangroveEmissionsValues!$D:$D,MATCH($A110,MangroveEmissionsValues!$A:$A,0),1)*INDEX(MangroveEmissionsValues!$E:$E,MATCH($A110,MangroveEmissionsValues!$A:$A,0),1),"NoData"),"NoData")</f>
        <v>275.11</v>
      </c>
      <c r="F110" s="70" t="n">
        <f aca="false" t="array" ref="F110:F110">IF($C110="Mangrove", IFERROR(3.66*INDEX(MangroveEmissionsValues!$F:$F,MATCH($A110,MangroveEmissionsValues!$A:$A,0),1)*INDEX(MangroveEmissionsValues!$G:$G,MATCH($A110,MangroveEmissionsValues!$A:$A,0),1)/'Model assumptions'!$C$17,"NoData"),"NoData")</f>
        <v>59.9311922570772</v>
      </c>
      <c r="G110" s="40"/>
      <c r="H110" s="40"/>
      <c r="I110" s="40"/>
      <c r="J110" s="2"/>
      <c r="K110" s="2"/>
      <c r="L110" s="2"/>
      <c r="M110" s="2"/>
    </row>
    <row r="111" customFormat="false" ht="12.75" hidden="false" customHeight="true" outlineLevel="0" collapsed="false">
      <c r="A111" s="40" t="s">
        <v>340</v>
      </c>
      <c r="B111" s="56" t="str">
        <f aca="false" t="array" ref="B111:B111">INDEX(Countries!$D$2:$D$255, MATCH(A111, Countries!$B$2:$B$255, 0))</f>
        <v>TGO</v>
      </c>
      <c r="C111" s="76" t="s">
        <v>145</v>
      </c>
      <c r="D111" s="70" t="n">
        <v>27.2</v>
      </c>
      <c r="E111" s="70" t="n">
        <f aca="false" t="array" ref="E111:E111">IF($C111="Mangrove", IFERROR(3.66*INDEX(MangroveEmissionsValues!$D:$D,MATCH($A111,MangroveEmissionsValues!$A:$A,0),1)*INDEX(MangroveEmissionsValues!$E:$E,MATCH($A111,MangroveEmissionsValues!$A:$A,0),1),"NoData"),"NoData")</f>
        <v>66.0264</v>
      </c>
      <c r="F111" s="70" t="n">
        <f aca="false" t="array" ref="F111:F111">IF($C111="Mangrove", IFERROR(3.66*INDEX(MangroveEmissionsValues!$F:$F,MATCH($A111,MangroveEmissionsValues!$A:$A,0),1)*INDEX(MangroveEmissionsValues!$G:$G,MATCH($A111,MangroveEmissionsValues!$A:$A,0),1)/'Model assumptions'!$C$17,"NoData"),"NoData")</f>
        <v>81.8928707313617</v>
      </c>
      <c r="G111" s="40"/>
      <c r="H111" s="40"/>
      <c r="I111" s="40"/>
      <c r="J111" s="2"/>
      <c r="K111" s="2"/>
      <c r="L111" s="2"/>
      <c r="M111" s="2"/>
    </row>
    <row r="112" customFormat="false" ht="12.75" hidden="false" customHeight="true" outlineLevel="0" collapsed="false">
      <c r="A112" s="40" t="s">
        <v>341</v>
      </c>
      <c r="B112" s="56" t="str">
        <f aca="false" t="array" ref="B112:B112">INDEX(Countries!$D$2:$D$255, MATCH(A112, Countries!$B$2:$B$255, 0))</f>
        <v>TON</v>
      </c>
      <c r="C112" s="76" t="s">
        <v>145</v>
      </c>
      <c r="D112" s="70" t="n">
        <v>27.2</v>
      </c>
      <c r="E112" s="70" t="n">
        <f aca="false" t="array" ref="E112:E112">IF($C112="Mangrove", IFERROR(3.66*INDEX(MangroveEmissionsValues!$D:$D,MATCH($A112,MangroveEmissionsValues!$A:$A,0),1)*INDEX(MangroveEmissionsValues!$E:$E,MATCH($A112,MangroveEmissionsValues!$A:$A,0),1),"NoData"),"NoData")</f>
        <v>149.865369649805</v>
      </c>
      <c r="F112" s="70" t="str">
        <f aca="false" t="array" ref="F112:F112">IF($C112="Mangrove", IFERROR(3.66*INDEX(MangroveEmissionsValues!$F:$F,MATCH($A112,MangroveEmissionsValues!$A:$A,0),1)*INDEX(MangroveEmissionsValues!$G:$G,MATCH($A112,MangroveEmissionsValues!$A:$A,0),1)/'Model assumptions'!$C$17,"NoData"),"NoData")</f>
        <v>NoData</v>
      </c>
      <c r="G112" s="40"/>
      <c r="H112" s="40"/>
      <c r="I112" s="40"/>
      <c r="J112" s="2"/>
      <c r="K112" s="2"/>
      <c r="L112" s="2"/>
      <c r="M112" s="2"/>
    </row>
    <row r="113" customFormat="false" ht="12.75" hidden="false" customHeight="true" outlineLevel="0" collapsed="false">
      <c r="A113" s="40" t="s">
        <v>342</v>
      </c>
      <c r="B113" s="56" t="str">
        <f aca="false" t="array" ref="B113:B113">INDEX(Countries!$D$2:$D$255, MATCH(A113, Countries!$B$2:$B$255, 0))</f>
        <v>TTO</v>
      </c>
      <c r="C113" s="76" t="s">
        <v>145</v>
      </c>
      <c r="D113" s="70" t="n">
        <v>27.2</v>
      </c>
      <c r="E113" s="70" t="n">
        <f aca="false" t="array" ref="E113:E113">IF($C113="Mangrove", IFERROR(3.66*INDEX(MangroveEmissionsValues!$D:$D,MATCH($A113,MangroveEmissionsValues!$A:$A,0),1)*INDEX(MangroveEmissionsValues!$E:$E,MATCH($A113,MangroveEmissionsValues!$A:$A,0),1),"NoData"),"NoData")</f>
        <v>130.734991287819</v>
      </c>
      <c r="F113" s="70" t="n">
        <f aca="false" t="array" ref="F113:F113">IF($C113="Mangrove", IFERROR(3.66*INDEX(MangroveEmissionsValues!$F:$F,MATCH($A113,MangroveEmissionsValues!$A:$A,0),1)*INDEX(MangroveEmissionsValues!$G:$G,MATCH($A113,MangroveEmissionsValues!$A:$A,0),1)/'Model assumptions'!$C$17,"NoData"),"NoData")</f>
        <v>64.1972162479588</v>
      </c>
      <c r="G113" s="40"/>
      <c r="H113" s="40"/>
      <c r="I113" s="40"/>
      <c r="J113" s="2"/>
      <c r="K113" s="2"/>
      <c r="L113" s="2"/>
      <c r="M113" s="2"/>
    </row>
    <row r="114" customFormat="false" ht="12.75" hidden="false" customHeight="true" outlineLevel="0" collapsed="false">
      <c r="A114" s="40" t="s">
        <v>343</v>
      </c>
      <c r="B114" s="56" t="str">
        <f aca="false" t="array" ref="B114:B114">INDEX(Countries!$D$2:$D$255, MATCH(A114, Countries!$B$2:$B$255, 0))</f>
        <v>TCA</v>
      </c>
      <c r="C114" s="76" t="s">
        <v>145</v>
      </c>
      <c r="D114" s="70" t="n">
        <v>27.2</v>
      </c>
      <c r="E114" s="70" t="n">
        <f aca="false" t="array" ref="E114:E114">IF($C114="Mangrove", IFERROR(3.66*INDEX(MangroveEmissionsValues!$D:$D,MATCH($A114,MangroveEmissionsValues!$A:$A,0),1)*INDEX(MangroveEmissionsValues!$E:$E,MATCH($A114,MangroveEmissionsValues!$A:$A,0),1),"NoData"),"NoData")</f>
        <v>29.1001939237233</v>
      </c>
      <c r="F114" s="70" t="str">
        <f aca="false" t="array" ref="F114:F114">IF($C114="Mangrove", IFERROR(3.66*INDEX(MangroveEmissionsValues!$F:$F,MATCH($A114,MangroveEmissionsValues!$A:$A,0),1)*INDEX(MangroveEmissionsValues!$G:$G,MATCH($A114,MangroveEmissionsValues!$A:$A,0),1)/'Model assumptions'!$C$17,"NoData"),"NoData")</f>
        <v>NoData</v>
      </c>
      <c r="G114" s="40"/>
      <c r="H114" s="40"/>
      <c r="I114" s="40"/>
      <c r="J114" s="2"/>
      <c r="K114" s="2"/>
      <c r="L114" s="2"/>
      <c r="M114" s="2"/>
    </row>
    <row r="115" customFormat="false" ht="12.75" hidden="false" customHeight="true" outlineLevel="0" collapsed="false">
      <c r="A115" s="40" t="s">
        <v>344</v>
      </c>
      <c r="B115" s="56" t="str">
        <f aca="false" t="array" ref="B115:B115">INDEX(Countries!$D$2:$D$255, MATCH(A115, Countries!$B$2:$B$255, 0))</f>
        <v>TUV</v>
      </c>
      <c r="C115" s="76" t="s">
        <v>145</v>
      </c>
      <c r="D115" s="70" t="n">
        <v>27.2</v>
      </c>
      <c r="E115" s="70" t="n">
        <f aca="false" t="array" ref="E115:E115">IF($C115="Mangrove", IFERROR(3.66*INDEX(MangroveEmissionsValues!$D:$D,MATCH($A115,MangroveEmissionsValues!$A:$A,0),1)*INDEX(MangroveEmissionsValues!$E:$E,MATCH($A115,MangroveEmissionsValues!$A:$A,0),1),"NoData"),"NoData")</f>
        <v>206.3325</v>
      </c>
      <c r="F115" s="70" t="str">
        <f aca="false" t="array" ref="F115:F115">IF($C115="Mangrove", IFERROR(3.66*INDEX(MangroveEmissionsValues!$F:$F,MATCH($A115,MangroveEmissionsValues!$A:$A,0),1)*INDEX(MangroveEmissionsValues!$G:$G,MATCH($A115,MangroveEmissionsValues!$A:$A,0),1)/'Model assumptions'!$C$17,"NoData"),"NoData")</f>
        <v>NoData</v>
      </c>
      <c r="G115" s="40"/>
      <c r="H115" s="40"/>
      <c r="I115" s="40"/>
      <c r="J115" s="2"/>
      <c r="K115" s="2"/>
      <c r="L115" s="2"/>
      <c r="M115" s="2"/>
    </row>
    <row r="116" customFormat="false" ht="12.75" hidden="false" customHeight="true" outlineLevel="0" collapsed="false">
      <c r="A116" s="40" t="s">
        <v>345</v>
      </c>
      <c r="B116" s="56" t="str">
        <f aca="false" t="array" ref="B116:B116">INDEX(Countries!$D$2:$D$255, MATCH(A116, Countries!$B$2:$B$255, 0))</f>
        <v>ARE</v>
      </c>
      <c r="C116" s="76" t="s">
        <v>145</v>
      </c>
      <c r="D116" s="70" t="n">
        <v>27.2</v>
      </c>
      <c r="E116" s="70" t="n">
        <f aca="false" t="array" ref="E116:E116">IF($C116="Mangrove", IFERROR(3.66*INDEX(MangroveEmissionsValues!$D:$D,MATCH($A116,MangroveEmissionsValues!$A:$A,0),1)*INDEX(MangroveEmissionsValues!$E:$E,MATCH($A116,MangroveEmissionsValues!$A:$A,0),1),"NoData"),"NoData")</f>
        <v>13.9827191867853</v>
      </c>
      <c r="F116" s="70" t="n">
        <f aca="false" t="array" ref="F116:F116">IF($C116="Mangrove", IFERROR(3.66*INDEX(MangroveEmissionsValues!$F:$F,MATCH($A116,MangroveEmissionsValues!$A:$A,0),1)*INDEX(MangroveEmissionsValues!$G:$G,MATCH($A116,MangroveEmissionsValues!$A:$A,0),1)/'Model assumptions'!$C$17,"NoData"),"NoData")</f>
        <v>77.9314681228669</v>
      </c>
      <c r="G116" s="40"/>
      <c r="H116" s="40"/>
      <c r="I116" s="40"/>
      <c r="J116" s="2"/>
      <c r="K116" s="2"/>
      <c r="L116" s="2"/>
      <c r="M116" s="2"/>
    </row>
    <row r="117" customFormat="false" ht="12.75" hidden="false" customHeight="true" outlineLevel="0" collapsed="false">
      <c r="A117" s="40" t="s">
        <v>346</v>
      </c>
      <c r="B117" s="56" t="str">
        <f aca="false" t="array" ref="B117:B117">INDEX(Countries!$D$2:$D$255, MATCH(A117, Countries!$B$2:$B$255, 0))</f>
        <v>VUT</v>
      </c>
      <c r="C117" s="76" t="s">
        <v>145</v>
      </c>
      <c r="D117" s="70" t="n">
        <v>27.2</v>
      </c>
      <c r="E117" s="70" t="n">
        <f aca="false" t="array" ref="E117:E117">IF($C117="Mangrove", IFERROR(3.66*INDEX(MangroveEmissionsValues!$D:$D,MATCH($A117,MangroveEmissionsValues!$A:$A,0),1)*INDEX(MangroveEmissionsValues!$E:$E,MATCH($A117,MangroveEmissionsValues!$A:$A,0),1),"NoData"),"NoData")</f>
        <v>243.101620029455</v>
      </c>
      <c r="F117" s="70" t="n">
        <f aca="false" t="array" ref="F117:F117">IF($C117="Mangrove", IFERROR(3.66*INDEX(MangroveEmissionsValues!$F:$F,MATCH($A117,MangroveEmissionsValues!$A:$A,0),1)*INDEX(MangroveEmissionsValues!$G:$G,MATCH($A117,MangroveEmissionsValues!$A:$A,0),1)/'Model assumptions'!$C$17,"NoData"),"NoData")</f>
        <v>0</v>
      </c>
      <c r="G117" s="40"/>
      <c r="H117" s="40"/>
      <c r="I117" s="40"/>
      <c r="J117" s="2"/>
      <c r="K117" s="2"/>
      <c r="L117" s="2"/>
      <c r="M117" s="2"/>
    </row>
    <row r="118" customFormat="false" ht="12.75" hidden="false" customHeight="true" outlineLevel="0" collapsed="false">
      <c r="A118" s="40" t="s">
        <v>347</v>
      </c>
      <c r="B118" s="56" t="str">
        <f aca="false" t="array" ref="B118:B118">INDEX(Countries!$D$2:$D$255, MATCH(A118, Countries!$B$2:$B$255, 0))</f>
        <v>VEN</v>
      </c>
      <c r="C118" s="76" t="s">
        <v>145</v>
      </c>
      <c r="D118" s="70" t="n">
        <v>27.2</v>
      </c>
      <c r="E118" s="70" t="n">
        <f aca="false" t="array" ref="E118:E118">IF($C118="Mangrove", IFERROR(3.66*INDEX(MangroveEmissionsValues!$D:$D,MATCH($A118,MangroveEmissionsValues!$A:$A,0),1)*INDEX(MangroveEmissionsValues!$E:$E,MATCH($A118,MangroveEmissionsValues!$A:$A,0),1),"NoData"),"NoData")</f>
        <v>303.759039360652</v>
      </c>
      <c r="F118" s="70" t="n">
        <f aca="false" t="array" ref="F118:F118">IF($C118="Mangrove", IFERROR(3.66*INDEX(MangroveEmissionsValues!$F:$F,MATCH($A118,MangroveEmissionsValues!$A:$A,0),1)*INDEX(MangroveEmissionsValues!$G:$G,MATCH($A118,MangroveEmissionsValues!$A:$A,0),1)/'Model assumptions'!$C$17,"NoData"),"NoData")</f>
        <v>0</v>
      </c>
      <c r="G118" s="40"/>
      <c r="H118" s="40"/>
      <c r="I118" s="40"/>
      <c r="J118" s="2"/>
      <c r="K118" s="2"/>
      <c r="L118" s="2"/>
      <c r="M118" s="2"/>
    </row>
    <row r="119" customFormat="false" ht="12.75" hidden="false" customHeight="true" outlineLevel="0" collapsed="false">
      <c r="A119" s="40" t="s">
        <v>348</v>
      </c>
      <c r="B119" s="56" t="str">
        <f aca="false" t="array" ref="B119:B119">INDEX(Countries!$D$2:$D$255, MATCH(A119, Countries!$B$2:$B$255, 0))</f>
        <v>VNM</v>
      </c>
      <c r="C119" s="76" t="s">
        <v>145</v>
      </c>
      <c r="D119" s="70" t="n">
        <v>27.2</v>
      </c>
      <c r="E119" s="70" t="n">
        <f aca="false" t="array" ref="E119:E119">IF($C119="Mangrove", IFERROR(3.66*INDEX(MangroveEmissionsValues!$D:$D,MATCH($A119,MangroveEmissionsValues!$A:$A,0),1)*INDEX(MangroveEmissionsValues!$E:$E,MATCH($A119,MangroveEmissionsValues!$A:$A,0),1),"NoData"),"NoData")</f>
        <v>144.038085645332</v>
      </c>
      <c r="F119" s="70" t="n">
        <f aca="false" t="array" ref="F119:F119">IF($C119="Mangrove", IFERROR(3.66*INDEX(MangroveEmissionsValues!$F:$F,MATCH($A119,MangroveEmissionsValues!$A:$A,0),1)*INDEX(MangroveEmissionsValues!$G:$G,MATCH($A119,MangroveEmissionsValues!$A:$A,0),1)/'Model assumptions'!$C$17,"NoData"),"NoData")</f>
        <v>0</v>
      </c>
      <c r="G119" s="40"/>
      <c r="H119" s="40"/>
      <c r="I119" s="40"/>
      <c r="J119" s="2"/>
      <c r="K119" s="2"/>
      <c r="L119" s="2"/>
      <c r="M119" s="2"/>
    </row>
    <row r="120" customFormat="false" ht="12.75" hidden="false" customHeight="true" outlineLevel="0" collapsed="false">
      <c r="A120" s="40" t="s">
        <v>349</v>
      </c>
      <c r="B120" s="56" t="str">
        <f aca="false" t="array" ref="B120:B120">INDEX(Countries!$D$2:$D$255, MATCH(A120, Countries!$B$2:$B$255, 0))</f>
        <v>VIR</v>
      </c>
      <c r="C120" s="76" t="s">
        <v>145</v>
      </c>
      <c r="D120" s="70" t="n">
        <v>27.2</v>
      </c>
      <c r="E120" s="70" t="n">
        <f aca="false" t="array" ref="E120:E120">IF($C120="Mangrove", IFERROR(3.66*INDEX(MangroveEmissionsValues!$D:$D,MATCH($A120,MangroveEmissionsValues!$A:$A,0),1)*INDEX(MangroveEmissionsValues!$E:$E,MATCH($A120,MangroveEmissionsValues!$A:$A,0),1),"NoData"),"NoData")</f>
        <v>82.0770165745857</v>
      </c>
      <c r="F120" s="70" t="str">
        <f aca="false" t="array" ref="F120:F120">IF($C120="Mangrove", IFERROR(3.66*INDEX(MangroveEmissionsValues!$F:$F,MATCH($A120,MangroveEmissionsValues!$A:$A,0),1)*INDEX(MangroveEmissionsValues!$G:$G,MATCH($A120,MangroveEmissionsValues!$A:$A,0),1)/'Model assumptions'!$C$17,"NoData"),"NoData")</f>
        <v>NoData</v>
      </c>
      <c r="G120" s="40"/>
      <c r="H120" s="40"/>
      <c r="I120" s="40"/>
      <c r="J120" s="2"/>
      <c r="K120" s="2"/>
      <c r="L120" s="2"/>
      <c r="M120" s="2"/>
    </row>
    <row r="121" customFormat="false" ht="12.75" hidden="false" customHeight="true" outlineLevel="0" collapsed="false">
      <c r="A121" s="40" t="s">
        <v>350</v>
      </c>
      <c r="B121" s="56" t="str">
        <f aca="false" t="array" ref="B121:B121">INDEX(Countries!$D$2:$D$255, MATCH(A121, Countries!$B$2:$B$255, 0))</f>
        <v>WLF</v>
      </c>
      <c r="C121" s="76" t="s">
        <v>145</v>
      </c>
      <c r="D121" s="70" t="n">
        <v>27.2</v>
      </c>
      <c r="E121" s="70" t="n">
        <f aca="false" t="array" ref="E121:E121">IF($C121="Mangrove", IFERROR(3.66*INDEX(MangroveEmissionsValues!$D:$D,MATCH($A121,MangroveEmissionsValues!$A:$A,0),1)*INDEX(MangroveEmissionsValues!$E:$E,MATCH($A121,MangroveEmissionsValues!$A:$A,0),1),"NoData"),"NoData")</f>
        <v>235.808571428571</v>
      </c>
      <c r="F121" s="70" t="str">
        <f aca="false" t="array" ref="F121:F121">IF($C121="Mangrove", IFERROR(3.66*INDEX(MangroveEmissionsValues!$F:$F,MATCH($A121,MangroveEmissionsValues!$A:$A,0),1)*INDEX(MangroveEmissionsValues!$G:$G,MATCH($A121,MangroveEmissionsValues!$A:$A,0),1)/'Model assumptions'!$C$17,"NoData"),"NoData")</f>
        <v>NoData</v>
      </c>
      <c r="G121" s="40"/>
      <c r="H121" s="40"/>
      <c r="I121" s="40"/>
      <c r="J121" s="2"/>
      <c r="K121" s="2"/>
      <c r="L121" s="2"/>
      <c r="M121" s="2"/>
    </row>
    <row r="122" customFormat="false" ht="12.75" hidden="false" customHeight="true" outlineLevel="0" collapsed="false">
      <c r="A122" s="40" t="s">
        <v>351</v>
      </c>
      <c r="B122" s="56" t="str">
        <f aca="false" t="array" ref="B122:B122">INDEX(Countries!$D$2:$D$255, MATCH(A122, Countries!$B$2:$B$255, 0))</f>
        <v>YEM</v>
      </c>
      <c r="C122" s="76" t="s">
        <v>145</v>
      </c>
      <c r="D122" s="70" t="n">
        <v>27.2</v>
      </c>
      <c r="E122" s="70" t="n">
        <f aca="false" t="array" ref="E122:E122">IF($C122="Mangrove", IFERROR(3.66*INDEX(MangroveEmissionsValues!$D:$D,MATCH($A122,MangroveEmissionsValues!$A:$A,0),1)*INDEX(MangroveEmissionsValues!$E:$E,MATCH($A122,MangroveEmissionsValues!$A:$A,0),1),"NoData"),"NoData")</f>
        <v>63.3043144774689</v>
      </c>
      <c r="F122" s="70" t="n">
        <f aca="false" t="array" ref="F122:F122">IF($C122="Mangrove", IFERROR(3.66*INDEX(MangroveEmissionsValues!$F:$F,MATCH($A122,MangroveEmissionsValues!$A:$A,0),1)*INDEX(MangroveEmissionsValues!$G:$G,MATCH($A122,MangroveEmissionsValues!$A:$A,0),1)/'Model assumptions'!$C$17,"NoData"),"NoData")</f>
        <v>0</v>
      </c>
      <c r="G122" s="40"/>
      <c r="H122" s="40"/>
      <c r="I122" s="40"/>
      <c r="J122" s="2"/>
      <c r="K122" s="2"/>
      <c r="L122" s="2"/>
      <c r="M122" s="2"/>
    </row>
    <row r="123" customFormat="false" ht="12.75" hidden="false" customHeight="true" outlineLevel="0" collapsed="false">
      <c r="A123" s="40" t="s">
        <v>352</v>
      </c>
      <c r="B123" s="56" t="str">
        <f aca="false" t="array" ref="B123:B123">INDEX(Countries!$D$2:$D$255, MATCH(A123, Countries!$B$2:$B$255, 0))</f>
        <v>ITA</v>
      </c>
      <c r="C123" s="76" t="s">
        <v>145</v>
      </c>
      <c r="D123" s="70" t="n">
        <v>27.2</v>
      </c>
      <c r="E123" s="70" t="str">
        <f aca="false" t="array" ref="E123:E123">IF($C123="Mangrove", IFERROR(3.66*INDEX(MangroveEmissionsValues!$D:$D,MATCH($A123,MangroveEmissionsValues!$A:$A,0),1)*INDEX(MangroveEmissionsValues!$E:$E,MATCH($A123,MangroveEmissionsValues!$A:$A,0),1),"NoData"),"NoData")</f>
        <v>NoData</v>
      </c>
      <c r="F123" s="70" t="str">
        <f aca="false" t="array" ref="F123:F123">IF($C123="Mangrove", IFERROR(3.66*INDEX(MangroveEmissionsValues!$F:$F,MATCH($A123,MangroveEmissionsValues!$A:$A,0),1)*INDEX(MangroveEmissionsValues!$G:$G,MATCH($A123,MangroveEmissionsValues!$A:$A,0),1)/'Model assumptions'!$C$17,"NoData"),"NoData")</f>
        <v>NoData</v>
      </c>
      <c r="G123" s="40"/>
      <c r="H123" s="40"/>
      <c r="I123" s="40"/>
      <c r="J123" s="2"/>
      <c r="K123" s="2"/>
      <c r="L123" s="2"/>
      <c r="M123" s="2"/>
    </row>
    <row r="124" customFormat="false" ht="12.75" hidden="false" customHeight="true" outlineLevel="0" collapsed="false">
      <c r="A124" s="40" t="s">
        <v>353</v>
      </c>
      <c r="B124" s="56" t="str">
        <f aca="false" t="array" ref="B124:B124">INDEX(Countries!$D$2:$D$255, MATCH(A124, Countries!$B$2:$B$255, 0))</f>
        <v>UKR</v>
      </c>
      <c r="C124" s="76" t="s">
        <v>145</v>
      </c>
      <c r="D124" s="70" t="n">
        <v>27.2</v>
      </c>
      <c r="E124" s="70" t="str">
        <f aca="false" t="array" ref="E124:E124">IF($C124="Mangrove", IFERROR(3.66*INDEX(MangroveEmissionsValues!$D:$D,MATCH($A124,MangroveEmissionsValues!$A:$A,0),1)*INDEX(MangroveEmissionsValues!$E:$E,MATCH($A124,MangroveEmissionsValues!$A:$A,0),1),"NoData"),"NoData")</f>
        <v>NoData</v>
      </c>
      <c r="F124" s="70" t="str">
        <f aca="false" t="array" ref="F124:F124">IF($C124="Mangrove", IFERROR(3.66*INDEX(MangroveEmissionsValues!$F:$F,MATCH($A124,MangroveEmissionsValues!$A:$A,0),1)*INDEX(MangroveEmissionsValues!$G:$G,MATCH($A124,MangroveEmissionsValues!$A:$A,0),1)/'Model assumptions'!$C$17,"NoData"),"NoData")</f>
        <v>NoData</v>
      </c>
      <c r="G124" s="40"/>
      <c r="H124" s="40"/>
      <c r="I124" s="40"/>
      <c r="J124" s="2"/>
      <c r="K124" s="2"/>
      <c r="L124" s="2"/>
      <c r="M124" s="2"/>
    </row>
    <row r="125" customFormat="false" ht="12.75" hidden="false" customHeight="true" outlineLevel="0" collapsed="false">
      <c r="A125" s="40" t="s">
        <v>354</v>
      </c>
      <c r="B125" s="56" t="str">
        <f aca="false" t="array" ref="B125:B125">INDEX(Countries!$D$2:$D$255, MATCH(A125, Countries!$B$2:$B$255, 0))</f>
        <v>TUN</v>
      </c>
      <c r="C125" s="76" t="s">
        <v>145</v>
      </c>
      <c r="D125" s="70" t="n">
        <v>27.2</v>
      </c>
      <c r="E125" s="70" t="str">
        <f aca="false" t="array" ref="E125:E125">IF($C125="Mangrove", IFERROR(3.66*INDEX(MangroveEmissionsValues!$D:$D,MATCH($A125,MangroveEmissionsValues!$A:$A,0),1)*INDEX(MangroveEmissionsValues!$E:$E,MATCH($A125,MangroveEmissionsValues!$A:$A,0),1),"NoData"),"NoData")</f>
        <v>NoData</v>
      </c>
      <c r="F125" s="70" t="str">
        <f aca="false" t="array" ref="F125:F125">IF($C125="Mangrove", IFERROR(3.66*INDEX(MangroveEmissionsValues!$F:$F,MATCH($A125,MangroveEmissionsValues!$A:$A,0),1)*INDEX(MangroveEmissionsValues!$G:$G,MATCH($A125,MangroveEmissionsValues!$A:$A,0),1)/'Model assumptions'!$C$17,"NoData"),"NoData")</f>
        <v>NoData</v>
      </c>
      <c r="G125" s="40"/>
      <c r="H125" s="40"/>
      <c r="I125" s="40"/>
      <c r="J125" s="2"/>
      <c r="K125" s="2"/>
      <c r="L125" s="2"/>
      <c r="M125" s="2"/>
    </row>
    <row r="126" customFormat="false" ht="12.75" hidden="false" customHeight="true" outlineLevel="0" collapsed="false">
      <c r="A126" s="40" t="s">
        <v>355</v>
      </c>
      <c r="B126" s="56" t="str">
        <f aca="false" t="array" ref="B126:B126">INDEX(Countries!$D$2:$D$255, MATCH(A126, Countries!$B$2:$B$255, 0))</f>
        <v>ESP</v>
      </c>
      <c r="C126" s="76" t="s">
        <v>145</v>
      </c>
      <c r="D126" s="70" t="n">
        <v>27.2</v>
      </c>
      <c r="E126" s="70" t="str">
        <f aca="false" t="array" ref="E126:E126">IF($C126="Mangrove", IFERROR(3.66*INDEX(MangroveEmissionsValues!$D:$D,MATCH($A126,MangroveEmissionsValues!$A:$A,0),1)*INDEX(MangroveEmissionsValues!$E:$E,MATCH($A126,MangroveEmissionsValues!$A:$A,0),1),"NoData"),"NoData")</f>
        <v>NoData</v>
      </c>
      <c r="F126" s="70" t="str">
        <f aca="false" t="array" ref="F126:F126">IF($C126="Mangrove", IFERROR(3.66*INDEX(MangroveEmissionsValues!$F:$F,MATCH($A126,MangroveEmissionsValues!$A:$A,0),1)*INDEX(MangroveEmissionsValues!$G:$G,MATCH($A126,MangroveEmissionsValues!$A:$A,0),1)/'Model assumptions'!$C$17,"NoData"),"NoData")</f>
        <v>NoData</v>
      </c>
      <c r="G126" s="40"/>
      <c r="H126" s="40"/>
      <c r="I126" s="40"/>
      <c r="J126" s="2"/>
      <c r="K126" s="2"/>
      <c r="L126" s="2"/>
      <c r="M126" s="2"/>
    </row>
    <row r="127" customFormat="false" ht="12.75" hidden="false" customHeight="true" outlineLevel="0" collapsed="false">
      <c r="A127" s="40" t="s">
        <v>356</v>
      </c>
      <c r="B127" s="56" t="str">
        <f aca="false" t="array" ref="B127:B127">INDEX(Countries!$D$2:$D$255, MATCH(A127, Countries!$B$2:$B$255, 0))</f>
        <v>KWT</v>
      </c>
      <c r="C127" s="76" t="s">
        <v>145</v>
      </c>
      <c r="D127" s="70" t="n">
        <v>27.2</v>
      </c>
      <c r="E127" s="70" t="str">
        <f aca="false" t="array" ref="E127:E127">IF($C127="Mangrove", IFERROR(3.66*INDEX(MangroveEmissionsValues!$D:$D,MATCH($A127,MangroveEmissionsValues!$A:$A,0),1)*INDEX(MangroveEmissionsValues!$E:$E,MATCH($A127,MangroveEmissionsValues!$A:$A,0),1),"NoData"),"NoData")</f>
        <v>NoData</v>
      </c>
      <c r="F127" s="70" t="str">
        <f aca="false" t="array" ref="F127:F127">IF($C127="Mangrove", IFERROR(3.66*INDEX(MangroveEmissionsValues!$F:$F,MATCH($A127,MangroveEmissionsValues!$A:$A,0),1)*INDEX(MangroveEmissionsValues!$G:$G,MATCH($A127,MangroveEmissionsValues!$A:$A,0),1)/'Model assumptions'!$C$17,"NoData"),"NoData")</f>
        <v>NoData</v>
      </c>
      <c r="G127" s="40"/>
      <c r="H127" s="40"/>
      <c r="I127" s="40"/>
      <c r="J127" s="2"/>
      <c r="K127" s="2"/>
      <c r="L127" s="2"/>
      <c r="M127" s="2"/>
    </row>
    <row r="128" customFormat="false" ht="12.75" hidden="false" customHeight="true" outlineLevel="0" collapsed="false">
      <c r="A128" s="40" t="s">
        <v>357</v>
      </c>
      <c r="B128" s="56" t="str">
        <f aca="false" t="array" ref="B128:B128">INDEX(Countries!$D$2:$D$255, MATCH(A128, Countries!$B$2:$B$255, 0))</f>
        <v>DNK</v>
      </c>
      <c r="C128" s="76" t="s">
        <v>145</v>
      </c>
      <c r="D128" s="70" t="n">
        <v>27.2</v>
      </c>
      <c r="E128" s="70" t="str">
        <f aca="false" t="array" ref="E128:E128">IF($C128="Mangrove", IFERROR(3.66*INDEX(MangroveEmissionsValues!$D:$D,MATCH($A128,MangroveEmissionsValues!$A:$A,0),1)*INDEX(MangroveEmissionsValues!$E:$E,MATCH($A128,MangroveEmissionsValues!$A:$A,0),1),"NoData"),"NoData")</f>
        <v>NoData</v>
      </c>
      <c r="F128" s="70" t="str">
        <f aca="false" t="array" ref="F128:F128">IF($C128="Mangrove", IFERROR(3.66*INDEX(MangroveEmissionsValues!$F:$F,MATCH($A128,MangroveEmissionsValues!$A:$A,0),1)*INDEX(MangroveEmissionsValues!$G:$G,MATCH($A128,MangroveEmissionsValues!$A:$A,0),1)/'Model assumptions'!$C$17,"NoData"),"NoData")</f>
        <v>NoData</v>
      </c>
      <c r="G128" s="40"/>
      <c r="H128" s="40"/>
      <c r="I128" s="40"/>
      <c r="J128" s="2"/>
      <c r="K128" s="2"/>
      <c r="L128" s="2"/>
      <c r="M128" s="2"/>
    </row>
    <row r="129" customFormat="false" ht="12.75" hidden="false" customHeight="true" outlineLevel="0" collapsed="false">
      <c r="A129" s="40" t="s">
        <v>358</v>
      </c>
      <c r="B129" s="56" t="str">
        <f aca="false" t="array" ref="B129:B129">INDEX(Countries!$D$2:$D$255, MATCH(A129, Countries!$B$2:$B$255, 0))</f>
        <v>FRA</v>
      </c>
      <c r="C129" s="76" t="s">
        <v>145</v>
      </c>
      <c r="D129" s="70" t="n">
        <v>27.2</v>
      </c>
      <c r="E129" s="70" t="str">
        <f aca="false" t="array" ref="E129:E129">IF($C129="Mangrove", IFERROR(3.66*INDEX(MangroveEmissionsValues!$D:$D,MATCH($A129,MangroveEmissionsValues!$A:$A,0),1)*INDEX(MangroveEmissionsValues!$E:$E,MATCH($A129,MangroveEmissionsValues!$A:$A,0),1),"NoData"),"NoData")</f>
        <v>NoData</v>
      </c>
      <c r="F129" s="70" t="str">
        <f aca="false" t="array" ref="F129:F129">IF($C129="Mangrove", IFERROR(3.66*INDEX(MangroveEmissionsValues!$F:$F,MATCH($A129,MangroveEmissionsValues!$A:$A,0),1)*INDEX(MangroveEmissionsValues!$G:$G,MATCH($A129,MangroveEmissionsValues!$A:$A,0),1)/'Model assumptions'!$C$17,"NoData"),"NoData")</f>
        <v>NoData</v>
      </c>
      <c r="G129" s="40"/>
      <c r="H129" s="40"/>
      <c r="I129" s="40"/>
      <c r="J129" s="2"/>
      <c r="K129" s="2"/>
      <c r="L129" s="2"/>
      <c r="M129" s="2"/>
    </row>
    <row r="130" customFormat="false" ht="12.75" hidden="false" customHeight="true" outlineLevel="0" collapsed="false">
      <c r="A130" s="40" t="s">
        <v>359</v>
      </c>
      <c r="B130" s="56" t="str">
        <f aca="false" t="array" ref="B130:B130">INDEX(Countries!$D$2:$D$255, MATCH(A130, Countries!$B$2:$B$255, 0))</f>
        <v>RUS</v>
      </c>
      <c r="C130" s="76" t="s">
        <v>145</v>
      </c>
      <c r="D130" s="70" t="n">
        <v>27.2</v>
      </c>
      <c r="E130" s="70" t="str">
        <f aca="false" t="array" ref="E130:E130">IF($C130="Mangrove", IFERROR(3.66*INDEX(MangroveEmissionsValues!$D:$D,MATCH($A130,MangroveEmissionsValues!$A:$A,0),1)*INDEX(MangroveEmissionsValues!$E:$E,MATCH($A130,MangroveEmissionsValues!$A:$A,0),1),"NoData"),"NoData")</f>
        <v>NoData</v>
      </c>
      <c r="F130" s="70" t="str">
        <f aca="false" t="array" ref="F130:F130">IF($C130="Mangrove", IFERROR(3.66*INDEX(MangroveEmissionsValues!$F:$F,MATCH($A130,MangroveEmissionsValues!$A:$A,0),1)*INDEX(MangroveEmissionsValues!$G:$G,MATCH($A130,MangroveEmissionsValues!$A:$A,0),1)/'Model assumptions'!$C$17,"NoData"),"NoData")</f>
        <v>NoData</v>
      </c>
      <c r="G130" s="40"/>
      <c r="H130" s="40"/>
      <c r="I130" s="40"/>
      <c r="J130" s="2"/>
      <c r="K130" s="2"/>
      <c r="L130" s="2"/>
      <c r="M130" s="2"/>
    </row>
    <row r="131" customFormat="false" ht="12.75" hidden="false" customHeight="true" outlineLevel="0" collapsed="false">
      <c r="A131" s="40" t="s">
        <v>360</v>
      </c>
      <c r="B131" s="56" t="str">
        <f aca="false" t="array" ref="B131:B131">INDEX(Countries!$D$2:$D$255, MATCH(A131, Countries!$B$2:$B$255, 0))</f>
        <v>UMI</v>
      </c>
      <c r="C131" s="76" t="s">
        <v>145</v>
      </c>
      <c r="D131" s="70" t="n">
        <v>27.2</v>
      </c>
      <c r="E131" s="70" t="str">
        <f aca="false" t="array" ref="E131:E131">IF($C131="Mangrove", IFERROR(3.66*INDEX(MangroveEmissionsValues!$D:$D,MATCH($A131,MangroveEmissionsValues!$A:$A,0),1)*INDEX(MangroveEmissionsValues!$E:$E,MATCH($A131,MangroveEmissionsValues!$A:$A,0),1),"NoData"),"NoData")</f>
        <v>NoData</v>
      </c>
      <c r="F131" s="70" t="str">
        <f aca="false" t="array" ref="F131:F131">IF($C131="Mangrove", IFERROR(3.66*INDEX(MangroveEmissionsValues!$F:$F,MATCH($A131,MangroveEmissionsValues!$A:$A,0),1)*INDEX(MangroveEmissionsValues!$G:$G,MATCH($A131,MangroveEmissionsValues!$A:$A,0),1)/'Model assumptions'!$C$17,"NoData"),"NoData")</f>
        <v>NoData</v>
      </c>
      <c r="G131" s="40"/>
      <c r="H131" s="40"/>
      <c r="I131" s="40"/>
      <c r="J131" s="2"/>
      <c r="K131" s="2"/>
      <c r="L131" s="2"/>
      <c r="M131" s="2"/>
    </row>
    <row r="132" customFormat="false" ht="12.75" hidden="false" customHeight="true" outlineLevel="0" collapsed="false">
      <c r="A132" s="40" t="s">
        <v>361</v>
      </c>
      <c r="B132" s="56" t="str">
        <f aca="false" t="array" ref="B132:B132">INDEX(Countries!$D$2:$D$255, MATCH(A132, Countries!$B$2:$B$255, 0))</f>
        <v>GRC</v>
      </c>
      <c r="C132" s="76" t="s">
        <v>145</v>
      </c>
      <c r="D132" s="70" t="n">
        <v>27.2</v>
      </c>
      <c r="E132" s="70" t="str">
        <f aca="false" t="array" ref="E132:E132">IF($C132="Mangrove", IFERROR(3.66*INDEX(MangroveEmissionsValues!$D:$D,MATCH($A132,MangroveEmissionsValues!$A:$A,0),1)*INDEX(MangroveEmissionsValues!$E:$E,MATCH($A132,MangroveEmissionsValues!$A:$A,0),1),"NoData"),"NoData")</f>
        <v>NoData</v>
      </c>
      <c r="F132" s="70" t="str">
        <f aca="false" t="array" ref="F132:F132">IF($C132="Mangrove", IFERROR(3.66*INDEX(MangroveEmissionsValues!$F:$F,MATCH($A132,MangroveEmissionsValues!$A:$A,0),1)*INDEX(MangroveEmissionsValues!$G:$G,MATCH($A132,MangroveEmissionsValues!$A:$A,0),1)/'Model assumptions'!$C$17,"NoData"),"NoData")</f>
        <v>NoData</v>
      </c>
      <c r="G132" s="40"/>
      <c r="H132" s="40"/>
      <c r="I132" s="40"/>
      <c r="J132" s="2"/>
      <c r="K132" s="2"/>
      <c r="L132" s="2"/>
      <c r="M132" s="2"/>
    </row>
    <row r="133" customFormat="false" ht="12.75" hidden="false" customHeight="true" outlineLevel="0" collapsed="false">
      <c r="A133" s="40" t="s">
        <v>362</v>
      </c>
      <c r="B133" s="56" t="str">
        <f aca="false" t="array" ref="B133:B133">INDEX(Countries!$D$2:$D$255, MATCH(A133, Countries!$B$2:$B$255, 0))</f>
        <v>CAN</v>
      </c>
      <c r="C133" s="76" t="s">
        <v>145</v>
      </c>
      <c r="D133" s="70" t="n">
        <v>27.2</v>
      </c>
      <c r="E133" s="70" t="str">
        <f aca="false" t="array" ref="E133:E133">IF($C133="Mangrove", IFERROR(3.66*INDEX(MangroveEmissionsValues!$D:$D,MATCH($A133,MangroveEmissionsValues!$A:$A,0),1)*INDEX(MangroveEmissionsValues!$E:$E,MATCH($A133,MangroveEmissionsValues!$A:$A,0),1),"NoData"),"NoData")</f>
        <v>NoData</v>
      </c>
      <c r="F133" s="70" t="str">
        <f aca="false" t="array" ref="F133:F133">IF($C133="Mangrove", IFERROR(3.66*INDEX(MangroveEmissionsValues!$F:$F,MATCH($A133,MangroveEmissionsValues!$A:$A,0),1)*INDEX(MangroveEmissionsValues!$G:$G,MATCH($A133,MangroveEmissionsValues!$A:$A,0),1)/'Model assumptions'!$C$17,"NoData"),"NoData")</f>
        <v>NoData</v>
      </c>
      <c r="G133" s="40"/>
      <c r="H133" s="40"/>
      <c r="I133" s="40"/>
      <c r="J133" s="2"/>
      <c r="K133" s="2"/>
      <c r="L133" s="2"/>
      <c r="M133" s="2"/>
    </row>
    <row r="134" customFormat="false" ht="12.75" hidden="false" customHeight="true" outlineLevel="0" collapsed="false">
      <c r="A134" s="40" t="s">
        <v>363</v>
      </c>
      <c r="B134" s="56" t="str">
        <f aca="false" t="array" ref="B134:B134">INDEX(Countries!$D$2:$D$255, MATCH(A134, Countries!$B$2:$B$255, 0))</f>
        <v>DEU</v>
      </c>
      <c r="C134" s="76" t="s">
        <v>145</v>
      </c>
      <c r="D134" s="70" t="n">
        <v>27.2</v>
      </c>
      <c r="E134" s="70" t="str">
        <f aca="false" t="array" ref="E134:E134">IF($C134="Mangrove", IFERROR(3.66*INDEX(MangroveEmissionsValues!$D:$D,MATCH($A134,MangroveEmissionsValues!$A:$A,0),1)*INDEX(MangroveEmissionsValues!$E:$E,MATCH($A134,MangroveEmissionsValues!$A:$A,0),1),"NoData"),"NoData")</f>
        <v>NoData</v>
      </c>
      <c r="F134" s="70" t="str">
        <f aca="false" t="array" ref="F134:F134">IF($C134="Mangrove", IFERROR(3.66*INDEX(MangroveEmissionsValues!$F:$F,MATCH($A134,MangroveEmissionsValues!$A:$A,0),1)*INDEX(MangroveEmissionsValues!$G:$G,MATCH($A134,MangroveEmissionsValues!$A:$A,0),1)/'Model assumptions'!$C$17,"NoData"),"NoData")</f>
        <v>NoData</v>
      </c>
      <c r="G134" s="40"/>
      <c r="H134" s="40"/>
      <c r="I134" s="40"/>
      <c r="J134" s="2"/>
      <c r="K134" s="2"/>
      <c r="L134" s="2"/>
      <c r="M134" s="2"/>
    </row>
    <row r="135" customFormat="false" ht="12.75" hidden="false" customHeight="true" outlineLevel="0" collapsed="false">
      <c r="A135" s="40" t="s">
        <v>364</v>
      </c>
      <c r="B135" s="56" t="str">
        <f aca="false" t="array" ref="B135:B135">INDEX(Countries!$D$2:$D$255, MATCH(A135, Countries!$B$2:$B$255, 0))</f>
        <v>HRV</v>
      </c>
      <c r="C135" s="76" t="s">
        <v>145</v>
      </c>
      <c r="D135" s="70" t="n">
        <v>27.2</v>
      </c>
      <c r="E135" s="70" t="str">
        <f aca="false" t="array" ref="E135:E135">IF($C135="Mangrove", IFERROR(3.66*INDEX(MangroveEmissionsValues!$D:$D,MATCH($A135,MangroveEmissionsValues!$A:$A,0),1)*INDEX(MangroveEmissionsValues!$E:$E,MATCH($A135,MangroveEmissionsValues!$A:$A,0),1),"NoData"),"NoData")</f>
        <v>NoData</v>
      </c>
      <c r="F135" s="70" t="str">
        <f aca="false" t="array" ref="F135:F135">IF($C135="Mangrove", IFERROR(3.66*INDEX(MangroveEmissionsValues!$F:$F,MATCH($A135,MangroveEmissionsValues!$A:$A,0),1)*INDEX(MangroveEmissionsValues!$G:$G,MATCH($A135,MangroveEmissionsValues!$A:$A,0),1)/'Model assumptions'!$C$17,"NoData"),"NoData")</f>
        <v>NoData</v>
      </c>
      <c r="G135" s="40"/>
      <c r="H135" s="40"/>
      <c r="I135" s="40"/>
      <c r="J135" s="2"/>
      <c r="K135" s="2"/>
      <c r="L135" s="2"/>
      <c r="M135" s="2"/>
    </row>
    <row r="136" customFormat="false" ht="12.75" hidden="false" customHeight="true" outlineLevel="0" collapsed="false">
      <c r="A136" s="40" t="s">
        <v>365</v>
      </c>
      <c r="B136" s="56" t="str">
        <f aca="false" t="array" ref="B136:B136">INDEX(Countries!$D$2:$D$255, MATCH(A136, Countries!$B$2:$B$255, 0))</f>
        <v>GBR</v>
      </c>
      <c r="C136" s="76" t="s">
        <v>145</v>
      </c>
      <c r="D136" s="70" t="n">
        <v>27.2</v>
      </c>
      <c r="E136" s="70" t="str">
        <f aca="false" t="array" ref="E136:E136">IF($C136="Mangrove", IFERROR(3.66*INDEX(MangroveEmissionsValues!$D:$D,MATCH($A136,MangroveEmissionsValues!$A:$A,0),1)*INDEX(MangroveEmissionsValues!$E:$E,MATCH($A136,MangroveEmissionsValues!$A:$A,0),1),"NoData"),"NoData")</f>
        <v>NoData</v>
      </c>
      <c r="F136" s="70" t="str">
        <f aca="false" t="array" ref="F136:F136">IF($C136="Mangrove", IFERROR(3.66*INDEX(MangroveEmissionsValues!$F:$F,MATCH($A136,MangroveEmissionsValues!$A:$A,0),1)*INDEX(MangroveEmissionsValues!$G:$G,MATCH($A136,MangroveEmissionsValues!$A:$A,0),1)/'Model assumptions'!$C$17,"NoData"),"NoData")</f>
        <v>NoData</v>
      </c>
      <c r="G136" s="40"/>
      <c r="H136" s="40"/>
      <c r="I136" s="40"/>
      <c r="J136" s="2"/>
      <c r="K136" s="2"/>
      <c r="L136" s="2"/>
      <c r="M136" s="2"/>
    </row>
    <row r="137" customFormat="false" ht="12.75" hidden="false" customHeight="true" outlineLevel="0" collapsed="false">
      <c r="A137" s="40" t="s">
        <v>366</v>
      </c>
      <c r="B137" s="56" t="str">
        <f aca="false" t="array" ref="B137:B137">INDEX(Countries!$D$2:$D$255, MATCH(A137, Countries!$B$2:$B$255, 0))</f>
        <v>MLT</v>
      </c>
      <c r="C137" s="76" t="s">
        <v>145</v>
      </c>
      <c r="D137" s="70" t="n">
        <v>27.2</v>
      </c>
      <c r="E137" s="70" t="str">
        <f aca="false" t="array" ref="E137:E137">IF($C137="Mangrove", IFERROR(3.66*INDEX(MangroveEmissionsValues!$D:$D,MATCH($A137,MangroveEmissionsValues!$A:$A,0),1)*INDEX(MangroveEmissionsValues!$E:$E,MATCH($A137,MangroveEmissionsValues!$A:$A,0),1),"NoData"),"NoData")</f>
        <v>NoData</v>
      </c>
      <c r="F137" s="70" t="str">
        <f aca="false" t="array" ref="F137:F137">IF($C137="Mangrove", IFERROR(3.66*INDEX(MangroveEmissionsValues!$F:$F,MATCH($A137,MangroveEmissionsValues!$A:$A,0),1)*INDEX(MangroveEmissionsValues!$G:$G,MATCH($A137,MangroveEmissionsValues!$A:$A,0),1)/'Model assumptions'!$C$17,"NoData"),"NoData")</f>
        <v>NoData</v>
      </c>
      <c r="G137" s="40"/>
      <c r="H137" s="40"/>
      <c r="I137" s="40"/>
      <c r="J137" s="2"/>
      <c r="K137" s="2"/>
      <c r="L137" s="2"/>
      <c r="M137" s="2"/>
    </row>
    <row r="138" customFormat="false" ht="12.75" hidden="false" customHeight="true" outlineLevel="0" collapsed="false">
      <c r="A138" s="40" t="s">
        <v>367</v>
      </c>
      <c r="B138" s="56" t="str">
        <f aca="false" t="array" ref="B138:B138">INDEX(Countries!$D$2:$D$255, MATCH(A138, Countries!$B$2:$B$255, 0))</f>
        <v>CYP</v>
      </c>
      <c r="C138" s="76" t="s">
        <v>145</v>
      </c>
      <c r="D138" s="70" t="n">
        <v>27.2</v>
      </c>
      <c r="E138" s="70" t="str">
        <f aca="false" t="array" ref="E138:E138">IF($C138="Mangrove", IFERROR(3.66*INDEX(MangroveEmissionsValues!$D:$D,MATCH($A138,MangroveEmissionsValues!$A:$A,0),1)*INDEX(MangroveEmissionsValues!$E:$E,MATCH($A138,MangroveEmissionsValues!$A:$A,0),1),"NoData"),"NoData")</f>
        <v>NoData</v>
      </c>
      <c r="F138" s="70" t="str">
        <f aca="false" t="array" ref="F138:F138">IF($C138="Mangrove", IFERROR(3.66*INDEX(MangroveEmissionsValues!$F:$F,MATCH($A138,MangroveEmissionsValues!$A:$A,0),1)*INDEX(MangroveEmissionsValues!$G:$G,MATCH($A138,MangroveEmissionsValues!$A:$A,0),1)/'Model assumptions'!$C$17,"NoData"),"NoData")</f>
        <v>NoData</v>
      </c>
      <c r="G138" s="40"/>
      <c r="H138" s="40"/>
      <c r="I138" s="40"/>
      <c r="J138" s="2"/>
      <c r="K138" s="2"/>
      <c r="L138" s="2"/>
      <c r="M138" s="2"/>
    </row>
    <row r="139" customFormat="false" ht="12.75" hidden="false" customHeight="true" outlineLevel="0" collapsed="false">
      <c r="A139" s="40" t="s">
        <v>368</v>
      </c>
      <c r="B139" s="56" t="str">
        <f aca="false" t="array" ref="B139:B139">INDEX(Countries!$D$2:$D$255, MATCH(A139, Countries!$B$2:$B$255, 0))</f>
        <v>NOR</v>
      </c>
      <c r="C139" s="76" t="s">
        <v>145</v>
      </c>
      <c r="D139" s="70" t="n">
        <v>27.2</v>
      </c>
      <c r="E139" s="70" t="str">
        <f aca="false" t="array" ref="E139:E139">IF($C139="Mangrove", IFERROR(3.66*INDEX(MangroveEmissionsValues!$D:$D,MATCH($A139,MangroveEmissionsValues!$A:$A,0),1)*INDEX(MangroveEmissionsValues!$E:$E,MATCH($A139,MangroveEmissionsValues!$A:$A,0),1),"NoData"),"NoData")</f>
        <v>NoData</v>
      </c>
      <c r="F139" s="70" t="str">
        <f aca="false" t="array" ref="F139:F139">IF($C139="Mangrove", IFERROR(3.66*INDEX(MangroveEmissionsValues!$F:$F,MATCH($A139,MangroveEmissionsValues!$A:$A,0),1)*INDEX(MangroveEmissionsValues!$G:$G,MATCH($A139,MangroveEmissionsValues!$A:$A,0),1)/'Model assumptions'!$C$17,"NoData"),"NoData")</f>
        <v>NoData</v>
      </c>
      <c r="G139" s="40"/>
      <c r="H139" s="40"/>
      <c r="I139" s="40"/>
      <c r="J139" s="2"/>
      <c r="K139" s="2"/>
      <c r="L139" s="2"/>
      <c r="M139" s="2"/>
    </row>
    <row r="140" customFormat="false" ht="12.75" hidden="false" customHeight="true" outlineLevel="0" collapsed="false">
      <c r="A140" s="40" t="s">
        <v>369</v>
      </c>
      <c r="B140" s="56" t="str">
        <f aca="false" t="array" ref="B140:B140">INDEX(Countries!$D$2:$D$255, MATCH(A140, Countries!$B$2:$B$255, 0))</f>
        <v>ALB</v>
      </c>
      <c r="C140" s="76" t="s">
        <v>145</v>
      </c>
      <c r="D140" s="70" t="n">
        <v>27.2</v>
      </c>
      <c r="E140" s="70" t="str">
        <f aca="false" t="array" ref="E140:E140">IF($C140="Mangrove", IFERROR(3.66*INDEX(MangroveEmissionsValues!$D:$D,MATCH($A140,MangroveEmissionsValues!$A:$A,0),1)*INDEX(MangroveEmissionsValues!$E:$E,MATCH($A140,MangroveEmissionsValues!$A:$A,0),1),"NoData"),"NoData")</f>
        <v>NoData</v>
      </c>
      <c r="F140" s="70" t="str">
        <f aca="false" t="array" ref="F140:F140">IF($C140="Mangrove", IFERROR(3.66*INDEX(MangroveEmissionsValues!$F:$F,MATCH($A140,MangroveEmissionsValues!$A:$A,0),1)*INDEX(MangroveEmissionsValues!$G:$G,MATCH($A140,MangroveEmissionsValues!$A:$A,0),1)/'Model assumptions'!$C$17,"NoData"),"NoData")</f>
        <v>NoData</v>
      </c>
      <c r="G140" s="40"/>
      <c r="H140" s="40"/>
      <c r="I140" s="40"/>
      <c r="J140" s="2"/>
      <c r="K140" s="2"/>
      <c r="L140" s="2"/>
      <c r="M140" s="2"/>
    </row>
    <row r="141" customFormat="false" ht="12.75" hidden="false" customHeight="true" outlineLevel="0" collapsed="false">
      <c r="A141" s="40" t="s">
        <v>370</v>
      </c>
      <c r="B141" s="56" t="str">
        <f aca="false" t="array" ref="B141:B141">INDEX(Countries!$D$2:$D$255, MATCH(A141, Countries!$B$2:$B$255, 0))</f>
        <v>DZA</v>
      </c>
      <c r="C141" s="76" t="s">
        <v>145</v>
      </c>
      <c r="D141" s="70" t="n">
        <v>27.2</v>
      </c>
      <c r="E141" s="70" t="str">
        <f aca="false" t="array" ref="E141:E141">IF($C141="Mangrove", IFERROR(3.66*INDEX(MangroveEmissionsValues!$D:$D,MATCH($A141,MangroveEmissionsValues!$A:$A,0),1)*INDEX(MangroveEmissionsValues!$E:$E,MATCH($A141,MangroveEmissionsValues!$A:$A,0),1),"NoData"),"NoData")</f>
        <v>NoData</v>
      </c>
      <c r="F141" s="70" t="str">
        <f aca="false" t="array" ref="F141:F141">IF($C141="Mangrove", IFERROR(3.66*INDEX(MangroveEmissionsValues!$F:$F,MATCH($A141,MangroveEmissionsValues!$A:$A,0),1)*INDEX(MangroveEmissionsValues!$G:$G,MATCH($A141,MangroveEmissionsValues!$A:$A,0),1)/'Model assumptions'!$C$17,"NoData"),"NoData")</f>
        <v>NoData</v>
      </c>
      <c r="G141" s="40"/>
      <c r="H141" s="40"/>
      <c r="I141" s="40"/>
      <c r="J141" s="2"/>
      <c r="K141" s="2"/>
      <c r="L141" s="2"/>
      <c r="M141" s="2"/>
    </row>
    <row r="142" customFormat="false" ht="12.75" hidden="false" customHeight="true" outlineLevel="0" collapsed="false">
      <c r="A142" s="40" t="s">
        <v>371</v>
      </c>
      <c r="B142" s="56" t="str">
        <f aca="false" t="array" ref="B142:B142">INDEX(Countries!$D$2:$D$255, MATCH(A142, Countries!$B$2:$B$255, 0))</f>
        <v>SWE</v>
      </c>
      <c r="C142" s="76" t="s">
        <v>145</v>
      </c>
      <c r="D142" s="70" t="n">
        <v>27.2</v>
      </c>
      <c r="E142" s="70" t="str">
        <f aca="false" t="array" ref="E142:E142">IF($C142="Mangrove", IFERROR(3.66*INDEX(MangroveEmissionsValues!$D:$D,MATCH($A142,MangroveEmissionsValues!$A:$A,0),1)*INDEX(MangroveEmissionsValues!$E:$E,MATCH($A142,MangroveEmissionsValues!$A:$A,0),1),"NoData"),"NoData")</f>
        <v>NoData</v>
      </c>
      <c r="F142" s="70" t="str">
        <f aca="false" t="array" ref="F142:F142">IF($C142="Mangrove", IFERROR(3.66*INDEX(MangroveEmissionsValues!$F:$F,MATCH($A142,MangroveEmissionsValues!$A:$A,0),1)*INDEX(MangroveEmissionsValues!$G:$G,MATCH($A142,MangroveEmissionsValues!$A:$A,0),1)/'Model assumptions'!$C$17,"NoData"),"NoData")</f>
        <v>NoData</v>
      </c>
      <c r="G142" s="40"/>
      <c r="H142" s="40"/>
      <c r="I142" s="40"/>
      <c r="J142" s="2"/>
      <c r="K142" s="2"/>
      <c r="L142" s="2"/>
      <c r="M142" s="2"/>
    </row>
    <row r="143" customFormat="false" ht="12.75" hidden="false" customHeight="true" outlineLevel="0" collapsed="false">
      <c r="A143" s="40" t="s">
        <v>372</v>
      </c>
      <c r="B143" s="56" t="str">
        <f aca="false" t="array" ref="B143:B143">INDEX(Countries!$D$2:$D$255, MATCH(A143, Countries!$B$2:$B$255, 0))</f>
        <v>ISR</v>
      </c>
      <c r="C143" s="76" t="s">
        <v>145</v>
      </c>
      <c r="D143" s="70" t="n">
        <v>27.2</v>
      </c>
      <c r="E143" s="70" t="str">
        <f aca="false" t="array" ref="E143:E143">IF($C143="Mangrove", IFERROR(3.66*INDEX(MangroveEmissionsValues!$D:$D,MATCH($A143,MangroveEmissionsValues!$A:$A,0),1)*INDEX(MangroveEmissionsValues!$E:$E,MATCH($A143,MangroveEmissionsValues!$A:$A,0),1),"NoData"),"NoData")</f>
        <v>NoData</v>
      </c>
      <c r="F143" s="70" t="str">
        <f aca="false" t="array" ref="F143:F143">IF($C143="Mangrove", IFERROR(3.66*INDEX(MangroveEmissionsValues!$F:$F,MATCH($A143,MangroveEmissionsValues!$A:$A,0),1)*INDEX(MangroveEmissionsValues!$G:$G,MATCH($A143,MangroveEmissionsValues!$A:$A,0),1)/'Model assumptions'!$C$17,"NoData"),"NoData")</f>
        <v>NoData</v>
      </c>
      <c r="G143" s="40"/>
      <c r="H143" s="40"/>
      <c r="I143" s="40"/>
      <c r="J143" s="2"/>
      <c r="K143" s="2"/>
      <c r="L143" s="2"/>
      <c r="M143" s="2"/>
    </row>
    <row r="144" customFormat="false" ht="12.75" hidden="false" customHeight="true" outlineLevel="0" collapsed="false">
      <c r="A144" s="40" t="s">
        <v>373</v>
      </c>
      <c r="B144" s="56" t="str">
        <f aca="false" t="array" ref="B144:B144">INDEX(Countries!$D$2:$D$255, MATCH(A144, Countries!$B$2:$B$255, 0))</f>
        <v>MSR</v>
      </c>
      <c r="C144" s="76" t="s">
        <v>145</v>
      </c>
      <c r="D144" s="70" t="n">
        <v>27.2</v>
      </c>
      <c r="E144" s="70" t="str">
        <f aca="false" t="array" ref="E144:E144">IF($C144="Mangrove", IFERROR(3.66*INDEX(MangroveEmissionsValues!$D:$D,MATCH($A144,MangroveEmissionsValues!$A:$A,0),1)*INDEX(MangroveEmissionsValues!$E:$E,MATCH($A144,MangroveEmissionsValues!$A:$A,0),1),"NoData"),"NoData")</f>
        <v>NoData</v>
      </c>
      <c r="F144" s="70" t="str">
        <f aca="false" t="array" ref="F144:F144">IF($C144="Mangrove", IFERROR(3.66*INDEX(MangroveEmissionsValues!$F:$F,MATCH($A144,MangroveEmissionsValues!$A:$A,0),1)*INDEX(MangroveEmissionsValues!$G:$G,MATCH($A144,MangroveEmissionsValues!$A:$A,0),1)/'Model assumptions'!$C$17,"NoData"),"NoData")</f>
        <v>NoData</v>
      </c>
      <c r="G144" s="40"/>
      <c r="H144" s="40"/>
      <c r="I144" s="40"/>
      <c r="J144" s="2"/>
      <c r="K144" s="2"/>
      <c r="L144" s="2"/>
      <c r="M144" s="2"/>
    </row>
    <row r="145" customFormat="false" ht="12.75" hidden="false" customHeight="true" outlineLevel="0" collapsed="false">
      <c r="A145" s="40" t="s">
        <v>374</v>
      </c>
      <c r="B145" s="56" t="str">
        <f aca="false" t="array" ref="B145:B145">INDEX(Countries!$D$2:$D$255, MATCH(A145, Countries!$B$2:$B$255, 0))</f>
        <v>LBY</v>
      </c>
      <c r="C145" s="76" t="s">
        <v>145</v>
      </c>
      <c r="D145" s="70" t="n">
        <v>27.2</v>
      </c>
      <c r="E145" s="70" t="str">
        <f aca="false" t="array" ref="E145:E145">IF($C145="Mangrove", IFERROR(3.66*INDEX(MangroveEmissionsValues!$D:$D,MATCH($A145,MangroveEmissionsValues!$A:$A,0),1)*INDEX(MangroveEmissionsValues!$E:$E,MATCH($A145,MangroveEmissionsValues!$A:$A,0),1),"NoData"),"NoData")</f>
        <v>NoData</v>
      </c>
      <c r="F145" s="70" t="str">
        <f aca="false" t="array" ref="F145:F145">IF($C145="Mangrove", IFERROR(3.66*INDEX(MangroveEmissionsValues!$F:$F,MATCH($A145,MangroveEmissionsValues!$A:$A,0),1)*INDEX(MangroveEmissionsValues!$G:$G,MATCH($A145,MangroveEmissionsValues!$A:$A,0),1)/'Model assumptions'!$C$17,"NoData"),"NoData")</f>
        <v>NoData</v>
      </c>
      <c r="G145" s="40"/>
      <c r="H145" s="40"/>
      <c r="I145" s="40"/>
      <c r="J145" s="2"/>
      <c r="K145" s="2"/>
      <c r="L145" s="2"/>
      <c r="M145" s="2"/>
    </row>
    <row r="146" customFormat="false" ht="12.75" hidden="false" customHeight="true" outlineLevel="0" collapsed="false">
      <c r="A146" s="40" t="s">
        <v>375</v>
      </c>
      <c r="B146" s="56" t="str">
        <f aca="false" t="array" ref="B146:B146">INDEX(Countries!$D$2:$D$255, MATCH(A146, Countries!$B$2:$B$255, 0))</f>
        <v>NLD</v>
      </c>
      <c r="C146" s="76" t="s">
        <v>145</v>
      </c>
      <c r="D146" s="70" t="n">
        <v>27.2</v>
      </c>
      <c r="E146" s="70" t="str">
        <f aca="false" t="array" ref="E146:E146">IF($C146="Mangrove", IFERROR(3.66*INDEX(MangroveEmissionsValues!$D:$D,MATCH($A146,MangroveEmissionsValues!$A:$A,0),1)*INDEX(MangroveEmissionsValues!$E:$E,MATCH($A146,MangroveEmissionsValues!$A:$A,0),1),"NoData"),"NoData")</f>
        <v>NoData</v>
      </c>
      <c r="F146" s="70" t="str">
        <f aca="false" t="array" ref="F146:F146">IF($C146="Mangrove", IFERROR(3.66*INDEX(MangroveEmissionsValues!$F:$F,MATCH($A146,MangroveEmissionsValues!$A:$A,0),1)*INDEX(MangroveEmissionsValues!$G:$G,MATCH($A146,MangroveEmissionsValues!$A:$A,0),1)/'Model assumptions'!$C$17,"NoData"),"NoData")</f>
        <v>NoData</v>
      </c>
      <c r="G146" s="40"/>
      <c r="H146" s="40"/>
      <c r="I146" s="40"/>
      <c r="J146" s="2"/>
      <c r="K146" s="2"/>
      <c r="L146" s="2"/>
      <c r="M146" s="2"/>
    </row>
    <row r="147" customFormat="false" ht="12.75" hidden="false" customHeight="true" outlineLevel="0" collapsed="false">
      <c r="A147" s="40" t="s">
        <v>376</v>
      </c>
      <c r="B147" s="56" t="str">
        <f aca="false" t="array" ref="B147:B147">INDEX(Countries!$D$2:$D$255, MATCH(A147, Countries!$B$2:$B$255, 0))</f>
        <v>POL</v>
      </c>
      <c r="C147" s="76" t="s">
        <v>145</v>
      </c>
      <c r="D147" s="70" t="n">
        <v>27.2</v>
      </c>
      <c r="E147" s="70" t="str">
        <f aca="false" t="array" ref="E147:E147">IF($C147="Mangrove", IFERROR(3.66*INDEX(MangroveEmissionsValues!$D:$D,MATCH($A147,MangroveEmissionsValues!$A:$A,0),1)*INDEX(MangroveEmissionsValues!$E:$E,MATCH($A147,MangroveEmissionsValues!$A:$A,0),1),"NoData"),"NoData")</f>
        <v>NoData</v>
      </c>
      <c r="F147" s="70" t="str">
        <f aca="false" t="array" ref="F147:F147">IF($C147="Mangrove", IFERROR(3.66*INDEX(MangroveEmissionsValues!$F:$F,MATCH($A147,MangroveEmissionsValues!$A:$A,0),1)*INDEX(MangroveEmissionsValues!$G:$G,MATCH($A147,MangroveEmissionsValues!$A:$A,0),1)/'Model assumptions'!$C$17,"NoData"),"NoData")</f>
        <v>NoData</v>
      </c>
      <c r="G147" s="40"/>
      <c r="H147" s="40"/>
      <c r="I147" s="40"/>
      <c r="J147" s="2"/>
      <c r="K147" s="2"/>
      <c r="L147" s="2"/>
      <c r="M147" s="2"/>
    </row>
    <row r="148" customFormat="false" ht="12.75" hidden="false" customHeight="true" outlineLevel="0" collapsed="false">
      <c r="A148" s="40" t="s">
        <v>377</v>
      </c>
      <c r="B148" s="56" t="str">
        <f aca="false" t="array" ref="B148:B148">INDEX(Countries!$D$2:$D$255, MATCH(A148, Countries!$B$2:$B$255, 0))</f>
        <v>TUR</v>
      </c>
      <c r="C148" s="76" t="s">
        <v>145</v>
      </c>
      <c r="D148" s="70" t="n">
        <v>27.2</v>
      </c>
      <c r="E148" s="70" t="str">
        <f aca="false" t="array" ref="E148:E148">IF($C148="Mangrove", IFERROR(3.66*INDEX(MangroveEmissionsValues!$D:$D,MATCH($A148,MangroveEmissionsValues!$A:$A,0),1)*INDEX(MangroveEmissionsValues!$E:$E,MATCH($A148,MangroveEmissionsValues!$A:$A,0),1),"NoData"),"NoData")</f>
        <v>NoData</v>
      </c>
      <c r="F148" s="70" t="str">
        <f aca="false" t="array" ref="F148:F148">IF($C148="Mangrove", IFERROR(3.66*INDEX(MangroveEmissionsValues!$F:$F,MATCH($A148,MangroveEmissionsValues!$A:$A,0),1)*INDEX(MangroveEmissionsValues!$G:$G,MATCH($A148,MangroveEmissionsValues!$A:$A,0),1)/'Model assumptions'!$C$17,"NoData"),"NoData")</f>
        <v>NoData</v>
      </c>
      <c r="G148" s="40"/>
      <c r="H148" s="40"/>
      <c r="I148" s="40"/>
      <c r="J148" s="2"/>
      <c r="K148" s="2"/>
      <c r="L148" s="2"/>
      <c r="M148" s="2"/>
    </row>
    <row r="149" customFormat="false" ht="12.75" hidden="false" customHeight="true" outlineLevel="0" collapsed="false">
      <c r="A149" s="40" t="s">
        <v>378</v>
      </c>
      <c r="B149" s="56" t="str">
        <f aca="false" t="array" ref="B149:B149">INDEX(Countries!$D$2:$D$255, MATCH(A149, Countries!$B$2:$B$255, 0))</f>
        <v>JOR</v>
      </c>
      <c r="C149" s="76" t="s">
        <v>145</v>
      </c>
      <c r="D149" s="70" t="n">
        <v>27.2</v>
      </c>
      <c r="E149" s="70" t="str">
        <f aca="false" t="array" ref="E149:E149">IF($C149="Mangrove", IFERROR(3.66*INDEX(MangroveEmissionsValues!$D:$D,MATCH($A149,MangroveEmissionsValues!$A:$A,0),1)*INDEX(MangroveEmissionsValues!$E:$E,MATCH($A149,MangroveEmissionsValues!$A:$A,0),1),"NoData"),"NoData")</f>
        <v>NoData</v>
      </c>
      <c r="F149" s="70" t="str">
        <f aca="false" t="array" ref="F149:F149">IF($C149="Mangrove", IFERROR(3.66*INDEX(MangroveEmissionsValues!$F:$F,MATCH($A149,MangroveEmissionsValues!$A:$A,0),1)*INDEX(MangroveEmissionsValues!$G:$G,MATCH($A149,MangroveEmissionsValues!$A:$A,0),1)/'Model assumptions'!$C$17,"NoData"),"NoData")</f>
        <v>NoData</v>
      </c>
      <c r="G149" s="40"/>
      <c r="H149" s="40"/>
      <c r="I149" s="40"/>
      <c r="J149" s="2"/>
      <c r="K149" s="2"/>
      <c r="L149" s="2"/>
      <c r="M149" s="2"/>
    </row>
    <row r="150" customFormat="false" ht="12.75" hidden="false" customHeight="true" outlineLevel="0" collapsed="false">
      <c r="A150" s="40" t="s">
        <v>379</v>
      </c>
      <c r="B150" s="56" t="str">
        <f aca="false" t="array" ref="B150:B150">INDEX(Countries!$D$2:$D$255, MATCH(A150, Countries!$B$2:$B$255, 0))</f>
        <v>SVN</v>
      </c>
      <c r="C150" s="76" t="s">
        <v>145</v>
      </c>
      <c r="D150" s="70" t="n">
        <v>27.2</v>
      </c>
      <c r="E150" s="70" t="str">
        <f aca="false" t="array" ref="E150:E150">IF($C150="Mangrove", IFERROR(3.66*INDEX(MangroveEmissionsValues!$D:$D,MATCH($A150,MangroveEmissionsValues!$A:$A,0),1)*INDEX(MangroveEmissionsValues!$E:$E,MATCH($A150,MangroveEmissionsValues!$A:$A,0),1),"NoData"),"NoData")</f>
        <v>NoData</v>
      </c>
      <c r="F150" s="70" t="str">
        <f aca="false" t="array" ref="F150:F150">IF($C150="Mangrove", IFERROR(3.66*INDEX(MangroveEmissionsValues!$F:$F,MATCH($A150,MangroveEmissionsValues!$A:$A,0),1)*INDEX(MangroveEmissionsValues!$G:$G,MATCH($A150,MangroveEmissionsValues!$A:$A,0),1)/'Model assumptions'!$C$17,"NoData"),"NoData")</f>
        <v>NoData</v>
      </c>
      <c r="G150" s="40"/>
      <c r="H150" s="40"/>
      <c r="I150" s="40"/>
      <c r="J150" s="2"/>
      <c r="K150" s="2"/>
      <c r="L150" s="2"/>
      <c r="M150" s="2"/>
    </row>
    <row r="151" customFormat="false" ht="12.75" hidden="false" customHeight="true" outlineLevel="0" collapsed="false">
      <c r="A151" s="40" t="s">
        <v>380</v>
      </c>
      <c r="B151" s="56" t="str">
        <f aca="false" t="array" ref="B151:B151">INDEX(Countries!$D$2:$D$255, MATCH(A151, Countries!$B$2:$B$255, 0))</f>
        <v>ARG</v>
      </c>
      <c r="C151" s="76" t="s">
        <v>145</v>
      </c>
      <c r="D151" s="70" t="n">
        <v>27.2</v>
      </c>
      <c r="E151" s="70" t="str">
        <f aca="false" t="array" ref="E151:E151">IF($C151="Mangrove", IFERROR(3.66*INDEX(MangroveEmissionsValues!$D:$D,MATCH($A151,MangroveEmissionsValues!$A:$A,0),1)*INDEX(MangroveEmissionsValues!$E:$E,MATCH($A151,MangroveEmissionsValues!$A:$A,0),1),"NoData"),"NoData")</f>
        <v>NoData</v>
      </c>
      <c r="F151" s="70" t="str">
        <f aca="false" t="array" ref="F151:F151">IF($C151="Mangrove", IFERROR(3.66*INDEX(MangroveEmissionsValues!$F:$F,MATCH($A151,MangroveEmissionsValues!$A:$A,0),1)*INDEX(MangroveEmissionsValues!$G:$G,MATCH($A151,MangroveEmissionsValues!$A:$A,0),1)/'Model assumptions'!$C$17,"NoData"),"NoData")</f>
        <v>NoData</v>
      </c>
      <c r="G151" s="40"/>
      <c r="H151" s="40"/>
      <c r="I151" s="40"/>
      <c r="J151" s="2"/>
      <c r="K151" s="2"/>
      <c r="L151" s="2"/>
      <c r="M151" s="2"/>
    </row>
    <row r="152" customFormat="false" ht="12.75" hidden="false" customHeight="true" outlineLevel="0" collapsed="false">
      <c r="A152" s="40" t="s">
        <v>381</v>
      </c>
      <c r="B152" s="56" t="str">
        <f aca="false" t="array" ref="B152:B152">INDEX(Countries!$D$2:$D$255, MATCH(A152, Countries!$B$2:$B$255, 0))</f>
        <v>AZE</v>
      </c>
      <c r="C152" s="76" t="s">
        <v>145</v>
      </c>
      <c r="D152" s="70" t="n">
        <v>27.2</v>
      </c>
      <c r="E152" s="70" t="str">
        <f aca="false" t="array" ref="E152:E152">IF($C152="Mangrove", IFERROR(3.66*INDEX(MangroveEmissionsValues!$D:$D,MATCH($A152,MangroveEmissionsValues!$A:$A,0),1)*INDEX(MangroveEmissionsValues!$E:$E,MATCH($A152,MangroveEmissionsValues!$A:$A,0),1),"NoData"),"NoData")</f>
        <v>NoData</v>
      </c>
      <c r="F152" s="70" t="str">
        <f aca="false" t="array" ref="F152:F152">IF($C152="Mangrove", IFERROR(3.66*INDEX(MangroveEmissionsValues!$F:$F,MATCH($A152,MangroveEmissionsValues!$A:$A,0),1)*INDEX(MangroveEmissionsValues!$G:$G,MATCH($A152,MangroveEmissionsValues!$A:$A,0),1)/'Model assumptions'!$C$17,"NoData"),"NoData")</f>
        <v>NoData</v>
      </c>
      <c r="G152" s="40"/>
      <c r="H152" s="40"/>
      <c r="I152" s="40"/>
      <c r="J152" s="2"/>
      <c r="K152" s="2"/>
      <c r="L152" s="2"/>
      <c r="M152" s="2"/>
    </row>
    <row r="153" customFormat="false" ht="12.75" hidden="false" customHeight="true" outlineLevel="0" collapsed="false">
      <c r="A153" s="40" t="s">
        <v>382</v>
      </c>
      <c r="B153" s="56" t="str">
        <f aca="false" t="array" ref="B153:B153">INDEX(Countries!$D$2:$D$255, MATCH(A153, Countries!$B$2:$B$255, 0))</f>
        <v>BEL</v>
      </c>
      <c r="C153" s="76" t="s">
        <v>145</v>
      </c>
      <c r="D153" s="70" t="n">
        <v>27.2</v>
      </c>
      <c r="E153" s="70" t="str">
        <f aca="false" t="array" ref="E153:E153">IF($C153="Mangrove", IFERROR(3.66*INDEX(MangroveEmissionsValues!$D:$D,MATCH($A153,MangroveEmissionsValues!$A:$A,0),1)*INDEX(MangroveEmissionsValues!$E:$E,MATCH($A153,MangroveEmissionsValues!$A:$A,0),1),"NoData"),"NoData")</f>
        <v>NoData</v>
      </c>
      <c r="F153" s="70" t="str">
        <f aca="false" t="array" ref="F153:F153">IF($C153="Mangrove", IFERROR(3.66*INDEX(MangroveEmissionsValues!$F:$F,MATCH($A153,MangroveEmissionsValues!$A:$A,0),1)*INDEX(MangroveEmissionsValues!$G:$G,MATCH($A153,MangroveEmissionsValues!$A:$A,0),1)/'Model assumptions'!$C$17,"NoData"),"NoData")</f>
        <v>NoData</v>
      </c>
      <c r="G153" s="40"/>
      <c r="H153" s="40"/>
      <c r="I153" s="40"/>
      <c r="J153" s="2"/>
      <c r="K153" s="2"/>
      <c r="L153" s="2"/>
      <c r="M153" s="2"/>
    </row>
    <row r="154" customFormat="false" ht="12.75" hidden="false" customHeight="true" outlineLevel="0" collapsed="false">
      <c r="A154" s="40" t="s">
        <v>383</v>
      </c>
      <c r="B154" s="56" t="str">
        <f aca="false" t="array" ref="B154:B154">INDEX(Countries!$D$2:$D$255, MATCH(A154, Countries!$B$2:$B$255, 0))</f>
        <v>BIH</v>
      </c>
      <c r="C154" s="76" t="s">
        <v>145</v>
      </c>
      <c r="D154" s="70" t="n">
        <v>27.2</v>
      </c>
      <c r="E154" s="70" t="str">
        <f aca="false" t="array" ref="E154:E154">IF($C154="Mangrove", IFERROR(3.66*INDEX(MangroveEmissionsValues!$D:$D,MATCH($A154,MangroveEmissionsValues!$A:$A,0),1)*INDEX(MangroveEmissionsValues!$E:$E,MATCH($A154,MangroveEmissionsValues!$A:$A,0),1),"NoData"),"NoData")</f>
        <v>NoData</v>
      </c>
      <c r="F154" s="70" t="str">
        <f aca="false" t="array" ref="F154:F154">IF($C154="Mangrove", IFERROR(3.66*INDEX(MangroveEmissionsValues!$F:$F,MATCH($A154,MangroveEmissionsValues!$A:$A,0),1)*INDEX(MangroveEmissionsValues!$G:$G,MATCH($A154,MangroveEmissionsValues!$A:$A,0),1)/'Model assumptions'!$C$17,"NoData"),"NoData")</f>
        <v>NoData</v>
      </c>
      <c r="G154" s="40"/>
      <c r="H154" s="40"/>
      <c r="I154" s="40"/>
      <c r="J154" s="2"/>
      <c r="K154" s="2"/>
      <c r="L154" s="2"/>
      <c r="M154" s="2"/>
    </row>
    <row r="155" customFormat="false" ht="12.75" hidden="false" customHeight="true" outlineLevel="0" collapsed="false">
      <c r="A155" s="40" t="s">
        <v>384</v>
      </c>
      <c r="B155" s="56" t="str">
        <f aca="false" t="array" ref="B155:B155">INDEX(Countries!$D$2:$D$255, MATCH(A155, Countries!$B$2:$B$255, 0))</f>
        <v>IOT</v>
      </c>
      <c r="C155" s="76" t="s">
        <v>145</v>
      </c>
      <c r="D155" s="70" t="n">
        <v>27.2</v>
      </c>
      <c r="E155" s="70" t="str">
        <f aca="false" t="array" ref="E155:E155">IF($C155="Mangrove", IFERROR(3.66*INDEX(MangroveEmissionsValues!$D:$D,MATCH($A155,MangroveEmissionsValues!$A:$A,0),1)*INDEX(MangroveEmissionsValues!$E:$E,MATCH($A155,MangroveEmissionsValues!$A:$A,0),1),"NoData"),"NoData")</f>
        <v>NoData</v>
      </c>
      <c r="F155" s="70" t="str">
        <f aca="false" t="array" ref="F155:F155">IF($C155="Mangrove", IFERROR(3.66*INDEX(MangroveEmissionsValues!$F:$F,MATCH($A155,MangroveEmissionsValues!$A:$A,0),1)*INDEX(MangroveEmissionsValues!$G:$G,MATCH($A155,MangroveEmissionsValues!$A:$A,0),1)/'Model assumptions'!$C$17,"NoData"),"NoData")</f>
        <v>NoData</v>
      </c>
      <c r="G155" s="40"/>
      <c r="H155" s="40"/>
      <c r="I155" s="40"/>
      <c r="J155" s="2"/>
      <c r="K155" s="2"/>
      <c r="L155" s="2"/>
      <c r="M155" s="2"/>
    </row>
    <row r="156" customFormat="false" ht="12.75" hidden="false" customHeight="true" outlineLevel="0" collapsed="false">
      <c r="A156" s="40" t="s">
        <v>385</v>
      </c>
      <c r="B156" s="56" t="str">
        <f aca="false" t="array" ref="B156:B156">INDEX(Countries!$D$2:$D$255, MATCH(A156, Countries!$B$2:$B$255, 0))</f>
        <v>BGR</v>
      </c>
      <c r="C156" s="76" t="s">
        <v>145</v>
      </c>
      <c r="D156" s="70" t="n">
        <v>27.2</v>
      </c>
      <c r="E156" s="70" t="str">
        <f aca="false" t="array" ref="E156:E156">IF($C156="Mangrove", IFERROR(3.66*INDEX(MangroveEmissionsValues!$D:$D,MATCH($A156,MangroveEmissionsValues!$A:$A,0),1)*INDEX(MangroveEmissionsValues!$E:$E,MATCH($A156,MangroveEmissionsValues!$A:$A,0),1),"NoData"),"NoData")</f>
        <v>NoData</v>
      </c>
      <c r="F156" s="70" t="str">
        <f aca="false" t="array" ref="F156:F156">IF($C156="Mangrove", IFERROR(3.66*INDEX(MangroveEmissionsValues!$F:$F,MATCH($A156,MangroveEmissionsValues!$A:$A,0),1)*INDEX(MangroveEmissionsValues!$G:$G,MATCH($A156,MangroveEmissionsValues!$A:$A,0),1)/'Model assumptions'!$C$17,"NoData"),"NoData")</f>
        <v>NoData</v>
      </c>
      <c r="G156" s="40"/>
      <c r="H156" s="40"/>
      <c r="I156" s="40"/>
      <c r="J156" s="2"/>
      <c r="K156" s="2"/>
      <c r="L156" s="2"/>
      <c r="M156" s="2"/>
    </row>
    <row r="157" customFormat="false" ht="12.75" hidden="false" customHeight="true" outlineLevel="0" collapsed="false">
      <c r="A157" s="40" t="s">
        <v>386</v>
      </c>
      <c r="B157" s="56" t="str">
        <f aca="false" t="array" ref="B157:B157">INDEX(Countries!$D$2:$D$255, MATCH(A157, Countries!$B$2:$B$255, 0))</f>
        <v>CPV</v>
      </c>
      <c r="C157" s="76" t="s">
        <v>145</v>
      </c>
      <c r="D157" s="70" t="n">
        <v>27.2</v>
      </c>
      <c r="E157" s="70" t="str">
        <f aca="false" t="array" ref="E157:E157">IF($C157="Mangrove", IFERROR(3.66*INDEX(MangroveEmissionsValues!$D:$D,MATCH($A157,MangroveEmissionsValues!$A:$A,0),1)*INDEX(MangroveEmissionsValues!$E:$E,MATCH($A157,MangroveEmissionsValues!$A:$A,0),1),"NoData"),"NoData")</f>
        <v>NoData</v>
      </c>
      <c r="F157" s="70" t="str">
        <f aca="false" t="array" ref="F157:F157">IF($C157="Mangrove", IFERROR(3.66*INDEX(MangroveEmissionsValues!$F:$F,MATCH($A157,MangroveEmissionsValues!$A:$A,0),1)*INDEX(MangroveEmissionsValues!$G:$G,MATCH($A157,MangroveEmissionsValues!$A:$A,0),1)/'Model assumptions'!$C$17,"NoData"),"NoData")</f>
        <v>NoData</v>
      </c>
      <c r="G157" s="40"/>
      <c r="H157" s="40"/>
      <c r="I157" s="40"/>
      <c r="J157" s="2"/>
      <c r="K157" s="2"/>
      <c r="L157" s="2"/>
      <c r="M157" s="2"/>
    </row>
    <row r="158" customFormat="false" ht="12.75" hidden="false" customHeight="true" outlineLevel="0" collapsed="false">
      <c r="A158" s="40" t="s">
        <v>387</v>
      </c>
      <c r="B158" s="56" t="str">
        <f aca="false" t="array" ref="B158:B158">INDEX(Countries!$D$2:$D$255, MATCH(A158, Countries!$B$2:$B$255, 0))</f>
        <v>CHL</v>
      </c>
      <c r="C158" s="76" t="s">
        <v>145</v>
      </c>
      <c r="D158" s="70" t="n">
        <v>27.2</v>
      </c>
      <c r="E158" s="70" t="str">
        <f aca="false" t="array" ref="E158:E158">IF($C158="Mangrove", IFERROR(3.66*INDEX(MangroveEmissionsValues!$D:$D,MATCH($A158,MangroveEmissionsValues!$A:$A,0),1)*INDEX(MangroveEmissionsValues!$E:$E,MATCH($A158,MangroveEmissionsValues!$A:$A,0),1),"NoData"),"NoData")</f>
        <v>NoData</v>
      </c>
      <c r="F158" s="70" t="str">
        <f aca="false" t="array" ref="F158:F158">IF($C158="Mangrove", IFERROR(3.66*INDEX(MangroveEmissionsValues!$F:$F,MATCH($A158,MangroveEmissionsValues!$A:$A,0),1)*INDEX(MangroveEmissionsValues!$G:$G,MATCH($A158,MangroveEmissionsValues!$A:$A,0),1)/'Model assumptions'!$C$17,"NoData"),"NoData")</f>
        <v>NoData</v>
      </c>
      <c r="G158" s="40"/>
      <c r="H158" s="40"/>
      <c r="I158" s="40"/>
      <c r="J158" s="2"/>
      <c r="K158" s="2"/>
      <c r="L158" s="2"/>
      <c r="M158" s="2"/>
    </row>
    <row r="159" customFormat="false" ht="12.75" hidden="false" customHeight="true" outlineLevel="0" collapsed="false">
      <c r="A159" s="40" t="s">
        <v>388</v>
      </c>
      <c r="B159" s="56" t="str">
        <f aca="false" t="array" ref="B159:B159">INDEX(Countries!$D$2:$D$255, MATCH(A159, Countries!$B$2:$B$255, 0))</f>
        <v>EST</v>
      </c>
      <c r="C159" s="76" t="s">
        <v>145</v>
      </c>
      <c r="D159" s="70" t="n">
        <v>27.2</v>
      </c>
      <c r="E159" s="70" t="str">
        <f aca="false" t="array" ref="E159:E159">IF($C159="Mangrove", IFERROR(3.66*INDEX(MangroveEmissionsValues!$D:$D,MATCH($A159,MangroveEmissionsValues!$A:$A,0),1)*INDEX(MangroveEmissionsValues!$E:$E,MATCH($A159,MangroveEmissionsValues!$A:$A,0),1),"NoData"),"NoData")</f>
        <v>NoData</v>
      </c>
      <c r="F159" s="70" t="str">
        <f aca="false" t="array" ref="F159:F159">IF($C159="Mangrove", IFERROR(3.66*INDEX(MangroveEmissionsValues!$F:$F,MATCH($A159,MangroveEmissionsValues!$A:$A,0),1)*INDEX(MangroveEmissionsValues!$G:$G,MATCH($A159,MangroveEmissionsValues!$A:$A,0),1)/'Model assumptions'!$C$17,"NoData"),"NoData")</f>
        <v>NoData</v>
      </c>
      <c r="G159" s="40"/>
      <c r="H159" s="40"/>
      <c r="I159" s="40"/>
      <c r="J159" s="2"/>
      <c r="K159" s="2"/>
      <c r="L159" s="2"/>
      <c r="M159" s="2"/>
    </row>
    <row r="160" customFormat="false" ht="12.75" hidden="false" customHeight="true" outlineLevel="0" collapsed="false">
      <c r="A160" s="40" t="s">
        <v>389</v>
      </c>
      <c r="B160" s="56" t="str">
        <f aca="false" t="array" ref="B160:B160">INDEX(Countries!$D$2:$D$255, MATCH(A160, Countries!$B$2:$B$255, 0))</f>
        <v>FLK</v>
      </c>
      <c r="C160" s="76" t="s">
        <v>145</v>
      </c>
      <c r="D160" s="70" t="n">
        <v>27.2</v>
      </c>
      <c r="E160" s="70" t="str">
        <f aca="false" t="array" ref="E160:E160">IF($C160="Mangrove", IFERROR(3.66*INDEX(MangroveEmissionsValues!$D:$D,MATCH($A160,MangroveEmissionsValues!$A:$A,0),1)*INDEX(MangroveEmissionsValues!$E:$E,MATCH($A160,MangroveEmissionsValues!$A:$A,0),1),"NoData"),"NoData")</f>
        <v>NoData</v>
      </c>
      <c r="F160" s="70" t="str">
        <f aca="false" t="array" ref="F160:F160">IF($C160="Mangrove", IFERROR(3.66*INDEX(MangroveEmissionsValues!$F:$F,MATCH($A160,MangroveEmissionsValues!$A:$A,0),1)*INDEX(MangroveEmissionsValues!$G:$G,MATCH($A160,MangroveEmissionsValues!$A:$A,0),1)/'Model assumptions'!$C$17,"NoData"),"NoData")</f>
        <v>NoData</v>
      </c>
      <c r="G160" s="40"/>
      <c r="H160" s="40"/>
      <c r="I160" s="40"/>
      <c r="J160" s="2"/>
      <c r="K160" s="2"/>
      <c r="L160" s="2"/>
      <c r="M160" s="2"/>
    </row>
    <row r="161" customFormat="false" ht="12.75" hidden="false" customHeight="true" outlineLevel="0" collapsed="false">
      <c r="A161" s="40" t="s">
        <v>390</v>
      </c>
      <c r="B161" s="56" t="str">
        <f aca="false" t="array" ref="B161:B161">INDEX(Countries!$D$2:$D$255, MATCH(A161, Countries!$B$2:$B$255, 0))</f>
        <v>FRO</v>
      </c>
      <c r="C161" s="76" t="s">
        <v>145</v>
      </c>
      <c r="D161" s="70" t="n">
        <v>27.2</v>
      </c>
      <c r="E161" s="70" t="str">
        <f aca="false" t="array" ref="E161:E161">IF($C161="Mangrove", IFERROR(3.66*INDEX(MangroveEmissionsValues!$D:$D,MATCH($A161,MangroveEmissionsValues!$A:$A,0),1)*INDEX(MangroveEmissionsValues!$E:$E,MATCH($A161,MangroveEmissionsValues!$A:$A,0),1),"NoData"),"NoData")</f>
        <v>NoData</v>
      </c>
      <c r="F161" s="70" t="str">
        <f aca="false" t="array" ref="F161:F161">IF($C161="Mangrove", IFERROR(3.66*INDEX(MangroveEmissionsValues!$F:$F,MATCH($A161,MangroveEmissionsValues!$A:$A,0),1)*INDEX(MangroveEmissionsValues!$G:$G,MATCH($A161,MangroveEmissionsValues!$A:$A,0),1)/'Model assumptions'!$C$17,"NoData"),"NoData")</f>
        <v>NoData</v>
      </c>
      <c r="G161" s="40"/>
      <c r="H161" s="40"/>
      <c r="I161" s="40"/>
      <c r="J161" s="2"/>
      <c r="K161" s="2"/>
      <c r="L161" s="2"/>
      <c r="M161" s="2"/>
    </row>
    <row r="162" customFormat="false" ht="12.75" hidden="false" customHeight="true" outlineLevel="0" collapsed="false">
      <c r="A162" s="40" t="s">
        <v>391</v>
      </c>
      <c r="B162" s="56" t="str">
        <f aca="false" t="array" ref="B162:B162">INDEX(Countries!$D$2:$D$255, MATCH(A162, Countries!$B$2:$B$255, 0))</f>
        <v>FIN</v>
      </c>
      <c r="C162" s="76" t="s">
        <v>145</v>
      </c>
      <c r="D162" s="70" t="n">
        <v>27.2</v>
      </c>
      <c r="E162" s="70" t="str">
        <f aca="false" t="array" ref="E162:E162">IF($C162="Mangrove", IFERROR(3.66*INDEX(MangroveEmissionsValues!$D:$D,MATCH($A162,MangroveEmissionsValues!$A:$A,0),1)*INDEX(MangroveEmissionsValues!$E:$E,MATCH($A162,MangroveEmissionsValues!$A:$A,0),1),"NoData"),"NoData")</f>
        <v>NoData</v>
      </c>
      <c r="F162" s="70" t="str">
        <f aca="false" t="array" ref="F162:F162">IF($C162="Mangrove", IFERROR(3.66*INDEX(MangroveEmissionsValues!$F:$F,MATCH($A162,MangroveEmissionsValues!$A:$A,0),1)*INDEX(MangroveEmissionsValues!$G:$G,MATCH($A162,MangroveEmissionsValues!$A:$A,0),1)/'Model assumptions'!$C$17,"NoData"),"NoData")</f>
        <v>NoData</v>
      </c>
      <c r="G162" s="40"/>
      <c r="H162" s="40"/>
      <c r="I162" s="40"/>
      <c r="J162" s="2"/>
      <c r="K162" s="2"/>
      <c r="L162" s="2"/>
      <c r="M162" s="2"/>
    </row>
    <row r="163" customFormat="false" ht="12.75" hidden="false" customHeight="true" outlineLevel="0" collapsed="false">
      <c r="A163" s="40" t="s">
        <v>392</v>
      </c>
      <c r="B163" s="56" t="str">
        <f aca="false" t="array" ref="B163:B163">INDEX(Countries!$D$2:$D$255, MATCH(A163, Countries!$B$2:$B$255, 0))</f>
        <v>GEO</v>
      </c>
      <c r="C163" s="76" t="s">
        <v>145</v>
      </c>
      <c r="D163" s="70" t="n">
        <v>27.2</v>
      </c>
      <c r="E163" s="70" t="str">
        <f aca="false" t="array" ref="E163:E163">IF($C163="Mangrove", IFERROR(3.66*INDEX(MangroveEmissionsValues!$D:$D,MATCH($A163,MangroveEmissionsValues!$A:$A,0),1)*INDEX(MangroveEmissionsValues!$E:$E,MATCH($A163,MangroveEmissionsValues!$A:$A,0),1),"NoData"),"NoData")</f>
        <v>NoData</v>
      </c>
      <c r="F163" s="70" t="str">
        <f aca="false" t="array" ref="F163:F163">IF($C163="Mangrove", IFERROR(3.66*INDEX(MangroveEmissionsValues!$F:$F,MATCH($A163,MangroveEmissionsValues!$A:$A,0),1)*INDEX(MangroveEmissionsValues!$G:$G,MATCH($A163,MangroveEmissionsValues!$A:$A,0),1)/'Model assumptions'!$C$17,"NoData"),"NoData")</f>
        <v>NoData</v>
      </c>
      <c r="G163" s="40"/>
      <c r="H163" s="40"/>
      <c r="I163" s="40"/>
      <c r="J163" s="2"/>
      <c r="K163" s="2"/>
      <c r="L163" s="2"/>
      <c r="M163" s="2"/>
    </row>
    <row r="164" customFormat="false" ht="12.75" hidden="false" customHeight="true" outlineLevel="0" collapsed="false">
      <c r="A164" s="40" t="s">
        <v>393</v>
      </c>
      <c r="B164" s="56" t="str">
        <f aca="false" t="array" ref="B164:B164">INDEX(Countries!$D$2:$D$255, MATCH(A164, Countries!$B$2:$B$255, 0))</f>
        <v>GIB</v>
      </c>
      <c r="C164" s="76" t="s">
        <v>145</v>
      </c>
      <c r="D164" s="70" t="n">
        <v>27.2</v>
      </c>
      <c r="E164" s="70" t="str">
        <f aca="false" t="array" ref="E164:E164">IF($C164="Mangrove", IFERROR(3.66*INDEX(MangroveEmissionsValues!$D:$D,MATCH($A164,MangroveEmissionsValues!$A:$A,0),1)*INDEX(MangroveEmissionsValues!$E:$E,MATCH($A164,MangroveEmissionsValues!$A:$A,0),1),"NoData"),"NoData")</f>
        <v>NoData</v>
      </c>
      <c r="F164" s="70" t="str">
        <f aca="false" t="array" ref="F164:F164">IF($C164="Mangrove", IFERROR(3.66*INDEX(MangroveEmissionsValues!$F:$F,MATCH($A164,MangroveEmissionsValues!$A:$A,0),1)*INDEX(MangroveEmissionsValues!$G:$G,MATCH($A164,MangroveEmissionsValues!$A:$A,0),1)/'Model assumptions'!$C$17,"NoData"),"NoData")</f>
        <v>NoData</v>
      </c>
      <c r="G164" s="40"/>
      <c r="H164" s="40"/>
      <c r="I164" s="40"/>
      <c r="J164" s="2"/>
      <c r="K164" s="2"/>
      <c r="L164" s="2"/>
      <c r="M164" s="2"/>
    </row>
    <row r="165" customFormat="false" ht="12.75" hidden="false" customHeight="true" outlineLevel="0" collapsed="false">
      <c r="A165" s="40" t="s">
        <v>394</v>
      </c>
      <c r="B165" s="56" t="str">
        <f aca="false" t="array" ref="B165:B165">INDEX(Countries!$D$2:$D$255, MATCH(A165, Countries!$B$2:$B$255, 0))</f>
        <v>GRL</v>
      </c>
      <c r="C165" s="76" t="s">
        <v>145</v>
      </c>
      <c r="D165" s="70" t="n">
        <v>27.2</v>
      </c>
      <c r="E165" s="70" t="str">
        <f aca="false" t="array" ref="E165:E165">IF($C165="Mangrove", IFERROR(3.66*INDEX(MangroveEmissionsValues!$D:$D,MATCH($A165,MangroveEmissionsValues!$A:$A,0),1)*INDEX(MangroveEmissionsValues!$E:$E,MATCH($A165,MangroveEmissionsValues!$A:$A,0),1),"NoData"),"NoData")</f>
        <v>NoData</v>
      </c>
      <c r="F165" s="70" t="str">
        <f aca="false" t="array" ref="F165:F165">IF($C165="Mangrove", IFERROR(3.66*INDEX(MangroveEmissionsValues!$F:$F,MATCH($A165,MangroveEmissionsValues!$A:$A,0),1)*INDEX(MangroveEmissionsValues!$G:$G,MATCH($A165,MangroveEmissionsValues!$A:$A,0),1)/'Model assumptions'!$C$17,"NoData"),"NoData")</f>
        <v>NoData</v>
      </c>
      <c r="G165" s="40"/>
      <c r="H165" s="40"/>
      <c r="I165" s="40"/>
      <c r="J165" s="2"/>
      <c r="K165" s="2"/>
      <c r="L165" s="2"/>
      <c r="M165" s="2"/>
    </row>
    <row r="166" customFormat="false" ht="12.75" hidden="false" customHeight="true" outlineLevel="0" collapsed="false">
      <c r="A166" s="40" t="s">
        <v>395</v>
      </c>
      <c r="B166" s="56" t="str">
        <f aca="false" t="array" ref="B166:B166">INDEX(Countries!$D$2:$D$255, MATCH(A166, Countries!$B$2:$B$255, 0))</f>
        <v>GGY</v>
      </c>
      <c r="C166" s="76" t="s">
        <v>145</v>
      </c>
      <c r="D166" s="70" t="n">
        <v>27.2</v>
      </c>
      <c r="E166" s="70" t="str">
        <f aca="false" t="array" ref="E166:E166">IF($C166="Mangrove", IFERROR(3.66*INDEX(MangroveEmissionsValues!$D:$D,MATCH($A166,MangroveEmissionsValues!$A:$A,0),1)*INDEX(MangroveEmissionsValues!$E:$E,MATCH($A166,MangroveEmissionsValues!$A:$A,0),1),"NoData"),"NoData")</f>
        <v>NoData</v>
      </c>
      <c r="F166" s="70" t="str">
        <f aca="false" t="array" ref="F166:F166">IF($C166="Mangrove", IFERROR(3.66*INDEX(MangroveEmissionsValues!$F:$F,MATCH($A166,MangroveEmissionsValues!$A:$A,0),1)*INDEX(MangroveEmissionsValues!$G:$G,MATCH($A166,MangroveEmissionsValues!$A:$A,0),1)/'Model assumptions'!$C$17,"NoData"),"NoData")</f>
        <v>NoData</v>
      </c>
      <c r="G166" s="40"/>
      <c r="H166" s="40"/>
      <c r="I166" s="40"/>
      <c r="J166" s="2"/>
      <c r="K166" s="2"/>
      <c r="L166" s="2"/>
      <c r="M166" s="2"/>
    </row>
    <row r="167" customFormat="false" ht="12.75" hidden="false" customHeight="true" outlineLevel="0" collapsed="false">
      <c r="A167" s="40" t="s">
        <v>396</v>
      </c>
      <c r="B167" s="56" t="str">
        <f aca="false" t="array" ref="B167:B167">INDEX(Countries!$D$2:$D$255, MATCH(A167, Countries!$B$2:$B$255, 0))</f>
        <v>ISL</v>
      </c>
      <c r="C167" s="76" t="s">
        <v>145</v>
      </c>
      <c r="D167" s="70" t="n">
        <v>27.2</v>
      </c>
      <c r="E167" s="70" t="str">
        <f aca="false" t="array" ref="E167:E167">IF($C167="Mangrove", IFERROR(3.66*INDEX(MangroveEmissionsValues!$D:$D,MATCH($A167,MangroveEmissionsValues!$A:$A,0),1)*INDEX(MangroveEmissionsValues!$E:$E,MATCH($A167,MangroveEmissionsValues!$A:$A,0),1),"NoData"),"NoData")</f>
        <v>NoData</v>
      </c>
      <c r="F167" s="70" t="str">
        <f aca="false" t="array" ref="F167:F167">IF($C167="Mangrove", IFERROR(3.66*INDEX(MangroveEmissionsValues!$F:$F,MATCH($A167,MangroveEmissionsValues!$A:$A,0),1)*INDEX(MangroveEmissionsValues!$G:$G,MATCH($A167,MangroveEmissionsValues!$A:$A,0),1)/'Model assumptions'!$C$17,"NoData"),"NoData")</f>
        <v>NoData</v>
      </c>
      <c r="G167" s="40"/>
      <c r="H167" s="40"/>
      <c r="I167" s="40"/>
      <c r="J167" s="2"/>
      <c r="K167" s="2"/>
      <c r="L167" s="2"/>
      <c r="M167" s="2"/>
    </row>
    <row r="168" customFormat="false" ht="12.75" hidden="false" customHeight="true" outlineLevel="0" collapsed="false">
      <c r="A168" s="40" t="s">
        <v>397</v>
      </c>
      <c r="B168" s="56" t="str">
        <f aca="false" t="array" ref="B168:B168">INDEX(Countries!$D$2:$D$255, MATCH(A168, Countries!$B$2:$B$255, 0))</f>
        <v>IRQ</v>
      </c>
      <c r="C168" s="76" t="s">
        <v>145</v>
      </c>
      <c r="D168" s="70" t="n">
        <v>27.2</v>
      </c>
      <c r="E168" s="70" t="str">
        <f aca="false" t="array" ref="E168:E168">IF($C168="Mangrove", IFERROR(3.66*INDEX(MangroveEmissionsValues!$D:$D,MATCH($A168,MangroveEmissionsValues!$A:$A,0),1)*INDEX(MangroveEmissionsValues!$E:$E,MATCH($A168,MangroveEmissionsValues!$A:$A,0),1),"NoData"),"NoData")</f>
        <v>NoData</v>
      </c>
      <c r="F168" s="70" t="str">
        <f aca="false" t="array" ref="F168:F168">IF($C168="Mangrove", IFERROR(3.66*INDEX(MangroveEmissionsValues!$F:$F,MATCH($A168,MangroveEmissionsValues!$A:$A,0),1)*INDEX(MangroveEmissionsValues!$G:$G,MATCH($A168,MangroveEmissionsValues!$A:$A,0),1)/'Model assumptions'!$C$17,"NoData"),"NoData")</f>
        <v>NoData</v>
      </c>
      <c r="G168" s="40"/>
      <c r="H168" s="40"/>
      <c r="I168" s="40"/>
      <c r="J168" s="2"/>
      <c r="K168" s="2"/>
      <c r="L168" s="2"/>
      <c r="M168" s="2"/>
    </row>
    <row r="169" customFormat="false" ht="12.75" hidden="false" customHeight="true" outlineLevel="0" collapsed="false">
      <c r="A169" s="40" t="s">
        <v>398</v>
      </c>
      <c r="B169" s="56" t="str">
        <f aca="false" t="array" ref="B169:B169">INDEX(Countries!$D$2:$D$255, MATCH(A169, Countries!$B$2:$B$255, 0))</f>
        <v>IRL</v>
      </c>
      <c r="C169" s="76" t="s">
        <v>145</v>
      </c>
      <c r="D169" s="70" t="n">
        <v>27.2</v>
      </c>
      <c r="E169" s="70" t="str">
        <f aca="false" t="array" ref="E169:E169">IF($C169="Mangrove", IFERROR(3.66*INDEX(MangroveEmissionsValues!$D:$D,MATCH($A169,MangroveEmissionsValues!$A:$A,0),1)*INDEX(MangroveEmissionsValues!$E:$E,MATCH($A169,MangroveEmissionsValues!$A:$A,0),1),"NoData"),"NoData")</f>
        <v>NoData</v>
      </c>
      <c r="F169" s="70" t="str">
        <f aca="false" t="array" ref="F169:F169">IF($C169="Mangrove", IFERROR(3.66*INDEX(MangroveEmissionsValues!$F:$F,MATCH($A169,MangroveEmissionsValues!$A:$A,0),1)*INDEX(MangroveEmissionsValues!$G:$G,MATCH($A169,MangroveEmissionsValues!$A:$A,0),1)/'Model assumptions'!$C$17,"NoData"),"NoData")</f>
        <v>NoData</v>
      </c>
      <c r="G169" s="40"/>
      <c r="H169" s="40"/>
      <c r="I169" s="40"/>
      <c r="J169" s="2"/>
      <c r="K169" s="2"/>
      <c r="L169" s="2"/>
      <c r="M169" s="2"/>
    </row>
    <row r="170" customFormat="false" ht="12.75" hidden="false" customHeight="true" outlineLevel="0" collapsed="false">
      <c r="A170" s="40" t="s">
        <v>399</v>
      </c>
      <c r="B170" s="56" t="str">
        <f aca="false" t="array" ref="B170:B170">INDEX(Countries!$D$2:$D$255, MATCH(A170, Countries!$B$2:$B$255, 0))</f>
        <v>IMN</v>
      </c>
      <c r="C170" s="76" t="s">
        <v>145</v>
      </c>
      <c r="D170" s="70" t="n">
        <v>27.2</v>
      </c>
      <c r="E170" s="70" t="str">
        <f aca="false" t="array" ref="E170:E170">IF($C170="Mangrove", IFERROR(3.66*INDEX(MangroveEmissionsValues!$D:$D,MATCH($A170,MangroveEmissionsValues!$A:$A,0),1)*INDEX(MangroveEmissionsValues!$E:$E,MATCH($A170,MangroveEmissionsValues!$A:$A,0),1),"NoData"),"NoData")</f>
        <v>NoData</v>
      </c>
      <c r="F170" s="70" t="str">
        <f aca="false" t="array" ref="F170:F170">IF($C170="Mangrove", IFERROR(3.66*INDEX(MangroveEmissionsValues!$F:$F,MATCH($A170,MangroveEmissionsValues!$A:$A,0),1)*INDEX(MangroveEmissionsValues!$G:$G,MATCH($A170,MangroveEmissionsValues!$A:$A,0),1)/'Model assumptions'!$C$17,"NoData"),"NoData")</f>
        <v>NoData</v>
      </c>
      <c r="G170" s="40"/>
      <c r="H170" s="40"/>
      <c r="I170" s="40"/>
      <c r="J170" s="2"/>
      <c r="K170" s="2"/>
      <c r="L170" s="2"/>
      <c r="M170" s="2"/>
    </row>
    <row r="171" customFormat="false" ht="12.75" hidden="false" customHeight="true" outlineLevel="0" collapsed="false">
      <c r="A171" s="40" t="s">
        <v>400</v>
      </c>
      <c r="B171" s="56" t="str">
        <f aca="false" t="array" ref="B171:B171">INDEX(Countries!$D$2:$D$255, MATCH(A171, Countries!$B$2:$B$255, 0))</f>
        <v>JEY</v>
      </c>
      <c r="C171" s="76" t="s">
        <v>145</v>
      </c>
      <c r="D171" s="70" t="n">
        <v>27.2</v>
      </c>
      <c r="E171" s="70" t="str">
        <f aca="false" t="array" ref="E171:E171">IF($C171="Mangrove", IFERROR(3.66*INDEX(MangroveEmissionsValues!$D:$D,MATCH($A171,MangroveEmissionsValues!$A:$A,0),1)*INDEX(MangroveEmissionsValues!$E:$E,MATCH($A171,MangroveEmissionsValues!$A:$A,0),1),"NoData"),"NoData")</f>
        <v>NoData</v>
      </c>
      <c r="F171" s="70" t="str">
        <f aca="false" t="array" ref="F171:F171">IF($C171="Mangrove", IFERROR(3.66*INDEX(MangroveEmissionsValues!$F:$F,MATCH($A171,MangroveEmissionsValues!$A:$A,0),1)*INDEX(MangroveEmissionsValues!$G:$G,MATCH($A171,MangroveEmissionsValues!$A:$A,0),1)/'Model assumptions'!$C$17,"NoData"),"NoData")</f>
        <v>NoData</v>
      </c>
      <c r="G171" s="40"/>
      <c r="H171" s="40"/>
      <c r="I171" s="40"/>
      <c r="J171" s="2"/>
      <c r="K171" s="2"/>
      <c r="L171" s="2"/>
      <c r="M171" s="2"/>
    </row>
    <row r="172" customFormat="false" ht="12.75" hidden="false" customHeight="true" outlineLevel="0" collapsed="false">
      <c r="A172" s="40" t="s">
        <v>401</v>
      </c>
      <c r="B172" s="56" t="str">
        <f aca="false" t="array" ref="B172:B172">INDEX(Countries!$D$2:$D$255, MATCH(A172, Countries!$B$2:$B$255, 0))</f>
        <v>KAZ</v>
      </c>
      <c r="C172" s="76" t="s">
        <v>145</v>
      </c>
      <c r="D172" s="70" t="n">
        <v>27.2</v>
      </c>
      <c r="E172" s="70" t="str">
        <f aca="false" t="array" ref="E172:E172">IF($C172="Mangrove", IFERROR(3.66*INDEX(MangroveEmissionsValues!$D:$D,MATCH($A172,MangroveEmissionsValues!$A:$A,0),1)*INDEX(MangroveEmissionsValues!$E:$E,MATCH($A172,MangroveEmissionsValues!$A:$A,0),1),"NoData"),"NoData")</f>
        <v>NoData</v>
      </c>
      <c r="F172" s="70" t="str">
        <f aca="false" t="array" ref="F172:F172">IF($C172="Mangrove", IFERROR(3.66*INDEX(MangroveEmissionsValues!$F:$F,MATCH($A172,MangroveEmissionsValues!$A:$A,0),1)*INDEX(MangroveEmissionsValues!$G:$G,MATCH($A172,MangroveEmissionsValues!$A:$A,0),1)/'Model assumptions'!$C$17,"NoData"),"NoData")</f>
        <v>NoData</v>
      </c>
      <c r="G172" s="40"/>
      <c r="H172" s="40"/>
      <c r="I172" s="40"/>
      <c r="J172" s="2"/>
      <c r="K172" s="2"/>
      <c r="L172" s="2"/>
      <c r="M172" s="2"/>
    </row>
    <row r="173" customFormat="false" ht="12.75" hidden="false" customHeight="true" outlineLevel="0" collapsed="false">
      <c r="A173" s="40" t="s">
        <v>402</v>
      </c>
      <c r="B173" s="56" t="str">
        <f aca="false" t="array" ref="B173:B173">INDEX(Countries!$D$2:$D$255, MATCH(A173, Countries!$B$2:$B$255, 0))</f>
        <v>PRK</v>
      </c>
      <c r="C173" s="76" t="s">
        <v>145</v>
      </c>
      <c r="D173" s="70" t="n">
        <v>27.2</v>
      </c>
      <c r="E173" s="70" t="str">
        <f aca="false" t="array" ref="E173:E173">IF($C173="Mangrove", IFERROR(3.66*INDEX(MangroveEmissionsValues!$D:$D,MATCH($A173,MangroveEmissionsValues!$A:$A,0),1)*INDEX(MangroveEmissionsValues!$E:$E,MATCH($A173,MangroveEmissionsValues!$A:$A,0),1),"NoData"),"NoData")</f>
        <v>NoData</v>
      </c>
      <c r="F173" s="70" t="str">
        <f aca="false" t="array" ref="F173:F173">IF($C173="Mangrove", IFERROR(3.66*INDEX(MangroveEmissionsValues!$F:$F,MATCH($A173,MangroveEmissionsValues!$A:$A,0),1)*INDEX(MangroveEmissionsValues!$G:$G,MATCH($A173,MangroveEmissionsValues!$A:$A,0),1)/'Model assumptions'!$C$17,"NoData"),"NoData")</f>
        <v>NoData</v>
      </c>
      <c r="G173" s="40"/>
      <c r="H173" s="40"/>
      <c r="I173" s="40"/>
      <c r="J173" s="2"/>
      <c r="K173" s="2"/>
      <c r="L173" s="2"/>
      <c r="M173" s="2"/>
    </row>
    <row r="174" customFormat="false" ht="12.75" hidden="false" customHeight="true" outlineLevel="0" collapsed="false">
      <c r="A174" s="40" t="s">
        <v>403</v>
      </c>
      <c r="B174" s="56" t="str">
        <f aca="false" t="array" ref="B174:B174">INDEX(Countries!$D$2:$D$255, MATCH(A174, Countries!$B$2:$B$255, 0))</f>
        <v>KOR</v>
      </c>
      <c r="C174" s="76" t="s">
        <v>145</v>
      </c>
      <c r="D174" s="70" t="n">
        <v>27.2</v>
      </c>
      <c r="E174" s="70" t="str">
        <f aca="false" t="array" ref="E174:E174">IF($C174="Mangrove", IFERROR(3.66*INDEX(MangroveEmissionsValues!$D:$D,MATCH($A174,MangroveEmissionsValues!$A:$A,0),1)*INDEX(MangroveEmissionsValues!$E:$E,MATCH($A174,MangroveEmissionsValues!$A:$A,0),1),"NoData"),"NoData")</f>
        <v>NoData</v>
      </c>
      <c r="F174" s="70" t="str">
        <f aca="false" t="array" ref="F174:F174">IF($C174="Mangrove", IFERROR(3.66*INDEX(MangroveEmissionsValues!$F:$F,MATCH($A174,MangroveEmissionsValues!$A:$A,0),1)*INDEX(MangroveEmissionsValues!$G:$G,MATCH($A174,MangroveEmissionsValues!$A:$A,0),1)/'Model assumptions'!$C$17,"NoData"),"NoData")</f>
        <v>NoData</v>
      </c>
      <c r="G174" s="40"/>
      <c r="H174" s="40"/>
      <c r="I174" s="40"/>
      <c r="J174" s="2"/>
      <c r="K174" s="2"/>
      <c r="L174" s="2"/>
      <c r="M174" s="2"/>
    </row>
    <row r="175" customFormat="false" ht="12.75" hidden="false" customHeight="true" outlineLevel="0" collapsed="false">
      <c r="A175" s="40" t="s">
        <v>404</v>
      </c>
      <c r="B175" s="56" t="str">
        <f aca="false" t="array" ref="B175:B175">INDEX(Countries!$D$2:$D$255, MATCH(A175, Countries!$B$2:$B$255, 0))</f>
        <v>LVA</v>
      </c>
      <c r="C175" s="76" t="s">
        <v>145</v>
      </c>
      <c r="D175" s="70" t="n">
        <v>27.2</v>
      </c>
      <c r="E175" s="70" t="str">
        <f aca="false" t="array" ref="E175:E175">IF($C175="Mangrove", IFERROR(3.66*INDEX(MangroveEmissionsValues!$D:$D,MATCH($A175,MangroveEmissionsValues!$A:$A,0),1)*INDEX(MangroveEmissionsValues!$E:$E,MATCH($A175,MangroveEmissionsValues!$A:$A,0),1),"NoData"),"NoData")</f>
        <v>NoData</v>
      </c>
      <c r="F175" s="70" t="str">
        <f aca="false" t="array" ref="F175:F175">IF($C175="Mangrove", IFERROR(3.66*INDEX(MangroveEmissionsValues!$F:$F,MATCH($A175,MangroveEmissionsValues!$A:$A,0),1)*INDEX(MangroveEmissionsValues!$G:$G,MATCH($A175,MangroveEmissionsValues!$A:$A,0),1)/'Model assumptions'!$C$17,"NoData"),"NoData")</f>
        <v>NoData</v>
      </c>
      <c r="G175" s="40"/>
      <c r="H175" s="40"/>
      <c r="I175" s="40"/>
      <c r="J175" s="2"/>
      <c r="K175" s="2"/>
      <c r="L175" s="2"/>
      <c r="M175" s="2"/>
    </row>
    <row r="176" customFormat="false" ht="12.75" hidden="false" customHeight="true" outlineLevel="0" collapsed="false">
      <c r="A176" s="40" t="s">
        <v>405</v>
      </c>
      <c r="B176" s="56" t="str">
        <f aca="false" t="array" ref="B176:B176">INDEX(Countries!$D$2:$D$255, MATCH(A176, Countries!$B$2:$B$255, 0))</f>
        <v>LBN</v>
      </c>
      <c r="C176" s="76" t="s">
        <v>145</v>
      </c>
      <c r="D176" s="70" t="n">
        <v>27.2</v>
      </c>
      <c r="E176" s="70" t="str">
        <f aca="false" t="array" ref="E176:E176">IF($C176="Mangrove", IFERROR(3.66*INDEX(MangroveEmissionsValues!$D:$D,MATCH($A176,MangroveEmissionsValues!$A:$A,0),1)*INDEX(MangroveEmissionsValues!$E:$E,MATCH($A176,MangroveEmissionsValues!$A:$A,0),1),"NoData"),"NoData")</f>
        <v>NoData</v>
      </c>
      <c r="F176" s="70" t="str">
        <f aca="false" t="array" ref="F176:F176">IF($C176="Mangrove", IFERROR(3.66*INDEX(MangroveEmissionsValues!$F:$F,MATCH($A176,MangroveEmissionsValues!$A:$A,0),1)*INDEX(MangroveEmissionsValues!$G:$G,MATCH($A176,MangroveEmissionsValues!$A:$A,0),1)/'Model assumptions'!$C$17,"NoData"),"NoData")</f>
        <v>NoData</v>
      </c>
      <c r="G176" s="40"/>
      <c r="H176" s="40"/>
      <c r="I176" s="40"/>
      <c r="J176" s="2"/>
      <c r="K176" s="2"/>
      <c r="L176" s="2"/>
      <c r="M176" s="2"/>
    </row>
    <row r="177" customFormat="false" ht="12.75" hidden="false" customHeight="true" outlineLevel="0" collapsed="false">
      <c r="A177" s="40" t="s">
        <v>406</v>
      </c>
      <c r="B177" s="56" t="str">
        <f aca="false" t="array" ref="B177:B177">INDEX(Countries!$D$2:$D$255, MATCH(A177, Countries!$B$2:$B$255, 0))</f>
        <v>LTU</v>
      </c>
      <c r="C177" s="76" t="s">
        <v>145</v>
      </c>
      <c r="D177" s="70" t="n">
        <v>27.2</v>
      </c>
      <c r="E177" s="70" t="str">
        <f aca="false" t="array" ref="E177:E177">IF($C177="Mangrove", IFERROR(3.66*INDEX(MangroveEmissionsValues!$D:$D,MATCH($A177,MangroveEmissionsValues!$A:$A,0),1)*INDEX(MangroveEmissionsValues!$E:$E,MATCH($A177,MangroveEmissionsValues!$A:$A,0),1),"NoData"),"NoData")</f>
        <v>NoData</v>
      </c>
      <c r="F177" s="70" t="str">
        <f aca="false" t="array" ref="F177:F177">IF($C177="Mangrove", IFERROR(3.66*INDEX(MangroveEmissionsValues!$F:$F,MATCH($A177,MangroveEmissionsValues!$A:$A,0),1)*INDEX(MangroveEmissionsValues!$G:$G,MATCH($A177,MangroveEmissionsValues!$A:$A,0),1)/'Model assumptions'!$C$17,"NoData"),"NoData")</f>
        <v>NoData</v>
      </c>
      <c r="G177" s="40"/>
      <c r="H177" s="40"/>
      <c r="I177" s="40"/>
      <c r="J177" s="2"/>
      <c r="K177" s="2"/>
      <c r="L177" s="2"/>
      <c r="M177" s="2"/>
    </row>
    <row r="178" customFormat="false" ht="12.75" hidden="false" customHeight="true" outlineLevel="0" collapsed="false">
      <c r="A178" s="40" t="s">
        <v>407</v>
      </c>
      <c r="B178" s="56" t="str">
        <f aca="false" t="array" ref="B178:B178">INDEX(Countries!$D$2:$D$255, MATCH(A178, Countries!$B$2:$B$255, 0))</f>
        <v>MCO</v>
      </c>
      <c r="C178" s="76" t="s">
        <v>145</v>
      </c>
      <c r="D178" s="70" t="n">
        <v>27.2</v>
      </c>
      <c r="E178" s="70" t="str">
        <f aca="false" t="array" ref="E178:E178">IF($C178="Mangrove", IFERROR(3.66*INDEX(MangroveEmissionsValues!$D:$D,MATCH($A178,MangroveEmissionsValues!$A:$A,0),1)*INDEX(MangroveEmissionsValues!$E:$E,MATCH($A178,MangroveEmissionsValues!$A:$A,0),1),"NoData"),"NoData")</f>
        <v>NoData</v>
      </c>
      <c r="F178" s="70" t="str">
        <f aca="false" t="array" ref="F178:F178">IF($C178="Mangrove", IFERROR(3.66*INDEX(MangroveEmissionsValues!$F:$F,MATCH($A178,MangroveEmissionsValues!$A:$A,0),1)*INDEX(MangroveEmissionsValues!$G:$G,MATCH($A178,MangroveEmissionsValues!$A:$A,0),1)/'Model assumptions'!$C$17,"NoData"),"NoData")</f>
        <v>NoData</v>
      </c>
      <c r="G178" s="40"/>
      <c r="H178" s="40"/>
      <c r="I178" s="40"/>
      <c r="J178" s="2"/>
      <c r="K178" s="2"/>
      <c r="L178" s="2"/>
      <c r="M178" s="2"/>
    </row>
    <row r="179" customFormat="false" ht="12.75" hidden="false" customHeight="true" outlineLevel="0" collapsed="false">
      <c r="A179" s="40" t="s">
        <v>408</v>
      </c>
      <c r="B179" s="56" t="str">
        <f aca="false" t="array" ref="B179:B179">INDEX(Countries!$D$2:$D$255, MATCH(A179, Countries!$B$2:$B$255, 0))</f>
        <v>MNE</v>
      </c>
      <c r="C179" s="76" t="s">
        <v>145</v>
      </c>
      <c r="D179" s="70" t="n">
        <v>27.2</v>
      </c>
      <c r="E179" s="70" t="str">
        <f aca="false" t="array" ref="E179:E179">IF($C179="Mangrove", IFERROR(3.66*INDEX(MangroveEmissionsValues!$D:$D,MATCH($A179,MangroveEmissionsValues!$A:$A,0),1)*INDEX(MangroveEmissionsValues!$E:$E,MATCH($A179,MangroveEmissionsValues!$A:$A,0),1),"NoData"),"NoData")</f>
        <v>NoData</v>
      </c>
      <c r="F179" s="70" t="str">
        <f aca="false" t="array" ref="F179:F179">IF($C179="Mangrove", IFERROR(3.66*INDEX(MangroveEmissionsValues!$F:$F,MATCH($A179,MangroveEmissionsValues!$A:$A,0),1)*INDEX(MangroveEmissionsValues!$G:$G,MATCH($A179,MangroveEmissionsValues!$A:$A,0),1)/'Model assumptions'!$C$17,"NoData"),"NoData")</f>
        <v>NoData</v>
      </c>
      <c r="G179" s="40"/>
      <c r="H179" s="40"/>
      <c r="I179" s="40"/>
      <c r="J179" s="2"/>
      <c r="K179" s="2"/>
      <c r="L179" s="2"/>
      <c r="M179" s="2"/>
    </row>
    <row r="180" customFormat="false" ht="12.75" hidden="false" customHeight="true" outlineLevel="0" collapsed="false">
      <c r="A180" s="40" t="s">
        <v>409</v>
      </c>
      <c r="B180" s="56" t="str">
        <f aca="false" t="array" ref="B180:B180">INDEX(Countries!$D$2:$D$255, MATCH(A180, Countries!$B$2:$B$255, 0))</f>
        <v>MAR</v>
      </c>
      <c r="C180" s="76" t="s">
        <v>145</v>
      </c>
      <c r="D180" s="70" t="n">
        <v>27.2</v>
      </c>
      <c r="E180" s="70" t="str">
        <f aca="false" t="array" ref="E180:E180">IF($C180="Mangrove", IFERROR(3.66*INDEX(MangroveEmissionsValues!$D:$D,MATCH($A180,MangroveEmissionsValues!$A:$A,0),1)*INDEX(MangroveEmissionsValues!$E:$E,MATCH($A180,MangroveEmissionsValues!$A:$A,0),1),"NoData"),"NoData")</f>
        <v>NoData</v>
      </c>
      <c r="F180" s="70" t="n">
        <f aca="false" t="array" ref="F180:F180">IF($C180="Mangrove", IFERROR(3.66*INDEX(MangroveEmissionsValues!$F:$F,MATCH($A180,MangroveEmissionsValues!$A:$A,0),1)*INDEX(MangroveEmissionsValues!$G:$G,MATCH($A180,MangroveEmissionsValues!$A:$A,0),1)/'Model assumptions'!$C$17,"NoData"),"NoData")</f>
        <v>102.592446389511</v>
      </c>
      <c r="G180" s="40"/>
      <c r="H180" s="40"/>
      <c r="I180" s="40"/>
      <c r="J180" s="2"/>
      <c r="K180" s="2"/>
      <c r="L180" s="2"/>
      <c r="M180" s="2"/>
    </row>
    <row r="181" customFormat="false" ht="12.75" hidden="false" customHeight="true" outlineLevel="0" collapsed="false">
      <c r="A181" s="40" t="s">
        <v>410</v>
      </c>
      <c r="B181" s="56" t="str">
        <f aca="false" t="array" ref="B181:B181">INDEX(Countries!$D$2:$D$255, MATCH(A181, Countries!$B$2:$B$255, 0))</f>
        <v>NAM</v>
      </c>
      <c r="C181" s="76" t="s">
        <v>145</v>
      </c>
      <c r="D181" s="70" t="n">
        <v>27.2</v>
      </c>
      <c r="E181" s="70" t="str">
        <f aca="false" t="array" ref="E181:E181">IF($C181="Mangrove", IFERROR(3.66*INDEX(MangroveEmissionsValues!$D:$D,MATCH($A181,MangroveEmissionsValues!$A:$A,0),1)*INDEX(MangroveEmissionsValues!$E:$E,MATCH($A181,MangroveEmissionsValues!$A:$A,0),1),"NoData"),"NoData")</f>
        <v>NoData</v>
      </c>
      <c r="F181" s="70" t="str">
        <f aca="false" t="array" ref="F181:F181">IF($C181="Mangrove", IFERROR(3.66*INDEX(MangroveEmissionsValues!$F:$F,MATCH($A181,MangroveEmissionsValues!$A:$A,0),1)*INDEX(MangroveEmissionsValues!$G:$G,MATCH($A181,MangroveEmissionsValues!$A:$A,0),1)/'Model assumptions'!$C$17,"NoData"),"NoData")</f>
        <v>NoData</v>
      </c>
      <c r="G181" s="40"/>
      <c r="H181" s="40"/>
      <c r="I181" s="40"/>
      <c r="J181" s="2"/>
      <c r="K181" s="2"/>
      <c r="L181" s="2"/>
      <c r="M181" s="2"/>
    </row>
    <row r="182" customFormat="false" ht="12.75" hidden="false" customHeight="true" outlineLevel="0" collapsed="false">
      <c r="A182" s="40" t="s">
        <v>411</v>
      </c>
      <c r="B182" s="56" t="str">
        <f aca="false" t="array" ref="B182:B182">INDEX(Countries!$D$2:$D$255, MATCH(A182, Countries!$B$2:$B$255, 0))</f>
        <v>NRU</v>
      </c>
      <c r="C182" s="76" t="s">
        <v>145</v>
      </c>
      <c r="D182" s="70" t="n">
        <v>27.2</v>
      </c>
      <c r="E182" s="70" t="str">
        <f aca="false" t="array" ref="E182:E182">IF($C182="Mangrove", IFERROR(3.66*INDEX(MangroveEmissionsValues!$D:$D,MATCH($A182,MangroveEmissionsValues!$A:$A,0),1)*INDEX(MangroveEmissionsValues!$E:$E,MATCH($A182,MangroveEmissionsValues!$A:$A,0),1),"NoData"),"NoData")</f>
        <v>NoData</v>
      </c>
      <c r="F182" s="70" t="str">
        <f aca="false" t="array" ref="F182:F182">IF($C182="Mangrove", IFERROR(3.66*INDEX(MangroveEmissionsValues!$F:$F,MATCH($A182,MangroveEmissionsValues!$A:$A,0),1)*INDEX(MangroveEmissionsValues!$G:$G,MATCH($A182,MangroveEmissionsValues!$A:$A,0),1)/'Model assumptions'!$C$17,"NoData"),"NoData")</f>
        <v>NoData</v>
      </c>
      <c r="G182" s="40"/>
      <c r="H182" s="40"/>
      <c r="I182" s="40"/>
      <c r="J182" s="2"/>
      <c r="K182" s="2"/>
      <c r="L182" s="2"/>
      <c r="M182" s="2"/>
    </row>
    <row r="183" customFormat="false" ht="12.75" hidden="false" customHeight="true" outlineLevel="0" collapsed="false">
      <c r="A183" s="40" t="s">
        <v>412</v>
      </c>
      <c r="B183" s="56" t="str">
        <f aca="false" t="array" ref="B183:B183">INDEX(Countries!$D$2:$D$255, MATCH(A183, Countries!$B$2:$B$255, 0))</f>
        <v>NIU</v>
      </c>
      <c r="C183" s="76" t="s">
        <v>145</v>
      </c>
      <c r="D183" s="70" t="n">
        <v>27.2</v>
      </c>
      <c r="E183" s="70" t="str">
        <f aca="false" t="array" ref="E183:E183">IF($C183="Mangrove", IFERROR(3.66*INDEX(MangroveEmissionsValues!$D:$D,MATCH($A183,MangroveEmissionsValues!$A:$A,0),1)*INDEX(MangroveEmissionsValues!$E:$E,MATCH($A183,MangroveEmissionsValues!$A:$A,0),1),"NoData"),"NoData")</f>
        <v>NoData</v>
      </c>
      <c r="F183" s="70" t="str">
        <f aca="false" t="array" ref="F183:F183">IF($C183="Mangrove", IFERROR(3.66*INDEX(MangroveEmissionsValues!$F:$F,MATCH($A183,MangroveEmissionsValues!$A:$A,0),1)*INDEX(MangroveEmissionsValues!$G:$G,MATCH($A183,MangroveEmissionsValues!$A:$A,0),1)/'Model assumptions'!$C$17,"NoData"),"NoData")</f>
        <v>NoData</v>
      </c>
      <c r="G183" s="40"/>
      <c r="H183" s="40"/>
      <c r="I183" s="40"/>
      <c r="J183" s="2"/>
      <c r="K183" s="2"/>
      <c r="L183" s="2"/>
      <c r="M183" s="2"/>
    </row>
    <row r="184" customFormat="false" ht="12.75" hidden="false" customHeight="true" outlineLevel="0" collapsed="false">
      <c r="A184" s="40" t="s">
        <v>413</v>
      </c>
      <c r="B184" s="56" t="str">
        <f aca="false" t="array" ref="B184:B184">INDEX(Countries!$D$2:$D$255, MATCH(A184, Countries!$B$2:$B$255, 0))</f>
        <v>MNP</v>
      </c>
      <c r="C184" s="76" t="s">
        <v>145</v>
      </c>
      <c r="D184" s="70" t="n">
        <v>27.2</v>
      </c>
      <c r="E184" s="70" t="n">
        <f aca="false" t="array" ref="E184:E184">IF($C184="Mangrove", IFERROR(3.66*INDEX(MangroveEmissionsValues!$D:$D,MATCH($A184,MangroveEmissionsValues!$A:$A,0),1)*INDEX(MangroveEmissionsValues!$E:$E,MATCH($A184,MangroveEmissionsValues!$A:$A,0),1),"NoData"),"NoData")</f>
        <v>165.066</v>
      </c>
      <c r="F184" s="70" t="str">
        <f aca="false" t="array" ref="F184:F184">IF($C184="Mangrove", IFERROR(3.66*INDEX(MangroveEmissionsValues!$F:$F,MATCH($A184,MangroveEmissionsValues!$A:$A,0),1)*INDEX(MangroveEmissionsValues!$G:$G,MATCH($A184,MangroveEmissionsValues!$A:$A,0),1)/'Model assumptions'!$C$17,"NoData"),"NoData")</f>
        <v>NoData</v>
      </c>
      <c r="G184" s="40"/>
      <c r="H184" s="40"/>
      <c r="I184" s="40"/>
      <c r="J184" s="2"/>
      <c r="K184" s="2"/>
      <c r="L184" s="2"/>
      <c r="M184" s="2"/>
    </row>
    <row r="185" customFormat="false" ht="12.75" hidden="false" customHeight="true" outlineLevel="0" collapsed="false">
      <c r="A185" s="40" t="s">
        <v>414</v>
      </c>
      <c r="B185" s="56" t="str">
        <f aca="false" t="array" ref="B185:B185">INDEX(Countries!$D$2:$D$255, MATCH(A185, Countries!$B$2:$B$255, 0))</f>
        <v>PCN</v>
      </c>
      <c r="C185" s="76" t="s">
        <v>145</v>
      </c>
      <c r="D185" s="70" t="n">
        <v>27.2</v>
      </c>
      <c r="E185" s="70" t="str">
        <f aca="false" t="array" ref="E185:E185">IF($C185="Mangrove", IFERROR(3.66*INDEX(MangroveEmissionsValues!$D:$D,MATCH($A185,MangroveEmissionsValues!$A:$A,0),1)*INDEX(MangroveEmissionsValues!$E:$E,MATCH($A185,MangroveEmissionsValues!$A:$A,0),1),"NoData"),"NoData")</f>
        <v>NoData</v>
      </c>
      <c r="F185" s="70" t="str">
        <f aca="false" t="array" ref="F185:F185">IF($C185="Mangrove", IFERROR(3.66*INDEX(MangroveEmissionsValues!$F:$F,MATCH($A185,MangroveEmissionsValues!$A:$A,0),1)*INDEX(MangroveEmissionsValues!$G:$G,MATCH($A185,MangroveEmissionsValues!$A:$A,0),1)/'Model assumptions'!$C$17,"NoData"),"NoData")</f>
        <v>NoData</v>
      </c>
      <c r="G185" s="40"/>
      <c r="H185" s="40"/>
      <c r="I185" s="40"/>
      <c r="J185" s="2"/>
      <c r="K185" s="2"/>
      <c r="L185" s="2"/>
      <c r="M185" s="2"/>
    </row>
    <row r="186" customFormat="false" ht="12.75" hidden="false" customHeight="true" outlineLevel="0" collapsed="false">
      <c r="A186" s="40" t="s">
        <v>415</v>
      </c>
      <c r="B186" s="56" t="str">
        <f aca="false" t="array" ref="B186:B186">INDEX(Countries!$D$2:$D$255, MATCH(A186, Countries!$B$2:$B$255, 0))</f>
        <v>PRT</v>
      </c>
      <c r="C186" s="76" t="s">
        <v>145</v>
      </c>
      <c r="D186" s="70" t="n">
        <v>27.2</v>
      </c>
      <c r="E186" s="70" t="str">
        <f aca="false" t="array" ref="E186:E186">IF($C186="Mangrove", IFERROR(3.66*INDEX(MangroveEmissionsValues!$D:$D,MATCH($A186,MangroveEmissionsValues!$A:$A,0),1)*INDEX(MangroveEmissionsValues!$E:$E,MATCH($A186,MangroveEmissionsValues!$A:$A,0),1),"NoData"),"NoData")</f>
        <v>NoData</v>
      </c>
      <c r="F186" s="70" t="str">
        <f aca="false" t="array" ref="F186:F186">IF($C186="Mangrove", IFERROR(3.66*INDEX(MangroveEmissionsValues!$F:$F,MATCH($A186,MangroveEmissionsValues!$A:$A,0),1)*INDEX(MangroveEmissionsValues!$G:$G,MATCH($A186,MangroveEmissionsValues!$A:$A,0),1)/'Model assumptions'!$C$17,"NoData"),"NoData")</f>
        <v>NoData</v>
      </c>
      <c r="G186" s="40"/>
      <c r="H186" s="40"/>
      <c r="I186" s="40"/>
      <c r="J186" s="2"/>
      <c r="K186" s="2"/>
      <c r="L186" s="2"/>
      <c r="M186" s="2"/>
    </row>
    <row r="187" customFormat="false" ht="12.75" hidden="false" customHeight="true" outlineLevel="0" collapsed="false">
      <c r="A187" s="40" t="s">
        <v>416</v>
      </c>
      <c r="B187" s="56" t="str">
        <f aca="false" t="array" ref="B187:B187">INDEX(Countries!$D$2:$D$255, MATCH(A187, Countries!$B$2:$B$255, 0))</f>
        <v>REU</v>
      </c>
      <c r="C187" s="76" t="s">
        <v>145</v>
      </c>
      <c r="D187" s="70" t="n">
        <v>27.2</v>
      </c>
      <c r="E187" s="70" t="str">
        <f aca="false" t="array" ref="E187:E187">IF($C187="Mangrove", IFERROR(3.66*INDEX(MangroveEmissionsValues!$D:$D,MATCH($A187,MangroveEmissionsValues!$A:$A,0),1)*INDEX(MangroveEmissionsValues!$E:$E,MATCH($A187,MangroveEmissionsValues!$A:$A,0),1),"NoData"),"NoData")</f>
        <v>NoData</v>
      </c>
      <c r="F187" s="70" t="str">
        <f aca="false" t="array" ref="F187:F187">IF($C187="Mangrove", IFERROR(3.66*INDEX(MangroveEmissionsValues!$F:$F,MATCH($A187,MangroveEmissionsValues!$A:$A,0),1)*INDEX(MangroveEmissionsValues!$G:$G,MATCH($A187,MangroveEmissionsValues!$A:$A,0),1)/'Model assumptions'!$C$17,"NoData"),"NoData")</f>
        <v>NoData</v>
      </c>
      <c r="G187" s="40"/>
      <c r="H187" s="40"/>
      <c r="I187" s="40"/>
      <c r="J187" s="2"/>
      <c r="K187" s="2"/>
      <c r="L187" s="2"/>
      <c r="M187" s="2"/>
    </row>
    <row r="188" customFormat="false" ht="12.75" hidden="false" customHeight="true" outlineLevel="0" collapsed="false">
      <c r="A188" s="40" t="s">
        <v>417</v>
      </c>
      <c r="B188" s="56" t="str">
        <f aca="false" t="array" ref="B188:B188">INDEX(Countries!$D$2:$D$255, MATCH(A188, Countries!$B$2:$B$255, 0))</f>
        <v>ROU</v>
      </c>
      <c r="C188" s="76" t="s">
        <v>145</v>
      </c>
      <c r="D188" s="70" t="n">
        <v>27.2</v>
      </c>
      <c r="E188" s="70" t="str">
        <f aca="false" t="array" ref="E188:E188">IF($C188="Mangrove", IFERROR(3.66*INDEX(MangroveEmissionsValues!$D:$D,MATCH($A188,MangroveEmissionsValues!$A:$A,0),1)*INDEX(MangroveEmissionsValues!$E:$E,MATCH($A188,MangroveEmissionsValues!$A:$A,0),1),"NoData"),"NoData")</f>
        <v>NoData</v>
      </c>
      <c r="F188" s="70" t="str">
        <f aca="false" t="array" ref="F188:F188">IF($C188="Mangrove", IFERROR(3.66*INDEX(MangroveEmissionsValues!$F:$F,MATCH($A188,MangroveEmissionsValues!$A:$A,0),1)*INDEX(MangroveEmissionsValues!$G:$G,MATCH($A188,MangroveEmissionsValues!$A:$A,0),1)/'Model assumptions'!$C$17,"NoData"),"NoData")</f>
        <v>NoData</v>
      </c>
      <c r="G188" s="40"/>
      <c r="H188" s="40"/>
      <c r="I188" s="40"/>
      <c r="J188" s="2"/>
      <c r="K188" s="2"/>
      <c r="L188" s="2"/>
      <c r="M188" s="2"/>
    </row>
    <row r="189" customFormat="false" ht="12.75" hidden="false" customHeight="true" outlineLevel="0" collapsed="false">
      <c r="A189" s="40" t="s">
        <v>418</v>
      </c>
      <c r="B189" s="56" t="str">
        <f aca="false" t="array" ref="B189:B189">INDEX(Countries!$D$2:$D$255, MATCH(A189, Countries!$B$2:$B$255, 0))</f>
        <v>SHN</v>
      </c>
      <c r="C189" s="76" t="s">
        <v>145</v>
      </c>
      <c r="D189" s="70" t="n">
        <v>27.2</v>
      </c>
      <c r="E189" s="70" t="str">
        <f aca="false" t="array" ref="E189:E189">IF($C189="Mangrove", IFERROR(3.66*INDEX(MangroveEmissionsValues!$D:$D,MATCH($A189,MangroveEmissionsValues!$A:$A,0),1)*INDEX(MangroveEmissionsValues!$E:$E,MATCH($A189,MangroveEmissionsValues!$A:$A,0),1),"NoData"),"NoData")</f>
        <v>NoData</v>
      </c>
      <c r="F189" s="70" t="str">
        <f aca="false" t="array" ref="F189:F189">IF($C189="Mangrove", IFERROR(3.66*INDEX(MangroveEmissionsValues!$F:$F,MATCH($A189,MangroveEmissionsValues!$A:$A,0),1)*INDEX(MangroveEmissionsValues!$G:$G,MATCH($A189,MangroveEmissionsValues!$A:$A,0),1)/'Model assumptions'!$C$17,"NoData"),"NoData")</f>
        <v>NoData</v>
      </c>
      <c r="G189" s="40"/>
      <c r="H189" s="40"/>
      <c r="I189" s="40"/>
      <c r="J189" s="2"/>
      <c r="K189" s="2"/>
      <c r="L189" s="2"/>
      <c r="M189" s="2"/>
    </row>
    <row r="190" customFormat="false" ht="12.75" hidden="false" customHeight="true" outlineLevel="0" collapsed="false">
      <c r="A190" s="40" t="s">
        <v>419</v>
      </c>
      <c r="B190" s="56" t="str">
        <f aca="false" t="array" ref="B190:B190">INDEX(Countries!$D$2:$D$255, MATCH(A190, Countries!$B$2:$B$255, 0))</f>
        <v>SPM</v>
      </c>
      <c r="C190" s="76" t="s">
        <v>145</v>
      </c>
      <c r="D190" s="70" t="n">
        <v>27.2</v>
      </c>
      <c r="E190" s="70" t="str">
        <f aca="false" t="array" ref="E190:E190">IF($C190="Mangrove", IFERROR(3.66*INDEX(MangroveEmissionsValues!$D:$D,MATCH($A190,MangroveEmissionsValues!$A:$A,0),1)*INDEX(MangroveEmissionsValues!$E:$E,MATCH($A190,MangroveEmissionsValues!$A:$A,0),1),"NoData"),"NoData")</f>
        <v>NoData</v>
      </c>
      <c r="F190" s="70" t="str">
        <f aca="false" t="array" ref="F190:F190">IF($C190="Mangrove", IFERROR(3.66*INDEX(MangroveEmissionsValues!$F:$F,MATCH($A190,MangroveEmissionsValues!$A:$A,0),1)*INDEX(MangroveEmissionsValues!$G:$G,MATCH($A190,MangroveEmissionsValues!$A:$A,0),1)/'Model assumptions'!$C$17,"NoData"),"NoData")</f>
        <v>NoData</v>
      </c>
      <c r="G190" s="40"/>
      <c r="H190" s="40"/>
      <c r="I190" s="40"/>
      <c r="J190" s="2"/>
      <c r="K190" s="2"/>
      <c r="L190" s="2"/>
      <c r="M190" s="2"/>
    </row>
    <row r="191" customFormat="false" ht="12.75" hidden="false" customHeight="true" outlineLevel="0" collapsed="false">
      <c r="A191" s="40" t="s">
        <v>420</v>
      </c>
      <c r="B191" s="56" t="str">
        <f aca="false" t="array" ref="B191:B191">INDEX(Countries!$D$2:$D$255, MATCH(A191, Countries!$B$2:$B$255, 0))</f>
        <v>SYR</v>
      </c>
      <c r="C191" s="76" t="s">
        <v>145</v>
      </c>
      <c r="D191" s="70" t="n">
        <v>27.2</v>
      </c>
      <c r="E191" s="70" t="str">
        <f aca="false" t="array" ref="E191:E191">IF($C191="Mangrove", IFERROR(3.66*INDEX(MangroveEmissionsValues!$D:$D,MATCH($A191,MangroveEmissionsValues!$A:$A,0),1)*INDEX(MangroveEmissionsValues!$E:$E,MATCH($A191,MangroveEmissionsValues!$A:$A,0),1),"NoData"),"NoData")</f>
        <v>NoData</v>
      </c>
      <c r="F191" s="70" t="str">
        <f aca="false" t="array" ref="F191:F191">IF($C191="Mangrove", IFERROR(3.66*INDEX(MangroveEmissionsValues!$F:$F,MATCH($A191,MangroveEmissionsValues!$A:$A,0),1)*INDEX(MangroveEmissionsValues!$G:$G,MATCH($A191,MangroveEmissionsValues!$A:$A,0),1)/'Model assumptions'!$C$17,"NoData"),"NoData")</f>
        <v>NoData</v>
      </c>
      <c r="G191" s="40"/>
      <c r="H191" s="40"/>
      <c r="I191" s="40"/>
      <c r="J191" s="2"/>
      <c r="K191" s="2"/>
      <c r="L191" s="2"/>
      <c r="M191" s="2"/>
    </row>
    <row r="192" customFormat="false" ht="12.75" hidden="false" customHeight="true" outlineLevel="0" collapsed="false">
      <c r="A192" s="40" t="s">
        <v>421</v>
      </c>
      <c r="B192" s="56" t="str">
        <f aca="false" t="array" ref="B192:B192">INDEX(Countries!$D$2:$D$255, MATCH(A192, Countries!$B$2:$B$255, 0))</f>
        <v>TKL</v>
      </c>
      <c r="C192" s="76" t="s">
        <v>145</v>
      </c>
      <c r="D192" s="70" t="n">
        <v>27.2</v>
      </c>
      <c r="E192" s="70" t="str">
        <f aca="false" t="array" ref="E192:E192">IF($C192="Mangrove", IFERROR(3.66*INDEX(MangroveEmissionsValues!$D:$D,MATCH($A192,MangroveEmissionsValues!$A:$A,0),1)*INDEX(MangroveEmissionsValues!$E:$E,MATCH($A192,MangroveEmissionsValues!$A:$A,0),1),"NoData"),"NoData")</f>
        <v>NoData</v>
      </c>
      <c r="F192" s="70" t="str">
        <f aca="false" t="array" ref="F192:F192">IF($C192="Mangrove", IFERROR(3.66*INDEX(MangroveEmissionsValues!$F:$F,MATCH($A192,MangroveEmissionsValues!$A:$A,0),1)*INDEX(MangroveEmissionsValues!$G:$G,MATCH($A192,MangroveEmissionsValues!$A:$A,0),1)/'Model assumptions'!$C$17,"NoData"),"NoData")</f>
        <v>NoData</v>
      </c>
      <c r="G192" s="40"/>
      <c r="H192" s="40"/>
      <c r="I192" s="40"/>
      <c r="J192" s="2"/>
      <c r="K192" s="2"/>
      <c r="L192" s="2"/>
      <c r="M192" s="2"/>
    </row>
    <row r="193" customFormat="false" ht="12.75" hidden="false" customHeight="true" outlineLevel="0" collapsed="false">
      <c r="A193" s="40" t="s">
        <v>422</v>
      </c>
      <c r="B193" s="56" t="str">
        <f aca="false" t="array" ref="B193:B193">INDEX(Countries!$D$2:$D$255, MATCH(A193, Countries!$B$2:$B$255, 0))</f>
        <v>TKM</v>
      </c>
      <c r="C193" s="76" t="s">
        <v>145</v>
      </c>
      <c r="D193" s="70" t="n">
        <v>27.2</v>
      </c>
      <c r="E193" s="70" t="str">
        <f aca="false" t="array" ref="E193:E193">IF($C193="Mangrove", IFERROR(3.66*INDEX(MangroveEmissionsValues!$D:$D,MATCH($A193,MangroveEmissionsValues!$A:$A,0),1)*INDEX(MangroveEmissionsValues!$E:$E,MATCH($A193,MangroveEmissionsValues!$A:$A,0),1),"NoData"),"NoData")</f>
        <v>NoData</v>
      </c>
      <c r="F193" s="70" t="str">
        <f aca="false" t="array" ref="F193:F193">IF($C193="Mangrove", IFERROR(3.66*INDEX(MangroveEmissionsValues!$F:$F,MATCH($A193,MangroveEmissionsValues!$A:$A,0),1)*INDEX(MangroveEmissionsValues!$G:$G,MATCH($A193,MangroveEmissionsValues!$A:$A,0),1)/'Model assumptions'!$C$17,"NoData"),"NoData")</f>
        <v>NoData</v>
      </c>
      <c r="G193" s="40"/>
      <c r="H193" s="40"/>
      <c r="I193" s="40"/>
      <c r="J193" s="2"/>
      <c r="K193" s="2"/>
      <c r="L193" s="2"/>
      <c r="M193" s="2"/>
    </row>
    <row r="194" customFormat="false" ht="12.75" hidden="false" customHeight="true" outlineLevel="0" collapsed="false">
      <c r="A194" s="40" t="s">
        <v>423</v>
      </c>
      <c r="B194" s="56" t="str">
        <f aca="false" t="array" ref="B194:B194">INDEX(Countries!$D$2:$D$255, MATCH(A194, Countries!$B$2:$B$255, 0))</f>
        <v>URY</v>
      </c>
      <c r="C194" s="76" t="s">
        <v>145</v>
      </c>
      <c r="D194" s="70" t="n">
        <v>27.2</v>
      </c>
      <c r="E194" s="70" t="str">
        <f aca="false" t="array" ref="E194:E194">IF($C194="Mangrove", IFERROR(3.66*INDEX(MangroveEmissionsValues!$D:$D,MATCH($A194,MangroveEmissionsValues!$A:$A,0),1)*INDEX(MangroveEmissionsValues!$E:$E,MATCH($A194,MangroveEmissionsValues!$A:$A,0),1),"NoData"),"NoData")</f>
        <v>NoData</v>
      </c>
      <c r="F194" s="70" t="str">
        <f aca="false" t="array" ref="F194:F194">IF($C194="Mangrove", IFERROR(3.66*INDEX(MangroveEmissionsValues!$F:$F,MATCH($A194,MangroveEmissionsValues!$A:$A,0),1)*INDEX(MangroveEmissionsValues!$G:$G,MATCH($A194,MangroveEmissionsValues!$A:$A,0),1)/'Model assumptions'!$C$17,"NoData"),"NoData")</f>
        <v>NoData</v>
      </c>
      <c r="G194" s="40"/>
      <c r="H194" s="40"/>
      <c r="I194" s="40"/>
      <c r="J194" s="2"/>
      <c r="K194" s="2"/>
      <c r="L194" s="2"/>
      <c r="M194" s="2"/>
    </row>
    <row r="195" customFormat="false" ht="12.75" hidden="false" customHeight="true" outlineLevel="0" collapsed="false">
      <c r="A195" s="40" t="s">
        <v>424</v>
      </c>
      <c r="B195" s="56" t="str">
        <f aca="false" t="array" ref="B195:B195">INDEX(Countries!$D$2:$D$255, MATCH(A195, Countries!$B$2:$B$255, 0))</f>
        <v>ESH</v>
      </c>
      <c r="C195" s="76" t="s">
        <v>145</v>
      </c>
      <c r="D195" s="70" t="n">
        <v>27.2</v>
      </c>
      <c r="E195" s="70" t="str">
        <f aca="false" t="array" ref="E195:E195">IF($C195="Mangrove", IFERROR(3.66*INDEX(MangroveEmissionsValues!$D:$D,MATCH($A195,MangroveEmissionsValues!$A:$A,0),1)*INDEX(MangroveEmissionsValues!$E:$E,MATCH($A195,MangroveEmissionsValues!$A:$A,0),1),"NoData"),"NoData")</f>
        <v>NoData</v>
      </c>
      <c r="F195" s="70" t="str">
        <f aca="false" t="array" ref="F195:F195">IF($C195="Mangrove", IFERROR(3.66*INDEX(MangroveEmissionsValues!$F:$F,MATCH($A195,MangroveEmissionsValues!$A:$A,0),1)*INDEX(MangroveEmissionsValues!$G:$G,MATCH($A195,MangroveEmissionsValues!$A:$A,0),1)/'Model assumptions'!$C$17,"NoData"),"NoData")</f>
        <v>NoData</v>
      </c>
      <c r="G195" s="40"/>
      <c r="H195" s="40"/>
      <c r="I195" s="40"/>
      <c r="J195" s="2"/>
      <c r="K195" s="2"/>
      <c r="L195" s="2"/>
      <c r="M195" s="2"/>
    </row>
    <row r="196" customFormat="false" ht="12.75" hidden="false" customHeight="true" outlineLevel="0" collapsed="false">
      <c r="A196" s="40" t="s">
        <v>425</v>
      </c>
      <c r="B196" s="56" t="str">
        <f aca="false" t="array" ref="B196:B196">INDEX(Countries!$D$2:$D$255, MATCH(A196, Countries!$B$2:$B$255, 0))</f>
        <v>AFG</v>
      </c>
      <c r="C196" s="76" t="s">
        <v>145</v>
      </c>
      <c r="D196" s="70" t="n">
        <v>27.2</v>
      </c>
      <c r="E196" s="70" t="str">
        <f aca="false" t="array" ref="E196:E196">IF($C196="Mangrove", IFERROR(3.66*INDEX(MangroveEmissionsValues!$D:$D,MATCH($A196,MangroveEmissionsValues!$A:$A,0),1)*INDEX(MangroveEmissionsValues!$E:$E,MATCH($A196,MangroveEmissionsValues!$A:$A,0),1),"NoData"),"NoData")</f>
        <v>NoData</v>
      </c>
      <c r="F196" s="70" t="str">
        <f aca="false" t="array" ref="F196:F196">IF($C196="Mangrove", IFERROR(3.66*INDEX(MangroveEmissionsValues!$F:$F,MATCH($A196,MangroveEmissionsValues!$A:$A,0),1)*INDEX(MangroveEmissionsValues!$G:$G,MATCH($A196,MangroveEmissionsValues!$A:$A,0),1)/'Model assumptions'!$C$17,"NoData"),"NoData")</f>
        <v>NoData</v>
      </c>
      <c r="G196" s="40"/>
      <c r="H196" s="40"/>
      <c r="I196" s="40"/>
      <c r="J196" s="2"/>
      <c r="K196" s="2"/>
      <c r="L196" s="2"/>
      <c r="M196" s="2"/>
    </row>
    <row r="197" customFormat="false" ht="12.75" hidden="false" customHeight="true" outlineLevel="0" collapsed="false">
      <c r="A197" s="40" t="s">
        <v>426</v>
      </c>
      <c r="B197" s="56" t="str">
        <f aca="false" t="array" ref="B197:B197">INDEX(Countries!$D$2:$D$255, MATCH(A197, Countries!$B$2:$B$255, 0))</f>
        <v>ARM</v>
      </c>
      <c r="C197" s="76" t="s">
        <v>145</v>
      </c>
      <c r="D197" s="70" t="n">
        <v>27.2</v>
      </c>
      <c r="E197" s="70" t="str">
        <f aca="false" t="array" ref="E197:E197">IF($C197="Mangrove", IFERROR(3.66*INDEX(MangroveEmissionsValues!$D:$D,MATCH($A197,MangroveEmissionsValues!$A:$A,0),1)*INDEX(MangroveEmissionsValues!$E:$E,MATCH($A197,MangroveEmissionsValues!$A:$A,0),1),"NoData"),"NoData")</f>
        <v>NoData</v>
      </c>
      <c r="F197" s="70" t="str">
        <f aca="false" t="array" ref="F197:F197">IF($C197="Mangrove", IFERROR(3.66*INDEX(MangroveEmissionsValues!$F:$F,MATCH($A197,MangroveEmissionsValues!$A:$A,0),1)*INDEX(MangroveEmissionsValues!$G:$G,MATCH($A197,MangroveEmissionsValues!$A:$A,0),1)/'Model assumptions'!$C$17,"NoData"),"NoData")</f>
        <v>NoData</v>
      </c>
      <c r="G197" s="40"/>
      <c r="H197" s="40"/>
      <c r="I197" s="40"/>
      <c r="J197" s="2"/>
      <c r="K197" s="2"/>
      <c r="L197" s="2"/>
      <c r="M197" s="2"/>
    </row>
    <row r="198" customFormat="false" ht="12.75" hidden="false" customHeight="true" outlineLevel="0" collapsed="false">
      <c r="A198" s="40" t="s">
        <v>427</v>
      </c>
      <c r="B198" s="56" t="str">
        <f aca="false" t="array" ref="B198:B198">INDEX(Countries!$D$2:$D$255, MATCH(A198, Countries!$B$2:$B$255, 0))</f>
        <v>AUT</v>
      </c>
      <c r="C198" s="76" t="s">
        <v>145</v>
      </c>
      <c r="D198" s="70" t="n">
        <v>27.2</v>
      </c>
      <c r="E198" s="70" t="str">
        <f aca="false" t="array" ref="E198:E198">IF($C198="Mangrove", IFERROR(3.66*INDEX(MangroveEmissionsValues!$D:$D,MATCH($A198,MangroveEmissionsValues!$A:$A,0),1)*INDEX(MangroveEmissionsValues!$E:$E,MATCH($A198,MangroveEmissionsValues!$A:$A,0),1),"NoData"),"NoData")</f>
        <v>NoData</v>
      </c>
      <c r="F198" s="70" t="str">
        <f aca="false" t="array" ref="F198:F198">IF($C198="Mangrove", IFERROR(3.66*INDEX(MangroveEmissionsValues!$F:$F,MATCH($A198,MangroveEmissionsValues!$A:$A,0),1)*INDEX(MangroveEmissionsValues!$G:$G,MATCH($A198,MangroveEmissionsValues!$A:$A,0),1)/'Model assumptions'!$C$17,"NoData"),"NoData")</f>
        <v>NoData</v>
      </c>
      <c r="G198" s="40"/>
      <c r="H198" s="40"/>
      <c r="I198" s="40"/>
      <c r="J198" s="2"/>
      <c r="K198" s="2"/>
      <c r="L198" s="2"/>
      <c r="M198" s="2"/>
    </row>
    <row r="199" customFormat="false" ht="12.75" hidden="false" customHeight="true" outlineLevel="0" collapsed="false">
      <c r="A199" s="40" t="s">
        <v>428</v>
      </c>
      <c r="B199" s="56" t="str">
        <f aca="false" t="array" ref="B199:B199">INDEX(Countries!$D$2:$D$255, MATCH(A199, Countries!$B$2:$B$255, 0))</f>
        <v>BDI</v>
      </c>
      <c r="C199" s="76" t="s">
        <v>145</v>
      </c>
      <c r="D199" s="70" t="n">
        <v>27.2</v>
      </c>
      <c r="E199" s="70" t="str">
        <f aca="false" t="array" ref="E199:E199">IF($C199="Mangrove", IFERROR(3.66*INDEX(MangroveEmissionsValues!$D:$D,MATCH($A199,MangroveEmissionsValues!$A:$A,0),1)*INDEX(MangroveEmissionsValues!$E:$E,MATCH($A199,MangroveEmissionsValues!$A:$A,0),1),"NoData"),"NoData")</f>
        <v>NoData</v>
      </c>
      <c r="F199" s="70" t="str">
        <f aca="false" t="array" ref="F199:F199">IF($C199="Mangrove", IFERROR(3.66*INDEX(MangroveEmissionsValues!$F:$F,MATCH($A199,MangroveEmissionsValues!$A:$A,0),1)*INDEX(MangroveEmissionsValues!$G:$G,MATCH($A199,MangroveEmissionsValues!$A:$A,0),1)/'Model assumptions'!$C$17,"NoData"),"NoData")</f>
        <v>NoData</v>
      </c>
      <c r="G199" s="40"/>
      <c r="H199" s="40"/>
      <c r="I199" s="40"/>
      <c r="J199" s="2"/>
      <c r="K199" s="2"/>
      <c r="L199" s="2"/>
      <c r="M199" s="2"/>
    </row>
    <row r="200" customFormat="false" ht="12.75" hidden="false" customHeight="true" outlineLevel="0" collapsed="false">
      <c r="A200" s="40" t="s">
        <v>429</v>
      </c>
      <c r="B200" s="56" t="str">
        <f aca="false" t="array" ref="B200:B200">INDEX(Countries!$D$2:$D$255, MATCH(A200, Countries!$B$2:$B$255, 0))</f>
        <v>BFA</v>
      </c>
      <c r="C200" s="76" t="s">
        <v>145</v>
      </c>
      <c r="D200" s="70" t="n">
        <v>27.2</v>
      </c>
      <c r="E200" s="70" t="str">
        <f aca="false" t="array" ref="E200:E200">IF($C200="Mangrove", IFERROR(3.66*INDEX(MangroveEmissionsValues!$D:$D,MATCH($A200,MangroveEmissionsValues!$A:$A,0),1)*INDEX(MangroveEmissionsValues!$E:$E,MATCH($A200,MangroveEmissionsValues!$A:$A,0),1),"NoData"),"NoData")</f>
        <v>NoData</v>
      </c>
      <c r="F200" s="70" t="str">
        <f aca="false" t="array" ref="F200:F200">IF($C200="Mangrove", IFERROR(3.66*INDEX(MangroveEmissionsValues!$F:$F,MATCH($A200,MangroveEmissionsValues!$A:$A,0),1)*INDEX(MangroveEmissionsValues!$G:$G,MATCH($A200,MangroveEmissionsValues!$A:$A,0),1)/'Model assumptions'!$C$17,"NoData"),"NoData")</f>
        <v>NoData</v>
      </c>
      <c r="G200" s="40"/>
      <c r="H200" s="40"/>
      <c r="I200" s="40"/>
      <c r="J200" s="2"/>
      <c r="K200" s="2"/>
      <c r="L200" s="2"/>
      <c r="M200" s="2"/>
    </row>
    <row r="201" customFormat="false" ht="12.75" hidden="false" customHeight="true" outlineLevel="0" collapsed="false">
      <c r="A201" s="40" t="s">
        <v>430</v>
      </c>
      <c r="B201" s="56" t="str">
        <f aca="false" t="array" ref="B201:B201">INDEX(Countries!$D$2:$D$255, MATCH(A201, Countries!$B$2:$B$255, 0))</f>
        <v>BLR</v>
      </c>
      <c r="C201" s="76" t="s">
        <v>145</v>
      </c>
      <c r="D201" s="70" t="n">
        <v>27.2</v>
      </c>
      <c r="E201" s="70" t="str">
        <f aca="false" t="array" ref="E201:E201">IF($C201="Mangrove", IFERROR(3.66*INDEX(MangroveEmissionsValues!$D:$D,MATCH($A201,MangroveEmissionsValues!$A:$A,0),1)*INDEX(MangroveEmissionsValues!$E:$E,MATCH($A201,MangroveEmissionsValues!$A:$A,0),1),"NoData"),"NoData")</f>
        <v>NoData</v>
      </c>
      <c r="F201" s="70" t="str">
        <f aca="false" t="array" ref="F201:F201">IF($C201="Mangrove", IFERROR(3.66*INDEX(MangroveEmissionsValues!$F:$F,MATCH($A201,MangroveEmissionsValues!$A:$A,0),1)*INDEX(MangroveEmissionsValues!$G:$G,MATCH($A201,MangroveEmissionsValues!$A:$A,0),1)/'Model assumptions'!$C$17,"NoData"),"NoData")</f>
        <v>NoData</v>
      </c>
      <c r="G201" s="40"/>
      <c r="H201" s="40"/>
      <c r="I201" s="40"/>
      <c r="J201" s="2"/>
      <c r="K201" s="2"/>
      <c r="L201" s="2"/>
      <c r="M201" s="2"/>
    </row>
    <row r="202" customFormat="false" ht="12.75" hidden="false" customHeight="true" outlineLevel="0" collapsed="false">
      <c r="A202" s="40" t="s">
        <v>431</v>
      </c>
      <c r="B202" s="56" t="str">
        <f aca="false" t="array" ref="B202:B202">INDEX(Countries!$D$2:$D$255, MATCH(A202, Countries!$B$2:$B$255, 0))</f>
        <v>BOL</v>
      </c>
      <c r="C202" s="76" t="s">
        <v>145</v>
      </c>
      <c r="D202" s="70" t="n">
        <v>27.2</v>
      </c>
      <c r="E202" s="70" t="str">
        <f aca="false" t="array" ref="E202:E202">IF($C202="Mangrove", IFERROR(3.66*INDEX(MangroveEmissionsValues!$D:$D,MATCH($A202,MangroveEmissionsValues!$A:$A,0),1)*INDEX(MangroveEmissionsValues!$E:$E,MATCH($A202,MangroveEmissionsValues!$A:$A,0),1),"NoData"),"NoData")</f>
        <v>NoData</v>
      </c>
      <c r="F202" s="70" t="str">
        <f aca="false" t="array" ref="F202:F202">IF($C202="Mangrove", IFERROR(3.66*INDEX(MangroveEmissionsValues!$F:$F,MATCH($A202,MangroveEmissionsValues!$A:$A,0),1)*INDEX(MangroveEmissionsValues!$G:$G,MATCH($A202,MangroveEmissionsValues!$A:$A,0),1)/'Model assumptions'!$C$17,"NoData"),"NoData")</f>
        <v>NoData</v>
      </c>
      <c r="G202" s="40"/>
      <c r="H202" s="40"/>
      <c r="I202" s="40"/>
      <c r="J202" s="2"/>
      <c r="K202" s="2"/>
      <c r="L202" s="2"/>
      <c r="M202" s="2"/>
    </row>
    <row r="203" customFormat="false" ht="12.75" hidden="false" customHeight="true" outlineLevel="0" collapsed="false">
      <c r="A203" s="40" t="s">
        <v>432</v>
      </c>
      <c r="B203" s="56" t="str">
        <f aca="false" t="array" ref="B203:B203">INDEX(Countries!$D$2:$D$255, MATCH(A203, Countries!$B$2:$B$255, 0))</f>
        <v>BTN</v>
      </c>
      <c r="C203" s="76" t="s">
        <v>145</v>
      </c>
      <c r="D203" s="70" t="n">
        <v>27.2</v>
      </c>
      <c r="E203" s="70" t="str">
        <f aca="false" t="array" ref="E203:E203">IF($C203="Mangrove", IFERROR(3.66*INDEX(MangroveEmissionsValues!$D:$D,MATCH($A203,MangroveEmissionsValues!$A:$A,0),1)*INDEX(MangroveEmissionsValues!$E:$E,MATCH($A203,MangroveEmissionsValues!$A:$A,0),1),"NoData"),"NoData")</f>
        <v>NoData</v>
      </c>
      <c r="F203" s="70" t="str">
        <f aca="false" t="array" ref="F203:F203">IF($C203="Mangrove", IFERROR(3.66*INDEX(MangroveEmissionsValues!$F:$F,MATCH($A203,MangroveEmissionsValues!$A:$A,0),1)*INDEX(MangroveEmissionsValues!$G:$G,MATCH($A203,MangroveEmissionsValues!$A:$A,0),1)/'Model assumptions'!$C$17,"NoData"),"NoData")</f>
        <v>NoData</v>
      </c>
      <c r="G203" s="40"/>
      <c r="H203" s="40"/>
      <c r="I203" s="40"/>
      <c r="J203" s="2"/>
      <c r="K203" s="2"/>
      <c r="L203" s="2"/>
      <c r="M203" s="2"/>
    </row>
    <row r="204" customFormat="false" ht="12.75" hidden="false" customHeight="true" outlineLevel="0" collapsed="false">
      <c r="A204" s="40" t="s">
        <v>433</v>
      </c>
      <c r="B204" s="56" t="str">
        <f aca="false" t="array" ref="B204:B204">INDEX(Countries!$D$2:$D$255, MATCH(A204, Countries!$B$2:$B$255, 0))</f>
        <v>BWA</v>
      </c>
      <c r="C204" s="76" t="s">
        <v>145</v>
      </c>
      <c r="D204" s="70" t="n">
        <v>27.2</v>
      </c>
      <c r="E204" s="70" t="str">
        <f aca="false" t="array" ref="E204:E204">IF($C204="Mangrove", IFERROR(3.66*INDEX(MangroveEmissionsValues!$D:$D,MATCH($A204,MangroveEmissionsValues!$A:$A,0),1)*INDEX(MangroveEmissionsValues!$E:$E,MATCH($A204,MangroveEmissionsValues!$A:$A,0),1),"NoData"),"NoData")</f>
        <v>NoData</v>
      </c>
      <c r="F204" s="70" t="str">
        <f aca="false" t="array" ref="F204:F204">IF($C204="Mangrove", IFERROR(3.66*INDEX(MangroveEmissionsValues!$F:$F,MATCH($A204,MangroveEmissionsValues!$A:$A,0),1)*INDEX(MangroveEmissionsValues!$G:$G,MATCH($A204,MangroveEmissionsValues!$A:$A,0),1)/'Model assumptions'!$C$17,"NoData"),"NoData")</f>
        <v>NoData</v>
      </c>
      <c r="G204" s="40"/>
      <c r="H204" s="40"/>
      <c r="I204" s="40"/>
      <c r="J204" s="2"/>
      <c r="K204" s="2"/>
      <c r="L204" s="2"/>
      <c r="M204" s="2"/>
    </row>
    <row r="205" customFormat="false" ht="12.75" hidden="false" customHeight="true" outlineLevel="0" collapsed="false">
      <c r="A205" s="40" t="s">
        <v>434</v>
      </c>
      <c r="B205" s="56" t="str">
        <f aca="false" t="array" ref="B205:B205">INDEX(Countries!$D$2:$D$255, MATCH(A205, Countries!$B$2:$B$255, 0))</f>
        <v>CAF</v>
      </c>
      <c r="C205" s="76" t="s">
        <v>145</v>
      </c>
      <c r="D205" s="70" t="n">
        <v>27.2</v>
      </c>
      <c r="E205" s="70" t="str">
        <f aca="false" t="array" ref="E205:E205">IF($C205="Mangrove", IFERROR(3.66*INDEX(MangroveEmissionsValues!$D:$D,MATCH($A205,MangroveEmissionsValues!$A:$A,0),1)*INDEX(MangroveEmissionsValues!$E:$E,MATCH($A205,MangroveEmissionsValues!$A:$A,0),1),"NoData"),"NoData")</f>
        <v>NoData</v>
      </c>
      <c r="F205" s="70" t="str">
        <f aca="false" t="array" ref="F205:F205">IF($C205="Mangrove", IFERROR(3.66*INDEX(MangroveEmissionsValues!$F:$F,MATCH($A205,MangroveEmissionsValues!$A:$A,0),1)*INDEX(MangroveEmissionsValues!$G:$G,MATCH($A205,MangroveEmissionsValues!$A:$A,0),1)/'Model assumptions'!$C$17,"NoData"),"NoData")</f>
        <v>NoData</v>
      </c>
      <c r="G205" s="40"/>
      <c r="H205" s="40"/>
      <c r="I205" s="40"/>
      <c r="J205" s="2"/>
      <c r="K205" s="2"/>
      <c r="L205" s="2"/>
      <c r="M205" s="2"/>
    </row>
    <row r="206" customFormat="false" ht="12.75" hidden="false" customHeight="true" outlineLevel="0" collapsed="false">
      <c r="A206" s="40" t="s">
        <v>435</v>
      </c>
      <c r="B206" s="56" t="str">
        <f aca="false" t="array" ref="B206:B206">INDEX(Countries!$D$2:$D$255, MATCH(A206, Countries!$B$2:$B$255, 0))</f>
        <v>CHE</v>
      </c>
      <c r="C206" s="76" t="s">
        <v>145</v>
      </c>
      <c r="D206" s="70" t="n">
        <v>27.2</v>
      </c>
      <c r="E206" s="70" t="str">
        <f aca="false" t="array" ref="E206:E206">IF($C206="Mangrove", IFERROR(3.66*INDEX(MangroveEmissionsValues!$D:$D,MATCH($A206,MangroveEmissionsValues!$A:$A,0),1)*INDEX(MangroveEmissionsValues!$E:$E,MATCH($A206,MangroveEmissionsValues!$A:$A,0),1),"NoData"),"NoData")</f>
        <v>NoData</v>
      </c>
      <c r="F206" s="70" t="str">
        <f aca="false" t="array" ref="F206:F206">IF($C206="Mangrove", IFERROR(3.66*INDEX(MangroveEmissionsValues!$F:$F,MATCH($A206,MangroveEmissionsValues!$A:$A,0),1)*INDEX(MangroveEmissionsValues!$G:$G,MATCH($A206,MangroveEmissionsValues!$A:$A,0),1)/'Model assumptions'!$C$17,"NoData"),"NoData")</f>
        <v>NoData</v>
      </c>
      <c r="G206" s="40"/>
      <c r="H206" s="40"/>
      <c r="I206" s="40"/>
      <c r="J206" s="2"/>
      <c r="K206" s="2"/>
      <c r="L206" s="2"/>
      <c r="M206" s="2"/>
    </row>
    <row r="207" customFormat="false" ht="12.75" hidden="false" customHeight="true" outlineLevel="0" collapsed="false">
      <c r="A207" s="40" t="s">
        <v>436</v>
      </c>
      <c r="B207" s="56" t="str">
        <f aca="false" t="array" ref="B207:B207">INDEX(Countries!$D$2:$D$255, MATCH(A207, Countries!$B$2:$B$255, 0))</f>
        <v>CZE</v>
      </c>
      <c r="C207" s="76" t="s">
        <v>145</v>
      </c>
      <c r="D207" s="70" t="n">
        <v>27.2</v>
      </c>
      <c r="E207" s="70" t="str">
        <f aca="false" t="array" ref="E207:E207">IF($C207="Mangrove", IFERROR(3.66*INDEX(MangroveEmissionsValues!$D:$D,MATCH($A207,MangroveEmissionsValues!$A:$A,0),1)*INDEX(MangroveEmissionsValues!$E:$E,MATCH($A207,MangroveEmissionsValues!$A:$A,0),1),"NoData"),"NoData")</f>
        <v>NoData</v>
      </c>
      <c r="F207" s="70" t="str">
        <f aca="false" t="array" ref="F207:F207">IF($C207="Mangrove", IFERROR(3.66*INDEX(MangroveEmissionsValues!$F:$F,MATCH($A207,MangroveEmissionsValues!$A:$A,0),1)*INDEX(MangroveEmissionsValues!$G:$G,MATCH($A207,MangroveEmissionsValues!$A:$A,0),1)/'Model assumptions'!$C$17,"NoData"),"NoData")</f>
        <v>NoData</v>
      </c>
      <c r="G207" s="40"/>
      <c r="H207" s="40"/>
      <c r="I207" s="40"/>
      <c r="J207" s="2"/>
      <c r="K207" s="2"/>
      <c r="L207" s="2"/>
      <c r="M207" s="2"/>
    </row>
    <row r="208" customFormat="false" ht="12.75" hidden="false" customHeight="true" outlineLevel="0" collapsed="false">
      <c r="A208" s="40" t="s">
        <v>437</v>
      </c>
      <c r="B208" s="56" t="str">
        <f aca="false" t="array" ref="B208:B208">INDEX(Countries!$D$2:$D$255, MATCH(A208, Countries!$B$2:$B$255, 0))</f>
        <v>ETH</v>
      </c>
      <c r="C208" s="76" t="s">
        <v>145</v>
      </c>
      <c r="D208" s="70" t="n">
        <v>27.2</v>
      </c>
      <c r="E208" s="70" t="str">
        <f aca="false" t="array" ref="E208:E208">IF($C208="Mangrove", IFERROR(3.66*INDEX(MangroveEmissionsValues!$D:$D,MATCH($A208,MangroveEmissionsValues!$A:$A,0),1)*INDEX(MangroveEmissionsValues!$E:$E,MATCH($A208,MangroveEmissionsValues!$A:$A,0),1),"NoData"),"NoData")</f>
        <v>NoData</v>
      </c>
      <c r="F208" s="70" t="str">
        <f aca="false" t="array" ref="F208:F208">IF($C208="Mangrove", IFERROR(3.66*INDEX(MangroveEmissionsValues!$F:$F,MATCH($A208,MangroveEmissionsValues!$A:$A,0),1)*INDEX(MangroveEmissionsValues!$G:$G,MATCH($A208,MangroveEmissionsValues!$A:$A,0),1)/'Model assumptions'!$C$17,"NoData"),"NoData")</f>
        <v>NoData</v>
      </c>
      <c r="G208" s="40"/>
      <c r="H208" s="40"/>
      <c r="I208" s="40"/>
      <c r="J208" s="2"/>
      <c r="K208" s="2"/>
      <c r="L208" s="2"/>
      <c r="M208" s="2"/>
    </row>
    <row r="209" customFormat="false" ht="12.75" hidden="false" customHeight="true" outlineLevel="0" collapsed="false">
      <c r="A209" s="40" t="s">
        <v>438</v>
      </c>
      <c r="B209" s="56" t="str">
        <f aca="false" t="array" ref="B209:B209">INDEX(Countries!$D$2:$D$255, MATCH(A209, Countries!$B$2:$B$255, 0))</f>
        <v>HUN</v>
      </c>
      <c r="C209" s="76" t="s">
        <v>145</v>
      </c>
      <c r="D209" s="70" t="n">
        <v>27.2</v>
      </c>
      <c r="E209" s="70" t="str">
        <f aca="false" t="array" ref="E209:E209">IF($C209="Mangrove", IFERROR(3.66*INDEX(MangroveEmissionsValues!$D:$D,MATCH($A209,MangroveEmissionsValues!$A:$A,0),1)*INDEX(MangroveEmissionsValues!$E:$E,MATCH($A209,MangroveEmissionsValues!$A:$A,0),1),"NoData"),"NoData")</f>
        <v>NoData</v>
      </c>
      <c r="F209" s="70" t="str">
        <f aca="false" t="array" ref="F209:F209">IF($C209="Mangrove", IFERROR(3.66*INDEX(MangroveEmissionsValues!$F:$F,MATCH($A209,MangroveEmissionsValues!$A:$A,0),1)*INDEX(MangroveEmissionsValues!$G:$G,MATCH($A209,MangroveEmissionsValues!$A:$A,0),1)/'Model assumptions'!$C$17,"NoData"),"NoData")</f>
        <v>NoData</v>
      </c>
      <c r="G209" s="40"/>
      <c r="H209" s="40"/>
      <c r="I209" s="40"/>
      <c r="J209" s="2"/>
      <c r="K209" s="2"/>
      <c r="L209" s="2"/>
      <c r="M209" s="2"/>
    </row>
    <row r="210" customFormat="false" ht="12.75" hidden="false" customHeight="true" outlineLevel="0" collapsed="false">
      <c r="A210" s="40" t="s">
        <v>439</v>
      </c>
      <c r="B210" s="56" t="str">
        <f aca="false" t="array" ref="B210:B210">INDEX(Countries!$D$2:$D$255, MATCH(A210, Countries!$B$2:$B$255, 0))</f>
        <v>KGZ</v>
      </c>
      <c r="C210" s="76" t="s">
        <v>145</v>
      </c>
      <c r="D210" s="70" t="n">
        <v>27.2</v>
      </c>
      <c r="E210" s="70" t="str">
        <f aca="false" t="array" ref="E210:E210">IF($C210="Mangrove", IFERROR(3.66*INDEX(MangroveEmissionsValues!$D:$D,MATCH($A210,MangroveEmissionsValues!$A:$A,0),1)*INDEX(MangroveEmissionsValues!$E:$E,MATCH($A210,MangroveEmissionsValues!$A:$A,0),1),"NoData"),"NoData")</f>
        <v>NoData</v>
      </c>
      <c r="F210" s="70" t="str">
        <f aca="false" t="array" ref="F210:F210">IF($C210="Mangrove", IFERROR(3.66*INDEX(MangroveEmissionsValues!$F:$F,MATCH($A210,MangroveEmissionsValues!$A:$A,0),1)*INDEX(MangroveEmissionsValues!$G:$G,MATCH($A210,MangroveEmissionsValues!$A:$A,0),1)/'Model assumptions'!$C$17,"NoData"),"NoData")</f>
        <v>NoData</v>
      </c>
      <c r="G210" s="40"/>
      <c r="H210" s="40"/>
      <c r="I210" s="40"/>
      <c r="J210" s="2"/>
      <c r="K210" s="2"/>
      <c r="L210" s="2"/>
      <c r="M210" s="2"/>
    </row>
    <row r="211" customFormat="false" ht="12.75" hidden="false" customHeight="true" outlineLevel="0" collapsed="false">
      <c r="A211" s="40" t="s">
        <v>440</v>
      </c>
      <c r="B211" s="56" t="str">
        <f aca="false" t="array" ref="B211:B211">INDEX(Countries!$D$2:$D$255, MATCH(A211, Countries!$B$2:$B$255, 0))</f>
        <v>LAO</v>
      </c>
      <c r="C211" s="76" t="s">
        <v>145</v>
      </c>
      <c r="D211" s="70" t="n">
        <v>27.2</v>
      </c>
      <c r="E211" s="70" t="str">
        <f aca="false" t="array" ref="E211:E211">IF($C211="Mangrove", IFERROR(3.66*INDEX(MangroveEmissionsValues!$D:$D,MATCH($A211,MangroveEmissionsValues!$A:$A,0),1)*INDEX(MangroveEmissionsValues!$E:$E,MATCH($A211,MangroveEmissionsValues!$A:$A,0),1),"NoData"),"NoData")</f>
        <v>NoData</v>
      </c>
      <c r="F211" s="70" t="str">
        <f aca="false" t="array" ref="F211:F211">IF($C211="Mangrove", IFERROR(3.66*INDEX(MangroveEmissionsValues!$F:$F,MATCH($A211,MangroveEmissionsValues!$A:$A,0),1)*INDEX(MangroveEmissionsValues!$G:$G,MATCH($A211,MangroveEmissionsValues!$A:$A,0),1)/'Model assumptions'!$C$17,"NoData"),"NoData")</f>
        <v>NoData</v>
      </c>
      <c r="G211" s="40"/>
      <c r="H211" s="40"/>
      <c r="I211" s="40"/>
      <c r="J211" s="2"/>
      <c r="K211" s="2"/>
      <c r="L211" s="2"/>
      <c r="M211" s="2"/>
    </row>
    <row r="212" customFormat="false" ht="12.75" hidden="false" customHeight="true" outlineLevel="0" collapsed="false">
      <c r="A212" s="40" t="s">
        <v>441</v>
      </c>
      <c r="B212" s="56" t="str">
        <f aca="false" t="array" ref="B212:B212">INDEX(Countries!$D$2:$D$255, MATCH(A212, Countries!$B$2:$B$255, 0))</f>
        <v>LSO</v>
      </c>
      <c r="C212" s="76" t="s">
        <v>145</v>
      </c>
      <c r="D212" s="70" t="n">
        <v>27.2</v>
      </c>
      <c r="E212" s="70" t="str">
        <f aca="false" t="array" ref="E212:E212">IF($C212="Mangrove", IFERROR(3.66*INDEX(MangroveEmissionsValues!$D:$D,MATCH($A212,MangroveEmissionsValues!$A:$A,0),1)*INDEX(MangroveEmissionsValues!$E:$E,MATCH($A212,MangroveEmissionsValues!$A:$A,0),1),"NoData"),"NoData")</f>
        <v>NoData</v>
      </c>
      <c r="F212" s="70" t="str">
        <f aca="false" t="array" ref="F212:F212">IF($C212="Mangrove", IFERROR(3.66*INDEX(MangroveEmissionsValues!$F:$F,MATCH($A212,MangroveEmissionsValues!$A:$A,0),1)*INDEX(MangroveEmissionsValues!$G:$G,MATCH($A212,MangroveEmissionsValues!$A:$A,0),1)/'Model assumptions'!$C$17,"NoData"),"NoData")</f>
        <v>NoData</v>
      </c>
      <c r="G212" s="40"/>
      <c r="H212" s="40"/>
      <c r="I212" s="40"/>
      <c r="J212" s="2"/>
      <c r="K212" s="2"/>
      <c r="L212" s="2"/>
      <c r="M212" s="2"/>
    </row>
    <row r="213" customFormat="false" ht="12.75" hidden="false" customHeight="true" outlineLevel="0" collapsed="false">
      <c r="A213" s="40" t="s">
        <v>442</v>
      </c>
      <c r="B213" s="56" t="str">
        <f aca="false" t="array" ref="B213:B213">INDEX(Countries!$D$2:$D$255, MATCH(A213, Countries!$B$2:$B$255, 0))</f>
        <v>LUX</v>
      </c>
      <c r="C213" s="76" t="s">
        <v>145</v>
      </c>
      <c r="D213" s="70" t="n">
        <v>27.2</v>
      </c>
      <c r="E213" s="70" t="str">
        <f aca="false" t="array" ref="E213:E213">IF($C213="Mangrove", IFERROR(3.66*INDEX(MangroveEmissionsValues!$D:$D,MATCH($A213,MangroveEmissionsValues!$A:$A,0),1)*INDEX(MangroveEmissionsValues!$E:$E,MATCH($A213,MangroveEmissionsValues!$A:$A,0),1),"NoData"),"NoData")</f>
        <v>NoData</v>
      </c>
      <c r="F213" s="70" t="str">
        <f aca="false" t="array" ref="F213:F213">IF($C213="Mangrove", IFERROR(3.66*INDEX(MangroveEmissionsValues!$F:$F,MATCH($A213,MangroveEmissionsValues!$A:$A,0),1)*INDEX(MangroveEmissionsValues!$G:$G,MATCH($A213,MangroveEmissionsValues!$A:$A,0),1)/'Model assumptions'!$C$17,"NoData"),"NoData")</f>
        <v>NoData</v>
      </c>
      <c r="G213" s="40"/>
      <c r="H213" s="40"/>
      <c r="I213" s="40"/>
      <c r="J213" s="2"/>
      <c r="K213" s="2"/>
      <c r="L213" s="2"/>
      <c r="M213" s="2"/>
    </row>
    <row r="214" customFormat="false" ht="12.75" hidden="false" customHeight="true" outlineLevel="0" collapsed="false">
      <c r="A214" s="40" t="s">
        <v>443</v>
      </c>
      <c r="B214" s="56" t="str">
        <f aca="false" t="array" ref="B214:B214">INDEX(Countries!$D$2:$D$255, MATCH(A214, Countries!$B$2:$B$255, 0))</f>
        <v>MDA</v>
      </c>
      <c r="C214" s="76" t="s">
        <v>145</v>
      </c>
      <c r="D214" s="70" t="n">
        <v>27.2</v>
      </c>
      <c r="E214" s="70" t="str">
        <f aca="false" t="array" ref="E214:E214">IF($C214="Mangrove", IFERROR(3.66*INDEX(MangroveEmissionsValues!$D:$D,MATCH($A214,MangroveEmissionsValues!$A:$A,0),1)*INDEX(MangroveEmissionsValues!$E:$E,MATCH($A214,MangroveEmissionsValues!$A:$A,0),1),"NoData"),"NoData")</f>
        <v>NoData</v>
      </c>
      <c r="F214" s="70" t="str">
        <f aca="false" t="array" ref="F214:F214">IF($C214="Mangrove", IFERROR(3.66*INDEX(MangroveEmissionsValues!$F:$F,MATCH($A214,MangroveEmissionsValues!$A:$A,0),1)*INDEX(MangroveEmissionsValues!$G:$G,MATCH($A214,MangroveEmissionsValues!$A:$A,0),1)/'Model assumptions'!$C$17,"NoData"),"NoData")</f>
        <v>NoData</v>
      </c>
      <c r="G214" s="40"/>
      <c r="H214" s="40"/>
      <c r="I214" s="40"/>
      <c r="J214" s="2"/>
      <c r="K214" s="2"/>
      <c r="L214" s="2"/>
      <c r="M214" s="2"/>
    </row>
    <row r="215" customFormat="false" ht="12.75" hidden="false" customHeight="true" outlineLevel="0" collapsed="false">
      <c r="A215" s="40" t="s">
        <v>444</v>
      </c>
      <c r="B215" s="56" t="str">
        <f aca="false" t="array" ref="B215:B215">INDEX(Countries!$D$2:$D$255, MATCH(A215, Countries!$B$2:$B$255, 0))</f>
        <v>MKD</v>
      </c>
      <c r="C215" s="76" t="s">
        <v>145</v>
      </c>
      <c r="D215" s="70" t="n">
        <v>27.2</v>
      </c>
      <c r="E215" s="70" t="str">
        <f aca="false" t="array" ref="E215:E215">IF($C215="Mangrove", IFERROR(3.66*INDEX(MangroveEmissionsValues!$D:$D,MATCH($A215,MangroveEmissionsValues!$A:$A,0),1)*INDEX(MangroveEmissionsValues!$E:$E,MATCH($A215,MangroveEmissionsValues!$A:$A,0),1),"NoData"),"NoData")</f>
        <v>NoData</v>
      </c>
      <c r="F215" s="70" t="str">
        <f aca="false" t="array" ref="F215:F215">IF($C215="Mangrove", IFERROR(3.66*INDEX(MangroveEmissionsValues!$F:$F,MATCH($A215,MangroveEmissionsValues!$A:$A,0),1)*INDEX(MangroveEmissionsValues!$G:$G,MATCH($A215,MangroveEmissionsValues!$A:$A,0),1)/'Model assumptions'!$C$17,"NoData"),"NoData")</f>
        <v>NoData</v>
      </c>
      <c r="G215" s="40"/>
      <c r="H215" s="40"/>
      <c r="I215" s="40"/>
      <c r="J215" s="2"/>
      <c r="K215" s="2"/>
      <c r="L215" s="2"/>
      <c r="M215" s="2"/>
    </row>
    <row r="216" customFormat="false" ht="12.75" hidden="false" customHeight="true" outlineLevel="0" collapsed="false">
      <c r="A216" s="40" t="s">
        <v>445</v>
      </c>
      <c r="B216" s="56" t="str">
        <f aca="false" t="array" ref="B216:B216">INDEX(Countries!$D$2:$D$255, MATCH(A216, Countries!$B$2:$B$255, 0))</f>
        <v>MLI</v>
      </c>
      <c r="C216" s="76" t="s">
        <v>145</v>
      </c>
      <c r="D216" s="70" t="n">
        <v>27.2</v>
      </c>
      <c r="E216" s="70" t="str">
        <f aca="false" t="array" ref="E216:E216">IF($C216="Mangrove", IFERROR(3.66*INDEX(MangroveEmissionsValues!$D:$D,MATCH($A216,MangroveEmissionsValues!$A:$A,0),1)*INDEX(MangroveEmissionsValues!$E:$E,MATCH($A216,MangroveEmissionsValues!$A:$A,0),1),"NoData"),"NoData")</f>
        <v>NoData</v>
      </c>
      <c r="F216" s="70" t="str">
        <f aca="false" t="array" ref="F216:F216">IF($C216="Mangrove", IFERROR(3.66*INDEX(MangroveEmissionsValues!$F:$F,MATCH($A216,MangroveEmissionsValues!$A:$A,0),1)*INDEX(MangroveEmissionsValues!$G:$G,MATCH($A216,MangroveEmissionsValues!$A:$A,0),1)/'Model assumptions'!$C$17,"NoData"),"NoData")</f>
        <v>NoData</v>
      </c>
      <c r="G216" s="40"/>
      <c r="H216" s="40"/>
      <c r="I216" s="40"/>
      <c r="J216" s="2"/>
      <c r="K216" s="2"/>
      <c r="L216" s="2"/>
      <c r="M216" s="2"/>
    </row>
    <row r="217" customFormat="false" ht="12.75" hidden="false" customHeight="true" outlineLevel="0" collapsed="false">
      <c r="A217" s="40" t="s">
        <v>446</v>
      </c>
      <c r="B217" s="56" t="str">
        <f aca="false" t="array" ref="B217:B217">INDEX(Countries!$D$2:$D$255, MATCH(A217, Countries!$B$2:$B$255, 0))</f>
        <v>MNG</v>
      </c>
      <c r="C217" s="76" t="s">
        <v>145</v>
      </c>
      <c r="D217" s="70" t="n">
        <v>27.2</v>
      </c>
      <c r="E217" s="70" t="str">
        <f aca="false" t="array" ref="E217:E217">IF($C217="Mangrove", IFERROR(3.66*INDEX(MangroveEmissionsValues!$D:$D,MATCH($A217,MangroveEmissionsValues!$A:$A,0),1)*INDEX(MangroveEmissionsValues!$E:$E,MATCH($A217,MangroveEmissionsValues!$A:$A,0),1),"NoData"),"NoData")</f>
        <v>NoData</v>
      </c>
      <c r="F217" s="70" t="str">
        <f aca="false" t="array" ref="F217:F217">IF($C217="Mangrove", IFERROR(3.66*INDEX(MangroveEmissionsValues!$F:$F,MATCH($A217,MangroveEmissionsValues!$A:$A,0),1)*INDEX(MangroveEmissionsValues!$G:$G,MATCH($A217,MangroveEmissionsValues!$A:$A,0),1)/'Model assumptions'!$C$17,"NoData"),"NoData")</f>
        <v>NoData</v>
      </c>
      <c r="G217" s="40"/>
      <c r="H217" s="40"/>
      <c r="I217" s="40"/>
      <c r="J217" s="2"/>
      <c r="K217" s="2"/>
      <c r="L217" s="2"/>
      <c r="M217" s="2"/>
    </row>
    <row r="218" customFormat="false" ht="12.75" hidden="false" customHeight="true" outlineLevel="0" collapsed="false">
      <c r="A218" s="40" t="s">
        <v>447</v>
      </c>
      <c r="B218" s="56" t="str">
        <f aca="false" t="array" ref="B218:B218">INDEX(Countries!$D$2:$D$255, MATCH(A218, Countries!$B$2:$B$255, 0))</f>
        <v>MWI</v>
      </c>
      <c r="C218" s="76" t="s">
        <v>145</v>
      </c>
      <c r="D218" s="70" t="n">
        <v>27.2</v>
      </c>
      <c r="E218" s="70" t="str">
        <f aca="false" t="array" ref="E218:E218">IF($C218="Mangrove", IFERROR(3.66*INDEX(MangroveEmissionsValues!$D:$D,MATCH($A218,MangroveEmissionsValues!$A:$A,0),1)*INDEX(MangroveEmissionsValues!$E:$E,MATCH($A218,MangroveEmissionsValues!$A:$A,0),1),"NoData"),"NoData")</f>
        <v>NoData</v>
      </c>
      <c r="F218" s="70" t="str">
        <f aca="false" t="array" ref="F218:F218">IF($C218="Mangrove", IFERROR(3.66*INDEX(MangroveEmissionsValues!$F:$F,MATCH($A218,MangroveEmissionsValues!$A:$A,0),1)*INDEX(MangroveEmissionsValues!$G:$G,MATCH($A218,MangroveEmissionsValues!$A:$A,0),1)/'Model assumptions'!$C$17,"NoData"),"NoData")</f>
        <v>NoData</v>
      </c>
      <c r="G218" s="40"/>
      <c r="H218" s="40"/>
      <c r="I218" s="40"/>
      <c r="J218" s="2"/>
      <c r="K218" s="2"/>
      <c r="L218" s="2"/>
      <c r="M218" s="2"/>
    </row>
    <row r="219" customFormat="false" ht="12.75" hidden="false" customHeight="true" outlineLevel="0" collapsed="false">
      <c r="A219" s="40" t="s">
        <v>448</v>
      </c>
      <c r="B219" s="56" t="str">
        <f aca="false" t="array" ref="B219:B219">INDEX(Countries!$D$2:$D$255, MATCH(A219, Countries!$B$2:$B$255, 0))</f>
        <v>NER</v>
      </c>
      <c r="C219" s="76" t="s">
        <v>145</v>
      </c>
      <c r="D219" s="70" t="n">
        <v>27.2</v>
      </c>
      <c r="E219" s="70" t="str">
        <f aca="false" t="array" ref="E219:E219">IF($C219="Mangrove", IFERROR(3.66*INDEX(MangroveEmissionsValues!$D:$D,MATCH($A219,MangroveEmissionsValues!$A:$A,0),1)*INDEX(MangroveEmissionsValues!$E:$E,MATCH($A219,MangroveEmissionsValues!$A:$A,0),1),"NoData"),"NoData")</f>
        <v>NoData</v>
      </c>
      <c r="F219" s="70" t="str">
        <f aca="false" t="array" ref="F219:F219">IF($C219="Mangrove", IFERROR(3.66*INDEX(MangroveEmissionsValues!$F:$F,MATCH($A219,MangroveEmissionsValues!$A:$A,0),1)*INDEX(MangroveEmissionsValues!$G:$G,MATCH($A219,MangroveEmissionsValues!$A:$A,0),1)/'Model assumptions'!$C$17,"NoData"),"NoData")</f>
        <v>NoData</v>
      </c>
      <c r="G219" s="40"/>
      <c r="H219" s="40"/>
      <c r="I219" s="40"/>
      <c r="J219" s="2"/>
      <c r="K219" s="2"/>
      <c r="L219" s="2"/>
      <c r="M219" s="2"/>
    </row>
    <row r="220" customFormat="false" ht="12.75" hidden="false" customHeight="true" outlineLevel="0" collapsed="false">
      <c r="A220" s="40" t="s">
        <v>449</v>
      </c>
      <c r="B220" s="56" t="str">
        <f aca="false" t="array" ref="B220:B220">INDEX(Countries!$D$2:$D$255, MATCH(A220, Countries!$B$2:$B$255, 0))</f>
        <v>NPL</v>
      </c>
      <c r="C220" s="76" t="s">
        <v>145</v>
      </c>
      <c r="D220" s="70" t="n">
        <v>27.2</v>
      </c>
      <c r="E220" s="70" t="str">
        <f aca="false" t="array" ref="E220:E220">IF($C220="Mangrove", IFERROR(3.66*INDEX(MangroveEmissionsValues!$D:$D,MATCH($A220,MangroveEmissionsValues!$A:$A,0),1)*INDEX(MangroveEmissionsValues!$E:$E,MATCH($A220,MangroveEmissionsValues!$A:$A,0),1),"NoData"),"NoData")</f>
        <v>NoData</v>
      </c>
      <c r="F220" s="70" t="str">
        <f aca="false" t="array" ref="F220:F220">IF($C220="Mangrove", IFERROR(3.66*INDEX(MangroveEmissionsValues!$F:$F,MATCH($A220,MangroveEmissionsValues!$A:$A,0),1)*INDEX(MangroveEmissionsValues!$G:$G,MATCH($A220,MangroveEmissionsValues!$A:$A,0),1)/'Model assumptions'!$C$17,"NoData"),"NoData")</f>
        <v>NoData</v>
      </c>
      <c r="G220" s="40"/>
      <c r="H220" s="40"/>
      <c r="I220" s="40"/>
      <c r="J220" s="2"/>
      <c r="K220" s="2"/>
      <c r="L220" s="2"/>
      <c r="M220" s="2"/>
    </row>
    <row r="221" customFormat="false" ht="12.75" hidden="false" customHeight="true" outlineLevel="0" collapsed="false">
      <c r="A221" s="40" t="s">
        <v>450</v>
      </c>
      <c r="B221" s="56" t="str">
        <f aca="false" t="array" ref="B221:B221">INDEX(Countries!$D$2:$D$255, MATCH(A221, Countries!$B$2:$B$255, 0))</f>
        <v>PRY</v>
      </c>
      <c r="C221" s="76" t="s">
        <v>145</v>
      </c>
      <c r="D221" s="70" t="n">
        <v>27.2</v>
      </c>
      <c r="E221" s="70" t="str">
        <f aca="false" t="array" ref="E221:E221">IF($C221="Mangrove", IFERROR(3.66*INDEX(MangroveEmissionsValues!$D:$D,MATCH($A221,MangroveEmissionsValues!$A:$A,0),1)*INDEX(MangroveEmissionsValues!$E:$E,MATCH($A221,MangroveEmissionsValues!$A:$A,0),1),"NoData"),"NoData")</f>
        <v>NoData</v>
      </c>
      <c r="F221" s="70" t="str">
        <f aca="false" t="array" ref="F221:F221">IF($C221="Mangrove", IFERROR(3.66*INDEX(MangroveEmissionsValues!$F:$F,MATCH($A221,MangroveEmissionsValues!$A:$A,0),1)*INDEX(MangroveEmissionsValues!$G:$G,MATCH($A221,MangroveEmissionsValues!$A:$A,0),1)/'Model assumptions'!$C$17,"NoData"),"NoData")</f>
        <v>NoData</v>
      </c>
      <c r="G221" s="40"/>
      <c r="H221" s="40"/>
      <c r="I221" s="40"/>
      <c r="J221" s="2"/>
      <c r="K221" s="2"/>
      <c r="L221" s="2"/>
      <c r="M221" s="2"/>
    </row>
    <row r="222" customFormat="false" ht="12.75" hidden="false" customHeight="true" outlineLevel="0" collapsed="false">
      <c r="A222" s="40" t="s">
        <v>451</v>
      </c>
      <c r="B222" s="56" t="str">
        <f aca="false" t="array" ref="B222:B222">INDEX(Countries!$D$2:$D$255, MATCH(A222, Countries!$B$2:$B$255, 0))</f>
        <v>RWA</v>
      </c>
      <c r="C222" s="76" t="s">
        <v>145</v>
      </c>
      <c r="D222" s="70" t="n">
        <v>27.2</v>
      </c>
      <c r="E222" s="70" t="str">
        <f aca="false" t="array" ref="E222:E222">IF($C222="Mangrove", IFERROR(3.66*INDEX(MangroveEmissionsValues!$D:$D,MATCH($A222,MangroveEmissionsValues!$A:$A,0),1)*INDEX(MangroveEmissionsValues!$E:$E,MATCH($A222,MangroveEmissionsValues!$A:$A,0),1),"NoData"),"NoData")</f>
        <v>NoData</v>
      </c>
      <c r="F222" s="70" t="str">
        <f aca="false" t="array" ref="F222:F222">IF($C222="Mangrove", IFERROR(3.66*INDEX(MangroveEmissionsValues!$F:$F,MATCH($A222,MangroveEmissionsValues!$A:$A,0),1)*INDEX(MangroveEmissionsValues!$G:$G,MATCH($A222,MangroveEmissionsValues!$A:$A,0),1)/'Model assumptions'!$C$17,"NoData"),"NoData")</f>
        <v>NoData</v>
      </c>
      <c r="G222" s="40"/>
      <c r="H222" s="40"/>
      <c r="I222" s="40"/>
      <c r="J222" s="2"/>
      <c r="K222" s="2"/>
      <c r="L222" s="2"/>
      <c r="M222" s="2"/>
    </row>
    <row r="223" customFormat="false" ht="12.75" hidden="false" customHeight="true" outlineLevel="0" collapsed="false">
      <c r="A223" s="40" t="s">
        <v>452</v>
      </c>
      <c r="B223" s="56" t="str">
        <f aca="false" t="array" ref="B223:B223">INDEX(Countries!$D$2:$D$255, MATCH(A223, Countries!$B$2:$B$255, 0))</f>
        <v>SRB</v>
      </c>
      <c r="C223" s="76" t="s">
        <v>145</v>
      </c>
      <c r="D223" s="70" t="n">
        <v>27.2</v>
      </c>
      <c r="E223" s="70" t="str">
        <f aca="false" t="array" ref="E223:E223">IF($C223="Mangrove", IFERROR(3.66*INDEX(MangroveEmissionsValues!$D:$D,MATCH($A223,MangroveEmissionsValues!$A:$A,0),1)*INDEX(MangroveEmissionsValues!$E:$E,MATCH($A223,MangroveEmissionsValues!$A:$A,0),1),"NoData"),"NoData")</f>
        <v>NoData</v>
      </c>
      <c r="F223" s="70" t="str">
        <f aca="false" t="array" ref="F223:F223">IF($C223="Mangrove", IFERROR(3.66*INDEX(MangroveEmissionsValues!$F:$F,MATCH($A223,MangroveEmissionsValues!$A:$A,0),1)*INDEX(MangroveEmissionsValues!$G:$G,MATCH($A223,MangroveEmissionsValues!$A:$A,0),1)/'Model assumptions'!$C$17,"NoData"),"NoData")</f>
        <v>NoData</v>
      </c>
      <c r="G223" s="40"/>
      <c r="H223" s="40"/>
      <c r="I223" s="40"/>
      <c r="J223" s="2"/>
      <c r="K223" s="2"/>
      <c r="L223" s="2"/>
      <c r="M223" s="2"/>
    </row>
    <row r="224" customFormat="false" ht="12.75" hidden="false" customHeight="true" outlineLevel="0" collapsed="false">
      <c r="A224" s="40" t="s">
        <v>453</v>
      </c>
      <c r="B224" s="56" t="str">
        <f aca="false" t="array" ref="B224:B224">INDEX(Countries!$D$2:$D$255, MATCH(A224, Countries!$B$2:$B$255, 0))</f>
        <v>SVK</v>
      </c>
      <c r="C224" s="76" t="s">
        <v>145</v>
      </c>
      <c r="D224" s="70" t="n">
        <v>27.2</v>
      </c>
      <c r="E224" s="70" t="str">
        <f aca="false" t="array" ref="E224:E224">IF($C224="Mangrove", IFERROR(3.66*INDEX(MangroveEmissionsValues!$D:$D,MATCH($A224,MangroveEmissionsValues!$A:$A,0),1)*INDEX(MangroveEmissionsValues!$E:$E,MATCH($A224,MangroveEmissionsValues!$A:$A,0),1),"NoData"),"NoData")</f>
        <v>NoData</v>
      </c>
      <c r="F224" s="70" t="str">
        <f aca="false" t="array" ref="F224:F224">IF($C224="Mangrove", IFERROR(3.66*INDEX(MangroveEmissionsValues!$F:$F,MATCH($A224,MangroveEmissionsValues!$A:$A,0),1)*INDEX(MangroveEmissionsValues!$G:$G,MATCH($A224,MangroveEmissionsValues!$A:$A,0),1)/'Model assumptions'!$C$17,"NoData"),"NoData")</f>
        <v>NoData</v>
      </c>
      <c r="G224" s="40"/>
      <c r="H224" s="40"/>
      <c r="I224" s="40"/>
      <c r="J224" s="2"/>
      <c r="K224" s="2"/>
      <c r="L224" s="2"/>
      <c r="M224" s="2"/>
    </row>
    <row r="225" customFormat="false" ht="12.75" hidden="false" customHeight="true" outlineLevel="0" collapsed="false">
      <c r="A225" s="40" t="s">
        <v>454</v>
      </c>
      <c r="B225" s="56" t="str">
        <f aca="false" t="array" ref="B225:B225">INDEX(Countries!$D$2:$D$255, MATCH(A225, Countries!$B$2:$B$255, 0))</f>
        <v>SWZ</v>
      </c>
      <c r="C225" s="76" t="s">
        <v>145</v>
      </c>
      <c r="D225" s="70" t="n">
        <v>27.2</v>
      </c>
      <c r="E225" s="70" t="str">
        <f aca="false" t="array" ref="E225:E225">IF($C225="Mangrove", IFERROR(3.66*INDEX(MangroveEmissionsValues!$D:$D,MATCH($A225,MangroveEmissionsValues!$A:$A,0),1)*INDEX(MangroveEmissionsValues!$E:$E,MATCH($A225,MangroveEmissionsValues!$A:$A,0),1),"NoData"),"NoData")</f>
        <v>NoData</v>
      </c>
      <c r="F225" s="70" t="str">
        <f aca="false" t="array" ref="F225:F225">IF($C225="Mangrove", IFERROR(3.66*INDEX(MangroveEmissionsValues!$F:$F,MATCH($A225,MangroveEmissionsValues!$A:$A,0),1)*INDEX(MangroveEmissionsValues!$G:$G,MATCH($A225,MangroveEmissionsValues!$A:$A,0),1)/'Model assumptions'!$C$17,"NoData"),"NoData")</f>
        <v>NoData</v>
      </c>
      <c r="G225" s="40"/>
      <c r="H225" s="40"/>
      <c r="I225" s="40"/>
      <c r="J225" s="2"/>
      <c r="K225" s="2"/>
      <c r="L225" s="2"/>
      <c r="M225" s="2"/>
    </row>
    <row r="226" customFormat="false" ht="12.75" hidden="false" customHeight="true" outlineLevel="0" collapsed="false">
      <c r="A226" s="40" t="s">
        <v>455</v>
      </c>
      <c r="B226" s="56" t="str">
        <f aca="false" t="array" ref="B226:B226">INDEX(Countries!$D$2:$D$255, MATCH(A226, Countries!$B$2:$B$255, 0))</f>
        <v>TCD</v>
      </c>
      <c r="C226" s="76" t="s">
        <v>145</v>
      </c>
      <c r="D226" s="70" t="n">
        <v>27.2</v>
      </c>
      <c r="E226" s="70" t="str">
        <f aca="false" t="array" ref="E226:E226">IF($C226="Mangrove", IFERROR(3.66*INDEX(MangroveEmissionsValues!$D:$D,MATCH($A226,MangroveEmissionsValues!$A:$A,0),1)*INDEX(MangroveEmissionsValues!$E:$E,MATCH($A226,MangroveEmissionsValues!$A:$A,0),1),"NoData"),"NoData")</f>
        <v>NoData</v>
      </c>
      <c r="F226" s="70" t="str">
        <f aca="false" t="array" ref="F226:F226">IF($C226="Mangrove", IFERROR(3.66*INDEX(MangroveEmissionsValues!$F:$F,MATCH($A226,MangroveEmissionsValues!$A:$A,0),1)*INDEX(MangroveEmissionsValues!$G:$G,MATCH($A226,MangroveEmissionsValues!$A:$A,0),1)/'Model assumptions'!$C$17,"NoData"),"NoData")</f>
        <v>NoData</v>
      </c>
      <c r="G226" s="40"/>
      <c r="H226" s="40"/>
      <c r="I226" s="40"/>
      <c r="J226" s="2"/>
      <c r="K226" s="2"/>
      <c r="L226" s="2"/>
      <c r="M226" s="2"/>
    </row>
    <row r="227" customFormat="false" ht="12.75" hidden="false" customHeight="true" outlineLevel="0" collapsed="false">
      <c r="A227" s="40" t="s">
        <v>456</v>
      </c>
      <c r="B227" s="56" t="str">
        <f aca="false" t="array" ref="B227:B227">INDEX(Countries!$D$2:$D$255, MATCH(A227, Countries!$B$2:$B$255, 0))</f>
        <v>TJK</v>
      </c>
      <c r="C227" s="76" t="s">
        <v>145</v>
      </c>
      <c r="D227" s="70" t="n">
        <v>27.2</v>
      </c>
      <c r="E227" s="70" t="str">
        <f aca="false" t="array" ref="E227:E227">IF($C227="Mangrove", IFERROR(3.66*INDEX(MangroveEmissionsValues!$D:$D,MATCH($A227,MangroveEmissionsValues!$A:$A,0),1)*INDEX(MangroveEmissionsValues!$E:$E,MATCH($A227,MangroveEmissionsValues!$A:$A,0),1),"NoData"),"NoData")</f>
        <v>NoData</v>
      </c>
      <c r="F227" s="70" t="str">
        <f aca="false" t="array" ref="F227:F227">IF($C227="Mangrove", IFERROR(3.66*INDEX(MangroveEmissionsValues!$F:$F,MATCH($A227,MangroveEmissionsValues!$A:$A,0),1)*INDEX(MangroveEmissionsValues!$G:$G,MATCH($A227,MangroveEmissionsValues!$A:$A,0),1)/'Model assumptions'!$C$17,"NoData"),"NoData")</f>
        <v>NoData</v>
      </c>
      <c r="G227" s="40"/>
      <c r="H227" s="40"/>
      <c r="I227" s="40"/>
      <c r="J227" s="2"/>
      <c r="K227" s="2"/>
      <c r="L227" s="2"/>
      <c r="M227" s="2"/>
    </row>
    <row r="228" customFormat="false" ht="12.75" hidden="false" customHeight="true" outlineLevel="0" collapsed="false">
      <c r="A228" s="40" t="s">
        <v>457</v>
      </c>
      <c r="B228" s="56" t="str">
        <f aca="false" t="array" ref="B228:B228">INDEX(Countries!$D$2:$D$255, MATCH(A228, Countries!$B$2:$B$255, 0))</f>
        <v>UGA</v>
      </c>
      <c r="C228" s="76" t="s">
        <v>145</v>
      </c>
      <c r="D228" s="70" t="n">
        <v>27.2</v>
      </c>
      <c r="E228" s="70" t="str">
        <f aca="false" t="array" ref="E228:E228">IF($C228="Mangrove", IFERROR(3.66*INDEX(MangroveEmissionsValues!$D:$D,MATCH($A228,MangroveEmissionsValues!$A:$A,0),1)*INDEX(MangroveEmissionsValues!$E:$E,MATCH($A228,MangroveEmissionsValues!$A:$A,0),1),"NoData"),"NoData")</f>
        <v>NoData</v>
      </c>
      <c r="F228" s="70" t="str">
        <f aca="false" t="array" ref="F228:F228">IF($C228="Mangrove", IFERROR(3.66*INDEX(MangroveEmissionsValues!$F:$F,MATCH($A228,MangroveEmissionsValues!$A:$A,0),1)*INDEX(MangroveEmissionsValues!$G:$G,MATCH($A228,MangroveEmissionsValues!$A:$A,0),1)/'Model assumptions'!$C$17,"NoData"),"NoData")</f>
        <v>NoData</v>
      </c>
      <c r="G228" s="40"/>
      <c r="H228" s="40"/>
      <c r="I228" s="40"/>
      <c r="J228" s="2"/>
      <c r="K228" s="2"/>
      <c r="L228" s="2"/>
      <c r="M228" s="2"/>
    </row>
    <row r="229" customFormat="false" ht="12.75" hidden="false" customHeight="true" outlineLevel="0" collapsed="false">
      <c r="A229" s="40" t="s">
        <v>458</v>
      </c>
      <c r="B229" s="56" t="str">
        <f aca="false" t="array" ref="B229:B229">INDEX(Countries!$D$2:$D$255, MATCH(A229, Countries!$B$2:$B$255, 0))</f>
        <v>UZB</v>
      </c>
      <c r="C229" s="76" t="s">
        <v>145</v>
      </c>
      <c r="D229" s="70" t="n">
        <v>27.2</v>
      </c>
      <c r="E229" s="70" t="str">
        <f aca="false" t="array" ref="E229:E229">IF($C229="Mangrove", IFERROR(3.66*INDEX(MangroveEmissionsValues!$D:$D,MATCH($A229,MangroveEmissionsValues!$A:$A,0),1)*INDEX(MangroveEmissionsValues!$E:$E,MATCH($A229,MangroveEmissionsValues!$A:$A,0),1),"NoData"),"NoData")</f>
        <v>NoData</v>
      </c>
      <c r="F229" s="70" t="str">
        <f aca="false" t="array" ref="F229:F229">IF($C229="Mangrove", IFERROR(3.66*INDEX(MangroveEmissionsValues!$F:$F,MATCH($A229,MangroveEmissionsValues!$A:$A,0),1)*INDEX(MangroveEmissionsValues!$G:$G,MATCH($A229,MangroveEmissionsValues!$A:$A,0),1)/'Model assumptions'!$C$17,"NoData"),"NoData")</f>
        <v>NoData</v>
      </c>
      <c r="G229" s="40"/>
      <c r="H229" s="40"/>
      <c r="I229" s="40"/>
      <c r="J229" s="2"/>
      <c r="K229" s="2"/>
      <c r="L229" s="2"/>
      <c r="M229" s="2"/>
    </row>
    <row r="230" customFormat="false" ht="12.75" hidden="false" customHeight="true" outlineLevel="0" collapsed="false">
      <c r="A230" s="40" t="s">
        <v>459</v>
      </c>
      <c r="B230" s="56" t="str">
        <f aca="false" t="array" ref="B230:B230">INDEX(Countries!$D$2:$D$255, MATCH(A230, Countries!$B$2:$B$255, 0))</f>
        <v>ZMB</v>
      </c>
      <c r="C230" s="76" t="s">
        <v>145</v>
      </c>
      <c r="D230" s="70" t="n">
        <v>27.2</v>
      </c>
      <c r="E230" s="70" t="str">
        <f aca="false" t="array" ref="E230:E230">IF($C230="Mangrove", IFERROR(3.66*INDEX(MangroveEmissionsValues!$D:$D,MATCH($A230,MangroveEmissionsValues!$A:$A,0),1)*INDEX(MangroveEmissionsValues!$E:$E,MATCH($A230,MangroveEmissionsValues!$A:$A,0),1),"NoData"),"NoData")</f>
        <v>NoData</v>
      </c>
      <c r="F230" s="70" t="str">
        <f aca="false" t="array" ref="F230:F230">IF($C230="Mangrove", IFERROR(3.66*INDEX(MangroveEmissionsValues!$F:$F,MATCH($A230,MangroveEmissionsValues!$A:$A,0),1)*INDEX(MangroveEmissionsValues!$G:$G,MATCH($A230,MangroveEmissionsValues!$A:$A,0),1)/'Model assumptions'!$C$17,"NoData"),"NoData")</f>
        <v>NoData</v>
      </c>
      <c r="G230" s="40"/>
      <c r="H230" s="40"/>
      <c r="I230" s="40"/>
      <c r="J230" s="2"/>
      <c r="K230" s="2"/>
      <c r="L230" s="2"/>
      <c r="M230" s="2"/>
    </row>
    <row r="231" customFormat="false" ht="12.75" hidden="false" customHeight="true" outlineLevel="0" collapsed="false">
      <c r="A231" s="40" t="s">
        <v>460</v>
      </c>
      <c r="B231" s="56" t="str">
        <f aca="false" t="array" ref="B231:B231">INDEX(Countries!$D$2:$D$255, MATCH(A231, Countries!$B$2:$B$255, 0))</f>
        <v>ZWE</v>
      </c>
      <c r="C231" s="76" t="s">
        <v>145</v>
      </c>
      <c r="D231" s="70" t="n">
        <v>27.2</v>
      </c>
      <c r="E231" s="70" t="str">
        <f aca="false" t="array" ref="E231:E231">IF($C231="Mangrove", IFERROR(3.66*INDEX(MangroveEmissionsValues!$D:$D,MATCH($A231,MangroveEmissionsValues!$A:$A,0),1)*INDEX(MangroveEmissionsValues!$E:$E,MATCH($A231,MangroveEmissionsValues!$A:$A,0),1),"NoData"),"NoData")</f>
        <v>NoData</v>
      </c>
      <c r="F231" s="70" t="str">
        <f aca="false" t="array" ref="F231:F231">IF($C231="Mangrove", IFERROR(3.66*INDEX(MangroveEmissionsValues!$F:$F,MATCH($A231,MangroveEmissionsValues!$A:$A,0),1)*INDEX(MangroveEmissionsValues!$G:$G,MATCH($A231,MangroveEmissionsValues!$A:$A,0),1)/'Model assumptions'!$C$17,"NoData"),"NoData")</f>
        <v>NoData</v>
      </c>
      <c r="G231" s="40"/>
      <c r="H231" s="40"/>
      <c r="I231" s="40"/>
      <c r="J231" s="2"/>
      <c r="K231" s="2"/>
      <c r="L231" s="2"/>
      <c r="M231" s="2"/>
    </row>
    <row r="232" customFormat="false" ht="12.75" hidden="false" customHeight="true" outlineLevel="0" collapsed="false">
      <c r="A232" s="40" t="s">
        <v>461</v>
      </c>
      <c r="B232" s="56" t="str">
        <f aca="false" t="array" ref="B232:B232">INDEX(Countries!$D$2:$D$255, MATCH(A232, Countries!$B$2:$B$255, 0))</f>
        <v>BLM</v>
      </c>
      <c r="C232" s="76" t="s">
        <v>145</v>
      </c>
      <c r="D232" s="70" t="n">
        <v>27.2</v>
      </c>
      <c r="E232" s="70" t="str">
        <f aca="false" t="array" ref="E232:E232">IF($C232="Mangrove", IFERROR(3.66*INDEX(MangroveEmissionsValues!$D:$D,MATCH($A232,MangroveEmissionsValues!$A:$A,0),1)*INDEX(MangroveEmissionsValues!$E:$E,MATCH($A232,MangroveEmissionsValues!$A:$A,0),1),"NoData"),"NoData")</f>
        <v>NoData</v>
      </c>
      <c r="F232" s="70" t="str">
        <f aca="false" t="array" ref="F232:F232">IF($C232="Mangrove", IFERROR(3.66*INDEX(MangroveEmissionsValues!$F:$F,MATCH($A232,MangroveEmissionsValues!$A:$A,0),1)*INDEX(MangroveEmissionsValues!$G:$G,MATCH($A232,MangroveEmissionsValues!$A:$A,0),1)/'Model assumptions'!$C$17,"NoData"),"NoData")</f>
        <v>NoData</v>
      </c>
      <c r="G232" s="40"/>
      <c r="H232" s="40"/>
      <c r="I232" s="40"/>
      <c r="J232" s="2"/>
      <c r="K232" s="2"/>
      <c r="L232" s="2"/>
      <c r="M232" s="2"/>
    </row>
    <row r="233" customFormat="false" ht="12.75" hidden="false" customHeight="true" outlineLevel="0" collapsed="false">
      <c r="A233" s="40" t="s">
        <v>462</v>
      </c>
      <c r="B233" s="56" t="str">
        <f aca="false" t="array" ref="B233:B233">INDEX(Countries!$D$2:$D$255, MATCH(A233, Countries!$B$2:$B$255, 0))</f>
        <v>CCK</v>
      </c>
      <c r="C233" s="76" t="s">
        <v>145</v>
      </c>
      <c r="D233" s="70" t="n">
        <v>27.2</v>
      </c>
      <c r="E233" s="70" t="str">
        <f aca="false" t="array" ref="E233:E233">IF($C233="Mangrove", IFERROR(3.66*INDEX(MangroveEmissionsValues!$D:$D,MATCH($A233,MangroveEmissionsValues!$A:$A,0),1)*INDEX(MangroveEmissionsValues!$E:$E,MATCH($A233,MangroveEmissionsValues!$A:$A,0),1),"NoData"),"NoData")</f>
        <v>NoData</v>
      </c>
      <c r="F233" s="70" t="str">
        <f aca="false" t="array" ref="F233:F233">IF($C233="Mangrove", IFERROR(3.66*INDEX(MangroveEmissionsValues!$F:$F,MATCH($A233,MangroveEmissionsValues!$A:$A,0),1)*INDEX(MangroveEmissionsValues!$G:$G,MATCH($A233,MangroveEmissionsValues!$A:$A,0),1)/'Model assumptions'!$C$17,"NoData"),"NoData")</f>
        <v>NoData</v>
      </c>
      <c r="G233" s="40"/>
      <c r="H233" s="40"/>
      <c r="I233" s="40"/>
      <c r="J233" s="2"/>
      <c r="K233" s="2"/>
      <c r="L233" s="2"/>
      <c r="M233" s="2"/>
    </row>
    <row r="234" customFormat="false" ht="12.75" hidden="false" customHeight="true" outlineLevel="0" collapsed="false">
      <c r="A234" s="40" t="s">
        <v>463</v>
      </c>
      <c r="B234" s="56" t="str">
        <f aca="false" t="array" ref="B234:B234">INDEX(Countries!$D$2:$D$255, MATCH(A234, Countries!$B$2:$B$255, 0))</f>
        <v>CXR</v>
      </c>
      <c r="C234" s="76" t="s">
        <v>145</v>
      </c>
      <c r="D234" s="70" t="n">
        <v>27.2</v>
      </c>
      <c r="E234" s="70" t="str">
        <f aca="false" t="array" ref="E234:E234">IF($C234="Mangrove", IFERROR(3.66*INDEX(MangroveEmissionsValues!$D:$D,MATCH($A234,MangroveEmissionsValues!$A:$A,0),1)*INDEX(MangroveEmissionsValues!$E:$E,MATCH($A234,MangroveEmissionsValues!$A:$A,0),1),"NoData"),"NoData")</f>
        <v>NoData</v>
      </c>
      <c r="F234" s="70" t="str">
        <f aca="false" t="array" ref="F234:F234">IF($C234="Mangrove", IFERROR(3.66*INDEX(MangroveEmissionsValues!$F:$F,MATCH($A234,MangroveEmissionsValues!$A:$A,0),1)*INDEX(MangroveEmissionsValues!$G:$G,MATCH($A234,MangroveEmissionsValues!$A:$A,0),1)/'Model assumptions'!$C$17,"NoData"),"NoData")</f>
        <v>NoData</v>
      </c>
      <c r="G234" s="40"/>
      <c r="H234" s="40"/>
      <c r="I234" s="40"/>
      <c r="J234" s="2"/>
      <c r="K234" s="2"/>
      <c r="L234" s="2"/>
      <c r="M234" s="2"/>
    </row>
    <row r="235" customFormat="false" ht="12.75" hidden="false" customHeight="true" outlineLevel="0" collapsed="false">
      <c r="A235" s="40" t="s">
        <v>143</v>
      </c>
      <c r="B235" s="56" t="str">
        <f aca="false" t="array" ref="B235:B235">INDEX(Countries!$D$2:$D$255, MATCH(A235, Countries!$B$2:$B$255, 0))</f>
        <v>USA</v>
      </c>
      <c r="C235" s="76" t="s">
        <v>154</v>
      </c>
      <c r="D235" s="70" t="n">
        <v>3.39</v>
      </c>
      <c r="E235" s="70" t="str">
        <f aca="false" t="array" ref="E235:E235">IF($C235="Mangrove", IFERROR(3.66*INDEX(MangroveEmissionsValues!$D:$D,MATCH($A235,MangroveEmissionsValues!$A:$A,0),1)*INDEX(MangroveEmissionsValues!$E:$E,MATCH($A235,MangroveEmissionsValues!$A:$A,0),1),"NoData"),"NoData")</f>
        <v>NoData</v>
      </c>
      <c r="F235" s="70" t="str">
        <f aca="false" t="array" ref="F235:F235">IF($C235="Mangrove", IFERROR(3.66*INDEX(MangroveEmissionsValues!$F:$F,MATCH($A235,MangroveEmissionsValues!$A:$A,0),1)*INDEX(MangroveEmissionsValues!$G:$G,MATCH($A235,MangroveEmissionsValues!$A:$A,0),1)/'Model assumptions'!$C$17,"NoData"),"NoData")</f>
        <v>NoData</v>
      </c>
      <c r="G235" s="40"/>
      <c r="H235" s="40"/>
      <c r="I235" s="40"/>
      <c r="J235" s="2"/>
      <c r="K235" s="2"/>
      <c r="L235" s="2"/>
      <c r="M235" s="2"/>
    </row>
    <row r="236" customFormat="false" ht="12.75" hidden="false" customHeight="true" outlineLevel="0" collapsed="false">
      <c r="A236" s="40" t="s">
        <v>146</v>
      </c>
      <c r="B236" s="56" t="str">
        <f aca="false" t="array" ref="B236:B236">INDEX(Countries!$D$2:$D$255, MATCH(A236, Countries!$B$2:$B$255, 0))</f>
        <v>IDN</v>
      </c>
      <c r="C236" s="76" t="s">
        <v>154</v>
      </c>
      <c r="D236" s="70" t="n">
        <v>3.39</v>
      </c>
      <c r="E236" s="70" t="str">
        <f aca="false" t="array" ref="E236:E236">IF($C236="Mangrove", IFERROR(3.66*INDEX(MangroveEmissionsValues!$D:$D,MATCH($A236,MangroveEmissionsValues!$A:$A,0),1)*INDEX(MangroveEmissionsValues!$E:$E,MATCH($A236,MangroveEmissionsValues!$A:$A,0),1),"NoData"),"NoData")</f>
        <v>NoData</v>
      </c>
      <c r="F236" s="70" t="str">
        <f aca="false" t="array" ref="F236:F236">IF($C236="Mangrove", IFERROR(3.66*INDEX(MangroveEmissionsValues!$F:$F,MATCH($A236,MangroveEmissionsValues!$A:$A,0),1)*INDEX(MangroveEmissionsValues!$G:$G,MATCH($A236,MangroveEmissionsValues!$A:$A,0),1)/'Model assumptions'!$C$17,"NoData"),"NoData")</f>
        <v>NoData</v>
      </c>
      <c r="G236" s="40"/>
      <c r="H236" s="40"/>
      <c r="I236" s="40"/>
      <c r="J236" s="2"/>
      <c r="K236" s="2"/>
      <c r="L236" s="2"/>
      <c r="M236" s="2"/>
    </row>
    <row r="237" customFormat="false" ht="12.75" hidden="false" customHeight="true" outlineLevel="0" collapsed="false">
      <c r="A237" s="40" t="s">
        <v>147</v>
      </c>
      <c r="B237" s="56" t="str">
        <f aca="false" t="array" ref="B237:B237">INDEX(Countries!$D$2:$D$255, MATCH(A237, Countries!$B$2:$B$255, 0))</f>
        <v>AUS</v>
      </c>
      <c r="C237" s="76" t="s">
        <v>154</v>
      </c>
      <c r="D237" s="70" t="n">
        <v>3.39</v>
      </c>
      <c r="E237" s="70" t="str">
        <f aca="false" t="array" ref="E237:E237">IF($C237="Mangrove", IFERROR(3.66*INDEX(MangroveEmissionsValues!$D:$D,MATCH($A237,MangroveEmissionsValues!$A:$A,0),1)*INDEX(MangroveEmissionsValues!$E:$E,MATCH($A237,MangroveEmissionsValues!$A:$A,0),1),"NoData"),"NoData")</f>
        <v>NoData</v>
      </c>
      <c r="F237" s="70" t="str">
        <f aca="false" t="array" ref="F237:F237">IF($C237="Mangrove", IFERROR(3.66*INDEX(MangroveEmissionsValues!$F:$F,MATCH($A237,MangroveEmissionsValues!$A:$A,0),1)*INDEX(MangroveEmissionsValues!$G:$G,MATCH($A237,MangroveEmissionsValues!$A:$A,0),1)/'Model assumptions'!$C$17,"NoData"),"NoData")</f>
        <v>NoData</v>
      </c>
      <c r="G237" s="40"/>
      <c r="H237" s="40"/>
      <c r="I237" s="40"/>
      <c r="J237" s="2"/>
      <c r="K237" s="2"/>
      <c r="L237" s="2"/>
      <c r="M237" s="2"/>
    </row>
    <row r="238" customFormat="false" ht="12.75" hidden="false" customHeight="true" outlineLevel="0" collapsed="false">
      <c r="A238" s="40" t="s">
        <v>148</v>
      </c>
      <c r="B238" s="56" t="str">
        <f aca="false" t="array" ref="B238:B238">INDEX(Countries!$D$2:$D$255, MATCH(A238, Countries!$B$2:$B$255, 0))</f>
        <v>BHS</v>
      </c>
      <c r="C238" s="76" t="s">
        <v>154</v>
      </c>
      <c r="D238" s="70" t="n">
        <v>3.39</v>
      </c>
      <c r="E238" s="70" t="str">
        <f aca="false" t="array" ref="E238:E238">IF($C238="Mangrove", IFERROR(3.66*INDEX(MangroveEmissionsValues!$D:$D,MATCH($A238,MangroveEmissionsValues!$A:$A,0),1)*INDEX(MangroveEmissionsValues!$E:$E,MATCH($A238,MangroveEmissionsValues!$A:$A,0),1),"NoData"),"NoData")</f>
        <v>NoData</v>
      </c>
      <c r="F238" s="70" t="str">
        <f aca="false" t="array" ref="F238:F238">IF($C238="Mangrove", IFERROR(3.66*INDEX(MangroveEmissionsValues!$F:$F,MATCH($A238,MangroveEmissionsValues!$A:$A,0),1)*INDEX(MangroveEmissionsValues!$G:$G,MATCH($A238,MangroveEmissionsValues!$A:$A,0),1)/'Model assumptions'!$C$17,"NoData"),"NoData")</f>
        <v>NoData</v>
      </c>
      <c r="G238" s="40"/>
      <c r="H238" s="40"/>
      <c r="I238" s="40"/>
      <c r="J238" s="2"/>
      <c r="K238" s="2"/>
      <c r="L238" s="2"/>
      <c r="M238" s="2"/>
    </row>
    <row r="239" customFormat="false" ht="12.75" hidden="false" customHeight="true" outlineLevel="0" collapsed="false">
      <c r="A239" s="40" t="s">
        <v>149</v>
      </c>
      <c r="B239" s="56" t="str">
        <f aca="false" t="array" ref="B239:B239">INDEX(Countries!$D$2:$D$255, MATCH(A239, Countries!$B$2:$B$255, 0))</f>
        <v>KEN</v>
      </c>
      <c r="C239" s="76" t="s">
        <v>154</v>
      </c>
      <c r="D239" s="70" t="n">
        <v>3.39</v>
      </c>
      <c r="E239" s="70" t="str">
        <f aca="false" t="array" ref="E239:E239">IF($C239="Mangrove", IFERROR(3.66*INDEX(MangroveEmissionsValues!$D:$D,MATCH($A239,MangroveEmissionsValues!$A:$A,0),1)*INDEX(MangroveEmissionsValues!$E:$E,MATCH($A239,MangroveEmissionsValues!$A:$A,0),1),"NoData"),"NoData")</f>
        <v>NoData</v>
      </c>
      <c r="F239" s="70" t="str">
        <f aca="false" t="array" ref="F239:F239">IF($C239="Mangrove", IFERROR(3.66*INDEX(MangroveEmissionsValues!$F:$F,MATCH($A239,MangroveEmissionsValues!$A:$A,0),1)*INDEX(MangroveEmissionsValues!$G:$G,MATCH($A239,MangroveEmissionsValues!$A:$A,0),1)/'Model assumptions'!$C$17,"NoData"),"NoData")</f>
        <v>NoData</v>
      </c>
      <c r="G239" s="40"/>
      <c r="H239" s="40"/>
      <c r="I239" s="40"/>
      <c r="J239" s="2"/>
      <c r="K239" s="2"/>
      <c r="L239" s="2"/>
      <c r="M239" s="2"/>
    </row>
    <row r="240" customFormat="false" ht="12.75" hidden="false" customHeight="true" outlineLevel="0" collapsed="false">
      <c r="A240" s="40" t="s">
        <v>150</v>
      </c>
      <c r="B240" s="56" t="str">
        <f aca="false" t="array" ref="B240:B240">INDEX(Countries!$D$2:$D$255, MATCH(A240, Countries!$B$2:$B$255, 0))</f>
        <v>MEX</v>
      </c>
      <c r="C240" s="76" t="s">
        <v>154</v>
      </c>
      <c r="D240" s="70" t="n">
        <v>3.39</v>
      </c>
      <c r="E240" s="70" t="str">
        <f aca="false" t="array" ref="E240:E240">IF($C240="Mangrove", IFERROR(3.66*INDEX(MangroveEmissionsValues!$D:$D,MATCH($A240,MangroveEmissionsValues!$A:$A,0),1)*INDEX(MangroveEmissionsValues!$E:$E,MATCH($A240,MangroveEmissionsValues!$A:$A,0),1),"NoData"),"NoData")</f>
        <v>NoData</v>
      </c>
      <c r="F240" s="70" t="str">
        <f aca="false" t="array" ref="F240:F240">IF($C240="Mangrove", IFERROR(3.66*INDEX(MangroveEmissionsValues!$F:$F,MATCH($A240,MangroveEmissionsValues!$A:$A,0),1)*INDEX(MangroveEmissionsValues!$G:$G,MATCH($A240,MangroveEmissionsValues!$A:$A,0),1)/'Model assumptions'!$C$17,"NoData"),"NoData")</f>
        <v>NoData</v>
      </c>
      <c r="G240" s="40"/>
      <c r="H240" s="40"/>
      <c r="I240" s="40"/>
      <c r="J240" s="2"/>
      <c r="K240" s="2"/>
      <c r="L240" s="2"/>
      <c r="M240" s="2"/>
    </row>
    <row r="241" customFormat="false" ht="12.75" hidden="false" customHeight="true" outlineLevel="0" collapsed="false">
      <c r="A241" s="40" t="s">
        <v>151</v>
      </c>
      <c r="B241" s="56" t="str">
        <f aca="false" t="array" ref="B241:B241">INDEX(Countries!$D$2:$D$255, MATCH(A241, Countries!$B$2:$B$255, 0))</f>
        <v>COL</v>
      </c>
      <c r="C241" s="76" t="s">
        <v>154</v>
      </c>
      <c r="D241" s="70" t="n">
        <v>3.39</v>
      </c>
      <c r="E241" s="70" t="str">
        <f aca="false" t="array" ref="E241:E241">IF($C241="Mangrove", IFERROR(3.66*INDEX(MangroveEmissionsValues!$D:$D,MATCH($A241,MangroveEmissionsValues!$A:$A,0),1)*INDEX(MangroveEmissionsValues!$E:$E,MATCH($A241,MangroveEmissionsValues!$A:$A,0),1),"NoData"),"NoData")</f>
        <v>NoData</v>
      </c>
      <c r="F241" s="70" t="str">
        <f aca="false" t="array" ref="F241:F241">IF($C241="Mangrove", IFERROR(3.66*INDEX(MangroveEmissionsValues!$F:$F,MATCH($A241,MangroveEmissionsValues!$A:$A,0),1)*INDEX(MangroveEmissionsValues!$G:$G,MATCH($A241,MangroveEmissionsValues!$A:$A,0),1)/'Model assumptions'!$C$17,"NoData"),"NoData")</f>
        <v>NoData</v>
      </c>
      <c r="G241" s="40"/>
      <c r="H241" s="40"/>
      <c r="I241" s="40"/>
      <c r="J241" s="2"/>
      <c r="K241" s="2"/>
      <c r="L241" s="2"/>
      <c r="M241" s="2"/>
    </row>
    <row r="242" customFormat="false" ht="12.75" hidden="false" customHeight="true" outlineLevel="0" collapsed="false">
      <c r="A242" s="40" t="s">
        <v>152</v>
      </c>
      <c r="B242" s="56" t="str">
        <f aca="false" t="array" ref="B242:B242">INDEX(Countries!$D$2:$D$255, MATCH(A242, Countries!$B$2:$B$255, 0))</f>
        <v>IND</v>
      </c>
      <c r="C242" s="76" t="s">
        <v>154</v>
      </c>
      <c r="D242" s="70" t="n">
        <v>3.39</v>
      </c>
      <c r="E242" s="70" t="str">
        <f aca="false" t="array" ref="E242:E242">IF($C242="Mangrove", IFERROR(3.66*INDEX(MangroveEmissionsValues!$D:$D,MATCH($A242,MangroveEmissionsValues!$A:$A,0),1)*INDEX(MangroveEmissionsValues!$E:$E,MATCH($A242,MangroveEmissionsValues!$A:$A,0),1),"NoData"),"NoData")</f>
        <v>NoData</v>
      </c>
      <c r="F242" s="70" t="str">
        <f aca="false" t="array" ref="F242:F242">IF($C242="Mangrove", IFERROR(3.66*INDEX(MangroveEmissionsValues!$F:$F,MATCH($A242,MangroveEmissionsValues!$A:$A,0),1)*INDEX(MangroveEmissionsValues!$G:$G,MATCH($A242,MangroveEmissionsValues!$A:$A,0),1)/'Model assumptions'!$C$17,"NoData"),"NoData")</f>
        <v>NoData</v>
      </c>
      <c r="G242" s="40"/>
      <c r="H242" s="40"/>
      <c r="I242" s="40"/>
      <c r="J242" s="2"/>
      <c r="K242" s="2"/>
      <c r="L242" s="2"/>
      <c r="M242" s="2"/>
    </row>
    <row r="243" customFormat="false" ht="12.75" hidden="false" customHeight="true" outlineLevel="0" collapsed="false">
      <c r="A243" s="40" t="s">
        <v>153</v>
      </c>
      <c r="B243" s="56" t="str">
        <f aca="false" t="array" ref="B243:B243">INDEX(Countries!$D$2:$D$255, MATCH(A243, Countries!$B$2:$B$255, 0))</f>
        <v>CHN</v>
      </c>
      <c r="C243" s="76" t="s">
        <v>154</v>
      </c>
      <c r="D243" s="70" t="n">
        <v>3.39</v>
      </c>
      <c r="E243" s="70" t="str">
        <f aca="false" t="array" ref="E243:E243">IF($C243="Mangrove", IFERROR(3.66*INDEX(MangroveEmissionsValues!$D:$D,MATCH($A243,MangroveEmissionsValues!$A:$A,0),1)*INDEX(MangroveEmissionsValues!$E:$E,MATCH($A243,MangroveEmissionsValues!$A:$A,0),1),"NoData"),"NoData")</f>
        <v>NoData</v>
      </c>
      <c r="F243" s="70" t="str">
        <f aca="false" t="array" ref="F243:F243">IF($C243="Mangrove", IFERROR(3.66*INDEX(MangroveEmissionsValues!$F:$F,MATCH($A243,MangroveEmissionsValues!$A:$A,0),1)*INDEX(MangroveEmissionsValues!$G:$G,MATCH($A243,MangroveEmissionsValues!$A:$A,0),1)/'Model assumptions'!$C$17,"NoData"),"NoData")</f>
        <v>NoData</v>
      </c>
      <c r="G243" s="40"/>
      <c r="H243" s="40"/>
      <c r="I243" s="40"/>
      <c r="J243" s="2"/>
      <c r="K243" s="2"/>
      <c r="L243" s="2"/>
      <c r="M243" s="2"/>
    </row>
    <row r="244" customFormat="false" ht="12.75" hidden="false" customHeight="true" outlineLevel="0" collapsed="false">
      <c r="A244" s="40" t="s">
        <v>241</v>
      </c>
      <c r="B244" s="56" t="str">
        <f aca="false" t="array" ref="B244:B244">INDEX(Countries!$D$2:$D$255, MATCH(A244, Countries!$B$2:$B$255, 0))</f>
        <v>ASM</v>
      </c>
      <c r="C244" s="76" t="s">
        <v>154</v>
      </c>
      <c r="D244" s="70" t="n">
        <v>3.39</v>
      </c>
      <c r="E244" s="70" t="str">
        <f aca="false" t="array" ref="E244:E244">IF($C244="Mangrove", IFERROR(3.66*INDEX(MangroveEmissionsValues!$D:$D,MATCH($A244,MangroveEmissionsValues!$A:$A,0),1)*INDEX(MangroveEmissionsValues!$E:$E,MATCH($A244,MangroveEmissionsValues!$A:$A,0),1),"NoData"),"NoData")</f>
        <v>NoData</v>
      </c>
      <c r="F244" s="70" t="str">
        <f aca="false" t="array" ref="F244:F244">IF($C244="Mangrove", IFERROR(3.66*INDEX(MangroveEmissionsValues!$F:$F,MATCH($A244,MangroveEmissionsValues!$A:$A,0),1)*INDEX(MangroveEmissionsValues!$G:$G,MATCH($A244,MangroveEmissionsValues!$A:$A,0),1)/'Model assumptions'!$C$17,"NoData"),"NoData")</f>
        <v>NoData</v>
      </c>
      <c r="G244" s="40"/>
      <c r="H244" s="40"/>
      <c r="I244" s="40"/>
      <c r="J244" s="2"/>
      <c r="K244" s="2"/>
      <c r="L244" s="2"/>
      <c r="M244" s="2"/>
    </row>
    <row r="245" customFormat="false" ht="12.75" hidden="false" customHeight="true" outlineLevel="0" collapsed="false">
      <c r="A245" s="40" t="s">
        <v>242</v>
      </c>
      <c r="B245" s="56" t="str">
        <f aca="false" t="array" ref="B245:B245">INDEX(Countries!$D$2:$D$255, MATCH(A245, Countries!$B$2:$B$255, 0))</f>
        <v>AGO</v>
      </c>
      <c r="C245" s="76" t="s">
        <v>154</v>
      </c>
      <c r="D245" s="70" t="n">
        <v>3.39</v>
      </c>
      <c r="E245" s="70" t="str">
        <f aca="false" t="array" ref="E245:E245">IF($C245="Mangrove", IFERROR(3.66*INDEX(MangroveEmissionsValues!$D:$D,MATCH($A245,MangroveEmissionsValues!$A:$A,0),1)*INDEX(MangroveEmissionsValues!$E:$E,MATCH($A245,MangroveEmissionsValues!$A:$A,0),1),"NoData"),"NoData")</f>
        <v>NoData</v>
      </c>
      <c r="F245" s="70" t="str">
        <f aca="false" t="array" ref="F245:F245">IF($C245="Mangrove", IFERROR(3.66*INDEX(MangroveEmissionsValues!$F:$F,MATCH($A245,MangroveEmissionsValues!$A:$A,0),1)*INDEX(MangroveEmissionsValues!$G:$G,MATCH($A245,MangroveEmissionsValues!$A:$A,0),1)/'Model assumptions'!$C$17,"NoData"),"NoData")</f>
        <v>NoData</v>
      </c>
      <c r="G245" s="40"/>
      <c r="H245" s="40"/>
      <c r="I245" s="40"/>
      <c r="J245" s="2"/>
      <c r="K245" s="2"/>
      <c r="L245" s="2"/>
      <c r="M245" s="2"/>
    </row>
    <row r="246" customFormat="false" ht="12.75" hidden="false" customHeight="true" outlineLevel="0" collapsed="false">
      <c r="A246" s="40" t="s">
        <v>243</v>
      </c>
      <c r="B246" s="56" t="str">
        <f aca="false" t="array" ref="B246:B246">INDEX(Countries!$D$2:$D$255, MATCH(A246, Countries!$B$2:$B$255, 0))</f>
        <v>AIA</v>
      </c>
      <c r="C246" s="76" t="s">
        <v>154</v>
      </c>
      <c r="D246" s="70" t="n">
        <v>3.39</v>
      </c>
      <c r="E246" s="70" t="str">
        <f aca="false" t="array" ref="E246:E246">IF($C246="Mangrove", IFERROR(3.66*INDEX(MangroveEmissionsValues!$D:$D,MATCH($A246,MangroveEmissionsValues!$A:$A,0),1)*INDEX(MangroveEmissionsValues!$E:$E,MATCH($A246,MangroveEmissionsValues!$A:$A,0),1),"NoData"),"NoData")</f>
        <v>NoData</v>
      </c>
      <c r="F246" s="70" t="str">
        <f aca="false" t="array" ref="F246:F246">IF($C246="Mangrove", IFERROR(3.66*INDEX(MangroveEmissionsValues!$F:$F,MATCH($A246,MangroveEmissionsValues!$A:$A,0),1)*INDEX(MangroveEmissionsValues!$G:$G,MATCH($A246,MangroveEmissionsValues!$A:$A,0),1)/'Model assumptions'!$C$17,"NoData"),"NoData")</f>
        <v>NoData</v>
      </c>
      <c r="G246" s="40"/>
      <c r="H246" s="40"/>
      <c r="I246" s="40"/>
      <c r="J246" s="2"/>
      <c r="K246" s="2"/>
      <c r="L246" s="2"/>
      <c r="M246" s="2"/>
    </row>
    <row r="247" customFormat="false" ht="12.75" hidden="false" customHeight="true" outlineLevel="0" collapsed="false">
      <c r="A247" s="40" t="s">
        <v>244</v>
      </c>
      <c r="B247" s="56" t="str">
        <f aca="false" t="array" ref="B247:B247">INDEX(Countries!$D$2:$D$255, MATCH(A247, Countries!$B$2:$B$255, 0))</f>
        <v>ATG</v>
      </c>
      <c r="C247" s="76" t="s">
        <v>154</v>
      </c>
      <c r="D247" s="70" t="n">
        <v>3.39</v>
      </c>
      <c r="E247" s="70" t="str">
        <f aca="false" t="array" ref="E247:E247">IF($C247="Mangrove", IFERROR(3.66*INDEX(MangroveEmissionsValues!$D:$D,MATCH($A247,MangroveEmissionsValues!$A:$A,0),1)*INDEX(MangroveEmissionsValues!$E:$E,MATCH($A247,MangroveEmissionsValues!$A:$A,0),1),"NoData"),"NoData")</f>
        <v>NoData</v>
      </c>
      <c r="F247" s="70" t="str">
        <f aca="false" t="array" ref="F247:F247">IF($C247="Mangrove", IFERROR(3.66*INDEX(MangroveEmissionsValues!$F:$F,MATCH($A247,MangroveEmissionsValues!$A:$A,0),1)*INDEX(MangroveEmissionsValues!$G:$G,MATCH($A247,MangroveEmissionsValues!$A:$A,0),1)/'Model assumptions'!$C$17,"NoData"),"NoData")</f>
        <v>NoData</v>
      </c>
      <c r="G247" s="40"/>
      <c r="H247" s="40"/>
      <c r="I247" s="40"/>
      <c r="J247" s="2"/>
      <c r="K247" s="2"/>
      <c r="L247" s="2"/>
      <c r="M247" s="2"/>
    </row>
    <row r="248" customFormat="false" ht="12.75" hidden="false" customHeight="true" outlineLevel="0" collapsed="false">
      <c r="A248" s="40" t="s">
        <v>245</v>
      </c>
      <c r="B248" s="56" t="str">
        <f aca="false" t="array" ref="B248:B248">INDEX(Countries!$D$2:$D$255, MATCH(A248, Countries!$B$2:$B$255, 0))</f>
        <v>BHR</v>
      </c>
      <c r="C248" s="76" t="s">
        <v>154</v>
      </c>
      <c r="D248" s="70" t="n">
        <v>3.39</v>
      </c>
      <c r="E248" s="70" t="str">
        <f aca="false" t="array" ref="E248:E248">IF($C248="Mangrove", IFERROR(3.66*INDEX(MangroveEmissionsValues!$D:$D,MATCH($A248,MangroveEmissionsValues!$A:$A,0),1)*INDEX(MangroveEmissionsValues!$E:$E,MATCH($A248,MangroveEmissionsValues!$A:$A,0),1),"NoData"),"NoData")</f>
        <v>NoData</v>
      </c>
      <c r="F248" s="70" t="str">
        <f aca="false" t="array" ref="F248:F248">IF($C248="Mangrove", IFERROR(3.66*INDEX(MangroveEmissionsValues!$F:$F,MATCH($A248,MangroveEmissionsValues!$A:$A,0),1)*INDEX(MangroveEmissionsValues!$G:$G,MATCH($A248,MangroveEmissionsValues!$A:$A,0),1)/'Model assumptions'!$C$17,"NoData"),"NoData")</f>
        <v>NoData</v>
      </c>
      <c r="G248" s="40"/>
      <c r="H248" s="40"/>
      <c r="I248" s="40"/>
      <c r="J248" s="2"/>
      <c r="K248" s="2"/>
      <c r="L248" s="2"/>
      <c r="M248" s="2"/>
    </row>
    <row r="249" customFormat="false" ht="12.75" hidden="false" customHeight="true" outlineLevel="0" collapsed="false">
      <c r="A249" s="40" t="s">
        <v>246</v>
      </c>
      <c r="B249" s="56" t="str">
        <f aca="false" t="array" ref="B249:B249">INDEX(Countries!$D$2:$D$255, MATCH(A249, Countries!$B$2:$B$255, 0))</f>
        <v>BGD</v>
      </c>
      <c r="C249" s="76" t="s">
        <v>154</v>
      </c>
      <c r="D249" s="70" t="n">
        <v>3.39</v>
      </c>
      <c r="E249" s="70" t="str">
        <f aca="false" t="array" ref="E249:E249">IF($C249="Mangrove", IFERROR(3.66*INDEX(MangroveEmissionsValues!$D:$D,MATCH($A249,MangroveEmissionsValues!$A:$A,0),1)*INDEX(MangroveEmissionsValues!$E:$E,MATCH($A249,MangroveEmissionsValues!$A:$A,0),1),"NoData"),"NoData")</f>
        <v>NoData</v>
      </c>
      <c r="F249" s="70" t="str">
        <f aca="false" t="array" ref="F249:F249">IF($C249="Mangrove", IFERROR(3.66*INDEX(MangroveEmissionsValues!$F:$F,MATCH($A249,MangroveEmissionsValues!$A:$A,0),1)*INDEX(MangroveEmissionsValues!$G:$G,MATCH($A249,MangroveEmissionsValues!$A:$A,0),1)/'Model assumptions'!$C$17,"NoData"),"NoData")</f>
        <v>NoData</v>
      </c>
      <c r="G249" s="40"/>
      <c r="H249" s="40"/>
      <c r="I249" s="40"/>
      <c r="J249" s="2"/>
      <c r="K249" s="2"/>
      <c r="L249" s="2"/>
      <c r="M249" s="2"/>
    </row>
    <row r="250" customFormat="false" ht="12.75" hidden="false" customHeight="true" outlineLevel="0" collapsed="false">
      <c r="A250" s="40" t="s">
        <v>247</v>
      </c>
      <c r="B250" s="56" t="str">
        <f aca="false" t="array" ref="B250:B250">INDEX(Countries!$D$2:$D$255, MATCH(A250, Countries!$B$2:$B$255, 0))</f>
        <v>BRB</v>
      </c>
      <c r="C250" s="76" t="s">
        <v>154</v>
      </c>
      <c r="D250" s="70" t="n">
        <v>3.39</v>
      </c>
      <c r="E250" s="70" t="str">
        <f aca="false" t="array" ref="E250:E250">IF($C250="Mangrove", IFERROR(3.66*INDEX(MangroveEmissionsValues!$D:$D,MATCH($A250,MangroveEmissionsValues!$A:$A,0),1)*INDEX(MangroveEmissionsValues!$E:$E,MATCH($A250,MangroveEmissionsValues!$A:$A,0),1),"NoData"),"NoData")</f>
        <v>NoData</v>
      </c>
      <c r="F250" s="70" t="str">
        <f aca="false" t="array" ref="F250:F250">IF($C250="Mangrove", IFERROR(3.66*INDEX(MangroveEmissionsValues!$F:$F,MATCH($A250,MangroveEmissionsValues!$A:$A,0),1)*INDEX(MangroveEmissionsValues!$G:$G,MATCH($A250,MangroveEmissionsValues!$A:$A,0),1)/'Model assumptions'!$C$17,"NoData"),"NoData")</f>
        <v>NoData</v>
      </c>
      <c r="G250" s="40"/>
      <c r="H250" s="40"/>
      <c r="I250" s="40"/>
      <c r="J250" s="2"/>
      <c r="K250" s="2"/>
      <c r="L250" s="2"/>
      <c r="M250" s="2"/>
    </row>
    <row r="251" customFormat="false" ht="12.75" hidden="false" customHeight="true" outlineLevel="0" collapsed="false">
      <c r="A251" s="40" t="s">
        <v>248</v>
      </c>
      <c r="B251" s="56" t="str">
        <f aca="false" t="array" ref="B251:B251">INDEX(Countries!$D$2:$D$255, MATCH(A251, Countries!$B$2:$B$255, 0))</f>
        <v>BLZ</v>
      </c>
      <c r="C251" s="76" t="s">
        <v>154</v>
      </c>
      <c r="D251" s="70" t="n">
        <v>3.39</v>
      </c>
      <c r="E251" s="70" t="str">
        <f aca="false" t="array" ref="E251:E251">IF($C251="Mangrove", IFERROR(3.66*INDEX(MangroveEmissionsValues!$D:$D,MATCH($A251,MangroveEmissionsValues!$A:$A,0),1)*INDEX(MangroveEmissionsValues!$E:$E,MATCH($A251,MangroveEmissionsValues!$A:$A,0),1),"NoData"),"NoData")</f>
        <v>NoData</v>
      </c>
      <c r="F251" s="70" t="str">
        <f aca="false" t="array" ref="F251:F251">IF($C251="Mangrove", IFERROR(3.66*INDEX(MangroveEmissionsValues!$F:$F,MATCH($A251,MangroveEmissionsValues!$A:$A,0),1)*INDEX(MangroveEmissionsValues!$G:$G,MATCH($A251,MangroveEmissionsValues!$A:$A,0),1)/'Model assumptions'!$C$17,"NoData"),"NoData")</f>
        <v>NoData</v>
      </c>
      <c r="G251" s="40"/>
      <c r="H251" s="40"/>
      <c r="I251" s="40"/>
      <c r="J251" s="2"/>
      <c r="K251" s="2"/>
      <c r="L251" s="2"/>
      <c r="M251" s="2"/>
    </row>
    <row r="252" customFormat="false" ht="12.75" hidden="false" customHeight="true" outlineLevel="0" collapsed="false">
      <c r="A252" s="40" t="s">
        <v>249</v>
      </c>
      <c r="B252" s="56" t="str">
        <f aca="false" t="array" ref="B252:B252">INDEX(Countries!$D$2:$D$255, MATCH(A252, Countries!$B$2:$B$255, 0))</f>
        <v>BEN</v>
      </c>
      <c r="C252" s="76" t="s">
        <v>154</v>
      </c>
      <c r="D252" s="70" t="n">
        <v>3.39</v>
      </c>
      <c r="E252" s="70" t="str">
        <f aca="false" t="array" ref="E252:E252">IF($C252="Mangrove", IFERROR(3.66*INDEX(MangroveEmissionsValues!$D:$D,MATCH($A252,MangroveEmissionsValues!$A:$A,0),1)*INDEX(MangroveEmissionsValues!$E:$E,MATCH($A252,MangroveEmissionsValues!$A:$A,0),1),"NoData"),"NoData")</f>
        <v>NoData</v>
      </c>
      <c r="F252" s="70" t="str">
        <f aca="false" t="array" ref="F252:F252">IF($C252="Mangrove", IFERROR(3.66*INDEX(MangroveEmissionsValues!$F:$F,MATCH($A252,MangroveEmissionsValues!$A:$A,0),1)*INDEX(MangroveEmissionsValues!$G:$G,MATCH($A252,MangroveEmissionsValues!$A:$A,0),1)/'Model assumptions'!$C$17,"NoData"),"NoData")</f>
        <v>NoData</v>
      </c>
      <c r="G252" s="40"/>
      <c r="H252" s="40"/>
      <c r="I252" s="40"/>
      <c r="J252" s="2"/>
      <c r="K252" s="2"/>
      <c r="L252" s="2"/>
      <c r="M252" s="2"/>
    </row>
    <row r="253" customFormat="false" ht="12.75" hidden="false" customHeight="true" outlineLevel="0" collapsed="false">
      <c r="A253" s="40" t="s">
        <v>250</v>
      </c>
      <c r="B253" s="56" t="str">
        <f aca="false" t="array" ref="B253:B253">INDEX(Countries!$D$2:$D$255, MATCH(A253, Countries!$B$2:$B$255, 0))</f>
        <v>BMU</v>
      </c>
      <c r="C253" s="76" t="s">
        <v>154</v>
      </c>
      <c r="D253" s="70" t="n">
        <v>3.39</v>
      </c>
      <c r="E253" s="70" t="str">
        <f aca="false" t="array" ref="E253:E253">IF($C253="Mangrove", IFERROR(3.66*INDEX(MangroveEmissionsValues!$D:$D,MATCH($A253,MangroveEmissionsValues!$A:$A,0),1)*INDEX(MangroveEmissionsValues!$E:$E,MATCH($A253,MangroveEmissionsValues!$A:$A,0),1),"NoData"),"NoData")</f>
        <v>NoData</v>
      </c>
      <c r="F253" s="70" t="str">
        <f aca="false" t="array" ref="F253:F253">IF($C253="Mangrove", IFERROR(3.66*INDEX(MangroveEmissionsValues!$F:$F,MATCH($A253,MangroveEmissionsValues!$A:$A,0),1)*INDEX(MangroveEmissionsValues!$G:$G,MATCH($A253,MangroveEmissionsValues!$A:$A,0),1)/'Model assumptions'!$C$17,"NoData"),"NoData")</f>
        <v>NoData</v>
      </c>
      <c r="G253" s="40"/>
      <c r="H253" s="40"/>
      <c r="I253" s="40"/>
      <c r="J253" s="2"/>
      <c r="K253" s="2"/>
      <c r="L253" s="2"/>
      <c r="M253" s="2"/>
    </row>
    <row r="254" customFormat="false" ht="12.75" hidden="false" customHeight="true" outlineLevel="0" collapsed="false">
      <c r="A254" s="40" t="s">
        <v>251</v>
      </c>
      <c r="B254" s="56" t="str">
        <f aca="false" t="array" ref="B254:B254">INDEX(Countries!$D$2:$D$255, MATCH(A254, Countries!$B$2:$B$255, 0))</f>
        <v>BES</v>
      </c>
      <c r="C254" s="76" t="s">
        <v>154</v>
      </c>
      <c r="D254" s="70" t="n">
        <v>3.39</v>
      </c>
      <c r="E254" s="70" t="str">
        <f aca="false" t="array" ref="E254:E254">IF($C254="Mangrove", IFERROR(3.66*INDEX(MangroveEmissionsValues!$D:$D,MATCH($A254,MangroveEmissionsValues!$A:$A,0),1)*INDEX(MangroveEmissionsValues!$E:$E,MATCH($A254,MangroveEmissionsValues!$A:$A,0),1),"NoData"),"NoData")</f>
        <v>NoData</v>
      </c>
      <c r="F254" s="70" t="str">
        <f aca="false" t="array" ref="F254:F254">IF($C254="Mangrove", IFERROR(3.66*INDEX(MangroveEmissionsValues!$F:$F,MATCH($A254,MangroveEmissionsValues!$A:$A,0),1)*INDEX(MangroveEmissionsValues!$G:$G,MATCH($A254,MangroveEmissionsValues!$A:$A,0),1)/'Model assumptions'!$C$17,"NoData"),"NoData")</f>
        <v>NoData</v>
      </c>
      <c r="G254" s="40"/>
      <c r="H254" s="40"/>
      <c r="I254" s="40"/>
      <c r="J254" s="2"/>
      <c r="K254" s="2"/>
      <c r="L254" s="2"/>
      <c r="M254" s="2"/>
    </row>
    <row r="255" customFormat="false" ht="12.75" hidden="false" customHeight="true" outlineLevel="0" collapsed="false">
      <c r="A255" s="40" t="s">
        <v>252</v>
      </c>
      <c r="B255" s="56" t="str">
        <f aca="false" t="array" ref="B255:B255">INDEX(Countries!$D$2:$D$255, MATCH(A255, Countries!$B$2:$B$255, 0))</f>
        <v>BRA</v>
      </c>
      <c r="C255" s="76" t="s">
        <v>154</v>
      </c>
      <c r="D255" s="70" t="n">
        <v>3.39</v>
      </c>
      <c r="E255" s="70" t="str">
        <f aca="false" t="array" ref="E255:E255">IF($C255="Mangrove", IFERROR(3.66*INDEX(MangroveEmissionsValues!$D:$D,MATCH($A255,MangroveEmissionsValues!$A:$A,0),1)*INDEX(MangroveEmissionsValues!$E:$E,MATCH($A255,MangroveEmissionsValues!$A:$A,0),1),"NoData"),"NoData")</f>
        <v>NoData</v>
      </c>
      <c r="F255" s="70" t="str">
        <f aca="false" t="array" ref="F255:F255">IF($C255="Mangrove", IFERROR(3.66*INDEX(MangroveEmissionsValues!$F:$F,MATCH($A255,MangroveEmissionsValues!$A:$A,0),1)*INDEX(MangroveEmissionsValues!$G:$G,MATCH($A255,MangroveEmissionsValues!$A:$A,0),1)/'Model assumptions'!$C$17,"NoData"),"NoData")</f>
        <v>NoData</v>
      </c>
      <c r="G255" s="40"/>
      <c r="H255" s="40"/>
      <c r="I255" s="40"/>
      <c r="J255" s="2"/>
      <c r="K255" s="2"/>
      <c r="L255" s="2"/>
      <c r="M255" s="2"/>
    </row>
    <row r="256" customFormat="false" ht="12.75" hidden="false" customHeight="true" outlineLevel="0" collapsed="false">
      <c r="A256" s="40" t="s">
        <v>253</v>
      </c>
      <c r="B256" s="56" t="str">
        <f aca="false" t="array" ref="B256:B256">INDEX(Countries!$D$2:$D$255, MATCH(A256, Countries!$B$2:$B$255, 0))</f>
        <v>VGB</v>
      </c>
      <c r="C256" s="76" t="s">
        <v>154</v>
      </c>
      <c r="D256" s="70" t="n">
        <v>3.39</v>
      </c>
      <c r="E256" s="70" t="str">
        <f aca="false" t="array" ref="E256:E256">IF($C256="Mangrove", IFERROR(3.66*INDEX(MangroveEmissionsValues!$D:$D,MATCH($A256,MangroveEmissionsValues!$A:$A,0),1)*INDEX(MangroveEmissionsValues!$E:$E,MATCH($A256,MangroveEmissionsValues!$A:$A,0),1),"NoData"),"NoData")</f>
        <v>NoData</v>
      </c>
      <c r="F256" s="70" t="str">
        <f aca="false" t="array" ref="F256:F256">IF($C256="Mangrove", IFERROR(3.66*INDEX(MangroveEmissionsValues!$F:$F,MATCH($A256,MangroveEmissionsValues!$A:$A,0),1)*INDEX(MangroveEmissionsValues!$G:$G,MATCH($A256,MangroveEmissionsValues!$A:$A,0),1)/'Model assumptions'!$C$17,"NoData"),"NoData")</f>
        <v>NoData</v>
      </c>
      <c r="G256" s="40"/>
      <c r="H256" s="40"/>
      <c r="I256" s="40"/>
      <c r="J256" s="2"/>
      <c r="K256" s="2"/>
      <c r="L256" s="2"/>
      <c r="M256" s="2"/>
    </row>
    <row r="257" customFormat="false" ht="12.75" hidden="false" customHeight="true" outlineLevel="0" collapsed="false">
      <c r="A257" s="40" t="s">
        <v>254</v>
      </c>
      <c r="B257" s="56" t="str">
        <f aca="false" t="array" ref="B257:B257">INDEX(Countries!$D$2:$D$255, MATCH(A257, Countries!$B$2:$B$255, 0))</f>
        <v>BRN</v>
      </c>
      <c r="C257" s="76" t="s">
        <v>154</v>
      </c>
      <c r="D257" s="70" t="n">
        <v>3.39</v>
      </c>
      <c r="E257" s="70" t="str">
        <f aca="false" t="array" ref="E257:E257">IF($C257="Mangrove", IFERROR(3.66*INDEX(MangroveEmissionsValues!$D:$D,MATCH($A257,MangroveEmissionsValues!$A:$A,0),1)*INDEX(MangroveEmissionsValues!$E:$E,MATCH($A257,MangroveEmissionsValues!$A:$A,0),1),"NoData"),"NoData")</f>
        <v>NoData</v>
      </c>
      <c r="F257" s="70" t="str">
        <f aca="false" t="array" ref="F257:F257">IF($C257="Mangrove", IFERROR(3.66*INDEX(MangroveEmissionsValues!$F:$F,MATCH($A257,MangroveEmissionsValues!$A:$A,0),1)*INDEX(MangroveEmissionsValues!$G:$G,MATCH($A257,MangroveEmissionsValues!$A:$A,0),1)/'Model assumptions'!$C$17,"NoData"),"NoData")</f>
        <v>NoData</v>
      </c>
      <c r="G257" s="40"/>
      <c r="H257" s="40"/>
      <c r="I257" s="40"/>
      <c r="J257" s="2"/>
      <c r="K257" s="2"/>
      <c r="L257" s="2"/>
      <c r="M257" s="2"/>
    </row>
    <row r="258" customFormat="false" ht="12.75" hidden="false" customHeight="true" outlineLevel="0" collapsed="false">
      <c r="A258" s="40" t="s">
        <v>255</v>
      </c>
      <c r="B258" s="56" t="str">
        <f aca="false" t="array" ref="B258:B258">INDEX(Countries!$D$2:$D$255, MATCH(A258, Countries!$B$2:$B$255, 0))</f>
        <v>KHM</v>
      </c>
      <c r="C258" s="76" t="s">
        <v>154</v>
      </c>
      <c r="D258" s="70" t="n">
        <v>3.39</v>
      </c>
      <c r="E258" s="70" t="str">
        <f aca="false" t="array" ref="E258:E258">IF($C258="Mangrove", IFERROR(3.66*INDEX(MangroveEmissionsValues!$D:$D,MATCH($A258,MangroveEmissionsValues!$A:$A,0),1)*INDEX(MangroveEmissionsValues!$E:$E,MATCH($A258,MangroveEmissionsValues!$A:$A,0),1),"NoData"),"NoData")</f>
        <v>NoData</v>
      </c>
      <c r="F258" s="70" t="str">
        <f aca="false" t="array" ref="F258:F258">IF($C258="Mangrove", IFERROR(3.66*INDEX(MangroveEmissionsValues!$F:$F,MATCH($A258,MangroveEmissionsValues!$A:$A,0),1)*INDEX(MangroveEmissionsValues!$G:$G,MATCH($A258,MangroveEmissionsValues!$A:$A,0),1)/'Model assumptions'!$C$17,"NoData"),"NoData")</f>
        <v>NoData</v>
      </c>
      <c r="G258" s="40"/>
      <c r="H258" s="40"/>
      <c r="I258" s="40"/>
      <c r="J258" s="2"/>
      <c r="K258" s="2"/>
      <c r="L258" s="2"/>
      <c r="M258" s="2"/>
    </row>
    <row r="259" customFormat="false" ht="12.75" hidden="false" customHeight="true" outlineLevel="0" collapsed="false">
      <c r="A259" s="40" t="s">
        <v>256</v>
      </c>
      <c r="B259" s="56" t="str">
        <f aca="false" t="array" ref="B259:B259">INDEX(Countries!$D$2:$D$255, MATCH(A259, Countries!$B$2:$B$255, 0))</f>
        <v>CMR</v>
      </c>
      <c r="C259" s="76" t="s">
        <v>154</v>
      </c>
      <c r="D259" s="70" t="n">
        <v>3.39</v>
      </c>
      <c r="E259" s="70" t="str">
        <f aca="false" t="array" ref="E259:E259">IF($C259="Mangrove", IFERROR(3.66*INDEX(MangroveEmissionsValues!$D:$D,MATCH($A259,MangroveEmissionsValues!$A:$A,0),1)*INDEX(MangroveEmissionsValues!$E:$E,MATCH($A259,MangroveEmissionsValues!$A:$A,0),1),"NoData"),"NoData")</f>
        <v>NoData</v>
      </c>
      <c r="F259" s="70" t="str">
        <f aca="false" t="array" ref="F259:F259">IF($C259="Mangrove", IFERROR(3.66*INDEX(MangroveEmissionsValues!$F:$F,MATCH($A259,MangroveEmissionsValues!$A:$A,0),1)*INDEX(MangroveEmissionsValues!$G:$G,MATCH($A259,MangroveEmissionsValues!$A:$A,0),1)/'Model assumptions'!$C$17,"NoData"),"NoData")</f>
        <v>NoData</v>
      </c>
      <c r="G259" s="40"/>
      <c r="H259" s="40"/>
      <c r="I259" s="40"/>
      <c r="J259" s="2"/>
      <c r="K259" s="2"/>
      <c r="L259" s="2"/>
      <c r="M259" s="2"/>
    </row>
    <row r="260" customFormat="false" ht="12.75" hidden="false" customHeight="true" outlineLevel="0" collapsed="false">
      <c r="A260" s="40" t="s">
        <v>257</v>
      </c>
      <c r="B260" s="56" t="str">
        <f aca="false" t="array" ref="B260:B260">INDEX(Countries!$D$2:$D$255, MATCH(A260, Countries!$B$2:$B$255, 0))</f>
        <v>CYM</v>
      </c>
      <c r="C260" s="76" t="s">
        <v>154</v>
      </c>
      <c r="D260" s="70" t="n">
        <v>3.39</v>
      </c>
      <c r="E260" s="70" t="str">
        <f aca="false" t="array" ref="E260:E260">IF($C260="Mangrove", IFERROR(3.66*INDEX(MangroveEmissionsValues!$D:$D,MATCH($A260,MangroveEmissionsValues!$A:$A,0),1)*INDEX(MangroveEmissionsValues!$E:$E,MATCH($A260,MangroveEmissionsValues!$A:$A,0),1),"NoData"),"NoData")</f>
        <v>NoData</v>
      </c>
      <c r="F260" s="70" t="str">
        <f aca="false" t="array" ref="F260:F260">IF($C260="Mangrove", IFERROR(3.66*INDEX(MangroveEmissionsValues!$F:$F,MATCH($A260,MangroveEmissionsValues!$A:$A,0),1)*INDEX(MangroveEmissionsValues!$G:$G,MATCH($A260,MangroveEmissionsValues!$A:$A,0),1)/'Model assumptions'!$C$17,"NoData"),"NoData")</f>
        <v>NoData</v>
      </c>
      <c r="G260" s="40"/>
      <c r="H260" s="40"/>
      <c r="I260" s="40"/>
      <c r="J260" s="2"/>
      <c r="K260" s="2"/>
      <c r="L260" s="2"/>
      <c r="M260" s="2"/>
    </row>
    <row r="261" customFormat="false" ht="12.75" hidden="false" customHeight="true" outlineLevel="0" collapsed="false">
      <c r="A261" s="40" t="s">
        <v>258</v>
      </c>
      <c r="B261" s="56" t="str">
        <f aca="false" t="array" ref="B261:B261">INDEX(Countries!$D$2:$D$255, MATCH(A261, Countries!$B$2:$B$255, 0))</f>
        <v>COM</v>
      </c>
      <c r="C261" s="76" t="s">
        <v>154</v>
      </c>
      <c r="D261" s="70" t="n">
        <v>3.39</v>
      </c>
      <c r="E261" s="70" t="str">
        <f aca="false" t="array" ref="E261:E261">IF($C261="Mangrove", IFERROR(3.66*INDEX(MangroveEmissionsValues!$D:$D,MATCH($A261,MangroveEmissionsValues!$A:$A,0),1)*INDEX(MangroveEmissionsValues!$E:$E,MATCH($A261,MangroveEmissionsValues!$A:$A,0),1),"NoData"),"NoData")</f>
        <v>NoData</v>
      </c>
      <c r="F261" s="70" t="str">
        <f aca="false" t="array" ref="F261:F261">IF($C261="Mangrove", IFERROR(3.66*INDEX(MangroveEmissionsValues!$F:$F,MATCH($A261,MangroveEmissionsValues!$A:$A,0),1)*INDEX(MangroveEmissionsValues!$G:$G,MATCH($A261,MangroveEmissionsValues!$A:$A,0),1)/'Model assumptions'!$C$17,"NoData"),"NoData")</f>
        <v>NoData</v>
      </c>
      <c r="G261" s="40"/>
      <c r="H261" s="40"/>
      <c r="I261" s="40"/>
      <c r="J261" s="2"/>
      <c r="K261" s="2"/>
      <c r="L261" s="2"/>
      <c r="M261" s="2"/>
    </row>
    <row r="262" customFormat="false" ht="12.75" hidden="false" customHeight="true" outlineLevel="0" collapsed="false">
      <c r="A262" s="40" t="s">
        <v>259</v>
      </c>
      <c r="B262" s="56" t="str">
        <f aca="false" t="array" ref="B262:B262">INDEX(Countries!$D$2:$D$255, MATCH(A262, Countries!$B$2:$B$255, 0))</f>
        <v>COK</v>
      </c>
      <c r="C262" s="76" t="s">
        <v>154</v>
      </c>
      <c r="D262" s="70" t="n">
        <v>3.39</v>
      </c>
      <c r="E262" s="70" t="str">
        <f aca="false" t="array" ref="E262:E262">IF($C262="Mangrove", IFERROR(3.66*INDEX(MangroveEmissionsValues!$D:$D,MATCH($A262,MangroveEmissionsValues!$A:$A,0),1)*INDEX(MangroveEmissionsValues!$E:$E,MATCH($A262,MangroveEmissionsValues!$A:$A,0),1),"NoData"),"NoData")</f>
        <v>NoData</v>
      </c>
      <c r="F262" s="70" t="str">
        <f aca="false" t="array" ref="F262:F262">IF($C262="Mangrove", IFERROR(3.66*INDEX(MangroveEmissionsValues!$F:$F,MATCH($A262,MangroveEmissionsValues!$A:$A,0),1)*INDEX(MangroveEmissionsValues!$G:$G,MATCH($A262,MangroveEmissionsValues!$A:$A,0),1)/'Model assumptions'!$C$17,"NoData"),"NoData")</f>
        <v>NoData</v>
      </c>
      <c r="G262" s="40"/>
      <c r="H262" s="40"/>
      <c r="I262" s="40"/>
      <c r="J262" s="2"/>
      <c r="K262" s="2"/>
      <c r="L262" s="2"/>
      <c r="M262" s="2"/>
    </row>
    <row r="263" customFormat="false" ht="12.75" hidden="false" customHeight="true" outlineLevel="0" collapsed="false">
      <c r="A263" s="40" t="s">
        <v>260</v>
      </c>
      <c r="B263" s="56" t="str">
        <f aca="false" t="array" ref="B263:B263">INDEX(Countries!$D$2:$D$255, MATCH(A263, Countries!$B$2:$B$255, 0))</f>
        <v>CRI</v>
      </c>
      <c r="C263" s="76" t="s">
        <v>154</v>
      </c>
      <c r="D263" s="70" t="n">
        <v>3.39</v>
      </c>
      <c r="E263" s="70" t="str">
        <f aca="false" t="array" ref="E263:E263">IF($C263="Mangrove", IFERROR(3.66*INDEX(MangroveEmissionsValues!$D:$D,MATCH($A263,MangroveEmissionsValues!$A:$A,0),1)*INDEX(MangroveEmissionsValues!$E:$E,MATCH($A263,MangroveEmissionsValues!$A:$A,0),1),"NoData"),"NoData")</f>
        <v>NoData</v>
      </c>
      <c r="F263" s="70" t="str">
        <f aca="false" t="array" ref="F263:F263">IF($C263="Mangrove", IFERROR(3.66*INDEX(MangroveEmissionsValues!$F:$F,MATCH($A263,MangroveEmissionsValues!$A:$A,0),1)*INDEX(MangroveEmissionsValues!$G:$G,MATCH($A263,MangroveEmissionsValues!$A:$A,0),1)/'Model assumptions'!$C$17,"NoData"),"NoData")</f>
        <v>NoData</v>
      </c>
      <c r="G263" s="40"/>
      <c r="H263" s="40"/>
      <c r="I263" s="40"/>
      <c r="J263" s="2"/>
      <c r="K263" s="2"/>
      <c r="L263" s="2"/>
      <c r="M263" s="2"/>
    </row>
    <row r="264" customFormat="false" ht="12.75" hidden="false" customHeight="true" outlineLevel="0" collapsed="false">
      <c r="A264" s="40" t="s">
        <v>261</v>
      </c>
      <c r="B264" s="56" t="str">
        <f aca="false" t="array" ref="B264:B264">INDEX(Countries!$D$2:$D$255, MATCH(A264, Countries!$B$2:$B$255, 0))</f>
        <v>CIV</v>
      </c>
      <c r="C264" s="76" t="s">
        <v>154</v>
      </c>
      <c r="D264" s="70" t="n">
        <v>3.39</v>
      </c>
      <c r="E264" s="70" t="str">
        <f aca="false" t="array" ref="E264:E264">IF($C264="Mangrove", IFERROR(3.66*INDEX(MangroveEmissionsValues!$D:$D,MATCH($A264,MangroveEmissionsValues!$A:$A,0),1)*INDEX(MangroveEmissionsValues!$E:$E,MATCH($A264,MangroveEmissionsValues!$A:$A,0),1),"NoData"),"NoData")</f>
        <v>NoData</v>
      </c>
      <c r="F264" s="70" t="str">
        <f aca="false" t="array" ref="F264:F264">IF($C264="Mangrove", IFERROR(3.66*INDEX(MangroveEmissionsValues!$F:$F,MATCH($A264,MangroveEmissionsValues!$A:$A,0),1)*INDEX(MangroveEmissionsValues!$G:$G,MATCH($A264,MangroveEmissionsValues!$A:$A,0),1)/'Model assumptions'!$C$17,"NoData"),"NoData")</f>
        <v>NoData</v>
      </c>
      <c r="G264" s="40"/>
      <c r="H264" s="40"/>
      <c r="I264" s="40"/>
      <c r="J264" s="2"/>
      <c r="K264" s="2"/>
      <c r="L264" s="2"/>
      <c r="M264" s="2"/>
    </row>
    <row r="265" customFormat="false" ht="12.75" hidden="false" customHeight="true" outlineLevel="0" collapsed="false">
      <c r="A265" s="40" t="s">
        <v>262</v>
      </c>
      <c r="B265" s="56" t="str">
        <f aca="false" t="array" ref="B265:B265">INDEX(Countries!$D$2:$D$255, MATCH(A265, Countries!$B$2:$B$255, 0))</f>
        <v>CUB</v>
      </c>
      <c r="C265" s="76" t="s">
        <v>154</v>
      </c>
      <c r="D265" s="70" t="n">
        <v>3.39</v>
      </c>
      <c r="E265" s="70" t="str">
        <f aca="false" t="array" ref="E265:E265">IF($C265="Mangrove", IFERROR(3.66*INDEX(MangroveEmissionsValues!$D:$D,MATCH($A265,MangroveEmissionsValues!$A:$A,0),1)*INDEX(MangroveEmissionsValues!$E:$E,MATCH($A265,MangroveEmissionsValues!$A:$A,0),1),"NoData"),"NoData")</f>
        <v>NoData</v>
      </c>
      <c r="F265" s="70" t="str">
        <f aca="false" t="array" ref="F265:F265">IF($C265="Mangrove", IFERROR(3.66*INDEX(MangroveEmissionsValues!$F:$F,MATCH($A265,MangroveEmissionsValues!$A:$A,0),1)*INDEX(MangroveEmissionsValues!$G:$G,MATCH($A265,MangroveEmissionsValues!$A:$A,0),1)/'Model assumptions'!$C$17,"NoData"),"NoData")</f>
        <v>NoData</v>
      </c>
      <c r="G265" s="40"/>
      <c r="H265" s="40"/>
      <c r="I265" s="40"/>
      <c r="J265" s="2"/>
      <c r="K265" s="2"/>
      <c r="L265" s="2"/>
      <c r="M265" s="2"/>
    </row>
    <row r="266" customFormat="false" ht="12.75" hidden="false" customHeight="true" outlineLevel="0" collapsed="false">
      <c r="A266" s="40" t="s">
        <v>263</v>
      </c>
      <c r="B266" s="56" t="str">
        <f aca="false" t="array" ref="B266:B266">INDEX(Countries!$D$2:$D$255, MATCH(A266, Countries!$B$2:$B$255, 0))</f>
        <v>CUW</v>
      </c>
      <c r="C266" s="76" t="s">
        <v>154</v>
      </c>
      <c r="D266" s="70" t="n">
        <v>3.39</v>
      </c>
      <c r="E266" s="70" t="str">
        <f aca="false" t="array" ref="E266:E266">IF($C266="Mangrove", IFERROR(3.66*INDEX(MangroveEmissionsValues!$D:$D,MATCH($A266,MangroveEmissionsValues!$A:$A,0),1)*INDEX(MangroveEmissionsValues!$E:$E,MATCH($A266,MangroveEmissionsValues!$A:$A,0),1),"NoData"),"NoData")</f>
        <v>NoData</v>
      </c>
      <c r="F266" s="70" t="str">
        <f aca="false" t="array" ref="F266:F266">IF($C266="Mangrove", IFERROR(3.66*INDEX(MangroveEmissionsValues!$F:$F,MATCH($A266,MangroveEmissionsValues!$A:$A,0),1)*INDEX(MangroveEmissionsValues!$G:$G,MATCH($A266,MangroveEmissionsValues!$A:$A,0),1)/'Model assumptions'!$C$17,"NoData"),"NoData")</f>
        <v>NoData</v>
      </c>
      <c r="G266" s="40"/>
      <c r="H266" s="40"/>
      <c r="I266" s="40"/>
      <c r="J266" s="2"/>
      <c r="K266" s="2"/>
      <c r="L266" s="2"/>
      <c r="M266" s="2"/>
    </row>
    <row r="267" customFormat="false" ht="12.75" hidden="false" customHeight="true" outlineLevel="0" collapsed="false">
      <c r="A267" s="40" t="s">
        <v>264</v>
      </c>
      <c r="B267" s="56" t="str">
        <f aca="false" t="array" ref="B267:B267">INDEX(Countries!$D$2:$D$255, MATCH(A267, Countries!$B$2:$B$255, 0))</f>
        <v>COD</v>
      </c>
      <c r="C267" s="76" t="s">
        <v>154</v>
      </c>
      <c r="D267" s="70" t="n">
        <v>3.39</v>
      </c>
      <c r="E267" s="70" t="str">
        <f aca="false" t="array" ref="E267:E267">IF($C267="Mangrove", IFERROR(3.66*INDEX(MangroveEmissionsValues!$D:$D,MATCH($A267,MangroveEmissionsValues!$A:$A,0),1)*INDEX(MangroveEmissionsValues!$E:$E,MATCH($A267,MangroveEmissionsValues!$A:$A,0),1),"NoData"),"NoData")</f>
        <v>NoData</v>
      </c>
      <c r="F267" s="70" t="str">
        <f aca="false" t="array" ref="F267:F267">IF($C267="Mangrove", IFERROR(3.66*INDEX(MangroveEmissionsValues!$F:$F,MATCH($A267,MangroveEmissionsValues!$A:$A,0),1)*INDEX(MangroveEmissionsValues!$G:$G,MATCH($A267,MangroveEmissionsValues!$A:$A,0),1)/'Model assumptions'!$C$17,"NoData"),"NoData")</f>
        <v>NoData</v>
      </c>
      <c r="G267" s="40"/>
      <c r="H267" s="40"/>
      <c r="I267" s="40"/>
      <c r="J267" s="2"/>
      <c r="K267" s="2"/>
      <c r="L267" s="2"/>
      <c r="M267" s="2"/>
    </row>
    <row r="268" customFormat="false" ht="12.75" hidden="false" customHeight="true" outlineLevel="0" collapsed="false">
      <c r="A268" s="40" t="s">
        <v>265</v>
      </c>
      <c r="B268" s="56" t="str">
        <f aca="false" t="array" ref="B268:B268">INDEX(Countries!$D$2:$D$255, MATCH(A268, Countries!$B$2:$B$255, 0))</f>
        <v>DJI</v>
      </c>
      <c r="C268" s="76" t="s">
        <v>154</v>
      </c>
      <c r="D268" s="70" t="n">
        <v>3.39</v>
      </c>
      <c r="E268" s="70" t="str">
        <f aca="false" t="array" ref="E268:E268">IF($C268="Mangrove", IFERROR(3.66*INDEX(MangroveEmissionsValues!$D:$D,MATCH($A268,MangroveEmissionsValues!$A:$A,0),1)*INDEX(MangroveEmissionsValues!$E:$E,MATCH($A268,MangroveEmissionsValues!$A:$A,0),1),"NoData"),"NoData")</f>
        <v>NoData</v>
      </c>
      <c r="F268" s="70" t="str">
        <f aca="false" t="array" ref="F268:F268">IF($C268="Mangrove", IFERROR(3.66*INDEX(MangroveEmissionsValues!$F:$F,MATCH($A268,MangroveEmissionsValues!$A:$A,0),1)*INDEX(MangroveEmissionsValues!$G:$G,MATCH($A268,MangroveEmissionsValues!$A:$A,0),1)/'Model assumptions'!$C$17,"NoData"),"NoData")</f>
        <v>NoData</v>
      </c>
      <c r="G268" s="40"/>
      <c r="H268" s="40"/>
      <c r="I268" s="40"/>
      <c r="J268" s="2"/>
      <c r="K268" s="2"/>
      <c r="L268" s="2"/>
      <c r="M268" s="2"/>
    </row>
    <row r="269" customFormat="false" ht="12.75" hidden="false" customHeight="true" outlineLevel="0" collapsed="false">
      <c r="A269" s="40" t="s">
        <v>266</v>
      </c>
      <c r="B269" s="56" t="str">
        <f aca="false" t="array" ref="B269:B269">INDEX(Countries!$D$2:$D$255, MATCH(A269, Countries!$B$2:$B$255, 0))</f>
        <v>DMA</v>
      </c>
      <c r="C269" s="76" t="s">
        <v>154</v>
      </c>
      <c r="D269" s="70" t="n">
        <v>3.39</v>
      </c>
      <c r="E269" s="70" t="str">
        <f aca="false" t="array" ref="E269:E269">IF($C269="Mangrove", IFERROR(3.66*INDEX(MangroveEmissionsValues!$D:$D,MATCH($A269,MangroveEmissionsValues!$A:$A,0),1)*INDEX(MangroveEmissionsValues!$E:$E,MATCH($A269,MangroveEmissionsValues!$A:$A,0),1),"NoData"),"NoData")</f>
        <v>NoData</v>
      </c>
      <c r="F269" s="70" t="str">
        <f aca="false" t="array" ref="F269:F269">IF($C269="Mangrove", IFERROR(3.66*INDEX(MangroveEmissionsValues!$F:$F,MATCH($A269,MangroveEmissionsValues!$A:$A,0),1)*INDEX(MangroveEmissionsValues!$G:$G,MATCH($A269,MangroveEmissionsValues!$A:$A,0),1)/'Model assumptions'!$C$17,"NoData"),"NoData")</f>
        <v>NoData</v>
      </c>
      <c r="G269" s="40"/>
      <c r="H269" s="40"/>
      <c r="I269" s="40"/>
      <c r="J269" s="2"/>
      <c r="K269" s="2"/>
      <c r="L269" s="2"/>
      <c r="M269" s="2"/>
    </row>
    <row r="270" customFormat="false" ht="12.75" hidden="false" customHeight="true" outlineLevel="0" collapsed="false">
      <c r="A270" s="40" t="s">
        <v>267</v>
      </c>
      <c r="B270" s="56" t="str">
        <f aca="false" t="array" ref="B270:B270">INDEX(Countries!$D$2:$D$255, MATCH(A270, Countries!$B$2:$B$255, 0))</f>
        <v>DOM</v>
      </c>
      <c r="C270" s="76" t="s">
        <v>154</v>
      </c>
      <c r="D270" s="70" t="n">
        <v>3.39</v>
      </c>
      <c r="E270" s="70" t="str">
        <f aca="false" t="array" ref="E270:E270">IF($C270="Mangrove", IFERROR(3.66*INDEX(MangroveEmissionsValues!$D:$D,MATCH($A270,MangroveEmissionsValues!$A:$A,0),1)*INDEX(MangroveEmissionsValues!$E:$E,MATCH($A270,MangroveEmissionsValues!$A:$A,0),1),"NoData"),"NoData")</f>
        <v>NoData</v>
      </c>
      <c r="F270" s="70" t="str">
        <f aca="false" t="array" ref="F270:F270">IF($C270="Mangrove", IFERROR(3.66*INDEX(MangroveEmissionsValues!$F:$F,MATCH($A270,MangroveEmissionsValues!$A:$A,0),1)*INDEX(MangroveEmissionsValues!$G:$G,MATCH($A270,MangroveEmissionsValues!$A:$A,0),1)/'Model assumptions'!$C$17,"NoData"),"NoData")</f>
        <v>NoData</v>
      </c>
      <c r="G270" s="40"/>
      <c r="H270" s="40"/>
      <c r="I270" s="40"/>
      <c r="J270" s="2"/>
      <c r="K270" s="2"/>
      <c r="L270" s="2"/>
      <c r="M270" s="2"/>
    </row>
    <row r="271" customFormat="false" ht="12.75" hidden="false" customHeight="true" outlineLevel="0" collapsed="false">
      <c r="A271" s="40" t="s">
        <v>195</v>
      </c>
      <c r="B271" s="56" t="str">
        <f aca="false" t="array" ref="B271:B271">INDEX(Countries!$D$2:$D$255, MATCH(A271, Countries!$B$2:$B$255, 0))</f>
        <v>ECU</v>
      </c>
      <c r="C271" s="76" t="s">
        <v>154</v>
      </c>
      <c r="D271" s="70" t="n">
        <v>3.39</v>
      </c>
      <c r="E271" s="70" t="str">
        <f aca="false" t="array" ref="E271:E271">IF($C271="Mangrove", IFERROR(3.66*INDEX(MangroveEmissionsValues!$D:$D,MATCH($A271,MangroveEmissionsValues!$A:$A,0),1)*INDEX(MangroveEmissionsValues!$E:$E,MATCH($A271,MangroveEmissionsValues!$A:$A,0),1),"NoData"),"NoData")</f>
        <v>NoData</v>
      </c>
      <c r="F271" s="70" t="str">
        <f aca="false" t="array" ref="F271:F271">IF($C271="Mangrove", IFERROR(3.66*INDEX(MangroveEmissionsValues!$F:$F,MATCH($A271,MangroveEmissionsValues!$A:$A,0),1)*INDEX(MangroveEmissionsValues!$G:$G,MATCH($A271,MangroveEmissionsValues!$A:$A,0),1)/'Model assumptions'!$C$17,"NoData"),"NoData")</f>
        <v>NoData</v>
      </c>
      <c r="G271" s="40"/>
      <c r="H271" s="40"/>
      <c r="I271" s="40"/>
      <c r="J271" s="2"/>
      <c r="K271" s="2"/>
      <c r="L271" s="2"/>
      <c r="M271" s="2"/>
    </row>
    <row r="272" customFormat="false" ht="12.75" hidden="false" customHeight="true" outlineLevel="0" collapsed="false">
      <c r="A272" s="40" t="s">
        <v>268</v>
      </c>
      <c r="B272" s="56" t="str">
        <f aca="false" t="array" ref="B272:B272">INDEX(Countries!$D$2:$D$255, MATCH(A272, Countries!$B$2:$B$255, 0))</f>
        <v>EGY</v>
      </c>
      <c r="C272" s="76" t="s">
        <v>154</v>
      </c>
      <c r="D272" s="70" t="n">
        <v>3.39</v>
      </c>
      <c r="E272" s="70" t="str">
        <f aca="false" t="array" ref="E272:E272">IF($C272="Mangrove", IFERROR(3.66*INDEX(MangroveEmissionsValues!$D:$D,MATCH($A272,MangroveEmissionsValues!$A:$A,0),1)*INDEX(MangroveEmissionsValues!$E:$E,MATCH($A272,MangroveEmissionsValues!$A:$A,0),1),"NoData"),"NoData")</f>
        <v>NoData</v>
      </c>
      <c r="F272" s="70" t="str">
        <f aca="false" t="array" ref="F272:F272">IF($C272="Mangrove", IFERROR(3.66*INDEX(MangroveEmissionsValues!$F:$F,MATCH($A272,MangroveEmissionsValues!$A:$A,0),1)*INDEX(MangroveEmissionsValues!$G:$G,MATCH($A272,MangroveEmissionsValues!$A:$A,0),1)/'Model assumptions'!$C$17,"NoData"),"NoData")</f>
        <v>NoData</v>
      </c>
      <c r="G272" s="40"/>
      <c r="H272" s="40"/>
      <c r="I272" s="40"/>
      <c r="J272" s="2"/>
      <c r="K272" s="2"/>
      <c r="L272" s="2"/>
      <c r="M272" s="2"/>
    </row>
    <row r="273" customFormat="false" ht="12.75" hidden="false" customHeight="true" outlineLevel="0" collapsed="false">
      <c r="A273" s="40" t="s">
        <v>269</v>
      </c>
      <c r="B273" s="56" t="str">
        <f aca="false" t="array" ref="B273:B273">INDEX(Countries!$D$2:$D$255, MATCH(A273, Countries!$B$2:$B$255, 0))</f>
        <v>SLV</v>
      </c>
      <c r="C273" s="76" t="s">
        <v>154</v>
      </c>
      <c r="D273" s="70" t="n">
        <v>3.39</v>
      </c>
      <c r="E273" s="70" t="str">
        <f aca="false" t="array" ref="E273:E273">IF($C273="Mangrove", IFERROR(3.66*INDEX(MangroveEmissionsValues!$D:$D,MATCH($A273,MangroveEmissionsValues!$A:$A,0),1)*INDEX(MangroveEmissionsValues!$E:$E,MATCH($A273,MangroveEmissionsValues!$A:$A,0),1),"NoData"),"NoData")</f>
        <v>NoData</v>
      </c>
      <c r="F273" s="70" t="str">
        <f aca="false" t="array" ref="F273:F273">IF($C273="Mangrove", IFERROR(3.66*INDEX(MangroveEmissionsValues!$F:$F,MATCH($A273,MangroveEmissionsValues!$A:$A,0),1)*INDEX(MangroveEmissionsValues!$G:$G,MATCH($A273,MangroveEmissionsValues!$A:$A,0),1)/'Model assumptions'!$C$17,"NoData"),"NoData")</f>
        <v>NoData</v>
      </c>
      <c r="G273" s="40"/>
      <c r="H273" s="40"/>
      <c r="I273" s="40"/>
      <c r="J273" s="2"/>
      <c r="K273" s="2"/>
      <c r="L273" s="2"/>
      <c r="M273" s="2"/>
    </row>
    <row r="274" customFormat="false" ht="12.75" hidden="false" customHeight="true" outlineLevel="0" collapsed="false">
      <c r="A274" s="40" t="s">
        <v>270</v>
      </c>
      <c r="B274" s="56" t="str">
        <f aca="false" t="array" ref="B274:B274">INDEX(Countries!$D$2:$D$255, MATCH(A274, Countries!$B$2:$B$255, 0))</f>
        <v>GNQ</v>
      </c>
      <c r="C274" s="76" t="s">
        <v>154</v>
      </c>
      <c r="D274" s="70" t="n">
        <v>3.39</v>
      </c>
      <c r="E274" s="70" t="str">
        <f aca="false" t="array" ref="E274:E274">IF($C274="Mangrove", IFERROR(3.66*INDEX(MangroveEmissionsValues!$D:$D,MATCH($A274,MangroveEmissionsValues!$A:$A,0),1)*INDEX(MangroveEmissionsValues!$E:$E,MATCH($A274,MangroveEmissionsValues!$A:$A,0),1),"NoData"),"NoData")</f>
        <v>NoData</v>
      </c>
      <c r="F274" s="70" t="str">
        <f aca="false" t="array" ref="F274:F274">IF($C274="Mangrove", IFERROR(3.66*INDEX(MangroveEmissionsValues!$F:$F,MATCH($A274,MangroveEmissionsValues!$A:$A,0),1)*INDEX(MangroveEmissionsValues!$G:$G,MATCH($A274,MangroveEmissionsValues!$A:$A,0),1)/'Model assumptions'!$C$17,"NoData"),"NoData")</f>
        <v>NoData</v>
      </c>
      <c r="G274" s="40"/>
      <c r="H274" s="40"/>
      <c r="I274" s="40"/>
      <c r="J274" s="2"/>
      <c r="K274" s="2"/>
      <c r="L274" s="2"/>
      <c r="M274" s="2"/>
    </row>
    <row r="275" customFormat="false" ht="12.75" hidden="false" customHeight="true" outlineLevel="0" collapsed="false">
      <c r="A275" s="40" t="s">
        <v>271</v>
      </c>
      <c r="B275" s="56" t="str">
        <f aca="false" t="array" ref="B275:B275">INDEX(Countries!$D$2:$D$255, MATCH(A275, Countries!$B$2:$B$255, 0))</f>
        <v>ERI</v>
      </c>
      <c r="C275" s="76" t="s">
        <v>154</v>
      </c>
      <c r="D275" s="70" t="n">
        <v>3.39</v>
      </c>
      <c r="E275" s="70" t="str">
        <f aca="false" t="array" ref="E275:E275">IF($C275="Mangrove", IFERROR(3.66*INDEX(MangroveEmissionsValues!$D:$D,MATCH($A275,MangroveEmissionsValues!$A:$A,0),1)*INDEX(MangroveEmissionsValues!$E:$E,MATCH($A275,MangroveEmissionsValues!$A:$A,0),1),"NoData"),"NoData")</f>
        <v>NoData</v>
      </c>
      <c r="F275" s="70" t="str">
        <f aca="false" t="array" ref="F275:F275">IF($C275="Mangrove", IFERROR(3.66*INDEX(MangroveEmissionsValues!$F:$F,MATCH($A275,MangroveEmissionsValues!$A:$A,0),1)*INDEX(MangroveEmissionsValues!$G:$G,MATCH($A275,MangroveEmissionsValues!$A:$A,0),1)/'Model assumptions'!$C$17,"NoData"),"NoData")</f>
        <v>NoData</v>
      </c>
      <c r="G275" s="40"/>
      <c r="H275" s="40"/>
      <c r="I275" s="40"/>
      <c r="J275" s="2"/>
      <c r="K275" s="2"/>
      <c r="L275" s="2"/>
      <c r="M275" s="2"/>
    </row>
    <row r="276" customFormat="false" ht="12.75" hidden="false" customHeight="true" outlineLevel="0" collapsed="false">
      <c r="A276" s="40" t="s">
        <v>272</v>
      </c>
      <c r="B276" s="56" t="str">
        <f aca="false" t="array" ref="B276:B276">INDEX(Countries!$D$2:$D$255, MATCH(A276, Countries!$B$2:$B$255, 0))</f>
        <v>FJI</v>
      </c>
      <c r="C276" s="76" t="s">
        <v>154</v>
      </c>
      <c r="D276" s="70" t="n">
        <v>3.39</v>
      </c>
      <c r="E276" s="70" t="str">
        <f aca="false" t="array" ref="E276:E276">IF($C276="Mangrove", IFERROR(3.66*INDEX(MangroveEmissionsValues!$D:$D,MATCH($A276,MangroveEmissionsValues!$A:$A,0),1)*INDEX(MangroveEmissionsValues!$E:$E,MATCH($A276,MangroveEmissionsValues!$A:$A,0),1),"NoData"),"NoData")</f>
        <v>NoData</v>
      </c>
      <c r="F276" s="70" t="str">
        <f aca="false" t="array" ref="F276:F276">IF($C276="Mangrove", IFERROR(3.66*INDEX(MangroveEmissionsValues!$F:$F,MATCH($A276,MangroveEmissionsValues!$A:$A,0),1)*INDEX(MangroveEmissionsValues!$G:$G,MATCH($A276,MangroveEmissionsValues!$A:$A,0),1)/'Model assumptions'!$C$17,"NoData"),"NoData")</f>
        <v>NoData</v>
      </c>
      <c r="G276" s="40"/>
      <c r="H276" s="40"/>
      <c r="I276" s="40"/>
      <c r="J276" s="2"/>
      <c r="K276" s="2"/>
      <c r="L276" s="2"/>
      <c r="M276" s="2"/>
    </row>
    <row r="277" customFormat="false" ht="12.75" hidden="false" customHeight="true" outlineLevel="0" collapsed="false">
      <c r="A277" s="40" t="s">
        <v>273</v>
      </c>
      <c r="B277" s="56" t="str">
        <f aca="false" t="array" ref="B277:B277">INDEX(Countries!$D$2:$D$255, MATCH(A277, Countries!$B$2:$B$255, 0))</f>
        <v>GUF</v>
      </c>
      <c r="C277" s="76" t="s">
        <v>154</v>
      </c>
      <c r="D277" s="70" t="n">
        <v>3.39</v>
      </c>
      <c r="E277" s="70" t="str">
        <f aca="false" t="array" ref="E277:E277">IF($C277="Mangrove", IFERROR(3.66*INDEX(MangroveEmissionsValues!$D:$D,MATCH($A277,MangroveEmissionsValues!$A:$A,0),1)*INDEX(MangroveEmissionsValues!$E:$E,MATCH($A277,MangroveEmissionsValues!$A:$A,0),1),"NoData"),"NoData")</f>
        <v>NoData</v>
      </c>
      <c r="F277" s="70" t="str">
        <f aca="false" t="array" ref="F277:F277">IF($C277="Mangrove", IFERROR(3.66*INDEX(MangroveEmissionsValues!$F:$F,MATCH($A277,MangroveEmissionsValues!$A:$A,0),1)*INDEX(MangroveEmissionsValues!$G:$G,MATCH($A277,MangroveEmissionsValues!$A:$A,0),1)/'Model assumptions'!$C$17,"NoData"),"NoData")</f>
        <v>NoData</v>
      </c>
      <c r="G277" s="40"/>
      <c r="H277" s="40"/>
      <c r="I277" s="40"/>
      <c r="J277" s="2"/>
      <c r="K277" s="2"/>
      <c r="L277" s="2"/>
      <c r="M277" s="2"/>
    </row>
    <row r="278" customFormat="false" ht="12.75" hidden="false" customHeight="true" outlineLevel="0" collapsed="false">
      <c r="A278" s="40" t="s">
        <v>274</v>
      </c>
      <c r="B278" s="56" t="str">
        <f aca="false" t="array" ref="B278:B278">INDEX(Countries!$D$2:$D$255, MATCH(A278, Countries!$B$2:$B$255, 0))</f>
        <v>PYF</v>
      </c>
      <c r="C278" s="76" t="s">
        <v>154</v>
      </c>
      <c r="D278" s="70" t="n">
        <v>3.39</v>
      </c>
      <c r="E278" s="70" t="str">
        <f aca="false" t="array" ref="E278:E278">IF($C278="Mangrove", IFERROR(3.66*INDEX(MangroveEmissionsValues!$D:$D,MATCH($A278,MangroveEmissionsValues!$A:$A,0),1)*INDEX(MangroveEmissionsValues!$E:$E,MATCH($A278,MangroveEmissionsValues!$A:$A,0),1),"NoData"),"NoData")</f>
        <v>NoData</v>
      </c>
      <c r="F278" s="70" t="str">
        <f aca="false" t="array" ref="F278:F278">IF($C278="Mangrove", IFERROR(3.66*INDEX(MangroveEmissionsValues!$F:$F,MATCH($A278,MangroveEmissionsValues!$A:$A,0),1)*INDEX(MangroveEmissionsValues!$G:$G,MATCH($A278,MangroveEmissionsValues!$A:$A,0),1)/'Model assumptions'!$C$17,"NoData"),"NoData")</f>
        <v>NoData</v>
      </c>
      <c r="G278" s="40"/>
      <c r="H278" s="40"/>
      <c r="I278" s="40"/>
      <c r="J278" s="2"/>
      <c r="K278" s="2"/>
      <c r="L278" s="2"/>
      <c r="M278" s="2"/>
    </row>
    <row r="279" customFormat="false" ht="12.75" hidden="false" customHeight="true" outlineLevel="0" collapsed="false">
      <c r="A279" s="40" t="s">
        <v>275</v>
      </c>
      <c r="B279" s="56" t="str">
        <f aca="false" t="array" ref="B279:B279">INDEX(Countries!$D$2:$D$255, MATCH(A279, Countries!$B$2:$B$255, 0))</f>
        <v>ATF</v>
      </c>
      <c r="C279" s="76" t="s">
        <v>154</v>
      </c>
      <c r="D279" s="70" t="n">
        <v>3.39</v>
      </c>
      <c r="E279" s="70" t="str">
        <f aca="false" t="array" ref="E279:E279">IF($C279="Mangrove", IFERROR(3.66*INDEX(MangroveEmissionsValues!$D:$D,MATCH($A279,MangroveEmissionsValues!$A:$A,0),1)*INDEX(MangroveEmissionsValues!$E:$E,MATCH($A279,MangroveEmissionsValues!$A:$A,0),1),"NoData"),"NoData")</f>
        <v>NoData</v>
      </c>
      <c r="F279" s="70" t="str">
        <f aca="false" t="array" ref="F279:F279">IF($C279="Mangrove", IFERROR(3.66*INDEX(MangroveEmissionsValues!$F:$F,MATCH($A279,MangroveEmissionsValues!$A:$A,0),1)*INDEX(MangroveEmissionsValues!$G:$G,MATCH($A279,MangroveEmissionsValues!$A:$A,0),1)/'Model assumptions'!$C$17,"NoData"),"NoData")</f>
        <v>NoData</v>
      </c>
      <c r="G279" s="40"/>
      <c r="H279" s="40"/>
      <c r="I279" s="40"/>
      <c r="J279" s="2"/>
      <c r="K279" s="2"/>
      <c r="L279" s="2"/>
      <c r="M279" s="2"/>
    </row>
    <row r="280" customFormat="false" ht="12.75" hidden="false" customHeight="true" outlineLevel="0" collapsed="false">
      <c r="A280" s="40" t="s">
        <v>276</v>
      </c>
      <c r="B280" s="56" t="str">
        <f aca="false" t="array" ref="B280:B280">INDEX(Countries!$D$2:$D$255, MATCH(A280, Countries!$B$2:$B$255, 0))</f>
        <v>GAB</v>
      </c>
      <c r="C280" s="76" t="s">
        <v>154</v>
      </c>
      <c r="D280" s="70" t="n">
        <v>3.39</v>
      </c>
      <c r="E280" s="70" t="str">
        <f aca="false" t="array" ref="E280:E280">IF($C280="Mangrove", IFERROR(3.66*INDEX(MangroveEmissionsValues!$D:$D,MATCH($A280,MangroveEmissionsValues!$A:$A,0),1)*INDEX(MangroveEmissionsValues!$E:$E,MATCH($A280,MangroveEmissionsValues!$A:$A,0),1),"NoData"),"NoData")</f>
        <v>NoData</v>
      </c>
      <c r="F280" s="70" t="str">
        <f aca="false" t="array" ref="F280:F280">IF($C280="Mangrove", IFERROR(3.66*INDEX(MangroveEmissionsValues!$F:$F,MATCH($A280,MangroveEmissionsValues!$A:$A,0),1)*INDEX(MangroveEmissionsValues!$G:$G,MATCH($A280,MangroveEmissionsValues!$A:$A,0),1)/'Model assumptions'!$C$17,"NoData"),"NoData")</f>
        <v>NoData</v>
      </c>
      <c r="G280" s="40"/>
      <c r="H280" s="40"/>
      <c r="I280" s="40"/>
      <c r="J280" s="2"/>
      <c r="K280" s="2"/>
      <c r="L280" s="2"/>
      <c r="M280" s="2"/>
    </row>
    <row r="281" customFormat="false" ht="12.75" hidden="false" customHeight="true" outlineLevel="0" collapsed="false">
      <c r="A281" s="40" t="s">
        <v>277</v>
      </c>
      <c r="B281" s="56" t="str">
        <f aca="false" t="array" ref="B281:B281">INDEX(Countries!$D$2:$D$255, MATCH(A281, Countries!$B$2:$B$255, 0))</f>
        <v>GMB</v>
      </c>
      <c r="C281" s="76" t="s">
        <v>154</v>
      </c>
      <c r="D281" s="70" t="n">
        <v>3.39</v>
      </c>
      <c r="E281" s="70" t="str">
        <f aca="false" t="array" ref="E281:E281">IF($C281="Mangrove", IFERROR(3.66*INDEX(MangroveEmissionsValues!$D:$D,MATCH($A281,MangroveEmissionsValues!$A:$A,0),1)*INDEX(MangroveEmissionsValues!$E:$E,MATCH($A281,MangroveEmissionsValues!$A:$A,0),1),"NoData"),"NoData")</f>
        <v>NoData</v>
      </c>
      <c r="F281" s="70" t="str">
        <f aca="false" t="array" ref="F281:F281">IF($C281="Mangrove", IFERROR(3.66*INDEX(MangroveEmissionsValues!$F:$F,MATCH($A281,MangroveEmissionsValues!$A:$A,0),1)*INDEX(MangroveEmissionsValues!$G:$G,MATCH($A281,MangroveEmissionsValues!$A:$A,0),1)/'Model assumptions'!$C$17,"NoData"),"NoData")</f>
        <v>NoData</v>
      </c>
      <c r="G281" s="40"/>
      <c r="H281" s="40"/>
      <c r="I281" s="40"/>
      <c r="J281" s="2"/>
      <c r="K281" s="2"/>
      <c r="L281" s="2"/>
      <c r="M281" s="2"/>
    </row>
    <row r="282" customFormat="false" ht="12.75" hidden="false" customHeight="true" outlineLevel="0" collapsed="false">
      <c r="A282" s="40" t="s">
        <v>278</v>
      </c>
      <c r="B282" s="56" t="str">
        <f aca="false" t="array" ref="B282:B282">INDEX(Countries!$D$2:$D$255, MATCH(A282, Countries!$B$2:$B$255, 0))</f>
        <v>GHA</v>
      </c>
      <c r="C282" s="76" t="s">
        <v>154</v>
      </c>
      <c r="D282" s="70" t="n">
        <v>3.39</v>
      </c>
      <c r="E282" s="70" t="str">
        <f aca="false" t="array" ref="E282:E282">IF($C282="Mangrove", IFERROR(3.66*INDEX(MangroveEmissionsValues!$D:$D,MATCH($A282,MangroveEmissionsValues!$A:$A,0),1)*INDEX(MangroveEmissionsValues!$E:$E,MATCH($A282,MangroveEmissionsValues!$A:$A,0),1),"NoData"),"NoData")</f>
        <v>NoData</v>
      </c>
      <c r="F282" s="70" t="str">
        <f aca="false" t="array" ref="F282:F282">IF($C282="Mangrove", IFERROR(3.66*INDEX(MangroveEmissionsValues!$F:$F,MATCH($A282,MangroveEmissionsValues!$A:$A,0),1)*INDEX(MangroveEmissionsValues!$G:$G,MATCH($A282,MangroveEmissionsValues!$A:$A,0),1)/'Model assumptions'!$C$17,"NoData"),"NoData")</f>
        <v>NoData</v>
      </c>
      <c r="G282" s="40"/>
      <c r="H282" s="40"/>
      <c r="I282" s="40"/>
      <c r="J282" s="2"/>
      <c r="K282" s="2"/>
      <c r="L282" s="2"/>
      <c r="M282" s="2"/>
    </row>
    <row r="283" customFormat="false" ht="12.75" hidden="false" customHeight="true" outlineLevel="0" collapsed="false">
      <c r="A283" s="40" t="s">
        <v>279</v>
      </c>
      <c r="B283" s="56" t="str">
        <f aca="false" t="array" ref="B283:B283">INDEX(Countries!$D$2:$D$255, MATCH(A283, Countries!$B$2:$B$255, 0))</f>
        <v>GRD</v>
      </c>
      <c r="C283" s="76" t="s">
        <v>154</v>
      </c>
      <c r="D283" s="70" t="n">
        <v>3.39</v>
      </c>
      <c r="E283" s="70" t="str">
        <f aca="false" t="array" ref="E283:E283">IF($C283="Mangrove", IFERROR(3.66*INDEX(MangroveEmissionsValues!$D:$D,MATCH($A283,MangroveEmissionsValues!$A:$A,0),1)*INDEX(MangroveEmissionsValues!$E:$E,MATCH($A283,MangroveEmissionsValues!$A:$A,0),1),"NoData"),"NoData")</f>
        <v>NoData</v>
      </c>
      <c r="F283" s="70" t="str">
        <f aca="false" t="array" ref="F283:F283">IF($C283="Mangrove", IFERROR(3.66*INDEX(MangroveEmissionsValues!$F:$F,MATCH($A283,MangroveEmissionsValues!$A:$A,0),1)*INDEX(MangroveEmissionsValues!$G:$G,MATCH($A283,MangroveEmissionsValues!$A:$A,0),1)/'Model assumptions'!$C$17,"NoData"),"NoData")</f>
        <v>NoData</v>
      </c>
      <c r="G283" s="40"/>
      <c r="H283" s="40"/>
      <c r="I283" s="40"/>
      <c r="J283" s="2"/>
      <c r="K283" s="2"/>
      <c r="L283" s="2"/>
      <c r="M283" s="2"/>
    </row>
    <row r="284" customFormat="false" ht="12.75" hidden="false" customHeight="true" outlineLevel="0" collapsed="false">
      <c r="A284" s="40" t="s">
        <v>280</v>
      </c>
      <c r="B284" s="56" t="str">
        <f aca="false" t="array" ref="B284:B284">INDEX(Countries!$D$2:$D$255, MATCH(A284, Countries!$B$2:$B$255, 0))</f>
        <v>GLP</v>
      </c>
      <c r="C284" s="76" t="s">
        <v>154</v>
      </c>
      <c r="D284" s="70" t="n">
        <v>3.39</v>
      </c>
      <c r="E284" s="70" t="str">
        <f aca="false" t="array" ref="E284:E284">IF($C284="Mangrove", IFERROR(3.66*INDEX(MangroveEmissionsValues!$D:$D,MATCH($A284,MangroveEmissionsValues!$A:$A,0),1)*INDEX(MangroveEmissionsValues!$E:$E,MATCH($A284,MangroveEmissionsValues!$A:$A,0),1),"NoData"),"NoData")</f>
        <v>NoData</v>
      </c>
      <c r="F284" s="70" t="str">
        <f aca="false" t="array" ref="F284:F284">IF($C284="Mangrove", IFERROR(3.66*INDEX(MangroveEmissionsValues!$F:$F,MATCH($A284,MangroveEmissionsValues!$A:$A,0),1)*INDEX(MangroveEmissionsValues!$G:$G,MATCH($A284,MangroveEmissionsValues!$A:$A,0),1)/'Model assumptions'!$C$17,"NoData"),"NoData")</f>
        <v>NoData</v>
      </c>
      <c r="G284" s="40"/>
      <c r="H284" s="40"/>
      <c r="I284" s="40"/>
      <c r="J284" s="2"/>
      <c r="K284" s="2"/>
      <c r="L284" s="2"/>
      <c r="M284" s="2"/>
    </row>
    <row r="285" customFormat="false" ht="12.75" hidden="false" customHeight="true" outlineLevel="0" collapsed="false">
      <c r="A285" s="40" t="s">
        <v>281</v>
      </c>
      <c r="B285" s="56" t="str">
        <f aca="false" t="array" ref="B285:B285">INDEX(Countries!$D$2:$D$255, MATCH(A285, Countries!$B$2:$B$255, 0))</f>
        <v>GUM</v>
      </c>
      <c r="C285" s="76" t="s">
        <v>154</v>
      </c>
      <c r="D285" s="70" t="n">
        <v>3.39</v>
      </c>
      <c r="E285" s="70" t="str">
        <f aca="false" t="array" ref="E285:E285">IF($C285="Mangrove", IFERROR(3.66*INDEX(MangroveEmissionsValues!$D:$D,MATCH($A285,MangroveEmissionsValues!$A:$A,0),1)*INDEX(MangroveEmissionsValues!$E:$E,MATCH($A285,MangroveEmissionsValues!$A:$A,0),1),"NoData"),"NoData")</f>
        <v>NoData</v>
      </c>
      <c r="F285" s="70" t="str">
        <f aca="false" t="array" ref="F285:F285">IF($C285="Mangrove", IFERROR(3.66*INDEX(MangroveEmissionsValues!$F:$F,MATCH($A285,MangroveEmissionsValues!$A:$A,0),1)*INDEX(MangroveEmissionsValues!$G:$G,MATCH($A285,MangroveEmissionsValues!$A:$A,0),1)/'Model assumptions'!$C$17,"NoData"),"NoData")</f>
        <v>NoData</v>
      </c>
      <c r="G285" s="40"/>
      <c r="H285" s="40"/>
      <c r="I285" s="40"/>
      <c r="J285" s="2"/>
      <c r="K285" s="2"/>
      <c r="L285" s="2"/>
      <c r="M285" s="2"/>
    </row>
    <row r="286" customFormat="false" ht="12.75" hidden="false" customHeight="true" outlineLevel="0" collapsed="false">
      <c r="A286" s="40" t="s">
        <v>282</v>
      </c>
      <c r="B286" s="56" t="str">
        <f aca="false" t="array" ref="B286:B286">INDEX(Countries!$D$2:$D$255, MATCH(A286, Countries!$B$2:$B$255, 0))</f>
        <v>GTM</v>
      </c>
      <c r="C286" s="76" t="s">
        <v>154</v>
      </c>
      <c r="D286" s="70" t="n">
        <v>3.39</v>
      </c>
      <c r="E286" s="70" t="str">
        <f aca="false" t="array" ref="E286:E286">IF($C286="Mangrove", IFERROR(3.66*INDEX(MangroveEmissionsValues!$D:$D,MATCH($A286,MangroveEmissionsValues!$A:$A,0),1)*INDEX(MangroveEmissionsValues!$E:$E,MATCH($A286,MangroveEmissionsValues!$A:$A,0),1),"NoData"),"NoData")</f>
        <v>NoData</v>
      </c>
      <c r="F286" s="70" t="str">
        <f aca="false" t="array" ref="F286:F286">IF($C286="Mangrove", IFERROR(3.66*INDEX(MangroveEmissionsValues!$F:$F,MATCH($A286,MangroveEmissionsValues!$A:$A,0),1)*INDEX(MangroveEmissionsValues!$G:$G,MATCH($A286,MangroveEmissionsValues!$A:$A,0),1)/'Model assumptions'!$C$17,"NoData"),"NoData")</f>
        <v>NoData</v>
      </c>
      <c r="G286" s="40"/>
      <c r="H286" s="40"/>
      <c r="I286" s="40"/>
      <c r="J286" s="2"/>
      <c r="K286" s="2"/>
      <c r="L286" s="2"/>
      <c r="M286" s="2"/>
    </row>
    <row r="287" customFormat="false" ht="12.75" hidden="false" customHeight="true" outlineLevel="0" collapsed="false">
      <c r="A287" s="40" t="s">
        <v>283</v>
      </c>
      <c r="B287" s="56" t="str">
        <f aca="false" t="array" ref="B287:B287">INDEX(Countries!$D$2:$D$255, MATCH(A287, Countries!$B$2:$B$255, 0))</f>
        <v>GIN</v>
      </c>
      <c r="C287" s="76" t="s">
        <v>154</v>
      </c>
      <c r="D287" s="70" t="n">
        <v>3.39</v>
      </c>
      <c r="E287" s="70" t="str">
        <f aca="false" t="array" ref="E287:E287">IF($C287="Mangrove", IFERROR(3.66*INDEX(MangroveEmissionsValues!$D:$D,MATCH($A287,MangroveEmissionsValues!$A:$A,0),1)*INDEX(MangroveEmissionsValues!$E:$E,MATCH($A287,MangroveEmissionsValues!$A:$A,0),1),"NoData"),"NoData")</f>
        <v>NoData</v>
      </c>
      <c r="F287" s="70" t="str">
        <f aca="false" t="array" ref="F287:F287">IF($C287="Mangrove", IFERROR(3.66*INDEX(MangroveEmissionsValues!$F:$F,MATCH($A287,MangroveEmissionsValues!$A:$A,0),1)*INDEX(MangroveEmissionsValues!$G:$G,MATCH($A287,MangroveEmissionsValues!$A:$A,0),1)/'Model assumptions'!$C$17,"NoData"),"NoData")</f>
        <v>NoData</v>
      </c>
      <c r="G287" s="40"/>
      <c r="H287" s="40"/>
      <c r="I287" s="40"/>
      <c r="J287" s="2"/>
      <c r="K287" s="2"/>
      <c r="L287" s="2"/>
      <c r="M287" s="2"/>
    </row>
    <row r="288" customFormat="false" ht="12.75" hidden="false" customHeight="true" outlineLevel="0" collapsed="false">
      <c r="A288" s="40" t="s">
        <v>284</v>
      </c>
      <c r="B288" s="56" t="str">
        <f aca="false" t="array" ref="B288:B288">INDEX(Countries!$D$2:$D$255, MATCH(A288, Countries!$B$2:$B$255, 0))</f>
        <v>GNB</v>
      </c>
      <c r="C288" s="76" t="s">
        <v>154</v>
      </c>
      <c r="D288" s="70" t="n">
        <v>3.39</v>
      </c>
      <c r="E288" s="70" t="str">
        <f aca="false" t="array" ref="E288:E288">IF($C288="Mangrove", IFERROR(3.66*INDEX(MangroveEmissionsValues!$D:$D,MATCH($A288,MangroveEmissionsValues!$A:$A,0),1)*INDEX(MangroveEmissionsValues!$E:$E,MATCH($A288,MangroveEmissionsValues!$A:$A,0),1),"NoData"),"NoData")</f>
        <v>NoData</v>
      </c>
      <c r="F288" s="70" t="str">
        <f aca="false" t="array" ref="F288:F288">IF($C288="Mangrove", IFERROR(3.66*INDEX(MangroveEmissionsValues!$F:$F,MATCH($A288,MangroveEmissionsValues!$A:$A,0),1)*INDEX(MangroveEmissionsValues!$G:$G,MATCH($A288,MangroveEmissionsValues!$A:$A,0),1)/'Model assumptions'!$C$17,"NoData"),"NoData")</f>
        <v>NoData</v>
      </c>
      <c r="G288" s="40"/>
      <c r="H288" s="40"/>
      <c r="I288" s="40"/>
      <c r="J288" s="2"/>
      <c r="K288" s="2"/>
      <c r="L288" s="2"/>
      <c r="M288" s="2"/>
    </row>
    <row r="289" customFormat="false" ht="12.75" hidden="false" customHeight="true" outlineLevel="0" collapsed="false">
      <c r="A289" s="40" t="s">
        <v>285</v>
      </c>
      <c r="B289" s="56" t="str">
        <f aca="false" t="array" ref="B289:B289">INDEX(Countries!$D$2:$D$255, MATCH(A289, Countries!$B$2:$B$255, 0))</f>
        <v>GUY</v>
      </c>
      <c r="C289" s="76" t="s">
        <v>154</v>
      </c>
      <c r="D289" s="70" t="n">
        <v>3.39</v>
      </c>
      <c r="E289" s="70" t="str">
        <f aca="false" t="array" ref="E289:E289">IF($C289="Mangrove", IFERROR(3.66*INDEX(MangroveEmissionsValues!$D:$D,MATCH($A289,MangroveEmissionsValues!$A:$A,0),1)*INDEX(MangroveEmissionsValues!$E:$E,MATCH($A289,MangroveEmissionsValues!$A:$A,0),1),"NoData"),"NoData")</f>
        <v>NoData</v>
      </c>
      <c r="F289" s="70" t="str">
        <f aca="false" t="array" ref="F289:F289">IF($C289="Mangrove", IFERROR(3.66*INDEX(MangroveEmissionsValues!$F:$F,MATCH($A289,MangroveEmissionsValues!$A:$A,0),1)*INDEX(MangroveEmissionsValues!$G:$G,MATCH($A289,MangroveEmissionsValues!$A:$A,0),1)/'Model assumptions'!$C$17,"NoData"),"NoData")</f>
        <v>NoData</v>
      </c>
      <c r="G289" s="40"/>
      <c r="H289" s="40"/>
      <c r="I289" s="40"/>
      <c r="J289" s="2"/>
      <c r="K289" s="2"/>
      <c r="L289" s="2"/>
      <c r="M289" s="2"/>
    </row>
    <row r="290" customFormat="false" ht="12.75" hidden="false" customHeight="true" outlineLevel="0" collapsed="false">
      <c r="A290" s="40" t="s">
        <v>286</v>
      </c>
      <c r="B290" s="56" t="str">
        <f aca="false" t="array" ref="B290:B290">INDEX(Countries!$D$2:$D$255, MATCH(A290, Countries!$B$2:$B$255, 0))</f>
        <v>HTI</v>
      </c>
      <c r="C290" s="76" t="s">
        <v>154</v>
      </c>
      <c r="D290" s="70" t="n">
        <v>3.39</v>
      </c>
      <c r="E290" s="70" t="str">
        <f aca="false" t="array" ref="E290:E290">IF($C290="Mangrove", IFERROR(3.66*INDEX(MangroveEmissionsValues!$D:$D,MATCH($A290,MangroveEmissionsValues!$A:$A,0),1)*INDEX(MangroveEmissionsValues!$E:$E,MATCH($A290,MangroveEmissionsValues!$A:$A,0),1),"NoData"),"NoData")</f>
        <v>NoData</v>
      </c>
      <c r="F290" s="70" t="str">
        <f aca="false" t="array" ref="F290:F290">IF($C290="Mangrove", IFERROR(3.66*INDEX(MangroveEmissionsValues!$F:$F,MATCH($A290,MangroveEmissionsValues!$A:$A,0),1)*INDEX(MangroveEmissionsValues!$G:$G,MATCH($A290,MangroveEmissionsValues!$A:$A,0),1)/'Model assumptions'!$C$17,"NoData"),"NoData")</f>
        <v>NoData</v>
      </c>
      <c r="G290" s="40"/>
      <c r="H290" s="40"/>
      <c r="I290" s="40"/>
      <c r="J290" s="2"/>
      <c r="K290" s="2"/>
      <c r="L290" s="2"/>
      <c r="M290" s="2"/>
    </row>
    <row r="291" customFormat="false" ht="12.75" hidden="false" customHeight="true" outlineLevel="0" collapsed="false">
      <c r="A291" s="40" t="s">
        <v>287</v>
      </c>
      <c r="B291" s="56" t="str">
        <f aca="false" t="array" ref="B291:B291">INDEX(Countries!$D$2:$D$255, MATCH(A291, Countries!$B$2:$B$255, 0))</f>
        <v>HND</v>
      </c>
      <c r="C291" s="76" t="s">
        <v>154</v>
      </c>
      <c r="D291" s="70" t="n">
        <v>3.39</v>
      </c>
      <c r="E291" s="70" t="str">
        <f aca="false" t="array" ref="E291:E291">IF($C291="Mangrove", IFERROR(3.66*INDEX(MangroveEmissionsValues!$D:$D,MATCH($A291,MangroveEmissionsValues!$A:$A,0),1)*INDEX(MangroveEmissionsValues!$E:$E,MATCH($A291,MangroveEmissionsValues!$A:$A,0),1),"NoData"),"NoData")</f>
        <v>NoData</v>
      </c>
      <c r="F291" s="70" t="str">
        <f aca="false" t="array" ref="F291:F291">IF($C291="Mangrove", IFERROR(3.66*INDEX(MangroveEmissionsValues!$F:$F,MATCH($A291,MangroveEmissionsValues!$A:$A,0),1)*INDEX(MangroveEmissionsValues!$G:$G,MATCH($A291,MangroveEmissionsValues!$A:$A,0),1)/'Model assumptions'!$C$17,"NoData"),"NoData")</f>
        <v>NoData</v>
      </c>
      <c r="G291" s="40"/>
      <c r="H291" s="40"/>
      <c r="I291" s="40"/>
      <c r="J291" s="2"/>
      <c r="K291" s="2"/>
      <c r="L291" s="2"/>
      <c r="M291" s="2"/>
    </row>
    <row r="292" customFormat="false" ht="12.75" hidden="false" customHeight="true" outlineLevel="0" collapsed="false">
      <c r="A292" s="40" t="s">
        <v>288</v>
      </c>
      <c r="B292" s="56" t="str">
        <f aca="false" t="array" ref="B292:B292">INDEX(Countries!$D$2:$D$255, MATCH(A292, Countries!$B$2:$B$255, 0))</f>
        <v>IRN</v>
      </c>
      <c r="C292" s="76" t="s">
        <v>154</v>
      </c>
      <c r="D292" s="70" t="n">
        <v>3.39</v>
      </c>
      <c r="E292" s="70" t="str">
        <f aca="false" t="array" ref="E292:E292">IF($C292="Mangrove", IFERROR(3.66*INDEX(MangroveEmissionsValues!$D:$D,MATCH($A292,MangroveEmissionsValues!$A:$A,0),1)*INDEX(MangroveEmissionsValues!$E:$E,MATCH($A292,MangroveEmissionsValues!$A:$A,0),1),"NoData"),"NoData")</f>
        <v>NoData</v>
      </c>
      <c r="F292" s="70" t="str">
        <f aca="false" t="array" ref="F292:F292">IF($C292="Mangrove", IFERROR(3.66*INDEX(MangroveEmissionsValues!$F:$F,MATCH($A292,MangroveEmissionsValues!$A:$A,0),1)*INDEX(MangroveEmissionsValues!$G:$G,MATCH($A292,MangroveEmissionsValues!$A:$A,0),1)/'Model assumptions'!$C$17,"NoData"),"NoData")</f>
        <v>NoData</v>
      </c>
      <c r="G292" s="40"/>
      <c r="H292" s="40"/>
      <c r="I292" s="40"/>
      <c r="J292" s="2"/>
      <c r="K292" s="2"/>
      <c r="L292" s="2"/>
      <c r="M292" s="2"/>
    </row>
    <row r="293" customFormat="false" ht="12.75" hidden="false" customHeight="true" outlineLevel="0" collapsed="false">
      <c r="A293" s="40" t="s">
        <v>289</v>
      </c>
      <c r="B293" s="56" t="str">
        <f aca="false" t="array" ref="B293:B293">INDEX(Countries!$D$2:$D$255, MATCH(A293, Countries!$B$2:$B$255, 0))</f>
        <v>JAM</v>
      </c>
      <c r="C293" s="76" t="s">
        <v>154</v>
      </c>
      <c r="D293" s="70" t="n">
        <v>3.39</v>
      </c>
      <c r="E293" s="70" t="str">
        <f aca="false" t="array" ref="E293:E293">IF($C293="Mangrove", IFERROR(3.66*INDEX(MangroveEmissionsValues!$D:$D,MATCH($A293,MangroveEmissionsValues!$A:$A,0),1)*INDEX(MangroveEmissionsValues!$E:$E,MATCH($A293,MangroveEmissionsValues!$A:$A,0),1),"NoData"),"NoData")</f>
        <v>NoData</v>
      </c>
      <c r="F293" s="70" t="str">
        <f aca="false" t="array" ref="F293:F293">IF($C293="Mangrove", IFERROR(3.66*INDEX(MangroveEmissionsValues!$F:$F,MATCH($A293,MangroveEmissionsValues!$A:$A,0),1)*INDEX(MangroveEmissionsValues!$G:$G,MATCH($A293,MangroveEmissionsValues!$A:$A,0),1)/'Model assumptions'!$C$17,"NoData"),"NoData")</f>
        <v>NoData</v>
      </c>
      <c r="G293" s="40"/>
      <c r="H293" s="40"/>
      <c r="I293" s="40"/>
      <c r="J293" s="2"/>
      <c r="K293" s="2"/>
      <c r="L293" s="2"/>
      <c r="M293" s="2"/>
    </row>
    <row r="294" customFormat="false" ht="12.75" hidden="false" customHeight="true" outlineLevel="0" collapsed="false">
      <c r="A294" s="40" t="s">
        <v>290</v>
      </c>
      <c r="B294" s="56" t="str">
        <f aca="false" t="array" ref="B294:B294">INDEX(Countries!$D$2:$D$255, MATCH(A294, Countries!$B$2:$B$255, 0))</f>
        <v>JPN</v>
      </c>
      <c r="C294" s="76" t="s">
        <v>154</v>
      </c>
      <c r="D294" s="70" t="n">
        <v>3.39</v>
      </c>
      <c r="E294" s="70" t="str">
        <f aca="false" t="array" ref="E294:E294">IF($C294="Mangrove", IFERROR(3.66*INDEX(MangroveEmissionsValues!$D:$D,MATCH($A294,MangroveEmissionsValues!$A:$A,0),1)*INDEX(MangroveEmissionsValues!$E:$E,MATCH($A294,MangroveEmissionsValues!$A:$A,0),1),"NoData"),"NoData")</f>
        <v>NoData</v>
      </c>
      <c r="F294" s="70" t="str">
        <f aca="false" t="array" ref="F294:F294">IF($C294="Mangrove", IFERROR(3.66*INDEX(MangroveEmissionsValues!$F:$F,MATCH($A294,MangroveEmissionsValues!$A:$A,0),1)*INDEX(MangroveEmissionsValues!$G:$G,MATCH($A294,MangroveEmissionsValues!$A:$A,0),1)/'Model assumptions'!$C$17,"NoData"),"NoData")</f>
        <v>NoData</v>
      </c>
      <c r="G294" s="40"/>
      <c r="H294" s="40"/>
      <c r="I294" s="40"/>
      <c r="J294" s="2"/>
      <c r="K294" s="2"/>
      <c r="L294" s="2"/>
      <c r="M294" s="2"/>
    </row>
    <row r="295" customFormat="false" ht="12.75" hidden="false" customHeight="true" outlineLevel="0" collapsed="false">
      <c r="A295" s="40" t="s">
        <v>291</v>
      </c>
      <c r="B295" s="56" t="str">
        <f aca="false" t="array" ref="B295:B295">INDEX(Countries!$D$2:$D$255, MATCH(A295, Countries!$B$2:$B$255, 0))</f>
        <v>KIR</v>
      </c>
      <c r="C295" s="76" t="s">
        <v>154</v>
      </c>
      <c r="D295" s="70" t="n">
        <v>3.39</v>
      </c>
      <c r="E295" s="70" t="str">
        <f aca="false" t="array" ref="E295:E295">IF($C295="Mangrove", IFERROR(3.66*INDEX(MangroveEmissionsValues!$D:$D,MATCH($A295,MangroveEmissionsValues!$A:$A,0),1)*INDEX(MangroveEmissionsValues!$E:$E,MATCH($A295,MangroveEmissionsValues!$A:$A,0),1),"NoData"),"NoData")</f>
        <v>NoData</v>
      </c>
      <c r="F295" s="70" t="str">
        <f aca="false" t="array" ref="F295:F295">IF($C295="Mangrove", IFERROR(3.66*INDEX(MangroveEmissionsValues!$F:$F,MATCH($A295,MangroveEmissionsValues!$A:$A,0),1)*INDEX(MangroveEmissionsValues!$G:$G,MATCH($A295,MangroveEmissionsValues!$A:$A,0),1)/'Model assumptions'!$C$17,"NoData"),"NoData")</f>
        <v>NoData</v>
      </c>
      <c r="G295" s="40"/>
      <c r="H295" s="40"/>
      <c r="I295" s="40"/>
      <c r="J295" s="2"/>
      <c r="K295" s="2"/>
      <c r="L295" s="2"/>
      <c r="M295" s="2"/>
    </row>
    <row r="296" customFormat="false" ht="12.75" hidden="false" customHeight="true" outlineLevel="0" collapsed="false">
      <c r="A296" s="40" t="s">
        <v>292</v>
      </c>
      <c r="B296" s="56" t="str">
        <f aca="false" t="array" ref="B296:B296">INDEX(Countries!$D$2:$D$255, MATCH(A296, Countries!$B$2:$B$255, 0))</f>
        <v>LBR</v>
      </c>
      <c r="C296" s="76" t="s">
        <v>154</v>
      </c>
      <c r="D296" s="70" t="n">
        <v>3.39</v>
      </c>
      <c r="E296" s="70" t="str">
        <f aca="false" t="array" ref="E296:E296">IF($C296="Mangrove", IFERROR(3.66*INDEX(MangroveEmissionsValues!$D:$D,MATCH($A296,MangroveEmissionsValues!$A:$A,0),1)*INDEX(MangroveEmissionsValues!$E:$E,MATCH($A296,MangroveEmissionsValues!$A:$A,0),1),"NoData"),"NoData")</f>
        <v>NoData</v>
      </c>
      <c r="F296" s="70" t="str">
        <f aca="false" t="array" ref="F296:F296">IF($C296="Mangrove", IFERROR(3.66*INDEX(MangroveEmissionsValues!$F:$F,MATCH($A296,MangroveEmissionsValues!$A:$A,0),1)*INDEX(MangroveEmissionsValues!$G:$G,MATCH($A296,MangroveEmissionsValues!$A:$A,0),1)/'Model assumptions'!$C$17,"NoData"),"NoData")</f>
        <v>NoData</v>
      </c>
      <c r="G296" s="40"/>
      <c r="H296" s="40"/>
      <c r="I296" s="40"/>
      <c r="J296" s="2"/>
      <c r="K296" s="2"/>
      <c r="L296" s="2"/>
      <c r="M296" s="2"/>
    </row>
    <row r="297" customFormat="false" ht="12.75" hidden="false" customHeight="true" outlineLevel="0" collapsed="false">
      <c r="A297" s="40" t="s">
        <v>293</v>
      </c>
      <c r="B297" s="56" t="str">
        <f aca="false" t="array" ref="B297:B297">INDEX(Countries!$D$2:$D$255, MATCH(A297, Countries!$B$2:$B$255, 0))</f>
        <v>MDG</v>
      </c>
      <c r="C297" s="76" t="s">
        <v>154</v>
      </c>
      <c r="D297" s="70" t="n">
        <v>3.39</v>
      </c>
      <c r="E297" s="70" t="str">
        <f aca="false" t="array" ref="E297:E297">IF($C297="Mangrove", IFERROR(3.66*INDEX(MangroveEmissionsValues!$D:$D,MATCH($A297,MangroveEmissionsValues!$A:$A,0),1)*INDEX(MangroveEmissionsValues!$E:$E,MATCH($A297,MangroveEmissionsValues!$A:$A,0),1),"NoData"),"NoData")</f>
        <v>NoData</v>
      </c>
      <c r="F297" s="70" t="str">
        <f aca="false" t="array" ref="F297:F297">IF($C297="Mangrove", IFERROR(3.66*INDEX(MangroveEmissionsValues!$F:$F,MATCH($A297,MangroveEmissionsValues!$A:$A,0),1)*INDEX(MangroveEmissionsValues!$G:$G,MATCH($A297,MangroveEmissionsValues!$A:$A,0),1)/'Model assumptions'!$C$17,"NoData"),"NoData")</f>
        <v>NoData</v>
      </c>
      <c r="G297" s="40"/>
      <c r="H297" s="40"/>
      <c r="I297" s="40"/>
      <c r="J297" s="2"/>
      <c r="K297" s="2"/>
      <c r="L297" s="2"/>
      <c r="M297" s="2"/>
    </row>
    <row r="298" customFormat="false" ht="12.75" hidden="false" customHeight="true" outlineLevel="0" collapsed="false">
      <c r="A298" s="40" t="s">
        <v>294</v>
      </c>
      <c r="B298" s="56" t="str">
        <f aca="false" t="array" ref="B298:B298">INDEX(Countries!$D$2:$D$255, MATCH(A298, Countries!$B$2:$B$255, 0))</f>
        <v>MYS</v>
      </c>
      <c r="C298" s="76" t="s">
        <v>154</v>
      </c>
      <c r="D298" s="70" t="n">
        <v>3.39</v>
      </c>
      <c r="E298" s="70" t="str">
        <f aca="false" t="array" ref="E298:E298">IF($C298="Mangrove", IFERROR(3.66*INDEX(MangroveEmissionsValues!$D:$D,MATCH($A298,MangroveEmissionsValues!$A:$A,0),1)*INDEX(MangroveEmissionsValues!$E:$E,MATCH($A298,MangroveEmissionsValues!$A:$A,0),1),"NoData"),"NoData")</f>
        <v>NoData</v>
      </c>
      <c r="F298" s="70" t="str">
        <f aca="false" t="array" ref="F298:F298">IF($C298="Mangrove", IFERROR(3.66*INDEX(MangroveEmissionsValues!$F:$F,MATCH($A298,MangroveEmissionsValues!$A:$A,0),1)*INDEX(MangroveEmissionsValues!$G:$G,MATCH($A298,MangroveEmissionsValues!$A:$A,0),1)/'Model assumptions'!$C$17,"NoData"),"NoData")</f>
        <v>NoData</v>
      </c>
      <c r="G298" s="40"/>
      <c r="H298" s="40"/>
      <c r="I298" s="40"/>
      <c r="J298" s="2"/>
      <c r="K298" s="2"/>
      <c r="L298" s="2"/>
      <c r="M298" s="2"/>
    </row>
    <row r="299" customFormat="false" ht="12.75" hidden="false" customHeight="true" outlineLevel="0" collapsed="false">
      <c r="A299" s="40" t="s">
        <v>295</v>
      </c>
      <c r="B299" s="56" t="str">
        <f aca="false" t="array" ref="B299:B299">INDEX(Countries!$D$2:$D$255, MATCH(A299, Countries!$B$2:$B$255, 0))</f>
        <v>MDV</v>
      </c>
      <c r="C299" s="76" t="s">
        <v>154</v>
      </c>
      <c r="D299" s="70" t="n">
        <v>3.39</v>
      </c>
      <c r="E299" s="70" t="str">
        <f aca="false" t="array" ref="E299:E299">IF($C299="Mangrove", IFERROR(3.66*INDEX(MangroveEmissionsValues!$D:$D,MATCH($A299,MangroveEmissionsValues!$A:$A,0),1)*INDEX(MangroveEmissionsValues!$E:$E,MATCH($A299,MangroveEmissionsValues!$A:$A,0),1),"NoData"),"NoData")</f>
        <v>NoData</v>
      </c>
      <c r="F299" s="70" t="str">
        <f aca="false" t="array" ref="F299:F299">IF($C299="Mangrove", IFERROR(3.66*INDEX(MangroveEmissionsValues!$F:$F,MATCH($A299,MangroveEmissionsValues!$A:$A,0),1)*INDEX(MangroveEmissionsValues!$G:$G,MATCH($A299,MangroveEmissionsValues!$A:$A,0),1)/'Model assumptions'!$C$17,"NoData"),"NoData")</f>
        <v>NoData</v>
      </c>
      <c r="G299" s="40"/>
      <c r="H299" s="40"/>
      <c r="I299" s="40"/>
      <c r="J299" s="2"/>
      <c r="K299" s="2"/>
      <c r="L299" s="2"/>
      <c r="M299" s="2"/>
    </row>
    <row r="300" customFormat="false" ht="12.75" hidden="false" customHeight="true" outlineLevel="0" collapsed="false">
      <c r="A300" s="40" t="s">
        <v>296</v>
      </c>
      <c r="B300" s="56" t="str">
        <f aca="false" t="array" ref="B300:B300">INDEX(Countries!$D$2:$D$255, MATCH(A300, Countries!$B$2:$B$255, 0))</f>
        <v>MHL</v>
      </c>
      <c r="C300" s="76" t="s">
        <v>154</v>
      </c>
      <c r="D300" s="70" t="n">
        <v>3.39</v>
      </c>
      <c r="E300" s="70" t="str">
        <f aca="false" t="array" ref="E300:E300">IF($C300="Mangrove", IFERROR(3.66*INDEX(MangroveEmissionsValues!$D:$D,MATCH($A300,MangroveEmissionsValues!$A:$A,0),1)*INDEX(MangroveEmissionsValues!$E:$E,MATCH($A300,MangroveEmissionsValues!$A:$A,0),1),"NoData"),"NoData")</f>
        <v>NoData</v>
      </c>
      <c r="F300" s="70" t="str">
        <f aca="false" t="array" ref="F300:F300">IF($C300="Mangrove", IFERROR(3.66*INDEX(MangroveEmissionsValues!$F:$F,MATCH($A300,MangroveEmissionsValues!$A:$A,0),1)*INDEX(MangroveEmissionsValues!$G:$G,MATCH($A300,MangroveEmissionsValues!$A:$A,0),1)/'Model assumptions'!$C$17,"NoData"),"NoData")</f>
        <v>NoData</v>
      </c>
      <c r="G300" s="40"/>
      <c r="H300" s="40"/>
      <c r="I300" s="40"/>
      <c r="J300" s="2"/>
      <c r="K300" s="2"/>
      <c r="L300" s="2"/>
      <c r="M300" s="2"/>
    </row>
    <row r="301" customFormat="false" ht="12.75" hidden="false" customHeight="true" outlineLevel="0" collapsed="false">
      <c r="A301" s="40" t="s">
        <v>297</v>
      </c>
      <c r="B301" s="56" t="str">
        <f aca="false" t="array" ref="B301:B301">INDEX(Countries!$D$2:$D$255, MATCH(A301, Countries!$B$2:$B$255, 0))</f>
        <v>MTQ</v>
      </c>
      <c r="C301" s="76" t="s">
        <v>154</v>
      </c>
      <c r="D301" s="70" t="n">
        <v>3.39</v>
      </c>
      <c r="E301" s="70" t="str">
        <f aca="false" t="array" ref="E301:E301">IF($C301="Mangrove", IFERROR(3.66*INDEX(MangroveEmissionsValues!$D:$D,MATCH($A301,MangroveEmissionsValues!$A:$A,0),1)*INDEX(MangroveEmissionsValues!$E:$E,MATCH($A301,MangroveEmissionsValues!$A:$A,0),1),"NoData"),"NoData")</f>
        <v>NoData</v>
      </c>
      <c r="F301" s="70" t="str">
        <f aca="false" t="array" ref="F301:F301">IF($C301="Mangrove", IFERROR(3.66*INDEX(MangroveEmissionsValues!$F:$F,MATCH($A301,MangroveEmissionsValues!$A:$A,0),1)*INDEX(MangroveEmissionsValues!$G:$G,MATCH($A301,MangroveEmissionsValues!$A:$A,0),1)/'Model assumptions'!$C$17,"NoData"),"NoData")</f>
        <v>NoData</v>
      </c>
      <c r="G301" s="40"/>
      <c r="H301" s="40"/>
      <c r="I301" s="40"/>
      <c r="J301" s="2"/>
      <c r="K301" s="2"/>
      <c r="L301" s="2"/>
      <c r="M301" s="2"/>
    </row>
    <row r="302" customFormat="false" ht="12.75" hidden="false" customHeight="true" outlineLevel="0" collapsed="false">
      <c r="A302" s="40" t="s">
        <v>298</v>
      </c>
      <c r="B302" s="56" t="str">
        <f aca="false" t="array" ref="B302:B302">INDEX(Countries!$D$2:$D$255, MATCH(A302, Countries!$B$2:$B$255, 0))</f>
        <v>MRT</v>
      </c>
      <c r="C302" s="76" t="s">
        <v>154</v>
      </c>
      <c r="D302" s="70" t="n">
        <v>3.39</v>
      </c>
      <c r="E302" s="70" t="str">
        <f aca="false" t="array" ref="E302:E302">IF($C302="Mangrove", IFERROR(3.66*INDEX(MangroveEmissionsValues!$D:$D,MATCH($A302,MangroveEmissionsValues!$A:$A,0),1)*INDEX(MangroveEmissionsValues!$E:$E,MATCH($A302,MangroveEmissionsValues!$A:$A,0),1),"NoData"),"NoData")</f>
        <v>NoData</v>
      </c>
      <c r="F302" s="70" t="str">
        <f aca="false" t="array" ref="F302:F302">IF($C302="Mangrove", IFERROR(3.66*INDEX(MangroveEmissionsValues!$F:$F,MATCH($A302,MangroveEmissionsValues!$A:$A,0),1)*INDEX(MangroveEmissionsValues!$G:$G,MATCH($A302,MangroveEmissionsValues!$A:$A,0),1)/'Model assumptions'!$C$17,"NoData"),"NoData")</f>
        <v>NoData</v>
      </c>
      <c r="G302" s="40"/>
      <c r="H302" s="40"/>
      <c r="I302" s="40"/>
      <c r="J302" s="2"/>
      <c r="K302" s="2"/>
      <c r="L302" s="2"/>
      <c r="M302" s="2"/>
    </row>
    <row r="303" customFormat="false" ht="12.75" hidden="false" customHeight="true" outlineLevel="0" collapsed="false">
      <c r="A303" s="40" t="s">
        <v>299</v>
      </c>
      <c r="B303" s="56" t="str">
        <f aca="false" t="array" ref="B303:B303">INDEX(Countries!$D$2:$D$255, MATCH(A303, Countries!$B$2:$B$255, 0))</f>
        <v>MUS</v>
      </c>
      <c r="C303" s="76" t="s">
        <v>154</v>
      </c>
      <c r="D303" s="70" t="n">
        <v>3.39</v>
      </c>
      <c r="E303" s="70" t="str">
        <f aca="false" t="array" ref="E303:E303">IF($C303="Mangrove", IFERROR(3.66*INDEX(MangroveEmissionsValues!$D:$D,MATCH($A303,MangroveEmissionsValues!$A:$A,0),1)*INDEX(MangroveEmissionsValues!$E:$E,MATCH($A303,MangroveEmissionsValues!$A:$A,0),1),"NoData"),"NoData")</f>
        <v>NoData</v>
      </c>
      <c r="F303" s="70" t="str">
        <f aca="false" t="array" ref="F303:F303">IF($C303="Mangrove", IFERROR(3.66*INDEX(MangroveEmissionsValues!$F:$F,MATCH($A303,MangroveEmissionsValues!$A:$A,0),1)*INDEX(MangroveEmissionsValues!$G:$G,MATCH($A303,MangroveEmissionsValues!$A:$A,0),1)/'Model assumptions'!$C$17,"NoData"),"NoData")</f>
        <v>NoData</v>
      </c>
      <c r="G303" s="40"/>
      <c r="H303" s="40"/>
      <c r="I303" s="40"/>
      <c r="J303" s="2"/>
      <c r="K303" s="2"/>
      <c r="L303" s="2"/>
      <c r="M303" s="2"/>
    </row>
    <row r="304" customFormat="false" ht="12.75" hidden="false" customHeight="true" outlineLevel="0" collapsed="false">
      <c r="A304" s="40" t="s">
        <v>300</v>
      </c>
      <c r="B304" s="56" t="str">
        <f aca="false" t="array" ref="B304:B304">INDEX(Countries!$D$2:$D$255, MATCH(A304, Countries!$B$2:$B$255, 0))</f>
        <v>MYT</v>
      </c>
      <c r="C304" s="76" t="s">
        <v>154</v>
      </c>
      <c r="D304" s="70" t="n">
        <v>3.39</v>
      </c>
      <c r="E304" s="70" t="str">
        <f aca="false" t="array" ref="E304:E304">IF($C304="Mangrove", IFERROR(3.66*INDEX(MangroveEmissionsValues!$D:$D,MATCH($A304,MangroveEmissionsValues!$A:$A,0),1)*INDEX(MangroveEmissionsValues!$E:$E,MATCH($A304,MangroveEmissionsValues!$A:$A,0),1),"NoData"),"NoData")</f>
        <v>NoData</v>
      </c>
      <c r="F304" s="70" t="str">
        <f aca="false" t="array" ref="F304:F304">IF($C304="Mangrove", IFERROR(3.66*INDEX(MangroveEmissionsValues!$F:$F,MATCH($A304,MangroveEmissionsValues!$A:$A,0),1)*INDEX(MangroveEmissionsValues!$G:$G,MATCH($A304,MangroveEmissionsValues!$A:$A,0),1)/'Model assumptions'!$C$17,"NoData"),"NoData")</f>
        <v>NoData</v>
      </c>
      <c r="G304" s="40"/>
      <c r="H304" s="40"/>
      <c r="I304" s="40"/>
      <c r="J304" s="2"/>
      <c r="K304" s="2"/>
      <c r="L304" s="2"/>
      <c r="M304" s="2"/>
    </row>
    <row r="305" customFormat="false" ht="12.75" hidden="false" customHeight="true" outlineLevel="0" collapsed="false">
      <c r="A305" s="40" t="s">
        <v>301</v>
      </c>
      <c r="B305" s="56" t="str">
        <f aca="false" t="array" ref="B305:B305">INDEX(Countries!$D$2:$D$255, MATCH(A305, Countries!$B$2:$B$255, 0))</f>
        <v>FSM</v>
      </c>
      <c r="C305" s="76" t="s">
        <v>154</v>
      </c>
      <c r="D305" s="70" t="n">
        <v>3.39</v>
      </c>
      <c r="E305" s="70" t="str">
        <f aca="false" t="array" ref="E305:E305">IF($C305="Mangrove", IFERROR(3.66*INDEX(MangroveEmissionsValues!$D:$D,MATCH($A305,MangroveEmissionsValues!$A:$A,0),1)*INDEX(MangroveEmissionsValues!$E:$E,MATCH($A305,MangroveEmissionsValues!$A:$A,0),1),"NoData"),"NoData")</f>
        <v>NoData</v>
      </c>
      <c r="F305" s="70" t="str">
        <f aca="false" t="array" ref="F305:F305">IF($C305="Mangrove", IFERROR(3.66*INDEX(MangroveEmissionsValues!$F:$F,MATCH($A305,MangroveEmissionsValues!$A:$A,0),1)*INDEX(MangroveEmissionsValues!$G:$G,MATCH($A305,MangroveEmissionsValues!$A:$A,0),1)/'Model assumptions'!$C$17,"NoData"),"NoData")</f>
        <v>NoData</v>
      </c>
      <c r="G305" s="40"/>
      <c r="H305" s="40"/>
      <c r="I305" s="40"/>
      <c r="J305" s="2"/>
      <c r="K305" s="2"/>
      <c r="L305" s="2"/>
      <c r="M305" s="2"/>
    </row>
    <row r="306" customFormat="false" ht="12.75" hidden="false" customHeight="true" outlineLevel="0" collapsed="false">
      <c r="A306" s="40" t="s">
        <v>302</v>
      </c>
      <c r="B306" s="56" t="str">
        <f aca="false" t="array" ref="B306:B306">INDEX(Countries!$D$2:$D$255, MATCH(A306, Countries!$B$2:$B$255, 0))</f>
        <v>MOZ</v>
      </c>
      <c r="C306" s="76" t="s">
        <v>154</v>
      </c>
      <c r="D306" s="70" t="n">
        <v>3.39</v>
      </c>
      <c r="E306" s="70" t="str">
        <f aca="false" t="array" ref="E306:E306">IF($C306="Mangrove", IFERROR(3.66*INDEX(MangroveEmissionsValues!$D:$D,MATCH($A306,MangroveEmissionsValues!$A:$A,0),1)*INDEX(MangroveEmissionsValues!$E:$E,MATCH($A306,MangroveEmissionsValues!$A:$A,0),1),"NoData"),"NoData")</f>
        <v>NoData</v>
      </c>
      <c r="F306" s="70" t="str">
        <f aca="false" t="array" ref="F306:F306">IF($C306="Mangrove", IFERROR(3.66*INDEX(MangroveEmissionsValues!$F:$F,MATCH($A306,MangroveEmissionsValues!$A:$A,0),1)*INDEX(MangroveEmissionsValues!$G:$G,MATCH($A306,MangroveEmissionsValues!$A:$A,0),1)/'Model assumptions'!$C$17,"NoData"),"NoData")</f>
        <v>NoData</v>
      </c>
      <c r="G306" s="40"/>
      <c r="H306" s="40"/>
      <c r="I306" s="40"/>
      <c r="J306" s="2"/>
      <c r="K306" s="2"/>
      <c r="L306" s="2"/>
      <c r="M306" s="2"/>
    </row>
    <row r="307" customFormat="false" ht="12.75" hidden="false" customHeight="true" outlineLevel="0" collapsed="false">
      <c r="A307" s="40" t="s">
        <v>303</v>
      </c>
      <c r="B307" s="56" t="str">
        <f aca="false" t="array" ref="B307:B307">INDEX(Countries!$D$2:$D$255, MATCH(A307, Countries!$B$2:$B$255, 0))</f>
        <v>MMR</v>
      </c>
      <c r="C307" s="76" t="s">
        <v>154</v>
      </c>
      <c r="D307" s="70" t="n">
        <v>3.39</v>
      </c>
      <c r="E307" s="70" t="str">
        <f aca="false" t="array" ref="E307:E307">IF($C307="Mangrove", IFERROR(3.66*INDEX(MangroveEmissionsValues!$D:$D,MATCH($A307,MangroveEmissionsValues!$A:$A,0),1)*INDEX(MangroveEmissionsValues!$E:$E,MATCH($A307,MangroveEmissionsValues!$A:$A,0),1),"NoData"),"NoData")</f>
        <v>NoData</v>
      </c>
      <c r="F307" s="70" t="str">
        <f aca="false" t="array" ref="F307:F307">IF($C307="Mangrove", IFERROR(3.66*INDEX(MangroveEmissionsValues!$F:$F,MATCH($A307,MangroveEmissionsValues!$A:$A,0),1)*INDEX(MangroveEmissionsValues!$G:$G,MATCH($A307,MangroveEmissionsValues!$A:$A,0),1)/'Model assumptions'!$C$17,"NoData"),"NoData")</f>
        <v>NoData</v>
      </c>
      <c r="G307" s="40"/>
      <c r="H307" s="40"/>
      <c r="I307" s="40"/>
      <c r="J307" s="2"/>
      <c r="K307" s="2"/>
      <c r="L307" s="2"/>
      <c r="M307" s="2"/>
    </row>
    <row r="308" customFormat="false" ht="12.75" hidden="false" customHeight="true" outlineLevel="0" collapsed="false">
      <c r="A308" s="40" t="s">
        <v>304</v>
      </c>
      <c r="B308" s="56" t="str">
        <f aca="false" t="array" ref="B308:B308">INDEX(Countries!$D$2:$D$255, MATCH(A308, Countries!$B$2:$B$255, 0))</f>
        <v>NCL</v>
      </c>
      <c r="C308" s="76" t="s">
        <v>154</v>
      </c>
      <c r="D308" s="70" t="n">
        <v>3.39</v>
      </c>
      <c r="E308" s="70" t="str">
        <f aca="false" t="array" ref="E308:E308">IF($C308="Mangrove", IFERROR(3.66*INDEX(MangroveEmissionsValues!$D:$D,MATCH($A308,MangroveEmissionsValues!$A:$A,0),1)*INDEX(MangroveEmissionsValues!$E:$E,MATCH($A308,MangroveEmissionsValues!$A:$A,0),1),"NoData"),"NoData")</f>
        <v>NoData</v>
      </c>
      <c r="F308" s="70" t="str">
        <f aca="false" t="array" ref="F308:F308">IF($C308="Mangrove", IFERROR(3.66*INDEX(MangroveEmissionsValues!$F:$F,MATCH($A308,MangroveEmissionsValues!$A:$A,0),1)*INDEX(MangroveEmissionsValues!$G:$G,MATCH($A308,MangroveEmissionsValues!$A:$A,0),1)/'Model assumptions'!$C$17,"NoData"),"NoData")</f>
        <v>NoData</v>
      </c>
      <c r="G308" s="40"/>
      <c r="H308" s="40"/>
      <c r="I308" s="40"/>
      <c r="J308" s="2"/>
      <c r="K308" s="2"/>
      <c r="L308" s="2"/>
      <c r="M308" s="2"/>
    </row>
    <row r="309" customFormat="false" ht="12.75" hidden="false" customHeight="true" outlineLevel="0" collapsed="false">
      <c r="A309" s="40" t="s">
        <v>305</v>
      </c>
      <c r="B309" s="56" t="str">
        <f aca="false" t="array" ref="B309:B309">INDEX(Countries!$D$2:$D$255, MATCH(A309, Countries!$B$2:$B$255, 0))</f>
        <v>NZL</v>
      </c>
      <c r="C309" s="76" t="s">
        <v>154</v>
      </c>
      <c r="D309" s="70" t="n">
        <v>3.39</v>
      </c>
      <c r="E309" s="70" t="str">
        <f aca="false" t="array" ref="E309:E309">IF($C309="Mangrove", IFERROR(3.66*INDEX(MangroveEmissionsValues!$D:$D,MATCH($A309,MangroveEmissionsValues!$A:$A,0),1)*INDEX(MangroveEmissionsValues!$E:$E,MATCH($A309,MangroveEmissionsValues!$A:$A,0),1),"NoData"),"NoData")</f>
        <v>NoData</v>
      </c>
      <c r="F309" s="70" t="str">
        <f aca="false" t="array" ref="F309:F309">IF($C309="Mangrove", IFERROR(3.66*INDEX(MangroveEmissionsValues!$F:$F,MATCH($A309,MangroveEmissionsValues!$A:$A,0),1)*INDEX(MangroveEmissionsValues!$G:$G,MATCH($A309,MangroveEmissionsValues!$A:$A,0),1)/'Model assumptions'!$C$17,"NoData"),"NoData")</f>
        <v>NoData</v>
      </c>
      <c r="G309" s="40"/>
      <c r="H309" s="40"/>
      <c r="I309" s="40"/>
      <c r="J309" s="2"/>
      <c r="K309" s="2"/>
      <c r="L309" s="2"/>
      <c r="M309" s="2"/>
    </row>
    <row r="310" customFormat="false" ht="12.75" hidden="false" customHeight="true" outlineLevel="0" collapsed="false">
      <c r="A310" s="40" t="s">
        <v>306</v>
      </c>
      <c r="B310" s="56" t="str">
        <f aca="false" t="array" ref="B310:B310">INDEX(Countries!$D$2:$D$255, MATCH(A310, Countries!$B$2:$B$255, 0))</f>
        <v>NIC</v>
      </c>
      <c r="C310" s="76" t="s">
        <v>154</v>
      </c>
      <c r="D310" s="70" t="n">
        <v>3.39</v>
      </c>
      <c r="E310" s="70" t="str">
        <f aca="false" t="array" ref="E310:E310">IF($C310="Mangrove", IFERROR(3.66*INDEX(MangroveEmissionsValues!$D:$D,MATCH($A310,MangroveEmissionsValues!$A:$A,0),1)*INDEX(MangroveEmissionsValues!$E:$E,MATCH($A310,MangroveEmissionsValues!$A:$A,0),1),"NoData"),"NoData")</f>
        <v>NoData</v>
      </c>
      <c r="F310" s="70" t="str">
        <f aca="false" t="array" ref="F310:F310">IF($C310="Mangrove", IFERROR(3.66*INDEX(MangroveEmissionsValues!$F:$F,MATCH($A310,MangroveEmissionsValues!$A:$A,0),1)*INDEX(MangroveEmissionsValues!$G:$G,MATCH($A310,MangroveEmissionsValues!$A:$A,0),1)/'Model assumptions'!$C$17,"NoData"),"NoData")</f>
        <v>NoData</v>
      </c>
      <c r="G310" s="40"/>
      <c r="H310" s="40"/>
      <c r="I310" s="40"/>
      <c r="J310" s="2"/>
      <c r="K310" s="2"/>
      <c r="L310" s="2"/>
      <c r="M310" s="2"/>
    </row>
    <row r="311" customFormat="false" ht="12.75" hidden="false" customHeight="true" outlineLevel="0" collapsed="false">
      <c r="A311" s="40" t="s">
        <v>307</v>
      </c>
      <c r="B311" s="56" t="str">
        <f aca="false" t="array" ref="B311:B311">INDEX(Countries!$D$2:$D$255, MATCH(A311, Countries!$B$2:$B$255, 0))</f>
        <v>NGA</v>
      </c>
      <c r="C311" s="76" t="s">
        <v>154</v>
      </c>
      <c r="D311" s="70" t="n">
        <v>3.39</v>
      </c>
      <c r="E311" s="70" t="str">
        <f aca="false" t="array" ref="E311:E311">IF($C311="Mangrove", IFERROR(3.66*INDEX(MangroveEmissionsValues!$D:$D,MATCH($A311,MangroveEmissionsValues!$A:$A,0),1)*INDEX(MangroveEmissionsValues!$E:$E,MATCH($A311,MangroveEmissionsValues!$A:$A,0),1),"NoData"),"NoData")</f>
        <v>NoData</v>
      </c>
      <c r="F311" s="70" t="str">
        <f aca="false" t="array" ref="F311:F311">IF($C311="Mangrove", IFERROR(3.66*INDEX(MangroveEmissionsValues!$F:$F,MATCH($A311,MangroveEmissionsValues!$A:$A,0),1)*INDEX(MangroveEmissionsValues!$G:$G,MATCH($A311,MangroveEmissionsValues!$A:$A,0),1)/'Model assumptions'!$C$17,"NoData"),"NoData")</f>
        <v>NoData</v>
      </c>
      <c r="G311" s="40"/>
      <c r="H311" s="40"/>
      <c r="I311" s="40"/>
      <c r="J311" s="2"/>
      <c r="K311" s="2"/>
      <c r="L311" s="2"/>
      <c r="M311" s="2"/>
    </row>
    <row r="312" customFormat="false" ht="12.75" hidden="false" customHeight="true" outlineLevel="0" collapsed="false">
      <c r="A312" s="40" t="s">
        <v>308</v>
      </c>
      <c r="B312" s="56" t="str">
        <f aca="false" t="array" ref="B312:B312">INDEX(Countries!$D$2:$D$255, MATCH(A312, Countries!$B$2:$B$255, 0))</f>
        <v>OMN</v>
      </c>
      <c r="C312" s="76" t="s">
        <v>154</v>
      </c>
      <c r="D312" s="70" t="n">
        <v>3.39</v>
      </c>
      <c r="E312" s="70" t="str">
        <f aca="false" t="array" ref="E312:E312">IF($C312="Mangrove", IFERROR(3.66*INDEX(MangroveEmissionsValues!$D:$D,MATCH($A312,MangroveEmissionsValues!$A:$A,0),1)*INDEX(MangroveEmissionsValues!$E:$E,MATCH($A312,MangroveEmissionsValues!$A:$A,0),1),"NoData"),"NoData")</f>
        <v>NoData</v>
      </c>
      <c r="F312" s="70" t="str">
        <f aca="false" t="array" ref="F312:F312">IF($C312="Mangrove", IFERROR(3.66*INDEX(MangroveEmissionsValues!$F:$F,MATCH($A312,MangroveEmissionsValues!$A:$A,0),1)*INDEX(MangroveEmissionsValues!$G:$G,MATCH($A312,MangroveEmissionsValues!$A:$A,0),1)/'Model assumptions'!$C$17,"NoData"),"NoData")</f>
        <v>NoData</v>
      </c>
      <c r="G312" s="40"/>
      <c r="H312" s="40"/>
      <c r="I312" s="40"/>
      <c r="J312" s="2"/>
      <c r="K312" s="2"/>
      <c r="L312" s="2"/>
      <c r="M312" s="2"/>
    </row>
    <row r="313" customFormat="false" ht="12.75" hidden="false" customHeight="true" outlineLevel="0" collapsed="false">
      <c r="A313" s="40" t="s">
        <v>309</v>
      </c>
      <c r="B313" s="56" t="str">
        <f aca="false" t="array" ref="B313:B313">INDEX(Countries!$D$2:$D$255, MATCH(A313, Countries!$B$2:$B$255, 0))</f>
        <v>PAK</v>
      </c>
      <c r="C313" s="76" t="s">
        <v>154</v>
      </c>
      <c r="D313" s="70" t="n">
        <v>3.39</v>
      </c>
      <c r="E313" s="70" t="str">
        <f aca="false" t="array" ref="E313:E313">IF($C313="Mangrove", IFERROR(3.66*INDEX(MangroveEmissionsValues!$D:$D,MATCH($A313,MangroveEmissionsValues!$A:$A,0),1)*INDEX(MangroveEmissionsValues!$E:$E,MATCH($A313,MangroveEmissionsValues!$A:$A,0),1),"NoData"),"NoData")</f>
        <v>NoData</v>
      </c>
      <c r="F313" s="70" t="str">
        <f aca="false" t="array" ref="F313:F313">IF($C313="Mangrove", IFERROR(3.66*INDEX(MangroveEmissionsValues!$F:$F,MATCH($A313,MangroveEmissionsValues!$A:$A,0),1)*INDEX(MangroveEmissionsValues!$G:$G,MATCH($A313,MangroveEmissionsValues!$A:$A,0),1)/'Model assumptions'!$C$17,"NoData"),"NoData")</f>
        <v>NoData</v>
      </c>
      <c r="G313" s="40"/>
      <c r="H313" s="40"/>
      <c r="I313" s="40"/>
      <c r="J313" s="2"/>
      <c r="K313" s="2"/>
      <c r="L313" s="2"/>
      <c r="M313" s="2"/>
    </row>
    <row r="314" customFormat="false" ht="12.75" hidden="false" customHeight="true" outlineLevel="0" collapsed="false">
      <c r="A314" s="40" t="s">
        <v>310</v>
      </c>
      <c r="B314" s="56" t="str">
        <f aca="false" t="array" ref="B314:B314">INDEX(Countries!$D$2:$D$255, MATCH(A314, Countries!$B$2:$B$255, 0))</f>
        <v>PLW</v>
      </c>
      <c r="C314" s="76" t="s">
        <v>154</v>
      </c>
      <c r="D314" s="70" t="n">
        <v>3.39</v>
      </c>
      <c r="E314" s="70" t="str">
        <f aca="false" t="array" ref="E314:E314">IF($C314="Mangrove", IFERROR(3.66*INDEX(MangroveEmissionsValues!$D:$D,MATCH($A314,MangroveEmissionsValues!$A:$A,0),1)*INDEX(MangroveEmissionsValues!$E:$E,MATCH($A314,MangroveEmissionsValues!$A:$A,0),1),"NoData"),"NoData")</f>
        <v>NoData</v>
      </c>
      <c r="F314" s="70" t="str">
        <f aca="false" t="array" ref="F314:F314">IF($C314="Mangrove", IFERROR(3.66*INDEX(MangroveEmissionsValues!$F:$F,MATCH($A314,MangroveEmissionsValues!$A:$A,0),1)*INDEX(MangroveEmissionsValues!$G:$G,MATCH($A314,MangroveEmissionsValues!$A:$A,0),1)/'Model assumptions'!$C$17,"NoData"),"NoData")</f>
        <v>NoData</v>
      </c>
      <c r="G314" s="40"/>
      <c r="H314" s="40"/>
      <c r="I314" s="40"/>
      <c r="J314" s="2"/>
      <c r="K314" s="2"/>
      <c r="L314" s="2"/>
      <c r="M314" s="2"/>
    </row>
    <row r="315" customFormat="false" ht="12.75" hidden="false" customHeight="true" outlineLevel="0" collapsed="false">
      <c r="A315" s="40" t="s">
        <v>311</v>
      </c>
      <c r="B315" s="56" t="str">
        <f aca="false" t="array" ref="B315:B315">INDEX(Countries!$D$2:$D$255, MATCH(A315, Countries!$B$2:$B$255, 0))</f>
        <v>PAN</v>
      </c>
      <c r="C315" s="76" t="s">
        <v>154</v>
      </c>
      <c r="D315" s="70" t="n">
        <v>3.39</v>
      </c>
      <c r="E315" s="70" t="str">
        <f aca="false" t="array" ref="E315:E315">IF($C315="Mangrove", IFERROR(3.66*INDEX(MangroveEmissionsValues!$D:$D,MATCH($A315,MangroveEmissionsValues!$A:$A,0),1)*INDEX(MangroveEmissionsValues!$E:$E,MATCH($A315,MangroveEmissionsValues!$A:$A,0),1),"NoData"),"NoData")</f>
        <v>NoData</v>
      </c>
      <c r="F315" s="70" t="str">
        <f aca="false" t="array" ref="F315:F315">IF($C315="Mangrove", IFERROR(3.66*INDEX(MangroveEmissionsValues!$F:$F,MATCH($A315,MangroveEmissionsValues!$A:$A,0),1)*INDEX(MangroveEmissionsValues!$G:$G,MATCH($A315,MangroveEmissionsValues!$A:$A,0),1)/'Model assumptions'!$C$17,"NoData"),"NoData")</f>
        <v>NoData</v>
      </c>
      <c r="G315" s="40"/>
      <c r="H315" s="40"/>
      <c r="I315" s="40"/>
      <c r="J315" s="2"/>
      <c r="K315" s="2"/>
      <c r="L315" s="2"/>
      <c r="M315" s="2"/>
    </row>
    <row r="316" customFormat="false" ht="12.75" hidden="false" customHeight="true" outlineLevel="0" collapsed="false">
      <c r="A316" s="40" t="s">
        <v>312</v>
      </c>
      <c r="B316" s="56" t="str">
        <f aca="false" t="array" ref="B316:B316">INDEX(Countries!$D$2:$D$255, MATCH(A316, Countries!$B$2:$B$255, 0))</f>
        <v>PNG</v>
      </c>
      <c r="C316" s="76" t="s">
        <v>154</v>
      </c>
      <c r="D316" s="70" t="n">
        <v>3.39</v>
      </c>
      <c r="E316" s="70" t="str">
        <f aca="false" t="array" ref="E316:E316">IF($C316="Mangrove", IFERROR(3.66*INDEX(MangroveEmissionsValues!$D:$D,MATCH($A316,MangroveEmissionsValues!$A:$A,0),1)*INDEX(MangroveEmissionsValues!$E:$E,MATCH($A316,MangroveEmissionsValues!$A:$A,0),1),"NoData"),"NoData")</f>
        <v>NoData</v>
      </c>
      <c r="F316" s="70" t="str">
        <f aca="false" t="array" ref="F316:F316">IF($C316="Mangrove", IFERROR(3.66*INDEX(MangroveEmissionsValues!$F:$F,MATCH($A316,MangroveEmissionsValues!$A:$A,0),1)*INDEX(MangroveEmissionsValues!$G:$G,MATCH($A316,MangroveEmissionsValues!$A:$A,0),1)/'Model assumptions'!$C$17,"NoData"),"NoData")</f>
        <v>NoData</v>
      </c>
      <c r="G316" s="40"/>
      <c r="H316" s="40"/>
      <c r="I316" s="40"/>
      <c r="J316" s="2"/>
      <c r="K316" s="2"/>
      <c r="L316" s="2"/>
      <c r="M316" s="2"/>
    </row>
    <row r="317" customFormat="false" ht="12.75" hidden="false" customHeight="true" outlineLevel="0" collapsed="false">
      <c r="A317" s="40" t="s">
        <v>313</v>
      </c>
      <c r="B317" s="56" t="str">
        <f aca="false" t="array" ref="B317:B317">INDEX(Countries!$D$2:$D$255, MATCH(A317, Countries!$B$2:$B$255, 0))</f>
        <v>PER</v>
      </c>
      <c r="C317" s="76" t="s">
        <v>154</v>
      </c>
      <c r="D317" s="70" t="n">
        <v>3.39</v>
      </c>
      <c r="E317" s="70" t="str">
        <f aca="false" t="array" ref="E317:E317">IF($C317="Mangrove", IFERROR(3.66*INDEX(MangroveEmissionsValues!$D:$D,MATCH($A317,MangroveEmissionsValues!$A:$A,0),1)*INDEX(MangroveEmissionsValues!$E:$E,MATCH($A317,MangroveEmissionsValues!$A:$A,0),1),"NoData"),"NoData")</f>
        <v>NoData</v>
      </c>
      <c r="F317" s="70" t="str">
        <f aca="false" t="array" ref="F317:F317">IF($C317="Mangrove", IFERROR(3.66*INDEX(MangroveEmissionsValues!$F:$F,MATCH($A317,MangroveEmissionsValues!$A:$A,0),1)*INDEX(MangroveEmissionsValues!$G:$G,MATCH($A317,MangroveEmissionsValues!$A:$A,0),1)/'Model assumptions'!$C$17,"NoData"),"NoData")</f>
        <v>NoData</v>
      </c>
      <c r="G317" s="40"/>
      <c r="H317" s="40"/>
      <c r="I317" s="40"/>
      <c r="J317" s="2"/>
      <c r="K317" s="2"/>
      <c r="L317" s="2"/>
      <c r="M317" s="2"/>
    </row>
    <row r="318" customFormat="false" ht="12.75" hidden="false" customHeight="true" outlineLevel="0" collapsed="false">
      <c r="A318" s="40" t="s">
        <v>314</v>
      </c>
      <c r="B318" s="56" t="str">
        <f aca="false" t="array" ref="B318:B318">INDEX(Countries!$D$2:$D$255, MATCH(A318, Countries!$B$2:$B$255, 0))</f>
        <v>PHL</v>
      </c>
      <c r="C318" s="76" t="s">
        <v>154</v>
      </c>
      <c r="D318" s="70" t="n">
        <v>3.39</v>
      </c>
      <c r="E318" s="70" t="str">
        <f aca="false" t="array" ref="E318:E318">IF($C318="Mangrove", IFERROR(3.66*INDEX(MangroveEmissionsValues!$D:$D,MATCH($A318,MangroveEmissionsValues!$A:$A,0),1)*INDEX(MangroveEmissionsValues!$E:$E,MATCH($A318,MangroveEmissionsValues!$A:$A,0),1),"NoData"),"NoData")</f>
        <v>NoData</v>
      </c>
      <c r="F318" s="70" t="str">
        <f aca="false" t="array" ref="F318:F318">IF($C318="Mangrove", IFERROR(3.66*INDEX(MangroveEmissionsValues!$F:$F,MATCH($A318,MangroveEmissionsValues!$A:$A,0),1)*INDEX(MangroveEmissionsValues!$G:$G,MATCH($A318,MangroveEmissionsValues!$A:$A,0),1)/'Model assumptions'!$C$17,"NoData"),"NoData")</f>
        <v>NoData</v>
      </c>
      <c r="G318" s="40"/>
      <c r="H318" s="40"/>
      <c r="I318" s="40"/>
      <c r="J318" s="2"/>
      <c r="K318" s="2"/>
      <c r="L318" s="2"/>
      <c r="M318" s="2"/>
    </row>
    <row r="319" customFormat="false" ht="12.75" hidden="false" customHeight="true" outlineLevel="0" collapsed="false">
      <c r="A319" s="40" t="s">
        <v>315</v>
      </c>
      <c r="B319" s="56" t="str">
        <f aca="false" t="array" ref="B319:B319">INDEX(Countries!$D$2:$D$255, MATCH(A319, Countries!$B$2:$B$255, 0))</f>
        <v>PRI</v>
      </c>
      <c r="C319" s="76" t="s">
        <v>154</v>
      </c>
      <c r="D319" s="70" t="n">
        <v>3.39</v>
      </c>
      <c r="E319" s="70" t="str">
        <f aca="false" t="array" ref="E319:E319">IF($C319="Mangrove", IFERROR(3.66*INDEX(MangroveEmissionsValues!$D:$D,MATCH($A319,MangroveEmissionsValues!$A:$A,0),1)*INDEX(MangroveEmissionsValues!$E:$E,MATCH($A319,MangroveEmissionsValues!$A:$A,0),1),"NoData"),"NoData")</f>
        <v>NoData</v>
      </c>
      <c r="F319" s="70" t="str">
        <f aca="false" t="array" ref="F319:F319">IF($C319="Mangrove", IFERROR(3.66*INDEX(MangroveEmissionsValues!$F:$F,MATCH($A319,MangroveEmissionsValues!$A:$A,0),1)*INDEX(MangroveEmissionsValues!$G:$G,MATCH($A319,MangroveEmissionsValues!$A:$A,0),1)/'Model assumptions'!$C$17,"NoData"),"NoData")</f>
        <v>NoData</v>
      </c>
      <c r="G319" s="40"/>
      <c r="H319" s="40"/>
      <c r="I319" s="40"/>
      <c r="J319" s="2"/>
      <c r="K319" s="2"/>
      <c r="L319" s="2"/>
      <c r="M319" s="2"/>
    </row>
    <row r="320" customFormat="false" ht="12.75" hidden="false" customHeight="true" outlineLevel="0" collapsed="false">
      <c r="A320" s="40" t="s">
        <v>316</v>
      </c>
      <c r="B320" s="56" t="str">
        <f aca="false" t="array" ref="B320:B320">INDEX(Countries!$D$2:$D$255, MATCH(A320, Countries!$B$2:$B$255, 0))</f>
        <v>QAT</v>
      </c>
      <c r="C320" s="76" t="s">
        <v>154</v>
      </c>
      <c r="D320" s="70" t="n">
        <v>3.39</v>
      </c>
      <c r="E320" s="70" t="str">
        <f aca="false" t="array" ref="E320:E320">IF($C320="Mangrove", IFERROR(3.66*INDEX(MangroveEmissionsValues!$D:$D,MATCH($A320,MangroveEmissionsValues!$A:$A,0),1)*INDEX(MangroveEmissionsValues!$E:$E,MATCH($A320,MangroveEmissionsValues!$A:$A,0),1),"NoData"),"NoData")</f>
        <v>NoData</v>
      </c>
      <c r="F320" s="70" t="str">
        <f aca="false" t="array" ref="F320:F320">IF($C320="Mangrove", IFERROR(3.66*INDEX(MangroveEmissionsValues!$F:$F,MATCH($A320,MangroveEmissionsValues!$A:$A,0),1)*INDEX(MangroveEmissionsValues!$G:$G,MATCH($A320,MangroveEmissionsValues!$A:$A,0),1)/'Model assumptions'!$C$17,"NoData"),"NoData")</f>
        <v>NoData</v>
      </c>
      <c r="G320" s="40"/>
      <c r="H320" s="40"/>
      <c r="I320" s="40"/>
      <c r="J320" s="2"/>
      <c r="K320" s="2"/>
      <c r="L320" s="2"/>
      <c r="M320" s="2"/>
    </row>
    <row r="321" customFormat="false" ht="12.75" hidden="false" customHeight="true" outlineLevel="0" collapsed="false">
      <c r="A321" s="40" t="s">
        <v>317</v>
      </c>
      <c r="B321" s="56" t="str">
        <f aca="false" t="array" ref="B321:B321">INDEX(Countries!$D$2:$D$255, MATCH(A321, Countries!$B$2:$B$255, 0))</f>
        <v>COG</v>
      </c>
      <c r="C321" s="76" t="s">
        <v>154</v>
      </c>
      <c r="D321" s="70" t="n">
        <v>3.39</v>
      </c>
      <c r="E321" s="70" t="str">
        <f aca="false" t="array" ref="E321:E321">IF($C321="Mangrove", IFERROR(3.66*INDEX(MangroveEmissionsValues!$D:$D,MATCH($A321,MangroveEmissionsValues!$A:$A,0),1)*INDEX(MangroveEmissionsValues!$E:$E,MATCH($A321,MangroveEmissionsValues!$A:$A,0),1),"NoData"),"NoData")</f>
        <v>NoData</v>
      </c>
      <c r="F321" s="70" t="str">
        <f aca="false" t="array" ref="F321:F321">IF($C321="Mangrove", IFERROR(3.66*INDEX(MangroveEmissionsValues!$F:$F,MATCH($A321,MangroveEmissionsValues!$A:$A,0),1)*INDEX(MangroveEmissionsValues!$G:$G,MATCH($A321,MangroveEmissionsValues!$A:$A,0),1)/'Model assumptions'!$C$17,"NoData"),"NoData")</f>
        <v>NoData</v>
      </c>
      <c r="G321" s="40"/>
      <c r="H321" s="40"/>
      <c r="I321" s="40"/>
      <c r="J321" s="2"/>
      <c r="K321" s="2"/>
      <c r="L321" s="2"/>
      <c r="M321" s="2"/>
    </row>
    <row r="322" customFormat="false" ht="12.75" hidden="false" customHeight="true" outlineLevel="0" collapsed="false">
      <c r="A322" s="40" t="s">
        <v>318</v>
      </c>
      <c r="B322" s="56" t="str">
        <f aca="false" t="array" ref="B322:B322">INDEX(Countries!$D$2:$D$255, MATCH(A322, Countries!$B$2:$B$255, 0))</f>
        <v>KNA</v>
      </c>
      <c r="C322" s="76" t="s">
        <v>154</v>
      </c>
      <c r="D322" s="70" t="n">
        <v>3.39</v>
      </c>
      <c r="E322" s="70" t="str">
        <f aca="false" t="array" ref="E322:E322">IF($C322="Mangrove", IFERROR(3.66*INDEX(MangroveEmissionsValues!$D:$D,MATCH($A322,MangroveEmissionsValues!$A:$A,0),1)*INDEX(MangroveEmissionsValues!$E:$E,MATCH($A322,MangroveEmissionsValues!$A:$A,0),1),"NoData"),"NoData")</f>
        <v>NoData</v>
      </c>
      <c r="F322" s="70" t="str">
        <f aca="false" t="array" ref="F322:F322">IF($C322="Mangrove", IFERROR(3.66*INDEX(MangroveEmissionsValues!$F:$F,MATCH($A322,MangroveEmissionsValues!$A:$A,0),1)*INDEX(MangroveEmissionsValues!$G:$G,MATCH($A322,MangroveEmissionsValues!$A:$A,0),1)/'Model assumptions'!$C$17,"NoData"),"NoData")</f>
        <v>NoData</v>
      </c>
      <c r="G322" s="40"/>
      <c r="H322" s="40"/>
      <c r="I322" s="40"/>
      <c r="J322" s="2"/>
      <c r="K322" s="2"/>
      <c r="L322" s="2"/>
      <c r="M322" s="2"/>
    </row>
    <row r="323" customFormat="false" ht="12.75" hidden="false" customHeight="true" outlineLevel="0" collapsed="false">
      <c r="A323" s="40" t="s">
        <v>319</v>
      </c>
      <c r="B323" s="56" t="str">
        <f aca="false" t="array" ref="B323:B323">INDEX(Countries!$D$2:$D$255, MATCH(A323, Countries!$B$2:$B$255, 0))</f>
        <v>LCA</v>
      </c>
      <c r="C323" s="76" t="s">
        <v>154</v>
      </c>
      <c r="D323" s="70" t="n">
        <v>3.39</v>
      </c>
      <c r="E323" s="70" t="str">
        <f aca="false" t="array" ref="E323:E323">IF($C323="Mangrove", IFERROR(3.66*INDEX(MangroveEmissionsValues!$D:$D,MATCH($A323,MangroveEmissionsValues!$A:$A,0),1)*INDEX(MangroveEmissionsValues!$E:$E,MATCH($A323,MangroveEmissionsValues!$A:$A,0),1),"NoData"),"NoData")</f>
        <v>NoData</v>
      </c>
      <c r="F323" s="70" t="str">
        <f aca="false" t="array" ref="F323:F323">IF($C323="Mangrove", IFERROR(3.66*INDEX(MangroveEmissionsValues!$F:$F,MATCH($A323,MangroveEmissionsValues!$A:$A,0),1)*INDEX(MangroveEmissionsValues!$G:$G,MATCH($A323,MangroveEmissionsValues!$A:$A,0),1)/'Model assumptions'!$C$17,"NoData"),"NoData")</f>
        <v>NoData</v>
      </c>
      <c r="G323" s="40"/>
      <c r="H323" s="40"/>
      <c r="I323" s="40"/>
      <c r="J323" s="2"/>
      <c r="K323" s="2"/>
      <c r="L323" s="2"/>
      <c r="M323" s="2"/>
    </row>
    <row r="324" customFormat="false" ht="12.75" hidden="false" customHeight="true" outlineLevel="0" collapsed="false">
      <c r="A324" s="40" t="s">
        <v>320</v>
      </c>
      <c r="B324" s="56" t="str">
        <f aca="false" t="array" ref="B324:B324">INDEX(Countries!$D$2:$D$255, MATCH(A324, Countries!$B$2:$B$255, 0))</f>
        <v>VCT</v>
      </c>
      <c r="C324" s="76" t="s">
        <v>154</v>
      </c>
      <c r="D324" s="70" t="n">
        <v>3.39</v>
      </c>
      <c r="E324" s="70" t="str">
        <f aca="false" t="array" ref="E324:E324">IF($C324="Mangrove", IFERROR(3.66*INDEX(MangroveEmissionsValues!$D:$D,MATCH($A324,MangroveEmissionsValues!$A:$A,0),1)*INDEX(MangroveEmissionsValues!$E:$E,MATCH($A324,MangroveEmissionsValues!$A:$A,0),1),"NoData"),"NoData")</f>
        <v>NoData</v>
      </c>
      <c r="F324" s="70" t="str">
        <f aca="false" t="array" ref="F324:F324">IF($C324="Mangrove", IFERROR(3.66*INDEX(MangroveEmissionsValues!$F:$F,MATCH($A324,MangroveEmissionsValues!$A:$A,0),1)*INDEX(MangroveEmissionsValues!$G:$G,MATCH($A324,MangroveEmissionsValues!$A:$A,0),1)/'Model assumptions'!$C$17,"NoData"),"NoData")</f>
        <v>NoData</v>
      </c>
      <c r="G324" s="40"/>
      <c r="H324" s="40"/>
      <c r="I324" s="40"/>
      <c r="J324" s="2"/>
      <c r="K324" s="2"/>
      <c r="L324" s="2"/>
      <c r="M324" s="2"/>
    </row>
    <row r="325" customFormat="false" ht="12.75" hidden="false" customHeight="true" outlineLevel="0" collapsed="false">
      <c r="A325" s="40" t="s">
        <v>321</v>
      </c>
      <c r="B325" s="56" t="str">
        <f aca="false" t="array" ref="B325:B325">INDEX(Countries!$D$2:$D$255, MATCH(A325, Countries!$B$2:$B$255, 0))</f>
        <v>MAF</v>
      </c>
      <c r="C325" s="76" t="s">
        <v>154</v>
      </c>
      <c r="D325" s="70" t="n">
        <v>3.39</v>
      </c>
      <c r="E325" s="70" t="str">
        <f aca="false" t="array" ref="E325:E325">IF($C325="Mangrove", IFERROR(3.66*INDEX(MangroveEmissionsValues!$D:$D,MATCH($A325,MangroveEmissionsValues!$A:$A,0),1)*INDEX(MangroveEmissionsValues!$E:$E,MATCH($A325,MangroveEmissionsValues!$A:$A,0),1),"NoData"),"NoData")</f>
        <v>NoData</v>
      </c>
      <c r="F325" s="70" t="str">
        <f aca="false" t="array" ref="F325:F325">IF($C325="Mangrove", IFERROR(3.66*INDEX(MangroveEmissionsValues!$F:$F,MATCH($A325,MangroveEmissionsValues!$A:$A,0),1)*INDEX(MangroveEmissionsValues!$G:$G,MATCH($A325,MangroveEmissionsValues!$A:$A,0),1)/'Model assumptions'!$C$17,"NoData"),"NoData")</f>
        <v>NoData</v>
      </c>
      <c r="G325" s="40"/>
      <c r="H325" s="40"/>
      <c r="I325" s="40"/>
      <c r="J325" s="2"/>
      <c r="K325" s="2"/>
      <c r="L325" s="2"/>
      <c r="M325" s="2"/>
    </row>
    <row r="326" customFormat="false" ht="12.75" hidden="false" customHeight="true" outlineLevel="0" collapsed="false">
      <c r="A326" s="40" t="s">
        <v>322</v>
      </c>
      <c r="B326" s="56" t="str">
        <f aca="false" t="array" ref="B326:B326">INDEX(Countries!$D$2:$D$255, MATCH(A326, Countries!$B$2:$B$255, 0))</f>
        <v>WSM</v>
      </c>
      <c r="C326" s="76" t="s">
        <v>154</v>
      </c>
      <c r="D326" s="70" t="n">
        <v>3.39</v>
      </c>
      <c r="E326" s="70" t="str">
        <f aca="false" t="array" ref="E326:E326">IF($C326="Mangrove", IFERROR(3.66*INDEX(MangroveEmissionsValues!$D:$D,MATCH($A326,MangroveEmissionsValues!$A:$A,0),1)*INDEX(MangroveEmissionsValues!$E:$E,MATCH($A326,MangroveEmissionsValues!$A:$A,0),1),"NoData"),"NoData")</f>
        <v>NoData</v>
      </c>
      <c r="F326" s="70" t="str">
        <f aca="false" t="array" ref="F326:F326">IF($C326="Mangrove", IFERROR(3.66*INDEX(MangroveEmissionsValues!$F:$F,MATCH($A326,MangroveEmissionsValues!$A:$A,0),1)*INDEX(MangroveEmissionsValues!$G:$G,MATCH($A326,MangroveEmissionsValues!$A:$A,0),1)/'Model assumptions'!$C$17,"NoData"),"NoData")</f>
        <v>NoData</v>
      </c>
      <c r="G326" s="40"/>
      <c r="H326" s="40"/>
      <c r="I326" s="40"/>
      <c r="J326" s="2"/>
      <c r="K326" s="2"/>
      <c r="L326" s="2"/>
      <c r="M326" s="2"/>
    </row>
    <row r="327" customFormat="false" ht="12.75" hidden="false" customHeight="true" outlineLevel="0" collapsed="false">
      <c r="A327" s="40" t="s">
        <v>323</v>
      </c>
      <c r="B327" s="56" t="str">
        <f aca="false" t="array" ref="B327:B327">INDEX(Countries!$D$2:$D$255, MATCH(A327, Countries!$B$2:$B$255, 0))</f>
        <v>STP</v>
      </c>
      <c r="C327" s="76" t="s">
        <v>154</v>
      </c>
      <c r="D327" s="70" t="n">
        <v>3.39</v>
      </c>
      <c r="E327" s="70" t="str">
        <f aca="false" t="array" ref="E327:E327">IF($C327="Mangrove", IFERROR(3.66*INDEX(MangroveEmissionsValues!$D:$D,MATCH($A327,MangroveEmissionsValues!$A:$A,0),1)*INDEX(MangroveEmissionsValues!$E:$E,MATCH($A327,MangroveEmissionsValues!$A:$A,0),1),"NoData"),"NoData")</f>
        <v>NoData</v>
      </c>
      <c r="F327" s="70" t="str">
        <f aca="false" t="array" ref="F327:F327">IF($C327="Mangrove", IFERROR(3.66*INDEX(MangroveEmissionsValues!$F:$F,MATCH($A327,MangroveEmissionsValues!$A:$A,0),1)*INDEX(MangroveEmissionsValues!$G:$G,MATCH($A327,MangroveEmissionsValues!$A:$A,0),1)/'Model assumptions'!$C$17,"NoData"),"NoData")</f>
        <v>NoData</v>
      </c>
      <c r="G327" s="40"/>
      <c r="H327" s="40"/>
      <c r="I327" s="40"/>
      <c r="J327" s="2"/>
      <c r="K327" s="2"/>
      <c r="L327" s="2"/>
      <c r="M327" s="2"/>
    </row>
    <row r="328" customFormat="false" ht="12.75" hidden="false" customHeight="true" outlineLevel="0" collapsed="false">
      <c r="A328" s="40" t="s">
        <v>324</v>
      </c>
      <c r="B328" s="56" t="str">
        <f aca="false" t="array" ref="B328:B328">INDEX(Countries!$D$2:$D$255, MATCH(A328, Countries!$B$2:$B$255, 0))</f>
        <v>SAU</v>
      </c>
      <c r="C328" s="76" t="s">
        <v>154</v>
      </c>
      <c r="D328" s="70" t="n">
        <v>3.39</v>
      </c>
      <c r="E328" s="70" t="str">
        <f aca="false" t="array" ref="E328:E328">IF($C328="Mangrove", IFERROR(3.66*INDEX(MangroveEmissionsValues!$D:$D,MATCH($A328,MangroveEmissionsValues!$A:$A,0),1)*INDEX(MangroveEmissionsValues!$E:$E,MATCH($A328,MangroveEmissionsValues!$A:$A,0),1),"NoData"),"NoData")</f>
        <v>NoData</v>
      </c>
      <c r="F328" s="70" t="str">
        <f aca="false" t="array" ref="F328:F328">IF($C328="Mangrove", IFERROR(3.66*INDEX(MangroveEmissionsValues!$F:$F,MATCH($A328,MangroveEmissionsValues!$A:$A,0),1)*INDEX(MangroveEmissionsValues!$G:$G,MATCH($A328,MangroveEmissionsValues!$A:$A,0),1)/'Model assumptions'!$C$17,"NoData"),"NoData")</f>
        <v>NoData</v>
      </c>
      <c r="G328" s="40"/>
      <c r="H328" s="40"/>
      <c r="I328" s="40"/>
      <c r="J328" s="2"/>
      <c r="K328" s="2"/>
      <c r="L328" s="2"/>
      <c r="M328" s="2"/>
    </row>
    <row r="329" customFormat="false" ht="12.75" hidden="false" customHeight="true" outlineLevel="0" collapsed="false">
      <c r="A329" s="40" t="s">
        <v>325</v>
      </c>
      <c r="B329" s="56" t="str">
        <f aca="false" t="array" ref="B329:B329">INDEX(Countries!$D$2:$D$255, MATCH(A329, Countries!$B$2:$B$255, 0))</f>
        <v>SEN</v>
      </c>
      <c r="C329" s="76" t="s">
        <v>154</v>
      </c>
      <c r="D329" s="70" t="n">
        <v>3.39</v>
      </c>
      <c r="E329" s="70" t="str">
        <f aca="false" t="array" ref="E329:E329">IF($C329="Mangrove", IFERROR(3.66*INDEX(MangroveEmissionsValues!$D:$D,MATCH($A329,MangroveEmissionsValues!$A:$A,0),1)*INDEX(MangroveEmissionsValues!$E:$E,MATCH($A329,MangroveEmissionsValues!$A:$A,0),1),"NoData"),"NoData")</f>
        <v>NoData</v>
      </c>
      <c r="F329" s="70" t="str">
        <f aca="false" t="array" ref="F329:F329">IF($C329="Mangrove", IFERROR(3.66*INDEX(MangroveEmissionsValues!$F:$F,MATCH($A329,MangroveEmissionsValues!$A:$A,0),1)*INDEX(MangroveEmissionsValues!$G:$G,MATCH($A329,MangroveEmissionsValues!$A:$A,0),1)/'Model assumptions'!$C$17,"NoData"),"NoData")</f>
        <v>NoData</v>
      </c>
      <c r="G329" s="40"/>
      <c r="H329" s="40"/>
      <c r="I329" s="40"/>
      <c r="J329" s="2"/>
      <c r="K329" s="2"/>
      <c r="L329" s="2"/>
      <c r="M329" s="2"/>
    </row>
    <row r="330" customFormat="false" ht="12.75" hidden="false" customHeight="true" outlineLevel="0" collapsed="false">
      <c r="A330" s="40" t="s">
        <v>326</v>
      </c>
      <c r="B330" s="56" t="str">
        <f aca="false" t="array" ref="B330:B330">INDEX(Countries!$D$2:$D$255, MATCH(A330, Countries!$B$2:$B$255, 0))</f>
        <v>SYC</v>
      </c>
      <c r="C330" s="76" t="s">
        <v>154</v>
      </c>
      <c r="D330" s="70" t="n">
        <v>3.39</v>
      </c>
      <c r="E330" s="70" t="str">
        <f aca="false" t="array" ref="E330:E330">IF($C330="Mangrove", IFERROR(3.66*INDEX(MangroveEmissionsValues!$D:$D,MATCH($A330,MangroveEmissionsValues!$A:$A,0),1)*INDEX(MangroveEmissionsValues!$E:$E,MATCH($A330,MangroveEmissionsValues!$A:$A,0),1),"NoData"),"NoData")</f>
        <v>NoData</v>
      </c>
      <c r="F330" s="70" t="str">
        <f aca="false" t="array" ref="F330:F330">IF($C330="Mangrove", IFERROR(3.66*INDEX(MangroveEmissionsValues!$F:$F,MATCH($A330,MangroveEmissionsValues!$A:$A,0),1)*INDEX(MangroveEmissionsValues!$G:$G,MATCH($A330,MangroveEmissionsValues!$A:$A,0),1)/'Model assumptions'!$C$17,"NoData"),"NoData")</f>
        <v>NoData</v>
      </c>
      <c r="G330" s="40"/>
      <c r="H330" s="40"/>
      <c r="I330" s="40"/>
      <c r="J330" s="2"/>
      <c r="K330" s="2"/>
      <c r="L330" s="2"/>
      <c r="M330" s="2"/>
    </row>
    <row r="331" customFormat="false" ht="12.75" hidden="false" customHeight="true" outlineLevel="0" collapsed="false">
      <c r="A331" s="40" t="s">
        <v>327</v>
      </c>
      <c r="B331" s="56" t="str">
        <f aca="false" t="array" ref="B331:B331">INDEX(Countries!$D$2:$D$255, MATCH(A331, Countries!$B$2:$B$255, 0))</f>
        <v>SLE</v>
      </c>
      <c r="C331" s="76" t="s">
        <v>154</v>
      </c>
      <c r="D331" s="70" t="n">
        <v>3.39</v>
      </c>
      <c r="E331" s="70" t="str">
        <f aca="false" t="array" ref="E331:E331">IF($C331="Mangrove", IFERROR(3.66*INDEX(MangroveEmissionsValues!$D:$D,MATCH($A331,MangroveEmissionsValues!$A:$A,0),1)*INDEX(MangroveEmissionsValues!$E:$E,MATCH($A331,MangroveEmissionsValues!$A:$A,0),1),"NoData"),"NoData")</f>
        <v>NoData</v>
      </c>
      <c r="F331" s="70" t="str">
        <f aca="false" t="array" ref="F331:F331">IF($C331="Mangrove", IFERROR(3.66*INDEX(MangroveEmissionsValues!$F:$F,MATCH($A331,MangroveEmissionsValues!$A:$A,0),1)*INDEX(MangroveEmissionsValues!$G:$G,MATCH($A331,MangroveEmissionsValues!$A:$A,0),1)/'Model assumptions'!$C$17,"NoData"),"NoData")</f>
        <v>NoData</v>
      </c>
      <c r="G331" s="40"/>
      <c r="H331" s="40"/>
      <c r="I331" s="40"/>
      <c r="J331" s="2"/>
      <c r="K331" s="2"/>
      <c r="L331" s="2"/>
      <c r="M331" s="2"/>
    </row>
    <row r="332" customFormat="false" ht="12.75" hidden="false" customHeight="true" outlineLevel="0" collapsed="false">
      <c r="A332" s="40" t="s">
        <v>328</v>
      </c>
      <c r="B332" s="56" t="str">
        <f aca="false" t="array" ref="B332:B332">INDEX(Countries!$D$2:$D$255, MATCH(A332, Countries!$B$2:$B$255, 0))</f>
        <v>SGP</v>
      </c>
      <c r="C332" s="76" t="s">
        <v>154</v>
      </c>
      <c r="D332" s="70" t="n">
        <v>3.39</v>
      </c>
      <c r="E332" s="70" t="str">
        <f aca="false" t="array" ref="E332:E332">IF($C332="Mangrove", IFERROR(3.66*INDEX(MangroveEmissionsValues!$D:$D,MATCH($A332,MangroveEmissionsValues!$A:$A,0),1)*INDEX(MangroveEmissionsValues!$E:$E,MATCH($A332,MangroveEmissionsValues!$A:$A,0),1),"NoData"),"NoData")</f>
        <v>NoData</v>
      </c>
      <c r="F332" s="70" t="str">
        <f aca="false" t="array" ref="F332:F332">IF($C332="Mangrove", IFERROR(3.66*INDEX(MangroveEmissionsValues!$F:$F,MATCH($A332,MangroveEmissionsValues!$A:$A,0),1)*INDEX(MangroveEmissionsValues!$G:$G,MATCH($A332,MangroveEmissionsValues!$A:$A,0),1)/'Model assumptions'!$C$17,"NoData"),"NoData")</f>
        <v>NoData</v>
      </c>
      <c r="G332" s="40"/>
      <c r="H332" s="40"/>
      <c r="I332" s="40"/>
      <c r="J332" s="2"/>
      <c r="K332" s="2"/>
      <c r="L332" s="2"/>
      <c r="M332" s="2"/>
    </row>
    <row r="333" customFormat="false" ht="12.75" hidden="false" customHeight="true" outlineLevel="0" collapsed="false">
      <c r="A333" s="40" t="s">
        <v>329</v>
      </c>
      <c r="B333" s="56" t="str">
        <f aca="false" t="array" ref="B333:B333">INDEX(Countries!$D$2:$D$255, MATCH(A333, Countries!$B$2:$B$255, 0))</f>
        <v>SXM</v>
      </c>
      <c r="C333" s="76" t="s">
        <v>154</v>
      </c>
      <c r="D333" s="70" t="n">
        <v>3.39</v>
      </c>
      <c r="E333" s="70" t="str">
        <f aca="false" t="array" ref="E333:E333">IF($C333="Mangrove", IFERROR(3.66*INDEX(MangroveEmissionsValues!$D:$D,MATCH($A333,MangroveEmissionsValues!$A:$A,0),1)*INDEX(MangroveEmissionsValues!$E:$E,MATCH($A333,MangroveEmissionsValues!$A:$A,0),1),"NoData"),"NoData")</f>
        <v>NoData</v>
      </c>
      <c r="F333" s="70" t="str">
        <f aca="false" t="array" ref="F333:F333">IF($C333="Mangrove", IFERROR(3.66*INDEX(MangroveEmissionsValues!$F:$F,MATCH($A333,MangroveEmissionsValues!$A:$A,0),1)*INDEX(MangroveEmissionsValues!$G:$G,MATCH($A333,MangroveEmissionsValues!$A:$A,0),1)/'Model assumptions'!$C$17,"NoData"),"NoData")</f>
        <v>NoData</v>
      </c>
      <c r="G333" s="40"/>
      <c r="H333" s="40"/>
      <c r="I333" s="40"/>
      <c r="J333" s="2"/>
      <c r="K333" s="2"/>
      <c r="L333" s="2"/>
      <c r="M333" s="2"/>
    </row>
    <row r="334" customFormat="false" ht="12.75" hidden="false" customHeight="true" outlineLevel="0" collapsed="false">
      <c r="A334" s="40" t="s">
        <v>330</v>
      </c>
      <c r="B334" s="56" t="str">
        <f aca="false" t="array" ref="B334:B334">INDEX(Countries!$D$2:$D$255, MATCH(A334, Countries!$B$2:$B$255, 0))</f>
        <v>SLB</v>
      </c>
      <c r="C334" s="76" t="s">
        <v>154</v>
      </c>
      <c r="D334" s="70" t="n">
        <v>3.39</v>
      </c>
      <c r="E334" s="70" t="str">
        <f aca="false" t="array" ref="E334:E334">IF($C334="Mangrove", IFERROR(3.66*INDEX(MangroveEmissionsValues!$D:$D,MATCH($A334,MangroveEmissionsValues!$A:$A,0),1)*INDEX(MangroveEmissionsValues!$E:$E,MATCH($A334,MangroveEmissionsValues!$A:$A,0),1),"NoData"),"NoData")</f>
        <v>NoData</v>
      </c>
      <c r="F334" s="70" t="str">
        <f aca="false" t="array" ref="F334:F334">IF($C334="Mangrove", IFERROR(3.66*INDEX(MangroveEmissionsValues!$F:$F,MATCH($A334,MangroveEmissionsValues!$A:$A,0),1)*INDEX(MangroveEmissionsValues!$G:$G,MATCH($A334,MangroveEmissionsValues!$A:$A,0),1)/'Model assumptions'!$C$17,"NoData"),"NoData")</f>
        <v>NoData</v>
      </c>
      <c r="G334" s="40"/>
      <c r="H334" s="40"/>
      <c r="I334" s="40"/>
      <c r="J334" s="2"/>
      <c r="K334" s="2"/>
      <c r="L334" s="2"/>
      <c r="M334" s="2"/>
    </row>
    <row r="335" customFormat="false" ht="12.75" hidden="false" customHeight="true" outlineLevel="0" collapsed="false">
      <c r="A335" s="40" t="s">
        <v>331</v>
      </c>
      <c r="B335" s="56" t="str">
        <f aca="false" t="array" ref="B335:B335">INDEX(Countries!$D$2:$D$255, MATCH(A335, Countries!$B$2:$B$255, 0))</f>
        <v>SOM</v>
      </c>
      <c r="C335" s="76" t="s">
        <v>154</v>
      </c>
      <c r="D335" s="70" t="n">
        <v>3.39</v>
      </c>
      <c r="E335" s="70" t="str">
        <f aca="false" t="array" ref="E335:E335">IF($C335="Mangrove", IFERROR(3.66*INDEX(MangroveEmissionsValues!$D:$D,MATCH($A335,MangroveEmissionsValues!$A:$A,0),1)*INDEX(MangroveEmissionsValues!$E:$E,MATCH($A335,MangroveEmissionsValues!$A:$A,0),1),"NoData"),"NoData")</f>
        <v>NoData</v>
      </c>
      <c r="F335" s="70" t="str">
        <f aca="false" t="array" ref="F335:F335">IF($C335="Mangrove", IFERROR(3.66*INDEX(MangroveEmissionsValues!$F:$F,MATCH($A335,MangroveEmissionsValues!$A:$A,0),1)*INDEX(MangroveEmissionsValues!$G:$G,MATCH($A335,MangroveEmissionsValues!$A:$A,0),1)/'Model assumptions'!$C$17,"NoData"),"NoData")</f>
        <v>NoData</v>
      </c>
      <c r="G335" s="40"/>
      <c r="H335" s="40"/>
      <c r="I335" s="40"/>
      <c r="J335" s="2"/>
      <c r="K335" s="2"/>
      <c r="L335" s="2"/>
      <c r="M335" s="2"/>
    </row>
    <row r="336" customFormat="false" ht="12.75" hidden="false" customHeight="true" outlineLevel="0" collapsed="false">
      <c r="A336" s="40" t="s">
        <v>332</v>
      </c>
      <c r="B336" s="56" t="str">
        <f aca="false" t="array" ref="B336:B336">INDEX(Countries!$D$2:$D$255, MATCH(A336, Countries!$B$2:$B$255, 0))</f>
        <v>ZAF</v>
      </c>
      <c r="C336" s="76" t="s">
        <v>154</v>
      </c>
      <c r="D336" s="70" t="n">
        <v>3.39</v>
      </c>
      <c r="E336" s="70" t="str">
        <f aca="false" t="array" ref="E336:E336">IF($C336="Mangrove", IFERROR(3.66*INDEX(MangroveEmissionsValues!$D:$D,MATCH($A336,MangroveEmissionsValues!$A:$A,0),1)*INDEX(MangroveEmissionsValues!$E:$E,MATCH($A336,MangroveEmissionsValues!$A:$A,0),1),"NoData"),"NoData")</f>
        <v>NoData</v>
      </c>
      <c r="F336" s="70" t="str">
        <f aca="false" t="array" ref="F336:F336">IF($C336="Mangrove", IFERROR(3.66*INDEX(MangroveEmissionsValues!$F:$F,MATCH($A336,MangroveEmissionsValues!$A:$A,0),1)*INDEX(MangroveEmissionsValues!$G:$G,MATCH($A336,MangroveEmissionsValues!$A:$A,0),1)/'Model assumptions'!$C$17,"NoData"),"NoData")</f>
        <v>NoData</v>
      </c>
      <c r="G336" s="40"/>
      <c r="H336" s="40"/>
      <c r="I336" s="40"/>
      <c r="J336" s="2"/>
      <c r="K336" s="2"/>
      <c r="L336" s="2"/>
      <c r="M336" s="2"/>
    </row>
    <row r="337" customFormat="false" ht="12.75" hidden="false" customHeight="true" outlineLevel="0" collapsed="false">
      <c r="A337" s="40" t="s">
        <v>333</v>
      </c>
      <c r="B337" s="56" t="str">
        <f aca="false" t="array" ref="B337:B337">INDEX(Countries!$D$2:$D$255, MATCH(A337, Countries!$B$2:$B$255, 0))</f>
        <v>LKA</v>
      </c>
      <c r="C337" s="76" t="s">
        <v>154</v>
      </c>
      <c r="D337" s="70" t="n">
        <v>3.39</v>
      </c>
      <c r="E337" s="70" t="str">
        <f aca="false" t="array" ref="E337:E337">IF($C337="Mangrove", IFERROR(3.66*INDEX(MangroveEmissionsValues!$D:$D,MATCH($A337,MangroveEmissionsValues!$A:$A,0),1)*INDEX(MangroveEmissionsValues!$E:$E,MATCH($A337,MangroveEmissionsValues!$A:$A,0),1),"NoData"),"NoData")</f>
        <v>NoData</v>
      </c>
      <c r="F337" s="70" t="str">
        <f aca="false" t="array" ref="F337:F337">IF($C337="Mangrove", IFERROR(3.66*INDEX(MangroveEmissionsValues!$F:$F,MATCH($A337,MangroveEmissionsValues!$A:$A,0),1)*INDEX(MangroveEmissionsValues!$G:$G,MATCH($A337,MangroveEmissionsValues!$A:$A,0),1)/'Model assumptions'!$C$17,"NoData"),"NoData")</f>
        <v>NoData</v>
      </c>
      <c r="G337" s="40"/>
      <c r="H337" s="40"/>
      <c r="I337" s="40"/>
      <c r="J337" s="2"/>
      <c r="K337" s="2"/>
      <c r="L337" s="2"/>
      <c r="M337" s="2"/>
    </row>
    <row r="338" customFormat="false" ht="12.75" hidden="false" customHeight="true" outlineLevel="0" collapsed="false">
      <c r="A338" s="40" t="s">
        <v>334</v>
      </c>
      <c r="B338" s="56" t="str">
        <f aca="false" t="array" ref="B338:B338">INDEX(Countries!$D$2:$D$255, MATCH(A338, Countries!$B$2:$B$255, 0))</f>
        <v>SDN</v>
      </c>
      <c r="C338" s="76" t="s">
        <v>154</v>
      </c>
      <c r="D338" s="70" t="n">
        <v>3.39</v>
      </c>
      <c r="E338" s="70" t="str">
        <f aca="false" t="array" ref="E338:E338">IF($C338="Mangrove", IFERROR(3.66*INDEX(MangroveEmissionsValues!$D:$D,MATCH($A338,MangroveEmissionsValues!$A:$A,0),1)*INDEX(MangroveEmissionsValues!$E:$E,MATCH($A338,MangroveEmissionsValues!$A:$A,0),1),"NoData"),"NoData")</f>
        <v>NoData</v>
      </c>
      <c r="F338" s="70" t="str">
        <f aca="false" t="array" ref="F338:F338">IF($C338="Mangrove", IFERROR(3.66*INDEX(MangroveEmissionsValues!$F:$F,MATCH($A338,MangroveEmissionsValues!$A:$A,0),1)*INDEX(MangroveEmissionsValues!$G:$G,MATCH($A338,MangroveEmissionsValues!$A:$A,0),1)/'Model assumptions'!$C$17,"NoData"),"NoData")</f>
        <v>NoData</v>
      </c>
      <c r="G338" s="40"/>
      <c r="H338" s="40"/>
      <c r="I338" s="40"/>
      <c r="J338" s="2"/>
      <c r="K338" s="2"/>
      <c r="L338" s="2"/>
      <c r="M338" s="2"/>
    </row>
    <row r="339" customFormat="false" ht="12.75" hidden="false" customHeight="true" outlineLevel="0" collapsed="false">
      <c r="A339" s="40" t="s">
        <v>335</v>
      </c>
      <c r="B339" s="56" t="str">
        <f aca="false" t="array" ref="B339:B339">INDEX(Countries!$D$2:$D$255, MATCH(A339, Countries!$B$2:$B$255, 0))</f>
        <v>SUR</v>
      </c>
      <c r="C339" s="76" t="s">
        <v>154</v>
      </c>
      <c r="D339" s="70" t="n">
        <v>3.39</v>
      </c>
      <c r="E339" s="70" t="str">
        <f aca="false" t="array" ref="E339:E339">IF($C339="Mangrove", IFERROR(3.66*INDEX(MangroveEmissionsValues!$D:$D,MATCH($A339,MangroveEmissionsValues!$A:$A,0),1)*INDEX(MangroveEmissionsValues!$E:$E,MATCH($A339,MangroveEmissionsValues!$A:$A,0),1),"NoData"),"NoData")</f>
        <v>NoData</v>
      </c>
      <c r="F339" s="70" t="str">
        <f aca="false" t="array" ref="F339:F339">IF($C339="Mangrove", IFERROR(3.66*INDEX(MangroveEmissionsValues!$F:$F,MATCH($A339,MangroveEmissionsValues!$A:$A,0),1)*INDEX(MangroveEmissionsValues!$G:$G,MATCH($A339,MangroveEmissionsValues!$A:$A,0),1)/'Model assumptions'!$C$17,"NoData"),"NoData")</f>
        <v>NoData</v>
      </c>
      <c r="G339" s="40"/>
      <c r="H339" s="40"/>
      <c r="I339" s="40"/>
      <c r="J339" s="2"/>
      <c r="K339" s="2"/>
      <c r="L339" s="2"/>
      <c r="M339" s="2"/>
    </row>
    <row r="340" customFormat="false" ht="12.75" hidden="false" customHeight="true" outlineLevel="0" collapsed="false">
      <c r="A340" s="40" t="s">
        <v>336</v>
      </c>
      <c r="B340" s="56" t="str">
        <f aca="false" t="array" ref="B340:B340">INDEX(Countries!$D$2:$D$255, MATCH(A340, Countries!$B$2:$B$255, 0))</f>
        <v>TWN</v>
      </c>
      <c r="C340" s="76" t="s">
        <v>154</v>
      </c>
      <c r="D340" s="70" t="n">
        <v>3.39</v>
      </c>
      <c r="E340" s="70" t="str">
        <f aca="false" t="array" ref="E340:E340">IF($C340="Mangrove", IFERROR(3.66*INDEX(MangroveEmissionsValues!$D:$D,MATCH($A340,MangroveEmissionsValues!$A:$A,0),1)*INDEX(MangroveEmissionsValues!$E:$E,MATCH($A340,MangroveEmissionsValues!$A:$A,0),1),"NoData"),"NoData")</f>
        <v>NoData</v>
      </c>
      <c r="F340" s="70" t="str">
        <f aca="false" t="array" ref="F340:F340">IF($C340="Mangrove", IFERROR(3.66*INDEX(MangroveEmissionsValues!$F:$F,MATCH($A340,MangroveEmissionsValues!$A:$A,0),1)*INDEX(MangroveEmissionsValues!$G:$G,MATCH($A340,MangroveEmissionsValues!$A:$A,0),1)/'Model assumptions'!$C$17,"NoData"),"NoData")</f>
        <v>NoData</v>
      </c>
      <c r="G340" s="40"/>
      <c r="H340" s="40"/>
      <c r="I340" s="40"/>
      <c r="J340" s="2"/>
      <c r="K340" s="2"/>
      <c r="L340" s="2"/>
      <c r="M340" s="2"/>
    </row>
    <row r="341" customFormat="false" ht="12.75" hidden="false" customHeight="true" outlineLevel="0" collapsed="false">
      <c r="A341" s="40" t="s">
        <v>337</v>
      </c>
      <c r="B341" s="56" t="str">
        <f aca="false" t="array" ref="B341:B341">INDEX(Countries!$D$2:$D$255, MATCH(A341, Countries!$B$2:$B$255, 0))</f>
        <v>TZA</v>
      </c>
      <c r="C341" s="76" t="s">
        <v>154</v>
      </c>
      <c r="D341" s="70" t="n">
        <v>3.39</v>
      </c>
      <c r="E341" s="70" t="str">
        <f aca="false" t="array" ref="E341:E341">IF($C341="Mangrove", IFERROR(3.66*INDEX(MangroveEmissionsValues!$D:$D,MATCH($A341,MangroveEmissionsValues!$A:$A,0),1)*INDEX(MangroveEmissionsValues!$E:$E,MATCH($A341,MangroveEmissionsValues!$A:$A,0),1),"NoData"),"NoData")</f>
        <v>NoData</v>
      </c>
      <c r="F341" s="70" t="str">
        <f aca="false" t="array" ref="F341:F341">IF($C341="Mangrove", IFERROR(3.66*INDEX(MangroveEmissionsValues!$F:$F,MATCH($A341,MangroveEmissionsValues!$A:$A,0),1)*INDEX(MangroveEmissionsValues!$G:$G,MATCH($A341,MangroveEmissionsValues!$A:$A,0),1)/'Model assumptions'!$C$17,"NoData"),"NoData")</f>
        <v>NoData</v>
      </c>
      <c r="G341" s="40"/>
      <c r="H341" s="40"/>
      <c r="I341" s="40"/>
      <c r="J341" s="2"/>
      <c r="K341" s="2"/>
      <c r="L341" s="2"/>
      <c r="M341" s="2"/>
    </row>
    <row r="342" customFormat="false" ht="12.75" hidden="false" customHeight="true" outlineLevel="0" collapsed="false">
      <c r="A342" s="40" t="s">
        <v>338</v>
      </c>
      <c r="B342" s="56" t="str">
        <f aca="false" t="array" ref="B342:B342">INDEX(Countries!$D$2:$D$255, MATCH(A342, Countries!$B$2:$B$255, 0))</f>
        <v>THA</v>
      </c>
      <c r="C342" s="76" t="s">
        <v>154</v>
      </c>
      <c r="D342" s="70" t="n">
        <v>3.39</v>
      </c>
      <c r="E342" s="70" t="str">
        <f aca="false" t="array" ref="E342:E342">IF($C342="Mangrove", IFERROR(3.66*INDEX(MangroveEmissionsValues!$D:$D,MATCH($A342,MangroveEmissionsValues!$A:$A,0),1)*INDEX(MangroveEmissionsValues!$E:$E,MATCH($A342,MangroveEmissionsValues!$A:$A,0),1),"NoData"),"NoData")</f>
        <v>NoData</v>
      </c>
      <c r="F342" s="70" t="str">
        <f aca="false" t="array" ref="F342:F342">IF($C342="Mangrove", IFERROR(3.66*INDEX(MangroveEmissionsValues!$F:$F,MATCH($A342,MangroveEmissionsValues!$A:$A,0),1)*INDEX(MangroveEmissionsValues!$G:$G,MATCH($A342,MangroveEmissionsValues!$A:$A,0),1)/'Model assumptions'!$C$17,"NoData"),"NoData")</f>
        <v>NoData</v>
      </c>
      <c r="G342" s="40"/>
      <c r="H342" s="40"/>
      <c r="I342" s="40"/>
      <c r="J342" s="2"/>
      <c r="K342" s="2"/>
      <c r="L342" s="2"/>
      <c r="M342" s="2"/>
    </row>
    <row r="343" customFormat="false" ht="12.75" hidden="false" customHeight="true" outlineLevel="0" collapsed="false">
      <c r="A343" s="40" t="s">
        <v>339</v>
      </c>
      <c r="B343" s="56" t="str">
        <f aca="false" t="array" ref="B343:B343">INDEX(Countries!$D$2:$D$255, MATCH(A343, Countries!$B$2:$B$255, 0))</f>
        <v>TLS</v>
      </c>
      <c r="C343" s="76" t="s">
        <v>154</v>
      </c>
      <c r="D343" s="70" t="n">
        <v>3.39</v>
      </c>
      <c r="E343" s="70" t="str">
        <f aca="false" t="array" ref="E343:E343">IF($C343="Mangrove", IFERROR(3.66*INDEX(MangroveEmissionsValues!$D:$D,MATCH($A343,MangroveEmissionsValues!$A:$A,0),1)*INDEX(MangroveEmissionsValues!$E:$E,MATCH($A343,MangroveEmissionsValues!$A:$A,0),1),"NoData"),"NoData")</f>
        <v>NoData</v>
      </c>
      <c r="F343" s="70" t="str">
        <f aca="false" t="array" ref="F343:F343">IF($C343="Mangrove", IFERROR(3.66*INDEX(MangroveEmissionsValues!$F:$F,MATCH($A343,MangroveEmissionsValues!$A:$A,0),1)*INDEX(MangroveEmissionsValues!$G:$G,MATCH($A343,MangroveEmissionsValues!$A:$A,0),1)/'Model assumptions'!$C$17,"NoData"),"NoData")</f>
        <v>NoData</v>
      </c>
      <c r="G343" s="40"/>
      <c r="H343" s="40"/>
      <c r="I343" s="40"/>
      <c r="J343" s="2"/>
      <c r="K343" s="2"/>
      <c r="L343" s="2"/>
      <c r="M343" s="2"/>
    </row>
    <row r="344" customFormat="false" ht="12.75" hidden="false" customHeight="true" outlineLevel="0" collapsed="false">
      <c r="A344" s="40" t="s">
        <v>340</v>
      </c>
      <c r="B344" s="56" t="str">
        <f aca="false" t="array" ref="B344:B344">INDEX(Countries!$D$2:$D$255, MATCH(A344, Countries!$B$2:$B$255, 0))</f>
        <v>TGO</v>
      </c>
      <c r="C344" s="76" t="s">
        <v>154</v>
      </c>
      <c r="D344" s="70" t="n">
        <v>3.39</v>
      </c>
      <c r="E344" s="70" t="str">
        <f aca="false" t="array" ref="E344:E344">IF($C344="Mangrove", IFERROR(3.66*INDEX(MangroveEmissionsValues!$D:$D,MATCH($A344,MangroveEmissionsValues!$A:$A,0),1)*INDEX(MangroveEmissionsValues!$E:$E,MATCH($A344,MangroveEmissionsValues!$A:$A,0),1),"NoData"),"NoData")</f>
        <v>NoData</v>
      </c>
      <c r="F344" s="70" t="str">
        <f aca="false" t="array" ref="F344:F344">IF($C344="Mangrove", IFERROR(3.66*INDEX(MangroveEmissionsValues!$F:$F,MATCH($A344,MangroveEmissionsValues!$A:$A,0),1)*INDEX(MangroveEmissionsValues!$G:$G,MATCH($A344,MangroveEmissionsValues!$A:$A,0),1)/'Model assumptions'!$C$17,"NoData"),"NoData")</f>
        <v>NoData</v>
      </c>
      <c r="G344" s="40"/>
      <c r="H344" s="40"/>
      <c r="I344" s="40"/>
      <c r="J344" s="2"/>
      <c r="K344" s="2"/>
      <c r="L344" s="2"/>
      <c r="M344" s="2"/>
    </row>
    <row r="345" customFormat="false" ht="12.75" hidden="false" customHeight="true" outlineLevel="0" collapsed="false">
      <c r="A345" s="40" t="s">
        <v>341</v>
      </c>
      <c r="B345" s="56" t="str">
        <f aca="false" t="array" ref="B345:B345">INDEX(Countries!$D$2:$D$255, MATCH(A345, Countries!$B$2:$B$255, 0))</f>
        <v>TON</v>
      </c>
      <c r="C345" s="76" t="s">
        <v>154</v>
      </c>
      <c r="D345" s="70" t="n">
        <v>3.39</v>
      </c>
      <c r="E345" s="70" t="str">
        <f aca="false" t="array" ref="E345:E345">IF($C345="Mangrove", IFERROR(3.66*INDEX(MangroveEmissionsValues!$D:$D,MATCH($A345,MangroveEmissionsValues!$A:$A,0),1)*INDEX(MangroveEmissionsValues!$E:$E,MATCH($A345,MangroveEmissionsValues!$A:$A,0),1),"NoData"),"NoData")</f>
        <v>NoData</v>
      </c>
      <c r="F345" s="70" t="str">
        <f aca="false" t="array" ref="F345:F345">IF($C345="Mangrove", IFERROR(3.66*INDEX(MangroveEmissionsValues!$F:$F,MATCH($A345,MangroveEmissionsValues!$A:$A,0),1)*INDEX(MangroveEmissionsValues!$G:$G,MATCH($A345,MangroveEmissionsValues!$A:$A,0),1)/'Model assumptions'!$C$17,"NoData"),"NoData")</f>
        <v>NoData</v>
      </c>
      <c r="G345" s="40"/>
      <c r="H345" s="40"/>
      <c r="I345" s="40"/>
      <c r="J345" s="2"/>
      <c r="K345" s="2"/>
      <c r="L345" s="2"/>
      <c r="M345" s="2"/>
    </row>
    <row r="346" customFormat="false" ht="12.75" hidden="false" customHeight="true" outlineLevel="0" collapsed="false">
      <c r="A346" s="40" t="s">
        <v>342</v>
      </c>
      <c r="B346" s="56" t="str">
        <f aca="false" t="array" ref="B346:B346">INDEX(Countries!$D$2:$D$255, MATCH(A346, Countries!$B$2:$B$255, 0))</f>
        <v>TTO</v>
      </c>
      <c r="C346" s="76" t="s">
        <v>154</v>
      </c>
      <c r="D346" s="70" t="n">
        <v>3.39</v>
      </c>
      <c r="E346" s="70" t="str">
        <f aca="false" t="array" ref="E346:E346">IF($C346="Mangrove", IFERROR(3.66*INDEX(MangroveEmissionsValues!$D:$D,MATCH($A346,MangroveEmissionsValues!$A:$A,0),1)*INDEX(MangroveEmissionsValues!$E:$E,MATCH($A346,MangroveEmissionsValues!$A:$A,0),1),"NoData"),"NoData")</f>
        <v>NoData</v>
      </c>
      <c r="F346" s="70" t="str">
        <f aca="false" t="array" ref="F346:F346">IF($C346="Mangrove", IFERROR(3.66*INDEX(MangroveEmissionsValues!$F:$F,MATCH($A346,MangroveEmissionsValues!$A:$A,0),1)*INDEX(MangroveEmissionsValues!$G:$G,MATCH($A346,MangroveEmissionsValues!$A:$A,0),1)/'Model assumptions'!$C$17,"NoData"),"NoData")</f>
        <v>NoData</v>
      </c>
      <c r="G346" s="40"/>
      <c r="H346" s="40"/>
      <c r="I346" s="40"/>
      <c r="J346" s="2"/>
      <c r="K346" s="2"/>
      <c r="L346" s="2"/>
      <c r="M346" s="2"/>
    </row>
    <row r="347" customFormat="false" ht="12.75" hidden="false" customHeight="true" outlineLevel="0" collapsed="false">
      <c r="A347" s="40" t="s">
        <v>343</v>
      </c>
      <c r="B347" s="56" t="str">
        <f aca="false" t="array" ref="B347:B347">INDEX(Countries!$D$2:$D$255, MATCH(A347, Countries!$B$2:$B$255, 0))</f>
        <v>TCA</v>
      </c>
      <c r="C347" s="76" t="s">
        <v>154</v>
      </c>
      <c r="D347" s="70" t="n">
        <v>3.39</v>
      </c>
      <c r="E347" s="70" t="str">
        <f aca="false" t="array" ref="E347:E347">IF($C347="Mangrove", IFERROR(3.66*INDEX(MangroveEmissionsValues!$D:$D,MATCH($A347,MangroveEmissionsValues!$A:$A,0),1)*INDEX(MangroveEmissionsValues!$E:$E,MATCH($A347,MangroveEmissionsValues!$A:$A,0),1),"NoData"),"NoData")</f>
        <v>NoData</v>
      </c>
      <c r="F347" s="70" t="str">
        <f aca="false" t="array" ref="F347:F347">IF($C347="Mangrove", IFERROR(3.66*INDEX(MangroveEmissionsValues!$F:$F,MATCH($A347,MangroveEmissionsValues!$A:$A,0),1)*INDEX(MangroveEmissionsValues!$G:$G,MATCH($A347,MangroveEmissionsValues!$A:$A,0),1)/'Model assumptions'!$C$17,"NoData"),"NoData")</f>
        <v>NoData</v>
      </c>
      <c r="G347" s="40"/>
      <c r="H347" s="40"/>
      <c r="I347" s="40"/>
      <c r="J347" s="2"/>
      <c r="K347" s="2"/>
      <c r="L347" s="2"/>
      <c r="M347" s="2"/>
    </row>
    <row r="348" customFormat="false" ht="12.75" hidden="false" customHeight="true" outlineLevel="0" collapsed="false">
      <c r="A348" s="40" t="s">
        <v>344</v>
      </c>
      <c r="B348" s="56" t="str">
        <f aca="false" t="array" ref="B348:B348">INDEX(Countries!$D$2:$D$255, MATCH(A348, Countries!$B$2:$B$255, 0))</f>
        <v>TUV</v>
      </c>
      <c r="C348" s="76" t="s">
        <v>154</v>
      </c>
      <c r="D348" s="70" t="n">
        <v>3.39</v>
      </c>
      <c r="E348" s="70" t="str">
        <f aca="false" t="array" ref="E348:E348">IF($C348="Mangrove", IFERROR(3.66*INDEX(MangroveEmissionsValues!$D:$D,MATCH($A348,MangroveEmissionsValues!$A:$A,0),1)*INDEX(MangroveEmissionsValues!$E:$E,MATCH($A348,MangroveEmissionsValues!$A:$A,0),1),"NoData"),"NoData")</f>
        <v>NoData</v>
      </c>
      <c r="F348" s="70" t="str">
        <f aca="false" t="array" ref="F348:F348">IF($C348="Mangrove", IFERROR(3.66*INDEX(MangroveEmissionsValues!$F:$F,MATCH($A348,MangroveEmissionsValues!$A:$A,0),1)*INDEX(MangroveEmissionsValues!$G:$G,MATCH($A348,MangroveEmissionsValues!$A:$A,0),1)/'Model assumptions'!$C$17,"NoData"),"NoData")</f>
        <v>NoData</v>
      </c>
      <c r="G348" s="40"/>
      <c r="H348" s="40"/>
      <c r="I348" s="40"/>
      <c r="J348" s="2"/>
      <c r="K348" s="2"/>
      <c r="L348" s="2"/>
      <c r="M348" s="2"/>
    </row>
    <row r="349" customFormat="false" ht="12.75" hidden="false" customHeight="true" outlineLevel="0" collapsed="false">
      <c r="A349" s="40" t="s">
        <v>345</v>
      </c>
      <c r="B349" s="56" t="str">
        <f aca="false" t="array" ref="B349:B349">INDEX(Countries!$D$2:$D$255, MATCH(A349, Countries!$B$2:$B$255, 0))</f>
        <v>ARE</v>
      </c>
      <c r="C349" s="76" t="s">
        <v>154</v>
      </c>
      <c r="D349" s="70" t="n">
        <v>3.39</v>
      </c>
      <c r="E349" s="70" t="str">
        <f aca="false" t="array" ref="E349:E349">IF($C349="Mangrove", IFERROR(3.66*INDEX(MangroveEmissionsValues!$D:$D,MATCH($A349,MangroveEmissionsValues!$A:$A,0),1)*INDEX(MangroveEmissionsValues!$E:$E,MATCH($A349,MangroveEmissionsValues!$A:$A,0),1),"NoData"),"NoData")</f>
        <v>NoData</v>
      </c>
      <c r="F349" s="70" t="str">
        <f aca="false" t="array" ref="F349:F349">IF($C349="Mangrove", IFERROR(3.66*INDEX(MangroveEmissionsValues!$F:$F,MATCH($A349,MangroveEmissionsValues!$A:$A,0),1)*INDEX(MangroveEmissionsValues!$G:$G,MATCH($A349,MangroveEmissionsValues!$A:$A,0),1)/'Model assumptions'!$C$17,"NoData"),"NoData")</f>
        <v>NoData</v>
      </c>
      <c r="G349" s="40"/>
      <c r="H349" s="40"/>
      <c r="I349" s="40"/>
      <c r="J349" s="2"/>
      <c r="K349" s="2"/>
      <c r="L349" s="2"/>
      <c r="M349" s="2"/>
    </row>
    <row r="350" customFormat="false" ht="12.75" hidden="false" customHeight="true" outlineLevel="0" collapsed="false">
      <c r="A350" s="40" t="s">
        <v>346</v>
      </c>
      <c r="B350" s="56" t="str">
        <f aca="false" t="array" ref="B350:B350">INDEX(Countries!$D$2:$D$255, MATCH(A350, Countries!$B$2:$B$255, 0))</f>
        <v>VUT</v>
      </c>
      <c r="C350" s="76" t="s">
        <v>154</v>
      </c>
      <c r="D350" s="70" t="n">
        <v>3.39</v>
      </c>
      <c r="E350" s="70" t="str">
        <f aca="false" t="array" ref="E350:E350">IF($C350="Mangrove", IFERROR(3.66*INDEX(MangroveEmissionsValues!$D:$D,MATCH($A350,MangroveEmissionsValues!$A:$A,0),1)*INDEX(MangroveEmissionsValues!$E:$E,MATCH($A350,MangroveEmissionsValues!$A:$A,0),1),"NoData"),"NoData")</f>
        <v>NoData</v>
      </c>
      <c r="F350" s="70" t="str">
        <f aca="false" t="array" ref="F350:F350">IF($C350="Mangrove", IFERROR(3.66*INDEX(MangroveEmissionsValues!$F:$F,MATCH($A350,MangroveEmissionsValues!$A:$A,0),1)*INDEX(MangroveEmissionsValues!$G:$G,MATCH($A350,MangroveEmissionsValues!$A:$A,0),1)/'Model assumptions'!$C$17,"NoData"),"NoData")</f>
        <v>NoData</v>
      </c>
      <c r="G350" s="40"/>
      <c r="H350" s="40"/>
      <c r="I350" s="40"/>
      <c r="J350" s="2"/>
      <c r="K350" s="2"/>
      <c r="L350" s="2"/>
      <c r="M350" s="2"/>
    </row>
    <row r="351" customFormat="false" ht="12.75" hidden="false" customHeight="true" outlineLevel="0" collapsed="false">
      <c r="A351" s="40" t="s">
        <v>347</v>
      </c>
      <c r="B351" s="56" t="str">
        <f aca="false" t="array" ref="B351:B351">INDEX(Countries!$D$2:$D$255, MATCH(A351, Countries!$B$2:$B$255, 0))</f>
        <v>VEN</v>
      </c>
      <c r="C351" s="76" t="s">
        <v>154</v>
      </c>
      <c r="D351" s="70" t="n">
        <v>3.39</v>
      </c>
      <c r="E351" s="70" t="str">
        <f aca="false" t="array" ref="E351:E351">IF($C351="Mangrove", IFERROR(3.66*INDEX(MangroveEmissionsValues!$D:$D,MATCH($A351,MangroveEmissionsValues!$A:$A,0),1)*INDEX(MangroveEmissionsValues!$E:$E,MATCH($A351,MangroveEmissionsValues!$A:$A,0),1),"NoData"),"NoData")</f>
        <v>NoData</v>
      </c>
      <c r="F351" s="70" t="str">
        <f aca="false" t="array" ref="F351:F351">IF($C351="Mangrove", IFERROR(3.66*INDEX(MangroveEmissionsValues!$F:$F,MATCH($A351,MangroveEmissionsValues!$A:$A,0),1)*INDEX(MangroveEmissionsValues!$G:$G,MATCH($A351,MangroveEmissionsValues!$A:$A,0),1)/'Model assumptions'!$C$17,"NoData"),"NoData")</f>
        <v>NoData</v>
      </c>
      <c r="G351" s="40"/>
      <c r="H351" s="40"/>
      <c r="I351" s="40"/>
      <c r="J351" s="2"/>
      <c r="K351" s="2"/>
      <c r="L351" s="2"/>
      <c r="M351" s="2"/>
    </row>
    <row r="352" customFormat="false" ht="12.75" hidden="false" customHeight="true" outlineLevel="0" collapsed="false">
      <c r="A352" s="40" t="s">
        <v>348</v>
      </c>
      <c r="B352" s="56" t="str">
        <f aca="false" t="array" ref="B352:B352">INDEX(Countries!$D$2:$D$255, MATCH(A352, Countries!$B$2:$B$255, 0))</f>
        <v>VNM</v>
      </c>
      <c r="C352" s="76" t="s">
        <v>154</v>
      </c>
      <c r="D352" s="70" t="n">
        <v>3.39</v>
      </c>
      <c r="E352" s="70" t="str">
        <f aca="false" t="array" ref="E352:E352">IF($C352="Mangrove", IFERROR(3.66*INDEX(MangroveEmissionsValues!$D:$D,MATCH($A352,MangroveEmissionsValues!$A:$A,0),1)*INDEX(MangroveEmissionsValues!$E:$E,MATCH($A352,MangroveEmissionsValues!$A:$A,0),1),"NoData"),"NoData")</f>
        <v>NoData</v>
      </c>
      <c r="F352" s="70" t="str">
        <f aca="false" t="array" ref="F352:F352">IF($C352="Mangrove", IFERROR(3.66*INDEX(MangroveEmissionsValues!$F:$F,MATCH($A352,MangroveEmissionsValues!$A:$A,0),1)*INDEX(MangroveEmissionsValues!$G:$G,MATCH($A352,MangroveEmissionsValues!$A:$A,0),1)/'Model assumptions'!$C$17,"NoData"),"NoData")</f>
        <v>NoData</v>
      </c>
      <c r="G352" s="40"/>
      <c r="H352" s="40"/>
      <c r="I352" s="40"/>
      <c r="J352" s="2"/>
      <c r="K352" s="2"/>
      <c r="L352" s="2"/>
      <c r="M352" s="2"/>
    </row>
    <row r="353" customFormat="false" ht="12.75" hidden="false" customHeight="true" outlineLevel="0" collapsed="false">
      <c r="A353" s="40" t="s">
        <v>349</v>
      </c>
      <c r="B353" s="56" t="str">
        <f aca="false" t="array" ref="B353:B353">INDEX(Countries!$D$2:$D$255, MATCH(A353, Countries!$B$2:$B$255, 0))</f>
        <v>VIR</v>
      </c>
      <c r="C353" s="76" t="s">
        <v>154</v>
      </c>
      <c r="D353" s="70" t="n">
        <v>3.39</v>
      </c>
      <c r="E353" s="70" t="str">
        <f aca="false" t="array" ref="E353:E353">IF($C353="Mangrove", IFERROR(3.66*INDEX(MangroveEmissionsValues!$D:$D,MATCH($A353,MangroveEmissionsValues!$A:$A,0),1)*INDEX(MangroveEmissionsValues!$E:$E,MATCH($A353,MangroveEmissionsValues!$A:$A,0),1),"NoData"),"NoData")</f>
        <v>NoData</v>
      </c>
      <c r="F353" s="70" t="str">
        <f aca="false" t="array" ref="F353:F353">IF($C353="Mangrove", IFERROR(3.66*INDEX(MangroveEmissionsValues!$F:$F,MATCH($A353,MangroveEmissionsValues!$A:$A,0),1)*INDEX(MangroveEmissionsValues!$G:$G,MATCH($A353,MangroveEmissionsValues!$A:$A,0),1)/'Model assumptions'!$C$17,"NoData"),"NoData")</f>
        <v>NoData</v>
      </c>
      <c r="G353" s="40"/>
      <c r="H353" s="40"/>
      <c r="I353" s="40"/>
      <c r="J353" s="2"/>
      <c r="K353" s="2"/>
      <c r="L353" s="2"/>
      <c r="M353" s="2"/>
    </row>
    <row r="354" customFormat="false" ht="12.75" hidden="false" customHeight="true" outlineLevel="0" collapsed="false">
      <c r="A354" s="40" t="s">
        <v>350</v>
      </c>
      <c r="B354" s="56" t="str">
        <f aca="false" t="array" ref="B354:B354">INDEX(Countries!$D$2:$D$255, MATCH(A354, Countries!$B$2:$B$255, 0))</f>
        <v>WLF</v>
      </c>
      <c r="C354" s="76" t="s">
        <v>154</v>
      </c>
      <c r="D354" s="70" t="n">
        <v>3.39</v>
      </c>
      <c r="E354" s="70" t="str">
        <f aca="false" t="array" ref="E354:E354">IF($C354="Mangrove", IFERROR(3.66*INDEX(MangroveEmissionsValues!$D:$D,MATCH($A354,MangroveEmissionsValues!$A:$A,0),1)*INDEX(MangroveEmissionsValues!$E:$E,MATCH($A354,MangroveEmissionsValues!$A:$A,0),1),"NoData"),"NoData")</f>
        <v>NoData</v>
      </c>
      <c r="F354" s="70" t="str">
        <f aca="false" t="array" ref="F354:F354">IF($C354="Mangrove", IFERROR(3.66*INDEX(MangroveEmissionsValues!$F:$F,MATCH($A354,MangroveEmissionsValues!$A:$A,0),1)*INDEX(MangroveEmissionsValues!$G:$G,MATCH($A354,MangroveEmissionsValues!$A:$A,0),1)/'Model assumptions'!$C$17,"NoData"),"NoData")</f>
        <v>NoData</v>
      </c>
      <c r="G354" s="40"/>
      <c r="H354" s="40"/>
      <c r="I354" s="40"/>
      <c r="J354" s="2"/>
      <c r="K354" s="2"/>
      <c r="L354" s="2"/>
      <c r="M354" s="2"/>
    </row>
    <row r="355" customFormat="false" ht="12.75" hidden="false" customHeight="true" outlineLevel="0" collapsed="false">
      <c r="A355" s="40" t="s">
        <v>351</v>
      </c>
      <c r="B355" s="56" t="str">
        <f aca="false" t="array" ref="B355:B355">INDEX(Countries!$D$2:$D$255, MATCH(A355, Countries!$B$2:$B$255, 0))</f>
        <v>YEM</v>
      </c>
      <c r="C355" s="76" t="s">
        <v>154</v>
      </c>
      <c r="D355" s="70" t="n">
        <v>3.39</v>
      </c>
      <c r="E355" s="70" t="str">
        <f aca="false" t="array" ref="E355:E355">IF($C355="Mangrove", IFERROR(3.66*INDEX(MangroveEmissionsValues!$D:$D,MATCH($A355,MangroveEmissionsValues!$A:$A,0),1)*INDEX(MangroveEmissionsValues!$E:$E,MATCH($A355,MangroveEmissionsValues!$A:$A,0),1),"NoData"),"NoData")</f>
        <v>NoData</v>
      </c>
      <c r="F355" s="70" t="str">
        <f aca="false" t="array" ref="F355:F355">IF($C355="Mangrove", IFERROR(3.66*INDEX(MangroveEmissionsValues!$F:$F,MATCH($A355,MangroveEmissionsValues!$A:$A,0),1)*INDEX(MangroveEmissionsValues!$G:$G,MATCH($A355,MangroveEmissionsValues!$A:$A,0),1)/'Model assumptions'!$C$17,"NoData"),"NoData")</f>
        <v>NoData</v>
      </c>
      <c r="G355" s="40"/>
      <c r="H355" s="40"/>
      <c r="I355" s="40"/>
      <c r="J355" s="2"/>
      <c r="K355" s="2"/>
      <c r="L355" s="2"/>
      <c r="M355" s="2"/>
    </row>
    <row r="356" customFormat="false" ht="12.75" hidden="false" customHeight="true" outlineLevel="0" collapsed="false">
      <c r="A356" s="40" t="s">
        <v>352</v>
      </c>
      <c r="B356" s="56" t="str">
        <f aca="false" t="array" ref="B356:B356">INDEX(Countries!$D$2:$D$255, MATCH(A356, Countries!$B$2:$B$255, 0))</f>
        <v>ITA</v>
      </c>
      <c r="C356" s="76" t="s">
        <v>154</v>
      </c>
      <c r="D356" s="70" t="n">
        <v>3.39</v>
      </c>
      <c r="E356" s="70" t="str">
        <f aca="false" t="array" ref="E356:E356">IF($C356="Mangrove", IFERROR(3.66*INDEX(MangroveEmissionsValues!$D:$D,MATCH($A356,MangroveEmissionsValues!$A:$A,0),1)*INDEX(MangroveEmissionsValues!$E:$E,MATCH($A356,MangroveEmissionsValues!$A:$A,0),1),"NoData"),"NoData")</f>
        <v>NoData</v>
      </c>
      <c r="F356" s="70" t="str">
        <f aca="false" t="array" ref="F356:F356">IF($C356="Mangrove", IFERROR(3.66*INDEX(MangroveEmissionsValues!$F:$F,MATCH($A356,MangroveEmissionsValues!$A:$A,0),1)*INDEX(MangroveEmissionsValues!$G:$G,MATCH($A356,MangroveEmissionsValues!$A:$A,0),1)/'Model assumptions'!$C$17,"NoData"),"NoData")</f>
        <v>NoData</v>
      </c>
      <c r="G356" s="40"/>
      <c r="H356" s="40"/>
      <c r="I356" s="40"/>
      <c r="J356" s="2"/>
      <c r="K356" s="2"/>
      <c r="L356" s="2"/>
      <c r="M356" s="2"/>
    </row>
    <row r="357" customFormat="false" ht="12.75" hidden="false" customHeight="true" outlineLevel="0" collapsed="false">
      <c r="A357" s="40" t="s">
        <v>353</v>
      </c>
      <c r="B357" s="56" t="str">
        <f aca="false" t="array" ref="B357:B357">INDEX(Countries!$D$2:$D$255, MATCH(A357, Countries!$B$2:$B$255, 0))</f>
        <v>UKR</v>
      </c>
      <c r="C357" s="76" t="s">
        <v>154</v>
      </c>
      <c r="D357" s="70" t="n">
        <v>3.39</v>
      </c>
      <c r="E357" s="70" t="str">
        <f aca="false" t="array" ref="E357:E357">IF($C357="Mangrove", IFERROR(3.66*INDEX(MangroveEmissionsValues!$D:$D,MATCH($A357,MangroveEmissionsValues!$A:$A,0),1)*INDEX(MangroveEmissionsValues!$E:$E,MATCH($A357,MangroveEmissionsValues!$A:$A,0),1),"NoData"),"NoData")</f>
        <v>NoData</v>
      </c>
      <c r="F357" s="70" t="str">
        <f aca="false" t="array" ref="F357:F357">IF($C357="Mangrove", IFERROR(3.66*INDEX(MangroveEmissionsValues!$F:$F,MATCH($A357,MangroveEmissionsValues!$A:$A,0),1)*INDEX(MangroveEmissionsValues!$G:$G,MATCH($A357,MangroveEmissionsValues!$A:$A,0),1)/'Model assumptions'!$C$17,"NoData"),"NoData")</f>
        <v>NoData</v>
      </c>
      <c r="G357" s="40"/>
      <c r="H357" s="40"/>
      <c r="I357" s="40"/>
      <c r="J357" s="2"/>
      <c r="K357" s="2"/>
      <c r="L357" s="2"/>
      <c r="M357" s="2"/>
    </row>
    <row r="358" customFormat="false" ht="12.75" hidden="false" customHeight="true" outlineLevel="0" collapsed="false">
      <c r="A358" s="40" t="s">
        <v>354</v>
      </c>
      <c r="B358" s="56" t="str">
        <f aca="false" t="array" ref="B358:B358">INDEX(Countries!$D$2:$D$255, MATCH(A358, Countries!$B$2:$B$255, 0))</f>
        <v>TUN</v>
      </c>
      <c r="C358" s="76" t="s">
        <v>154</v>
      </c>
      <c r="D358" s="70" t="n">
        <v>3.39</v>
      </c>
      <c r="E358" s="70" t="str">
        <f aca="false" t="array" ref="E358:E358">IF($C358="Mangrove", IFERROR(3.66*INDEX(MangroveEmissionsValues!$D:$D,MATCH($A358,MangroveEmissionsValues!$A:$A,0),1)*INDEX(MangroveEmissionsValues!$E:$E,MATCH($A358,MangroveEmissionsValues!$A:$A,0),1),"NoData"),"NoData")</f>
        <v>NoData</v>
      </c>
      <c r="F358" s="70" t="str">
        <f aca="false" t="array" ref="F358:F358">IF($C358="Mangrove", IFERROR(3.66*INDEX(MangroveEmissionsValues!$F:$F,MATCH($A358,MangroveEmissionsValues!$A:$A,0),1)*INDEX(MangroveEmissionsValues!$G:$G,MATCH($A358,MangroveEmissionsValues!$A:$A,0),1)/'Model assumptions'!$C$17,"NoData"),"NoData")</f>
        <v>NoData</v>
      </c>
      <c r="G358" s="40"/>
      <c r="H358" s="40"/>
      <c r="I358" s="40"/>
      <c r="J358" s="2"/>
      <c r="K358" s="2"/>
      <c r="L358" s="2"/>
      <c r="M358" s="2"/>
    </row>
    <row r="359" customFormat="false" ht="12.75" hidden="false" customHeight="true" outlineLevel="0" collapsed="false">
      <c r="A359" s="40" t="s">
        <v>355</v>
      </c>
      <c r="B359" s="56" t="str">
        <f aca="false" t="array" ref="B359:B359">INDEX(Countries!$D$2:$D$255, MATCH(A359, Countries!$B$2:$B$255, 0))</f>
        <v>ESP</v>
      </c>
      <c r="C359" s="76" t="s">
        <v>154</v>
      </c>
      <c r="D359" s="70" t="n">
        <v>3.39</v>
      </c>
      <c r="E359" s="70" t="str">
        <f aca="false" t="array" ref="E359:E359">IF($C359="Mangrove", IFERROR(3.66*INDEX(MangroveEmissionsValues!$D:$D,MATCH($A359,MangroveEmissionsValues!$A:$A,0),1)*INDEX(MangroveEmissionsValues!$E:$E,MATCH($A359,MangroveEmissionsValues!$A:$A,0),1),"NoData"),"NoData")</f>
        <v>NoData</v>
      </c>
      <c r="F359" s="70" t="str">
        <f aca="false" t="array" ref="F359:F359">IF($C359="Mangrove", IFERROR(3.66*INDEX(MangroveEmissionsValues!$F:$F,MATCH($A359,MangroveEmissionsValues!$A:$A,0),1)*INDEX(MangroveEmissionsValues!$G:$G,MATCH($A359,MangroveEmissionsValues!$A:$A,0),1)/'Model assumptions'!$C$17,"NoData"),"NoData")</f>
        <v>NoData</v>
      </c>
      <c r="G359" s="40"/>
      <c r="H359" s="40"/>
      <c r="I359" s="40"/>
      <c r="J359" s="2"/>
      <c r="K359" s="2"/>
      <c r="L359" s="2"/>
      <c r="M359" s="2"/>
    </row>
    <row r="360" customFormat="false" ht="12.75" hidden="false" customHeight="true" outlineLevel="0" collapsed="false">
      <c r="A360" s="40" t="s">
        <v>356</v>
      </c>
      <c r="B360" s="56" t="str">
        <f aca="false" t="array" ref="B360:B360">INDEX(Countries!$D$2:$D$255, MATCH(A360, Countries!$B$2:$B$255, 0))</f>
        <v>KWT</v>
      </c>
      <c r="C360" s="76" t="s">
        <v>154</v>
      </c>
      <c r="D360" s="70" t="n">
        <v>3.39</v>
      </c>
      <c r="E360" s="70" t="str">
        <f aca="false" t="array" ref="E360:E360">IF($C360="Mangrove", IFERROR(3.66*INDEX(MangroveEmissionsValues!$D:$D,MATCH($A360,MangroveEmissionsValues!$A:$A,0),1)*INDEX(MangroveEmissionsValues!$E:$E,MATCH($A360,MangroveEmissionsValues!$A:$A,0),1),"NoData"),"NoData")</f>
        <v>NoData</v>
      </c>
      <c r="F360" s="70" t="str">
        <f aca="false" t="array" ref="F360:F360">IF($C360="Mangrove", IFERROR(3.66*INDEX(MangroveEmissionsValues!$F:$F,MATCH($A360,MangroveEmissionsValues!$A:$A,0),1)*INDEX(MangroveEmissionsValues!$G:$G,MATCH($A360,MangroveEmissionsValues!$A:$A,0),1)/'Model assumptions'!$C$17,"NoData"),"NoData")</f>
        <v>NoData</v>
      </c>
      <c r="G360" s="40"/>
      <c r="H360" s="40"/>
      <c r="I360" s="40"/>
      <c r="J360" s="2"/>
      <c r="K360" s="2"/>
      <c r="L360" s="2"/>
      <c r="M360" s="2"/>
    </row>
    <row r="361" customFormat="false" ht="12.75" hidden="false" customHeight="true" outlineLevel="0" collapsed="false">
      <c r="A361" s="40" t="s">
        <v>357</v>
      </c>
      <c r="B361" s="56" t="str">
        <f aca="false" t="array" ref="B361:B361">INDEX(Countries!$D$2:$D$255, MATCH(A361, Countries!$B$2:$B$255, 0))</f>
        <v>DNK</v>
      </c>
      <c r="C361" s="76" t="s">
        <v>154</v>
      </c>
      <c r="D361" s="70" t="n">
        <v>3.39</v>
      </c>
      <c r="E361" s="70" t="str">
        <f aca="false" t="array" ref="E361:E361">IF($C361="Mangrove", IFERROR(3.66*INDEX(MangroveEmissionsValues!$D:$D,MATCH($A361,MangroveEmissionsValues!$A:$A,0),1)*INDEX(MangroveEmissionsValues!$E:$E,MATCH($A361,MangroveEmissionsValues!$A:$A,0),1),"NoData"),"NoData")</f>
        <v>NoData</v>
      </c>
      <c r="F361" s="70" t="str">
        <f aca="false" t="array" ref="F361:F361">IF($C361="Mangrove", IFERROR(3.66*INDEX(MangroveEmissionsValues!$F:$F,MATCH($A361,MangroveEmissionsValues!$A:$A,0),1)*INDEX(MangroveEmissionsValues!$G:$G,MATCH($A361,MangroveEmissionsValues!$A:$A,0),1)/'Model assumptions'!$C$17,"NoData"),"NoData")</f>
        <v>NoData</v>
      </c>
      <c r="G361" s="40"/>
      <c r="H361" s="40"/>
      <c r="I361" s="40"/>
      <c r="J361" s="2"/>
      <c r="K361" s="2"/>
      <c r="L361" s="2"/>
      <c r="M361" s="2"/>
    </row>
    <row r="362" customFormat="false" ht="12.75" hidden="false" customHeight="true" outlineLevel="0" collapsed="false">
      <c r="A362" s="40" t="s">
        <v>358</v>
      </c>
      <c r="B362" s="56" t="str">
        <f aca="false" t="array" ref="B362:B362">INDEX(Countries!$D$2:$D$255, MATCH(A362, Countries!$B$2:$B$255, 0))</f>
        <v>FRA</v>
      </c>
      <c r="C362" s="76" t="s">
        <v>154</v>
      </c>
      <c r="D362" s="70" t="n">
        <v>3.39</v>
      </c>
      <c r="E362" s="70" t="str">
        <f aca="false" t="array" ref="E362:E362">IF($C362="Mangrove", IFERROR(3.66*INDEX(MangroveEmissionsValues!$D:$D,MATCH($A362,MangroveEmissionsValues!$A:$A,0),1)*INDEX(MangroveEmissionsValues!$E:$E,MATCH($A362,MangroveEmissionsValues!$A:$A,0),1),"NoData"),"NoData")</f>
        <v>NoData</v>
      </c>
      <c r="F362" s="70" t="str">
        <f aca="false" t="array" ref="F362:F362">IF($C362="Mangrove", IFERROR(3.66*INDEX(MangroveEmissionsValues!$F:$F,MATCH($A362,MangroveEmissionsValues!$A:$A,0),1)*INDEX(MangroveEmissionsValues!$G:$G,MATCH($A362,MangroveEmissionsValues!$A:$A,0),1)/'Model assumptions'!$C$17,"NoData"),"NoData")</f>
        <v>NoData</v>
      </c>
      <c r="G362" s="40"/>
      <c r="H362" s="40"/>
      <c r="I362" s="40"/>
      <c r="J362" s="2"/>
      <c r="K362" s="2"/>
      <c r="L362" s="2"/>
      <c r="M362" s="2"/>
    </row>
    <row r="363" customFormat="false" ht="12.75" hidden="false" customHeight="true" outlineLevel="0" collapsed="false">
      <c r="A363" s="40" t="s">
        <v>359</v>
      </c>
      <c r="B363" s="56" t="str">
        <f aca="false" t="array" ref="B363:B363">INDEX(Countries!$D$2:$D$255, MATCH(A363, Countries!$B$2:$B$255, 0))</f>
        <v>RUS</v>
      </c>
      <c r="C363" s="76" t="s">
        <v>154</v>
      </c>
      <c r="D363" s="70" t="n">
        <v>3.39</v>
      </c>
      <c r="E363" s="70" t="str">
        <f aca="false" t="array" ref="E363:E363">IF($C363="Mangrove", IFERROR(3.66*INDEX(MangroveEmissionsValues!$D:$D,MATCH($A363,MangroveEmissionsValues!$A:$A,0),1)*INDEX(MangroveEmissionsValues!$E:$E,MATCH($A363,MangroveEmissionsValues!$A:$A,0),1),"NoData"),"NoData")</f>
        <v>NoData</v>
      </c>
      <c r="F363" s="70" t="str">
        <f aca="false" t="array" ref="F363:F363">IF($C363="Mangrove", IFERROR(3.66*INDEX(MangroveEmissionsValues!$F:$F,MATCH($A363,MangroveEmissionsValues!$A:$A,0),1)*INDEX(MangroveEmissionsValues!$G:$G,MATCH($A363,MangroveEmissionsValues!$A:$A,0),1)/'Model assumptions'!$C$17,"NoData"),"NoData")</f>
        <v>NoData</v>
      </c>
      <c r="G363" s="40"/>
      <c r="H363" s="40"/>
      <c r="I363" s="40"/>
      <c r="J363" s="2"/>
      <c r="K363" s="2"/>
      <c r="L363" s="2"/>
      <c r="M363" s="2"/>
    </row>
    <row r="364" customFormat="false" ht="12.75" hidden="false" customHeight="true" outlineLevel="0" collapsed="false">
      <c r="A364" s="40" t="s">
        <v>360</v>
      </c>
      <c r="B364" s="56" t="str">
        <f aca="false" t="array" ref="B364:B364">INDEX(Countries!$D$2:$D$255, MATCH(A364, Countries!$B$2:$B$255, 0))</f>
        <v>UMI</v>
      </c>
      <c r="C364" s="76" t="s">
        <v>154</v>
      </c>
      <c r="D364" s="70" t="n">
        <v>3.39</v>
      </c>
      <c r="E364" s="70" t="str">
        <f aca="false" t="array" ref="E364:E364">IF($C364="Mangrove", IFERROR(3.66*INDEX(MangroveEmissionsValues!$D:$D,MATCH($A364,MangroveEmissionsValues!$A:$A,0),1)*INDEX(MangroveEmissionsValues!$E:$E,MATCH($A364,MangroveEmissionsValues!$A:$A,0),1),"NoData"),"NoData")</f>
        <v>NoData</v>
      </c>
      <c r="F364" s="70" t="str">
        <f aca="false" t="array" ref="F364:F364">IF($C364="Mangrove", IFERROR(3.66*INDEX(MangroveEmissionsValues!$F:$F,MATCH($A364,MangroveEmissionsValues!$A:$A,0),1)*INDEX(MangroveEmissionsValues!$G:$G,MATCH($A364,MangroveEmissionsValues!$A:$A,0),1)/'Model assumptions'!$C$17,"NoData"),"NoData")</f>
        <v>NoData</v>
      </c>
      <c r="G364" s="40"/>
      <c r="H364" s="40"/>
      <c r="I364" s="40"/>
      <c r="J364" s="2"/>
      <c r="K364" s="2"/>
      <c r="L364" s="2"/>
      <c r="M364" s="2"/>
    </row>
    <row r="365" customFormat="false" ht="12.75" hidden="false" customHeight="true" outlineLevel="0" collapsed="false">
      <c r="A365" s="40" t="s">
        <v>361</v>
      </c>
      <c r="B365" s="56" t="str">
        <f aca="false" t="array" ref="B365:B365">INDEX(Countries!$D$2:$D$255, MATCH(A365, Countries!$B$2:$B$255, 0))</f>
        <v>GRC</v>
      </c>
      <c r="C365" s="76" t="s">
        <v>154</v>
      </c>
      <c r="D365" s="70" t="n">
        <v>3.39</v>
      </c>
      <c r="E365" s="70" t="str">
        <f aca="false" t="array" ref="E365:E365">IF($C365="Mangrove", IFERROR(3.66*INDEX(MangroveEmissionsValues!$D:$D,MATCH($A365,MangroveEmissionsValues!$A:$A,0),1)*INDEX(MangroveEmissionsValues!$E:$E,MATCH($A365,MangroveEmissionsValues!$A:$A,0),1),"NoData"),"NoData")</f>
        <v>NoData</v>
      </c>
      <c r="F365" s="70" t="str">
        <f aca="false" t="array" ref="F365:F365">IF($C365="Mangrove", IFERROR(3.66*INDEX(MangroveEmissionsValues!$F:$F,MATCH($A365,MangroveEmissionsValues!$A:$A,0),1)*INDEX(MangroveEmissionsValues!$G:$G,MATCH($A365,MangroveEmissionsValues!$A:$A,0),1)/'Model assumptions'!$C$17,"NoData"),"NoData")</f>
        <v>NoData</v>
      </c>
      <c r="G365" s="40"/>
      <c r="H365" s="40"/>
      <c r="I365" s="40"/>
      <c r="J365" s="2"/>
      <c r="K365" s="2"/>
      <c r="L365" s="2"/>
      <c r="M365" s="2"/>
    </row>
    <row r="366" customFormat="false" ht="12.75" hidden="false" customHeight="true" outlineLevel="0" collapsed="false">
      <c r="A366" s="40" t="s">
        <v>362</v>
      </c>
      <c r="B366" s="56" t="str">
        <f aca="false" t="array" ref="B366:B366">INDEX(Countries!$D$2:$D$255, MATCH(A366, Countries!$B$2:$B$255, 0))</f>
        <v>CAN</v>
      </c>
      <c r="C366" s="76" t="s">
        <v>154</v>
      </c>
      <c r="D366" s="70" t="n">
        <v>3.39</v>
      </c>
      <c r="E366" s="70" t="str">
        <f aca="false" t="array" ref="E366:E366">IF($C366="Mangrove", IFERROR(3.66*INDEX(MangroveEmissionsValues!$D:$D,MATCH($A366,MangroveEmissionsValues!$A:$A,0),1)*INDEX(MangroveEmissionsValues!$E:$E,MATCH($A366,MangroveEmissionsValues!$A:$A,0),1),"NoData"),"NoData")</f>
        <v>NoData</v>
      </c>
      <c r="F366" s="70" t="str">
        <f aca="false" t="array" ref="F366:F366">IF($C366="Mangrove", IFERROR(3.66*INDEX(MangroveEmissionsValues!$F:$F,MATCH($A366,MangroveEmissionsValues!$A:$A,0),1)*INDEX(MangroveEmissionsValues!$G:$G,MATCH($A366,MangroveEmissionsValues!$A:$A,0),1)/'Model assumptions'!$C$17,"NoData"),"NoData")</f>
        <v>NoData</v>
      </c>
      <c r="G366" s="40"/>
      <c r="H366" s="40"/>
      <c r="I366" s="40"/>
      <c r="J366" s="2"/>
      <c r="K366" s="2"/>
      <c r="L366" s="2"/>
      <c r="M366" s="2"/>
    </row>
    <row r="367" customFormat="false" ht="12.75" hidden="false" customHeight="true" outlineLevel="0" collapsed="false">
      <c r="A367" s="40" t="s">
        <v>363</v>
      </c>
      <c r="B367" s="56" t="str">
        <f aca="false" t="array" ref="B367:B367">INDEX(Countries!$D$2:$D$255, MATCH(A367, Countries!$B$2:$B$255, 0))</f>
        <v>DEU</v>
      </c>
      <c r="C367" s="76" t="s">
        <v>154</v>
      </c>
      <c r="D367" s="70" t="n">
        <v>3.39</v>
      </c>
      <c r="E367" s="70" t="str">
        <f aca="false" t="array" ref="E367:E367">IF($C367="Mangrove", IFERROR(3.66*INDEX(MangroveEmissionsValues!$D:$D,MATCH($A367,MangroveEmissionsValues!$A:$A,0),1)*INDEX(MangroveEmissionsValues!$E:$E,MATCH($A367,MangroveEmissionsValues!$A:$A,0),1),"NoData"),"NoData")</f>
        <v>NoData</v>
      </c>
      <c r="F367" s="70" t="str">
        <f aca="false" t="array" ref="F367:F367">IF($C367="Mangrove", IFERROR(3.66*INDEX(MangroveEmissionsValues!$F:$F,MATCH($A367,MangroveEmissionsValues!$A:$A,0),1)*INDEX(MangroveEmissionsValues!$G:$G,MATCH($A367,MangroveEmissionsValues!$A:$A,0),1)/'Model assumptions'!$C$17,"NoData"),"NoData")</f>
        <v>NoData</v>
      </c>
      <c r="G367" s="40"/>
      <c r="H367" s="40"/>
      <c r="I367" s="40"/>
      <c r="J367" s="2"/>
      <c r="K367" s="2"/>
      <c r="L367" s="2"/>
      <c r="M367" s="2"/>
    </row>
    <row r="368" customFormat="false" ht="12.75" hidden="false" customHeight="true" outlineLevel="0" collapsed="false">
      <c r="A368" s="40" t="s">
        <v>364</v>
      </c>
      <c r="B368" s="56" t="str">
        <f aca="false" t="array" ref="B368:B368">INDEX(Countries!$D$2:$D$255, MATCH(A368, Countries!$B$2:$B$255, 0))</f>
        <v>HRV</v>
      </c>
      <c r="C368" s="76" t="s">
        <v>154</v>
      </c>
      <c r="D368" s="70" t="n">
        <v>3.39</v>
      </c>
      <c r="E368" s="70" t="str">
        <f aca="false" t="array" ref="E368:E368">IF($C368="Mangrove", IFERROR(3.66*INDEX(MangroveEmissionsValues!$D:$D,MATCH($A368,MangroveEmissionsValues!$A:$A,0),1)*INDEX(MangroveEmissionsValues!$E:$E,MATCH($A368,MangroveEmissionsValues!$A:$A,0),1),"NoData"),"NoData")</f>
        <v>NoData</v>
      </c>
      <c r="F368" s="70" t="str">
        <f aca="false" t="array" ref="F368:F368">IF($C368="Mangrove", IFERROR(3.66*INDEX(MangroveEmissionsValues!$F:$F,MATCH($A368,MangroveEmissionsValues!$A:$A,0),1)*INDEX(MangroveEmissionsValues!$G:$G,MATCH($A368,MangroveEmissionsValues!$A:$A,0),1)/'Model assumptions'!$C$17,"NoData"),"NoData")</f>
        <v>NoData</v>
      </c>
      <c r="G368" s="40"/>
      <c r="H368" s="40"/>
      <c r="I368" s="40"/>
      <c r="J368" s="2"/>
      <c r="K368" s="2"/>
      <c r="L368" s="2"/>
      <c r="M368" s="2"/>
    </row>
    <row r="369" customFormat="false" ht="12.75" hidden="false" customHeight="true" outlineLevel="0" collapsed="false">
      <c r="A369" s="40" t="s">
        <v>365</v>
      </c>
      <c r="B369" s="56" t="str">
        <f aca="false" t="array" ref="B369:B369">INDEX(Countries!$D$2:$D$255, MATCH(A369, Countries!$B$2:$B$255, 0))</f>
        <v>GBR</v>
      </c>
      <c r="C369" s="76" t="s">
        <v>154</v>
      </c>
      <c r="D369" s="70" t="n">
        <v>3.39</v>
      </c>
      <c r="E369" s="70" t="str">
        <f aca="false" t="array" ref="E369:E369">IF($C369="Mangrove", IFERROR(3.66*INDEX(MangroveEmissionsValues!$D:$D,MATCH($A369,MangroveEmissionsValues!$A:$A,0),1)*INDEX(MangroveEmissionsValues!$E:$E,MATCH($A369,MangroveEmissionsValues!$A:$A,0),1),"NoData"),"NoData")</f>
        <v>NoData</v>
      </c>
      <c r="F369" s="70" t="str">
        <f aca="false" t="array" ref="F369:F369">IF($C369="Mangrove", IFERROR(3.66*INDEX(MangroveEmissionsValues!$F:$F,MATCH($A369,MangroveEmissionsValues!$A:$A,0),1)*INDEX(MangroveEmissionsValues!$G:$G,MATCH($A369,MangroveEmissionsValues!$A:$A,0),1)/'Model assumptions'!$C$17,"NoData"),"NoData")</f>
        <v>NoData</v>
      </c>
      <c r="G369" s="40"/>
      <c r="H369" s="40"/>
      <c r="I369" s="40"/>
      <c r="J369" s="2"/>
      <c r="K369" s="2"/>
      <c r="L369" s="2"/>
      <c r="M369" s="2"/>
    </row>
    <row r="370" customFormat="false" ht="12.75" hidden="false" customHeight="true" outlineLevel="0" collapsed="false">
      <c r="A370" s="40" t="s">
        <v>366</v>
      </c>
      <c r="B370" s="56" t="str">
        <f aca="false" t="array" ref="B370:B370">INDEX(Countries!$D$2:$D$255, MATCH(A370, Countries!$B$2:$B$255, 0))</f>
        <v>MLT</v>
      </c>
      <c r="C370" s="76" t="s">
        <v>154</v>
      </c>
      <c r="D370" s="70" t="n">
        <v>3.39</v>
      </c>
      <c r="E370" s="70" t="str">
        <f aca="false" t="array" ref="E370:E370">IF($C370="Mangrove", IFERROR(3.66*INDEX(MangroveEmissionsValues!$D:$D,MATCH($A370,MangroveEmissionsValues!$A:$A,0),1)*INDEX(MangroveEmissionsValues!$E:$E,MATCH($A370,MangroveEmissionsValues!$A:$A,0),1),"NoData"),"NoData")</f>
        <v>NoData</v>
      </c>
      <c r="F370" s="70" t="str">
        <f aca="false" t="array" ref="F370:F370">IF($C370="Mangrove", IFERROR(3.66*INDEX(MangroveEmissionsValues!$F:$F,MATCH($A370,MangroveEmissionsValues!$A:$A,0),1)*INDEX(MangroveEmissionsValues!$G:$G,MATCH($A370,MangroveEmissionsValues!$A:$A,0),1)/'Model assumptions'!$C$17,"NoData"),"NoData")</f>
        <v>NoData</v>
      </c>
      <c r="G370" s="40"/>
      <c r="H370" s="40"/>
      <c r="I370" s="40"/>
      <c r="J370" s="2"/>
      <c r="K370" s="2"/>
      <c r="L370" s="2"/>
      <c r="M370" s="2"/>
    </row>
    <row r="371" customFormat="false" ht="12.75" hidden="false" customHeight="true" outlineLevel="0" collapsed="false">
      <c r="A371" s="40" t="s">
        <v>367</v>
      </c>
      <c r="B371" s="56" t="str">
        <f aca="false" t="array" ref="B371:B371">INDEX(Countries!$D$2:$D$255, MATCH(A371, Countries!$B$2:$B$255, 0))</f>
        <v>CYP</v>
      </c>
      <c r="C371" s="76" t="s">
        <v>154</v>
      </c>
      <c r="D371" s="70" t="n">
        <v>3.39</v>
      </c>
      <c r="E371" s="70" t="str">
        <f aca="false" t="array" ref="E371:E371">IF($C371="Mangrove", IFERROR(3.66*INDEX(MangroveEmissionsValues!$D:$D,MATCH($A371,MangroveEmissionsValues!$A:$A,0),1)*INDEX(MangroveEmissionsValues!$E:$E,MATCH($A371,MangroveEmissionsValues!$A:$A,0),1),"NoData"),"NoData")</f>
        <v>NoData</v>
      </c>
      <c r="F371" s="70" t="str">
        <f aca="false" t="array" ref="F371:F371">IF($C371="Mangrove", IFERROR(3.66*INDEX(MangroveEmissionsValues!$F:$F,MATCH($A371,MangroveEmissionsValues!$A:$A,0),1)*INDEX(MangroveEmissionsValues!$G:$G,MATCH($A371,MangroveEmissionsValues!$A:$A,0),1)/'Model assumptions'!$C$17,"NoData"),"NoData")</f>
        <v>NoData</v>
      </c>
      <c r="G371" s="40"/>
      <c r="H371" s="40"/>
      <c r="I371" s="40"/>
      <c r="J371" s="2"/>
      <c r="K371" s="2"/>
      <c r="L371" s="2"/>
      <c r="M371" s="2"/>
    </row>
    <row r="372" customFormat="false" ht="12.75" hidden="false" customHeight="true" outlineLevel="0" collapsed="false">
      <c r="A372" s="40" t="s">
        <v>368</v>
      </c>
      <c r="B372" s="56" t="str">
        <f aca="false" t="array" ref="B372:B372">INDEX(Countries!$D$2:$D$255, MATCH(A372, Countries!$B$2:$B$255, 0))</f>
        <v>NOR</v>
      </c>
      <c r="C372" s="76" t="s">
        <v>154</v>
      </c>
      <c r="D372" s="70" t="n">
        <v>3.39</v>
      </c>
      <c r="E372" s="70" t="str">
        <f aca="false" t="array" ref="E372:E372">IF($C372="Mangrove", IFERROR(3.66*INDEX(MangroveEmissionsValues!$D:$D,MATCH($A372,MangroveEmissionsValues!$A:$A,0),1)*INDEX(MangroveEmissionsValues!$E:$E,MATCH($A372,MangroveEmissionsValues!$A:$A,0),1),"NoData"),"NoData")</f>
        <v>NoData</v>
      </c>
      <c r="F372" s="70" t="str">
        <f aca="false" t="array" ref="F372:F372">IF($C372="Mangrove", IFERROR(3.66*INDEX(MangroveEmissionsValues!$F:$F,MATCH($A372,MangroveEmissionsValues!$A:$A,0),1)*INDEX(MangroveEmissionsValues!$G:$G,MATCH($A372,MangroveEmissionsValues!$A:$A,0),1)/'Model assumptions'!$C$17,"NoData"),"NoData")</f>
        <v>NoData</v>
      </c>
      <c r="G372" s="40"/>
      <c r="H372" s="40"/>
      <c r="I372" s="40"/>
      <c r="J372" s="2"/>
      <c r="K372" s="2"/>
      <c r="L372" s="2"/>
      <c r="M372" s="2"/>
    </row>
    <row r="373" customFormat="false" ht="12.75" hidden="false" customHeight="true" outlineLevel="0" collapsed="false">
      <c r="A373" s="40" t="s">
        <v>369</v>
      </c>
      <c r="B373" s="56" t="str">
        <f aca="false" t="array" ref="B373:B373">INDEX(Countries!$D$2:$D$255, MATCH(A373, Countries!$B$2:$B$255, 0))</f>
        <v>ALB</v>
      </c>
      <c r="C373" s="76" t="s">
        <v>154</v>
      </c>
      <c r="D373" s="70" t="n">
        <v>3.39</v>
      </c>
      <c r="E373" s="70" t="str">
        <f aca="false" t="array" ref="E373:E373">IF($C373="Mangrove", IFERROR(3.66*INDEX(MangroveEmissionsValues!$D:$D,MATCH($A373,MangroveEmissionsValues!$A:$A,0),1)*INDEX(MangroveEmissionsValues!$E:$E,MATCH($A373,MangroveEmissionsValues!$A:$A,0),1),"NoData"),"NoData")</f>
        <v>NoData</v>
      </c>
      <c r="F373" s="70" t="str">
        <f aca="false" t="array" ref="F373:F373">IF($C373="Mangrove", IFERROR(3.66*INDEX(MangroveEmissionsValues!$F:$F,MATCH($A373,MangroveEmissionsValues!$A:$A,0),1)*INDEX(MangroveEmissionsValues!$G:$G,MATCH($A373,MangroveEmissionsValues!$A:$A,0),1)/'Model assumptions'!$C$17,"NoData"),"NoData")</f>
        <v>NoData</v>
      </c>
      <c r="G373" s="40"/>
      <c r="H373" s="40"/>
      <c r="I373" s="40"/>
      <c r="J373" s="2"/>
      <c r="K373" s="2"/>
      <c r="L373" s="2"/>
      <c r="M373" s="2"/>
    </row>
    <row r="374" customFormat="false" ht="12.75" hidden="false" customHeight="true" outlineLevel="0" collapsed="false">
      <c r="A374" s="40" t="s">
        <v>370</v>
      </c>
      <c r="B374" s="56" t="str">
        <f aca="false" t="array" ref="B374:B374">INDEX(Countries!$D$2:$D$255, MATCH(A374, Countries!$B$2:$B$255, 0))</f>
        <v>DZA</v>
      </c>
      <c r="C374" s="76" t="s">
        <v>154</v>
      </c>
      <c r="D374" s="70" t="n">
        <v>3.39</v>
      </c>
      <c r="E374" s="70" t="str">
        <f aca="false" t="array" ref="E374:E374">IF($C374="Mangrove", IFERROR(3.66*INDEX(MangroveEmissionsValues!$D:$D,MATCH($A374,MangroveEmissionsValues!$A:$A,0),1)*INDEX(MangroveEmissionsValues!$E:$E,MATCH($A374,MangroveEmissionsValues!$A:$A,0),1),"NoData"),"NoData")</f>
        <v>NoData</v>
      </c>
      <c r="F374" s="70" t="str">
        <f aca="false" t="array" ref="F374:F374">IF($C374="Mangrove", IFERROR(3.66*INDEX(MangroveEmissionsValues!$F:$F,MATCH($A374,MangroveEmissionsValues!$A:$A,0),1)*INDEX(MangroveEmissionsValues!$G:$G,MATCH($A374,MangroveEmissionsValues!$A:$A,0),1)/'Model assumptions'!$C$17,"NoData"),"NoData")</f>
        <v>NoData</v>
      </c>
      <c r="G374" s="40"/>
      <c r="H374" s="40"/>
      <c r="I374" s="40"/>
      <c r="J374" s="2"/>
      <c r="K374" s="2"/>
      <c r="L374" s="2"/>
      <c r="M374" s="2"/>
    </row>
    <row r="375" customFormat="false" ht="12.75" hidden="false" customHeight="true" outlineLevel="0" collapsed="false">
      <c r="A375" s="40" t="s">
        <v>371</v>
      </c>
      <c r="B375" s="56" t="str">
        <f aca="false" t="array" ref="B375:B375">INDEX(Countries!$D$2:$D$255, MATCH(A375, Countries!$B$2:$B$255, 0))</f>
        <v>SWE</v>
      </c>
      <c r="C375" s="76" t="s">
        <v>154</v>
      </c>
      <c r="D375" s="70" t="n">
        <v>3.39</v>
      </c>
      <c r="E375" s="70" t="str">
        <f aca="false" t="array" ref="E375:E375">IF($C375="Mangrove", IFERROR(3.66*INDEX(MangroveEmissionsValues!$D:$D,MATCH($A375,MangroveEmissionsValues!$A:$A,0),1)*INDEX(MangroveEmissionsValues!$E:$E,MATCH($A375,MangroveEmissionsValues!$A:$A,0),1),"NoData"),"NoData")</f>
        <v>NoData</v>
      </c>
      <c r="F375" s="70" t="str">
        <f aca="false" t="array" ref="F375:F375">IF($C375="Mangrove", IFERROR(3.66*INDEX(MangroveEmissionsValues!$F:$F,MATCH($A375,MangroveEmissionsValues!$A:$A,0),1)*INDEX(MangroveEmissionsValues!$G:$G,MATCH($A375,MangroveEmissionsValues!$A:$A,0),1)/'Model assumptions'!$C$17,"NoData"),"NoData")</f>
        <v>NoData</v>
      </c>
      <c r="G375" s="40"/>
      <c r="H375" s="40"/>
      <c r="I375" s="40"/>
      <c r="J375" s="2"/>
      <c r="K375" s="2"/>
      <c r="L375" s="2"/>
      <c r="M375" s="2"/>
    </row>
    <row r="376" customFormat="false" ht="12.75" hidden="false" customHeight="true" outlineLevel="0" collapsed="false">
      <c r="A376" s="40" t="s">
        <v>372</v>
      </c>
      <c r="B376" s="56" t="str">
        <f aca="false" t="array" ref="B376:B376">INDEX(Countries!$D$2:$D$255, MATCH(A376, Countries!$B$2:$B$255, 0))</f>
        <v>ISR</v>
      </c>
      <c r="C376" s="76" t="s">
        <v>154</v>
      </c>
      <c r="D376" s="70" t="n">
        <v>3.39</v>
      </c>
      <c r="E376" s="70" t="str">
        <f aca="false" t="array" ref="E376:E376">IF($C376="Mangrove", IFERROR(3.66*INDEX(MangroveEmissionsValues!$D:$D,MATCH($A376,MangroveEmissionsValues!$A:$A,0),1)*INDEX(MangroveEmissionsValues!$E:$E,MATCH($A376,MangroveEmissionsValues!$A:$A,0),1),"NoData"),"NoData")</f>
        <v>NoData</v>
      </c>
      <c r="F376" s="70" t="str">
        <f aca="false" t="array" ref="F376:F376">IF($C376="Mangrove", IFERROR(3.66*INDEX(MangroveEmissionsValues!$F:$F,MATCH($A376,MangroveEmissionsValues!$A:$A,0),1)*INDEX(MangroveEmissionsValues!$G:$G,MATCH($A376,MangroveEmissionsValues!$A:$A,0),1)/'Model assumptions'!$C$17,"NoData"),"NoData")</f>
        <v>NoData</v>
      </c>
      <c r="G376" s="40"/>
      <c r="H376" s="40"/>
      <c r="I376" s="40"/>
      <c r="J376" s="2"/>
      <c r="K376" s="2"/>
      <c r="L376" s="2"/>
      <c r="M376" s="2"/>
    </row>
    <row r="377" customFormat="false" ht="12.75" hidden="false" customHeight="true" outlineLevel="0" collapsed="false">
      <c r="A377" s="40" t="s">
        <v>373</v>
      </c>
      <c r="B377" s="56" t="str">
        <f aca="false" t="array" ref="B377:B377">INDEX(Countries!$D$2:$D$255, MATCH(A377, Countries!$B$2:$B$255, 0))</f>
        <v>MSR</v>
      </c>
      <c r="C377" s="76" t="s">
        <v>154</v>
      </c>
      <c r="D377" s="70" t="n">
        <v>3.39</v>
      </c>
      <c r="E377" s="70" t="str">
        <f aca="false" t="array" ref="E377:E377">IF($C377="Mangrove", IFERROR(3.66*INDEX(MangroveEmissionsValues!$D:$D,MATCH($A377,MangroveEmissionsValues!$A:$A,0),1)*INDEX(MangroveEmissionsValues!$E:$E,MATCH($A377,MangroveEmissionsValues!$A:$A,0),1),"NoData"),"NoData")</f>
        <v>NoData</v>
      </c>
      <c r="F377" s="70" t="str">
        <f aca="false" t="array" ref="F377:F377">IF($C377="Mangrove", IFERROR(3.66*INDEX(MangroveEmissionsValues!$F:$F,MATCH($A377,MangroveEmissionsValues!$A:$A,0),1)*INDEX(MangroveEmissionsValues!$G:$G,MATCH($A377,MangroveEmissionsValues!$A:$A,0),1)/'Model assumptions'!$C$17,"NoData"),"NoData")</f>
        <v>NoData</v>
      </c>
      <c r="G377" s="40"/>
      <c r="H377" s="40"/>
      <c r="I377" s="40"/>
      <c r="J377" s="2"/>
      <c r="K377" s="2"/>
      <c r="L377" s="2"/>
      <c r="M377" s="2"/>
    </row>
    <row r="378" customFormat="false" ht="12.75" hidden="false" customHeight="true" outlineLevel="0" collapsed="false">
      <c r="A378" s="40" t="s">
        <v>374</v>
      </c>
      <c r="B378" s="56" t="str">
        <f aca="false" t="array" ref="B378:B378">INDEX(Countries!$D$2:$D$255, MATCH(A378, Countries!$B$2:$B$255, 0))</f>
        <v>LBY</v>
      </c>
      <c r="C378" s="76" t="s">
        <v>154</v>
      </c>
      <c r="D378" s="70" t="n">
        <v>3.39</v>
      </c>
      <c r="E378" s="70" t="str">
        <f aca="false" t="array" ref="E378:E378">IF($C378="Mangrove", IFERROR(3.66*INDEX(MangroveEmissionsValues!$D:$D,MATCH($A378,MangroveEmissionsValues!$A:$A,0),1)*INDEX(MangroveEmissionsValues!$E:$E,MATCH($A378,MangroveEmissionsValues!$A:$A,0),1),"NoData"),"NoData")</f>
        <v>NoData</v>
      </c>
      <c r="F378" s="70" t="str">
        <f aca="false" t="array" ref="F378:F378">IF($C378="Mangrove", IFERROR(3.66*INDEX(MangroveEmissionsValues!$F:$F,MATCH($A378,MangroveEmissionsValues!$A:$A,0),1)*INDEX(MangroveEmissionsValues!$G:$G,MATCH($A378,MangroveEmissionsValues!$A:$A,0),1)/'Model assumptions'!$C$17,"NoData"),"NoData")</f>
        <v>NoData</v>
      </c>
      <c r="G378" s="40"/>
      <c r="H378" s="40"/>
      <c r="I378" s="40"/>
      <c r="J378" s="2"/>
      <c r="K378" s="2"/>
      <c r="L378" s="2"/>
      <c r="M378" s="2"/>
    </row>
    <row r="379" customFormat="false" ht="12.75" hidden="false" customHeight="true" outlineLevel="0" collapsed="false">
      <c r="A379" s="40" t="s">
        <v>375</v>
      </c>
      <c r="B379" s="56" t="str">
        <f aca="false" t="array" ref="B379:B379">INDEX(Countries!$D$2:$D$255, MATCH(A379, Countries!$B$2:$B$255, 0))</f>
        <v>NLD</v>
      </c>
      <c r="C379" s="76" t="s">
        <v>154</v>
      </c>
      <c r="D379" s="70" t="n">
        <v>3.39</v>
      </c>
      <c r="E379" s="70" t="str">
        <f aca="false" t="array" ref="E379:E379">IF($C379="Mangrove", IFERROR(3.66*INDEX(MangroveEmissionsValues!$D:$D,MATCH($A379,MangroveEmissionsValues!$A:$A,0),1)*INDEX(MangroveEmissionsValues!$E:$E,MATCH($A379,MangroveEmissionsValues!$A:$A,0),1),"NoData"),"NoData")</f>
        <v>NoData</v>
      </c>
      <c r="F379" s="70" t="str">
        <f aca="false" t="array" ref="F379:F379">IF($C379="Mangrove", IFERROR(3.66*INDEX(MangroveEmissionsValues!$F:$F,MATCH($A379,MangroveEmissionsValues!$A:$A,0),1)*INDEX(MangroveEmissionsValues!$G:$G,MATCH($A379,MangroveEmissionsValues!$A:$A,0),1)/'Model assumptions'!$C$17,"NoData"),"NoData")</f>
        <v>NoData</v>
      </c>
      <c r="G379" s="40"/>
      <c r="H379" s="40"/>
      <c r="I379" s="40"/>
      <c r="J379" s="2"/>
      <c r="K379" s="2"/>
      <c r="L379" s="2"/>
      <c r="M379" s="2"/>
    </row>
    <row r="380" customFormat="false" ht="12.75" hidden="false" customHeight="true" outlineLevel="0" collapsed="false">
      <c r="A380" s="40" t="s">
        <v>376</v>
      </c>
      <c r="B380" s="56" t="str">
        <f aca="false" t="array" ref="B380:B380">INDEX(Countries!$D$2:$D$255, MATCH(A380, Countries!$B$2:$B$255, 0))</f>
        <v>POL</v>
      </c>
      <c r="C380" s="76" t="s">
        <v>154</v>
      </c>
      <c r="D380" s="70" t="n">
        <v>3.39</v>
      </c>
      <c r="E380" s="70" t="str">
        <f aca="false" t="array" ref="E380:E380">IF($C380="Mangrove", IFERROR(3.66*INDEX(MangroveEmissionsValues!$D:$D,MATCH($A380,MangroveEmissionsValues!$A:$A,0),1)*INDEX(MangroveEmissionsValues!$E:$E,MATCH($A380,MangroveEmissionsValues!$A:$A,0),1),"NoData"),"NoData")</f>
        <v>NoData</v>
      </c>
      <c r="F380" s="70" t="str">
        <f aca="false" t="array" ref="F380:F380">IF($C380="Mangrove", IFERROR(3.66*INDEX(MangroveEmissionsValues!$F:$F,MATCH($A380,MangroveEmissionsValues!$A:$A,0),1)*INDEX(MangroveEmissionsValues!$G:$G,MATCH($A380,MangroveEmissionsValues!$A:$A,0),1)/'Model assumptions'!$C$17,"NoData"),"NoData")</f>
        <v>NoData</v>
      </c>
      <c r="G380" s="40"/>
      <c r="H380" s="40"/>
      <c r="I380" s="40"/>
      <c r="J380" s="2"/>
      <c r="K380" s="2"/>
      <c r="L380" s="2"/>
      <c r="M380" s="2"/>
    </row>
    <row r="381" customFormat="false" ht="12.75" hidden="false" customHeight="true" outlineLevel="0" collapsed="false">
      <c r="A381" s="40" t="s">
        <v>377</v>
      </c>
      <c r="B381" s="56" t="str">
        <f aca="false" t="array" ref="B381:B381">INDEX(Countries!$D$2:$D$255, MATCH(A381, Countries!$B$2:$B$255, 0))</f>
        <v>TUR</v>
      </c>
      <c r="C381" s="76" t="s">
        <v>154</v>
      </c>
      <c r="D381" s="70" t="n">
        <v>3.39</v>
      </c>
      <c r="E381" s="70" t="str">
        <f aca="false" t="array" ref="E381:E381">IF($C381="Mangrove", IFERROR(3.66*INDEX(MangroveEmissionsValues!$D:$D,MATCH($A381,MangroveEmissionsValues!$A:$A,0),1)*INDEX(MangroveEmissionsValues!$E:$E,MATCH($A381,MangroveEmissionsValues!$A:$A,0),1),"NoData"),"NoData")</f>
        <v>NoData</v>
      </c>
      <c r="F381" s="70" t="str">
        <f aca="false" t="array" ref="F381:F381">IF($C381="Mangrove", IFERROR(3.66*INDEX(MangroveEmissionsValues!$F:$F,MATCH($A381,MangroveEmissionsValues!$A:$A,0),1)*INDEX(MangroveEmissionsValues!$G:$G,MATCH($A381,MangroveEmissionsValues!$A:$A,0),1)/'Model assumptions'!$C$17,"NoData"),"NoData")</f>
        <v>NoData</v>
      </c>
      <c r="G381" s="40"/>
      <c r="H381" s="40"/>
      <c r="I381" s="40"/>
      <c r="J381" s="2"/>
      <c r="K381" s="2"/>
      <c r="L381" s="2"/>
      <c r="M381" s="2"/>
    </row>
    <row r="382" customFormat="false" ht="12.75" hidden="false" customHeight="true" outlineLevel="0" collapsed="false">
      <c r="A382" s="40" t="s">
        <v>378</v>
      </c>
      <c r="B382" s="56" t="str">
        <f aca="false" t="array" ref="B382:B382">INDEX(Countries!$D$2:$D$255, MATCH(A382, Countries!$B$2:$B$255, 0))</f>
        <v>JOR</v>
      </c>
      <c r="C382" s="76" t="s">
        <v>154</v>
      </c>
      <c r="D382" s="70" t="n">
        <v>3.39</v>
      </c>
      <c r="E382" s="70" t="str">
        <f aca="false" t="array" ref="E382:E382">IF($C382="Mangrove", IFERROR(3.66*INDEX(MangroveEmissionsValues!$D:$D,MATCH($A382,MangroveEmissionsValues!$A:$A,0),1)*INDEX(MangroveEmissionsValues!$E:$E,MATCH($A382,MangroveEmissionsValues!$A:$A,0),1),"NoData"),"NoData")</f>
        <v>NoData</v>
      </c>
      <c r="F382" s="70" t="str">
        <f aca="false" t="array" ref="F382:F382">IF($C382="Mangrove", IFERROR(3.66*INDEX(MangroveEmissionsValues!$F:$F,MATCH($A382,MangroveEmissionsValues!$A:$A,0),1)*INDEX(MangroveEmissionsValues!$G:$G,MATCH($A382,MangroveEmissionsValues!$A:$A,0),1)/'Model assumptions'!$C$17,"NoData"),"NoData")</f>
        <v>NoData</v>
      </c>
      <c r="G382" s="40"/>
      <c r="H382" s="40"/>
      <c r="I382" s="40"/>
      <c r="J382" s="2"/>
      <c r="K382" s="2"/>
      <c r="L382" s="2"/>
      <c r="M382" s="2"/>
    </row>
    <row r="383" customFormat="false" ht="12.75" hidden="false" customHeight="true" outlineLevel="0" collapsed="false">
      <c r="A383" s="40" t="s">
        <v>379</v>
      </c>
      <c r="B383" s="56" t="str">
        <f aca="false" t="array" ref="B383:B383">INDEX(Countries!$D$2:$D$255, MATCH(A383, Countries!$B$2:$B$255, 0))</f>
        <v>SVN</v>
      </c>
      <c r="C383" s="76" t="s">
        <v>154</v>
      </c>
      <c r="D383" s="70" t="n">
        <v>3.39</v>
      </c>
      <c r="E383" s="70" t="str">
        <f aca="false" t="array" ref="E383:E383">IF($C383="Mangrove", IFERROR(3.66*INDEX(MangroveEmissionsValues!$D:$D,MATCH($A383,MangroveEmissionsValues!$A:$A,0),1)*INDEX(MangroveEmissionsValues!$E:$E,MATCH($A383,MangroveEmissionsValues!$A:$A,0),1),"NoData"),"NoData")</f>
        <v>NoData</v>
      </c>
      <c r="F383" s="70" t="str">
        <f aca="false" t="array" ref="F383:F383">IF($C383="Mangrove", IFERROR(3.66*INDEX(MangroveEmissionsValues!$F:$F,MATCH($A383,MangroveEmissionsValues!$A:$A,0),1)*INDEX(MangroveEmissionsValues!$G:$G,MATCH($A383,MangroveEmissionsValues!$A:$A,0),1)/'Model assumptions'!$C$17,"NoData"),"NoData")</f>
        <v>NoData</v>
      </c>
      <c r="G383" s="40"/>
      <c r="H383" s="40"/>
      <c r="I383" s="40"/>
      <c r="J383" s="2"/>
      <c r="K383" s="2"/>
      <c r="L383" s="2"/>
      <c r="M383" s="2"/>
    </row>
    <row r="384" customFormat="false" ht="12.75" hidden="false" customHeight="true" outlineLevel="0" collapsed="false">
      <c r="A384" s="40" t="s">
        <v>380</v>
      </c>
      <c r="B384" s="56" t="str">
        <f aca="false" t="array" ref="B384:B384">INDEX(Countries!$D$2:$D$255, MATCH(A384, Countries!$B$2:$B$255, 0))</f>
        <v>ARG</v>
      </c>
      <c r="C384" s="76" t="s">
        <v>154</v>
      </c>
      <c r="D384" s="70" t="n">
        <v>3.39</v>
      </c>
      <c r="E384" s="70" t="str">
        <f aca="false" t="array" ref="E384:E384">IF($C384="Mangrove", IFERROR(3.66*INDEX(MangroveEmissionsValues!$D:$D,MATCH($A384,MangroveEmissionsValues!$A:$A,0),1)*INDEX(MangroveEmissionsValues!$E:$E,MATCH($A384,MangroveEmissionsValues!$A:$A,0),1),"NoData"),"NoData")</f>
        <v>NoData</v>
      </c>
      <c r="F384" s="70" t="str">
        <f aca="false" t="array" ref="F384:F384">IF($C384="Mangrove", IFERROR(3.66*INDEX(MangroveEmissionsValues!$F:$F,MATCH($A384,MangroveEmissionsValues!$A:$A,0),1)*INDEX(MangroveEmissionsValues!$G:$G,MATCH($A384,MangroveEmissionsValues!$A:$A,0),1)/'Model assumptions'!$C$17,"NoData"),"NoData")</f>
        <v>NoData</v>
      </c>
      <c r="G384" s="40"/>
      <c r="H384" s="40"/>
      <c r="I384" s="40"/>
      <c r="J384" s="2"/>
      <c r="K384" s="2"/>
      <c r="L384" s="2"/>
      <c r="M384" s="2"/>
    </row>
    <row r="385" customFormat="false" ht="12.75" hidden="false" customHeight="true" outlineLevel="0" collapsed="false">
      <c r="A385" s="40" t="s">
        <v>381</v>
      </c>
      <c r="B385" s="56" t="str">
        <f aca="false" t="array" ref="B385:B385">INDEX(Countries!$D$2:$D$255, MATCH(A385, Countries!$B$2:$B$255, 0))</f>
        <v>AZE</v>
      </c>
      <c r="C385" s="76" t="s">
        <v>154</v>
      </c>
      <c r="D385" s="70" t="n">
        <v>3.39</v>
      </c>
      <c r="E385" s="70" t="str">
        <f aca="false" t="array" ref="E385:E385">IF($C385="Mangrove", IFERROR(3.66*INDEX(MangroveEmissionsValues!$D:$D,MATCH($A385,MangroveEmissionsValues!$A:$A,0),1)*INDEX(MangroveEmissionsValues!$E:$E,MATCH($A385,MangroveEmissionsValues!$A:$A,0),1),"NoData"),"NoData")</f>
        <v>NoData</v>
      </c>
      <c r="F385" s="70" t="str">
        <f aca="false" t="array" ref="F385:F385">IF($C385="Mangrove", IFERROR(3.66*INDEX(MangroveEmissionsValues!$F:$F,MATCH($A385,MangroveEmissionsValues!$A:$A,0),1)*INDEX(MangroveEmissionsValues!$G:$G,MATCH($A385,MangroveEmissionsValues!$A:$A,0),1)/'Model assumptions'!$C$17,"NoData"),"NoData")</f>
        <v>NoData</v>
      </c>
      <c r="G385" s="40"/>
      <c r="H385" s="40"/>
      <c r="I385" s="40"/>
      <c r="J385" s="2"/>
      <c r="K385" s="2"/>
      <c r="L385" s="2"/>
      <c r="M385" s="2"/>
    </row>
    <row r="386" customFormat="false" ht="12.75" hidden="false" customHeight="true" outlineLevel="0" collapsed="false">
      <c r="A386" s="40" t="s">
        <v>382</v>
      </c>
      <c r="B386" s="56" t="str">
        <f aca="false" t="array" ref="B386:B386">INDEX(Countries!$D$2:$D$255, MATCH(A386, Countries!$B$2:$B$255, 0))</f>
        <v>BEL</v>
      </c>
      <c r="C386" s="76" t="s">
        <v>154</v>
      </c>
      <c r="D386" s="70" t="n">
        <v>3.39</v>
      </c>
      <c r="E386" s="70" t="str">
        <f aca="false" t="array" ref="E386:E386">IF($C386="Mangrove", IFERROR(3.66*INDEX(MangroveEmissionsValues!$D:$D,MATCH($A386,MangroveEmissionsValues!$A:$A,0),1)*INDEX(MangroveEmissionsValues!$E:$E,MATCH($A386,MangroveEmissionsValues!$A:$A,0),1),"NoData"),"NoData")</f>
        <v>NoData</v>
      </c>
      <c r="F386" s="70" t="str">
        <f aca="false" t="array" ref="F386:F386">IF($C386="Mangrove", IFERROR(3.66*INDEX(MangroveEmissionsValues!$F:$F,MATCH($A386,MangroveEmissionsValues!$A:$A,0),1)*INDEX(MangroveEmissionsValues!$G:$G,MATCH($A386,MangroveEmissionsValues!$A:$A,0),1)/'Model assumptions'!$C$17,"NoData"),"NoData")</f>
        <v>NoData</v>
      </c>
      <c r="G386" s="40"/>
      <c r="H386" s="40"/>
      <c r="I386" s="40"/>
      <c r="J386" s="2"/>
      <c r="K386" s="2"/>
      <c r="L386" s="2"/>
      <c r="M386" s="2"/>
    </row>
    <row r="387" customFormat="false" ht="12.75" hidden="false" customHeight="true" outlineLevel="0" collapsed="false">
      <c r="A387" s="40" t="s">
        <v>383</v>
      </c>
      <c r="B387" s="56" t="str">
        <f aca="false" t="array" ref="B387:B387">INDEX(Countries!$D$2:$D$255, MATCH(A387, Countries!$B$2:$B$255, 0))</f>
        <v>BIH</v>
      </c>
      <c r="C387" s="76" t="s">
        <v>154</v>
      </c>
      <c r="D387" s="70" t="n">
        <v>3.39</v>
      </c>
      <c r="E387" s="70" t="str">
        <f aca="false" t="array" ref="E387:E387">IF($C387="Mangrove", IFERROR(3.66*INDEX(MangroveEmissionsValues!$D:$D,MATCH($A387,MangroveEmissionsValues!$A:$A,0),1)*INDEX(MangroveEmissionsValues!$E:$E,MATCH($A387,MangroveEmissionsValues!$A:$A,0),1),"NoData"),"NoData")</f>
        <v>NoData</v>
      </c>
      <c r="F387" s="70" t="str">
        <f aca="false" t="array" ref="F387:F387">IF($C387="Mangrove", IFERROR(3.66*INDEX(MangroveEmissionsValues!$F:$F,MATCH($A387,MangroveEmissionsValues!$A:$A,0),1)*INDEX(MangroveEmissionsValues!$G:$G,MATCH($A387,MangroveEmissionsValues!$A:$A,0),1)/'Model assumptions'!$C$17,"NoData"),"NoData")</f>
        <v>NoData</v>
      </c>
      <c r="G387" s="40"/>
      <c r="H387" s="40"/>
      <c r="I387" s="40"/>
      <c r="J387" s="2"/>
      <c r="K387" s="2"/>
      <c r="L387" s="2"/>
      <c r="M387" s="2"/>
    </row>
    <row r="388" customFormat="false" ht="12.75" hidden="false" customHeight="true" outlineLevel="0" collapsed="false">
      <c r="A388" s="40" t="s">
        <v>384</v>
      </c>
      <c r="B388" s="56" t="str">
        <f aca="false" t="array" ref="B388:B388">INDEX(Countries!$D$2:$D$255, MATCH(A388, Countries!$B$2:$B$255, 0))</f>
        <v>IOT</v>
      </c>
      <c r="C388" s="76" t="s">
        <v>154</v>
      </c>
      <c r="D388" s="70" t="n">
        <v>3.39</v>
      </c>
      <c r="E388" s="70" t="str">
        <f aca="false" t="array" ref="E388:E388">IF($C388="Mangrove", IFERROR(3.66*INDEX(MangroveEmissionsValues!$D:$D,MATCH($A388,MangroveEmissionsValues!$A:$A,0),1)*INDEX(MangroveEmissionsValues!$E:$E,MATCH($A388,MangroveEmissionsValues!$A:$A,0),1),"NoData"),"NoData")</f>
        <v>NoData</v>
      </c>
      <c r="F388" s="70" t="str">
        <f aca="false" t="array" ref="F388:F388">IF($C388="Mangrove", IFERROR(3.66*INDEX(MangroveEmissionsValues!$F:$F,MATCH($A388,MangroveEmissionsValues!$A:$A,0),1)*INDEX(MangroveEmissionsValues!$G:$G,MATCH($A388,MangroveEmissionsValues!$A:$A,0),1)/'Model assumptions'!$C$17,"NoData"),"NoData")</f>
        <v>NoData</v>
      </c>
      <c r="G388" s="40"/>
      <c r="H388" s="40"/>
      <c r="I388" s="40"/>
      <c r="J388" s="2"/>
      <c r="K388" s="2"/>
      <c r="L388" s="2"/>
      <c r="M388" s="2"/>
    </row>
    <row r="389" customFormat="false" ht="12.75" hidden="false" customHeight="true" outlineLevel="0" collapsed="false">
      <c r="A389" s="40" t="s">
        <v>385</v>
      </c>
      <c r="B389" s="56" t="str">
        <f aca="false" t="array" ref="B389:B389">INDEX(Countries!$D$2:$D$255, MATCH(A389, Countries!$B$2:$B$255, 0))</f>
        <v>BGR</v>
      </c>
      <c r="C389" s="76" t="s">
        <v>154</v>
      </c>
      <c r="D389" s="70" t="n">
        <v>3.39</v>
      </c>
      <c r="E389" s="70" t="str">
        <f aca="false" t="array" ref="E389:E389">IF($C389="Mangrove", IFERROR(3.66*INDEX(MangroveEmissionsValues!$D:$D,MATCH($A389,MangroveEmissionsValues!$A:$A,0),1)*INDEX(MangroveEmissionsValues!$E:$E,MATCH($A389,MangroveEmissionsValues!$A:$A,0),1),"NoData"),"NoData")</f>
        <v>NoData</v>
      </c>
      <c r="F389" s="70" t="str">
        <f aca="false" t="array" ref="F389:F389">IF($C389="Mangrove", IFERROR(3.66*INDEX(MangroveEmissionsValues!$F:$F,MATCH($A389,MangroveEmissionsValues!$A:$A,0),1)*INDEX(MangroveEmissionsValues!$G:$G,MATCH($A389,MangroveEmissionsValues!$A:$A,0),1)/'Model assumptions'!$C$17,"NoData"),"NoData")</f>
        <v>NoData</v>
      </c>
      <c r="G389" s="40"/>
      <c r="H389" s="40"/>
      <c r="I389" s="40"/>
      <c r="J389" s="2"/>
      <c r="K389" s="2"/>
      <c r="L389" s="2"/>
      <c r="M389" s="2"/>
    </row>
    <row r="390" customFormat="false" ht="12.75" hidden="false" customHeight="true" outlineLevel="0" collapsed="false">
      <c r="A390" s="40" t="s">
        <v>386</v>
      </c>
      <c r="B390" s="56" t="str">
        <f aca="false" t="array" ref="B390:B390">INDEX(Countries!$D$2:$D$255, MATCH(A390, Countries!$B$2:$B$255, 0))</f>
        <v>CPV</v>
      </c>
      <c r="C390" s="76" t="s">
        <v>154</v>
      </c>
      <c r="D390" s="70" t="n">
        <v>3.39</v>
      </c>
      <c r="E390" s="70" t="str">
        <f aca="false" t="array" ref="E390:E390">IF($C390="Mangrove", IFERROR(3.66*INDEX(MangroveEmissionsValues!$D:$D,MATCH($A390,MangroveEmissionsValues!$A:$A,0),1)*INDEX(MangroveEmissionsValues!$E:$E,MATCH($A390,MangroveEmissionsValues!$A:$A,0),1),"NoData"),"NoData")</f>
        <v>NoData</v>
      </c>
      <c r="F390" s="70" t="str">
        <f aca="false" t="array" ref="F390:F390">IF($C390="Mangrove", IFERROR(3.66*INDEX(MangroveEmissionsValues!$F:$F,MATCH($A390,MangroveEmissionsValues!$A:$A,0),1)*INDEX(MangroveEmissionsValues!$G:$G,MATCH($A390,MangroveEmissionsValues!$A:$A,0),1)/'Model assumptions'!$C$17,"NoData"),"NoData")</f>
        <v>NoData</v>
      </c>
      <c r="G390" s="40"/>
      <c r="H390" s="40"/>
      <c r="I390" s="40"/>
      <c r="J390" s="2"/>
      <c r="K390" s="2"/>
      <c r="L390" s="2"/>
      <c r="M390" s="2"/>
    </row>
    <row r="391" customFormat="false" ht="12.75" hidden="false" customHeight="true" outlineLevel="0" collapsed="false">
      <c r="A391" s="40" t="s">
        <v>387</v>
      </c>
      <c r="B391" s="56" t="str">
        <f aca="false" t="array" ref="B391:B391">INDEX(Countries!$D$2:$D$255, MATCH(A391, Countries!$B$2:$B$255, 0))</f>
        <v>CHL</v>
      </c>
      <c r="C391" s="76" t="s">
        <v>154</v>
      </c>
      <c r="D391" s="70" t="n">
        <v>3.39</v>
      </c>
      <c r="E391" s="70" t="str">
        <f aca="false" t="array" ref="E391:E391">IF($C391="Mangrove", IFERROR(3.66*INDEX(MangroveEmissionsValues!$D:$D,MATCH($A391,MangroveEmissionsValues!$A:$A,0),1)*INDEX(MangroveEmissionsValues!$E:$E,MATCH($A391,MangroveEmissionsValues!$A:$A,0),1),"NoData"),"NoData")</f>
        <v>NoData</v>
      </c>
      <c r="F391" s="70" t="str">
        <f aca="false" t="array" ref="F391:F391">IF($C391="Mangrove", IFERROR(3.66*INDEX(MangroveEmissionsValues!$F:$F,MATCH($A391,MangroveEmissionsValues!$A:$A,0),1)*INDEX(MangroveEmissionsValues!$G:$G,MATCH($A391,MangroveEmissionsValues!$A:$A,0),1)/'Model assumptions'!$C$17,"NoData"),"NoData")</f>
        <v>NoData</v>
      </c>
      <c r="G391" s="40"/>
      <c r="H391" s="40"/>
      <c r="I391" s="40"/>
      <c r="J391" s="2"/>
      <c r="K391" s="2"/>
      <c r="L391" s="2"/>
      <c r="M391" s="2"/>
    </row>
    <row r="392" customFormat="false" ht="12.75" hidden="false" customHeight="true" outlineLevel="0" collapsed="false">
      <c r="A392" s="40" t="s">
        <v>388</v>
      </c>
      <c r="B392" s="56" t="str">
        <f aca="false" t="array" ref="B392:B392">INDEX(Countries!$D$2:$D$255, MATCH(A392, Countries!$B$2:$B$255, 0))</f>
        <v>EST</v>
      </c>
      <c r="C392" s="76" t="s">
        <v>154</v>
      </c>
      <c r="D392" s="70" t="n">
        <v>3.39</v>
      </c>
      <c r="E392" s="70" t="str">
        <f aca="false" t="array" ref="E392:E392">IF($C392="Mangrove", IFERROR(3.66*INDEX(MangroveEmissionsValues!$D:$D,MATCH($A392,MangroveEmissionsValues!$A:$A,0),1)*INDEX(MangroveEmissionsValues!$E:$E,MATCH($A392,MangroveEmissionsValues!$A:$A,0),1),"NoData"),"NoData")</f>
        <v>NoData</v>
      </c>
      <c r="F392" s="70" t="str">
        <f aca="false" t="array" ref="F392:F392">IF($C392="Mangrove", IFERROR(3.66*INDEX(MangroveEmissionsValues!$F:$F,MATCH($A392,MangroveEmissionsValues!$A:$A,0),1)*INDEX(MangroveEmissionsValues!$G:$G,MATCH($A392,MangroveEmissionsValues!$A:$A,0),1)/'Model assumptions'!$C$17,"NoData"),"NoData")</f>
        <v>NoData</v>
      </c>
      <c r="G392" s="40"/>
      <c r="H392" s="40"/>
      <c r="I392" s="40"/>
      <c r="J392" s="2"/>
      <c r="K392" s="2"/>
      <c r="L392" s="2"/>
      <c r="M392" s="2"/>
    </row>
    <row r="393" customFormat="false" ht="12.75" hidden="false" customHeight="true" outlineLevel="0" collapsed="false">
      <c r="A393" s="40" t="s">
        <v>389</v>
      </c>
      <c r="B393" s="56" t="str">
        <f aca="false" t="array" ref="B393:B393">INDEX(Countries!$D$2:$D$255, MATCH(A393, Countries!$B$2:$B$255, 0))</f>
        <v>FLK</v>
      </c>
      <c r="C393" s="76" t="s">
        <v>154</v>
      </c>
      <c r="D393" s="70" t="n">
        <v>3.39</v>
      </c>
      <c r="E393" s="70" t="str">
        <f aca="false" t="array" ref="E393:E393">IF($C393="Mangrove", IFERROR(3.66*INDEX(MangroveEmissionsValues!$D:$D,MATCH($A393,MangroveEmissionsValues!$A:$A,0),1)*INDEX(MangroveEmissionsValues!$E:$E,MATCH($A393,MangroveEmissionsValues!$A:$A,0),1),"NoData"),"NoData")</f>
        <v>NoData</v>
      </c>
      <c r="F393" s="70" t="str">
        <f aca="false" t="array" ref="F393:F393">IF($C393="Mangrove", IFERROR(3.66*INDEX(MangroveEmissionsValues!$F:$F,MATCH($A393,MangroveEmissionsValues!$A:$A,0),1)*INDEX(MangroveEmissionsValues!$G:$G,MATCH($A393,MangroveEmissionsValues!$A:$A,0),1)/'Model assumptions'!$C$17,"NoData"),"NoData")</f>
        <v>NoData</v>
      </c>
      <c r="G393" s="40"/>
      <c r="H393" s="40"/>
      <c r="I393" s="40"/>
      <c r="J393" s="2"/>
      <c r="K393" s="2"/>
      <c r="L393" s="2"/>
      <c r="M393" s="2"/>
    </row>
    <row r="394" customFormat="false" ht="12.75" hidden="false" customHeight="true" outlineLevel="0" collapsed="false">
      <c r="A394" s="40" t="s">
        <v>390</v>
      </c>
      <c r="B394" s="56" t="str">
        <f aca="false" t="array" ref="B394:B394">INDEX(Countries!$D$2:$D$255, MATCH(A394, Countries!$B$2:$B$255, 0))</f>
        <v>FRO</v>
      </c>
      <c r="C394" s="76" t="s">
        <v>154</v>
      </c>
      <c r="D394" s="70" t="n">
        <v>3.39</v>
      </c>
      <c r="E394" s="70" t="str">
        <f aca="false" t="array" ref="E394:E394">IF($C394="Mangrove", IFERROR(3.66*INDEX(MangroveEmissionsValues!$D:$D,MATCH($A394,MangroveEmissionsValues!$A:$A,0),1)*INDEX(MangroveEmissionsValues!$E:$E,MATCH($A394,MangroveEmissionsValues!$A:$A,0),1),"NoData"),"NoData")</f>
        <v>NoData</v>
      </c>
      <c r="F394" s="70" t="str">
        <f aca="false" t="array" ref="F394:F394">IF($C394="Mangrove", IFERROR(3.66*INDEX(MangroveEmissionsValues!$F:$F,MATCH($A394,MangroveEmissionsValues!$A:$A,0),1)*INDEX(MangroveEmissionsValues!$G:$G,MATCH($A394,MangroveEmissionsValues!$A:$A,0),1)/'Model assumptions'!$C$17,"NoData"),"NoData")</f>
        <v>NoData</v>
      </c>
      <c r="G394" s="40"/>
      <c r="H394" s="40"/>
      <c r="I394" s="40"/>
      <c r="J394" s="2"/>
      <c r="K394" s="2"/>
      <c r="L394" s="2"/>
      <c r="M394" s="2"/>
    </row>
    <row r="395" customFormat="false" ht="12.75" hidden="false" customHeight="true" outlineLevel="0" collapsed="false">
      <c r="A395" s="40" t="s">
        <v>391</v>
      </c>
      <c r="B395" s="56" t="str">
        <f aca="false" t="array" ref="B395:B395">INDEX(Countries!$D$2:$D$255, MATCH(A395, Countries!$B$2:$B$255, 0))</f>
        <v>FIN</v>
      </c>
      <c r="C395" s="76" t="s">
        <v>154</v>
      </c>
      <c r="D395" s="70" t="n">
        <v>3.39</v>
      </c>
      <c r="E395" s="70" t="str">
        <f aca="false" t="array" ref="E395:E395">IF($C395="Mangrove", IFERROR(3.66*INDEX(MangroveEmissionsValues!$D:$D,MATCH($A395,MangroveEmissionsValues!$A:$A,0),1)*INDEX(MangroveEmissionsValues!$E:$E,MATCH($A395,MangroveEmissionsValues!$A:$A,0),1),"NoData"),"NoData")</f>
        <v>NoData</v>
      </c>
      <c r="F395" s="70" t="str">
        <f aca="false" t="array" ref="F395:F395">IF($C395="Mangrove", IFERROR(3.66*INDEX(MangroveEmissionsValues!$F:$F,MATCH($A395,MangroveEmissionsValues!$A:$A,0),1)*INDEX(MangroveEmissionsValues!$G:$G,MATCH($A395,MangroveEmissionsValues!$A:$A,0),1)/'Model assumptions'!$C$17,"NoData"),"NoData")</f>
        <v>NoData</v>
      </c>
      <c r="G395" s="40"/>
      <c r="H395" s="40"/>
      <c r="I395" s="40"/>
      <c r="J395" s="2"/>
      <c r="K395" s="2"/>
      <c r="L395" s="2"/>
      <c r="M395" s="2"/>
    </row>
    <row r="396" customFormat="false" ht="12.75" hidden="false" customHeight="true" outlineLevel="0" collapsed="false">
      <c r="A396" s="40" t="s">
        <v>392</v>
      </c>
      <c r="B396" s="56" t="str">
        <f aca="false" t="array" ref="B396:B396">INDEX(Countries!$D$2:$D$255, MATCH(A396, Countries!$B$2:$B$255, 0))</f>
        <v>GEO</v>
      </c>
      <c r="C396" s="76" t="s">
        <v>154</v>
      </c>
      <c r="D396" s="70" t="n">
        <v>3.39</v>
      </c>
      <c r="E396" s="70" t="str">
        <f aca="false" t="array" ref="E396:E396">IF($C396="Mangrove", IFERROR(3.66*INDEX(MangroveEmissionsValues!$D:$D,MATCH($A396,MangroveEmissionsValues!$A:$A,0),1)*INDEX(MangroveEmissionsValues!$E:$E,MATCH($A396,MangroveEmissionsValues!$A:$A,0),1),"NoData"),"NoData")</f>
        <v>NoData</v>
      </c>
      <c r="F396" s="70" t="str">
        <f aca="false" t="array" ref="F396:F396">IF($C396="Mangrove", IFERROR(3.66*INDEX(MangroveEmissionsValues!$F:$F,MATCH($A396,MangroveEmissionsValues!$A:$A,0),1)*INDEX(MangroveEmissionsValues!$G:$G,MATCH($A396,MangroveEmissionsValues!$A:$A,0),1)/'Model assumptions'!$C$17,"NoData"),"NoData")</f>
        <v>NoData</v>
      </c>
      <c r="G396" s="40"/>
      <c r="H396" s="40"/>
      <c r="I396" s="40"/>
      <c r="J396" s="2"/>
      <c r="K396" s="2"/>
      <c r="L396" s="2"/>
      <c r="M396" s="2"/>
    </row>
    <row r="397" customFormat="false" ht="12.75" hidden="false" customHeight="true" outlineLevel="0" collapsed="false">
      <c r="A397" s="40" t="s">
        <v>393</v>
      </c>
      <c r="B397" s="56" t="str">
        <f aca="false" t="array" ref="B397:B397">INDEX(Countries!$D$2:$D$255, MATCH(A397, Countries!$B$2:$B$255, 0))</f>
        <v>GIB</v>
      </c>
      <c r="C397" s="76" t="s">
        <v>154</v>
      </c>
      <c r="D397" s="70" t="n">
        <v>3.39</v>
      </c>
      <c r="E397" s="70" t="str">
        <f aca="false" t="array" ref="E397:E397">IF($C397="Mangrove", IFERROR(3.66*INDEX(MangroveEmissionsValues!$D:$D,MATCH($A397,MangroveEmissionsValues!$A:$A,0),1)*INDEX(MangroveEmissionsValues!$E:$E,MATCH($A397,MangroveEmissionsValues!$A:$A,0),1),"NoData"),"NoData")</f>
        <v>NoData</v>
      </c>
      <c r="F397" s="70" t="str">
        <f aca="false" t="array" ref="F397:F397">IF($C397="Mangrove", IFERROR(3.66*INDEX(MangroveEmissionsValues!$F:$F,MATCH($A397,MangroveEmissionsValues!$A:$A,0),1)*INDEX(MangroveEmissionsValues!$G:$G,MATCH($A397,MangroveEmissionsValues!$A:$A,0),1)/'Model assumptions'!$C$17,"NoData"),"NoData")</f>
        <v>NoData</v>
      </c>
      <c r="G397" s="40"/>
      <c r="H397" s="40"/>
      <c r="I397" s="40"/>
      <c r="J397" s="2"/>
      <c r="K397" s="2"/>
      <c r="L397" s="2"/>
      <c r="M397" s="2"/>
    </row>
    <row r="398" customFormat="false" ht="12.75" hidden="false" customHeight="true" outlineLevel="0" collapsed="false">
      <c r="A398" s="40" t="s">
        <v>394</v>
      </c>
      <c r="B398" s="56" t="str">
        <f aca="false" t="array" ref="B398:B398">INDEX(Countries!$D$2:$D$255, MATCH(A398, Countries!$B$2:$B$255, 0))</f>
        <v>GRL</v>
      </c>
      <c r="C398" s="76" t="s">
        <v>154</v>
      </c>
      <c r="D398" s="70" t="n">
        <v>3.39</v>
      </c>
      <c r="E398" s="70" t="str">
        <f aca="false" t="array" ref="E398:E398">IF($C398="Mangrove", IFERROR(3.66*INDEX(MangroveEmissionsValues!$D:$D,MATCH($A398,MangroveEmissionsValues!$A:$A,0),1)*INDEX(MangroveEmissionsValues!$E:$E,MATCH($A398,MangroveEmissionsValues!$A:$A,0),1),"NoData"),"NoData")</f>
        <v>NoData</v>
      </c>
      <c r="F398" s="70" t="str">
        <f aca="false" t="array" ref="F398:F398">IF($C398="Mangrove", IFERROR(3.66*INDEX(MangroveEmissionsValues!$F:$F,MATCH($A398,MangroveEmissionsValues!$A:$A,0),1)*INDEX(MangroveEmissionsValues!$G:$G,MATCH($A398,MangroveEmissionsValues!$A:$A,0),1)/'Model assumptions'!$C$17,"NoData"),"NoData")</f>
        <v>NoData</v>
      </c>
      <c r="G398" s="40"/>
      <c r="H398" s="40"/>
      <c r="I398" s="40"/>
      <c r="J398" s="2"/>
      <c r="K398" s="2"/>
      <c r="L398" s="2"/>
      <c r="M398" s="2"/>
    </row>
    <row r="399" customFormat="false" ht="12.75" hidden="false" customHeight="true" outlineLevel="0" collapsed="false">
      <c r="A399" s="40" t="s">
        <v>395</v>
      </c>
      <c r="B399" s="56" t="str">
        <f aca="false" t="array" ref="B399:B399">INDEX(Countries!$D$2:$D$255, MATCH(A399, Countries!$B$2:$B$255, 0))</f>
        <v>GGY</v>
      </c>
      <c r="C399" s="76" t="s">
        <v>154</v>
      </c>
      <c r="D399" s="70" t="n">
        <v>3.39</v>
      </c>
      <c r="E399" s="70" t="str">
        <f aca="false" t="array" ref="E399:E399">IF($C399="Mangrove", IFERROR(3.66*INDEX(MangroveEmissionsValues!$D:$D,MATCH($A399,MangroveEmissionsValues!$A:$A,0),1)*INDEX(MangroveEmissionsValues!$E:$E,MATCH($A399,MangroveEmissionsValues!$A:$A,0),1),"NoData"),"NoData")</f>
        <v>NoData</v>
      </c>
      <c r="F399" s="70" t="str">
        <f aca="false" t="array" ref="F399:F399">IF($C399="Mangrove", IFERROR(3.66*INDEX(MangroveEmissionsValues!$F:$F,MATCH($A399,MangroveEmissionsValues!$A:$A,0),1)*INDEX(MangroveEmissionsValues!$G:$G,MATCH($A399,MangroveEmissionsValues!$A:$A,0),1)/'Model assumptions'!$C$17,"NoData"),"NoData")</f>
        <v>NoData</v>
      </c>
      <c r="G399" s="40"/>
      <c r="H399" s="40"/>
      <c r="I399" s="40"/>
      <c r="J399" s="2"/>
      <c r="K399" s="2"/>
      <c r="L399" s="2"/>
      <c r="M399" s="2"/>
    </row>
    <row r="400" customFormat="false" ht="12.75" hidden="false" customHeight="true" outlineLevel="0" collapsed="false">
      <c r="A400" s="40" t="s">
        <v>396</v>
      </c>
      <c r="B400" s="56" t="str">
        <f aca="false" t="array" ref="B400:B400">INDEX(Countries!$D$2:$D$255, MATCH(A400, Countries!$B$2:$B$255, 0))</f>
        <v>ISL</v>
      </c>
      <c r="C400" s="76" t="s">
        <v>154</v>
      </c>
      <c r="D400" s="70" t="n">
        <v>3.39</v>
      </c>
      <c r="E400" s="70" t="str">
        <f aca="false" t="array" ref="E400:E400">IF($C400="Mangrove", IFERROR(3.66*INDEX(MangroveEmissionsValues!$D:$D,MATCH($A400,MangroveEmissionsValues!$A:$A,0),1)*INDEX(MangroveEmissionsValues!$E:$E,MATCH($A400,MangroveEmissionsValues!$A:$A,0),1),"NoData"),"NoData")</f>
        <v>NoData</v>
      </c>
      <c r="F400" s="70" t="str">
        <f aca="false" t="array" ref="F400:F400">IF($C400="Mangrove", IFERROR(3.66*INDEX(MangroveEmissionsValues!$F:$F,MATCH($A400,MangroveEmissionsValues!$A:$A,0),1)*INDEX(MangroveEmissionsValues!$G:$G,MATCH($A400,MangroveEmissionsValues!$A:$A,0),1)/'Model assumptions'!$C$17,"NoData"),"NoData")</f>
        <v>NoData</v>
      </c>
      <c r="G400" s="40"/>
      <c r="H400" s="40"/>
      <c r="I400" s="40"/>
      <c r="J400" s="2"/>
      <c r="K400" s="2"/>
      <c r="L400" s="2"/>
      <c r="M400" s="2"/>
    </row>
    <row r="401" customFormat="false" ht="12.75" hidden="false" customHeight="true" outlineLevel="0" collapsed="false">
      <c r="A401" s="40" t="s">
        <v>397</v>
      </c>
      <c r="B401" s="56" t="str">
        <f aca="false" t="array" ref="B401:B401">INDEX(Countries!$D$2:$D$255, MATCH(A401, Countries!$B$2:$B$255, 0))</f>
        <v>IRQ</v>
      </c>
      <c r="C401" s="76" t="s">
        <v>154</v>
      </c>
      <c r="D401" s="70" t="n">
        <v>3.39</v>
      </c>
      <c r="E401" s="70" t="str">
        <f aca="false" t="array" ref="E401:E401">IF($C401="Mangrove", IFERROR(3.66*INDEX(MangroveEmissionsValues!$D:$D,MATCH($A401,MangroveEmissionsValues!$A:$A,0),1)*INDEX(MangroveEmissionsValues!$E:$E,MATCH($A401,MangroveEmissionsValues!$A:$A,0),1),"NoData"),"NoData")</f>
        <v>NoData</v>
      </c>
      <c r="F401" s="70" t="str">
        <f aca="false" t="array" ref="F401:F401">IF($C401="Mangrove", IFERROR(3.66*INDEX(MangroveEmissionsValues!$F:$F,MATCH($A401,MangroveEmissionsValues!$A:$A,0),1)*INDEX(MangroveEmissionsValues!$G:$G,MATCH($A401,MangroveEmissionsValues!$A:$A,0),1)/'Model assumptions'!$C$17,"NoData"),"NoData")</f>
        <v>NoData</v>
      </c>
      <c r="G401" s="40"/>
      <c r="H401" s="40"/>
      <c r="I401" s="40"/>
      <c r="J401" s="2"/>
      <c r="K401" s="2"/>
      <c r="L401" s="2"/>
      <c r="M401" s="2"/>
    </row>
    <row r="402" customFormat="false" ht="12.75" hidden="false" customHeight="true" outlineLevel="0" collapsed="false">
      <c r="A402" s="40" t="s">
        <v>398</v>
      </c>
      <c r="B402" s="56" t="str">
        <f aca="false" t="array" ref="B402:B402">INDEX(Countries!$D$2:$D$255, MATCH(A402, Countries!$B$2:$B$255, 0))</f>
        <v>IRL</v>
      </c>
      <c r="C402" s="76" t="s">
        <v>154</v>
      </c>
      <c r="D402" s="70" t="n">
        <v>3.39</v>
      </c>
      <c r="E402" s="70" t="str">
        <f aca="false" t="array" ref="E402:E402">IF($C402="Mangrove", IFERROR(3.66*INDEX(MangroveEmissionsValues!$D:$D,MATCH($A402,MangroveEmissionsValues!$A:$A,0),1)*INDEX(MangroveEmissionsValues!$E:$E,MATCH($A402,MangroveEmissionsValues!$A:$A,0),1),"NoData"),"NoData")</f>
        <v>NoData</v>
      </c>
      <c r="F402" s="70" t="str">
        <f aca="false" t="array" ref="F402:F402">IF($C402="Mangrove", IFERROR(3.66*INDEX(MangroveEmissionsValues!$F:$F,MATCH($A402,MangroveEmissionsValues!$A:$A,0),1)*INDEX(MangroveEmissionsValues!$G:$G,MATCH($A402,MangroveEmissionsValues!$A:$A,0),1)/'Model assumptions'!$C$17,"NoData"),"NoData")</f>
        <v>NoData</v>
      </c>
      <c r="G402" s="40"/>
      <c r="H402" s="40"/>
      <c r="I402" s="40"/>
      <c r="J402" s="2"/>
      <c r="K402" s="2"/>
      <c r="L402" s="2"/>
      <c r="M402" s="2"/>
    </row>
    <row r="403" customFormat="false" ht="12.75" hidden="false" customHeight="true" outlineLevel="0" collapsed="false">
      <c r="A403" s="40" t="s">
        <v>399</v>
      </c>
      <c r="B403" s="56" t="str">
        <f aca="false" t="array" ref="B403:B403">INDEX(Countries!$D$2:$D$255, MATCH(A403, Countries!$B$2:$B$255, 0))</f>
        <v>IMN</v>
      </c>
      <c r="C403" s="76" t="s">
        <v>154</v>
      </c>
      <c r="D403" s="70" t="n">
        <v>3.39</v>
      </c>
      <c r="E403" s="70" t="str">
        <f aca="false" t="array" ref="E403:E403">IF($C403="Mangrove", IFERROR(3.66*INDEX(MangroveEmissionsValues!$D:$D,MATCH($A403,MangroveEmissionsValues!$A:$A,0),1)*INDEX(MangroveEmissionsValues!$E:$E,MATCH($A403,MangroveEmissionsValues!$A:$A,0),1),"NoData"),"NoData")</f>
        <v>NoData</v>
      </c>
      <c r="F403" s="70" t="str">
        <f aca="false" t="array" ref="F403:F403">IF($C403="Mangrove", IFERROR(3.66*INDEX(MangroveEmissionsValues!$F:$F,MATCH($A403,MangroveEmissionsValues!$A:$A,0),1)*INDEX(MangroveEmissionsValues!$G:$G,MATCH($A403,MangroveEmissionsValues!$A:$A,0),1)/'Model assumptions'!$C$17,"NoData"),"NoData")</f>
        <v>NoData</v>
      </c>
      <c r="G403" s="40"/>
      <c r="H403" s="40"/>
      <c r="I403" s="40"/>
      <c r="J403" s="2"/>
      <c r="K403" s="2"/>
      <c r="L403" s="2"/>
      <c r="M403" s="2"/>
    </row>
    <row r="404" customFormat="false" ht="12.75" hidden="false" customHeight="true" outlineLevel="0" collapsed="false">
      <c r="A404" s="40" t="s">
        <v>400</v>
      </c>
      <c r="B404" s="56" t="str">
        <f aca="false" t="array" ref="B404:B404">INDEX(Countries!$D$2:$D$255, MATCH(A404, Countries!$B$2:$B$255, 0))</f>
        <v>JEY</v>
      </c>
      <c r="C404" s="76" t="s">
        <v>154</v>
      </c>
      <c r="D404" s="70" t="n">
        <v>3.39</v>
      </c>
      <c r="E404" s="70" t="str">
        <f aca="false" t="array" ref="E404:E404">IF($C404="Mangrove", IFERROR(3.66*INDEX(MangroveEmissionsValues!$D:$D,MATCH($A404,MangroveEmissionsValues!$A:$A,0),1)*INDEX(MangroveEmissionsValues!$E:$E,MATCH($A404,MangroveEmissionsValues!$A:$A,0),1),"NoData"),"NoData")</f>
        <v>NoData</v>
      </c>
      <c r="F404" s="70" t="str">
        <f aca="false" t="array" ref="F404:F404">IF($C404="Mangrove", IFERROR(3.66*INDEX(MangroveEmissionsValues!$F:$F,MATCH($A404,MangroveEmissionsValues!$A:$A,0),1)*INDEX(MangroveEmissionsValues!$G:$G,MATCH($A404,MangroveEmissionsValues!$A:$A,0),1)/'Model assumptions'!$C$17,"NoData"),"NoData")</f>
        <v>NoData</v>
      </c>
      <c r="G404" s="40"/>
      <c r="H404" s="40"/>
      <c r="I404" s="40"/>
      <c r="J404" s="2"/>
      <c r="K404" s="2"/>
      <c r="L404" s="2"/>
      <c r="M404" s="2"/>
    </row>
    <row r="405" customFormat="false" ht="12.75" hidden="false" customHeight="true" outlineLevel="0" collapsed="false">
      <c r="A405" s="40" t="s">
        <v>401</v>
      </c>
      <c r="B405" s="56" t="str">
        <f aca="false" t="array" ref="B405:B405">INDEX(Countries!$D$2:$D$255, MATCH(A405, Countries!$B$2:$B$255, 0))</f>
        <v>KAZ</v>
      </c>
      <c r="C405" s="76" t="s">
        <v>154</v>
      </c>
      <c r="D405" s="70" t="n">
        <v>3.39</v>
      </c>
      <c r="E405" s="70" t="str">
        <f aca="false" t="array" ref="E405:E405">IF($C405="Mangrove", IFERROR(3.66*INDEX(MangroveEmissionsValues!$D:$D,MATCH($A405,MangroveEmissionsValues!$A:$A,0),1)*INDEX(MangroveEmissionsValues!$E:$E,MATCH($A405,MangroveEmissionsValues!$A:$A,0),1),"NoData"),"NoData")</f>
        <v>NoData</v>
      </c>
      <c r="F405" s="70" t="str">
        <f aca="false" t="array" ref="F405:F405">IF($C405="Mangrove", IFERROR(3.66*INDEX(MangroveEmissionsValues!$F:$F,MATCH($A405,MangroveEmissionsValues!$A:$A,0),1)*INDEX(MangroveEmissionsValues!$G:$G,MATCH($A405,MangroveEmissionsValues!$A:$A,0),1)/'Model assumptions'!$C$17,"NoData"),"NoData")</f>
        <v>NoData</v>
      </c>
      <c r="G405" s="40"/>
      <c r="H405" s="40"/>
      <c r="I405" s="40"/>
      <c r="J405" s="2"/>
      <c r="K405" s="2"/>
      <c r="L405" s="2"/>
      <c r="M405" s="2"/>
    </row>
    <row r="406" customFormat="false" ht="12.75" hidden="false" customHeight="true" outlineLevel="0" collapsed="false">
      <c r="A406" s="40" t="s">
        <v>402</v>
      </c>
      <c r="B406" s="56" t="str">
        <f aca="false" t="array" ref="B406:B406">INDEX(Countries!$D$2:$D$255, MATCH(A406, Countries!$B$2:$B$255, 0))</f>
        <v>PRK</v>
      </c>
      <c r="C406" s="76" t="s">
        <v>154</v>
      </c>
      <c r="D406" s="70" t="n">
        <v>3.39</v>
      </c>
      <c r="E406" s="70" t="str">
        <f aca="false" t="array" ref="E406:E406">IF($C406="Mangrove", IFERROR(3.66*INDEX(MangroveEmissionsValues!$D:$D,MATCH($A406,MangroveEmissionsValues!$A:$A,0),1)*INDEX(MangroveEmissionsValues!$E:$E,MATCH($A406,MangroveEmissionsValues!$A:$A,0),1),"NoData"),"NoData")</f>
        <v>NoData</v>
      </c>
      <c r="F406" s="70" t="str">
        <f aca="false" t="array" ref="F406:F406">IF($C406="Mangrove", IFERROR(3.66*INDEX(MangroveEmissionsValues!$F:$F,MATCH($A406,MangroveEmissionsValues!$A:$A,0),1)*INDEX(MangroveEmissionsValues!$G:$G,MATCH($A406,MangroveEmissionsValues!$A:$A,0),1)/'Model assumptions'!$C$17,"NoData"),"NoData")</f>
        <v>NoData</v>
      </c>
      <c r="G406" s="40"/>
      <c r="H406" s="40"/>
      <c r="I406" s="40"/>
      <c r="J406" s="2"/>
      <c r="K406" s="2"/>
      <c r="L406" s="2"/>
      <c r="M406" s="2"/>
    </row>
    <row r="407" customFormat="false" ht="12.75" hidden="false" customHeight="true" outlineLevel="0" collapsed="false">
      <c r="A407" s="40" t="s">
        <v>403</v>
      </c>
      <c r="B407" s="56" t="str">
        <f aca="false" t="array" ref="B407:B407">INDEX(Countries!$D$2:$D$255, MATCH(A407, Countries!$B$2:$B$255, 0))</f>
        <v>KOR</v>
      </c>
      <c r="C407" s="76" t="s">
        <v>154</v>
      </c>
      <c r="D407" s="70" t="n">
        <v>3.39</v>
      </c>
      <c r="E407" s="70" t="str">
        <f aca="false" t="array" ref="E407:E407">IF($C407="Mangrove", IFERROR(3.66*INDEX(MangroveEmissionsValues!$D:$D,MATCH($A407,MangroveEmissionsValues!$A:$A,0),1)*INDEX(MangroveEmissionsValues!$E:$E,MATCH($A407,MangroveEmissionsValues!$A:$A,0),1),"NoData"),"NoData")</f>
        <v>NoData</v>
      </c>
      <c r="F407" s="70" t="str">
        <f aca="false" t="array" ref="F407:F407">IF($C407="Mangrove", IFERROR(3.66*INDEX(MangroveEmissionsValues!$F:$F,MATCH($A407,MangroveEmissionsValues!$A:$A,0),1)*INDEX(MangroveEmissionsValues!$G:$G,MATCH($A407,MangroveEmissionsValues!$A:$A,0),1)/'Model assumptions'!$C$17,"NoData"),"NoData")</f>
        <v>NoData</v>
      </c>
      <c r="G407" s="40"/>
      <c r="H407" s="40"/>
      <c r="I407" s="40"/>
      <c r="J407" s="2"/>
      <c r="K407" s="2"/>
      <c r="L407" s="2"/>
      <c r="M407" s="2"/>
    </row>
    <row r="408" customFormat="false" ht="12.75" hidden="false" customHeight="true" outlineLevel="0" collapsed="false">
      <c r="A408" s="40" t="s">
        <v>404</v>
      </c>
      <c r="B408" s="56" t="str">
        <f aca="false" t="array" ref="B408:B408">INDEX(Countries!$D$2:$D$255, MATCH(A408, Countries!$B$2:$B$255, 0))</f>
        <v>LVA</v>
      </c>
      <c r="C408" s="76" t="s">
        <v>154</v>
      </c>
      <c r="D408" s="70" t="n">
        <v>3.39</v>
      </c>
      <c r="E408" s="70" t="str">
        <f aca="false" t="array" ref="E408:E408">IF($C408="Mangrove", IFERROR(3.66*INDEX(MangroveEmissionsValues!$D:$D,MATCH($A408,MangroveEmissionsValues!$A:$A,0),1)*INDEX(MangroveEmissionsValues!$E:$E,MATCH($A408,MangroveEmissionsValues!$A:$A,0),1),"NoData"),"NoData")</f>
        <v>NoData</v>
      </c>
      <c r="F408" s="70" t="str">
        <f aca="false" t="array" ref="F408:F408">IF($C408="Mangrove", IFERROR(3.66*INDEX(MangroveEmissionsValues!$F:$F,MATCH($A408,MangroveEmissionsValues!$A:$A,0),1)*INDEX(MangroveEmissionsValues!$G:$G,MATCH($A408,MangroveEmissionsValues!$A:$A,0),1)/'Model assumptions'!$C$17,"NoData"),"NoData")</f>
        <v>NoData</v>
      </c>
      <c r="G408" s="40"/>
      <c r="H408" s="40"/>
      <c r="I408" s="40"/>
      <c r="J408" s="2"/>
      <c r="K408" s="2"/>
      <c r="L408" s="2"/>
      <c r="M408" s="2"/>
    </row>
    <row r="409" customFormat="false" ht="12.75" hidden="false" customHeight="true" outlineLevel="0" collapsed="false">
      <c r="A409" s="40" t="s">
        <v>405</v>
      </c>
      <c r="B409" s="56" t="str">
        <f aca="false" t="array" ref="B409:B409">INDEX(Countries!$D$2:$D$255, MATCH(A409, Countries!$B$2:$B$255, 0))</f>
        <v>LBN</v>
      </c>
      <c r="C409" s="76" t="s">
        <v>154</v>
      </c>
      <c r="D409" s="70" t="n">
        <v>3.39</v>
      </c>
      <c r="E409" s="70" t="str">
        <f aca="false" t="array" ref="E409:E409">IF($C409="Mangrove", IFERROR(3.66*INDEX(MangroveEmissionsValues!$D:$D,MATCH($A409,MangroveEmissionsValues!$A:$A,0),1)*INDEX(MangroveEmissionsValues!$E:$E,MATCH($A409,MangroveEmissionsValues!$A:$A,0),1),"NoData"),"NoData")</f>
        <v>NoData</v>
      </c>
      <c r="F409" s="70" t="str">
        <f aca="false" t="array" ref="F409:F409">IF($C409="Mangrove", IFERROR(3.66*INDEX(MangroveEmissionsValues!$F:$F,MATCH($A409,MangroveEmissionsValues!$A:$A,0),1)*INDEX(MangroveEmissionsValues!$G:$G,MATCH($A409,MangroveEmissionsValues!$A:$A,0),1)/'Model assumptions'!$C$17,"NoData"),"NoData")</f>
        <v>NoData</v>
      </c>
      <c r="G409" s="40"/>
      <c r="H409" s="40"/>
      <c r="I409" s="40"/>
      <c r="J409" s="2"/>
      <c r="K409" s="2"/>
      <c r="L409" s="2"/>
      <c r="M409" s="2"/>
    </row>
    <row r="410" customFormat="false" ht="12.75" hidden="false" customHeight="true" outlineLevel="0" collapsed="false">
      <c r="A410" s="40" t="s">
        <v>406</v>
      </c>
      <c r="B410" s="56" t="str">
        <f aca="false" t="array" ref="B410:B410">INDEX(Countries!$D$2:$D$255, MATCH(A410, Countries!$B$2:$B$255, 0))</f>
        <v>LTU</v>
      </c>
      <c r="C410" s="76" t="s">
        <v>154</v>
      </c>
      <c r="D410" s="70" t="n">
        <v>3.39</v>
      </c>
      <c r="E410" s="70" t="str">
        <f aca="false" t="array" ref="E410:E410">IF($C410="Mangrove", IFERROR(3.66*INDEX(MangroveEmissionsValues!$D:$D,MATCH($A410,MangroveEmissionsValues!$A:$A,0),1)*INDEX(MangroveEmissionsValues!$E:$E,MATCH($A410,MangroveEmissionsValues!$A:$A,0),1),"NoData"),"NoData")</f>
        <v>NoData</v>
      </c>
      <c r="F410" s="70" t="str">
        <f aca="false" t="array" ref="F410:F410">IF($C410="Mangrove", IFERROR(3.66*INDEX(MangroveEmissionsValues!$F:$F,MATCH($A410,MangroveEmissionsValues!$A:$A,0),1)*INDEX(MangroveEmissionsValues!$G:$G,MATCH($A410,MangroveEmissionsValues!$A:$A,0),1)/'Model assumptions'!$C$17,"NoData"),"NoData")</f>
        <v>NoData</v>
      </c>
      <c r="G410" s="40"/>
      <c r="H410" s="40"/>
      <c r="I410" s="40"/>
      <c r="J410" s="2"/>
      <c r="K410" s="2"/>
      <c r="L410" s="2"/>
      <c r="M410" s="2"/>
    </row>
    <row r="411" customFormat="false" ht="12.75" hidden="false" customHeight="true" outlineLevel="0" collapsed="false">
      <c r="A411" s="40" t="s">
        <v>407</v>
      </c>
      <c r="B411" s="56" t="str">
        <f aca="false" t="array" ref="B411:B411">INDEX(Countries!$D$2:$D$255, MATCH(A411, Countries!$B$2:$B$255, 0))</f>
        <v>MCO</v>
      </c>
      <c r="C411" s="76" t="s">
        <v>154</v>
      </c>
      <c r="D411" s="70" t="n">
        <v>3.39</v>
      </c>
      <c r="E411" s="70" t="str">
        <f aca="false" t="array" ref="E411:E411">IF($C411="Mangrove", IFERROR(3.66*INDEX(MangroveEmissionsValues!$D:$D,MATCH($A411,MangroveEmissionsValues!$A:$A,0),1)*INDEX(MangroveEmissionsValues!$E:$E,MATCH($A411,MangroveEmissionsValues!$A:$A,0),1),"NoData"),"NoData")</f>
        <v>NoData</v>
      </c>
      <c r="F411" s="70" t="str">
        <f aca="false" t="array" ref="F411:F411">IF($C411="Mangrove", IFERROR(3.66*INDEX(MangroveEmissionsValues!$F:$F,MATCH($A411,MangroveEmissionsValues!$A:$A,0),1)*INDEX(MangroveEmissionsValues!$G:$G,MATCH($A411,MangroveEmissionsValues!$A:$A,0),1)/'Model assumptions'!$C$17,"NoData"),"NoData")</f>
        <v>NoData</v>
      </c>
      <c r="G411" s="40"/>
      <c r="H411" s="40"/>
      <c r="I411" s="40"/>
      <c r="J411" s="2"/>
      <c r="K411" s="2"/>
      <c r="L411" s="2"/>
      <c r="M411" s="2"/>
    </row>
    <row r="412" customFormat="false" ht="12.75" hidden="false" customHeight="true" outlineLevel="0" collapsed="false">
      <c r="A412" s="40" t="s">
        <v>408</v>
      </c>
      <c r="B412" s="56" t="str">
        <f aca="false" t="array" ref="B412:B412">INDEX(Countries!$D$2:$D$255, MATCH(A412, Countries!$B$2:$B$255, 0))</f>
        <v>MNE</v>
      </c>
      <c r="C412" s="76" t="s">
        <v>154</v>
      </c>
      <c r="D412" s="70" t="n">
        <v>3.39</v>
      </c>
      <c r="E412" s="70" t="str">
        <f aca="false" t="array" ref="E412:E412">IF($C412="Mangrove", IFERROR(3.66*INDEX(MangroveEmissionsValues!$D:$D,MATCH($A412,MangroveEmissionsValues!$A:$A,0),1)*INDEX(MangroveEmissionsValues!$E:$E,MATCH($A412,MangroveEmissionsValues!$A:$A,0),1),"NoData"),"NoData")</f>
        <v>NoData</v>
      </c>
      <c r="F412" s="70" t="str">
        <f aca="false" t="array" ref="F412:F412">IF($C412="Mangrove", IFERROR(3.66*INDEX(MangroveEmissionsValues!$F:$F,MATCH($A412,MangroveEmissionsValues!$A:$A,0),1)*INDEX(MangroveEmissionsValues!$G:$G,MATCH($A412,MangroveEmissionsValues!$A:$A,0),1)/'Model assumptions'!$C$17,"NoData"),"NoData")</f>
        <v>NoData</v>
      </c>
      <c r="G412" s="40"/>
      <c r="H412" s="40"/>
      <c r="I412" s="40"/>
      <c r="J412" s="2"/>
      <c r="K412" s="2"/>
      <c r="L412" s="2"/>
      <c r="M412" s="2"/>
    </row>
    <row r="413" customFormat="false" ht="12.75" hidden="false" customHeight="true" outlineLevel="0" collapsed="false">
      <c r="A413" s="40" t="s">
        <v>409</v>
      </c>
      <c r="B413" s="56" t="str">
        <f aca="false" t="array" ref="B413:B413">INDEX(Countries!$D$2:$D$255, MATCH(A413, Countries!$B$2:$B$255, 0))</f>
        <v>MAR</v>
      </c>
      <c r="C413" s="76" t="s">
        <v>154</v>
      </c>
      <c r="D413" s="70" t="n">
        <v>3.39</v>
      </c>
      <c r="E413" s="70" t="str">
        <f aca="false" t="array" ref="E413:E413">IF($C413="Mangrove", IFERROR(3.66*INDEX(MangroveEmissionsValues!$D:$D,MATCH($A413,MangroveEmissionsValues!$A:$A,0),1)*INDEX(MangroveEmissionsValues!$E:$E,MATCH($A413,MangroveEmissionsValues!$A:$A,0),1),"NoData"),"NoData")</f>
        <v>NoData</v>
      </c>
      <c r="F413" s="70" t="str">
        <f aca="false" t="array" ref="F413:F413">IF($C413="Mangrove", IFERROR(3.66*INDEX(MangroveEmissionsValues!$F:$F,MATCH($A413,MangroveEmissionsValues!$A:$A,0),1)*INDEX(MangroveEmissionsValues!$G:$G,MATCH($A413,MangroveEmissionsValues!$A:$A,0),1)/'Model assumptions'!$C$17,"NoData"),"NoData")</f>
        <v>NoData</v>
      </c>
      <c r="G413" s="40"/>
      <c r="H413" s="40"/>
      <c r="I413" s="40"/>
      <c r="J413" s="2"/>
      <c r="K413" s="2"/>
      <c r="L413" s="2"/>
      <c r="M413" s="2"/>
    </row>
    <row r="414" customFormat="false" ht="12.75" hidden="false" customHeight="true" outlineLevel="0" collapsed="false">
      <c r="A414" s="40" t="s">
        <v>410</v>
      </c>
      <c r="B414" s="56" t="str">
        <f aca="false" t="array" ref="B414:B414">INDEX(Countries!$D$2:$D$255, MATCH(A414, Countries!$B$2:$B$255, 0))</f>
        <v>NAM</v>
      </c>
      <c r="C414" s="76" t="s">
        <v>154</v>
      </c>
      <c r="D414" s="70" t="n">
        <v>3.39</v>
      </c>
      <c r="E414" s="70" t="str">
        <f aca="false" t="array" ref="E414:E414">IF($C414="Mangrove", IFERROR(3.66*INDEX(MangroveEmissionsValues!$D:$D,MATCH($A414,MangroveEmissionsValues!$A:$A,0),1)*INDEX(MangroveEmissionsValues!$E:$E,MATCH($A414,MangroveEmissionsValues!$A:$A,0),1),"NoData"),"NoData")</f>
        <v>NoData</v>
      </c>
      <c r="F414" s="70" t="str">
        <f aca="false" t="array" ref="F414:F414">IF($C414="Mangrove", IFERROR(3.66*INDEX(MangroveEmissionsValues!$F:$F,MATCH($A414,MangroveEmissionsValues!$A:$A,0),1)*INDEX(MangroveEmissionsValues!$G:$G,MATCH($A414,MangroveEmissionsValues!$A:$A,0),1)/'Model assumptions'!$C$17,"NoData"),"NoData")</f>
        <v>NoData</v>
      </c>
      <c r="G414" s="40"/>
      <c r="H414" s="40"/>
      <c r="I414" s="40"/>
      <c r="J414" s="2"/>
      <c r="K414" s="2"/>
      <c r="L414" s="2"/>
      <c r="M414" s="2"/>
    </row>
    <row r="415" customFormat="false" ht="12.75" hidden="false" customHeight="true" outlineLevel="0" collapsed="false">
      <c r="A415" s="40" t="s">
        <v>411</v>
      </c>
      <c r="B415" s="56" t="str">
        <f aca="false" t="array" ref="B415:B415">INDEX(Countries!$D$2:$D$255, MATCH(A415, Countries!$B$2:$B$255, 0))</f>
        <v>NRU</v>
      </c>
      <c r="C415" s="76" t="s">
        <v>154</v>
      </c>
      <c r="D415" s="70" t="n">
        <v>3.39</v>
      </c>
      <c r="E415" s="70" t="str">
        <f aca="false" t="array" ref="E415:E415">IF($C415="Mangrove", IFERROR(3.66*INDEX(MangroveEmissionsValues!$D:$D,MATCH($A415,MangroveEmissionsValues!$A:$A,0),1)*INDEX(MangroveEmissionsValues!$E:$E,MATCH($A415,MangroveEmissionsValues!$A:$A,0),1),"NoData"),"NoData")</f>
        <v>NoData</v>
      </c>
      <c r="F415" s="70" t="str">
        <f aca="false" t="array" ref="F415:F415">IF($C415="Mangrove", IFERROR(3.66*INDEX(MangroveEmissionsValues!$F:$F,MATCH($A415,MangroveEmissionsValues!$A:$A,0),1)*INDEX(MangroveEmissionsValues!$G:$G,MATCH($A415,MangroveEmissionsValues!$A:$A,0),1)/'Model assumptions'!$C$17,"NoData"),"NoData")</f>
        <v>NoData</v>
      </c>
      <c r="G415" s="40"/>
      <c r="H415" s="40"/>
      <c r="I415" s="40"/>
      <c r="J415" s="2"/>
      <c r="K415" s="2"/>
      <c r="L415" s="2"/>
      <c r="M415" s="2"/>
    </row>
    <row r="416" customFormat="false" ht="12.75" hidden="false" customHeight="true" outlineLevel="0" collapsed="false">
      <c r="A416" s="40" t="s">
        <v>412</v>
      </c>
      <c r="B416" s="56" t="str">
        <f aca="false" t="array" ref="B416:B416">INDEX(Countries!$D$2:$D$255, MATCH(A416, Countries!$B$2:$B$255, 0))</f>
        <v>NIU</v>
      </c>
      <c r="C416" s="76" t="s">
        <v>154</v>
      </c>
      <c r="D416" s="70" t="n">
        <v>3.39</v>
      </c>
      <c r="E416" s="70" t="str">
        <f aca="false" t="array" ref="E416:E416">IF($C416="Mangrove", IFERROR(3.66*INDEX(MangroveEmissionsValues!$D:$D,MATCH($A416,MangroveEmissionsValues!$A:$A,0),1)*INDEX(MangroveEmissionsValues!$E:$E,MATCH($A416,MangroveEmissionsValues!$A:$A,0),1),"NoData"),"NoData")</f>
        <v>NoData</v>
      </c>
      <c r="F416" s="70" t="str">
        <f aca="false" t="array" ref="F416:F416">IF($C416="Mangrove", IFERROR(3.66*INDEX(MangroveEmissionsValues!$F:$F,MATCH($A416,MangroveEmissionsValues!$A:$A,0),1)*INDEX(MangroveEmissionsValues!$G:$G,MATCH($A416,MangroveEmissionsValues!$A:$A,0),1)/'Model assumptions'!$C$17,"NoData"),"NoData")</f>
        <v>NoData</v>
      </c>
      <c r="G416" s="40"/>
      <c r="H416" s="40"/>
      <c r="I416" s="40"/>
      <c r="J416" s="2"/>
      <c r="K416" s="2"/>
      <c r="L416" s="2"/>
      <c r="M416" s="2"/>
    </row>
    <row r="417" customFormat="false" ht="12.75" hidden="false" customHeight="true" outlineLevel="0" collapsed="false">
      <c r="A417" s="40" t="s">
        <v>413</v>
      </c>
      <c r="B417" s="56" t="str">
        <f aca="false" t="array" ref="B417:B417">INDEX(Countries!$D$2:$D$255, MATCH(A417, Countries!$B$2:$B$255, 0))</f>
        <v>MNP</v>
      </c>
      <c r="C417" s="76" t="s">
        <v>154</v>
      </c>
      <c r="D417" s="70" t="n">
        <v>3.39</v>
      </c>
      <c r="E417" s="70" t="str">
        <f aca="false" t="array" ref="E417:E417">IF($C417="Mangrove", IFERROR(3.66*INDEX(MangroveEmissionsValues!$D:$D,MATCH($A417,MangroveEmissionsValues!$A:$A,0),1)*INDEX(MangroveEmissionsValues!$E:$E,MATCH($A417,MangroveEmissionsValues!$A:$A,0),1),"NoData"),"NoData")</f>
        <v>NoData</v>
      </c>
      <c r="F417" s="70" t="str">
        <f aca="false" t="array" ref="F417:F417">IF($C417="Mangrove", IFERROR(3.66*INDEX(MangroveEmissionsValues!$F:$F,MATCH($A417,MangroveEmissionsValues!$A:$A,0),1)*INDEX(MangroveEmissionsValues!$G:$G,MATCH($A417,MangroveEmissionsValues!$A:$A,0),1)/'Model assumptions'!$C$17,"NoData"),"NoData")</f>
        <v>NoData</v>
      </c>
      <c r="G417" s="40"/>
      <c r="H417" s="40"/>
      <c r="I417" s="40"/>
      <c r="J417" s="2"/>
      <c r="K417" s="2"/>
      <c r="L417" s="2"/>
      <c r="M417" s="2"/>
    </row>
    <row r="418" customFormat="false" ht="12.75" hidden="false" customHeight="true" outlineLevel="0" collapsed="false">
      <c r="A418" s="40" t="s">
        <v>414</v>
      </c>
      <c r="B418" s="56" t="str">
        <f aca="false" t="array" ref="B418:B418">INDEX(Countries!$D$2:$D$255, MATCH(A418, Countries!$B$2:$B$255, 0))</f>
        <v>PCN</v>
      </c>
      <c r="C418" s="76" t="s">
        <v>154</v>
      </c>
      <c r="D418" s="70" t="n">
        <v>3.39</v>
      </c>
      <c r="E418" s="70" t="str">
        <f aca="false" t="array" ref="E418:E418">IF($C418="Mangrove", IFERROR(3.66*INDEX(MangroveEmissionsValues!$D:$D,MATCH($A418,MangroveEmissionsValues!$A:$A,0),1)*INDEX(MangroveEmissionsValues!$E:$E,MATCH($A418,MangroveEmissionsValues!$A:$A,0),1),"NoData"),"NoData")</f>
        <v>NoData</v>
      </c>
      <c r="F418" s="70" t="str">
        <f aca="false" t="array" ref="F418:F418">IF($C418="Mangrove", IFERROR(3.66*INDEX(MangroveEmissionsValues!$F:$F,MATCH($A418,MangroveEmissionsValues!$A:$A,0),1)*INDEX(MangroveEmissionsValues!$G:$G,MATCH($A418,MangroveEmissionsValues!$A:$A,0),1)/'Model assumptions'!$C$17,"NoData"),"NoData")</f>
        <v>NoData</v>
      </c>
      <c r="G418" s="40"/>
      <c r="H418" s="40"/>
      <c r="I418" s="40"/>
      <c r="J418" s="2"/>
      <c r="K418" s="2"/>
      <c r="L418" s="2"/>
      <c r="M418" s="2"/>
    </row>
    <row r="419" customFormat="false" ht="12.75" hidden="false" customHeight="true" outlineLevel="0" collapsed="false">
      <c r="A419" s="40" t="s">
        <v>415</v>
      </c>
      <c r="B419" s="56" t="str">
        <f aca="false" t="array" ref="B419:B419">INDEX(Countries!$D$2:$D$255, MATCH(A419, Countries!$B$2:$B$255, 0))</f>
        <v>PRT</v>
      </c>
      <c r="C419" s="76" t="s">
        <v>154</v>
      </c>
      <c r="D419" s="70" t="n">
        <v>3.39</v>
      </c>
      <c r="E419" s="70" t="str">
        <f aca="false" t="array" ref="E419:E419">IF($C419="Mangrove", IFERROR(3.66*INDEX(MangroveEmissionsValues!$D:$D,MATCH($A419,MangroveEmissionsValues!$A:$A,0),1)*INDEX(MangroveEmissionsValues!$E:$E,MATCH($A419,MangroveEmissionsValues!$A:$A,0),1),"NoData"),"NoData")</f>
        <v>NoData</v>
      </c>
      <c r="F419" s="70" t="str">
        <f aca="false" t="array" ref="F419:F419">IF($C419="Mangrove", IFERROR(3.66*INDEX(MangroveEmissionsValues!$F:$F,MATCH($A419,MangroveEmissionsValues!$A:$A,0),1)*INDEX(MangroveEmissionsValues!$G:$G,MATCH($A419,MangroveEmissionsValues!$A:$A,0),1)/'Model assumptions'!$C$17,"NoData"),"NoData")</f>
        <v>NoData</v>
      </c>
      <c r="G419" s="40"/>
      <c r="H419" s="40"/>
      <c r="I419" s="40"/>
      <c r="J419" s="2"/>
      <c r="K419" s="2"/>
      <c r="L419" s="2"/>
      <c r="M419" s="2"/>
    </row>
    <row r="420" customFormat="false" ht="12.75" hidden="false" customHeight="true" outlineLevel="0" collapsed="false">
      <c r="A420" s="40" t="s">
        <v>416</v>
      </c>
      <c r="B420" s="56" t="str">
        <f aca="false" t="array" ref="B420:B420">INDEX(Countries!$D$2:$D$255, MATCH(A420, Countries!$B$2:$B$255, 0))</f>
        <v>REU</v>
      </c>
      <c r="C420" s="76" t="s">
        <v>154</v>
      </c>
      <c r="D420" s="70" t="n">
        <v>3.39</v>
      </c>
      <c r="E420" s="70" t="str">
        <f aca="false" t="array" ref="E420:E420">IF($C420="Mangrove", IFERROR(3.66*INDEX(MangroveEmissionsValues!$D:$D,MATCH($A420,MangroveEmissionsValues!$A:$A,0),1)*INDEX(MangroveEmissionsValues!$E:$E,MATCH($A420,MangroveEmissionsValues!$A:$A,0),1),"NoData"),"NoData")</f>
        <v>NoData</v>
      </c>
      <c r="F420" s="70" t="str">
        <f aca="false" t="array" ref="F420:F420">IF($C420="Mangrove", IFERROR(3.66*INDEX(MangroveEmissionsValues!$F:$F,MATCH($A420,MangroveEmissionsValues!$A:$A,0),1)*INDEX(MangroveEmissionsValues!$G:$G,MATCH($A420,MangroveEmissionsValues!$A:$A,0),1)/'Model assumptions'!$C$17,"NoData"),"NoData")</f>
        <v>NoData</v>
      </c>
      <c r="G420" s="40"/>
      <c r="H420" s="40"/>
      <c r="I420" s="40"/>
      <c r="J420" s="2"/>
      <c r="K420" s="2"/>
      <c r="L420" s="2"/>
      <c r="M420" s="2"/>
    </row>
    <row r="421" customFormat="false" ht="12.75" hidden="false" customHeight="true" outlineLevel="0" collapsed="false">
      <c r="A421" s="40" t="s">
        <v>417</v>
      </c>
      <c r="B421" s="56" t="str">
        <f aca="false" t="array" ref="B421:B421">INDEX(Countries!$D$2:$D$255, MATCH(A421, Countries!$B$2:$B$255, 0))</f>
        <v>ROU</v>
      </c>
      <c r="C421" s="76" t="s">
        <v>154</v>
      </c>
      <c r="D421" s="70" t="n">
        <v>3.39</v>
      </c>
      <c r="E421" s="70" t="str">
        <f aca="false" t="array" ref="E421:E421">IF($C421="Mangrove", IFERROR(3.66*INDEX(MangroveEmissionsValues!$D:$D,MATCH($A421,MangroveEmissionsValues!$A:$A,0),1)*INDEX(MangroveEmissionsValues!$E:$E,MATCH($A421,MangroveEmissionsValues!$A:$A,0),1),"NoData"),"NoData")</f>
        <v>NoData</v>
      </c>
      <c r="F421" s="70" t="str">
        <f aca="false" t="array" ref="F421:F421">IF($C421="Mangrove", IFERROR(3.66*INDEX(MangroveEmissionsValues!$F:$F,MATCH($A421,MangroveEmissionsValues!$A:$A,0),1)*INDEX(MangroveEmissionsValues!$G:$G,MATCH($A421,MangroveEmissionsValues!$A:$A,0),1)/'Model assumptions'!$C$17,"NoData"),"NoData")</f>
        <v>NoData</v>
      </c>
      <c r="G421" s="40"/>
      <c r="H421" s="40"/>
      <c r="I421" s="40"/>
      <c r="J421" s="2"/>
      <c r="K421" s="2"/>
      <c r="L421" s="2"/>
      <c r="M421" s="2"/>
    </row>
    <row r="422" customFormat="false" ht="12.75" hidden="false" customHeight="true" outlineLevel="0" collapsed="false">
      <c r="A422" s="40" t="s">
        <v>418</v>
      </c>
      <c r="B422" s="56" t="str">
        <f aca="false" t="array" ref="B422:B422">INDEX(Countries!$D$2:$D$255, MATCH(A422, Countries!$B$2:$B$255, 0))</f>
        <v>SHN</v>
      </c>
      <c r="C422" s="76" t="s">
        <v>154</v>
      </c>
      <c r="D422" s="70" t="n">
        <v>3.39</v>
      </c>
      <c r="E422" s="70" t="str">
        <f aca="false" t="array" ref="E422:E422">IF($C422="Mangrove", IFERROR(3.66*INDEX(MangroveEmissionsValues!$D:$D,MATCH($A422,MangroveEmissionsValues!$A:$A,0),1)*INDEX(MangroveEmissionsValues!$E:$E,MATCH($A422,MangroveEmissionsValues!$A:$A,0),1),"NoData"),"NoData")</f>
        <v>NoData</v>
      </c>
      <c r="F422" s="70" t="str">
        <f aca="false" t="array" ref="F422:F422">IF($C422="Mangrove", IFERROR(3.66*INDEX(MangroveEmissionsValues!$F:$F,MATCH($A422,MangroveEmissionsValues!$A:$A,0),1)*INDEX(MangroveEmissionsValues!$G:$G,MATCH($A422,MangroveEmissionsValues!$A:$A,0),1)/'Model assumptions'!$C$17,"NoData"),"NoData")</f>
        <v>NoData</v>
      </c>
      <c r="G422" s="40"/>
      <c r="H422" s="40"/>
      <c r="I422" s="40"/>
      <c r="J422" s="2"/>
      <c r="K422" s="2"/>
      <c r="L422" s="2"/>
      <c r="M422" s="2"/>
    </row>
    <row r="423" customFormat="false" ht="12.75" hidden="false" customHeight="true" outlineLevel="0" collapsed="false">
      <c r="A423" s="40" t="s">
        <v>419</v>
      </c>
      <c r="B423" s="56" t="str">
        <f aca="false" t="array" ref="B423:B423">INDEX(Countries!$D$2:$D$255, MATCH(A423, Countries!$B$2:$B$255, 0))</f>
        <v>SPM</v>
      </c>
      <c r="C423" s="76" t="s">
        <v>154</v>
      </c>
      <c r="D423" s="70" t="n">
        <v>3.39</v>
      </c>
      <c r="E423" s="70" t="str">
        <f aca="false" t="array" ref="E423:E423">IF($C423="Mangrove", IFERROR(3.66*INDEX(MangroveEmissionsValues!$D:$D,MATCH($A423,MangroveEmissionsValues!$A:$A,0),1)*INDEX(MangroveEmissionsValues!$E:$E,MATCH($A423,MangroveEmissionsValues!$A:$A,0),1),"NoData"),"NoData")</f>
        <v>NoData</v>
      </c>
      <c r="F423" s="70" t="str">
        <f aca="false" t="array" ref="F423:F423">IF($C423="Mangrove", IFERROR(3.66*INDEX(MangroveEmissionsValues!$F:$F,MATCH($A423,MangroveEmissionsValues!$A:$A,0),1)*INDEX(MangroveEmissionsValues!$G:$G,MATCH($A423,MangroveEmissionsValues!$A:$A,0),1)/'Model assumptions'!$C$17,"NoData"),"NoData")</f>
        <v>NoData</v>
      </c>
      <c r="G423" s="40"/>
      <c r="H423" s="40"/>
      <c r="I423" s="40"/>
      <c r="J423" s="2"/>
      <c r="K423" s="2"/>
      <c r="L423" s="2"/>
      <c r="M423" s="2"/>
    </row>
    <row r="424" customFormat="false" ht="12.75" hidden="false" customHeight="true" outlineLevel="0" collapsed="false">
      <c r="A424" s="40" t="s">
        <v>420</v>
      </c>
      <c r="B424" s="56" t="str">
        <f aca="false" t="array" ref="B424:B424">INDEX(Countries!$D$2:$D$255, MATCH(A424, Countries!$B$2:$B$255, 0))</f>
        <v>SYR</v>
      </c>
      <c r="C424" s="76" t="s">
        <v>154</v>
      </c>
      <c r="D424" s="70" t="n">
        <v>3.39</v>
      </c>
      <c r="E424" s="70" t="str">
        <f aca="false" t="array" ref="E424:E424">IF($C424="Mangrove", IFERROR(3.66*INDEX(MangroveEmissionsValues!$D:$D,MATCH($A424,MangroveEmissionsValues!$A:$A,0),1)*INDEX(MangroveEmissionsValues!$E:$E,MATCH($A424,MangroveEmissionsValues!$A:$A,0),1),"NoData"),"NoData")</f>
        <v>NoData</v>
      </c>
      <c r="F424" s="70" t="str">
        <f aca="false" t="array" ref="F424:F424">IF($C424="Mangrove", IFERROR(3.66*INDEX(MangroveEmissionsValues!$F:$F,MATCH($A424,MangroveEmissionsValues!$A:$A,0),1)*INDEX(MangroveEmissionsValues!$G:$G,MATCH($A424,MangroveEmissionsValues!$A:$A,0),1)/'Model assumptions'!$C$17,"NoData"),"NoData")</f>
        <v>NoData</v>
      </c>
      <c r="G424" s="40"/>
      <c r="H424" s="40"/>
      <c r="I424" s="40"/>
      <c r="J424" s="2"/>
      <c r="K424" s="2"/>
      <c r="L424" s="2"/>
      <c r="M424" s="2"/>
    </row>
    <row r="425" customFormat="false" ht="12.75" hidden="false" customHeight="true" outlineLevel="0" collapsed="false">
      <c r="A425" s="40" t="s">
        <v>421</v>
      </c>
      <c r="B425" s="56" t="str">
        <f aca="false" t="array" ref="B425:B425">INDEX(Countries!$D$2:$D$255, MATCH(A425, Countries!$B$2:$B$255, 0))</f>
        <v>TKL</v>
      </c>
      <c r="C425" s="76" t="s">
        <v>154</v>
      </c>
      <c r="D425" s="70" t="n">
        <v>3.39</v>
      </c>
      <c r="E425" s="70" t="str">
        <f aca="false" t="array" ref="E425:E425">IF($C425="Mangrove", IFERROR(3.66*INDEX(MangroveEmissionsValues!$D:$D,MATCH($A425,MangroveEmissionsValues!$A:$A,0),1)*INDEX(MangroveEmissionsValues!$E:$E,MATCH($A425,MangroveEmissionsValues!$A:$A,0),1),"NoData"),"NoData")</f>
        <v>NoData</v>
      </c>
      <c r="F425" s="70" t="str">
        <f aca="false" t="array" ref="F425:F425">IF($C425="Mangrove", IFERROR(3.66*INDEX(MangroveEmissionsValues!$F:$F,MATCH($A425,MangroveEmissionsValues!$A:$A,0),1)*INDEX(MangroveEmissionsValues!$G:$G,MATCH($A425,MangroveEmissionsValues!$A:$A,0),1)/'Model assumptions'!$C$17,"NoData"),"NoData")</f>
        <v>NoData</v>
      </c>
      <c r="G425" s="40"/>
      <c r="H425" s="40"/>
      <c r="I425" s="40"/>
      <c r="J425" s="2"/>
      <c r="K425" s="2"/>
      <c r="L425" s="2"/>
      <c r="M425" s="2"/>
    </row>
    <row r="426" customFormat="false" ht="12.75" hidden="false" customHeight="true" outlineLevel="0" collapsed="false">
      <c r="A426" s="40" t="s">
        <v>422</v>
      </c>
      <c r="B426" s="56" t="str">
        <f aca="false" t="array" ref="B426:B426">INDEX(Countries!$D$2:$D$255, MATCH(A426, Countries!$B$2:$B$255, 0))</f>
        <v>TKM</v>
      </c>
      <c r="C426" s="76" t="s">
        <v>154</v>
      </c>
      <c r="D426" s="70" t="n">
        <v>3.39</v>
      </c>
      <c r="E426" s="70" t="str">
        <f aca="false" t="array" ref="E426:E426">IF($C426="Mangrove", IFERROR(3.66*INDEX(MangroveEmissionsValues!$D:$D,MATCH($A426,MangroveEmissionsValues!$A:$A,0),1)*INDEX(MangroveEmissionsValues!$E:$E,MATCH($A426,MangroveEmissionsValues!$A:$A,0),1),"NoData"),"NoData")</f>
        <v>NoData</v>
      </c>
      <c r="F426" s="70" t="str">
        <f aca="false" t="array" ref="F426:F426">IF($C426="Mangrove", IFERROR(3.66*INDEX(MangroveEmissionsValues!$F:$F,MATCH($A426,MangroveEmissionsValues!$A:$A,0),1)*INDEX(MangroveEmissionsValues!$G:$G,MATCH($A426,MangroveEmissionsValues!$A:$A,0),1)/'Model assumptions'!$C$17,"NoData"),"NoData")</f>
        <v>NoData</v>
      </c>
      <c r="G426" s="40"/>
      <c r="H426" s="40"/>
      <c r="I426" s="40"/>
      <c r="J426" s="2"/>
      <c r="K426" s="2"/>
      <c r="L426" s="2"/>
      <c r="M426" s="2"/>
    </row>
    <row r="427" customFormat="false" ht="12.75" hidden="false" customHeight="true" outlineLevel="0" collapsed="false">
      <c r="A427" s="40" t="s">
        <v>423</v>
      </c>
      <c r="B427" s="56" t="str">
        <f aca="false" t="array" ref="B427:B427">INDEX(Countries!$D$2:$D$255, MATCH(A427, Countries!$B$2:$B$255, 0))</f>
        <v>URY</v>
      </c>
      <c r="C427" s="76" t="s">
        <v>154</v>
      </c>
      <c r="D427" s="70" t="n">
        <v>3.39</v>
      </c>
      <c r="E427" s="70" t="str">
        <f aca="false" t="array" ref="E427:E427">IF($C427="Mangrove", IFERROR(3.66*INDEX(MangroveEmissionsValues!$D:$D,MATCH($A427,MangroveEmissionsValues!$A:$A,0),1)*INDEX(MangroveEmissionsValues!$E:$E,MATCH($A427,MangroveEmissionsValues!$A:$A,0),1),"NoData"),"NoData")</f>
        <v>NoData</v>
      </c>
      <c r="F427" s="70" t="str">
        <f aca="false" t="array" ref="F427:F427">IF($C427="Mangrove", IFERROR(3.66*INDEX(MangroveEmissionsValues!$F:$F,MATCH($A427,MangroveEmissionsValues!$A:$A,0),1)*INDEX(MangroveEmissionsValues!$G:$G,MATCH($A427,MangroveEmissionsValues!$A:$A,0),1)/'Model assumptions'!$C$17,"NoData"),"NoData")</f>
        <v>NoData</v>
      </c>
      <c r="G427" s="40"/>
      <c r="H427" s="40"/>
      <c r="I427" s="40"/>
      <c r="J427" s="2"/>
      <c r="K427" s="2"/>
      <c r="L427" s="2"/>
      <c r="M427" s="2"/>
    </row>
    <row r="428" customFormat="false" ht="12.75" hidden="false" customHeight="true" outlineLevel="0" collapsed="false">
      <c r="A428" s="40" t="s">
        <v>424</v>
      </c>
      <c r="B428" s="56" t="str">
        <f aca="false" t="array" ref="B428:B428">INDEX(Countries!$D$2:$D$255, MATCH(A428, Countries!$B$2:$B$255, 0))</f>
        <v>ESH</v>
      </c>
      <c r="C428" s="76" t="s">
        <v>154</v>
      </c>
      <c r="D428" s="70" t="n">
        <v>3.39</v>
      </c>
      <c r="E428" s="70" t="str">
        <f aca="false" t="array" ref="E428:E428">IF($C428="Mangrove", IFERROR(3.66*INDEX(MangroveEmissionsValues!$D:$D,MATCH($A428,MangroveEmissionsValues!$A:$A,0),1)*INDEX(MangroveEmissionsValues!$E:$E,MATCH($A428,MangroveEmissionsValues!$A:$A,0),1),"NoData"),"NoData")</f>
        <v>NoData</v>
      </c>
      <c r="F428" s="70" t="str">
        <f aca="false" t="array" ref="F428:F428">IF($C428="Mangrove", IFERROR(3.66*INDEX(MangroveEmissionsValues!$F:$F,MATCH($A428,MangroveEmissionsValues!$A:$A,0),1)*INDEX(MangroveEmissionsValues!$G:$G,MATCH($A428,MangroveEmissionsValues!$A:$A,0),1)/'Model assumptions'!$C$17,"NoData"),"NoData")</f>
        <v>NoData</v>
      </c>
      <c r="G428" s="40"/>
      <c r="H428" s="40"/>
      <c r="I428" s="40"/>
      <c r="J428" s="2"/>
      <c r="K428" s="2"/>
      <c r="L428" s="2"/>
      <c r="M428" s="2"/>
    </row>
    <row r="429" customFormat="false" ht="12.75" hidden="false" customHeight="true" outlineLevel="0" collapsed="false">
      <c r="A429" s="40" t="s">
        <v>425</v>
      </c>
      <c r="B429" s="56" t="str">
        <f aca="false" t="array" ref="B429:B429">INDEX(Countries!$D$2:$D$255, MATCH(A429, Countries!$B$2:$B$255, 0))</f>
        <v>AFG</v>
      </c>
      <c r="C429" s="76" t="s">
        <v>154</v>
      </c>
      <c r="D429" s="70" t="n">
        <v>3.39</v>
      </c>
      <c r="E429" s="70" t="str">
        <f aca="false" t="array" ref="E429:E429">IF($C429="Mangrove", IFERROR(3.66*INDEX(MangroveEmissionsValues!$D:$D,MATCH($A429,MangroveEmissionsValues!$A:$A,0),1)*INDEX(MangroveEmissionsValues!$E:$E,MATCH($A429,MangroveEmissionsValues!$A:$A,0),1),"NoData"),"NoData")</f>
        <v>NoData</v>
      </c>
      <c r="F429" s="70" t="str">
        <f aca="false" t="array" ref="F429:F429">IF($C429="Mangrove", IFERROR(3.66*INDEX(MangroveEmissionsValues!$F:$F,MATCH($A429,MangroveEmissionsValues!$A:$A,0),1)*INDEX(MangroveEmissionsValues!$G:$G,MATCH($A429,MangroveEmissionsValues!$A:$A,0),1)/'Model assumptions'!$C$17,"NoData"),"NoData")</f>
        <v>NoData</v>
      </c>
      <c r="G429" s="40"/>
      <c r="H429" s="40"/>
      <c r="I429" s="40"/>
      <c r="J429" s="2"/>
      <c r="K429" s="2"/>
      <c r="L429" s="2"/>
      <c r="M429" s="2"/>
    </row>
    <row r="430" customFormat="false" ht="12.75" hidden="false" customHeight="true" outlineLevel="0" collapsed="false">
      <c r="A430" s="40" t="s">
        <v>426</v>
      </c>
      <c r="B430" s="56" t="str">
        <f aca="false" t="array" ref="B430:B430">INDEX(Countries!$D$2:$D$255, MATCH(A430, Countries!$B$2:$B$255, 0))</f>
        <v>ARM</v>
      </c>
      <c r="C430" s="76" t="s">
        <v>154</v>
      </c>
      <c r="D430" s="70" t="n">
        <v>3.39</v>
      </c>
      <c r="E430" s="70" t="str">
        <f aca="false" t="array" ref="E430:E430">IF($C430="Mangrove", IFERROR(3.66*INDEX(MangroveEmissionsValues!$D:$D,MATCH($A430,MangroveEmissionsValues!$A:$A,0),1)*INDEX(MangroveEmissionsValues!$E:$E,MATCH($A430,MangroveEmissionsValues!$A:$A,0),1),"NoData"),"NoData")</f>
        <v>NoData</v>
      </c>
      <c r="F430" s="70" t="str">
        <f aca="false" t="array" ref="F430:F430">IF($C430="Mangrove", IFERROR(3.66*INDEX(MangroveEmissionsValues!$F:$F,MATCH($A430,MangroveEmissionsValues!$A:$A,0),1)*INDEX(MangroveEmissionsValues!$G:$G,MATCH($A430,MangroveEmissionsValues!$A:$A,0),1)/'Model assumptions'!$C$17,"NoData"),"NoData")</f>
        <v>NoData</v>
      </c>
      <c r="G430" s="40"/>
      <c r="H430" s="40"/>
      <c r="I430" s="40"/>
      <c r="J430" s="2"/>
      <c r="K430" s="2"/>
      <c r="L430" s="2"/>
      <c r="M430" s="2"/>
    </row>
    <row r="431" customFormat="false" ht="12.75" hidden="false" customHeight="true" outlineLevel="0" collapsed="false">
      <c r="A431" s="40" t="s">
        <v>427</v>
      </c>
      <c r="B431" s="56" t="str">
        <f aca="false" t="array" ref="B431:B431">INDEX(Countries!$D$2:$D$255, MATCH(A431, Countries!$B$2:$B$255, 0))</f>
        <v>AUT</v>
      </c>
      <c r="C431" s="76" t="s">
        <v>154</v>
      </c>
      <c r="D431" s="70" t="n">
        <v>3.39</v>
      </c>
      <c r="E431" s="70" t="str">
        <f aca="false" t="array" ref="E431:E431">IF($C431="Mangrove", IFERROR(3.66*INDEX(MangroveEmissionsValues!$D:$D,MATCH($A431,MangroveEmissionsValues!$A:$A,0),1)*INDEX(MangroveEmissionsValues!$E:$E,MATCH($A431,MangroveEmissionsValues!$A:$A,0),1),"NoData"),"NoData")</f>
        <v>NoData</v>
      </c>
      <c r="F431" s="70" t="str">
        <f aca="false" t="array" ref="F431:F431">IF($C431="Mangrove", IFERROR(3.66*INDEX(MangroveEmissionsValues!$F:$F,MATCH($A431,MangroveEmissionsValues!$A:$A,0),1)*INDEX(MangroveEmissionsValues!$G:$G,MATCH($A431,MangroveEmissionsValues!$A:$A,0),1)/'Model assumptions'!$C$17,"NoData"),"NoData")</f>
        <v>NoData</v>
      </c>
      <c r="G431" s="40"/>
      <c r="H431" s="40"/>
      <c r="I431" s="40"/>
      <c r="J431" s="2"/>
      <c r="K431" s="2"/>
      <c r="L431" s="2"/>
      <c r="M431" s="2"/>
    </row>
    <row r="432" customFormat="false" ht="12.75" hidden="false" customHeight="true" outlineLevel="0" collapsed="false">
      <c r="A432" s="40" t="s">
        <v>428</v>
      </c>
      <c r="B432" s="56" t="str">
        <f aca="false" t="array" ref="B432:B432">INDEX(Countries!$D$2:$D$255, MATCH(A432, Countries!$B$2:$B$255, 0))</f>
        <v>BDI</v>
      </c>
      <c r="C432" s="76" t="s">
        <v>154</v>
      </c>
      <c r="D432" s="70" t="n">
        <v>3.39</v>
      </c>
      <c r="E432" s="70" t="str">
        <f aca="false" t="array" ref="E432:E432">IF($C432="Mangrove", IFERROR(3.66*INDEX(MangroveEmissionsValues!$D:$D,MATCH($A432,MangroveEmissionsValues!$A:$A,0),1)*INDEX(MangroveEmissionsValues!$E:$E,MATCH($A432,MangroveEmissionsValues!$A:$A,0),1),"NoData"),"NoData")</f>
        <v>NoData</v>
      </c>
      <c r="F432" s="70" t="str">
        <f aca="false" t="array" ref="F432:F432">IF($C432="Mangrove", IFERROR(3.66*INDEX(MangroveEmissionsValues!$F:$F,MATCH($A432,MangroveEmissionsValues!$A:$A,0),1)*INDEX(MangroveEmissionsValues!$G:$G,MATCH($A432,MangroveEmissionsValues!$A:$A,0),1)/'Model assumptions'!$C$17,"NoData"),"NoData")</f>
        <v>NoData</v>
      </c>
      <c r="G432" s="40"/>
      <c r="H432" s="40"/>
      <c r="I432" s="40"/>
      <c r="J432" s="2"/>
      <c r="K432" s="2"/>
      <c r="L432" s="2"/>
      <c r="M432" s="2"/>
    </row>
    <row r="433" customFormat="false" ht="12.75" hidden="false" customHeight="true" outlineLevel="0" collapsed="false">
      <c r="A433" s="40" t="s">
        <v>429</v>
      </c>
      <c r="B433" s="56" t="str">
        <f aca="false" t="array" ref="B433:B433">INDEX(Countries!$D$2:$D$255, MATCH(A433, Countries!$B$2:$B$255, 0))</f>
        <v>BFA</v>
      </c>
      <c r="C433" s="76" t="s">
        <v>154</v>
      </c>
      <c r="D433" s="70" t="n">
        <v>3.39</v>
      </c>
      <c r="E433" s="70" t="str">
        <f aca="false" t="array" ref="E433:E433">IF($C433="Mangrove", IFERROR(3.66*INDEX(MangroveEmissionsValues!$D:$D,MATCH($A433,MangroveEmissionsValues!$A:$A,0),1)*INDEX(MangroveEmissionsValues!$E:$E,MATCH($A433,MangroveEmissionsValues!$A:$A,0),1),"NoData"),"NoData")</f>
        <v>NoData</v>
      </c>
      <c r="F433" s="70" t="str">
        <f aca="false" t="array" ref="F433:F433">IF($C433="Mangrove", IFERROR(3.66*INDEX(MangroveEmissionsValues!$F:$F,MATCH($A433,MangroveEmissionsValues!$A:$A,0),1)*INDEX(MangroveEmissionsValues!$G:$G,MATCH($A433,MangroveEmissionsValues!$A:$A,0),1)/'Model assumptions'!$C$17,"NoData"),"NoData")</f>
        <v>NoData</v>
      </c>
      <c r="G433" s="40"/>
      <c r="H433" s="40"/>
      <c r="I433" s="40"/>
      <c r="J433" s="2"/>
      <c r="K433" s="2"/>
      <c r="L433" s="2"/>
      <c r="M433" s="2"/>
    </row>
    <row r="434" customFormat="false" ht="15.75" hidden="false" customHeight="true" outlineLevel="0" collapsed="false">
      <c r="A434" s="40" t="s">
        <v>430</v>
      </c>
      <c r="B434" s="56" t="str">
        <f aca="false" t="array" ref="B434:B434">INDEX(Countries!$D$2:$D$255, MATCH(A434, Countries!$B$2:$B$255, 0))</f>
        <v>BLR</v>
      </c>
      <c r="C434" s="76" t="s">
        <v>154</v>
      </c>
      <c r="D434" s="70" t="n">
        <v>3.39</v>
      </c>
      <c r="E434" s="70" t="str">
        <f aca="false" t="array" ref="E434:E434">IF($C434="Mangrove", IFERROR(3.66*INDEX(MangroveEmissionsValues!$D:$D,MATCH($A434,MangroveEmissionsValues!$A:$A,0),1)*INDEX(MangroveEmissionsValues!$E:$E,MATCH($A434,MangroveEmissionsValues!$A:$A,0),1),"NoData"),"NoData")</f>
        <v>NoData</v>
      </c>
      <c r="F434" s="70" t="str">
        <f aca="false" t="array" ref="F434:F434">IF($C434="Mangrove", IFERROR(3.66*INDEX(MangroveEmissionsValues!$F:$F,MATCH($A434,MangroveEmissionsValues!$A:$A,0),1)*INDEX(MangroveEmissionsValues!$G:$G,MATCH($A434,MangroveEmissionsValues!$A:$A,0),1)/'Model assumptions'!$C$17,"NoData"),"NoData")</f>
        <v>NoData</v>
      </c>
      <c r="G434" s="40"/>
      <c r="H434" s="40"/>
      <c r="I434" s="40"/>
    </row>
    <row r="435" customFormat="false" ht="15.75" hidden="false" customHeight="true" outlineLevel="0" collapsed="false">
      <c r="A435" s="40" t="s">
        <v>431</v>
      </c>
      <c r="B435" s="56" t="str">
        <f aca="false" t="array" ref="B435:B435">INDEX(Countries!$D$2:$D$255, MATCH(A435, Countries!$B$2:$B$255, 0))</f>
        <v>BOL</v>
      </c>
      <c r="C435" s="76" t="s">
        <v>154</v>
      </c>
      <c r="D435" s="70" t="n">
        <v>3.39</v>
      </c>
      <c r="E435" s="70" t="str">
        <f aca="false" t="array" ref="E435:E435">IF($C435="Mangrove", IFERROR(3.66*INDEX(MangroveEmissionsValues!$D:$D,MATCH($A435,MangroveEmissionsValues!$A:$A,0),1)*INDEX(MangroveEmissionsValues!$E:$E,MATCH($A435,MangroveEmissionsValues!$A:$A,0),1),"NoData"),"NoData")</f>
        <v>NoData</v>
      </c>
      <c r="F435" s="70" t="str">
        <f aca="false" t="array" ref="F435:F435">IF($C435="Mangrove", IFERROR(3.66*INDEX(MangroveEmissionsValues!$F:$F,MATCH($A435,MangroveEmissionsValues!$A:$A,0),1)*INDEX(MangroveEmissionsValues!$G:$G,MATCH($A435,MangroveEmissionsValues!$A:$A,0),1)/'Model assumptions'!$C$17,"NoData"),"NoData")</f>
        <v>NoData</v>
      </c>
      <c r="G435" s="40"/>
      <c r="H435" s="40"/>
      <c r="I435" s="40"/>
    </row>
    <row r="436" customFormat="false" ht="15.75" hidden="false" customHeight="true" outlineLevel="0" collapsed="false">
      <c r="A436" s="40" t="s">
        <v>432</v>
      </c>
      <c r="B436" s="56" t="str">
        <f aca="false" t="array" ref="B436:B436">INDEX(Countries!$D$2:$D$255, MATCH(A436, Countries!$B$2:$B$255, 0))</f>
        <v>BTN</v>
      </c>
      <c r="C436" s="76" t="s">
        <v>154</v>
      </c>
      <c r="D436" s="70" t="n">
        <v>3.39</v>
      </c>
      <c r="E436" s="70" t="str">
        <f aca="false" t="array" ref="E436:E436">IF($C436="Mangrove", IFERROR(3.66*INDEX(MangroveEmissionsValues!$D:$D,MATCH($A436,MangroveEmissionsValues!$A:$A,0),1)*INDEX(MangroveEmissionsValues!$E:$E,MATCH($A436,MangroveEmissionsValues!$A:$A,0),1),"NoData"),"NoData")</f>
        <v>NoData</v>
      </c>
      <c r="F436" s="70" t="str">
        <f aca="false" t="array" ref="F436:F436">IF($C436="Mangrove", IFERROR(3.66*INDEX(MangroveEmissionsValues!$F:$F,MATCH($A436,MangroveEmissionsValues!$A:$A,0),1)*INDEX(MangroveEmissionsValues!$G:$G,MATCH($A436,MangroveEmissionsValues!$A:$A,0),1)/'Model assumptions'!$C$17,"NoData"),"NoData")</f>
        <v>NoData</v>
      </c>
      <c r="G436" s="40"/>
      <c r="H436" s="40"/>
      <c r="I436" s="40"/>
    </row>
    <row r="437" customFormat="false" ht="15.75" hidden="false" customHeight="true" outlineLevel="0" collapsed="false">
      <c r="A437" s="40" t="s">
        <v>433</v>
      </c>
      <c r="B437" s="56" t="str">
        <f aca="false" t="array" ref="B437:B437">INDEX(Countries!$D$2:$D$255, MATCH(A437, Countries!$B$2:$B$255, 0))</f>
        <v>BWA</v>
      </c>
      <c r="C437" s="76" t="s">
        <v>154</v>
      </c>
      <c r="D437" s="70" t="n">
        <v>3.39</v>
      </c>
      <c r="E437" s="70" t="str">
        <f aca="false" t="array" ref="E437:E437">IF($C437="Mangrove", IFERROR(3.66*INDEX(MangroveEmissionsValues!$D:$D,MATCH($A437,MangroveEmissionsValues!$A:$A,0),1)*INDEX(MangroveEmissionsValues!$E:$E,MATCH($A437,MangroveEmissionsValues!$A:$A,0),1),"NoData"),"NoData")</f>
        <v>NoData</v>
      </c>
      <c r="F437" s="70" t="str">
        <f aca="false" t="array" ref="F437:F437">IF($C437="Mangrove", IFERROR(3.66*INDEX(MangroveEmissionsValues!$F:$F,MATCH($A437,MangroveEmissionsValues!$A:$A,0),1)*INDEX(MangroveEmissionsValues!$G:$G,MATCH($A437,MangroveEmissionsValues!$A:$A,0),1)/'Model assumptions'!$C$17,"NoData"),"NoData")</f>
        <v>NoData</v>
      </c>
      <c r="G437" s="40"/>
      <c r="H437" s="40"/>
      <c r="I437" s="40"/>
    </row>
    <row r="438" customFormat="false" ht="15.75" hidden="false" customHeight="true" outlineLevel="0" collapsed="false">
      <c r="A438" s="40" t="s">
        <v>434</v>
      </c>
      <c r="B438" s="56" t="str">
        <f aca="false" t="array" ref="B438:B438">INDEX(Countries!$D$2:$D$255, MATCH(A438, Countries!$B$2:$B$255, 0))</f>
        <v>CAF</v>
      </c>
      <c r="C438" s="76" t="s">
        <v>154</v>
      </c>
      <c r="D438" s="70" t="n">
        <v>3.39</v>
      </c>
      <c r="E438" s="70" t="str">
        <f aca="false" t="array" ref="E438:E438">IF($C438="Mangrove", IFERROR(3.66*INDEX(MangroveEmissionsValues!$D:$D,MATCH($A438,MangroveEmissionsValues!$A:$A,0),1)*INDEX(MangroveEmissionsValues!$E:$E,MATCH($A438,MangroveEmissionsValues!$A:$A,0),1),"NoData"),"NoData")</f>
        <v>NoData</v>
      </c>
      <c r="F438" s="70" t="str">
        <f aca="false" t="array" ref="F438:F438">IF($C438="Mangrove", IFERROR(3.66*INDEX(MangroveEmissionsValues!$F:$F,MATCH($A438,MangroveEmissionsValues!$A:$A,0),1)*INDEX(MangroveEmissionsValues!$G:$G,MATCH($A438,MangroveEmissionsValues!$A:$A,0),1)/'Model assumptions'!$C$17,"NoData"),"NoData")</f>
        <v>NoData</v>
      </c>
      <c r="G438" s="40"/>
      <c r="H438" s="40"/>
      <c r="I438" s="40"/>
    </row>
    <row r="439" customFormat="false" ht="15.75" hidden="false" customHeight="true" outlineLevel="0" collapsed="false">
      <c r="A439" s="40" t="s">
        <v>435</v>
      </c>
      <c r="B439" s="56" t="str">
        <f aca="false" t="array" ref="B439:B439">INDEX(Countries!$D$2:$D$255, MATCH(A439, Countries!$B$2:$B$255, 0))</f>
        <v>CHE</v>
      </c>
      <c r="C439" s="76" t="s">
        <v>154</v>
      </c>
      <c r="D439" s="70" t="n">
        <v>3.39</v>
      </c>
      <c r="E439" s="70" t="str">
        <f aca="false" t="array" ref="E439:E439">IF($C439="Mangrove", IFERROR(3.66*INDEX(MangroveEmissionsValues!$D:$D,MATCH($A439,MangroveEmissionsValues!$A:$A,0),1)*INDEX(MangroveEmissionsValues!$E:$E,MATCH($A439,MangroveEmissionsValues!$A:$A,0),1),"NoData"),"NoData")</f>
        <v>NoData</v>
      </c>
      <c r="F439" s="70" t="str">
        <f aca="false" t="array" ref="F439:F439">IF($C439="Mangrove", IFERROR(3.66*INDEX(MangroveEmissionsValues!$F:$F,MATCH($A439,MangroveEmissionsValues!$A:$A,0),1)*INDEX(MangroveEmissionsValues!$G:$G,MATCH($A439,MangroveEmissionsValues!$A:$A,0),1)/'Model assumptions'!$C$17,"NoData"),"NoData")</f>
        <v>NoData</v>
      </c>
      <c r="G439" s="40"/>
      <c r="H439" s="40"/>
      <c r="I439" s="40"/>
    </row>
    <row r="440" customFormat="false" ht="15.75" hidden="false" customHeight="true" outlineLevel="0" collapsed="false">
      <c r="A440" s="40" t="s">
        <v>436</v>
      </c>
      <c r="B440" s="56" t="str">
        <f aca="false" t="array" ref="B440:B440">INDEX(Countries!$D$2:$D$255, MATCH(A440, Countries!$B$2:$B$255, 0))</f>
        <v>CZE</v>
      </c>
      <c r="C440" s="76" t="s">
        <v>154</v>
      </c>
      <c r="D440" s="70" t="n">
        <v>3.39</v>
      </c>
      <c r="E440" s="70" t="str">
        <f aca="false" t="array" ref="E440:E440">IF($C440="Mangrove", IFERROR(3.66*INDEX(MangroveEmissionsValues!$D:$D,MATCH($A440,MangroveEmissionsValues!$A:$A,0),1)*INDEX(MangroveEmissionsValues!$E:$E,MATCH($A440,MangroveEmissionsValues!$A:$A,0),1),"NoData"),"NoData")</f>
        <v>NoData</v>
      </c>
      <c r="F440" s="70" t="str">
        <f aca="false" t="array" ref="F440:F440">IF($C440="Mangrove", IFERROR(3.66*INDEX(MangroveEmissionsValues!$F:$F,MATCH($A440,MangroveEmissionsValues!$A:$A,0),1)*INDEX(MangroveEmissionsValues!$G:$G,MATCH($A440,MangroveEmissionsValues!$A:$A,0),1)/'Model assumptions'!$C$17,"NoData"),"NoData")</f>
        <v>NoData</v>
      </c>
      <c r="G440" s="40"/>
      <c r="H440" s="40"/>
      <c r="I440" s="40"/>
    </row>
    <row r="441" customFormat="false" ht="15.75" hidden="false" customHeight="true" outlineLevel="0" collapsed="false">
      <c r="A441" s="40" t="s">
        <v>437</v>
      </c>
      <c r="B441" s="56" t="str">
        <f aca="false" t="array" ref="B441:B441">INDEX(Countries!$D$2:$D$255, MATCH(A441, Countries!$B$2:$B$255, 0))</f>
        <v>ETH</v>
      </c>
      <c r="C441" s="76" t="s">
        <v>154</v>
      </c>
      <c r="D441" s="70" t="n">
        <v>3.39</v>
      </c>
      <c r="E441" s="70" t="str">
        <f aca="false" t="array" ref="E441:E441">IF($C441="Mangrove", IFERROR(3.66*INDEX(MangroveEmissionsValues!$D:$D,MATCH($A441,MangroveEmissionsValues!$A:$A,0),1)*INDEX(MangroveEmissionsValues!$E:$E,MATCH($A441,MangroveEmissionsValues!$A:$A,0),1),"NoData"),"NoData")</f>
        <v>NoData</v>
      </c>
      <c r="F441" s="70" t="str">
        <f aca="false" t="array" ref="F441:F441">IF($C441="Mangrove", IFERROR(3.66*INDEX(MangroveEmissionsValues!$F:$F,MATCH($A441,MangroveEmissionsValues!$A:$A,0),1)*INDEX(MangroveEmissionsValues!$G:$G,MATCH($A441,MangroveEmissionsValues!$A:$A,0),1)/'Model assumptions'!$C$17,"NoData"),"NoData")</f>
        <v>NoData</v>
      </c>
      <c r="G441" s="40"/>
      <c r="H441" s="40"/>
      <c r="I441" s="40"/>
    </row>
    <row r="442" customFormat="false" ht="15.75" hidden="false" customHeight="true" outlineLevel="0" collapsed="false">
      <c r="A442" s="40" t="s">
        <v>438</v>
      </c>
      <c r="B442" s="56" t="str">
        <f aca="false" t="array" ref="B442:B442">INDEX(Countries!$D$2:$D$255, MATCH(A442, Countries!$B$2:$B$255, 0))</f>
        <v>HUN</v>
      </c>
      <c r="C442" s="76" t="s">
        <v>154</v>
      </c>
      <c r="D442" s="70" t="n">
        <v>3.39</v>
      </c>
      <c r="E442" s="70" t="str">
        <f aca="false" t="array" ref="E442:E442">IF($C442="Mangrove", IFERROR(3.66*INDEX(MangroveEmissionsValues!$D:$D,MATCH($A442,MangroveEmissionsValues!$A:$A,0),1)*INDEX(MangroveEmissionsValues!$E:$E,MATCH($A442,MangroveEmissionsValues!$A:$A,0),1),"NoData"),"NoData")</f>
        <v>NoData</v>
      </c>
      <c r="F442" s="70" t="str">
        <f aca="false" t="array" ref="F442:F442">IF($C442="Mangrove", IFERROR(3.66*INDEX(MangroveEmissionsValues!$F:$F,MATCH($A442,MangroveEmissionsValues!$A:$A,0),1)*INDEX(MangroveEmissionsValues!$G:$G,MATCH($A442,MangroveEmissionsValues!$A:$A,0),1)/'Model assumptions'!$C$17,"NoData"),"NoData")</f>
        <v>NoData</v>
      </c>
      <c r="G442" s="40"/>
      <c r="H442" s="40"/>
      <c r="I442" s="40"/>
    </row>
    <row r="443" customFormat="false" ht="15.75" hidden="false" customHeight="true" outlineLevel="0" collapsed="false">
      <c r="A443" s="40" t="s">
        <v>439</v>
      </c>
      <c r="B443" s="56" t="str">
        <f aca="false" t="array" ref="B443:B443">INDEX(Countries!$D$2:$D$255, MATCH(A443, Countries!$B$2:$B$255, 0))</f>
        <v>KGZ</v>
      </c>
      <c r="C443" s="76" t="s">
        <v>154</v>
      </c>
      <c r="D443" s="70" t="n">
        <v>3.39</v>
      </c>
      <c r="E443" s="70" t="str">
        <f aca="false" t="array" ref="E443:E443">IF($C443="Mangrove", IFERROR(3.66*INDEX(MangroveEmissionsValues!$D:$D,MATCH($A443,MangroveEmissionsValues!$A:$A,0),1)*INDEX(MangroveEmissionsValues!$E:$E,MATCH($A443,MangroveEmissionsValues!$A:$A,0),1),"NoData"),"NoData")</f>
        <v>NoData</v>
      </c>
      <c r="F443" s="70" t="str">
        <f aca="false" t="array" ref="F443:F443">IF($C443="Mangrove", IFERROR(3.66*INDEX(MangroveEmissionsValues!$F:$F,MATCH($A443,MangroveEmissionsValues!$A:$A,0),1)*INDEX(MangroveEmissionsValues!$G:$G,MATCH($A443,MangroveEmissionsValues!$A:$A,0),1)/'Model assumptions'!$C$17,"NoData"),"NoData")</f>
        <v>NoData</v>
      </c>
      <c r="G443" s="40"/>
      <c r="H443" s="40"/>
      <c r="I443" s="40"/>
    </row>
    <row r="444" customFormat="false" ht="15.75" hidden="false" customHeight="true" outlineLevel="0" collapsed="false">
      <c r="A444" s="40" t="s">
        <v>440</v>
      </c>
      <c r="B444" s="56" t="str">
        <f aca="false" t="array" ref="B444:B444">INDEX(Countries!$D$2:$D$255, MATCH(A444, Countries!$B$2:$B$255, 0))</f>
        <v>LAO</v>
      </c>
      <c r="C444" s="76" t="s">
        <v>154</v>
      </c>
      <c r="D444" s="70" t="n">
        <v>3.39</v>
      </c>
      <c r="E444" s="70" t="str">
        <f aca="false" t="array" ref="E444:E444">IF($C444="Mangrove", IFERROR(3.66*INDEX(MangroveEmissionsValues!$D:$D,MATCH($A444,MangroveEmissionsValues!$A:$A,0),1)*INDEX(MangroveEmissionsValues!$E:$E,MATCH($A444,MangroveEmissionsValues!$A:$A,0),1),"NoData"),"NoData")</f>
        <v>NoData</v>
      </c>
      <c r="F444" s="70" t="str">
        <f aca="false" t="array" ref="F444:F444">IF($C444="Mangrove", IFERROR(3.66*INDEX(MangroveEmissionsValues!$F:$F,MATCH($A444,MangroveEmissionsValues!$A:$A,0),1)*INDEX(MangroveEmissionsValues!$G:$G,MATCH($A444,MangroveEmissionsValues!$A:$A,0),1)/'Model assumptions'!$C$17,"NoData"),"NoData")</f>
        <v>NoData</v>
      </c>
      <c r="G444" s="40"/>
      <c r="H444" s="40"/>
      <c r="I444" s="40"/>
    </row>
    <row r="445" customFormat="false" ht="15.75" hidden="false" customHeight="true" outlineLevel="0" collapsed="false">
      <c r="A445" s="40" t="s">
        <v>441</v>
      </c>
      <c r="B445" s="56" t="str">
        <f aca="false" t="array" ref="B445:B445">INDEX(Countries!$D$2:$D$255, MATCH(A445, Countries!$B$2:$B$255, 0))</f>
        <v>LSO</v>
      </c>
      <c r="C445" s="76" t="s">
        <v>154</v>
      </c>
      <c r="D445" s="70" t="n">
        <v>3.39</v>
      </c>
      <c r="E445" s="70" t="str">
        <f aca="false" t="array" ref="E445:E445">IF($C445="Mangrove", IFERROR(3.66*INDEX(MangroveEmissionsValues!$D:$D,MATCH($A445,MangroveEmissionsValues!$A:$A,0),1)*INDEX(MangroveEmissionsValues!$E:$E,MATCH($A445,MangroveEmissionsValues!$A:$A,0),1),"NoData"),"NoData")</f>
        <v>NoData</v>
      </c>
      <c r="F445" s="70" t="str">
        <f aca="false" t="array" ref="F445:F445">IF($C445="Mangrove", IFERROR(3.66*INDEX(MangroveEmissionsValues!$F:$F,MATCH($A445,MangroveEmissionsValues!$A:$A,0),1)*INDEX(MangroveEmissionsValues!$G:$G,MATCH($A445,MangroveEmissionsValues!$A:$A,0),1)/'Model assumptions'!$C$17,"NoData"),"NoData")</f>
        <v>NoData</v>
      </c>
      <c r="G445" s="40"/>
      <c r="H445" s="40"/>
      <c r="I445" s="40"/>
    </row>
    <row r="446" customFormat="false" ht="15.75" hidden="false" customHeight="true" outlineLevel="0" collapsed="false">
      <c r="A446" s="40" t="s">
        <v>442</v>
      </c>
      <c r="B446" s="56" t="str">
        <f aca="false" t="array" ref="B446:B446">INDEX(Countries!$D$2:$D$255, MATCH(A446, Countries!$B$2:$B$255, 0))</f>
        <v>LUX</v>
      </c>
      <c r="C446" s="76" t="s">
        <v>154</v>
      </c>
      <c r="D446" s="70" t="n">
        <v>3.39</v>
      </c>
      <c r="E446" s="70" t="str">
        <f aca="false" t="array" ref="E446:E446">IF($C446="Mangrove", IFERROR(3.66*INDEX(MangroveEmissionsValues!$D:$D,MATCH($A446,MangroveEmissionsValues!$A:$A,0),1)*INDEX(MangroveEmissionsValues!$E:$E,MATCH($A446,MangroveEmissionsValues!$A:$A,0),1),"NoData"),"NoData")</f>
        <v>NoData</v>
      </c>
      <c r="F446" s="70" t="str">
        <f aca="false" t="array" ref="F446:F446">IF($C446="Mangrove", IFERROR(3.66*INDEX(MangroveEmissionsValues!$F:$F,MATCH($A446,MangroveEmissionsValues!$A:$A,0),1)*INDEX(MangroveEmissionsValues!$G:$G,MATCH($A446,MangroveEmissionsValues!$A:$A,0),1)/'Model assumptions'!$C$17,"NoData"),"NoData")</f>
        <v>NoData</v>
      </c>
      <c r="G446" s="40"/>
      <c r="H446" s="40"/>
      <c r="I446" s="40"/>
    </row>
    <row r="447" customFormat="false" ht="15.75" hidden="false" customHeight="true" outlineLevel="0" collapsed="false">
      <c r="A447" s="40" t="s">
        <v>443</v>
      </c>
      <c r="B447" s="56" t="str">
        <f aca="false" t="array" ref="B447:B447">INDEX(Countries!$D$2:$D$255, MATCH(A447, Countries!$B$2:$B$255, 0))</f>
        <v>MDA</v>
      </c>
      <c r="C447" s="76" t="s">
        <v>154</v>
      </c>
      <c r="D447" s="70" t="n">
        <v>3.39</v>
      </c>
      <c r="E447" s="70" t="str">
        <f aca="false" t="array" ref="E447:E447">IF($C447="Mangrove", IFERROR(3.66*INDEX(MangroveEmissionsValues!$D:$D,MATCH($A447,MangroveEmissionsValues!$A:$A,0),1)*INDEX(MangroveEmissionsValues!$E:$E,MATCH($A447,MangroveEmissionsValues!$A:$A,0),1),"NoData"),"NoData")</f>
        <v>NoData</v>
      </c>
      <c r="F447" s="70" t="str">
        <f aca="false" t="array" ref="F447:F447">IF($C447="Mangrove", IFERROR(3.66*INDEX(MangroveEmissionsValues!$F:$F,MATCH($A447,MangroveEmissionsValues!$A:$A,0),1)*INDEX(MangroveEmissionsValues!$G:$G,MATCH($A447,MangroveEmissionsValues!$A:$A,0),1)/'Model assumptions'!$C$17,"NoData"),"NoData")</f>
        <v>NoData</v>
      </c>
      <c r="G447" s="40"/>
      <c r="H447" s="40"/>
      <c r="I447" s="40"/>
    </row>
    <row r="448" customFormat="false" ht="15.75" hidden="false" customHeight="true" outlineLevel="0" collapsed="false">
      <c r="A448" s="40" t="s">
        <v>444</v>
      </c>
      <c r="B448" s="56" t="str">
        <f aca="false" t="array" ref="B448:B448">INDEX(Countries!$D$2:$D$255, MATCH(A448, Countries!$B$2:$B$255, 0))</f>
        <v>MKD</v>
      </c>
      <c r="C448" s="76" t="s">
        <v>154</v>
      </c>
      <c r="D448" s="70" t="n">
        <v>3.39</v>
      </c>
      <c r="E448" s="70" t="str">
        <f aca="false" t="array" ref="E448:E448">IF($C448="Mangrove", IFERROR(3.66*INDEX(MangroveEmissionsValues!$D:$D,MATCH($A448,MangroveEmissionsValues!$A:$A,0),1)*INDEX(MangroveEmissionsValues!$E:$E,MATCH($A448,MangroveEmissionsValues!$A:$A,0),1),"NoData"),"NoData")</f>
        <v>NoData</v>
      </c>
      <c r="F448" s="70" t="str">
        <f aca="false" t="array" ref="F448:F448">IF($C448="Mangrove", IFERROR(3.66*INDEX(MangroveEmissionsValues!$F:$F,MATCH($A448,MangroveEmissionsValues!$A:$A,0),1)*INDEX(MangroveEmissionsValues!$G:$G,MATCH($A448,MangroveEmissionsValues!$A:$A,0),1)/'Model assumptions'!$C$17,"NoData"),"NoData")</f>
        <v>NoData</v>
      </c>
      <c r="G448" s="40"/>
      <c r="H448" s="40"/>
      <c r="I448" s="40"/>
    </row>
    <row r="449" customFormat="false" ht="15.75" hidden="false" customHeight="true" outlineLevel="0" collapsed="false">
      <c r="A449" s="40" t="s">
        <v>445</v>
      </c>
      <c r="B449" s="56" t="str">
        <f aca="false" t="array" ref="B449:B449">INDEX(Countries!$D$2:$D$255, MATCH(A449, Countries!$B$2:$B$255, 0))</f>
        <v>MLI</v>
      </c>
      <c r="C449" s="76" t="s">
        <v>154</v>
      </c>
      <c r="D449" s="70" t="n">
        <v>3.39</v>
      </c>
      <c r="E449" s="70" t="str">
        <f aca="false" t="array" ref="E449:E449">IF($C449="Mangrove", IFERROR(3.66*INDEX(MangroveEmissionsValues!$D:$D,MATCH($A449,MangroveEmissionsValues!$A:$A,0),1)*INDEX(MangroveEmissionsValues!$E:$E,MATCH($A449,MangroveEmissionsValues!$A:$A,0),1),"NoData"),"NoData")</f>
        <v>NoData</v>
      </c>
      <c r="F449" s="70" t="str">
        <f aca="false" t="array" ref="F449:F449">IF($C449="Mangrove", IFERROR(3.66*INDEX(MangroveEmissionsValues!$F:$F,MATCH($A449,MangroveEmissionsValues!$A:$A,0),1)*INDEX(MangroveEmissionsValues!$G:$G,MATCH($A449,MangroveEmissionsValues!$A:$A,0),1)/'Model assumptions'!$C$17,"NoData"),"NoData")</f>
        <v>NoData</v>
      </c>
      <c r="G449" s="40"/>
      <c r="H449" s="40"/>
      <c r="I449" s="40"/>
    </row>
    <row r="450" customFormat="false" ht="15.75" hidden="false" customHeight="true" outlineLevel="0" collapsed="false">
      <c r="A450" s="40" t="s">
        <v>446</v>
      </c>
      <c r="B450" s="56" t="str">
        <f aca="false" t="array" ref="B450:B450">INDEX(Countries!$D$2:$D$255, MATCH(A450, Countries!$B$2:$B$255, 0))</f>
        <v>MNG</v>
      </c>
      <c r="C450" s="76" t="s">
        <v>154</v>
      </c>
      <c r="D450" s="70" t="n">
        <v>3.39</v>
      </c>
      <c r="E450" s="70" t="str">
        <f aca="false" t="array" ref="E450:E450">IF($C450="Mangrove", IFERROR(3.66*INDEX(MangroveEmissionsValues!$D:$D,MATCH($A450,MangroveEmissionsValues!$A:$A,0),1)*INDEX(MangroveEmissionsValues!$E:$E,MATCH($A450,MangroveEmissionsValues!$A:$A,0),1),"NoData"),"NoData")</f>
        <v>NoData</v>
      </c>
      <c r="F450" s="70" t="str">
        <f aca="false" t="array" ref="F450:F450">IF($C450="Mangrove", IFERROR(3.66*INDEX(MangroveEmissionsValues!$F:$F,MATCH($A450,MangroveEmissionsValues!$A:$A,0),1)*INDEX(MangroveEmissionsValues!$G:$G,MATCH($A450,MangroveEmissionsValues!$A:$A,0),1)/'Model assumptions'!$C$17,"NoData"),"NoData")</f>
        <v>NoData</v>
      </c>
      <c r="G450" s="40"/>
      <c r="H450" s="40"/>
      <c r="I450" s="40"/>
    </row>
    <row r="451" customFormat="false" ht="15.75" hidden="false" customHeight="true" outlineLevel="0" collapsed="false">
      <c r="A451" s="40" t="s">
        <v>447</v>
      </c>
      <c r="B451" s="56" t="str">
        <f aca="false" t="array" ref="B451:B451">INDEX(Countries!$D$2:$D$255, MATCH(A451, Countries!$B$2:$B$255, 0))</f>
        <v>MWI</v>
      </c>
      <c r="C451" s="76" t="s">
        <v>154</v>
      </c>
      <c r="D451" s="70" t="n">
        <v>3.39</v>
      </c>
      <c r="E451" s="70" t="str">
        <f aca="false" t="array" ref="E451:E451">IF($C451="Mangrove", IFERROR(3.66*INDEX(MangroveEmissionsValues!$D:$D,MATCH($A451,MangroveEmissionsValues!$A:$A,0),1)*INDEX(MangroveEmissionsValues!$E:$E,MATCH($A451,MangroveEmissionsValues!$A:$A,0),1),"NoData"),"NoData")</f>
        <v>NoData</v>
      </c>
      <c r="F451" s="70" t="str">
        <f aca="false" t="array" ref="F451:F451">IF($C451="Mangrove", IFERROR(3.66*INDEX(MangroveEmissionsValues!$F:$F,MATCH($A451,MangroveEmissionsValues!$A:$A,0),1)*INDEX(MangroveEmissionsValues!$G:$G,MATCH($A451,MangroveEmissionsValues!$A:$A,0),1)/'Model assumptions'!$C$17,"NoData"),"NoData")</f>
        <v>NoData</v>
      </c>
      <c r="G451" s="40"/>
      <c r="H451" s="40"/>
      <c r="I451" s="40"/>
    </row>
    <row r="452" customFormat="false" ht="15.75" hidden="false" customHeight="true" outlineLevel="0" collapsed="false">
      <c r="A452" s="40" t="s">
        <v>448</v>
      </c>
      <c r="B452" s="56" t="str">
        <f aca="false" t="array" ref="B452:B452">INDEX(Countries!$D$2:$D$255, MATCH(A452, Countries!$B$2:$B$255, 0))</f>
        <v>NER</v>
      </c>
      <c r="C452" s="76" t="s">
        <v>154</v>
      </c>
      <c r="D452" s="70" t="n">
        <v>3.39</v>
      </c>
      <c r="E452" s="70" t="str">
        <f aca="false" t="array" ref="E452:E452">IF($C452="Mangrove", IFERROR(3.66*INDEX(MangroveEmissionsValues!$D:$D,MATCH($A452,MangroveEmissionsValues!$A:$A,0),1)*INDEX(MangroveEmissionsValues!$E:$E,MATCH($A452,MangroveEmissionsValues!$A:$A,0),1),"NoData"),"NoData")</f>
        <v>NoData</v>
      </c>
      <c r="F452" s="70" t="str">
        <f aca="false" t="array" ref="F452:F452">IF($C452="Mangrove", IFERROR(3.66*INDEX(MangroveEmissionsValues!$F:$F,MATCH($A452,MangroveEmissionsValues!$A:$A,0),1)*INDEX(MangroveEmissionsValues!$G:$G,MATCH($A452,MangroveEmissionsValues!$A:$A,0),1)/'Model assumptions'!$C$17,"NoData"),"NoData")</f>
        <v>NoData</v>
      </c>
      <c r="G452" s="40"/>
      <c r="H452" s="40"/>
      <c r="I452" s="40"/>
    </row>
    <row r="453" customFormat="false" ht="15.75" hidden="false" customHeight="true" outlineLevel="0" collapsed="false">
      <c r="A453" s="40" t="s">
        <v>449</v>
      </c>
      <c r="B453" s="56" t="str">
        <f aca="false" t="array" ref="B453:B453">INDEX(Countries!$D$2:$D$255, MATCH(A453, Countries!$B$2:$B$255, 0))</f>
        <v>NPL</v>
      </c>
      <c r="C453" s="76" t="s">
        <v>154</v>
      </c>
      <c r="D453" s="70" t="n">
        <v>3.39</v>
      </c>
      <c r="E453" s="70" t="str">
        <f aca="false" t="array" ref="E453:E453">IF($C453="Mangrove", IFERROR(3.66*INDEX(MangroveEmissionsValues!$D:$D,MATCH($A453,MangroveEmissionsValues!$A:$A,0),1)*INDEX(MangroveEmissionsValues!$E:$E,MATCH($A453,MangroveEmissionsValues!$A:$A,0),1),"NoData"),"NoData")</f>
        <v>NoData</v>
      </c>
      <c r="F453" s="70" t="str">
        <f aca="false" t="array" ref="F453:F453">IF($C453="Mangrove", IFERROR(3.66*INDEX(MangroveEmissionsValues!$F:$F,MATCH($A453,MangroveEmissionsValues!$A:$A,0),1)*INDEX(MangroveEmissionsValues!$G:$G,MATCH($A453,MangroveEmissionsValues!$A:$A,0),1)/'Model assumptions'!$C$17,"NoData"),"NoData")</f>
        <v>NoData</v>
      </c>
      <c r="G453" s="40"/>
      <c r="H453" s="40"/>
      <c r="I453" s="40"/>
    </row>
    <row r="454" customFormat="false" ht="15.75" hidden="false" customHeight="true" outlineLevel="0" collapsed="false">
      <c r="A454" s="40" t="s">
        <v>450</v>
      </c>
      <c r="B454" s="56" t="str">
        <f aca="false" t="array" ref="B454:B454">INDEX(Countries!$D$2:$D$255, MATCH(A454, Countries!$B$2:$B$255, 0))</f>
        <v>PRY</v>
      </c>
      <c r="C454" s="76" t="s">
        <v>154</v>
      </c>
      <c r="D454" s="70" t="n">
        <v>3.39</v>
      </c>
      <c r="E454" s="70" t="str">
        <f aca="false" t="array" ref="E454:E454">IF($C454="Mangrove", IFERROR(3.66*INDEX(MangroveEmissionsValues!$D:$D,MATCH($A454,MangroveEmissionsValues!$A:$A,0),1)*INDEX(MangroveEmissionsValues!$E:$E,MATCH($A454,MangroveEmissionsValues!$A:$A,0),1),"NoData"),"NoData")</f>
        <v>NoData</v>
      </c>
      <c r="F454" s="70" t="str">
        <f aca="false" t="array" ref="F454:F454">IF($C454="Mangrove", IFERROR(3.66*INDEX(MangroveEmissionsValues!$F:$F,MATCH($A454,MangroveEmissionsValues!$A:$A,0),1)*INDEX(MangroveEmissionsValues!$G:$G,MATCH($A454,MangroveEmissionsValues!$A:$A,0),1)/'Model assumptions'!$C$17,"NoData"),"NoData")</f>
        <v>NoData</v>
      </c>
      <c r="G454" s="40"/>
      <c r="H454" s="40"/>
      <c r="I454" s="40"/>
    </row>
    <row r="455" customFormat="false" ht="15.75" hidden="false" customHeight="true" outlineLevel="0" collapsed="false">
      <c r="A455" s="40" t="s">
        <v>451</v>
      </c>
      <c r="B455" s="56" t="str">
        <f aca="false" t="array" ref="B455:B455">INDEX(Countries!$D$2:$D$255, MATCH(A455, Countries!$B$2:$B$255, 0))</f>
        <v>RWA</v>
      </c>
      <c r="C455" s="76" t="s">
        <v>154</v>
      </c>
      <c r="D455" s="70" t="n">
        <v>3.39</v>
      </c>
      <c r="E455" s="70" t="str">
        <f aca="false" t="array" ref="E455:E455">IF($C455="Mangrove", IFERROR(3.66*INDEX(MangroveEmissionsValues!$D:$D,MATCH($A455,MangroveEmissionsValues!$A:$A,0),1)*INDEX(MangroveEmissionsValues!$E:$E,MATCH($A455,MangroveEmissionsValues!$A:$A,0),1),"NoData"),"NoData")</f>
        <v>NoData</v>
      </c>
      <c r="F455" s="70" t="str">
        <f aca="false" t="array" ref="F455:F455">IF($C455="Mangrove", IFERROR(3.66*INDEX(MangroveEmissionsValues!$F:$F,MATCH($A455,MangroveEmissionsValues!$A:$A,0),1)*INDEX(MangroveEmissionsValues!$G:$G,MATCH($A455,MangroveEmissionsValues!$A:$A,0),1)/'Model assumptions'!$C$17,"NoData"),"NoData")</f>
        <v>NoData</v>
      </c>
      <c r="G455" s="40"/>
      <c r="H455" s="40"/>
      <c r="I455" s="40"/>
    </row>
    <row r="456" customFormat="false" ht="15.75" hidden="false" customHeight="true" outlineLevel="0" collapsed="false">
      <c r="A456" s="40" t="s">
        <v>452</v>
      </c>
      <c r="B456" s="56" t="str">
        <f aca="false" t="array" ref="B456:B456">INDEX(Countries!$D$2:$D$255, MATCH(A456, Countries!$B$2:$B$255, 0))</f>
        <v>SRB</v>
      </c>
      <c r="C456" s="76" t="s">
        <v>154</v>
      </c>
      <c r="D456" s="70" t="n">
        <v>3.39</v>
      </c>
      <c r="E456" s="70" t="str">
        <f aca="false" t="array" ref="E456:E456">IF($C456="Mangrove", IFERROR(3.66*INDEX(MangroveEmissionsValues!$D:$D,MATCH($A456,MangroveEmissionsValues!$A:$A,0),1)*INDEX(MangroveEmissionsValues!$E:$E,MATCH($A456,MangroveEmissionsValues!$A:$A,0),1),"NoData"),"NoData")</f>
        <v>NoData</v>
      </c>
      <c r="F456" s="70" t="str">
        <f aca="false" t="array" ref="F456:F456">IF($C456="Mangrove", IFERROR(3.66*INDEX(MangroveEmissionsValues!$F:$F,MATCH($A456,MangroveEmissionsValues!$A:$A,0),1)*INDEX(MangroveEmissionsValues!$G:$G,MATCH($A456,MangroveEmissionsValues!$A:$A,0),1)/'Model assumptions'!$C$17,"NoData"),"NoData")</f>
        <v>NoData</v>
      </c>
      <c r="G456" s="40"/>
      <c r="H456" s="40"/>
      <c r="I456" s="40"/>
    </row>
    <row r="457" customFormat="false" ht="15.75" hidden="false" customHeight="true" outlineLevel="0" collapsed="false">
      <c r="A457" s="40" t="s">
        <v>453</v>
      </c>
      <c r="B457" s="56" t="str">
        <f aca="false" t="array" ref="B457:B457">INDEX(Countries!$D$2:$D$255, MATCH(A457, Countries!$B$2:$B$255, 0))</f>
        <v>SVK</v>
      </c>
      <c r="C457" s="76" t="s">
        <v>154</v>
      </c>
      <c r="D457" s="70" t="n">
        <v>3.39</v>
      </c>
      <c r="E457" s="70" t="str">
        <f aca="false" t="array" ref="E457:E457">IF($C457="Mangrove", IFERROR(3.66*INDEX(MangroveEmissionsValues!$D:$D,MATCH($A457,MangroveEmissionsValues!$A:$A,0),1)*INDEX(MangroveEmissionsValues!$E:$E,MATCH($A457,MangroveEmissionsValues!$A:$A,0),1),"NoData"),"NoData")</f>
        <v>NoData</v>
      </c>
      <c r="F457" s="70" t="str">
        <f aca="false" t="array" ref="F457:F457">IF($C457="Mangrove", IFERROR(3.66*INDEX(MangroveEmissionsValues!$F:$F,MATCH($A457,MangroveEmissionsValues!$A:$A,0),1)*INDEX(MangroveEmissionsValues!$G:$G,MATCH($A457,MangroveEmissionsValues!$A:$A,0),1)/'Model assumptions'!$C$17,"NoData"),"NoData")</f>
        <v>NoData</v>
      </c>
      <c r="G457" s="40"/>
      <c r="H457" s="40"/>
      <c r="I457" s="40"/>
    </row>
    <row r="458" customFormat="false" ht="15.75" hidden="false" customHeight="true" outlineLevel="0" collapsed="false">
      <c r="A458" s="40" t="s">
        <v>454</v>
      </c>
      <c r="B458" s="56" t="str">
        <f aca="false" t="array" ref="B458:B458">INDEX(Countries!$D$2:$D$255, MATCH(A458, Countries!$B$2:$B$255, 0))</f>
        <v>SWZ</v>
      </c>
      <c r="C458" s="76" t="s">
        <v>154</v>
      </c>
      <c r="D458" s="70" t="n">
        <v>3.39</v>
      </c>
      <c r="E458" s="70" t="str">
        <f aca="false" t="array" ref="E458:E458">IF($C458="Mangrove", IFERROR(3.66*INDEX(MangroveEmissionsValues!$D:$D,MATCH($A458,MangroveEmissionsValues!$A:$A,0),1)*INDEX(MangroveEmissionsValues!$E:$E,MATCH($A458,MangroveEmissionsValues!$A:$A,0),1),"NoData"),"NoData")</f>
        <v>NoData</v>
      </c>
      <c r="F458" s="70" t="str">
        <f aca="false" t="array" ref="F458:F458">IF($C458="Mangrove", IFERROR(3.66*INDEX(MangroveEmissionsValues!$F:$F,MATCH($A458,MangroveEmissionsValues!$A:$A,0),1)*INDEX(MangroveEmissionsValues!$G:$G,MATCH($A458,MangroveEmissionsValues!$A:$A,0),1)/'Model assumptions'!$C$17,"NoData"),"NoData")</f>
        <v>NoData</v>
      </c>
      <c r="G458" s="40"/>
      <c r="H458" s="40"/>
      <c r="I458" s="40"/>
    </row>
    <row r="459" customFormat="false" ht="15.75" hidden="false" customHeight="true" outlineLevel="0" collapsed="false">
      <c r="A459" s="40" t="s">
        <v>455</v>
      </c>
      <c r="B459" s="56" t="str">
        <f aca="false" t="array" ref="B459:B459">INDEX(Countries!$D$2:$D$255, MATCH(A459, Countries!$B$2:$B$255, 0))</f>
        <v>TCD</v>
      </c>
      <c r="C459" s="76" t="s">
        <v>154</v>
      </c>
      <c r="D459" s="70" t="n">
        <v>3.39</v>
      </c>
      <c r="E459" s="70" t="str">
        <f aca="false" t="array" ref="E459:E459">IF($C459="Mangrove", IFERROR(3.66*INDEX(MangroveEmissionsValues!$D:$D,MATCH($A459,MangroveEmissionsValues!$A:$A,0),1)*INDEX(MangroveEmissionsValues!$E:$E,MATCH($A459,MangroveEmissionsValues!$A:$A,0),1),"NoData"),"NoData")</f>
        <v>NoData</v>
      </c>
      <c r="F459" s="70" t="str">
        <f aca="false" t="array" ref="F459:F459">IF($C459="Mangrove", IFERROR(3.66*INDEX(MangroveEmissionsValues!$F:$F,MATCH($A459,MangroveEmissionsValues!$A:$A,0),1)*INDEX(MangroveEmissionsValues!$G:$G,MATCH($A459,MangroveEmissionsValues!$A:$A,0),1)/'Model assumptions'!$C$17,"NoData"),"NoData")</f>
        <v>NoData</v>
      </c>
      <c r="G459" s="40"/>
      <c r="H459" s="40"/>
      <c r="I459" s="40"/>
    </row>
    <row r="460" customFormat="false" ht="15.75" hidden="false" customHeight="true" outlineLevel="0" collapsed="false">
      <c r="A460" s="40" t="s">
        <v>456</v>
      </c>
      <c r="B460" s="56" t="str">
        <f aca="false" t="array" ref="B460:B460">INDEX(Countries!$D$2:$D$255, MATCH(A460, Countries!$B$2:$B$255, 0))</f>
        <v>TJK</v>
      </c>
      <c r="C460" s="76" t="s">
        <v>154</v>
      </c>
      <c r="D460" s="70" t="n">
        <v>3.39</v>
      </c>
      <c r="E460" s="70" t="str">
        <f aca="false" t="array" ref="E460:E460">IF($C460="Mangrove", IFERROR(3.66*INDEX(MangroveEmissionsValues!$D:$D,MATCH($A460,MangroveEmissionsValues!$A:$A,0),1)*INDEX(MangroveEmissionsValues!$E:$E,MATCH($A460,MangroveEmissionsValues!$A:$A,0),1),"NoData"),"NoData")</f>
        <v>NoData</v>
      </c>
      <c r="F460" s="70" t="str">
        <f aca="false" t="array" ref="F460:F460">IF($C460="Mangrove", IFERROR(3.66*INDEX(MangroveEmissionsValues!$F:$F,MATCH($A460,MangroveEmissionsValues!$A:$A,0),1)*INDEX(MangroveEmissionsValues!$G:$G,MATCH($A460,MangroveEmissionsValues!$A:$A,0),1)/'Model assumptions'!$C$17,"NoData"),"NoData")</f>
        <v>NoData</v>
      </c>
      <c r="G460" s="40"/>
      <c r="H460" s="40"/>
      <c r="I460" s="40"/>
    </row>
    <row r="461" customFormat="false" ht="15.75" hidden="false" customHeight="true" outlineLevel="0" collapsed="false">
      <c r="A461" s="40" t="s">
        <v>457</v>
      </c>
      <c r="B461" s="56" t="str">
        <f aca="false" t="array" ref="B461:B461">INDEX(Countries!$D$2:$D$255, MATCH(A461, Countries!$B$2:$B$255, 0))</f>
        <v>UGA</v>
      </c>
      <c r="C461" s="76" t="s">
        <v>154</v>
      </c>
      <c r="D461" s="70" t="n">
        <v>3.39</v>
      </c>
      <c r="E461" s="70" t="str">
        <f aca="false" t="array" ref="E461:E461">IF($C461="Mangrove", IFERROR(3.66*INDEX(MangroveEmissionsValues!$D:$D,MATCH($A461,MangroveEmissionsValues!$A:$A,0),1)*INDEX(MangroveEmissionsValues!$E:$E,MATCH($A461,MangroveEmissionsValues!$A:$A,0),1),"NoData"),"NoData")</f>
        <v>NoData</v>
      </c>
      <c r="F461" s="70" t="str">
        <f aca="false" t="array" ref="F461:F461">IF($C461="Mangrove", IFERROR(3.66*INDEX(MangroveEmissionsValues!$F:$F,MATCH($A461,MangroveEmissionsValues!$A:$A,0),1)*INDEX(MangroveEmissionsValues!$G:$G,MATCH($A461,MangroveEmissionsValues!$A:$A,0),1)/'Model assumptions'!$C$17,"NoData"),"NoData")</f>
        <v>NoData</v>
      </c>
      <c r="G461" s="40"/>
      <c r="H461" s="40"/>
      <c r="I461" s="40"/>
    </row>
    <row r="462" customFormat="false" ht="15.75" hidden="false" customHeight="true" outlineLevel="0" collapsed="false">
      <c r="A462" s="40" t="s">
        <v>458</v>
      </c>
      <c r="B462" s="56" t="str">
        <f aca="false" t="array" ref="B462:B462">INDEX(Countries!$D$2:$D$255, MATCH(A462, Countries!$B$2:$B$255, 0))</f>
        <v>UZB</v>
      </c>
      <c r="C462" s="76" t="s">
        <v>154</v>
      </c>
      <c r="D462" s="70" t="n">
        <v>3.39</v>
      </c>
      <c r="E462" s="70" t="str">
        <f aca="false" t="array" ref="E462:E462">IF($C462="Mangrove", IFERROR(3.66*INDEX(MangroveEmissionsValues!$D:$D,MATCH($A462,MangroveEmissionsValues!$A:$A,0),1)*INDEX(MangroveEmissionsValues!$E:$E,MATCH($A462,MangroveEmissionsValues!$A:$A,0),1),"NoData"),"NoData")</f>
        <v>NoData</v>
      </c>
      <c r="F462" s="70" t="str">
        <f aca="false" t="array" ref="F462:F462">IF($C462="Mangrove", IFERROR(3.66*INDEX(MangroveEmissionsValues!$F:$F,MATCH($A462,MangroveEmissionsValues!$A:$A,0),1)*INDEX(MangroveEmissionsValues!$G:$G,MATCH($A462,MangroveEmissionsValues!$A:$A,0),1)/'Model assumptions'!$C$17,"NoData"),"NoData")</f>
        <v>NoData</v>
      </c>
      <c r="G462" s="40"/>
      <c r="H462" s="40"/>
      <c r="I462" s="40"/>
    </row>
    <row r="463" customFormat="false" ht="15.75" hidden="false" customHeight="true" outlineLevel="0" collapsed="false">
      <c r="A463" s="40" t="s">
        <v>459</v>
      </c>
      <c r="B463" s="56" t="str">
        <f aca="false" t="array" ref="B463:B463">INDEX(Countries!$D$2:$D$255, MATCH(A463, Countries!$B$2:$B$255, 0))</f>
        <v>ZMB</v>
      </c>
      <c r="C463" s="76" t="s">
        <v>154</v>
      </c>
      <c r="D463" s="70" t="n">
        <v>3.39</v>
      </c>
      <c r="E463" s="70" t="str">
        <f aca="false" t="array" ref="E463:E463">IF($C463="Mangrove", IFERROR(3.66*INDEX(MangroveEmissionsValues!$D:$D,MATCH($A463,MangroveEmissionsValues!$A:$A,0),1)*INDEX(MangroveEmissionsValues!$E:$E,MATCH($A463,MangroveEmissionsValues!$A:$A,0),1),"NoData"),"NoData")</f>
        <v>NoData</v>
      </c>
      <c r="F463" s="70" t="str">
        <f aca="false" t="array" ref="F463:F463">IF($C463="Mangrove", IFERROR(3.66*INDEX(MangroveEmissionsValues!$F:$F,MATCH($A463,MangroveEmissionsValues!$A:$A,0),1)*INDEX(MangroveEmissionsValues!$G:$G,MATCH($A463,MangroveEmissionsValues!$A:$A,0),1)/'Model assumptions'!$C$17,"NoData"),"NoData")</f>
        <v>NoData</v>
      </c>
      <c r="G463" s="40"/>
      <c r="H463" s="40"/>
      <c r="I463" s="40"/>
    </row>
    <row r="464" customFormat="false" ht="15.75" hidden="false" customHeight="true" outlineLevel="0" collapsed="false">
      <c r="A464" s="40" t="s">
        <v>460</v>
      </c>
      <c r="B464" s="56" t="str">
        <f aca="false" t="array" ref="B464:B464">INDEX(Countries!$D$2:$D$255, MATCH(A464, Countries!$B$2:$B$255, 0))</f>
        <v>ZWE</v>
      </c>
      <c r="C464" s="76" t="s">
        <v>154</v>
      </c>
      <c r="D464" s="70" t="n">
        <v>3.39</v>
      </c>
      <c r="E464" s="70" t="str">
        <f aca="false" t="array" ref="E464:E464">IF($C464="Mangrove", IFERROR(3.66*INDEX(MangroveEmissionsValues!$D:$D,MATCH($A464,MangroveEmissionsValues!$A:$A,0),1)*INDEX(MangroveEmissionsValues!$E:$E,MATCH($A464,MangroveEmissionsValues!$A:$A,0),1),"NoData"),"NoData")</f>
        <v>NoData</v>
      </c>
      <c r="F464" s="70" t="str">
        <f aca="false" t="array" ref="F464:F464">IF($C464="Mangrove", IFERROR(3.66*INDEX(MangroveEmissionsValues!$F:$F,MATCH($A464,MangroveEmissionsValues!$A:$A,0),1)*INDEX(MangroveEmissionsValues!$G:$G,MATCH($A464,MangroveEmissionsValues!$A:$A,0),1)/'Model assumptions'!$C$17,"NoData"),"NoData")</f>
        <v>NoData</v>
      </c>
      <c r="G464" s="40"/>
      <c r="H464" s="40"/>
      <c r="I464" s="40"/>
    </row>
    <row r="465" customFormat="false" ht="15.75" hidden="false" customHeight="true" outlineLevel="0" collapsed="false">
      <c r="A465" s="40" t="s">
        <v>461</v>
      </c>
      <c r="B465" s="56" t="str">
        <f aca="false" t="array" ref="B465:B465">INDEX(Countries!$D$2:$D$255, MATCH(A465, Countries!$B$2:$B$255, 0))</f>
        <v>BLM</v>
      </c>
      <c r="C465" s="76" t="s">
        <v>154</v>
      </c>
      <c r="D465" s="70" t="n">
        <v>3.39</v>
      </c>
      <c r="E465" s="70" t="str">
        <f aca="false" t="array" ref="E465:E465">IF($C465="Mangrove", IFERROR(3.66*INDEX(MangroveEmissionsValues!$D:$D,MATCH($A465,MangroveEmissionsValues!$A:$A,0),1)*INDEX(MangroveEmissionsValues!$E:$E,MATCH($A465,MangroveEmissionsValues!$A:$A,0),1),"NoData"),"NoData")</f>
        <v>NoData</v>
      </c>
      <c r="F465" s="70" t="str">
        <f aca="false" t="array" ref="F465:F465">IF($C465="Mangrove", IFERROR(3.66*INDEX(MangroveEmissionsValues!$F:$F,MATCH($A465,MangroveEmissionsValues!$A:$A,0),1)*INDEX(MangroveEmissionsValues!$G:$G,MATCH($A465,MangroveEmissionsValues!$A:$A,0),1)/'Model assumptions'!$C$17,"NoData"),"NoData")</f>
        <v>NoData</v>
      </c>
      <c r="G465" s="40"/>
      <c r="H465" s="40"/>
      <c r="I465" s="40"/>
    </row>
    <row r="466" customFormat="false" ht="15.75" hidden="false" customHeight="true" outlineLevel="0" collapsed="false">
      <c r="A466" s="40" t="s">
        <v>462</v>
      </c>
      <c r="B466" s="56" t="str">
        <f aca="false" t="array" ref="B466:B466">INDEX(Countries!$D$2:$D$255, MATCH(A466, Countries!$B$2:$B$255, 0))</f>
        <v>CCK</v>
      </c>
      <c r="C466" s="76" t="s">
        <v>154</v>
      </c>
      <c r="D466" s="70" t="n">
        <v>3.39</v>
      </c>
      <c r="E466" s="70" t="str">
        <f aca="false" t="array" ref="E466:E466">IF($C466="Mangrove", IFERROR(3.66*INDEX(MangroveEmissionsValues!$D:$D,MATCH($A466,MangroveEmissionsValues!$A:$A,0),1)*INDEX(MangroveEmissionsValues!$E:$E,MATCH($A466,MangroveEmissionsValues!$A:$A,0),1),"NoData"),"NoData")</f>
        <v>NoData</v>
      </c>
      <c r="F466" s="70" t="str">
        <f aca="false" t="array" ref="F466:F466">IF($C466="Mangrove", IFERROR(3.66*INDEX(MangroveEmissionsValues!$F:$F,MATCH($A466,MangroveEmissionsValues!$A:$A,0),1)*INDEX(MangroveEmissionsValues!$G:$G,MATCH($A466,MangroveEmissionsValues!$A:$A,0),1)/'Model assumptions'!$C$17,"NoData"),"NoData")</f>
        <v>NoData</v>
      </c>
      <c r="G466" s="40"/>
      <c r="H466" s="40"/>
      <c r="I466" s="40"/>
    </row>
    <row r="467" customFormat="false" ht="15.75" hidden="false" customHeight="true" outlineLevel="0" collapsed="false">
      <c r="A467" s="40" t="s">
        <v>463</v>
      </c>
      <c r="B467" s="56" t="str">
        <f aca="false" t="array" ref="B467:B467">INDEX(Countries!$D$2:$D$255, MATCH(A467, Countries!$B$2:$B$255, 0))</f>
        <v>CXR</v>
      </c>
      <c r="C467" s="76" t="s">
        <v>154</v>
      </c>
      <c r="D467" s="70" t="n">
        <v>3.39</v>
      </c>
      <c r="E467" s="70" t="str">
        <f aca="false" t="array" ref="E467:E467">IF($C467="Mangrove", IFERROR(3.66*INDEX(MangroveEmissionsValues!$D:$D,MATCH($A467,MangroveEmissionsValues!$A:$A,0),1)*INDEX(MangroveEmissionsValues!$E:$E,MATCH($A467,MangroveEmissionsValues!$A:$A,0),1),"NoData"),"NoData")</f>
        <v>NoData</v>
      </c>
      <c r="F467" s="70" t="str">
        <f aca="false" t="array" ref="F467:F467">IF($C467="Mangrove", IFERROR(3.66*INDEX(MangroveEmissionsValues!$F:$F,MATCH($A467,MangroveEmissionsValues!$A:$A,0),1)*INDEX(MangroveEmissionsValues!$G:$G,MATCH($A467,MangroveEmissionsValues!$A:$A,0),1)/'Model assumptions'!$C$17,"NoData"),"NoData")</f>
        <v>NoData</v>
      </c>
      <c r="G467" s="40"/>
      <c r="H467" s="40"/>
      <c r="I467" s="40"/>
    </row>
    <row r="468" customFormat="false" ht="15.75" hidden="false" customHeight="true" outlineLevel="0" collapsed="false">
      <c r="A468" s="40" t="s">
        <v>143</v>
      </c>
      <c r="B468" s="56" t="str">
        <f aca="false" t="array" ref="B468:B468">INDEX(Countries!$D$2:$D$255, MATCH(A468, Countries!$B$2:$B$255, 0))</f>
        <v>USA</v>
      </c>
      <c r="C468" s="76" t="s">
        <v>155</v>
      </c>
      <c r="D468" s="70" t="n">
        <v>10.1</v>
      </c>
      <c r="E468" s="70" t="str">
        <f aca="false" t="array" ref="E468:E468">IF($C468="Mangrove", IFERROR(3.66*INDEX(MangroveEmissionsValues!$D:$D,MATCH($A468,MangroveEmissionsValues!$A:$A,0),1)*INDEX(MangroveEmissionsValues!$E:$E,MATCH($A468,MangroveEmissionsValues!$A:$A,0),1),"NoData"),"NoData")</f>
        <v>NoData</v>
      </c>
      <c r="F468" s="70" t="str">
        <f aca="false" t="array" ref="F468:F468">IF($C468="Mangrove", IFERROR(3.66*INDEX(MangroveEmissionsValues!$F:$F,MATCH($A468,MangroveEmissionsValues!$A:$A,0),1)*INDEX(MangroveEmissionsValues!$G:$G,MATCH($A468,MangroveEmissionsValues!$A:$A,0),1)/'Model assumptions'!$C$17,"NoData"),"NoData")</f>
        <v>NoData</v>
      </c>
      <c r="G468" s="40"/>
      <c r="H468" s="40"/>
      <c r="I468" s="40"/>
    </row>
    <row r="469" customFormat="false" ht="15.75" hidden="false" customHeight="true" outlineLevel="0" collapsed="false">
      <c r="A469" s="40" t="s">
        <v>146</v>
      </c>
      <c r="B469" s="56" t="str">
        <f aca="false" t="array" ref="B469:B469">INDEX(Countries!$D$2:$D$255, MATCH(A469, Countries!$B$2:$B$255, 0))</f>
        <v>IDN</v>
      </c>
      <c r="C469" s="76" t="s">
        <v>155</v>
      </c>
      <c r="D469" s="70" t="n">
        <v>10.1</v>
      </c>
      <c r="E469" s="70" t="str">
        <f aca="false" t="array" ref="E469:E469">IF($C469="Mangrove", IFERROR(3.66*INDEX(MangroveEmissionsValues!$D:$D,MATCH($A469,MangroveEmissionsValues!$A:$A,0),1)*INDEX(MangroveEmissionsValues!$E:$E,MATCH($A469,MangroveEmissionsValues!$A:$A,0),1),"NoData"),"NoData")</f>
        <v>NoData</v>
      </c>
      <c r="F469" s="70" t="str">
        <f aca="false" t="array" ref="F469:F469">IF($C469="Mangrove", IFERROR(3.66*INDEX(MangroveEmissionsValues!$F:$F,MATCH($A469,MangroveEmissionsValues!$A:$A,0),1)*INDEX(MangroveEmissionsValues!$G:$G,MATCH($A469,MangroveEmissionsValues!$A:$A,0),1)/'Model assumptions'!$C$17,"NoData"),"NoData")</f>
        <v>NoData</v>
      </c>
      <c r="G469" s="40"/>
      <c r="H469" s="40"/>
      <c r="I469" s="40"/>
    </row>
    <row r="470" customFormat="false" ht="15.75" hidden="false" customHeight="true" outlineLevel="0" collapsed="false">
      <c r="A470" s="40" t="s">
        <v>147</v>
      </c>
      <c r="B470" s="56" t="str">
        <f aca="false" t="array" ref="B470:B470">INDEX(Countries!$D$2:$D$255, MATCH(A470, Countries!$B$2:$B$255, 0))</f>
        <v>AUS</v>
      </c>
      <c r="C470" s="76" t="s">
        <v>155</v>
      </c>
      <c r="D470" s="70" t="n">
        <v>10.1</v>
      </c>
      <c r="E470" s="70" t="str">
        <f aca="false" t="array" ref="E470:E470">IF($C470="Mangrove", IFERROR(3.66*INDEX(MangroveEmissionsValues!$D:$D,MATCH($A470,MangroveEmissionsValues!$A:$A,0),1)*INDEX(MangroveEmissionsValues!$E:$E,MATCH($A470,MangroveEmissionsValues!$A:$A,0),1),"NoData"),"NoData")</f>
        <v>NoData</v>
      </c>
      <c r="F470" s="70" t="str">
        <f aca="false" t="array" ref="F470:F470">IF($C470="Mangrove", IFERROR(3.66*INDEX(MangroveEmissionsValues!$F:$F,MATCH($A470,MangroveEmissionsValues!$A:$A,0),1)*INDEX(MangroveEmissionsValues!$G:$G,MATCH($A470,MangroveEmissionsValues!$A:$A,0),1)/'Model assumptions'!$C$17,"NoData"),"NoData")</f>
        <v>NoData</v>
      </c>
      <c r="G470" s="40"/>
      <c r="H470" s="40"/>
      <c r="I470" s="40"/>
    </row>
    <row r="471" customFormat="false" ht="15.75" hidden="false" customHeight="true" outlineLevel="0" collapsed="false">
      <c r="A471" s="40" t="s">
        <v>148</v>
      </c>
      <c r="B471" s="56" t="str">
        <f aca="false" t="array" ref="B471:B471">INDEX(Countries!$D$2:$D$255, MATCH(A471, Countries!$B$2:$B$255, 0))</f>
        <v>BHS</v>
      </c>
      <c r="C471" s="76" t="s">
        <v>155</v>
      </c>
      <c r="D471" s="70" t="n">
        <v>10.1</v>
      </c>
      <c r="E471" s="70" t="str">
        <f aca="false" t="array" ref="E471:E471">IF($C471="Mangrove", IFERROR(3.66*INDEX(MangroveEmissionsValues!$D:$D,MATCH($A471,MangroveEmissionsValues!$A:$A,0),1)*INDEX(MangroveEmissionsValues!$E:$E,MATCH($A471,MangroveEmissionsValues!$A:$A,0),1),"NoData"),"NoData")</f>
        <v>NoData</v>
      </c>
      <c r="F471" s="70" t="str">
        <f aca="false" t="array" ref="F471:F471">IF($C471="Mangrove", IFERROR(3.66*INDEX(MangroveEmissionsValues!$F:$F,MATCH($A471,MangroveEmissionsValues!$A:$A,0),1)*INDEX(MangroveEmissionsValues!$G:$G,MATCH($A471,MangroveEmissionsValues!$A:$A,0),1)/'Model assumptions'!$C$17,"NoData"),"NoData")</f>
        <v>NoData</v>
      </c>
      <c r="G471" s="40"/>
      <c r="H471" s="40"/>
      <c r="I471" s="40"/>
    </row>
    <row r="472" customFormat="false" ht="15.75" hidden="false" customHeight="true" outlineLevel="0" collapsed="false">
      <c r="A472" s="40" t="s">
        <v>149</v>
      </c>
      <c r="B472" s="56" t="str">
        <f aca="false" t="array" ref="B472:B472">INDEX(Countries!$D$2:$D$255, MATCH(A472, Countries!$B$2:$B$255, 0))</f>
        <v>KEN</v>
      </c>
      <c r="C472" s="76" t="s">
        <v>155</v>
      </c>
      <c r="D472" s="70" t="n">
        <v>10.1</v>
      </c>
      <c r="E472" s="70" t="str">
        <f aca="false" t="array" ref="E472:E472">IF($C472="Mangrove", IFERROR(3.66*INDEX(MangroveEmissionsValues!$D:$D,MATCH($A472,MangroveEmissionsValues!$A:$A,0),1)*INDEX(MangroveEmissionsValues!$E:$E,MATCH($A472,MangroveEmissionsValues!$A:$A,0),1),"NoData"),"NoData")</f>
        <v>NoData</v>
      </c>
      <c r="F472" s="70" t="str">
        <f aca="false" t="array" ref="F472:F472">IF($C472="Mangrove", IFERROR(3.66*INDEX(MangroveEmissionsValues!$F:$F,MATCH($A472,MangroveEmissionsValues!$A:$A,0),1)*INDEX(MangroveEmissionsValues!$G:$G,MATCH($A472,MangroveEmissionsValues!$A:$A,0),1)/'Model assumptions'!$C$17,"NoData"),"NoData")</f>
        <v>NoData</v>
      </c>
      <c r="G472" s="40"/>
      <c r="H472" s="40"/>
      <c r="I472" s="40"/>
    </row>
    <row r="473" customFormat="false" ht="15.75" hidden="false" customHeight="true" outlineLevel="0" collapsed="false">
      <c r="A473" s="40" t="s">
        <v>150</v>
      </c>
      <c r="B473" s="56" t="str">
        <f aca="false" t="array" ref="B473:B473">INDEX(Countries!$D$2:$D$255, MATCH(A473, Countries!$B$2:$B$255, 0))</f>
        <v>MEX</v>
      </c>
      <c r="C473" s="76" t="s">
        <v>155</v>
      </c>
      <c r="D473" s="70" t="n">
        <v>10.1</v>
      </c>
      <c r="E473" s="70" t="str">
        <f aca="false" t="array" ref="E473:E473">IF($C473="Mangrove", IFERROR(3.66*INDEX(MangroveEmissionsValues!$D:$D,MATCH($A473,MangroveEmissionsValues!$A:$A,0),1)*INDEX(MangroveEmissionsValues!$E:$E,MATCH($A473,MangroveEmissionsValues!$A:$A,0),1),"NoData"),"NoData")</f>
        <v>NoData</v>
      </c>
      <c r="F473" s="70" t="str">
        <f aca="false" t="array" ref="F473:F473">IF($C473="Mangrove", IFERROR(3.66*INDEX(MangroveEmissionsValues!$F:$F,MATCH($A473,MangroveEmissionsValues!$A:$A,0),1)*INDEX(MangroveEmissionsValues!$G:$G,MATCH($A473,MangroveEmissionsValues!$A:$A,0),1)/'Model assumptions'!$C$17,"NoData"),"NoData")</f>
        <v>NoData</v>
      </c>
      <c r="G473" s="40"/>
      <c r="H473" s="40"/>
      <c r="I473" s="40"/>
    </row>
    <row r="474" customFormat="false" ht="15.75" hidden="false" customHeight="true" outlineLevel="0" collapsed="false">
      <c r="A474" s="40" t="s">
        <v>151</v>
      </c>
      <c r="B474" s="56" t="str">
        <f aca="false" t="array" ref="B474:B474">INDEX(Countries!$D$2:$D$255, MATCH(A474, Countries!$B$2:$B$255, 0))</f>
        <v>COL</v>
      </c>
      <c r="C474" s="76" t="s">
        <v>155</v>
      </c>
      <c r="D474" s="70" t="n">
        <v>10.1</v>
      </c>
      <c r="E474" s="70" t="str">
        <f aca="false" t="array" ref="E474:E474">IF($C474="Mangrove", IFERROR(3.66*INDEX(MangroveEmissionsValues!$D:$D,MATCH($A474,MangroveEmissionsValues!$A:$A,0),1)*INDEX(MangroveEmissionsValues!$E:$E,MATCH($A474,MangroveEmissionsValues!$A:$A,0),1),"NoData"),"NoData")</f>
        <v>NoData</v>
      </c>
      <c r="F474" s="70" t="str">
        <f aca="false" t="array" ref="F474:F474">IF($C474="Mangrove", IFERROR(3.66*INDEX(MangroveEmissionsValues!$F:$F,MATCH($A474,MangroveEmissionsValues!$A:$A,0),1)*INDEX(MangroveEmissionsValues!$G:$G,MATCH($A474,MangroveEmissionsValues!$A:$A,0),1)/'Model assumptions'!$C$17,"NoData"),"NoData")</f>
        <v>NoData</v>
      </c>
      <c r="G474" s="40"/>
      <c r="H474" s="40"/>
      <c r="I474" s="40"/>
    </row>
    <row r="475" customFormat="false" ht="15.75" hidden="false" customHeight="true" outlineLevel="0" collapsed="false">
      <c r="A475" s="40" t="s">
        <v>152</v>
      </c>
      <c r="B475" s="56" t="str">
        <f aca="false" t="array" ref="B475:B475">INDEX(Countries!$D$2:$D$255, MATCH(A475, Countries!$B$2:$B$255, 0))</f>
        <v>IND</v>
      </c>
      <c r="C475" s="76" t="s">
        <v>155</v>
      </c>
      <c r="D475" s="70" t="n">
        <v>10.1</v>
      </c>
      <c r="E475" s="70" t="str">
        <f aca="false" t="array" ref="E475:E475">IF($C475="Mangrove", IFERROR(3.66*INDEX(MangroveEmissionsValues!$D:$D,MATCH($A475,MangroveEmissionsValues!$A:$A,0),1)*INDEX(MangroveEmissionsValues!$E:$E,MATCH($A475,MangroveEmissionsValues!$A:$A,0),1),"NoData"),"NoData")</f>
        <v>NoData</v>
      </c>
      <c r="F475" s="70" t="str">
        <f aca="false" t="array" ref="F475:F475">IF($C475="Mangrove", IFERROR(3.66*INDEX(MangroveEmissionsValues!$F:$F,MATCH($A475,MangroveEmissionsValues!$A:$A,0),1)*INDEX(MangroveEmissionsValues!$G:$G,MATCH($A475,MangroveEmissionsValues!$A:$A,0),1)/'Model assumptions'!$C$17,"NoData"),"NoData")</f>
        <v>NoData</v>
      </c>
      <c r="G475" s="40"/>
      <c r="H475" s="40"/>
      <c r="I475" s="40"/>
    </row>
    <row r="476" customFormat="false" ht="15.75" hidden="false" customHeight="true" outlineLevel="0" collapsed="false">
      <c r="A476" s="40" t="s">
        <v>153</v>
      </c>
      <c r="B476" s="56" t="str">
        <f aca="false" t="array" ref="B476:B476">INDEX(Countries!$D$2:$D$255, MATCH(A476, Countries!$B$2:$B$255, 0))</f>
        <v>CHN</v>
      </c>
      <c r="C476" s="76" t="s">
        <v>155</v>
      </c>
      <c r="D476" s="70" t="n">
        <v>10.1</v>
      </c>
      <c r="E476" s="70" t="str">
        <f aca="false" t="array" ref="E476:E476">IF($C476="Mangrove", IFERROR(3.66*INDEX(MangroveEmissionsValues!$D:$D,MATCH($A476,MangroveEmissionsValues!$A:$A,0),1)*INDEX(MangroveEmissionsValues!$E:$E,MATCH($A476,MangroveEmissionsValues!$A:$A,0),1),"NoData"),"NoData")</f>
        <v>NoData</v>
      </c>
      <c r="F476" s="70" t="str">
        <f aca="false" t="array" ref="F476:F476">IF($C476="Mangrove", IFERROR(3.66*INDEX(MangroveEmissionsValues!$F:$F,MATCH($A476,MangroveEmissionsValues!$A:$A,0),1)*INDEX(MangroveEmissionsValues!$G:$G,MATCH($A476,MangroveEmissionsValues!$A:$A,0),1)/'Model assumptions'!$C$17,"NoData"),"NoData")</f>
        <v>NoData</v>
      </c>
      <c r="G476" s="40"/>
      <c r="H476" s="40"/>
      <c r="I476" s="40"/>
    </row>
    <row r="477" customFormat="false" ht="15.75" hidden="false" customHeight="true" outlineLevel="0" collapsed="false">
      <c r="A477" s="40" t="s">
        <v>241</v>
      </c>
      <c r="B477" s="56" t="str">
        <f aca="false" t="array" ref="B477:B477">INDEX(Countries!$D$2:$D$255, MATCH(A477, Countries!$B$2:$B$255, 0))</f>
        <v>ASM</v>
      </c>
      <c r="C477" s="76" t="s">
        <v>155</v>
      </c>
      <c r="D477" s="70" t="n">
        <v>10.1</v>
      </c>
      <c r="E477" s="70" t="str">
        <f aca="false" t="array" ref="E477:E477">IF($C477="Mangrove", IFERROR(3.66*INDEX(MangroveEmissionsValues!$D:$D,MATCH($A477,MangroveEmissionsValues!$A:$A,0),1)*INDEX(MangroveEmissionsValues!$E:$E,MATCH($A477,MangroveEmissionsValues!$A:$A,0),1),"NoData"),"NoData")</f>
        <v>NoData</v>
      </c>
      <c r="F477" s="70" t="str">
        <f aca="false" t="array" ref="F477:F477">IF($C477="Mangrove", IFERROR(3.66*INDEX(MangroveEmissionsValues!$F:$F,MATCH($A477,MangroveEmissionsValues!$A:$A,0),1)*INDEX(MangroveEmissionsValues!$G:$G,MATCH($A477,MangroveEmissionsValues!$A:$A,0),1)/'Model assumptions'!$C$17,"NoData"),"NoData")</f>
        <v>NoData</v>
      </c>
      <c r="G477" s="40"/>
      <c r="H477" s="40"/>
      <c r="I477" s="40"/>
    </row>
    <row r="478" customFormat="false" ht="15.75" hidden="false" customHeight="true" outlineLevel="0" collapsed="false">
      <c r="A478" s="40" t="s">
        <v>242</v>
      </c>
      <c r="B478" s="56" t="str">
        <f aca="false" t="array" ref="B478:B478">INDEX(Countries!$D$2:$D$255, MATCH(A478, Countries!$B$2:$B$255, 0))</f>
        <v>AGO</v>
      </c>
      <c r="C478" s="76" t="s">
        <v>155</v>
      </c>
      <c r="D478" s="70" t="n">
        <v>10.1</v>
      </c>
      <c r="E478" s="70" t="str">
        <f aca="false" t="array" ref="E478:E478">IF($C478="Mangrove", IFERROR(3.66*INDEX(MangroveEmissionsValues!$D:$D,MATCH($A478,MangroveEmissionsValues!$A:$A,0),1)*INDEX(MangroveEmissionsValues!$E:$E,MATCH($A478,MangroveEmissionsValues!$A:$A,0),1),"NoData"),"NoData")</f>
        <v>NoData</v>
      </c>
      <c r="F478" s="70" t="str">
        <f aca="false" t="array" ref="F478:F478">IF($C478="Mangrove", IFERROR(3.66*INDEX(MangroveEmissionsValues!$F:$F,MATCH($A478,MangroveEmissionsValues!$A:$A,0),1)*INDEX(MangroveEmissionsValues!$G:$G,MATCH($A478,MangroveEmissionsValues!$A:$A,0),1)/'Model assumptions'!$C$17,"NoData"),"NoData")</f>
        <v>NoData</v>
      </c>
      <c r="G478" s="40"/>
      <c r="H478" s="40"/>
      <c r="I478" s="40"/>
    </row>
    <row r="479" customFormat="false" ht="15.75" hidden="false" customHeight="true" outlineLevel="0" collapsed="false">
      <c r="A479" s="40" t="s">
        <v>243</v>
      </c>
      <c r="B479" s="56" t="str">
        <f aca="false" t="array" ref="B479:B479">INDEX(Countries!$D$2:$D$255, MATCH(A479, Countries!$B$2:$B$255, 0))</f>
        <v>AIA</v>
      </c>
      <c r="C479" s="76" t="s">
        <v>155</v>
      </c>
      <c r="D479" s="70" t="n">
        <v>10.1</v>
      </c>
      <c r="E479" s="70" t="str">
        <f aca="false" t="array" ref="E479:E479">IF($C479="Mangrove", IFERROR(3.66*INDEX(MangroveEmissionsValues!$D:$D,MATCH($A479,MangroveEmissionsValues!$A:$A,0),1)*INDEX(MangroveEmissionsValues!$E:$E,MATCH($A479,MangroveEmissionsValues!$A:$A,0),1),"NoData"),"NoData")</f>
        <v>NoData</v>
      </c>
      <c r="F479" s="70" t="str">
        <f aca="false" t="array" ref="F479:F479">IF($C479="Mangrove", IFERROR(3.66*INDEX(MangroveEmissionsValues!$F:$F,MATCH($A479,MangroveEmissionsValues!$A:$A,0),1)*INDEX(MangroveEmissionsValues!$G:$G,MATCH($A479,MangroveEmissionsValues!$A:$A,0),1)/'Model assumptions'!$C$17,"NoData"),"NoData")</f>
        <v>NoData</v>
      </c>
      <c r="G479" s="40"/>
      <c r="H479" s="40"/>
      <c r="I479" s="40"/>
    </row>
    <row r="480" customFormat="false" ht="15.75" hidden="false" customHeight="true" outlineLevel="0" collapsed="false">
      <c r="A480" s="40" t="s">
        <v>244</v>
      </c>
      <c r="B480" s="56" t="str">
        <f aca="false" t="array" ref="B480:B480">INDEX(Countries!$D$2:$D$255, MATCH(A480, Countries!$B$2:$B$255, 0))</f>
        <v>ATG</v>
      </c>
      <c r="C480" s="76" t="s">
        <v>155</v>
      </c>
      <c r="D480" s="70" t="n">
        <v>10.1</v>
      </c>
      <c r="E480" s="70" t="str">
        <f aca="false" t="array" ref="E480:E480">IF($C480="Mangrove", IFERROR(3.66*INDEX(MangroveEmissionsValues!$D:$D,MATCH($A480,MangroveEmissionsValues!$A:$A,0),1)*INDEX(MangroveEmissionsValues!$E:$E,MATCH($A480,MangroveEmissionsValues!$A:$A,0),1),"NoData"),"NoData")</f>
        <v>NoData</v>
      </c>
      <c r="F480" s="70" t="str">
        <f aca="false" t="array" ref="F480:F480">IF($C480="Mangrove", IFERROR(3.66*INDEX(MangroveEmissionsValues!$F:$F,MATCH($A480,MangroveEmissionsValues!$A:$A,0),1)*INDEX(MangroveEmissionsValues!$G:$G,MATCH($A480,MangroveEmissionsValues!$A:$A,0),1)/'Model assumptions'!$C$17,"NoData"),"NoData")</f>
        <v>NoData</v>
      </c>
      <c r="G480" s="40"/>
      <c r="H480" s="40"/>
      <c r="I480" s="40"/>
    </row>
    <row r="481" customFormat="false" ht="15.75" hidden="false" customHeight="true" outlineLevel="0" collapsed="false">
      <c r="A481" s="40" t="s">
        <v>245</v>
      </c>
      <c r="B481" s="56" t="str">
        <f aca="false" t="array" ref="B481:B481">INDEX(Countries!$D$2:$D$255, MATCH(A481, Countries!$B$2:$B$255, 0))</f>
        <v>BHR</v>
      </c>
      <c r="C481" s="76" t="s">
        <v>155</v>
      </c>
      <c r="D481" s="70" t="n">
        <v>10.1</v>
      </c>
      <c r="E481" s="70" t="str">
        <f aca="false" t="array" ref="E481:E481">IF($C481="Mangrove", IFERROR(3.66*INDEX(MangroveEmissionsValues!$D:$D,MATCH($A481,MangroveEmissionsValues!$A:$A,0),1)*INDEX(MangroveEmissionsValues!$E:$E,MATCH($A481,MangroveEmissionsValues!$A:$A,0),1),"NoData"),"NoData")</f>
        <v>NoData</v>
      </c>
      <c r="F481" s="70" t="str">
        <f aca="false" t="array" ref="F481:F481">IF($C481="Mangrove", IFERROR(3.66*INDEX(MangroveEmissionsValues!$F:$F,MATCH($A481,MangroveEmissionsValues!$A:$A,0),1)*INDEX(MangroveEmissionsValues!$G:$G,MATCH($A481,MangroveEmissionsValues!$A:$A,0),1)/'Model assumptions'!$C$17,"NoData"),"NoData")</f>
        <v>NoData</v>
      </c>
      <c r="G481" s="40"/>
      <c r="H481" s="40"/>
      <c r="I481" s="40"/>
    </row>
    <row r="482" customFormat="false" ht="15.75" hidden="false" customHeight="true" outlineLevel="0" collapsed="false">
      <c r="A482" s="40" t="s">
        <v>246</v>
      </c>
      <c r="B482" s="56" t="str">
        <f aca="false" t="array" ref="B482:B482">INDEX(Countries!$D$2:$D$255, MATCH(A482, Countries!$B$2:$B$255, 0))</f>
        <v>BGD</v>
      </c>
      <c r="C482" s="76" t="s">
        <v>155</v>
      </c>
      <c r="D482" s="70" t="n">
        <v>10.1</v>
      </c>
      <c r="E482" s="70" t="str">
        <f aca="false" t="array" ref="E482:E482">IF($C482="Mangrove", IFERROR(3.66*INDEX(MangroveEmissionsValues!$D:$D,MATCH($A482,MangroveEmissionsValues!$A:$A,0),1)*INDEX(MangroveEmissionsValues!$E:$E,MATCH($A482,MangroveEmissionsValues!$A:$A,0),1),"NoData"),"NoData")</f>
        <v>NoData</v>
      </c>
      <c r="F482" s="70" t="str">
        <f aca="false" t="array" ref="F482:F482">IF($C482="Mangrove", IFERROR(3.66*INDEX(MangroveEmissionsValues!$F:$F,MATCH($A482,MangroveEmissionsValues!$A:$A,0),1)*INDEX(MangroveEmissionsValues!$G:$G,MATCH($A482,MangroveEmissionsValues!$A:$A,0),1)/'Model assumptions'!$C$17,"NoData"),"NoData")</f>
        <v>NoData</v>
      </c>
      <c r="G482" s="40"/>
      <c r="H482" s="40"/>
      <c r="I482" s="40"/>
    </row>
    <row r="483" customFormat="false" ht="15.75" hidden="false" customHeight="true" outlineLevel="0" collapsed="false">
      <c r="A483" s="40" t="s">
        <v>247</v>
      </c>
      <c r="B483" s="56" t="str">
        <f aca="false" t="array" ref="B483:B483">INDEX(Countries!$D$2:$D$255, MATCH(A483, Countries!$B$2:$B$255, 0))</f>
        <v>BRB</v>
      </c>
      <c r="C483" s="76" t="s">
        <v>155</v>
      </c>
      <c r="D483" s="70" t="n">
        <v>10.1</v>
      </c>
      <c r="E483" s="70" t="str">
        <f aca="false" t="array" ref="E483:E483">IF($C483="Mangrove", IFERROR(3.66*INDEX(MangroveEmissionsValues!$D:$D,MATCH($A483,MangroveEmissionsValues!$A:$A,0),1)*INDEX(MangroveEmissionsValues!$E:$E,MATCH($A483,MangroveEmissionsValues!$A:$A,0),1),"NoData"),"NoData")</f>
        <v>NoData</v>
      </c>
      <c r="F483" s="70" t="str">
        <f aca="false" t="array" ref="F483:F483">IF($C483="Mangrove", IFERROR(3.66*INDEX(MangroveEmissionsValues!$F:$F,MATCH($A483,MangroveEmissionsValues!$A:$A,0),1)*INDEX(MangroveEmissionsValues!$G:$G,MATCH($A483,MangroveEmissionsValues!$A:$A,0),1)/'Model assumptions'!$C$17,"NoData"),"NoData")</f>
        <v>NoData</v>
      </c>
      <c r="G483" s="40"/>
      <c r="H483" s="40"/>
      <c r="I483" s="40"/>
    </row>
    <row r="484" customFormat="false" ht="15.75" hidden="false" customHeight="true" outlineLevel="0" collapsed="false">
      <c r="A484" s="40" t="s">
        <v>248</v>
      </c>
      <c r="B484" s="56" t="str">
        <f aca="false" t="array" ref="B484:B484">INDEX(Countries!$D$2:$D$255, MATCH(A484, Countries!$B$2:$B$255, 0))</f>
        <v>BLZ</v>
      </c>
      <c r="C484" s="76" t="s">
        <v>155</v>
      </c>
      <c r="D484" s="70" t="n">
        <v>10.1</v>
      </c>
      <c r="E484" s="70" t="str">
        <f aca="false" t="array" ref="E484:E484">IF($C484="Mangrove", IFERROR(3.66*INDEX(MangroveEmissionsValues!$D:$D,MATCH($A484,MangroveEmissionsValues!$A:$A,0),1)*INDEX(MangroveEmissionsValues!$E:$E,MATCH($A484,MangroveEmissionsValues!$A:$A,0),1),"NoData"),"NoData")</f>
        <v>NoData</v>
      </c>
      <c r="F484" s="70" t="str">
        <f aca="false" t="array" ref="F484:F484">IF($C484="Mangrove", IFERROR(3.66*INDEX(MangroveEmissionsValues!$F:$F,MATCH($A484,MangroveEmissionsValues!$A:$A,0),1)*INDEX(MangroveEmissionsValues!$G:$G,MATCH($A484,MangroveEmissionsValues!$A:$A,0),1)/'Model assumptions'!$C$17,"NoData"),"NoData")</f>
        <v>NoData</v>
      </c>
      <c r="G484" s="40"/>
      <c r="H484" s="40"/>
      <c r="I484" s="40"/>
    </row>
    <row r="485" customFormat="false" ht="15.75" hidden="false" customHeight="true" outlineLevel="0" collapsed="false">
      <c r="A485" s="40" t="s">
        <v>249</v>
      </c>
      <c r="B485" s="56" t="str">
        <f aca="false" t="array" ref="B485:B485">INDEX(Countries!$D$2:$D$255, MATCH(A485, Countries!$B$2:$B$255, 0))</f>
        <v>BEN</v>
      </c>
      <c r="C485" s="76" t="s">
        <v>155</v>
      </c>
      <c r="D485" s="70" t="n">
        <v>10.1</v>
      </c>
      <c r="E485" s="70" t="str">
        <f aca="false" t="array" ref="E485:E485">IF($C485="Mangrove", IFERROR(3.66*INDEX(MangroveEmissionsValues!$D:$D,MATCH($A485,MangroveEmissionsValues!$A:$A,0),1)*INDEX(MangroveEmissionsValues!$E:$E,MATCH($A485,MangroveEmissionsValues!$A:$A,0),1),"NoData"),"NoData")</f>
        <v>NoData</v>
      </c>
      <c r="F485" s="70" t="str">
        <f aca="false" t="array" ref="F485:F485">IF($C485="Mangrove", IFERROR(3.66*INDEX(MangroveEmissionsValues!$F:$F,MATCH($A485,MangroveEmissionsValues!$A:$A,0),1)*INDEX(MangroveEmissionsValues!$G:$G,MATCH($A485,MangroveEmissionsValues!$A:$A,0),1)/'Model assumptions'!$C$17,"NoData"),"NoData")</f>
        <v>NoData</v>
      </c>
      <c r="G485" s="40"/>
      <c r="H485" s="40"/>
      <c r="I485" s="40"/>
    </row>
    <row r="486" customFormat="false" ht="15.75" hidden="false" customHeight="true" outlineLevel="0" collapsed="false">
      <c r="A486" s="40" t="s">
        <v>250</v>
      </c>
      <c r="B486" s="56" t="str">
        <f aca="false" t="array" ref="B486:B486">INDEX(Countries!$D$2:$D$255, MATCH(A486, Countries!$B$2:$B$255, 0))</f>
        <v>BMU</v>
      </c>
      <c r="C486" s="76" t="s">
        <v>155</v>
      </c>
      <c r="D486" s="70" t="n">
        <v>10.1</v>
      </c>
      <c r="E486" s="70" t="str">
        <f aca="false" t="array" ref="E486:E486">IF($C486="Mangrove", IFERROR(3.66*INDEX(MangroveEmissionsValues!$D:$D,MATCH($A486,MangroveEmissionsValues!$A:$A,0),1)*INDEX(MangroveEmissionsValues!$E:$E,MATCH($A486,MangroveEmissionsValues!$A:$A,0),1),"NoData"),"NoData")</f>
        <v>NoData</v>
      </c>
      <c r="F486" s="70" t="str">
        <f aca="false" t="array" ref="F486:F486">IF($C486="Mangrove", IFERROR(3.66*INDEX(MangroveEmissionsValues!$F:$F,MATCH($A486,MangroveEmissionsValues!$A:$A,0),1)*INDEX(MangroveEmissionsValues!$G:$G,MATCH($A486,MangroveEmissionsValues!$A:$A,0),1)/'Model assumptions'!$C$17,"NoData"),"NoData")</f>
        <v>NoData</v>
      </c>
      <c r="G486" s="40"/>
      <c r="H486" s="40"/>
      <c r="I486" s="40"/>
    </row>
    <row r="487" customFormat="false" ht="15.75" hidden="false" customHeight="true" outlineLevel="0" collapsed="false">
      <c r="A487" s="40" t="s">
        <v>251</v>
      </c>
      <c r="B487" s="56" t="str">
        <f aca="false" t="array" ref="B487:B487">INDEX(Countries!$D$2:$D$255, MATCH(A487, Countries!$B$2:$B$255, 0))</f>
        <v>BES</v>
      </c>
      <c r="C487" s="76" t="s">
        <v>155</v>
      </c>
      <c r="D487" s="70" t="n">
        <v>10.1</v>
      </c>
      <c r="E487" s="70" t="str">
        <f aca="false" t="array" ref="E487:E487">IF($C487="Mangrove", IFERROR(3.66*INDEX(MangroveEmissionsValues!$D:$D,MATCH($A487,MangroveEmissionsValues!$A:$A,0),1)*INDEX(MangroveEmissionsValues!$E:$E,MATCH($A487,MangroveEmissionsValues!$A:$A,0),1),"NoData"),"NoData")</f>
        <v>NoData</v>
      </c>
      <c r="F487" s="70" t="str">
        <f aca="false" t="array" ref="F487:F487">IF($C487="Mangrove", IFERROR(3.66*INDEX(MangroveEmissionsValues!$F:$F,MATCH($A487,MangroveEmissionsValues!$A:$A,0),1)*INDEX(MangroveEmissionsValues!$G:$G,MATCH($A487,MangroveEmissionsValues!$A:$A,0),1)/'Model assumptions'!$C$17,"NoData"),"NoData")</f>
        <v>NoData</v>
      </c>
      <c r="G487" s="40"/>
      <c r="H487" s="40"/>
      <c r="I487" s="40"/>
    </row>
    <row r="488" customFormat="false" ht="15.75" hidden="false" customHeight="true" outlineLevel="0" collapsed="false">
      <c r="A488" s="40" t="s">
        <v>252</v>
      </c>
      <c r="B488" s="56" t="str">
        <f aca="false" t="array" ref="B488:B488">INDEX(Countries!$D$2:$D$255, MATCH(A488, Countries!$B$2:$B$255, 0))</f>
        <v>BRA</v>
      </c>
      <c r="C488" s="76" t="s">
        <v>155</v>
      </c>
      <c r="D488" s="70" t="n">
        <v>10.1</v>
      </c>
      <c r="E488" s="70" t="str">
        <f aca="false" t="array" ref="E488:E488">IF($C488="Mangrove", IFERROR(3.66*INDEX(MangroveEmissionsValues!$D:$D,MATCH($A488,MangroveEmissionsValues!$A:$A,0),1)*INDEX(MangroveEmissionsValues!$E:$E,MATCH($A488,MangroveEmissionsValues!$A:$A,0),1),"NoData"),"NoData")</f>
        <v>NoData</v>
      </c>
      <c r="F488" s="70" t="str">
        <f aca="false" t="array" ref="F488:F488">IF($C488="Mangrove", IFERROR(3.66*INDEX(MangroveEmissionsValues!$F:$F,MATCH($A488,MangroveEmissionsValues!$A:$A,0),1)*INDEX(MangroveEmissionsValues!$G:$G,MATCH($A488,MangroveEmissionsValues!$A:$A,0),1)/'Model assumptions'!$C$17,"NoData"),"NoData")</f>
        <v>NoData</v>
      </c>
      <c r="G488" s="40"/>
      <c r="H488" s="40"/>
      <c r="I488" s="40"/>
    </row>
    <row r="489" customFormat="false" ht="15.75" hidden="false" customHeight="true" outlineLevel="0" collapsed="false">
      <c r="A489" s="40" t="s">
        <v>253</v>
      </c>
      <c r="B489" s="56" t="str">
        <f aca="false" t="array" ref="B489:B489">INDEX(Countries!$D$2:$D$255, MATCH(A489, Countries!$B$2:$B$255, 0))</f>
        <v>VGB</v>
      </c>
      <c r="C489" s="76" t="s">
        <v>155</v>
      </c>
      <c r="D489" s="70" t="n">
        <v>10.1</v>
      </c>
      <c r="E489" s="70" t="str">
        <f aca="false" t="array" ref="E489:E489">IF($C489="Mangrove", IFERROR(3.66*INDEX(MangroveEmissionsValues!$D:$D,MATCH($A489,MangroveEmissionsValues!$A:$A,0),1)*INDEX(MangroveEmissionsValues!$E:$E,MATCH($A489,MangroveEmissionsValues!$A:$A,0),1),"NoData"),"NoData")</f>
        <v>NoData</v>
      </c>
      <c r="F489" s="70" t="str">
        <f aca="false" t="array" ref="F489:F489">IF($C489="Mangrove", IFERROR(3.66*INDEX(MangroveEmissionsValues!$F:$F,MATCH($A489,MangroveEmissionsValues!$A:$A,0),1)*INDEX(MangroveEmissionsValues!$G:$G,MATCH($A489,MangroveEmissionsValues!$A:$A,0),1)/'Model assumptions'!$C$17,"NoData"),"NoData")</f>
        <v>NoData</v>
      </c>
      <c r="G489" s="40"/>
      <c r="H489" s="40"/>
      <c r="I489" s="40"/>
    </row>
    <row r="490" customFormat="false" ht="15.75" hidden="false" customHeight="true" outlineLevel="0" collapsed="false">
      <c r="A490" s="40" t="s">
        <v>254</v>
      </c>
      <c r="B490" s="56" t="str">
        <f aca="false" t="array" ref="B490:B490">INDEX(Countries!$D$2:$D$255, MATCH(A490, Countries!$B$2:$B$255, 0))</f>
        <v>BRN</v>
      </c>
      <c r="C490" s="76" t="s">
        <v>155</v>
      </c>
      <c r="D490" s="70" t="n">
        <v>10.1</v>
      </c>
      <c r="E490" s="70" t="str">
        <f aca="false" t="array" ref="E490:E490">IF($C490="Mangrove", IFERROR(3.66*INDEX(MangroveEmissionsValues!$D:$D,MATCH($A490,MangroveEmissionsValues!$A:$A,0),1)*INDEX(MangroveEmissionsValues!$E:$E,MATCH($A490,MangroveEmissionsValues!$A:$A,0),1),"NoData"),"NoData")</f>
        <v>NoData</v>
      </c>
      <c r="F490" s="70" t="str">
        <f aca="false" t="array" ref="F490:F490">IF($C490="Mangrove", IFERROR(3.66*INDEX(MangroveEmissionsValues!$F:$F,MATCH($A490,MangroveEmissionsValues!$A:$A,0),1)*INDEX(MangroveEmissionsValues!$G:$G,MATCH($A490,MangroveEmissionsValues!$A:$A,0),1)/'Model assumptions'!$C$17,"NoData"),"NoData")</f>
        <v>NoData</v>
      </c>
      <c r="G490" s="40"/>
      <c r="H490" s="40"/>
      <c r="I490" s="40"/>
    </row>
    <row r="491" customFormat="false" ht="15.75" hidden="false" customHeight="true" outlineLevel="0" collapsed="false">
      <c r="A491" s="40" t="s">
        <v>255</v>
      </c>
      <c r="B491" s="56" t="str">
        <f aca="false" t="array" ref="B491:B491">INDEX(Countries!$D$2:$D$255, MATCH(A491, Countries!$B$2:$B$255, 0))</f>
        <v>KHM</v>
      </c>
      <c r="C491" s="76" t="s">
        <v>155</v>
      </c>
      <c r="D491" s="70" t="n">
        <v>10.1</v>
      </c>
      <c r="E491" s="70" t="str">
        <f aca="false" t="array" ref="E491:E491">IF($C491="Mangrove", IFERROR(3.66*INDEX(MangroveEmissionsValues!$D:$D,MATCH($A491,MangroveEmissionsValues!$A:$A,0),1)*INDEX(MangroveEmissionsValues!$E:$E,MATCH($A491,MangroveEmissionsValues!$A:$A,0),1),"NoData"),"NoData")</f>
        <v>NoData</v>
      </c>
      <c r="F491" s="70" t="str">
        <f aca="false" t="array" ref="F491:F491">IF($C491="Mangrove", IFERROR(3.66*INDEX(MangroveEmissionsValues!$F:$F,MATCH($A491,MangroveEmissionsValues!$A:$A,0),1)*INDEX(MangroveEmissionsValues!$G:$G,MATCH($A491,MangroveEmissionsValues!$A:$A,0),1)/'Model assumptions'!$C$17,"NoData"),"NoData")</f>
        <v>NoData</v>
      </c>
      <c r="G491" s="40"/>
      <c r="H491" s="40"/>
      <c r="I491" s="40"/>
    </row>
    <row r="492" customFormat="false" ht="15.75" hidden="false" customHeight="true" outlineLevel="0" collapsed="false">
      <c r="A492" s="40" t="s">
        <v>256</v>
      </c>
      <c r="B492" s="56" t="str">
        <f aca="false" t="array" ref="B492:B492">INDEX(Countries!$D$2:$D$255, MATCH(A492, Countries!$B$2:$B$255, 0))</f>
        <v>CMR</v>
      </c>
      <c r="C492" s="76" t="s">
        <v>155</v>
      </c>
      <c r="D492" s="70" t="n">
        <v>10.1</v>
      </c>
      <c r="E492" s="70" t="str">
        <f aca="false" t="array" ref="E492:E492">IF($C492="Mangrove", IFERROR(3.66*INDEX(MangroveEmissionsValues!$D:$D,MATCH($A492,MangroveEmissionsValues!$A:$A,0),1)*INDEX(MangroveEmissionsValues!$E:$E,MATCH($A492,MangroveEmissionsValues!$A:$A,0),1),"NoData"),"NoData")</f>
        <v>NoData</v>
      </c>
      <c r="F492" s="70" t="str">
        <f aca="false" t="array" ref="F492:F492">IF($C492="Mangrove", IFERROR(3.66*INDEX(MangroveEmissionsValues!$F:$F,MATCH($A492,MangroveEmissionsValues!$A:$A,0),1)*INDEX(MangroveEmissionsValues!$G:$G,MATCH($A492,MangroveEmissionsValues!$A:$A,0),1)/'Model assumptions'!$C$17,"NoData"),"NoData")</f>
        <v>NoData</v>
      </c>
      <c r="G492" s="40"/>
      <c r="H492" s="40"/>
      <c r="I492" s="40"/>
    </row>
    <row r="493" customFormat="false" ht="15.75" hidden="false" customHeight="true" outlineLevel="0" collapsed="false">
      <c r="A493" s="40" t="s">
        <v>257</v>
      </c>
      <c r="B493" s="56" t="str">
        <f aca="false" t="array" ref="B493:B493">INDEX(Countries!$D$2:$D$255, MATCH(A493, Countries!$B$2:$B$255, 0))</f>
        <v>CYM</v>
      </c>
      <c r="C493" s="76" t="s">
        <v>155</v>
      </c>
      <c r="D493" s="70" t="n">
        <v>10.1</v>
      </c>
      <c r="E493" s="70" t="str">
        <f aca="false" t="array" ref="E493:E493">IF($C493="Mangrove", IFERROR(3.66*INDEX(MangroveEmissionsValues!$D:$D,MATCH($A493,MangroveEmissionsValues!$A:$A,0),1)*INDEX(MangroveEmissionsValues!$E:$E,MATCH($A493,MangroveEmissionsValues!$A:$A,0),1),"NoData"),"NoData")</f>
        <v>NoData</v>
      </c>
      <c r="F493" s="70" t="str">
        <f aca="false" t="array" ref="F493:F493">IF($C493="Mangrove", IFERROR(3.66*INDEX(MangroveEmissionsValues!$F:$F,MATCH($A493,MangroveEmissionsValues!$A:$A,0),1)*INDEX(MangroveEmissionsValues!$G:$G,MATCH($A493,MangroveEmissionsValues!$A:$A,0),1)/'Model assumptions'!$C$17,"NoData"),"NoData")</f>
        <v>NoData</v>
      </c>
      <c r="G493" s="40"/>
      <c r="H493" s="40"/>
      <c r="I493" s="40"/>
    </row>
    <row r="494" customFormat="false" ht="15.75" hidden="false" customHeight="true" outlineLevel="0" collapsed="false">
      <c r="A494" s="40" t="s">
        <v>258</v>
      </c>
      <c r="B494" s="56" t="str">
        <f aca="false" t="array" ref="B494:B494">INDEX(Countries!$D$2:$D$255, MATCH(A494, Countries!$B$2:$B$255, 0))</f>
        <v>COM</v>
      </c>
      <c r="C494" s="76" t="s">
        <v>155</v>
      </c>
      <c r="D494" s="70" t="n">
        <v>10.1</v>
      </c>
      <c r="E494" s="70" t="str">
        <f aca="false" t="array" ref="E494:E494">IF($C494="Mangrove", IFERROR(3.66*INDEX(MangroveEmissionsValues!$D:$D,MATCH($A494,MangroveEmissionsValues!$A:$A,0),1)*INDEX(MangroveEmissionsValues!$E:$E,MATCH($A494,MangroveEmissionsValues!$A:$A,0),1),"NoData"),"NoData")</f>
        <v>NoData</v>
      </c>
      <c r="F494" s="70" t="str">
        <f aca="false" t="array" ref="F494:F494">IF($C494="Mangrove", IFERROR(3.66*INDEX(MangroveEmissionsValues!$F:$F,MATCH($A494,MangroveEmissionsValues!$A:$A,0),1)*INDEX(MangroveEmissionsValues!$G:$G,MATCH($A494,MangroveEmissionsValues!$A:$A,0),1)/'Model assumptions'!$C$17,"NoData"),"NoData")</f>
        <v>NoData</v>
      </c>
      <c r="G494" s="40"/>
      <c r="H494" s="40"/>
      <c r="I494" s="40"/>
    </row>
    <row r="495" customFormat="false" ht="15.75" hidden="false" customHeight="true" outlineLevel="0" collapsed="false">
      <c r="A495" s="40" t="s">
        <v>259</v>
      </c>
      <c r="B495" s="56" t="str">
        <f aca="false" t="array" ref="B495:B495">INDEX(Countries!$D$2:$D$255, MATCH(A495, Countries!$B$2:$B$255, 0))</f>
        <v>COK</v>
      </c>
      <c r="C495" s="76" t="s">
        <v>155</v>
      </c>
      <c r="D495" s="70" t="n">
        <v>10.1</v>
      </c>
      <c r="E495" s="70" t="str">
        <f aca="false" t="array" ref="E495:E495">IF($C495="Mangrove", IFERROR(3.66*INDEX(MangroveEmissionsValues!$D:$D,MATCH($A495,MangroveEmissionsValues!$A:$A,0),1)*INDEX(MangroveEmissionsValues!$E:$E,MATCH($A495,MangroveEmissionsValues!$A:$A,0),1),"NoData"),"NoData")</f>
        <v>NoData</v>
      </c>
      <c r="F495" s="70" t="str">
        <f aca="false" t="array" ref="F495:F495">IF($C495="Mangrove", IFERROR(3.66*INDEX(MangroveEmissionsValues!$F:$F,MATCH($A495,MangroveEmissionsValues!$A:$A,0),1)*INDEX(MangroveEmissionsValues!$G:$G,MATCH($A495,MangroveEmissionsValues!$A:$A,0),1)/'Model assumptions'!$C$17,"NoData"),"NoData")</f>
        <v>NoData</v>
      </c>
      <c r="G495" s="40"/>
      <c r="H495" s="40"/>
      <c r="I495" s="40"/>
    </row>
    <row r="496" customFormat="false" ht="15.75" hidden="false" customHeight="true" outlineLevel="0" collapsed="false">
      <c r="A496" s="40" t="s">
        <v>260</v>
      </c>
      <c r="B496" s="56" t="str">
        <f aca="false" t="array" ref="B496:B496">INDEX(Countries!$D$2:$D$255, MATCH(A496, Countries!$B$2:$B$255, 0))</f>
        <v>CRI</v>
      </c>
      <c r="C496" s="76" t="s">
        <v>155</v>
      </c>
      <c r="D496" s="70" t="n">
        <v>10.1</v>
      </c>
      <c r="E496" s="70" t="str">
        <f aca="false" t="array" ref="E496:E496">IF($C496="Mangrove", IFERROR(3.66*INDEX(MangroveEmissionsValues!$D:$D,MATCH($A496,MangroveEmissionsValues!$A:$A,0),1)*INDEX(MangroveEmissionsValues!$E:$E,MATCH($A496,MangroveEmissionsValues!$A:$A,0),1),"NoData"),"NoData")</f>
        <v>NoData</v>
      </c>
      <c r="F496" s="70" t="str">
        <f aca="false" t="array" ref="F496:F496">IF($C496="Mangrove", IFERROR(3.66*INDEX(MangroveEmissionsValues!$F:$F,MATCH($A496,MangroveEmissionsValues!$A:$A,0),1)*INDEX(MangroveEmissionsValues!$G:$G,MATCH($A496,MangroveEmissionsValues!$A:$A,0),1)/'Model assumptions'!$C$17,"NoData"),"NoData")</f>
        <v>NoData</v>
      </c>
      <c r="G496" s="40"/>
      <c r="H496" s="40"/>
      <c r="I496" s="40"/>
    </row>
    <row r="497" customFormat="false" ht="15.75" hidden="false" customHeight="true" outlineLevel="0" collapsed="false">
      <c r="A497" s="40" t="s">
        <v>261</v>
      </c>
      <c r="B497" s="56" t="str">
        <f aca="false" t="array" ref="B497:B497">INDEX(Countries!$D$2:$D$255, MATCH(A497, Countries!$B$2:$B$255, 0))</f>
        <v>CIV</v>
      </c>
      <c r="C497" s="76" t="s">
        <v>155</v>
      </c>
      <c r="D497" s="70" t="n">
        <v>10.1</v>
      </c>
      <c r="E497" s="70" t="str">
        <f aca="false" t="array" ref="E497:E497">IF($C497="Mangrove", IFERROR(3.66*INDEX(MangroveEmissionsValues!$D:$D,MATCH($A497,MangroveEmissionsValues!$A:$A,0),1)*INDEX(MangroveEmissionsValues!$E:$E,MATCH($A497,MangroveEmissionsValues!$A:$A,0),1),"NoData"),"NoData")</f>
        <v>NoData</v>
      </c>
      <c r="F497" s="70" t="str">
        <f aca="false" t="array" ref="F497:F497">IF($C497="Mangrove", IFERROR(3.66*INDEX(MangroveEmissionsValues!$F:$F,MATCH($A497,MangroveEmissionsValues!$A:$A,0),1)*INDEX(MangroveEmissionsValues!$G:$G,MATCH($A497,MangroveEmissionsValues!$A:$A,0),1)/'Model assumptions'!$C$17,"NoData"),"NoData")</f>
        <v>NoData</v>
      </c>
      <c r="G497" s="40"/>
      <c r="H497" s="40"/>
      <c r="I497" s="40"/>
    </row>
    <row r="498" customFormat="false" ht="15.75" hidden="false" customHeight="true" outlineLevel="0" collapsed="false">
      <c r="A498" s="40" t="s">
        <v>262</v>
      </c>
      <c r="B498" s="56" t="str">
        <f aca="false" t="array" ref="B498:B498">INDEX(Countries!$D$2:$D$255, MATCH(A498, Countries!$B$2:$B$255, 0))</f>
        <v>CUB</v>
      </c>
      <c r="C498" s="76" t="s">
        <v>155</v>
      </c>
      <c r="D498" s="70" t="n">
        <v>10.1</v>
      </c>
      <c r="E498" s="70" t="str">
        <f aca="false" t="array" ref="E498:E498">IF($C498="Mangrove", IFERROR(3.66*INDEX(MangroveEmissionsValues!$D:$D,MATCH($A498,MangroveEmissionsValues!$A:$A,0),1)*INDEX(MangroveEmissionsValues!$E:$E,MATCH($A498,MangroveEmissionsValues!$A:$A,0),1),"NoData"),"NoData")</f>
        <v>NoData</v>
      </c>
      <c r="F498" s="70" t="str">
        <f aca="false" t="array" ref="F498:F498">IF($C498="Mangrove", IFERROR(3.66*INDEX(MangroveEmissionsValues!$F:$F,MATCH($A498,MangroveEmissionsValues!$A:$A,0),1)*INDEX(MangroveEmissionsValues!$G:$G,MATCH($A498,MangroveEmissionsValues!$A:$A,0),1)/'Model assumptions'!$C$17,"NoData"),"NoData")</f>
        <v>NoData</v>
      </c>
      <c r="G498" s="40"/>
      <c r="H498" s="40"/>
      <c r="I498" s="40"/>
    </row>
    <row r="499" customFormat="false" ht="15.75" hidden="false" customHeight="true" outlineLevel="0" collapsed="false">
      <c r="A499" s="40" t="s">
        <v>263</v>
      </c>
      <c r="B499" s="56" t="str">
        <f aca="false" t="array" ref="B499:B499">INDEX(Countries!$D$2:$D$255, MATCH(A499, Countries!$B$2:$B$255, 0))</f>
        <v>CUW</v>
      </c>
      <c r="C499" s="76" t="s">
        <v>155</v>
      </c>
      <c r="D499" s="70" t="n">
        <v>10.1</v>
      </c>
      <c r="E499" s="70" t="str">
        <f aca="false" t="array" ref="E499:E499">IF($C499="Mangrove", IFERROR(3.66*INDEX(MangroveEmissionsValues!$D:$D,MATCH($A499,MangroveEmissionsValues!$A:$A,0),1)*INDEX(MangroveEmissionsValues!$E:$E,MATCH($A499,MangroveEmissionsValues!$A:$A,0),1),"NoData"),"NoData")</f>
        <v>NoData</v>
      </c>
      <c r="F499" s="70" t="str">
        <f aca="false" t="array" ref="F499:F499">IF($C499="Mangrove", IFERROR(3.66*INDEX(MangroveEmissionsValues!$F:$F,MATCH($A499,MangroveEmissionsValues!$A:$A,0),1)*INDEX(MangroveEmissionsValues!$G:$G,MATCH($A499,MangroveEmissionsValues!$A:$A,0),1)/'Model assumptions'!$C$17,"NoData"),"NoData")</f>
        <v>NoData</v>
      </c>
      <c r="G499" s="40"/>
      <c r="H499" s="40"/>
      <c r="I499" s="40"/>
    </row>
    <row r="500" customFormat="false" ht="15.75" hidden="false" customHeight="true" outlineLevel="0" collapsed="false">
      <c r="A500" s="40" t="s">
        <v>264</v>
      </c>
      <c r="B500" s="56" t="str">
        <f aca="false" t="array" ref="B500:B500">INDEX(Countries!$D$2:$D$255, MATCH(A500, Countries!$B$2:$B$255, 0))</f>
        <v>COD</v>
      </c>
      <c r="C500" s="76" t="s">
        <v>155</v>
      </c>
      <c r="D500" s="70" t="n">
        <v>10.1</v>
      </c>
      <c r="E500" s="70" t="str">
        <f aca="false" t="array" ref="E500:E500">IF($C500="Mangrove", IFERROR(3.66*INDEX(MangroveEmissionsValues!$D:$D,MATCH($A500,MangroveEmissionsValues!$A:$A,0),1)*INDEX(MangroveEmissionsValues!$E:$E,MATCH($A500,MangroveEmissionsValues!$A:$A,0),1),"NoData"),"NoData")</f>
        <v>NoData</v>
      </c>
      <c r="F500" s="70" t="str">
        <f aca="false" t="array" ref="F500:F500">IF($C500="Mangrove", IFERROR(3.66*INDEX(MangroveEmissionsValues!$F:$F,MATCH($A500,MangroveEmissionsValues!$A:$A,0),1)*INDEX(MangroveEmissionsValues!$G:$G,MATCH($A500,MangroveEmissionsValues!$A:$A,0),1)/'Model assumptions'!$C$17,"NoData"),"NoData")</f>
        <v>NoData</v>
      </c>
      <c r="G500" s="40"/>
      <c r="H500" s="40"/>
      <c r="I500" s="40"/>
    </row>
    <row r="501" customFormat="false" ht="15.75" hidden="false" customHeight="true" outlineLevel="0" collapsed="false">
      <c r="A501" s="40" t="s">
        <v>265</v>
      </c>
      <c r="B501" s="56" t="str">
        <f aca="false" t="array" ref="B501:B501">INDEX(Countries!$D$2:$D$255, MATCH(A501, Countries!$B$2:$B$255, 0))</f>
        <v>DJI</v>
      </c>
      <c r="C501" s="76" t="s">
        <v>155</v>
      </c>
      <c r="D501" s="70" t="n">
        <v>10.1</v>
      </c>
      <c r="E501" s="70" t="str">
        <f aca="false" t="array" ref="E501:E501">IF($C501="Mangrove", IFERROR(3.66*INDEX(MangroveEmissionsValues!$D:$D,MATCH($A501,MangroveEmissionsValues!$A:$A,0),1)*INDEX(MangroveEmissionsValues!$E:$E,MATCH($A501,MangroveEmissionsValues!$A:$A,0),1),"NoData"),"NoData")</f>
        <v>NoData</v>
      </c>
      <c r="F501" s="70" t="str">
        <f aca="false" t="array" ref="F501:F501">IF($C501="Mangrove", IFERROR(3.66*INDEX(MangroveEmissionsValues!$F:$F,MATCH($A501,MangroveEmissionsValues!$A:$A,0),1)*INDEX(MangroveEmissionsValues!$G:$G,MATCH($A501,MangroveEmissionsValues!$A:$A,0),1)/'Model assumptions'!$C$17,"NoData"),"NoData")</f>
        <v>NoData</v>
      </c>
      <c r="G501" s="40"/>
      <c r="H501" s="40"/>
      <c r="I501" s="40"/>
    </row>
    <row r="502" customFormat="false" ht="15.75" hidden="false" customHeight="true" outlineLevel="0" collapsed="false">
      <c r="A502" s="40" t="s">
        <v>266</v>
      </c>
      <c r="B502" s="56" t="str">
        <f aca="false" t="array" ref="B502:B502">INDEX(Countries!$D$2:$D$255, MATCH(A502, Countries!$B$2:$B$255, 0))</f>
        <v>DMA</v>
      </c>
      <c r="C502" s="76" t="s">
        <v>155</v>
      </c>
      <c r="D502" s="70" t="n">
        <v>10.1</v>
      </c>
      <c r="E502" s="70" t="str">
        <f aca="false" t="array" ref="E502:E502">IF($C502="Mangrove", IFERROR(3.66*INDEX(MangroveEmissionsValues!$D:$D,MATCH($A502,MangroveEmissionsValues!$A:$A,0),1)*INDEX(MangroveEmissionsValues!$E:$E,MATCH($A502,MangroveEmissionsValues!$A:$A,0),1),"NoData"),"NoData")</f>
        <v>NoData</v>
      </c>
      <c r="F502" s="70" t="str">
        <f aca="false" t="array" ref="F502:F502">IF($C502="Mangrove", IFERROR(3.66*INDEX(MangroveEmissionsValues!$F:$F,MATCH($A502,MangroveEmissionsValues!$A:$A,0),1)*INDEX(MangroveEmissionsValues!$G:$G,MATCH($A502,MangroveEmissionsValues!$A:$A,0),1)/'Model assumptions'!$C$17,"NoData"),"NoData")</f>
        <v>NoData</v>
      </c>
      <c r="G502" s="40"/>
      <c r="H502" s="40"/>
      <c r="I502" s="40"/>
    </row>
    <row r="503" customFormat="false" ht="15.75" hidden="false" customHeight="true" outlineLevel="0" collapsed="false">
      <c r="A503" s="40" t="s">
        <v>267</v>
      </c>
      <c r="B503" s="56" t="str">
        <f aca="false" t="array" ref="B503:B503">INDEX(Countries!$D$2:$D$255, MATCH(A503, Countries!$B$2:$B$255, 0))</f>
        <v>DOM</v>
      </c>
      <c r="C503" s="76" t="s">
        <v>155</v>
      </c>
      <c r="D503" s="70" t="n">
        <v>10.1</v>
      </c>
      <c r="E503" s="70" t="str">
        <f aca="false" t="array" ref="E503:E503">IF($C503="Mangrove", IFERROR(3.66*INDEX(MangroveEmissionsValues!$D:$D,MATCH($A503,MangroveEmissionsValues!$A:$A,0),1)*INDEX(MangroveEmissionsValues!$E:$E,MATCH($A503,MangroveEmissionsValues!$A:$A,0),1),"NoData"),"NoData")</f>
        <v>NoData</v>
      </c>
      <c r="F503" s="70" t="str">
        <f aca="false" t="array" ref="F503:F503">IF($C503="Mangrove", IFERROR(3.66*INDEX(MangroveEmissionsValues!$F:$F,MATCH($A503,MangroveEmissionsValues!$A:$A,0),1)*INDEX(MangroveEmissionsValues!$G:$G,MATCH($A503,MangroveEmissionsValues!$A:$A,0),1)/'Model assumptions'!$C$17,"NoData"),"NoData")</f>
        <v>NoData</v>
      </c>
      <c r="G503" s="40"/>
      <c r="H503" s="40"/>
      <c r="I503" s="40"/>
    </row>
    <row r="504" customFormat="false" ht="15.75" hidden="false" customHeight="true" outlineLevel="0" collapsed="false">
      <c r="A504" s="40" t="s">
        <v>195</v>
      </c>
      <c r="B504" s="56" t="str">
        <f aca="false" t="array" ref="B504:B504">INDEX(Countries!$D$2:$D$255, MATCH(A504, Countries!$B$2:$B$255, 0))</f>
        <v>ECU</v>
      </c>
      <c r="C504" s="76" t="s">
        <v>155</v>
      </c>
      <c r="D504" s="70" t="n">
        <v>10.1</v>
      </c>
      <c r="E504" s="70" t="str">
        <f aca="false" t="array" ref="E504:E504">IF($C504="Mangrove", IFERROR(3.66*INDEX(MangroveEmissionsValues!$D:$D,MATCH($A504,MangroveEmissionsValues!$A:$A,0),1)*INDEX(MangroveEmissionsValues!$E:$E,MATCH($A504,MangroveEmissionsValues!$A:$A,0),1),"NoData"),"NoData")</f>
        <v>NoData</v>
      </c>
      <c r="F504" s="70" t="str">
        <f aca="false" t="array" ref="F504:F504">IF($C504="Mangrove", IFERROR(3.66*INDEX(MangroveEmissionsValues!$F:$F,MATCH($A504,MangroveEmissionsValues!$A:$A,0),1)*INDEX(MangroveEmissionsValues!$G:$G,MATCH($A504,MangroveEmissionsValues!$A:$A,0),1)/'Model assumptions'!$C$17,"NoData"),"NoData")</f>
        <v>NoData</v>
      </c>
      <c r="G504" s="40"/>
      <c r="H504" s="40"/>
      <c r="I504" s="40"/>
    </row>
    <row r="505" customFormat="false" ht="15.75" hidden="false" customHeight="true" outlineLevel="0" collapsed="false">
      <c r="A505" s="40" t="s">
        <v>268</v>
      </c>
      <c r="B505" s="56" t="str">
        <f aca="false" t="array" ref="B505:B505">INDEX(Countries!$D$2:$D$255, MATCH(A505, Countries!$B$2:$B$255, 0))</f>
        <v>EGY</v>
      </c>
      <c r="C505" s="76" t="s">
        <v>155</v>
      </c>
      <c r="D505" s="70" t="n">
        <v>10.1</v>
      </c>
      <c r="E505" s="70" t="str">
        <f aca="false" t="array" ref="E505:E505">IF($C505="Mangrove", IFERROR(3.66*INDEX(MangroveEmissionsValues!$D:$D,MATCH($A505,MangroveEmissionsValues!$A:$A,0),1)*INDEX(MangroveEmissionsValues!$E:$E,MATCH($A505,MangroveEmissionsValues!$A:$A,0),1),"NoData"),"NoData")</f>
        <v>NoData</v>
      </c>
      <c r="F505" s="70" t="str">
        <f aca="false" t="array" ref="F505:F505">IF($C505="Mangrove", IFERROR(3.66*INDEX(MangroveEmissionsValues!$F:$F,MATCH($A505,MangroveEmissionsValues!$A:$A,0),1)*INDEX(MangroveEmissionsValues!$G:$G,MATCH($A505,MangroveEmissionsValues!$A:$A,0),1)/'Model assumptions'!$C$17,"NoData"),"NoData")</f>
        <v>NoData</v>
      </c>
      <c r="G505" s="40"/>
      <c r="H505" s="40"/>
      <c r="I505" s="40"/>
    </row>
    <row r="506" customFormat="false" ht="15.75" hidden="false" customHeight="true" outlineLevel="0" collapsed="false">
      <c r="A506" s="40" t="s">
        <v>269</v>
      </c>
      <c r="B506" s="56" t="str">
        <f aca="false" t="array" ref="B506:B506">INDEX(Countries!$D$2:$D$255, MATCH(A506, Countries!$B$2:$B$255, 0))</f>
        <v>SLV</v>
      </c>
      <c r="C506" s="76" t="s">
        <v>155</v>
      </c>
      <c r="D506" s="70" t="n">
        <v>10.1</v>
      </c>
      <c r="E506" s="70" t="str">
        <f aca="false" t="array" ref="E506:E506">IF($C506="Mangrove", IFERROR(3.66*INDEX(MangroveEmissionsValues!$D:$D,MATCH($A506,MangroveEmissionsValues!$A:$A,0),1)*INDEX(MangroveEmissionsValues!$E:$E,MATCH($A506,MangroveEmissionsValues!$A:$A,0),1),"NoData"),"NoData")</f>
        <v>NoData</v>
      </c>
      <c r="F506" s="70" t="str">
        <f aca="false" t="array" ref="F506:F506">IF($C506="Mangrove", IFERROR(3.66*INDEX(MangroveEmissionsValues!$F:$F,MATCH($A506,MangroveEmissionsValues!$A:$A,0),1)*INDEX(MangroveEmissionsValues!$G:$G,MATCH($A506,MangroveEmissionsValues!$A:$A,0),1)/'Model assumptions'!$C$17,"NoData"),"NoData")</f>
        <v>NoData</v>
      </c>
      <c r="G506" s="40"/>
      <c r="H506" s="40"/>
      <c r="I506" s="40"/>
    </row>
    <row r="507" customFormat="false" ht="15.75" hidden="false" customHeight="true" outlineLevel="0" collapsed="false">
      <c r="A507" s="40" t="s">
        <v>270</v>
      </c>
      <c r="B507" s="56" t="str">
        <f aca="false" t="array" ref="B507:B507">INDEX(Countries!$D$2:$D$255, MATCH(A507, Countries!$B$2:$B$255, 0))</f>
        <v>GNQ</v>
      </c>
      <c r="C507" s="76" t="s">
        <v>155</v>
      </c>
      <c r="D507" s="70" t="n">
        <v>10.1</v>
      </c>
      <c r="E507" s="70" t="str">
        <f aca="false" t="array" ref="E507:E507">IF($C507="Mangrove", IFERROR(3.66*INDEX(MangroveEmissionsValues!$D:$D,MATCH($A507,MangroveEmissionsValues!$A:$A,0),1)*INDEX(MangroveEmissionsValues!$E:$E,MATCH($A507,MangroveEmissionsValues!$A:$A,0),1),"NoData"),"NoData")</f>
        <v>NoData</v>
      </c>
      <c r="F507" s="70" t="str">
        <f aca="false" t="array" ref="F507:F507">IF($C507="Mangrove", IFERROR(3.66*INDEX(MangroveEmissionsValues!$F:$F,MATCH($A507,MangroveEmissionsValues!$A:$A,0),1)*INDEX(MangroveEmissionsValues!$G:$G,MATCH($A507,MangroveEmissionsValues!$A:$A,0),1)/'Model assumptions'!$C$17,"NoData"),"NoData")</f>
        <v>NoData</v>
      </c>
      <c r="G507" s="40"/>
      <c r="H507" s="40"/>
      <c r="I507" s="40"/>
    </row>
    <row r="508" customFormat="false" ht="15.75" hidden="false" customHeight="true" outlineLevel="0" collapsed="false">
      <c r="A508" s="40" t="s">
        <v>271</v>
      </c>
      <c r="B508" s="56" t="str">
        <f aca="false" t="array" ref="B508:B508">INDEX(Countries!$D$2:$D$255, MATCH(A508, Countries!$B$2:$B$255, 0))</f>
        <v>ERI</v>
      </c>
      <c r="C508" s="76" t="s">
        <v>155</v>
      </c>
      <c r="D508" s="70" t="n">
        <v>10.1</v>
      </c>
      <c r="E508" s="70" t="str">
        <f aca="false" t="array" ref="E508:E508">IF($C508="Mangrove", IFERROR(3.66*INDEX(MangroveEmissionsValues!$D:$D,MATCH($A508,MangroveEmissionsValues!$A:$A,0),1)*INDEX(MangroveEmissionsValues!$E:$E,MATCH($A508,MangroveEmissionsValues!$A:$A,0),1),"NoData"),"NoData")</f>
        <v>NoData</v>
      </c>
      <c r="F508" s="70" t="str">
        <f aca="false" t="array" ref="F508:F508">IF($C508="Mangrove", IFERROR(3.66*INDEX(MangroveEmissionsValues!$F:$F,MATCH($A508,MangroveEmissionsValues!$A:$A,0),1)*INDEX(MangroveEmissionsValues!$G:$G,MATCH($A508,MangroveEmissionsValues!$A:$A,0),1)/'Model assumptions'!$C$17,"NoData"),"NoData")</f>
        <v>NoData</v>
      </c>
      <c r="G508" s="40"/>
      <c r="H508" s="40"/>
      <c r="I508" s="40"/>
    </row>
    <row r="509" customFormat="false" ht="15.75" hidden="false" customHeight="true" outlineLevel="0" collapsed="false">
      <c r="A509" s="40" t="s">
        <v>272</v>
      </c>
      <c r="B509" s="56" t="str">
        <f aca="false" t="array" ref="B509:B509">INDEX(Countries!$D$2:$D$255, MATCH(A509, Countries!$B$2:$B$255, 0))</f>
        <v>FJI</v>
      </c>
      <c r="C509" s="76" t="s">
        <v>155</v>
      </c>
      <c r="D509" s="70" t="n">
        <v>10.1</v>
      </c>
      <c r="E509" s="70" t="str">
        <f aca="false" t="array" ref="E509:E509">IF($C509="Mangrove", IFERROR(3.66*INDEX(MangroveEmissionsValues!$D:$D,MATCH($A509,MangroveEmissionsValues!$A:$A,0),1)*INDEX(MangroveEmissionsValues!$E:$E,MATCH($A509,MangroveEmissionsValues!$A:$A,0),1),"NoData"),"NoData")</f>
        <v>NoData</v>
      </c>
      <c r="F509" s="70" t="str">
        <f aca="false" t="array" ref="F509:F509">IF($C509="Mangrove", IFERROR(3.66*INDEX(MangroveEmissionsValues!$F:$F,MATCH($A509,MangroveEmissionsValues!$A:$A,0),1)*INDEX(MangroveEmissionsValues!$G:$G,MATCH($A509,MangroveEmissionsValues!$A:$A,0),1)/'Model assumptions'!$C$17,"NoData"),"NoData")</f>
        <v>NoData</v>
      </c>
      <c r="G509" s="40"/>
      <c r="H509" s="40"/>
      <c r="I509" s="40"/>
    </row>
    <row r="510" customFormat="false" ht="15.75" hidden="false" customHeight="true" outlineLevel="0" collapsed="false">
      <c r="A510" s="40" t="s">
        <v>273</v>
      </c>
      <c r="B510" s="56" t="str">
        <f aca="false" t="array" ref="B510:B510">INDEX(Countries!$D$2:$D$255, MATCH(A510, Countries!$B$2:$B$255, 0))</f>
        <v>GUF</v>
      </c>
      <c r="C510" s="76" t="s">
        <v>155</v>
      </c>
      <c r="D510" s="70" t="n">
        <v>10.1</v>
      </c>
      <c r="E510" s="70" t="str">
        <f aca="false" t="array" ref="E510:E510">IF($C510="Mangrove", IFERROR(3.66*INDEX(MangroveEmissionsValues!$D:$D,MATCH($A510,MangroveEmissionsValues!$A:$A,0),1)*INDEX(MangroveEmissionsValues!$E:$E,MATCH($A510,MangroveEmissionsValues!$A:$A,0),1),"NoData"),"NoData")</f>
        <v>NoData</v>
      </c>
      <c r="F510" s="70" t="str">
        <f aca="false" t="array" ref="F510:F510">IF($C510="Mangrove", IFERROR(3.66*INDEX(MangroveEmissionsValues!$F:$F,MATCH($A510,MangroveEmissionsValues!$A:$A,0),1)*INDEX(MangroveEmissionsValues!$G:$G,MATCH($A510,MangroveEmissionsValues!$A:$A,0),1)/'Model assumptions'!$C$17,"NoData"),"NoData")</f>
        <v>NoData</v>
      </c>
      <c r="G510" s="40"/>
      <c r="H510" s="40"/>
      <c r="I510" s="40"/>
    </row>
    <row r="511" customFormat="false" ht="15.75" hidden="false" customHeight="true" outlineLevel="0" collapsed="false">
      <c r="A511" s="40" t="s">
        <v>274</v>
      </c>
      <c r="B511" s="56" t="str">
        <f aca="false" t="array" ref="B511:B511">INDEX(Countries!$D$2:$D$255, MATCH(A511, Countries!$B$2:$B$255, 0))</f>
        <v>PYF</v>
      </c>
      <c r="C511" s="76" t="s">
        <v>155</v>
      </c>
      <c r="D511" s="70" t="n">
        <v>10.1</v>
      </c>
      <c r="E511" s="70" t="str">
        <f aca="false" t="array" ref="E511:E511">IF($C511="Mangrove", IFERROR(3.66*INDEX(MangroveEmissionsValues!$D:$D,MATCH($A511,MangroveEmissionsValues!$A:$A,0),1)*INDEX(MangroveEmissionsValues!$E:$E,MATCH($A511,MangroveEmissionsValues!$A:$A,0),1),"NoData"),"NoData")</f>
        <v>NoData</v>
      </c>
      <c r="F511" s="70" t="str">
        <f aca="false" t="array" ref="F511:F511">IF($C511="Mangrove", IFERROR(3.66*INDEX(MangroveEmissionsValues!$F:$F,MATCH($A511,MangroveEmissionsValues!$A:$A,0),1)*INDEX(MangroveEmissionsValues!$G:$G,MATCH($A511,MangroveEmissionsValues!$A:$A,0),1)/'Model assumptions'!$C$17,"NoData"),"NoData")</f>
        <v>NoData</v>
      </c>
      <c r="G511" s="40"/>
      <c r="H511" s="40"/>
      <c r="I511" s="40"/>
    </row>
    <row r="512" customFormat="false" ht="15.75" hidden="false" customHeight="true" outlineLevel="0" collapsed="false">
      <c r="A512" s="40" t="s">
        <v>275</v>
      </c>
      <c r="B512" s="56" t="str">
        <f aca="false" t="array" ref="B512:B512">INDEX(Countries!$D$2:$D$255, MATCH(A512, Countries!$B$2:$B$255, 0))</f>
        <v>ATF</v>
      </c>
      <c r="C512" s="76" t="s">
        <v>155</v>
      </c>
      <c r="D512" s="70" t="n">
        <v>10.1</v>
      </c>
      <c r="E512" s="70" t="str">
        <f aca="false" t="array" ref="E512:E512">IF($C512="Mangrove", IFERROR(3.66*INDEX(MangroveEmissionsValues!$D:$D,MATCH($A512,MangroveEmissionsValues!$A:$A,0),1)*INDEX(MangroveEmissionsValues!$E:$E,MATCH($A512,MangroveEmissionsValues!$A:$A,0),1),"NoData"),"NoData")</f>
        <v>NoData</v>
      </c>
      <c r="F512" s="70" t="str">
        <f aca="false" t="array" ref="F512:F512">IF($C512="Mangrove", IFERROR(3.66*INDEX(MangroveEmissionsValues!$F:$F,MATCH($A512,MangroveEmissionsValues!$A:$A,0),1)*INDEX(MangroveEmissionsValues!$G:$G,MATCH($A512,MangroveEmissionsValues!$A:$A,0),1)/'Model assumptions'!$C$17,"NoData"),"NoData")</f>
        <v>NoData</v>
      </c>
      <c r="G512" s="40"/>
      <c r="H512" s="40"/>
      <c r="I512" s="40"/>
    </row>
    <row r="513" customFormat="false" ht="15.75" hidden="false" customHeight="true" outlineLevel="0" collapsed="false">
      <c r="A513" s="40" t="s">
        <v>276</v>
      </c>
      <c r="B513" s="56" t="str">
        <f aca="false" t="array" ref="B513:B513">INDEX(Countries!$D$2:$D$255, MATCH(A513, Countries!$B$2:$B$255, 0))</f>
        <v>GAB</v>
      </c>
      <c r="C513" s="76" t="s">
        <v>155</v>
      </c>
      <c r="D513" s="70" t="n">
        <v>10.1</v>
      </c>
      <c r="E513" s="70" t="str">
        <f aca="false" t="array" ref="E513:E513">IF($C513="Mangrove", IFERROR(3.66*INDEX(MangroveEmissionsValues!$D:$D,MATCH($A513,MangroveEmissionsValues!$A:$A,0),1)*INDEX(MangroveEmissionsValues!$E:$E,MATCH($A513,MangroveEmissionsValues!$A:$A,0),1),"NoData"),"NoData")</f>
        <v>NoData</v>
      </c>
      <c r="F513" s="70" t="str">
        <f aca="false" t="array" ref="F513:F513">IF($C513="Mangrove", IFERROR(3.66*INDEX(MangroveEmissionsValues!$F:$F,MATCH($A513,MangroveEmissionsValues!$A:$A,0),1)*INDEX(MangroveEmissionsValues!$G:$G,MATCH($A513,MangroveEmissionsValues!$A:$A,0),1)/'Model assumptions'!$C$17,"NoData"),"NoData")</f>
        <v>NoData</v>
      </c>
      <c r="G513" s="40"/>
      <c r="H513" s="40"/>
      <c r="I513" s="40"/>
    </row>
    <row r="514" customFormat="false" ht="15.75" hidden="false" customHeight="true" outlineLevel="0" collapsed="false">
      <c r="A514" s="40" t="s">
        <v>277</v>
      </c>
      <c r="B514" s="56" t="str">
        <f aca="false" t="array" ref="B514:B514">INDEX(Countries!$D$2:$D$255, MATCH(A514, Countries!$B$2:$B$255, 0))</f>
        <v>GMB</v>
      </c>
      <c r="C514" s="76" t="s">
        <v>155</v>
      </c>
      <c r="D514" s="70" t="n">
        <v>10.1</v>
      </c>
      <c r="E514" s="70" t="str">
        <f aca="false" t="array" ref="E514:E514">IF($C514="Mangrove", IFERROR(3.66*INDEX(MangroveEmissionsValues!$D:$D,MATCH($A514,MangroveEmissionsValues!$A:$A,0),1)*INDEX(MangroveEmissionsValues!$E:$E,MATCH($A514,MangroveEmissionsValues!$A:$A,0),1),"NoData"),"NoData")</f>
        <v>NoData</v>
      </c>
      <c r="F514" s="70" t="str">
        <f aca="false" t="array" ref="F514:F514">IF($C514="Mangrove", IFERROR(3.66*INDEX(MangroveEmissionsValues!$F:$F,MATCH($A514,MangroveEmissionsValues!$A:$A,0),1)*INDEX(MangroveEmissionsValues!$G:$G,MATCH($A514,MangroveEmissionsValues!$A:$A,0),1)/'Model assumptions'!$C$17,"NoData"),"NoData")</f>
        <v>NoData</v>
      </c>
      <c r="G514" s="40"/>
      <c r="H514" s="40"/>
      <c r="I514" s="40"/>
    </row>
    <row r="515" customFormat="false" ht="15.75" hidden="false" customHeight="true" outlineLevel="0" collapsed="false">
      <c r="A515" s="40" t="s">
        <v>278</v>
      </c>
      <c r="B515" s="56" t="str">
        <f aca="false" t="array" ref="B515:B515">INDEX(Countries!$D$2:$D$255, MATCH(A515, Countries!$B$2:$B$255, 0))</f>
        <v>GHA</v>
      </c>
      <c r="C515" s="76" t="s">
        <v>155</v>
      </c>
      <c r="D515" s="70" t="n">
        <v>10.1</v>
      </c>
      <c r="E515" s="70" t="str">
        <f aca="false" t="array" ref="E515:E515">IF($C515="Mangrove", IFERROR(3.66*INDEX(MangroveEmissionsValues!$D:$D,MATCH($A515,MangroveEmissionsValues!$A:$A,0),1)*INDEX(MangroveEmissionsValues!$E:$E,MATCH($A515,MangroveEmissionsValues!$A:$A,0),1),"NoData"),"NoData")</f>
        <v>NoData</v>
      </c>
      <c r="F515" s="70" t="str">
        <f aca="false" t="array" ref="F515:F515">IF($C515="Mangrove", IFERROR(3.66*INDEX(MangroveEmissionsValues!$F:$F,MATCH($A515,MangroveEmissionsValues!$A:$A,0),1)*INDEX(MangroveEmissionsValues!$G:$G,MATCH($A515,MangroveEmissionsValues!$A:$A,0),1)/'Model assumptions'!$C$17,"NoData"),"NoData")</f>
        <v>NoData</v>
      </c>
      <c r="G515" s="40"/>
      <c r="H515" s="40"/>
      <c r="I515" s="40"/>
    </row>
    <row r="516" customFormat="false" ht="15.75" hidden="false" customHeight="true" outlineLevel="0" collapsed="false">
      <c r="A516" s="40" t="s">
        <v>279</v>
      </c>
      <c r="B516" s="56" t="str">
        <f aca="false" t="array" ref="B516:B516">INDEX(Countries!$D$2:$D$255, MATCH(A516, Countries!$B$2:$B$255, 0))</f>
        <v>GRD</v>
      </c>
      <c r="C516" s="76" t="s">
        <v>155</v>
      </c>
      <c r="D516" s="70" t="n">
        <v>10.1</v>
      </c>
      <c r="E516" s="70" t="str">
        <f aca="false" t="array" ref="E516:E516">IF($C516="Mangrove", IFERROR(3.66*INDEX(MangroveEmissionsValues!$D:$D,MATCH($A516,MangroveEmissionsValues!$A:$A,0),1)*INDEX(MangroveEmissionsValues!$E:$E,MATCH($A516,MangroveEmissionsValues!$A:$A,0),1),"NoData"),"NoData")</f>
        <v>NoData</v>
      </c>
      <c r="F516" s="70" t="str">
        <f aca="false" t="array" ref="F516:F516">IF($C516="Mangrove", IFERROR(3.66*INDEX(MangroveEmissionsValues!$F:$F,MATCH($A516,MangroveEmissionsValues!$A:$A,0),1)*INDEX(MangroveEmissionsValues!$G:$G,MATCH($A516,MangroveEmissionsValues!$A:$A,0),1)/'Model assumptions'!$C$17,"NoData"),"NoData")</f>
        <v>NoData</v>
      </c>
      <c r="G516" s="40"/>
      <c r="H516" s="40"/>
      <c r="I516" s="40"/>
    </row>
    <row r="517" customFormat="false" ht="15.75" hidden="false" customHeight="true" outlineLevel="0" collapsed="false">
      <c r="A517" s="40" t="s">
        <v>280</v>
      </c>
      <c r="B517" s="56" t="str">
        <f aca="false" t="array" ref="B517:B517">INDEX(Countries!$D$2:$D$255, MATCH(A517, Countries!$B$2:$B$255, 0))</f>
        <v>GLP</v>
      </c>
      <c r="C517" s="76" t="s">
        <v>155</v>
      </c>
      <c r="D517" s="70" t="n">
        <v>10.1</v>
      </c>
      <c r="E517" s="70" t="str">
        <f aca="false" t="array" ref="E517:E517">IF($C517="Mangrove", IFERROR(3.66*INDEX(MangroveEmissionsValues!$D:$D,MATCH($A517,MangroveEmissionsValues!$A:$A,0),1)*INDEX(MangroveEmissionsValues!$E:$E,MATCH($A517,MangroveEmissionsValues!$A:$A,0),1),"NoData"),"NoData")</f>
        <v>NoData</v>
      </c>
      <c r="F517" s="70" t="str">
        <f aca="false" t="array" ref="F517:F517">IF($C517="Mangrove", IFERROR(3.66*INDEX(MangroveEmissionsValues!$F:$F,MATCH($A517,MangroveEmissionsValues!$A:$A,0),1)*INDEX(MangroveEmissionsValues!$G:$G,MATCH($A517,MangroveEmissionsValues!$A:$A,0),1)/'Model assumptions'!$C$17,"NoData"),"NoData")</f>
        <v>NoData</v>
      </c>
      <c r="G517" s="40"/>
      <c r="H517" s="40"/>
      <c r="I517" s="40"/>
    </row>
    <row r="518" customFormat="false" ht="15.75" hidden="false" customHeight="true" outlineLevel="0" collapsed="false">
      <c r="A518" s="40" t="s">
        <v>281</v>
      </c>
      <c r="B518" s="56" t="str">
        <f aca="false" t="array" ref="B518:B518">INDEX(Countries!$D$2:$D$255, MATCH(A518, Countries!$B$2:$B$255, 0))</f>
        <v>GUM</v>
      </c>
      <c r="C518" s="76" t="s">
        <v>155</v>
      </c>
      <c r="D518" s="70" t="n">
        <v>10.1</v>
      </c>
      <c r="E518" s="70" t="str">
        <f aca="false" t="array" ref="E518:E518">IF($C518="Mangrove", IFERROR(3.66*INDEX(MangroveEmissionsValues!$D:$D,MATCH($A518,MangroveEmissionsValues!$A:$A,0),1)*INDEX(MangroveEmissionsValues!$E:$E,MATCH($A518,MangroveEmissionsValues!$A:$A,0),1),"NoData"),"NoData")</f>
        <v>NoData</v>
      </c>
      <c r="F518" s="70" t="str">
        <f aca="false" t="array" ref="F518:F518">IF($C518="Mangrove", IFERROR(3.66*INDEX(MangroveEmissionsValues!$F:$F,MATCH($A518,MangroveEmissionsValues!$A:$A,0),1)*INDEX(MangroveEmissionsValues!$G:$G,MATCH($A518,MangroveEmissionsValues!$A:$A,0),1)/'Model assumptions'!$C$17,"NoData"),"NoData")</f>
        <v>NoData</v>
      </c>
      <c r="G518" s="40"/>
      <c r="H518" s="40"/>
      <c r="I518" s="40"/>
    </row>
    <row r="519" customFormat="false" ht="15.75" hidden="false" customHeight="true" outlineLevel="0" collapsed="false">
      <c r="A519" s="40" t="s">
        <v>282</v>
      </c>
      <c r="B519" s="56" t="str">
        <f aca="false" t="array" ref="B519:B519">INDEX(Countries!$D$2:$D$255, MATCH(A519, Countries!$B$2:$B$255, 0))</f>
        <v>GTM</v>
      </c>
      <c r="C519" s="76" t="s">
        <v>155</v>
      </c>
      <c r="D519" s="70" t="n">
        <v>10.1</v>
      </c>
      <c r="E519" s="70" t="str">
        <f aca="false" t="array" ref="E519:E519">IF($C519="Mangrove", IFERROR(3.66*INDEX(MangroveEmissionsValues!$D:$D,MATCH($A519,MangroveEmissionsValues!$A:$A,0),1)*INDEX(MangroveEmissionsValues!$E:$E,MATCH($A519,MangroveEmissionsValues!$A:$A,0),1),"NoData"),"NoData")</f>
        <v>NoData</v>
      </c>
      <c r="F519" s="70" t="str">
        <f aca="false" t="array" ref="F519:F519">IF($C519="Mangrove", IFERROR(3.66*INDEX(MangroveEmissionsValues!$F:$F,MATCH($A519,MangroveEmissionsValues!$A:$A,0),1)*INDEX(MangroveEmissionsValues!$G:$G,MATCH($A519,MangroveEmissionsValues!$A:$A,0),1)/'Model assumptions'!$C$17,"NoData"),"NoData")</f>
        <v>NoData</v>
      </c>
      <c r="G519" s="40"/>
      <c r="H519" s="40"/>
      <c r="I519" s="40"/>
    </row>
    <row r="520" customFormat="false" ht="15.75" hidden="false" customHeight="true" outlineLevel="0" collapsed="false">
      <c r="A520" s="40" t="s">
        <v>283</v>
      </c>
      <c r="B520" s="56" t="str">
        <f aca="false" t="array" ref="B520:B520">INDEX(Countries!$D$2:$D$255, MATCH(A520, Countries!$B$2:$B$255, 0))</f>
        <v>GIN</v>
      </c>
      <c r="C520" s="76" t="s">
        <v>155</v>
      </c>
      <c r="D520" s="70" t="n">
        <v>10.1</v>
      </c>
      <c r="E520" s="70" t="str">
        <f aca="false" t="array" ref="E520:E520">IF($C520="Mangrove", IFERROR(3.66*INDEX(MangroveEmissionsValues!$D:$D,MATCH($A520,MangroveEmissionsValues!$A:$A,0),1)*INDEX(MangroveEmissionsValues!$E:$E,MATCH($A520,MangroveEmissionsValues!$A:$A,0),1),"NoData"),"NoData")</f>
        <v>NoData</v>
      </c>
      <c r="F520" s="70" t="str">
        <f aca="false" t="array" ref="F520:F520">IF($C520="Mangrove", IFERROR(3.66*INDEX(MangroveEmissionsValues!$F:$F,MATCH($A520,MangroveEmissionsValues!$A:$A,0),1)*INDEX(MangroveEmissionsValues!$G:$G,MATCH($A520,MangroveEmissionsValues!$A:$A,0),1)/'Model assumptions'!$C$17,"NoData"),"NoData")</f>
        <v>NoData</v>
      </c>
      <c r="G520" s="40"/>
      <c r="H520" s="40"/>
      <c r="I520" s="40"/>
    </row>
    <row r="521" customFormat="false" ht="15.75" hidden="false" customHeight="true" outlineLevel="0" collapsed="false">
      <c r="A521" s="40" t="s">
        <v>284</v>
      </c>
      <c r="B521" s="56" t="str">
        <f aca="false" t="array" ref="B521:B521">INDEX(Countries!$D$2:$D$255, MATCH(A521, Countries!$B$2:$B$255, 0))</f>
        <v>GNB</v>
      </c>
      <c r="C521" s="76" t="s">
        <v>155</v>
      </c>
      <c r="D521" s="70" t="n">
        <v>10.1</v>
      </c>
      <c r="E521" s="70" t="str">
        <f aca="false" t="array" ref="E521:E521">IF($C521="Mangrove", IFERROR(3.66*INDEX(MangroveEmissionsValues!$D:$D,MATCH($A521,MangroveEmissionsValues!$A:$A,0),1)*INDEX(MangroveEmissionsValues!$E:$E,MATCH($A521,MangroveEmissionsValues!$A:$A,0),1),"NoData"),"NoData")</f>
        <v>NoData</v>
      </c>
      <c r="F521" s="70" t="str">
        <f aca="false" t="array" ref="F521:F521">IF($C521="Mangrove", IFERROR(3.66*INDEX(MangroveEmissionsValues!$F:$F,MATCH($A521,MangroveEmissionsValues!$A:$A,0),1)*INDEX(MangroveEmissionsValues!$G:$G,MATCH($A521,MangroveEmissionsValues!$A:$A,0),1)/'Model assumptions'!$C$17,"NoData"),"NoData")</f>
        <v>NoData</v>
      </c>
      <c r="G521" s="40"/>
      <c r="H521" s="40"/>
      <c r="I521" s="40"/>
    </row>
    <row r="522" customFormat="false" ht="15.75" hidden="false" customHeight="true" outlineLevel="0" collapsed="false">
      <c r="A522" s="40" t="s">
        <v>285</v>
      </c>
      <c r="B522" s="56" t="str">
        <f aca="false" t="array" ref="B522:B522">INDEX(Countries!$D$2:$D$255, MATCH(A522, Countries!$B$2:$B$255, 0))</f>
        <v>GUY</v>
      </c>
      <c r="C522" s="76" t="s">
        <v>155</v>
      </c>
      <c r="D522" s="70" t="n">
        <v>10.1</v>
      </c>
      <c r="E522" s="70" t="str">
        <f aca="false" t="array" ref="E522:E522">IF($C522="Mangrove", IFERROR(3.66*INDEX(MangroveEmissionsValues!$D:$D,MATCH($A522,MangroveEmissionsValues!$A:$A,0),1)*INDEX(MangroveEmissionsValues!$E:$E,MATCH($A522,MangroveEmissionsValues!$A:$A,0),1),"NoData"),"NoData")</f>
        <v>NoData</v>
      </c>
      <c r="F522" s="70" t="str">
        <f aca="false" t="array" ref="F522:F522">IF($C522="Mangrove", IFERROR(3.66*INDEX(MangroveEmissionsValues!$F:$F,MATCH($A522,MangroveEmissionsValues!$A:$A,0),1)*INDEX(MangroveEmissionsValues!$G:$G,MATCH($A522,MangroveEmissionsValues!$A:$A,0),1)/'Model assumptions'!$C$17,"NoData"),"NoData")</f>
        <v>NoData</v>
      </c>
      <c r="G522" s="40"/>
      <c r="H522" s="40"/>
      <c r="I522" s="40"/>
    </row>
    <row r="523" customFormat="false" ht="15.75" hidden="false" customHeight="true" outlineLevel="0" collapsed="false">
      <c r="A523" s="40" t="s">
        <v>286</v>
      </c>
      <c r="B523" s="56" t="str">
        <f aca="false" t="array" ref="B523:B523">INDEX(Countries!$D$2:$D$255, MATCH(A523, Countries!$B$2:$B$255, 0))</f>
        <v>HTI</v>
      </c>
      <c r="C523" s="76" t="s">
        <v>155</v>
      </c>
      <c r="D523" s="70" t="n">
        <v>10.1</v>
      </c>
      <c r="E523" s="70" t="str">
        <f aca="false" t="array" ref="E523:E523">IF($C523="Mangrove", IFERROR(3.66*INDEX(MangroveEmissionsValues!$D:$D,MATCH($A523,MangroveEmissionsValues!$A:$A,0),1)*INDEX(MangroveEmissionsValues!$E:$E,MATCH($A523,MangroveEmissionsValues!$A:$A,0),1),"NoData"),"NoData")</f>
        <v>NoData</v>
      </c>
      <c r="F523" s="70" t="str">
        <f aca="false" t="array" ref="F523:F523">IF($C523="Mangrove", IFERROR(3.66*INDEX(MangroveEmissionsValues!$F:$F,MATCH($A523,MangroveEmissionsValues!$A:$A,0),1)*INDEX(MangroveEmissionsValues!$G:$G,MATCH($A523,MangroveEmissionsValues!$A:$A,0),1)/'Model assumptions'!$C$17,"NoData"),"NoData")</f>
        <v>NoData</v>
      </c>
      <c r="G523" s="40"/>
      <c r="H523" s="40"/>
      <c r="I523" s="40"/>
    </row>
    <row r="524" customFormat="false" ht="15.75" hidden="false" customHeight="true" outlineLevel="0" collapsed="false">
      <c r="A524" s="40" t="s">
        <v>287</v>
      </c>
      <c r="B524" s="56" t="str">
        <f aca="false" t="array" ref="B524:B524">INDEX(Countries!$D$2:$D$255, MATCH(A524, Countries!$B$2:$B$255, 0))</f>
        <v>HND</v>
      </c>
      <c r="C524" s="76" t="s">
        <v>155</v>
      </c>
      <c r="D524" s="70" t="n">
        <v>10.1</v>
      </c>
      <c r="E524" s="70" t="str">
        <f aca="false" t="array" ref="E524:E524">IF($C524="Mangrove", IFERROR(3.66*INDEX(MangroveEmissionsValues!$D:$D,MATCH($A524,MangroveEmissionsValues!$A:$A,0),1)*INDEX(MangroveEmissionsValues!$E:$E,MATCH($A524,MangroveEmissionsValues!$A:$A,0),1),"NoData"),"NoData")</f>
        <v>NoData</v>
      </c>
      <c r="F524" s="70" t="str">
        <f aca="false" t="array" ref="F524:F524">IF($C524="Mangrove", IFERROR(3.66*INDEX(MangroveEmissionsValues!$F:$F,MATCH($A524,MangroveEmissionsValues!$A:$A,0),1)*INDEX(MangroveEmissionsValues!$G:$G,MATCH($A524,MangroveEmissionsValues!$A:$A,0),1)/'Model assumptions'!$C$17,"NoData"),"NoData")</f>
        <v>NoData</v>
      </c>
      <c r="G524" s="40"/>
      <c r="H524" s="40"/>
      <c r="I524" s="40"/>
    </row>
    <row r="525" customFormat="false" ht="15.75" hidden="false" customHeight="true" outlineLevel="0" collapsed="false">
      <c r="A525" s="40" t="s">
        <v>288</v>
      </c>
      <c r="B525" s="56" t="str">
        <f aca="false" t="array" ref="B525:B525">INDEX(Countries!$D$2:$D$255, MATCH(A525, Countries!$B$2:$B$255, 0))</f>
        <v>IRN</v>
      </c>
      <c r="C525" s="76" t="s">
        <v>155</v>
      </c>
      <c r="D525" s="70" t="n">
        <v>10.1</v>
      </c>
      <c r="E525" s="70" t="str">
        <f aca="false" t="array" ref="E525:E525">IF($C525="Mangrove", IFERROR(3.66*INDEX(MangroveEmissionsValues!$D:$D,MATCH($A525,MangroveEmissionsValues!$A:$A,0),1)*INDEX(MangroveEmissionsValues!$E:$E,MATCH($A525,MangroveEmissionsValues!$A:$A,0),1),"NoData"),"NoData")</f>
        <v>NoData</v>
      </c>
      <c r="F525" s="70" t="str">
        <f aca="false" t="array" ref="F525:F525">IF($C525="Mangrove", IFERROR(3.66*INDEX(MangroveEmissionsValues!$F:$F,MATCH($A525,MangroveEmissionsValues!$A:$A,0),1)*INDEX(MangroveEmissionsValues!$G:$G,MATCH($A525,MangroveEmissionsValues!$A:$A,0),1)/'Model assumptions'!$C$17,"NoData"),"NoData")</f>
        <v>NoData</v>
      </c>
      <c r="G525" s="40"/>
      <c r="H525" s="40"/>
      <c r="I525" s="40"/>
    </row>
    <row r="526" customFormat="false" ht="15.75" hidden="false" customHeight="true" outlineLevel="0" collapsed="false">
      <c r="A526" s="40" t="s">
        <v>289</v>
      </c>
      <c r="B526" s="56" t="str">
        <f aca="false" t="array" ref="B526:B526">INDEX(Countries!$D$2:$D$255, MATCH(A526, Countries!$B$2:$B$255, 0))</f>
        <v>JAM</v>
      </c>
      <c r="C526" s="76" t="s">
        <v>155</v>
      </c>
      <c r="D526" s="70" t="n">
        <v>10.1</v>
      </c>
      <c r="E526" s="70" t="str">
        <f aca="false" t="array" ref="E526:E526">IF($C526="Mangrove", IFERROR(3.66*INDEX(MangroveEmissionsValues!$D:$D,MATCH($A526,MangroveEmissionsValues!$A:$A,0),1)*INDEX(MangroveEmissionsValues!$E:$E,MATCH($A526,MangroveEmissionsValues!$A:$A,0),1),"NoData"),"NoData")</f>
        <v>NoData</v>
      </c>
      <c r="F526" s="70" t="str">
        <f aca="false" t="array" ref="F526:F526">IF($C526="Mangrove", IFERROR(3.66*INDEX(MangroveEmissionsValues!$F:$F,MATCH($A526,MangroveEmissionsValues!$A:$A,0),1)*INDEX(MangroveEmissionsValues!$G:$G,MATCH($A526,MangroveEmissionsValues!$A:$A,0),1)/'Model assumptions'!$C$17,"NoData"),"NoData")</f>
        <v>NoData</v>
      </c>
      <c r="G526" s="40"/>
      <c r="H526" s="40"/>
      <c r="I526" s="40"/>
    </row>
    <row r="527" customFormat="false" ht="15.75" hidden="false" customHeight="true" outlineLevel="0" collapsed="false">
      <c r="A527" s="40" t="s">
        <v>290</v>
      </c>
      <c r="B527" s="56" t="str">
        <f aca="false" t="array" ref="B527:B527">INDEX(Countries!$D$2:$D$255, MATCH(A527, Countries!$B$2:$B$255, 0))</f>
        <v>JPN</v>
      </c>
      <c r="C527" s="76" t="s">
        <v>155</v>
      </c>
      <c r="D527" s="70" t="n">
        <v>10.1</v>
      </c>
      <c r="E527" s="70" t="str">
        <f aca="false" t="array" ref="E527:E527">IF($C527="Mangrove", IFERROR(3.66*INDEX(MangroveEmissionsValues!$D:$D,MATCH($A527,MangroveEmissionsValues!$A:$A,0),1)*INDEX(MangroveEmissionsValues!$E:$E,MATCH($A527,MangroveEmissionsValues!$A:$A,0),1),"NoData"),"NoData")</f>
        <v>NoData</v>
      </c>
      <c r="F527" s="70" t="str">
        <f aca="false" t="array" ref="F527:F527">IF($C527="Mangrove", IFERROR(3.66*INDEX(MangroveEmissionsValues!$F:$F,MATCH($A527,MangroveEmissionsValues!$A:$A,0),1)*INDEX(MangroveEmissionsValues!$G:$G,MATCH($A527,MangroveEmissionsValues!$A:$A,0),1)/'Model assumptions'!$C$17,"NoData"),"NoData")</f>
        <v>NoData</v>
      </c>
      <c r="G527" s="40"/>
      <c r="H527" s="40"/>
      <c r="I527" s="40"/>
    </row>
    <row r="528" customFormat="false" ht="15.75" hidden="false" customHeight="true" outlineLevel="0" collapsed="false">
      <c r="A528" s="40" t="s">
        <v>291</v>
      </c>
      <c r="B528" s="56" t="str">
        <f aca="false" t="array" ref="B528:B528">INDEX(Countries!$D$2:$D$255, MATCH(A528, Countries!$B$2:$B$255, 0))</f>
        <v>KIR</v>
      </c>
      <c r="C528" s="76" t="s">
        <v>155</v>
      </c>
      <c r="D528" s="70" t="n">
        <v>10.1</v>
      </c>
      <c r="E528" s="70" t="str">
        <f aca="false" t="array" ref="E528:E528">IF($C528="Mangrove", IFERROR(3.66*INDEX(MangroveEmissionsValues!$D:$D,MATCH($A528,MangroveEmissionsValues!$A:$A,0),1)*INDEX(MangroveEmissionsValues!$E:$E,MATCH($A528,MangroveEmissionsValues!$A:$A,0),1),"NoData"),"NoData")</f>
        <v>NoData</v>
      </c>
      <c r="F528" s="70" t="str">
        <f aca="false" t="array" ref="F528:F528">IF($C528="Mangrove", IFERROR(3.66*INDEX(MangroveEmissionsValues!$F:$F,MATCH($A528,MangroveEmissionsValues!$A:$A,0),1)*INDEX(MangroveEmissionsValues!$G:$G,MATCH($A528,MangroveEmissionsValues!$A:$A,0),1)/'Model assumptions'!$C$17,"NoData"),"NoData")</f>
        <v>NoData</v>
      </c>
      <c r="G528" s="40"/>
      <c r="H528" s="40"/>
      <c r="I528" s="40"/>
    </row>
    <row r="529" customFormat="false" ht="15.75" hidden="false" customHeight="true" outlineLevel="0" collapsed="false">
      <c r="A529" s="40" t="s">
        <v>292</v>
      </c>
      <c r="B529" s="56" t="str">
        <f aca="false" t="array" ref="B529:B529">INDEX(Countries!$D$2:$D$255, MATCH(A529, Countries!$B$2:$B$255, 0))</f>
        <v>LBR</v>
      </c>
      <c r="C529" s="76" t="s">
        <v>155</v>
      </c>
      <c r="D529" s="70" t="n">
        <v>10.1</v>
      </c>
      <c r="E529" s="70" t="str">
        <f aca="false" t="array" ref="E529:E529">IF($C529="Mangrove", IFERROR(3.66*INDEX(MangroveEmissionsValues!$D:$D,MATCH($A529,MangroveEmissionsValues!$A:$A,0),1)*INDEX(MangroveEmissionsValues!$E:$E,MATCH($A529,MangroveEmissionsValues!$A:$A,0),1),"NoData"),"NoData")</f>
        <v>NoData</v>
      </c>
      <c r="F529" s="70" t="str">
        <f aca="false" t="array" ref="F529:F529">IF($C529="Mangrove", IFERROR(3.66*INDEX(MangroveEmissionsValues!$F:$F,MATCH($A529,MangroveEmissionsValues!$A:$A,0),1)*INDEX(MangroveEmissionsValues!$G:$G,MATCH($A529,MangroveEmissionsValues!$A:$A,0),1)/'Model assumptions'!$C$17,"NoData"),"NoData")</f>
        <v>NoData</v>
      </c>
      <c r="G529" s="40"/>
      <c r="H529" s="40"/>
      <c r="I529" s="40"/>
    </row>
    <row r="530" customFormat="false" ht="15.75" hidden="false" customHeight="true" outlineLevel="0" collapsed="false">
      <c r="A530" s="40" t="s">
        <v>293</v>
      </c>
      <c r="B530" s="56" t="str">
        <f aca="false" t="array" ref="B530:B530">INDEX(Countries!$D$2:$D$255, MATCH(A530, Countries!$B$2:$B$255, 0))</f>
        <v>MDG</v>
      </c>
      <c r="C530" s="76" t="s">
        <v>155</v>
      </c>
      <c r="D530" s="70" t="n">
        <v>10.1</v>
      </c>
      <c r="E530" s="70" t="str">
        <f aca="false" t="array" ref="E530:E530">IF($C530="Mangrove", IFERROR(3.66*INDEX(MangroveEmissionsValues!$D:$D,MATCH($A530,MangroveEmissionsValues!$A:$A,0),1)*INDEX(MangroveEmissionsValues!$E:$E,MATCH($A530,MangroveEmissionsValues!$A:$A,0),1),"NoData"),"NoData")</f>
        <v>NoData</v>
      </c>
      <c r="F530" s="70" t="str">
        <f aca="false" t="array" ref="F530:F530">IF($C530="Mangrove", IFERROR(3.66*INDEX(MangroveEmissionsValues!$F:$F,MATCH($A530,MangroveEmissionsValues!$A:$A,0),1)*INDEX(MangroveEmissionsValues!$G:$G,MATCH($A530,MangroveEmissionsValues!$A:$A,0),1)/'Model assumptions'!$C$17,"NoData"),"NoData")</f>
        <v>NoData</v>
      </c>
      <c r="G530" s="40"/>
      <c r="H530" s="40"/>
      <c r="I530" s="40"/>
    </row>
    <row r="531" customFormat="false" ht="15.75" hidden="false" customHeight="true" outlineLevel="0" collapsed="false">
      <c r="A531" s="40" t="s">
        <v>294</v>
      </c>
      <c r="B531" s="56" t="str">
        <f aca="false" t="array" ref="B531:B531">INDEX(Countries!$D$2:$D$255, MATCH(A531, Countries!$B$2:$B$255, 0))</f>
        <v>MYS</v>
      </c>
      <c r="C531" s="76" t="s">
        <v>155</v>
      </c>
      <c r="D531" s="70" t="n">
        <v>10.1</v>
      </c>
      <c r="E531" s="70" t="str">
        <f aca="false" t="array" ref="E531:E531">IF($C531="Mangrove", IFERROR(3.66*INDEX(MangroveEmissionsValues!$D:$D,MATCH($A531,MangroveEmissionsValues!$A:$A,0),1)*INDEX(MangroveEmissionsValues!$E:$E,MATCH($A531,MangroveEmissionsValues!$A:$A,0),1),"NoData"),"NoData")</f>
        <v>NoData</v>
      </c>
      <c r="F531" s="70" t="str">
        <f aca="false" t="array" ref="F531:F531">IF($C531="Mangrove", IFERROR(3.66*INDEX(MangroveEmissionsValues!$F:$F,MATCH($A531,MangroveEmissionsValues!$A:$A,0),1)*INDEX(MangroveEmissionsValues!$G:$G,MATCH($A531,MangroveEmissionsValues!$A:$A,0),1)/'Model assumptions'!$C$17,"NoData"),"NoData")</f>
        <v>NoData</v>
      </c>
      <c r="G531" s="40"/>
      <c r="H531" s="40"/>
      <c r="I531" s="40"/>
    </row>
    <row r="532" customFormat="false" ht="15.75" hidden="false" customHeight="true" outlineLevel="0" collapsed="false">
      <c r="A532" s="40" t="s">
        <v>295</v>
      </c>
      <c r="B532" s="56" t="str">
        <f aca="false" t="array" ref="B532:B532">INDEX(Countries!$D$2:$D$255, MATCH(A532, Countries!$B$2:$B$255, 0))</f>
        <v>MDV</v>
      </c>
      <c r="C532" s="76" t="s">
        <v>155</v>
      </c>
      <c r="D532" s="70" t="n">
        <v>10.1</v>
      </c>
      <c r="E532" s="70" t="str">
        <f aca="false" t="array" ref="E532:E532">IF($C532="Mangrove", IFERROR(3.66*INDEX(MangroveEmissionsValues!$D:$D,MATCH($A532,MangroveEmissionsValues!$A:$A,0),1)*INDEX(MangroveEmissionsValues!$E:$E,MATCH($A532,MangroveEmissionsValues!$A:$A,0),1),"NoData"),"NoData")</f>
        <v>NoData</v>
      </c>
      <c r="F532" s="70" t="str">
        <f aca="false" t="array" ref="F532:F532">IF($C532="Mangrove", IFERROR(3.66*INDEX(MangroveEmissionsValues!$F:$F,MATCH($A532,MangroveEmissionsValues!$A:$A,0),1)*INDEX(MangroveEmissionsValues!$G:$G,MATCH($A532,MangroveEmissionsValues!$A:$A,0),1)/'Model assumptions'!$C$17,"NoData"),"NoData")</f>
        <v>NoData</v>
      </c>
      <c r="G532" s="40"/>
      <c r="H532" s="40"/>
      <c r="I532" s="40"/>
    </row>
    <row r="533" customFormat="false" ht="15.75" hidden="false" customHeight="true" outlineLevel="0" collapsed="false">
      <c r="A533" s="40" t="s">
        <v>296</v>
      </c>
      <c r="B533" s="56" t="str">
        <f aca="false" t="array" ref="B533:B533">INDEX(Countries!$D$2:$D$255, MATCH(A533, Countries!$B$2:$B$255, 0))</f>
        <v>MHL</v>
      </c>
      <c r="C533" s="76" t="s">
        <v>155</v>
      </c>
      <c r="D533" s="70" t="n">
        <v>10.1</v>
      </c>
      <c r="E533" s="70" t="str">
        <f aca="false" t="array" ref="E533:E533">IF($C533="Mangrove", IFERROR(3.66*INDEX(MangroveEmissionsValues!$D:$D,MATCH($A533,MangroveEmissionsValues!$A:$A,0),1)*INDEX(MangroveEmissionsValues!$E:$E,MATCH($A533,MangroveEmissionsValues!$A:$A,0),1),"NoData"),"NoData")</f>
        <v>NoData</v>
      </c>
      <c r="F533" s="70" t="str">
        <f aca="false" t="array" ref="F533:F533">IF($C533="Mangrove", IFERROR(3.66*INDEX(MangroveEmissionsValues!$F:$F,MATCH($A533,MangroveEmissionsValues!$A:$A,0),1)*INDEX(MangroveEmissionsValues!$G:$G,MATCH($A533,MangroveEmissionsValues!$A:$A,0),1)/'Model assumptions'!$C$17,"NoData"),"NoData")</f>
        <v>NoData</v>
      </c>
      <c r="G533" s="40"/>
      <c r="H533" s="40"/>
      <c r="I533" s="40"/>
    </row>
    <row r="534" customFormat="false" ht="15.75" hidden="false" customHeight="true" outlineLevel="0" collapsed="false">
      <c r="A534" s="40" t="s">
        <v>297</v>
      </c>
      <c r="B534" s="56" t="str">
        <f aca="false" t="array" ref="B534:B534">INDEX(Countries!$D$2:$D$255, MATCH(A534, Countries!$B$2:$B$255, 0))</f>
        <v>MTQ</v>
      </c>
      <c r="C534" s="76" t="s">
        <v>155</v>
      </c>
      <c r="D534" s="70" t="n">
        <v>10.1</v>
      </c>
      <c r="E534" s="70" t="str">
        <f aca="false" t="array" ref="E534:E534">IF($C534="Mangrove", IFERROR(3.66*INDEX(MangroveEmissionsValues!$D:$D,MATCH($A534,MangroveEmissionsValues!$A:$A,0),1)*INDEX(MangroveEmissionsValues!$E:$E,MATCH($A534,MangroveEmissionsValues!$A:$A,0),1),"NoData"),"NoData")</f>
        <v>NoData</v>
      </c>
      <c r="F534" s="70" t="str">
        <f aca="false" t="array" ref="F534:F534">IF($C534="Mangrove", IFERROR(3.66*INDEX(MangroveEmissionsValues!$F:$F,MATCH($A534,MangroveEmissionsValues!$A:$A,0),1)*INDEX(MangroveEmissionsValues!$G:$G,MATCH($A534,MangroveEmissionsValues!$A:$A,0),1)/'Model assumptions'!$C$17,"NoData"),"NoData")</f>
        <v>NoData</v>
      </c>
      <c r="G534" s="40"/>
      <c r="H534" s="40"/>
      <c r="I534" s="40"/>
    </row>
    <row r="535" customFormat="false" ht="15.75" hidden="false" customHeight="true" outlineLevel="0" collapsed="false">
      <c r="A535" s="40" t="s">
        <v>298</v>
      </c>
      <c r="B535" s="56" t="str">
        <f aca="false" t="array" ref="B535:B535">INDEX(Countries!$D$2:$D$255, MATCH(A535, Countries!$B$2:$B$255, 0))</f>
        <v>MRT</v>
      </c>
      <c r="C535" s="76" t="s">
        <v>155</v>
      </c>
      <c r="D535" s="70" t="n">
        <v>10.1</v>
      </c>
      <c r="E535" s="70" t="str">
        <f aca="false" t="array" ref="E535:E535">IF($C535="Mangrove", IFERROR(3.66*INDEX(MangroveEmissionsValues!$D:$D,MATCH($A535,MangroveEmissionsValues!$A:$A,0),1)*INDEX(MangroveEmissionsValues!$E:$E,MATCH($A535,MangroveEmissionsValues!$A:$A,0),1),"NoData"),"NoData")</f>
        <v>NoData</v>
      </c>
      <c r="F535" s="70" t="str">
        <f aca="false" t="array" ref="F535:F535">IF($C535="Mangrove", IFERROR(3.66*INDEX(MangroveEmissionsValues!$F:$F,MATCH($A535,MangroveEmissionsValues!$A:$A,0),1)*INDEX(MangroveEmissionsValues!$G:$G,MATCH($A535,MangroveEmissionsValues!$A:$A,0),1)/'Model assumptions'!$C$17,"NoData"),"NoData")</f>
        <v>NoData</v>
      </c>
      <c r="G535" s="40"/>
      <c r="H535" s="40"/>
      <c r="I535" s="40"/>
    </row>
    <row r="536" customFormat="false" ht="15.75" hidden="false" customHeight="true" outlineLevel="0" collapsed="false">
      <c r="A536" s="40" t="s">
        <v>299</v>
      </c>
      <c r="B536" s="56" t="str">
        <f aca="false" t="array" ref="B536:B536">INDEX(Countries!$D$2:$D$255, MATCH(A536, Countries!$B$2:$B$255, 0))</f>
        <v>MUS</v>
      </c>
      <c r="C536" s="76" t="s">
        <v>155</v>
      </c>
      <c r="D536" s="70" t="n">
        <v>10.1</v>
      </c>
      <c r="E536" s="70" t="str">
        <f aca="false" t="array" ref="E536:E536">IF($C536="Mangrove", IFERROR(3.66*INDEX(MangroveEmissionsValues!$D:$D,MATCH($A536,MangroveEmissionsValues!$A:$A,0),1)*INDEX(MangroveEmissionsValues!$E:$E,MATCH($A536,MangroveEmissionsValues!$A:$A,0),1),"NoData"),"NoData")</f>
        <v>NoData</v>
      </c>
      <c r="F536" s="70" t="str">
        <f aca="false" t="array" ref="F536:F536">IF($C536="Mangrove", IFERROR(3.66*INDEX(MangroveEmissionsValues!$F:$F,MATCH($A536,MangroveEmissionsValues!$A:$A,0),1)*INDEX(MangroveEmissionsValues!$G:$G,MATCH($A536,MangroveEmissionsValues!$A:$A,0),1)/'Model assumptions'!$C$17,"NoData"),"NoData")</f>
        <v>NoData</v>
      </c>
      <c r="G536" s="40"/>
      <c r="H536" s="40"/>
      <c r="I536" s="40"/>
    </row>
    <row r="537" customFormat="false" ht="15.75" hidden="false" customHeight="true" outlineLevel="0" collapsed="false">
      <c r="A537" s="40" t="s">
        <v>300</v>
      </c>
      <c r="B537" s="56" t="str">
        <f aca="false" t="array" ref="B537:B537">INDEX(Countries!$D$2:$D$255, MATCH(A537, Countries!$B$2:$B$255, 0))</f>
        <v>MYT</v>
      </c>
      <c r="C537" s="76" t="s">
        <v>155</v>
      </c>
      <c r="D537" s="70" t="n">
        <v>10.1</v>
      </c>
      <c r="E537" s="70" t="str">
        <f aca="false" t="array" ref="E537:E537">IF($C537="Mangrove", IFERROR(3.66*INDEX(MangroveEmissionsValues!$D:$D,MATCH($A537,MangroveEmissionsValues!$A:$A,0),1)*INDEX(MangroveEmissionsValues!$E:$E,MATCH($A537,MangroveEmissionsValues!$A:$A,0),1),"NoData"),"NoData")</f>
        <v>NoData</v>
      </c>
      <c r="F537" s="70" t="str">
        <f aca="false" t="array" ref="F537:F537">IF($C537="Mangrove", IFERROR(3.66*INDEX(MangroveEmissionsValues!$F:$F,MATCH($A537,MangroveEmissionsValues!$A:$A,0),1)*INDEX(MangroveEmissionsValues!$G:$G,MATCH($A537,MangroveEmissionsValues!$A:$A,0),1)/'Model assumptions'!$C$17,"NoData"),"NoData")</f>
        <v>NoData</v>
      </c>
      <c r="G537" s="40"/>
      <c r="H537" s="40"/>
      <c r="I537" s="40"/>
    </row>
    <row r="538" customFormat="false" ht="15.75" hidden="false" customHeight="true" outlineLevel="0" collapsed="false">
      <c r="A538" s="40" t="s">
        <v>301</v>
      </c>
      <c r="B538" s="56" t="str">
        <f aca="false" t="array" ref="B538:B538">INDEX(Countries!$D$2:$D$255, MATCH(A538, Countries!$B$2:$B$255, 0))</f>
        <v>FSM</v>
      </c>
      <c r="C538" s="76" t="s">
        <v>155</v>
      </c>
      <c r="D538" s="70" t="n">
        <v>10.1</v>
      </c>
      <c r="E538" s="70" t="str">
        <f aca="false" t="array" ref="E538:E538">IF($C538="Mangrove", IFERROR(3.66*INDEX(MangroveEmissionsValues!$D:$D,MATCH($A538,MangroveEmissionsValues!$A:$A,0),1)*INDEX(MangroveEmissionsValues!$E:$E,MATCH($A538,MangroveEmissionsValues!$A:$A,0),1),"NoData"),"NoData")</f>
        <v>NoData</v>
      </c>
      <c r="F538" s="70" t="str">
        <f aca="false" t="array" ref="F538:F538">IF($C538="Mangrove", IFERROR(3.66*INDEX(MangroveEmissionsValues!$F:$F,MATCH($A538,MangroveEmissionsValues!$A:$A,0),1)*INDEX(MangroveEmissionsValues!$G:$G,MATCH($A538,MangroveEmissionsValues!$A:$A,0),1)/'Model assumptions'!$C$17,"NoData"),"NoData")</f>
        <v>NoData</v>
      </c>
      <c r="G538" s="40"/>
      <c r="H538" s="40"/>
      <c r="I538" s="40"/>
    </row>
    <row r="539" customFormat="false" ht="15.75" hidden="false" customHeight="true" outlineLevel="0" collapsed="false">
      <c r="A539" s="40" t="s">
        <v>302</v>
      </c>
      <c r="B539" s="56" t="str">
        <f aca="false" t="array" ref="B539:B539">INDEX(Countries!$D$2:$D$255, MATCH(A539, Countries!$B$2:$B$255, 0))</f>
        <v>MOZ</v>
      </c>
      <c r="C539" s="76" t="s">
        <v>155</v>
      </c>
      <c r="D539" s="70" t="n">
        <v>10.1</v>
      </c>
      <c r="E539" s="70" t="str">
        <f aca="false" t="array" ref="E539:E539">IF($C539="Mangrove", IFERROR(3.66*INDEX(MangroveEmissionsValues!$D:$D,MATCH($A539,MangroveEmissionsValues!$A:$A,0),1)*INDEX(MangroveEmissionsValues!$E:$E,MATCH($A539,MangroveEmissionsValues!$A:$A,0),1),"NoData"),"NoData")</f>
        <v>NoData</v>
      </c>
      <c r="F539" s="70" t="str">
        <f aca="false" t="array" ref="F539:F539">IF($C539="Mangrove", IFERROR(3.66*INDEX(MangroveEmissionsValues!$F:$F,MATCH($A539,MangroveEmissionsValues!$A:$A,0),1)*INDEX(MangroveEmissionsValues!$G:$G,MATCH($A539,MangroveEmissionsValues!$A:$A,0),1)/'Model assumptions'!$C$17,"NoData"),"NoData")</f>
        <v>NoData</v>
      </c>
      <c r="G539" s="40"/>
      <c r="H539" s="40"/>
      <c r="I539" s="40"/>
    </row>
    <row r="540" customFormat="false" ht="15.75" hidden="false" customHeight="true" outlineLevel="0" collapsed="false">
      <c r="A540" s="40" t="s">
        <v>303</v>
      </c>
      <c r="B540" s="56" t="str">
        <f aca="false" t="array" ref="B540:B540">INDEX(Countries!$D$2:$D$255, MATCH(A540, Countries!$B$2:$B$255, 0))</f>
        <v>MMR</v>
      </c>
      <c r="C540" s="76" t="s">
        <v>155</v>
      </c>
      <c r="D540" s="70" t="n">
        <v>10.1</v>
      </c>
      <c r="E540" s="70" t="str">
        <f aca="false" t="array" ref="E540:E540">IF($C540="Mangrove", IFERROR(3.66*INDEX(MangroveEmissionsValues!$D:$D,MATCH($A540,MangroveEmissionsValues!$A:$A,0),1)*INDEX(MangroveEmissionsValues!$E:$E,MATCH($A540,MangroveEmissionsValues!$A:$A,0),1),"NoData"),"NoData")</f>
        <v>NoData</v>
      </c>
      <c r="F540" s="70" t="str">
        <f aca="false" t="array" ref="F540:F540">IF($C540="Mangrove", IFERROR(3.66*INDEX(MangroveEmissionsValues!$F:$F,MATCH($A540,MangroveEmissionsValues!$A:$A,0),1)*INDEX(MangroveEmissionsValues!$G:$G,MATCH($A540,MangroveEmissionsValues!$A:$A,0),1)/'Model assumptions'!$C$17,"NoData"),"NoData")</f>
        <v>NoData</v>
      </c>
      <c r="G540" s="40"/>
      <c r="H540" s="40"/>
      <c r="I540" s="40"/>
    </row>
    <row r="541" customFormat="false" ht="15.75" hidden="false" customHeight="true" outlineLevel="0" collapsed="false">
      <c r="A541" s="40" t="s">
        <v>304</v>
      </c>
      <c r="B541" s="56" t="str">
        <f aca="false" t="array" ref="B541:B541">INDEX(Countries!$D$2:$D$255, MATCH(A541, Countries!$B$2:$B$255, 0))</f>
        <v>NCL</v>
      </c>
      <c r="C541" s="76" t="s">
        <v>155</v>
      </c>
      <c r="D541" s="70" t="n">
        <v>10.1</v>
      </c>
      <c r="E541" s="70" t="str">
        <f aca="false" t="array" ref="E541:E541">IF($C541="Mangrove", IFERROR(3.66*INDEX(MangroveEmissionsValues!$D:$D,MATCH($A541,MangroveEmissionsValues!$A:$A,0),1)*INDEX(MangroveEmissionsValues!$E:$E,MATCH($A541,MangroveEmissionsValues!$A:$A,0),1),"NoData"),"NoData")</f>
        <v>NoData</v>
      </c>
      <c r="F541" s="70" t="str">
        <f aca="false" t="array" ref="F541:F541">IF($C541="Mangrove", IFERROR(3.66*INDEX(MangroveEmissionsValues!$F:$F,MATCH($A541,MangroveEmissionsValues!$A:$A,0),1)*INDEX(MangroveEmissionsValues!$G:$G,MATCH($A541,MangroveEmissionsValues!$A:$A,0),1)/'Model assumptions'!$C$17,"NoData"),"NoData")</f>
        <v>NoData</v>
      </c>
      <c r="G541" s="40"/>
      <c r="H541" s="40"/>
      <c r="I541" s="40"/>
    </row>
    <row r="542" customFormat="false" ht="15.75" hidden="false" customHeight="true" outlineLevel="0" collapsed="false">
      <c r="A542" s="40" t="s">
        <v>305</v>
      </c>
      <c r="B542" s="56" t="str">
        <f aca="false" t="array" ref="B542:B542">INDEX(Countries!$D$2:$D$255, MATCH(A542, Countries!$B$2:$B$255, 0))</f>
        <v>NZL</v>
      </c>
      <c r="C542" s="76" t="s">
        <v>155</v>
      </c>
      <c r="D542" s="70" t="n">
        <v>10.1</v>
      </c>
      <c r="E542" s="70" t="str">
        <f aca="false" t="array" ref="E542:E542">IF($C542="Mangrove", IFERROR(3.66*INDEX(MangroveEmissionsValues!$D:$D,MATCH($A542,MangroveEmissionsValues!$A:$A,0),1)*INDEX(MangroveEmissionsValues!$E:$E,MATCH($A542,MangroveEmissionsValues!$A:$A,0),1),"NoData"),"NoData")</f>
        <v>NoData</v>
      </c>
      <c r="F542" s="70" t="str">
        <f aca="false" t="array" ref="F542:F542">IF($C542="Mangrove", IFERROR(3.66*INDEX(MangroveEmissionsValues!$F:$F,MATCH($A542,MangroveEmissionsValues!$A:$A,0),1)*INDEX(MangroveEmissionsValues!$G:$G,MATCH($A542,MangroveEmissionsValues!$A:$A,0),1)/'Model assumptions'!$C$17,"NoData"),"NoData")</f>
        <v>NoData</v>
      </c>
      <c r="G542" s="40"/>
      <c r="H542" s="40"/>
      <c r="I542" s="40"/>
    </row>
    <row r="543" customFormat="false" ht="15.75" hidden="false" customHeight="true" outlineLevel="0" collapsed="false">
      <c r="A543" s="40" t="s">
        <v>306</v>
      </c>
      <c r="B543" s="56" t="str">
        <f aca="false" t="array" ref="B543:B543">INDEX(Countries!$D$2:$D$255, MATCH(A543, Countries!$B$2:$B$255, 0))</f>
        <v>NIC</v>
      </c>
      <c r="C543" s="76" t="s">
        <v>155</v>
      </c>
      <c r="D543" s="70" t="n">
        <v>10.1</v>
      </c>
      <c r="E543" s="70" t="str">
        <f aca="false" t="array" ref="E543:E543">IF($C543="Mangrove", IFERROR(3.66*INDEX(MangroveEmissionsValues!$D:$D,MATCH($A543,MangroveEmissionsValues!$A:$A,0),1)*INDEX(MangroveEmissionsValues!$E:$E,MATCH($A543,MangroveEmissionsValues!$A:$A,0),1),"NoData"),"NoData")</f>
        <v>NoData</v>
      </c>
      <c r="F543" s="70" t="str">
        <f aca="false" t="array" ref="F543:F543">IF($C543="Mangrove", IFERROR(3.66*INDEX(MangroveEmissionsValues!$F:$F,MATCH($A543,MangroveEmissionsValues!$A:$A,0),1)*INDEX(MangroveEmissionsValues!$G:$G,MATCH($A543,MangroveEmissionsValues!$A:$A,0),1)/'Model assumptions'!$C$17,"NoData"),"NoData")</f>
        <v>NoData</v>
      </c>
      <c r="G543" s="40"/>
      <c r="H543" s="40"/>
      <c r="I543" s="40"/>
    </row>
    <row r="544" customFormat="false" ht="15.75" hidden="false" customHeight="true" outlineLevel="0" collapsed="false">
      <c r="A544" s="40" t="s">
        <v>307</v>
      </c>
      <c r="B544" s="56" t="str">
        <f aca="false" t="array" ref="B544:B544">INDEX(Countries!$D$2:$D$255, MATCH(A544, Countries!$B$2:$B$255, 0))</f>
        <v>NGA</v>
      </c>
      <c r="C544" s="76" t="s">
        <v>155</v>
      </c>
      <c r="D544" s="70" t="n">
        <v>10.1</v>
      </c>
      <c r="E544" s="70" t="str">
        <f aca="false" t="array" ref="E544:E544">IF($C544="Mangrove", IFERROR(3.66*INDEX(MangroveEmissionsValues!$D:$D,MATCH($A544,MangroveEmissionsValues!$A:$A,0),1)*INDEX(MangroveEmissionsValues!$E:$E,MATCH($A544,MangroveEmissionsValues!$A:$A,0),1),"NoData"),"NoData")</f>
        <v>NoData</v>
      </c>
      <c r="F544" s="70" t="str">
        <f aca="false" t="array" ref="F544:F544">IF($C544="Mangrove", IFERROR(3.66*INDEX(MangroveEmissionsValues!$F:$F,MATCH($A544,MangroveEmissionsValues!$A:$A,0),1)*INDEX(MangroveEmissionsValues!$G:$G,MATCH($A544,MangroveEmissionsValues!$A:$A,0),1)/'Model assumptions'!$C$17,"NoData"),"NoData")</f>
        <v>NoData</v>
      </c>
      <c r="G544" s="40"/>
      <c r="H544" s="40"/>
      <c r="I544" s="40"/>
    </row>
    <row r="545" customFormat="false" ht="15.75" hidden="false" customHeight="true" outlineLevel="0" collapsed="false">
      <c r="A545" s="40" t="s">
        <v>308</v>
      </c>
      <c r="B545" s="56" t="str">
        <f aca="false" t="array" ref="B545:B545">INDEX(Countries!$D$2:$D$255, MATCH(A545, Countries!$B$2:$B$255, 0))</f>
        <v>OMN</v>
      </c>
      <c r="C545" s="76" t="s">
        <v>155</v>
      </c>
      <c r="D545" s="70" t="n">
        <v>10.1</v>
      </c>
      <c r="E545" s="70" t="str">
        <f aca="false" t="array" ref="E545:E545">IF($C545="Mangrove", IFERROR(3.66*INDEX(MangroveEmissionsValues!$D:$D,MATCH($A545,MangroveEmissionsValues!$A:$A,0),1)*INDEX(MangroveEmissionsValues!$E:$E,MATCH($A545,MangroveEmissionsValues!$A:$A,0),1),"NoData"),"NoData")</f>
        <v>NoData</v>
      </c>
      <c r="F545" s="70" t="str">
        <f aca="false" t="array" ref="F545:F545">IF($C545="Mangrove", IFERROR(3.66*INDEX(MangroveEmissionsValues!$F:$F,MATCH($A545,MangroveEmissionsValues!$A:$A,0),1)*INDEX(MangroveEmissionsValues!$G:$G,MATCH($A545,MangroveEmissionsValues!$A:$A,0),1)/'Model assumptions'!$C$17,"NoData"),"NoData")</f>
        <v>NoData</v>
      </c>
      <c r="G545" s="40"/>
      <c r="H545" s="40"/>
      <c r="I545" s="40"/>
    </row>
    <row r="546" customFormat="false" ht="15.75" hidden="false" customHeight="true" outlineLevel="0" collapsed="false">
      <c r="A546" s="40" t="s">
        <v>309</v>
      </c>
      <c r="B546" s="56" t="str">
        <f aca="false" t="array" ref="B546:B546">INDEX(Countries!$D$2:$D$255, MATCH(A546, Countries!$B$2:$B$255, 0))</f>
        <v>PAK</v>
      </c>
      <c r="C546" s="76" t="s">
        <v>155</v>
      </c>
      <c r="D546" s="70" t="n">
        <v>10.1</v>
      </c>
      <c r="E546" s="70" t="str">
        <f aca="false" t="array" ref="E546:E546">IF($C546="Mangrove", IFERROR(3.66*INDEX(MangroveEmissionsValues!$D:$D,MATCH($A546,MangroveEmissionsValues!$A:$A,0),1)*INDEX(MangroveEmissionsValues!$E:$E,MATCH($A546,MangroveEmissionsValues!$A:$A,0),1),"NoData"),"NoData")</f>
        <v>NoData</v>
      </c>
      <c r="F546" s="70" t="str">
        <f aca="false" t="array" ref="F546:F546">IF($C546="Mangrove", IFERROR(3.66*INDEX(MangroveEmissionsValues!$F:$F,MATCH($A546,MangroveEmissionsValues!$A:$A,0),1)*INDEX(MangroveEmissionsValues!$G:$G,MATCH($A546,MangroveEmissionsValues!$A:$A,0),1)/'Model assumptions'!$C$17,"NoData"),"NoData")</f>
        <v>NoData</v>
      </c>
      <c r="G546" s="40"/>
      <c r="H546" s="40"/>
      <c r="I546" s="40"/>
    </row>
    <row r="547" customFormat="false" ht="15.75" hidden="false" customHeight="true" outlineLevel="0" collapsed="false">
      <c r="A547" s="40" t="s">
        <v>310</v>
      </c>
      <c r="B547" s="56" t="str">
        <f aca="false" t="array" ref="B547:B547">INDEX(Countries!$D$2:$D$255, MATCH(A547, Countries!$B$2:$B$255, 0))</f>
        <v>PLW</v>
      </c>
      <c r="C547" s="76" t="s">
        <v>155</v>
      </c>
      <c r="D547" s="70" t="n">
        <v>10.1</v>
      </c>
      <c r="E547" s="70" t="str">
        <f aca="false" t="array" ref="E547:E547">IF($C547="Mangrove", IFERROR(3.66*INDEX(MangroveEmissionsValues!$D:$D,MATCH($A547,MangroveEmissionsValues!$A:$A,0),1)*INDEX(MangroveEmissionsValues!$E:$E,MATCH($A547,MangroveEmissionsValues!$A:$A,0),1),"NoData"),"NoData")</f>
        <v>NoData</v>
      </c>
      <c r="F547" s="70" t="str">
        <f aca="false" t="array" ref="F547:F547">IF($C547="Mangrove", IFERROR(3.66*INDEX(MangroveEmissionsValues!$F:$F,MATCH($A547,MangroveEmissionsValues!$A:$A,0),1)*INDEX(MangroveEmissionsValues!$G:$G,MATCH($A547,MangroveEmissionsValues!$A:$A,0),1)/'Model assumptions'!$C$17,"NoData"),"NoData")</f>
        <v>NoData</v>
      </c>
      <c r="G547" s="40"/>
      <c r="H547" s="40"/>
      <c r="I547" s="40"/>
    </row>
    <row r="548" customFormat="false" ht="15.75" hidden="false" customHeight="true" outlineLevel="0" collapsed="false">
      <c r="A548" s="40" t="s">
        <v>311</v>
      </c>
      <c r="B548" s="56" t="str">
        <f aca="false" t="array" ref="B548:B548">INDEX(Countries!$D$2:$D$255, MATCH(A548, Countries!$B$2:$B$255, 0))</f>
        <v>PAN</v>
      </c>
      <c r="C548" s="76" t="s">
        <v>155</v>
      </c>
      <c r="D548" s="70" t="n">
        <v>10.1</v>
      </c>
      <c r="E548" s="70" t="str">
        <f aca="false" t="array" ref="E548:E548">IF($C548="Mangrove", IFERROR(3.66*INDEX(MangroveEmissionsValues!$D:$D,MATCH($A548,MangroveEmissionsValues!$A:$A,0),1)*INDEX(MangroveEmissionsValues!$E:$E,MATCH($A548,MangroveEmissionsValues!$A:$A,0),1),"NoData"),"NoData")</f>
        <v>NoData</v>
      </c>
      <c r="F548" s="70" t="str">
        <f aca="false" t="array" ref="F548:F548">IF($C548="Mangrove", IFERROR(3.66*INDEX(MangroveEmissionsValues!$F:$F,MATCH($A548,MangroveEmissionsValues!$A:$A,0),1)*INDEX(MangroveEmissionsValues!$G:$G,MATCH($A548,MangroveEmissionsValues!$A:$A,0),1)/'Model assumptions'!$C$17,"NoData"),"NoData")</f>
        <v>NoData</v>
      </c>
      <c r="G548" s="40"/>
      <c r="H548" s="40"/>
      <c r="I548" s="40"/>
    </row>
    <row r="549" customFormat="false" ht="15.75" hidden="false" customHeight="true" outlineLevel="0" collapsed="false">
      <c r="A549" s="40" t="s">
        <v>312</v>
      </c>
      <c r="B549" s="56" t="str">
        <f aca="false" t="array" ref="B549:B549">INDEX(Countries!$D$2:$D$255, MATCH(A549, Countries!$B$2:$B$255, 0))</f>
        <v>PNG</v>
      </c>
      <c r="C549" s="76" t="s">
        <v>155</v>
      </c>
      <c r="D549" s="70" t="n">
        <v>10.1</v>
      </c>
      <c r="E549" s="70" t="str">
        <f aca="false" t="array" ref="E549:E549">IF($C549="Mangrove", IFERROR(3.66*INDEX(MangroveEmissionsValues!$D:$D,MATCH($A549,MangroveEmissionsValues!$A:$A,0),1)*INDEX(MangroveEmissionsValues!$E:$E,MATCH($A549,MangroveEmissionsValues!$A:$A,0),1),"NoData"),"NoData")</f>
        <v>NoData</v>
      </c>
      <c r="F549" s="70" t="str">
        <f aca="false" t="array" ref="F549:F549">IF($C549="Mangrove", IFERROR(3.66*INDEX(MangroveEmissionsValues!$F:$F,MATCH($A549,MangroveEmissionsValues!$A:$A,0),1)*INDEX(MangroveEmissionsValues!$G:$G,MATCH($A549,MangroveEmissionsValues!$A:$A,0),1)/'Model assumptions'!$C$17,"NoData"),"NoData")</f>
        <v>NoData</v>
      </c>
      <c r="G549" s="40"/>
      <c r="H549" s="40"/>
      <c r="I549" s="40"/>
    </row>
    <row r="550" customFormat="false" ht="15.75" hidden="false" customHeight="true" outlineLevel="0" collapsed="false">
      <c r="A550" s="40" t="s">
        <v>313</v>
      </c>
      <c r="B550" s="56" t="str">
        <f aca="false" t="array" ref="B550:B550">INDEX(Countries!$D$2:$D$255, MATCH(A550, Countries!$B$2:$B$255, 0))</f>
        <v>PER</v>
      </c>
      <c r="C550" s="76" t="s">
        <v>155</v>
      </c>
      <c r="D550" s="70" t="n">
        <v>10.1</v>
      </c>
      <c r="E550" s="70" t="str">
        <f aca="false" t="array" ref="E550:E550">IF($C550="Mangrove", IFERROR(3.66*INDEX(MangroveEmissionsValues!$D:$D,MATCH($A550,MangroveEmissionsValues!$A:$A,0),1)*INDEX(MangroveEmissionsValues!$E:$E,MATCH($A550,MangroveEmissionsValues!$A:$A,0),1),"NoData"),"NoData")</f>
        <v>NoData</v>
      </c>
      <c r="F550" s="70" t="str">
        <f aca="false" t="array" ref="F550:F550">IF($C550="Mangrove", IFERROR(3.66*INDEX(MangroveEmissionsValues!$F:$F,MATCH($A550,MangroveEmissionsValues!$A:$A,0),1)*INDEX(MangroveEmissionsValues!$G:$G,MATCH($A550,MangroveEmissionsValues!$A:$A,0),1)/'Model assumptions'!$C$17,"NoData"),"NoData")</f>
        <v>NoData</v>
      </c>
      <c r="G550" s="40"/>
      <c r="H550" s="40"/>
      <c r="I550" s="40"/>
    </row>
    <row r="551" customFormat="false" ht="15.75" hidden="false" customHeight="true" outlineLevel="0" collapsed="false">
      <c r="A551" s="40" t="s">
        <v>314</v>
      </c>
      <c r="B551" s="56" t="str">
        <f aca="false" t="array" ref="B551:B551">INDEX(Countries!$D$2:$D$255, MATCH(A551, Countries!$B$2:$B$255, 0))</f>
        <v>PHL</v>
      </c>
      <c r="C551" s="76" t="s">
        <v>155</v>
      </c>
      <c r="D551" s="70" t="n">
        <v>10.1</v>
      </c>
      <c r="E551" s="70" t="str">
        <f aca="false" t="array" ref="E551:E551">IF($C551="Mangrove", IFERROR(3.66*INDEX(MangroveEmissionsValues!$D:$D,MATCH($A551,MangroveEmissionsValues!$A:$A,0),1)*INDEX(MangroveEmissionsValues!$E:$E,MATCH($A551,MangroveEmissionsValues!$A:$A,0),1),"NoData"),"NoData")</f>
        <v>NoData</v>
      </c>
      <c r="F551" s="70" t="str">
        <f aca="false" t="array" ref="F551:F551">IF($C551="Mangrove", IFERROR(3.66*INDEX(MangroveEmissionsValues!$F:$F,MATCH($A551,MangroveEmissionsValues!$A:$A,0),1)*INDEX(MangroveEmissionsValues!$G:$G,MATCH($A551,MangroveEmissionsValues!$A:$A,0),1)/'Model assumptions'!$C$17,"NoData"),"NoData")</f>
        <v>NoData</v>
      </c>
      <c r="G551" s="40"/>
      <c r="H551" s="40"/>
      <c r="I551" s="40"/>
    </row>
    <row r="552" customFormat="false" ht="15.75" hidden="false" customHeight="true" outlineLevel="0" collapsed="false">
      <c r="A552" s="40" t="s">
        <v>315</v>
      </c>
      <c r="B552" s="56" t="str">
        <f aca="false" t="array" ref="B552:B552">INDEX(Countries!$D$2:$D$255, MATCH(A552, Countries!$B$2:$B$255, 0))</f>
        <v>PRI</v>
      </c>
      <c r="C552" s="76" t="s">
        <v>155</v>
      </c>
      <c r="D552" s="70" t="n">
        <v>10.1</v>
      </c>
      <c r="E552" s="70" t="str">
        <f aca="false" t="array" ref="E552:E552">IF($C552="Mangrove", IFERROR(3.66*INDEX(MangroveEmissionsValues!$D:$D,MATCH($A552,MangroveEmissionsValues!$A:$A,0),1)*INDEX(MangroveEmissionsValues!$E:$E,MATCH($A552,MangroveEmissionsValues!$A:$A,0),1),"NoData"),"NoData")</f>
        <v>NoData</v>
      </c>
      <c r="F552" s="70" t="str">
        <f aca="false" t="array" ref="F552:F552">IF($C552="Mangrove", IFERROR(3.66*INDEX(MangroveEmissionsValues!$F:$F,MATCH($A552,MangroveEmissionsValues!$A:$A,0),1)*INDEX(MangroveEmissionsValues!$G:$G,MATCH($A552,MangroveEmissionsValues!$A:$A,0),1)/'Model assumptions'!$C$17,"NoData"),"NoData")</f>
        <v>NoData</v>
      </c>
      <c r="G552" s="40"/>
      <c r="H552" s="40"/>
      <c r="I552" s="40"/>
    </row>
    <row r="553" customFormat="false" ht="15.75" hidden="false" customHeight="true" outlineLevel="0" collapsed="false">
      <c r="A553" s="40" t="s">
        <v>316</v>
      </c>
      <c r="B553" s="56" t="str">
        <f aca="false" t="array" ref="B553:B553">INDEX(Countries!$D$2:$D$255, MATCH(A553, Countries!$B$2:$B$255, 0))</f>
        <v>QAT</v>
      </c>
      <c r="C553" s="76" t="s">
        <v>155</v>
      </c>
      <c r="D553" s="70" t="n">
        <v>10.1</v>
      </c>
      <c r="E553" s="70" t="str">
        <f aca="false" t="array" ref="E553:E553">IF($C553="Mangrove", IFERROR(3.66*INDEX(MangroveEmissionsValues!$D:$D,MATCH($A553,MangroveEmissionsValues!$A:$A,0),1)*INDEX(MangroveEmissionsValues!$E:$E,MATCH($A553,MangroveEmissionsValues!$A:$A,0),1),"NoData"),"NoData")</f>
        <v>NoData</v>
      </c>
      <c r="F553" s="70" t="str">
        <f aca="false" t="array" ref="F553:F553">IF($C553="Mangrove", IFERROR(3.66*INDEX(MangroveEmissionsValues!$F:$F,MATCH($A553,MangroveEmissionsValues!$A:$A,0),1)*INDEX(MangroveEmissionsValues!$G:$G,MATCH($A553,MangroveEmissionsValues!$A:$A,0),1)/'Model assumptions'!$C$17,"NoData"),"NoData")</f>
        <v>NoData</v>
      </c>
      <c r="G553" s="40"/>
      <c r="H553" s="40"/>
      <c r="I553" s="40"/>
    </row>
    <row r="554" customFormat="false" ht="15.75" hidden="false" customHeight="true" outlineLevel="0" collapsed="false">
      <c r="A554" s="40" t="s">
        <v>317</v>
      </c>
      <c r="B554" s="56" t="str">
        <f aca="false" t="array" ref="B554:B554">INDEX(Countries!$D$2:$D$255, MATCH(A554, Countries!$B$2:$B$255, 0))</f>
        <v>COG</v>
      </c>
      <c r="C554" s="76" t="s">
        <v>155</v>
      </c>
      <c r="D554" s="70" t="n">
        <v>10.1</v>
      </c>
      <c r="E554" s="70" t="str">
        <f aca="false" t="array" ref="E554:E554">IF($C554="Mangrove", IFERROR(3.66*INDEX(MangroveEmissionsValues!$D:$D,MATCH($A554,MangroveEmissionsValues!$A:$A,0),1)*INDEX(MangroveEmissionsValues!$E:$E,MATCH($A554,MangroveEmissionsValues!$A:$A,0),1),"NoData"),"NoData")</f>
        <v>NoData</v>
      </c>
      <c r="F554" s="70" t="str">
        <f aca="false" t="array" ref="F554:F554">IF($C554="Mangrove", IFERROR(3.66*INDEX(MangroveEmissionsValues!$F:$F,MATCH($A554,MangroveEmissionsValues!$A:$A,0),1)*INDEX(MangroveEmissionsValues!$G:$G,MATCH($A554,MangroveEmissionsValues!$A:$A,0),1)/'Model assumptions'!$C$17,"NoData"),"NoData")</f>
        <v>NoData</v>
      </c>
      <c r="G554" s="40"/>
      <c r="H554" s="40"/>
      <c r="I554" s="40"/>
    </row>
    <row r="555" customFormat="false" ht="15.75" hidden="false" customHeight="true" outlineLevel="0" collapsed="false">
      <c r="A555" s="40" t="s">
        <v>318</v>
      </c>
      <c r="B555" s="56" t="str">
        <f aca="false" t="array" ref="B555:B555">INDEX(Countries!$D$2:$D$255, MATCH(A555, Countries!$B$2:$B$255, 0))</f>
        <v>KNA</v>
      </c>
      <c r="C555" s="76" t="s">
        <v>155</v>
      </c>
      <c r="D555" s="70" t="n">
        <v>10.1</v>
      </c>
      <c r="E555" s="70" t="str">
        <f aca="false" t="array" ref="E555:E555">IF($C555="Mangrove", IFERROR(3.66*INDEX(MangroveEmissionsValues!$D:$D,MATCH($A555,MangroveEmissionsValues!$A:$A,0),1)*INDEX(MangroveEmissionsValues!$E:$E,MATCH($A555,MangroveEmissionsValues!$A:$A,0),1),"NoData"),"NoData")</f>
        <v>NoData</v>
      </c>
      <c r="F555" s="70" t="str">
        <f aca="false" t="array" ref="F555:F555">IF($C555="Mangrove", IFERROR(3.66*INDEX(MangroveEmissionsValues!$F:$F,MATCH($A555,MangroveEmissionsValues!$A:$A,0),1)*INDEX(MangroveEmissionsValues!$G:$G,MATCH($A555,MangroveEmissionsValues!$A:$A,0),1)/'Model assumptions'!$C$17,"NoData"),"NoData")</f>
        <v>NoData</v>
      </c>
      <c r="G555" s="40"/>
      <c r="H555" s="40"/>
      <c r="I555" s="40"/>
    </row>
    <row r="556" customFormat="false" ht="15.75" hidden="false" customHeight="true" outlineLevel="0" collapsed="false">
      <c r="A556" s="40" t="s">
        <v>319</v>
      </c>
      <c r="B556" s="56" t="str">
        <f aca="false" t="array" ref="B556:B556">INDEX(Countries!$D$2:$D$255, MATCH(A556, Countries!$B$2:$B$255, 0))</f>
        <v>LCA</v>
      </c>
      <c r="C556" s="76" t="s">
        <v>155</v>
      </c>
      <c r="D556" s="70" t="n">
        <v>10.1</v>
      </c>
      <c r="E556" s="70" t="str">
        <f aca="false" t="array" ref="E556:E556">IF($C556="Mangrove", IFERROR(3.66*INDEX(MangroveEmissionsValues!$D:$D,MATCH($A556,MangroveEmissionsValues!$A:$A,0),1)*INDEX(MangroveEmissionsValues!$E:$E,MATCH($A556,MangroveEmissionsValues!$A:$A,0),1),"NoData"),"NoData")</f>
        <v>NoData</v>
      </c>
      <c r="F556" s="70" t="str">
        <f aca="false" t="array" ref="F556:F556">IF($C556="Mangrove", IFERROR(3.66*INDEX(MangroveEmissionsValues!$F:$F,MATCH($A556,MangroveEmissionsValues!$A:$A,0),1)*INDEX(MangroveEmissionsValues!$G:$G,MATCH($A556,MangroveEmissionsValues!$A:$A,0),1)/'Model assumptions'!$C$17,"NoData"),"NoData")</f>
        <v>NoData</v>
      </c>
      <c r="G556" s="40"/>
      <c r="H556" s="40"/>
      <c r="I556" s="40"/>
    </row>
    <row r="557" customFormat="false" ht="15.75" hidden="false" customHeight="true" outlineLevel="0" collapsed="false">
      <c r="A557" s="40" t="s">
        <v>320</v>
      </c>
      <c r="B557" s="56" t="str">
        <f aca="false" t="array" ref="B557:B557">INDEX(Countries!$D$2:$D$255, MATCH(A557, Countries!$B$2:$B$255, 0))</f>
        <v>VCT</v>
      </c>
      <c r="C557" s="76" t="s">
        <v>155</v>
      </c>
      <c r="D557" s="70" t="n">
        <v>10.1</v>
      </c>
      <c r="E557" s="70" t="str">
        <f aca="false" t="array" ref="E557:E557">IF($C557="Mangrove", IFERROR(3.66*INDEX(MangroveEmissionsValues!$D:$D,MATCH($A557,MangroveEmissionsValues!$A:$A,0),1)*INDEX(MangroveEmissionsValues!$E:$E,MATCH($A557,MangroveEmissionsValues!$A:$A,0),1),"NoData"),"NoData")</f>
        <v>NoData</v>
      </c>
      <c r="F557" s="70" t="str">
        <f aca="false" t="array" ref="F557:F557">IF($C557="Mangrove", IFERROR(3.66*INDEX(MangroveEmissionsValues!$F:$F,MATCH($A557,MangroveEmissionsValues!$A:$A,0),1)*INDEX(MangroveEmissionsValues!$G:$G,MATCH($A557,MangroveEmissionsValues!$A:$A,0),1)/'Model assumptions'!$C$17,"NoData"),"NoData")</f>
        <v>NoData</v>
      </c>
      <c r="G557" s="40"/>
      <c r="H557" s="40"/>
      <c r="I557" s="40"/>
    </row>
    <row r="558" customFormat="false" ht="15.75" hidden="false" customHeight="true" outlineLevel="0" collapsed="false">
      <c r="A558" s="40" t="s">
        <v>321</v>
      </c>
      <c r="B558" s="56" t="str">
        <f aca="false" t="array" ref="B558:B558">INDEX(Countries!$D$2:$D$255, MATCH(A558, Countries!$B$2:$B$255, 0))</f>
        <v>MAF</v>
      </c>
      <c r="C558" s="76" t="s">
        <v>155</v>
      </c>
      <c r="D558" s="70" t="n">
        <v>10.1</v>
      </c>
      <c r="E558" s="70" t="str">
        <f aca="false" t="array" ref="E558:E558">IF($C558="Mangrove", IFERROR(3.66*INDEX(MangroveEmissionsValues!$D:$D,MATCH($A558,MangroveEmissionsValues!$A:$A,0),1)*INDEX(MangroveEmissionsValues!$E:$E,MATCH($A558,MangroveEmissionsValues!$A:$A,0),1),"NoData"),"NoData")</f>
        <v>NoData</v>
      </c>
      <c r="F558" s="70" t="str">
        <f aca="false" t="array" ref="F558:F558">IF($C558="Mangrove", IFERROR(3.66*INDEX(MangroveEmissionsValues!$F:$F,MATCH($A558,MangroveEmissionsValues!$A:$A,0),1)*INDEX(MangroveEmissionsValues!$G:$G,MATCH($A558,MangroveEmissionsValues!$A:$A,0),1)/'Model assumptions'!$C$17,"NoData"),"NoData")</f>
        <v>NoData</v>
      </c>
      <c r="G558" s="40"/>
      <c r="H558" s="40"/>
      <c r="I558" s="40"/>
    </row>
    <row r="559" customFormat="false" ht="15.75" hidden="false" customHeight="true" outlineLevel="0" collapsed="false">
      <c r="A559" s="40" t="s">
        <v>322</v>
      </c>
      <c r="B559" s="56" t="str">
        <f aca="false" t="array" ref="B559:B559">INDEX(Countries!$D$2:$D$255, MATCH(A559, Countries!$B$2:$B$255, 0))</f>
        <v>WSM</v>
      </c>
      <c r="C559" s="76" t="s">
        <v>155</v>
      </c>
      <c r="D559" s="70" t="n">
        <v>10.1</v>
      </c>
      <c r="E559" s="70" t="str">
        <f aca="false" t="array" ref="E559:E559">IF($C559="Mangrove", IFERROR(3.66*INDEX(MangroveEmissionsValues!$D:$D,MATCH($A559,MangroveEmissionsValues!$A:$A,0),1)*INDEX(MangroveEmissionsValues!$E:$E,MATCH($A559,MangroveEmissionsValues!$A:$A,0),1),"NoData"),"NoData")</f>
        <v>NoData</v>
      </c>
      <c r="F559" s="70" t="str">
        <f aca="false" t="array" ref="F559:F559">IF($C559="Mangrove", IFERROR(3.66*INDEX(MangroveEmissionsValues!$F:$F,MATCH($A559,MangroveEmissionsValues!$A:$A,0),1)*INDEX(MangroveEmissionsValues!$G:$G,MATCH($A559,MangroveEmissionsValues!$A:$A,0),1)/'Model assumptions'!$C$17,"NoData"),"NoData")</f>
        <v>NoData</v>
      </c>
      <c r="G559" s="40"/>
      <c r="H559" s="40"/>
      <c r="I559" s="40"/>
    </row>
    <row r="560" customFormat="false" ht="15.75" hidden="false" customHeight="true" outlineLevel="0" collapsed="false">
      <c r="A560" s="40" t="s">
        <v>323</v>
      </c>
      <c r="B560" s="56" t="str">
        <f aca="false" t="array" ref="B560:B560">INDEX(Countries!$D$2:$D$255, MATCH(A560, Countries!$B$2:$B$255, 0))</f>
        <v>STP</v>
      </c>
      <c r="C560" s="76" t="s">
        <v>155</v>
      </c>
      <c r="D560" s="70" t="n">
        <v>10.1</v>
      </c>
      <c r="E560" s="70" t="str">
        <f aca="false" t="array" ref="E560:E560">IF($C560="Mangrove", IFERROR(3.66*INDEX(MangroveEmissionsValues!$D:$D,MATCH($A560,MangroveEmissionsValues!$A:$A,0),1)*INDEX(MangroveEmissionsValues!$E:$E,MATCH($A560,MangroveEmissionsValues!$A:$A,0),1),"NoData"),"NoData")</f>
        <v>NoData</v>
      </c>
      <c r="F560" s="70" t="str">
        <f aca="false" t="array" ref="F560:F560">IF($C560="Mangrove", IFERROR(3.66*INDEX(MangroveEmissionsValues!$F:$F,MATCH($A560,MangroveEmissionsValues!$A:$A,0),1)*INDEX(MangroveEmissionsValues!$G:$G,MATCH($A560,MangroveEmissionsValues!$A:$A,0),1)/'Model assumptions'!$C$17,"NoData"),"NoData")</f>
        <v>NoData</v>
      </c>
      <c r="G560" s="40"/>
      <c r="H560" s="40"/>
      <c r="I560" s="40"/>
    </row>
    <row r="561" customFormat="false" ht="15.75" hidden="false" customHeight="true" outlineLevel="0" collapsed="false">
      <c r="A561" s="40" t="s">
        <v>324</v>
      </c>
      <c r="B561" s="56" t="str">
        <f aca="false" t="array" ref="B561:B561">INDEX(Countries!$D$2:$D$255, MATCH(A561, Countries!$B$2:$B$255, 0))</f>
        <v>SAU</v>
      </c>
      <c r="C561" s="76" t="s">
        <v>155</v>
      </c>
      <c r="D561" s="70" t="n">
        <v>10.1</v>
      </c>
      <c r="E561" s="70" t="str">
        <f aca="false" t="array" ref="E561:E561">IF($C561="Mangrove", IFERROR(3.66*INDEX(MangroveEmissionsValues!$D:$D,MATCH($A561,MangroveEmissionsValues!$A:$A,0),1)*INDEX(MangroveEmissionsValues!$E:$E,MATCH($A561,MangroveEmissionsValues!$A:$A,0),1),"NoData"),"NoData")</f>
        <v>NoData</v>
      </c>
      <c r="F561" s="70" t="str">
        <f aca="false" t="array" ref="F561:F561">IF($C561="Mangrove", IFERROR(3.66*INDEX(MangroveEmissionsValues!$F:$F,MATCH($A561,MangroveEmissionsValues!$A:$A,0),1)*INDEX(MangroveEmissionsValues!$G:$G,MATCH($A561,MangroveEmissionsValues!$A:$A,0),1)/'Model assumptions'!$C$17,"NoData"),"NoData")</f>
        <v>NoData</v>
      </c>
      <c r="G561" s="40"/>
      <c r="H561" s="40"/>
      <c r="I561" s="40"/>
    </row>
    <row r="562" customFormat="false" ht="15.75" hidden="false" customHeight="true" outlineLevel="0" collapsed="false">
      <c r="A562" s="40" t="s">
        <v>325</v>
      </c>
      <c r="B562" s="56" t="str">
        <f aca="false" t="array" ref="B562:B562">INDEX(Countries!$D$2:$D$255, MATCH(A562, Countries!$B$2:$B$255, 0))</f>
        <v>SEN</v>
      </c>
      <c r="C562" s="76" t="s">
        <v>155</v>
      </c>
      <c r="D562" s="70" t="n">
        <v>10.1</v>
      </c>
      <c r="E562" s="70" t="str">
        <f aca="false" t="array" ref="E562:E562">IF($C562="Mangrove", IFERROR(3.66*INDEX(MangroveEmissionsValues!$D:$D,MATCH($A562,MangroveEmissionsValues!$A:$A,0),1)*INDEX(MangroveEmissionsValues!$E:$E,MATCH($A562,MangroveEmissionsValues!$A:$A,0),1),"NoData"),"NoData")</f>
        <v>NoData</v>
      </c>
      <c r="F562" s="70" t="str">
        <f aca="false" t="array" ref="F562:F562">IF($C562="Mangrove", IFERROR(3.66*INDEX(MangroveEmissionsValues!$F:$F,MATCH($A562,MangroveEmissionsValues!$A:$A,0),1)*INDEX(MangroveEmissionsValues!$G:$G,MATCH($A562,MangroveEmissionsValues!$A:$A,0),1)/'Model assumptions'!$C$17,"NoData"),"NoData")</f>
        <v>NoData</v>
      </c>
      <c r="G562" s="40"/>
      <c r="H562" s="40"/>
      <c r="I562" s="40"/>
    </row>
    <row r="563" customFormat="false" ht="15.75" hidden="false" customHeight="true" outlineLevel="0" collapsed="false">
      <c r="A563" s="40" t="s">
        <v>326</v>
      </c>
      <c r="B563" s="56" t="str">
        <f aca="false" t="array" ref="B563:B563">INDEX(Countries!$D$2:$D$255, MATCH(A563, Countries!$B$2:$B$255, 0))</f>
        <v>SYC</v>
      </c>
      <c r="C563" s="76" t="s">
        <v>155</v>
      </c>
      <c r="D563" s="70" t="n">
        <v>10.1</v>
      </c>
      <c r="E563" s="70" t="str">
        <f aca="false" t="array" ref="E563:E563">IF($C563="Mangrove", IFERROR(3.66*INDEX(MangroveEmissionsValues!$D:$D,MATCH($A563,MangroveEmissionsValues!$A:$A,0),1)*INDEX(MangroveEmissionsValues!$E:$E,MATCH($A563,MangroveEmissionsValues!$A:$A,0),1),"NoData"),"NoData")</f>
        <v>NoData</v>
      </c>
      <c r="F563" s="70" t="str">
        <f aca="false" t="array" ref="F563:F563">IF($C563="Mangrove", IFERROR(3.66*INDEX(MangroveEmissionsValues!$F:$F,MATCH($A563,MangroveEmissionsValues!$A:$A,0),1)*INDEX(MangroveEmissionsValues!$G:$G,MATCH($A563,MangroveEmissionsValues!$A:$A,0),1)/'Model assumptions'!$C$17,"NoData"),"NoData")</f>
        <v>NoData</v>
      </c>
      <c r="G563" s="40"/>
      <c r="H563" s="40"/>
      <c r="I563" s="40"/>
    </row>
    <row r="564" customFormat="false" ht="15.75" hidden="false" customHeight="true" outlineLevel="0" collapsed="false">
      <c r="A564" s="40" t="s">
        <v>327</v>
      </c>
      <c r="B564" s="56" t="str">
        <f aca="false" t="array" ref="B564:B564">INDEX(Countries!$D$2:$D$255, MATCH(A564, Countries!$B$2:$B$255, 0))</f>
        <v>SLE</v>
      </c>
      <c r="C564" s="76" t="s">
        <v>155</v>
      </c>
      <c r="D564" s="70" t="n">
        <v>10.1</v>
      </c>
      <c r="E564" s="70" t="str">
        <f aca="false" t="array" ref="E564:E564">IF($C564="Mangrove", IFERROR(3.66*INDEX(MangroveEmissionsValues!$D:$D,MATCH($A564,MangroveEmissionsValues!$A:$A,0),1)*INDEX(MangroveEmissionsValues!$E:$E,MATCH($A564,MangroveEmissionsValues!$A:$A,0),1),"NoData"),"NoData")</f>
        <v>NoData</v>
      </c>
      <c r="F564" s="70" t="str">
        <f aca="false" t="array" ref="F564:F564">IF($C564="Mangrove", IFERROR(3.66*INDEX(MangroveEmissionsValues!$F:$F,MATCH($A564,MangroveEmissionsValues!$A:$A,0),1)*INDEX(MangroveEmissionsValues!$G:$G,MATCH($A564,MangroveEmissionsValues!$A:$A,0),1)/'Model assumptions'!$C$17,"NoData"),"NoData")</f>
        <v>NoData</v>
      </c>
      <c r="G564" s="40"/>
      <c r="H564" s="40"/>
      <c r="I564" s="40"/>
    </row>
    <row r="565" customFormat="false" ht="15.75" hidden="false" customHeight="true" outlineLevel="0" collapsed="false">
      <c r="A565" s="40" t="s">
        <v>328</v>
      </c>
      <c r="B565" s="56" t="str">
        <f aca="false" t="array" ref="B565:B565">INDEX(Countries!$D$2:$D$255, MATCH(A565, Countries!$B$2:$B$255, 0))</f>
        <v>SGP</v>
      </c>
      <c r="C565" s="76" t="s">
        <v>155</v>
      </c>
      <c r="D565" s="70" t="n">
        <v>10.1</v>
      </c>
      <c r="E565" s="70" t="str">
        <f aca="false" t="array" ref="E565:E565">IF($C565="Mangrove", IFERROR(3.66*INDEX(MangroveEmissionsValues!$D:$D,MATCH($A565,MangroveEmissionsValues!$A:$A,0),1)*INDEX(MangroveEmissionsValues!$E:$E,MATCH($A565,MangroveEmissionsValues!$A:$A,0),1),"NoData"),"NoData")</f>
        <v>NoData</v>
      </c>
      <c r="F565" s="70" t="str">
        <f aca="false" t="array" ref="F565:F565">IF($C565="Mangrove", IFERROR(3.66*INDEX(MangroveEmissionsValues!$F:$F,MATCH($A565,MangroveEmissionsValues!$A:$A,0),1)*INDEX(MangroveEmissionsValues!$G:$G,MATCH($A565,MangroveEmissionsValues!$A:$A,0),1)/'Model assumptions'!$C$17,"NoData"),"NoData")</f>
        <v>NoData</v>
      </c>
      <c r="G565" s="40"/>
      <c r="H565" s="40"/>
      <c r="I565" s="40"/>
    </row>
    <row r="566" customFormat="false" ht="15.75" hidden="false" customHeight="true" outlineLevel="0" collapsed="false">
      <c r="A566" s="40" t="s">
        <v>329</v>
      </c>
      <c r="B566" s="56" t="str">
        <f aca="false" t="array" ref="B566:B566">INDEX(Countries!$D$2:$D$255, MATCH(A566, Countries!$B$2:$B$255, 0))</f>
        <v>SXM</v>
      </c>
      <c r="C566" s="76" t="s">
        <v>155</v>
      </c>
      <c r="D566" s="70" t="n">
        <v>10.1</v>
      </c>
      <c r="E566" s="70" t="str">
        <f aca="false" t="array" ref="E566:E566">IF($C566="Mangrove", IFERROR(3.66*INDEX(MangroveEmissionsValues!$D:$D,MATCH($A566,MangroveEmissionsValues!$A:$A,0),1)*INDEX(MangroveEmissionsValues!$E:$E,MATCH($A566,MangroveEmissionsValues!$A:$A,0),1),"NoData"),"NoData")</f>
        <v>NoData</v>
      </c>
      <c r="F566" s="70" t="str">
        <f aca="false" t="array" ref="F566:F566">IF($C566="Mangrove", IFERROR(3.66*INDEX(MangroveEmissionsValues!$F:$F,MATCH($A566,MangroveEmissionsValues!$A:$A,0),1)*INDEX(MangroveEmissionsValues!$G:$G,MATCH($A566,MangroveEmissionsValues!$A:$A,0),1)/'Model assumptions'!$C$17,"NoData"),"NoData")</f>
        <v>NoData</v>
      </c>
      <c r="G566" s="40"/>
      <c r="H566" s="40"/>
      <c r="I566" s="40"/>
    </row>
    <row r="567" customFormat="false" ht="15.75" hidden="false" customHeight="true" outlineLevel="0" collapsed="false">
      <c r="A567" s="40" t="s">
        <v>330</v>
      </c>
      <c r="B567" s="56" t="str">
        <f aca="false" t="array" ref="B567:B567">INDEX(Countries!$D$2:$D$255, MATCH(A567, Countries!$B$2:$B$255, 0))</f>
        <v>SLB</v>
      </c>
      <c r="C567" s="76" t="s">
        <v>155</v>
      </c>
      <c r="D567" s="70" t="n">
        <v>10.1</v>
      </c>
      <c r="E567" s="70" t="str">
        <f aca="false" t="array" ref="E567:E567">IF($C567="Mangrove", IFERROR(3.66*INDEX(MangroveEmissionsValues!$D:$D,MATCH($A567,MangroveEmissionsValues!$A:$A,0),1)*INDEX(MangroveEmissionsValues!$E:$E,MATCH($A567,MangroveEmissionsValues!$A:$A,0),1),"NoData"),"NoData")</f>
        <v>NoData</v>
      </c>
      <c r="F567" s="70" t="str">
        <f aca="false" t="array" ref="F567:F567">IF($C567="Mangrove", IFERROR(3.66*INDEX(MangroveEmissionsValues!$F:$F,MATCH($A567,MangroveEmissionsValues!$A:$A,0),1)*INDEX(MangroveEmissionsValues!$G:$G,MATCH($A567,MangroveEmissionsValues!$A:$A,0),1)/'Model assumptions'!$C$17,"NoData"),"NoData")</f>
        <v>NoData</v>
      </c>
      <c r="G567" s="40"/>
      <c r="H567" s="40"/>
      <c r="I567" s="40"/>
    </row>
    <row r="568" customFormat="false" ht="15.75" hidden="false" customHeight="true" outlineLevel="0" collapsed="false">
      <c r="A568" s="40" t="s">
        <v>331</v>
      </c>
      <c r="B568" s="56" t="str">
        <f aca="false" t="array" ref="B568:B568">INDEX(Countries!$D$2:$D$255, MATCH(A568, Countries!$B$2:$B$255, 0))</f>
        <v>SOM</v>
      </c>
      <c r="C568" s="76" t="s">
        <v>155</v>
      </c>
      <c r="D568" s="70" t="n">
        <v>10.1</v>
      </c>
      <c r="E568" s="70" t="str">
        <f aca="false" t="array" ref="E568:E568">IF($C568="Mangrove", IFERROR(3.66*INDEX(MangroveEmissionsValues!$D:$D,MATCH($A568,MangroveEmissionsValues!$A:$A,0),1)*INDEX(MangroveEmissionsValues!$E:$E,MATCH($A568,MangroveEmissionsValues!$A:$A,0),1),"NoData"),"NoData")</f>
        <v>NoData</v>
      </c>
      <c r="F568" s="70" t="str">
        <f aca="false" t="array" ref="F568:F568">IF($C568="Mangrove", IFERROR(3.66*INDEX(MangroveEmissionsValues!$F:$F,MATCH($A568,MangroveEmissionsValues!$A:$A,0),1)*INDEX(MangroveEmissionsValues!$G:$G,MATCH($A568,MangroveEmissionsValues!$A:$A,0),1)/'Model assumptions'!$C$17,"NoData"),"NoData")</f>
        <v>NoData</v>
      </c>
      <c r="G568" s="40"/>
      <c r="H568" s="40"/>
      <c r="I568" s="40"/>
    </row>
    <row r="569" customFormat="false" ht="15.75" hidden="false" customHeight="true" outlineLevel="0" collapsed="false">
      <c r="A569" s="40" t="s">
        <v>332</v>
      </c>
      <c r="B569" s="56" t="str">
        <f aca="false" t="array" ref="B569:B569">INDEX(Countries!$D$2:$D$255, MATCH(A569, Countries!$B$2:$B$255, 0))</f>
        <v>ZAF</v>
      </c>
      <c r="C569" s="76" t="s">
        <v>155</v>
      </c>
      <c r="D569" s="70" t="n">
        <v>10.1</v>
      </c>
      <c r="E569" s="70" t="str">
        <f aca="false" t="array" ref="E569:E569">IF($C569="Mangrove", IFERROR(3.66*INDEX(MangroveEmissionsValues!$D:$D,MATCH($A569,MangroveEmissionsValues!$A:$A,0),1)*INDEX(MangroveEmissionsValues!$E:$E,MATCH($A569,MangroveEmissionsValues!$A:$A,0),1),"NoData"),"NoData")</f>
        <v>NoData</v>
      </c>
      <c r="F569" s="70" t="str">
        <f aca="false" t="array" ref="F569:F569">IF($C569="Mangrove", IFERROR(3.66*INDEX(MangroveEmissionsValues!$F:$F,MATCH($A569,MangroveEmissionsValues!$A:$A,0),1)*INDEX(MangroveEmissionsValues!$G:$G,MATCH($A569,MangroveEmissionsValues!$A:$A,0),1)/'Model assumptions'!$C$17,"NoData"),"NoData")</f>
        <v>NoData</v>
      </c>
      <c r="G569" s="40"/>
      <c r="H569" s="40"/>
      <c r="I569" s="40"/>
    </row>
    <row r="570" customFormat="false" ht="15.75" hidden="false" customHeight="true" outlineLevel="0" collapsed="false">
      <c r="A570" s="40" t="s">
        <v>333</v>
      </c>
      <c r="B570" s="56" t="str">
        <f aca="false" t="array" ref="B570:B570">INDEX(Countries!$D$2:$D$255, MATCH(A570, Countries!$B$2:$B$255, 0))</f>
        <v>LKA</v>
      </c>
      <c r="C570" s="76" t="s">
        <v>155</v>
      </c>
      <c r="D570" s="70" t="n">
        <v>10.1</v>
      </c>
      <c r="E570" s="70" t="str">
        <f aca="false" t="array" ref="E570:E570">IF($C570="Mangrove", IFERROR(3.66*INDEX(MangroveEmissionsValues!$D:$D,MATCH($A570,MangroveEmissionsValues!$A:$A,0),1)*INDEX(MangroveEmissionsValues!$E:$E,MATCH($A570,MangroveEmissionsValues!$A:$A,0),1),"NoData"),"NoData")</f>
        <v>NoData</v>
      </c>
      <c r="F570" s="70" t="str">
        <f aca="false" t="array" ref="F570:F570">IF($C570="Mangrove", IFERROR(3.66*INDEX(MangroveEmissionsValues!$F:$F,MATCH($A570,MangroveEmissionsValues!$A:$A,0),1)*INDEX(MangroveEmissionsValues!$G:$G,MATCH($A570,MangroveEmissionsValues!$A:$A,0),1)/'Model assumptions'!$C$17,"NoData"),"NoData")</f>
        <v>NoData</v>
      </c>
      <c r="G570" s="40"/>
      <c r="H570" s="40"/>
      <c r="I570" s="40"/>
    </row>
    <row r="571" customFormat="false" ht="15.75" hidden="false" customHeight="true" outlineLevel="0" collapsed="false">
      <c r="A571" s="40" t="s">
        <v>334</v>
      </c>
      <c r="B571" s="56" t="str">
        <f aca="false" t="array" ref="B571:B571">INDEX(Countries!$D$2:$D$255, MATCH(A571, Countries!$B$2:$B$255, 0))</f>
        <v>SDN</v>
      </c>
      <c r="C571" s="76" t="s">
        <v>155</v>
      </c>
      <c r="D571" s="70" t="n">
        <v>10.1</v>
      </c>
      <c r="E571" s="70" t="str">
        <f aca="false" t="array" ref="E571:E571">IF($C571="Mangrove", IFERROR(3.66*INDEX(MangroveEmissionsValues!$D:$D,MATCH($A571,MangroveEmissionsValues!$A:$A,0),1)*INDEX(MangroveEmissionsValues!$E:$E,MATCH($A571,MangroveEmissionsValues!$A:$A,0),1),"NoData"),"NoData")</f>
        <v>NoData</v>
      </c>
      <c r="F571" s="70" t="str">
        <f aca="false" t="array" ref="F571:F571">IF($C571="Mangrove", IFERROR(3.66*INDEX(MangroveEmissionsValues!$F:$F,MATCH($A571,MangroveEmissionsValues!$A:$A,0),1)*INDEX(MangroveEmissionsValues!$G:$G,MATCH($A571,MangroveEmissionsValues!$A:$A,0),1)/'Model assumptions'!$C$17,"NoData"),"NoData")</f>
        <v>NoData</v>
      </c>
      <c r="G571" s="40"/>
      <c r="H571" s="40"/>
      <c r="I571" s="40"/>
    </row>
    <row r="572" customFormat="false" ht="15.75" hidden="false" customHeight="true" outlineLevel="0" collapsed="false">
      <c r="A572" s="40" t="s">
        <v>335</v>
      </c>
      <c r="B572" s="56" t="str">
        <f aca="false" t="array" ref="B572:B572">INDEX(Countries!$D$2:$D$255, MATCH(A572, Countries!$B$2:$B$255, 0))</f>
        <v>SUR</v>
      </c>
      <c r="C572" s="76" t="s">
        <v>155</v>
      </c>
      <c r="D572" s="70" t="n">
        <v>10.1</v>
      </c>
      <c r="E572" s="70" t="str">
        <f aca="false" t="array" ref="E572:E572">IF($C572="Mangrove", IFERROR(3.66*INDEX(MangroveEmissionsValues!$D:$D,MATCH($A572,MangroveEmissionsValues!$A:$A,0),1)*INDEX(MangroveEmissionsValues!$E:$E,MATCH($A572,MangroveEmissionsValues!$A:$A,0),1),"NoData"),"NoData")</f>
        <v>NoData</v>
      </c>
      <c r="F572" s="70" t="str">
        <f aca="false" t="array" ref="F572:F572">IF($C572="Mangrove", IFERROR(3.66*INDEX(MangroveEmissionsValues!$F:$F,MATCH($A572,MangroveEmissionsValues!$A:$A,0),1)*INDEX(MangroveEmissionsValues!$G:$G,MATCH($A572,MangroveEmissionsValues!$A:$A,0),1)/'Model assumptions'!$C$17,"NoData"),"NoData")</f>
        <v>NoData</v>
      </c>
      <c r="G572" s="40"/>
      <c r="H572" s="40"/>
      <c r="I572" s="40"/>
    </row>
    <row r="573" customFormat="false" ht="15.75" hidden="false" customHeight="true" outlineLevel="0" collapsed="false">
      <c r="A573" s="40" t="s">
        <v>336</v>
      </c>
      <c r="B573" s="56" t="str">
        <f aca="false" t="array" ref="B573:B573">INDEX(Countries!$D$2:$D$255, MATCH(A573, Countries!$B$2:$B$255, 0))</f>
        <v>TWN</v>
      </c>
      <c r="C573" s="76" t="s">
        <v>155</v>
      </c>
      <c r="D573" s="70" t="n">
        <v>10.1</v>
      </c>
      <c r="E573" s="70" t="str">
        <f aca="false" t="array" ref="E573:E573">IF($C573="Mangrove", IFERROR(3.66*INDEX(MangroveEmissionsValues!$D:$D,MATCH($A573,MangroveEmissionsValues!$A:$A,0),1)*INDEX(MangroveEmissionsValues!$E:$E,MATCH($A573,MangroveEmissionsValues!$A:$A,0),1),"NoData"),"NoData")</f>
        <v>NoData</v>
      </c>
      <c r="F573" s="70" t="str">
        <f aca="false" t="array" ref="F573:F573">IF($C573="Mangrove", IFERROR(3.66*INDEX(MangroveEmissionsValues!$F:$F,MATCH($A573,MangroveEmissionsValues!$A:$A,0),1)*INDEX(MangroveEmissionsValues!$G:$G,MATCH($A573,MangroveEmissionsValues!$A:$A,0),1)/'Model assumptions'!$C$17,"NoData"),"NoData")</f>
        <v>NoData</v>
      </c>
      <c r="G573" s="40"/>
      <c r="H573" s="40"/>
      <c r="I573" s="40"/>
    </row>
    <row r="574" customFormat="false" ht="15.75" hidden="false" customHeight="true" outlineLevel="0" collapsed="false">
      <c r="A574" s="40" t="s">
        <v>337</v>
      </c>
      <c r="B574" s="56" t="str">
        <f aca="false" t="array" ref="B574:B574">INDEX(Countries!$D$2:$D$255, MATCH(A574, Countries!$B$2:$B$255, 0))</f>
        <v>TZA</v>
      </c>
      <c r="C574" s="76" t="s">
        <v>155</v>
      </c>
      <c r="D574" s="70" t="n">
        <v>10.1</v>
      </c>
      <c r="E574" s="70" t="str">
        <f aca="false" t="array" ref="E574:E574">IF($C574="Mangrove", IFERROR(3.66*INDEX(MangroveEmissionsValues!$D:$D,MATCH($A574,MangroveEmissionsValues!$A:$A,0),1)*INDEX(MangroveEmissionsValues!$E:$E,MATCH($A574,MangroveEmissionsValues!$A:$A,0),1),"NoData"),"NoData")</f>
        <v>NoData</v>
      </c>
      <c r="F574" s="70" t="str">
        <f aca="false" t="array" ref="F574:F574">IF($C574="Mangrove", IFERROR(3.66*INDEX(MangroveEmissionsValues!$F:$F,MATCH($A574,MangroveEmissionsValues!$A:$A,0),1)*INDEX(MangroveEmissionsValues!$G:$G,MATCH($A574,MangroveEmissionsValues!$A:$A,0),1)/'Model assumptions'!$C$17,"NoData"),"NoData")</f>
        <v>NoData</v>
      </c>
      <c r="G574" s="40"/>
      <c r="H574" s="40"/>
      <c r="I574" s="40"/>
    </row>
    <row r="575" customFormat="false" ht="15.75" hidden="false" customHeight="true" outlineLevel="0" collapsed="false">
      <c r="A575" s="40" t="s">
        <v>338</v>
      </c>
      <c r="B575" s="56" t="str">
        <f aca="false" t="array" ref="B575:B575">INDEX(Countries!$D$2:$D$255, MATCH(A575, Countries!$B$2:$B$255, 0))</f>
        <v>THA</v>
      </c>
      <c r="C575" s="76" t="s">
        <v>155</v>
      </c>
      <c r="D575" s="70" t="n">
        <v>10.1</v>
      </c>
      <c r="E575" s="70" t="str">
        <f aca="false" t="array" ref="E575:E575">IF($C575="Mangrove", IFERROR(3.66*INDEX(MangroveEmissionsValues!$D:$D,MATCH($A575,MangroveEmissionsValues!$A:$A,0),1)*INDEX(MangroveEmissionsValues!$E:$E,MATCH($A575,MangroveEmissionsValues!$A:$A,0),1),"NoData"),"NoData")</f>
        <v>NoData</v>
      </c>
      <c r="F575" s="70" t="str">
        <f aca="false" t="array" ref="F575:F575">IF($C575="Mangrove", IFERROR(3.66*INDEX(MangroveEmissionsValues!$F:$F,MATCH($A575,MangroveEmissionsValues!$A:$A,0),1)*INDEX(MangroveEmissionsValues!$G:$G,MATCH($A575,MangroveEmissionsValues!$A:$A,0),1)/'Model assumptions'!$C$17,"NoData"),"NoData")</f>
        <v>NoData</v>
      </c>
      <c r="G575" s="40"/>
      <c r="H575" s="40"/>
      <c r="I575" s="40"/>
    </row>
    <row r="576" customFormat="false" ht="15.75" hidden="false" customHeight="true" outlineLevel="0" collapsed="false">
      <c r="A576" s="40" t="s">
        <v>339</v>
      </c>
      <c r="B576" s="56" t="str">
        <f aca="false" t="array" ref="B576:B576">INDEX(Countries!$D$2:$D$255, MATCH(A576, Countries!$B$2:$B$255, 0))</f>
        <v>TLS</v>
      </c>
      <c r="C576" s="76" t="s">
        <v>155</v>
      </c>
      <c r="D576" s="70" t="n">
        <v>10.1</v>
      </c>
      <c r="E576" s="70" t="str">
        <f aca="false" t="array" ref="E576:E576">IF($C576="Mangrove", IFERROR(3.66*INDEX(MangroveEmissionsValues!$D:$D,MATCH($A576,MangroveEmissionsValues!$A:$A,0),1)*INDEX(MangroveEmissionsValues!$E:$E,MATCH($A576,MangroveEmissionsValues!$A:$A,0),1),"NoData"),"NoData")</f>
        <v>NoData</v>
      </c>
      <c r="F576" s="70" t="str">
        <f aca="false" t="array" ref="F576:F576">IF($C576="Mangrove", IFERROR(3.66*INDEX(MangroveEmissionsValues!$F:$F,MATCH($A576,MangroveEmissionsValues!$A:$A,0),1)*INDEX(MangroveEmissionsValues!$G:$G,MATCH($A576,MangroveEmissionsValues!$A:$A,0),1)/'Model assumptions'!$C$17,"NoData"),"NoData")</f>
        <v>NoData</v>
      </c>
      <c r="G576" s="40"/>
      <c r="H576" s="40"/>
      <c r="I576" s="40"/>
    </row>
    <row r="577" customFormat="false" ht="15.75" hidden="false" customHeight="true" outlineLevel="0" collapsed="false">
      <c r="A577" s="40" t="s">
        <v>340</v>
      </c>
      <c r="B577" s="56" t="str">
        <f aca="false" t="array" ref="B577:B577">INDEX(Countries!$D$2:$D$255, MATCH(A577, Countries!$B$2:$B$255, 0))</f>
        <v>TGO</v>
      </c>
      <c r="C577" s="76" t="s">
        <v>155</v>
      </c>
      <c r="D577" s="70" t="n">
        <v>10.1</v>
      </c>
      <c r="E577" s="70" t="str">
        <f aca="false" t="array" ref="E577:E577">IF($C577="Mangrove", IFERROR(3.66*INDEX(MangroveEmissionsValues!$D:$D,MATCH($A577,MangroveEmissionsValues!$A:$A,0),1)*INDEX(MangroveEmissionsValues!$E:$E,MATCH($A577,MangroveEmissionsValues!$A:$A,0),1),"NoData"),"NoData")</f>
        <v>NoData</v>
      </c>
      <c r="F577" s="70" t="str">
        <f aca="false" t="array" ref="F577:F577">IF($C577="Mangrove", IFERROR(3.66*INDEX(MangroveEmissionsValues!$F:$F,MATCH($A577,MangroveEmissionsValues!$A:$A,0),1)*INDEX(MangroveEmissionsValues!$G:$G,MATCH($A577,MangroveEmissionsValues!$A:$A,0),1)/'Model assumptions'!$C$17,"NoData"),"NoData")</f>
        <v>NoData</v>
      </c>
      <c r="G577" s="40"/>
      <c r="H577" s="40"/>
      <c r="I577" s="40"/>
    </row>
    <row r="578" customFormat="false" ht="15.75" hidden="false" customHeight="true" outlineLevel="0" collapsed="false">
      <c r="A578" s="40" t="s">
        <v>341</v>
      </c>
      <c r="B578" s="56" t="str">
        <f aca="false" t="array" ref="B578:B578">INDEX(Countries!$D$2:$D$255, MATCH(A578, Countries!$B$2:$B$255, 0))</f>
        <v>TON</v>
      </c>
      <c r="C578" s="76" t="s">
        <v>155</v>
      </c>
      <c r="D578" s="70" t="n">
        <v>10.1</v>
      </c>
      <c r="E578" s="70" t="str">
        <f aca="false" t="array" ref="E578:E578">IF($C578="Mangrove", IFERROR(3.66*INDEX(MangroveEmissionsValues!$D:$D,MATCH($A578,MangroveEmissionsValues!$A:$A,0),1)*INDEX(MangroveEmissionsValues!$E:$E,MATCH($A578,MangroveEmissionsValues!$A:$A,0),1),"NoData"),"NoData")</f>
        <v>NoData</v>
      </c>
      <c r="F578" s="70" t="str">
        <f aca="false" t="array" ref="F578:F578">IF($C578="Mangrove", IFERROR(3.66*INDEX(MangroveEmissionsValues!$F:$F,MATCH($A578,MangroveEmissionsValues!$A:$A,0),1)*INDEX(MangroveEmissionsValues!$G:$G,MATCH($A578,MangroveEmissionsValues!$A:$A,0),1)/'Model assumptions'!$C$17,"NoData"),"NoData")</f>
        <v>NoData</v>
      </c>
      <c r="G578" s="40"/>
      <c r="H578" s="40"/>
      <c r="I578" s="40"/>
    </row>
    <row r="579" customFormat="false" ht="15.75" hidden="false" customHeight="true" outlineLevel="0" collapsed="false">
      <c r="A579" s="40" t="s">
        <v>342</v>
      </c>
      <c r="B579" s="56" t="str">
        <f aca="false" t="array" ref="B579:B579">INDEX(Countries!$D$2:$D$255, MATCH(A579, Countries!$B$2:$B$255, 0))</f>
        <v>TTO</v>
      </c>
      <c r="C579" s="76" t="s">
        <v>155</v>
      </c>
      <c r="D579" s="70" t="n">
        <v>10.1</v>
      </c>
      <c r="E579" s="70" t="str">
        <f aca="false" t="array" ref="E579:E579">IF($C579="Mangrove", IFERROR(3.66*INDEX(MangroveEmissionsValues!$D:$D,MATCH($A579,MangroveEmissionsValues!$A:$A,0),1)*INDEX(MangroveEmissionsValues!$E:$E,MATCH($A579,MangroveEmissionsValues!$A:$A,0),1),"NoData"),"NoData")</f>
        <v>NoData</v>
      </c>
      <c r="F579" s="70" t="str">
        <f aca="false" t="array" ref="F579:F579">IF($C579="Mangrove", IFERROR(3.66*INDEX(MangroveEmissionsValues!$F:$F,MATCH($A579,MangroveEmissionsValues!$A:$A,0),1)*INDEX(MangroveEmissionsValues!$G:$G,MATCH($A579,MangroveEmissionsValues!$A:$A,0),1)/'Model assumptions'!$C$17,"NoData"),"NoData")</f>
        <v>NoData</v>
      </c>
      <c r="G579" s="40"/>
      <c r="H579" s="40"/>
      <c r="I579" s="40"/>
    </row>
    <row r="580" customFormat="false" ht="15.75" hidden="false" customHeight="true" outlineLevel="0" collapsed="false">
      <c r="A580" s="40" t="s">
        <v>343</v>
      </c>
      <c r="B580" s="56" t="str">
        <f aca="false" t="array" ref="B580:B580">INDEX(Countries!$D$2:$D$255, MATCH(A580, Countries!$B$2:$B$255, 0))</f>
        <v>TCA</v>
      </c>
      <c r="C580" s="76" t="s">
        <v>155</v>
      </c>
      <c r="D580" s="70" t="n">
        <v>10.1</v>
      </c>
      <c r="E580" s="70" t="str">
        <f aca="false" t="array" ref="E580:E580">IF($C580="Mangrove", IFERROR(3.66*INDEX(MangroveEmissionsValues!$D:$D,MATCH($A580,MangroveEmissionsValues!$A:$A,0),1)*INDEX(MangroveEmissionsValues!$E:$E,MATCH($A580,MangroveEmissionsValues!$A:$A,0),1),"NoData"),"NoData")</f>
        <v>NoData</v>
      </c>
      <c r="F580" s="70" t="str">
        <f aca="false" t="array" ref="F580:F580">IF($C580="Mangrove", IFERROR(3.66*INDEX(MangroveEmissionsValues!$F:$F,MATCH($A580,MangroveEmissionsValues!$A:$A,0),1)*INDEX(MangroveEmissionsValues!$G:$G,MATCH($A580,MangroveEmissionsValues!$A:$A,0),1)/'Model assumptions'!$C$17,"NoData"),"NoData")</f>
        <v>NoData</v>
      </c>
      <c r="G580" s="40"/>
      <c r="H580" s="40"/>
      <c r="I580" s="40"/>
    </row>
    <row r="581" customFormat="false" ht="15.75" hidden="false" customHeight="true" outlineLevel="0" collapsed="false">
      <c r="A581" s="40" t="s">
        <v>344</v>
      </c>
      <c r="B581" s="56" t="str">
        <f aca="false" t="array" ref="B581:B581">INDEX(Countries!$D$2:$D$255, MATCH(A581, Countries!$B$2:$B$255, 0))</f>
        <v>TUV</v>
      </c>
      <c r="C581" s="76" t="s">
        <v>155</v>
      </c>
      <c r="D581" s="70" t="n">
        <v>10.1</v>
      </c>
      <c r="E581" s="70" t="str">
        <f aca="false" t="array" ref="E581:E581">IF($C581="Mangrove", IFERROR(3.66*INDEX(MangroveEmissionsValues!$D:$D,MATCH($A581,MangroveEmissionsValues!$A:$A,0),1)*INDEX(MangroveEmissionsValues!$E:$E,MATCH($A581,MangroveEmissionsValues!$A:$A,0),1),"NoData"),"NoData")</f>
        <v>NoData</v>
      </c>
      <c r="F581" s="70" t="str">
        <f aca="false" t="array" ref="F581:F581">IF($C581="Mangrove", IFERROR(3.66*INDEX(MangroveEmissionsValues!$F:$F,MATCH($A581,MangroveEmissionsValues!$A:$A,0),1)*INDEX(MangroveEmissionsValues!$G:$G,MATCH($A581,MangroveEmissionsValues!$A:$A,0),1)/'Model assumptions'!$C$17,"NoData"),"NoData")</f>
        <v>NoData</v>
      </c>
      <c r="G581" s="40"/>
      <c r="H581" s="40"/>
      <c r="I581" s="40"/>
    </row>
    <row r="582" customFormat="false" ht="15.75" hidden="false" customHeight="true" outlineLevel="0" collapsed="false">
      <c r="A582" s="40" t="s">
        <v>345</v>
      </c>
      <c r="B582" s="56" t="str">
        <f aca="false" t="array" ref="B582:B582">INDEX(Countries!$D$2:$D$255, MATCH(A582, Countries!$B$2:$B$255, 0))</f>
        <v>ARE</v>
      </c>
      <c r="C582" s="76" t="s">
        <v>155</v>
      </c>
      <c r="D582" s="70" t="n">
        <v>10.1</v>
      </c>
      <c r="E582" s="70" t="str">
        <f aca="false" t="array" ref="E582:E582">IF($C582="Mangrove", IFERROR(3.66*INDEX(MangroveEmissionsValues!$D:$D,MATCH($A582,MangroveEmissionsValues!$A:$A,0),1)*INDEX(MangroveEmissionsValues!$E:$E,MATCH($A582,MangroveEmissionsValues!$A:$A,0),1),"NoData"),"NoData")</f>
        <v>NoData</v>
      </c>
      <c r="F582" s="70" t="str">
        <f aca="false" t="array" ref="F582:F582">IF($C582="Mangrove", IFERROR(3.66*INDEX(MangroveEmissionsValues!$F:$F,MATCH($A582,MangroveEmissionsValues!$A:$A,0),1)*INDEX(MangroveEmissionsValues!$G:$G,MATCH($A582,MangroveEmissionsValues!$A:$A,0),1)/'Model assumptions'!$C$17,"NoData"),"NoData")</f>
        <v>NoData</v>
      </c>
      <c r="G582" s="40"/>
      <c r="H582" s="40"/>
      <c r="I582" s="40"/>
    </row>
    <row r="583" customFormat="false" ht="15.75" hidden="false" customHeight="true" outlineLevel="0" collapsed="false">
      <c r="A583" s="40" t="s">
        <v>346</v>
      </c>
      <c r="B583" s="56" t="str">
        <f aca="false" t="array" ref="B583:B583">INDEX(Countries!$D$2:$D$255, MATCH(A583, Countries!$B$2:$B$255, 0))</f>
        <v>VUT</v>
      </c>
      <c r="C583" s="76" t="s">
        <v>155</v>
      </c>
      <c r="D583" s="70" t="n">
        <v>10.1</v>
      </c>
      <c r="E583" s="70" t="str">
        <f aca="false" t="array" ref="E583:E583">IF($C583="Mangrove", IFERROR(3.66*INDEX(MangroveEmissionsValues!$D:$D,MATCH($A583,MangroveEmissionsValues!$A:$A,0),1)*INDEX(MangroveEmissionsValues!$E:$E,MATCH($A583,MangroveEmissionsValues!$A:$A,0),1),"NoData"),"NoData")</f>
        <v>NoData</v>
      </c>
      <c r="F583" s="70" t="str">
        <f aca="false" t="array" ref="F583:F583">IF($C583="Mangrove", IFERROR(3.66*INDEX(MangroveEmissionsValues!$F:$F,MATCH($A583,MangroveEmissionsValues!$A:$A,0),1)*INDEX(MangroveEmissionsValues!$G:$G,MATCH($A583,MangroveEmissionsValues!$A:$A,0),1)/'Model assumptions'!$C$17,"NoData"),"NoData")</f>
        <v>NoData</v>
      </c>
      <c r="G583" s="40"/>
      <c r="H583" s="40"/>
      <c r="I583" s="40"/>
    </row>
    <row r="584" customFormat="false" ht="15.75" hidden="false" customHeight="true" outlineLevel="0" collapsed="false">
      <c r="A584" s="40" t="s">
        <v>347</v>
      </c>
      <c r="B584" s="56" t="str">
        <f aca="false" t="array" ref="B584:B584">INDEX(Countries!$D$2:$D$255, MATCH(A584, Countries!$B$2:$B$255, 0))</f>
        <v>VEN</v>
      </c>
      <c r="C584" s="76" t="s">
        <v>155</v>
      </c>
      <c r="D584" s="70" t="n">
        <v>10.1</v>
      </c>
      <c r="E584" s="70" t="str">
        <f aca="false" t="array" ref="E584:E584">IF($C584="Mangrove", IFERROR(3.66*INDEX(MangroveEmissionsValues!$D:$D,MATCH($A584,MangroveEmissionsValues!$A:$A,0),1)*INDEX(MangroveEmissionsValues!$E:$E,MATCH($A584,MangroveEmissionsValues!$A:$A,0),1),"NoData"),"NoData")</f>
        <v>NoData</v>
      </c>
      <c r="F584" s="70" t="str">
        <f aca="false" t="array" ref="F584:F584">IF($C584="Mangrove", IFERROR(3.66*INDEX(MangroveEmissionsValues!$F:$F,MATCH($A584,MangroveEmissionsValues!$A:$A,0),1)*INDEX(MangroveEmissionsValues!$G:$G,MATCH($A584,MangroveEmissionsValues!$A:$A,0),1)/'Model assumptions'!$C$17,"NoData"),"NoData")</f>
        <v>NoData</v>
      </c>
      <c r="G584" s="40"/>
      <c r="H584" s="40"/>
      <c r="I584" s="40"/>
    </row>
    <row r="585" customFormat="false" ht="15.75" hidden="false" customHeight="true" outlineLevel="0" collapsed="false">
      <c r="A585" s="40" t="s">
        <v>348</v>
      </c>
      <c r="B585" s="56" t="str">
        <f aca="false" t="array" ref="B585:B585">INDEX(Countries!$D$2:$D$255, MATCH(A585, Countries!$B$2:$B$255, 0))</f>
        <v>VNM</v>
      </c>
      <c r="C585" s="76" t="s">
        <v>155</v>
      </c>
      <c r="D585" s="70" t="n">
        <v>10.1</v>
      </c>
      <c r="E585" s="70" t="str">
        <f aca="false" t="array" ref="E585:E585">IF($C585="Mangrove", IFERROR(3.66*INDEX(MangroveEmissionsValues!$D:$D,MATCH($A585,MangroveEmissionsValues!$A:$A,0),1)*INDEX(MangroveEmissionsValues!$E:$E,MATCH($A585,MangroveEmissionsValues!$A:$A,0),1),"NoData"),"NoData")</f>
        <v>NoData</v>
      </c>
      <c r="F585" s="70" t="str">
        <f aca="false" t="array" ref="F585:F585">IF($C585="Mangrove", IFERROR(3.66*INDEX(MangroveEmissionsValues!$F:$F,MATCH($A585,MangroveEmissionsValues!$A:$A,0),1)*INDEX(MangroveEmissionsValues!$G:$G,MATCH($A585,MangroveEmissionsValues!$A:$A,0),1)/'Model assumptions'!$C$17,"NoData"),"NoData")</f>
        <v>NoData</v>
      </c>
      <c r="G585" s="40"/>
      <c r="H585" s="40"/>
      <c r="I585" s="40"/>
    </row>
    <row r="586" customFormat="false" ht="15.75" hidden="false" customHeight="true" outlineLevel="0" collapsed="false">
      <c r="A586" s="40" t="s">
        <v>349</v>
      </c>
      <c r="B586" s="56" t="str">
        <f aca="false" t="array" ref="B586:B586">INDEX(Countries!$D$2:$D$255, MATCH(A586, Countries!$B$2:$B$255, 0))</f>
        <v>VIR</v>
      </c>
      <c r="C586" s="76" t="s">
        <v>155</v>
      </c>
      <c r="D586" s="70" t="n">
        <v>10.1</v>
      </c>
      <c r="E586" s="70" t="str">
        <f aca="false" t="array" ref="E586:E586">IF($C586="Mangrove", IFERROR(3.66*INDEX(MangroveEmissionsValues!$D:$D,MATCH($A586,MangroveEmissionsValues!$A:$A,0),1)*INDEX(MangroveEmissionsValues!$E:$E,MATCH($A586,MangroveEmissionsValues!$A:$A,0),1),"NoData"),"NoData")</f>
        <v>NoData</v>
      </c>
      <c r="F586" s="70" t="str">
        <f aca="false" t="array" ref="F586:F586">IF($C586="Mangrove", IFERROR(3.66*INDEX(MangroveEmissionsValues!$F:$F,MATCH($A586,MangroveEmissionsValues!$A:$A,0),1)*INDEX(MangroveEmissionsValues!$G:$G,MATCH($A586,MangroveEmissionsValues!$A:$A,0),1)/'Model assumptions'!$C$17,"NoData"),"NoData")</f>
        <v>NoData</v>
      </c>
      <c r="G586" s="40"/>
      <c r="H586" s="40"/>
      <c r="I586" s="40"/>
    </row>
    <row r="587" customFormat="false" ht="15.75" hidden="false" customHeight="true" outlineLevel="0" collapsed="false">
      <c r="A587" s="40" t="s">
        <v>350</v>
      </c>
      <c r="B587" s="56" t="str">
        <f aca="false" t="array" ref="B587:B587">INDEX(Countries!$D$2:$D$255, MATCH(A587, Countries!$B$2:$B$255, 0))</f>
        <v>WLF</v>
      </c>
      <c r="C587" s="76" t="s">
        <v>155</v>
      </c>
      <c r="D587" s="70" t="n">
        <v>10.1</v>
      </c>
      <c r="E587" s="70" t="str">
        <f aca="false" t="array" ref="E587:E587">IF($C587="Mangrove", IFERROR(3.66*INDEX(MangroveEmissionsValues!$D:$D,MATCH($A587,MangroveEmissionsValues!$A:$A,0),1)*INDEX(MangroveEmissionsValues!$E:$E,MATCH($A587,MangroveEmissionsValues!$A:$A,0),1),"NoData"),"NoData")</f>
        <v>NoData</v>
      </c>
      <c r="F587" s="70" t="str">
        <f aca="false" t="array" ref="F587:F587">IF($C587="Mangrove", IFERROR(3.66*INDEX(MangroveEmissionsValues!$F:$F,MATCH($A587,MangroveEmissionsValues!$A:$A,0),1)*INDEX(MangroveEmissionsValues!$G:$G,MATCH($A587,MangroveEmissionsValues!$A:$A,0),1)/'Model assumptions'!$C$17,"NoData"),"NoData")</f>
        <v>NoData</v>
      </c>
      <c r="G587" s="40"/>
      <c r="H587" s="40"/>
      <c r="I587" s="40"/>
    </row>
    <row r="588" customFormat="false" ht="15.75" hidden="false" customHeight="true" outlineLevel="0" collapsed="false">
      <c r="A588" s="40" t="s">
        <v>351</v>
      </c>
      <c r="B588" s="56" t="str">
        <f aca="false" t="array" ref="B588:B588">INDEX(Countries!$D$2:$D$255, MATCH(A588, Countries!$B$2:$B$255, 0))</f>
        <v>YEM</v>
      </c>
      <c r="C588" s="76" t="s">
        <v>155</v>
      </c>
      <c r="D588" s="70" t="n">
        <v>10.1</v>
      </c>
      <c r="E588" s="70" t="str">
        <f aca="false" t="array" ref="E588:E588">IF($C588="Mangrove", IFERROR(3.66*INDEX(MangroveEmissionsValues!$D:$D,MATCH($A588,MangroveEmissionsValues!$A:$A,0),1)*INDEX(MangroveEmissionsValues!$E:$E,MATCH($A588,MangroveEmissionsValues!$A:$A,0),1),"NoData"),"NoData")</f>
        <v>NoData</v>
      </c>
      <c r="F588" s="70" t="str">
        <f aca="false" t="array" ref="F588:F588">IF($C588="Mangrove", IFERROR(3.66*INDEX(MangroveEmissionsValues!$F:$F,MATCH($A588,MangroveEmissionsValues!$A:$A,0),1)*INDEX(MangroveEmissionsValues!$G:$G,MATCH($A588,MangroveEmissionsValues!$A:$A,0),1)/'Model assumptions'!$C$17,"NoData"),"NoData")</f>
        <v>NoData</v>
      </c>
      <c r="G588" s="40"/>
      <c r="H588" s="40"/>
      <c r="I588" s="40"/>
    </row>
    <row r="589" customFormat="false" ht="15.75" hidden="false" customHeight="true" outlineLevel="0" collapsed="false">
      <c r="A589" s="40" t="s">
        <v>352</v>
      </c>
      <c r="B589" s="56" t="str">
        <f aca="false" t="array" ref="B589:B589">INDEX(Countries!$D$2:$D$255, MATCH(A589, Countries!$B$2:$B$255, 0))</f>
        <v>ITA</v>
      </c>
      <c r="C589" s="76" t="s">
        <v>155</v>
      </c>
      <c r="D589" s="70" t="n">
        <v>10.1</v>
      </c>
      <c r="E589" s="70" t="str">
        <f aca="false" t="array" ref="E589:E589">IF($C589="Mangrove", IFERROR(3.66*INDEX(MangroveEmissionsValues!$D:$D,MATCH($A589,MangroveEmissionsValues!$A:$A,0),1)*INDEX(MangroveEmissionsValues!$E:$E,MATCH($A589,MangroveEmissionsValues!$A:$A,0),1),"NoData"),"NoData")</f>
        <v>NoData</v>
      </c>
      <c r="F589" s="70" t="str">
        <f aca="false" t="array" ref="F589:F589">IF($C589="Mangrove", IFERROR(3.66*INDEX(MangroveEmissionsValues!$F:$F,MATCH($A589,MangroveEmissionsValues!$A:$A,0),1)*INDEX(MangroveEmissionsValues!$G:$G,MATCH($A589,MangroveEmissionsValues!$A:$A,0),1)/'Model assumptions'!$C$17,"NoData"),"NoData")</f>
        <v>NoData</v>
      </c>
      <c r="G589" s="40"/>
      <c r="H589" s="40"/>
      <c r="I589" s="40"/>
    </row>
    <row r="590" customFormat="false" ht="15.75" hidden="false" customHeight="true" outlineLevel="0" collapsed="false">
      <c r="A590" s="40" t="s">
        <v>353</v>
      </c>
      <c r="B590" s="56" t="str">
        <f aca="false" t="array" ref="B590:B590">INDEX(Countries!$D$2:$D$255, MATCH(A590, Countries!$B$2:$B$255, 0))</f>
        <v>UKR</v>
      </c>
      <c r="C590" s="76" t="s">
        <v>155</v>
      </c>
      <c r="D590" s="70" t="n">
        <v>10.1</v>
      </c>
      <c r="E590" s="70" t="str">
        <f aca="false" t="array" ref="E590:E590">IF($C590="Mangrove", IFERROR(3.66*INDEX(MangroveEmissionsValues!$D:$D,MATCH($A590,MangroveEmissionsValues!$A:$A,0),1)*INDEX(MangroveEmissionsValues!$E:$E,MATCH($A590,MangroveEmissionsValues!$A:$A,0),1),"NoData"),"NoData")</f>
        <v>NoData</v>
      </c>
      <c r="F590" s="70" t="str">
        <f aca="false" t="array" ref="F590:F590">IF($C590="Mangrove", IFERROR(3.66*INDEX(MangroveEmissionsValues!$F:$F,MATCH($A590,MangroveEmissionsValues!$A:$A,0),1)*INDEX(MangroveEmissionsValues!$G:$G,MATCH($A590,MangroveEmissionsValues!$A:$A,0),1)/'Model assumptions'!$C$17,"NoData"),"NoData")</f>
        <v>NoData</v>
      </c>
      <c r="G590" s="40"/>
      <c r="H590" s="40"/>
      <c r="I590" s="40"/>
    </row>
    <row r="591" customFormat="false" ht="15.75" hidden="false" customHeight="true" outlineLevel="0" collapsed="false">
      <c r="A591" s="40" t="s">
        <v>354</v>
      </c>
      <c r="B591" s="56" t="str">
        <f aca="false" t="array" ref="B591:B591">INDEX(Countries!$D$2:$D$255, MATCH(A591, Countries!$B$2:$B$255, 0))</f>
        <v>TUN</v>
      </c>
      <c r="C591" s="76" t="s">
        <v>155</v>
      </c>
      <c r="D591" s="70" t="n">
        <v>10.1</v>
      </c>
      <c r="E591" s="70" t="str">
        <f aca="false" t="array" ref="E591:E591">IF($C591="Mangrove", IFERROR(3.66*INDEX(MangroveEmissionsValues!$D:$D,MATCH($A591,MangroveEmissionsValues!$A:$A,0),1)*INDEX(MangroveEmissionsValues!$E:$E,MATCH($A591,MangroveEmissionsValues!$A:$A,0),1),"NoData"),"NoData")</f>
        <v>NoData</v>
      </c>
      <c r="F591" s="70" t="str">
        <f aca="false" t="array" ref="F591:F591">IF($C591="Mangrove", IFERROR(3.66*INDEX(MangroveEmissionsValues!$F:$F,MATCH($A591,MangroveEmissionsValues!$A:$A,0),1)*INDEX(MangroveEmissionsValues!$G:$G,MATCH($A591,MangroveEmissionsValues!$A:$A,0),1)/'Model assumptions'!$C$17,"NoData"),"NoData")</f>
        <v>NoData</v>
      </c>
      <c r="G591" s="40"/>
      <c r="H591" s="40"/>
      <c r="I591" s="40"/>
    </row>
    <row r="592" customFormat="false" ht="15.75" hidden="false" customHeight="true" outlineLevel="0" collapsed="false">
      <c r="A592" s="40" t="s">
        <v>355</v>
      </c>
      <c r="B592" s="56" t="str">
        <f aca="false" t="array" ref="B592:B592">INDEX(Countries!$D$2:$D$255, MATCH(A592, Countries!$B$2:$B$255, 0))</f>
        <v>ESP</v>
      </c>
      <c r="C592" s="76" t="s">
        <v>155</v>
      </c>
      <c r="D592" s="70" t="n">
        <v>10.1</v>
      </c>
      <c r="E592" s="70" t="str">
        <f aca="false" t="array" ref="E592:E592">IF($C592="Mangrove", IFERROR(3.66*INDEX(MangroveEmissionsValues!$D:$D,MATCH($A592,MangroveEmissionsValues!$A:$A,0),1)*INDEX(MangroveEmissionsValues!$E:$E,MATCH($A592,MangroveEmissionsValues!$A:$A,0),1),"NoData"),"NoData")</f>
        <v>NoData</v>
      </c>
      <c r="F592" s="70" t="str">
        <f aca="false" t="array" ref="F592:F592">IF($C592="Mangrove", IFERROR(3.66*INDEX(MangroveEmissionsValues!$F:$F,MATCH($A592,MangroveEmissionsValues!$A:$A,0),1)*INDEX(MangroveEmissionsValues!$G:$G,MATCH($A592,MangroveEmissionsValues!$A:$A,0),1)/'Model assumptions'!$C$17,"NoData"),"NoData")</f>
        <v>NoData</v>
      </c>
      <c r="G592" s="40"/>
      <c r="H592" s="40"/>
      <c r="I592" s="40"/>
    </row>
    <row r="593" customFormat="false" ht="15.75" hidden="false" customHeight="true" outlineLevel="0" collapsed="false">
      <c r="A593" s="40" t="s">
        <v>356</v>
      </c>
      <c r="B593" s="56" t="str">
        <f aca="false" t="array" ref="B593:B593">INDEX(Countries!$D$2:$D$255, MATCH(A593, Countries!$B$2:$B$255, 0))</f>
        <v>KWT</v>
      </c>
      <c r="C593" s="76" t="s">
        <v>155</v>
      </c>
      <c r="D593" s="70" t="n">
        <v>10.1</v>
      </c>
      <c r="E593" s="70" t="str">
        <f aca="false" t="array" ref="E593:E593">IF($C593="Mangrove", IFERROR(3.66*INDEX(MangroveEmissionsValues!$D:$D,MATCH($A593,MangroveEmissionsValues!$A:$A,0),1)*INDEX(MangroveEmissionsValues!$E:$E,MATCH($A593,MangroveEmissionsValues!$A:$A,0),1),"NoData"),"NoData")</f>
        <v>NoData</v>
      </c>
      <c r="F593" s="70" t="str">
        <f aca="false" t="array" ref="F593:F593">IF($C593="Mangrove", IFERROR(3.66*INDEX(MangroveEmissionsValues!$F:$F,MATCH($A593,MangroveEmissionsValues!$A:$A,0),1)*INDEX(MangroveEmissionsValues!$G:$G,MATCH($A593,MangroveEmissionsValues!$A:$A,0),1)/'Model assumptions'!$C$17,"NoData"),"NoData")</f>
        <v>NoData</v>
      </c>
      <c r="G593" s="40"/>
      <c r="H593" s="40"/>
      <c r="I593" s="40"/>
    </row>
    <row r="594" customFormat="false" ht="15.75" hidden="false" customHeight="true" outlineLevel="0" collapsed="false">
      <c r="A594" s="40" t="s">
        <v>357</v>
      </c>
      <c r="B594" s="56" t="str">
        <f aca="false" t="array" ref="B594:B594">INDEX(Countries!$D$2:$D$255, MATCH(A594, Countries!$B$2:$B$255, 0))</f>
        <v>DNK</v>
      </c>
      <c r="C594" s="76" t="s">
        <v>155</v>
      </c>
      <c r="D594" s="70" t="n">
        <v>10.1</v>
      </c>
      <c r="E594" s="70" t="str">
        <f aca="false" t="array" ref="E594:E594">IF($C594="Mangrove", IFERROR(3.66*INDEX(MangroveEmissionsValues!$D:$D,MATCH($A594,MangroveEmissionsValues!$A:$A,0),1)*INDEX(MangroveEmissionsValues!$E:$E,MATCH($A594,MangroveEmissionsValues!$A:$A,0),1),"NoData"),"NoData")</f>
        <v>NoData</v>
      </c>
      <c r="F594" s="70" t="str">
        <f aca="false" t="array" ref="F594:F594">IF($C594="Mangrove", IFERROR(3.66*INDEX(MangroveEmissionsValues!$F:$F,MATCH($A594,MangroveEmissionsValues!$A:$A,0),1)*INDEX(MangroveEmissionsValues!$G:$G,MATCH($A594,MangroveEmissionsValues!$A:$A,0),1)/'Model assumptions'!$C$17,"NoData"),"NoData")</f>
        <v>NoData</v>
      </c>
      <c r="G594" s="40"/>
      <c r="H594" s="40"/>
      <c r="I594" s="40"/>
    </row>
    <row r="595" customFormat="false" ht="15.75" hidden="false" customHeight="true" outlineLevel="0" collapsed="false">
      <c r="A595" s="40" t="s">
        <v>358</v>
      </c>
      <c r="B595" s="56" t="str">
        <f aca="false" t="array" ref="B595:B595">INDEX(Countries!$D$2:$D$255, MATCH(A595, Countries!$B$2:$B$255, 0))</f>
        <v>FRA</v>
      </c>
      <c r="C595" s="76" t="s">
        <v>155</v>
      </c>
      <c r="D595" s="70" t="n">
        <v>10.1</v>
      </c>
      <c r="E595" s="70" t="str">
        <f aca="false" t="array" ref="E595:E595">IF($C595="Mangrove", IFERROR(3.66*INDEX(MangroveEmissionsValues!$D:$D,MATCH($A595,MangroveEmissionsValues!$A:$A,0),1)*INDEX(MangroveEmissionsValues!$E:$E,MATCH($A595,MangroveEmissionsValues!$A:$A,0),1),"NoData"),"NoData")</f>
        <v>NoData</v>
      </c>
      <c r="F595" s="70" t="str">
        <f aca="false" t="array" ref="F595:F595">IF($C595="Mangrove", IFERROR(3.66*INDEX(MangroveEmissionsValues!$F:$F,MATCH($A595,MangroveEmissionsValues!$A:$A,0),1)*INDEX(MangroveEmissionsValues!$G:$G,MATCH($A595,MangroveEmissionsValues!$A:$A,0),1)/'Model assumptions'!$C$17,"NoData"),"NoData")</f>
        <v>NoData</v>
      </c>
      <c r="G595" s="40"/>
      <c r="H595" s="40"/>
      <c r="I595" s="40"/>
    </row>
    <row r="596" customFormat="false" ht="15.75" hidden="false" customHeight="true" outlineLevel="0" collapsed="false">
      <c r="A596" s="40" t="s">
        <v>359</v>
      </c>
      <c r="B596" s="56" t="str">
        <f aca="false" t="array" ref="B596:B596">INDEX(Countries!$D$2:$D$255, MATCH(A596, Countries!$B$2:$B$255, 0))</f>
        <v>RUS</v>
      </c>
      <c r="C596" s="76" t="s">
        <v>155</v>
      </c>
      <c r="D596" s="70" t="n">
        <v>10.1</v>
      </c>
      <c r="E596" s="70" t="str">
        <f aca="false" t="array" ref="E596:E596">IF($C596="Mangrove", IFERROR(3.66*INDEX(MangroveEmissionsValues!$D:$D,MATCH($A596,MangroveEmissionsValues!$A:$A,0),1)*INDEX(MangroveEmissionsValues!$E:$E,MATCH($A596,MangroveEmissionsValues!$A:$A,0),1),"NoData"),"NoData")</f>
        <v>NoData</v>
      </c>
      <c r="F596" s="70" t="str">
        <f aca="false" t="array" ref="F596:F596">IF($C596="Mangrove", IFERROR(3.66*INDEX(MangroveEmissionsValues!$F:$F,MATCH($A596,MangroveEmissionsValues!$A:$A,0),1)*INDEX(MangroveEmissionsValues!$G:$G,MATCH($A596,MangroveEmissionsValues!$A:$A,0),1)/'Model assumptions'!$C$17,"NoData"),"NoData")</f>
        <v>NoData</v>
      </c>
      <c r="G596" s="40"/>
      <c r="H596" s="40"/>
      <c r="I596" s="40"/>
    </row>
    <row r="597" customFormat="false" ht="15.75" hidden="false" customHeight="true" outlineLevel="0" collapsed="false">
      <c r="A597" s="40" t="s">
        <v>360</v>
      </c>
      <c r="B597" s="56" t="str">
        <f aca="false" t="array" ref="B597:B597">INDEX(Countries!$D$2:$D$255, MATCH(A597, Countries!$B$2:$B$255, 0))</f>
        <v>UMI</v>
      </c>
      <c r="C597" s="76" t="s">
        <v>155</v>
      </c>
      <c r="D597" s="70" t="n">
        <v>10.1</v>
      </c>
      <c r="E597" s="70" t="str">
        <f aca="false" t="array" ref="E597:E597">IF($C597="Mangrove", IFERROR(3.66*INDEX(MangroveEmissionsValues!$D:$D,MATCH($A597,MangroveEmissionsValues!$A:$A,0),1)*INDEX(MangroveEmissionsValues!$E:$E,MATCH($A597,MangroveEmissionsValues!$A:$A,0),1),"NoData"),"NoData")</f>
        <v>NoData</v>
      </c>
      <c r="F597" s="70" t="str">
        <f aca="false" t="array" ref="F597:F597">IF($C597="Mangrove", IFERROR(3.66*INDEX(MangroveEmissionsValues!$F:$F,MATCH($A597,MangroveEmissionsValues!$A:$A,0),1)*INDEX(MangroveEmissionsValues!$G:$G,MATCH($A597,MangroveEmissionsValues!$A:$A,0),1)/'Model assumptions'!$C$17,"NoData"),"NoData")</f>
        <v>NoData</v>
      </c>
      <c r="G597" s="40"/>
      <c r="H597" s="40"/>
      <c r="I597" s="40"/>
    </row>
    <row r="598" customFormat="false" ht="15.75" hidden="false" customHeight="true" outlineLevel="0" collapsed="false">
      <c r="A598" s="40" t="s">
        <v>361</v>
      </c>
      <c r="B598" s="56" t="str">
        <f aca="false" t="array" ref="B598:B598">INDEX(Countries!$D$2:$D$255, MATCH(A598, Countries!$B$2:$B$255, 0))</f>
        <v>GRC</v>
      </c>
      <c r="C598" s="76" t="s">
        <v>155</v>
      </c>
      <c r="D598" s="70" t="n">
        <v>10.1</v>
      </c>
      <c r="E598" s="70" t="str">
        <f aca="false" t="array" ref="E598:E598">IF($C598="Mangrove", IFERROR(3.66*INDEX(MangroveEmissionsValues!$D:$D,MATCH($A598,MangroveEmissionsValues!$A:$A,0),1)*INDEX(MangroveEmissionsValues!$E:$E,MATCH($A598,MangroveEmissionsValues!$A:$A,0),1),"NoData"),"NoData")</f>
        <v>NoData</v>
      </c>
      <c r="F598" s="70" t="str">
        <f aca="false" t="array" ref="F598:F598">IF($C598="Mangrove", IFERROR(3.66*INDEX(MangroveEmissionsValues!$F:$F,MATCH($A598,MangroveEmissionsValues!$A:$A,0),1)*INDEX(MangroveEmissionsValues!$G:$G,MATCH($A598,MangroveEmissionsValues!$A:$A,0),1)/'Model assumptions'!$C$17,"NoData"),"NoData")</f>
        <v>NoData</v>
      </c>
      <c r="G598" s="40"/>
      <c r="H598" s="40"/>
      <c r="I598" s="40"/>
    </row>
    <row r="599" customFormat="false" ht="15.75" hidden="false" customHeight="true" outlineLevel="0" collapsed="false">
      <c r="A599" s="40" t="s">
        <v>362</v>
      </c>
      <c r="B599" s="56" t="str">
        <f aca="false" t="array" ref="B599:B599">INDEX(Countries!$D$2:$D$255, MATCH(A599, Countries!$B$2:$B$255, 0))</f>
        <v>CAN</v>
      </c>
      <c r="C599" s="76" t="s">
        <v>155</v>
      </c>
      <c r="D599" s="70" t="n">
        <v>10.1</v>
      </c>
      <c r="E599" s="70" t="str">
        <f aca="false" t="array" ref="E599:E599">IF($C599="Mangrove", IFERROR(3.66*INDEX(MangroveEmissionsValues!$D:$D,MATCH($A599,MangroveEmissionsValues!$A:$A,0),1)*INDEX(MangroveEmissionsValues!$E:$E,MATCH($A599,MangroveEmissionsValues!$A:$A,0),1),"NoData"),"NoData")</f>
        <v>NoData</v>
      </c>
      <c r="F599" s="70" t="str">
        <f aca="false" t="array" ref="F599:F599">IF($C599="Mangrove", IFERROR(3.66*INDEX(MangroveEmissionsValues!$F:$F,MATCH($A599,MangroveEmissionsValues!$A:$A,0),1)*INDEX(MangroveEmissionsValues!$G:$G,MATCH($A599,MangroveEmissionsValues!$A:$A,0),1)/'Model assumptions'!$C$17,"NoData"),"NoData")</f>
        <v>NoData</v>
      </c>
      <c r="G599" s="40"/>
      <c r="H599" s="40"/>
      <c r="I599" s="40"/>
    </row>
    <row r="600" customFormat="false" ht="15.75" hidden="false" customHeight="true" outlineLevel="0" collapsed="false">
      <c r="A600" s="40" t="s">
        <v>363</v>
      </c>
      <c r="B600" s="56" t="str">
        <f aca="false" t="array" ref="B600:B600">INDEX(Countries!$D$2:$D$255, MATCH(A600, Countries!$B$2:$B$255, 0))</f>
        <v>DEU</v>
      </c>
      <c r="C600" s="76" t="s">
        <v>155</v>
      </c>
      <c r="D600" s="70" t="n">
        <v>10.1</v>
      </c>
      <c r="E600" s="70" t="str">
        <f aca="false" t="array" ref="E600:E600">IF($C600="Mangrove", IFERROR(3.66*INDEX(MangroveEmissionsValues!$D:$D,MATCH($A600,MangroveEmissionsValues!$A:$A,0),1)*INDEX(MangroveEmissionsValues!$E:$E,MATCH($A600,MangroveEmissionsValues!$A:$A,0),1),"NoData"),"NoData")</f>
        <v>NoData</v>
      </c>
      <c r="F600" s="70" t="str">
        <f aca="false" t="array" ref="F600:F600">IF($C600="Mangrove", IFERROR(3.66*INDEX(MangroveEmissionsValues!$F:$F,MATCH($A600,MangroveEmissionsValues!$A:$A,0),1)*INDEX(MangroveEmissionsValues!$G:$G,MATCH($A600,MangroveEmissionsValues!$A:$A,0),1)/'Model assumptions'!$C$17,"NoData"),"NoData")</f>
        <v>NoData</v>
      </c>
      <c r="G600" s="40"/>
      <c r="H600" s="40"/>
      <c r="I600" s="40"/>
    </row>
    <row r="601" customFormat="false" ht="15.75" hidden="false" customHeight="true" outlineLevel="0" collapsed="false">
      <c r="A601" s="40" t="s">
        <v>364</v>
      </c>
      <c r="B601" s="56" t="str">
        <f aca="false" t="array" ref="B601:B601">INDEX(Countries!$D$2:$D$255, MATCH(A601, Countries!$B$2:$B$255, 0))</f>
        <v>HRV</v>
      </c>
      <c r="C601" s="76" t="s">
        <v>155</v>
      </c>
      <c r="D601" s="70" t="n">
        <v>10.1</v>
      </c>
      <c r="E601" s="70" t="str">
        <f aca="false" t="array" ref="E601:E601">IF($C601="Mangrove", IFERROR(3.66*INDEX(MangroveEmissionsValues!$D:$D,MATCH($A601,MangroveEmissionsValues!$A:$A,0),1)*INDEX(MangroveEmissionsValues!$E:$E,MATCH($A601,MangroveEmissionsValues!$A:$A,0),1),"NoData"),"NoData")</f>
        <v>NoData</v>
      </c>
      <c r="F601" s="70" t="str">
        <f aca="false" t="array" ref="F601:F601">IF($C601="Mangrove", IFERROR(3.66*INDEX(MangroveEmissionsValues!$F:$F,MATCH($A601,MangroveEmissionsValues!$A:$A,0),1)*INDEX(MangroveEmissionsValues!$G:$G,MATCH($A601,MangroveEmissionsValues!$A:$A,0),1)/'Model assumptions'!$C$17,"NoData"),"NoData")</f>
        <v>NoData</v>
      </c>
      <c r="G601" s="40"/>
      <c r="H601" s="40"/>
      <c r="I601" s="40"/>
    </row>
    <row r="602" customFormat="false" ht="15.75" hidden="false" customHeight="true" outlineLevel="0" collapsed="false">
      <c r="A602" s="40" t="s">
        <v>365</v>
      </c>
      <c r="B602" s="56" t="str">
        <f aca="false" t="array" ref="B602:B602">INDEX(Countries!$D$2:$D$255, MATCH(A602, Countries!$B$2:$B$255, 0))</f>
        <v>GBR</v>
      </c>
      <c r="C602" s="76" t="s">
        <v>155</v>
      </c>
      <c r="D602" s="70" t="n">
        <v>10.1</v>
      </c>
      <c r="E602" s="70" t="str">
        <f aca="false" t="array" ref="E602:E602">IF($C602="Mangrove", IFERROR(3.66*INDEX(MangroveEmissionsValues!$D:$D,MATCH($A602,MangroveEmissionsValues!$A:$A,0),1)*INDEX(MangroveEmissionsValues!$E:$E,MATCH($A602,MangroveEmissionsValues!$A:$A,0),1),"NoData"),"NoData")</f>
        <v>NoData</v>
      </c>
      <c r="F602" s="70" t="str">
        <f aca="false" t="array" ref="F602:F602">IF($C602="Mangrove", IFERROR(3.66*INDEX(MangroveEmissionsValues!$F:$F,MATCH($A602,MangroveEmissionsValues!$A:$A,0),1)*INDEX(MangroveEmissionsValues!$G:$G,MATCH($A602,MangroveEmissionsValues!$A:$A,0),1)/'Model assumptions'!$C$17,"NoData"),"NoData")</f>
        <v>NoData</v>
      </c>
      <c r="G602" s="40"/>
      <c r="H602" s="40"/>
      <c r="I602" s="40"/>
    </row>
    <row r="603" customFormat="false" ht="15.75" hidden="false" customHeight="true" outlineLevel="0" collapsed="false">
      <c r="A603" s="40" t="s">
        <v>366</v>
      </c>
      <c r="B603" s="56" t="str">
        <f aca="false" t="array" ref="B603:B603">INDEX(Countries!$D$2:$D$255, MATCH(A603, Countries!$B$2:$B$255, 0))</f>
        <v>MLT</v>
      </c>
      <c r="C603" s="76" t="s">
        <v>155</v>
      </c>
      <c r="D603" s="70" t="n">
        <v>10.1</v>
      </c>
      <c r="E603" s="70" t="str">
        <f aca="false" t="array" ref="E603:E603">IF($C603="Mangrove", IFERROR(3.66*INDEX(MangroveEmissionsValues!$D:$D,MATCH($A603,MangroveEmissionsValues!$A:$A,0),1)*INDEX(MangroveEmissionsValues!$E:$E,MATCH($A603,MangroveEmissionsValues!$A:$A,0),1),"NoData"),"NoData")</f>
        <v>NoData</v>
      </c>
      <c r="F603" s="70" t="str">
        <f aca="false" t="array" ref="F603:F603">IF($C603="Mangrove", IFERROR(3.66*INDEX(MangroveEmissionsValues!$F:$F,MATCH($A603,MangroveEmissionsValues!$A:$A,0),1)*INDEX(MangroveEmissionsValues!$G:$G,MATCH($A603,MangroveEmissionsValues!$A:$A,0),1)/'Model assumptions'!$C$17,"NoData"),"NoData")</f>
        <v>NoData</v>
      </c>
      <c r="G603" s="40"/>
      <c r="H603" s="40"/>
      <c r="I603" s="40"/>
    </row>
    <row r="604" customFormat="false" ht="15.75" hidden="false" customHeight="true" outlineLevel="0" collapsed="false">
      <c r="A604" s="40" t="s">
        <v>367</v>
      </c>
      <c r="B604" s="56" t="str">
        <f aca="false" t="array" ref="B604:B604">INDEX(Countries!$D$2:$D$255, MATCH(A604, Countries!$B$2:$B$255, 0))</f>
        <v>CYP</v>
      </c>
      <c r="C604" s="76" t="s">
        <v>155</v>
      </c>
      <c r="D604" s="70" t="n">
        <v>10.1</v>
      </c>
      <c r="E604" s="70" t="str">
        <f aca="false" t="array" ref="E604:E604">IF($C604="Mangrove", IFERROR(3.66*INDEX(MangroveEmissionsValues!$D:$D,MATCH($A604,MangroveEmissionsValues!$A:$A,0),1)*INDEX(MangroveEmissionsValues!$E:$E,MATCH($A604,MangroveEmissionsValues!$A:$A,0),1),"NoData"),"NoData")</f>
        <v>NoData</v>
      </c>
      <c r="F604" s="70" t="str">
        <f aca="false" t="array" ref="F604:F604">IF($C604="Mangrove", IFERROR(3.66*INDEX(MangroveEmissionsValues!$F:$F,MATCH($A604,MangroveEmissionsValues!$A:$A,0),1)*INDEX(MangroveEmissionsValues!$G:$G,MATCH($A604,MangroveEmissionsValues!$A:$A,0),1)/'Model assumptions'!$C$17,"NoData"),"NoData")</f>
        <v>NoData</v>
      </c>
      <c r="G604" s="40"/>
      <c r="H604" s="40"/>
      <c r="I604" s="40"/>
    </row>
    <row r="605" customFormat="false" ht="15.75" hidden="false" customHeight="true" outlineLevel="0" collapsed="false">
      <c r="A605" s="40" t="s">
        <v>368</v>
      </c>
      <c r="B605" s="56" t="str">
        <f aca="false" t="array" ref="B605:B605">INDEX(Countries!$D$2:$D$255, MATCH(A605, Countries!$B$2:$B$255, 0))</f>
        <v>NOR</v>
      </c>
      <c r="C605" s="76" t="s">
        <v>155</v>
      </c>
      <c r="D605" s="70" t="n">
        <v>10.1</v>
      </c>
      <c r="E605" s="70" t="str">
        <f aca="false" t="array" ref="E605:E605">IF($C605="Mangrove", IFERROR(3.66*INDEX(MangroveEmissionsValues!$D:$D,MATCH($A605,MangroveEmissionsValues!$A:$A,0),1)*INDEX(MangroveEmissionsValues!$E:$E,MATCH($A605,MangroveEmissionsValues!$A:$A,0),1),"NoData"),"NoData")</f>
        <v>NoData</v>
      </c>
      <c r="F605" s="70" t="str">
        <f aca="false" t="array" ref="F605:F605">IF($C605="Mangrove", IFERROR(3.66*INDEX(MangroveEmissionsValues!$F:$F,MATCH($A605,MangroveEmissionsValues!$A:$A,0),1)*INDEX(MangroveEmissionsValues!$G:$G,MATCH($A605,MangroveEmissionsValues!$A:$A,0),1)/'Model assumptions'!$C$17,"NoData"),"NoData")</f>
        <v>NoData</v>
      </c>
      <c r="G605" s="40"/>
      <c r="H605" s="40"/>
      <c r="I605" s="40"/>
    </row>
    <row r="606" customFormat="false" ht="15.75" hidden="false" customHeight="true" outlineLevel="0" collapsed="false">
      <c r="A606" s="40" t="s">
        <v>369</v>
      </c>
      <c r="B606" s="56" t="str">
        <f aca="false" t="array" ref="B606:B606">INDEX(Countries!$D$2:$D$255, MATCH(A606, Countries!$B$2:$B$255, 0))</f>
        <v>ALB</v>
      </c>
      <c r="C606" s="76" t="s">
        <v>155</v>
      </c>
      <c r="D606" s="70" t="n">
        <v>10.1</v>
      </c>
      <c r="E606" s="70" t="str">
        <f aca="false" t="array" ref="E606:E606">IF($C606="Mangrove", IFERROR(3.66*INDEX(MangroveEmissionsValues!$D:$D,MATCH($A606,MangroveEmissionsValues!$A:$A,0),1)*INDEX(MangroveEmissionsValues!$E:$E,MATCH($A606,MangroveEmissionsValues!$A:$A,0),1),"NoData"),"NoData")</f>
        <v>NoData</v>
      </c>
      <c r="F606" s="70" t="str">
        <f aca="false" t="array" ref="F606:F606">IF($C606="Mangrove", IFERROR(3.66*INDEX(MangroveEmissionsValues!$F:$F,MATCH($A606,MangroveEmissionsValues!$A:$A,0),1)*INDEX(MangroveEmissionsValues!$G:$G,MATCH($A606,MangroveEmissionsValues!$A:$A,0),1)/'Model assumptions'!$C$17,"NoData"),"NoData")</f>
        <v>NoData</v>
      </c>
      <c r="G606" s="40"/>
      <c r="H606" s="40"/>
      <c r="I606" s="40"/>
    </row>
    <row r="607" customFormat="false" ht="15.75" hidden="false" customHeight="true" outlineLevel="0" collapsed="false">
      <c r="A607" s="40" t="s">
        <v>370</v>
      </c>
      <c r="B607" s="56" t="str">
        <f aca="false" t="array" ref="B607:B607">INDEX(Countries!$D$2:$D$255, MATCH(A607, Countries!$B$2:$B$255, 0))</f>
        <v>DZA</v>
      </c>
      <c r="C607" s="76" t="s">
        <v>155</v>
      </c>
      <c r="D607" s="70" t="n">
        <v>10.1</v>
      </c>
      <c r="E607" s="70" t="str">
        <f aca="false" t="array" ref="E607:E607">IF($C607="Mangrove", IFERROR(3.66*INDEX(MangroveEmissionsValues!$D:$D,MATCH($A607,MangroveEmissionsValues!$A:$A,0),1)*INDEX(MangroveEmissionsValues!$E:$E,MATCH($A607,MangroveEmissionsValues!$A:$A,0),1),"NoData"),"NoData")</f>
        <v>NoData</v>
      </c>
      <c r="F607" s="70" t="str">
        <f aca="false" t="array" ref="F607:F607">IF($C607="Mangrove", IFERROR(3.66*INDEX(MangroveEmissionsValues!$F:$F,MATCH($A607,MangroveEmissionsValues!$A:$A,0),1)*INDEX(MangroveEmissionsValues!$G:$G,MATCH($A607,MangroveEmissionsValues!$A:$A,0),1)/'Model assumptions'!$C$17,"NoData"),"NoData")</f>
        <v>NoData</v>
      </c>
      <c r="G607" s="40"/>
      <c r="H607" s="40"/>
      <c r="I607" s="40"/>
    </row>
    <row r="608" customFormat="false" ht="15.75" hidden="false" customHeight="true" outlineLevel="0" collapsed="false">
      <c r="A608" s="40" t="s">
        <v>371</v>
      </c>
      <c r="B608" s="56" t="str">
        <f aca="false" t="array" ref="B608:B608">INDEX(Countries!$D$2:$D$255, MATCH(A608, Countries!$B$2:$B$255, 0))</f>
        <v>SWE</v>
      </c>
      <c r="C608" s="76" t="s">
        <v>155</v>
      </c>
      <c r="D608" s="70" t="n">
        <v>10.1</v>
      </c>
      <c r="E608" s="70" t="str">
        <f aca="false" t="array" ref="E608:E608">IF($C608="Mangrove", IFERROR(3.66*INDEX(MangroveEmissionsValues!$D:$D,MATCH($A608,MangroveEmissionsValues!$A:$A,0),1)*INDEX(MangroveEmissionsValues!$E:$E,MATCH($A608,MangroveEmissionsValues!$A:$A,0),1),"NoData"),"NoData")</f>
        <v>NoData</v>
      </c>
      <c r="F608" s="70" t="str">
        <f aca="false" t="array" ref="F608:F608">IF($C608="Mangrove", IFERROR(3.66*INDEX(MangroveEmissionsValues!$F:$F,MATCH($A608,MangroveEmissionsValues!$A:$A,0),1)*INDEX(MangroveEmissionsValues!$G:$G,MATCH($A608,MangroveEmissionsValues!$A:$A,0),1)/'Model assumptions'!$C$17,"NoData"),"NoData")</f>
        <v>NoData</v>
      </c>
      <c r="G608" s="40"/>
      <c r="H608" s="40"/>
      <c r="I608" s="40"/>
    </row>
    <row r="609" customFormat="false" ht="15.75" hidden="false" customHeight="true" outlineLevel="0" collapsed="false">
      <c r="A609" s="40" t="s">
        <v>372</v>
      </c>
      <c r="B609" s="56" t="str">
        <f aca="false" t="array" ref="B609:B609">INDEX(Countries!$D$2:$D$255, MATCH(A609, Countries!$B$2:$B$255, 0))</f>
        <v>ISR</v>
      </c>
      <c r="C609" s="76" t="s">
        <v>155</v>
      </c>
      <c r="D609" s="70" t="n">
        <v>10.1</v>
      </c>
      <c r="E609" s="70" t="str">
        <f aca="false" t="array" ref="E609:E609">IF($C609="Mangrove", IFERROR(3.66*INDEX(MangroveEmissionsValues!$D:$D,MATCH($A609,MangroveEmissionsValues!$A:$A,0),1)*INDEX(MangroveEmissionsValues!$E:$E,MATCH($A609,MangroveEmissionsValues!$A:$A,0),1),"NoData"),"NoData")</f>
        <v>NoData</v>
      </c>
      <c r="F609" s="70" t="str">
        <f aca="false" t="array" ref="F609:F609">IF($C609="Mangrove", IFERROR(3.66*INDEX(MangroveEmissionsValues!$F:$F,MATCH($A609,MangroveEmissionsValues!$A:$A,0),1)*INDEX(MangroveEmissionsValues!$G:$G,MATCH($A609,MangroveEmissionsValues!$A:$A,0),1)/'Model assumptions'!$C$17,"NoData"),"NoData")</f>
        <v>NoData</v>
      </c>
      <c r="G609" s="40"/>
      <c r="H609" s="40"/>
      <c r="I609" s="40"/>
    </row>
    <row r="610" customFormat="false" ht="15.75" hidden="false" customHeight="true" outlineLevel="0" collapsed="false">
      <c r="A610" s="40" t="s">
        <v>373</v>
      </c>
      <c r="B610" s="56" t="str">
        <f aca="false" t="array" ref="B610:B610">INDEX(Countries!$D$2:$D$255, MATCH(A610, Countries!$B$2:$B$255, 0))</f>
        <v>MSR</v>
      </c>
      <c r="C610" s="76" t="s">
        <v>155</v>
      </c>
      <c r="D610" s="70" t="n">
        <v>10.1</v>
      </c>
      <c r="E610" s="70" t="str">
        <f aca="false" t="array" ref="E610:E610">IF($C610="Mangrove", IFERROR(3.66*INDEX(MangroveEmissionsValues!$D:$D,MATCH($A610,MangroveEmissionsValues!$A:$A,0),1)*INDEX(MangroveEmissionsValues!$E:$E,MATCH($A610,MangroveEmissionsValues!$A:$A,0),1),"NoData"),"NoData")</f>
        <v>NoData</v>
      </c>
      <c r="F610" s="70" t="str">
        <f aca="false" t="array" ref="F610:F610">IF($C610="Mangrove", IFERROR(3.66*INDEX(MangroveEmissionsValues!$F:$F,MATCH($A610,MangroveEmissionsValues!$A:$A,0),1)*INDEX(MangroveEmissionsValues!$G:$G,MATCH($A610,MangroveEmissionsValues!$A:$A,0),1)/'Model assumptions'!$C$17,"NoData"),"NoData")</f>
        <v>NoData</v>
      </c>
      <c r="G610" s="40"/>
      <c r="H610" s="40"/>
      <c r="I610" s="40"/>
    </row>
    <row r="611" customFormat="false" ht="15.75" hidden="false" customHeight="true" outlineLevel="0" collapsed="false">
      <c r="A611" s="40" t="s">
        <v>374</v>
      </c>
      <c r="B611" s="56" t="str">
        <f aca="false" t="array" ref="B611:B611">INDEX(Countries!$D$2:$D$255, MATCH(A611, Countries!$B$2:$B$255, 0))</f>
        <v>LBY</v>
      </c>
      <c r="C611" s="76" t="s">
        <v>155</v>
      </c>
      <c r="D611" s="70" t="n">
        <v>10.1</v>
      </c>
      <c r="E611" s="70" t="str">
        <f aca="false" t="array" ref="E611:E611">IF($C611="Mangrove", IFERROR(3.66*INDEX(MangroveEmissionsValues!$D:$D,MATCH($A611,MangroveEmissionsValues!$A:$A,0),1)*INDEX(MangroveEmissionsValues!$E:$E,MATCH($A611,MangroveEmissionsValues!$A:$A,0),1),"NoData"),"NoData")</f>
        <v>NoData</v>
      </c>
      <c r="F611" s="70" t="str">
        <f aca="false" t="array" ref="F611:F611">IF($C611="Mangrove", IFERROR(3.66*INDEX(MangroveEmissionsValues!$F:$F,MATCH($A611,MangroveEmissionsValues!$A:$A,0),1)*INDEX(MangroveEmissionsValues!$G:$G,MATCH($A611,MangroveEmissionsValues!$A:$A,0),1)/'Model assumptions'!$C$17,"NoData"),"NoData")</f>
        <v>NoData</v>
      </c>
      <c r="G611" s="40"/>
      <c r="H611" s="40"/>
      <c r="I611" s="40"/>
    </row>
    <row r="612" customFormat="false" ht="15.75" hidden="false" customHeight="true" outlineLevel="0" collapsed="false">
      <c r="A612" s="40" t="s">
        <v>375</v>
      </c>
      <c r="B612" s="56" t="str">
        <f aca="false" t="array" ref="B612:B612">INDEX(Countries!$D$2:$D$255, MATCH(A612, Countries!$B$2:$B$255, 0))</f>
        <v>NLD</v>
      </c>
      <c r="C612" s="76" t="s">
        <v>155</v>
      </c>
      <c r="D612" s="70" t="n">
        <v>10.1</v>
      </c>
      <c r="E612" s="70" t="str">
        <f aca="false" t="array" ref="E612:E612">IF($C612="Mangrove", IFERROR(3.66*INDEX(MangroveEmissionsValues!$D:$D,MATCH($A612,MangroveEmissionsValues!$A:$A,0),1)*INDEX(MangroveEmissionsValues!$E:$E,MATCH($A612,MangroveEmissionsValues!$A:$A,0),1),"NoData"),"NoData")</f>
        <v>NoData</v>
      </c>
      <c r="F612" s="70" t="str">
        <f aca="false" t="array" ref="F612:F612">IF($C612="Mangrove", IFERROR(3.66*INDEX(MangroveEmissionsValues!$F:$F,MATCH($A612,MangroveEmissionsValues!$A:$A,0),1)*INDEX(MangroveEmissionsValues!$G:$G,MATCH($A612,MangroveEmissionsValues!$A:$A,0),1)/'Model assumptions'!$C$17,"NoData"),"NoData")</f>
        <v>NoData</v>
      </c>
      <c r="G612" s="40"/>
      <c r="H612" s="40"/>
      <c r="I612" s="40"/>
    </row>
    <row r="613" customFormat="false" ht="15.75" hidden="false" customHeight="true" outlineLevel="0" collapsed="false">
      <c r="A613" s="40" t="s">
        <v>376</v>
      </c>
      <c r="B613" s="56" t="str">
        <f aca="false" t="array" ref="B613:B613">INDEX(Countries!$D$2:$D$255, MATCH(A613, Countries!$B$2:$B$255, 0))</f>
        <v>POL</v>
      </c>
      <c r="C613" s="76" t="s">
        <v>155</v>
      </c>
      <c r="D613" s="70" t="n">
        <v>10.1</v>
      </c>
      <c r="E613" s="70" t="str">
        <f aca="false" t="array" ref="E613:E613">IF($C613="Mangrove", IFERROR(3.66*INDEX(MangroveEmissionsValues!$D:$D,MATCH($A613,MangroveEmissionsValues!$A:$A,0),1)*INDEX(MangroveEmissionsValues!$E:$E,MATCH($A613,MangroveEmissionsValues!$A:$A,0),1),"NoData"),"NoData")</f>
        <v>NoData</v>
      </c>
      <c r="F613" s="70" t="str">
        <f aca="false" t="array" ref="F613:F613">IF($C613="Mangrove", IFERROR(3.66*INDEX(MangroveEmissionsValues!$F:$F,MATCH($A613,MangroveEmissionsValues!$A:$A,0),1)*INDEX(MangroveEmissionsValues!$G:$G,MATCH($A613,MangroveEmissionsValues!$A:$A,0),1)/'Model assumptions'!$C$17,"NoData"),"NoData")</f>
        <v>NoData</v>
      </c>
      <c r="G613" s="40"/>
      <c r="H613" s="40"/>
      <c r="I613" s="40"/>
    </row>
    <row r="614" customFormat="false" ht="15.75" hidden="false" customHeight="true" outlineLevel="0" collapsed="false">
      <c r="A614" s="40" t="s">
        <v>377</v>
      </c>
      <c r="B614" s="56" t="str">
        <f aca="false" t="array" ref="B614:B614">INDEX(Countries!$D$2:$D$255, MATCH(A614, Countries!$B$2:$B$255, 0))</f>
        <v>TUR</v>
      </c>
      <c r="C614" s="76" t="s">
        <v>155</v>
      </c>
      <c r="D614" s="70" t="n">
        <v>10.1</v>
      </c>
      <c r="E614" s="70" t="str">
        <f aca="false" t="array" ref="E614:E614">IF($C614="Mangrove", IFERROR(3.66*INDEX(MangroveEmissionsValues!$D:$D,MATCH($A614,MangroveEmissionsValues!$A:$A,0),1)*INDEX(MangroveEmissionsValues!$E:$E,MATCH($A614,MangroveEmissionsValues!$A:$A,0),1),"NoData"),"NoData")</f>
        <v>NoData</v>
      </c>
      <c r="F614" s="70" t="str">
        <f aca="false" t="array" ref="F614:F614">IF($C614="Mangrove", IFERROR(3.66*INDEX(MangroveEmissionsValues!$F:$F,MATCH($A614,MangroveEmissionsValues!$A:$A,0),1)*INDEX(MangroveEmissionsValues!$G:$G,MATCH($A614,MangroveEmissionsValues!$A:$A,0),1)/'Model assumptions'!$C$17,"NoData"),"NoData")</f>
        <v>NoData</v>
      </c>
      <c r="G614" s="40"/>
      <c r="H614" s="40"/>
      <c r="I614" s="40"/>
    </row>
    <row r="615" customFormat="false" ht="15.75" hidden="false" customHeight="true" outlineLevel="0" collapsed="false">
      <c r="A615" s="40" t="s">
        <v>378</v>
      </c>
      <c r="B615" s="56" t="str">
        <f aca="false" t="array" ref="B615:B615">INDEX(Countries!$D$2:$D$255, MATCH(A615, Countries!$B$2:$B$255, 0))</f>
        <v>JOR</v>
      </c>
      <c r="C615" s="76" t="s">
        <v>155</v>
      </c>
      <c r="D615" s="70" t="n">
        <v>10.1</v>
      </c>
      <c r="E615" s="70" t="str">
        <f aca="false" t="array" ref="E615:E615">IF($C615="Mangrove", IFERROR(3.66*INDEX(MangroveEmissionsValues!$D:$D,MATCH($A615,MangroveEmissionsValues!$A:$A,0),1)*INDEX(MangroveEmissionsValues!$E:$E,MATCH($A615,MangroveEmissionsValues!$A:$A,0),1),"NoData"),"NoData")</f>
        <v>NoData</v>
      </c>
      <c r="F615" s="70" t="str">
        <f aca="false" t="array" ref="F615:F615">IF($C615="Mangrove", IFERROR(3.66*INDEX(MangroveEmissionsValues!$F:$F,MATCH($A615,MangroveEmissionsValues!$A:$A,0),1)*INDEX(MangroveEmissionsValues!$G:$G,MATCH($A615,MangroveEmissionsValues!$A:$A,0),1)/'Model assumptions'!$C$17,"NoData"),"NoData")</f>
        <v>NoData</v>
      </c>
      <c r="G615" s="40"/>
      <c r="H615" s="40"/>
      <c r="I615" s="40"/>
    </row>
    <row r="616" customFormat="false" ht="15.75" hidden="false" customHeight="true" outlineLevel="0" collapsed="false">
      <c r="A616" s="40" t="s">
        <v>379</v>
      </c>
      <c r="B616" s="56" t="str">
        <f aca="false" t="array" ref="B616:B616">INDEX(Countries!$D$2:$D$255, MATCH(A616, Countries!$B$2:$B$255, 0))</f>
        <v>SVN</v>
      </c>
      <c r="C616" s="76" t="s">
        <v>155</v>
      </c>
      <c r="D616" s="70" t="n">
        <v>10.1</v>
      </c>
      <c r="E616" s="70" t="str">
        <f aca="false" t="array" ref="E616:E616">IF($C616="Mangrove", IFERROR(3.66*INDEX(MangroveEmissionsValues!$D:$D,MATCH($A616,MangroveEmissionsValues!$A:$A,0),1)*INDEX(MangroveEmissionsValues!$E:$E,MATCH($A616,MangroveEmissionsValues!$A:$A,0),1),"NoData"),"NoData")</f>
        <v>NoData</v>
      </c>
      <c r="F616" s="70" t="str">
        <f aca="false" t="array" ref="F616:F616">IF($C616="Mangrove", IFERROR(3.66*INDEX(MangroveEmissionsValues!$F:$F,MATCH($A616,MangroveEmissionsValues!$A:$A,0),1)*INDEX(MangroveEmissionsValues!$G:$G,MATCH($A616,MangroveEmissionsValues!$A:$A,0),1)/'Model assumptions'!$C$17,"NoData"),"NoData")</f>
        <v>NoData</v>
      </c>
      <c r="G616" s="40"/>
      <c r="H616" s="40"/>
      <c r="I616" s="40"/>
    </row>
    <row r="617" customFormat="false" ht="15.75" hidden="false" customHeight="true" outlineLevel="0" collapsed="false">
      <c r="A617" s="40" t="s">
        <v>380</v>
      </c>
      <c r="B617" s="56" t="str">
        <f aca="false" t="array" ref="B617:B617">INDEX(Countries!$D$2:$D$255, MATCH(A617, Countries!$B$2:$B$255, 0))</f>
        <v>ARG</v>
      </c>
      <c r="C617" s="76" t="s">
        <v>155</v>
      </c>
      <c r="D617" s="70" t="n">
        <v>10.1</v>
      </c>
      <c r="E617" s="70" t="str">
        <f aca="false" t="array" ref="E617:E617">IF($C617="Mangrove", IFERROR(3.66*INDEX(MangroveEmissionsValues!$D:$D,MATCH($A617,MangroveEmissionsValues!$A:$A,0),1)*INDEX(MangroveEmissionsValues!$E:$E,MATCH($A617,MangroveEmissionsValues!$A:$A,0),1),"NoData"),"NoData")</f>
        <v>NoData</v>
      </c>
      <c r="F617" s="70" t="str">
        <f aca="false" t="array" ref="F617:F617">IF($C617="Mangrove", IFERROR(3.66*INDEX(MangroveEmissionsValues!$F:$F,MATCH($A617,MangroveEmissionsValues!$A:$A,0),1)*INDEX(MangroveEmissionsValues!$G:$G,MATCH($A617,MangroveEmissionsValues!$A:$A,0),1)/'Model assumptions'!$C$17,"NoData"),"NoData")</f>
        <v>NoData</v>
      </c>
      <c r="G617" s="40"/>
      <c r="H617" s="40"/>
      <c r="I617" s="40"/>
    </row>
    <row r="618" customFormat="false" ht="15.75" hidden="false" customHeight="true" outlineLevel="0" collapsed="false">
      <c r="A618" s="40" t="s">
        <v>381</v>
      </c>
      <c r="B618" s="56" t="str">
        <f aca="false" t="array" ref="B618:B618">INDEX(Countries!$D$2:$D$255, MATCH(A618, Countries!$B$2:$B$255, 0))</f>
        <v>AZE</v>
      </c>
      <c r="C618" s="76" t="s">
        <v>155</v>
      </c>
      <c r="D618" s="70" t="n">
        <v>10.1</v>
      </c>
      <c r="E618" s="70" t="str">
        <f aca="false" t="array" ref="E618:E618">IF($C618="Mangrove", IFERROR(3.66*INDEX(MangroveEmissionsValues!$D:$D,MATCH($A618,MangroveEmissionsValues!$A:$A,0),1)*INDEX(MangroveEmissionsValues!$E:$E,MATCH($A618,MangroveEmissionsValues!$A:$A,0),1),"NoData"),"NoData")</f>
        <v>NoData</v>
      </c>
      <c r="F618" s="70" t="str">
        <f aca="false" t="array" ref="F618:F618">IF($C618="Mangrove", IFERROR(3.66*INDEX(MangroveEmissionsValues!$F:$F,MATCH($A618,MangroveEmissionsValues!$A:$A,0),1)*INDEX(MangroveEmissionsValues!$G:$G,MATCH($A618,MangroveEmissionsValues!$A:$A,0),1)/'Model assumptions'!$C$17,"NoData"),"NoData")</f>
        <v>NoData</v>
      </c>
      <c r="G618" s="40"/>
      <c r="H618" s="40"/>
      <c r="I618" s="40"/>
    </row>
    <row r="619" customFormat="false" ht="15.75" hidden="false" customHeight="true" outlineLevel="0" collapsed="false">
      <c r="A619" s="40" t="s">
        <v>382</v>
      </c>
      <c r="B619" s="56" t="str">
        <f aca="false" t="array" ref="B619:B619">INDEX(Countries!$D$2:$D$255, MATCH(A619, Countries!$B$2:$B$255, 0))</f>
        <v>BEL</v>
      </c>
      <c r="C619" s="76" t="s">
        <v>155</v>
      </c>
      <c r="D619" s="70" t="n">
        <v>10.1</v>
      </c>
      <c r="E619" s="70" t="str">
        <f aca="false" t="array" ref="E619:E619">IF($C619="Mangrove", IFERROR(3.66*INDEX(MangroveEmissionsValues!$D:$D,MATCH($A619,MangroveEmissionsValues!$A:$A,0),1)*INDEX(MangroveEmissionsValues!$E:$E,MATCH($A619,MangroveEmissionsValues!$A:$A,0),1),"NoData"),"NoData")</f>
        <v>NoData</v>
      </c>
      <c r="F619" s="70" t="str">
        <f aca="false" t="array" ref="F619:F619">IF($C619="Mangrove", IFERROR(3.66*INDEX(MangroveEmissionsValues!$F:$F,MATCH($A619,MangroveEmissionsValues!$A:$A,0),1)*INDEX(MangroveEmissionsValues!$G:$G,MATCH($A619,MangroveEmissionsValues!$A:$A,0),1)/'Model assumptions'!$C$17,"NoData"),"NoData")</f>
        <v>NoData</v>
      </c>
      <c r="G619" s="40"/>
      <c r="H619" s="40"/>
      <c r="I619" s="40"/>
    </row>
    <row r="620" customFormat="false" ht="15.75" hidden="false" customHeight="true" outlineLevel="0" collapsed="false">
      <c r="A620" s="40" t="s">
        <v>383</v>
      </c>
      <c r="B620" s="56" t="str">
        <f aca="false" t="array" ref="B620:B620">INDEX(Countries!$D$2:$D$255, MATCH(A620, Countries!$B$2:$B$255, 0))</f>
        <v>BIH</v>
      </c>
      <c r="C620" s="76" t="s">
        <v>155</v>
      </c>
      <c r="D620" s="70" t="n">
        <v>10.1</v>
      </c>
      <c r="E620" s="70" t="str">
        <f aca="false" t="array" ref="E620:E620">IF($C620="Mangrove", IFERROR(3.66*INDEX(MangroveEmissionsValues!$D:$D,MATCH($A620,MangroveEmissionsValues!$A:$A,0),1)*INDEX(MangroveEmissionsValues!$E:$E,MATCH($A620,MangroveEmissionsValues!$A:$A,0),1),"NoData"),"NoData")</f>
        <v>NoData</v>
      </c>
      <c r="F620" s="70" t="str">
        <f aca="false" t="array" ref="F620:F620">IF($C620="Mangrove", IFERROR(3.66*INDEX(MangroveEmissionsValues!$F:$F,MATCH($A620,MangroveEmissionsValues!$A:$A,0),1)*INDEX(MangroveEmissionsValues!$G:$G,MATCH($A620,MangroveEmissionsValues!$A:$A,0),1)/'Model assumptions'!$C$17,"NoData"),"NoData")</f>
        <v>NoData</v>
      </c>
      <c r="G620" s="40"/>
      <c r="H620" s="40"/>
      <c r="I620" s="40"/>
    </row>
    <row r="621" customFormat="false" ht="15.75" hidden="false" customHeight="true" outlineLevel="0" collapsed="false">
      <c r="A621" s="40" t="s">
        <v>384</v>
      </c>
      <c r="B621" s="56" t="str">
        <f aca="false" t="array" ref="B621:B621">INDEX(Countries!$D$2:$D$255, MATCH(A621, Countries!$B$2:$B$255, 0))</f>
        <v>IOT</v>
      </c>
      <c r="C621" s="76" t="s">
        <v>155</v>
      </c>
      <c r="D621" s="70" t="n">
        <v>10.1</v>
      </c>
      <c r="E621" s="70" t="str">
        <f aca="false" t="array" ref="E621:E621">IF($C621="Mangrove", IFERROR(3.66*INDEX(MangroveEmissionsValues!$D:$D,MATCH($A621,MangroveEmissionsValues!$A:$A,0),1)*INDEX(MangroveEmissionsValues!$E:$E,MATCH($A621,MangroveEmissionsValues!$A:$A,0),1),"NoData"),"NoData")</f>
        <v>NoData</v>
      </c>
      <c r="F621" s="70" t="str">
        <f aca="false" t="array" ref="F621:F621">IF($C621="Mangrove", IFERROR(3.66*INDEX(MangroveEmissionsValues!$F:$F,MATCH($A621,MangroveEmissionsValues!$A:$A,0),1)*INDEX(MangroveEmissionsValues!$G:$G,MATCH($A621,MangroveEmissionsValues!$A:$A,0),1)/'Model assumptions'!$C$17,"NoData"),"NoData")</f>
        <v>NoData</v>
      </c>
      <c r="G621" s="40"/>
      <c r="H621" s="40"/>
      <c r="I621" s="40"/>
    </row>
    <row r="622" customFormat="false" ht="15.75" hidden="false" customHeight="true" outlineLevel="0" collapsed="false">
      <c r="A622" s="40" t="s">
        <v>385</v>
      </c>
      <c r="B622" s="56" t="str">
        <f aca="false" t="array" ref="B622:B622">INDEX(Countries!$D$2:$D$255, MATCH(A622, Countries!$B$2:$B$255, 0))</f>
        <v>BGR</v>
      </c>
      <c r="C622" s="76" t="s">
        <v>155</v>
      </c>
      <c r="D622" s="70" t="n">
        <v>10.1</v>
      </c>
      <c r="E622" s="70" t="str">
        <f aca="false" t="array" ref="E622:E622">IF($C622="Mangrove", IFERROR(3.66*INDEX(MangroveEmissionsValues!$D:$D,MATCH($A622,MangroveEmissionsValues!$A:$A,0),1)*INDEX(MangroveEmissionsValues!$E:$E,MATCH($A622,MangroveEmissionsValues!$A:$A,0),1),"NoData"),"NoData")</f>
        <v>NoData</v>
      </c>
      <c r="F622" s="70" t="str">
        <f aca="false" t="array" ref="F622:F622">IF($C622="Mangrove", IFERROR(3.66*INDEX(MangroveEmissionsValues!$F:$F,MATCH($A622,MangroveEmissionsValues!$A:$A,0),1)*INDEX(MangroveEmissionsValues!$G:$G,MATCH($A622,MangroveEmissionsValues!$A:$A,0),1)/'Model assumptions'!$C$17,"NoData"),"NoData")</f>
        <v>NoData</v>
      </c>
      <c r="G622" s="40"/>
      <c r="H622" s="40"/>
      <c r="I622" s="40"/>
    </row>
    <row r="623" customFormat="false" ht="15.75" hidden="false" customHeight="true" outlineLevel="0" collapsed="false">
      <c r="A623" s="40" t="s">
        <v>386</v>
      </c>
      <c r="B623" s="56" t="str">
        <f aca="false" t="array" ref="B623:B623">INDEX(Countries!$D$2:$D$255, MATCH(A623, Countries!$B$2:$B$255, 0))</f>
        <v>CPV</v>
      </c>
      <c r="C623" s="76" t="s">
        <v>155</v>
      </c>
      <c r="D623" s="70" t="n">
        <v>10.1</v>
      </c>
      <c r="E623" s="70" t="str">
        <f aca="false" t="array" ref="E623:E623">IF($C623="Mangrove", IFERROR(3.66*INDEX(MangroveEmissionsValues!$D:$D,MATCH($A623,MangroveEmissionsValues!$A:$A,0),1)*INDEX(MangroveEmissionsValues!$E:$E,MATCH($A623,MangroveEmissionsValues!$A:$A,0),1),"NoData"),"NoData")</f>
        <v>NoData</v>
      </c>
      <c r="F623" s="70" t="str">
        <f aca="false" t="array" ref="F623:F623">IF($C623="Mangrove", IFERROR(3.66*INDEX(MangroveEmissionsValues!$F:$F,MATCH($A623,MangroveEmissionsValues!$A:$A,0),1)*INDEX(MangroveEmissionsValues!$G:$G,MATCH($A623,MangroveEmissionsValues!$A:$A,0),1)/'Model assumptions'!$C$17,"NoData"),"NoData")</f>
        <v>NoData</v>
      </c>
      <c r="G623" s="40"/>
      <c r="H623" s="40"/>
      <c r="I623" s="40"/>
    </row>
    <row r="624" customFormat="false" ht="15.75" hidden="false" customHeight="true" outlineLevel="0" collapsed="false">
      <c r="A624" s="40" t="s">
        <v>387</v>
      </c>
      <c r="B624" s="56" t="str">
        <f aca="false" t="array" ref="B624:B624">INDEX(Countries!$D$2:$D$255, MATCH(A624, Countries!$B$2:$B$255, 0))</f>
        <v>CHL</v>
      </c>
      <c r="C624" s="76" t="s">
        <v>155</v>
      </c>
      <c r="D624" s="70" t="n">
        <v>10.1</v>
      </c>
      <c r="E624" s="70" t="str">
        <f aca="false" t="array" ref="E624:E624">IF($C624="Mangrove", IFERROR(3.66*INDEX(MangroveEmissionsValues!$D:$D,MATCH($A624,MangroveEmissionsValues!$A:$A,0),1)*INDEX(MangroveEmissionsValues!$E:$E,MATCH($A624,MangroveEmissionsValues!$A:$A,0),1),"NoData"),"NoData")</f>
        <v>NoData</v>
      </c>
      <c r="F624" s="70" t="str">
        <f aca="false" t="array" ref="F624:F624">IF($C624="Mangrove", IFERROR(3.66*INDEX(MangroveEmissionsValues!$F:$F,MATCH($A624,MangroveEmissionsValues!$A:$A,0),1)*INDEX(MangroveEmissionsValues!$G:$G,MATCH($A624,MangroveEmissionsValues!$A:$A,0),1)/'Model assumptions'!$C$17,"NoData"),"NoData")</f>
        <v>NoData</v>
      </c>
      <c r="G624" s="40"/>
      <c r="H624" s="40"/>
      <c r="I624" s="40"/>
    </row>
    <row r="625" customFormat="false" ht="15.75" hidden="false" customHeight="true" outlineLevel="0" collapsed="false">
      <c r="A625" s="40" t="s">
        <v>388</v>
      </c>
      <c r="B625" s="56" t="str">
        <f aca="false" t="array" ref="B625:B625">INDEX(Countries!$D$2:$D$255, MATCH(A625, Countries!$B$2:$B$255, 0))</f>
        <v>EST</v>
      </c>
      <c r="C625" s="76" t="s">
        <v>155</v>
      </c>
      <c r="D625" s="70" t="n">
        <v>10.1</v>
      </c>
      <c r="E625" s="70" t="str">
        <f aca="false" t="array" ref="E625:E625">IF($C625="Mangrove", IFERROR(3.66*INDEX(MangroveEmissionsValues!$D:$D,MATCH($A625,MangroveEmissionsValues!$A:$A,0),1)*INDEX(MangroveEmissionsValues!$E:$E,MATCH($A625,MangroveEmissionsValues!$A:$A,0),1),"NoData"),"NoData")</f>
        <v>NoData</v>
      </c>
      <c r="F625" s="70" t="str">
        <f aca="false" t="array" ref="F625:F625">IF($C625="Mangrove", IFERROR(3.66*INDEX(MangroveEmissionsValues!$F:$F,MATCH($A625,MangroveEmissionsValues!$A:$A,0),1)*INDEX(MangroveEmissionsValues!$G:$G,MATCH($A625,MangroveEmissionsValues!$A:$A,0),1)/'Model assumptions'!$C$17,"NoData"),"NoData")</f>
        <v>NoData</v>
      </c>
      <c r="G625" s="40"/>
      <c r="H625" s="40"/>
      <c r="I625" s="40"/>
    </row>
    <row r="626" customFormat="false" ht="15.75" hidden="false" customHeight="true" outlineLevel="0" collapsed="false">
      <c r="A626" s="40" t="s">
        <v>389</v>
      </c>
      <c r="B626" s="56" t="str">
        <f aca="false" t="array" ref="B626:B626">INDEX(Countries!$D$2:$D$255, MATCH(A626, Countries!$B$2:$B$255, 0))</f>
        <v>FLK</v>
      </c>
      <c r="C626" s="76" t="s">
        <v>155</v>
      </c>
      <c r="D626" s="70" t="n">
        <v>10.1</v>
      </c>
      <c r="E626" s="70" t="str">
        <f aca="false" t="array" ref="E626:E626">IF($C626="Mangrove", IFERROR(3.66*INDEX(MangroveEmissionsValues!$D:$D,MATCH($A626,MangroveEmissionsValues!$A:$A,0),1)*INDEX(MangroveEmissionsValues!$E:$E,MATCH($A626,MangroveEmissionsValues!$A:$A,0),1),"NoData"),"NoData")</f>
        <v>NoData</v>
      </c>
      <c r="F626" s="70" t="str">
        <f aca="false" t="array" ref="F626:F626">IF($C626="Mangrove", IFERROR(3.66*INDEX(MangroveEmissionsValues!$F:$F,MATCH($A626,MangroveEmissionsValues!$A:$A,0),1)*INDEX(MangroveEmissionsValues!$G:$G,MATCH($A626,MangroveEmissionsValues!$A:$A,0),1)/'Model assumptions'!$C$17,"NoData"),"NoData")</f>
        <v>NoData</v>
      </c>
      <c r="G626" s="40"/>
      <c r="H626" s="40"/>
      <c r="I626" s="40"/>
    </row>
    <row r="627" customFormat="false" ht="15.75" hidden="false" customHeight="true" outlineLevel="0" collapsed="false">
      <c r="A627" s="40" t="s">
        <v>390</v>
      </c>
      <c r="B627" s="56" t="str">
        <f aca="false" t="array" ref="B627:B627">INDEX(Countries!$D$2:$D$255, MATCH(A627, Countries!$B$2:$B$255, 0))</f>
        <v>FRO</v>
      </c>
      <c r="C627" s="76" t="s">
        <v>155</v>
      </c>
      <c r="D627" s="70" t="n">
        <v>10.1</v>
      </c>
      <c r="E627" s="70" t="str">
        <f aca="false" t="array" ref="E627:E627">IF($C627="Mangrove", IFERROR(3.66*INDEX(MangroveEmissionsValues!$D:$D,MATCH($A627,MangroveEmissionsValues!$A:$A,0),1)*INDEX(MangroveEmissionsValues!$E:$E,MATCH($A627,MangroveEmissionsValues!$A:$A,0),1),"NoData"),"NoData")</f>
        <v>NoData</v>
      </c>
      <c r="F627" s="70" t="str">
        <f aca="false" t="array" ref="F627:F627">IF($C627="Mangrove", IFERROR(3.66*INDEX(MangroveEmissionsValues!$F:$F,MATCH($A627,MangroveEmissionsValues!$A:$A,0),1)*INDEX(MangroveEmissionsValues!$G:$G,MATCH($A627,MangroveEmissionsValues!$A:$A,0),1)/'Model assumptions'!$C$17,"NoData"),"NoData")</f>
        <v>NoData</v>
      </c>
      <c r="G627" s="40"/>
      <c r="H627" s="40"/>
      <c r="I627" s="40"/>
    </row>
    <row r="628" customFormat="false" ht="15.75" hidden="false" customHeight="true" outlineLevel="0" collapsed="false">
      <c r="A628" s="40" t="s">
        <v>391</v>
      </c>
      <c r="B628" s="56" t="str">
        <f aca="false" t="array" ref="B628:B628">INDEX(Countries!$D$2:$D$255, MATCH(A628, Countries!$B$2:$B$255, 0))</f>
        <v>FIN</v>
      </c>
      <c r="C628" s="76" t="s">
        <v>155</v>
      </c>
      <c r="D628" s="70" t="n">
        <v>10.1</v>
      </c>
      <c r="E628" s="70" t="str">
        <f aca="false" t="array" ref="E628:E628">IF($C628="Mangrove", IFERROR(3.66*INDEX(MangroveEmissionsValues!$D:$D,MATCH($A628,MangroveEmissionsValues!$A:$A,0),1)*INDEX(MangroveEmissionsValues!$E:$E,MATCH($A628,MangroveEmissionsValues!$A:$A,0),1),"NoData"),"NoData")</f>
        <v>NoData</v>
      </c>
      <c r="F628" s="70" t="str">
        <f aca="false" t="array" ref="F628:F628">IF($C628="Mangrove", IFERROR(3.66*INDEX(MangroveEmissionsValues!$F:$F,MATCH($A628,MangroveEmissionsValues!$A:$A,0),1)*INDEX(MangroveEmissionsValues!$G:$G,MATCH($A628,MangroveEmissionsValues!$A:$A,0),1)/'Model assumptions'!$C$17,"NoData"),"NoData")</f>
        <v>NoData</v>
      </c>
      <c r="G628" s="40"/>
      <c r="H628" s="40"/>
      <c r="I628" s="40"/>
    </row>
    <row r="629" customFormat="false" ht="15.75" hidden="false" customHeight="true" outlineLevel="0" collapsed="false">
      <c r="A629" s="40" t="s">
        <v>392</v>
      </c>
      <c r="B629" s="56" t="str">
        <f aca="false" t="array" ref="B629:B629">INDEX(Countries!$D$2:$D$255, MATCH(A629, Countries!$B$2:$B$255, 0))</f>
        <v>GEO</v>
      </c>
      <c r="C629" s="76" t="s">
        <v>155</v>
      </c>
      <c r="D629" s="70" t="n">
        <v>10.1</v>
      </c>
      <c r="E629" s="70" t="str">
        <f aca="false" t="array" ref="E629:E629">IF($C629="Mangrove", IFERROR(3.66*INDEX(MangroveEmissionsValues!$D:$D,MATCH($A629,MangroveEmissionsValues!$A:$A,0),1)*INDEX(MangroveEmissionsValues!$E:$E,MATCH($A629,MangroveEmissionsValues!$A:$A,0),1),"NoData"),"NoData")</f>
        <v>NoData</v>
      </c>
      <c r="F629" s="70" t="str">
        <f aca="false" t="array" ref="F629:F629">IF($C629="Mangrove", IFERROR(3.66*INDEX(MangroveEmissionsValues!$F:$F,MATCH($A629,MangroveEmissionsValues!$A:$A,0),1)*INDEX(MangroveEmissionsValues!$G:$G,MATCH($A629,MangroveEmissionsValues!$A:$A,0),1)/'Model assumptions'!$C$17,"NoData"),"NoData")</f>
        <v>NoData</v>
      </c>
      <c r="G629" s="40"/>
      <c r="H629" s="40"/>
      <c r="I629" s="40"/>
    </row>
    <row r="630" customFormat="false" ht="15.75" hidden="false" customHeight="true" outlineLevel="0" collapsed="false">
      <c r="A630" s="40" t="s">
        <v>393</v>
      </c>
      <c r="B630" s="56" t="str">
        <f aca="false" t="array" ref="B630:B630">INDEX(Countries!$D$2:$D$255, MATCH(A630, Countries!$B$2:$B$255, 0))</f>
        <v>GIB</v>
      </c>
      <c r="C630" s="76" t="s">
        <v>155</v>
      </c>
      <c r="D630" s="70" t="n">
        <v>10.1</v>
      </c>
      <c r="E630" s="70" t="str">
        <f aca="false" t="array" ref="E630:E630">IF($C630="Mangrove", IFERROR(3.66*INDEX(MangroveEmissionsValues!$D:$D,MATCH($A630,MangroveEmissionsValues!$A:$A,0),1)*INDEX(MangroveEmissionsValues!$E:$E,MATCH($A630,MangroveEmissionsValues!$A:$A,0),1),"NoData"),"NoData")</f>
        <v>NoData</v>
      </c>
      <c r="F630" s="70" t="str">
        <f aca="false" t="array" ref="F630:F630">IF($C630="Mangrove", IFERROR(3.66*INDEX(MangroveEmissionsValues!$F:$F,MATCH($A630,MangroveEmissionsValues!$A:$A,0),1)*INDEX(MangroveEmissionsValues!$G:$G,MATCH($A630,MangroveEmissionsValues!$A:$A,0),1)/'Model assumptions'!$C$17,"NoData"),"NoData")</f>
        <v>NoData</v>
      </c>
      <c r="G630" s="40"/>
      <c r="H630" s="40"/>
      <c r="I630" s="40"/>
    </row>
    <row r="631" customFormat="false" ht="15.75" hidden="false" customHeight="true" outlineLevel="0" collapsed="false">
      <c r="A631" s="40" t="s">
        <v>394</v>
      </c>
      <c r="B631" s="56" t="str">
        <f aca="false" t="array" ref="B631:B631">INDEX(Countries!$D$2:$D$255, MATCH(A631, Countries!$B$2:$B$255, 0))</f>
        <v>GRL</v>
      </c>
      <c r="C631" s="76" t="s">
        <v>155</v>
      </c>
      <c r="D631" s="70" t="n">
        <v>10.1</v>
      </c>
      <c r="E631" s="70" t="str">
        <f aca="false" t="array" ref="E631:E631">IF($C631="Mangrove", IFERROR(3.66*INDEX(MangroveEmissionsValues!$D:$D,MATCH($A631,MangroveEmissionsValues!$A:$A,0),1)*INDEX(MangroveEmissionsValues!$E:$E,MATCH($A631,MangroveEmissionsValues!$A:$A,0),1),"NoData"),"NoData")</f>
        <v>NoData</v>
      </c>
      <c r="F631" s="70" t="str">
        <f aca="false" t="array" ref="F631:F631">IF($C631="Mangrove", IFERROR(3.66*INDEX(MangroveEmissionsValues!$F:$F,MATCH($A631,MangroveEmissionsValues!$A:$A,0),1)*INDEX(MangroveEmissionsValues!$G:$G,MATCH($A631,MangroveEmissionsValues!$A:$A,0),1)/'Model assumptions'!$C$17,"NoData"),"NoData")</f>
        <v>NoData</v>
      </c>
      <c r="G631" s="40"/>
      <c r="H631" s="40"/>
      <c r="I631" s="40"/>
    </row>
    <row r="632" customFormat="false" ht="15.75" hidden="false" customHeight="true" outlineLevel="0" collapsed="false">
      <c r="A632" s="40" t="s">
        <v>395</v>
      </c>
      <c r="B632" s="56" t="str">
        <f aca="false" t="array" ref="B632:B632">INDEX(Countries!$D$2:$D$255, MATCH(A632, Countries!$B$2:$B$255, 0))</f>
        <v>GGY</v>
      </c>
      <c r="C632" s="76" t="s">
        <v>155</v>
      </c>
      <c r="D632" s="70" t="n">
        <v>10.1</v>
      </c>
      <c r="E632" s="70" t="str">
        <f aca="false" t="array" ref="E632:E632">IF($C632="Mangrove", IFERROR(3.66*INDEX(MangroveEmissionsValues!$D:$D,MATCH($A632,MangroveEmissionsValues!$A:$A,0),1)*INDEX(MangroveEmissionsValues!$E:$E,MATCH($A632,MangroveEmissionsValues!$A:$A,0),1),"NoData"),"NoData")</f>
        <v>NoData</v>
      </c>
      <c r="F632" s="70" t="str">
        <f aca="false" t="array" ref="F632:F632">IF($C632="Mangrove", IFERROR(3.66*INDEX(MangroveEmissionsValues!$F:$F,MATCH($A632,MangroveEmissionsValues!$A:$A,0),1)*INDEX(MangroveEmissionsValues!$G:$G,MATCH($A632,MangroveEmissionsValues!$A:$A,0),1)/'Model assumptions'!$C$17,"NoData"),"NoData")</f>
        <v>NoData</v>
      </c>
      <c r="G632" s="40"/>
      <c r="H632" s="40"/>
      <c r="I632" s="40"/>
    </row>
    <row r="633" customFormat="false" ht="15.75" hidden="false" customHeight="true" outlineLevel="0" collapsed="false">
      <c r="A633" s="40" t="s">
        <v>396</v>
      </c>
      <c r="B633" s="56" t="str">
        <f aca="false" t="array" ref="B633:B633">INDEX(Countries!$D$2:$D$255, MATCH(A633, Countries!$B$2:$B$255, 0))</f>
        <v>ISL</v>
      </c>
      <c r="C633" s="76" t="s">
        <v>155</v>
      </c>
      <c r="D633" s="70" t="n">
        <v>10.1</v>
      </c>
      <c r="E633" s="70" t="str">
        <f aca="false" t="array" ref="E633:E633">IF($C633="Mangrove", IFERROR(3.66*INDEX(MangroveEmissionsValues!$D:$D,MATCH($A633,MangroveEmissionsValues!$A:$A,0),1)*INDEX(MangroveEmissionsValues!$E:$E,MATCH($A633,MangroveEmissionsValues!$A:$A,0),1),"NoData"),"NoData")</f>
        <v>NoData</v>
      </c>
      <c r="F633" s="70" t="str">
        <f aca="false" t="array" ref="F633:F633">IF($C633="Mangrove", IFERROR(3.66*INDEX(MangroveEmissionsValues!$F:$F,MATCH($A633,MangroveEmissionsValues!$A:$A,0),1)*INDEX(MangroveEmissionsValues!$G:$G,MATCH($A633,MangroveEmissionsValues!$A:$A,0),1)/'Model assumptions'!$C$17,"NoData"),"NoData")</f>
        <v>NoData</v>
      </c>
      <c r="G633" s="40"/>
      <c r="H633" s="40"/>
      <c r="I633" s="40"/>
    </row>
    <row r="634" customFormat="false" ht="15.75" hidden="false" customHeight="true" outlineLevel="0" collapsed="false">
      <c r="A634" s="40" t="s">
        <v>397</v>
      </c>
      <c r="B634" s="56" t="str">
        <f aca="false" t="array" ref="B634:B634">INDEX(Countries!$D$2:$D$255, MATCH(A634, Countries!$B$2:$B$255, 0))</f>
        <v>IRQ</v>
      </c>
      <c r="C634" s="76" t="s">
        <v>155</v>
      </c>
      <c r="D634" s="70" t="n">
        <v>10.1</v>
      </c>
      <c r="E634" s="70" t="str">
        <f aca="false" t="array" ref="E634:E634">IF($C634="Mangrove", IFERROR(3.66*INDEX(MangroveEmissionsValues!$D:$D,MATCH($A634,MangroveEmissionsValues!$A:$A,0),1)*INDEX(MangroveEmissionsValues!$E:$E,MATCH($A634,MangroveEmissionsValues!$A:$A,0),1),"NoData"),"NoData")</f>
        <v>NoData</v>
      </c>
      <c r="F634" s="70" t="str">
        <f aca="false" t="array" ref="F634:F634">IF($C634="Mangrove", IFERROR(3.66*INDEX(MangroveEmissionsValues!$F:$F,MATCH($A634,MangroveEmissionsValues!$A:$A,0),1)*INDEX(MangroveEmissionsValues!$G:$G,MATCH($A634,MangroveEmissionsValues!$A:$A,0),1)/'Model assumptions'!$C$17,"NoData"),"NoData")</f>
        <v>NoData</v>
      </c>
      <c r="G634" s="40"/>
      <c r="H634" s="40"/>
      <c r="I634" s="40"/>
    </row>
    <row r="635" customFormat="false" ht="15.75" hidden="false" customHeight="true" outlineLevel="0" collapsed="false">
      <c r="A635" s="40" t="s">
        <v>398</v>
      </c>
      <c r="B635" s="56" t="str">
        <f aca="false" t="array" ref="B635:B635">INDEX(Countries!$D$2:$D$255, MATCH(A635, Countries!$B$2:$B$255, 0))</f>
        <v>IRL</v>
      </c>
      <c r="C635" s="76" t="s">
        <v>155</v>
      </c>
      <c r="D635" s="70" t="n">
        <v>10.1</v>
      </c>
      <c r="E635" s="70" t="str">
        <f aca="false" t="array" ref="E635:E635">IF($C635="Mangrove", IFERROR(3.66*INDEX(MangroveEmissionsValues!$D:$D,MATCH($A635,MangroveEmissionsValues!$A:$A,0),1)*INDEX(MangroveEmissionsValues!$E:$E,MATCH($A635,MangroveEmissionsValues!$A:$A,0),1),"NoData"),"NoData")</f>
        <v>NoData</v>
      </c>
      <c r="F635" s="70" t="str">
        <f aca="false" t="array" ref="F635:F635">IF($C635="Mangrove", IFERROR(3.66*INDEX(MangroveEmissionsValues!$F:$F,MATCH($A635,MangroveEmissionsValues!$A:$A,0),1)*INDEX(MangroveEmissionsValues!$G:$G,MATCH($A635,MangroveEmissionsValues!$A:$A,0),1)/'Model assumptions'!$C$17,"NoData"),"NoData")</f>
        <v>NoData</v>
      </c>
      <c r="G635" s="40"/>
      <c r="H635" s="40"/>
      <c r="I635" s="40"/>
    </row>
    <row r="636" customFormat="false" ht="15.75" hidden="false" customHeight="true" outlineLevel="0" collapsed="false">
      <c r="A636" s="40" t="s">
        <v>399</v>
      </c>
      <c r="B636" s="56" t="str">
        <f aca="false" t="array" ref="B636:B636">INDEX(Countries!$D$2:$D$255, MATCH(A636, Countries!$B$2:$B$255, 0))</f>
        <v>IMN</v>
      </c>
      <c r="C636" s="76" t="s">
        <v>155</v>
      </c>
      <c r="D636" s="70" t="n">
        <v>10.1</v>
      </c>
      <c r="E636" s="70" t="str">
        <f aca="false" t="array" ref="E636:E636">IF($C636="Mangrove", IFERROR(3.66*INDEX(MangroveEmissionsValues!$D:$D,MATCH($A636,MangroveEmissionsValues!$A:$A,0),1)*INDEX(MangroveEmissionsValues!$E:$E,MATCH($A636,MangroveEmissionsValues!$A:$A,0),1),"NoData"),"NoData")</f>
        <v>NoData</v>
      </c>
      <c r="F636" s="70" t="str">
        <f aca="false" t="array" ref="F636:F636">IF($C636="Mangrove", IFERROR(3.66*INDEX(MangroveEmissionsValues!$F:$F,MATCH($A636,MangroveEmissionsValues!$A:$A,0),1)*INDEX(MangroveEmissionsValues!$G:$G,MATCH($A636,MangroveEmissionsValues!$A:$A,0),1)/'Model assumptions'!$C$17,"NoData"),"NoData")</f>
        <v>NoData</v>
      </c>
      <c r="G636" s="40"/>
      <c r="H636" s="40"/>
      <c r="I636" s="40"/>
    </row>
    <row r="637" customFormat="false" ht="15.75" hidden="false" customHeight="true" outlineLevel="0" collapsed="false">
      <c r="A637" s="40" t="s">
        <v>400</v>
      </c>
      <c r="B637" s="56" t="str">
        <f aca="false" t="array" ref="B637:B637">INDEX(Countries!$D$2:$D$255, MATCH(A637, Countries!$B$2:$B$255, 0))</f>
        <v>JEY</v>
      </c>
      <c r="C637" s="76" t="s">
        <v>155</v>
      </c>
      <c r="D637" s="70" t="n">
        <v>10.1</v>
      </c>
      <c r="E637" s="70" t="str">
        <f aca="false" t="array" ref="E637:E637">IF($C637="Mangrove", IFERROR(3.66*INDEX(MangroveEmissionsValues!$D:$D,MATCH($A637,MangroveEmissionsValues!$A:$A,0),1)*INDEX(MangroveEmissionsValues!$E:$E,MATCH($A637,MangroveEmissionsValues!$A:$A,0),1),"NoData"),"NoData")</f>
        <v>NoData</v>
      </c>
      <c r="F637" s="70" t="str">
        <f aca="false" t="array" ref="F637:F637">IF($C637="Mangrove", IFERROR(3.66*INDEX(MangroveEmissionsValues!$F:$F,MATCH($A637,MangroveEmissionsValues!$A:$A,0),1)*INDEX(MangroveEmissionsValues!$G:$G,MATCH($A637,MangroveEmissionsValues!$A:$A,0),1)/'Model assumptions'!$C$17,"NoData"),"NoData")</f>
        <v>NoData</v>
      </c>
      <c r="G637" s="40"/>
      <c r="H637" s="40"/>
      <c r="I637" s="40"/>
    </row>
    <row r="638" customFormat="false" ht="15.75" hidden="false" customHeight="true" outlineLevel="0" collapsed="false">
      <c r="A638" s="40" t="s">
        <v>401</v>
      </c>
      <c r="B638" s="56" t="str">
        <f aca="false" t="array" ref="B638:B638">INDEX(Countries!$D$2:$D$255, MATCH(A638, Countries!$B$2:$B$255, 0))</f>
        <v>KAZ</v>
      </c>
      <c r="C638" s="76" t="s">
        <v>155</v>
      </c>
      <c r="D638" s="70" t="n">
        <v>10.1</v>
      </c>
      <c r="E638" s="70" t="str">
        <f aca="false" t="array" ref="E638:E638">IF($C638="Mangrove", IFERROR(3.66*INDEX(MangroveEmissionsValues!$D:$D,MATCH($A638,MangroveEmissionsValues!$A:$A,0),1)*INDEX(MangroveEmissionsValues!$E:$E,MATCH($A638,MangroveEmissionsValues!$A:$A,0),1),"NoData"),"NoData")</f>
        <v>NoData</v>
      </c>
      <c r="F638" s="70" t="str">
        <f aca="false" t="array" ref="F638:F638">IF($C638="Mangrove", IFERROR(3.66*INDEX(MangroveEmissionsValues!$F:$F,MATCH($A638,MangroveEmissionsValues!$A:$A,0),1)*INDEX(MangroveEmissionsValues!$G:$G,MATCH($A638,MangroveEmissionsValues!$A:$A,0),1)/'Model assumptions'!$C$17,"NoData"),"NoData")</f>
        <v>NoData</v>
      </c>
      <c r="G638" s="40"/>
      <c r="H638" s="40"/>
      <c r="I638" s="40"/>
    </row>
    <row r="639" customFormat="false" ht="15.75" hidden="false" customHeight="true" outlineLevel="0" collapsed="false">
      <c r="A639" s="40" t="s">
        <v>402</v>
      </c>
      <c r="B639" s="56" t="str">
        <f aca="false" t="array" ref="B639:B639">INDEX(Countries!$D$2:$D$255, MATCH(A639, Countries!$B$2:$B$255, 0))</f>
        <v>PRK</v>
      </c>
      <c r="C639" s="76" t="s">
        <v>155</v>
      </c>
      <c r="D639" s="70" t="n">
        <v>10.1</v>
      </c>
      <c r="E639" s="70" t="str">
        <f aca="false" t="array" ref="E639:E639">IF($C639="Mangrove", IFERROR(3.66*INDEX(MangroveEmissionsValues!$D:$D,MATCH($A639,MangroveEmissionsValues!$A:$A,0),1)*INDEX(MangroveEmissionsValues!$E:$E,MATCH($A639,MangroveEmissionsValues!$A:$A,0),1),"NoData"),"NoData")</f>
        <v>NoData</v>
      </c>
      <c r="F639" s="70" t="str">
        <f aca="false" t="array" ref="F639:F639">IF($C639="Mangrove", IFERROR(3.66*INDEX(MangroveEmissionsValues!$F:$F,MATCH($A639,MangroveEmissionsValues!$A:$A,0),1)*INDEX(MangroveEmissionsValues!$G:$G,MATCH($A639,MangroveEmissionsValues!$A:$A,0),1)/'Model assumptions'!$C$17,"NoData"),"NoData")</f>
        <v>NoData</v>
      </c>
      <c r="G639" s="40"/>
      <c r="H639" s="40"/>
      <c r="I639" s="40"/>
    </row>
    <row r="640" customFormat="false" ht="15.75" hidden="false" customHeight="true" outlineLevel="0" collapsed="false">
      <c r="A640" s="40" t="s">
        <v>403</v>
      </c>
      <c r="B640" s="56" t="str">
        <f aca="false" t="array" ref="B640:B640">INDEX(Countries!$D$2:$D$255, MATCH(A640, Countries!$B$2:$B$255, 0))</f>
        <v>KOR</v>
      </c>
      <c r="C640" s="76" t="s">
        <v>155</v>
      </c>
      <c r="D640" s="70" t="n">
        <v>10.1</v>
      </c>
      <c r="E640" s="70" t="str">
        <f aca="false" t="array" ref="E640:E640">IF($C640="Mangrove", IFERROR(3.66*INDEX(MangroveEmissionsValues!$D:$D,MATCH($A640,MangroveEmissionsValues!$A:$A,0),1)*INDEX(MangroveEmissionsValues!$E:$E,MATCH($A640,MangroveEmissionsValues!$A:$A,0),1),"NoData"),"NoData")</f>
        <v>NoData</v>
      </c>
      <c r="F640" s="70" t="str">
        <f aca="false" t="array" ref="F640:F640">IF($C640="Mangrove", IFERROR(3.66*INDEX(MangroveEmissionsValues!$F:$F,MATCH($A640,MangroveEmissionsValues!$A:$A,0),1)*INDEX(MangroveEmissionsValues!$G:$G,MATCH($A640,MangroveEmissionsValues!$A:$A,0),1)/'Model assumptions'!$C$17,"NoData"),"NoData")</f>
        <v>NoData</v>
      </c>
      <c r="G640" s="40"/>
      <c r="H640" s="40"/>
      <c r="I640" s="40"/>
    </row>
    <row r="641" customFormat="false" ht="15.75" hidden="false" customHeight="true" outlineLevel="0" collapsed="false">
      <c r="A641" s="40" t="s">
        <v>404</v>
      </c>
      <c r="B641" s="56" t="str">
        <f aca="false" t="array" ref="B641:B641">INDEX(Countries!$D$2:$D$255, MATCH(A641, Countries!$B$2:$B$255, 0))</f>
        <v>LVA</v>
      </c>
      <c r="C641" s="76" t="s">
        <v>155</v>
      </c>
      <c r="D641" s="70" t="n">
        <v>10.1</v>
      </c>
      <c r="E641" s="70" t="str">
        <f aca="false" t="array" ref="E641:E641">IF($C641="Mangrove", IFERROR(3.66*INDEX(MangroveEmissionsValues!$D:$D,MATCH($A641,MangroveEmissionsValues!$A:$A,0),1)*INDEX(MangroveEmissionsValues!$E:$E,MATCH($A641,MangroveEmissionsValues!$A:$A,0),1),"NoData"),"NoData")</f>
        <v>NoData</v>
      </c>
      <c r="F641" s="70" t="str">
        <f aca="false" t="array" ref="F641:F641">IF($C641="Mangrove", IFERROR(3.66*INDEX(MangroveEmissionsValues!$F:$F,MATCH($A641,MangroveEmissionsValues!$A:$A,0),1)*INDEX(MangroveEmissionsValues!$G:$G,MATCH($A641,MangroveEmissionsValues!$A:$A,0),1)/'Model assumptions'!$C$17,"NoData"),"NoData")</f>
        <v>NoData</v>
      </c>
      <c r="G641" s="40"/>
      <c r="H641" s="40"/>
      <c r="I641" s="40"/>
    </row>
    <row r="642" customFormat="false" ht="15.75" hidden="false" customHeight="true" outlineLevel="0" collapsed="false">
      <c r="A642" s="40" t="s">
        <v>405</v>
      </c>
      <c r="B642" s="56" t="str">
        <f aca="false" t="array" ref="B642:B642">INDEX(Countries!$D$2:$D$255, MATCH(A642, Countries!$B$2:$B$255, 0))</f>
        <v>LBN</v>
      </c>
      <c r="C642" s="76" t="s">
        <v>155</v>
      </c>
      <c r="D642" s="70" t="n">
        <v>10.1</v>
      </c>
      <c r="E642" s="70" t="str">
        <f aca="false" t="array" ref="E642:E642">IF($C642="Mangrove", IFERROR(3.66*INDEX(MangroveEmissionsValues!$D:$D,MATCH($A642,MangroveEmissionsValues!$A:$A,0),1)*INDEX(MangroveEmissionsValues!$E:$E,MATCH($A642,MangroveEmissionsValues!$A:$A,0),1),"NoData"),"NoData")</f>
        <v>NoData</v>
      </c>
      <c r="F642" s="70" t="str">
        <f aca="false" t="array" ref="F642:F642">IF($C642="Mangrove", IFERROR(3.66*INDEX(MangroveEmissionsValues!$F:$F,MATCH($A642,MangroveEmissionsValues!$A:$A,0),1)*INDEX(MangroveEmissionsValues!$G:$G,MATCH($A642,MangroveEmissionsValues!$A:$A,0),1)/'Model assumptions'!$C$17,"NoData"),"NoData")</f>
        <v>NoData</v>
      </c>
      <c r="G642" s="40"/>
      <c r="H642" s="40"/>
      <c r="I642" s="40"/>
    </row>
    <row r="643" customFormat="false" ht="15.75" hidden="false" customHeight="true" outlineLevel="0" collapsed="false">
      <c r="A643" s="40" t="s">
        <v>406</v>
      </c>
      <c r="B643" s="56" t="str">
        <f aca="false" t="array" ref="B643:B643">INDEX(Countries!$D$2:$D$255, MATCH(A643, Countries!$B$2:$B$255, 0))</f>
        <v>LTU</v>
      </c>
      <c r="C643" s="76" t="s">
        <v>155</v>
      </c>
      <c r="D643" s="70" t="n">
        <v>10.1</v>
      </c>
      <c r="E643" s="70" t="str">
        <f aca="false" t="array" ref="E643:E643">IF($C643="Mangrove", IFERROR(3.66*INDEX(MangroveEmissionsValues!$D:$D,MATCH($A643,MangroveEmissionsValues!$A:$A,0),1)*INDEX(MangroveEmissionsValues!$E:$E,MATCH($A643,MangroveEmissionsValues!$A:$A,0),1),"NoData"),"NoData")</f>
        <v>NoData</v>
      </c>
      <c r="F643" s="70" t="str">
        <f aca="false" t="array" ref="F643:F643">IF($C643="Mangrove", IFERROR(3.66*INDEX(MangroveEmissionsValues!$F:$F,MATCH($A643,MangroveEmissionsValues!$A:$A,0),1)*INDEX(MangroveEmissionsValues!$G:$G,MATCH($A643,MangroveEmissionsValues!$A:$A,0),1)/'Model assumptions'!$C$17,"NoData"),"NoData")</f>
        <v>NoData</v>
      </c>
      <c r="G643" s="40"/>
      <c r="H643" s="40"/>
      <c r="I643" s="40"/>
    </row>
    <row r="644" customFormat="false" ht="15.75" hidden="false" customHeight="true" outlineLevel="0" collapsed="false">
      <c r="A644" s="40" t="s">
        <v>407</v>
      </c>
      <c r="B644" s="56" t="str">
        <f aca="false" t="array" ref="B644:B644">INDEX(Countries!$D$2:$D$255, MATCH(A644, Countries!$B$2:$B$255, 0))</f>
        <v>MCO</v>
      </c>
      <c r="C644" s="76" t="s">
        <v>155</v>
      </c>
      <c r="D644" s="70" t="n">
        <v>10.1</v>
      </c>
      <c r="E644" s="70" t="str">
        <f aca="false" t="array" ref="E644:E644">IF($C644="Mangrove", IFERROR(3.66*INDEX(MangroveEmissionsValues!$D:$D,MATCH($A644,MangroveEmissionsValues!$A:$A,0),1)*INDEX(MangroveEmissionsValues!$E:$E,MATCH($A644,MangroveEmissionsValues!$A:$A,0),1),"NoData"),"NoData")</f>
        <v>NoData</v>
      </c>
      <c r="F644" s="70" t="str">
        <f aca="false" t="array" ref="F644:F644">IF($C644="Mangrove", IFERROR(3.66*INDEX(MangroveEmissionsValues!$F:$F,MATCH($A644,MangroveEmissionsValues!$A:$A,0),1)*INDEX(MangroveEmissionsValues!$G:$G,MATCH($A644,MangroveEmissionsValues!$A:$A,0),1)/'Model assumptions'!$C$17,"NoData"),"NoData")</f>
        <v>NoData</v>
      </c>
      <c r="G644" s="40"/>
      <c r="H644" s="40"/>
      <c r="I644" s="40"/>
    </row>
    <row r="645" customFormat="false" ht="15.75" hidden="false" customHeight="true" outlineLevel="0" collapsed="false">
      <c r="A645" s="40" t="s">
        <v>408</v>
      </c>
      <c r="B645" s="56" t="str">
        <f aca="false" t="array" ref="B645:B645">INDEX(Countries!$D$2:$D$255, MATCH(A645, Countries!$B$2:$B$255, 0))</f>
        <v>MNE</v>
      </c>
      <c r="C645" s="76" t="s">
        <v>155</v>
      </c>
      <c r="D645" s="70" t="n">
        <v>10.1</v>
      </c>
      <c r="E645" s="70" t="str">
        <f aca="false" t="array" ref="E645:E645">IF($C645="Mangrove", IFERROR(3.66*INDEX(MangroveEmissionsValues!$D:$D,MATCH($A645,MangroveEmissionsValues!$A:$A,0),1)*INDEX(MangroveEmissionsValues!$E:$E,MATCH($A645,MangroveEmissionsValues!$A:$A,0),1),"NoData"),"NoData")</f>
        <v>NoData</v>
      </c>
      <c r="F645" s="70" t="str">
        <f aca="false" t="array" ref="F645:F645">IF($C645="Mangrove", IFERROR(3.66*INDEX(MangroveEmissionsValues!$F:$F,MATCH($A645,MangroveEmissionsValues!$A:$A,0),1)*INDEX(MangroveEmissionsValues!$G:$G,MATCH($A645,MangroveEmissionsValues!$A:$A,0),1)/'Model assumptions'!$C$17,"NoData"),"NoData")</f>
        <v>NoData</v>
      </c>
      <c r="G645" s="40"/>
      <c r="H645" s="40"/>
      <c r="I645" s="40"/>
    </row>
    <row r="646" customFormat="false" ht="15.75" hidden="false" customHeight="true" outlineLevel="0" collapsed="false">
      <c r="A646" s="40" t="s">
        <v>409</v>
      </c>
      <c r="B646" s="56" t="str">
        <f aca="false" t="array" ref="B646:B646">INDEX(Countries!$D$2:$D$255, MATCH(A646, Countries!$B$2:$B$255, 0))</f>
        <v>MAR</v>
      </c>
      <c r="C646" s="76" t="s">
        <v>155</v>
      </c>
      <c r="D646" s="70" t="n">
        <v>10.1</v>
      </c>
      <c r="E646" s="70" t="str">
        <f aca="false" t="array" ref="E646:E646">IF($C646="Mangrove", IFERROR(3.66*INDEX(MangroveEmissionsValues!$D:$D,MATCH($A646,MangroveEmissionsValues!$A:$A,0),1)*INDEX(MangroveEmissionsValues!$E:$E,MATCH($A646,MangroveEmissionsValues!$A:$A,0),1),"NoData"),"NoData")</f>
        <v>NoData</v>
      </c>
      <c r="F646" s="70" t="str">
        <f aca="false" t="array" ref="F646:F646">IF($C646="Mangrove", IFERROR(3.66*INDEX(MangroveEmissionsValues!$F:$F,MATCH($A646,MangroveEmissionsValues!$A:$A,0),1)*INDEX(MangroveEmissionsValues!$G:$G,MATCH($A646,MangroveEmissionsValues!$A:$A,0),1)/'Model assumptions'!$C$17,"NoData"),"NoData")</f>
        <v>NoData</v>
      </c>
      <c r="G646" s="40"/>
      <c r="H646" s="40"/>
      <c r="I646" s="40"/>
    </row>
    <row r="647" customFormat="false" ht="15.75" hidden="false" customHeight="true" outlineLevel="0" collapsed="false">
      <c r="A647" s="40" t="s">
        <v>410</v>
      </c>
      <c r="B647" s="56" t="str">
        <f aca="false" t="array" ref="B647:B647">INDEX(Countries!$D$2:$D$255, MATCH(A647, Countries!$B$2:$B$255, 0))</f>
        <v>NAM</v>
      </c>
      <c r="C647" s="76" t="s">
        <v>155</v>
      </c>
      <c r="D647" s="70" t="n">
        <v>10.1</v>
      </c>
      <c r="E647" s="70" t="str">
        <f aca="false" t="array" ref="E647:E647">IF($C647="Mangrove", IFERROR(3.66*INDEX(MangroveEmissionsValues!$D:$D,MATCH($A647,MangroveEmissionsValues!$A:$A,0),1)*INDEX(MangroveEmissionsValues!$E:$E,MATCH($A647,MangroveEmissionsValues!$A:$A,0),1),"NoData"),"NoData")</f>
        <v>NoData</v>
      </c>
      <c r="F647" s="70" t="str">
        <f aca="false" t="array" ref="F647:F647">IF($C647="Mangrove", IFERROR(3.66*INDEX(MangroveEmissionsValues!$F:$F,MATCH($A647,MangroveEmissionsValues!$A:$A,0),1)*INDEX(MangroveEmissionsValues!$G:$G,MATCH($A647,MangroveEmissionsValues!$A:$A,0),1)/'Model assumptions'!$C$17,"NoData"),"NoData")</f>
        <v>NoData</v>
      </c>
      <c r="G647" s="40"/>
      <c r="H647" s="40"/>
      <c r="I647" s="40"/>
    </row>
    <row r="648" customFormat="false" ht="15.75" hidden="false" customHeight="true" outlineLevel="0" collapsed="false">
      <c r="A648" s="40" t="s">
        <v>411</v>
      </c>
      <c r="B648" s="56" t="str">
        <f aca="false" t="array" ref="B648:B648">INDEX(Countries!$D$2:$D$255, MATCH(A648, Countries!$B$2:$B$255, 0))</f>
        <v>NRU</v>
      </c>
      <c r="C648" s="76" t="s">
        <v>155</v>
      </c>
      <c r="D648" s="70" t="n">
        <v>10.1</v>
      </c>
      <c r="E648" s="70" t="str">
        <f aca="false" t="array" ref="E648:E648">IF($C648="Mangrove", IFERROR(3.66*INDEX(MangroveEmissionsValues!$D:$D,MATCH($A648,MangroveEmissionsValues!$A:$A,0),1)*INDEX(MangroveEmissionsValues!$E:$E,MATCH($A648,MangroveEmissionsValues!$A:$A,0),1),"NoData"),"NoData")</f>
        <v>NoData</v>
      </c>
      <c r="F648" s="70" t="str">
        <f aca="false" t="array" ref="F648:F648">IF($C648="Mangrove", IFERROR(3.66*INDEX(MangroveEmissionsValues!$F:$F,MATCH($A648,MangroveEmissionsValues!$A:$A,0),1)*INDEX(MangroveEmissionsValues!$G:$G,MATCH($A648,MangroveEmissionsValues!$A:$A,0),1)/'Model assumptions'!$C$17,"NoData"),"NoData")</f>
        <v>NoData</v>
      </c>
      <c r="G648" s="40"/>
      <c r="H648" s="40"/>
      <c r="I648" s="40"/>
    </row>
    <row r="649" customFormat="false" ht="15.75" hidden="false" customHeight="true" outlineLevel="0" collapsed="false">
      <c r="A649" s="40" t="s">
        <v>412</v>
      </c>
      <c r="B649" s="56" t="str">
        <f aca="false" t="array" ref="B649:B649">INDEX(Countries!$D$2:$D$255, MATCH(A649, Countries!$B$2:$B$255, 0))</f>
        <v>NIU</v>
      </c>
      <c r="C649" s="76" t="s">
        <v>155</v>
      </c>
      <c r="D649" s="70" t="n">
        <v>10.1</v>
      </c>
      <c r="E649" s="70" t="str">
        <f aca="false" t="array" ref="E649:E649">IF($C649="Mangrove", IFERROR(3.66*INDEX(MangroveEmissionsValues!$D:$D,MATCH($A649,MangroveEmissionsValues!$A:$A,0),1)*INDEX(MangroveEmissionsValues!$E:$E,MATCH($A649,MangroveEmissionsValues!$A:$A,0),1),"NoData"),"NoData")</f>
        <v>NoData</v>
      </c>
      <c r="F649" s="70" t="str">
        <f aca="false" t="array" ref="F649:F649">IF($C649="Mangrove", IFERROR(3.66*INDEX(MangroveEmissionsValues!$F:$F,MATCH($A649,MangroveEmissionsValues!$A:$A,0),1)*INDEX(MangroveEmissionsValues!$G:$G,MATCH($A649,MangroveEmissionsValues!$A:$A,0),1)/'Model assumptions'!$C$17,"NoData"),"NoData")</f>
        <v>NoData</v>
      </c>
      <c r="G649" s="40"/>
      <c r="H649" s="40"/>
      <c r="I649" s="40"/>
    </row>
    <row r="650" customFormat="false" ht="15.75" hidden="false" customHeight="true" outlineLevel="0" collapsed="false">
      <c r="A650" s="40" t="s">
        <v>413</v>
      </c>
      <c r="B650" s="56" t="str">
        <f aca="false" t="array" ref="B650:B650">INDEX(Countries!$D$2:$D$255, MATCH(A650, Countries!$B$2:$B$255, 0))</f>
        <v>MNP</v>
      </c>
      <c r="C650" s="76" t="s">
        <v>155</v>
      </c>
      <c r="D650" s="70" t="n">
        <v>10.1</v>
      </c>
      <c r="E650" s="70" t="str">
        <f aca="false" t="array" ref="E650:E650">IF($C650="Mangrove", IFERROR(3.66*INDEX(MangroveEmissionsValues!$D:$D,MATCH($A650,MangroveEmissionsValues!$A:$A,0),1)*INDEX(MangroveEmissionsValues!$E:$E,MATCH($A650,MangroveEmissionsValues!$A:$A,0),1),"NoData"),"NoData")</f>
        <v>NoData</v>
      </c>
      <c r="F650" s="70" t="str">
        <f aca="false" t="array" ref="F650:F650">IF($C650="Mangrove", IFERROR(3.66*INDEX(MangroveEmissionsValues!$F:$F,MATCH($A650,MangroveEmissionsValues!$A:$A,0),1)*INDEX(MangroveEmissionsValues!$G:$G,MATCH($A650,MangroveEmissionsValues!$A:$A,0),1)/'Model assumptions'!$C$17,"NoData"),"NoData")</f>
        <v>NoData</v>
      </c>
      <c r="G650" s="40"/>
      <c r="H650" s="40"/>
      <c r="I650" s="40"/>
    </row>
    <row r="651" customFormat="false" ht="15.75" hidden="false" customHeight="true" outlineLevel="0" collapsed="false">
      <c r="A651" s="40" t="s">
        <v>414</v>
      </c>
      <c r="B651" s="56" t="str">
        <f aca="false" t="array" ref="B651:B651">INDEX(Countries!$D$2:$D$255, MATCH(A651, Countries!$B$2:$B$255, 0))</f>
        <v>PCN</v>
      </c>
      <c r="C651" s="76" t="s">
        <v>155</v>
      </c>
      <c r="D651" s="70" t="n">
        <v>10.1</v>
      </c>
      <c r="E651" s="70" t="str">
        <f aca="false" t="array" ref="E651:E651">IF($C651="Mangrove", IFERROR(3.66*INDEX(MangroveEmissionsValues!$D:$D,MATCH($A651,MangroveEmissionsValues!$A:$A,0),1)*INDEX(MangroveEmissionsValues!$E:$E,MATCH($A651,MangroveEmissionsValues!$A:$A,0),1),"NoData"),"NoData")</f>
        <v>NoData</v>
      </c>
      <c r="F651" s="70" t="str">
        <f aca="false" t="array" ref="F651:F651">IF($C651="Mangrove", IFERROR(3.66*INDEX(MangroveEmissionsValues!$F:$F,MATCH($A651,MangroveEmissionsValues!$A:$A,0),1)*INDEX(MangroveEmissionsValues!$G:$G,MATCH($A651,MangroveEmissionsValues!$A:$A,0),1)/'Model assumptions'!$C$17,"NoData"),"NoData")</f>
        <v>NoData</v>
      </c>
      <c r="G651" s="40"/>
      <c r="H651" s="40"/>
      <c r="I651" s="40"/>
    </row>
    <row r="652" customFormat="false" ht="15.75" hidden="false" customHeight="true" outlineLevel="0" collapsed="false">
      <c r="A652" s="40" t="s">
        <v>415</v>
      </c>
      <c r="B652" s="56" t="str">
        <f aca="false" t="array" ref="B652:B652">INDEX(Countries!$D$2:$D$255, MATCH(A652, Countries!$B$2:$B$255, 0))</f>
        <v>PRT</v>
      </c>
      <c r="C652" s="76" t="s">
        <v>155</v>
      </c>
      <c r="D652" s="70" t="n">
        <v>10.1</v>
      </c>
      <c r="E652" s="70" t="str">
        <f aca="false" t="array" ref="E652:E652">IF($C652="Mangrove", IFERROR(3.66*INDEX(MangroveEmissionsValues!$D:$D,MATCH($A652,MangroveEmissionsValues!$A:$A,0),1)*INDEX(MangroveEmissionsValues!$E:$E,MATCH($A652,MangroveEmissionsValues!$A:$A,0),1),"NoData"),"NoData")</f>
        <v>NoData</v>
      </c>
      <c r="F652" s="70" t="str">
        <f aca="false" t="array" ref="F652:F652">IF($C652="Mangrove", IFERROR(3.66*INDEX(MangroveEmissionsValues!$F:$F,MATCH($A652,MangroveEmissionsValues!$A:$A,0),1)*INDEX(MangroveEmissionsValues!$G:$G,MATCH($A652,MangroveEmissionsValues!$A:$A,0),1)/'Model assumptions'!$C$17,"NoData"),"NoData")</f>
        <v>NoData</v>
      </c>
      <c r="G652" s="40"/>
      <c r="H652" s="40"/>
      <c r="I652" s="40"/>
    </row>
    <row r="653" customFormat="false" ht="15.75" hidden="false" customHeight="true" outlineLevel="0" collapsed="false">
      <c r="A653" s="40" t="s">
        <v>416</v>
      </c>
      <c r="B653" s="56" t="str">
        <f aca="false" t="array" ref="B653:B653">INDEX(Countries!$D$2:$D$255, MATCH(A653, Countries!$B$2:$B$255, 0))</f>
        <v>REU</v>
      </c>
      <c r="C653" s="76" t="s">
        <v>155</v>
      </c>
      <c r="D653" s="70" t="n">
        <v>10.1</v>
      </c>
      <c r="E653" s="70" t="str">
        <f aca="false" t="array" ref="E653:E653">IF($C653="Mangrove", IFERROR(3.66*INDEX(MangroveEmissionsValues!$D:$D,MATCH($A653,MangroveEmissionsValues!$A:$A,0),1)*INDEX(MangroveEmissionsValues!$E:$E,MATCH($A653,MangroveEmissionsValues!$A:$A,0),1),"NoData"),"NoData")</f>
        <v>NoData</v>
      </c>
      <c r="F653" s="70" t="str">
        <f aca="false" t="array" ref="F653:F653">IF($C653="Mangrove", IFERROR(3.66*INDEX(MangroveEmissionsValues!$F:$F,MATCH($A653,MangroveEmissionsValues!$A:$A,0),1)*INDEX(MangroveEmissionsValues!$G:$G,MATCH($A653,MangroveEmissionsValues!$A:$A,0),1)/'Model assumptions'!$C$17,"NoData"),"NoData")</f>
        <v>NoData</v>
      </c>
      <c r="G653" s="40"/>
      <c r="H653" s="40"/>
      <c r="I653" s="40"/>
    </row>
    <row r="654" customFormat="false" ht="15.75" hidden="false" customHeight="true" outlineLevel="0" collapsed="false">
      <c r="A654" s="40" t="s">
        <v>417</v>
      </c>
      <c r="B654" s="56" t="str">
        <f aca="false" t="array" ref="B654:B654">INDEX(Countries!$D$2:$D$255, MATCH(A654, Countries!$B$2:$B$255, 0))</f>
        <v>ROU</v>
      </c>
      <c r="C654" s="76" t="s">
        <v>155</v>
      </c>
      <c r="D654" s="70" t="n">
        <v>10.1</v>
      </c>
      <c r="E654" s="70" t="str">
        <f aca="false" t="array" ref="E654:E654">IF($C654="Mangrove", IFERROR(3.66*INDEX(MangroveEmissionsValues!$D:$D,MATCH($A654,MangroveEmissionsValues!$A:$A,0),1)*INDEX(MangroveEmissionsValues!$E:$E,MATCH($A654,MangroveEmissionsValues!$A:$A,0),1),"NoData"),"NoData")</f>
        <v>NoData</v>
      </c>
      <c r="F654" s="70" t="str">
        <f aca="false" t="array" ref="F654:F654">IF($C654="Mangrove", IFERROR(3.66*INDEX(MangroveEmissionsValues!$F:$F,MATCH($A654,MangroveEmissionsValues!$A:$A,0),1)*INDEX(MangroveEmissionsValues!$G:$G,MATCH($A654,MangroveEmissionsValues!$A:$A,0),1)/'Model assumptions'!$C$17,"NoData"),"NoData")</f>
        <v>NoData</v>
      </c>
      <c r="G654" s="40"/>
      <c r="H654" s="40"/>
      <c r="I654" s="40"/>
    </row>
    <row r="655" customFormat="false" ht="15.75" hidden="false" customHeight="true" outlineLevel="0" collapsed="false">
      <c r="A655" s="40" t="s">
        <v>418</v>
      </c>
      <c r="B655" s="56" t="str">
        <f aca="false" t="array" ref="B655:B655">INDEX(Countries!$D$2:$D$255, MATCH(A655, Countries!$B$2:$B$255, 0))</f>
        <v>SHN</v>
      </c>
      <c r="C655" s="76" t="s">
        <v>155</v>
      </c>
      <c r="D655" s="70" t="n">
        <v>10.1</v>
      </c>
      <c r="E655" s="70" t="str">
        <f aca="false" t="array" ref="E655:E655">IF($C655="Mangrove", IFERROR(3.66*INDEX(MangroveEmissionsValues!$D:$D,MATCH($A655,MangroveEmissionsValues!$A:$A,0),1)*INDEX(MangroveEmissionsValues!$E:$E,MATCH($A655,MangroveEmissionsValues!$A:$A,0),1),"NoData"),"NoData")</f>
        <v>NoData</v>
      </c>
      <c r="F655" s="70" t="str">
        <f aca="false" t="array" ref="F655:F655">IF($C655="Mangrove", IFERROR(3.66*INDEX(MangroveEmissionsValues!$F:$F,MATCH($A655,MangroveEmissionsValues!$A:$A,0),1)*INDEX(MangroveEmissionsValues!$G:$G,MATCH($A655,MangroveEmissionsValues!$A:$A,0),1)/'Model assumptions'!$C$17,"NoData"),"NoData")</f>
        <v>NoData</v>
      </c>
      <c r="G655" s="40"/>
      <c r="H655" s="40"/>
      <c r="I655" s="40"/>
    </row>
    <row r="656" customFormat="false" ht="15.75" hidden="false" customHeight="true" outlineLevel="0" collapsed="false">
      <c r="A656" s="40" t="s">
        <v>419</v>
      </c>
      <c r="B656" s="56" t="str">
        <f aca="false" t="array" ref="B656:B656">INDEX(Countries!$D$2:$D$255, MATCH(A656, Countries!$B$2:$B$255, 0))</f>
        <v>SPM</v>
      </c>
      <c r="C656" s="76" t="s">
        <v>155</v>
      </c>
      <c r="D656" s="70" t="n">
        <v>10.1</v>
      </c>
      <c r="E656" s="70" t="str">
        <f aca="false" t="array" ref="E656:E656">IF($C656="Mangrove", IFERROR(3.66*INDEX(MangroveEmissionsValues!$D:$D,MATCH($A656,MangroveEmissionsValues!$A:$A,0),1)*INDEX(MangroveEmissionsValues!$E:$E,MATCH($A656,MangroveEmissionsValues!$A:$A,0),1),"NoData"),"NoData")</f>
        <v>NoData</v>
      </c>
      <c r="F656" s="70" t="str">
        <f aca="false" t="array" ref="F656:F656">IF($C656="Mangrove", IFERROR(3.66*INDEX(MangroveEmissionsValues!$F:$F,MATCH($A656,MangroveEmissionsValues!$A:$A,0),1)*INDEX(MangroveEmissionsValues!$G:$G,MATCH($A656,MangroveEmissionsValues!$A:$A,0),1)/'Model assumptions'!$C$17,"NoData"),"NoData")</f>
        <v>NoData</v>
      </c>
      <c r="G656" s="40"/>
      <c r="H656" s="40"/>
      <c r="I656" s="40"/>
    </row>
    <row r="657" customFormat="false" ht="15.75" hidden="false" customHeight="true" outlineLevel="0" collapsed="false">
      <c r="A657" s="40" t="s">
        <v>420</v>
      </c>
      <c r="B657" s="56" t="str">
        <f aca="false" t="array" ref="B657:B657">INDEX(Countries!$D$2:$D$255, MATCH(A657, Countries!$B$2:$B$255, 0))</f>
        <v>SYR</v>
      </c>
      <c r="C657" s="76" t="s">
        <v>155</v>
      </c>
      <c r="D657" s="70" t="n">
        <v>10.1</v>
      </c>
      <c r="E657" s="70" t="str">
        <f aca="false" t="array" ref="E657:E657">IF($C657="Mangrove", IFERROR(3.66*INDEX(MangroveEmissionsValues!$D:$D,MATCH($A657,MangroveEmissionsValues!$A:$A,0),1)*INDEX(MangroveEmissionsValues!$E:$E,MATCH($A657,MangroveEmissionsValues!$A:$A,0),1),"NoData"),"NoData")</f>
        <v>NoData</v>
      </c>
      <c r="F657" s="70" t="str">
        <f aca="false" t="array" ref="F657:F657">IF($C657="Mangrove", IFERROR(3.66*INDEX(MangroveEmissionsValues!$F:$F,MATCH($A657,MangroveEmissionsValues!$A:$A,0),1)*INDEX(MangroveEmissionsValues!$G:$G,MATCH($A657,MangroveEmissionsValues!$A:$A,0),1)/'Model assumptions'!$C$17,"NoData"),"NoData")</f>
        <v>NoData</v>
      </c>
      <c r="G657" s="40"/>
      <c r="H657" s="40"/>
      <c r="I657" s="40"/>
    </row>
    <row r="658" customFormat="false" ht="15.75" hidden="false" customHeight="true" outlineLevel="0" collapsed="false">
      <c r="A658" s="40" t="s">
        <v>421</v>
      </c>
      <c r="B658" s="56" t="str">
        <f aca="false" t="array" ref="B658:B658">INDEX(Countries!$D$2:$D$255, MATCH(A658, Countries!$B$2:$B$255, 0))</f>
        <v>TKL</v>
      </c>
      <c r="C658" s="76" t="s">
        <v>155</v>
      </c>
      <c r="D658" s="70" t="n">
        <v>10.1</v>
      </c>
      <c r="E658" s="70" t="str">
        <f aca="false" t="array" ref="E658:E658">IF($C658="Mangrove", IFERROR(3.66*INDEX(MangroveEmissionsValues!$D:$D,MATCH($A658,MangroveEmissionsValues!$A:$A,0),1)*INDEX(MangroveEmissionsValues!$E:$E,MATCH($A658,MangroveEmissionsValues!$A:$A,0),1),"NoData"),"NoData")</f>
        <v>NoData</v>
      </c>
      <c r="F658" s="70" t="str">
        <f aca="false" t="array" ref="F658:F658">IF($C658="Mangrove", IFERROR(3.66*INDEX(MangroveEmissionsValues!$F:$F,MATCH($A658,MangroveEmissionsValues!$A:$A,0),1)*INDEX(MangroveEmissionsValues!$G:$G,MATCH($A658,MangroveEmissionsValues!$A:$A,0),1)/'Model assumptions'!$C$17,"NoData"),"NoData")</f>
        <v>NoData</v>
      </c>
      <c r="G658" s="40"/>
      <c r="H658" s="40"/>
      <c r="I658" s="40"/>
    </row>
    <row r="659" customFormat="false" ht="15.75" hidden="false" customHeight="true" outlineLevel="0" collapsed="false">
      <c r="A659" s="40" t="s">
        <v>422</v>
      </c>
      <c r="B659" s="56" t="str">
        <f aca="false" t="array" ref="B659:B659">INDEX(Countries!$D$2:$D$255, MATCH(A659, Countries!$B$2:$B$255, 0))</f>
        <v>TKM</v>
      </c>
      <c r="C659" s="76" t="s">
        <v>155</v>
      </c>
      <c r="D659" s="70" t="n">
        <v>10.1</v>
      </c>
      <c r="E659" s="70" t="str">
        <f aca="false" t="array" ref="E659:E659">IF($C659="Mangrove", IFERROR(3.66*INDEX(MangroveEmissionsValues!$D:$D,MATCH($A659,MangroveEmissionsValues!$A:$A,0),1)*INDEX(MangroveEmissionsValues!$E:$E,MATCH($A659,MangroveEmissionsValues!$A:$A,0),1),"NoData"),"NoData")</f>
        <v>NoData</v>
      </c>
      <c r="F659" s="70" t="str">
        <f aca="false" t="array" ref="F659:F659">IF($C659="Mangrove", IFERROR(3.66*INDEX(MangroveEmissionsValues!$F:$F,MATCH($A659,MangroveEmissionsValues!$A:$A,0),1)*INDEX(MangroveEmissionsValues!$G:$G,MATCH($A659,MangroveEmissionsValues!$A:$A,0),1)/'Model assumptions'!$C$17,"NoData"),"NoData")</f>
        <v>NoData</v>
      </c>
      <c r="G659" s="40"/>
      <c r="H659" s="40"/>
      <c r="I659" s="40"/>
    </row>
    <row r="660" customFormat="false" ht="15.75" hidden="false" customHeight="true" outlineLevel="0" collapsed="false">
      <c r="A660" s="40" t="s">
        <v>423</v>
      </c>
      <c r="B660" s="56" t="str">
        <f aca="false" t="array" ref="B660:B660">INDEX(Countries!$D$2:$D$255, MATCH(A660, Countries!$B$2:$B$255, 0))</f>
        <v>URY</v>
      </c>
      <c r="C660" s="76" t="s">
        <v>155</v>
      </c>
      <c r="D660" s="70" t="n">
        <v>10.1</v>
      </c>
      <c r="E660" s="70" t="str">
        <f aca="false" t="array" ref="E660:E660">IF($C660="Mangrove", IFERROR(3.66*INDEX(MangroveEmissionsValues!$D:$D,MATCH($A660,MangroveEmissionsValues!$A:$A,0),1)*INDEX(MangroveEmissionsValues!$E:$E,MATCH($A660,MangroveEmissionsValues!$A:$A,0),1),"NoData"),"NoData")</f>
        <v>NoData</v>
      </c>
      <c r="F660" s="70" t="str">
        <f aca="false" t="array" ref="F660:F660">IF($C660="Mangrove", IFERROR(3.66*INDEX(MangroveEmissionsValues!$F:$F,MATCH($A660,MangroveEmissionsValues!$A:$A,0),1)*INDEX(MangroveEmissionsValues!$G:$G,MATCH($A660,MangroveEmissionsValues!$A:$A,0),1)/'Model assumptions'!$C$17,"NoData"),"NoData")</f>
        <v>NoData</v>
      </c>
      <c r="G660" s="40"/>
      <c r="H660" s="40"/>
      <c r="I660" s="40"/>
    </row>
    <row r="661" customFormat="false" ht="15.75" hidden="false" customHeight="true" outlineLevel="0" collapsed="false">
      <c r="A661" s="40" t="s">
        <v>424</v>
      </c>
      <c r="B661" s="56" t="str">
        <f aca="false" t="array" ref="B661:B661">INDEX(Countries!$D$2:$D$255, MATCH(A661, Countries!$B$2:$B$255, 0))</f>
        <v>ESH</v>
      </c>
      <c r="C661" s="76" t="s">
        <v>155</v>
      </c>
      <c r="D661" s="70" t="n">
        <v>10.1</v>
      </c>
      <c r="E661" s="70" t="str">
        <f aca="false" t="array" ref="E661:E661">IF($C661="Mangrove", IFERROR(3.66*INDEX(MangroveEmissionsValues!$D:$D,MATCH($A661,MangroveEmissionsValues!$A:$A,0),1)*INDEX(MangroveEmissionsValues!$E:$E,MATCH($A661,MangroveEmissionsValues!$A:$A,0),1),"NoData"),"NoData")</f>
        <v>NoData</v>
      </c>
      <c r="F661" s="70" t="str">
        <f aca="false" t="array" ref="F661:F661">IF($C661="Mangrove", IFERROR(3.66*INDEX(MangroveEmissionsValues!$F:$F,MATCH($A661,MangroveEmissionsValues!$A:$A,0),1)*INDEX(MangroveEmissionsValues!$G:$G,MATCH($A661,MangroveEmissionsValues!$A:$A,0),1)/'Model assumptions'!$C$17,"NoData"),"NoData")</f>
        <v>NoData</v>
      </c>
      <c r="G661" s="40"/>
      <c r="H661" s="40"/>
      <c r="I661" s="40"/>
    </row>
    <row r="662" customFormat="false" ht="15.75" hidden="false" customHeight="true" outlineLevel="0" collapsed="false">
      <c r="A662" s="40" t="s">
        <v>425</v>
      </c>
      <c r="B662" s="56" t="str">
        <f aca="false" t="array" ref="B662:B662">INDEX(Countries!$D$2:$D$255, MATCH(A662, Countries!$B$2:$B$255, 0))</f>
        <v>AFG</v>
      </c>
      <c r="C662" s="76" t="s">
        <v>155</v>
      </c>
      <c r="D662" s="70" t="n">
        <v>10.1</v>
      </c>
      <c r="E662" s="70" t="str">
        <f aca="false" t="array" ref="E662:E662">IF($C662="Mangrove", IFERROR(3.66*INDEX(MangroveEmissionsValues!$D:$D,MATCH($A662,MangroveEmissionsValues!$A:$A,0),1)*INDEX(MangroveEmissionsValues!$E:$E,MATCH($A662,MangroveEmissionsValues!$A:$A,0),1),"NoData"),"NoData")</f>
        <v>NoData</v>
      </c>
      <c r="F662" s="70" t="str">
        <f aca="false" t="array" ref="F662:F662">IF($C662="Mangrove", IFERROR(3.66*INDEX(MangroveEmissionsValues!$F:$F,MATCH($A662,MangroveEmissionsValues!$A:$A,0),1)*INDEX(MangroveEmissionsValues!$G:$G,MATCH($A662,MangroveEmissionsValues!$A:$A,0),1)/'Model assumptions'!$C$17,"NoData"),"NoData")</f>
        <v>NoData</v>
      </c>
      <c r="G662" s="40"/>
      <c r="H662" s="40"/>
      <c r="I662" s="40"/>
    </row>
    <row r="663" customFormat="false" ht="15.75" hidden="false" customHeight="true" outlineLevel="0" collapsed="false">
      <c r="A663" s="40" t="s">
        <v>426</v>
      </c>
      <c r="B663" s="56" t="str">
        <f aca="false" t="array" ref="B663:B663">INDEX(Countries!$D$2:$D$255, MATCH(A663, Countries!$B$2:$B$255, 0))</f>
        <v>ARM</v>
      </c>
      <c r="C663" s="76" t="s">
        <v>155</v>
      </c>
      <c r="D663" s="70" t="n">
        <v>10.1</v>
      </c>
      <c r="E663" s="70" t="str">
        <f aca="false" t="array" ref="E663:E663">IF($C663="Mangrove", IFERROR(3.66*INDEX(MangroveEmissionsValues!$D:$D,MATCH($A663,MangroveEmissionsValues!$A:$A,0),1)*INDEX(MangroveEmissionsValues!$E:$E,MATCH($A663,MangroveEmissionsValues!$A:$A,0),1),"NoData"),"NoData")</f>
        <v>NoData</v>
      </c>
      <c r="F663" s="70" t="str">
        <f aca="false" t="array" ref="F663:F663">IF($C663="Mangrove", IFERROR(3.66*INDEX(MangroveEmissionsValues!$F:$F,MATCH($A663,MangroveEmissionsValues!$A:$A,0),1)*INDEX(MangroveEmissionsValues!$G:$G,MATCH($A663,MangroveEmissionsValues!$A:$A,0),1)/'Model assumptions'!$C$17,"NoData"),"NoData")</f>
        <v>NoData</v>
      </c>
      <c r="G663" s="40"/>
      <c r="H663" s="40"/>
      <c r="I663" s="40"/>
    </row>
    <row r="664" customFormat="false" ht="15.75" hidden="false" customHeight="true" outlineLevel="0" collapsed="false">
      <c r="A664" s="40" t="s">
        <v>427</v>
      </c>
      <c r="B664" s="56" t="str">
        <f aca="false" t="array" ref="B664:B664">INDEX(Countries!$D$2:$D$255, MATCH(A664, Countries!$B$2:$B$255, 0))</f>
        <v>AUT</v>
      </c>
      <c r="C664" s="76" t="s">
        <v>155</v>
      </c>
      <c r="D664" s="70" t="n">
        <v>10.1</v>
      </c>
      <c r="E664" s="70" t="str">
        <f aca="false" t="array" ref="E664:E664">IF($C664="Mangrove", IFERROR(3.66*INDEX(MangroveEmissionsValues!$D:$D,MATCH($A664,MangroveEmissionsValues!$A:$A,0),1)*INDEX(MangroveEmissionsValues!$E:$E,MATCH($A664,MangroveEmissionsValues!$A:$A,0),1),"NoData"),"NoData")</f>
        <v>NoData</v>
      </c>
      <c r="F664" s="70" t="str">
        <f aca="false" t="array" ref="F664:F664">IF($C664="Mangrove", IFERROR(3.66*INDEX(MangroveEmissionsValues!$F:$F,MATCH($A664,MangroveEmissionsValues!$A:$A,0),1)*INDEX(MangroveEmissionsValues!$G:$G,MATCH($A664,MangroveEmissionsValues!$A:$A,0),1)/'Model assumptions'!$C$17,"NoData"),"NoData")</f>
        <v>NoData</v>
      </c>
      <c r="G664" s="40"/>
      <c r="H664" s="40"/>
      <c r="I664" s="40"/>
    </row>
    <row r="665" customFormat="false" ht="15.75" hidden="false" customHeight="true" outlineLevel="0" collapsed="false">
      <c r="A665" s="40" t="s">
        <v>428</v>
      </c>
      <c r="B665" s="56" t="str">
        <f aca="false" t="array" ref="B665:B665">INDEX(Countries!$D$2:$D$255, MATCH(A665, Countries!$B$2:$B$255, 0))</f>
        <v>BDI</v>
      </c>
      <c r="C665" s="76" t="s">
        <v>155</v>
      </c>
      <c r="D665" s="70" t="n">
        <v>10.1</v>
      </c>
      <c r="E665" s="70" t="str">
        <f aca="false" t="array" ref="E665:E665">IF($C665="Mangrove", IFERROR(3.66*INDEX(MangroveEmissionsValues!$D:$D,MATCH($A665,MangroveEmissionsValues!$A:$A,0),1)*INDEX(MangroveEmissionsValues!$E:$E,MATCH($A665,MangroveEmissionsValues!$A:$A,0),1),"NoData"),"NoData")</f>
        <v>NoData</v>
      </c>
      <c r="F665" s="70" t="str">
        <f aca="false" t="array" ref="F665:F665">IF($C665="Mangrove", IFERROR(3.66*INDEX(MangroveEmissionsValues!$F:$F,MATCH($A665,MangroveEmissionsValues!$A:$A,0),1)*INDEX(MangroveEmissionsValues!$G:$G,MATCH($A665,MangroveEmissionsValues!$A:$A,0),1)/'Model assumptions'!$C$17,"NoData"),"NoData")</f>
        <v>NoData</v>
      </c>
      <c r="G665" s="40"/>
      <c r="H665" s="40"/>
      <c r="I665" s="40"/>
    </row>
    <row r="666" customFormat="false" ht="15.75" hidden="false" customHeight="true" outlineLevel="0" collapsed="false">
      <c r="A666" s="40" t="s">
        <v>429</v>
      </c>
      <c r="B666" s="56" t="str">
        <f aca="false" t="array" ref="B666:B666">INDEX(Countries!$D$2:$D$255, MATCH(A666, Countries!$B$2:$B$255, 0))</f>
        <v>BFA</v>
      </c>
      <c r="C666" s="76" t="s">
        <v>155</v>
      </c>
      <c r="D666" s="70" t="n">
        <v>10.1</v>
      </c>
      <c r="E666" s="70" t="str">
        <f aca="false" t="array" ref="E666:E666">IF($C666="Mangrove", IFERROR(3.66*INDEX(MangroveEmissionsValues!$D:$D,MATCH($A666,MangroveEmissionsValues!$A:$A,0),1)*INDEX(MangroveEmissionsValues!$E:$E,MATCH($A666,MangroveEmissionsValues!$A:$A,0),1),"NoData"),"NoData")</f>
        <v>NoData</v>
      </c>
      <c r="F666" s="70" t="str">
        <f aca="false" t="array" ref="F666:F666">IF($C666="Mangrove", IFERROR(3.66*INDEX(MangroveEmissionsValues!$F:$F,MATCH($A666,MangroveEmissionsValues!$A:$A,0),1)*INDEX(MangroveEmissionsValues!$G:$G,MATCH($A666,MangroveEmissionsValues!$A:$A,0),1)/'Model assumptions'!$C$17,"NoData"),"NoData")</f>
        <v>NoData</v>
      </c>
      <c r="G666" s="40"/>
      <c r="H666" s="40"/>
      <c r="I666" s="40"/>
    </row>
    <row r="667" customFormat="false" ht="15.75" hidden="false" customHeight="true" outlineLevel="0" collapsed="false">
      <c r="A667" s="40" t="s">
        <v>430</v>
      </c>
      <c r="B667" s="56" t="str">
        <f aca="false" t="array" ref="B667:B667">INDEX(Countries!$D$2:$D$255, MATCH(A667, Countries!$B$2:$B$255, 0))</f>
        <v>BLR</v>
      </c>
      <c r="C667" s="76" t="s">
        <v>155</v>
      </c>
      <c r="D667" s="70" t="n">
        <v>10.1</v>
      </c>
      <c r="E667" s="70" t="str">
        <f aca="false" t="array" ref="E667:E667">IF($C667="Mangrove", IFERROR(3.66*INDEX(MangroveEmissionsValues!$D:$D,MATCH($A667,MangroveEmissionsValues!$A:$A,0),1)*INDEX(MangroveEmissionsValues!$E:$E,MATCH($A667,MangroveEmissionsValues!$A:$A,0),1),"NoData"),"NoData")</f>
        <v>NoData</v>
      </c>
      <c r="F667" s="70" t="str">
        <f aca="false" t="array" ref="F667:F667">IF($C667="Mangrove", IFERROR(3.66*INDEX(MangroveEmissionsValues!$F:$F,MATCH($A667,MangroveEmissionsValues!$A:$A,0),1)*INDEX(MangroveEmissionsValues!$G:$G,MATCH($A667,MangroveEmissionsValues!$A:$A,0),1)/'Model assumptions'!$C$17,"NoData"),"NoData")</f>
        <v>NoData</v>
      </c>
      <c r="G667" s="40"/>
      <c r="H667" s="40"/>
      <c r="I667" s="40"/>
    </row>
    <row r="668" customFormat="false" ht="15.75" hidden="false" customHeight="true" outlineLevel="0" collapsed="false">
      <c r="A668" s="40" t="s">
        <v>431</v>
      </c>
      <c r="B668" s="56" t="str">
        <f aca="false" t="array" ref="B668:B668">INDEX(Countries!$D$2:$D$255, MATCH(A668, Countries!$B$2:$B$255, 0))</f>
        <v>BOL</v>
      </c>
      <c r="C668" s="76" t="s">
        <v>155</v>
      </c>
      <c r="D668" s="70" t="n">
        <v>10.1</v>
      </c>
      <c r="E668" s="70" t="str">
        <f aca="false" t="array" ref="E668:E668">IF($C668="Mangrove", IFERROR(3.66*INDEX(MangroveEmissionsValues!$D:$D,MATCH($A668,MangroveEmissionsValues!$A:$A,0),1)*INDEX(MangroveEmissionsValues!$E:$E,MATCH($A668,MangroveEmissionsValues!$A:$A,0),1),"NoData"),"NoData")</f>
        <v>NoData</v>
      </c>
      <c r="F668" s="70" t="str">
        <f aca="false" t="array" ref="F668:F668">IF($C668="Mangrove", IFERROR(3.66*INDEX(MangroveEmissionsValues!$F:$F,MATCH($A668,MangroveEmissionsValues!$A:$A,0),1)*INDEX(MangroveEmissionsValues!$G:$G,MATCH($A668,MangroveEmissionsValues!$A:$A,0),1)/'Model assumptions'!$C$17,"NoData"),"NoData")</f>
        <v>NoData</v>
      </c>
      <c r="G668" s="40"/>
      <c r="H668" s="40"/>
      <c r="I668" s="40"/>
    </row>
    <row r="669" customFormat="false" ht="15.75" hidden="false" customHeight="true" outlineLevel="0" collapsed="false">
      <c r="A669" s="40" t="s">
        <v>432</v>
      </c>
      <c r="B669" s="56" t="str">
        <f aca="false" t="array" ref="B669:B669">INDEX(Countries!$D$2:$D$255, MATCH(A669, Countries!$B$2:$B$255, 0))</f>
        <v>BTN</v>
      </c>
      <c r="C669" s="76" t="s">
        <v>155</v>
      </c>
      <c r="D669" s="70" t="n">
        <v>10.1</v>
      </c>
      <c r="E669" s="70" t="str">
        <f aca="false" t="array" ref="E669:E669">IF($C669="Mangrove", IFERROR(3.66*INDEX(MangroveEmissionsValues!$D:$D,MATCH($A669,MangroveEmissionsValues!$A:$A,0),1)*INDEX(MangroveEmissionsValues!$E:$E,MATCH($A669,MangroveEmissionsValues!$A:$A,0),1),"NoData"),"NoData")</f>
        <v>NoData</v>
      </c>
      <c r="F669" s="70" t="str">
        <f aca="false" t="array" ref="F669:F669">IF($C669="Mangrove", IFERROR(3.66*INDEX(MangroveEmissionsValues!$F:$F,MATCH($A669,MangroveEmissionsValues!$A:$A,0),1)*INDEX(MangroveEmissionsValues!$G:$G,MATCH($A669,MangroveEmissionsValues!$A:$A,0),1)/'Model assumptions'!$C$17,"NoData"),"NoData")</f>
        <v>NoData</v>
      </c>
      <c r="G669" s="40"/>
      <c r="H669" s="40"/>
      <c r="I669" s="40"/>
    </row>
    <row r="670" customFormat="false" ht="15.75" hidden="false" customHeight="true" outlineLevel="0" collapsed="false">
      <c r="A670" s="40" t="s">
        <v>433</v>
      </c>
      <c r="B670" s="56" t="str">
        <f aca="false" t="array" ref="B670:B670">INDEX(Countries!$D$2:$D$255, MATCH(A670, Countries!$B$2:$B$255, 0))</f>
        <v>BWA</v>
      </c>
      <c r="C670" s="76" t="s">
        <v>155</v>
      </c>
      <c r="D670" s="70" t="n">
        <v>10.1</v>
      </c>
      <c r="E670" s="70" t="str">
        <f aca="false" t="array" ref="E670:E670">IF($C670="Mangrove", IFERROR(3.66*INDEX(MangroveEmissionsValues!$D:$D,MATCH($A670,MangroveEmissionsValues!$A:$A,0),1)*INDEX(MangroveEmissionsValues!$E:$E,MATCH($A670,MangroveEmissionsValues!$A:$A,0),1),"NoData"),"NoData")</f>
        <v>NoData</v>
      </c>
      <c r="F670" s="70" t="str">
        <f aca="false" t="array" ref="F670:F670">IF($C670="Mangrove", IFERROR(3.66*INDEX(MangroveEmissionsValues!$F:$F,MATCH($A670,MangroveEmissionsValues!$A:$A,0),1)*INDEX(MangroveEmissionsValues!$G:$G,MATCH($A670,MangroveEmissionsValues!$A:$A,0),1)/'Model assumptions'!$C$17,"NoData"),"NoData")</f>
        <v>NoData</v>
      </c>
      <c r="G670" s="40"/>
      <c r="H670" s="40"/>
      <c r="I670" s="40"/>
    </row>
    <row r="671" customFormat="false" ht="15.75" hidden="false" customHeight="true" outlineLevel="0" collapsed="false">
      <c r="A671" s="40" t="s">
        <v>434</v>
      </c>
      <c r="B671" s="56" t="str">
        <f aca="false" t="array" ref="B671:B671">INDEX(Countries!$D$2:$D$255, MATCH(A671, Countries!$B$2:$B$255, 0))</f>
        <v>CAF</v>
      </c>
      <c r="C671" s="76" t="s">
        <v>155</v>
      </c>
      <c r="D671" s="70" t="n">
        <v>10.1</v>
      </c>
      <c r="E671" s="70" t="str">
        <f aca="false" t="array" ref="E671:E671">IF($C671="Mangrove", IFERROR(3.66*INDEX(MangroveEmissionsValues!$D:$D,MATCH($A671,MangroveEmissionsValues!$A:$A,0),1)*INDEX(MangroveEmissionsValues!$E:$E,MATCH($A671,MangroveEmissionsValues!$A:$A,0),1),"NoData"),"NoData")</f>
        <v>NoData</v>
      </c>
      <c r="F671" s="70" t="str">
        <f aca="false" t="array" ref="F671:F671">IF($C671="Mangrove", IFERROR(3.66*INDEX(MangroveEmissionsValues!$F:$F,MATCH($A671,MangroveEmissionsValues!$A:$A,0),1)*INDEX(MangroveEmissionsValues!$G:$G,MATCH($A671,MangroveEmissionsValues!$A:$A,0),1)/'Model assumptions'!$C$17,"NoData"),"NoData")</f>
        <v>NoData</v>
      </c>
      <c r="G671" s="40"/>
      <c r="H671" s="40"/>
      <c r="I671" s="40"/>
    </row>
    <row r="672" customFormat="false" ht="15.75" hidden="false" customHeight="true" outlineLevel="0" collapsed="false">
      <c r="A672" s="40" t="s">
        <v>435</v>
      </c>
      <c r="B672" s="56" t="str">
        <f aca="false" t="array" ref="B672:B672">INDEX(Countries!$D$2:$D$255, MATCH(A672, Countries!$B$2:$B$255, 0))</f>
        <v>CHE</v>
      </c>
      <c r="C672" s="76" t="s">
        <v>155</v>
      </c>
      <c r="D672" s="70" t="n">
        <v>10.1</v>
      </c>
      <c r="E672" s="70" t="str">
        <f aca="false" t="array" ref="E672:E672">IF($C672="Mangrove", IFERROR(3.66*INDEX(MangroveEmissionsValues!$D:$D,MATCH($A672,MangroveEmissionsValues!$A:$A,0),1)*INDEX(MangroveEmissionsValues!$E:$E,MATCH($A672,MangroveEmissionsValues!$A:$A,0),1),"NoData"),"NoData")</f>
        <v>NoData</v>
      </c>
      <c r="F672" s="70" t="str">
        <f aca="false" t="array" ref="F672:F672">IF($C672="Mangrove", IFERROR(3.66*INDEX(MangroveEmissionsValues!$F:$F,MATCH($A672,MangroveEmissionsValues!$A:$A,0),1)*INDEX(MangroveEmissionsValues!$G:$G,MATCH($A672,MangroveEmissionsValues!$A:$A,0),1)/'Model assumptions'!$C$17,"NoData"),"NoData")</f>
        <v>NoData</v>
      </c>
      <c r="G672" s="40"/>
      <c r="H672" s="40"/>
      <c r="I672" s="40"/>
    </row>
    <row r="673" customFormat="false" ht="15.75" hidden="false" customHeight="true" outlineLevel="0" collapsed="false">
      <c r="A673" s="40" t="s">
        <v>436</v>
      </c>
      <c r="B673" s="56" t="str">
        <f aca="false" t="array" ref="B673:B673">INDEX(Countries!$D$2:$D$255, MATCH(A673, Countries!$B$2:$B$255, 0))</f>
        <v>CZE</v>
      </c>
      <c r="C673" s="76" t="s">
        <v>155</v>
      </c>
      <c r="D673" s="70" t="n">
        <v>10.1</v>
      </c>
      <c r="E673" s="70" t="str">
        <f aca="false" t="array" ref="E673:E673">IF($C673="Mangrove", IFERROR(3.66*INDEX(MangroveEmissionsValues!$D:$D,MATCH($A673,MangroveEmissionsValues!$A:$A,0),1)*INDEX(MangroveEmissionsValues!$E:$E,MATCH($A673,MangroveEmissionsValues!$A:$A,0),1),"NoData"),"NoData")</f>
        <v>NoData</v>
      </c>
      <c r="F673" s="70" t="str">
        <f aca="false" t="array" ref="F673:F673">IF($C673="Mangrove", IFERROR(3.66*INDEX(MangroveEmissionsValues!$F:$F,MATCH($A673,MangroveEmissionsValues!$A:$A,0),1)*INDEX(MangroveEmissionsValues!$G:$G,MATCH($A673,MangroveEmissionsValues!$A:$A,0),1)/'Model assumptions'!$C$17,"NoData"),"NoData")</f>
        <v>NoData</v>
      </c>
      <c r="G673" s="40"/>
      <c r="H673" s="40"/>
      <c r="I673" s="40"/>
    </row>
    <row r="674" customFormat="false" ht="15.75" hidden="false" customHeight="true" outlineLevel="0" collapsed="false">
      <c r="A674" s="40" t="s">
        <v>437</v>
      </c>
      <c r="B674" s="56" t="str">
        <f aca="false" t="array" ref="B674:B674">INDEX(Countries!$D$2:$D$255, MATCH(A674, Countries!$B$2:$B$255, 0))</f>
        <v>ETH</v>
      </c>
      <c r="C674" s="76" t="s">
        <v>155</v>
      </c>
      <c r="D674" s="70" t="n">
        <v>10.1</v>
      </c>
      <c r="E674" s="70" t="str">
        <f aca="false" t="array" ref="E674:E674">IF($C674="Mangrove", IFERROR(3.66*INDEX(MangroveEmissionsValues!$D:$D,MATCH($A674,MangroveEmissionsValues!$A:$A,0),1)*INDEX(MangroveEmissionsValues!$E:$E,MATCH($A674,MangroveEmissionsValues!$A:$A,0),1),"NoData"),"NoData")</f>
        <v>NoData</v>
      </c>
      <c r="F674" s="70" t="str">
        <f aca="false" t="array" ref="F674:F674">IF($C674="Mangrove", IFERROR(3.66*INDEX(MangroveEmissionsValues!$F:$F,MATCH($A674,MangroveEmissionsValues!$A:$A,0),1)*INDEX(MangroveEmissionsValues!$G:$G,MATCH($A674,MangroveEmissionsValues!$A:$A,0),1)/'Model assumptions'!$C$17,"NoData"),"NoData")</f>
        <v>NoData</v>
      </c>
      <c r="G674" s="40"/>
      <c r="H674" s="40"/>
      <c r="I674" s="40"/>
    </row>
    <row r="675" customFormat="false" ht="15.75" hidden="false" customHeight="true" outlineLevel="0" collapsed="false">
      <c r="A675" s="40" t="s">
        <v>438</v>
      </c>
      <c r="B675" s="56" t="str">
        <f aca="false" t="array" ref="B675:B675">INDEX(Countries!$D$2:$D$255, MATCH(A675, Countries!$B$2:$B$255, 0))</f>
        <v>HUN</v>
      </c>
      <c r="C675" s="76" t="s">
        <v>155</v>
      </c>
      <c r="D675" s="70" t="n">
        <v>10.1</v>
      </c>
      <c r="E675" s="70" t="str">
        <f aca="false" t="array" ref="E675:E675">IF($C675="Mangrove", IFERROR(3.66*INDEX(MangroveEmissionsValues!$D:$D,MATCH($A675,MangroveEmissionsValues!$A:$A,0),1)*INDEX(MangroveEmissionsValues!$E:$E,MATCH($A675,MangroveEmissionsValues!$A:$A,0),1),"NoData"),"NoData")</f>
        <v>NoData</v>
      </c>
      <c r="F675" s="70" t="str">
        <f aca="false" t="array" ref="F675:F675">IF($C675="Mangrove", IFERROR(3.66*INDEX(MangroveEmissionsValues!$F:$F,MATCH($A675,MangroveEmissionsValues!$A:$A,0),1)*INDEX(MangroveEmissionsValues!$G:$G,MATCH($A675,MangroveEmissionsValues!$A:$A,0),1)/'Model assumptions'!$C$17,"NoData"),"NoData")</f>
        <v>NoData</v>
      </c>
      <c r="G675" s="40"/>
      <c r="H675" s="40"/>
      <c r="I675" s="40"/>
    </row>
    <row r="676" customFormat="false" ht="15.75" hidden="false" customHeight="true" outlineLevel="0" collapsed="false">
      <c r="A676" s="40" t="s">
        <v>439</v>
      </c>
      <c r="B676" s="56" t="str">
        <f aca="false" t="array" ref="B676:B676">INDEX(Countries!$D$2:$D$255, MATCH(A676, Countries!$B$2:$B$255, 0))</f>
        <v>KGZ</v>
      </c>
      <c r="C676" s="76" t="s">
        <v>155</v>
      </c>
      <c r="D676" s="70" t="n">
        <v>10.1</v>
      </c>
      <c r="E676" s="70" t="str">
        <f aca="false" t="array" ref="E676:E676">IF($C676="Mangrove", IFERROR(3.66*INDEX(MangroveEmissionsValues!$D:$D,MATCH($A676,MangroveEmissionsValues!$A:$A,0),1)*INDEX(MangroveEmissionsValues!$E:$E,MATCH($A676,MangroveEmissionsValues!$A:$A,0),1),"NoData"),"NoData")</f>
        <v>NoData</v>
      </c>
      <c r="F676" s="70" t="str">
        <f aca="false" t="array" ref="F676:F676">IF($C676="Mangrove", IFERROR(3.66*INDEX(MangroveEmissionsValues!$F:$F,MATCH($A676,MangroveEmissionsValues!$A:$A,0),1)*INDEX(MangroveEmissionsValues!$G:$G,MATCH($A676,MangroveEmissionsValues!$A:$A,0),1)/'Model assumptions'!$C$17,"NoData"),"NoData")</f>
        <v>NoData</v>
      </c>
      <c r="G676" s="40"/>
      <c r="H676" s="40"/>
      <c r="I676" s="40"/>
    </row>
    <row r="677" customFormat="false" ht="15.75" hidden="false" customHeight="true" outlineLevel="0" collapsed="false">
      <c r="A677" s="40" t="s">
        <v>440</v>
      </c>
      <c r="B677" s="56" t="str">
        <f aca="false" t="array" ref="B677:B677">INDEX(Countries!$D$2:$D$255, MATCH(A677, Countries!$B$2:$B$255, 0))</f>
        <v>LAO</v>
      </c>
      <c r="C677" s="76" t="s">
        <v>155</v>
      </c>
      <c r="D677" s="70" t="n">
        <v>10.1</v>
      </c>
      <c r="E677" s="70" t="str">
        <f aca="false" t="array" ref="E677:E677">IF($C677="Mangrove", IFERROR(3.66*INDEX(MangroveEmissionsValues!$D:$D,MATCH($A677,MangroveEmissionsValues!$A:$A,0),1)*INDEX(MangroveEmissionsValues!$E:$E,MATCH($A677,MangroveEmissionsValues!$A:$A,0),1),"NoData"),"NoData")</f>
        <v>NoData</v>
      </c>
      <c r="F677" s="70" t="str">
        <f aca="false" t="array" ref="F677:F677">IF($C677="Mangrove", IFERROR(3.66*INDEX(MangroveEmissionsValues!$F:$F,MATCH($A677,MangroveEmissionsValues!$A:$A,0),1)*INDEX(MangroveEmissionsValues!$G:$G,MATCH($A677,MangroveEmissionsValues!$A:$A,0),1)/'Model assumptions'!$C$17,"NoData"),"NoData")</f>
        <v>NoData</v>
      </c>
      <c r="G677" s="40"/>
      <c r="H677" s="40"/>
      <c r="I677" s="40"/>
    </row>
    <row r="678" customFormat="false" ht="15.75" hidden="false" customHeight="true" outlineLevel="0" collapsed="false">
      <c r="A678" s="40" t="s">
        <v>441</v>
      </c>
      <c r="B678" s="56" t="str">
        <f aca="false" t="array" ref="B678:B678">INDEX(Countries!$D$2:$D$255, MATCH(A678, Countries!$B$2:$B$255, 0))</f>
        <v>LSO</v>
      </c>
      <c r="C678" s="76" t="s">
        <v>155</v>
      </c>
      <c r="D678" s="70" t="n">
        <v>10.1</v>
      </c>
      <c r="E678" s="70" t="str">
        <f aca="false" t="array" ref="E678:E678">IF($C678="Mangrove", IFERROR(3.66*INDEX(MangroveEmissionsValues!$D:$D,MATCH($A678,MangroveEmissionsValues!$A:$A,0),1)*INDEX(MangroveEmissionsValues!$E:$E,MATCH($A678,MangroveEmissionsValues!$A:$A,0),1),"NoData"),"NoData")</f>
        <v>NoData</v>
      </c>
      <c r="F678" s="70" t="str">
        <f aca="false" t="array" ref="F678:F678">IF($C678="Mangrove", IFERROR(3.66*INDEX(MangroveEmissionsValues!$F:$F,MATCH($A678,MangroveEmissionsValues!$A:$A,0),1)*INDEX(MangroveEmissionsValues!$G:$G,MATCH($A678,MangroveEmissionsValues!$A:$A,0),1)/'Model assumptions'!$C$17,"NoData"),"NoData")</f>
        <v>NoData</v>
      </c>
      <c r="G678" s="40"/>
      <c r="H678" s="40"/>
      <c r="I678" s="40"/>
    </row>
    <row r="679" customFormat="false" ht="15.75" hidden="false" customHeight="true" outlineLevel="0" collapsed="false">
      <c r="A679" s="40" t="s">
        <v>442</v>
      </c>
      <c r="B679" s="56" t="str">
        <f aca="false" t="array" ref="B679:B679">INDEX(Countries!$D$2:$D$255, MATCH(A679, Countries!$B$2:$B$255, 0))</f>
        <v>LUX</v>
      </c>
      <c r="C679" s="76" t="s">
        <v>155</v>
      </c>
      <c r="D679" s="70" t="n">
        <v>10.1</v>
      </c>
      <c r="E679" s="70" t="str">
        <f aca="false" t="array" ref="E679:E679">IF($C679="Mangrove", IFERROR(3.66*INDEX(MangroveEmissionsValues!$D:$D,MATCH($A679,MangroveEmissionsValues!$A:$A,0),1)*INDEX(MangroveEmissionsValues!$E:$E,MATCH($A679,MangroveEmissionsValues!$A:$A,0),1),"NoData"),"NoData")</f>
        <v>NoData</v>
      </c>
      <c r="F679" s="70" t="str">
        <f aca="false" t="array" ref="F679:F679">IF($C679="Mangrove", IFERROR(3.66*INDEX(MangroveEmissionsValues!$F:$F,MATCH($A679,MangroveEmissionsValues!$A:$A,0),1)*INDEX(MangroveEmissionsValues!$G:$G,MATCH($A679,MangroveEmissionsValues!$A:$A,0),1)/'Model assumptions'!$C$17,"NoData"),"NoData")</f>
        <v>NoData</v>
      </c>
      <c r="G679" s="40"/>
      <c r="H679" s="40"/>
      <c r="I679" s="40"/>
    </row>
    <row r="680" customFormat="false" ht="15.75" hidden="false" customHeight="true" outlineLevel="0" collapsed="false">
      <c r="A680" s="40" t="s">
        <v>443</v>
      </c>
      <c r="B680" s="56" t="str">
        <f aca="false" t="array" ref="B680:B680">INDEX(Countries!$D$2:$D$255, MATCH(A680, Countries!$B$2:$B$255, 0))</f>
        <v>MDA</v>
      </c>
      <c r="C680" s="76" t="s">
        <v>155</v>
      </c>
      <c r="D680" s="70" t="n">
        <v>10.1</v>
      </c>
      <c r="E680" s="70" t="str">
        <f aca="false" t="array" ref="E680:E680">IF($C680="Mangrove", IFERROR(3.66*INDEX(MangroveEmissionsValues!$D:$D,MATCH($A680,MangroveEmissionsValues!$A:$A,0),1)*INDEX(MangroveEmissionsValues!$E:$E,MATCH($A680,MangroveEmissionsValues!$A:$A,0),1),"NoData"),"NoData")</f>
        <v>NoData</v>
      </c>
      <c r="F680" s="70" t="str">
        <f aca="false" t="array" ref="F680:F680">IF($C680="Mangrove", IFERROR(3.66*INDEX(MangroveEmissionsValues!$F:$F,MATCH($A680,MangroveEmissionsValues!$A:$A,0),1)*INDEX(MangroveEmissionsValues!$G:$G,MATCH($A680,MangroveEmissionsValues!$A:$A,0),1)/'Model assumptions'!$C$17,"NoData"),"NoData")</f>
        <v>NoData</v>
      </c>
      <c r="G680" s="40"/>
      <c r="H680" s="40"/>
      <c r="I680" s="40"/>
    </row>
    <row r="681" customFormat="false" ht="15.75" hidden="false" customHeight="true" outlineLevel="0" collapsed="false">
      <c r="A681" s="40" t="s">
        <v>444</v>
      </c>
      <c r="B681" s="56" t="str">
        <f aca="false" t="array" ref="B681:B681">INDEX(Countries!$D$2:$D$255, MATCH(A681, Countries!$B$2:$B$255, 0))</f>
        <v>MKD</v>
      </c>
      <c r="C681" s="76" t="s">
        <v>155</v>
      </c>
      <c r="D681" s="70" t="n">
        <v>10.1</v>
      </c>
      <c r="E681" s="70" t="str">
        <f aca="false" t="array" ref="E681:E681">IF($C681="Mangrove", IFERROR(3.66*INDEX(MangroveEmissionsValues!$D:$D,MATCH($A681,MangroveEmissionsValues!$A:$A,0),1)*INDEX(MangroveEmissionsValues!$E:$E,MATCH($A681,MangroveEmissionsValues!$A:$A,0),1),"NoData"),"NoData")</f>
        <v>NoData</v>
      </c>
      <c r="F681" s="70" t="str">
        <f aca="false" t="array" ref="F681:F681">IF($C681="Mangrove", IFERROR(3.66*INDEX(MangroveEmissionsValues!$F:$F,MATCH($A681,MangroveEmissionsValues!$A:$A,0),1)*INDEX(MangroveEmissionsValues!$G:$G,MATCH($A681,MangroveEmissionsValues!$A:$A,0),1)/'Model assumptions'!$C$17,"NoData"),"NoData")</f>
        <v>NoData</v>
      </c>
      <c r="G681" s="40"/>
      <c r="H681" s="40"/>
      <c r="I681" s="40"/>
    </row>
    <row r="682" customFormat="false" ht="15.75" hidden="false" customHeight="true" outlineLevel="0" collapsed="false">
      <c r="A682" s="40" t="s">
        <v>445</v>
      </c>
      <c r="B682" s="56" t="str">
        <f aca="false" t="array" ref="B682:B682">INDEX(Countries!$D$2:$D$255, MATCH(A682, Countries!$B$2:$B$255, 0))</f>
        <v>MLI</v>
      </c>
      <c r="C682" s="76" t="s">
        <v>155</v>
      </c>
      <c r="D682" s="70" t="n">
        <v>10.1</v>
      </c>
      <c r="E682" s="70" t="str">
        <f aca="false" t="array" ref="E682:E682">IF($C682="Mangrove", IFERROR(3.66*INDEX(MangroveEmissionsValues!$D:$D,MATCH($A682,MangroveEmissionsValues!$A:$A,0),1)*INDEX(MangroveEmissionsValues!$E:$E,MATCH($A682,MangroveEmissionsValues!$A:$A,0),1),"NoData"),"NoData")</f>
        <v>NoData</v>
      </c>
      <c r="F682" s="70" t="str">
        <f aca="false" t="array" ref="F682:F682">IF($C682="Mangrove", IFERROR(3.66*INDEX(MangroveEmissionsValues!$F:$F,MATCH($A682,MangroveEmissionsValues!$A:$A,0),1)*INDEX(MangroveEmissionsValues!$G:$G,MATCH($A682,MangroveEmissionsValues!$A:$A,0),1)/'Model assumptions'!$C$17,"NoData"),"NoData")</f>
        <v>NoData</v>
      </c>
      <c r="G682" s="40"/>
      <c r="H682" s="40"/>
      <c r="I682" s="40"/>
    </row>
    <row r="683" customFormat="false" ht="15.75" hidden="false" customHeight="true" outlineLevel="0" collapsed="false">
      <c r="A683" s="40" t="s">
        <v>446</v>
      </c>
      <c r="B683" s="56" t="str">
        <f aca="false" t="array" ref="B683:B683">INDEX(Countries!$D$2:$D$255, MATCH(A683, Countries!$B$2:$B$255, 0))</f>
        <v>MNG</v>
      </c>
      <c r="C683" s="76" t="s">
        <v>155</v>
      </c>
      <c r="D683" s="70" t="n">
        <v>10.1</v>
      </c>
      <c r="E683" s="70" t="str">
        <f aca="false" t="array" ref="E683:E683">IF($C683="Mangrove", IFERROR(3.66*INDEX(MangroveEmissionsValues!$D:$D,MATCH($A683,MangroveEmissionsValues!$A:$A,0),1)*INDEX(MangroveEmissionsValues!$E:$E,MATCH($A683,MangroveEmissionsValues!$A:$A,0),1),"NoData"),"NoData")</f>
        <v>NoData</v>
      </c>
      <c r="F683" s="70" t="str">
        <f aca="false" t="array" ref="F683:F683">IF($C683="Mangrove", IFERROR(3.66*INDEX(MangroveEmissionsValues!$F:$F,MATCH($A683,MangroveEmissionsValues!$A:$A,0),1)*INDEX(MangroveEmissionsValues!$G:$G,MATCH($A683,MangroveEmissionsValues!$A:$A,0),1)/'Model assumptions'!$C$17,"NoData"),"NoData")</f>
        <v>NoData</v>
      </c>
      <c r="G683" s="40"/>
      <c r="H683" s="40"/>
      <c r="I683" s="40"/>
    </row>
    <row r="684" customFormat="false" ht="15.75" hidden="false" customHeight="true" outlineLevel="0" collapsed="false">
      <c r="A684" s="40" t="s">
        <v>447</v>
      </c>
      <c r="B684" s="56" t="str">
        <f aca="false" t="array" ref="B684:B684">INDEX(Countries!$D$2:$D$255, MATCH(A684, Countries!$B$2:$B$255, 0))</f>
        <v>MWI</v>
      </c>
      <c r="C684" s="76" t="s">
        <v>155</v>
      </c>
      <c r="D684" s="70" t="n">
        <v>10.1</v>
      </c>
      <c r="E684" s="70" t="str">
        <f aca="false" t="array" ref="E684:E684">IF($C684="Mangrove", IFERROR(3.66*INDEX(MangroveEmissionsValues!$D:$D,MATCH($A684,MangroveEmissionsValues!$A:$A,0),1)*INDEX(MangroveEmissionsValues!$E:$E,MATCH($A684,MangroveEmissionsValues!$A:$A,0),1),"NoData"),"NoData")</f>
        <v>NoData</v>
      </c>
      <c r="F684" s="70" t="str">
        <f aca="false" t="array" ref="F684:F684">IF($C684="Mangrove", IFERROR(3.66*INDEX(MangroveEmissionsValues!$F:$F,MATCH($A684,MangroveEmissionsValues!$A:$A,0),1)*INDEX(MangroveEmissionsValues!$G:$G,MATCH($A684,MangroveEmissionsValues!$A:$A,0),1)/'Model assumptions'!$C$17,"NoData"),"NoData")</f>
        <v>NoData</v>
      </c>
      <c r="G684" s="40"/>
      <c r="H684" s="40"/>
      <c r="I684" s="40"/>
    </row>
    <row r="685" customFormat="false" ht="15.75" hidden="false" customHeight="true" outlineLevel="0" collapsed="false">
      <c r="A685" s="40" t="s">
        <v>448</v>
      </c>
      <c r="B685" s="56" t="str">
        <f aca="false" t="array" ref="B685:B685">INDEX(Countries!$D$2:$D$255, MATCH(A685, Countries!$B$2:$B$255, 0))</f>
        <v>NER</v>
      </c>
      <c r="C685" s="76" t="s">
        <v>155</v>
      </c>
      <c r="D685" s="70" t="n">
        <v>10.1</v>
      </c>
      <c r="E685" s="70" t="str">
        <f aca="false" t="array" ref="E685:E685">IF($C685="Mangrove", IFERROR(3.66*INDEX(MangroveEmissionsValues!$D:$D,MATCH($A685,MangroveEmissionsValues!$A:$A,0),1)*INDEX(MangroveEmissionsValues!$E:$E,MATCH($A685,MangroveEmissionsValues!$A:$A,0),1),"NoData"),"NoData")</f>
        <v>NoData</v>
      </c>
      <c r="F685" s="70" t="str">
        <f aca="false" t="array" ref="F685:F685">IF($C685="Mangrove", IFERROR(3.66*INDEX(MangroveEmissionsValues!$F:$F,MATCH($A685,MangroveEmissionsValues!$A:$A,0),1)*INDEX(MangroveEmissionsValues!$G:$G,MATCH($A685,MangroveEmissionsValues!$A:$A,0),1)/'Model assumptions'!$C$17,"NoData"),"NoData")</f>
        <v>NoData</v>
      </c>
      <c r="G685" s="40"/>
      <c r="H685" s="40"/>
      <c r="I685" s="40"/>
    </row>
    <row r="686" customFormat="false" ht="15.75" hidden="false" customHeight="true" outlineLevel="0" collapsed="false">
      <c r="A686" s="40" t="s">
        <v>449</v>
      </c>
      <c r="B686" s="56" t="str">
        <f aca="false" t="array" ref="B686:B686">INDEX(Countries!$D$2:$D$255, MATCH(A686, Countries!$B$2:$B$255, 0))</f>
        <v>NPL</v>
      </c>
      <c r="C686" s="76" t="s">
        <v>155</v>
      </c>
      <c r="D686" s="70" t="n">
        <v>10.1</v>
      </c>
      <c r="E686" s="70" t="str">
        <f aca="false" t="array" ref="E686:E686">IF($C686="Mangrove", IFERROR(3.66*INDEX(MangroveEmissionsValues!$D:$D,MATCH($A686,MangroveEmissionsValues!$A:$A,0),1)*INDEX(MangroveEmissionsValues!$E:$E,MATCH($A686,MangroveEmissionsValues!$A:$A,0),1),"NoData"),"NoData")</f>
        <v>NoData</v>
      </c>
      <c r="F686" s="70" t="str">
        <f aca="false" t="array" ref="F686:F686">IF($C686="Mangrove", IFERROR(3.66*INDEX(MangroveEmissionsValues!$F:$F,MATCH($A686,MangroveEmissionsValues!$A:$A,0),1)*INDEX(MangroveEmissionsValues!$G:$G,MATCH($A686,MangroveEmissionsValues!$A:$A,0),1)/'Model assumptions'!$C$17,"NoData"),"NoData")</f>
        <v>NoData</v>
      </c>
      <c r="G686" s="40"/>
      <c r="H686" s="40"/>
      <c r="I686" s="40"/>
    </row>
    <row r="687" customFormat="false" ht="15.75" hidden="false" customHeight="true" outlineLevel="0" collapsed="false">
      <c r="A687" s="40" t="s">
        <v>450</v>
      </c>
      <c r="B687" s="56" t="str">
        <f aca="false" t="array" ref="B687:B687">INDEX(Countries!$D$2:$D$255, MATCH(A687, Countries!$B$2:$B$255, 0))</f>
        <v>PRY</v>
      </c>
      <c r="C687" s="76" t="s">
        <v>155</v>
      </c>
      <c r="D687" s="70" t="n">
        <v>10.1</v>
      </c>
      <c r="E687" s="70" t="str">
        <f aca="false" t="array" ref="E687:E687">IF($C687="Mangrove", IFERROR(3.66*INDEX(MangroveEmissionsValues!$D:$D,MATCH($A687,MangroveEmissionsValues!$A:$A,0),1)*INDEX(MangroveEmissionsValues!$E:$E,MATCH($A687,MangroveEmissionsValues!$A:$A,0),1),"NoData"),"NoData")</f>
        <v>NoData</v>
      </c>
      <c r="F687" s="70" t="str">
        <f aca="false" t="array" ref="F687:F687">IF($C687="Mangrove", IFERROR(3.66*INDEX(MangroveEmissionsValues!$F:$F,MATCH($A687,MangroveEmissionsValues!$A:$A,0),1)*INDEX(MangroveEmissionsValues!$G:$G,MATCH($A687,MangroveEmissionsValues!$A:$A,0),1)/'Model assumptions'!$C$17,"NoData"),"NoData")</f>
        <v>NoData</v>
      </c>
      <c r="G687" s="40"/>
      <c r="H687" s="40"/>
      <c r="I687" s="40"/>
    </row>
    <row r="688" customFormat="false" ht="15.75" hidden="false" customHeight="true" outlineLevel="0" collapsed="false">
      <c r="A688" s="40" t="s">
        <v>451</v>
      </c>
      <c r="B688" s="56" t="str">
        <f aca="false" t="array" ref="B688:B688">INDEX(Countries!$D$2:$D$255, MATCH(A688, Countries!$B$2:$B$255, 0))</f>
        <v>RWA</v>
      </c>
      <c r="C688" s="76" t="s">
        <v>155</v>
      </c>
      <c r="D688" s="70" t="n">
        <v>10.1</v>
      </c>
      <c r="E688" s="70" t="str">
        <f aca="false" t="array" ref="E688:E688">IF($C688="Mangrove", IFERROR(3.66*INDEX(MangroveEmissionsValues!$D:$D,MATCH($A688,MangroveEmissionsValues!$A:$A,0),1)*INDEX(MangroveEmissionsValues!$E:$E,MATCH($A688,MangroveEmissionsValues!$A:$A,0),1),"NoData"),"NoData")</f>
        <v>NoData</v>
      </c>
      <c r="F688" s="70" t="str">
        <f aca="false" t="array" ref="F688:F688">IF($C688="Mangrove", IFERROR(3.66*INDEX(MangroveEmissionsValues!$F:$F,MATCH($A688,MangroveEmissionsValues!$A:$A,0),1)*INDEX(MangroveEmissionsValues!$G:$G,MATCH($A688,MangroveEmissionsValues!$A:$A,0),1)/'Model assumptions'!$C$17,"NoData"),"NoData")</f>
        <v>NoData</v>
      </c>
      <c r="G688" s="40"/>
      <c r="H688" s="40"/>
      <c r="I688" s="40"/>
    </row>
    <row r="689" customFormat="false" ht="15.75" hidden="false" customHeight="true" outlineLevel="0" collapsed="false">
      <c r="A689" s="40" t="s">
        <v>452</v>
      </c>
      <c r="B689" s="56" t="str">
        <f aca="false" t="array" ref="B689:B689">INDEX(Countries!$D$2:$D$255, MATCH(A689, Countries!$B$2:$B$255, 0))</f>
        <v>SRB</v>
      </c>
      <c r="C689" s="76" t="s">
        <v>155</v>
      </c>
      <c r="D689" s="70" t="n">
        <v>10.1</v>
      </c>
      <c r="E689" s="70" t="str">
        <f aca="false" t="array" ref="E689:E689">IF($C689="Mangrove", IFERROR(3.66*INDEX(MangroveEmissionsValues!$D:$D,MATCH($A689,MangroveEmissionsValues!$A:$A,0),1)*INDEX(MangroveEmissionsValues!$E:$E,MATCH($A689,MangroveEmissionsValues!$A:$A,0),1),"NoData"),"NoData")</f>
        <v>NoData</v>
      </c>
      <c r="F689" s="70" t="str">
        <f aca="false" t="array" ref="F689:F689">IF($C689="Mangrove", IFERROR(3.66*INDEX(MangroveEmissionsValues!$F:$F,MATCH($A689,MangroveEmissionsValues!$A:$A,0),1)*INDEX(MangroveEmissionsValues!$G:$G,MATCH($A689,MangroveEmissionsValues!$A:$A,0),1)/'Model assumptions'!$C$17,"NoData"),"NoData")</f>
        <v>NoData</v>
      </c>
      <c r="G689" s="40"/>
      <c r="H689" s="40"/>
      <c r="I689" s="40"/>
    </row>
    <row r="690" customFormat="false" ht="15.75" hidden="false" customHeight="true" outlineLevel="0" collapsed="false">
      <c r="A690" s="40" t="s">
        <v>453</v>
      </c>
      <c r="B690" s="56" t="str">
        <f aca="false" t="array" ref="B690:B690">INDEX(Countries!$D$2:$D$255, MATCH(A690, Countries!$B$2:$B$255, 0))</f>
        <v>SVK</v>
      </c>
      <c r="C690" s="76" t="s">
        <v>155</v>
      </c>
      <c r="D690" s="70" t="n">
        <v>10.1</v>
      </c>
      <c r="E690" s="70" t="str">
        <f aca="false" t="array" ref="E690:E690">IF($C690="Mangrove", IFERROR(3.66*INDEX(MangroveEmissionsValues!$D:$D,MATCH($A690,MangroveEmissionsValues!$A:$A,0),1)*INDEX(MangroveEmissionsValues!$E:$E,MATCH($A690,MangroveEmissionsValues!$A:$A,0),1),"NoData"),"NoData")</f>
        <v>NoData</v>
      </c>
      <c r="F690" s="70" t="str">
        <f aca="false" t="array" ref="F690:F690">IF($C690="Mangrove", IFERROR(3.66*INDEX(MangroveEmissionsValues!$F:$F,MATCH($A690,MangroveEmissionsValues!$A:$A,0),1)*INDEX(MangroveEmissionsValues!$G:$G,MATCH($A690,MangroveEmissionsValues!$A:$A,0),1)/'Model assumptions'!$C$17,"NoData"),"NoData")</f>
        <v>NoData</v>
      </c>
      <c r="G690" s="40"/>
      <c r="H690" s="40"/>
      <c r="I690" s="40"/>
    </row>
    <row r="691" customFormat="false" ht="15.75" hidden="false" customHeight="true" outlineLevel="0" collapsed="false">
      <c r="A691" s="40" t="s">
        <v>454</v>
      </c>
      <c r="B691" s="56" t="str">
        <f aca="false" t="array" ref="B691:B691">INDEX(Countries!$D$2:$D$255, MATCH(A691, Countries!$B$2:$B$255, 0))</f>
        <v>SWZ</v>
      </c>
      <c r="C691" s="76" t="s">
        <v>155</v>
      </c>
      <c r="D691" s="70" t="n">
        <v>10.1</v>
      </c>
      <c r="E691" s="70" t="str">
        <f aca="false" t="array" ref="E691:E691">IF($C691="Mangrove", IFERROR(3.66*INDEX(MangroveEmissionsValues!$D:$D,MATCH($A691,MangroveEmissionsValues!$A:$A,0),1)*INDEX(MangroveEmissionsValues!$E:$E,MATCH($A691,MangroveEmissionsValues!$A:$A,0),1),"NoData"),"NoData")</f>
        <v>NoData</v>
      </c>
      <c r="F691" s="70" t="str">
        <f aca="false" t="array" ref="F691:F691">IF($C691="Mangrove", IFERROR(3.66*INDEX(MangroveEmissionsValues!$F:$F,MATCH($A691,MangroveEmissionsValues!$A:$A,0),1)*INDEX(MangroveEmissionsValues!$G:$G,MATCH($A691,MangroveEmissionsValues!$A:$A,0),1)/'Model assumptions'!$C$17,"NoData"),"NoData")</f>
        <v>NoData</v>
      </c>
      <c r="G691" s="40"/>
      <c r="H691" s="40"/>
      <c r="I691" s="40"/>
    </row>
    <row r="692" customFormat="false" ht="15.75" hidden="false" customHeight="true" outlineLevel="0" collapsed="false">
      <c r="A692" s="40" t="s">
        <v>455</v>
      </c>
      <c r="B692" s="56" t="str">
        <f aca="false" t="array" ref="B692:B692">INDEX(Countries!$D$2:$D$255, MATCH(A692, Countries!$B$2:$B$255, 0))</f>
        <v>TCD</v>
      </c>
      <c r="C692" s="76" t="s">
        <v>155</v>
      </c>
      <c r="D692" s="70" t="n">
        <v>10.1</v>
      </c>
      <c r="E692" s="70" t="str">
        <f aca="false" t="array" ref="E692:E692">IF($C692="Mangrove", IFERROR(3.66*INDEX(MangroveEmissionsValues!$D:$D,MATCH($A692,MangroveEmissionsValues!$A:$A,0),1)*INDEX(MangroveEmissionsValues!$E:$E,MATCH($A692,MangroveEmissionsValues!$A:$A,0),1),"NoData"),"NoData")</f>
        <v>NoData</v>
      </c>
      <c r="F692" s="70" t="str">
        <f aca="false" t="array" ref="F692:F692">IF($C692="Mangrove", IFERROR(3.66*INDEX(MangroveEmissionsValues!$F:$F,MATCH($A692,MangroveEmissionsValues!$A:$A,0),1)*INDEX(MangroveEmissionsValues!$G:$G,MATCH($A692,MangroveEmissionsValues!$A:$A,0),1)/'Model assumptions'!$C$17,"NoData"),"NoData")</f>
        <v>NoData</v>
      </c>
      <c r="G692" s="40"/>
      <c r="H692" s="40"/>
      <c r="I692" s="40"/>
    </row>
    <row r="693" customFormat="false" ht="15.75" hidden="false" customHeight="true" outlineLevel="0" collapsed="false">
      <c r="A693" s="40" t="s">
        <v>456</v>
      </c>
      <c r="B693" s="56" t="str">
        <f aca="false" t="array" ref="B693:B693">INDEX(Countries!$D$2:$D$255, MATCH(A693, Countries!$B$2:$B$255, 0))</f>
        <v>TJK</v>
      </c>
      <c r="C693" s="76" t="s">
        <v>155</v>
      </c>
      <c r="D693" s="70" t="n">
        <v>10.1</v>
      </c>
      <c r="E693" s="70" t="str">
        <f aca="false" t="array" ref="E693:E693">IF($C693="Mangrove", IFERROR(3.66*INDEX(MangroveEmissionsValues!$D:$D,MATCH($A693,MangroveEmissionsValues!$A:$A,0),1)*INDEX(MangroveEmissionsValues!$E:$E,MATCH($A693,MangroveEmissionsValues!$A:$A,0),1),"NoData"),"NoData")</f>
        <v>NoData</v>
      </c>
      <c r="F693" s="70" t="str">
        <f aca="false" t="array" ref="F693:F693">IF($C693="Mangrove", IFERROR(3.66*INDEX(MangroveEmissionsValues!$F:$F,MATCH($A693,MangroveEmissionsValues!$A:$A,0),1)*INDEX(MangroveEmissionsValues!$G:$G,MATCH($A693,MangroveEmissionsValues!$A:$A,0),1)/'Model assumptions'!$C$17,"NoData"),"NoData")</f>
        <v>NoData</v>
      </c>
      <c r="G693" s="40"/>
      <c r="H693" s="40"/>
      <c r="I693" s="40"/>
    </row>
    <row r="694" customFormat="false" ht="15.75" hidden="false" customHeight="true" outlineLevel="0" collapsed="false">
      <c r="A694" s="40" t="s">
        <v>457</v>
      </c>
      <c r="B694" s="56" t="str">
        <f aca="false" t="array" ref="B694:B694">INDEX(Countries!$D$2:$D$255, MATCH(A694, Countries!$B$2:$B$255, 0))</f>
        <v>UGA</v>
      </c>
      <c r="C694" s="76" t="s">
        <v>155</v>
      </c>
      <c r="D694" s="70" t="n">
        <v>10.1</v>
      </c>
      <c r="E694" s="70" t="str">
        <f aca="false" t="array" ref="E694:E694">IF($C694="Mangrove", IFERROR(3.66*INDEX(MangroveEmissionsValues!$D:$D,MATCH($A694,MangroveEmissionsValues!$A:$A,0),1)*INDEX(MangroveEmissionsValues!$E:$E,MATCH($A694,MangroveEmissionsValues!$A:$A,0),1),"NoData"),"NoData")</f>
        <v>NoData</v>
      </c>
      <c r="F694" s="70" t="str">
        <f aca="false" t="array" ref="F694:F694">IF($C694="Mangrove", IFERROR(3.66*INDEX(MangroveEmissionsValues!$F:$F,MATCH($A694,MangroveEmissionsValues!$A:$A,0),1)*INDEX(MangroveEmissionsValues!$G:$G,MATCH($A694,MangroveEmissionsValues!$A:$A,0),1)/'Model assumptions'!$C$17,"NoData"),"NoData")</f>
        <v>NoData</v>
      </c>
      <c r="G694" s="40"/>
      <c r="H694" s="40"/>
      <c r="I694" s="40"/>
    </row>
    <row r="695" customFormat="false" ht="15.75" hidden="false" customHeight="true" outlineLevel="0" collapsed="false">
      <c r="A695" s="40" t="s">
        <v>458</v>
      </c>
      <c r="B695" s="56" t="str">
        <f aca="false" t="array" ref="B695:B695">INDEX(Countries!$D$2:$D$255, MATCH(A695, Countries!$B$2:$B$255, 0))</f>
        <v>UZB</v>
      </c>
      <c r="C695" s="76" t="s">
        <v>155</v>
      </c>
      <c r="D695" s="70" t="n">
        <v>10.1</v>
      </c>
      <c r="E695" s="70" t="str">
        <f aca="false" t="array" ref="E695:E695">IF($C695="Mangrove", IFERROR(3.66*INDEX(MangroveEmissionsValues!$D:$D,MATCH($A695,MangroveEmissionsValues!$A:$A,0),1)*INDEX(MangroveEmissionsValues!$E:$E,MATCH($A695,MangroveEmissionsValues!$A:$A,0),1),"NoData"),"NoData")</f>
        <v>NoData</v>
      </c>
      <c r="F695" s="70" t="str">
        <f aca="false" t="array" ref="F695:F695">IF($C695="Mangrove", IFERROR(3.66*INDEX(MangroveEmissionsValues!$F:$F,MATCH($A695,MangroveEmissionsValues!$A:$A,0),1)*INDEX(MangroveEmissionsValues!$G:$G,MATCH($A695,MangroveEmissionsValues!$A:$A,0),1)/'Model assumptions'!$C$17,"NoData"),"NoData")</f>
        <v>NoData</v>
      </c>
      <c r="G695" s="40"/>
      <c r="H695" s="40"/>
      <c r="I695" s="40"/>
    </row>
    <row r="696" customFormat="false" ht="15.75" hidden="false" customHeight="true" outlineLevel="0" collapsed="false">
      <c r="A696" s="40" t="s">
        <v>459</v>
      </c>
      <c r="B696" s="56" t="str">
        <f aca="false" t="array" ref="B696:B696">INDEX(Countries!$D$2:$D$255, MATCH(A696, Countries!$B$2:$B$255, 0))</f>
        <v>ZMB</v>
      </c>
      <c r="C696" s="76" t="s">
        <v>155</v>
      </c>
      <c r="D696" s="70" t="n">
        <v>10.1</v>
      </c>
      <c r="E696" s="70" t="str">
        <f aca="false" t="array" ref="E696:E696">IF($C696="Mangrove", IFERROR(3.66*INDEX(MangroveEmissionsValues!$D:$D,MATCH($A696,MangroveEmissionsValues!$A:$A,0),1)*INDEX(MangroveEmissionsValues!$E:$E,MATCH($A696,MangroveEmissionsValues!$A:$A,0),1),"NoData"),"NoData")</f>
        <v>NoData</v>
      </c>
      <c r="F696" s="70" t="str">
        <f aca="false" t="array" ref="F696:F696">IF($C696="Mangrove", IFERROR(3.66*INDEX(MangroveEmissionsValues!$F:$F,MATCH($A696,MangroveEmissionsValues!$A:$A,0),1)*INDEX(MangroveEmissionsValues!$G:$G,MATCH($A696,MangroveEmissionsValues!$A:$A,0),1)/'Model assumptions'!$C$17,"NoData"),"NoData")</f>
        <v>NoData</v>
      </c>
      <c r="G696" s="40"/>
      <c r="H696" s="40"/>
      <c r="I696" s="40"/>
    </row>
    <row r="697" customFormat="false" ht="15.75" hidden="false" customHeight="true" outlineLevel="0" collapsed="false">
      <c r="A697" s="40" t="s">
        <v>460</v>
      </c>
      <c r="B697" s="56" t="str">
        <f aca="false" t="array" ref="B697:B697">INDEX(Countries!$D$2:$D$255, MATCH(A697, Countries!$B$2:$B$255, 0))</f>
        <v>ZWE</v>
      </c>
      <c r="C697" s="76" t="s">
        <v>155</v>
      </c>
      <c r="D697" s="70" t="n">
        <v>10.1</v>
      </c>
      <c r="E697" s="70" t="str">
        <f aca="false" t="array" ref="E697:E697">IF($C697="Mangrove", IFERROR(3.66*INDEX(MangroveEmissionsValues!$D:$D,MATCH($A697,MangroveEmissionsValues!$A:$A,0),1)*INDEX(MangroveEmissionsValues!$E:$E,MATCH($A697,MangroveEmissionsValues!$A:$A,0),1),"NoData"),"NoData")</f>
        <v>NoData</v>
      </c>
      <c r="F697" s="70" t="str">
        <f aca="false" t="array" ref="F697:F697">IF($C697="Mangrove", IFERROR(3.66*INDEX(MangroveEmissionsValues!$F:$F,MATCH($A697,MangroveEmissionsValues!$A:$A,0),1)*INDEX(MangroveEmissionsValues!$G:$G,MATCH($A697,MangroveEmissionsValues!$A:$A,0),1)/'Model assumptions'!$C$17,"NoData"),"NoData")</f>
        <v>NoData</v>
      </c>
      <c r="G697" s="40"/>
      <c r="H697" s="40"/>
      <c r="I697" s="40"/>
    </row>
    <row r="698" customFormat="false" ht="15.75" hidden="false" customHeight="true" outlineLevel="0" collapsed="false">
      <c r="A698" s="40" t="s">
        <v>461</v>
      </c>
      <c r="B698" s="56" t="str">
        <f aca="false" t="array" ref="B698:B698">INDEX(Countries!$D$2:$D$255, MATCH(A698, Countries!$B$2:$B$255, 0))</f>
        <v>BLM</v>
      </c>
      <c r="C698" s="76" t="s">
        <v>155</v>
      </c>
      <c r="D698" s="70" t="n">
        <v>10.1</v>
      </c>
      <c r="E698" s="70" t="str">
        <f aca="false" t="array" ref="E698:E698">IF($C698="Mangrove", IFERROR(3.66*INDEX(MangroveEmissionsValues!$D:$D,MATCH($A698,MangroveEmissionsValues!$A:$A,0),1)*INDEX(MangroveEmissionsValues!$E:$E,MATCH($A698,MangroveEmissionsValues!$A:$A,0),1),"NoData"),"NoData")</f>
        <v>NoData</v>
      </c>
      <c r="F698" s="70" t="str">
        <f aca="false" t="array" ref="F698:F698">IF($C698="Mangrove", IFERROR(3.66*INDEX(MangroveEmissionsValues!$F:$F,MATCH($A698,MangroveEmissionsValues!$A:$A,0),1)*INDEX(MangroveEmissionsValues!$G:$G,MATCH($A698,MangroveEmissionsValues!$A:$A,0),1)/'Model assumptions'!$C$17,"NoData"),"NoData")</f>
        <v>NoData</v>
      </c>
      <c r="G698" s="40"/>
      <c r="H698" s="40"/>
      <c r="I698" s="40"/>
    </row>
    <row r="699" customFormat="false" ht="15.75" hidden="false" customHeight="true" outlineLevel="0" collapsed="false">
      <c r="A699" s="40" t="s">
        <v>462</v>
      </c>
      <c r="B699" s="56" t="str">
        <f aca="false" t="array" ref="B699:B699">INDEX(Countries!$D$2:$D$255, MATCH(A699, Countries!$B$2:$B$255, 0))</f>
        <v>CCK</v>
      </c>
      <c r="C699" s="76" t="s">
        <v>155</v>
      </c>
      <c r="D699" s="70" t="n">
        <v>10.1</v>
      </c>
      <c r="E699" s="70" t="str">
        <f aca="false" t="array" ref="E699:E699">IF($C699="Mangrove", IFERROR(3.66*INDEX(MangroveEmissionsValues!$D:$D,MATCH($A699,MangroveEmissionsValues!$A:$A,0),1)*INDEX(MangroveEmissionsValues!$E:$E,MATCH($A699,MangroveEmissionsValues!$A:$A,0),1),"NoData"),"NoData")</f>
        <v>NoData</v>
      </c>
      <c r="F699" s="70" t="str">
        <f aca="false" t="array" ref="F699:F699">IF($C699="Mangrove", IFERROR(3.66*INDEX(MangroveEmissionsValues!$F:$F,MATCH($A699,MangroveEmissionsValues!$A:$A,0),1)*INDEX(MangroveEmissionsValues!$G:$G,MATCH($A699,MangroveEmissionsValues!$A:$A,0),1)/'Model assumptions'!$C$17,"NoData"),"NoData")</f>
        <v>NoData</v>
      </c>
      <c r="G699" s="40"/>
      <c r="H699" s="40"/>
      <c r="I699" s="40"/>
    </row>
    <row r="700" customFormat="false" ht="15.75" hidden="false" customHeight="true" outlineLevel="0" collapsed="false">
      <c r="A700" s="40" t="s">
        <v>463</v>
      </c>
      <c r="B700" s="56" t="str">
        <f aca="false" t="array" ref="B700:B700">INDEX(Countries!$D$2:$D$255, MATCH(A700, Countries!$B$2:$B$255, 0))</f>
        <v>CXR</v>
      </c>
      <c r="C700" s="76" t="s">
        <v>155</v>
      </c>
      <c r="D700" s="70" t="n">
        <v>10.1</v>
      </c>
      <c r="E700" s="70" t="str">
        <f aca="false" t="array" ref="E700:E700">IF($C700="Mangrove", IFERROR(3.66*INDEX(MangroveEmissionsValues!$D:$D,MATCH($A700,MangroveEmissionsValues!$A:$A,0),1)*INDEX(MangroveEmissionsValues!$E:$E,MATCH($A700,MangroveEmissionsValues!$A:$A,0),1),"NoData"),"NoData")</f>
        <v>NoData</v>
      </c>
      <c r="F700" s="70" t="str">
        <f aca="false" t="array" ref="F700:F700">IF($C700="Mangrove", IFERROR(3.66*INDEX(MangroveEmissionsValues!$F:$F,MATCH($A700,MangroveEmissionsValues!$A:$A,0),1)*INDEX(MangroveEmissionsValues!$G:$G,MATCH($A700,MangroveEmissionsValues!$A:$A,0),1)/'Model assumptions'!$C$17,"NoData"),"NoData")</f>
        <v>NoData</v>
      </c>
      <c r="G700" s="40"/>
      <c r="H700" s="40"/>
      <c r="I700" s="40"/>
    </row>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3">
    <dataValidation allowBlank="true" operator="between" showDropDown="false" showErrorMessage="false" showInputMessage="false" sqref="G2:I700" type="list">
      <formula1>SourceList</formula1>
      <formula2>0</formula2>
    </dataValidation>
    <dataValidation allowBlank="true" operator="between" showDropDown="false" showErrorMessage="false" showInputMessage="false" sqref="C2:C700" type="list">
      <formula1>Ecosystem!$B$2:$B$4</formula1>
      <formula2>0</formula2>
    </dataValidation>
    <dataValidation allowBlank="true" operator="between" showDropDown="false" showErrorMessage="false" showInputMessage="false" sqref="A2:A70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26" min="1" style="0" width="12.75"/>
  </cols>
  <sheetData>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2" min="1" style="0" width="18.38"/>
    <col collapsed="false" customWidth="true" hidden="false" outlineLevel="0" max="3" min="3" style="0" width="12.75"/>
    <col collapsed="false" customWidth="true" hidden="false" outlineLevel="0" max="4" min="4" style="0" width="22.75"/>
    <col collapsed="false" customWidth="true" hidden="false" outlineLevel="0" max="15" min="5" style="0" width="12.75"/>
    <col collapsed="false" customWidth="true" hidden="false" outlineLevel="0" max="16" min="16" style="0" width="21.25"/>
    <col collapsed="false" customWidth="true" hidden="false" outlineLevel="0" max="17" min="17" style="0" width="12.75"/>
    <col collapsed="false" customWidth="true" hidden="false" outlineLevel="0" max="18" min="18" style="0" width="28.38"/>
    <col collapsed="false" customWidth="true" hidden="false" outlineLevel="0" max="26" min="19" style="0" width="12.75"/>
  </cols>
  <sheetData>
    <row r="1" customFormat="false" ht="27" hidden="false" customHeight="true" outlineLevel="0" collapsed="false">
      <c r="A1" s="75" t="s">
        <v>481</v>
      </c>
      <c r="B1" s="75" t="s">
        <v>482</v>
      </c>
      <c r="C1" s="75" t="s">
        <v>483</v>
      </c>
      <c r="D1" s="75" t="s">
        <v>484</v>
      </c>
      <c r="E1" s="75" t="s">
        <v>485</v>
      </c>
      <c r="F1" s="75" t="s">
        <v>486</v>
      </c>
      <c r="G1" s="75" t="s">
        <v>487</v>
      </c>
      <c r="H1" s="75" t="s">
        <v>488</v>
      </c>
      <c r="I1" s="75" t="s">
        <v>489</v>
      </c>
      <c r="J1" s="75" t="s">
        <v>490</v>
      </c>
      <c r="K1" s="75" t="s">
        <v>491</v>
      </c>
      <c r="L1" s="75" t="s">
        <v>492</v>
      </c>
      <c r="M1" s="75" t="s">
        <v>493</v>
      </c>
      <c r="N1" s="75" t="s">
        <v>494</v>
      </c>
      <c r="O1" s="75" t="s">
        <v>495</v>
      </c>
      <c r="P1" s="75" t="s">
        <v>496</v>
      </c>
      <c r="Q1" s="75" t="s">
        <v>50</v>
      </c>
      <c r="R1" s="75" t="s">
        <v>497</v>
      </c>
      <c r="S1" s="82"/>
      <c r="T1" s="82"/>
      <c r="U1" s="82"/>
      <c r="V1" s="82"/>
      <c r="W1" s="82"/>
      <c r="X1" s="82"/>
      <c r="Y1" s="82"/>
      <c r="Z1" s="82"/>
    </row>
    <row r="2" customFormat="false" ht="15" hidden="false" customHeight="false" outlineLevel="0" collapsed="false">
      <c r="A2" s="40" t="n">
        <v>1</v>
      </c>
      <c r="B2" s="40" t="s">
        <v>144</v>
      </c>
      <c r="C2" s="40" t="s">
        <v>145</v>
      </c>
      <c r="D2" s="46" t="n">
        <v>500</v>
      </c>
      <c r="E2" s="46" t="n">
        <v>2500</v>
      </c>
      <c r="F2" s="46" t="n">
        <v>500</v>
      </c>
      <c r="G2" s="46" t="n">
        <v>2500</v>
      </c>
      <c r="H2" s="46" t="n">
        <v>500</v>
      </c>
      <c r="I2" s="46" t="n">
        <v>500</v>
      </c>
      <c r="J2" s="46" t="n">
        <v>500</v>
      </c>
      <c r="K2" s="46" t="n">
        <v>500</v>
      </c>
      <c r="L2" s="46" t="n">
        <v>0</v>
      </c>
      <c r="M2" s="46" t="n">
        <v>0</v>
      </c>
      <c r="N2" s="46" t="n">
        <v>0</v>
      </c>
      <c r="O2" s="46" t="n">
        <v>2500</v>
      </c>
      <c r="P2" s="46" t="n">
        <v>500</v>
      </c>
      <c r="Q2" s="46" t="n">
        <v>500</v>
      </c>
      <c r="R2" s="46" t="n">
        <v>2500</v>
      </c>
    </row>
    <row r="3" customFormat="false" ht="15" hidden="false" customHeight="false" outlineLevel="0" collapsed="false">
      <c r="A3" s="40" t="n">
        <v>2</v>
      </c>
      <c r="B3" s="40" t="s">
        <v>156</v>
      </c>
      <c r="C3" s="40" t="s">
        <v>145</v>
      </c>
      <c r="D3" s="46" t="n">
        <v>20000</v>
      </c>
      <c r="E3" s="46" t="n">
        <v>20000</v>
      </c>
      <c r="F3" s="46" t="n">
        <v>20000</v>
      </c>
      <c r="G3" s="46" t="n">
        <v>20000</v>
      </c>
      <c r="H3" s="46" t="n">
        <v>20000</v>
      </c>
      <c r="I3" s="46" t="n">
        <v>20000</v>
      </c>
      <c r="J3" s="46" t="n">
        <v>20000</v>
      </c>
      <c r="K3" s="46" t="n">
        <v>20000</v>
      </c>
      <c r="L3" s="46" t="n">
        <v>0</v>
      </c>
      <c r="M3" s="46" t="n">
        <v>0</v>
      </c>
      <c r="N3" s="46" t="n">
        <v>0</v>
      </c>
      <c r="O3" s="46" t="n">
        <v>20000</v>
      </c>
      <c r="P3" s="46" t="n">
        <v>20000</v>
      </c>
      <c r="Q3" s="46" t="n">
        <v>20000</v>
      </c>
      <c r="R3" s="46" t="n">
        <v>20000</v>
      </c>
    </row>
    <row r="4" customFormat="false" ht="15" hidden="false" customHeight="false" outlineLevel="0" collapsed="false">
      <c r="A4" s="40" t="n">
        <v>3</v>
      </c>
      <c r="B4" s="40" t="s">
        <v>144</v>
      </c>
      <c r="C4" s="40" t="s">
        <v>154</v>
      </c>
      <c r="D4" s="46" t="n">
        <v>500</v>
      </c>
      <c r="E4" s="46" t="n">
        <v>2500</v>
      </c>
      <c r="F4" s="46" t="n">
        <v>500</v>
      </c>
      <c r="G4" s="46" t="n">
        <v>2500</v>
      </c>
      <c r="H4" s="46" t="n">
        <v>500</v>
      </c>
      <c r="I4" s="46" t="n">
        <v>500</v>
      </c>
      <c r="J4" s="46" t="n">
        <v>500</v>
      </c>
      <c r="K4" s="46" t="n">
        <v>500</v>
      </c>
      <c r="L4" s="46" t="n">
        <v>0</v>
      </c>
      <c r="M4" s="46" t="n">
        <v>0</v>
      </c>
      <c r="N4" s="46" t="n">
        <v>0</v>
      </c>
      <c r="O4" s="46" t="n">
        <v>2500</v>
      </c>
      <c r="P4" s="46" t="n">
        <v>500</v>
      </c>
      <c r="Q4" s="46" t="n">
        <v>500</v>
      </c>
      <c r="R4" s="46" t="n">
        <v>2500</v>
      </c>
    </row>
    <row r="5" customFormat="false" ht="15" hidden="false" customHeight="false" outlineLevel="0" collapsed="false">
      <c r="A5" s="40" t="n">
        <v>4</v>
      </c>
      <c r="B5" s="40" t="s">
        <v>156</v>
      </c>
      <c r="C5" s="40" t="s">
        <v>154</v>
      </c>
      <c r="D5" s="46" t="n">
        <v>20000</v>
      </c>
      <c r="E5" s="46" t="n">
        <v>20000</v>
      </c>
      <c r="F5" s="46" t="n">
        <v>20000</v>
      </c>
      <c r="G5" s="46" t="n">
        <v>20000</v>
      </c>
      <c r="H5" s="46" t="n">
        <v>20000</v>
      </c>
      <c r="I5" s="46" t="n">
        <v>20000</v>
      </c>
      <c r="J5" s="46" t="n">
        <v>20000</v>
      </c>
      <c r="K5" s="46" t="n">
        <v>20000</v>
      </c>
      <c r="L5" s="46" t="n">
        <v>0</v>
      </c>
      <c r="M5" s="46" t="n">
        <v>0</v>
      </c>
      <c r="N5" s="46" t="n">
        <v>0</v>
      </c>
      <c r="O5" s="46" t="n">
        <v>20000</v>
      </c>
      <c r="P5" s="46" t="n">
        <v>20000</v>
      </c>
      <c r="Q5" s="46" t="n">
        <v>20000</v>
      </c>
      <c r="R5" s="46" t="n">
        <v>20000</v>
      </c>
    </row>
    <row r="6" customFormat="false" ht="15" hidden="false" customHeight="false" outlineLevel="0" collapsed="false">
      <c r="A6" s="40" t="n">
        <v>5</v>
      </c>
      <c r="B6" s="40" t="s">
        <v>144</v>
      </c>
      <c r="C6" s="40" t="s">
        <v>155</v>
      </c>
      <c r="D6" s="46" t="n">
        <v>500</v>
      </c>
      <c r="E6" s="46" t="n">
        <v>2500</v>
      </c>
      <c r="F6" s="46" t="n">
        <v>500</v>
      </c>
      <c r="G6" s="46" t="n">
        <v>2500</v>
      </c>
      <c r="H6" s="46" t="n">
        <v>500</v>
      </c>
      <c r="I6" s="46" t="n">
        <v>500</v>
      </c>
      <c r="J6" s="46" t="n">
        <v>500</v>
      </c>
      <c r="K6" s="46" t="n">
        <v>500</v>
      </c>
      <c r="L6" s="46" t="n">
        <v>0</v>
      </c>
      <c r="M6" s="46" t="n">
        <v>0</v>
      </c>
      <c r="N6" s="46" t="n">
        <v>0</v>
      </c>
      <c r="O6" s="46" t="n">
        <v>2500</v>
      </c>
      <c r="P6" s="46" t="n">
        <v>500</v>
      </c>
      <c r="Q6" s="46" t="n">
        <v>500</v>
      </c>
      <c r="R6" s="46" t="n">
        <v>2500</v>
      </c>
    </row>
    <row r="7" customFormat="false" ht="15" hidden="false" customHeight="false" outlineLevel="0" collapsed="false">
      <c r="A7" s="40" t="n">
        <v>6</v>
      </c>
      <c r="B7" s="40" t="s">
        <v>156</v>
      </c>
      <c r="C7" s="40" t="s">
        <v>155</v>
      </c>
      <c r="D7" s="46" t="n">
        <v>20000</v>
      </c>
      <c r="E7" s="46" t="n">
        <v>20000</v>
      </c>
      <c r="F7" s="46" t="n">
        <v>20000</v>
      </c>
      <c r="G7" s="46" t="n">
        <v>20000</v>
      </c>
      <c r="H7" s="46" t="n">
        <v>20000</v>
      </c>
      <c r="I7" s="46" t="n">
        <v>20000</v>
      </c>
      <c r="J7" s="46" t="n">
        <v>20000</v>
      </c>
      <c r="K7" s="46" t="n">
        <v>20000</v>
      </c>
      <c r="L7" s="46" t="n">
        <v>0</v>
      </c>
      <c r="M7" s="46" t="n">
        <v>0</v>
      </c>
      <c r="N7" s="46" t="n">
        <v>0</v>
      </c>
      <c r="O7" s="46" t="n">
        <v>20000</v>
      </c>
      <c r="P7" s="46" t="n">
        <v>20000</v>
      </c>
      <c r="Q7" s="46" t="n">
        <v>20000</v>
      </c>
      <c r="R7" s="46" t="n">
        <v>20000</v>
      </c>
    </row>
    <row r="13" customFormat="false" ht="15" hidden="false" customHeight="false" outlineLevel="0" collapsed="false">
      <c r="B13" s="60"/>
      <c r="C13" s="60"/>
      <c r="D13" s="83"/>
      <c r="E13" s="83"/>
    </row>
    <row r="14" customFormat="false" ht="15" hidden="false" customHeight="false" outlineLevel="0" collapsed="false">
      <c r="B14" s="60"/>
      <c r="C14" s="60"/>
      <c r="D14" s="83"/>
      <c r="E14" s="83"/>
    </row>
    <row r="15" customFormat="false" ht="15" hidden="false" customHeight="false" outlineLevel="0" collapsed="false">
      <c r="B15" s="60"/>
      <c r="C15" s="60"/>
      <c r="D15" s="83"/>
      <c r="E15" s="83"/>
    </row>
    <row r="16" customFormat="false" ht="15" hidden="false" customHeight="false" outlineLevel="0" collapsed="false">
      <c r="B16" s="60"/>
      <c r="C16" s="60"/>
    </row>
    <row r="17" customFormat="false" ht="15" hidden="false" customHeight="false" outlineLevel="0" collapsed="false">
      <c r="B17" s="60"/>
      <c r="C17" s="60"/>
    </row>
    <row r="18" customFormat="false" ht="15" hidden="false" customHeight="false" outlineLevel="0" collapsed="false">
      <c r="C18" s="60"/>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2">
    <dataValidation allowBlank="true" operator="between" showDropDown="false" showErrorMessage="true" showInputMessage="false" sqref="B2:B7" type="list">
      <formula1>ActivityList</formula1>
      <formula2>0</formula2>
    </dataValidation>
    <dataValidation allowBlank="true" operator="between" showDropDown="false" showErrorMessage="false" showInputMessage="false" sqref="C2:C7" type="list">
      <formula1>EcosystemList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26.63"/>
    <col collapsed="false" customWidth="true" hidden="false" outlineLevel="0" max="2" min="2" style="0" width="12.75"/>
    <col collapsed="false" customWidth="true" hidden="false" outlineLevel="0" max="3" min="3" style="0" width="17.38"/>
    <col collapsed="false" customWidth="true" hidden="false" outlineLevel="0" max="4" min="4" style="0" width="19.5"/>
    <col collapsed="false" customWidth="true" hidden="false" outlineLevel="0" max="5" min="5" style="0" width="17.13"/>
    <col collapsed="false" customWidth="true" hidden="false" outlineLevel="0" max="6" min="6" style="0" width="24.13"/>
    <col collapsed="false" customWidth="true" hidden="false" outlineLevel="0" max="7" min="7" style="0" width="26.88"/>
    <col collapsed="false" customWidth="true" hidden="false" outlineLevel="0" max="8" min="8" style="0" width="17.38"/>
    <col collapsed="false" customWidth="true" hidden="false" outlineLevel="0" max="24" min="9" style="0" width="12.75"/>
  </cols>
  <sheetData>
    <row r="1" customFormat="false" ht="15" hidden="false" customHeight="false" outlineLevel="0" collapsed="false">
      <c r="A1" s="75" t="s">
        <v>481</v>
      </c>
      <c r="B1" s="75" t="s">
        <v>483</v>
      </c>
      <c r="C1" s="75" t="s">
        <v>484</v>
      </c>
      <c r="D1" s="75" t="s">
        <v>485</v>
      </c>
      <c r="E1" s="75" t="s">
        <v>486</v>
      </c>
      <c r="F1" s="75" t="s">
        <v>487</v>
      </c>
      <c r="G1" s="75" t="s">
        <v>488</v>
      </c>
      <c r="H1" s="75" t="s">
        <v>489</v>
      </c>
      <c r="I1" s="75" t="s">
        <v>490</v>
      </c>
      <c r="J1" s="75" t="s">
        <v>491</v>
      </c>
      <c r="K1" s="75" t="s">
        <v>495</v>
      </c>
      <c r="L1" s="75" t="s">
        <v>496</v>
      </c>
      <c r="M1" s="75" t="s">
        <v>50</v>
      </c>
      <c r="N1" s="75" t="s">
        <v>497</v>
      </c>
    </row>
    <row r="2" customFormat="false" ht="15" hidden="false" customHeight="false" outlineLevel="0" collapsed="false">
      <c r="A2" s="40" t="n">
        <v>1</v>
      </c>
      <c r="B2" s="40" t="s">
        <v>145</v>
      </c>
      <c r="C2" s="43" t="n">
        <v>0</v>
      </c>
      <c r="D2" s="43" t="n">
        <v>0.25</v>
      </c>
      <c r="E2" s="43" t="n">
        <v>1</v>
      </c>
      <c r="F2" s="43" t="n">
        <v>0.5</v>
      </c>
      <c r="G2" s="43" t="n">
        <v>0</v>
      </c>
      <c r="H2" s="43" t="n">
        <v>0</v>
      </c>
      <c r="I2" s="43" t="n">
        <v>0</v>
      </c>
      <c r="J2" s="43" t="n">
        <v>0</v>
      </c>
      <c r="K2" s="43" t="n">
        <v>1</v>
      </c>
      <c r="L2" s="43" t="n">
        <v>0</v>
      </c>
      <c r="M2" s="43" t="n">
        <v>0</v>
      </c>
      <c r="N2" s="43" t="n">
        <v>0.25</v>
      </c>
    </row>
    <row r="3" customFormat="false" ht="15" hidden="false" customHeight="false" outlineLevel="0" collapsed="false">
      <c r="A3" s="40" t="n">
        <v>2</v>
      </c>
      <c r="B3" s="40" t="s">
        <v>154</v>
      </c>
      <c r="C3" s="43" t="n">
        <v>0</v>
      </c>
      <c r="D3" s="43" t="n">
        <v>0.25</v>
      </c>
      <c r="E3" s="43" t="n">
        <v>1</v>
      </c>
      <c r="F3" s="43" t="n">
        <v>0.5</v>
      </c>
      <c r="G3" s="43" t="n">
        <v>0</v>
      </c>
      <c r="H3" s="43" t="n">
        <v>0</v>
      </c>
      <c r="I3" s="43" t="n">
        <v>0</v>
      </c>
      <c r="J3" s="43" t="n">
        <v>0</v>
      </c>
      <c r="K3" s="43" t="n">
        <v>1</v>
      </c>
      <c r="L3" s="43" t="n">
        <v>0</v>
      </c>
      <c r="M3" s="43" t="n">
        <v>0</v>
      </c>
      <c r="N3" s="43" t="n">
        <v>0.25</v>
      </c>
    </row>
    <row r="4" customFormat="false" ht="15" hidden="false" customHeight="false" outlineLevel="0" collapsed="false">
      <c r="A4" s="40" t="n">
        <v>3</v>
      </c>
      <c r="B4" s="40" t="s">
        <v>155</v>
      </c>
      <c r="C4" s="43" t="n">
        <v>0</v>
      </c>
      <c r="D4" s="43" t="n">
        <v>0.25</v>
      </c>
      <c r="E4" s="43" t="n">
        <v>1</v>
      </c>
      <c r="F4" s="43" t="n">
        <v>0.5</v>
      </c>
      <c r="G4" s="43" t="n">
        <v>0</v>
      </c>
      <c r="H4" s="43" t="n">
        <v>0</v>
      </c>
      <c r="I4" s="43" t="n">
        <v>0</v>
      </c>
      <c r="J4" s="43" t="n">
        <v>0</v>
      </c>
      <c r="K4" s="43" t="n">
        <v>1</v>
      </c>
      <c r="L4" s="43" t="n">
        <v>0</v>
      </c>
      <c r="M4" s="43" t="n">
        <v>0</v>
      </c>
      <c r="N4" s="43" t="n">
        <v>0.25</v>
      </c>
    </row>
    <row r="8" customFormat="false" ht="15" hidden="false" customHeight="false" outlineLevel="0" collapsed="false">
      <c r="B8" s="60"/>
    </row>
    <row r="9" customFormat="false" ht="15" hidden="false" customHeight="false" outlineLevel="0" collapsed="false">
      <c r="B9" s="60"/>
    </row>
    <row r="10" customFormat="false" ht="15" hidden="false" customHeight="false" outlineLevel="0" collapsed="false">
      <c r="B10" s="60"/>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1">
    <dataValidation allowBlank="true" operator="between" showDropDown="false" showErrorMessage="false" showInputMessage="false" sqref="B2:B4" type="list">
      <formula1>EcosystemList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E45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30.5"/>
    <col collapsed="false" customWidth="true" hidden="false" outlineLevel="0" max="6" min="2" style="0" width="12.75"/>
    <col collapsed="false" customWidth="true" hidden="false" outlineLevel="0" max="7" min="7" style="0" width="19.63"/>
    <col collapsed="false" customWidth="true" hidden="false" outlineLevel="0" max="8" min="8" style="0" width="16.49"/>
    <col collapsed="false" customWidth="true" hidden="false" outlineLevel="0" max="9" min="9" style="0" width="19.12"/>
    <col collapsed="false" customWidth="true" hidden="false" outlineLevel="0" max="10" min="10" style="0" width="28.63"/>
    <col collapsed="false" customWidth="true" hidden="false" outlineLevel="0" max="14" min="11" style="0" width="12.75"/>
    <col collapsed="false" customWidth="true" hidden="false" outlineLevel="0" max="15" min="15" style="0" width="39.5"/>
    <col collapsed="false" customWidth="true" hidden="false" outlineLevel="0" max="57" min="16" style="0" width="12.75"/>
  </cols>
  <sheetData>
    <row r="1" customFormat="false" ht="12.75" hidden="false" customHeight="true" outlineLevel="0" collapsed="false">
      <c r="A1" s="84" t="s">
        <v>498</v>
      </c>
      <c r="B1" s="84" t="s">
        <v>499</v>
      </c>
      <c r="C1" s="84" t="s">
        <v>500</v>
      </c>
      <c r="D1" s="84" t="s">
        <v>501</v>
      </c>
      <c r="E1" s="84" t="s">
        <v>483</v>
      </c>
      <c r="F1" s="84" t="s">
        <v>482</v>
      </c>
      <c r="G1" s="84" t="s">
        <v>502</v>
      </c>
      <c r="H1" s="84" t="s">
        <v>503</v>
      </c>
      <c r="I1" s="84" t="s">
        <v>504</v>
      </c>
      <c r="J1" s="84" t="s">
        <v>505</v>
      </c>
      <c r="K1" s="84" t="s">
        <v>506</v>
      </c>
      <c r="L1" s="84" t="s">
        <v>507</v>
      </c>
      <c r="M1" s="84" t="s">
        <v>508</v>
      </c>
      <c r="N1" s="84" t="s">
        <v>509</v>
      </c>
      <c r="O1" s="84" t="s">
        <v>510</v>
      </c>
      <c r="P1" s="84" t="s">
        <v>511</v>
      </c>
      <c r="Q1" s="84" t="s">
        <v>512</v>
      </c>
      <c r="R1" s="84" t="s">
        <v>513</v>
      </c>
      <c r="S1" s="84" t="s">
        <v>514</v>
      </c>
      <c r="T1" s="84" t="s">
        <v>515</v>
      </c>
      <c r="U1" s="84" t="s">
        <v>484</v>
      </c>
      <c r="V1" s="84" t="s">
        <v>516</v>
      </c>
      <c r="W1" s="84" t="s">
        <v>517</v>
      </c>
      <c r="X1" s="84" t="s">
        <v>518</v>
      </c>
      <c r="Y1" s="84" t="s">
        <v>519</v>
      </c>
      <c r="Z1" s="84" t="s">
        <v>520</v>
      </c>
      <c r="AA1" s="84" t="s">
        <v>487</v>
      </c>
      <c r="AB1" s="84" t="s">
        <v>521</v>
      </c>
      <c r="AC1" s="84" t="s">
        <v>488</v>
      </c>
      <c r="AD1" s="84" t="s">
        <v>522</v>
      </c>
      <c r="AE1" s="84" t="s">
        <v>489</v>
      </c>
      <c r="AF1" s="84" t="s">
        <v>523</v>
      </c>
      <c r="AG1" s="84" t="s">
        <v>491</v>
      </c>
      <c r="AH1" s="84" t="s">
        <v>524</v>
      </c>
      <c r="AI1" s="84" t="s">
        <v>525</v>
      </c>
      <c r="AJ1" s="84" t="s">
        <v>526</v>
      </c>
      <c r="AK1" s="84" t="s">
        <v>527</v>
      </c>
      <c r="AL1" s="84" t="s">
        <v>495</v>
      </c>
      <c r="AM1" s="84" t="s">
        <v>528</v>
      </c>
      <c r="AN1" s="84" t="s">
        <v>529</v>
      </c>
      <c r="AO1" s="84" t="s">
        <v>530</v>
      </c>
      <c r="AP1" s="84" t="s">
        <v>531</v>
      </c>
      <c r="AQ1" s="84" t="s">
        <v>532</v>
      </c>
      <c r="AR1" s="84" t="s">
        <v>533</v>
      </c>
      <c r="AS1" s="84" t="s">
        <v>534</v>
      </c>
      <c r="AT1" s="84" t="s">
        <v>535</v>
      </c>
      <c r="AU1" s="84" t="s">
        <v>496</v>
      </c>
      <c r="AV1" s="84" t="s">
        <v>536</v>
      </c>
      <c r="AW1" s="84" t="s">
        <v>537</v>
      </c>
      <c r="AX1" s="84" t="s">
        <v>538</v>
      </c>
      <c r="AY1" s="84" t="s">
        <v>539</v>
      </c>
      <c r="AZ1" s="84" t="s">
        <v>540</v>
      </c>
      <c r="BA1" s="84" t="s">
        <v>541</v>
      </c>
      <c r="BB1" s="84" t="s">
        <v>542</v>
      </c>
      <c r="BC1" s="84" t="s">
        <v>543</v>
      </c>
      <c r="BD1" s="33" t="s">
        <v>544</v>
      </c>
      <c r="BE1" s="33" t="s">
        <v>545</v>
      </c>
    </row>
    <row r="2" customFormat="false" ht="12.75" hidden="false" customHeight="true" outlineLevel="0" collapsed="false">
      <c r="A2" s="35" t="s">
        <v>546</v>
      </c>
      <c r="B2" s="35" t="s">
        <v>547</v>
      </c>
      <c r="C2" s="35" t="s">
        <v>143</v>
      </c>
      <c r="D2" s="35" t="s">
        <v>548</v>
      </c>
      <c r="E2" s="35" t="s">
        <v>145</v>
      </c>
      <c r="F2" s="35" t="s">
        <v>144</v>
      </c>
      <c r="G2" s="35" t="s">
        <v>549</v>
      </c>
      <c r="H2" s="35" t="s">
        <v>550</v>
      </c>
      <c r="I2" s="35" t="n">
        <v>100</v>
      </c>
      <c r="J2" s="35" t="s">
        <v>551</v>
      </c>
      <c r="K2" s="35" t="n">
        <v>166589</v>
      </c>
      <c r="L2" s="35" t="n">
        <v>5648912</v>
      </c>
      <c r="M2" s="35" t="n">
        <v>7720040</v>
      </c>
      <c r="N2" s="35" t="n">
        <v>2732701</v>
      </c>
      <c r="O2" s="35" t="n">
        <v>2990267</v>
      </c>
      <c r="P2" s="35" t="n">
        <v>2916212</v>
      </c>
      <c r="Q2" s="35" t="n">
        <v>4729773</v>
      </c>
      <c r="R2" s="35" t="n">
        <v>256</v>
      </c>
      <c r="S2" s="35" t="n">
        <v>256</v>
      </c>
      <c r="T2" s="35" t="n">
        <v>100000</v>
      </c>
      <c r="U2" s="35" t="n">
        <v>100000</v>
      </c>
      <c r="V2" s="35" t="n">
        <v>629559</v>
      </c>
      <c r="W2" s="35" t="n">
        <v>667067</v>
      </c>
      <c r="X2" s="35" t="n">
        <v>76963</v>
      </c>
      <c r="Y2" s="35" t="n">
        <v>80000</v>
      </c>
      <c r="Z2" s="35" t="n">
        <v>351049</v>
      </c>
      <c r="AA2" s="35" t="n">
        <v>379500</v>
      </c>
      <c r="AB2" s="35" t="n">
        <v>88900</v>
      </c>
      <c r="AC2" s="35" t="n">
        <v>100000</v>
      </c>
      <c r="AD2" s="35" t="n">
        <v>185006</v>
      </c>
      <c r="AE2" s="35" t="n">
        <v>200000</v>
      </c>
      <c r="AF2" s="35" t="n">
        <v>44450</v>
      </c>
      <c r="AG2" s="35" t="n">
        <v>50000</v>
      </c>
      <c r="AH2" s="35" t="n">
        <v>1256774</v>
      </c>
      <c r="AI2" s="35" t="n">
        <v>1413700</v>
      </c>
      <c r="AJ2" s="35" t="n">
        <v>600463</v>
      </c>
      <c r="AK2" s="35" t="n">
        <v>290522</v>
      </c>
      <c r="AL2" s="35" t="n">
        <v>994000</v>
      </c>
      <c r="AM2" s="35" t="n">
        <v>353284</v>
      </c>
      <c r="AN2" s="35" t="n">
        <v>890985</v>
      </c>
      <c r="AO2" s="35" t="n">
        <v>1347284</v>
      </c>
      <c r="AP2" s="35" t="n">
        <v>145811</v>
      </c>
      <c r="AQ2" s="35" t="n">
        <v>246078</v>
      </c>
      <c r="AR2" s="35" t="n">
        <v>2665</v>
      </c>
      <c r="AS2" s="35" t="n">
        <v>4412</v>
      </c>
      <c r="AT2" s="35" t="n">
        <v>75812</v>
      </c>
      <c r="AU2" s="35" t="n">
        <v>120000</v>
      </c>
      <c r="AV2" s="35" t="n">
        <v>223062</v>
      </c>
      <c r="AW2" s="35" t="n">
        <v>400000</v>
      </c>
      <c r="AX2" s="35" t="n">
        <v>1577877</v>
      </c>
      <c r="AY2" s="35" t="n">
        <v>2612000</v>
      </c>
      <c r="AZ2" s="35" t="n">
        <v>190.1037395</v>
      </c>
      <c r="BA2" s="35" t="n">
        <v>191780</v>
      </c>
      <c r="BB2" s="35" t="n">
        <v>0</v>
      </c>
      <c r="BC2" s="35" t="n">
        <v>4921553</v>
      </c>
      <c r="BD2" s="60" t="n">
        <v>2916212</v>
      </c>
      <c r="BE2" s="60" t="n">
        <v>22061</v>
      </c>
    </row>
    <row r="3" customFormat="false" ht="12.75" hidden="false" customHeight="true" outlineLevel="0" collapsed="false">
      <c r="A3" s="35" t="s">
        <v>552</v>
      </c>
      <c r="B3" s="35" t="s">
        <v>547</v>
      </c>
      <c r="C3" s="35" t="s">
        <v>143</v>
      </c>
      <c r="D3" s="35" t="s">
        <v>548</v>
      </c>
      <c r="E3" s="35" t="s">
        <v>145</v>
      </c>
      <c r="F3" s="35" t="s">
        <v>144</v>
      </c>
      <c r="G3" s="35" t="s">
        <v>553</v>
      </c>
      <c r="H3" s="35" t="s">
        <v>550</v>
      </c>
      <c r="I3" s="35" t="n">
        <v>100</v>
      </c>
      <c r="J3" s="35" t="s">
        <v>551</v>
      </c>
      <c r="K3" s="35" t="n">
        <v>166589</v>
      </c>
      <c r="L3" s="35" t="n">
        <v>16268065</v>
      </c>
      <c r="M3" s="35" t="n">
        <v>19903975</v>
      </c>
      <c r="N3" s="35" t="n">
        <v>11273022</v>
      </c>
      <c r="O3" s="35" t="n">
        <v>12596967</v>
      </c>
      <c r="P3" s="35" t="n">
        <v>4995044</v>
      </c>
      <c r="Q3" s="35" t="n">
        <v>7307008</v>
      </c>
      <c r="R3" s="35" t="n">
        <v>590</v>
      </c>
      <c r="S3" s="35" t="n">
        <v>590</v>
      </c>
      <c r="T3" s="35" t="n">
        <v>100000</v>
      </c>
      <c r="U3" s="35" t="n">
        <v>100000</v>
      </c>
      <c r="V3" s="35" t="n">
        <v>629559</v>
      </c>
      <c r="W3" s="35" t="n">
        <v>667067</v>
      </c>
      <c r="X3" s="35" t="n">
        <v>76963</v>
      </c>
      <c r="Y3" s="35" t="n">
        <v>80000</v>
      </c>
      <c r="Z3" s="35" t="n">
        <v>351049</v>
      </c>
      <c r="AA3" s="35" t="n">
        <v>379500</v>
      </c>
      <c r="AB3" s="35" t="n">
        <v>88900</v>
      </c>
      <c r="AC3" s="35" t="n">
        <v>100000</v>
      </c>
      <c r="AD3" s="35" t="n">
        <v>185006</v>
      </c>
      <c r="AE3" s="35" t="n">
        <v>200000</v>
      </c>
      <c r="AF3" s="35" t="n">
        <v>44450</v>
      </c>
      <c r="AG3" s="35" t="n">
        <v>50000</v>
      </c>
      <c r="AH3" s="35" t="n">
        <v>9797095</v>
      </c>
      <c r="AI3" s="35" t="n">
        <v>11020400</v>
      </c>
      <c r="AJ3" s="35" t="n">
        <v>600463</v>
      </c>
      <c r="AK3" s="35" t="n">
        <v>2264746</v>
      </c>
      <c r="AL3" s="35" t="n">
        <v>994000</v>
      </c>
      <c r="AM3" s="35" t="n">
        <v>2753998</v>
      </c>
      <c r="AN3" s="35" t="n">
        <v>2865209</v>
      </c>
      <c r="AO3" s="35" t="n">
        <v>3747998</v>
      </c>
      <c r="AP3" s="35" t="n">
        <v>249752</v>
      </c>
      <c r="AQ3" s="35" t="n">
        <v>421495</v>
      </c>
      <c r="AR3" s="35" t="n">
        <v>3332</v>
      </c>
      <c r="AS3" s="35" t="n">
        <v>5515</v>
      </c>
      <c r="AT3" s="35" t="n">
        <v>75812</v>
      </c>
      <c r="AU3" s="35" t="n">
        <v>120000</v>
      </c>
      <c r="AV3" s="35" t="n">
        <v>223062</v>
      </c>
      <c r="AW3" s="35" t="n">
        <v>400000</v>
      </c>
      <c r="AX3" s="35" t="n">
        <v>1577877</v>
      </c>
      <c r="AY3" s="35" t="n">
        <v>2612000</v>
      </c>
      <c r="AZ3" s="35" t="n">
        <v>260.4959045</v>
      </c>
      <c r="BA3" s="35" t="n">
        <v>1122892</v>
      </c>
      <c r="BB3" s="35" t="n">
        <v>0</v>
      </c>
      <c r="BC3" s="35" t="n">
        <v>8429900</v>
      </c>
      <c r="BD3" s="60" t="n">
        <v>4995044</v>
      </c>
      <c r="BE3" s="60" t="n">
        <v>27576</v>
      </c>
    </row>
    <row r="4" customFormat="false" ht="12.75" hidden="false" customHeight="true" outlineLevel="0" collapsed="false">
      <c r="A4" s="35" t="s">
        <v>554</v>
      </c>
      <c r="B4" s="35" t="s">
        <v>547</v>
      </c>
      <c r="C4" s="35" t="s">
        <v>143</v>
      </c>
      <c r="D4" s="35" t="s">
        <v>548</v>
      </c>
      <c r="E4" s="35" t="s">
        <v>145</v>
      </c>
      <c r="F4" s="35" t="s">
        <v>144</v>
      </c>
      <c r="G4" s="35" t="s">
        <v>555</v>
      </c>
      <c r="H4" s="35" t="s">
        <v>550</v>
      </c>
      <c r="I4" s="35" t="n">
        <v>100</v>
      </c>
      <c r="J4" s="35" t="s">
        <v>551</v>
      </c>
      <c r="K4" s="35" t="n">
        <v>166589</v>
      </c>
      <c r="L4" s="35" t="n">
        <v>15425150</v>
      </c>
      <c r="M4" s="35" t="n">
        <v>18936881</v>
      </c>
      <c r="N4" s="35" t="n">
        <v>10595073</v>
      </c>
      <c r="O4" s="35" t="n">
        <v>11834367</v>
      </c>
      <c r="P4" s="35" t="n">
        <v>4830077</v>
      </c>
      <c r="Q4" s="35" t="n">
        <v>7102514</v>
      </c>
      <c r="R4" s="35" t="n">
        <v>559</v>
      </c>
      <c r="S4" s="35" t="n">
        <v>559</v>
      </c>
      <c r="T4" s="35" t="n">
        <v>100000</v>
      </c>
      <c r="U4" s="35" t="n">
        <v>100000</v>
      </c>
      <c r="V4" s="35" t="n">
        <v>629559</v>
      </c>
      <c r="W4" s="35" t="n">
        <v>667067</v>
      </c>
      <c r="X4" s="35" t="n">
        <v>76963</v>
      </c>
      <c r="Y4" s="35" t="n">
        <v>80000</v>
      </c>
      <c r="Z4" s="35" t="n">
        <v>351049</v>
      </c>
      <c r="AA4" s="35" t="n">
        <v>379500</v>
      </c>
      <c r="AB4" s="35" t="n">
        <v>88900</v>
      </c>
      <c r="AC4" s="35" t="n">
        <v>100000</v>
      </c>
      <c r="AD4" s="35" t="n">
        <v>185006</v>
      </c>
      <c r="AE4" s="35" t="n">
        <v>200000</v>
      </c>
      <c r="AF4" s="35" t="n">
        <v>44450</v>
      </c>
      <c r="AG4" s="35" t="n">
        <v>50000</v>
      </c>
      <c r="AH4" s="35" t="n">
        <v>9119147</v>
      </c>
      <c r="AI4" s="35" t="n">
        <v>10257800</v>
      </c>
      <c r="AJ4" s="35" t="n">
        <v>600463</v>
      </c>
      <c r="AK4" s="35" t="n">
        <v>2108028</v>
      </c>
      <c r="AL4" s="35" t="n">
        <v>994000</v>
      </c>
      <c r="AM4" s="35" t="n">
        <v>2563424</v>
      </c>
      <c r="AN4" s="35" t="n">
        <v>2708491</v>
      </c>
      <c r="AO4" s="35" t="n">
        <v>3557424</v>
      </c>
      <c r="AP4" s="35" t="n">
        <v>241504</v>
      </c>
      <c r="AQ4" s="35" t="n">
        <v>407575</v>
      </c>
      <c r="AR4" s="35" t="n">
        <v>3332</v>
      </c>
      <c r="AS4" s="35" t="n">
        <v>5515</v>
      </c>
      <c r="AT4" s="35" t="n">
        <v>75812</v>
      </c>
      <c r="AU4" s="35" t="n">
        <v>120000</v>
      </c>
      <c r="AV4" s="35" t="n">
        <v>223062</v>
      </c>
      <c r="AW4" s="35" t="n">
        <v>400000</v>
      </c>
      <c r="AX4" s="35" t="n">
        <v>1577877</v>
      </c>
      <c r="AY4" s="35" t="n">
        <v>2612000</v>
      </c>
      <c r="AZ4" s="35" t="n">
        <v>251.8927637</v>
      </c>
      <c r="BA4" s="35" t="n">
        <v>1048980</v>
      </c>
      <c r="BB4" s="35" t="n">
        <v>0</v>
      </c>
      <c r="BC4" s="35" t="n">
        <v>8151494</v>
      </c>
      <c r="BD4" s="60" t="n">
        <v>4830077</v>
      </c>
      <c r="BE4" s="60" t="n">
        <v>27576</v>
      </c>
    </row>
    <row r="5" customFormat="false" ht="12.75" hidden="false" customHeight="true" outlineLevel="0" collapsed="false">
      <c r="A5" s="35" t="s">
        <v>546</v>
      </c>
      <c r="B5" s="35" t="s">
        <v>547</v>
      </c>
      <c r="C5" s="35" t="s">
        <v>143</v>
      </c>
      <c r="D5" s="35" t="s">
        <v>548</v>
      </c>
      <c r="E5" s="35" t="s">
        <v>145</v>
      </c>
      <c r="F5" s="35" t="s">
        <v>144</v>
      </c>
      <c r="G5" s="35" t="s">
        <v>549</v>
      </c>
      <c r="H5" s="35" t="s">
        <v>556</v>
      </c>
      <c r="I5" s="35" t="n">
        <v>100</v>
      </c>
      <c r="J5" s="35" t="s">
        <v>551</v>
      </c>
      <c r="K5" s="35" t="n">
        <v>166589</v>
      </c>
      <c r="L5" s="35" t="n">
        <v>5526112</v>
      </c>
      <c r="M5" s="35" t="n">
        <v>7512796</v>
      </c>
      <c r="N5" s="35" t="n">
        <v>2732701</v>
      </c>
      <c r="O5" s="35" t="n">
        <v>2990267</v>
      </c>
      <c r="P5" s="35" t="n">
        <v>2793411</v>
      </c>
      <c r="Q5" s="35" t="n">
        <v>4522529</v>
      </c>
      <c r="R5" s="35" t="n">
        <v>250</v>
      </c>
      <c r="S5" s="35" t="n">
        <v>250</v>
      </c>
      <c r="T5" s="35" t="n">
        <v>100000</v>
      </c>
      <c r="U5" s="35" t="n">
        <v>100000</v>
      </c>
      <c r="V5" s="35" t="n">
        <v>629559</v>
      </c>
      <c r="W5" s="35" t="n">
        <v>667067</v>
      </c>
      <c r="X5" s="35" t="n">
        <v>76963</v>
      </c>
      <c r="Y5" s="35" t="n">
        <v>80000</v>
      </c>
      <c r="Z5" s="35" t="n">
        <v>351049</v>
      </c>
      <c r="AA5" s="35" t="n">
        <v>379500</v>
      </c>
      <c r="AB5" s="35" t="n">
        <v>88900</v>
      </c>
      <c r="AC5" s="35" t="n">
        <v>100000</v>
      </c>
      <c r="AD5" s="35" t="n">
        <v>185006</v>
      </c>
      <c r="AE5" s="35" t="n">
        <v>200000</v>
      </c>
      <c r="AF5" s="35" t="n">
        <v>44450</v>
      </c>
      <c r="AG5" s="35" t="n">
        <v>50000</v>
      </c>
      <c r="AH5" s="35" t="n">
        <v>1256774</v>
      </c>
      <c r="AI5" s="35" t="n">
        <v>1413700</v>
      </c>
      <c r="AJ5" s="35" t="n">
        <v>600463</v>
      </c>
      <c r="AK5" s="35" t="n">
        <v>290522</v>
      </c>
      <c r="AL5" s="35" t="n">
        <v>994000</v>
      </c>
      <c r="AM5" s="35" t="n">
        <v>353284</v>
      </c>
      <c r="AN5" s="35" t="n">
        <v>890985</v>
      </c>
      <c r="AO5" s="35" t="n">
        <v>1347284</v>
      </c>
      <c r="AP5" s="35" t="n">
        <v>23010</v>
      </c>
      <c r="AQ5" s="35" t="n">
        <v>38833</v>
      </c>
      <c r="AR5" s="35" t="n">
        <v>2665</v>
      </c>
      <c r="AS5" s="35" t="n">
        <v>4412</v>
      </c>
      <c r="AT5" s="35" t="n">
        <v>75812</v>
      </c>
      <c r="AU5" s="35" t="n">
        <v>120000</v>
      </c>
      <c r="AV5" s="35" t="n">
        <v>223062</v>
      </c>
      <c r="AW5" s="35" t="n">
        <v>400000</v>
      </c>
      <c r="AX5" s="35" t="n">
        <v>1577877</v>
      </c>
      <c r="AY5" s="35" t="n">
        <v>2612000</v>
      </c>
      <c r="AZ5" s="35" t="n">
        <v>30</v>
      </c>
      <c r="BA5" s="35" t="n">
        <v>-3745866</v>
      </c>
      <c r="BB5" s="35" t="n">
        <v>-2333208</v>
      </c>
      <c r="BC5" s="35" t="n">
        <v>776663</v>
      </c>
      <c r="BD5" s="60" t="n">
        <v>460203</v>
      </c>
      <c r="BE5" s="60" t="n">
        <v>22061</v>
      </c>
    </row>
    <row r="6" customFormat="false" ht="12.75" hidden="false" customHeight="true" outlineLevel="0" collapsed="false">
      <c r="A6" s="35" t="s">
        <v>552</v>
      </c>
      <c r="B6" s="35" t="s">
        <v>547</v>
      </c>
      <c r="C6" s="35" t="s">
        <v>143</v>
      </c>
      <c r="D6" s="35" t="s">
        <v>548</v>
      </c>
      <c r="E6" s="35" t="s">
        <v>145</v>
      </c>
      <c r="F6" s="35" t="s">
        <v>144</v>
      </c>
      <c r="G6" s="35" t="s">
        <v>553</v>
      </c>
      <c r="H6" s="35" t="s">
        <v>556</v>
      </c>
      <c r="I6" s="35" t="n">
        <v>100</v>
      </c>
      <c r="J6" s="35" t="s">
        <v>551</v>
      </c>
      <c r="K6" s="35" t="n">
        <v>166589</v>
      </c>
      <c r="L6" s="35" t="n">
        <v>16047076</v>
      </c>
      <c r="M6" s="35" t="n">
        <v>19531021</v>
      </c>
      <c r="N6" s="35" t="n">
        <v>11273022</v>
      </c>
      <c r="O6" s="35" t="n">
        <v>12596967</v>
      </c>
      <c r="P6" s="35" t="n">
        <v>4774054</v>
      </c>
      <c r="Q6" s="35" t="n">
        <v>6934055</v>
      </c>
      <c r="R6" s="35" t="n">
        <v>582</v>
      </c>
      <c r="S6" s="35" t="n">
        <v>582</v>
      </c>
      <c r="T6" s="35" t="n">
        <v>100000</v>
      </c>
      <c r="U6" s="35" t="n">
        <v>100000</v>
      </c>
      <c r="V6" s="35" t="n">
        <v>629559</v>
      </c>
      <c r="W6" s="35" t="n">
        <v>667067</v>
      </c>
      <c r="X6" s="35" t="n">
        <v>76963</v>
      </c>
      <c r="Y6" s="35" t="n">
        <v>80000</v>
      </c>
      <c r="Z6" s="35" t="n">
        <v>351049</v>
      </c>
      <c r="AA6" s="35" t="n">
        <v>379500</v>
      </c>
      <c r="AB6" s="35" t="n">
        <v>88900</v>
      </c>
      <c r="AC6" s="35" t="n">
        <v>100000</v>
      </c>
      <c r="AD6" s="35" t="n">
        <v>185006</v>
      </c>
      <c r="AE6" s="35" t="n">
        <v>200000</v>
      </c>
      <c r="AF6" s="35" t="n">
        <v>44450</v>
      </c>
      <c r="AG6" s="35" t="n">
        <v>50000</v>
      </c>
      <c r="AH6" s="35" t="n">
        <v>9797095</v>
      </c>
      <c r="AI6" s="35" t="n">
        <v>11020400</v>
      </c>
      <c r="AJ6" s="35" t="n">
        <v>600463</v>
      </c>
      <c r="AK6" s="35" t="n">
        <v>2264746</v>
      </c>
      <c r="AL6" s="35" t="n">
        <v>994000</v>
      </c>
      <c r="AM6" s="35" t="n">
        <v>2753998</v>
      </c>
      <c r="AN6" s="35" t="n">
        <v>2865209</v>
      </c>
      <c r="AO6" s="35" t="n">
        <v>3747998</v>
      </c>
      <c r="AP6" s="35" t="n">
        <v>28763</v>
      </c>
      <c r="AQ6" s="35" t="n">
        <v>48541</v>
      </c>
      <c r="AR6" s="35" t="n">
        <v>3332</v>
      </c>
      <c r="AS6" s="35" t="n">
        <v>5515</v>
      </c>
      <c r="AT6" s="35" t="n">
        <v>75812</v>
      </c>
      <c r="AU6" s="35" t="n">
        <v>120000</v>
      </c>
      <c r="AV6" s="35" t="n">
        <v>223062</v>
      </c>
      <c r="AW6" s="35" t="n">
        <v>400000</v>
      </c>
      <c r="AX6" s="35" t="n">
        <v>1577877</v>
      </c>
      <c r="AY6" s="35" t="n">
        <v>2612000</v>
      </c>
      <c r="AZ6" s="35" t="n">
        <v>30</v>
      </c>
      <c r="BA6" s="35" t="n">
        <v>-5963226</v>
      </c>
      <c r="BB6" s="35" t="n">
        <v>-4198800</v>
      </c>
      <c r="BC6" s="35" t="n">
        <v>970829</v>
      </c>
      <c r="BD6" s="60" t="n">
        <v>575254</v>
      </c>
      <c r="BE6" s="60" t="n">
        <v>27576</v>
      </c>
    </row>
    <row r="7" customFormat="false" ht="12.75" hidden="false" customHeight="true" outlineLevel="0" collapsed="false">
      <c r="A7" s="35" t="s">
        <v>554</v>
      </c>
      <c r="B7" s="35" t="s">
        <v>547</v>
      </c>
      <c r="C7" s="35" t="s">
        <v>143</v>
      </c>
      <c r="D7" s="35" t="s">
        <v>548</v>
      </c>
      <c r="E7" s="35" t="s">
        <v>145</v>
      </c>
      <c r="F7" s="35" t="s">
        <v>144</v>
      </c>
      <c r="G7" s="35" t="s">
        <v>555</v>
      </c>
      <c r="H7" s="35" t="s">
        <v>556</v>
      </c>
      <c r="I7" s="35" t="n">
        <v>100</v>
      </c>
      <c r="J7" s="35" t="s">
        <v>551</v>
      </c>
      <c r="K7" s="35" t="n">
        <v>166589</v>
      </c>
      <c r="L7" s="35" t="n">
        <v>15212409</v>
      </c>
      <c r="M7" s="35" t="n">
        <v>18577848</v>
      </c>
      <c r="N7" s="35" t="n">
        <v>10595073</v>
      </c>
      <c r="O7" s="35" t="n">
        <v>11834367</v>
      </c>
      <c r="P7" s="35" t="n">
        <v>4617336</v>
      </c>
      <c r="Q7" s="35" t="n">
        <v>6743481</v>
      </c>
      <c r="R7" s="35" t="n">
        <v>552</v>
      </c>
      <c r="S7" s="35" t="n">
        <v>552</v>
      </c>
      <c r="T7" s="35" t="n">
        <v>100000</v>
      </c>
      <c r="U7" s="35" t="n">
        <v>100000</v>
      </c>
      <c r="V7" s="35" t="n">
        <v>629559</v>
      </c>
      <c r="W7" s="35" t="n">
        <v>667067</v>
      </c>
      <c r="X7" s="35" t="n">
        <v>76963</v>
      </c>
      <c r="Y7" s="35" t="n">
        <v>80000</v>
      </c>
      <c r="Z7" s="35" t="n">
        <v>351049</v>
      </c>
      <c r="AA7" s="35" t="n">
        <v>379500</v>
      </c>
      <c r="AB7" s="35" t="n">
        <v>88900</v>
      </c>
      <c r="AC7" s="35" t="n">
        <v>100000</v>
      </c>
      <c r="AD7" s="35" t="n">
        <v>185006</v>
      </c>
      <c r="AE7" s="35" t="n">
        <v>200000</v>
      </c>
      <c r="AF7" s="35" t="n">
        <v>44450</v>
      </c>
      <c r="AG7" s="35" t="n">
        <v>50000</v>
      </c>
      <c r="AH7" s="35" t="n">
        <v>9119147</v>
      </c>
      <c r="AI7" s="35" t="n">
        <v>10257800</v>
      </c>
      <c r="AJ7" s="35" t="n">
        <v>600463</v>
      </c>
      <c r="AK7" s="35" t="n">
        <v>2108028</v>
      </c>
      <c r="AL7" s="35" t="n">
        <v>994000</v>
      </c>
      <c r="AM7" s="35" t="n">
        <v>2563424</v>
      </c>
      <c r="AN7" s="35" t="n">
        <v>2708491</v>
      </c>
      <c r="AO7" s="35" t="n">
        <v>3557424</v>
      </c>
      <c r="AP7" s="35" t="n">
        <v>28763</v>
      </c>
      <c r="AQ7" s="35" t="n">
        <v>48541</v>
      </c>
      <c r="AR7" s="35" t="n">
        <v>3332</v>
      </c>
      <c r="AS7" s="35" t="n">
        <v>5515</v>
      </c>
      <c r="AT7" s="35" t="n">
        <v>75812</v>
      </c>
      <c r="AU7" s="35" t="n">
        <v>120000</v>
      </c>
      <c r="AV7" s="35" t="n">
        <v>223062</v>
      </c>
      <c r="AW7" s="35" t="n">
        <v>400000</v>
      </c>
      <c r="AX7" s="35" t="n">
        <v>1577877</v>
      </c>
      <c r="AY7" s="35" t="n">
        <v>2612000</v>
      </c>
      <c r="AZ7" s="35" t="n">
        <v>30</v>
      </c>
      <c r="BA7" s="35" t="n">
        <v>-5772652</v>
      </c>
      <c r="BB7" s="35" t="n">
        <v>-4042082</v>
      </c>
      <c r="BC7" s="35" t="n">
        <v>970829</v>
      </c>
      <c r="BD7" s="60" t="n">
        <v>575254</v>
      </c>
      <c r="BE7" s="60" t="n">
        <v>27576</v>
      </c>
    </row>
    <row r="8" customFormat="false" ht="12.75" hidden="false" customHeight="true" outlineLevel="0" collapsed="false">
      <c r="A8" s="35" t="s">
        <v>557</v>
      </c>
      <c r="B8" s="35" t="s">
        <v>547</v>
      </c>
      <c r="C8" s="35" t="s">
        <v>143</v>
      </c>
      <c r="D8" s="35" t="s">
        <v>548</v>
      </c>
      <c r="E8" s="35" t="s">
        <v>145</v>
      </c>
      <c r="F8" s="35" t="s">
        <v>144</v>
      </c>
      <c r="G8" s="35" t="s">
        <v>549</v>
      </c>
      <c r="H8" s="35" t="s">
        <v>550</v>
      </c>
      <c r="I8" s="35" t="n">
        <v>500</v>
      </c>
      <c r="J8" s="35" t="s">
        <v>558</v>
      </c>
      <c r="K8" s="35" t="n">
        <v>166589</v>
      </c>
      <c r="L8" s="35" t="n">
        <v>11759738</v>
      </c>
      <c r="M8" s="35" t="n">
        <v>14910152</v>
      </c>
      <c r="N8" s="35" t="n">
        <v>7638954</v>
      </c>
      <c r="O8" s="35" t="n">
        <v>8645067</v>
      </c>
      <c r="P8" s="35" t="n">
        <v>4120784</v>
      </c>
      <c r="Q8" s="35" t="n">
        <v>6265085</v>
      </c>
      <c r="R8" s="35" t="n">
        <v>109</v>
      </c>
      <c r="S8" s="35" t="n">
        <v>109</v>
      </c>
      <c r="T8" s="35" t="n">
        <v>100000</v>
      </c>
      <c r="U8" s="35" t="n">
        <v>100000</v>
      </c>
      <c r="V8" s="35" t="n">
        <v>629559</v>
      </c>
      <c r="W8" s="35" t="n">
        <v>667067</v>
      </c>
      <c r="X8" s="35" t="n">
        <v>76963</v>
      </c>
      <c r="Y8" s="35" t="n">
        <v>80000</v>
      </c>
      <c r="Z8" s="35" t="n">
        <v>351049</v>
      </c>
      <c r="AA8" s="35" t="n">
        <v>379500</v>
      </c>
      <c r="AB8" s="35" t="n">
        <v>88900</v>
      </c>
      <c r="AC8" s="35" t="n">
        <v>100000</v>
      </c>
      <c r="AD8" s="35" t="n">
        <v>185006</v>
      </c>
      <c r="AE8" s="35" t="n">
        <v>200000</v>
      </c>
      <c r="AF8" s="35" t="n">
        <v>44450</v>
      </c>
      <c r="AG8" s="35" t="n">
        <v>50000</v>
      </c>
      <c r="AH8" s="35" t="n">
        <v>6163027</v>
      </c>
      <c r="AI8" s="35" t="n">
        <v>7068500</v>
      </c>
      <c r="AJ8" s="35" t="n">
        <v>600463</v>
      </c>
      <c r="AK8" s="35" t="n">
        <v>1424677</v>
      </c>
      <c r="AL8" s="35" t="n">
        <v>994000</v>
      </c>
      <c r="AM8" s="35" t="n">
        <v>1766418</v>
      </c>
      <c r="AN8" s="35" t="n">
        <v>2025140</v>
      </c>
      <c r="AO8" s="35" t="n">
        <v>2760418</v>
      </c>
      <c r="AP8" s="35" t="n">
        <v>206039</v>
      </c>
      <c r="AQ8" s="35" t="n">
        <v>351158</v>
      </c>
      <c r="AR8" s="35" t="n">
        <v>12855</v>
      </c>
      <c r="AS8" s="35" t="n">
        <v>21509</v>
      </c>
      <c r="AT8" s="35" t="n">
        <v>75812</v>
      </c>
      <c r="AU8" s="35" t="n">
        <v>120000</v>
      </c>
      <c r="AV8" s="35" t="n">
        <v>223062</v>
      </c>
      <c r="AW8" s="35" t="n">
        <v>400000</v>
      </c>
      <c r="AX8" s="35" t="n">
        <v>1577877</v>
      </c>
      <c r="AY8" s="35" t="n">
        <v>2612000</v>
      </c>
      <c r="AZ8" s="35" t="n">
        <v>55.45547656</v>
      </c>
      <c r="BA8" s="35" t="n">
        <v>758070</v>
      </c>
      <c r="BB8" s="35" t="n">
        <v>0</v>
      </c>
      <c r="BC8" s="35" t="n">
        <v>7023155</v>
      </c>
      <c r="BD8" s="60" t="n">
        <v>4120784</v>
      </c>
      <c r="BE8" s="60" t="n">
        <v>107546</v>
      </c>
    </row>
    <row r="9" customFormat="false" ht="12.75" hidden="false" customHeight="true" outlineLevel="0" collapsed="false">
      <c r="A9" s="35" t="s">
        <v>559</v>
      </c>
      <c r="B9" s="35" t="s">
        <v>547</v>
      </c>
      <c r="C9" s="35" t="s">
        <v>143</v>
      </c>
      <c r="D9" s="35" t="s">
        <v>548</v>
      </c>
      <c r="E9" s="35" t="s">
        <v>145</v>
      </c>
      <c r="F9" s="35" t="s">
        <v>144</v>
      </c>
      <c r="G9" s="35" t="s">
        <v>553</v>
      </c>
      <c r="H9" s="35" t="s">
        <v>550</v>
      </c>
      <c r="I9" s="35" t="n">
        <v>500</v>
      </c>
      <c r="J9" s="35" t="s">
        <v>558</v>
      </c>
      <c r="K9" s="35" t="n">
        <v>166589</v>
      </c>
      <c r="L9" s="35" t="n">
        <v>63834376</v>
      </c>
      <c r="M9" s="35" t="n">
        <v>75821313</v>
      </c>
      <c r="N9" s="35" t="n">
        <v>49519375</v>
      </c>
      <c r="O9" s="35" t="n">
        <v>56678567</v>
      </c>
      <c r="P9" s="35" t="n">
        <v>14315000</v>
      </c>
      <c r="Q9" s="35" t="n">
        <v>19142747</v>
      </c>
      <c r="R9" s="35" t="n">
        <v>475</v>
      </c>
      <c r="S9" s="35" t="n">
        <v>475</v>
      </c>
      <c r="T9" s="35" t="n">
        <v>100000</v>
      </c>
      <c r="U9" s="35" t="n">
        <v>100000</v>
      </c>
      <c r="V9" s="35" t="n">
        <v>629559</v>
      </c>
      <c r="W9" s="35" t="n">
        <v>667067</v>
      </c>
      <c r="X9" s="35" t="n">
        <v>76963</v>
      </c>
      <c r="Y9" s="35" t="n">
        <v>80000</v>
      </c>
      <c r="Z9" s="35" t="n">
        <v>351049</v>
      </c>
      <c r="AA9" s="35" t="n">
        <v>379500</v>
      </c>
      <c r="AB9" s="35" t="n">
        <v>88900</v>
      </c>
      <c r="AC9" s="35" t="n">
        <v>100000</v>
      </c>
      <c r="AD9" s="35" t="n">
        <v>185006</v>
      </c>
      <c r="AE9" s="35" t="n">
        <v>200000</v>
      </c>
      <c r="AF9" s="35" t="n">
        <v>44450</v>
      </c>
      <c r="AG9" s="35" t="n">
        <v>50000</v>
      </c>
      <c r="AH9" s="35" t="n">
        <v>48043449</v>
      </c>
      <c r="AI9" s="35" t="n">
        <v>55102000</v>
      </c>
      <c r="AJ9" s="35" t="n">
        <v>600463</v>
      </c>
      <c r="AK9" s="35" t="n">
        <v>11105968</v>
      </c>
      <c r="AL9" s="35" t="n">
        <v>994000</v>
      </c>
      <c r="AM9" s="35" t="n">
        <v>13769990</v>
      </c>
      <c r="AN9" s="35" t="n">
        <v>11706431</v>
      </c>
      <c r="AO9" s="35" t="n">
        <v>14763990</v>
      </c>
      <c r="AP9" s="35" t="n">
        <v>715750</v>
      </c>
      <c r="AQ9" s="35" t="n">
        <v>1219870</v>
      </c>
      <c r="AR9" s="35" t="n">
        <v>16069</v>
      </c>
      <c r="AS9" s="35" t="n">
        <v>26886</v>
      </c>
      <c r="AT9" s="35" t="n">
        <v>75812</v>
      </c>
      <c r="AU9" s="35" t="n">
        <v>120000</v>
      </c>
      <c r="AV9" s="35" t="n">
        <v>223062</v>
      </c>
      <c r="AW9" s="35" t="n">
        <v>400000</v>
      </c>
      <c r="AX9" s="35" t="n">
        <v>1577877</v>
      </c>
      <c r="AY9" s="35" t="n">
        <v>2612000</v>
      </c>
      <c r="AZ9" s="35" t="n">
        <v>154.1153484</v>
      </c>
      <c r="BA9" s="35" t="n">
        <v>5254661</v>
      </c>
      <c r="BB9" s="35" t="n">
        <v>0</v>
      </c>
      <c r="BC9" s="35" t="n">
        <v>24397408</v>
      </c>
      <c r="BD9" s="60" t="n">
        <v>14315000</v>
      </c>
      <c r="BE9" s="60" t="n">
        <v>134432</v>
      </c>
    </row>
    <row r="10" customFormat="false" ht="12.75" hidden="false" customHeight="true" outlineLevel="0" collapsed="false">
      <c r="A10" s="35" t="s">
        <v>560</v>
      </c>
      <c r="B10" s="35" t="s">
        <v>547</v>
      </c>
      <c r="C10" s="35" t="s">
        <v>143</v>
      </c>
      <c r="D10" s="35" t="s">
        <v>548</v>
      </c>
      <c r="E10" s="35" t="s">
        <v>145</v>
      </c>
      <c r="F10" s="35" t="s">
        <v>144</v>
      </c>
      <c r="G10" s="35" t="s">
        <v>555</v>
      </c>
      <c r="H10" s="35" t="s">
        <v>550</v>
      </c>
      <c r="I10" s="35" t="n">
        <v>500</v>
      </c>
      <c r="J10" s="35" t="s">
        <v>558</v>
      </c>
      <c r="K10" s="35" t="n">
        <v>166589</v>
      </c>
      <c r="L10" s="35" t="n">
        <v>59700850</v>
      </c>
      <c r="M10" s="35" t="n">
        <v>70986507</v>
      </c>
      <c r="N10" s="35" t="n">
        <v>46194820</v>
      </c>
      <c r="O10" s="35" t="n">
        <v>52865567</v>
      </c>
      <c r="P10" s="35" t="n">
        <v>13506030</v>
      </c>
      <c r="Q10" s="35" t="n">
        <v>18120941</v>
      </c>
      <c r="R10" s="35" t="n">
        <v>444</v>
      </c>
      <c r="S10" s="35" t="n">
        <v>444</v>
      </c>
      <c r="T10" s="35" t="n">
        <v>100000</v>
      </c>
      <c r="U10" s="35" t="n">
        <v>100000</v>
      </c>
      <c r="V10" s="35" t="n">
        <v>629559</v>
      </c>
      <c r="W10" s="35" t="n">
        <v>667067</v>
      </c>
      <c r="X10" s="35" t="n">
        <v>76963</v>
      </c>
      <c r="Y10" s="35" t="n">
        <v>80000</v>
      </c>
      <c r="Z10" s="35" t="n">
        <v>351049</v>
      </c>
      <c r="AA10" s="35" t="n">
        <v>379500</v>
      </c>
      <c r="AB10" s="35" t="n">
        <v>88900</v>
      </c>
      <c r="AC10" s="35" t="n">
        <v>100000</v>
      </c>
      <c r="AD10" s="35" t="n">
        <v>185006</v>
      </c>
      <c r="AE10" s="35" t="n">
        <v>200000</v>
      </c>
      <c r="AF10" s="35" t="n">
        <v>44450</v>
      </c>
      <c r="AG10" s="35" t="n">
        <v>50000</v>
      </c>
      <c r="AH10" s="35" t="n">
        <v>44718893</v>
      </c>
      <c r="AI10" s="35" t="n">
        <v>51289000</v>
      </c>
      <c r="AJ10" s="35" t="n">
        <v>600463</v>
      </c>
      <c r="AK10" s="35" t="n">
        <v>10337447</v>
      </c>
      <c r="AL10" s="35" t="n">
        <v>994000</v>
      </c>
      <c r="AM10" s="35" t="n">
        <v>12817121</v>
      </c>
      <c r="AN10" s="35" t="n">
        <v>10937910</v>
      </c>
      <c r="AO10" s="35" t="n">
        <v>13811121</v>
      </c>
      <c r="AP10" s="35" t="n">
        <v>675302</v>
      </c>
      <c r="AQ10" s="35" t="n">
        <v>1150933</v>
      </c>
      <c r="AR10" s="35" t="n">
        <v>16069</v>
      </c>
      <c r="AS10" s="35" t="n">
        <v>26886</v>
      </c>
      <c r="AT10" s="35" t="n">
        <v>75812</v>
      </c>
      <c r="AU10" s="35" t="n">
        <v>120000</v>
      </c>
      <c r="AV10" s="35" t="n">
        <v>223062</v>
      </c>
      <c r="AW10" s="35" t="n">
        <v>400000</v>
      </c>
      <c r="AX10" s="35" t="n">
        <v>1577877</v>
      </c>
      <c r="AY10" s="35" t="n">
        <v>2612000</v>
      </c>
      <c r="AZ10" s="35" t="n">
        <v>145.4059775</v>
      </c>
      <c r="BA10" s="35" t="n">
        <v>4897720</v>
      </c>
      <c r="BB10" s="35" t="n">
        <v>0</v>
      </c>
      <c r="BC10" s="35" t="n">
        <v>23018661</v>
      </c>
      <c r="BD10" s="60" t="n">
        <v>13506030</v>
      </c>
      <c r="BE10" s="60" t="n">
        <v>134432</v>
      </c>
    </row>
    <row r="11" customFormat="false" ht="12.75" hidden="false" customHeight="true" outlineLevel="0" collapsed="false">
      <c r="A11" s="35" t="s">
        <v>557</v>
      </c>
      <c r="B11" s="35" t="s">
        <v>547</v>
      </c>
      <c r="C11" s="35" t="s">
        <v>143</v>
      </c>
      <c r="D11" s="35" t="s">
        <v>548</v>
      </c>
      <c r="E11" s="35" t="s">
        <v>145</v>
      </c>
      <c r="F11" s="35" t="s">
        <v>144</v>
      </c>
      <c r="G11" s="35" t="s">
        <v>549</v>
      </c>
      <c r="H11" s="35" t="s">
        <v>556</v>
      </c>
      <c r="I11" s="35" t="n">
        <v>500</v>
      </c>
      <c r="J11" s="35" t="s">
        <v>558</v>
      </c>
      <c r="K11" s="35" t="n">
        <v>166589</v>
      </c>
      <c r="L11" s="35" t="n">
        <v>11665161</v>
      </c>
      <c r="M11" s="35" t="n">
        <v>14748961</v>
      </c>
      <c r="N11" s="35" t="n">
        <v>7638954</v>
      </c>
      <c r="O11" s="35" t="n">
        <v>8645067</v>
      </c>
      <c r="P11" s="35" t="n">
        <v>4026207</v>
      </c>
      <c r="Q11" s="35" t="n">
        <v>6103895</v>
      </c>
      <c r="R11" s="35" t="n">
        <v>108</v>
      </c>
      <c r="S11" s="35" t="n">
        <v>108</v>
      </c>
      <c r="T11" s="35" t="n">
        <v>100000</v>
      </c>
      <c r="U11" s="35" t="n">
        <v>100000</v>
      </c>
      <c r="V11" s="35" t="n">
        <v>629559</v>
      </c>
      <c r="W11" s="35" t="n">
        <v>667067</v>
      </c>
      <c r="X11" s="35" t="n">
        <v>76963</v>
      </c>
      <c r="Y11" s="35" t="n">
        <v>80000</v>
      </c>
      <c r="Z11" s="35" t="n">
        <v>351049</v>
      </c>
      <c r="AA11" s="35" t="n">
        <v>379500</v>
      </c>
      <c r="AB11" s="35" t="n">
        <v>88900</v>
      </c>
      <c r="AC11" s="35" t="n">
        <v>100000</v>
      </c>
      <c r="AD11" s="35" t="n">
        <v>185006</v>
      </c>
      <c r="AE11" s="35" t="n">
        <v>200000</v>
      </c>
      <c r="AF11" s="35" t="n">
        <v>44450</v>
      </c>
      <c r="AG11" s="35" t="n">
        <v>50000</v>
      </c>
      <c r="AH11" s="35" t="n">
        <v>6163027</v>
      </c>
      <c r="AI11" s="35" t="n">
        <v>7068500</v>
      </c>
      <c r="AJ11" s="35" t="n">
        <v>600463</v>
      </c>
      <c r="AK11" s="35" t="n">
        <v>1424677</v>
      </c>
      <c r="AL11" s="35" t="n">
        <v>994000</v>
      </c>
      <c r="AM11" s="35" t="n">
        <v>1766418</v>
      </c>
      <c r="AN11" s="35" t="n">
        <v>2025140</v>
      </c>
      <c r="AO11" s="35" t="n">
        <v>2760418</v>
      </c>
      <c r="AP11" s="35" t="n">
        <v>111462</v>
      </c>
      <c r="AQ11" s="35" t="n">
        <v>189967</v>
      </c>
      <c r="AR11" s="35" t="n">
        <v>12855</v>
      </c>
      <c r="AS11" s="35" t="n">
        <v>21509</v>
      </c>
      <c r="AT11" s="35" t="n">
        <v>75812</v>
      </c>
      <c r="AU11" s="35" t="n">
        <v>120000</v>
      </c>
      <c r="AV11" s="35" t="n">
        <v>223062</v>
      </c>
      <c r="AW11" s="35" t="n">
        <v>400000</v>
      </c>
      <c r="AX11" s="35" t="n">
        <v>1577877</v>
      </c>
      <c r="AY11" s="35" t="n">
        <v>2612000</v>
      </c>
      <c r="AZ11" s="35" t="n">
        <v>30</v>
      </c>
      <c r="BA11" s="35" t="n">
        <v>-2304547</v>
      </c>
      <c r="BB11" s="35" t="n">
        <v>-1796968</v>
      </c>
      <c r="BC11" s="35" t="n">
        <v>3799348</v>
      </c>
      <c r="BD11" s="60" t="n">
        <v>2229239</v>
      </c>
      <c r="BE11" s="60" t="n">
        <v>107546</v>
      </c>
    </row>
    <row r="12" customFormat="false" ht="12.75" hidden="false" customHeight="true" outlineLevel="0" collapsed="false">
      <c r="A12" s="35" t="s">
        <v>559</v>
      </c>
      <c r="B12" s="35" t="s">
        <v>547</v>
      </c>
      <c r="C12" s="35" t="s">
        <v>143</v>
      </c>
      <c r="D12" s="35" t="s">
        <v>548</v>
      </c>
      <c r="E12" s="35" t="s">
        <v>145</v>
      </c>
      <c r="F12" s="35" t="s">
        <v>144</v>
      </c>
      <c r="G12" s="35" t="s">
        <v>553</v>
      </c>
      <c r="H12" s="35" t="s">
        <v>556</v>
      </c>
      <c r="I12" s="35" t="n">
        <v>500</v>
      </c>
      <c r="J12" s="35" t="s">
        <v>558</v>
      </c>
      <c r="K12" s="35" t="n">
        <v>166589</v>
      </c>
      <c r="L12" s="35" t="n">
        <v>63257953</v>
      </c>
      <c r="M12" s="35" t="n">
        <v>74838902</v>
      </c>
      <c r="N12" s="35" t="n">
        <v>49519375</v>
      </c>
      <c r="O12" s="35" t="n">
        <v>56678567</v>
      </c>
      <c r="P12" s="35" t="n">
        <v>13738578</v>
      </c>
      <c r="Q12" s="35" t="n">
        <v>18160335</v>
      </c>
      <c r="R12" s="35" t="n">
        <v>471</v>
      </c>
      <c r="S12" s="35" t="n">
        <v>471</v>
      </c>
      <c r="T12" s="35" t="n">
        <v>100000</v>
      </c>
      <c r="U12" s="35" t="n">
        <v>100000</v>
      </c>
      <c r="V12" s="35" t="n">
        <v>629559</v>
      </c>
      <c r="W12" s="35" t="n">
        <v>667067</v>
      </c>
      <c r="X12" s="35" t="n">
        <v>76963</v>
      </c>
      <c r="Y12" s="35" t="n">
        <v>80000</v>
      </c>
      <c r="Z12" s="35" t="n">
        <v>351049</v>
      </c>
      <c r="AA12" s="35" t="n">
        <v>379500</v>
      </c>
      <c r="AB12" s="35" t="n">
        <v>88900</v>
      </c>
      <c r="AC12" s="35" t="n">
        <v>100000</v>
      </c>
      <c r="AD12" s="35" t="n">
        <v>185006</v>
      </c>
      <c r="AE12" s="35" t="n">
        <v>200000</v>
      </c>
      <c r="AF12" s="35" t="n">
        <v>44450</v>
      </c>
      <c r="AG12" s="35" t="n">
        <v>50000</v>
      </c>
      <c r="AH12" s="35" t="n">
        <v>48043449</v>
      </c>
      <c r="AI12" s="35" t="n">
        <v>55102000</v>
      </c>
      <c r="AJ12" s="35" t="n">
        <v>600463</v>
      </c>
      <c r="AK12" s="35" t="n">
        <v>11105968</v>
      </c>
      <c r="AL12" s="35" t="n">
        <v>994000</v>
      </c>
      <c r="AM12" s="35" t="n">
        <v>13769990</v>
      </c>
      <c r="AN12" s="35" t="n">
        <v>11706431</v>
      </c>
      <c r="AO12" s="35" t="n">
        <v>14763990</v>
      </c>
      <c r="AP12" s="35" t="n">
        <v>139327</v>
      </c>
      <c r="AQ12" s="35" t="n">
        <v>237459</v>
      </c>
      <c r="AR12" s="35" t="n">
        <v>16069</v>
      </c>
      <c r="AS12" s="35" t="n">
        <v>26886</v>
      </c>
      <c r="AT12" s="35" t="n">
        <v>75812</v>
      </c>
      <c r="AU12" s="35" t="n">
        <v>120000</v>
      </c>
      <c r="AV12" s="35" t="n">
        <v>223062</v>
      </c>
      <c r="AW12" s="35" t="n">
        <v>400000</v>
      </c>
      <c r="AX12" s="35" t="n">
        <v>1577877</v>
      </c>
      <c r="AY12" s="35" t="n">
        <v>2612000</v>
      </c>
      <c r="AZ12" s="35" t="n">
        <v>30</v>
      </c>
      <c r="BA12" s="35" t="n">
        <v>-13411150</v>
      </c>
      <c r="BB12" s="35" t="n">
        <v>-10952029</v>
      </c>
      <c r="BC12" s="35" t="n">
        <v>4749185</v>
      </c>
      <c r="BD12" s="60" t="n">
        <v>2786549</v>
      </c>
      <c r="BE12" s="60" t="n">
        <v>134432</v>
      </c>
    </row>
    <row r="13" customFormat="false" ht="12.75" hidden="false" customHeight="true" outlineLevel="0" collapsed="false">
      <c r="A13" s="35" t="s">
        <v>560</v>
      </c>
      <c r="B13" s="35" t="s">
        <v>547</v>
      </c>
      <c r="C13" s="35" t="s">
        <v>143</v>
      </c>
      <c r="D13" s="35" t="s">
        <v>548</v>
      </c>
      <c r="E13" s="35" t="s">
        <v>145</v>
      </c>
      <c r="F13" s="35" t="s">
        <v>144</v>
      </c>
      <c r="G13" s="35" t="s">
        <v>555</v>
      </c>
      <c r="H13" s="35" t="s">
        <v>556</v>
      </c>
      <c r="I13" s="35" t="n">
        <v>500</v>
      </c>
      <c r="J13" s="35" t="s">
        <v>558</v>
      </c>
      <c r="K13" s="35" t="n">
        <v>166589</v>
      </c>
      <c r="L13" s="35" t="n">
        <v>59164876</v>
      </c>
      <c r="M13" s="35" t="n">
        <v>70073033</v>
      </c>
      <c r="N13" s="35" t="n">
        <v>46194820</v>
      </c>
      <c r="O13" s="35" t="n">
        <v>52865567</v>
      </c>
      <c r="P13" s="35" t="n">
        <v>12970056</v>
      </c>
      <c r="Q13" s="35" t="n">
        <v>17207467</v>
      </c>
      <c r="R13" s="35" t="n">
        <v>440</v>
      </c>
      <c r="S13" s="35" t="n">
        <v>440</v>
      </c>
      <c r="T13" s="35" t="n">
        <v>100000</v>
      </c>
      <c r="U13" s="35" t="n">
        <v>100000</v>
      </c>
      <c r="V13" s="35" t="n">
        <v>629559</v>
      </c>
      <c r="W13" s="35" t="n">
        <v>667067</v>
      </c>
      <c r="X13" s="35" t="n">
        <v>76963</v>
      </c>
      <c r="Y13" s="35" t="n">
        <v>80000</v>
      </c>
      <c r="Z13" s="35" t="n">
        <v>351049</v>
      </c>
      <c r="AA13" s="35" t="n">
        <v>379500</v>
      </c>
      <c r="AB13" s="35" t="n">
        <v>88900</v>
      </c>
      <c r="AC13" s="35" t="n">
        <v>100000</v>
      </c>
      <c r="AD13" s="35" t="n">
        <v>185006</v>
      </c>
      <c r="AE13" s="35" t="n">
        <v>200000</v>
      </c>
      <c r="AF13" s="35" t="n">
        <v>44450</v>
      </c>
      <c r="AG13" s="35" t="n">
        <v>50000</v>
      </c>
      <c r="AH13" s="35" t="n">
        <v>44718893</v>
      </c>
      <c r="AI13" s="35" t="n">
        <v>51289000</v>
      </c>
      <c r="AJ13" s="35" t="n">
        <v>600463</v>
      </c>
      <c r="AK13" s="35" t="n">
        <v>10337447</v>
      </c>
      <c r="AL13" s="35" t="n">
        <v>994000</v>
      </c>
      <c r="AM13" s="35" t="n">
        <v>12817121</v>
      </c>
      <c r="AN13" s="35" t="n">
        <v>10937910</v>
      </c>
      <c r="AO13" s="35" t="n">
        <v>13811121</v>
      </c>
      <c r="AP13" s="35" t="n">
        <v>139327</v>
      </c>
      <c r="AQ13" s="35" t="n">
        <v>237459</v>
      </c>
      <c r="AR13" s="35" t="n">
        <v>16069</v>
      </c>
      <c r="AS13" s="35" t="n">
        <v>26886</v>
      </c>
      <c r="AT13" s="35" t="n">
        <v>75812</v>
      </c>
      <c r="AU13" s="35" t="n">
        <v>120000</v>
      </c>
      <c r="AV13" s="35" t="n">
        <v>223062</v>
      </c>
      <c r="AW13" s="35" t="n">
        <v>400000</v>
      </c>
      <c r="AX13" s="35" t="n">
        <v>1577877</v>
      </c>
      <c r="AY13" s="35" t="n">
        <v>2612000</v>
      </c>
      <c r="AZ13" s="35" t="n">
        <v>30</v>
      </c>
      <c r="BA13" s="35" t="n">
        <v>-12458282</v>
      </c>
      <c r="BB13" s="35" t="n">
        <v>-10183507</v>
      </c>
      <c r="BC13" s="35" t="n">
        <v>4749185</v>
      </c>
      <c r="BD13" s="60" t="n">
        <v>2786549</v>
      </c>
      <c r="BE13" s="60" t="n">
        <v>134432</v>
      </c>
    </row>
    <row r="14" customFormat="false" ht="12.75" hidden="false" customHeight="true" outlineLevel="0" collapsed="false">
      <c r="A14" s="35" t="s">
        <v>561</v>
      </c>
      <c r="B14" s="35" t="s">
        <v>547</v>
      </c>
      <c r="C14" s="35" t="s">
        <v>143</v>
      </c>
      <c r="D14" s="35" t="s">
        <v>548</v>
      </c>
      <c r="E14" s="35" t="s">
        <v>145</v>
      </c>
      <c r="F14" s="35" t="s">
        <v>144</v>
      </c>
      <c r="G14" s="35" t="s">
        <v>549</v>
      </c>
      <c r="H14" s="35" t="s">
        <v>550</v>
      </c>
      <c r="I14" s="35" t="n">
        <v>1000</v>
      </c>
      <c r="J14" s="35" t="s">
        <v>562</v>
      </c>
      <c r="K14" s="35" t="n">
        <v>166589</v>
      </c>
      <c r="L14" s="35" t="n">
        <v>18932907</v>
      </c>
      <c r="M14" s="35" t="n">
        <v>23972546</v>
      </c>
      <c r="N14" s="35" t="n">
        <v>13413981</v>
      </c>
      <c r="O14" s="35" t="n">
        <v>15793567</v>
      </c>
      <c r="P14" s="35" t="n">
        <v>5518926</v>
      </c>
      <c r="Q14" s="35" t="n">
        <v>8178979</v>
      </c>
      <c r="R14" s="35" t="n">
        <v>93</v>
      </c>
      <c r="S14" s="35" t="n">
        <v>93</v>
      </c>
      <c r="T14" s="35" t="n">
        <v>100000</v>
      </c>
      <c r="U14" s="35" t="n">
        <v>100000</v>
      </c>
      <c r="V14" s="35" t="n">
        <v>629559</v>
      </c>
      <c r="W14" s="35" t="n">
        <v>667067</v>
      </c>
      <c r="X14" s="35" t="n">
        <v>153925</v>
      </c>
      <c r="Y14" s="35" t="n">
        <v>160000</v>
      </c>
      <c r="Z14" s="35" t="n">
        <v>351049</v>
      </c>
      <c r="AA14" s="35" t="n">
        <v>379500</v>
      </c>
      <c r="AB14" s="35" t="n">
        <v>88900</v>
      </c>
      <c r="AC14" s="35" t="n">
        <v>100000</v>
      </c>
      <c r="AD14" s="35" t="n">
        <v>185006</v>
      </c>
      <c r="AE14" s="35" t="n">
        <v>200000</v>
      </c>
      <c r="AF14" s="35" t="n">
        <v>44450</v>
      </c>
      <c r="AG14" s="35" t="n">
        <v>50000</v>
      </c>
      <c r="AH14" s="35" t="n">
        <v>11861092</v>
      </c>
      <c r="AI14" s="35" t="n">
        <v>14137000</v>
      </c>
      <c r="AJ14" s="35" t="n">
        <v>600463</v>
      </c>
      <c r="AK14" s="35" t="n">
        <v>2741870</v>
      </c>
      <c r="AL14" s="35" t="n">
        <v>994000</v>
      </c>
      <c r="AM14" s="35" t="n">
        <v>3532836</v>
      </c>
      <c r="AN14" s="35" t="n">
        <v>3342333</v>
      </c>
      <c r="AO14" s="35" t="n">
        <v>4526836</v>
      </c>
      <c r="AP14" s="35" t="n">
        <v>275946</v>
      </c>
      <c r="AQ14" s="35" t="n">
        <v>479330</v>
      </c>
      <c r="AR14" s="35" t="n">
        <v>23896</v>
      </c>
      <c r="AS14" s="35" t="n">
        <v>40812</v>
      </c>
      <c r="AT14" s="35" t="n">
        <v>75812</v>
      </c>
      <c r="AU14" s="35" t="n">
        <v>120000</v>
      </c>
      <c r="AV14" s="35" t="n">
        <v>223062</v>
      </c>
      <c r="AW14" s="35" t="n">
        <v>400000</v>
      </c>
      <c r="AX14" s="35" t="n">
        <v>1577877</v>
      </c>
      <c r="AY14" s="35" t="n">
        <v>2612000</v>
      </c>
      <c r="AZ14" s="35" t="n">
        <v>39.62627435</v>
      </c>
      <c r="BA14" s="35" t="n">
        <v>1407627</v>
      </c>
      <c r="BB14" s="35" t="n">
        <v>0</v>
      </c>
      <c r="BC14" s="35" t="n">
        <v>9586606</v>
      </c>
      <c r="BD14" s="60" t="n">
        <v>5518926</v>
      </c>
      <c r="BE14" s="60" t="n">
        <v>204061</v>
      </c>
    </row>
    <row r="15" customFormat="false" ht="12.75" hidden="false" customHeight="true" outlineLevel="0" collapsed="false">
      <c r="A15" s="35" t="s">
        <v>563</v>
      </c>
      <c r="B15" s="35" t="s">
        <v>547</v>
      </c>
      <c r="C15" s="35" t="s">
        <v>143</v>
      </c>
      <c r="D15" s="35" t="s">
        <v>548</v>
      </c>
      <c r="E15" s="35" t="s">
        <v>145</v>
      </c>
      <c r="F15" s="35" t="s">
        <v>144</v>
      </c>
      <c r="G15" s="35" t="s">
        <v>553</v>
      </c>
      <c r="H15" s="35" t="s">
        <v>550</v>
      </c>
      <c r="I15" s="35" t="n">
        <v>1000</v>
      </c>
      <c r="J15" s="35" t="s">
        <v>562</v>
      </c>
      <c r="K15" s="35" t="n">
        <v>166589</v>
      </c>
      <c r="L15" s="35" t="n">
        <v>119153253</v>
      </c>
      <c r="M15" s="35" t="n">
        <v>145760853</v>
      </c>
      <c r="N15" s="35" t="n">
        <v>94015207</v>
      </c>
      <c r="O15" s="35" t="n">
        <v>111860567</v>
      </c>
      <c r="P15" s="35" t="n">
        <v>25138046</v>
      </c>
      <c r="Q15" s="35" t="n">
        <v>33900287</v>
      </c>
      <c r="R15" s="35" t="n">
        <v>467</v>
      </c>
      <c r="S15" s="35" t="n">
        <v>467</v>
      </c>
      <c r="T15" s="35" t="n">
        <v>100000</v>
      </c>
      <c r="U15" s="35" t="n">
        <v>100000</v>
      </c>
      <c r="V15" s="35" t="n">
        <v>629559</v>
      </c>
      <c r="W15" s="35" t="n">
        <v>667067</v>
      </c>
      <c r="X15" s="35" t="n">
        <v>153925</v>
      </c>
      <c r="Y15" s="35" t="n">
        <v>160000</v>
      </c>
      <c r="Z15" s="35" t="n">
        <v>351049</v>
      </c>
      <c r="AA15" s="35" t="n">
        <v>379500</v>
      </c>
      <c r="AB15" s="35" t="n">
        <v>88900</v>
      </c>
      <c r="AC15" s="35" t="n">
        <v>100000</v>
      </c>
      <c r="AD15" s="35" t="n">
        <v>185006</v>
      </c>
      <c r="AE15" s="35" t="n">
        <v>200000</v>
      </c>
      <c r="AF15" s="35" t="n">
        <v>44450</v>
      </c>
      <c r="AG15" s="35" t="n">
        <v>50000</v>
      </c>
      <c r="AH15" s="35" t="n">
        <v>92462318</v>
      </c>
      <c r="AI15" s="35" t="n">
        <v>110204000</v>
      </c>
      <c r="AJ15" s="35" t="n">
        <v>600463</v>
      </c>
      <c r="AK15" s="35" t="n">
        <v>21374059</v>
      </c>
      <c r="AL15" s="35" t="n">
        <v>994000</v>
      </c>
      <c r="AM15" s="35" t="n">
        <v>27539980</v>
      </c>
      <c r="AN15" s="35" t="n">
        <v>21974522</v>
      </c>
      <c r="AO15" s="35" t="n">
        <v>28533980</v>
      </c>
      <c r="AP15" s="35" t="n">
        <v>1256902</v>
      </c>
      <c r="AQ15" s="35" t="n">
        <v>2183292</v>
      </c>
      <c r="AR15" s="35" t="n">
        <v>29870</v>
      </c>
      <c r="AS15" s="35" t="n">
        <v>51015</v>
      </c>
      <c r="AT15" s="35" t="n">
        <v>75812</v>
      </c>
      <c r="AU15" s="35" t="n">
        <v>120000</v>
      </c>
      <c r="AV15" s="35" t="n">
        <v>223062</v>
      </c>
      <c r="AW15" s="35" t="n">
        <v>400000</v>
      </c>
      <c r="AX15" s="35" t="n">
        <v>1577877</v>
      </c>
      <c r="AY15" s="35" t="n">
        <v>2612000</v>
      </c>
      <c r="AZ15" s="35" t="n">
        <v>144.3943288</v>
      </c>
      <c r="BA15" s="35" t="n">
        <v>9765549</v>
      </c>
      <c r="BB15" s="35" t="n">
        <v>0</v>
      </c>
      <c r="BC15" s="35" t="n">
        <v>43665836</v>
      </c>
      <c r="BD15" s="60" t="n">
        <v>25138046</v>
      </c>
      <c r="BE15" s="60" t="n">
        <v>255077</v>
      </c>
    </row>
    <row r="16" customFormat="false" ht="12.75" hidden="false" customHeight="true" outlineLevel="0" collapsed="false">
      <c r="A16" s="35" t="s">
        <v>564</v>
      </c>
      <c r="B16" s="35" t="s">
        <v>547</v>
      </c>
      <c r="C16" s="35" t="s">
        <v>143</v>
      </c>
      <c r="D16" s="35" t="s">
        <v>548</v>
      </c>
      <c r="E16" s="35" t="s">
        <v>145</v>
      </c>
      <c r="F16" s="35" t="s">
        <v>144</v>
      </c>
      <c r="G16" s="35" t="s">
        <v>555</v>
      </c>
      <c r="H16" s="35" t="s">
        <v>550</v>
      </c>
      <c r="I16" s="35" t="n">
        <v>1000</v>
      </c>
      <c r="J16" s="35" t="s">
        <v>562</v>
      </c>
      <c r="K16" s="35" t="n">
        <v>166589</v>
      </c>
      <c r="L16" s="35" t="n">
        <v>111198051</v>
      </c>
      <c r="M16" s="35" t="n">
        <v>136093895</v>
      </c>
      <c r="N16" s="35" t="n">
        <v>87616913</v>
      </c>
      <c r="O16" s="35" t="n">
        <v>104234567</v>
      </c>
      <c r="P16" s="35" t="n">
        <v>23581138</v>
      </c>
      <c r="Q16" s="35" t="n">
        <v>31859329</v>
      </c>
      <c r="R16" s="35" t="n">
        <v>436</v>
      </c>
      <c r="S16" s="35" t="n">
        <v>436</v>
      </c>
      <c r="T16" s="35" t="n">
        <v>100000</v>
      </c>
      <c r="U16" s="35" t="n">
        <v>100000</v>
      </c>
      <c r="V16" s="35" t="n">
        <v>629559</v>
      </c>
      <c r="W16" s="35" t="n">
        <v>667067</v>
      </c>
      <c r="X16" s="35" t="n">
        <v>153925</v>
      </c>
      <c r="Y16" s="35" t="n">
        <v>160000</v>
      </c>
      <c r="Z16" s="35" t="n">
        <v>351049</v>
      </c>
      <c r="AA16" s="35" t="n">
        <v>379500</v>
      </c>
      <c r="AB16" s="35" t="n">
        <v>88900</v>
      </c>
      <c r="AC16" s="35" t="n">
        <v>100000</v>
      </c>
      <c r="AD16" s="35" t="n">
        <v>185006</v>
      </c>
      <c r="AE16" s="35" t="n">
        <v>200000</v>
      </c>
      <c r="AF16" s="35" t="n">
        <v>44450</v>
      </c>
      <c r="AG16" s="35" t="n">
        <v>50000</v>
      </c>
      <c r="AH16" s="35" t="n">
        <v>86064024</v>
      </c>
      <c r="AI16" s="35" t="n">
        <v>102578000</v>
      </c>
      <c r="AJ16" s="35" t="n">
        <v>600463</v>
      </c>
      <c r="AK16" s="35" t="n">
        <v>19894997</v>
      </c>
      <c r="AL16" s="35" t="n">
        <v>994000</v>
      </c>
      <c r="AM16" s="35" t="n">
        <v>25634242</v>
      </c>
      <c r="AN16" s="35" t="n">
        <v>20495460</v>
      </c>
      <c r="AO16" s="35" t="n">
        <v>26628242</v>
      </c>
      <c r="AP16" s="35" t="n">
        <v>1179057</v>
      </c>
      <c r="AQ16" s="35" t="n">
        <v>2048071</v>
      </c>
      <c r="AR16" s="35" t="n">
        <v>29870</v>
      </c>
      <c r="AS16" s="35" t="n">
        <v>51015</v>
      </c>
      <c r="AT16" s="35" t="n">
        <v>75812</v>
      </c>
      <c r="AU16" s="35" t="n">
        <v>120000</v>
      </c>
      <c r="AV16" s="35" t="n">
        <v>223062</v>
      </c>
      <c r="AW16" s="35" t="n">
        <v>400000</v>
      </c>
      <c r="AX16" s="35" t="n">
        <v>1577877</v>
      </c>
      <c r="AY16" s="35" t="n">
        <v>2612000</v>
      </c>
      <c r="AZ16" s="35" t="n">
        <v>135.4513649</v>
      </c>
      <c r="BA16" s="35" t="n">
        <v>9102094</v>
      </c>
      <c r="BB16" s="35" t="n">
        <v>0</v>
      </c>
      <c r="BC16" s="35" t="n">
        <v>40961423</v>
      </c>
      <c r="BD16" s="60" t="n">
        <v>23581138</v>
      </c>
      <c r="BE16" s="60" t="n">
        <v>255077</v>
      </c>
    </row>
    <row r="17" customFormat="false" ht="12.75" hidden="false" customHeight="true" outlineLevel="0" collapsed="false">
      <c r="A17" s="35" t="s">
        <v>561</v>
      </c>
      <c r="B17" s="35" t="s">
        <v>547</v>
      </c>
      <c r="C17" s="35" t="s">
        <v>143</v>
      </c>
      <c r="D17" s="35" t="s">
        <v>548</v>
      </c>
      <c r="E17" s="35" t="s">
        <v>145</v>
      </c>
      <c r="F17" s="35" t="s">
        <v>144</v>
      </c>
      <c r="G17" s="35" t="s">
        <v>549</v>
      </c>
      <c r="H17" s="35" t="s">
        <v>556</v>
      </c>
      <c r="I17" s="35" t="n">
        <v>1000</v>
      </c>
      <c r="J17" s="35" t="s">
        <v>562</v>
      </c>
      <c r="K17" s="35" t="n">
        <v>166589</v>
      </c>
      <c r="L17" s="35" t="n">
        <v>18865873</v>
      </c>
      <c r="M17" s="35" t="n">
        <v>23856103</v>
      </c>
      <c r="N17" s="35" t="n">
        <v>13413981</v>
      </c>
      <c r="O17" s="35" t="n">
        <v>15793567</v>
      </c>
      <c r="P17" s="35" t="n">
        <v>5451892</v>
      </c>
      <c r="Q17" s="35" t="n">
        <v>8062537</v>
      </c>
      <c r="R17" s="35" t="n">
        <v>92</v>
      </c>
      <c r="S17" s="35" t="n">
        <v>92</v>
      </c>
      <c r="T17" s="35" t="n">
        <v>100000</v>
      </c>
      <c r="U17" s="35" t="n">
        <v>100000</v>
      </c>
      <c r="V17" s="35" t="n">
        <v>629559</v>
      </c>
      <c r="W17" s="35" t="n">
        <v>667067</v>
      </c>
      <c r="X17" s="35" t="n">
        <v>153925</v>
      </c>
      <c r="Y17" s="35" t="n">
        <v>160000</v>
      </c>
      <c r="Z17" s="35" t="n">
        <v>351049</v>
      </c>
      <c r="AA17" s="35" t="n">
        <v>379500</v>
      </c>
      <c r="AB17" s="35" t="n">
        <v>88900</v>
      </c>
      <c r="AC17" s="35" t="n">
        <v>100000</v>
      </c>
      <c r="AD17" s="35" t="n">
        <v>185006</v>
      </c>
      <c r="AE17" s="35" t="n">
        <v>200000</v>
      </c>
      <c r="AF17" s="35" t="n">
        <v>44450</v>
      </c>
      <c r="AG17" s="35" t="n">
        <v>50000</v>
      </c>
      <c r="AH17" s="35" t="n">
        <v>11861092</v>
      </c>
      <c r="AI17" s="35" t="n">
        <v>14137000</v>
      </c>
      <c r="AJ17" s="35" t="n">
        <v>600463</v>
      </c>
      <c r="AK17" s="35" t="n">
        <v>2741870</v>
      </c>
      <c r="AL17" s="35" t="n">
        <v>994000</v>
      </c>
      <c r="AM17" s="35" t="n">
        <v>3532836</v>
      </c>
      <c r="AN17" s="35" t="n">
        <v>3342333</v>
      </c>
      <c r="AO17" s="35" t="n">
        <v>4526836</v>
      </c>
      <c r="AP17" s="35" t="n">
        <v>208912</v>
      </c>
      <c r="AQ17" s="35" t="n">
        <v>362888</v>
      </c>
      <c r="AR17" s="35" t="n">
        <v>23896</v>
      </c>
      <c r="AS17" s="35" t="n">
        <v>40812</v>
      </c>
      <c r="AT17" s="35" t="n">
        <v>75812</v>
      </c>
      <c r="AU17" s="35" t="n">
        <v>120000</v>
      </c>
      <c r="AV17" s="35" t="n">
        <v>223062</v>
      </c>
      <c r="AW17" s="35" t="n">
        <v>400000</v>
      </c>
      <c r="AX17" s="35" t="n">
        <v>1577877</v>
      </c>
      <c r="AY17" s="35" t="n">
        <v>2612000</v>
      </c>
      <c r="AZ17" s="35" t="n">
        <v>30</v>
      </c>
      <c r="BA17" s="35" t="n">
        <v>-804772</v>
      </c>
      <c r="BB17" s="35" t="n">
        <v>-1273659</v>
      </c>
      <c r="BC17" s="35" t="n">
        <v>7257765</v>
      </c>
      <c r="BD17" s="60" t="n">
        <v>4178233</v>
      </c>
      <c r="BE17" s="60" t="n">
        <v>204061</v>
      </c>
    </row>
    <row r="18" customFormat="false" ht="12.75" hidden="false" customHeight="true" outlineLevel="0" collapsed="false">
      <c r="A18" s="35" t="s">
        <v>563</v>
      </c>
      <c r="B18" s="35" t="s">
        <v>547</v>
      </c>
      <c r="C18" s="35" t="s">
        <v>143</v>
      </c>
      <c r="D18" s="35" t="s">
        <v>548</v>
      </c>
      <c r="E18" s="35" t="s">
        <v>145</v>
      </c>
      <c r="F18" s="35" t="s">
        <v>144</v>
      </c>
      <c r="G18" s="35" t="s">
        <v>553</v>
      </c>
      <c r="H18" s="35" t="s">
        <v>556</v>
      </c>
      <c r="I18" s="35" t="n">
        <v>1000</v>
      </c>
      <c r="J18" s="35" t="s">
        <v>562</v>
      </c>
      <c r="K18" s="35" t="n">
        <v>166589</v>
      </c>
      <c r="L18" s="35" t="n">
        <v>118157490</v>
      </c>
      <c r="M18" s="35" t="n">
        <v>144031172</v>
      </c>
      <c r="N18" s="35" t="n">
        <v>94015207</v>
      </c>
      <c r="O18" s="35" t="n">
        <v>111860567</v>
      </c>
      <c r="P18" s="35" t="n">
        <v>24142283</v>
      </c>
      <c r="Q18" s="35" t="n">
        <v>32170605</v>
      </c>
      <c r="R18" s="35" t="n">
        <v>463</v>
      </c>
      <c r="S18" s="35" t="n">
        <v>463</v>
      </c>
      <c r="T18" s="35" t="n">
        <v>100000</v>
      </c>
      <c r="U18" s="35" t="n">
        <v>100000</v>
      </c>
      <c r="V18" s="35" t="n">
        <v>629559</v>
      </c>
      <c r="W18" s="35" t="n">
        <v>667067</v>
      </c>
      <c r="X18" s="35" t="n">
        <v>153925</v>
      </c>
      <c r="Y18" s="35" t="n">
        <v>160000</v>
      </c>
      <c r="Z18" s="35" t="n">
        <v>351049</v>
      </c>
      <c r="AA18" s="35" t="n">
        <v>379500</v>
      </c>
      <c r="AB18" s="35" t="n">
        <v>88900</v>
      </c>
      <c r="AC18" s="35" t="n">
        <v>100000</v>
      </c>
      <c r="AD18" s="35" t="n">
        <v>185006</v>
      </c>
      <c r="AE18" s="35" t="n">
        <v>200000</v>
      </c>
      <c r="AF18" s="35" t="n">
        <v>44450</v>
      </c>
      <c r="AG18" s="35" t="n">
        <v>50000</v>
      </c>
      <c r="AH18" s="35" t="n">
        <v>92462318</v>
      </c>
      <c r="AI18" s="35" t="n">
        <v>110204000</v>
      </c>
      <c r="AJ18" s="35" t="n">
        <v>600463</v>
      </c>
      <c r="AK18" s="35" t="n">
        <v>21374059</v>
      </c>
      <c r="AL18" s="35" t="n">
        <v>994000</v>
      </c>
      <c r="AM18" s="35" t="n">
        <v>27539980</v>
      </c>
      <c r="AN18" s="35" t="n">
        <v>21974522</v>
      </c>
      <c r="AO18" s="35" t="n">
        <v>28533980</v>
      </c>
      <c r="AP18" s="35" t="n">
        <v>261140</v>
      </c>
      <c r="AQ18" s="35" t="n">
        <v>453610</v>
      </c>
      <c r="AR18" s="35" t="n">
        <v>29870</v>
      </c>
      <c r="AS18" s="35" t="n">
        <v>51015</v>
      </c>
      <c r="AT18" s="35" t="n">
        <v>75812</v>
      </c>
      <c r="AU18" s="35" t="n">
        <v>120000</v>
      </c>
      <c r="AV18" s="35" t="n">
        <v>223062</v>
      </c>
      <c r="AW18" s="35" t="n">
        <v>400000</v>
      </c>
      <c r="AX18" s="35" t="n">
        <v>1577877</v>
      </c>
      <c r="AY18" s="35" t="n">
        <v>2612000</v>
      </c>
      <c r="AZ18" s="35" t="n">
        <v>30</v>
      </c>
      <c r="BA18" s="35" t="n">
        <v>-23098399</v>
      </c>
      <c r="BB18" s="35" t="n">
        <v>-18919492</v>
      </c>
      <c r="BC18" s="35" t="n">
        <v>9072206</v>
      </c>
      <c r="BD18" s="60" t="n">
        <v>5222791</v>
      </c>
      <c r="BE18" s="60" t="n">
        <v>255077</v>
      </c>
    </row>
    <row r="19" customFormat="false" ht="12.75" hidden="false" customHeight="true" outlineLevel="0" collapsed="false">
      <c r="A19" s="35" t="s">
        <v>564</v>
      </c>
      <c r="B19" s="35" t="s">
        <v>547</v>
      </c>
      <c r="C19" s="35" t="s">
        <v>143</v>
      </c>
      <c r="D19" s="35" t="s">
        <v>548</v>
      </c>
      <c r="E19" s="35" t="s">
        <v>145</v>
      </c>
      <c r="F19" s="35" t="s">
        <v>144</v>
      </c>
      <c r="G19" s="35" t="s">
        <v>555</v>
      </c>
      <c r="H19" s="35" t="s">
        <v>556</v>
      </c>
      <c r="I19" s="35" t="n">
        <v>1000</v>
      </c>
      <c r="J19" s="35" t="s">
        <v>562</v>
      </c>
      <c r="K19" s="35" t="n">
        <v>166589</v>
      </c>
      <c r="L19" s="35" t="n">
        <v>110280133</v>
      </c>
      <c r="M19" s="35" t="n">
        <v>134499434</v>
      </c>
      <c r="N19" s="35" t="n">
        <v>87616913</v>
      </c>
      <c r="O19" s="35" t="n">
        <v>104234567</v>
      </c>
      <c r="P19" s="35" t="n">
        <v>22663221</v>
      </c>
      <c r="Q19" s="35" t="n">
        <v>30264868</v>
      </c>
      <c r="R19" s="35" t="n">
        <v>432</v>
      </c>
      <c r="S19" s="35" t="n">
        <v>432</v>
      </c>
      <c r="T19" s="35" t="n">
        <v>100000</v>
      </c>
      <c r="U19" s="35" t="n">
        <v>100000</v>
      </c>
      <c r="V19" s="35" t="n">
        <v>629559</v>
      </c>
      <c r="W19" s="35" t="n">
        <v>667067</v>
      </c>
      <c r="X19" s="35" t="n">
        <v>153925</v>
      </c>
      <c r="Y19" s="35" t="n">
        <v>160000</v>
      </c>
      <c r="Z19" s="35" t="n">
        <v>351049</v>
      </c>
      <c r="AA19" s="35" t="n">
        <v>379500</v>
      </c>
      <c r="AB19" s="35" t="n">
        <v>88900</v>
      </c>
      <c r="AC19" s="35" t="n">
        <v>100000</v>
      </c>
      <c r="AD19" s="35" t="n">
        <v>185006</v>
      </c>
      <c r="AE19" s="35" t="n">
        <v>200000</v>
      </c>
      <c r="AF19" s="35" t="n">
        <v>44450</v>
      </c>
      <c r="AG19" s="35" t="n">
        <v>50000</v>
      </c>
      <c r="AH19" s="35" t="n">
        <v>86064024</v>
      </c>
      <c r="AI19" s="35" t="n">
        <v>102578000</v>
      </c>
      <c r="AJ19" s="35" t="n">
        <v>600463</v>
      </c>
      <c r="AK19" s="35" t="n">
        <v>19894997</v>
      </c>
      <c r="AL19" s="35" t="n">
        <v>994000</v>
      </c>
      <c r="AM19" s="35" t="n">
        <v>25634242</v>
      </c>
      <c r="AN19" s="35" t="n">
        <v>20495460</v>
      </c>
      <c r="AO19" s="35" t="n">
        <v>26628242</v>
      </c>
      <c r="AP19" s="35" t="n">
        <v>261140</v>
      </c>
      <c r="AQ19" s="35" t="n">
        <v>453610</v>
      </c>
      <c r="AR19" s="35" t="n">
        <v>29870</v>
      </c>
      <c r="AS19" s="35" t="n">
        <v>51015</v>
      </c>
      <c r="AT19" s="35" t="n">
        <v>75812</v>
      </c>
      <c r="AU19" s="35" t="n">
        <v>120000</v>
      </c>
      <c r="AV19" s="35" t="n">
        <v>223062</v>
      </c>
      <c r="AW19" s="35" t="n">
        <v>400000</v>
      </c>
      <c r="AX19" s="35" t="n">
        <v>1577877</v>
      </c>
      <c r="AY19" s="35" t="n">
        <v>2612000</v>
      </c>
      <c r="AZ19" s="35" t="n">
        <v>30</v>
      </c>
      <c r="BA19" s="35" t="n">
        <v>-21192662</v>
      </c>
      <c r="BB19" s="35" t="n">
        <v>-17440430</v>
      </c>
      <c r="BC19" s="35" t="n">
        <v>9072206</v>
      </c>
      <c r="BD19" s="60" t="n">
        <v>5222791</v>
      </c>
      <c r="BE19" s="60" t="n">
        <v>255077</v>
      </c>
    </row>
    <row r="20" customFormat="false" ht="12.75" hidden="false" customHeight="true" outlineLevel="0" collapsed="false">
      <c r="A20" s="35" t="s">
        <v>565</v>
      </c>
      <c r="B20" s="35" t="s">
        <v>547</v>
      </c>
      <c r="C20" s="35" t="s">
        <v>143</v>
      </c>
      <c r="D20" s="35" t="s">
        <v>548</v>
      </c>
      <c r="E20" s="35" t="s">
        <v>145</v>
      </c>
      <c r="F20" s="35" t="s">
        <v>156</v>
      </c>
      <c r="H20" s="35" t="s">
        <v>550</v>
      </c>
      <c r="I20" s="35" t="n">
        <v>4000</v>
      </c>
      <c r="J20" s="35" t="s">
        <v>551</v>
      </c>
      <c r="K20" s="35" t="n">
        <v>1089327</v>
      </c>
      <c r="L20" s="35" t="n">
        <v>4119086</v>
      </c>
      <c r="M20" s="35" t="n">
        <v>6001948</v>
      </c>
      <c r="N20" s="35" t="n">
        <v>1475926</v>
      </c>
      <c r="O20" s="35" t="n">
        <v>1576567</v>
      </c>
      <c r="P20" s="35" t="n">
        <v>2643159</v>
      </c>
      <c r="Q20" s="35" t="n">
        <v>4425381</v>
      </c>
      <c r="R20" s="35" t="n">
        <v>14</v>
      </c>
      <c r="S20" s="35" t="n">
        <v>14</v>
      </c>
      <c r="T20" s="35" t="n">
        <v>100000</v>
      </c>
      <c r="U20" s="35" t="n">
        <v>100000</v>
      </c>
      <c r="V20" s="35" t="n">
        <v>629559</v>
      </c>
      <c r="W20" s="35" t="n">
        <v>667067</v>
      </c>
      <c r="X20" s="35" t="n">
        <v>76963</v>
      </c>
      <c r="Y20" s="35" t="n">
        <v>80000</v>
      </c>
      <c r="Z20" s="35" t="n">
        <v>351049</v>
      </c>
      <c r="AA20" s="35" t="n">
        <v>379500</v>
      </c>
      <c r="AB20" s="35" t="n">
        <v>88900</v>
      </c>
      <c r="AC20" s="35" t="n">
        <v>100000</v>
      </c>
      <c r="AD20" s="35" t="n">
        <v>185006</v>
      </c>
      <c r="AE20" s="35" t="n">
        <v>200000</v>
      </c>
      <c r="AF20" s="35" t="n">
        <v>44450</v>
      </c>
      <c r="AG20" s="35" t="n">
        <v>50000</v>
      </c>
      <c r="AH20" s="35" t="n">
        <v>0</v>
      </c>
      <c r="AI20" s="35" t="n">
        <v>0</v>
      </c>
      <c r="AJ20" s="35" t="n">
        <v>600463</v>
      </c>
      <c r="AK20" s="35" t="n">
        <v>0</v>
      </c>
      <c r="AL20" s="35" t="n">
        <v>994000</v>
      </c>
      <c r="AM20" s="35" t="n">
        <v>0</v>
      </c>
      <c r="AN20" s="35" t="n">
        <v>600463</v>
      </c>
      <c r="AO20" s="35" t="n">
        <v>994000</v>
      </c>
      <c r="AP20" s="35" t="n">
        <v>132158</v>
      </c>
      <c r="AQ20" s="35" t="n">
        <v>239152</v>
      </c>
      <c r="AR20" s="35" t="n">
        <v>33788</v>
      </c>
      <c r="AS20" s="35" t="n">
        <v>60228</v>
      </c>
      <c r="AT20" s="35" t="n">
        <v>75812</v>
      </c>
      <c r="AU20" s="35" t="n">
        <v>120000</v>
      </c>
      <c r="AV20" s="35" t="n">
        <v>223062</v>
      </c>
      <c r="AW20" s="35" t="n">
        <v>400000</v>
      </c>
      <c r="AX20" s="35" t="n">
        <v>1577877</v>
      </c>
      <c r="AY20" s="35" t="n">
        <v>2612000</v>
      </c>
      <c r="AZ20" s="35" t="n">
        <v>13.19896761</v>
      </c>
      <c r="BA20" s="35" t="n">
        <v>357668</v>
      </c>
      <c r="BB20" s="35" t="n">
        <v>0</v>
      </c>
      <c r="BC20" s="35" t="n">
        <v>4783049</v>
      </c>
      <c r="BD20" s="60" t="n">
        <v>2643159</v>
      </c>
      <c r="BE20" s="60" t="n">
        <v>301142</v>
      </c>
    </row>
    <row r="21" customFormat="false" ht="12.75" hidden="false" customHeight="true" outlineLevel="0" collapsed="false">
      <c r="A21" s="35" t="s">
        <v>565</v>
      </c>
      <c r="B21" s="35" t="s">
        <v>547</v>
      </c>
      <c r="C21" s="35" t="s">
        <v>143</v>
      </c>
      <c r="D21" s="35" t="s">
        <v>548</v>
      </c>
      <c r="E21" s="35" t="s">
        <v>145</v>
      </c>
      <c r="F21" s="35" t="s">
        <v>156</v>
      </c>
      <c r="H21" s="35" t="s">
        <v>556</v>
      </c>
      <c r="I21" s="35" t="n">
        <v>4000</v>
      </c>
      <c r="J21" s="35" t="s">
        <v>551</v>
      </c>
      <c r="K21" s="35" t="n">
        <v>1089327</v>
      </c>
      <c r="L21" s="35" t="n">
        <v>4287310</v>
      </c>
      <c r="M21" s="35" t="n">
        <v>6306366</v>
      </c>
      <c r="N21" s="35" t="n">
        <v>1475926</v>
      </c>
      <c r="O21" s="35" t="n">
        <v>1576567</v>
      </c>
      <c r="P21" s="35" t="n">
        <v>2811384</v>
      </c>
      <c r="Q21" s="35" t="n">
        <v>4729799</v>
      </c>
      <c r="R21" s="35" t="n">
        <v>14</v>
      </c>
      <c r="S21" s="35" t="n">
        <v>14</v>
      </c>
      <c r="T21" s="35" t="n">
        <v>100000</v>
      </c>
      <c r="U21" s="35" t="n">
        <v>100000</v>
      </c>
      <c r="V21" s="35" t="n">
        <v>629559</v>
      </c>
      <c r="W21" s="35" t="n">
        <v>667067</v>
      </c>
      <c r="X21" s="35" t="n">
        <v>76963</v>
      </c>
      <c r="Y21" s="35" t="n">
        <v>80000</v>
      </c>
      <c r="Z21" s="35" t="n">
        <v>351049</v>
      </c>
      <c r="AA21" s="35" t="n">
        <v>379500</v>
      </c>
      <c r="AB21" s="35" t="n">
        <v>88900</v>
      </c>
      <c r="AC21" s="35" t="n">
        <v>100000</v>
      </c>
      <c r="AD21" s="35" t="n">
        <v>185006</v>
      </c>
      <c r="AE21" s="35" t="n">
        <v>200000</v>
      </c>
      <c r="AF21" s="35" t="n">
        <v>44450</v>
      </c>
      <c r="AG21" s="35" t="n">
        <v>50000</v>
      </c>
      <c r="AH21" s="35" t="n">
        <v>0</v>
      </c>
      <c r="AI21" s="35" t="n">
        <v>0</v>
      </c>
      <c r="AJ21" s="35" t="n">
        <v>600463</v>
      </c>
      <c r="AK21" s="35" t="n">
        <v>0</v>
      </c>
      <c r="AL21" s="35" t="n">
        <v>994000</v>
      </c>
      <c r="AM21" s="35" t="n">
        <v>0</v>
      </c>
      <c r="AN21" s="35" t="n">
        <v>600463</v>
      </c>
      <c r="AO21" s="35" t="n">
        <v>994000</v>
      </c>
      <c r="AP21" s="35" t="n">
        <v>300382</v>
      </c>
      <c r="AQ21" s="35" t="n">
        <v>543571</v>
      </c>
      <c r="AR21" s="35" t="n">
        <v>33788</v>
      </c>
      <c r="AS21" s="35" t="n">
        <v>60228</v>
      </c>
      <c r="AT21" s="35" t="n">
        <v>75812</v>
      </c>
      <c r="AU21" s="35" t="n">
        <v>120000</v>
      </c>
      <c r="AV21" s="35" t="n">
        <v>223062</v>
      </c>
      <c r="AW21" s="35" t="n">
        <v>400000</v>
      </c>
      <c r="AX21" s="35" t="n">
        <v>1577877</v>
      </c>
      <c r="AY21" s="35" t="n">
        <v>2612000</v>
      </c>
      <c r="AZ21" s="35" t="n">
        <v>30</v>
      </c>
      <c r="BA21" s="35" t="n">
        <v>6141617</v>
      </c>
      <c r="BB21" s="35" t="n">
        <v>3196266</v>
      </c>
      <c r="BC21" s="35" t="n">
        <v>10871416</v>
      </c>
      <c r="BD21" s="60" t="n">
        <v>6007650</v>
      </c>
      <c r="BE21" s="60" t="n">
        <v>301142</v>
      </c>
    </row>
    <row r="22" customFormat="false" ht="12.75" hidden="false" customHeight="true" outlineLevel="0" collapsed="false">
      <c r="A22" s="35" t="s">
        <v>566</v>
      </c>
      <c r="B22" s="35" t="s">
        <v>547</v>
      </c>
      <c r="C22" s="35" t="s">
        <v>143</v>
      </c>
      <c r="D22" s="35" t="s">
        <v>548</v>
      </c>
      <c r="E22" s="35" t="s">
        <v>145</v>
      </c>
      <c r="F22" s="35" t="s">
        <v>156</v>
      </c>
      <c r="H22" s="35" t="s">
        <v>550</v>
      </c>
      <c r="I22" s="35" t="n">
        <v>20000</v>
      </c>
      <c r="J22" s="35" t="s">
        <v>558</v>
      </c>
      <c r="K22" s="35" t="n">
        <v>1089327</v>
      </c>
      <c r="L22" s="35" t="n">
        <v>4261350</v>
      </c>
      <c r="M22" s="35" t="n">
        <v>6255733</v>
      </c>
      <c r="N22" s="35" t="n">
        <v>1475926</v>
      </c>
      <c r="O22" s="35" t="n">
        <v>1576567</v>
      </c>
      <c r="P22" s="35" t="n">
        <v>2785423</v>
      </c>
      <c r="Q22" s="35" t="n">
        <v>4679167</v>
      </c>
      <c r="R22" s="35" t="n">
        <v>3</v>
      </c>
      <c r="S22" s="35" t="n">
        <v>3</v>
      </c>
      <c r="T22" s="35" t="n">
        <v>100000</v>
      </c>
      <c r="U22" s="35" t="n">
        <v>100000</v>
      </c>
      <c r="V22" s="35" t="n">
        <v>629559</v>
      </c>
      <c r="W22" s="35" t="n">
        <v>667067</v>
      </c>
      <c r="X22" s="35" t="n">
        <v>76963</v>
      </c>
      <c r="Y22" s="35" t="n">
        <v>80000</v>
      </c>
      <c r="Z22" s="35" t="n">
        <v>351049</v>
      </c>
      <c r="AA22" s="35" t="n">
        <v>379500</v>
      </c>
      <c r="AB22" s="35" t="n">
        <v>88900</v>
      </c>
      <c r="AC22" s="35" t="n">
        <v>100000</v>
      </c>
      <c r="AD22" s="35" t="n">
        <v>185006</v>
      </c>
      <c r="AE22" s="35" t="n">
        <v>200000</v>
      </c>
      <c r="AF22" s="35" t="n">
        <v>44450</v>
      </c>
      <c r="AG22" s="35" t="n">
        <v>50000</v>
      </c>
      <c r="AH22" s="35" t="n">
        <v>0</v>
      </c>
      <c r="AI22" s="35" t="n">
        <v>0</v>
      </c>
      <c r="AJ22" s="35" t="n">
        <v>600463</v>
      </c>
      <c r="AK22" s="35" t="n">
        <v>0</v>
      </c>
      <c r="AL22" s="35" t="n">
        <v>994000</v>
      </c>
      <c r="AM22" s="35" t="n">
        <v>0</v>
      </c>
      <c r="AN22" s="35" t="n">
        <v>600463</v>
      </c>
      <c r="AO22" s="35" t="n">
        <v>994000</v>
      </c>
      <c r="AP22" s="35" t="n">
        <v>139271</v>
      </c>
      <c r="AQ22" s="35" t="n">
        <v>252024</v>
      </c>
      <c r="AR22" s="35" t="n">
        <v>168939</v>
      </c>
      <c r="AS22" s="35" t="n">
        <v>301142</v>
      </c>
      <c r="AT22" s="35" t="n">
        <v>75812</v>
      </c>
      <c r="AU22" s="35" t="n">
        <v>120000</v>
      </c>
      <c r="AV22" s="35" t="n">
        <v>223062</v>
      </c>
      <c r="AW22" s="35" t="n">
        <v>400000</v>
      </c>
      <c r="AX22" s="35" t="n">
        <v>1577877</v>
      </c>
      <c r="AY22" s="35" t="n">
        <v>2612000</v>
      </c>
      <c r="AZ22" s="35" t="n">
        <v>2.781876688</v>
      </c>
      <c r="BA22" s="35" t="n">
        <v>361323</v>
      </c>
      <c r="BB22" s="35" t="n">
        <v>0</v>
      </c>
      <c r="BC22" s="35" t="n">
        <v>5040490</v>
      </c>
      <c r="BD22" s="60" t="n">
        <v>2785423</v>
      </c>
      <c r="BE22" s="60" t="n">
        <v>1505711</v>
      </c>
    </row>
    <row r="23" customFormat="false" ht="12.75" hidden="false" customHeight="true" outlineLevel="0" collapsed="false">
      <c r="A23" s="35" t="s">
        <v>566</v>
      </c>
      <c r="B23" s="35" t="s">
        <v>547</v>
      </c>
      <c r="C23" s="35" t="s">
        <v>143</v>
      </c>
      <c r="D23" s="35" t="s">
        <v>548</v>
      </c>
      <c r="E23" s="35" t="s">
        <v>145</v>
      </c>
      <c r="F23" s="35" t="s">
        <v>156</v>
      </c>
      <c r="H23" s="35" t="s">
        <v>556</v>
      </c>
      <c r="I23" s="35" t="n">
        <v>20000</v>
      </c>
      <c r="J23" s="35" t="s">
        <v>558</v>
      </c>
      <c r="K23" s="35" t="n">
        <v>1089327</v>
      </c>
      <c r="L23" s="35" t="n">
        <v>5623991</v>
      </c>
      <c r="M23" s="35" t="n">
        <v>8721563</v>
      </c>
      <c r="N23" s="35" t="n">
        <v>1475926</v>
      </c>
      <c r="O23" s="35" t="n">
        <v>1576567</v>
      </c>
      <c r="P23" s="35" t="n">
        <v>4148065</v>
      </c>
      <c r="Q23" s="35" t="n">
        <v>7144996</v>
      </c>
      <c r="R23" s="35" t="n">
        <v>4</v>
      </c>
      <c r="S23" s="35" t="n">
        <v>4</v>
      </c>
      <c r="T23" s="35" t="n">
        <v>100000</v>
      </c>
      <c r="U23" s="35" t="n">
        <v>100000</v>
      </c>
      <c r="V23" s="35" t="n">
        <v>629559</v>
      </c>
      <c r="W23" s="35" t="n">
        <v>667067</v>
      </c>
      <c r="X23" s="35" t="n">
        <v>76963</v>
      </c>
      <c r="Y23" s="35" t="n">
        <v>80000</v>
      </c>
      <c r="Z23" s="35" t="n">
        <v>351049</v>
      </c>
      <c r="AA23" s="35" t="n">
        <v>379500</v>
      </c>
      <c r="AB23" s="35" t="n">
        <v>88900</v>
      </c>
      <c r="AC23" s="35" t="n">
        <v>100000</v>
      </c>
      <c r="AD23" s="35" t="n">
        <v>185006</v>
      </c>
      <c r="AE23" s="35" t="n">
        <v>200000</v>
      </c>
      <c r="AF23" s="35" t="n">
        <v>44450</v>
      </c>
      <c r="AG23" s="35" t="n">
        <v>50000</v>
      </c>
      <c r="AH23" s="35" t="n">
        <v>0</v>
      </c>
      <c r="AI23" s="35" t="n">
        <v>0</v>
      </c>
      <c r="AJ23" s="35" t="n">
        <v>600463</v>
      </c>
      <c r="AK23" s="35" t="n">
        <v>0</v>
      </c>
      <c r="AL23" s="35" t="n">
        <v>994000</v>
      </c>
      <c r="AM23" s="35" t="n">
        <v>0</v>
      </c>
      <c r="AN23" s="35" t="n">
        <v>600463</v>
      </c>
      <c r="AO23" s="35" t="n">
        <v>994000</v>
      </c>
      <c r="AP23" s="35" t="n">
        <v>1501912</v>
      </c>
      <c r="AQ23" s="35" t="n">
        <v>2717854</v>
      </c>
      <c r="AR23" s="35" t="n">
        <v>168939</v>
      </c>
      <c r="AS23" s="35" t="n">
        <v>301142</v>
      </c>
      <c r="AT23" s="35" t="n">
        <v>75812</v>
      </c>
      <c r="AU23" s="35" t="n">
        <v>120000</v>
      </c>
      <c r="AV23" s="35" t="n">
        <v>223062</v>
      </c>
      <c r="AW23" s="35" t="n">
        <v>400000</v>
      </c>
      <c r="AX23" s="35" t="n">
        <v>1577877</v>
      </c>
      <c r="AY23" s="35" t="n">
        <v>2612000</v>
      </c>
      <c r="AZ23" s="35" t="n">
        <v>30</v>
      </c>
      <c r="BA23" s="35" t="n">
        <v>47212084</v>
      </c>
      <c r="BB23" s="35" t="n">
        <v>25890183</v>
      </c>
      <c r="BC23" s="35" t="n">
        <v>54357080</v>
      </c>
      <c r="BD23" s="60" t="n">
        <v>30038248</v>
      </c>
      <c r="BE23" s="60" t="n">
        <v>1505711</v>
      </c>
    </row>
    <row r="24" customFormat="false" ht="12.75" hidden="false" customHeight="true" outlineLevel="0" collapsed="false">
      <c r="A24" s="35" t="s">
        <v>567</v>
      </c>
      <c r="B24" s="35" t="s">
        <v>547</v>
      </c>
      <c r="C24" s="35" t="s">
        <v>143</v>
      </c>
      <c r="D24" s="35" t="s">
        <v>548</v>
      </c>
      <c r="E24" s="35" t="s">
        <v>145</v>
      </c>
      <c r="F24" s="35" t="s">
        <v>156</v>
      </c>
      <c r="H24" s="35" t="s">
        <v>550</v>
      </c>
      <c r="I24" s="35" t="n">
        <v>40000</v>
      </c>
      <c r="J24" s="35" t="s">
        <v>562</v>
      </c>
      <c r="K24" s="35" t="n">
        <v>1089327</v>
      </c>
      <c r="L24" s="35" t="n">
        <v>5896354</v>
      </c>
      <c r="M24" s="35" t="n">
        <v>8751242</v>
      </c>
      <c r="N24" s="35" t="n">
        <v>1885803</v>
      </c>
      <c r="O24" s="35" t="n">
        <v>2013083</v>
      </c>
      <c r="P24" s="35" t="n">
        <v>4010551</v>
      </c>
      <c r="Q24" s="35" t="n">
        <v>6738158</v>
      </c>
      <c r="R24" s="35" t="n">
        <v>2</v>
      </c>
      <c r="S24" s="35" t="n">
        <v>2</v>
      </c>
      <c r="T24" s="35" t="n">
        <v>100000</v>
      </c>
      <c r="U24" s="35" t="n">
        <v>100000</v>
      </c>
      <c r="V24" s="35" t="n">
        <v>786949</v>
      </c>
      <c r="W24" s="35" t="n">
        <v>833833</v>
      </c>
      <c r="X24" s="35" t="n">
        <v>153925</v>
      </c>
      <c r="Y24" s="35" t="n">
        <v>160000</v>
      </c>
      <c r="Z24" s="35" t="n">
        <v>526574</v>
      </c>
      <c r="AA24" s="35" t="n">
        <v>569250</v>
      </c>
      <c r="AB24" s="35" t="n">
        <v>88900</v>
      </c>
      <c r="AC24" s="35" t="n">
        <v>100000</v>
      </c>
      <c r="AD24" s="35" t="n">
        <v>185006</v>
      </c>
      <c r="AE24" s="35" t="n">
        <v>200000</v>
      </c>
      <c r="AF24" s="35" t="n">
        <v>44450</v>
      </c>
      <c r="AG24" s="35" t="n">
        <v>50000</v>
      </c>
      <c r="AH24" s="35" t="n">
        <v>0</v>
      </c>
      <c r="AI24" s="35" t="n">
        <v>0</v>
      </c>
      <c r="AJ24" s="35" t="n">
        <v>1200926</v>
      </c>
      <c r="AK24" s="35" t="n">
        <v>0</v>
      </c>
      <c r="AL24" s="35" t="n">
        <v>1988000</v>
      </c>
      <c r="AM24" s="35" t="n">
        <v>0</v>
      </c>
      <c r="AN24" s="35" t="n">
        <v>1200926</v>
      </c>
      <c r="AO24" s="35" t="n">
        <v>1988000</v>
      </c>
      <c r="AP24" s="35" t="n">
        <v>200528</v>
      </c>
      <c r="AQ24" s="35" t="n">
        <v>362874</v>
      </c>
      <c r="AR24" s="35" t="n">
        <v>337878</v>
      </c>
      <c r="AS24" s="35" t="n">
        <v>602285</v>
      </c>
      <c r="AT24" s="35" t="n">
        <v>75812</v>
      </c>
      <c r="AU24" s="35" t="n">
        <v>120000</v>
      </c>
      <c r="AV24" s="35" t="n">
        <v>223062</v>
      </c>
      <c r="AW24" s="35" t="n">
        <v>400000</v>
      </c>
      <c r="AX24" s="35" t="n">
        <v>1972346</v>
      </c>
      <c r="AY24" s="35" t="n">
        <v>3265000</v>
      </c>
      <c r="AZ24" s="35" t="n">
        <v>2.002722057</v>
      </c>
      <c r="BA24" s="35" t="n">
        <v>519317</v>
      </c>
      <c r="BB24" s="35" t="n">
        <v>0</v>
      </c>
      <c r="BC24" s="35" t="n">
        <v>7257475</v>
      </c>
      <c r="BD24" s="60" t="n">
        <v>4010551</v>
      </c>
      <c r="BE24" s="60" t="n">
        <v>3011423</v>
      </c>
    </row>
    <row r="25" customFormat="false" ht="12.75" hidden="false" customHeight="true" outlineLevel="0" collapsed="false">
      <c r="A25" s="35" t="s">
        <v>567</v>
      </c>
      <c r="B25" s="35" t="s">
        <v>547</v>
      </c>
      <c r="C25" s="35" t="s">
        <v>143</v>
      </c>
      <c r="D25" s="35" t="s">
        <v>548</v>
      </c>
      <c r="E25" s="35" t="s">
        <v>145</v>
      </c>
      <c r="F25" s="35" t="s">
        <v>156</v>
      </c>
      <c r="H25" s="35" t="s">
        <v>556</v>
      </c>
      <c r="I25" s="35" t="n">
        <v>40000</v>
      </c>
      <c r="J25" s="35" t="s">
        <v>562</v>
      </c>
      <c r="K25" s="35" t="n">
        <v>1089327</v>
      </c>
      <c r="L25" s="35" t="n">
        <v>8699651</v>
      </c>
      <c r="M25" s="35" t="n">
        <v>13824076</v>
      </c>
      <c r="N25" s="35" t="n">
        <v>1885803</v>
      </c>
      <c r="O25" s="35" t="n">
        <v>2013083</v>
      </c>
      <c r="P25" s="35" t="n">
        <v>6813848</v>
      </c>
      <c r="Q25" s="35" t="n">
        <v>11810993</v>
      </c>
      <c r="R25" s="35" t="n">
        <v>3</v>
      </c>
      <c r="S25" s="35" t="n">
        <v>3</v>
      </c>
      <c r="T25" s="35" t="n">
        <v>100000</v>
      </c>
      <c r="U25" s="35" t="n">
        <v>100000</v>
      </c>
      <c r="V25" s="35" t="n">
        <v>786949</v>
      </c>
      <c r="W25" s="35" t="n">
        <v>833833</v>
      </c>
      <c r="X25" s="35" t="n">
        <v>153925</v>
      </c>
      <c r="Y25" s="35" t="n">
        <v>160000</v>
      </c>
      <c r="Z25" s="35" t="n">
        <v>526574</v>
      </c>
      <c r="AA25" s="35" t="n">
        <v>569250</v>
      </c>
      <c r="AB25" s="35" t="n">
        <v>88900</v>
      </c>
      <c r="AC25" s="35" t="n">
        <v>100000</v>
      </c>
      <c r="AD25" s="35" t="n">
        <v>185006</v>
      </c>
      <c r="AE25" s="35" t="n">
        <v>200000</v>
      </c>
      <c r="AF25" s="35" t="n">
        <v>44450</v>
      </c>
      <c r="AG25" s="35" t="n">
        <v>50000</v>
      </c>
      <c r="AH25" s="35" t="n">
        <v>0</v>
      </c>
      <c r="AI25" s="35" t="n">
        <v>0</v>
      </c>
      <c r="AJ25" s="35" t="n">
        <v>1200926</v>
      </c>
      <c r="AK25" s="35" t="n">
        <v>0</v>
      </c>
      <c r="AL25" s="35" t="n">
        <v>1988000</v>
      </c>
      <c r="AM25" s="35" t="n">
        <v>0</v>
      </c>
      <c r="AN25" s="35" t="n">
        <v>1200926</v>
      </c>
      <c r="AO25" s="35" t="n">
        <v>1988000</v>
      </c>
      <c r="AP25" s="35" t="n">
        <v>3003825</v>
      </c>
      <c r="AQ25" s="35" t="n">
        <v>5435708</v>
      </c>
      <c r="AR25" s="35" t="n">
        <v>337878</v>
      </c>
      <c r="AS25" s="35" t="n">
        <v>602285</v>
      </c>
      <c r="AT25" s="35" t="n">
        <v>75812</v>
      </c>
      <c r="AU25" s="35" t="n">
        <v>120000</v>
      </c>
      <c r="AV25" s="35" t="n">
        <v>223062</v>
      </c>
      <c r="AW25" s="35" t="n">
        <v>400000</v>
      </c>
      <c r="AX25" s="35" t="n">
        <v>1972346</v>
      </c>
      <c r="AY25" s="35" t="n">
        <v>3265000</v>
      </c>
      <c r="AZ25" s="35" t="n">
        <v>30</v>
      </c>
      <c r="BA25" s="35" t="n">
        <v>96903168</v>
      </c>
      <c r="BB25" s="35" t="n">
        <v>53262649</v>
      </c>
      <c r="BC25" s="35" t="n">
        <v>108714161</v>
      </c>
      <c r="BD25" s="60" t="n">
        <v>60076497</v>
      </c>
      <c r="BE25" s="60" t="n">
        <v>3011423</v>
      </c>
    </row>
    <row r="26" customFormat="false" ht="12.75" hidden="false" customHeight="true" outlineLevel="0" collapsed="false">
      <c r="A26" s="35" t="s">
        <v>568</v>
      </c>
      <c r="B26" s="35" t="s">
        <v>547</v>
      </c>
      <c r="C26" s="35" t="s">
        <v>143</v>
      </c>
      <c r="D26" s="35" t="s">
        <v>548</v>
      </c>
      <c r="E26" s="35" t="s">
        <v>154</v>
      </c>
      <c r="F26" s="35" t="s">
        <v>144</v>
      </c>
      <c r="G26" s="35" t="s">
        <v>549</v>
      </c>
      <c r="H26" s="35" t="s">
        <v>550</v>
      </c>
      <c r="I26" s="35" t="n">
        <v>100</v>
      </c>
      <c r="J26" s="35" t="s">
        <v>551</v>
      </c>
      <c r="K26" s="35" t="n">
        <v>101104</v>
      </c>
      <c r="L26" s="35" t="n">
        <v>8364115</v>
      </c>
      <c r="M26" s="35" t="n">
        <v>10833950</v>
      </c>
      <c r="N26" s="35" t="n">
        <v>4918563</v>
      </c>
      <c r="O26" s="35" t="n">
        <v>5449065</v>
      </c>
      <c r="P26" s="35" t="n">
        <v>3445552</v>
      </c>
      <c r="Q26" s="35" t="n">
        <v>5384886</v>
      </c>
      <c r="R26" s="35" t="n">
        <v>4144</v>
      </c>
      <c r="S26" s="35" t="n">
        <v>4144</v>
      </c>
      <c r="T26" s="35" t="n">
        <v>100000</v>
      </c>
      <c r="U26" s="35" t="n">
        <v>100000</v>
      </c>
      <c r="V26" s="35" t="n">
        <v>629559</v>
      </c>
      <c r="W26" s="35" t="n">
        <v>667067</v>
      </c>
      <c r="X26" s="35" t="n">
        <v>76963</v>
      </c>
      <c r="Y26" s="35" t="n">
        <v>80000</v>
      </c>
      <c r="Z26" s="35" t="n">
        <v>351049</v>
      </c>
      <c r="AA26" s="35" t="n">
        <v>379500</v>
      </c>
      <c r="AB26" s="35" t="n">
        <v>88900</v>
      </c>
      <c r="AC26" s="35" t="n">
        <v>100000</v>
      </c>
      <c r="AD26" s="35" t="n">
        <v>185006</v>
      </c>
      <c r="AE26" s="35" t="n">
        <v>200000</v>
      </c>
      <c r="AF26" s="35" t="n">
        <v>44450</v>
      </c>
      <c r="AG26" s="35" t="n">
        <v>50000</v>
      </c>
      <c r="AH26" s="35" t="n">
        <v>3442637</v>
      </c>
      <c r="AI26" s="35" t="n">
        <v>3872498</v>
      </c>
      <c r="AJ26" s="35" t="n">
        <v>600463</v>
      </c>
      <c r="AK26" s="35" t="n">
        <v>795817</v>
      </c>
      <c r="AL26" s="35" t="n">
        <v>994000</v>
      </c>
      <c r="AM26" s="35" t="n">
        <v>967737</v>
      </c>
      <c r="AN26" s="35" t="n">
        <v>1396280</v>
      </c>
      <c r="AO26" s="35" t="n">
        <v>1961737</v>
      </c>
      <c r="AP26" s="35" t="n">
        <v>172278</v>
      </c>
      <c r="AQ26" s="35" t="n">
        <v>290745</v>
      </c>
      <c r="AR26" s="35" t="n">
        <v>244</v>
      </c>
      <c r="AS26" s="35" t="n">
        <v>404</v>
      </c>
      <c r="AT26" s="35" t="n">
        <v>75812</v>
      </c>
      <c r="AU26" s="35" t="n">
        <v>120000</v>
      </c>
      <c r="AV26" s="35" t="n">
        <v>223062</v>
      </c>
      <c r="AW26" s="35" t="n">
        <v>400000</v>
      </c>
      <c r="AX26" s="35" t="n">
        <v>1577877</v>
      </c>
      <c r="AY26" s="35" t="n">
        <v>2612000</v>
      </c>
      <c r="AZ26" s="35" t="n">
        <v>2455.270483</v>
      </c>
      <c r="BA26" s="35" t="n">
        <v>430010</v>
      </c>
      <c r="BB26" s="35" t="n">
        <v>0</v>
      </c>
      <c r="BC26" s="35" t="n">
        <v>5814896</v>
      </c>
      <c r="BD26" s="60" t="n">
        <v>3445552</v>
      </c>
      <c r="BE26" s="60" t="n">
        <v>2018</v>
      </c>
    </row>
    <row r="27" customFormat="false" ht="12.75" hidden="false" customHeight="true" outlineLevel="0" collapsed="false">
      <c r="A27" s="35" t="s">
        <v>568</v>
      </c>
      <c r="B27" s="35" t="s">
        <v>547</v>
      </c>
      <c r="C27" s="35" t="s">
        <v>143</v>
      </c>
      <c r="D27" s="35" t="s">
        <v>548</v>
      </c>
      <c r="E27" s="35" t="s">
        <v>154</v>
      </c>
      <c r="F27" s="35" t="s">
        <v>144</v>
      </c>
      <c r="G27" s="35" t="s">
        <v>549</v>
      </c>
      <c r="H27" s="35" t="s">
        <v>556</v>
      </c>
      <c r="I27" s="35" t="n">
        <v>100</v>
      </c>
      <c r="J27" s="35" t="s">
        <v>551</v>
      </c>
      <c r="K27" s="35" t="n">
        <v>101104</v>
      </c>
      <c r="L27" s="35" t="n">
        <v>8193943</v>
      </c>
      <c r="M27" s="35" t="n">
        <v>10546758</v>
      </c>
      <c r="N27" s="35" t="n">
        <v>4918563</v>
      </c>
      <c r="O27" s="35" t="n">
        <v>5449065</v>
      </c>
      <c r="P27" s="35" t="n">
        <v>3275380</v>
      </c>
      <c r="Q27" s="35" t="n">
        <v>5097693</v>
      </c>
      <c r="R27" s="35" t="n">
        <v>4060</v>
      </c>
      <c r="S27" s="35" t="n">
        <v>4060</v>
      </c>
      <c r="T27" s="35" t="n">
        <v>100000</v>
      </c>
      <c r="U27" s="35" t="n">
        <v>100000</v>
      </c>
      <c r="V27" s="35" t="n">
        <v>629559</v>
      </c>
      <c r="W27" s="35" t="n">
        <v>667067</v>
      </c>
      <c r="X27" s="35" t="n">
        <v>76963</v>
      </c>
      <c r="Y27" s="35" t="n">
        <v>80000</v>
      </c>
      <c r="Z27" s="35" t="n">
        <v>351049</v>
      </c>
      <c r="AA27" s="35" t="n">
        <v>379500</v>
      </c>
      <c r="AB27" s="35" t="n">
        <v>88900</v>
      </c>
      <c r="AC27" s="35" t="n">
        <v>100000</v>
      </c>
      <c r="AD27" s="35" t="n">
        <v>185006</v>
      </c>
      <c r="AE27" s="35" t="n">
        <v>200000</v>
      </c>
      <c r="AF27" s="35" t="n">
        <v>44450</v>
      </c>
      <c r="AG27" s="35" t="n">
        <v>50000</v>
      </c>
      <c r="AH27" s="35" t="n">
        <v>3442637</v>
      </c>
      <c r="AI27" s="35" t="n">
        <v>3872498</v>
      </c>
      <c r="AJ27" s="35" t="n">
        <v>600463</v>
      </c>
      <c r="AK27" s="35" t="n">
        <v>795817</v>
      </c>
      <c r="AL27" s="35" t="n">
        <v>994000</v>
      </c>
      <c r="AM27" s="35" t="n">
        <v>967737</v>
      </c>
      <c r="AN27" s="35" t="n">
        <v>1396280</v>
      </c>
      <c r="AO27" s="35" t="n">
        <v>1961737</v>
      </c>
      <c r="AP27" s="35" t="n">
        <v>2105</v>
      </c>
      <c r="AQ27" s="35" t="n">
        <v>3552</v>
      </c>
      <c r="AR27" s="35" t="n">
        <v>244</v>
      </c>
      <c r="AS27" s="35" t="n">
        <v>404</v>
      </c>
      <c r="AT27" s="35" t="n">
        <v>75812</v>
      </c>
      <c r="AU27" s="35" t="n">
        <v>120000</v>
      </c>
      <c r="AV27" s="35" t="n">
        <v>223062</v>
      </c>
      <c r="AW27" s="35" t="n">
        <v>400000</v>
      </c>
      <c r="AX27" s="35" t="n">
        <v>1577877</v>
      </c>
      <c r="AY27" s="35" t="n">
        <v>2612000</v>
      </c>
      <c r="AZ27" s="35" t="n">
        <v>30</v>
      </c>
      <c r="BA27" s="35" t="n">
        <v>-5026643</v>
      </c>
      <c r="BB27" s="35" t="n">
        <v>-3233280</v>
      </c>
      <c r="BC27" s="35" t="n">
        <v>71050</v>
      </c>
      <c r="BD27" s="60" t="n">
        <v>42100</v>
      </c>
      <c r="BE27" s="60" t="n">
        <v>2018</v>
      </c>
    </row>
    <row r="28" customFormat="false" ht="12.75" hidden="false" customHeight="true" outlineLevel="0" collapsed="false">
      <c r="A28" s="35" t="s">
        <v>569</v>
      </c>
      <c r="B28" s="35" t="s">
        <v>547</v>
      </c>
      <c r="C28" s="35" t="s">
        <v>143</v>
      </c>
      <c r="D28" s="35" t="s">
        <v>548</v>
      </c>
      <c r="E28" s="35" t="s">
        <v>154</v>
      </c>
      <c r="F28" s="35" t="s">
        <v>144</v>
      </c>
      <c r="G28" s="35" t="s">
        <v>549</v>
      </c>
      <c r="H28" s="35" t="s">
        <v>550</v>
      </c>
      <c r="I28" s="35" t="n">
        <v>500</v>
      </c>
      <c r="J28" s="35" t="s">
        <v>558</v>
      </c>
      <c r="K28" s="35" t="n">
        <v>101104</v>
      </c>
      <c r="L28" s="35" t="n">
        <v>25074881</v>
      </c>
      <c r="M28" s="35" t="n">
        <v>30478090</v>
      </c>
      <c r="N28" s="35" t="n">
        <v>18358086</v>
      </c>
      <c r="O28" s="35" t="n">
        <v>20939056</v>
      </c>
      <c r="P28" s="35" t="n">
        <v>6716795</v>
      </c>
      <c r="Q28" s="35" t="n">
        <v>9539034</v>
      </c>
      <c r="R28" s="35" t="n">
        <v>2549</v>
      </c>
      <c r="S28" s="35" t="n">
        <v>2549</v>
      </c>
      <c r="T28" s="35" t="n">
        <v>100000</v>
      </c>
      <c r="U28" s="35" t="n">
        <v>100000</v>
      </c>
      <c r="V28" s="35" t="n">
        <v>629559</v>
      </c>
      <c r="W28" s="35" t="n">
        <v>667067</v>
      </c>
      <c r="X28" s="35" t="n">
        <v>76963</v>
      </c>
      <c r="Y28" s="35" t="n">
        <v>80000</v>
      </c>
      <c r="Z28" s="35" t="n">
        <v>351049</v>
      </c>
      <c r="AA28" s="35" t="n">
        <v>379500</v>
      </c>
      <c r="AB28" s="35" t="n">
        <v>88900</v>
      </c>
      <c r="AC28" s="35" t="n">
        <v>100000</v>
      </c>
      <c r="AD28" s="35" t="n">
        <v>185006</v>
      </c>
      <c r="AE28" s="35" t="n">
        <v>200000</v>
      </c>
      <c r="AF28" s="35" t="n">
        <v>44450</v>
      </c>
      <c r="AG28" s="35" t="n">
        <v>50000</v>
      </c>
      <c r="AH28" s="35" t="n">
        <v>16882160</v>
      </c>
      <c r="AI28" s="35" t="n">
        <v>19362490</v>
      </c>
      <c r="AJ28" s="35" t="n">
        <v>600463</v>
      </c>
      <c r="AK28" s="35" t="n">
        <v>3902566</v>
      </c>
      <c r="AL28" s="35" t="n">
        <v>994000</v>
      </c>
      <c r="AM28" s="35" t="n">
        <v>4838686</v>
      </c>
      <c r="AN28" s="35" t="n">
        <v>4503029</v>
      </c>
      <c r="AO28" s="35" t="n">
        <v>5832686</v>
      </c>
      <c r="AP28" s="35" t="n">
        <v>335840</v>
      </c>
      <c r="AQ28" s="35" t="n">
        <v>572380</v>
      </c>
      <c r="AR28" s="35" t="n">
        <v>1176</v>
      </c>
      <c r="AS28" s="35" t="n">
        <v>1968</v>
      </c>
      <c r="AT28" s="35" t="n">
        <v>75812</v>
      </c>
      <c r="AU28" s="35" t="n">
        <v>120000</v>
      </c>
      <c r="AV28" s="35" t="n">
        <v>223062</v>
      </c>
      <c r="AW28" s="35" t="n">
        <v>400000</v>
      </c>
      <c r="AX28" s="35" t="n">
        <v>1577877</v>
      </c>
      <c r="AY28" s="35" t="n">
        <v>2612000</v>
      </c>
      <c r="AZ28" s="35" t="n">
        <v>988.0877748</v>
      </c>
      <c r="BA28" s="35" t="n">
        <v>1908566</v>
      </c>
      <c r="BB28" s="35" t="n">
        <v>0</v>
      </c>
      <c r="BC28" s="35" t="n">
        <v>11447600</v>
      </c>
      <c r="BD28" s="60" t="n">
        <v>6716795</v>
      </c>
      <c r="BE28" s="60" t="n">
        <v>9838</v>
      </c>
    </row>
    <row r="29" customFormat="false" ht="12.75" hidden="false" customHeight="true" outlineLevel="0" collapsed="false">
      <c r="A29" s="35" t="s">
        <v>569</v>
      </c>
      <c r="B29" s="35" t="s">
        <v>547</v>
      </c>
      <c r="C29" s="35" t="s">
        <v>143</v>
      </c>
      <c r="D29" s="35" t="s">
        <v>548</v>
      </c>
      <c r="E29" s="35" t="s">
        <v>154</v>
      </c>
      <c r="F29" s="35" t="s">
        <v>144</v>
      </c>
      <c r="G29" s="35" t="s">
        <v>549</v>
      </c>
      <c r="H29" s="35" t="s">
        <v>556</v>
      </c>
      <c r="I29" s="35" t="n">
        <v>500</v>
      </c>
      <c r="J29" s="35" t="s">
        <v>558</v>
      </c>
      <c r="K29" s="35" t="n">
        <v>101104</v>
      </c>
      <c r="L29" s="35" t="n">
        <v>24749238</v>
      </c>
      <c r="M29" s="35" t="n">
        <v>29923088</v>
      </c>
      <c r="N29" s="35" t="n">
        <v>18358086</v>
      </c>
      <c r="O29" s="35" t="n">
        <v>20939056</v>
      </c>
      <c r="P29" s="35" t="n">
        <v>6391152</v>
      </c>
      <c r="Q29" s="35" t="n">
        <v>8984032</v>
      </c>
      <c r="R29" s="35" t="n">
        <v>2516</v>
      </c>
      <c r="S29" s="35" t="n">
        <v>2516</v>
      </c>
      <c r="T29" s="35" t="n">
        <v>100000</v>
      </c>
      <c r="U29" s="35" t="n">
        <v>100000</v>
      </c>
      <c r="V29" s="35" t="n">
        <v>629559</v>
      </c>
      <c r="W29" s="35" t="n">
        <v>667067</v>
      </c>
      <c r="X29" s="35" t="n">
        <v>76963</v>
      </c>
      <c r="Y29" s="35" t="n">
        <v>80000</v>
      </c>
      <c r="Z29" s="35" t="n">
        <v>351049</v>
      </c>
      <c r="AA29" s="35" t="n">
        <v>379500</v>
      </c>
      <c r="AB29" s="35" t="n">
        <v>88900</v>
      </c>
      <c r="AC29" s="35" t="n">
        <v>100000</v>
      </c>
      <c r="AD29" s="35" t="n">
        <v>185006</v>
      </c>
      <c r="AE29" s="35" t="n">
        <v>200000</v>
      </c>
      <c r="AF29" s="35" t="n">
        <v>44450</v>
      </c>
      <c r="AG29" s="35" t="n">
        <v>50000</v>
      </c>
      <c r="AH29" s="35" t="n">
        <v>16882160</v>
      </c>
      <c r="AI29" s="35" t="n">
        <v>19362490</v>
      </c>
      <c r="AJ29" s="35" t="n">
        <v>600463</v>
      </c>
      <c r="AK29" s="35" t="n">
        <v>3902566</v>
      </c>
      <c r="AL29" s="35" t="n">
        <v>994000</v>
      </c>
      <c r="AM29" s="35" t="n">
        <v>4838686</v>
      </c>
      <c r="AN29" s="35" t="n">
        <v>4503029</v>
      </c>
      <c r="AO29" s="35" t="n">
        <v>5832686</v>
      </c>
      <c r="AP29" s="35" t="n">
        <v>10197</v>
      </c>
      <c r="AQ29" s="35" t="n">
        <v>17378</v>
      </c>
      <c r="AR29" s="35" t="n">
        <v>1176</v>
      </c>
      <c r="AS29" s="35" t="n">
        <v>1968</v>
      </c>
      <c r="AT29" s="35" t="n">
        <v>75812</v>
      </c>
      <c r="AU29" s="35" t="n">
        <v>120000</v>
      </c>
      <c r="AV29" s="35" t="n">
        <v>223062</v>
      </c>
      <c r="AW29" s="35" t="n">
        <v>400000</v>
      </c>
      <c r="AX29" s="35" t="n">
        <v>1577877</v>
      </c>
      <c r="AY29" s="35" t="n">
        <v>2612000</v>
      </c>
      <c r="AZ29" s="35" t="n">
        <v>30</v>
      </c>
      <c r="BA29" s="35" t="n">
        <v>-8636464</v>
      </c>
      <c r="BB29" s="35" t="n">
        <v>-6187219</v>
      </c>
      <c r="BC29" s="35" t="n">
        <v>347568</v>
      </c>
      <c r="BD29" s="60" t="n">
        <v>203933</v>
      </c>
      <c r="BE29" s="60" t="n">
        <v>9838</v>
      </c>
    </row>
    <row r="30" customFormat="false" ht="12.75" hidden="false" customHeight="true" outlineLevel="0" collapsed="false">
      <c r="A30" s="35" t="s">
        <v>570</v>
      </c>
      <c r="B30" s="35" t="s">
        <v>547</v>
      </c>
      <c r="C30" s="35" t="s">
        <v>143</v>
      </c>
      <c r="D30" s="35" t="s">
        <v>548</v>
      </c>
      <c r="E30" s="35" t="s">
        <v>154</v>
      </c>
      <c r="F30" s="35" t="s">
        <v>144</v>
      </c>
      <c r="G30" s="35" t="s">
        <v>549</v>
      </c>
      <c r="H30" s="35" t="s">
        <v>550</v>
      </c>
      <c r="I30" s="35" t="n">
        <v>1000</v>
      </c>
      <c r="J30" s="35" t="s">
        <v>562</v>
      </c>
      <c r="K30" s="35" t="n">
        <v>101104</v>
      </c>
      <c r="L30" s="35" t="n">
        <v>44559457</v>
      </c>
      <c r="M30" s="35" t="n">
        <v>55101980</v>
      </c>
      <c r="N30" s="35" t="n">
        <v>34043555</v>
      </c>
      <c r="O30" s="35" t="n">
        <v>40381546</v>
      </c>
      <c r="P30" s="35" t="n">
        <v>10515902</v>
      </c>
      <c r="Q30" s="35" t="n">
        <v>14720434</v>
      </c>
      <c r="R30" s="35" t="n">
        <v>2387</v>
      </c>
      <c r="S30" s="35" t="n">
        <v>2387</v>
      </c>
      <c r="T30" s="35" t="n">
        <v>100000</v>
      </c>
      <c r="U30" s="35" t="n">
        <v>100000</v>
      </c>
      <c r="V30" s="35" t="n">
        <v>629559</v>
      </c>
      <c r="W30" s="35" t="n">
        <v>667067</v>
      </c>
      <c r="X30" s="35" t="n">
        <v>153925</v>
      </c>
      <c r="Y30" s="35" t="n">
        <v>160000</v>
      </c>
      <c r="Z30" s="35" t="n">
        <v>351049</v>
      </c>
      <c r="AA30" s="35" t="n">
        <v>379500</v>
      </c>
      <c r="AB30" s="35" t="n">
        <v>88900</v>
      </c>
      <c r="AC30" s="35" t="n">
        <v>100000</v>
      </c>
      <c r="AD30" s="35" t="n">
        <v>185006</v>
      </c>
      <c r="AE30" s="35" t="n">
        <v>200000</v>
      </c>
      <c r="AF30" s="35" t="n">
        <v>44450</v>
      </c>
      <c r="AG30" s="35" t="n">
        <v>50000</v>
      </c>
      <c r="AH30" s="35" t="n">
        <v>32490666</v>
      </c>
      <c r="AI30" s="35" t="n">
        <v>38724979</v>
      </c>
      <c r="AJ30" s="35" t="n">
        <v>600463</v>
      </c>
      <c r="AK30" s="35" t="n">
        <v>7510707</v>
      </c>
      <c r="AL30" s="35" t="n">
        <v>994000</v>
      </c>
      <c r="AM30" s="35" t="n">
        <v>9677372</v>
      </c>
      <c r="AN30" s="35" t="n">
        <v>8111170</v>
      </c>
      <c r="AO30" s="35" t="n">
        <v>10671372</v>
      </c>
      <c r="AP30" s="35" t="n">
        <v>525795</v>
      </c>
      <c r="AQ30" s="35" t="n">
        <v>913328</v>
      </c>
      <c r="AR30" s="35" t="n">
        <v>2186</v>
      </c>
      <c r="AS30" s="35" t="n">
        <v>3734</v>
      </c>
      <c r="AT30" s="35" t="n">
        <v>75812</v>
      </c>
      <c r="AU30" s="35" t="n">
        <v>120000</v>
      </c>
      <c r="AV30" s="35" t="n">
        <v>223062</v>
      </c>
      <c r="AW30" s="35" t="n">
        <v>400000</v>
      </c>
      <c r="AX30" s="35" t="n">
        <v>1577877</v>
      </c>
      <c r="AY30" s="35" t="n">
        <v>2612000</v>
      </c>
      <c r="AZ30" s="35" t="n">
        <v>825.3612071</v>
      </c>
      <c r="BA30" s="35" t="n">
        <v>3546127</v>
      </c>
      <c r="BB30" s="35" t="n">
        <v>0</v>
      </c>
      <c r="BC30" s="35" t="n">
        <v>18266561</v>
      </c>
      <c r="BD30" s="60" t="n">
        <v>10515902</v>
      </c>
      <c r="BE30" s="60" t="n">
        <v>18668</v>
      </c>
    </row>
    <row r="31" customFormat="false" ht="12.75" hidden="false" customHeight="true" outlineLevel="0" collapsed="false">
      <c r="A31" s="35" t="s">
        <v>570</v>
      </c>
      <c r="B31" s="35" t="s">
        <v>547</v>
      </c>
      <c r="C31" s="35" t="s">
        <v>143</v>
      </c>
      <c r="D31" s="35" t="s">
        <v>548</v>
      </c>
      <c r="E31" s="35" t="s">
        <v>154</v>
      </c>
      <c r="F31" s="35" t="s">
        <v>144</v>
      </c>
      <c r="G31" s="35" t="s">
        <v>549</v>
      </c>
      <c r="H31" s="35" t="s">
        <v>556</v>
      </c>
      <c r="I31" s="35" t="n">
        <v>1000</v>
      </c>
      <c r="J31" s="35" t="s">
        <v>562</v>
      </c>
      <c r="K31" s="35" t="n">
        <v>101104</v>
      </c>
      <c r="L31" s="35" t="n">
        <v>44052773</v>
      </c>
      <c r="M31" s="35" t="n">
        <v>54221849</v>
      </c>
      <c r="N31" s="35" t="n">
        <v>34043555</v>
      </c>
      <c r="O31" s="35" t="n">
        <v>40381546</v>
      </c>
      <c r="P31" s="35" t="n">
        <v>10009218</v>
      </c>
      <c r="Q31" s="35" t="n">
        <v>13840303</v>
      </c>
      <c r="R31" s="35" t="n">
        <v>2360</v>
      </c>
      <c r="S31" s="35" t="n">
        <v>2360</v>
      </c>
      <c r="T31" s="35" t="n">
        <v>100000</v>
      </c>
      <c r="U31" s="35" t="n">
        <v>100000</v>
      </c>
      <c r="V31" s="35" t="n">
        <v>629559</v>
      </c>
      <c r="W31" s="35" t="n">
        <v>667067</v>
      </c>
      <c r="X31" s="35" t="n">
        <v>153925</v>
      </c>
      <c r="Y31" s="35" t="n">
        <v>160000</v>
      </c>
      <c r="Z31" s="35" t="n">
        <v>351049</v>
      </c>
      <c r="AA31" s="35" t="n">
        <v>379500</v>
      </c>
      <c r="AB31" s="35" t="n">
        <v>88900</v>
      </c>
      <c r="AC31" s="35" t="n">
        <v>100000</v>
      </c>
      <c r="AD31" s="35" t="n">
        <v>185006</v>
      </c>
      <c r="AE31" s="35" t="n">
        <v>200000</v>
      </c>
      <c r="AF31" s="35" t="n">
        <v>44450</v>
      </c>
      <c r="AG31" s="35" t="n">
        <v>50000</v>
      </c>
      <c r="AH31" s="35" t="n">
        <v>32490666</v>
      </c>
      <c r="AI31" s="35" t="n">
        <v>38724979</v>
      </c>
      <c r="AJ31" s="35" t="n">
        <v>600463</v>
      </c>
      <c r="AK31" s="35" t="n">
        <v>7510707</v>
      </c>
      <c r="AL31" s="35" t="n">
        <v>994000</v>
      </c>
      <c r="AM31" s="35" t="n">
        <v>9677372</v>
      </c>
      <c r="AN31" s="35" t="n">
        <v>8111170</v>
      </c>
      <c r="AO31" s="35" t="n">
        <v>10671372</v>
      </c>
      <c r="AP31" s="35" t="n">
        <v>19111</v>
      </c>
      <c r="AQ31" s="35" t="n">
        <v>33197</v>
      </c>
      <c r="AR31" s="35" t="n">
        <v>2186</v>
      </c>
      <c r="AS31" s="35" t="n">
        <v>3734</v>
      </c>
      <c r="AT31" s="35" t="n">
        <v>75812</v>
      </c>
      <c r="AU31" s="35" t="n">
        <v>120000</v>
      </c>
      <c r="AV31" s="35" t="n">
        <v>223062</v>
      </c>
      <c r="AW31" s="35" t="n">
        <v>400000</v>
      </c>
      <c r="AX31" s="35" t="n">
        <v>1577877</v>
      </c>
      <c r="AY31" s="35" t="n">
        <v>2612000</v>
      </c>
      <c r="AZ31" s="35" t="n">
        <v>30</v>
      </c>
      <c r="BA31" s="35" t="n">
        <v>-13176355</v>
      </c>
      <c r="BB31" s="35" t="n">
        <v>-9626989</v>
      </c>
      <c r="BC31" s="35" t="n">
        <v>663948</v>
      </c>
      <c r="BD31" s="60" t="n">
        <v>382229</v>
      </c>
      <c r="BE31" s="60" t="n">
        <v>18668</v>
      </c>
    </row>
    <row r="32" customFormat="false" ht="12.75" hidden="false" customHeight="true" outlineLevel="0" collapsed="false">
      <c r="A32" s="35" t="s">
        <v>571</v>
      </c>
      <c r="B32" s="35" t="s">
        <v>547</v>
      </c>
      <c r="C32" s="35" t="s">
        <v>143</v>
      </c>
      <c r="D32" s="35" t="s">
        <v>548</v>
      </c>
      <c r="E32" s="35" t="s">
        <v>154</v>
      </c>
      <c r="F32" s="35" t="s">
        <v>156</v>
      </c>
      <c r="H32" s="35" t="s">
        <v>550</v>
      </c>
      <c r="I32" s="35" t="n">
        <v>400</v>
      </c>
      <c r="J32" s="35" t="s">
        <v>551</v>
      </c>
      <c r="K32" s="35" t="n">
        <v>1612314</v>
      </c>
      <c r="L32" s="35" t="n">
        <v>4084355</v>
      </c>
      <c r="M32" s="35" t="n">
        <v>5950775</v>
      </c>
      <c r="N32" s="35" t="n">
        <v>1475926</v>
      </c>
      <c r="O32" s="35" t="n">
        <v>1576567</v>
      </c>
      <c r="P32" s="35" t="n">
        <v>2608429</v>
      </c>
      <c r="Q32" s="35" t="n">
        <v>4374209</v>
      </c>
      <c r="R32" s="35" t="n">
        <v>552</v>
      </c>
      <c r="S32" s="35" t="n">
        <v>552</v>
      </c>
      <c r="T32" s="35" t="n">
        <v>100000</v>
      </c>
      <c r="U32" s="35" t="n">
        <v>100000</v>
      </c>
      <c r="V32" s="35" t="n">
        <v>629559</v>
      </c>
      <c r="W32" s="35" t="n">
        <v>667067</v>
      </c>
      <c r="X32" s="35" t="n">
        <v>76963</v>
      </c>
      <c r="Y32" s="35" t="n">
        <v>80000</v>
      </c>
      <c r="Z32" s="35" t="n">
        <v>351049</v>
      </c>
      <c r="AA32" s="35" t="n">
        <v>379500</v>
      </c>
      <c r="AB32" s="35" t="n">
        <v>88900</v>
      </c>
      <c r="AC32" s="35" t="n">
        <v>100000</v>
      </c>
      <c r="AD32" s="35" t="n">
        <v>185006</v>
      </c>
      <c r="AE32" s="35" t="n">
        <v>200000</v>
      </c>
      <c r="AF32" s="35" t="n">
        <v>44450</v>
      </c>
      <c r="AG32" s="35" t="n">
        <v>50000</v>
      </c>
      <c r="AH32" s="35" t="n">
        <v>0</v>
      </c>
      <c r="AI32" s="35" t="n">
        <v>0</v>
      </c>
      <c r="AJ32" s="35" t="n">
        <v>600463</v>
      </c>
      <c r="AK32" s="35" t="n">
        <v>0</v>
      </c>
      <c r="AL32" s="35" t="n">
        <v>994000</v>
      </c>
      <c r="AM32" s="35" t="n">
        <v>0</v>
      </c>
      <c r="AN32" s="35" t="n">
        <v>600463</v>
      </c>
      <c r="AO32" s="35" t="n">
        <v>994000</v>
      </c>
      <c r="AP32" s="35" t="n">
        <v>130421</v>
      </c>
      <c r="AQ32" s="35" t="n">
        <v>246728</v>
      </c>
      <c r="AR32" s="35" t="n">
        <v>794</v>
      </c>
      <c r="AS32" s="35" t="n">
        <v>1480</v>
      </c>
      <c r="AT32" s="35" t="n">
        <v>75812</v>
      </c>
      <c r="AU32" s="35" t="n">
        <v>120000</v>
      </c>
      <c r="AV32" s="35" t="n">
        <v>223062</v>
      </c>
      <c r="AW32" s="35" t="n">
        <v>400000</v>
      </c>
      <c r="AX32" s="35" t="n">
        <v>1577877</v>
      </c>
      <c r="AY32" s="35" t="n">
        <v>2612000</v>
      </c>
      <c r="AZ32" s="35" t="n">
        <v>544.8562738</v>
      </c>
      <c r="BA32" s="35" t="n">
        <v>560359</v>
      </c>
      <c r="BB32" s="35" t="n">
        <v>0</v>
      </c>
      <c r="BC32" s="35" t="n">
        <v>4934568</v>
      </c>
      <c r="BD32" s="60" t="n">
        <v>2608429</v>
      </c>
      <c r="BE32" s="60" t="n">
        <v>7402</v>
      </c>
    </row>
    <row r="33" customFormat="false" ht="12.75" hidden="false" customHeight="true" outlineLevel="0" collapsed="false">
      <c r="A33" s="35" t="s">
        <v>571</v>
      </c>
      <c r="B33" s="35" t="s">
        <v>547</v>
      </c>
      <c r="C33" s="35" t="s">
        <v>143</v>
      </c>
      <c r="D33" s="35" t="s">
        <v>548</v>
      </c>
      <c r="E33" s="35" t="s">
        <v>154</v>
      </c>
      <c r="F33" s="35" t="s">
        <v>156</v>
      </c>
      <c r="H33" s="35" t="s">
        <v>556</v>
      </c>
      <c r="I33" s="35" t="n">
        <v>400</v>
      </c>
      <c r="J33" s="35" t="s">
        <v>551</v>
      </c>
      <c r="K33" s="35" t="n">
        <v>1612314</v>
      </c>
      <c r="L33" s="35" t="n">
        <v>3961115</v>
      </c>
      <c r="M33" s="35" t="n">
        <v>5717632</v>
      </c>
      <c r="N33" s="35" t="n">
        <v>1475926</v>
      </c>
      <c r="O33" s="35" t="n">
        <v>1576567</v>
      </c>
      <c r="P33" s="35" t="n">
        <v>2485188</v>
      </c>
      <c r="Q33" s="35" t="n">
        <v>4141065</v>
      </c>
      <c r="R33" s="35" t="n">
        <v>535</v>
      </c>
      <c r="S33" s="35" t="n">
        <v>535</v>
      </c>
      <c r="T33" s="35" t="n">
        <v>100000</v>
      </c>
      <c r="U33" s="35" t="n">
        <v>100000</v>
      </c>
      <c r="V33" s="35" t="n">
        <v>629559</v>
      </c>
      <c r="W33" s="35" t="n">
        <v>667067</v>
      </c>
      <c r="X33" s="35" t="n">
        <v>76963</v>
      </c>
      <c r="Y33" s="35" t="n">
        <v>80000</v>
      </c>
      <c r="Z33" s="35" t="n">
        <v>351049</v>
      </c>
      <c r="AA33" s="35" t="n">
        <v>379500</v>
      </c>
      <c r="AB33" s="35" t="n">
        <v>88900</v>
      </c>
      <c r="AC33" s="35" t="n">
        <v>100000</v>
      </c>
      <c r="AD33" s="35" t="n">
        <v>185006</v>
      </c>
      <c r="AE33" s="35" t="n">
        <v>200000</v>
      </c>
      <c r="AF33" s="35" t="n">
        <v>44450</v>
      </c>
      <c r="AG33" s="35" t="n">
        <v>50000</v>
      </c>
      <c r="AH33" s="35" t="n">
        <v>0</v>
      </c>
      <c r="AI33" s="35" t="n">
        <v>0</v>
      </c>
      <c r="AJ33" s="35" t="n">
        <v>600463</v>
      </c>
      <c r="AK33" s="35" t="n">
        <v>0</v>
      </c>
      <c r="AL33" s="35" t="n">
        <v>994000</v>
      </c>
      <c r="AM33" s="35" t="n">
        <v>0</v>
      </c>
      <c r="AN33" s="35" t="n">
        <v>600463</v>
      </c>
      <c r="AO33" s="35" t="n">
        <v>994000</v>
      </c>
      <c r="AP33" s="35" t="n">
        <v>7181</v>
      </c>
      <c r="AQ33" s="35" t="n">
        <v>13585</v>
      </c>
      <c r="AR33" s="35" t="n">
        <v>794</v>
      </c>
      <c r="AS33" s="35" t="n">
        <v>1480</v>
      </c>
      <c r="AT33" s="35" t="n">
        <v>75812</v>
      </c>
      <c r="AU33" s="35" t="n">
        <v>120000</v>
      </c>
      <c r="AV33" s="35" t="n">
        <v>223062</v>
      </c>
      <c r="AW33" s="35" t="n">
        <v>400000</v>
      </c>
      <c r="AX33" s="35" t="n">
        <v>1577877</v>
      </c>
      <c r="AY33" s="35" t="n">
        <v>2612000</v>
      </c>
      <c r="AZ33" s="35" t="n">
        <v>30</v>
      </c>
      <c r="BA33" s="35" t="n">
        <v>-3869366</v>
      </c>
      <c r="BB33" s="35" t="n">
        <v>-2341567</v>
      </c>
      <c r="BC33" s="35" t="n">
        <v>271699</v>
      </c>
      <c r="BD33" s="60" t="n">
        <v>143621</v>
      </c>
      <c r="BE33" s="60" t="n">
        <v>7402</v>
      </c>
    </row>
    <row r="34" customFormat="false" ht="12.75" hidden="false" customHeight="true" outlineLevel="0" collapsed="false">
      <c r="A34" s="35" t="s">
        <v>572</v>
      </c>
      <c r="B34" s="35" t="s">
        <v>547</v>
      </c>
      <c r="C34" s="35" t="s">
        <v>143</v>
      </c>
      <c r="D34" s="35" t="s">
        <v>548</v>
      </c>
      <c r="E34" s="35" t="s">
        <v>154</v>
      </c>
      <c r="F34" s="35" t="s">
        <v>156</v>
      </c>
      <c r="H34" s="35" t="s">
        <v>550</v>
      </c>
      <c r="I34" s="35" t="n">
        <v>2000</v>
      </c>
      <c r="J34" s="35" t="s">
        <v>558</v>
      </c>
      <c r="K34" s="35" t="n">
        <v>1612314</v>
      </c>
      <c r="L34" s="35" t="n">
        <v>4087698</v>
      </c>
      <c r="M34" s="35" t="n">
        <v>5957013</v>
      </c>
      <c r="N34" s="35" t="n">
        <v>1475926</v>
      </c>
      <c r="O34" s="35" t="n">
        <v>1576567</v>
      </c>
      <c r="P34" s="35" t="n">
        <v>2611772</v>
      </c>
      <c r="Q34" s="35" t="n">
        <v>4380447</v>
      </c>
      <c r="R34" s="35" t="n">
        <v>110</v>
      </c>
      <c r="S34" s="35" t="n">
        <v>110</v>
      </c>
      <c r="T34" s="35" t="n">
        <v>100000</v>
      </c>
      <c r="U34" s="35" t="n">
        <v>100000</v>
      </c>
      <c r="V34" s="35" t="n">
        <v>629559</v>
      </c>
      <c r="W34" s="35" t="n">
        <v>667067</v>
      </c>
      <c r="X34" s="35" t="n">
        <v>76963</v>
      </c>
      <c r="Y34" s="35" t="n">
        <v>80000</v>
      </c>
      <c r="Z34" s="35" t="n">
        <v>351049</v>
      </c>
      <c r="AA34" s="35" t="n">
        <v>379500</v>
      </c>
      <c r="AB34" s="35" t="n">
        <v>88900</v>
      </c>
      <c r="AC34" s="35" t="n">
        <v>100000</v>
      </c>
      <c r="AD34" s="35" t="n">
        <v>185006</v>
      </c>
      <c r="AE34" s="35" t="n">
        <v>200000</v>
      </c>
      <c r="AF34" s="35" t="n">
        <v>44450</v>
      </c>
      <c r="AG34" s="35" t="n">
        <v>50000</v>
      </c>
      <c r="AH34" s="35" t="n">
        <v>0</v>
      </c>
      <c r="AI34" s="35" t="n">
        <v>0</v>
      </c>
      <c r="AJ34" s="35" t="n">
        <v>600463</v>
      </c>
      <c r="AK34" s="35" t="n">
        <v>0</v>
      </c>
      <c r="AL34" s="35" t="n">
        <v>994000</v>
      </c>
      <c r="AM34" s="35" t="n">
        <v>0</v>
      </c>
      <c r="AN34" s="35" t="n">
        <v>600463</v>
      </c>
      <c r="AO34" s="35" t="n">
        <v>994000</v>
      </c>
      <c r="AP34" s="35" t="n">
        <v>130589</v>
      </c>
      <c r="AQ34" s="35" t="n">
        <v>247045</v>
      </c>
      <c r="AR34" s="35" t="n">
        <v>3970</v>
      </c>
      <c r="AS34" s="35" t="n">
        <v>7402</v>
      </c>
      <c r="AT34" s="35" t="n">
        <v>75812</v>
      </c>
      <c r="AU34" s="35" t="n">
        <v>120000</v>
      </c>
      <c r="AV34" s="35" t="n">
        <v>223062</v>
      </c>
      <c r="AW34" s="35" t="n">
        <v>400000</v>
      </c>
      <c r="AX34" s="35" t="n">
        <v>1577877</v>
      </c>
      <c r="AY34" s="35" t="n">
        <v>2612000</v>
      </c>
      <c r="AZ34" s="35" t="n">
        <v>109.1109052</v>
      </c>
      <c r="BA34" s="35" t="n">
        <v>560444</v>
      </c>
      <c r="BB34" s="35" t="n">
        <v>0</v>
      </c>
      <c r="BC34" s="35" t="n">
        <v>4940891</v>
      </c>
      <c r="BD34" s="60" t="n">
        <v>2611772</v>
      </c>
      <c r="BE34" s="60" t="n">
        <v>37011</v>
      </c>
    </row>
    <row r="35" customFormat="false" ht="12.75" hidden="false" customHeight="true" outlineLevel="0" collapsed="false">
      <c r="A35" s="35" t="s">
        <v>572</v>
      </c>
      <c r="B35" s="35" t="s">
        <v>547</v>
      </c>
      <c r="C35" s="35" t="s">
        <v>143</v>
      </c>
      <c r="D35" s="35" t="s">
        <v>548</v>
      </c>
      <c r="E35" s="35" t="s">
        <v>154</v>
      </c>
      <c r="F35" s="35" t="s">
        <v>156</v>
      </c>
      <c r="H35" s="35" t="s">
        <v>556</v>
      </c>
      <c r="I35" s="35" t="n">
        <v>2000</v>
      </c>
      <c r="J35" s="35" t="s">
        <v>558</v>
      </c>
      <c r="K35" s="35" t="n">
        <v>1612314</v>
      </c>
      <c r="L35" s="35" t="n">
        <v>3993015</v>
      </c>
      <c r="M35" s="35" t="n">
        <v>5777894</v>
      </c>
      <c r="N35" s="35" t="n">
        <v>1475926</v>
      </c>
      <c r="O35" s="35" t="n">
        <v>1576567</v>
      </c>
      <c r="P35" s="35" t="n">
        <v>2517088</v>
      </c>
      <c r="Q35" s="35" t="n">
        <v>4201327</v>
      </c>
      <c r="R35" s="35" t="n">
        <v>108</v>
      </c>
      <c r="S35" s="35" t="n">
        <v>108</v>
      </c>
      <c r="T35" s="35" t="n">
        <v>100000</v>
      </c>
      <c r="U35" s="35" t="n">
        <v>100000</v>
      </c>
      <c r="V35" s="35" t="n">
        <v>629559</v>
      </c>
      <c r="W35" s="35" t="n">
        <v>667067</v>
      </c>
      <c r="X35" s="35" t="n">
        <v>76963</v>
      </c>
      <c r="Y35" s="35" t="n">
        <v>80000</v>
      </c>
      <c r="Z35" s="35" t="n">
        <v>351049</v>
      </c>
      <c r="AA35" s="35" t="n">
        <v>379500</v>
      </c>
      <c r="AB35" s="35" t="n">
        <v>88900</v>
      </c>
      <c r="AC35" s="35" t="n">
        <v>100000</v>
      </c>
      <c r="AD35" s="35" t="n">
        <v>185006</v>
      </c>
      <c r="AE35" s="35" t="n">
        <v>200000</v>
      </c>
      <c r="AF35" s="35" t="n">
        <v>44450</v>
      </c>
      <c r="AG35" s="35" t="n">
        <v>50000</v>
      </c>
      <c r="AH35" s="35" t="n">
        <v>0</v>
      </c>
      <c r="AI35" s="35" t="n">
        <v>0</v>
      </c>
      <c r="AJ35" s="35" t="n">
        <v>600463</v>
      </c>
      <c r="AK35" s="35" t="n">
        <v>0</v>
      </c>
      <c r="AL35" s="35" t="n">
        <v>994000</v>
      </c>
      <c r="AM35" s="35" t="n">
        <v>0</v>
      </c>
      <c r="AN35" s="35" t="n">
        <v>600463</v>
      </c>
      <c r="AO35" s="35" t="n">
        <v>994000</v>
      </c>
      <c r="AP35" s="35" t="n">
        <v>35905</v>
      </c>
      <c r="AQ35" s="35" t="n">
        <v>67925</v>
      </c>
      <c r="AR35" s="35" t="n">
        <v>3970</v>
      </c>
      <c r="AS35" s="35" t="n">
        <v>7402</v>
      </c>
      <c r="AT35" s="35" t="n">
        <v>75812</v>
      </c>
      <c r="AU35" s="35" t="n">
        <v>120000</v>
      </c>
      <c r="AV35" s="35" t="n">
        <v>223062</v>
      </c>
      <c r="AW35" s="35" t="n">
        <v>400000</v>
      </c>
      <c r="AX35" s="35" t="n">
        <v>1577877</v>
      </c>
      <c r="AY35" s="35" t="n">
        <v>2612000</v>
      </c>
      <c r="AZ35" s="35" t="n">
        <v>30</v>
      </c>
      <c r="BA35" s="35" t="n">
        <v>-2842831</v>
      </c>
      <c r="BB35" s="35" t="n">
        <v>-1798982</v>
      </c>
      <c r="BC35" s="35" t="n">
        <v>1358496</v>
      </c>
      <c r="BD35" s="60" t="n">
        <v>718106</v>
      </c>
      <c r="BE35" s="60" t="n">
        <v>37011</v>
      </c>
    </row>
    <row r="36" customFormat="false" ht="12.75" hidden="false" customHeight="true" outlineLevel="0" collapsed="false">
      <c r="A36" s="35" t="s">
        <v>573</v>
      </c>
      <c r="B36" s="35" t="s">
        <v>547</v>
      </c>
      <c r="C36" s="35" t="s">
        <v>143</v>
      </c>
      <c r="D36" s="35" t="s">
        <v>548</v>
      </c>
      <c r="E36" s="35" t="s">
        <v>154</v>
      </c>
      <c r="F36" s="35" t="s">
        <v>156</v>
      </c>
      <c r="H36" s="35" t="s">
        <v>550</v>
      </c>
      <c r="I36" s="35" t="n">
        <v>4000</v>
      </c>
      <c r="J36" s="35" t="s">
        <v>562</v>
      </c>
      <c r="K36" s="35" t="n">
        <v>1612314</v>
      </c>
      <c r="L36" s="35" t="n">
        <v>4091876</v>
      </c>
      <c r="M36" s="35" t="n">
        <v>5964811</v>
      </c>
      <c r="N36" s="35" t="n">
        <v>1475926</v>
      </c>
      <c r="O36" s="35" t="n">
        <v>1576567</v>
      </c>
      <c r="P36" s="35" t="n">
        <v>2615950</v>
      </c>
      <c r="Q36" s="35" t="n">
        <v>4388244</v>
      </c>
      <c r="R36" s="35" t="n">
        <v>55</v>
      </c>
      <c r="S36" s="35" t="n">
        <v>55</v>
      </c>
      <c r="T36" s="35" t="n">
        <v>100000</v>
      </c>
      <c r="U36" s="35" t="n">
        <v>100000</v>
      </c>
      <c r="V36" s="35" t="n">
        <v>629559</v>
      </c>
      <c r="W36" s="35" t="n">
        <v>667067</v>
      </c>
      <c r="X36" s="35" t="n">
        <v>76963</v>
      </c>
      <c r="Y36" s="35" t="n">
        <v>80000</v>
      </c>
      <c r="Z36" s="35" t="n">
        <v>351049</v>
      </c>
      <c r="AA36" s="35" t="n">
        <v>379500</v>
      </c>
      <c r="AB36" s="35" t="n">
        <v>88900</v>
      </c>
      <c r="AC36" s="35" t="n">
        <v>100000</v>
      </c>
      <c r="AD36" s="35" t="n">
        <v>185006</v>
      </c>
      <c r="AE36" s="35" t="n">
        <v>200000</v>
      </c>
      <c r="AF36" s="35" t="n">
        <v>44450</v>
      </c>
      <c r="AG36" s="35" t="n">
        <v>50000</v>
      </c>
      <c r="AH36" s="35" t="n">
        <v>0</v>
      </c>
      <c r="AI36" s="35" t="n">
        <v>0</v>
      </c>
      <c r="AJ36" s="35" t="n">
        <v>600463</v>
      </c>
      <c r="AK36" s="35" t="n">
        <v>0</v>
      </c>
      <c r="AL36" s="35" t="n">
        <v>994000</v>
      </c>
      <c r="AM36" s="35" t="n">
        <v>0</v>
      </c>
      <c r="AN36" s="35" t="n">
        <v>600463</v>
      </c>
      <c r="AO36" s="35" t="n">
        <v>994000</v>
      </c>
      <c r="AP36" s="35" t="n">
        <v>130798</v>
      </c>
      <c r="AQ36" s="35" t="n">
        <v>247440</v>
      </c>
      <c r="AR36" s="35" t="n">
        <v>7939</v>
      </c>
      <c r="AS36" s="35" t="n">
        <v>14804</v>
      </c>
      <c r="AT36" s="35" t="n">
        <v>75812</v>
      </c>
      <c r="AU36" s="35" t="n">
        <v>120000</v>
      </c>
      <c r="AV36" s="35" t="n">
        <v>223062</v>
      </c>
      <c r="AW36" s="35" t="n">
        <v>400000</v>
      </c>
      <c r="AX36" s="35" t="n">
        <v>1577877</v>
      </c>
      <c r="AY36" s="35" t="n">
        <v>2612000</v>
      </c>
      <c r="AZ36" s="35" t="n">
        <v>54.64273407</v>
      </c>
      <c r="BA36" s="35" t="n">
        <v>560552</v>
      </c>
      <c r="BB36" s="35" t="n">
        <v>0</v>
      </c>
      <c r="BC36" s="35" t="n">
        <v>4948796</v>
      </c>
      <c r="BD36" s="60" t="n">
        <v>2615950</v>
      </c>
      <c r="BE36" s="60" t="n">
        <v>74022</v>
      </c>
    </row>
    <row r="37" customFormat="false" ht="12.75" hidden="false" customHeight="true" outlineLevel="0" collapsed="false">
      <c r="A37" s="35" t="s">
        <v>573</v>
      </c>
      <c r="B37" s="35" t="s">
        <v>547</v>
      </c>
      <c r="C37" s="35" t="s">
        <v>143</v>
      </c>
      <c r="D37" s="35" t="s">
        <v>548</v>
      </c>
      <c r="E37" s="35" t="s">
        <v>154</v>
      </c>
      <c r="F37" s="35" t="s">
        <v>156</v>
      </c>
      <c r="H37" s="35" t="s">
        <v>556</v>
      </c>
      <c r="I37" s="35" t="n">
        <v>4000</v>
      </c>
      <c r="J37" s="35" t="s">
        <v>562</v>
      </c>
      <c r="K37" s="35" t="n">
        <v>1612314</v>
      </c>
      <c r="L37" s="35" t="n">
        <v>4032889</v>
      </c>
      <c r="M37" s="35" t="n">
        <v>5853221</v>
      </c>
      <c r="N37" s="35" t="n">
        <v>1475926</v>
      </c>
      <c r="O37" s="35" t="n">
        <v>1576567</v>
      </c>
      <c r="P37" s="35" t="n">
        <v>2556963</v>
      </c>
      <c r="Q37" s="35" t="n">
        <v>4276654</v>
      </c>
      <c r="R37" s="35" t="n">
        <v>54</v>
      </c>
      <c r="S37" s="35" t="n">
        <v>54</v>
      </c>
      <c r="T37" s="35" t="n">
        <v>100000</v>
      </c>
      <c r="U37" s="35" t="n">
        <v>100000</v>
      </c>
      <c r="V37" s="35" t="n">
        <v>629559</v>
      </c>
      <c r="W37" s="35" t="n">
        <v>667067</v>
      </c>
      <c r="X37" s="35" t="n">
        <v>76963</v>
      </c>
      <c r="Y37" s="35" t="n">
        <v>80000</v>
      </c>
      <c r="Z37" s="35" t="n">
        <v>351049</v>
      </c>
      <c r="AA37" s="35" t="n">
        <v>379500</v>
      </c>
      <c r="AB37" s="35" t="n">
        <v>88900</v>
      </c>
      <c r="AC37" s="35" t="n">
        <v>100000</v>
      </c>
      <c r="AD37" s="35" t="n">
        <v>185006</v>
      </c>
      <c r="AE37" s="35" t="n">
        <v>200000</v>
      </c>
      <c r="AF37" s="35" t="n">
        <v>44450</v>
      </c>
      <c r="AG37" s="35" t="n">
        <v>50000</v>
      </c>
      <c r="AH37" s="35" t="n">
        <v>0</v>
      </c>
      <c r="AI37" s="35" t="n">
        <v>0</v>
      </c>
      <c r="AJ37" s="35" t="n">
        <v>600463</v>
      </c>
      <c r="AK37" s="35" t="n">
        <v>0</v>
      </c>
      <c r="AL37" s="35" t="n">
        <v>994000</v>
      </c>
      <c r="AM37" s="35" t="n">
        <v>0</v>
      </c>
      <c r="AN37" s="35" t="n">
        <v>600463</v>
      </c>
      <c r="AO37" s="35" t="n">
        <v>994000</v>
      </c>
      <c r="AP37" s="35" t="n">
        <v>71811</v>
      </c>
      <c r="AQ37" s="35" t="n">
        <v>135850</v>
      </c>
      <c r="AR37" s="35" t="n">
        <v>7939</v>
      </c>
      <c r="AS37" s="35" t="n">
        <v>14804</v>
      </c>
      <c r="AT37" s="35" t="n">
        <v>75812</v>
      </c>
      <c r="AU37" s="35" t="n">
        <v>120000</v>
      </c>
      <c r="AV37" s="35" t="n">
        <v>223062</v>
      </c>
      <c r="AW37" s="35" t="n">
        <v>400000</v>
      </c>
      <c r="AX37" s="35" t="n">
        <v>1577877</v>
      </c>
      <c r="AY37" s="35" t="n">
        <v>2612000</v>
      </c>
      <c r="AZ37" s="35" t="n">
        <v>30</v>
      </c>
      <c r="BA37" s="35" t="n">
        <v>-1559662</v>
      </c>
      <c r="BB37" s="35" t="n">
        <v>-1120752</v>
      </c>
      <c r="BC37" s="35" t="n">
        <v>2716992</v>
      </c>
      <c r="BD37" s="60" t="n">
        <v>1436211</v>
      </c>
      <c r="BE37" s="60" t="n">
        <v>74022</v>
      </c>
    </row>
    <row r="38" customFormat="false" ht="12.75" hidden="false" customHeight="true" outlineLevel="0" collapsed="false">
      <c r="A38" s="35" t="s">
        <v>574</v>
      </c>
      <c r="B38" s="35" t="s">
        <v>547</v>
      </c>
      <c r="C38" s="35" t="s">
        <v>143</v>
      </c>
      <c r="D38" s="35" t="s">
        <v>548</v>
      </c>
      <c r="E38" s="35" t="s">
        <v>155</v>
      </c>
      <c r="F38" s="35" t="s">
        <v>144</v>
      </c>
      <c r="G38" s="35" t="s">
        <v>549</v>
      </c>
      <c r="H38" s="35" t="s">
        <v>550</v>
      </c>
      <c r="I38" s="35" t="n">
        <v>100</v>
      </c>
      <c r="J38" s="35" t="s">
        <v>551</v>
      </c>
      <c r="K38" s="35" t="n">
        <v>169246</v>
      </c>
      <c r="L38" s="35" t="n">
        <v>6774878</v>
      </c>
      <c r="M38" s="35" t="n">
        <v>9010731</v>
      </c>
      <c r="N38" s="35" t="n">
        <v>3640124</v>
      </c>
      <c r="O38" s="35" t="n">
        <v>4010994</v>
      </c>
      <c r="P38" s="35" t="n">
        <v>3134754</v>
      </c>
      <c r="Q38" s="35" t="n">
        <v>4999736</v>
      </c>
      <c r="R38" s="35" t="n">
        <v>1586</v>
      </c>
      <c r="S38" s="35" t="n">
        <v>1586</v>
      </c>
      <c r="T38" s="35" t="n">
        <v>100000</v>
      </c>
      <c r="U38" s="35" t="n">
        <v>100000</v>
      </c>
      <c r="V38" s="35" t="n">
        <v>629559</v>
      </c>
      <c r="W38" s="35" t="n">
        <v>667067</v>
      </c>
      <c r="X38" s="35" t="n">
        <v>76963</v>
      </c>
      <c r="Y38" s="35" t="n">
        <v>80000</v>
      </c>
      <c r="Z38" s="35" t="n">
        <v>351049</v>
      </c>
      <c r="AA38" s="35" t="n">
        <v>379500</v>
      </c>
      <c r="AB38" s="35" t="n">
        <v>88900</v>
      </c>
      <c r="AC38" s="35" t="n">
        <v>100000</v>
      </c>
      <c r="AD38" s="35" t="n">
        <v>185006</v>
      </c>
      <c r="AE38" s="35" t="n">
        <v>200000</v>
      </c>
      <c r="AF38" s="35" t="n">
        <v>44450</v>
      </c>
      <c r="AG38" s="35" t="n">
        <v>50000</v>
      </c>
      <c r="AH38" s="35" t="n">
        <v>2164197</v>
      </c>
      <c r="AI38" s="35" t="n">
        <v>2434428</v>
      </c>
      <c r="AJ38" s="35" t="n">
        <v>600463</v>
      </c>
      <c r="AK38" s="35" t="n">
        <v>500287</v>
      </c>
      <c r="AL38" s="35" t="n">
        <v>994000</v>
      </c>
      <c r="AM38" s="35" t="n">
        <v>608363</v>
      </c>
      <c r="AN38" s="35" t="n">
        <v>1100750</v>
      </c>
      <c r="AO38" s="35" t="n">
        <v>1602363</v>
      </c>
      <c r="AP38" s="35" t="n">
        <v>156738</v>
      </c>
      <c r="AQ38" s="35" t="n">
        <v>264519</v>
      </c>
      <c r="AR38" s="35" t="n">
        <v>516</v>
      </c>
      <c r="AS38" s="35" t="n">
        <v>854</v>
      </c>
      <c r="AT38" s="35" t="n">
        <v>75812</v>
      </c>
      <c r="AU38" s="35" t="n">
        <v>120000</v>
      </c>
      <c r="AV38" s="35" t="n">
        <v>223062</v>
      </c>
      <c r="AW38" s="35" t="n">
        <v>400000</v>
      </c>
      <c r="AX38" s="35" t="n">
        <v>1577877</v>
      </c>
      <c r="AY38" s="35" t="n">
        <v>2612000</v>
      </c>
      <c r="AZ38" s="35" t="n">
        <v>1055.531084</v>
      </c>
      <c r="BA38" s="35" t="n">
        <v>290640</v>
      </c>
      <c r="BB38" s="35" t="n">
        <v>0</v>
      </c>
      <c r="BC38" s="35" t="n">
        <v>5290376</v>
      </c>
      <c r="BD38" s="60" t="n">
        <v>3134754</v>
      </c>
      <c r="BE38" s="60" t="n">
        <v>4271</v>
      </c>
    </row>
    <row r="39" customFormat="false" ht="12.75" hidden="false" customHeight="true" outlineLevel="0" collapsed="false">
      <c r="A39" s="35" t="s">
        <v>575</v>
      </c>
      <c r="B39" s="35" t="s">
        <v>547</v>
      </c>
      <c r="C39" s="35" t="s">
        <v>143</v>
      </c>
      <c r="D39" s="35" t="s">
        <v>548</v>
      </c>
      <c r="E39" s="35" t="s">
        <v>155</v>
      </c>
      <c r="F39" s="35" t="s">
        <v>144</v>
      </c>
      <c r="G39" s="35" t="s">
        <v>553</v>
      </c>
      <c r="H39" s="35" t="s">
        <v>550</v>
      </c>
      <c r="I39" s="35" t="n">
        <v>100</v>
      </c>
      <c r="J39" s="35" t="s">
        <v>551</v>
      </c>
      <c r="K39" s="35" t="n">
        <v>169246</v>
      </c>
      <c r="L39" s="35" t="n">
        <v>25060259</v>
      </c>
      <c r="M39" s="35" t="n">
        <v>29990001</v>
      </c>
      <c r="N39" s="35" t="n">
        <v>18346775</v>
      </c>
      <c r="O39" s="35" t="n">
        <v>20553977</v>
      </c>
      <c r="P39" s="35" t="n">
        <v>6713484</v>
      </c>
      <c r="Q39" s="35" t="n">
        <v>9436024</v>
      </c>
      <c r="R39" s="35" t="n">
        <v>4694</v>
      </c>
      <c r="S39" s="35" t="n">
        <v>4694</v>
      </c>
      <c r="T39" s="35" t="n">
        <v>100000</v>
      </c>
      <c r="U39" s="35" t="n">
        <v>100000</v>
      </c>
      <c r="V39" s="35" t="n">
        <v>629559</v>
      </c>
      <c r="W39" s="35" t="n">
        <v>667067</v>
      </c>
      <c r="X39" s="35" t="n">
        <v>76963</v>
      </c>
      <c r="Y39" s="35" t="n">
        <v>80000</v>
      </c>
      <c r="Z39" s="35" t="n">
        <v>351049</v>
      </c>
      <c r="AA39" s="35" t="n">
        <v>379500</v>
      </c>
      <c r="AB39" s="35" t="n">
        <v>88900</v>
      </c>
      <c r="AC39" s="35" t="n">
        <v>100000</v>
      </c>
      <c r="AD39" s="35" t="n">
        <v>185006</v>
      </c>
      <c r="AE39" s="35" t="n">
        <v>200000</v>
      </c>
      <c r="AF39" s="35" t="n">
        <v>44450</v>
      </c>
      <c r="AG39" s="35" t="n">
        <v>50000</v>
      </c>
      <c r="AH39" s="35" t="n">
        <v>16870849</v>
      </c>
      <c r="AI39" s="35" t="n">
        <v>18977410</v>
      </c>
      <c r="AJ39" s="35" t="n">
        <v>600463</v>
      </c>
      <c r="AK39" s="35" t="n">
        <v>3899951</v>
      </c>
      <c r="AL39" s="35" t="n">
        <v>994000</v>
      </c>
      <c r="AM39" s="35" t="n">
        <v>4742455</v>
      </c>
      <c r="AN39" s="35" t="n">
        <v>4500414</v>
      </c>
      <c r="AO39" s="35" t="n">
        <v>5736455</v>
      </c>
      <c r="AP39" s="35" t="n">
        <v>335674</v>
      </c>
      <c r="AQ39" s="35" t="n">
        <v>566502</v>
      </c>
      <c r="AR39" s="35" t="n">
        <v>645</v>
      </c>
      <c r="AS39" s="35" t="n">
        <v>1068</v>
      </c>
      <c r="AT39" s="35" t="n">
        <v>75812</v>
      </c>
      <c r="AU39" s="35" t="n">
        <v>120000</v>
      </c>
      <c r="AV39" s="35" t="n">
        <v>223062</v>
      </c>
      <c r="AW39" s="35" t="n">
        <v>400000</v>
      </c>
      <c r="AX39" s="35" t="n">
        <v>1577877</v>
      </c>
      <c r="AY39" s="35" t="n">
        <v>2612000</v>
      </c>
      <c r="AZ39" s="35" t="n">
        <v>1808.445819</v>
      </c>
      <c r="BA39" s="35" t="n">
        <v>1894006</v>
      </c>
      <c r="BB39" s="35" t="n">
        <v>0</v>
      </c>
      <c r="BC39" s="35" t="n">
        <v>11330030</v>
      </c>
      <c r="BD39" s="60" t="n">
        <v>6713484</v>
      </c>
      <c r="BE39" s="60" t="n">
        <v>5339</v>
      </c>
    </row>
    <row r="40" customFormat="false" ht="12.75" hidden="false" customHeight="true" outlineLevel="0" collapsed="false">
      <c r="A40" s="35" t="s">
        <v>576</v>
      </c>
      <c r="B40" s="35" t="s">
        <v>547</v>
      </c>
      <c r="C40" s="35" t="s">
        <v>143</v>
      </c>
      <c r="D40" s="35" t="s">
        <v>548</v>
      </c>
      <c r="E40" s="35" t="s">
        <v>155</v>
      </c>
      <c r="F40" s="35" t="s">
        <v>144</v>
      </c>
      <c r="G40" s="35" t="s">
        <v>555</v>
      </c>
      <c r="H40" s="35" t="s">
        <v>550</v>
      </c>
      <c r="I40" s="35" t="n">
        <v>100</v>
      </c>
      <c r="J40" s="35" t="s">
        <v>551</v>
      </c>
      <c r="K40" s="35" t="n">
        <v>169246</v>
      </c>
      <c r="L40" s="35" t="n">
        <v>23608738</v>
      </c>
      <c r="M40" s="35" t="n">
        <v>28324640</v>
      </c>
      <c r="N40" s="35" t="n">
        <v>17179330</v>
      </c>
      <c r="O40" s="35" t="n">
        <v>19240760</v>
      </c>
      <c r="P40" s="35" t="n">
        <v>6429407</v>
      </c>
      <c r="Q40" s="35" t="n">
        <v>9083880</v>
      </c>
      <c r="R40" s="35" t="n">
        <v>4422</v>
      </c>
      <c r="S40" s="35" t="n">
        <v>4422</v>
      </c>
      <c r="T40" s="35" t="n">
        <v>100000</v>
      </c>
      <c r="U40" s="35" t="n">
        <v>100000</v>
      </c>
      <c r="V40" s="35" t="n">
        <v>629559</v>
      </c>
      <c r="W40" s="35" t="n">
        <v>667067</v>
      </c>
      <c r="X40" s="35" t="n">
        <v>76963</v>
      </c>
      <c r="Y40" s="35" t="n">
        <v>80000</v>
      </c>
      <c r="Z40" s="35" t="n">
        <v>351049</v>
      </c>
      <c r="AA40" s="35" t="n">
        <v>379500</v>
      </c>
      <c r="AB40" s="35" t="n">
        <v>88900</v>
      </c>
      <c r="AC40" s="35" t="n">
        <v>100000</v>
      </c>
      <c r="AD40" s="35" t="n">
        <v>185006</v>
      </c>
      <c r="AE40" s="35" t="n">
        <v>200000</v>
      </c>
      <c r="AF40" s="35" t="n">
        <v>44450</v>
      </c>
      <c r="AG40" s="35" t="n">
        <v>50000</v>
      </c>
      <c r="AH40" s="35" t="n">
        <v>15703404</v>
      </c>
      <c r="AI40" s="35" t="n">
        <v>17664194</v>
      </c>
      <c r="AJ40" s="35" t="n">
        <v>600463</v>
      </c>
      <c r="AK40" s="35" t="n">
        <v>3630079</v>
      </c>
      <c r="AL40" s="35" t="n">
        <v>994000</v>
      </c>
      <c r="AM40" s="35" t="n">
        <v>4414282</v>
      </c>
      <c r="AN40" s="35" t="n">
        <v>4230542</v>
      </c>
      <c r="AO40" s="35" t="n">
        <v>5408282</v>
      </c>
      <c r="AP40" s="35" t="n">
        <v>321470</v>
      </c>
      <c r="AQ40" s="35" t="n">
        <v>542530</v>
      </c>
      <c r="AR40" s="35" t="n">
        <v>645</v>
      </c>
      <c r="AS40" s="35" t="n">
        <v>1068</v>
      </c>
      <c r="AT40" s="35" t="n">
        <v>75812</v>
      </c>
      <c r="AU40" s="35" t="n">
        <v>120000</v>
      </c>
      <c r="AV40" s="35" t="n">
        <v>223062</v>
      </c>
      <c r="AW40" s="35" t="n">
        <v>400000</v>
      </c>
      <c r="AX40" s="35" t="n">
        <v>1577877</v>
      </c>
      <c r="AY40" s="35" t="n">
        <v>2612000</v>
      </c>
      <c r="AZ40" s="35" t="n">
        <v>1731.922717</v>
      </c>
      <c r="BA40" s="35" t="n">
        <v>1766728</v>
      </c>
      <c r="BB40" s="35" t="n">
        <v>0</v>
      </c>
      <c r="BC40" s="35" t="n">
        <v>10850608</v>
      </c>
      <c r="BD40" s="60" t="n">
        <v>6429407</v>
      </c>
      <c r="BE40" s="60" t="n">
        <v>5339</v>
      </c>
    </row>
    <row r="41" customFormat="false" ht="12.75" hidden="false" customHeight="true" outlineLevel="0" collapsed="false">
      <c r="A41" s="35" t="s">
        <v>574</v>
      </c>
      <c r="B41" s="35" t="s">
        <v>547</v>
      </c>
      <c r="C41" s="35" t="s">
        <v>143</v>
      </c>
      <c r="D41" s="35" t="s">
        <v>548</v>
      </c>
      <c r="E41" s="35" t="s">
        <v>155</v>
      </c>
      <c r="F41" s="35" t="s">
        <v>144</v>
      </c>
      <c r="G41" s="35" t="s">
        <v>549</v>
      </c>
      <c r="H41" s="35" t="s">
        <v>556</v>
      </c>
      <c r="I41" s="35" t="n">
        <v>100</v>
      </c>
      <c r="J41" s="35" t="s">
        <v>551</v>
      </c>
      <c r="K41" s="35" t="n">
        <v>169246</v>
      </c>
      <c r="L41" s="35" t="n">
        <v>6622595</v>
      </c>
      <c r="M41" s="35" t="n">
        <v>8753730</v>
      </c>
      <c r="N41" s="35" t="n">
        <v>3640124</v>
      </c>
      <c r="O41" s="35" t="n">
        <v>4010994</v>
      </c>
      <c r="P41" s="35" t="n">
        <v>2982471</v>
      </c>
      <c r="Q41" s="35" t="n">
        <v>4742736</v>
      </c>
      <c r="R41" s="35" t="n">
        <v>1551</v>
      </c>
      <c r="S41" s="35" t="n">
        <v>1551</v>
      </c>
      <c r="T41" s="35" t="n">
        <v>100000</v>
      </c>
      <c r="U41" s="35" t="n">
        <v>100000</v>
      </c>
      <c r="V41" s="35" t="n">
        <v>629559</v>
      </c>
      <c r="W41" s="35" t="n">
        <v>667067</v>
      </c>
      <c r="X41" s="35" t="n">
        <v>76963</v>
      </c>
      <c r="Y41" s="35" t="n">
        <v>80000</v>
      </c>
      <c r="Z41" s="35" t="n">
        <v>351049</v>
      </c>
      <c r="AA41" s="35" t="n">
        <v>379500</v>
      </c>
      <c r="AB41" s="35" t="n">
        <v>88900</v>
      </c>
      <c r="AC41" s="35" t="n">
        <v>100000</v>
      </c>
      <c r="AD41" s="35" t="n">
        <v>185006</v>
      </c>
      <c r="AE41" s="35" t="n">
        <v>200000</v>
      </c>
      <c r="AF41" s="35" t="n">
        <v>44450</v>
      </c>
      <c r="AG41" s="35" t="n">
        <v>50000</v>
      </c>
      <c r="AH41" s="35" t="n">
        <v>2164197</v>
      </c>
      <c r="AI41" s="35" t="n">
        <v>2434428</v>
      </c>
      <c r="AJ41" s="35" t="n">
        <v>600463</v>
      </c>
      <c r="AK41" s="35" t="n">
        <v>500287</v>
      </c>
      <c r="AL41" s="35" t="n">
        <v>994000</v>
      </c>
      <c r="AM41" s="35" t="n">
        <v>608363</v>
      </c>
      <c r="AN41" s="35" t="n">
        <v>1100750</v>
      </c>
      <c r="AO41" s="35" t="n">
        <v>1602363</v>
      </c>
      <c r="AP41" s="35" t="n">
        <v>4455</v>
      </c>
      <c r="AQ41" s="35" t="n">
        <v>7518</v>
      </c>
      <c r="AR41" s="35" t="n">
        <v>516</v>
      </c>
      <c r="AS41" s="35" t="n">
        <v>854</v>
      </c>
      <c r="AT41" s="35" t="n">
        <v>75812</v>
      </c>
      <c r="AU41" s="35" t="n">
        <v>120000</v>
      </c>
      <c r="AV41" s="35" t="n">
        <v>223062</v>
      </c>
      <c r="AW41" s="35" t="n">
        <v>400000</v>
      </c>
      <c r="AX41" s="35" t="n">
        <v>1577877</v>
      </c>
      <c r="AY41" s="35" t="n">
        <v>2612000</v>
      </c>
      <c r="AZ41" s="35" t="n">
        <v>30</v>
      </c>
      <c r="BA41" s="35" t="n">
        <v>-4592374</v>
      </c>
      <c r="BB41" s="35" t="n">
        <v>-2893376</v>
      </c>
      <c r="BC41" s="35" t="n">
        <v>150362</v>
      </c>
      <c r="BD41" s="60" t="n">
        <v>89095</v>
      </c>
      <c r="BE41" s="60" t="n">
        <v>4271</v>
      </c>
    </row>
    <row r="42" customFormat="false" ht="12.75" hidden="false" customHeight="true" outlineLevel="0" collapsed="false">
      <c r="A42" s="35" t="s">
        <v>575</v>
      </c>
      <c r="B42" s="35" t="s">
        <v>547</v>
      </c>
      <c r="C42" s="35" t="s">
        <v>143</v>
      </c>
      <c r="D42" s="35" t="s">
        <v>548</v>
      </c>
      <c r="E42" s="35" t="s">
        <v>155</v>
      </c>
      <c r="F42" s="35" t="s">
        <v>144</v>
      </c>
      <c r="G42" s="35" t="s">
        <v>553</v>
      </c>
      <c r="H42" s="35" t="s">
        <v>556</v>
      </c>
      <c r="I42" s="35" t="n">
        <v>100</v>
      </c>
      <c r="J42" s="35" t="s">
        <v>551</v>
      </c>
      <c r="K42" s="35" t="n">
        <v>169246</v>
      </c>
      <c r="L42" s="35" t="n">
        <v>24730153</v>
      </c>
      <c r="M42" s="35" t="n">
        <v>29432897</v>
      </c>
      <c r="N42" s="35" t="n">
        <v>18346775</v>
      </c>
      <c r="O42" s="35" t="n">
        <v>20553977</v>
      </c>
      <c r="P42" s="35" t="n">
        <v>6383378</v>
      </c>
      <c r="Q42" s="35" t="n">
        <v>8878920</v>
      </c>
      <c r="R42" s="35" t="n">
        <v>4632</v>
      </c>
      <c r="S42" s="35" t="n">
        <v>4632</v>
      </c>
      <c r="T42" s="35" t="n">
        <v>100000</v>
      </c>
      <c r="U42" s="35" t="n">
        <v>100000</v>
      </c>
      <c r="V42" s="35" t="n">
        <v>629559</v>
      </c>
      <c r="W42" s="35" t="n">
        <v>667067</v>
      </c>
      <c r="X42" s="35" t="n">
        <v>76963</v>
      </c>
      <c r="Y42" s="35" t="n">
        <v>80000</v>
      </c>
      <c r="Z42" s="35" t="n">
        <v>351049</v>
      </c>
      <c r="AA42" s="35" t="n">
        <v>379500</v>
      </c>
      <c r="AB42" s="35" t="n">
        <v>88900</v>
      </c>
      <c r="AC42" s="35" t="n">
        <v>100000</v>
      </c>
      <c r="AD42" s="35" t="n">
        <v>185006</v>
      </c>
      <c r="AE42" s="35" t="n">
        <v>200000</v>
      </c>
      <c r="AF42" s="35" t="n">
        <v>44450</v>
      </c>
      <c r="AG42" s="35" t="n">
        <v>50000</v>
      </c>
      <c r="AH42" s="35" t="n">
        <v>16870849</v>
      </c>
      <c r="AI42" s="35" t="n">
        <v>18977410</v>
      </c>
      <c r="AJ42" s="35" t="n">
        <v>600463</v>
      </c>
      <c r="AK42" s="35" t="n">
        <v>3899951</v>
      </c>
      <c r="AL42" s="35" t="n">
        <v>994000</v>
      </c>
      <c r="AM42" s="35" t="n">
        <v>4742455</v>
      </c>
      <c r="AN42" s="35" t="n">
        <v>4500414</v>
      </c>
      <c r="AO42" s="35" t="n">
        <v>5736455</v>
      </c>
      <c r="AP42" s="35" t="n">
        <v>5568</v>
      </c>
      <c r="AQ42" s="35" t="n">
        <v>9398</v>
      </c>
      <c r="AR42" s="35" t="n">
        <v>645</v>
      </c>
      <c r="AS42" s="35" t="n">
        <v>1068</v>
      </c>
      <c r="AT42" s="35" t="n">
        <v>75812</v>
      </c>
      <c r="AU42" s="35" t="n">
        <v>120000</v>
      </c>
      <c r="AV42" s="35" t="n">
        <v>223062</v>
      </c>
      <c r="AW42" s="35" t="n">
        <v>400000</v>
      </c>
      <c r="AX42" s="35" t="n">
        <v>1577877</v>
      </c>
      <c r="AY42" s="35" t="n">
        <v>2612000</v>
      </c>
      <c r="AZ42" s="35" t="n">
        <v>30</v>
      </c>
      <c r="BA42" s="35" t="n">
        <v>-8690968</v>
      </c>
      <c r="BB42" s="35" t="n">
        <v>-6272009</v>
      </c>
      <c r="BC42" s="35" t="n">
        <v>187952</v>
      </c>
      <c r="BD42" s="60" t="n">
        <v>111369</v>
      </c>
      <c r="BE42" s="60" t="n">
        <v>5339</v>
      </c>
    </row>
    <row r="43" customFormat="false" ht="12.75" hidden="false" customHeight="true" outlineLevel="0" collapsed="false">
      <c r="A43" s="35" t="s">
        <v>576</v>
      </c>
      <c r="B43" s="35" t="s">
        <v>547</v>
      </c>
      <c r="C43" s="35" t="s">
        <v>143</v>
      </c>
      <c r="D43" s="35" t="s">
        <v>548</v>
      </c>
      <c r="E43" s="35" t="s">
        <v>155</v>
      </c>
      <c r="F43" s="35" t="s">
        <v>144</v>
      </c>
      <c r="G43" s="35" t="s">
        <v>555</v>
      </c>
      <c r="H43" s="35" t="s">
        <v>556</v>
      </c>
      <c r="I43" s="35" t="n">
        <v>100</v>
      </c>
      <c r="J43" s="35" t="s">
        <v>551</v>
      </c>
      <c r="K43" s="35" t="n">
        <v>169246</v>
      </c>
      <c r="L43" s="35" t="n">
        <v>23292836</v>
      </c>
      <c r="M43" s="35" t="n">
        <v>27791508</v>
      </c>
      <c r="N43" s="35" t="n">
        <v>17179330</v>
      </c>
      <c r="O43" s="35" t="n">
        <v>19240760</v>
      </c>
      <c r="P43" s="35" t="n">
        <v>6113505</v>
      </c>
      <c r="Q43" s="35" t="n">
        <v>8550747</v>
      </c>
      <c r="R43" s="35" t="n">
        <v>4363</v>
      </c>
      <c r="S43" s="35" t="n">
        <v>4363</v>
      </c>
      <c r="T43" s="35" t="n">
        <v>100000</v>
      </c>
      <c r="U43" s="35" t="n">
        <v>100000</v>
      </c>
      <c r="V43" s="35" t="n">
        <v>629559</v>
      </c>
      <c r="W43" s="35" t="n">
        <v>667067</v>
      </c>
      <c r="X43" s="35" t="n">
        <v>76963</v>
      </c>
      <c r="Y43" s="35" t="n">
        <v>80000</v>
      </c>
      <c r="Z43" s="35" t="n">
        <v>351049</v>
      </c>
      <c r="AA43" s="35" t="n">
        <v>379500</v>
      </c>
      <c r="AB43" s="35" t="n">
        <v>88900</v>
      </c>
      <c r="AC43" s="35" t="n">
        <v>100000</v>
      </c>
      <c r="AD43" s="35" t="n">
        <v>185006</v>
      </c>
      <c r="AE43" s="35" t="n">
        <v>200000</v>
      </c>
      <c r="AF43" s="35" t="n">
        <v>44450</v>
      </c>
      <c r="AG43" s="35" t="n">
        <v>50000</v>
      </c>
      <c r="AH43" s="35" t="n">
        <v>15703404</v>
      </c>
      <c r="AI43" s="35" t="n">
        <v>17664194</v>
      </c>
      <c r="AJ43" s="35" t="n">
        <v>600463</v>
      </c>
      <c r="AK43" s="35" t="n">
        <v>3630079</v>
      </c>
      <c r="AL43" s="35" t="n">
        <v>994000</v>
      </c>
      <c r="AM43" s="35" t="n">
        <v>4414282</v>
      </c>
      <c r="AN43" s="35" t="n">
        <v>4230542</v>
      </c>
      <c r="AO43" s="35" t="n">
        <v>5408282</v>
      </c>
      <c r="AP43" s="35" t="n">
        <v>5568</v>
      </c>
      <c r="AQ43" s="35" t="n">
        <v>9398</v>
      </c>
      <c r="AR43" s="35" t="n">
        <v>645</v>
      </c>
      <c r="AS43" s="35" t="n">
        <v>1068</v>
      </c>
      <c r="AT43" s="35" t="n">
        <v>75812</v>
      </c>
      <c r="AU43" s="35" t="n">
        <v>120000</v>
      </c>
      <c r="AV43" s="35" t="n">
        <v>223062</v>
      </c>
      <c r="AW43" s="35" t="n">
        <v>400000</v>
      </c>
      <c r="AX43" s="35" t="n">
        <v>1577877</v>
      </c>
      <c r="AY43" s="35" t="n">
        <v>2612000</v>
      </c>
      <c r="AZ43" s="35" t="n">
        <v>30</v>
      </c>
      <c r="BA43" s="35" t="n">
        <v>-8362795</v>
      </c>
      <c r="BB43" s="35" t="n">
        <v>-6002136</v>
      </c>
      <c r="BC43" s="35" t="n">
        <v>187952</v>
      </c>
      <c r="BD43" s="60" t="n">
        <v>111369</v>
      </c>
      <c r="BE43" s="60" t="n">
        <v>5339</v>
      </c>
    </row>
    <row r="44" customFormat="false" ht="12.75" hidden="false" customHeight="true" outlineLevel="0" collapsed="false">
      <c r="A44" s="35" t="s">
        <v>577</v>
      </c>
      <c r="B44" s="35" t="s">
        <v>547</v>
      </c>
      <c r="C44" s="35" t="s">
        <v>143</v>
      </c>
      <c r="D44" s="35" t="s">
        <v>548</v>
      </c>
      <c r="E44" s="35" t="s">
        <v>155</v>
      </c>
      <c r="F44" s="35" t="s">
        <v>144</v>
      </c>
      <c r="G44" s="35" t="s">
        <v>549</v>
      </c>
      <c r="H44" s="35" t="s">
        <v>550</v>
      </c>
      <c r="I44" s="35" t="n">
        <v>500</v>
      </c>
      <c r="J44" s="35" t="s">
        <v>558</v>
      </c>
      <c r="K44" s="35" t="n">
        <v>169246</v>
      </c>
      <c r="L44" s="35" t="n">
        <v>17281482</v>
      </c>
      <c r="M44" s="35" t="n">
        <v>21363185</v>
      </c>
      <c r="N44" s="35" t="n">
        <v>12088817</v>
      </c>
      <c r="O44" s="35" t="n">
        <v>13748704</v>
      </c>
      <c r="P44" s="35" t="n">
        <v>5192665</v>
      </c>
      <c r="Q44" s="35" t="n">
        <v>7614481</v>
      </c>
      <c r="R44" s="35" t="n">
        <v>830</v>
      </c>
      <c r="S44" s="35" t="n">
        <v>830</v>
      </c>
      <c r="T44" s="35" t="n">
        <v>100000</v>
      </c>
      <c r="U44" s="35" t="n">
        <v>100000</v>
      </c>
      <c r="V44" s="35" t="n">
        <v>629559</v>
      </c>
      <c r="W44" s="35" t="n">
        <v>667067</v>
      </c>
      <c r="X44" s="35" t="n">
        <v>76963</v>
      </c>
      <c r="Y44" s="35" t="n">
        <v>80000</v>
      </c>
      <c r="Z44" s="35" t="n">
        <v>351049</v>
      </c>
      <c r="AA44" s="35" t="n">
        <v>379500</v>
      </c>
      <c r="AB44" s="35" t="n">
        <v>88900</v>
      </c>
      <c r="AC44" s="35" t="n">
        <v>100000</v>
      </c>
      <c r="AD44" s="35" t="n">
        <v>185006</v>
      </c>
      <c r="AE44" s="35" t="n">
        <v>200000</v>
      </c>
      <c r="AF44" s="35" t="n">
        <v>44450</v>
      </c>
      <c r="AG44" s="35" t="n">
        <v>50000</v>
      </c>
      <c r="AH44" s="35" t="n">
        <v>10612890</v>
      </c>
      <c r="AI44" s="35" t="n">
        <v>12172138</v>
      </c>
      <c r="AJ44" s="35" t="n">
        <v>600463</v>
      </c>
      <c r="AK44" s="35" t="n">
        <v>2453330</v>
      </c>
      <c r="AL44" s="35" t="n">
        <v>994000</v>
      </c>
      <c r="AM44" s="35" t="n">
        <v>3041817</v>
      </c>
      <c r="AN44" s="35" t="n">
        <v>3053793</v>
      </c>
      <c r="AO44" s="35" t="n">
        <v>4035817</v>
      </c>
      <c r="AP44" s="35" t="n">
        <v>259633</v>
      </c>
      <c r="AQ44" s="35" t="n">
        <v>442499</v>
      </c>
      <c r="AR44" s="35" t="n">
        <v>2489</v>
      </c>
      <c r="AS44" s="35" t="n">
        <v>4164</v>
      </c>
      <c r="AT44" s="35" t="n">
        <v>75812</v>
      </c>
      <c r="AU44" s="35" t="n">
        <v>120000</v>
      </c>
      <c r="AV44" s="35" t="n">
        <v>223062</v>
      </c>
      <c r="AW44" s="35" t="n">
        <v>400000</v>
      </c>
      <c r="AX44" s="35" t="n">
        <v>1577877</v>
      </c>
      <c r="AY44" s="35" t="n">
        <v>2612000</v>
      </c>
      <c r="AZ44" s="35" t="n">
        <v>360.953119</v>
      </c>
      <c r="BA44" s="35" t="n">
        <v>1235506</v>
      </c>
      <c r="BB44" s="35" t="n">
        <v>0</v>
      </c>
      <c r="BC44" s="35" t="n">
        <v>8849987</v>
      </c>
      <c r="BD44" s="60" t="n">
        <v>5192665</v>
      </c>
      <c r="BE44" s="60" t="n">
        <v>20821</v>
      </c>
    </row>
    <row r="45" customFormat="false" ht="12.75" hidden="false" customHeight="true" outlineLevel="0" collapsed="false">
      <c r="A45" s="35" t="s">
        <v>578</v>
      </c>
      <c r="B45" s="35" t="s">
        <v>547</v>
      </c>
      <c r="C45" s="35" t="s">
        <v>143</v>
      </c>
      <c r="D45" s="35" t="s">
        <v>548</v>
      </c>
      <c r="E45" s="35" t="s">
        <v>155</v>
      </c>
      <c r="F45" s="35" t="s">
        <v>144</v>
      </c>
      <c r="G45" s="35" t="s">
        <v>553</v>
      </c>
      <c r="H45" s="35" t="s">
        <v>550</v>
      </c>
      <c r="I45" s="35" t="n">
        <v>500</v>
      </c>
      <c r="J45" s="35" t="s">
        <v>558</v>
      </c>
      <c r="K45" s="35" t="n">
        <v>169246</v>
      </c>
      <c r="L45" s="35" t="n">
        <v>106950167</v>
      </c>
      <c r="M45" s="35" t="n">
        <v>126245102</v>
      </c>
      <c r="N45" s="35" t="n">
        <v>84207973</v>
      </c>
      <c r="O45" s="35" t="n">
        <v>96463619</v>
      </c>
      <c r="P45" s="35" t="n">
        <v>22742194</v>
      </c>
      <c r="Q45" s="35" t="n">
        <v>29781484</v>
      </c>
      <c r="R45" s="35" t="n">
        <v>4109</v>
      </c>
      <c r="S45" s="35" t="n">
        <v>4109</v>
      </c>
      <c r="T45" s="35" t="n">
        <v>100000</v>
      </c>
      <c r="U45" s="35" t="n">
        <v>100000</v>
      </c>
      <c r="V45" s="35" t="n">
        <v>629559</v>
      </c>
      <c r="W45" s="35" t="n">
        <v>667067</v>
      </c>
      <c r="X45" s="35" t="n">
        <v>76963</v>
      </c>
      <c r="Y45" s="35" t="n">
        <v>80000</v>
      </c>
      <c r="Z45" s="35" t="n">
        <v>351049</v>
      </c>
      <c r="AA45" s="35" t="n">
        <v>379500</v>
      </c>
      <c r="AB45" s="35" t="n">
        <v>88900</v>
      </c>
      <c r="AC45" s="35" t="n">
        <v>100000</v>
      </c>
      <c r="AD45" s="35" t="n">
        <v>185006</v>
      </c>
      <c r="AE45" s="35" t="n">
        <v>200000</v>
      </c>
      <c r="AF45" s="35" t="n">
        <v>44450</v>
      </c>
      <c r="AG45" s="35" t="n">
        <v>50000</v>
      </c>
      <c r="AH45" s="35" t="n">
        <v>82732047</v>
      </c>
      <c r="AI45" s="35" t="n">
        <v>94887052</v>
      </c>
      <c r="AJ45" s="35" t="n">
        <v>600463</v>
      </c>
      <c r="AK45" s="35" t="n">
        <v>19124760</v>
      </c>
      <c r="AL45" s="35" t="n">
        <v>994000</v>
      </c>
      <c r="AM45" s="35" t="n">
        <v>23712274</v>
      </c>
      <c r="AN45" s="35" t="n">
        <v>19725223</v>
      </c>
      <c r="AO45" s="35" t="n">
        <v>24706274</v>
      </c>
      <c r="AP45" s="35" t="n">
        <v>1137110</v>
      </c>
      <c r="AQ45" s="35" t="n">
        <v>1938004</v>
      </c>
      <c r="AR45" s="35" t="n">
        <v>3111</v>
      </c>
      <c r="AS45" s="35" t="n">
        <v>5205</v>
      </c>
      <c r="AT45" s="35" t="n">
        <v>75812</v>
      </c>
      <c r="AU45" s="35" t="n">
        <v>120000</v>
      </c>
      <c r="AV45" s="35" t="n">
        <v>223062</v>
      </c>
      <c r="AW45" s="35" t="n">
        <v>400000</v>
      </c>
      <c r="AX45" s="35" t="n">
        <v>1577877</v>
      </c>
      <c r="AY45" s="35" t="n">
        <v>2612000</v>
      </c>
      <c r="AZ45" s="35" t="n">
        <v>1264.686401</v>
      </c>
      <c r="BA45" s="35" t="n">
        <v>8978600</v>
      </c>
      <c r="BB45" s="35" t="n">
        <v>0</v>
      </c>
      <c r="BC45" s="35" t="n">
        <v>38760084</v>
      </c>
      <c r="BD45" s="60" t="n">
        <v>22742194</v>
      </c>
      <c r="BE45" s="60" t="n">
        <v>26026</v>
      </c>
    </row>
    <row r="46" customFormat="false" ht="12.75" hidden="false" customHeight="true" outlineLevel="0" collapsed="false">
      <c r="A46" s="35" t="s">
        <v>579</v>
      </c>
      <c r="B46" s="35" t="s">
        <v>547</v>
      </c>
      <c r="C46" s="35" t="s">
        <v>143</v>
      </c>
      <c r="D46" s="35" t="s">
        <v>548</v>
      </c>
      <c r="E46" s="35" t="s">
        <v>155</v>
      </c>
      <c r="F46" s="35" t="s">
        <v>144</v>
      </c>
      <c r="G46" s="35" t="s">
        <v>555</v>
      </c>
      <c r="H46" s="35" t="s">
        <v>550</v>
      </c>
      <c r="I46" s="35" t="n">
        <v>500</v>
      </c>
      <c r="J46" s="35" t="s">
        <v>558</v>
      </c>
      <c r="K46" s="35" t="n">
        <v>169246</v>
      </c>
      <c r="L46" s="35" t="n">
        <v>99832131</v>
      </c>
      <c r="M46" s="35" t="n">
        <v>117919443</v>
      </c>
      <c r="N46" s="35" t="n">
        <v>78483003</v>
      </c>
      <c r="O46" s="35" t="n">
        <v>89897535</v>
      </c>
      <c r="P46" s="35" t="n">
        <v>21349128</v>
      </c>
      <c r="Q46" s="35" t="n">
        <v>28021908</v>
      </c>
      <c r="R46" s="35" t="n">
        <v>3836</v>
      </c>
      <c r="S46" s="35" t="n">
        <v>3836</v>
      </c>
      <c r="T46" s="35" t="n">
        <v>100000</v>
      </c>
      <c r="U46" s="35" t="n">
        <v>100000</v>
      </c>
      <c r="V46" s="35" t="n">
        <v>629559</v>
      </c>
      <c r="W46" s="35" t="n">
        <v>667067</v>
      </c>
      <c r="X46" s="35" t="n">
        <v>76963</v>
      </c>
      <c r="Y46" s="35" t="n">
        <v>80000</v>
      </c>
      <c r="Z46" s="35" t="n">
        <v>351049</v>
      </c>
      <c r="AA46" s="35" t="n">
        <v>379500</v>
      </c>
      <c r="AB46" s="35" t="n">
        <v>88900</v>
      </c>
      <c r="AC46" s="35" t="n">
        <v>100000</v>
      </c>
      <c r="AD46" s="35" t="n">
        <v>185006</v>
      </c>
      <c r="AE46" s="35" t="n">
        <v>200000</v>
      </c>
      <c r="AF46" s="35" t="n">
        <v>44450</v>
      </c>
      <c r="AG46" s="35" t="n">
        <v>50000</v>
      </c>
      <c r="AH46" s="35" t="n">
        <v>77007077</v>
      </c>
      <c r="AI46" s="35" t="n">
        <v>88320968</v>
      </c>
      <c r="AJ46" s="35" t="n">
        <v>600463</v>
      </c>
      <c r="AK46" s="35" t="n">
        <v>17801347</v>
      </c>
      <c r="AL46" s="35" t="n">
        <v>994000</v>
      </c>
      <c r="AM46" s="35" t="n">
        <v>22071410</v>
      </c>
      <c r="AN46" s="35" t="n">
        <v>18401810</v>
      </c>
      <c r="AO46" s="35" t="n">
        <v>23065410</v>
      </c>
      <c r="AP46" s="35" t="n">
        <v>1067456</v>
      </c>
      <c r="AQ46" s="35" t="n">
        <v>1819292</v>
      </c>
      <c r="AR46" s="35" t="n">
        <v>3111</v>
      </c>
      <c r="AS46" s="35" t="n">
        <v>5205</v>
      </c>
      <c r="AT46" s="35" t="n">
        <v>75812</v>
      </c>
      <c r="AU46" s="35" t="n">
        <v>120000</v>
      </c>
      <c r="AV46" s="35" t="n">
        <v>223062</v>
      </c>
      <c r="AW46" s="35" t="n">
        <v>400000</v>
      </c>
      <c r="AX46" s="35" t="n">
        <v>1577877</v>
      </c>
      <c r="AY46" s="35" t="n">
        <v>2612000</v>
      </c>
      <c r="AZ46" s="35" t="n">
        <v>1187.218405</v>
      </c>
      <c r="BA46" s="35" t="n">
        <v>8363938</v>
      </c>
      <c r="BB46" s="35" t="n">
        <v>0</v>
      </c>
      <c r="BC46" s="35" t="n">
        <v>36385846</v>
      </c>
      <c r="BD46" s="60" t="n">
        <v>21349128</v>
      </c>
      <c r="BE46" s="60" t="n">
        <v>26026</v>
      </c>
    </row>
    <row r="47" customFormat="false" ht="12.75" hidden="false" customHeight="true" outlineLevel="0" collapsed="false">
      <c r="A47" s="35" t="s">
        <v>577</v>
      </c>
      <c r="B47" s="35" t="s">
        <v>547</v>
      </c>
      <c r="C47" s="35" t="s">
        <v>143</v>
      </c>
      <c r="D47" s="35" t="s">
        <v>548</v>
      </c>
      <c r="E47" s="35" t="s">
        <v>155</v>
      </c>
      <c r="F47" s="35" t="s">
        <v>144</v>
      </c>
      <c r="G47" s="35" t="s">
        <v>549</v>
      </c>
      <c r="H47" s="35" t="s">
        <v>556</v>
      </c>
      <c r="I47" s="35" t="n">
        <v>500</v>
      </c>
      <c r="J47" s="35" t="s">
        <v>558</v>
      </c>
      <c r="K47" s="35" t="n">
        <v>169246</v>
      </c>
      <c r="L47" s="35" t="n">
        <v>17043427</v>
      </c>
      <c r="M47" s="35" t="n">
        <v>20957463</v>
      </c>
      <c r="N47" s="35" t="n">
        <v>12088817</v>
      </c>
      <c r="O47" s="35" t="n">
        <v>13748704</v>
      </c>
      <c r="P47" s="35" t="n">
        <v>4954611</v>
      </c>
      <c r="Q47" s="35" t="n">
        <v>7208759</v>
      </c>
      <c r="R47" s="35" t="n">
        <v>819</v>
      </c>
      <c r="S47" s="35" t="n">
        <v>819</v>
      </c>
      <c r="T47" s="35" t="n">
        <v>100000</v>
      </c>
      <c r="U47" s="35" t="n">
        <v>100000</v>
      </c>
      <c r="V47" s="35" t="n">
        <v>629559</v>
      </c>
      <c r="W47" s="35" t="n">
        <v>667067</v>
      </c>
      <c r="X47" s="35" t="n">
        <v>76963</v>
      </c>
      <c r="Y47" s="35" t="n">
        <v>80000</v>
      </c>
      <c r="Z47" s="35" t="n">
        <v>351049</v>
      </c>
      <c r="AA47" s="35" t="n">
        <v>379500</v>
      </c>
      <c r="AB47" s="35" t="n">
        <v>88900</v>
      </c>
      <c r="AC47" s="35" t="n">
        <v>100000</v>
      </c>
      <c r="AD47" s="35" t="n">
        <v>185006</v>
      </c>
      <c r="AE47" s="35" t="n">
        <v>200000</v>
      </c>
      <c r="AF47" s="35" t="n">
        <v>44450</v>
      </c>
      <c r="AG47" s="35" t="n">
        <v>50000</v>
      </c>
      <c r="AH47" s="35" t="n">
        <v>10612890</v>
      </c>
      <c r="AI47" s="35" t="n">
        <v>12172138</v>
      </c>
      <c r="AJ47" s="35" t="n">
        <v>600463</v>
      </c>
      <c r="AK47" s="35" t="n">
        <v>2453330</v>
      </c>
      <c r="AL47" s="35" t="n">
        <v>994000</v>
      </c>
      <c r="AM47" s="35" t="n">
        <v>3041817</v>
      </c>
      <c r="AN47" s="35" t="n">
        <v>3053793</v>
      </c>
      <c r="AO47" s="35" t="n">
        <v>4035817</v>
      </c>
      <c r="AP47" s="35" t="n">
        <v>21579</v>
      </c>
      <c r="AQ47" s="35" t="n">
        <v>36778</v>
      </c>
      <c r="AR47" s="35" t="n">
        <v>2489</v>
      </c>
      <c r="AS47" s="35" t="n">
        <v>4164</v>
      </c>
      <c r="AT47" s="35" t="n">
        <v>75812</v>
      </c>
      <c r="AU47" s="35" t="n">
        <v>120000</v>
      </c>
      <c r="AV47" s="35" t="n">
        <v>223062</v>
      </c>
      <c r="AW47" s="35" t="n">
        <v>400000</v>
      </c>
      <c r="AX47" s="35" t="n">
        <v>1577877</v>
      </c>
      <c r="AY47" s="35" t="n">
        <v>2612000</v>
      </c>
      <c r="AZ47" s="35" t="n">
        <v>30</v>
      </c>
      <c r="BA47" s="35" t="n">
        <v>-6473207</v>
      </c>
      <c r="BB47" s="35" t="n">
        <v>-4523032</v>
      </c>
      <c r="BC47" s="35" t="n">
        <v>735552</v>
      </c>
      <c r="BD47" s="60" t="n">
        <v>431579</v>
      </c>
      <c r="BE47" s="60" t="n">
        <v>20821</v>
      </c>
    </row>
    <row r="48" customFormat="false" ht="12.75" hidden="false" customHeight="true" outlineLevel="0" collapsed="false">
      <c r="A48" s="35" t="s">
        <v>578</v>
      </c>
      <c r="B48" s="35" t="s">
        <v>547</v>
      </c>
      <c r="C48" s="35" t="s">
        <v>143</v>
      </c>
      <c r="D48" s="35" t="s">
        <v>548</v>
      </c>
      <c r="E48" s="35" t="s">
        <v>155</v>
      </c>
      <c r="F48" s="35" t="s">
        <v>144</v>
      </c>
      <c r="G48" s="35" t="s">
        <v>553</v>
      </c>
      <c r="H48" s="35" t="s">
        <v>556</v>
      </c>
      <c r="I48" s="35" t="n">
        <v>500</v>
      </c>
      <c r="J48" s="35" t="s">
        <v>558</v>
      </c>
      <c r="K48" s="35" t="n">
        <v>169246</v>
      </c>
      <c r="L48" s="35" t="n">
        <v>105840031</v>
      </c>
      <c r="M48" s="35" t="n">
        <v>124353070</v>
      </c>
      <c r="N48" s="35" t="n">
        <v>84207973</v>
      </c>
      <c r="O48" s="35" t="n">
        <v>96463619</v>
      </c>
      <c r="P48" s="35" t="n">
        <v>21632058</v>
      </c>
      <c r="Q48" s="35" t="n">
        <v>27889451</v>
      </c>
      <c r="R48" s="35" t="n">
        <v>4067</v>
      </c>
      <c r="S48" s="35" t="n">
        <v>4067</v>
      </c>
      <c r="T48" s="35" t="n">
        <v>100000</v>
      </c>
      <c r="U48" s="35" t="n">
        <v>100000</v>
      </c>
      <c r="V48" s="35" t="n">
        <v>629559</v>
      </c>
      <c r="W48" s="35" t="n">
        <v>667067</v>
      </c>
      <c r="X48" s="35" t="n">
        <v>76963</v>
      </c>
      <c r="Y48" s="35" t="n">
        <v>80000</v>
      </c>
      <c r="Z48" s="35" t="n">
        <v>351049</v>
      </c>
      <c r="AA48" s="35" t="n">
        <v>379500</v>
      </c>
      <c r="AB48" s="35" t="n">
        <v>88900</v>
      </c>
      <c r="AC48" s="35" t="n">
        <v>100000</v>
      </c>
      <c r="AD48" s="35" t="n">
        <v>185006</v>
      </c>
      <c r="AE48" s="35" t="n">
        <v>200000</v>
      </c>
      <c r="AF48" s="35" t="n">
        <v>44450</v>
      </c>
      <c r="AG48" s="35" t="n">
        <v>50000</v>
      </c>
      <c r="AH48" s="35" t="n">
        <v>82732047</v>
      </c>
      <c r="AI48" s="35" t="n">
        <v>94887052</v>
      </c>
      <c r="AJ48" s="35" t="n">
        <v>600463</v>
      </c>
      <c r="AK48" s="35" t="n">
        <v>19124760</v>
      </c>
      <c r="AL48" s="35" t="n">
        <v>994000</v>
      </c>
      <c r="AM48" s="35" t="n">
        <v>23712274</v>
      </c>
      <c r="AN48" s="35" t="n">
        <v>19725223</v>
      </c>
      <c r="AO48" s="35" t="n">
        <v>24706274</v>
      </c>
      <c r="AP48" s="35" t="n">
        <v>26974</v>
      </c>
      <c r="AQ48" s="35" t="n">
        <v>45972</v>
      </c>
      <c r="AR48" s="35" t="n">
        <v>3111</v>
      </c>
      <c r="AS48" s="35" t="n">
        <v>5205</v>
      </c>
      <c r="AT48" s="35" t="n">
        <v>75812</v>
      </c>
      <c r="AU48" s="35" t="n">
        <v>120000</v>
      </c>
      <c r="AV48" s="35" t="n">
        <v>223062</v>
      </c>
      <c r="AW48" s="35" t="n">
        <v>400000</v>
      </c>
      <c r="AX48" s="35" t="n">
        <v>1577877</v>
      </c>
      <c r="AY48" s="35" t="n">
        <v>2612000</v>
      </c>
      <c r="AZ48" s="35" t="n">
        <v>30</v>
      </c>
      <c r="BA48" s="35" t="n">
        <v>-26970012</v>
      </c>
      <c r="BB48" s="35" t="n">
        <v>-21092584</v>
      </c>
      <c r="BC48" s="35" t="n">
        <v>919439</v>
      </c>
      <c r="BD48" s="60" t="n">
        <v>539474</v>
      </c>
      <c r="BE48" s="60" t="n">
        <v>26026</v>
      </c>
    </row>
    <row r="49" customFormat="false" ht="12.75" hidden="false" customHeight="true" outlineLevel="0" collapsed="false">
      <c r="A49" s="35" t="s">
        <v>579</v>
      </c>
      <c r="B49" s="35" t="s">
        <v>547</v>
      </c>
      <c r="C49" s="35" t="s">
        <v>143</v>
      </c>
      <c r="D49" s="35" t="s">
        <v>548</v>
      </c>
      <c r="E49" s="35" t="s">
        <v>155</v>
      </c>
      <c r="F49" s="35" t="s">
        <v>144</v>
      </c>
      <c r="G49" s="35" t="s">
        <v>555</v>
      </c>
      <c r="H49" s="35" t="s">
        <v>556</v>
      </c>
      <c r="I49" s="35" t="n">
        <v>500</v>
      </c>
      <c r="J49" s="35" t="s">
        <v>558</v>
      </c>
      <c r="K49" s="35" t="n">
        <v>169246</v>
      </c>
      <c r="L49" s="35" t="n">
        <v>98791648</v>
      </c>
      <c r="M49" s="35" t="n">
        <v>116146122</v>
      </c>
      <c r="N49" s="35" t="n">
        <v>78483003</v>
      </c>
      <c r="O49" s="35" t="n">
        <v>89897535</v>
      </c>
      <c r="P49" s="35" t="n">
        <v>20308645</v>
      </c>
      <c r="Q49" s="35" t="n">
        <v>26248587</v>
      </c>
      <c r="R49" s="35" t="n">
        <v>3796</v>
      </c>
      <c r="S49" s="35" t="n">
        <v>3796</v>
      </c>
      <c r="T49" s="35" t="n">
        <v>100000</v>
      </c>
      <c r="U49" s="35" t="n">
        <v>100000</v>
      </c>
      <c r="V49" s="35" t="n">
        <v>629559</v>
      </c>
      <c r="W49" s="35" t="n">
        <v>667067</v>
      </c>
      <c r="X49" s="35" t="n">
        <v>76963</v>
      </c>
      <c r="Y49" s="35" t="n">
        <v>80000</v>
      </c>
      <c r="Z49" s="35" t="n">
        <v>351049</v>
      </c>
      <c r="AA49" s="35" t="n">
        <v>379500</v>
      </c>
      <c r="AB49" s="35" t="n">
        <v>88900</v>
      </c>
      <c r="AC49" s="35" t="n">
        <v>100000</v>
      </c>
      <c r="AD49" s="35" t="n">
        <v>185006</v>
      </c>
      <c r="AE49" s="35" t="n">
        <v>200000</v>
      </c>
      <c r="AF49" s="35" t="n">
        <v>44450</v>
      </c>
      <c r="AG49" s="35" t="n">
        <v>50000</v>
      </c>
      <c r="AH49" s="35" t="n">
        <v>77007077</v>
      </c>
      <c r="AI49" s="35" t="n">
        <v>88320968</v>
      </c>
      <c r="AJ49" s="35" t="n">
        <v>600463</v>
      </c>
      <c r="AK49" s="35" t="n">
        <v>17801347</v>
      </c>
      <c r="AL49" s="35" t="n">
        <v>994000</v>
      </c>
      <c r="AM49" s="35" t="n">
        <v>22071410</v>
      </c>
      <c r="AN49" s="35" t="n">
        <v>18401810</v>
      </c>
      <c r="AO49" s="35" t="n">
        <v>23065410</v>
      </c>
      <c r="AP49" s="35" t="n">
        <v>26974</v>
      </c>
      <c r="AQ49" s="35" t="n">
        <v>45972</v>
      </c>
      <c r="AR49" s="35" t="n">
        <v>3111</v>
      </c>
      <c r="AS49" s="35" t="n">
        <v>5205</v>
      </c>
      <c r="AT49" s="35" t="n">
        <v>75812</v>
      </c>
      <c r="AU49" s="35" t="n">
        <v>120000</v>
      </c>
      <c r="AV49" s="35" t="n">
        <v>223062</v>
      </c>
      <c r="AW49" s="35" t="n">
        <v>400000</v>
      </c>
      <c r="AX49" s="35" t="n">
        <v>1577877</v>
      </c>
      <c r="AY49" s="35" t="n">
        <v>2612000</v>
      </c>
      <c r="AZ49" s="35" t="n">
        <v>30</v>
      </c>
      <c r="BA49" s="35" t="n">
        <v>-25329148</v>
      </c>
      <c r="BB49" s="35" t="n">
        <v>-19769171</v>
      </c>
      <c r="BC49" s="35" t="n">
        <v>919439</v>
      </c>
      <c r="BD49" s="60" t="n">
        <v>539474</v>
      </c>
      <c r="BE49" s="60" t="n">
        <v>26026</v>
      </c>
    </row>
    <row r="50" customFormat="false" ht="12.75" hidden="false" customHeight="true" outlineLevel="0" collapsed="false">
      <c r="A50" s="35" t="s">
        <v>580</v>
      </c>
      <c r="B50" s="35" t="s">
        <v>547</v>
      </c>
      <c r="C50" s="35" t="s">
        <v>143</v>
      </c>
      <c r="D50" s="35" t="s">
        <v>548</v>
      </c>
      <c r="E50" s="35" t="s">
        <v>155</v>
      </c>
      <c r="F50" s="35" t="s">
        <v>144</v>
      </c>
      <c r="G50" s="35" t="s">
        <v>549</v>
      </c>
      <c r="H50" s="35" t="s">
        <v>550</v>
      </c>
      <c r="I50" s="35" t="n">
        <v>1000</v>
      </c>
      <c r="J50" s="35" t="s">
        <v>562</v>
      </c>
      <c r="K50" s="35" t="n">
        <v>169246</v>
      </c>
      <c r="L50" s="35" t="n">
        <v>29560530</v>
      </c>
      <c r="M50" s="35" t="n">
        <v>36876937</v>
      </c>
      <c r="N50" s="35" t="n">
        <v>21977993</v>
      </c>
      <c r="O50" s="35" t="n">
        <v>26000842</v>
      </c>
      <c r="P50" s="35" t="n">
        <v>7582537</v>
      </c>
      <c r="Q50" s="35" t="n">
        <v>10876095</v>
      </c>
      <c r="R50" s="35" t="n">
        <v>748</v>
      </c>
      <c r="S50" s="35" t="n">
        <v>748</v>
      </c>
      <c r="T50" s="35" t="n">
        <v>100000</v>
      </c>
      <c r="U50" s="35" t="n">
        <v>100000</v>
      </c>
      <c r="V50" s="35" t="n">
        <v>629559</v>
      </c>
      <c r="W50" s="35" t="n">
        <v>667067</v>
      </c>
      <c r="X50" s="35" t="n">
        <v>153925</v>
      </c>
      <c r="Y50" s="35" t="n">
        <v>160000</v>
      </c>
      <c r="Z50" s="35" t="n">
        <v>351049</v>
      </c>
      <c r="AA50" s="35" t="n">
        <v>379500</v>
      </c>
      <c r="AB50" s="35" t="n">
        <v>88900</v>
      </c>
      <c r="AC50" s="35" t="n">
        <v>100000</v>
      </c>
      <c r="AD50" s="35" t="n">
        <v>185006</v>
      </c>
      <c r="AE50" s="35" t="n">
        <v>200000</v>
      </c>
      <c r="AF50" s="35" t="n">
        <v>44450</v>
      </c>
      <c r="AG50" s="35" t="n">
        <v>50000</v>
      </c>
      <c r="AH50" s="35" t="n">
        <v>20425104</v>
      </c>
      <c r="AI50" s="35" t="n">
        <v>24344275</v>
      </c>
      <c r="AJ50" s="35" t="n">
        <v>600463</v>
      </c>
      <c r="AK50" s="35" t="n">
        <v>4721571</v>
      </c>
      <c r="AL50" s="35" t="n">
        <v>994000</v>
      </c>
      <c r="AM50" s="35" t="n">
        <v>6083634</v>
      </c>
      <c r="AN50" s="35" t="n">
        <v>5322034</v>
      </c>
      <c r="AO50" s="35" t="n">
        <v>7077634</v>
      </c>
      <c r="AP50" s="35" t="n">
        <v>379127</v>
      </c>
      <c r="AQ50" s="35" t="n">
        <v>658559</v>
      </c>
      <c r="AR50" s="35" t="n">
        <v>4626</v>
      </c>
      <c r="AS50" s="35" t="n">
        <v>7901</v>
      </c>
      <c r="AT50" s="35" t="n">
        <v>75812</v>
      </c>
      <c r="AU50" s="35" t="n">
        <v>120000</v>
      </c>
      <c r="AV50" s="35" t="n">
        <v>223062</v>
      </c>
      <c r="AW50" s="35" t="n">
        <v>400000</v>
      </c>
      <c r="AX50" s="35" t="n">
        <v>1577877</v>
      </c>
      <c r="AY50" s="35" t="n">
        <v>2612000</v>
      </c>
      <c r="AZ50" s="35" t="n">
        <v>281.2154281</v>
      </c>
      <c r="BA50" s="35" t="n">
        <v>2295089</v>
      </c>
      <c r="BB50" s="35" t="n">
        <v>0</v>
      </c>
      <c r="BC50" s="35" t="n">
        <v>13171184</v>
      </c>
      <c r="BD50" s="60" t="n">
        <v>7582537</v>
      </c>
      <c r="BE50" s="60" t="n">
        <v>39506</v>
      </c>
    </row>
    <row r="51" customFormat="false" ht="12.75" hidden="false" customHeight="true" outlineLevel="0" collapsed="false">
      <c r="A51" s="35" t="s">
        <v>581</v>
      </c>
      <c r="B51" s="35" t="s">
        <v>547</v>
      </c>
      <c r="C51" s="35" t="s">
        <v>143</v>
      </c>
      <c r="D51" s="35" t="s">
        <v>548</v>
      </c>
      <c r="E51" s="35" t="s">
        <v>155</v>
      </c>
      <c r="F51" s="35" t="s">
        <v>144</v>
      </c>
      <c r="G51" s="35" t="s">
        <v>553</v>
      </c>
      <c r="H51" s="35" t="s">
        <v>550</v>
      </c>
      <c r="I51" s="35" t="n">
        <v>1000</v>
      </c>
      <c r="J51" s="35" t="s">
        <v>562</v>
      </c>
      <c r="K51" s="35" t="n">
        <v>169246</v>
      </c>
      <c r="L51" s="35" t="n">
        <v>202132914</v>
      </c>
      <c r="M51" s="35" t="n">
        <v>246583085</v>
      </c>
      <c r="N51" s="35" t="n">
        <v>160775363</v>
      </c>
      <c r="O51" s="35" t="n">
        <v>191430670</v>
      </c>
      <c r="P51" s="35" t="n">
        <v>41357550</v>
      </c>
      <c r="Q51" s="35" t="n">
        <v>55152415</v>
      </c>
      <c r="R51" s="35" t="n">
        <v>4093</v>
      </c>
      <c r="S51" s="35" t="n">
        <v>4093</v>
      </c>
      <c r="T51" s="35" t="n">
        <v>100000</v>
      </c>
      <c r="U51" s="35" t="n">
        <v>100000</v>
      </c>
      <c r="V51" s="35" t="n">
        <v>629559</v>
      </c>
      <c r="W51" s="35" t="n">
        <v>667067</v>
      </c>
      <c r="X51" s="35" t="n">
        <v>153925</v>
      </c>
      <c r="Y51" s="35" t="n">
        <v>160000</v>
      </c>
      <c r="Z51" s="35" t="n">
        <v>351049</v>
      </c>
      <c r="AA51" s="35" t="n">
        <v>379500</v>
      </c>
      <c r="AB51" s="35" t="n">
        <v>88900</v>
      </c>
      <c r="AC51" s="35" t="n">
        <v>100000</v>
      </c>
      <c r="AD51" s="35" t="n">
        <v>185006</v>
      </c>
      <c r="AE51" s="35" t="n">
        <v>200000</v>
      </c>
      <c r="AF51" s="35" t="n">
        <v>44450</v>
      </c>
      <c r="AG51" s="35" t="n">
        <v>50000</v>
      </c>
      <c r="AH51" s="35" t="n">
        <v>159222474</v>
      </c>
      <c r="AI51" s="35" t="n">
        <v>189774104</v>
      </c>
      <c r="AJ51" s="35" t="n">
        <v>600463</v>
      </c>
      <c r="AK51" s="35" t="n">
        <v>36806677</v>
      </c>
      <c r="AL51" s="35" t="n">
        <v>994000</v>
      </c>
      <c r="AM51" s="35" t="n">
        <v>47424549</v>
      </c>
      <c r="AN51" s="35" t="n">
        <v>37407140</v>
      </c>
      <c r="AO51" s="35" t="n">
        <v>48418549</v>
      </c>
      <c r="AP51" s="35" t="n">
        <v>2067878</v>
      </c>
      <c r="AQ51" s="35" t="n">
        <v>3591990</v>
      </c>
      <c r="AR51" s="35" t="n">
        <v>5783</v>
      </c>
      <c r="AS51" s="35" t="n">
        <v>9877</v>
      </c>
      <c r="AT51" s="35" t="n">
        <v>75812</v>
      </c>
      <c r="AU51" s="35" t="n">
        <v>120000</v>
      </c>
      <c r="AV51" s="35" t="n">
        <v>223062</v>
      </c>
      <c r="AW51" s="35" t="n">
        <v>400000</v>
      </c>
      <c r="AX51" s="35" t="n">
        <v>1577877</v>
      </c>
      <c r="AY51" s="35" t="n">
        <v>2612000</v>
      </c>
      <c r="AZ51" s="35" t="n">
        <v>1227.070115</v>
      </c>
      <c r="BA51" s="35" t="n">
        <v>16687379</v>
      </c>
      <c r="BB51" s="35" t="n">
        <v>0</v>
      </c>
      <c r="BC51" s="35" t="n">
        <v>71839794</v>
      </c>
      <c r="BD51" s="60" t="n">
        <v>41357550</v>
      </c>
      <c r="BE51" s="60" t="n">
        <v>49383</v>
      </c>
    </row>
    <row r="52" customFormat="false" ht="12.75" hidden="false" customHeight="true" outlineLevel="0" collapsed="false">
      <c r="A52" s="35" t="s">
        <v>582</v>
      </c>
      <c r="B52" s="35" t="s">
        <v>547</v>
      </c>
      <c r="C52" s="35" t="s">
        <v>143</v>
      </c>
      <c r="D52" s="35" t="s">
        <v>548</v>
      </c>
      <c r="E52" s="35" t="s">
        <v>155</v>
      </c>
      <c r="F52" s="35" t="s">
        <v>144</v>
      </c>
      <c r="G52" s="35" t="s">
        <v>555</v>
      </c>
      <c r="H52" s="35" t="s">
        <v>550</v>
      </c>
      <c r="I52" s="35" t="n">
        <v>1000</v>
      </c>
      <c r="J52" s="35" t="s">
        <v>562</v>
      </c>
      <c r="K52" s="35" t="n">
        <v>169246</v>
      </c>
      <c r="L52" s="35" t="n">
        <v>188433852</v>
      </c>
      <c r="M52" s="35" t="n">
        <v>229936336</v>
      </c>
      <c r="N52" s="35" t="n">
        <v>149757337</v>
      </c>
      <c r="O52" s="35" t="n">
        <v>178298504</v>
      </c>
      <c r="P52" s="35" t="n">
        <v>38676516</v>
      </c>
      <c r="Q52" s="35" t="n">
        <v>51637833</v>
      </c>
      <c r="R52" s="35" t="n">
        <v>3816</v>
      </c>
      <c r="S52" s="35" t="n">
        <v>3816</v>
      </c>
      <c r="T52" s="35" t="n">
        <v>100000</v>
      </c>
      <c r="U52" s="35" t="n">
        <v>100000</v>
      </c>
      <c r="V52" s="35" t="n">
        <v>629559</v>
      </c>
      <c r="W52" s="35" t="n">
        <v>667067</v>
      </c>
      <c r="X52" s="35" t="n">
        <v>153925</v>
      </c>
      <c r="Y52" s="35" t="n">
        <v>160000</v>
      </c>
      <c r="Z52" s="35" t="n">
        <v>351049</v>
      </c>
      <c r="AA52" s="35" t="n">
        <v>379500</v>
      </c>
      <c r="AB52" s="35" t="n">
        <v>88900</v>
      </c>
      <c r="AC52" s="35" t="n">
        <v>100000</v>
      </c>
      <c r="AD52" s="35" t="n">
        <v>185006</v>
      </c>
      <c r="AE52" s="35" t="n">
        <v>200000</v>
      </c>
      <c r="AF52" s="35" t="n">
        <v>44450</v>
      </c>
      <c r="AG52" s="35" t="n">
        <v>50000</v>
      </c>
      <c r="AH52" s="35" t="n">
        <v>148204448</v>
      </c>
      <c r="AI52" s="35" t="n">
        <v>176641937</v>
      </c>
      <c r="AJ52" s="35" t="n">
        <v>600463</v>
      </c>
      <c r="AK52" s="35" t="n">
        <v>34259693</v>
      </c>
      <c r="AL52" s="35" t="n">
        <v>994000</v>
      </c>
      <c r="AM52" s="35" t="n">
        <v>44142820</v>
      </c>
      <c r="AN52" s="35" t="n">
        <v>34860156</v>
      </c>
      <c r="AO52" s="35" t="n">
        <v>45136820</v>
      </c>
      <c r="AP52" s="35" t="n">
        <v>1933826</v>
      </c>
      <c r="AQ52" s="35" t="n">
        <v>3359136</v>
      </c>
      <c r="AR52" s="35" t="n">
        <v>5783</v>
      </c>
      <c r="AS52" s="35" t="n">
        <v>9877</v>
      </c>
      <c r="AT52" s="35" t="n">
        <v>75812</v>
      </c>
      <c r="AU52" s="35" t="n">
        <v>120000</v>
      </c>
      <c r="AV52" s="35" t="n">
        <v>223062</v>
      </c>
      <c r="AW52" s="35" t="n">
        <v>400000</v>
      </c>
      <c r="AX52" s="35" t="n">
        <v>1577877</v>
      </c>
      <c r="AY52" s="35" t="n">
        <v>2612000</v>
      </c>
      <c r="AZ52" s="35" t="n">
        <v>1147.524359</v>
      </c>
      <c r="BA52" s="35" t="n">
        <v>15544892</v>
      </c>
      <c r="BB52" s="35" t="n">
        <v>0</v>
      </c>
      <c r="BC52" s="35" t="n">
        <v>67182725</v>
      </c>
      <c r="BD52" s="60" t="n">
        <v>38676516</v>
      </c>
      <c r="BE52" s="60" t="n">
        <v>49383</v>
      </c>
    </row>
    <row r="53" customFormat="false" ht="12.75" hidden="false" customHeight="true" outlineLevel="0" collapsed="false">
      <c r="A53" s="35" t="s">
        <v>580</v>
      </c>
      <c r="B53" s="35" t="s">
        <v>547</v>
      </c>
      <c r="C53" s="35" t="s">
        <v>143</v>
      </c>
      <c r="D53" s="35" t="s">
        <v>548</v>
      </c>
      <c r="E53" s="35" t="s">
        <v>155</v>
      </c>
      <c r="F53" s="35" t="s">
        <v>144</v>
      </c>
      <c r="G53" s="35" t="s">
        <v>549</v>
      </c>
      <c r="H53" s="35" t="s">
        <v>556</v>
      </c>
      <c r="I53" s="35" t="n">
        <v>1000</v>
      </c>
      <c r="J53" s="35" t="s">
        <v>562</v>
      </c>
      <c r="K53" s="35" t="n">
        <v>169246</v>
      </c>
      <c r="L53" s="35" t="n">
        <v>29221848</v>
      </c>
      <c r="M53" s="35" t="n">
        <v>36288632</v>
      </c>
      <c r="N53" s="35" t="n">
        <v>21977993</v>
      </c>
      <c r="O53" s="35" t="n">
        <v>26000842</v>
      </c>
      <c r="P53" s="35" t="n">
        <v>7243856</v>
      </c>
      <c r="Q53" s="35" t="n">
        <v>10287791</v>
      </c>
      <c r="R53" s="35" t="n">
        <v>740</v>
      </c>
      <c r="S53" s="35" t="n">
        <v>740</v>
      </c>
      <c r="T53" s="35" t="n">
        <v>100000</v>
      </c>
      <c r="U53" s="35" t="n">
        <v>100000</v>
      </c>
      <c r="V53" s="35" t="n">
        <v>629559</v>
      </c>
      <c r="W53" s="35" t="n">
        <v>667067</v>
      </c>
      <c r="X53" s="35" t="n">
        <v>153925</v>
      </c>
      <c r="Y53" s="35" t="n">
        <v>160000</v>
      </c>
      <c r="Z53" s="35" t="n">
        <v>351049</v>
      </c>
      <c r="AA53" s="35" t="n">
        <v>379500</v>
      </c>
      <c r="AB53" s="35" t="n">
        <v>88900</v>
      </c>
      <c r="AC53" s="35" t="n">
        <v>100000</v>
      </c>
      <c r="AD53" s="35" t="n">
        <v>185006</v>
      </c>
      <c r="AE53" s="35" t="n">
        <v>200000</v>
      </c>
      <c r="AF53" s="35" t="n">
        <v>44450</v>
      </c>
      <c r="AG53" s="35" t="n">
        <v>50000</v>
      </c>
      <c r="AH53" s="35" t="n">
        <v>20425104</v>
      </c>
      <c r="AI53" s="35" t="n">
        <v>24344275</v>
      </c>
      <c r="AJ53" s="35" t="n">
        <v>600463</v>
      </c>
      <c r="AK53" s="35" t="n">
        <v>4721571</v>
      </c>
      <c r="AL53" s="35" t="n">
        <v>994000</v>
      </c>
      <c r="AM53" s="35" t="n">
        <v>6083634</v>
      </c>
      <c r="AN53" s="35" t="n">
        <v>5322034</v>
      </c>
      <c r="AO53" s="35" t="n">
        <v>7077634</v>
      </c>
      <c r="AP53" s="35" t="n">
        <v>40445</v>
      </c>
      <c r="AQ53" s="35" t="n">
        <v>70255</v>
      </c>
      <c r="AR53" s="35" t="n">
        <v>4626</v>
      </c>
      <c r="AS53" s="35" t="n">
        <v>7901</v>
      </c>
      <c r="AT53" s="35" t="n">
        <v>75812</v>
      </c>
      <c r="AU53" s="35" t="n">
        <v>120000</v>
      </c>
      <c r="AV53" s="35" t="n">
        <v>223062</v>
      </c>
      <c r="AW53" s="35" t="n">
        <v>400000</v>
      </c>
      <c r="AX53" s="35" t="n">
        <v>1577877</v>
      </c>
      <c r="AY53" s="35" t="n">
        <v>2612000</v>
      </c>
      <c r="AZ53" s="35" t="n">
        <v>30</v>
      </c>
      <c r="BA53" s="35" t="n">
        <v>-8882692</v>
      </c>
      <c r="BB53" s="35" t="n">
        <v>-6434953</v>
      </c>
      <c r="BC53" s="35" t="n">
        <v>1405099</v>
      </c>
      <c r="BD53" s="60" t="n">
        <v>808903</v>
      </c>
      <c r="BE53" s="60" t="n">
        <v>39506</v>
      </c>
    </row>
    <row r="54" customFormat="false" ht="12.75" hidden="false" customHeight="true" outlineLevel="0" collapsed="false">
      <c r="A54" s="35" t="s">
        <v>581</v>
      </c>
      <c r="B54" s="35" t="s">
        <v>547</v>
      </c>
      <c r="C54" s="35" t="s">
        <v>143</v>
      </c>
      <c r="D54" s="35" t="s">
        <v>548</v>
      </c>
      <c r="E54" s="35" t="s">
        <v>155</v>
      </c>
      <c r="F54" s="35" t="s">
        <v>144</v>
      </c>
      <c r="G54" s="35" t="s">
        <v>553</v>
      </c>
      <c r="H54" s="35" t="s">
        <v>556</v>
      </c>
      <c r="I54" s="35" t="n">
        <v>1000</v>
      </c>
      <c r="J54" s="35" t="s">
        <v>562</v>
      </c>
      <c r="K54" s="35" t="n">
        <v>169246</v>
      </c>
      <c r="L54" s="35" t="n">
        <v>200115592</v>
      </c>
      <c r="M54" s="35" t="n">
        <v>243078914</v>
      </c>
      <c r="N54" s="35" t="n">
        <v>160775363</v>
      </c>
      <c r="O54" s="35" t="n">
        <v>191430670</v>
      </c>
      <c r="P54" s="35" t="n">
        <v>39340229</v>
      </c>
      <c r="Q54" s="35" t="n">
        <v>51648244</v>
      </c>
      <c r="R54" s="35" t="n">
        <v>4052</v>
      </c>
      <c r="S54" s="35" t="n">
        <v>4052</v>
      </c>
      <c r="T54" s="35" t="n">
        <v>100000</v>
      </c>
      <c r="U54" s="35" t="n">
        <v>100000</v>
      </c>
      <c r="V54" s="35" t="n">
        <v>629559</v>
      </c>
      <c r="W54" s="35" t="n">
        <v>667067</v>
      </c>
      <c r="X54" s="35" t="n">
        <v>153925</v>
      </c>
      <c r="Y54" s="35" t="n">
        <v>160000</v>
      </c>
      <c r="Z54" s="35" t="n">
        <v>351049</v>
      </c>
      <c r="AA54" s="35" t="n">
        <v>379500</v>
      </c>
      <c r="AB54" s="35" t="n">
        <v>88900</v>
      </c>
      <c r="AC54" s="35" t="n">
        <v>100000</v>
      </c>
      <c r="AD54" s="35" t="n">
        <v>185006</v>
      </c>
      <c r="AE54" s="35" t="n">
        <v>200000</v>
      </c>
      <c r="AF54" s="35" t="n">
        <v>44450</v>
      </c>
      <c r="AG54" s="35" t="n">
        <v>50000</v>
      </c>
      <c r="AH54" s="35" t="n">
        <v>159222474</v>
      </c>
      <c r="AI54" s="35" t="n">
        <v>189774104</v>
      </c>
      <c r="AJ54" s="35" t="n">
        <v>600463</v>
      </c>
      <c r="AK54" s="35" t="n">
        <v>36806677</v>
      </c>
      <c r="AL54" s="35" t="n">
        <v>994000</v>
      </c>
      <c r="AM54" s="35" t="n">
        <v>47424549</v>
      </c>
      <c r="AN54" s="35" t="n">
        <v>37407140</v>
      </c>
      <c r="AO54" s="35" t="n">
        <v>48418549</v>
      </c>
      <c r="AP54" s="35" t="n">
        <v>50556</v>
      </c>
      <c r="AQ54" s="35" t="n">
        <v>87819</v>
      </c>
      <c r="AR54" s="35" t="n">
        <v>5783</v>
      </c>
      <c r="AS54" s="35" t="n">
        <v>9877</v>
      </c>
      <c r="AT54" s="35" t="n">
        <v>75812</v>
      </c>
      <c r="AU54" s="35" t="n">
        <v>120000</v>
      </c>
      <c r="AV54" s="35" t="n">
        <v>223062</v>
      </c>
      <c r="AW54" s="35" t="n">
        <v>400000</v>
      </c>
      <c r="AX54" s="35" t="n">
        <v>1577877</v>
      </c>
      <c r="AY54" s="35" t="n">
        <v>2612000</v>
      </c>
      <c r="AZ54" s="35" t="n">
        <v>30</v>
      </c>
      <c r="BA54" s="35" t="n">
        <v>-49891870</v>
      </c>
      <c r="BB54" s="35" t="n">
        <v>-38329100</v>
      </c>
      <c r="BC54" s="35" t="n">
        <v>1756374</v>
      </c>
      <c r="BD54" s="60" t="n">
        <v>1011129</v>
      </c>
      <c r="BE54" s="60" t="n">
        <v>49383</v>
      </c>
    </row>
    <row r="55" customFormat="false" ht="12.75" hidden="false" customHeight="true" outlineLevel="0" collapsed="false">
      <c r="A55" s="35" t="s">
        <v>582</v>
      </c>
      <c r="B55" s="35" t="s">
        <v>547</v>
      </c>
      <c r="C55" s="35" t="s">
        <v>143</v>
      </c>
      <c r="D55" s="35" t="s">
        <v>548</v>
      </c>
      <c r="E55" s="35" t="s">
        <v>155</v>
      </c>
      <c r="F55" s="35" t="s">
        <v>144</v>
      </c>
      <c r="G55" s="35" t="s">
        <v>555</v>
      </c>
      <c r="H55" s="35" t="s">
        <v>556</v>
      </c>
      <c r="I55" s="35" t="n">
        <v>1000</v>
      </c>
      <c r="J55" s="35" t="s">
        <v>562</v>
      </c>
      <c r="K55" s="35" t="n">
        <v>169246</v>
      </c>
      <c r="L55" s="35" t="n">
        <v>186550583</v>
      </c>
      <c r="M55" s="35" t="n">
        <v>226665019</v>
      </c>
      <c r="N55" s="35" t="n">
        <v>149757337</v>
      </c>
      <c r="O55" s="35" t="n">
        <v>178298504</v>
      </c>
      <c r="P55" s="35" t="n">
        <v>36793246</v>
      </c>
      <c r="Q55" s="35" t="n">
        <v>48366515</v>
      </c>
      <c r="R55" s="35" t="n">
        <v>3778</v>
      </c>
      <c r="S55" s="35" t="n">
        <v>3778</v>
      </c>
      <c r="T55" s="35" t="n">
        <v>100000</v>
      </c>
      <c r="U55" s="35" t="n">
        <v>100000</v>
      </c>
      <c r="V55" s="35" t="n">
        <v>629559</v>
      </c>
      <c r="W55" s="35" t="n">
        <v>667067</v>
      </c>
      <c r="X55" s="35" t="n">
        <v>153925</v>
      </c>
      <c r="Y55" s="35" t="n">
        <v>160000</v>
      </c>
      <c r="Z55" s="35" t="n">
        <v>351049</v>
      </c>
      <c r="AA55" s="35" t="n">
        <v>379500</v>
      </c>
      <c r="AB55" s="35" t="n">
        <v>88900</v>
      </c>
      <c r="AC55" s="35" t="n">
        <v>100000</v>
      </c>
      <c r="AD55" s="35" t="n">
        <v>185006</v>
      </c>
      <c r="AE55" s="35" t="n">
        <v>200000</v>
      </c>
      <c r="AF55" s="35" t="n">
        <v>44450</v>
      </c>
      <c r="AG55" s="35" t="n">
        <v>50000</v>
      </c>
      <c r="AH55" s="35" t="n">
        <v>148204448</v>
      </c>
      <c r="AI55" s="35" t="n">
        <v>176641937</v>
      </c>
      <c r="AJ55" s="35" t="n">
        <v>600463</v>
      </c>
      <c r="AK55" s="35" t="n">
        <v>34259693</v>
      </c>
      <c r="AL55" s="35" t="n">
        <v>994000</v>
      </c>
      <c r="AM55" s="35" t="n">
        <v>44142820</v>
      </c>
      <c r="AN55" s="35" t="n">
        <v>34860156</v>
      </c>
      <c r="AO55" s="35" t="n">
        <v>45136820</v>
      </c>
      <c r="AP55" s="35" t="n">
        <v>50556</v>
      </c>
      <c r="AQ55" s="35" t="n">
        <v>87819</v>
      </c>
      <c r="AR55" s="35" t="n">
        <v>5783</v>
      </c>
      <c r="AS55" s="35" t="n">
        <v>9877</v>
      </c>
      <c r="AT55" s="35" t="n">
        <v>75812</v>
      </c>
      <c r="AU55" s="35" t="n">
        <v>120000</v>
      </c>
      <c r="AV55" s="35" t="n">
        <v>223062</v>
      </c>
      <c r="AW55" s="35" t="n">
        <v>400000</v>
      </c>
      <c r="AX55" s="35" t="n">
        <v>1577877</v>
      </c>
      <c r="AY55" s="35" t="n">
        <v>2612000</v>
      </c>
      <c r="AZ55" s="35" t="n">
        <v>30</v>
      </c>
      <c r="BA55" s="35" t="n">
        <v>-46610141</v>
      </c>
      <c r="BB55" s="35" t="n">
        <v>-35782117</v>
      </c>
      <c r="BC55" s="35" t="n">
        <v>1756374</v>
      </c>
      <c r="BD55" s="60" t="n">
        <v>1011129</v>
      </c>
      <c r="BE55" s="60" t="n">
        <v>49383</v>
      </c>
    </row>
    <row r="56" customFormat="false" ht="12.75" hidden="false" customHeight="true" outlineLevel="0" collapsed="false">
      <c r="A56" s="35" t="s">
        <v>583</v>
      </c>
      <c r="B56" s="35" t="s">
        <v>547</v>
      </c>
      <c r="C56" s="35" t="s">
        <v>143</v>
      </c>
      <c r="D56" s="35" t="s">
        <v>548</v>
      </c>
      <c r="E56" s="35" t="s">
        <v>155</v>
      </c>
      <c r="F56" s="35" t="s">
        <v>156</v>
      </c>
      <c r="H56" s="35" t="s">
        <v>550</v>
      </c>
      <c r="I56" s="35" t="n">
        <v>800</v>
      </c>
      <c r="J56" s="35" t="s">
        <v>551</v>
      </c>
      <c r="K56" s="35" t="n">
        <v>3622232</v>
      </c>
      <c r="L56" s="35" t="n">
        <v>4086292</v>
      </c>
      <c r="M56" s="35" t="n">
        <v>5955618</v>
      </c>
      <c r="N56" s="35" t="n">
        <v>1475926</v>
      </c>
      <c r="O56" s="35" t="n">
        <v>1576567</v>
      </c>
      <c r="P56" s="35" t="n">
        <v>2610365</v>
      </c>
      <c r="Q56" s="35" t="n">
        <v>4379051</v>
      </c>
      <c r="R56" s="35" t="n">
        <v>166</v>
      </c>
      <c r="S56" s="35" t="n">
        <v>166</v>
      </c>
      <c r="T56" s="35" t="n">
        <v>100000</v>
      </c>
      <c r="U56" s="35" t="n">
        <v>100000</v>
      </c>
      <c r="V56" s="35" t="n">
        <v>629559</v>
      </c>
      <c r="W56" s="35" t="n">
        <v>667067</v>
      </c>
      <c r="X56" s="35" t="n">
        <v>76963</v>
      </c>
      <c r="Y56" s="35" t="n">
        <v>80000</v>
      </c>
      <c r="Z56" s="35" t="n">
        <v>351049</v>
      </c>
      <c r="AA56" s="35" t="n">
        <v>379500</v>
      </c>
      <c r="AB56" s="35" t="n">
        <v>88900</v>
      </c>
      <c r="AC56" s="35" t="n">
        <v>100000</v>
      </c>
      <c r="AD56" s="35" t="n">
        <v>185006</v>
      </c>
      <c r="AE56" s="35" t="n">
        <v>200000</v>
      </c>
      <c r="AF56" s="35" t="n">
        <v>44450</v>
      </c>
      <c r="AG56" s="35" t="n">
        <v>50000</v>
      </c>
      <c r="AH56" s="35" t="n">
        <v>0</v>
      </c>
      <c r="AI56" s="35" t="n">
        <v>0</v>
      </c>
      <c r="AJ56" s="35" t="n">
        <v>600463</v>
      </c>
      <c r="AK56" s="35" t="n">
        <v>0</v>
      </c>
      <c r="AL56" s="35" t="n">
        <v>994000</v>
      </c>
      <c r="AM56" s="35" t="n">
        <v>0</v>
      </c>
      <c r="AN56" s="35" t="n">
        <v>600463</v>
      </c>
      <c r="AO56" s="35" t="n">
        <v>994000</v>
      </c>
      <c r="AP56" s="35" t="n">
        <v>130518</v>
      </c>
      <c r="AQ56" s="35" t="n">
        <v>248115</v>
      </c>
      <c r="AR56" s="35" t="n">
        <v>2634</v>
      </c>
      <c r="AS56" s="35" t="n">
        <v>4936</v>
      </c>
      <c r="AT56" s="35" t="n">
        <v>75812</v>
      </c>
      <c r="AU56" s="35" t="n">
        <v>120000</v>
      </c>
      <c r="AV56" s="35" t="n">
        <v>223062</v>
      </c>
      <c r="AW56" s="35" t="n">
        <v>400000</v>
      </c>
      <c r="AX56" s="35" t="n">
        <v>1577877</v>
      </c>
      <c r="AY56" s="35" t="n">
        <v>2612000</v>
      </c>
      <c r="AZ56" s="35" t="n">
        <v>164.041173</v>
      </c>
      <c r="BA56" s="35" t="n">
        <v>583258</v>
      </c>
      <c r="BB56" s="35" t="n">
        <v>0</v>
      </c>
      <c r="BC56" s="35" t="n">
        <v>4962309</v>
      </c>
      <c r="BD56" s="60" t="n">
        <v>2610365</v>
      </c>
      <c r="BE56" s="60" t="n">
        <v>24680</v>
      </c>
    </row>
    <row r="57" customFormat="false" ht="12.75" hidden="false" customHeight="true" outlineLevel="0" collapsed="false">
      <c r="A57" s="35" t="s">
        <v>583</v>
      </c>
      <c r="B57" s="35" t="s">
        <v>547</v>
      </c>
      <c r="C57" s="35" t="s">
        <v>143</v>
      </c>
      <c r="D57" s="35" t="s">
        <v>548</v>
      </c>
      <c r="E57" s="35" t="s">
        <v>155</v>
      </c>
      <c r="F57" s="35" t="s">
        <v>156</v>
      </c>
      <c r="H57" s="35" t="s">
        <v>556</v>
      </c>
      <c r="I57" s="35" t="n">
        <v>800</v>
      </c>
      <c r="J57" s="35" t="s">
        <v>551</v>
      </c>
      <c r="K57" s="35" t="n">
        <v>3622232</v>
      </c>
      <c r="L57" s="35" t="n">
        <v>3979643</v>
      </c>
      <c r="M57" s="35" t="n">
        <v>5752878</v>
      </c>
      <c r="N57" s="35" t="n">
        <v>1475926</v>
      </c>
      <c r="O57" s="35" t="n">
        <v>1576567</v>
      </c>
      <c r="P57" s="35" t="n">
        <v>2503716</v>
      </c>
      <c r="Q57" s="35" t="n">
        <v>4176312</v>
      </c>
      <c r="R57" s="35" t="n">
        <v>161</v>
      </c>
      <c r="S57" s="35" t="n">
        <v>161</v>
      </c>
      <c r="T57" s="35" t="n">
        <v>100000</v>
      </c>
      <c r="U57" s="35" t="n">
        <v>100000</v>
      </c>
      <c r="V57" s="35" t="n">
        <v>629559</v>
      </c>
      <c r="W57" s="35" t="n">
        <v>667067</v>
      </c>
      <c r="X57" s="35" t="n">
        <v>76963</v>
      </c>
      <c r="Y57" s="35" t="n">
        <v>80000</v>
      </c>
      <c r="Z57" s="35" t="n">
        <v>351049</v>
      </c>
      <c r="AA57" s="35" t="n">
        <v>379500</v>
      </c>
      <c r="AB57" s="35" t="n">
        <v>88900</v>
      </c>
      <c r="AC57" s="35" t="n">
        <v>100000</v>
      </c>
      <c r="AD57" s="35" t="n">
        <v>185006</v>
      </c>
      <c r="AE57" s="35" t="n">
        <v>200000</v>
      </c>
      <c r="AF57" s="35" t="n">
        <v>44450</v>
      </c>
      <c r="AG57" s="35" t="n">
        <v>50000</v>
      </c>
      <c r="AH57" s="35" t="n">
        <v>0</v>
      </c>
      <c r="AI57" s="35" t="n">
        <v>0</v>
      </c>
      <c r="AJ57" s="35" t="n">
        <v>600463</v>
      </c>
      <c r="AK57" s="35" t="n">
        <v>0</v>
      </c>
      <c r="AL57" s="35" t="n">
        <v>994000</v>
      </c>
      <c r="AM57" s="35" t="n">
        <v>0</v>
      </c>
      <c r="AN57" s="35" t="n">
        <v>600463</v>
      </c>
      <c r="AO57" s="35" t="n">
        <v>994000</v>
      </c>
      <c r="AP57" s="35" t="n">
        <v>23869</v>
      </c>
      <c r="AQ57" s="35" t="n">
        <v>45376</v>
      </c>
      <c r="AR57" s="35" t="n">
        <v>2634</v>
      </c>
      <c r="AS57" s="35" t="n">
        <v>4936</v>
      </c>
      <c r="AT57" s="35" t="n">
        <v>75812</v>
      </c>
      <c r="AU57" s="35" t="n">
        <v>120000</v>
      </c>
      <c r="AV57" s="35" t="n">
        <v>223062</v>
      </c>
      <c r="AW57" s="35" t="n">
        <v>400000</v>
      </c>
      <c r="AX57" s="35" t="n">
        <v>1577877</v>
      </c>
      <c r="AY57" s="35" t="n">
        <v>2612000</v>
      </c>
      <c r="AZ57" s="35" t="n">
        <v>30</v>
      </c>
      <c r="BA57" s="35" t="n">
        <v>-3268800</v>
      </c>
      <c r="BB57" s="35" t="n">
        <v>-2026330</v>
      </c>
      <c r="BC57" s="35" t="n">
        <v>907512</v>
      </c>
      <c r="BD57" s="60" t="n">
        <v>477386</v>
      </c>
      <c r="BE57" s="60" t="n">
        <v>24680</v>
      </c>
    </row>
    <row r="58" customFormat="false" ht="12.75" hidden="false" customHeight="true" outlineLevel="0" collapsed="false">
      <c r="A58" s="35" t="s">
        <v>584</v>
      </c>
      <c r="B58" s="35" t="s">
        <v>547</v>
      </c>
      <c r="C58" s="35" t="s">
        <v>143</v>
      </c>
      <c r="D58" s="35" t="s">
        <v>548</v>
      </c>
      <c r="E58" s="35" t="s">
        <v>155</v>
      </c>
      <c r="F58" s="35" t="s">
        <v>156</v>
      </c>
      <c r="H58" s="35" t="s">
        <v>550</v>
      </c>
      <c r="I58" s="35" t="n">
        <v>4000</v>
      </c>
      <c r="J58" s="35" t="s">
        <v>558</v>
      </c>
      <c r="K58" s="35" t="n">
        <v>3622232</v>
      </c>
      <c r="L58" s="35" t="n">
        <v>4097381</v>
      </c>
      <c r="M58" s="35" t="n">
        <v>5976416</v>
      </c>
      <c r="N58" s="35" t="n">
        <v>1475926</v>
      </c>
      <c r="O58" s="35" t="n">
        <v>1576567</v>
      </c>
      <c r="P58" s="35" t="n">
        <v>2621455</v>
      </c>
      <c r="Q58" s="35" t="n">
        <v>4399850</v>
      </c>
      <c r="R58" s="35" t="n">
        <v>33</v>
      </c>
      <c r="S58" s="35" t="n">
        <v>33</v>
      </c>
      <c r="T58" s="35" t="n">
        <v>100000</v>
      </c>
      <c r="U58" s="35" t="n">
        <v>100000</v>
      </c>
      <c r="V58" s="35" t="n">
        <v>629559</v>
      </c>
      <c r="W58" s="35" t="n">
        <v>667067</v>
      </c>
      <c r="X58" s="35" t="n">
        <v>76963</v>
      </c>
      <c r="Y58" s="35" t="n">
        <v>80000</v>
      </c>
      <c r="Z58" s="35" t="n">
        <v>351049</v>
      </c>
      <c r="AA58" s="35" t="n">
        <v>379500</v>
      </c>
      <c r="AB58" s="35" t="n">
        <v>88900</v>
      </c>
      <c r="AC58" s="35" t="n">
        <v>100000</v>
      </c>
      <c r="AD58" s="35" t="n">
        <v>185006</v>
      </c>
      <c r="AE58" s="35" t="n">
        <v>200000</v>
      </c>
      <c r="AF58" s="35" t="n">
        <v>44450</v>
      </c>
      <c r="AG58" s="35" t="n">
        <v>50000</v>
      </c>
      <c r="AH58" s="35" t="n">
        <v>0</v>
      </c>
      <c r="AI58" s="35" t="n">
        <v>0</v>
      </c>
      <c r="AJ58" s="35" t="n">
        <v>600463</v>
      </c>
      <c r="AK58" s="35" t="n">
        <v>0</v>
      </c>
      <c r="AL58" s="35" t="n">
        <v>994000</v>
      </c>
      <c r="AM58" s="35" t="n">
        <v>0</v>
      </c>
      <c r="AN58" s="35" t="n">
        <v>600463</v>
      </c>
      <c r="AO58" s="35" t="n">
        <v>994000</v>
      </c>
      <c r="AP58" s="35" t="n">
        <v>131073</v>
      </c>
      <c r="AQ58" s="35" t="n">
        <v>249169</v>
      </c>
      <c r="AR58" s="35" t="n">
        <v>13169</v>
      </c>
      <c r="AS58" s="35" t="n">
        <v>24680</v>
      </c>
      <c r="AT58" s="35" t="n">
        <v>75812</v>
      </c>
      <c r="AU58" s="35" t="n">
        <v>120000</v>
      </c>
      <c r="AV58" s="35" t="n">
        <v>223062</v>
      </c>
      <c r="AW58" s="35" t="n">
        <v>400000</v>
      </c>
      <c r="AX58" s="35" t="n">
        <v>1577877</v>
      </c>
      <c r="AY58" s="35" t="n">
        <v>2612000</v>
      </c>
      <c r="AZ58" s="35" t="n">
        <v>32.94761155</v>
      </c>
      <c r="BA58" s="35" t="n">
        <v>583540</v>
      </c>
      <c r="BB58" s="35" t="n">
        <v>0</v>
      </c>
      <c r="BC58" s="35" t="n">
        <v>4983390</v>
      </c>
      <c r="BD58" s="60" t="n">
        <v>2621455</v>
      </c>
      <c r="BE58" s="60" t="n">
        <v>123401</v>
      </c>
    </row>
    <row r="59" customFormat="false" ht="12.75" hidden="false" customHeight="true" outlineLevel="0" collapsed="false">
      <c r="A59" s="35" t="s">
        <v>584</v>
      </c>
      <c r="B59" s="35" t="s">
        <v>547</v>
      </c>
      <c r="C59" s="35" t="s">
        <v>143</v>
      </c>
      <c r="D59" s="35" t="s">
        <v>548</v>
      </c>
      <c r="E59" s="35" t="s">
        <v>155</v>
      </c>
      <c r="F59" s="35" t="s">
        <v>156</v>
      </c>
      <c r="H59" s="35" t="s">
        <v>556</v>
      </c>
      <c r="I59" s="35" t="n">
        <v>4000</v>
      </c>
      <c r="J59" s="35" t="s">
        <v>558</v>
      </c>
      <c r="K59" s="35" t="n">
        <v>3622232</v>
      </c>
      <c r="L59" s="35" t="n">
        <v>4085655</v>
      </c>
      <c r="M59" s="35" t="n">
        <v>5954125</v>
      </c>
      <c r="N59" s="35" t="n">
        <v>1475926</v>
      </c>
      <c r="O59" s="35" t="n">
        <v>1576567</v>
      </c>
      <c r="P59" s="35" t="n">
        <v>2609729</v>
      </c>
      <c r="Q59" s="35" t="n">
        <v>4377558</v>
      </c>
      <c r="R59" s="35" t="n">
        <v>33</v>
      </c>
      <c r="S59" s="35" t="n">
        <v>33</v>
      </c>
      <c r="T59" s="35" t="n">
        <v>100000</v>
      </c>
      <c r="U59" s="35" t="n">
        <v>100000</v>
      </c>
      <c r="V59" s="35" t="n">
        <v>629559</v>
      </c>
      <c r="W59" s="35" t="n">
        <v>667067</v>
      </c>
      <c r="X59" s="35" t="n">
        <v>76963</v>
      </c>
      <c r="Y59" s="35" t="n">
        <v>80000</v>
      </c>
      <c r="Z59" s="35" t="n">
        <v>351049</v>
      </c>
      <c r="AA59" s="35" t="n">
        <v>379500</v>
      </c>
      <c r="AB59" s="35" t="n">
        <v>88900</v>
      </c>
      <c r="AC59" s="35" t="n">
        <v>100000</v>
      </c>
      <c r="AD59" s="35" t="n">
        <v>185006</v>
      </c>
      <c r="AE59" s="35" t="n">
        <v>200000</v>
      </c>
      <c r="AF59" s="35" t="n">
        <v>44450</v>
      </c>
      <c r="AG59" s="35" t="n">
        <v>50000</v>
      </c>
      <c r="AH59" s="35" t="n">
        <v>0</v>
      </c>
      <c r="AI59" s="35" t="n">
        <v>0</v>
      </c>
      <c r="AJ59" s="35" t="n">
        <v>600463</v>
      </c>
      <c r="AK59" s="35" t="n">
        <v>0</v>
      </c>
      <c r="AL59" s="35" t="n">
        <v>994000</v>
      </c>
      <c r="AM59" s="35" t="n">
        <v>0</v>
      </c>
      <c r="AN59" s="35" t="n">
        <v>600463</v>
      </c>
      <c r="AO59" s="35" t="n">
        <v>994000</v>
      </c>
      <c r="AP59" s="35" t="n">
        <v>119347</v>
      </c>
      <c r="AQ59" s="35" t="n">
        <v>226878</v>
      </c>
      <c r="AR59" s="35" t="n">
        <v>13169</v>
      </c>
      <c r="AS59" s="35" t="n">
        <v>24680</v>
      </c>
      <c r="AT59" s="35" t="n">
        <v>75812</v>
      </c>
      <c r="AU59" s="35" t="n">
        <v>120000</v>
      </c>
      <c r="AV59" s="35" t="n">
        <v>223062</v>
      </c>
      <c r="AW59" s="35" t="n">
        <v>400000</v>
      </c>
      <c r="AX59" s="35" t="n">
        <v>1577877</v>
      </c>
      <c r="AY59" s="35" t="n">
        <v>2612000</v>
      </c>
      <c r="AZ59" s="35" t="n">
        <v>30</v>
      </c>
      <c r="BA59" s="35" t="n">
        <v>160000</v>
      </c>
      <c r="BB59" s="35" t="n">
        <v>-222799</v>
      </c>
      <c r="BC59" s="35" t="n">
        <v>4537558</v>
      </c>
      <c r="BD59" s="60" t="n">
        <v>2386930</v>
      </c>
      <c r="BE59" s="60" t="n">
        <v>123401</v>
      </c>
    </row>
    <row r="60" customFormat="false" ht="12.75" hidden="false" customHeight="true" outlineLevel="0" collapsed="false">
      <c r="A60" s="35" t="s">
        <v>585</v>
      </c>
      <c r="B60" s="35" t="s">
        <v>547</v>
      </c>
      <c r="C60" s="35" t="s">
        <v>143</v>
      </c>
      <c r="D60" s="35" t="s">
        <v>548</v>
      </c>
      <c r="E60" s="35" t="s">
        <v>155</v>
      </c>
      <c r="F60" s="35" t="s">
        <v>156</v>
      </c>
      <c r="H60" s="35" t="s">
        <v>550</v>
      </c>
      <c r="I60" s="35" t="n">
        <v>8000</v>
      </c>
      <c r="J60" s="35" t="s">
        <v>562</v>
      </c>
      <c r="K60" s="35" t="n">
        <v>3622232</v>
      </c>
      <c r="L60" s="35" t="n">
        <v>4111243</v>
      </c>
      <c r="M60" s="35" t="n">
        <v>6002414</v>
      </c>
      <c r="N60" s="35" t="n">
        <v>1475926</v>
      </c>
      <c r="O60" s="35" t="n">
        <v>1576567</v>
      </c>
      <c r="P60" s="35" t="n">
        <v>2635317</v>
      </c>
      <c r="Q60" s="35" t="n">
        <v>4425847</v>
      </c>
      <c r="R60" s="35" t="n">
        <v>17</v>
      </c>
      <c r="S60" s="35" t="n">
        <v>17</v>
      </c>
      <c r="T60" s="35" t="n">
        <v>100000</v>
      </c>
      <c r="U60" s="35" t="n">
        <v>100000</v>
      </c>
      <c r="V60" s="35" t="n">
        <v>629559</v>
      </c>
      <c r="W60" s="35" t="n">
        <v>667067</v>
      </c>
      <c r="X60" s="35" t="n">
        <v>76963</v>
      </c>
      <c r="Y60" s="35" t="n">
        <v>80000</v>
      </c>
      <c r="Z60" s="35" t="n">
        <v>351049</v>
      </c>
      <c r="AA60" s="35" t="n">
        <v>379500</v>
      </c>
      <c r="AB60" s="35" t="n">
        <v>88900</v>
      </c>
      <c r="AC60" s="35" t="n">
        <v>100000</v>
      </c>
      <c r="AD60" s="35" t="n">
        <v>185006</v>
      </c>
      <c r="AE60" s="35" t="n">
        <v>200000</v>
      </c>
      <c r="AF60" s="35" t="n">
        <v>44450</v>
      </c>
      <c r="AG60" s="35" t="n">
        <v>50000</v>
      </c>
      <c r="AH60" s="35" t="n">
        <v>0</v>
      </c>
      <c r="AI60" s="35" t="n">
        <v>0</v>
      </c>
      <c r="AJ60" s="35" t="n">
        <v>600463</v>
      </c>
      <c r="AK60" s="35" t="n">
        <v>0</v>
      </c>
      <c r="AL60" s="35" t="n">
        <v>994000</v>
      </c>
      <c r="AM60" s="35" t="n">
        <v>0</v>
      </c>
      <c r="AN60" s="35" t="n">
        <v>600463</v>
      </c>
      <c r="AO60" s="35" t="n">
        <v>994000</v>
      </c>
      <c r="AP60" s="35" t="n">
        <v>131766</v>
      </c>
      <c r="AQ60" s="35" t="n">
        <v>250487</v>
      </c>
      <c r="AR60" s="35" t="n">
        <v>26337</v>
      </c>
      <c r="AS60" s="35" t="n">
        <v>49360</v>
      </c>
      <c r="AT60" s="35" t="n">
        <v>75812</v>
      </c>
      <c r="AU60" s="35" t="n">
        <v>120000</v>
      </c>
      <c r="AV60" s="35" t="n">
        <v>223062</v>
      </c>
      <c r="AW60" s="35" t="n">
        <v>400000</v>
      </c>
      <c r="AX60" s="35" t="n">
        <v>1577877</v>
      </c>
      <c r="AY60" s="35" t="n">
        <v>2612000</v>
      </c>
      <c r="AZ60" s="35" t="n">
        <v>16.56091637</v>
      </c>
      <c r="BA60" s="35" t="n">
        <v>583894</v>
      </c>
      <c r="BB60" s="35" t="n">
        <v>0</v>
      </c>
      <c r="BC60" s="35" t="n">
        <v>5009741</v>
      </c>
      <c r="BD60" s="60" t="n">
        <v>2635317</v>
      </c>
      <c r="BE60" s="60" t="n">
        <v>246801</v>
      </c>
    </row>
    <row r="61" customFormat="false" ht="12.75" hidden="false" customHeight="true" outlineLevel="0" collapsed="false">
      <c r="A61" s="35" t="s">
        <v>585</v>
      </c>
      <c r="B61" s="35" t="s">
        <v>547</v>
      </c>
      <c r="C61" s="35" t="s">
        <v>143</v>
      </c>
      <c r="D61" s="35" t="s">
        <v>548</v>
      </c>
      <c r="E61" s="35" t="s">
        <v>155</v>
      </c>
      <c r="F61" s="35" t="s">
        <v>156</v>
      </c>
      <c r="H61" s="35" t="s">
        <v>556</v>
      </c>
      <c r="I61" s="35" t="n">
        <v>8000</v>
      </c>
      <c r="J61" s="35" t="s">
        <v>562</v>
      </c>
      <c r="K61" s="35" t="n">
        <v>3622232</v>
      </c>
      <c r="L61" s="35" t="n">
        <v>4218170</v>
      </c>
      <c r="M61" s="35" t="n">
        <v>6205683</v>
      </c>
      <c r="N61" s="35" t="n">
        <v>1475926</v>
      </c>
      <c r="O61" s="35" t="n">
        <v>1576567</v>
      </c>
      <c r="P61" s="35" t="n">
        <v>2742244</v>
      </c>
      <c r="Q61" s="35" t="n">
        <v>4629116</v>
      </c>
      <c r="R61" s="35" t="n">
        <v>17</v>
      </c>
      <c r="S61" s="35" t="n">
        <v>17</v>
      </c>
      <c r="T61" s="35" t="n">
        <v>100000</v>
      </c>
      <c r="U61" s="35" t="n">
        <v>100000</v>
      </c>
      <c r="V61" s="35" t="n">
        <v>629559</v>
      </c>
      <c r="W61" s="35" t="n">
        <v>667067</v>
      </c>
      <c r="X61" s="35" t="n">
        <v>76963</v>
      </c>
      <c r="Y61" s="35" t="n">
        <v>80000</v>
      </c>
      <c r="Z61" s="35" t="n">
        <v>351049</v>
      </c>
      <c r="AA61" s="35" t="n">
        <v>379500</v>
      </c>
      <c r="AB61" s="35" t="n">
        <v>88900</v>
      </c>
      <c r="AC61" s="35" t="n">
        <v>100000</v>
      </c>
      <c r="AD61" s="35" t="n">
        <v>185006</v>
      </c>
      <c r="AE61" s="35" t="n">
        <v>200000</v>
      </c>
      <c r="AF61" s="35" t="n">
        <v>44450</v>
      </c>
      <c r="AG61" s="35" t="n">
        <v>50000</v>
      </c>
      <c r="AH61" s="35" t="n">
        <v>0</v>
      </c>
      <c r="AI61" s="35" t="n">
        <v>0</v>
      </c>
      <c r="AJ61" s="35" t="n">
        <v>600463</v>
      </c>
      <c r="AK61" s="35" t="n">
        <v>0</v>
      </c>
      <c r="AL61" s="35" t="n">
        <v>994000</v>
      </c>
      <c r="AM61" s="35" t="n">
        <v>0</v>
      </c>
      <c r="AN61" s="35" t="n">
        <v>600463</v>
      </c>
      <c r="AO61" s="35" t="n">
        <v>994000</v>
      </c>
      <c r="AP61" s="35" t="n">
        <v>238693</v>
      </c>
      <c r="AQ61" s="35" t="n">
        <v>453756</v>
      </c>
      <c r="AR61" s="35" t="n">
        <v>26337</v>
      </c>
      <c r="AS61" s="35" t="n">
        <v>49360</v>
      </c>
      <c r="AT61" s="35" t="n">
        <v>75812</v>
      </c>
      <c r="AU61" s="35" t="n">
        <v>120000</v>
      </c>
      <c r="AV61" s="35" t="n">
        <v>223062</v>
      </c>
      <c r="AW61" s="35" t="n">
        <v>400000</v>
      </c>
      <c r="AX61" s="35" t="n">
        <v>1577877</v>
      </c>
      <c r="AY61" s="35" t="n">
        <v>2612000</v>
      </c>
      <c r="AZ61" s="35" t="n">
        <v>30</v>
      </c>
      <c r="BA61" s="35" t="n">
        <v>4446000</v>
      </c>
      <c r="BB61" s="35" t="n">
        <v>2031616</v>
      </c>
      <c r="BC61" s="35" t="n">
        <v>9075116</v>
      </c>
      <c r="BD61" s="60" t="n">
        <v>4773860</v>
      </c>
      <c r="BE61" s="60" t="n">
        <v>246801</v>
      </c>
    </row>
    <row r="62" customFormat="false" ht="12.75" hidden="false" customHeight="true" outlineLevel="0" collapsed="false">
      <c r="A62" s="35" t="s">
        <v>586</v>
      </c>
      <c r="B62" s="35" t="s">
        <v>587</v>
      </c>
      <c r="C62" s="35" t="s">
        <v>146</v>
      </c>
      <c r="D62" s="35" t="s">
        <v>588</v>
      </c>
      <c r="E62" s="35" t="s">
        <v>145</v>
      </c>
      <c r="F62" s="35" t="s">
        <v>144</v>
      </c>
      <c r="G62" s="35" t="s">
        <v>549</v>
      </c>
      <c r="H62" s="35" t="s">
        <v>550</v>
      </c>
      <c r="I62" s="35" t="n">
        <v>100</v>
      </c>
      <c r="J62" s="35" t="s">
        <v>551</v>
      </c>
      <c r="K62" s="35" t="n">
        <v>6033817</v>
      </c>
      <c r="L62" s="35" t="n">
        <v>3043810</v>
      </c>
      <c r="M62" s="35" t="n">
        <v>4208816</v>
      </c>
      <c r="N62" s="35" t="n">
        <v>1465898</v>
      </c>
      <c r="O62" s="35" t="n">
        <v>1571800</v>
      </c>
      <c r="P62" s="35" t="n">
        <v>1577912</v>
      </c>
      <c r="Q62" s="35" t="n">
        <v>2637016</v>
      </c>
      <c r="R62" s="35" t="n">
        <v>81</v>
      </c>
      <c r="S62" s="35" t="n">
        <v>81</v>
      </c>
      <c r="T62" s="35" t="n">
        <v>50000</v>
      </c>
      <c r="U62" s="35" t="n">
        <v>50000</v>
      </c>
      <c r="V62" s="35" t="n">
        <v>629559</v>
      </c>
      <c r="W62" s="35" t="n">
        <v>667067</v>
      </c>
      <c r="X62" s="35" t="n">
        <v>76963</v>
      </c>
      <c r="Y62" s="35" t="n">
        <v>80000</v>
      </c>
      <c r="Z62" s="35" t="n">
        <v>268724</v>
      </c>
      <c r="AA62" s="35" t="n">
        <v>284733</v>
      </c>
      <c r="AB62" s="35" t="n">
        <v>88900</v>
      </c>
      <c r="AC62" s="35" t="n">
        <v>100000</v>
      </c>
      <c r="AD62" s="35" t="n">
        <v>129504</v>
      </c>
      <c r="AE62" s="35" t="n">
        <v>140000</v>
      </c>
      <c r="AF62" s="35" t="n">
        <v>44450</v>
      </c>
      <c r="AG62" s="35" t="n">
        <v>50000</v>
      </c>
      <c r="AH62" s="35" t="n">
        <v>177799</v>
      </c>
      <c r="AI62" s="35" t="n">
        <v>200000</v>
      </c>
      <c r="AJ62" s="35" t="n">
        <v>181226</v>
      </c>
      <c r="AK62" s="35" t="n">
        <v>41101</v>
      </c>
      <c r="AL62" s="35" t="n">
        <v>300000</v>
      </c>
      <c r="AM62" s="35" t="n">
        <v>49980</v>
      </c>
      <c r="AN62" s="35" t="n">
        <v>222327</v>
      </c>
      <c r="AO62" s="35" t="n">
        <v>349980</v>
      </c>
      <c r="AP62" s="35" t="n">
        <v>788956</v>
      </c>
      <c r="AQ62" s="35" t="n">
        <v>1331484</v>
      </c>
      <c r="AR62" s="35" t="n">
        <v>4562</v>
      </c>
      <c r="AS62" s="35" t="n">
        <v>7552</v>
      </c>
      <c r="AT62" s="35" t="n">
        <v>75812</v>
      </c>
      <c r="AU62" s="35" t="n">
        <v>120000</v>
      </c>
      <c r="AV62" s="35" t="n">
        <v>167296</v>
      </c>
      <c r="AW62" s="35" t="n">
        <v>300000</v>
      </c>
      <c r="AX62" s="35" t="n">
        <v>318958</v>
      </c>
      <c r="AY62" s="35" t="n">
        <v>528000</v>
      </c>
      <c r="AZ62" s="35" t="n">
        <v>60.09537555</v>
      </c>
      <c r="BA62" s="35" t="n">
        <v>25951</v>
      </c>
      <c r="BB62" s="35" t="n">
        <v>0</v>
      </c>
      <c r="BC62" s="35" t="n">
        <v>2662967</v>
      </c>
      <c r="BD62" s="60" t="n">
        <v>1577912</v>
      </c>
      <c r="BE62" s="60" t="n">
        <v>37760</v>
      </c>
    </row>
    <row r="63" customFormat="false" ht="12.75" hidden="false" customHeight="true" outlineLevel="0" collapsed="false">
      <c r="A63" s="35" t="s">
        <v>589</v>
      </c>
      <c r="B63" s="35" t="s">
        <v>587</v>
      </c>
      <c r="C63" s="35" t="s">
        <v>146</v>
      </c>
      <c r="D63" s="35" t="s">
        <v>588</v>
      </c>
      <c r="E63" s="35" t="s">
        <v>145</v>
      </c>
      <c r="F63" s="35" t="s">
        <v>144</v>
      </c>
      <c r="G63" s="35" t="s">
        <v>553</v>
      </c>
      <c r="H63" s="35" t="s">
        <v>550</v>
      </c>
      <c r="I63" s="35" t="n">
        <v>100</v>
      </c>
      <c r="J63" s="35" t="s">
        <v>551</v>
      </c>
      <c r="K63" s="35" t="n">
        <v>6033817</v>
      </c>
      <c r="L63" s="35" t="n">
        <v>3293092</v>
      </c>
      <c r="M63" s="35" t="n">
        <v>4516005</v>
      </c>
      <c r="N63" s="35" t="n">
        <v>1634808</v>
      </c>
      <c r="O63" s="35" t="n">
        <v>1761800</v>
      </c>
      <c r="P63" s="35" t="n">
        <v>1658285</v>
      </c>
      <c r="Q63" s="35" t="n">
        <v>2754205</v>
      </c>
      <c r="R63" s="35" t="n">
        <v>70</v>
      </c>
      <c r="S63" s="35" t="n">
        <v>70</v>
      </c>
      <c r="T63" s="35" t="n">
        <v>50000</v>
      </c>
      <c r="U63" s="35" t="n">
        <v>50000</v>
      </c>
      <c r="V63" s="35" t="n">
        <v>629559</v>
      </c>
      <c r="W63" s="35" t="n">
        <v>667067</v>
      </c>
      <c r="X63" s="35" t="n">
        <v>76963</v>
      </c>
      <c r="Y63" s="35" t="n">
        <v>80000</v>
      </c>
      <c r="Z63" s="35" t="n">
        <v>268724</v>
      </c>
      <c r="AA63" s="35" t="n">
        <v>284733</v>
      </c>
      <c r="AB63" s="35" t="n">
        <v>88900</v>
      </c>
      <c r="AC63" s="35" t="n">
        <v>100000</v>
      </c>
      <c r="AD63" s="35" t="n">
        <v>129504</v>
      </c>
      <c r="AE63" s="35" t="n">
        <v>140000</v>
      </c>
      <c r="AF63" s="35" t="n">
        <v>44450</v>
      </c>
      <c r="AG63" s="35" t="n">
        <v>50000</v>
      </c>
      <c r="AH63" s="35" t="n">
        <v>346709</v>
      </c>
      <c r="AI63" s="35" t="n">
        <v>390000</v>
      </c>
      <c r="AJ63" s="35" t="n">
        <v>181226</v>
      </c>
      <c r="AK63" s="35" t="n">
        <v>80147</v>
      </c>
      <c r="AL63" s="35" t="n">
        <v>300000</v>
      </c>
      <c r="AM63" s="35" t="n">
        <v>97461</v>
      </c>
      <c r="AN63" s="35" t="n">
        <v>261373</v>
      </c>
      <c r="AO63" s="35" t="n">
        <v>397461</v>
      </c>
      <c r="AP63" s="35" t="n">
        <v>829142</v>
      </c>
      <c r="AQ63" s="35" t="n">
        <v>1399304</v>
      </c>
      <c r="AR63" s="35" t="n">
        <v>5703</v>
      </c>
      <c r="AS63" s="35" t="n">
        <v>9440</v>
      </c>
      <c r="AT63" s="35" t="n">
        <v>75812</v>
      </c>
      <c r="AU63" s="35" t="n">
        <v>120000</v>
      </c>
      <c r="AV63" s="35" t="n">
        <v>167296</v>
      </c>
      <c r="AW63" s="35" t="n">
        <v>300000</v>
      </c>
      <c r="AX63" s="35" t="n">
        <v>318958</v>
      </c>
      <c r="AY63" s="35" t="n">
        <v>528000</v>
      </c>
      <c r="AZ63" s="35" t="n">
        <v>50.52512698</v>
      </c>
      <c r="BA63" s="35" t="n">
        <v>44404</v>
      </c>
      <c r="BB63" s="35" t="n">
        <v>0</v>
      </c>
      <c r="BC63" s="35" t="n">
        <v>2798609</v>
      </c>
      <c r="BD63" s="60" t="n">
        <v>1658285</v>
      </c>
      <c r="BE63" s="60" t="n">
        <v>47200</v>
      </c>
    </row>
    <row r="64" customFormat="false" ht="12.75" hidden="false" customHeight="true" outlineLevel="0" collapsed="false">
      <c r="A64" s="35" t="s">
        <v>586</v>
      </c>
      <c r="B64" s="35" t="s">
        <v>587</v>
      </c>
      <c r="C64" s="35" t="s">
        <v>146</v>
      </c>
      <c r="D64" s="35" t="s">
        <v>588</v>
      </c>
      <c r="E64" s="35" t="s">
        <v>145</v>
      </c>
      <c r="F64" s="35" t="s">
        <v>144</v>
      </c>
      <c r="G64" s="35" t="s">
        <v>549</v>
      </c>
      <c r="H64" s="35" t="s">
        <v>556</v>
      </c>
      <c r="I64" s="35" t="n">
        <v>100</v>
      </c>
      <c r="J64" s="35" t="s">
        <v>551</v>
      </c>
      <c r="K64" s="35" t="n">
        <v>6033817</v>
      </c>
      <c r="L64" s="35" t="n">
        <v>2648706</v>
      </c>
      <c r="M64" s="35" t="n">
        <v>3542017</v>
      </c>
      <c r="N64" s="35" t="n">
        <v>1465898</v>
      </c>
      <c r="O64" s="35" t="n">
        <v>1571800</v>
      </c>
      <c r="P64" s="35" t="n">
        <v>1182808</v>
      </c>
      <c r="Q64" s="35" t="n">
        <v>1970217</v>
      </c>
      <c r="R64" s="35" t="n">
        <v>70</v>
      </c>
      <c r="S64" s="35" t="n">
        <v>70</v>
      </c>
      <c r="T64" s="35" t="n">
        <v>50000</v>
      </c>
      <c r="U64" s="35" t="n">
        <v>50000</v>
      </c>
      <c r="V64" s="35" t="n">
        <v>629559</v>
      </c>
      <c r="W64" s="35" t="n">
        <v>667067</v>
      </c>
      <c r="X64" s="35" t="n">
        <v>76963</v>
      </c>
      <c r="Y64" s="35" t="n">
        <v>80000</v>
      </c>
      <c r="Z64" s="35" t="n">
        <v>268724</v>
      </c>
      <c r="AA64" s="35" t="n">
        <v>284733</v>
      </c>
      <c r="AB64" s="35" t="n">
        <v>88900</v>
      </c>
      <c r="AC64" s="35" t="n">
        <v>100000</v>
      </c>
      <c r="AD64" s="35" t="n">
        <v>129504</v>
      </c>
      <c r="AE64" s="35" t="n">
        <v>140000</v>
      </c>
      <c r="AF64" s="35" t="n">
        <v>44450</v>
      </c>
      <c r="AG64" s="35" t="n">
        <v>50000</v>
      </c>
      <c r="AH64" s="35" t="n">
        <v>177799</v>
      </c>
      <c r="AI64" s="35" t="n">
        <v>200000</v>
      </c>
      <c r="AJ64" s="35" t="n">
        <v>181226</v>
      </c>
      <c r="AK64" s="35" t="n">
        <v>41101</v>
      </c>
      <c r="AL64" s="35" t="n">
        <v>300000</v>
      </c>
      <c r="AM64" s="35" t="n">
        <v>49980</v>
      </c>
      <c r="AN64" s="35" t="n">
        <v>222327</v>
      </c>
      <c r="AO64" s="35" t="n">
        <v>349980</v>
      </c>
      <c r="AP64" s="35" t="n">
        <v>393852</v>
      </c>
      <c r="AQ64" s="35" t="n">
        <v>664685</v>
      </c>
      <c r="AR64" s="35" t="n">
        <v>4562</v>
      </c>
      <c r="AS64" s="35" t="n">
        <v>7552</v>
      </c>
      <c r="AT64" s="35" t="n">
        <v>75812</v>
      </c>
      <c r="AU64" s="35" t="n">
        <v>120000</v>
      </c>
      <c r="AV64" s="35" t="n">
        <v>167296</v>
      </c>
      <c r="AW64" s="35" t="n">
        <v>300000</v>
      </c>
      <c r="AX64" s="35" t="n">
        <v>318958</v>
      </c>
      <c r="AY64" s="35" t="n">
        <v>528000</v>
      </c>
      <c r="AZ64" s="35" t="n">
        <v>30</v>
      </c>
      <c r="BA64" s="35" t="n">
        <v>-640847</v>
      </c>
      <c r="BB64" s="35" t="n">
        <v>-395104</v>
      </c>
      <c r="BC64" s="35" t="n">
        <v>1329370</v>
      </c>
      <c r="BD64" s="60" t="n">
        <v>787704</v>
      </c>
      <c r="BE64" s="60" t="n">
        <v>37760</v>
      </c>
    </row>
    <row r="65" customFormat="false" ht="12.75" hidden="false" customHeight="true" outlineLevel="0" collapsed="false">
      <c r="A65" s="35" t="s">
        <v>589</v>
      </c>
      <c r="B65" s="35" t="s">
        <v>587</v>
      </c>
      <c r="C65" s="35" t="s">
        <v>146</v>
      </c>
      <c r="D65" s="35" t="s">
        <v>588</v>
      </c>
      <c r="E65" s="35" t="s">
        <v>145</v>
      </c>
      <c r="F65" s="35" t="s">
        <v>144</v>
      </c>
      <c r="G65" s="35" t="s">
        <v>553</v>
      </c>
      <c r="H65" s="35" t="s">
        <v>556</v>
      </c>
      <c r="I65" s="35" t="n">
        <v>100</v>
      </c>
      <c r="J65" s="35" t="s">
        <v>551</v>
      </c>
      <c r="K65" s="35" t="n">
        <v>6033817</v>
      </c>
      <c r="L65" s="35" t="n">
        <v>2956265</v>
      </c>
      <c r="M65" s="35" t="n">
        <v>3947557</v>
      </c>
      <c r="N65" s="35" t="n">
        <v>1634808</v>
      </c>
      <c r="O65" s="35" t="n">
        <v>1761800</v>
      </c>
      <c r="P65" s="35" t="n">
        <v>1321457</v>
      </c>
      <c r="Q65" s="35" t="n">
        <v>2185757</v>
      </c>
      <c r="R65" s="35" t="n">
        <v>63</v>
      </c>
      <c r="S65" s="35" t="n">
        <v>63</v>
      </c>
      <c r="T65" s="35" t="n">
        <v>50000</v>
      </c>
      <c r="U65" s="35" t="n">
        <v>50000</v>
      </c>
      <c r="V65" s="35" t="n">
        <v>629559</v>
      </c>
      <c r="W65" s="35" t="n">
        <v>667067</v>
      </c>
      <c r="X65" s="35" t="n">
        <v>76963</v>
      </c>
      <c r="Y65" s="35" t="n">
        <v>80000</v>
      </c>
      <c r="Z65" s="35" t="n">
        <v>268724</v>
      </c>
      <c r="AA65" s="35" t="n">
        <v>284733</v>
      </c>
      <c r="AB65" s="35" t="n">
        <v>88900</v>
      </c>
      <c r="AC65" s="35" t="n">
        <v>100000</v>
      </c>
      <c r="AD65" s="35" t="n">
        <v>129504</v>
      </c>
      <c r="AE65" s="35" t="n">
        <v>140000</v>
      </c>
      <c r="AF65" s="35" t="n">
        <v>44450</v>
      </c>
      <c r="AG65" s="35" t="n">
        <v>50000</v>
      </c>
      <c r="AH65" s="35" t="n">
        <v>346709</v>
      </c>
      <c r="AI65" s="35" t="n">
        <v>390000</v>
      </c>
      <c r="AJ65" s="35" t="n">
        <v>181226</v>
      </c>
      <c r="AK65" s="35" t="n">
        <v>80147</v>
      </c>
      <c r="AL65" s="35" t="n">
        <v>300000</v>
      </c>
      <c r="AM65" s="35" t="n">
        <v>97461</v>
      </c>
      <c r="AN65" s="35" t="n">
        <v>261373</v>
      </c>
      <c r="AO65" s="35" t="n">
        <v>397461</v>
      </c>
      <c r="AP65" s="35" t="n">
        <v>492315</v>
      </c>
      <c r="AQ65" s="35" t="n">
        <v>830856</v>
      </c>
      <c r="AR65" s="35" t="n">
        <v>5703</v>
      </c>
      <c r="AS65" s="35" t="n">
        <v>9440</v>
      </c>
      <c r="AT65" s="35" t="n">
        <v>75812</v>
      </c>
      <c r="AU65" s="35" t="n">
        <v>120000</v>
      </c>
      <c r="AV65" s="35" t="n">
        <v>167296</v>
      </c>
      <c r="AW65" s="35" t="n">
        <v>300000</v>
      </c>
      <c r="AX65" s="35" t="n">
        <v>318958</v>
      </c>
      <c r="AY65" s="35" t="n">
        <v>528000</v>
      </c>
      <c r="AZ65" s="35" t="n">
        <v>30</v>
      </c>
      <c r="BA65" s="35" t="n">
        <v>-524044</v>
      </c>
      <c r="BB65" s="35" t="n">
        <v>-336827</v>
      </c>
      <c r="BC65" s="35" t="n">
        <v>1661713</v>
      </c>
      <c r="BD65" s="60" t="n">
        <v>984630</v>
      </c>
      <c r="BE65" s="60" t="n">
        <v>47200</v>
      </c>
    </row>
    <row r="66" customFormat="false" ht="12.75" hidden="false" customHeight="true" outlineLevel="0" collapsed="false">
      <c r="A66" s="35" t="s">
        <v>590</v>
      </c>
      <c r="B66" s="35" t="s">
        <v>587</v>
      </c>
      <c r="C66" s="35" t="s">
        <v>146</v>
      </c>
      <c r="D66" s="35" t="s">
        <v>588</v>
      </c>
      <c r="E66" s="35" t="s">
        <v>145</v>
      </c>
      <c r="F66" s="35" t="s">
        <v>144</v>
      </c>
      <c r="G66" s="35" t="s">
        <v>549</v>
      </c>
      <c r="H66" s="35" t="s">
        <v>550</v>
      </c>
      <c r="I66" s="35" t="n">
        <v>500</v>
      </c>
      <c r="J66" s="35" t="s">
        <v>558</v>
      </c>
      <c r="K66" s="35" t="n">
        <v>6033817</v>
      </c>
      <c r="L66" s="35" t="n">
        <v>4093698</v>
      </c>
      <c r="M66" s="35" t="n">
        <v>5554341</v>
      </c>
      <c r="N66" s="35" t="n">
        <v>2159999</v>
      </c>
      <c r="O66" s="35" t="n">
        <v>2371800</v>
      </c>
      <c r="P66" s="35" t="n">
        <v>1933698</v>
      </c>
      <c r="Q66" s="35" t="n">
        <v>3182541</v>
      </c>
      <c r="R66" s="35" t="n">
        <v>22</v>
      </c>
      <c r="S66" s="35" t="n">
        <v>22</v>
      </c>
      <c r="T66" s="35" t="n">
        <v>50000</v>
      </c>
      <c r="U66" s="35" t="n">
        <v>50000</v>
      </c>
      <c r="V66" s="35" t="n">
        <v>629559</v>
      </c>
      <c r="W66" s="35" t="n">
        <v>667067</v>
      </c>
      <c r="X66" s="35" t="n">
        <v>76963</v>
      </c>
      <c r="Y66" s="35" t="n">
        <v>80000</v>
      </c>
      <c r="Z66" s="35" t="n">
        <v>268724</v>
      </c>
      <c r="AA66" s="35" t="n">
        <v>284733</v>
      </c>
      <c r="AB66" s="35" t="n">
        <v>88900</v>
      </c>
      <c r="AC66" s="35" t="n">
        <v>100000</v>
      </c>
      <c r="AD66" s="35" t="n">
        <v>129504</v>
      </c>
      <c r="AE66" s="35" t="n">
        <v>140000</v>
      </c>
      <c r="AF66" s="35" t="n">
        <v>44450</v>
      </c>
      <c r="AG66" s="35" t="n">
        <v>50000</v>
      </c>
      <c r="AH66" s="35" t="n">
        <v>871900</v>
      </c>
      <c r="AI66" s="35" t="n">
        <v>1000000</v>
      </c>
      <c r="AJ66" s="35" t="n">
        <v>181226</v>
      </c>
      <c r="AK66" s="35" t="n">
        <v>201553</v>
      </c>
      <c r="AL66" s="35" t="n">
        <v>300000</v>
      </c>
      <c r="AM66" s="35" t="n">
        <v>249900</v>
      </c>
      <c r="AN66" s="35" t="n">
        <v>382779</v>
      </c>
      <c r="AO66" s="35" t="n">
        <v>549900</v>
      </c>
      <c r="AP66" s="35" t="n">
        <v>966849</v>
      </c>
      <c r="AQ66" s="35" t="n">
        <v>1647825</v>
      </c>
      <c r="AR66" s="35" t="n">
        <v>22003</v>
      </c>
      <c r="AS66" s="35" t="n">
        <v>36816</v>
      </c>
      <c r="AT66" s="35" t="n">
        <v>75812</v>
      </c>
      <c r="AU66" s="35" t="n">
        <v>120000</v>
      </c>
      <c r="AV66" s="35" t="n">
        <v>167296</v>
      </c>
      <c r="AW66" s="35" t="n">
        <v>300000</v>
      </c>
      <c r="AX66" s="35" t="n">
        <v>318958</v>
      </c>
      <c r="AY66" s="35" t="n">
        <v>528000</v>
      </c>
      <c r="AZ66" s="35" t="n">
        <v>15.20337388</v>
      </c>
      <c r="BA66" s="35" t="n">
        <v>113108</v>
      </c>
      <c r="BB66" s="35" t="n">
        <v>0</v>
      </c>
      <c r="BC66" s="35" t="n">
        <v>3295649</v>
      </c>
      <c r="BD66" s="60" t="n">
        <v>1933698</v>
      </c>
      <c r="BE66" s="60" t="n">
        <v>184080</v>
      </c>
    </row>
    <row r="67" customFormat="false" ht="12.75" hidden="false" customHeight="true" outlineLevel="0" collapsed="false">
      <c r="A67" s="35" t="s">
        <v>591</v>
      </c>
      <c r="B67" s="35" t="s">
        <v>587</v>
      </c>
      <c r="C67" s="35" t="s">
        <v>146</v>
      </c>
      <c r="D67" s="35" t="s">
        <v>588</v>
      </c>
      <c r="E67" s="35" t="s">
        <v>145</v>
      </c>
      <c r="F67" s="35" t="s">
        <v>144</v>
      </c>
      <c r="G67" s="35" t="s">
        <v>553</v>
      </c>
      <c r="H67" s="35" t="s">
        <v>550</v>
      </c>
      <c r="I67" s="35" t="n">
        <v>500</v>
      </c>
      <c r="J67" s="35" t="s">
        <v>558</v>
      </c>
      <c r="K67" s="35" t="n">
        <v>6033817</v>
      </c>
      <c r="L67" s="35" t="n">
        <v>5315955</v>
      </c>
      <c r="M67" s="35" t="n">
        <v>7086661</v>
      </c>
      <c r="N67" s="35" t="n">
        <v>2988305</v>
      </c>
      <c r="O67" s="35" t="n">
        <v>3321800</v>
      </c>
      <c r="P67" s="35" t="n">
        <v>2327650</v>
      </c>
      <c r="Q67" s="35" t="n">
        <v>3764861</v>
      </c>
      <c r="R67" s="35" t="n">
        <v>23</v>
      </c>
      <c r="S67" s="35" t="n">
        <v>23</v>
      </c>
      <c r="T67" s="35" t="n">
        <v>50000</v>
      </c>
      <c r="U67" s="35" t="n">
        <v>50000</v>
      </c>
      <c r="V67" s="35" t="n">
        <v>629559</v>
      </c>
      <c r="W67" s="35" t="n">
        <v>667067</v>
      </c>
      <c r="X67" s="35" t="n">
        <v>76963</v>
      </c>
      <c r="Y67" s="35" t="n">
        <v>80000</v>
      </c>
      <c r="Z67" s="35" t="n">
        <v>268724</v>
      </c>
      <c r="AA67" s="35" t="n">
        <v>284733</v>
      </c>
      <c r="AB67" s="35" t="n">
        <v>88900</v>
      </c>
      <c r="AC67" s="35" t="n">
        <v>100000</v>
      </c>
      <c r="AD67" s="35" t="n">
        <v>129504</v>
      </c>
      <c r="AE67" s="35" t="n">
        <v>140000</v>
      </c>
      <c r="AF67" s="35" t="n">
        <v>44450</v>
      </c>
      <c r="AG67" s="35" t="n">
        <v>50000</v>
      </c>
      <c r="AH67" s="35" t="n">
        <v>1700206</v>
      </c>
      <c r="AI67" s="35" t="n">
        <v>1950000</v>
      </c>
      <c r="AJ67" s="35" t="n">
        <v>181226</v>
      </c>
      <c r="AK67" s="35" t="n">
        <v>393028</v>
      </c>
      <c r="AL67" s="35" t="n">
        <v>300000</v>
      </c>
      <c r="AM67" s="35" t="n">
        <v>487305</v>
      </c>
      <c r="AN67" s="35" t="n">
        <v>574254</v>
      </c>
      <c r="AO67" s="35" t="n">
        <v>787305</v>
      </c>
      <c r="AP67" s="35" t="n">
        <v>1163825</v>
      </c>
      <c r="AQ67" s="35" t="n">
        <v>1983536</v>
      </c>
      <c r="AR67" s="35" t="n">
        <v>27504</v>
      </c>
      <c r="AS67" s="35" t="n">
        <v>46020</v>
      </c>
      <c r="AT67" s="35" t="n">
        <v>75812</v>
      </c>
      <c r="AU67" s="35" t="n">
        <v>120000</v>
      </c>
      <c r="AV67" s="35" t="n">
        <v>167296</v>
      </c>
      <c r="AW67" s="35" t="n">
        <v>300000</v>
      </c>
      <c r="AX67" s="35" t="n">
        <v>318958</v>
      </c>
      <c r="AY67" s="35" t="n">
        <v>528000</v>
      </c>
      <c r="AZ67" s="35" t="n">
        <v>14.64060513</v>
      </c>
      <c r="BA67" s="35" t="n">
        <v>202211</v>
      </c>
      <c r="BB67" s="35" t="n">
        <v>0</v>
      </c>
      <c r="BC67" s="35" t="n">
        <v>3967072</v>
      </c>
      <c r="BD67" s="60" t="n">
        <v>2327650</v>
      </c>
      <c r="BE67" s="60" t="n">
        <v>230100</v>
      </c>
    </row>
    <row r="68" customFormat="false" ht="12.75" hidden="false" customHeight="true" outlineLevel="0" collapsed="false">
      <c r="A68" s="35" t="s">
        <v>590</v>
      </c>
      <c r="B68" s="35" t="s">
        <v>587</v>
      </c>
      <c r="C68" s="35" t="s">
        <v>146</v>
      </c>
      <c r="D68" s="35" t="s">
        <v>588</v>
      </c>
      <c r="E68" s="35" t="s">
        <v>145</v>
      </c>
      <c r="F68" s="35" t="s">
        <v>144</v>
      </c>
      <c r="G68" s="35" t="s">
        <v>549</v>
      </c>
      <c r="H68" s="35" t="s">
        <v>556</v>
      </c>
      <c r="I68" s="35" t="n">
        <v>500</v>
      </c>
      <c r="J68" s="35" t="s">
        <v>558</v>
      </c>
      <c r="K68" s="35" t="n">
        <v>6033817</v>
      </c>
      <c r="L68" s="35" t="n">
        <v>5034680</v>
      </c>
      <c r="M68" s="35" t="n">
        <v>7158080</v>
      </c>
      <c r="N68" s="35" t="n">
        <v>2159999</v>
      </c>
      <c r="O68" s="35" t="n">
        <v>2371800</v>
      </c>
      <c r="P68" s="35" t="n">
        <v>2874680</v>
      </c>
      <c r="Q68" s="35" t="n">
        <v>4786280</v>
      </c>
      <c r="R68" s="35" t="n">
        <v>27</v>
      </c>
      <c r="S68" s="35" t="n">
        <v>27</v>
      </c>
      <c r="T68" s="35" t="n">
        <v>50000</v>
      </c>
      <c r="U68" s="35" t="n">
        <v>50000</v>
      </c>
      <c r="V68" s="35" t="n">
        <v>629559</v>
      </c>
      <c r="W68" s="35" t="n">
        <v>667067</v>
      </c>
      <c r="X68" s="35" t="n">
        <v>76963</v>
      </c>
      <c r="Y68" s="35" t="n">
        <v>80000</v>
      </c>
      <c r="Z68" s="35" t="n">
        <v>268724</v>
      </c>
      <c r="AA68" s="35" t="n">
        <v>284733</v>
      </c>
      <c r="AB68" s="35" t="n">
        <v>88900</v>
      </c>
      <c r="AC68" s="35" t="n">
        <v>100000</v>
      </c>
      <c r="AD68" s="35" t="n">
        <v>129504</v>
      </c>
      <c r="AE68" s="35" t="n">
        <v>140000</v>
      </c>
      <c r="AF68" s="35" t="n">
        <v>44450</v>
      </c>
      <c r="AG68" s="35" t="n">
        <v>50000</v>
      </c>
      <c r="AH68" s="35" t="n">
        <v>871900</v>
      </c>
      <c r="AI68" s="35" t="n">
        <v>1000000</v>
      </c>
      <c r="AJ68" s="35" t="n">
        <v>181226</v>
      </c>
      <c r="AK68" s="35" t="n">
        <v>201553</v>
      </c>
      <c r="AL68" s="35" t="n">
        <v>300000</v>
      </c>
      <c r="AM68" s="35" t="n">
        <v>249900</v>
      </c>
      <c r="AN68" s="35" t="n">
        <v>382779</v>
      </c>
      <c r="AO68" s="35" t="n">
        <v>549900</v>
      </c>
      <c r="AP68" s="35" t="n">
        <v>1907831</v>
      </c>
      <c r="AQ68" s="35" t="n">
        <v>3251564</v>
      </c>
      <c r="AR68" s="35" t="n">
        <v>22003</v>
      </c>
      <c r="AS68" s="35" t="n">
        <v>36816</v>
      </c>
      <c r="AT68" s="35" t="n">
        <v>75812</v>
      </c>
      <c r="AU68" s="35" t="n">
        <v>120000</v>
      </c>
      <c r="AV68" s="35" t="n">
        <v>167296</v>
      </c>
      <c r="AW68" s="35" t="n">
        <v>300000</v>
      </c>
      <c r="AX68" s="35" t="n">
        <v>318958</v>
      </c>
      <c r="AY68" s="35" t="n">
        <v>528000</v>
      </c>
      <c r="AZ68" s="35" t="n">
        <v>30</v>
      </c>
      <c r="BA68" s="35" t="n">
        <v>1716848</v>
      </c>
      <c r="BB68" s="35" t="n">
        <v>940983</v>
      </c>
      <c r="BC68" s="35" t="n">
        <v>6503128</v>
      </c>
      <c r="BD68" s="60" t="n">
        <v>3815663</v>
      </c>
      <c r="BE68" s="60" t="n">
        <v>184080</v>
      </c>
    </row>
    <row r="69" customFormat="false" ht="12.75" hidden="false" customHeight="true" outlineLevel="0" collapsed="false">
      <c r="A69" s="35" t="s">
        <v>591</v>
      </c>
      <c r="B69" s="35" t="s">
        <v>587</v>
      </c>
      <c r="C69" s="35" t="s">
        <v>146</v>
      </c>
      <c r="D69" s="35" t="s">
        <v>588</v>
      </c>
      <c r="E69" s="35" t="s">
        <v>145</v>
      </c>
      <c r="F69" s="35" t="s">
        <v>144</v>
      </c>
      <c r="G69" s="35" t="s">
        <v>553</v>
      </c>
      <c r="H69" s="35" t="s">
        <v>556</v>
      </c>
      <c r="I69" s="35" t="n">
        <v>500</v>
      </c>
      <c r="J69" s="35" t="s">
        <v>558</v>
      </c>
      <c r="K69" s="35" t="n">
        <v>6033817</v>
      </c>
      <c r="L69" s="35" t="n">
        <v>6536919</v>
      </c>
      <c r="M69" s="35" t="n">
        <v>9167580</v>
      </c>
      <c r="N69" s="35" t="n">
        <v>2988305</v>
      </c>
      <c r="O69" s="35" t="n">
        <v>3321800</v>
      </c>
      <c r="P69" s="35" t="n">
        <v>3548614</v>
      </c>
      <c r="Q69" s="35" t="n">
        <v>5845780</v>
      </c>
      <c r="R69" s="35" t="n">
        <v>28</v>
      </c>
      <c r="S69" s="35" t="n">
        <v>28</v>
      </c>
      <c r="T69" s="35" t="n">
        <v>50000</v>
      </c>
      <c r="U69" s="35" t="n">
        <v>50000</v>
      </c>
      <c r="V69" s="35" t="n">
        <v>629559</v>
      </c>
      <c r="W69" s="35" t="n">
        <v>667067</v>
      </c>
      <c r="X69" s="35" t="n">
        <v>76963</v>
      </c>
      <c r="Y69" s="35" t="n">
        <v>80000</v>
      </c>
      <c r="Z69" s="35" t="n">
        <v>268724</v>
      </c>
      <c r="AA69" s="35" t="n">
        <v>284733</v>
      </c>
      <c r="AB69" s="35" t="n">
        <v>88900</v>
      </c>
      <c r="AC69" s="35" t="n">
        <v>100000</v>
      </c>
      <c r="AD69" s="35" t="n">
        <v>129504</v>
      </c>
      <c r="AE69" s="35" t="n">
        <v>140000</v>
      </c>
      <c r="AF69" s="35" t="n">
        <v>44450</v>
      </c>
      <c r="AG69" s="35" t="n">
        <v>50000</v>
      </c>
      <c r="AH69" s="35" t="n">
        <v>1700206</v>
      </c>
      <c r="AI69" s="35" t="n">
        <v>1950000</v>
      </c>
      <c r="AJ69" s="35" t="n">
        <v>181226</v>
      </c>
      <c r="AK69" s="35" t="n">
        <v>393028</v>
      </c>
      <c r="AL69" s="35" t="n">
        <v>300000</v>
      </c>
      <c r="AM69" s="35" t="n">
        <v>487305</v>
      </c>
      <c r="AN69" s="35" t="n">
        <v>574254</v>
      </c>
      <c r="AO69" s="35" t="n">
        <v>787305</v>
      </c>
      <c r="AP69" s="35" t="n">
        <v>2384789</v>
      </c>
      <c r="AQ69" s="35" t="n">
        <v>4064455</v>
      </c>
      <c r="AR69" s="35" t="n">
        <v>27504</v>
      </c>
      <c r="AS69" s="35" t="n">
        <v>46020</v>
      </c>
      <c r="AT69" s="35" t="n">
        <v>75812</v>
      </c>
      <c r="AU69" s="35" t="n">
        <v>120000</v>
      </c>
      <c r="AV69" s="35" t="n">
        <v>167296</v>
      </c>
      <c r="AW69" s="35" t="n">
        <v>300000</v>
      </c>
      <c r="AX69" s="35" t="n">
        <v>318958</v>
      </c>
      <c r="AY69" s="35" t="n">
        <v>528000</v>
      </c>
      <c r="AZ69" s="35" t="n">
        <v>30</v>
      </c>
      <c r="BA69" s="35" t="n">
        <v>2283130</v>
      </c>
      <c r="BB69" s="35" t="n">
        <v>1220964</v>
      </c>
      <c r="BC69" s="35" t="n">
        <v>8128910</v>
      </c>
      <c r="BD69" s="60" t="n">
        <v>4769578</v>
      </c>
      <c r="BE69" s="60" t="n">
        <v>230100</v>
      </c>
    </row>
    <row r="70" customFormat="false" ht="12.75" hidden="false" customHeight="true" outlineLevel="0" collapsed="false">
      <c r="A70" s="35" t="s">
        <v>592</v>
      </c>
      <c r="B70" s="35" t="s">
        <v>587</v>
      </c>
      <c r="C70" s="35" t="s">
        <v>146</v>
      </c>
      <c r="D70" s="35" t="s">
        <v>588</v>
      </c>
      <c r="E70" s="35" t="s">
        <v>145</v>
      </c>
      <c r="F70" s="35" t="s">
        <v>144</v>
      </c>
      <c r="G70" s="35" t="s">
        <v>549</v>
      </c>
      <c r="H70" s="35" t="s">
        <v>550</v>
      </c>
      <c r="I70" s="35" t="n">
        <v>1000</v>
      </c>
      <c r="J70" s="35" t="s">
        <v>562</v>
      </c>
      <c r="K70" s="35" t="n">
        <v>6033817</v>
      </c>
      <c r="L70" s="35" t="n">
        <v>5387272</v>
      </c>
      <c r="M70" s="35" t="n">
        <v>7305433</v>
      </c>
      <c r="N70" s="35" t="n">
        <v>3043083</v>
      </c>
      <c r="O70" s="35" t="n">
        <v>3451800</v>
      </c>
      <c r="P70" s="35" t="n">
        <v>2344189</v>
      </c>
      <c r="Q70" s="35" t="n">
        <v>3853633</v>
      </c>
      <c r="R70" s="35" t="n">
        <v>15</v>
      </c>
      <c r="S70" s="35" t="n">
        <v>15</v>
      </c>
      <c r="T70" s="35" t="n">
        <v>50000</v>
      </c>
      <c r="U70" s="35" t="n">
        <v>50000</v>
      </c>
      <c r="V70" s="35" t="n">
        <v>629559</v>
      </c>
      <c r="W70" s="35" t="n">
        <v>667067</v>
      </c>
      <c r="X70" s="35" t="n">
        <v>153925</v>
      </c>
      <c r="Y70" s="35" t="n">
        <v>160000</v>
      </c>
      <c r="Z70" s="35" t="n">
        <v>268724</v>
      </c>
      <c r="AA70" s="35" t="n">
        <v>284733</v>
      </c>
      <c r="AB70" s="35" t="n">
        <v>88900</v>
      </c>
      <c r="AC70" s="35" t="n">
        <v>100000</v>
      </c>
      <c r="AD70" s="35" t="n">
        <v>129504</v>
      </c>
      <c r="AE70" s="35" t="n">
        <v>140000</v>
      </c>
      <c r="AF70" s="35" t="n">
        <v>44450</v>
      </c>
      <c r="AG70" s="35" t="n">
        <v>50000</v>
      </c>
      <c r="AH70" s="35" t="n">
        <v>1678021</v>
      </c>
      <c r="AI70" s="35" t="n">
        <v>2000000</v>
      </c>
      <c r="AJ70" s="35" t="n">
        <v>181226</v>
      </c>
      <c r="AK70" s="35" t="n">
        <v>387900</v>
      </c>
      <c r="AL70" s="35" t="n">
        <v>300000</v>
      </c>
      <c r="AM70" s="35" t="n">
        <v>499800</v>
      </c>
      <c r="AN70" s="35" t="n">
        <v>569126</v>
      </c>
      <c r="AO70" s="35" t="n">
        <v>799800</v>
      </c>
      <c r="AP70" s="35" t="n">
        <v>1172095</v>
      </c>
      <c r="AQ70" s="35" t="n">
        <v>2035977</v>
      </c>
      <c r="AR70" s="35" t="n">
        <v>40902</v>
      </c>
      <c r="AS70" s="35" t="n">
        <v>69856</v>
      </c>
      <c r="AT70" s="35" t="n">
        <v>75812</v>
      </c>
      <c r="AU70" s="35" t="n">
        <v>120000</v>
      </c>
      <c r="AV70" s="35" t="n">
        <v>167296</v>
      </c>
      <c r="AW70" s="35" t="n">
        <v>300000</v>
      </c>
      <c r="AX70" s="35" t="n">
        <v>318958</v>
      </c>
      <c r="AY70" s="35" t="n">
        <v>528000</v>
      </c>
      <c r="AZ70" s="35" t="n">
        <v>9.833499001</v>
      </c>
      <c r="BA70" s="35" t="n">
        <v>218322</v>
      </c>
      <c r="BB70" s="35" t="n">
        <v>0</v>
      </c>
      <c r="BC70" s="35" t="n">
        <v>4071955</v>
      </c>
      <c r="BD70" s="60" t="n">
        <v>2344189</v>
      </c>
      <c r="BE70" s="60" t="n">
        <v>349280</v>
      </c>
    </row>
    <row r="71" customFormat="false" ht="12.75" hidden="false" customHeight="true" outlineLevel="0" collapsed="false">
      <c r="A71" s="35" t="s">
        <v>593</v>
      </c>
      <c r="B71" s="35" t="s">
        <v>587</v>
      </c>
      <c r="C71" s="35" t="s">
        <v>146</v>
      </c>
      <c r="D71" s="35" t="s">
        <v>588</v>
      </c>
      <c r="E71" s="35" t="s">
        <v>145</v>
      </c>
      <c r="F71" s="35" t="s">
        <v>144</v>
      </c>
      <c r="G71" s="35" t="s">
        <v>553</v>
      </c>
      <c r="H71" s="35" t="s">
        <v>550</v>
      </c>
      <c r="I71" s="35" t="n">
        <v>1000</v>
      </c>
      <c r="J71" s="35" t="s">
        <v>562</v>
      </c>
      <c r="K71" s="35" t="n">
        <v>6033817</v>
      </c>
      <c r="L71" s="35" t="n">
        <v>7738853</v>
      </c>
      <c r="M71" s="35" t="n">
        <v>10355578</v>
      </c>
      <c r="N71" s="35" t="n">
        <v>4637203</v>
      </c>
      <c r="O71" s="35" t="n">
        <v>5351800</v>
      </c>
      <c r="P71" s="35" t="n">
        <v>3101650</v>
      </c>
      <c r="Q71" s="35" t="n">
        <v>5003778</v>
      </c>
      <c r="R71" s="35" t="n">
        <v>18</v>
      </c>
      <c r="S71" s="35" t="n">
        <v>18</v>
      </c>
      <c r="T71" s="35" t="n">
        <v>50000</v>
      </c>
      <c r="U71" s="35" t="n">
        <v>50000</v>
      </c>
      <c r="V71" s="35" t="n">
        <v>629559</v>
      </c>
      <c r="W71" s="35" t="n">
        <v>667067</v>
      </c>
      <c r="X71" s="35" t="n">
        <v>153925</v>
      </c>
      <c r="Y71" s="35" t="n">
        <v>160000</v>
      </c>
      <c r="Z71" s="35" t="n">
        <v>268724</v>
      </c>
      <c r="AA71" s="35" t="n">
        <v>284733</v>
      </c>
      <c r="AB71" s="35" t="n">
        <v>88900</v>
      </c>
      <c r="AC71" s="35" t="n">
        <v>100000</v>
      </c>
      <c r="AD71" s="35" t="n">
        <v>129504</v>
      </c>
      <c r="AE71" s="35" t="n">
        <v>140000</v>
      </c>
      <c r="AF71" s="35" t="n">
        <v>44450</v>
      </c>
      <c r="AG71" s="35" t="n">
        <v>50000</v>
      </c>
      <c r="AH71" s="35" t="n">
        <v>3272141</v>
      </c>
      <c r="AI71" s="35" t="n">
        <v>3900000</v>
      </c>
      <c r="AJ71" s="35" t="n">
        <v>181226</v>
      </c>
      <c r="AK71" s="35" t="n">
        <v>756405</v>
      </c>
      <c r="AL71" s="35" t="n">
        <v>300000</v>
      </c>
      <c r="AM71" s="35" t="n">
        <v>974610</v>
      </c>
      <c r="AN71" s="35" t="n">
        <v>937631</v>
      </c>
      <c r="AO71" s="35" t="n">
        <v>1274610</v>
      </c>
      <c r="AP71" s="35" t="n">
        <v>1550825</v>
      </c>
      <c r="AQ71" s="35" t="n">
        <v>2693848</v>
      </c>
      <c r="AR71" s="35" t="n">
        <v>51128</v>
      </c>
      <c r="AS71" s="35" t="n">
        <v>87320</v>
      </c>
      <c r="AT71" s="35" t="n">
        <v>75812</v>
      </c>
      <c r="AU71" s="35" t="n">
        <v>120000</v>
      </c>
      <c r="AV71" s="35" t="n">
        <v>167296</v>
      </c>
      <c r="AW71" s="35" t="n">
        <v>300000</v>
      </c>
      <c r="AX71" s="35" t="n">
        <v>318958</v>
      </c>
      <c r="AY71" s="35" t="n">
        <v>528000</v>
      </c>
      <c r="AZ71" s="35" t="n">
        <v>10.40874063</v>
      </c>
      <c r="BA71" s="35" t="n">
        <v>383918</v>
      </c>
      <c r="BB71" s="35" t="n">
        <v>0</v>
      </c>
      <c r="BC71" s="35" t="n">
        <v>5387696</v>
      </c>
      <c r="BD71" s="60" t="n">
        <v>3101650</v>
      </c>
      <c r="BE71" s="60" t="n">
        <v>436600</v>
      </c>
    </row>
    <row r="72" customFormat="false" ht="12.75" hidden="false" customHeight="true" outlineLevel="0" collapsed="false">
      <c r="A72" s="35" t="s">
        <v>592</v>
      </c>
      <c r="B72" s="35" t="s">
        <v>587</v>
      </c>
      <c r="C72" s="35" t="s">
        <v>146</v>
      </c>
      <c r="D72" s="35" t="s">
        <v>588</v>
      </c>
      <c r="E72" s="35" t="s">
        <v>145</v>
      </c>
      <c r="F72" s="35" t="s">
        <v>144</v>
      </c>
      <c r="G72" s="35" t="s">
        <v>549</v>
      </c>
      <c r="H72" s="35" t="s">
        <v>556</v>
      </c>
      <c r="I72" s="35" t="n">
        <v>1000</v>
      </c>
      <c r="J72" s="35" t="s">
        <v>562</v>
      </c>
      <c r="K72" s="35" t="n">
        <v>6033817</v>
      </c>
      <c r="L72" s="35" t="n">
        <v>7790999</v>
      </c>
      <c r="M72" s="35" t="n">
        <v>11480808</v>
      </c>
      <c r="N72" s="35" t="n">
        <v>3043083</v>
      </c>
      <c r="O72" s="35" t="n">
        <v>3451800</v>
      </c>
      <c r="P72" s="35" t="n">
        <v>4747916</v>
      </c>
      <c r="Q72" s="35" t="n">
        <v>8029008</v>
      </c>
      <c r="R72" s="35" t="n">
        <v>22</v>
      </c>
      <c r="S72" s="35" t="n">
        <v>22</v>
      </c>
      <c r="T72" s="35" t="n">
        <v>50000</v>
      </c>
      <c r="U72" s="35" t="n">
        <v>50000</v>
      </c>
      <c r="V72" s="35" t="n">
        <v>629559</v>
      </c>
      <c r="W72" s="35" t="n">
        <v>667067</v>
      </c>
      <c r="X72" s="35" t="n">
        <v>153925</v>
      </c>
      <c r="Y72" s="35" t="n">
        <v>160000</v>
      </c>
      <c r="Z72" s="35" t="n">
        <v>268724</v>
      </c>
      <c r="AA72" s="35" t="n">
        <v>284733</v>
      </c>
      <c r="AB72" s="35" t="n">
        <v>88900</v>
      </c>
      <c r="AC72" s="35" t="n">
        <v>100000</v>
      </c>
      <c r="AD72" s="35" t="n">
        <v>129504</v>
      </c>
      <c r="AE72" s="35" t="n">
        <v>140000</v>
      </c>
      <c r="AF72" s="35" t="n">
        <v>44450</v>
      </c>
      <c r="AG72" s="35" t="n">
        <v>50000</v>
      </c>
      <c r="AH72" s="35" t="n">
        <v>1678021</v>
      </c>
      <c r="AI72" s="35" t="n">
        <v>2000000</v>
      </c>
      <c r="AJ72" s="35" t="n">
        <v>181226</v>
      </c>
      <c r="AK72" s="35" t="n">
        <v>387900</v>
      </c>
      <c r="AL72" s="35" t="n">
        <v>300000</v>
      </c>
      <c r="AM72" s="35" t="n">
        <v>499800</v>
      </c>
      <c r="AN72" s="35" t="n">
        <v>569126</v>
      </c>
      <c r="AO72" s="35" t="n">
        <v>799800</v>
      </c>
      <c r="AP72" s="35" t="n">
        <v>3575822</v>
      </c>
      <c r="AQ72" s="35" t="n">
        <v>6211352</v>
      </c>
      <c r="AR72" s="35" t="n">
        <v>40902</v>
      </c>
      <c r="AS72" s="35" t="n">
        <v>69856</v>
      </c>
      <c r="AT72" s="35" t="n">
        <v>75812</v>
      </c>
      <c r="AU72" s="35" t="n">
        <v>120000</v>
      </c>
      <c r="AV72" s="35" t="n">
        <v>167296</v>
      </c>
      <c r="AW72" s="35" t="n">
        <v>300000</v>
      </c>
      <c r="AX72" s="35" t="n">
        <v>318958</v>
      </c>
      <c r="AY72" s="35" t="n">
        <v>528000</v>
      </c>
      <c r="AZ72" s="35" t="n">
        <v>30</v>
      </c>
      <c r="BA72" s="35" t="n">
        <v>4393696</v>
      </c>
      <c r="BB72" s="35" t="n">
        <v>2403728</v>
      </c>
      <c r="BC72" s="35" t="n">
        <v>12422704</v>
      </c>
      <c r="BD72" s="60" t="n">
        <v>7151644</v>
      </c>
      <c r="BE72" s="60" t="n">
        <v>349280</v>
      </c>
    </row>
    <row r="73" customFormat="false" ht="12.75" hidden="false" customHeight="true" outlineLevel="0" collapsed="false">
      <c r="A73" s="35" t="s">
        <v>593</v>
      </c>
      <c r="B73" s="35" t="s">
        <v>587</v>
      </c>
      <c r="C73" s="35" t="s">
        <v>146</v>
      </c>
      <c r="D73" s="35" t="s">
        <v>588</v>
      </c>
      <c r="E73" s="35" t="s">
        <v>145</v>
      </c>
      <c r="F73" s="35" t="s">
        <v>144</v>
      </c>
      <c r="G73" s="35" t="s">
        <v>553</v>
      </c>
      <c r="H73" s="35" t="s">
        <v>556</v>
      </c>
      <c r="I73" s="35" t="n">
        <v>1000</v>
      </c>
      <c r="J73" s="35" t="s">
        <v>562</v>
      </c>
      <c r="K73" s="35" t="n">
        <v>6033817</v>
      </c>
      <c r="L73" s="35" t="n">
        <v>10657805</v>
      </c>
      <c r="M73" s="35" t="n">
        <v>15425920</v>
      </c>
      <c r="N73" s="35" t="n">
        <v>4637203</v>
      </c>
      <c r="O73" s="35" t="n">
        <v>5351800</v>
      </c>
      <c r="P73" s="35" t="n">
        <v>6020602</v>
      </c>
      <c r="Q73" s="35" t="n">
        <v>10074120</v>
      </c>
      <c r="R73" s="35" t="n">
        <v>24</v>
      </c>
      <c r="S73" s="35" t="n">
        <v>24</v>
      </c>
      <c r="T73" s="35" t="n">
        <v>50000</v>
      </c>
      <c r="U73" s="35" t="n">
        <v>50000</v>
      </c>
      <c r="V73" s="35" t="n">
        <v>629559</v>
      </c>
      <c r="W73" s="35" t="n">
        <v>667067</v>
      </c>
      <c r="X73" s="35" t="n">
        <v>153925</v>
      </c>
      <c r="Y73" s="35" t="n">
        <v>160000</v>
      </c>
      <c r="Z73" s="35" t="n">
        <v>268724</v>
      </c>
      <c r="AA73" s="35" t="n">
        <v>284733</v>
      </c>
      <c r="AB73" s="35" t="n">
        <v>88900</v>
      </c>
      <c r="AC73" s="35" t="n">
        <v>100000</v>
      </c>
      <c r="AD73" s="35" t="n">
        <v>129504</v>
      </c>
      <c r="AE73" s="35" t="n">
        <v>140000</v>
      </c>
      <c r="AF73" s="35" t="n">
        <v>44450</v>
      </c>
      <c r="AG73" s="35" t="n">
        <v>50000</v>
      </c>
      <c r="AH73" s="35" t="n">
        <v>3272141</v>
      </c>
      <c r="AI73" s="35" t="n">
        <v>3900000</v>
      </c>
      <c r="AJ73" s="35" t="n">
        <v>181226</v>
      </c>
      <c r="AK73" s="35" t="n">
        <v>756405</v>
      </c>
      <c r="AL73" s="35" t="n">
        <v>300000</v>
      </c>
      <c r="AM73" s="35" t="n">
        <v>974610</v>
      </c>
      <c r="AN73" s="35" t="n">
        <v>937631</v>
      </c>
      <c r="AO73" s="35" t="n">
        <v>1274610</v>
      </c>
      <c r="AP73" s="35" t="n">
        <v>4469777</v>
      </c>
      <c r="AQ73" s="35" t="n">
        <v>7764190</v>
      </c>
      <c r="AR73" s="35" t="n">
        <v>51128</v>
      </c>
      <c r="AS73" s="35" t="n">
        <v>87320</v>
      </c>
      <c r="AT73" s="35" t="n">
        <v>75812</v>
      </c>
      <c r="AU73" s="35" t="n">
        <v>120000</v>
      </c>
      <c r="AV73" s="35" t="n">
        <v>167296</v>
      </c>
      <c r="AW73" s="35" t="n">
        <v>300000</v>
      </c>
      <c r="AX73" s="35" t="n">
        <v>318958</v>
      </c>
      <c r="AY73" s="35" t="n">
        <v>528000</v>
      </c>
      <c r="AZ73" s="35" t="n">
        <v>30</v>
      </c>
      <c r="BA73" s="35" t="n">
        <v>5454260</v>
      </c>
      <c r="BB73" s="35" t="n">
        <v>2918952</v>
      </c>
      <c r="BC73" s="35" t="n">
        <v>15528380</v>
      </c>
      <c r="BD73" s="60" t="n">
        <v>8939554</v>
      </c>
      <c r="BE73" s="60" t="n">
        <v>436600</v>
      </c>
    </row>
    <row r="74" customFormat="false" ht="12.75" hidden="false" customHeight="true" outlineLevel="0" collapsed="false">
      <c r="A74" s="35" t="s">
        <v>594</v>
      </c>
      <c r="B74" s="35" t="s">
        <v>587</v>
      </c>
      <c r="C74" s="35" t="s">
        <v>146</v>
      </c>
      <c r="D74" s="35" t="s">
        <v>588</v>
      </c>
      <c r="E74" s="35" t="s">
        <v>145</v>
      </c>
      <c r="F74" s="35" t="s">
        <v>156</v>
      </c>
      <c r="H74" s="35" t="s">
        <v>550</v>
      </c>
      <c r="I74" s="35" t="n">
        <v>4000</v>
      </c>
      <c r="J74" s="35" t="s">
        <v>551</v>
      </c>
      <c r="K74" s="35" t="n">
        <v>10199230</v>
      </c>
      <c r="L74" s="35" t="n">
        <v>2826271</v>
      </c>
      <c r="M74" s="35" t="n">
        <v>4029024</v>
      </c>
      <c r="N74" s="35" t="n">
        <v>1288099</v>
      </c>
      <c r="O74" s="35" t="n">
        <v>1371800</v>
      </c>
      <c r="P74" s="35" t="n">
        <v>1538172</v>
      </c>
      <c r="Q74" s="35" t="n">
        <v>2657224</v>
      </c>
      <c r="R74" s="35" t="n">
        <v>13</v>
      </c>
      <c r="S74" s="35" t="n">
        <v>13</v>
      </c>
      <c r="T74" s="35" t="n">
        <v>50000</v>
      </c>
      <c r="U74" s="35" t="n">
        <v>50000</v>
      </c>
      <c r="V74" s="35" t="n">
        <v>629559</v>
      </c>
      <c r="W74" s="35" t="n">
        <v>667067</v>
      </c>
      <c r="X74" s="35" t="n">
        <v>76963</v>
      </c>
      <c r="Y74" s="35" t="n">
        <v>80000</v>
      </c>
      <c r="Z74" s="35" t="n">
        <v>268724</v>
      </c>
      <c r="AA74" s="35" t="n">
        <v>284733</v>
      </c>
      <c r="AB74" s="35" t="n">
        <v>88900</v>
      </c>
      <c r="AC74" s="35" t="n">
        <v>100000</v>
      </c>
      <c r="AD74" s="35" t="n">
        <v>129504</v>
      </c>
      <c r="AE74" s="35" t="n">
        <v>140000</v>
      </c>
      <c r="AF74" s="35" t="n">
        <v>44450</v>
      </c>
      <c r="AG74" s="35" t="n">
        <v>50000</v>
      </c>
      <c r="AH74" s="35" t="n">
        <v>0</v>
      </c>
      <c r="AI74" s="35" t="n">
        <v>0</v>
      </c>
      <c r="AJ74" s="35" t="n">
        <v>181226</v>
      </c>
      <c r="AK74" s="35" t="n">
        <v>0</v>
      </c>
      <c r="AL74" s="35" t="n">
        <v>300000</v>
      </c>
      <c r="AM74" s="35" t="n">
        <v>0</v>
      </c>
      <c r="AN74" s="35" t="n">
        <v>181226</v>
      </c>
      <c r="AO74" s="35" t="n">
        <v>300000</v>
      </c>
      <c r="AP74" s="35" t="n">
        <v>769086</v>
      </c>
      <c r="AQ74" s="35" t="n">
        <v>1364233</v>
      </c>
      <c r="AR74" s="35" t="n">
        <v>25793</v>
      </c>
      <c r="AS74" s="35" t="n">
        <v>44991</v>
      </c>
      <c r="AT74" s="35" t="n">
        <v>75812</v>
      </c>
      <c r="AU74" s="35" t="n">
        <v>120000</v>
      </c>
      <c r="AV74" s="35" t="n">
        <v>167296</v>
      </c>
      <c r="AW74" s="35" t="n">
        <v>300000</v>
      </c>
      <c r="AX74" s="35" t="n">
        <v>318958</v>
      </c>
      <c r="AY74" s="35" t="n">
        <v>528000</v>
      </c>
      <c r="AZ74" s="35" t="n">
        <v>10.15040859</v>
      </c>
      <c r="BA74" s="35" t="n">
        <v>71241</v>
      </c>
      <c r="BB74" s="35" t="n">
        <v>0</v>
      </c>
      <c r="BC74" s="35" t="n">
        <v>2728465</v>
      </c>
      <c r="BD74" s="60" t="n">
        <v>1538172</v>
      </c>
      <c r="BE74" s="60" t="n">
        <v>224955</v>
      </c>
    </row>
    <row r="75" customFormat="false" ht="12.75" hidden="false" customHeight="true" outlineLevel="0" collapsed="false">
      <c r="A75" s="35" t="s">
        <v>594</v>
      </c>
      <c r="B75" s="35" t="s">
        <v>587</v>
      </c>
      <c r="C75" s="35" t="s">
        <v>146</v>
      </c>
      <c r="D75" s="35" t="s">
        <v>588</v>
      </c>
      <c r="E75" s="35" t="s">
        <v>145</v>
      </c>
      <c r="F75" s="35" t="s">
        <v>156</v>
      </c>
      <c r="H75" s="35" t="s">
        <v>556</v>
      </c>
      <c r="I75" s="35" t="n">
        <v>4000</v>
      </c>
      <c r="J75" s="35" t="s">
        <v>551</v>
      </c>
      <c r="K75" s="35" t="n">
        <v>10199230</v>
      </c>
      <c r="L75" s="35" t="n">
        <v>4330255</v>
      </c>
      <c r="M75" s="35" t="n">
        <v>6696843</v>
      </c>
      <c r="N75" s="35" t="n">
        <v>1288099</v>
      </c>
      <c r="O75" s="35" t="n">
        <v>1371800</v>
      </c>
      <c r="P75" s="35" t="n">
        <v>3042156</v>
      </c>
      <c r="Q75" s="35" t="n">
        <v>5325043</v>
      </c>
      <c r="R75" s="35" t="n">
        <v>19</v>
      </c>
      <c r="S75" s="35" t="n">
        <v>19</v>
      </c>
      <c r="T75" s="35" t="n">
        <v>50000</v>
      </c>
      <c r="U75" s="35" t="n">
        <v>50000</v>
      </c>
      <c r="V75" s="35" t="n">
        <v>629559</v>
      </c>
      <c r="W75" s="35" t="n">
        <v>667067</v>
      </c>
      <c r="X75" s="35" t="n">
        <v>76963</v>
      </c>
      <c r="Y75" s="35" t="n">
        <v>80000</v>
      </c>
      <c r="Z75" s="35" t="n">
        <v>268724</v>
      </c>
      <c r="AA75" s="35" t="n">
        <v>284733</v>
      </c>
      <c r="AB75" s="35" t="n">
        <v>88900</v>
      </c>
      <c r="AC75" s="35" t="n">
        <v>100000</v>
      </c>
      <c r="AD75" s="35" t="n">
        <v>129504</v>
      </c>
      <c r="AE75" s="35" t="n">
        <v>140000</v>
      </c>
      <c r="AF75" s="35" t="n">
        <v>44450</v>
      </c>
      <c r="AG75" s="35" t="n">
        <v>50000</v>
      </c>
      <c r="AH75" s="35" t="n">
        <v>0</v>
      </c>
      <c r="AI75" s="35" t="n">
        <v>0</v>
      </c>
      <c r="AJ75" s="35" t="n">
        <v>181226</v>
      </c>
      <c r="AK75" s="35" t="n">
        <v>0</v>
      </c>
      <c r="AL75" s="35" t="n">
        <v>300000</v>
      </c>
      <c r="AM75" s="35" t="n">
        <v>0</v>
      </c>
      <c r="AN75" s="35" t="n">
        <v>181226</v>
      </c>
      <c r="AO75" s="35" t="n">
        <v>300000</v>
      </c>
      <c r="AP75" s="35" t="n">
        <v>2273069</v>
      </c>
      <c r="AQ75" s="35" t="n">
        <v>4032052</v>
      </c>
      <c r="AR75" s="35" t="n">
        <v>25793</v>
      </c>
      <c r="AS75" s="35" t="n">
        <v>44991</v>
      </c>
      <c r="AT75" s="35" t="n">
        <v>75812</v>
      </c>
      <c r="AU75" s="35" t="n">
        <v>120000</v>
      </c>
      <c r="AV75" s="35" t="n">
        <v>167296</v>
      </c>
      <c r="AW75" s="35" t="n">
        <v>300000</v>
      </c>
      <c r="AX75" s="35" t="n">
        <v>318958</v>
      </c>
      <c r="AY75" s="35" t="n">
        <v>528000</v>
      </c>
      <c r="AZ75" s="35" t="n">
        <v>30</v>
      </c>
      <c r="BA75" s="35" t="n">
        <v>2739061</v>
      </c>
      <c r="BB75" s="35" t="n">
        <v>1503983</v>
      </c>
      <c r="BC75" s="35" t="n">
        <v>8064104</v>
      </c>
      <c r="BD75" s="60" t="n">
        <v>4546139</v>
      </c>
      <c r="BE75" s="60" t="n">
        <v>224955</v>
      </c>
    </row>
    <row r="76" customFormat="false" ht="12.75" hidden="false" customHeight="true" outlineLevel="0" collapsed="false">
      <c r="A76" s="35" t="s">
        <v>595</v>
      </c>
      <c r="B76" s="35" t="s">
        <v>587</v>
      </c>
      <c r="C76" s="35" t="s">
        <v>146</v>
      </c>
      <c r="D76" s="35" t="s">
        <v>588</v>
      </c>
      <c r="E76" s="35" t="s">
        <v>145</v>
      </c>
      <c r="F76" s="35" t="s">
        <v>156</v>
      </c>
      <c r="H76" s="35" t="s">
        <v>550</v>
      </c>
      <c r="I76" s="35" t="n">
        <v>20000</v>
      </c>
      <c r="J76" s="35" t="s">
        <v>558</v>
      </c>
      <c r="K76" s="35" t="n">
        <v>10199230</v>
      </c>
      <c r="L76" s="35" t="n">
        <v>3032618</v>
      </c>
      <c r="M76" s="35" t="n">
        <v>4392000</v>
      </c>
      <c r="N76" s="35" t="n">
        <v>1288099</v>
      </c>
      <c r="O76" s="35" t="n">
        <v>1371800</v>
      </c>
      <c r="P76" s="35" t="n">
        <v>1744519</v>
      </c>
      <c r="Q76" s="35" t="n">
        <v>3020200</v>
      </c>
      <c r="R76" s="35" t="n">
        <v>3</v>
      </c>
      <c r="S76" s="35" t="n">
        <v>3</v>
      </c>
      <c r="T76" s="35" t="n">
        <v>50000</v>
      </c>
      <c r="U76" s="35" t="n">
        <v>50000</v>
      </c>
      <c r="V76" s="35" t="n">
        <v>629559</v>
      </c>
      <c r="W76" s="35" t="n">
        <v>667067</v>
      </c>
      <c r="X76" s="35" t="n">
        <v>76963</v>
      </c>
      <c r="Y76" s="35" t="n">
        <v>80000</v>
      </c>
      <c r="Z76" s="35" t="n">
        <v>268724</v>
      </c>
      <c r="AA76" s="35" t="n">
        <v>284733</v>
      </c>
      <c r="AB76" s="35" t="n">
        <v>88900</v>
      </c>
      <c r="AC76" s="35" t="n">
        <v>100000</v>
      </c>
      <c r="AD76" s="35" t="n">
        <v>129504</v>
      </c>
      <c r="AE76" s="35" t="n">
        <v>140000</v>
      </c>
      <c r="AF76" s="35" t="n">
        <v>44450</v>
      </c>
      <c r="AG76" s="35" t="n">
        <v>50000</v>
      </c>
      <c r="AH76" s="35" t="n">
        <v>0</v>
      </c>
      <c r="AI76" s="35" t="n">
        <v>0</v>
      </c>
      <c r="AJ76" s="35" t="n">
        <v>181226</v>
      </c>
      <c r="AK76" s="35" t="n">
        <v>0</v>
      </c>
      <c r="AL76" s="35" t="n">
        <v>300000</v>
      </c>
      <c r="AM76" s="35" t="n">
        <v>0</v>
      </c>
      <c r="AN76" s="35" t="n">
        <v>181226</v>
      </c>
      <c r="AO76" s="35" t="n">
        <v>300000</v>
      </c>
      <c r="AP76" s="35" t="n">
        <v>872260</v>
      </c>
      <c r="AQ76" s="35" t="n">
        <v>1547245</v>
      </c>
      <c r="AR76" s="35" t="n">
        <v>128967</v>
      </c>
      <c r="AS76" s="35" t="n">
        <v>224955</v>
      </c>
      <c r="AT76" s="35" t="n">
        <v>75812</v>
      </c>
      <c r="AU76" s="35" t="n">
        <v>120000</v>
      </c>
      <c r="AV76" s="35" t="n">
        <v>167296</v>
      </c>
      <c r="AW76" s="35" t="n">
        <v>300000</v>
      </c>
      <c r="AX76" s="35" t="n">
        <v>318958</v>
      </c>
      <c r="AY76" s="35" t="n">
        <v>528000</v>
      </c>
      <c r="AZ76" s="35" t="n">
        <v>2.302418519</v>
      </c>
      <c r="BA76" s="35" t="n">
        <v>74291</v>
      </c>
      <c r="BB76" s="35" t="n">
        <v>0</v>
      </c>
      <c r="BC76" s="35" t="n">
        <v>3094491</v>
      </c>
      <c r="BD76" s="60" t="n">
        <v>1744519</v>
      </c>
      <c r="BE76" s="60" t="n">
        <v>1124776</v>
      </c>
    </row>
    <row r="77" customFormat="false" ht="12.75" hidden="false" customHeight="true" outlineLevel="0" collapsed="false">
      <c r="A77" s="35" t="s">
        <v>595</v>
      </c>
      <c r="B77" s="35" t="s">
        <v>587</v>
      </c>
      <c r="C77" s="35" t="s">
        <v>146</v>
      </c>
      <c r="D77" s="35" t="s">
        <v>588</v>
      </c>
      <c r="E77" s="35" t="s">
        <v>145</v>
      </c>
      <c r="F77" s="35" t="s">
        <v>156</v>
      </c>
      <c r="H77" s="35" t="s">
        <v>556</v>
      </c>
      <c r="I77" s="35" t="n">
        <v>20000</v>
      </c>
      <c r="J77" s="35" t="s">
        <v>558</v>
      </c>
      <c r="K77" s="35" t="n">
        <v>10199230</v>
      </c>
      <c r="L77" s="35" t="n">
        <v>13525706</v>
      </c>
      <c r="M77" s="35" t="n">
        <v>23005016</v>
      </c>
      <c r="N77" s="35" t="n">
        <v>1288099</v>
      </c>
      <c r="O77" s="35" t="n">
        <v>1371800</v>
      </c>
      <c r="P77" s="35" t="n">
        <v>12237607</v>
      </c>
      <c r="Q77" s="35" t="n">
        <v>21633216</v>
      </c>
      <c r="R77" s="35" t="n">
        <v>12</v>
      </c>
      <c r="S77" s="35" t="n">
        <v>12</v>
      </c>
      <c r="T77" s="35" t="n">
        <v>50000</v>
      </c>
      <c r="U77" s="35" t="n">
        <v>50000</v>
      </c>
      <c r="V77" s="35" t="n">
        <v>629559</v>
      </c>
      <c r="W77" s="35" t="n">
        <v>667067</v>
      </c>
      <c r="X77" s="35" t="n">
        <v>76963</v>
      </c>
      <c r="Y77" s="35" t="n">
        <v>80000</v>
      </c>
      <c r="Z77" s="35" t="n">
        <v>268724</v>
      </c>
      <c r="AA77" s="35" t="n">
        <v>284733</v>
      </c>
      <c r="AB77" s="35" t="n">
        <v>88900</v>
      </c>
      <c r="AC77" s="35" t="n">
        <v>100000</v>
      </c>
      <c r="AD77" s="35" t="n">
        <v>129504</v>
      </c>
      <c r="AE77" s="35" t="n">
        <v>140000</v>
      </c>
      <c r="AF77" s="35" t="n">
        <v>44450</v>
      </c>
      <c r="AG77" s="35" t="n">
        <v>50000</v>
      </c>
      <c r="AH77" s="35" t="n">
        <v>0</v>
      </c>
      <c r="AI77" s="35" t="n">
        <v>0</v>
      </c>
      <c r="AJ77" s="35" t="n">
        <v>181226</v>
      </c>
      <c r="AK77" s="35" t="n">
        <v>0</v>
      </c>
      <c r="AL77" s="35" t="n">
        <v>300000</v>
      </c>
      <c r="AM77" s="35" t="n">
        <v>0</v>
      </c>
      <c r="AN77" s="35" t="n">
        <v>181226</v>
      </c>
      <c r="AO77" s="35" t="n">
        <v>300000</v>
      </c>
      <c r="AP77" s="35" t="n">
        <v>11365347</v>
      </c>
      <c r="AQ77" s="35" t="n">
        <v>20160261</v>
      </c>
      <c r="AR77" s="35" t="n">
        <v>128967</v>
      </c>
      <c r="AS77" s="35" t="n">
        <v>224955</v>
      </c>
      <c r="AT77" s="35" t="n">
        <v>75812</v>
      </c>
      <c r="AU77" s="35" t="n">
        <v>120000</v>
      </c>
      <c r="AV77" s="35" t="n">
        <v>167296</v>
      </c>
      <c r="AW77" s="35" t="n">
        <v>300000</v>
      </c>
      <c r="AX77" s="35" t="n">
        <v>318958</v>
      </c>
      <c r="AY77" s="35" t="n">
        <v>528000</v>
      </c>
      <c r="AZ77" s="35" t="n">
        <v>30</v>
      </c>
      <c r="BA77" s="35" t="n">
        <v>18687306</v>
      </c>
      <c r="BB77" s="35" t="n">
        <v>10493087</v>
      </c>
      <c r="BC77" s="35" t="n">
        <v>40320522</v>
      </c>
      <c r="BD77" s="60" t="n">
        <v>22730694</v>
      </c>
      <c r="BE77" s="60" t="n">
        <v>1124776</v>
      </c>
    </row>
    <row r="78" customFormat="false" ht="12.75" hidden="false" customHeight="true" outlineLevel="0" collapsed="false">
      <c r="A78" s="35" t="s">
        <v>596</v>
      </c>
      <c r="B78" s="35" t="s">
        <v>587</v>
      </c>
      <c r="C78" s="35" t="s">
        <v>146</v>
      </c>
      <c r="D78" s="35" t="s">
        <v>588</v>
      </c>
      <c r="E78" s="35" t="s">
        <v>145</v>
      </c>
      <c r="F78" s="35" t="s">
        <v>156</v>
      </c>
      <c r="H78" s="35" t="s">
        <v>550</v>
      </c>
      <c r="I78" s="35" t="n">
        <v>40000</v>
      </c>
      <c r="J78" s="35" t="s">
        <v>562</v>
      </c>
      <c r="K78" s="35" t="n">
        <v>10199230</v>
      </c>
      <c r="L78" s="35" t="n">
        <v>4181197</v>
      </c>
      <c r="M78" s="35" t="n">
        <v>6129765</v>
      </c>
      <c r="N78" s="35" t="n">
        <v>1656813</v>
      </c>
      <c r="O78" s="35" t="n">
        <v>1760933</v>
      </c>
      <c r="P78" s="35" t="n">
        <v>2524384</v>
      </c>
      <c r="Q78" s="35" t="n">
        <v>4368832</v>
      </c>
      <c r="R78" s="35" t="n">
        <v>2</v>
      </c>
      <c r="S78" s="35" t="n">
        <v>2</v>
      </c>
      <c r="T78" s="35" t="n">
        <v>50000</v>
      </c>
      <c r="U78" s="35" t="n">
        <v>50000</v>
      </c>
      <c r="V78" s="35" t="n">
        <v>786949</v>
      </c>
      <c r="W78" s="35" t="n">
        <v>833833</v>
      </c>
      <c r="X78" s="35" t="n">
        <v>153925</v>
      </c>
      <c r="Y78" s="35" t="n">
        <v>160000</v>
      </c>
      <c r="Z78" s="35" t="n">
        <v>403085</v>
      </c>
      <c r="AA78" s="35" t="n">
        <v>427100</v>
      </c>
      <c r="AB78" s="35" t="n">
        <v>88900</v>
      </c>
      <c r="AC78" s="35" t="n">
        <v>100000</v>
      </c>
      <c r="AD78" s="35" t="n">
        <v>129504</v>
      </c>
      <c r="AE78" s="35" t="n">
        <v>140000</v>
      </c>
      <c r="AF78" s="35" t="n">
        <v>44450</v>
      </c>
      <c r="AG78" s="35" t="n">
        <v>50000</v>
      </c>
      <c r="AH78" s="35" t="n">
        <v>0</v>
      </c>
      <c r="AI78" s="35" t="n">
        <v>0</v>
      </c>
      <c r="AJ78" s="35" t="n">
        <v>362453</v>
      </c>
      <c r="AK78" s="35" t="n">
        <v>0</v>
      </c>
      <c r="AL78" s="35" t="n">
        <v>600000</v>
      </c>
      <c r="AM78" s="35" t="n">
        <v>0</v>
      </c>
      <c r="AN78" s="35" t="n">
        <v>362453</v>
      </c>
      <c r="AO78" s="35" t="n">
        <v>600000</v>
      </c>
      <c r="AP78" s="35" t="n">
        <v>1262192</v>
      </c>
      <c r="AQ78" s="35" t="n">
        <v>2238922</v>
      </c>
      <c r="AR78" s="35" t="n">
        <v>257934</v>
      </c>
      <c r="AS78" s="35" t="n">
        <v>449910</v>
      </c>
      <c r="AT78" s="35" t="n">
        <v>75812</v>
      </c>
      <c r="AU78" s="35" t="n">
        <v>120000</v>
      </c>
      <c r="AV78" s="35" t="n">
        <v>167296</v>
      </c>
      <c r="AW78" s="35" t="n">
        <v>300000</v>
      </c>
      <c r="AX78" s="35" t="n">
        <v>398698</v>
      </c>
      <c r="AY78" s="35" t="n">
        <v>660000</v>
      </c>
      <c r="AZ78" s="35" t="n">
        <v>1.665842786</v>
      </c>
      <c r="BA78" s="35" t="n">
        <v>109011</v>
      </c>
      <c r="BB78" s="35" t="n">
        <v>0</v>
      </c>
      <c r="BC78" s="35" t="n">
        <v>4477843</v>
      </c>
      <c r="BD78" s="60" t="n">
        <v>2524384</v>
      </c>
      <c r="BE78" s="60" t="n">
        <v>2249552</v>
      </c>
    </row>
    <row r="79" customFormat="false" ht="12.75" hidden="false" customHeight="true" outlineLevel="0" collapsed="false">
      <c r="A79" s="35" t="s">
        <v>596</v>
      </c>
      <c r="B79" s="35" t="s">
        <v>587</v>
      </c>
      <c r="C79" s="35" t="s">
        <v>146</v>
      </c>
      <c r="D79" s="35" t="s">
        <v>588</v>
      </c>
      <c r="E79" s="35" t="s">
        <v>145</v>
      </c>
      <c r="F79" s="35" t="s">
        <v>156</v>
      </c>
      <c r="H79" s="35" t="s">
        <v>556</v>
      </c>
      <c r="I79" s="35" t="n">
        <v>40000</v>
      </c>
      <c r="J79" s="35" t="s">
        <v>562</v>
      </c>
      <c r="K79" s="35" t="n">
        <v>10199230</v>
      </c>
      <c r="L79" s="35" t="n">
        <v>25649699</v>
      </c>
      <c r="M79" s="35" t="n">
        <v>44211366</v>
      </c>
      <c r="N79" s="35" t="n">
        <v>1656813</v>
      </c>
      <c r="O79" s="35" t="n">
        <v>1760933</v>
      </c>
      <c r="P79" s="35" t="n">
        <v>23992886</v>
      </c>
      <c r="Q79" s="35" t="n">
        <v>42450432</v>
      </c>
      <c r="R79" s="35" t="n">
        <v>11</v>
      </c>
      <c r="S79" s="35" t="n">
        <v>11</v>
      </c>
      <c r="T79" s="35" t="n">
        <v>50000</v>
      </c>
      <c r="U79" s="35" t="n">
        <v>50000</v>
      </c>
      <c r="V79" s="35" t="n">
        <v>786949</v>
      </c>
      <c r="W79" s="35" t="n">
        <v>833833</v>
      </c>
      <c r="X79" s="35" t="n">
        <v>153925</v>
      </c>
      <c r="Y79" s="35" t="n">
        <v>160000</v>
      </c>
      <c r="Z79" s="35" t="n">
        <v>403085</v>
      </c>
      <c r="AA79" s="35" t="n">
        <v>427100</v>
      </c>
      <c r="AB79" s="35" t="n">
        <v>88900</v>
      </c>
      <c r="AC79" s="35" t="n">
        <v>100000</v>
      </c>
      <c r="AD79" s="35" t="n">
        <v>129504</v>
      </c>
      <c r="AE79" s="35" t="n">
        <v>140000</v>
      </c>
      <c r="AF79" s="35" t="n">
        <v>44450</v>
      </c>
      <c r="AG79" s="35" t="n">
        <v>50000</v>
      </c>
      <c r="AH79" s="35" t="n">
        <v>0</v>
      </c>
      <c r="AI79" s="35" t="n">
        <v>0</v>
      </c>
      <c r="AJ79" s="35" t="n">
        <v>362453</v>
      </c>
      <c r="AK79" s="35" t="n">
        <v>0</v>
      </c>
      <c r="AL79" s="35" t="n">
        <v>600000</v>
      </c>
      <c r="AM79" s="35" t="n">
        <v>0</v>
      </c>
      <c r="AN79" s="35" t="n">
        <v>362453</v>
      </c>
      <c r="AO79" s="35" t="n">
        <v>600000</v>
      </c>
      <c r="AP79" s="35" t="n">
        <v>22730694</v>
      </c>
      <c r="AQ79" s="35" t="n">
        <v>40320522</v>
      </c>
      <c r="AR79" s="35" t="n">
        <v>257934</v>
      </c>
      <c r="AS79" s="35" t="n">
        <v>449910</v>
      </c>
      <c r="AT79" s="35" t="n">
        <v>75812</v>
      </c>
      <c r="AU79" s="35" t="n">
        <v>120000</v>
      </c>
      <c r="AV79" s="35" t="n">
        <v>167296</v>
      </c>
      <c r="AW79" s="35" t="n">
        <v>300000</v>
      </c>
      <c r="AX79" s="35" t="n">
        <v>398698</v>
      </c>
      <c r="AY79" s="35" t="n">
        <v>660000</v>
      </c>
      <c r="AZ79" s="35" t="n">
        <v>30</v>
      </c>
      <c r="BA79" s="35" t="n">
        <v>38190612</v>
      </c>
      <c r="BB79" s="35" t="n">
        <v>21468502</v>
      </c>
      <c r="BC79" s="35" t="n">
        <v>80641044</v>
      </c>
      <c r="BD79" s="60" t="n">
        <v>45461388</v>
      </c>
      <c r="BE79" s="60" t="n">
        <v>2249552</v>
      </c>
    </row>
    <row r="80" customFormat="false" ht="12.75" hidden="false" customHeight="true" outlineLevel="0" collapsed="false">
      <c r="A80" s="35" t="s">
        <v>597</v>
      </c>
      <c r="B80" s="35" t="s">
        <v>587</v>
      </c>
      <c r="C80" s="35" t="s">
        <v>146</v>
      </c>
      <c r="D80" s="35" t="s">
        <v>588</v>
      </c>
      <c r="E80" s="35" t="s">
        <v>154</v>
      </c>
      <c r="F80" s="35" t="s">
        <v>144</v>
      </c>
      <c r="G80" s="35" t="s">
        <v>549</v>
      </c>
      <c r="H80" s="35" t="s">
        <v>550</v>
      </c>
      <c r="I80" s="35" t="n">
        <v>100</v>
      </c>
      <c r="J80" s="35" t="s">
        <v>551</v>
      </c>
      <c r="K80" s="35" t="n">
        <v>127626</v>
      </c>
      <c r="L80" s="35" t="n">
        <v>3487384</v>
      </c>
      <c r="M80" s="35" t="n">
        <v>4749803</v>
      </c>
      <c r="N80" s="35" t="n">
        <v>1775138</v>
      </c>
      <c r="O80" s="35" t="n">
        <v>1919653</v>
      </c>
      <c r="P80" s="35" t="n">
        <v>1712246</v>
      </c>
      <c r="Q80" s="35" t="n">
        <v>2830151</v>
      </c>
      <c r="R80" s="35" t="n">
        <v>1728</v>
      </c>
      <c r="S80" s="35" t="n">
        <v>1728</v>
      </c>
      <c r="T80" s="35" t="n">
        <v>50000</v>
      </c>
      <c r="U80" s="35" t="n">
        <v>50000</v>
      </c>
      <c r="V80" s="35" t="n">
        <v>629559</v>
      </c>
      <c r="W80" s="35" t="n">
        <v>667067</v>
      </c>
      <c r="X80" s="35" t="n">
        <v>76963</v>
      </c>
      <c r="Y80" s="35" t="n">
        <v>80000</v>
      </c>
      <c r="Z80" s="35" t="n">
        <v>268724</v>
      </c>
      <c r="AA80" s="35" t="n">
        <v>284733</v>
      </c>
      <c r="AB80" s="35" t="n">
        <v>88900</v>
      </c>
      <c r="AC80" s="35" t="n">
        <v>100000</v>
      </c>
      <c r="AD80" s="35" t="n">
        <v>129504</v>
      </c>
      <c r="AE80" s="35" t="n">
        <v>140000</v>
      </c>
      <c r="AF80" s="35" t="n">
        <v>44450</v>
      </c>
      <c r="AG80" s="35" t="n">
        <v>50000</v>
      </c>
      <c r="AH80" s="35" t="n">
        <v>487039</v>
      </c>
      <c r="AI80" s="35" t="n">
        <v>547853</v>
      </c>
      <c r="AJ80" s="35" t="n">
        <v>181226</v>
      </c>
      <c r="AK80" s="35" t="n">
        <v>112586</v>
      </c>
      <c r="AL80" s="35" t="n">
        <v>300000</v>
      </c>
      <c r="AM80" s="35" t="n">
        <v>136908</v>
      </c>
      <c r="AN80" s="35" t="n">
        <v>293812</v>
      </c>
      <c r="AO80" s="35" t="n">
        <v>436908</v>
      </c>
      <c r="AP80" s="35" t="n">
        <v>856123</v>
      </c>
      <c r="AQ80" s="35" t="n">
        <v>1444838</v>
      </c>
      <c r="AR80" s="35" t="n">
        <v>244</v>
      </c>
      <c r="AS80" s="35" t="n">
        <v>404</v>
      </c>
      <c r="AT80" s="35" t="n">
        <v>75812</v>
      </c>
      <c r="AU80" s="35" t="n">
        <v>120000</v>
      </c>
      <c r="AV80" s="35" t="n">
        <v>167296</v>
      </c>
      <c r="AW80" s="35" t="n">
        <v>300000</v>
      </c>
      <c r="AX80" s="35" t="n">
        <v>318958</v>
      </c>
      <c r="AY80" s="35" t="n">
        <v>528000</v>
      </c>
      <c r="AZ80" s="35" t="n">
        <v>1220.13164</v>
      </c>
      <c r="BA80" s="35" t="n">
        <v>59526</v>
      </c>
      <c r="BB80" s="35" t="n">
        <v>0</v>
      </c>
      <c r="BC80" s="35" t="n">
        <v>2889677</v>
      </c>
      <c r="BD80" s="60" t="n">
        <v>1712246</v>
      </c>
      <c r="BE80" s="60" t="n">
        <v>2018</v>
      </c>
    </row>
    <row r="81" customFormat="false" ht="12.75" hidden="false" customHeight="true" outlineLevel="0" collapsed="false">
      <c r="A81" s="35" t="s">
        <v>597</v>
      </c>
      <c r="B81" s="35" t="s">
        <v>587</v>
      </c>
      <c r="C81" s="35" t="s">
        <v>146</v>
      </c>
      <c r="D81" s="35" t="s">
        <v>588</v>
      </c>
      <c r="E81" s="35" t="s">
        <v>154</v>
      </c>
      <c r="F81" s="35" t="s">
        <v>144</v>
      </c>
      <c r="G81" s="35" t="s">
        <v>549</v>
      </c>
      <c r="H81" s="35" t="s">
        <v>556</v>
      </c>
      <c r="I81" s="35" t="n">
        <v>100</v>
      </c>
      <c r="J81" s="35" t="s">
        <v>551</v>
      </c>
      <c r="K81" s="35" t="n">
        <v>127626</v>
      </c>
      <c r="L81" s="35" t="n">
        <v>2652311</v>
      </c>
      <c r="M81" s="35" t="n">
        <v>3340490</v>
      </c>
      <c r="N81" s="35" t="n">
        <v>1775138</v>
      </c>
      <c r="O81" s="35" t="n">
        <v>1919653</v>
      </c>
      <c r="P81" s="35" t="n">
        <v>877173</v>
      </c>
      <c r="Q81" s="35" t="n">
        <v>1420837</v>
      </c>
      <c r="R81" s="35" t="n">
        <v>1314</v>
      </c>
      <c r="S81" s="35" t="n">
        <v>1314</v>
      </c>
      <c r="T81" s="35" t="n">
        <v>50000</v>
      </c>
      <c r="U81" s="35" t="n">
        <v>50000</v>
      </c>
      <c r="V81" s="35" t="n">
        <v>629559</v>
      </c>
      <c r="W81" s="35" t="n">
        <v>667067</v>
      </c>
      <c r="X81" s="35" t="n">
        <v>76963</v>
      </c>
      <c r="Y81" s="35" t="n">
        <v>80000</v>
      </c>
      <c r="Z81" s="35" t="n">
        <v>268724</v>
      </c>
      <c r="AA81" s="35" t="n">
        <v>284733</v>
      </c>
      <c r="AB81" s="35" t="n">
        <v>88900</v>
      </c>
      <c r="AC81" s="35" t="n">
        <v>100000</v>
      </c>
      <c r="AD81" s="35" t="n">
        <v>129504</v>
      </c>
      <c r="AE81" s="35" t="n">
        <v>140000</v>
      </c>
      <c r="AF81" s="35" t="n">
        <v>44450</v>
      </c>
      <c r="AG81" s="35" t="n">
        <v>50000</v>
      </c>
      <c r="AH81" s="35" t="n">
        <v>487039</v>
      </c>
      <c r="AI81" s="35" t="n">
        <v>547853</v>
      </c>
      <c r="AJ81" s="35" t="n">
        <v>181226</v>
      </c>
      <c r="AK81" s="35" t="n">
        <v>112586</v>
      </c>
      <c r="AL81" s="35" t="n">
        <v>300000</v>
      </c>
      <c r="AM81" s="35" t="n">
        <v>136908</v>
      </c>
      <c r="AN81" s="35" t="n">
        <v>293812</v>
      </c>
      <c r="AO81" s="35" t="n">
        <v>436908</v>
      </c>
      <c r="AP81" s="35" t="n">
        <v>21050</v>
      </c>
      <c r="AQ81" s="35" t="n">
        <v>35525</v>
      </c>
      <c r="AR81" s="35" t="n">
        <v>244</v>
      </c>
      <c r="AS81" s="35" t="n">
        <v>404</v>
      </c>
      <c r="AT81" s="35" t="n">
        <v>75812</v>
      </c>
      <c r="AU81" s="35" t="n">
        <v>120000</v>
      </c>
      <c r="AV81" s="35" t="n">
        <v>167296</v>
      </c>
      <c r="AW81" s="35" t="n">
        <v>300000</v>
      </c>
      <c r="AX81" s="35" t="n">
        <v>318958</v>
      </c>
      <c r="AY81" s="35" t="n">
        <v>528000</v>
      </c>
      <c r="AZ81" s="35" t="n">
        <v>30</v>
      </c>
      <c r="BA81" s="35" t="n">
        <v>-1349787</v>
      </c>
      <c r="BB81" s="35" t="n">
        <v>-835073</v>
      </c>
      <c r="BC81" s="35" t="n">
        <v>71050</v>
      </c>
      <c r="BD81" s="60" t="n">
        <v>42100</v>
      </c>
      <c r="BE81" s="60" t="n">
        <v>2018</v>
      </c>
    </row>
    <row r="82" customFormat="false" ht="12.75" hidden="false" customHeight="true" outlineLevel="0" collapsed="false">
      <c r="A82" s="35" t="s">
        <v>598</v>
      </c>
      <c r="B82" s="35" t="s">
        <v>587</v>
      </c>
      <c r="C82" s="35" t="s">
        <v>146</v>
      </c>
      <c r="D82" s="35" t="s">
        <v>588</v>
      </c>
      <c r="E82" s="35" t="s">
        <v>154</v>
      </c>
      <c r="F82" s="35" t="s">
        <v>144</v>
      </c>
      <c r="G82" s="35" t="s">
        <v>549</v>
      </c>
      <c r="H82" s="35" t="s">
        <v>550</v>
      </c>
      <c r="I82" s="35" t="n">
        <v>500</v>
      </c>
      <c r="J82" s="35" t="s">
        <v>558</v>
      </c>
      <c r="K82" s="35" t="n">
        <v>127626</v>
      </c>
      <c r="L82" s="35" t="n">
        <v>6269615</v>
      </c>
      <c r="M82" s="35" t="n">
        <v>8255360</v>
      </c>
      <c r="N82" s="35" t="n">
        <v>3676464</v>
      </c>
      <c r="O82" s="35" t="n">
        <v>4111064</v>
      </c>
      <c r="P82" s="35" t="n">
        <v>2593151</v>
      </c>
      <c r="Q82" s="35" t="n">
        <v>4144295</v>
      </c>
      <c r="R82" s="35" t="n">
        <v>637</v>
      </c>
      <c r="S82" s="35" t="n">
        <v>637</v>
      </c>
      <c r="T82" s="35" t="n">
        <v>50000</v>
      </c>
      <c r="U82" s="35" t="n">
        <v>50000</v>
      </c>
      <c r="V82" s="35" t="n">
        <v>629559</v>
      </c>
      <c r="W82" s="35" t="n">
        <v>667067</v>
      </c>
      <c r="X82" s="35" t="n">
        <v>76963</v>
      </c>
      <c r="Y82" s="35" t="n">
        <v>80000</v>
      </c>
      <c r="Z82" s="35" t="n">
        <v>268724</v>
      </c>
      <c r="AA82" s="35" t="n">
        <v>284733</v>
      </c>
      <c r="AB82" s="35" t="n">
        <v>88900</v>
      </c>
      <c r="AC82" s="35" t="n">
        <v>100000</v>
      </c>
      <c r="AD82" s="35" t="n">
        <v>129504</v>
      </c>
      <c r="AE82" s="35" t="n">
        <v>140000</v>
      </c>
      <c r="AF82" s="35" t="n">
        <v>44450</v>
      </c>
      <c r="AG82" s="35" t="n">
        <v>50000</v>
      </c>
      <c r="AH82" s="35" t="n">
        <v>2388365</v>
      </c>
      <c r="AI82" s="35" t="n">
        <v>2739264</v>
      </c>
      <c r="AJ82" s="35" t="n">
        <v>181226</v>
      </c>
      <c r="AK82" s="35" t="n">
        <v>552107</v>
      </c>
      <c r="AL82" s="35" t="n">
        <v>300000</v>
      </c>
      <c r="AM82" s="35" t="n">
        <v>684542</v>
      </c>
      <c r="AN82" s="35" t="n">
        <v>733333</v>
      </c>
      <c r="AO82" s="35" t="n">
        <v>984542</v>
      </c>
      <c r="AP82" s="35" t="n">
        <v>1296575</v>
      </c>
      <c r="AQ82" s="35" t="n">
        <v>2209785</v>
      </c>
      <c r="AR82" s="35" t="n">
        <v>1176</v>
      </c>
      <c r="AS82" s="35" t="n">
        <v>1968</v>
      </c>
      <c r="AT82" s="35" t="n">
        <v>75812</v>
      </c>
      <c r="AU82" s="35" t="n">
        <v>120000</v>
      </c>
      <c r="AV82" s="35" t="n">
        <v>167296</v>
      </c>
      <c r="AW82" s="35" t="n">
        <v>300000</v>
      </c>
      <c r="AX82" s="35" t="n">
        <v>318958</v>
      </c>
      <c r="AY82" s="35" t="n">
        <v>528000</v>
      </c>
      <c r="AZ82" s="35" t="n">
        <v>381.4707178</v>
      </c>
      <c r="BA82" s="35" t="n">
        <v>275276</v>
      </c>
      <c r="BB82" s="35" t="n">
        <v>0</v>
      </c>
      <c r="BC82" s="35" t="n">
        <v>4419571</v>
      </c>
      <c r="BD82" s="60" t="n">
        <v>2593151</v>
      </c>
      <c r="BE82" s="60" t="n">
        <v>9838</v>
      </c>
    </row>
    <row r="83" customFormat="false" ht="12.75" hidden="false" customHeight="true" outlineLevel="0" collapsed="false">
      <c r="A83" s="35" t="s">
        <v>598</v>
      </c>
      <c r="B83" s="35" t="s">
        <v>587</v>
      </c>
      <c r="C83" s="35" t="s">
        <v>146</v>
      </c>
      <c r="D83" s="35" t="s">
        <v>588</v>
      </c>
      <c r="E83" s="35" t="s">
        <v>154</v>
      </c>
      <c r="F83" s="35" t="s">
        <v>144</v>
      </c>
      <c r="G83" s="35" t="s">
        <v>549</v>
      </c>
      <c r="H83" s="35" t="s">
        <v>556</v>
      </c>
      <c r="I83" s="35" t="n">
        <v>500</v>
      </c>
      <c r="J83" s="35" t="s">
        <v>558</v>
      </c>
      <c r="K83" s="35" t="n">
        <v>127626</v>
      </c>
      <c r="L83" s="35" t="n">
        <v>5075006</v>
      </c>
      <c r="M83" s="35" t="n">
        <v>6219358</v>
      </c>
      <c r="N83" s="35" t="n">
        <v>3676464</v>
      </c>
      <c r="O83" s="35" t="n">
        <v>4111064</v>
      </c>
      <c r="P83" s="35" t="n">
        <v>1398542</v>
      </c>
      <c r="Q83" s="35" t="n">
        <v>2108294</v>
      </c>
      <c r="R83" s="35" t="n">
        <v>516</v>
      </c>
      <c r="S83" s="35" t="n">
        <v>516</v>
      </c>
      <c r="T83" s="35" t="n">
        <v>50000</v>
      </c>
      <c r="U83" s="35" t="n">
        <v>50000</v>
      </c>
      <c r="V83" s="35" t="n">
        <v>629559</v>
      </c>
      <c r="W83" s="35" t="n">
        <v>667067</v>
      </c>
      <c r="X83" s="35" t="n">
        <v>76963</v>
      </c>
      <c r="Y83" s="35" t="n">
        <v>80000</v>
      </c>
      <c r="Z83" s="35" t="n">
        <v>268724</v>
      </c>
      <c r="AA83" s="35" t="n">
        <v>284733</v>
      </c>
      <c r="AB83" s="35" t="n">
        <v>88900</v>
      </c>
      <c r="AC83" s="35" t="n">
        <v>100000</v>
      </c>
      <c r="AD83" s="35" t="n">
        <v>129504</v>
      </c>
      <c r="AE83" s="35" t="n">
        <v>140000</v>
      </c>
      <c r="AF83" s="35" t="n">
        <v>44450</v>
      </c>
      <c r="AG83" s="35" t="n">
        <v>50000</v>
      </c>
      <c r="AH83" s="35" t="n">
        <v>2388365</v>
      </c>
      <c r="AI83" s="35" t="n">
        <v>2739264</v>
      </c>
      <c r="AJ83" s="35" t="n">
        <v>181226</v>
      </c>
      <c r="AK83" s="35" t="n">
        <v>552107</v>
      </c>
      <c r="AL83" s="35" t="n">
        <v>300000</v>
      </c>
      <c r="AM83" s="35" t="n">
        <v>684542</v>
      </c>
      <c r="AN83" s="35" t="n">
        <v>733333</v>
      </c>
      <c r="AO83" s="35" t="n">
        <v>984542</v>
      </c>
      <c r="AP83" s="35" t="n">
        <v>101967</v>
      </c>
      <c r="AQ83" s="35" t="n">
        <v>173784</v>
      </c>
      <c r="AR83" s="35" t="n">
        <v>1176</v>
      </c>
      <c r="AS83" s="35" t="n">
        <v>1968</v>
      </c>
      <c r="AT83" s="35" t="n">
        <v>75812</v>
      </c>
      <c r="AU83" s="35" t="n">
        <v>120000</v>
      </c>
      <c r="AV83" s="35" t="n">
        <v>167296</v>
      </c>
      <c r="AW83" s="35" t="n">
        <v>300000</v>
      </c>
      <c r="AX83" s="35" t="n">
        <v>318958</v>
      </c>
      <c r="AY83" s="35" t="n">
        <v>528000</v>
      </c>
      <c r="AZ83" s="35" t="n">
        <v>30</v>
      </c>
      <c r="BA83" s="35" t="n">
        <v>-1760726</v>
      </c>
      <c r="BB83" s="35" t="n">
        <v>-1194609</v>
      </c>
      <c r="BC83" s="35" t="n">
        <v>347568</v>
      </c>
      <c r="BD83" s="60" t="n">
        <v>203933</v>
      </c>
      <c r="BE83" s="60" t="n">
        <v>9838</v>
      </c>
    </row>
    <row r="84" customFormat="false" ht="12.75" hidden="false" customHeight="true" outlineLevel="0" collapsed="false">
      <c r="A84" s="35" t="s">
        <v>599</v>
      </c>
      <c r="B84" s="35" t="s">
        <v>587</v>
      </c>
      <c r="C84" s="35" t="s">
        <v>146</v>
      </c>
      <c r="D84" s="35" t="s">
        <v>588</v>
      </c>
      <c r="E84" s="35" t="s">
        <v>154</v>
      </c>
      <c r="F84" s="35" t="s">
        <v>144</v>
      </c>
      <c r="G84" s="35" t="s">
        <v>549</v>
      </c>
      <c r="H84" s="35" t="s">
        <v>550</v>
      </c>
      <c r="I84" s="35" t="n">
        <v>1000</v>
      </c>
      <c r="J84" s="35" t="s">
        <v>562</v>
      </c>
      <c r="K84" s="35" t="n">
        <v>127626</v>
      </c>
      <c r="L84" s="35" t="n">
        <v>9577683</v>
      </c>
      <c r="M84" s="35" t="n">
        <v>12691786</v>
      </c>
      <c r="N84" s="35" t="n">
        <v>5961605</v>
      </c>
      <c r="O84" s="35" t="n">
        <v>6930329</v>
      </c>
      <c r="P84" s="35" t="n">
        <v>3616078</v>
      </c>
      <c r="Q84" s="35" t="n">
        <v>5761457</v>
      </c>
      <c r="R84" s="35" t="n">
        <v>513</v>
      </c>
      <c r="S84" s="35" t="n">
        <v>513</v>
      </c>
      <c r="T84" s="35" t="n">
        <v>50000</v>
      </c>
      <c r="U84" s="35" t="n">
        <v>50000</v>
      </c>
      <c r="V84" s="35" t="n">
        <v>629559</v>
      </c>
      <c r="W84" s="35" t="n">
        <v>667067</v>
      </c>
      <c r="X84" s="35" t="n">
        <v>153925</v>
      </c>
      <c r="Y84" s="35" t="n">
        <v>160000</v>
      </c>
      <c r="Z84" s="35" t="n">
        <v>268724</v>
      </c>
      <c r="AA84" s="35" t="n">
        <v>284733</v>
      </c>
      <c r="AB84" s="35" t="n">
        <v>88900</v>
      </c>
      <c r="AC84" s="35" t="n">
        <v>100000</v>
      </c>
      <c r="AD84" s="35" t="n">
        <v>129504</v>
      </c>
      <c r="AE84" s="35" t="n">
        <v>140000</v>
      </c>
      <c r="AF84" s="35" t="n">
        <v>44450</v>
      </c>
      <c r="AG84" s="35" t="n">
        <v>50000</v>
      </c>
      <c r="AH84" s="35" t="n">
        <v>4596543</v>
      </c>
      <c r="AI84" s="35" t="n">
        <v>5478529</v>
      </c>
      <c r="AJ84" s="35" t="n">
        <v>181226</v>
      </c>
      <c r="AK84" s="35" t="n">
        <v>1062560</v>
      </c>
      <c r="AL84" s="35" t="n">
        <v>300000</v>
      </c>
      <c r="AM84" s="35" t="n">
        <v>1369084</v>
      </c>
      <c r="AN84" s="35" t="n">
        <v>1243786</v>
      </c>
      <c r="AO84" s="35" t="n">
        <v>1669084</v>
      </c>
      <c r="AP84" s="35" t="n">
        <v>1808039</v>
      </c>
      <c r="AQ84" s="35" t="n">
        <v>3140640</v>
      </c>
      <c r="AR84" s="35" t="n">
        <v>2186</v>
      </c>
      <c r="AS84" s="35" t="n">
        <v>3734</v>
      </c>
      <c r="AT84" s="35" t="n">
        <v>75812</v>
      </c>
      <c r="AU84" s="35" t="n">
        <v>120000</v>
      </c>
      <c r="AV84" s="35" t="n">
        <v>167296</v>
      </c>
      <c r="AW84" s="35" t="n">
        <v>300000</v>
      </c>
      <c r="AX84" s="35" t="n">
        <v>318958</v>
      </c>
      <c r="AY84" s="35" t="n">
        <v>528000</v>
      </c>
      <c r="AZ84" s="35" t="n">
        <v>283.8149964</v>
      </c>
      <c r="BA84" s="35" t="n">
        <v>519822</v>
      </c>
      <c r="BB84" s="35" t="n">
        <v>0</v>
      </c>
      <c r="BC84" s="35" t="n">
        <v>6281279</v>
      </c>
      <c r="BD84" s="60" t="n">
        <v>3616078</v>
      </c>
      <c r="BE84" s="60" t="n">
        <v>18668</v>
      </c>
    </row>
    <row r="85" customFormat="false" ht="12.75" hidden="false" customHeight="true" outlineLevel="0" collapsed="false">
      <c r="A85" s="35" t="s">
        <v>599</v>
      </c>
      <c r="B85" s="35" t="s">
        <v>587</v>
      </c>
      <c r="C85" s="35" t="s">
        <v>146</v>
      </c>
      <c r="D85" s="35" t="s">
        <v>588</v>
      </c>
      <c r="E85" s="35" t="s">
        <v>154</v>
      </c>
      <c r="F85" s="35" t="s">
        <v>144</v>
      </c>
      <c r="G85" s="35" t="s">
        <v>549</v>
      </c>
      <c r="H85" s="35" t="s">
        <v>556</v>
      </c>
      <c r="I85" s="35" t="n">
        <v>1000</v>
      </c>
      <c r="J85" s="35" t="s">
        <v>562</v>
      </c>
      <c r="K85" s="35" t="n">
        <v>127626</v>
      </c>
      <c r="L85" s="35" t="n">
        <v>7960759</v>
      </c>
      <c r="M85" s="35" t="n">
        <v>9883120</v>
      </c>
      <c r="N85" s="35" t="n">
        <v>5961605</v>
      </c>
      <c r="O85" s="35" t="n">
        <v>6930329</v>
      </c>
      <c r="P85" s="35" t="n">
        <v>1999154</v>
      </c>
      <c r="Q85" s="35" t="n">
        <v>2952792</v>
      </c>
      <c r="R85" s="35" t="n">
        <v>426</v>
      </c>
      <c r="S85" s="35" t="n">
        <v>426</v>
      </c>
      <c r="T85" s="35" t="n">
        <v>50000</v>
      </c>
      <c r="U85" s="35" t="n">
        <v>50000</v>
      </c>
      <c r="V85" s="35" t="n">
        <v>629559</v>
      </c>
      <c r="W85" s="35" t="n">
        <v>667067</v>
      </c>
      <c r="X85" s="35" t="n">
        <v>153925</v>
      </c>
      <c r="Y85" s="35" t="n">
        <v>160000</v>
      </c>
      <c r="Z85" s="35" t="n">
        <v>268724</v>
      </c>
      <c r="AA85" s="35" t="n">
        <v>284733</v>
      </c>
      <c r="AB85" s="35" t="n">
        <v>88900</v>
      </c>
      <c r="AC85" s="35" t="n">
        <v>100000</v>
      </c>
      <c r="AD85" s="35" t="n">
        <v>129504</v>
      </c>
      <c r="AE85" s="35" t="n">
        <v>140000</v>
      </c>
      <c r="AF85" s="35" t="n">
        <v>44450</v>
      </c>
      <c r="AG85" s="35" t="n">
        <v>50000</v>
      </c>
      <c r="AH85" s="35" t="n">
        <v>4596543</v>
      </c>
      <c r="AI85" s="35" t="n">
        <v>5478529</v>
      </c>
      <c r="AJ85" s="35" t="n">
        <v>181226</v>
      </c>
      <c r="AK85" s="35" t="n">
        <v>1062560</v>
      </c>
      <c r="AL85" s="35" t="n">
        <v>300000</v>
      </c>
      <c r="AM85" s="35" t="n">
        <v>1369084</v>
      </c>
      <c r="AN85" s="35" t="n">
        <v>1243786</v>
      </c>
      <c r="AO85" s="35" t="n">
        <v>1669084</v>
      </c>
      <c r="AP85" s="35" t="n">
        <v>191115</v>
      </c>
      <c r="AQ85" s="35" t="n">
        <v>331974</v>
      </c>
      <c r="AR85" s="35" t="n">
        <v>2186</v>
      </c>
      <c r="AS85" s="35" t="n">
        <v>3734</v>
      </c>
      <c r="AT85" s="35" t="n">
        <v>75812</v>
      </c>
      <c r="AU85" s="35" t="n">
        <v>120000</v>
      </c>
      <c r="AV85" s="35" t="n">
        <v>167296</v>
      </c>
      <c r="AW85" s="35" t="n">
        <v>300000</v>
      </c>
      <c r="AX85" s="35" t="n">
        <v>318958</v>
      </c>
      <c r="AY85" s="35" t="n">
        <v>528000</v>
      </c>
      <c r="AZ85" s="35" t="n">
        <v>30</v>
      </c>
      <c r="BA85" s="35" t="n">
        <v>-2288844</v>
      </c>
      <c r="BB85" s="35" t="n">
        <v>-1616925</v>
      </c>
      <c r="BC85" s="35" t="n">
        <v>663948</v>
      </c>
      <c r="BD85" s="60" t="n">
        <v>382229</v>
      </c>
      <c r="BE85" s="60" t="n">
        <v>18668</v>
      </c>
    </row>
    <row r="86" customFormat="false" ht="12.75" hidden="false" customHeight="true" outlineLevel="0" collapsed="false">
      <c r="A86" s="35" t="s">
        <v>600</v>
      </c>
      <c r="B86" s="35" t="s">
        <v>587</v>
      </c>
      <c r="C86" s="35" t="s">
        <v>146</v>
      </c>
      <c r="D86" s="35" t="s">
        <v>588</v>
      </c>
      <c r="E86" s="35" t="s">
        <v>154</v>
      </c>
      <c r="F86" s="35" t="s">
        <v>156</v>
      </c>
      <c r="H86" s="35" t="s">
        <v>550</v>
      </c>
      <c r="I86" s="35" t="n">
        <v>400</v>
      </c>
      <c r="J86" s="35" t="s">
        <v>551</v>
      </c>
      <c r="K86" s="35" t="n">
        <v>2035267</v>
      </c>
      <c r="L86" s="35" t="n">
        <v>2776272</v>
      </c>
      <c r="M86" s="35" t="n">
        <v>4028927</v>
      </c>
      <c r="N86" s="35" t="n">
        <v>1288099</v>
      </c>
      <c r="O86" s="35" t="n">
        <v>1371800</v>
      </c>
      <c r="P86" s="35" t="n">
        <v>1488173</v>
      </c>
      <c r="Q86" s="35" t="n">
        <v>2657127</v>
      </c>
      <c r="R86" s="35" t="n">
        <v>375</v>
      </c>
      <c r="S86" s="35" t="n">
        <v>375</v>
      </c>
      <c r="T86" s="35" t="n">
        <v>50000</v>
      </c>
      <c r="U86" s="35" t="n">
        <v>50000</v>
      </c>
      <c r="V86" s="35" t="n">
        <v>629559</v>
      </c>
      <c r="W86" s="35" t="n">
        <v>667067</v>
      </c>
      <c r="X86" s="35" t="n">
        <v>76963</v>
      </c>
      <c r="Y86" s="35" t="n">
        <v>80000</v>
      </c>
      <c r="Z86" s="35" t="n">
        <v>268724</v>
      </c>
      <c r="AA86" s="35" t="n">
        <v>284733</v>
      </c>
      <c r="AB86" s="35" t="n">
        <v>88900</v>
      </c>
      <c r="AC86" s="35" t="n">
        <v>100000</v>
      </c>
      <c r="AD86" s="35" t="n">
        <v>129504</v>
      </c>
      <c r="AE86" s="35" t="n">
        <v>140000</v>
      </c>
      <c r="AF86" s="35" t="n">
        <v>44450</v>
      </c>
      <c r="AG86" s="35" t="n">
        <v>50000</v>
      </c>
      <c r="AH86" s="35" t="n">
        <v>0</v>
      </c>
      <c r="AI86" s="35" t="n">
        <v>0</v>
      </c>
      <c r="AJ86" s="35" t="n">
        <v>181226</v>
      </c>
      <c r="AK86" s="35" t="n">
        <v>0</v>
      </c>
      <c r="AL86" s="35" t="n">
        <v>300000</v>
      </c>
      <c r="AM86" s="35" t="n">
        <v>0</v>
      </c>
      <c r="AN86" s="35" t="n">
        <v>181226</v>
      </c>
      <c r="AO86" s="35" t="n">
        <v>300000</v>
      </c>
      <c r="AP86" s="35" t="n">
        <v>744087</v>
      </c>
      <c r="AQ86" s="35" t="n">
        <v>1407647</v>
      </c>
      <c r="AR86" s="35" t="n">
        <v>794</v>
      </c>
      <c r="AS86" s="35" t="n">
        <v>1480</v>
      </c>
      <c r="AT86" s="35" t="n">
        <v>75812</v>
      </c>
      <c r="AU86" s="35" t="n">
        <v>120000</v>
      </c>
      <c r="AV86" s="35" t="n">
        <v>167296</v>
      </c>
      <c r="AW86" s="35" t="n">
        <v>300000</v>
      </c>
      <c r="AX86" s="35" t="n">
        <v>318958</v>
      </c>
      <c r="AY86" s="35" t="n">
        <v>528000</v>
      </c>
      <c r="AZ86" s="35" t="n">
        <v>310.8540271</v>
      </c>
      <c r="BA86" s="35" t="n">
        <v>158166</v>
      </c>
      <c r="BB86" s="35" t="n">
        <v>0</v>
      </c>
      <c r="BC86" s="35" t="n">
        <v>2815293</v>
      </c>
      <c r="BD86" s="60" t="n">
        <v>1488173</v>
      </c>
      <c r="BE86" s="60" t="n">
        <v>7402</v>
      </c>
    </row>
    <row r="87" customFormat="false" ht="12.75" hidden="false" customHeight="true" outlineLevel="0" collapsed="false">
      <c r="A87" s="35" t="s">
        <v>600</v>
      </c>
      <c r="B87" s="35" t="s">
        <v>587</v>
      </c>
      <c r="C87" s="35" t="s">
        <v>146</v>
      </c>
      <c r="D87" s="35" t="s">
        <v>588</v>
      </c>
      <c r="E87" s="35" t="s">
        <v>154</v>
      </c>
      <c r="F87" s="35" t="s">
        <v>156</v>
      </c>
      <c r="H87" s="35" t="s">
        <v>556</v>
      </c>
      <c r="I87" s="35" t="n">
        <v>400</v>
      </c>
      <c r="J87" s="35" t="s">
        <v>551</v>
      </c>
      <c r="K87" s="35" t="n">
        <v>2035267</v>
      </c>
      <c r="L87" s="35" t="n">
        <v>2103996</v>
      </c>
      <c r="M87" s="35" t="n">
        <v>2757130</v>
      </c>
      <c r="N87" s="35" t="n">
        <v>1288099</v>
      </c>
      <c r="O87" s="35" t="n">
        <v>1371800</v>
      </c>
      <c r="P87" s="35" t="n">
        <v>815897</v>
      </c>
      <c r="Q87" s="35" t="n">
        <v>1385330</v>
      </c>
      <c r="R87" s="35" t="n">
        <v>284</v>
      </c>
      <c r="S87" s="35" t="n">
        <v>284</v>
      </c>
      <c r="T87" s="35" t="n">
        <v>50000</v>
      </c>
      <c r="U87" s="35" t="n">
        <v>50000</v>
      </c>
      <c r="V87" s="35" t="n">
        <v>629559</v>
      </c>
      <c r="W87" s="35" t="n">
        <v>667067</v>
      </c>
      <c r="X87" s="35" t="n">
        <v>76963</v>
      </c>
      <c r="Y87" s="35" t="n">
        <v>80000</v>
      </c>
      <c r="Z87" s="35" t="n">
        <v>268724</v>
      </c>
      <c r="AA87" s="35" t="n">
        <v>284733</v>
      </c>
      <c r="AB87" s="35" t="n">
        <v>88900</v>
      </c>
      <c r="AC87" s="35" t="n">
        <v>100000</v>
      </c>
      <c r="AD87" s="35" t="n">
        <v>129504</v>
      </c>
      <c r="AE87" s="35" t="n">
        <v>140000</v>
      </c>
      <c r="AF87" s="35" t="n">
        <v>44450</v>
      </c>
      <c r="AG87" s="35" t="n">
        <v>50000</v>
      </c>
      <c r="AH87" s="35" t="n">
        <v>0</v>
      </c>
      <c r="AI87" s="35" t="n">
        <v>0</v>
      </c>
      <c r="AJ87" s="35" t="n">
        <v>181226</v>
      </c>
      <c r="AK87" s="35" t="n">
        <v>0</v>
      </c>
      <c r="AL87" s="35" t="n">
        <v>300000</v>
      </c>
      <c r="AM87" s="35" t="n">
        <v>0</v>
      </c>
      <c r="AN87" s="35" t="n">
        <v>181226</v>
      </c>
      <c r="AO87" s="35" t="n">
        <v>300000</v>
      </c>
      <c r="AP87" s="35" t="n">
        <v>71811</v>
      </c>
      <c r="AQ87" s="35" t="n">
        <v>135850</v>
      </c>
      <c r="AR87" s="35" t="n">
        <v>794</v>
      </c>
      <c r="AS87" s="35" t="n">
        <v>1480</v>
      </c>
      <c r="AT87" s="35" t="n">
        <v>75812</v>
      </c>
      <c r="AU87" s="35" t="n">
        <v>120000</v>
      </c>
      <c r="AV87" s="35" t="n">
        <v>167296</v>
      </c>
      <c r="AW87" s="35" t="n">
        <v>300000</v>
      </c>
      <c r="AX87" s="35" t="n">
        <v>318958</v>
      </c>
      <c r="AY87" s="35" t="n">
        <v>528000</v>
      </c>
      <c r="AZ87" s="35" t="n">
        <v>30</v>
      </c>
      <c r="BA87" s="35" t="n">
        <v>-1113631</v>
      </c>
      <c r="BB87" s="35" t="n">
        <v>-672276</v>
      </c>
      <c r="BC87" s="35" t="n">
        <v>271699</v>
      </c>
      <c r="BD87" s="60" t="n">
        <v>143621</v>
      </c>
      <c r="BE87" s="60" t="n">
        <v>7402</v>
      </c>
    </row>
    <row r="88" customFormat="false" ht="12.75" hidden="false" customHeight="true" outlineLevel="0" collapsed="false">
      <c r="A88" s="35" t="s">
        <v>601</v>
      </c>
      <c r="B88" s="35" t="s">
        <v>587</v>
      </c>
      <c r="C88" s="35" t="s">
        <v>146</v>
      </c>
      <c r="D88" s="35" t="s">
        <v>588</v>
      </c>
      <c r="E88" s="35" t="s">
        <v>154</v>
      </c>
      <c r="F88" s="35" t="s">
        <v>156</v>
      </c>
      <c r="H88" s="35" t="s">
        <v>550</v>
      </c>
      <c r="I88" s="35" t="n">
        <v>2000</v>
      </c>
      <c r="J88" s="35" t="s">
        <v>558</v>
      </c>
      <c r="K88" s="35" t="n">
        <v>2035267</v>
      </c>
      <c r="L88" s="35" t="n">
        <v>2782624</v>
      </c>
      <c r="M88" s="35" t="n">
        <v>4040856</v>
      </c>
      <c r="N88" s="35" t="n">
        <v>1288099</v>
      </c>
      <c r="O88" s="35" t="n">
        <v>1371800</v>
      </c>
      <c r="P88" s="35" t="n">
        <v>1494525</v>
      </c>
      <c r="Q88" s="35" t="n">
        <v>2669056</v>
      </c>
      <c r="R88" s="35" t="n">
        <v>75</v>
      </c>
      <c r="S88" s="35" t="n">
        <v>75</v>
      </c>
      <c r="T88" s="35" t="n">
        <v>50000</v>
      </c>
      <c r="U88" s="35" t="n">
        <v>50000</v>
      </c>
      <c r="V88" s="35" t="n">
        <v>629559</v>
      </c>
      <c r="W88" s="35" t="n">
        <v>667067</v>
      </c>
      <c r="X88" s="35" t="n">
        <v>76963</v>
      </c>
      <c r="Y88" s="35" t="n">
        <v>80000</v>
      </c>
      <c r="Z88" s="35" t="n">
        <v>268724</v>
      </c>
      <c r="AA88" s="35" t="n">
        <v>284733</v>
      </c>
      <c r="AB88" s="35" t="n">
        <v>88900</v>
      </c>
      <c r="AC88" s="35" t="n">
        <v>100000</v>
      </c>
      <c r="AD88" s="35" t="n">
        <v>129504</v>
      </c>
      <c r="AE88" s="35" t="n">
        <v>140000</v>
      </c>
      <c r="AF88" s="35" t="n">
        <v>44450</v>
      </c>
      <c r="AG88" s="35" t="n">
        <v>50000</v>
      </c>
      <c r="AH88" s="35" t="n">
        <v>0</v>
      </c>
      <c r="AI88" s="35" t="n">
        <v>0</v>
      </c>
      <c r="AJ88" s="35" t="n">
        <v>181226</v>
      </c>
      <c r="AK88" s="35" t="n">
        <v>0</v>
      </c>
      <c r="AL88" s="35" t="n">
        <v>300000</v>
      </c>
      <c r="AM88" s="35" t="n">
        <v>0</v>
      </c>
      <c r="AN88" s="35" t="n">
        <v>181226</v>
      </c>
      <c r="AO88" s="35" t="n">
        <v>300000</v>
      </c>
      <c r="AP88" s="35" t="n">
        <v>747262</v>
      </c>
      <c r="AQ88" s="35" t="n">
        <v>1413654</v>
      </c>
      <c r="AR88" s="35" t="n">
        <v>3970</v>
      </c>
      <c r="AS88" s="35" t="n">
        <v>7402</v>
      </c>
      <c r="AT88" s="35" t="n">
        <v>75812</v>
      </c>
      <c r="AU88" s="35" t="n">
        <v>120000</v>
      </c>
      <c r="AV88" s="35" t="n">
        <v>167296</v>
      </c>
      <c r="AW88" s="35" t="n">
        <v>300000</v>
      </c>
      <c r="AX88" s="35" t="n">
        <v>318958</v>
      </c>
      <c r="AY88" s="35" t="n">
        <v>528000</v>
      </c>
      <c r="AZ88" s="35" t="n">
        <v>62.43614117</v>
      </c>
      <c r="BA88" s="35" t="n">
        <v>158253</v>
      </c>
      <c r="BB88" s="35" t="n">
        <v>0</v>
      </c>
      <c r="BC88" s="35" t="n">
        <v>2827309</v>
      </c>
      <c r="BD88" s="60" t="n">
        <v>1494525</v>
      </c>
      <c r="BE88" s="60" t="n">
        <v>37011</v>
      </c>
    </row>
    <row r="89" customFormat="false" ht="12.75" hidden="false" customHeight="true" outlineLevel="0" collapsed="false">
      <c r="A89" s="35" t="s">
        <v>601</v>
      </c>
      <c r="B89" s="35" t="s">
        <v>587</v>
      </c>
      <c r="C89" s="35" t="s">
        <v>146</v>
      </c>
      <c r="D89" s="35" t="s">
        <v>588</v>
      </c>
      <c r="E89" s="35" t="s">
        <v>154</v>
      </c>
      <c r="F89" s="35" t="s">
        <v>156</v>
      </c>
      <c r="H89" s="35" t="s">
        <v>556</v>
      </c>
      <c r="I89" s="35" t="n">
        <v>2000</v>
      </c>
      <c r="J89" s="35" t="s">
        <v>558</v>
      </c>
      <c r="K89" s="35" t="n">
        <v>2035267</v>
      </c>
      <c r="L89" s="35" t="n">
        <v>2394414</v>
      </c>
      <c r="M89" s="35" t="n">
        <v>3306450</v>
      </c>
      <c r="N89" s="35" t="n">
        <v>1288099</v>
      </c>
      <c r="O89" s="35" t="n">
        <v>1371800</v>
      </c>
      <c r="P89" s="35" t="n">
        <v>1106315</v>
      </c>
      <c r="Q89" s="35" t="n">
        <v>1934650</v>
      </c>
      <c r="R89" s="35" t="n">
        <v>65</v>
      </c>
      <c r="S89" s="35" t="n">
        <v>65</v>
      </c>
      <c r="T89" s="35" t="n">
        <v>50000</v>
      </c>
      <c r="U89" s="35" t="n">
        <v>50000</v>
      </c>
      <c r="V89" s="35" t="n">
        <v>629559</v>
      </c>
      <c r="W89" s="35" t="n">
        <v>667067</v>
      </c>
      <c r="X89" s="35" t="n">
        <v>76963</v>
      </c>
      <c r="Y89" s="35" t="n">
        <v>80000</v>
      </c>
      <c r="Z89" s="35" t="n">
        <v>268724</v>
      </c>
      <c r="AA89" s="35" t="n">
        <v>284733</v>
      </c>
      <c r="AB89" s="35" t="n">
        <v>88900</v>
      </c>
      <c r="AC89" s="35" t="n">
        <v>100000</v>
      </c>
      <c r="AD89" s="35" t="n">
        <v>129504</v>
      </c>
      <c r="AE89" s="35" t="n">
        <v>140000</v>
      </c>
      <c r="AF89" s="35" t="n">
        <v>44450</v>
      </c>
      <c r="AG89" s="35" t="n">
        <v>50000</v>
      </c>
      <c r="AH89" s="35" t="n">
        <v>0</v>
      </c>
      <c r="AI89" s="35" t="n">
        <v>0</v>
      </c>
      <c r="AJ89" s="35" t="n">
        <v>181226</v>
      </c>
      <c r="AK89" s="35" t="n">
        <v>0</v>
      </c>
      <c r="AL89" s="35" t="n">
        <v>300000</v>
      </c>
      <c r="AM89" s="35" t="n">
        <v>0</v>
      </c>
      <c r="AN89" s="35" t="n">
        <v>181226</v>
      </c>
      <c r="AO89" s="35" t="n">
        <v>300000</v>
      </c>
      <c r="AP89" s="35" t="n">
        <v>359053</v>
      </c>
      <c r="AQ89" s="35" t="n">
        <v>679248</v>
      </c>
      <c r="AR89" s="35" t="n">
        <v>3970</v>
      </c>
      <c r="AS89" s="35" t="n">
        <v>7402</v>
      </c>
      <c r="AT89" s="35" t="n">
        <v>75812</v>
      </c>
      <c r="AU89" s="35" t="n">
        <v>120000</v>
      </c>
      <c r="AV89" s="35" t="n">
        <v>167296</v>
      </c>
      <c r="AW89" s="35" t="n">
        <v>300000</v>
      </c>
      <c r="AX89" s="35" t="n">
        <v>318958</v>
      </c>
      <c r="AY89" s="35" t="n">
        <v>528000</v>
      </c>
      <c r="AZ89" s="35" t="n">
        <v>30</v>
      </c>
      <c r="BA89" s="35" t="n">
        <v>-576154</v>
      </c>
      <c r="BB89" s="35" t="n">
        <v>-388209</v>
      </c>
      <c r="BC89" s="35" t="n">
        <v>1358496</v>
      </c>
      <c r="BD89" s="60" t="n">
        <v>718106</v>
      </c>
      <c r="BE89" s="60" t="n">
        <v>37011</v>
      </c>
    </row>
    <row r="90" customFormat="false" ht="12.75" hidden="false" customHeight="true" outlineLevel="0" collapsed="false">
      <c r="A90" s="35" t="s">
        <v>602</v>
      </c>
      <c r="B90" s="35" t="s">
        <v>587</v>
      </c>
      <c r="C90" s="35" t="s">
        <v>146</v>
      </c>
      <c r="D90" s="35" t="s">
        <v>588</v>
      </c>
      <c r="E90" s="35" t="s">
        <v>154</v>
      </c>
      <c r="F90" s="35" t="s">
        <v>156</v>
      </c>
      <c r="H90" s="35" t="s">
        <v>550</v>
      </c>
      <c r="I90" s="35" t="n">
        <v>4000</v>
      </c>
      <c r="J90" s="35" t="s">
        <v>562</v>
      </c>
      <c r="K90" s="35" t="n">
        <v>2035267</v>
      </c>
      <c r="L90" s="35" t="n">
        <v>2790563</v>
      </c>
      <c r="M90" s="35" t="n">
        <v>4055768</v>
      </c>
      <c r="N90" s="35" t="n">
        <v>1288099</v>
      </c>
      <c r="O90" s="35" t="n">
        <v>1371800</v>
      </c>
      <c r="P90" s="35" t="n">
        <v>1502464</v>
      </c>
      <c r="Q90" s="35" t="n">
        <v>2683968</v>
      </c>
      <c r="R90" s="35" t="n">
        <v>38</v>
      </c>
      <c r="S90" s="35" t="n">
        <v>38</v>
      </c>
      <c r="T90" s="35" t="n">
        <v>50000</v>
      </c>
      <c r="U90" s="35" t="n">
        <v>50000</v>
      </c>
      <c r="V90" s="35" t="n">
        <v>629559</v>
      </c>
      <c r="W90" s="35" t="n">
        <v>667067</v>
      </c>
      <c r="X90" s="35" t="n">
        <v>76963</v>
      </c>
      <c r="Y90" s="35" t="n">
        <v>80000</v>
      </c>
      <c r="Z90" s="35" t="n">
        <v>268724</v>
      </c>
      <c r="AA90" s="35" t="n">
        <v>284733</v>
      </c>
      <c r="AB90" s="35" t="n">
        <v>88900</v>
      </c>
      <c r="AC90" s="35" t="n">
        <v>100000</v>
      </c>
      <c r="AD90" s="35" t="n">
        <v>129504</v>
      </c>
      <c r="AE90" s="35" t="n">
        <v>140000</v>
      </c>
      <c r="AF90" s="35" t="n">
        <v>44450</v>
      </c>
      <c r="AG90" s="35" t="n">
        <v>50000</v>
      </c>
      <c r="AH90" s="35" t="n">
        <v>0</v>
      </c>
      <c r="AI90" s="35" t="n">
        <v>0</v>
      </c>
      <c r="AJ90" s="35" t="n">
        <v>181226</v>
      </c>
      <c r="AK90" s="35" t="n">
        <v>0</v>
      </c>
      <c r="AL90" s="35" t="n">
        <v>300000</v>
      </c>
      <c r="AM90" s="35" t="n">
        <v>0</v>
      </c>
      <c r="AN90" s="35" t="n">
        <v>181226</v>
      </c>
      <c r="AO90" s="35" t="n">
        <v>300000</v>
      </c>
      <c r="AP90" s="35" t="n">
        <v>751232</v>
      </c>
      <c r="AQ90" s="35" t="n">
        <v>1421164</v>
      </c>
      <c r="AR90" s="35" t="n">
        <v>7939</v>
      </c>
      <c r="AS90" s="35" t="n">
        <v>14804</v>
      </c>
      <c r="AT90" s="35" t="n">
        <v>75812</v>
      </c>
      <c r="AU90" s="35" t="n">
        <v>120000</v>
      </c>
      <c r="AV90" s="35" t="n">
        <v>167296</v>
      </c>
      <c r="AW90" s="35" t="n">
        <v>300000</v>
      </c>
      <c r="AX90" s="35" t="n">
        <v>318958</v>
      </c>
      <c r="AY90" s="35" t="n">
        <v>528000</v>
      </c>
      <c r="AZ90" s="35" t="n">
        <v>31.38390542</v>
      </c>
      <c r="BA90" s="35" t="n">
        <v>158360</v>
      </c>
      <c r="BB90" s="35" t="n">
        <v>0</v>
      </c>
      <c r="BC90" s="35" t="n">
        <v>2842328</v>
      </c>
      <c r="BD90" s="60" t="n">
        <v>1502464</v>
      </c>
      <c r="BE90" s="60" t="n">
        <v>74022</v>
      </c>
    </row>
    <row r="91" customFormat="false" ht="12.75" hidden="false" customHeight="true" outlineLevel="0" collapsed="false">
      <c r="A91" s="35" t="s">
        <v>602</v>
      </c>
      <c r="B91" s="35" t="s">
        <v>587</v>
      </c>
      <c r="C91" s="35" t="s">
        <v>146</v>
      </c>
      <c r="D91" s="35" t="s">
        <v>588</v>
      </c>
      <c r="E91" s="35" t="s">
        <v>154</v>
      </c>
      <c r="F91" s="35" t="s">
        <v>156</v>
      </c>
      <c r="H91" s="35" t="s">
        <v>556</v>
      </c>
      <c r="I91" s="35" t="n">
        <v>4000</v>
      </c>
      <c r="J91" s="35" t="s">
        <v>562</v>
      </c>
      <c r="K91" s="35" t="n">
        <v>2035267</v>
      </c>
      <c r="L91" s="35" t="n">
        <v>2757437</v>
      </c>
      <c r="M91" s="35" t="n">
        <v>3993101</v>
      </c>
      <c r="N91" s="35" t="n">
        <v>1288099</v>
      </c>
      <c r="O91" s="35" t="n">
        <v>1371800</v>
      </c>
      <c r="P91" s="35" t="n">
        <v>1469337</v>
      </c>
      <c r="Q91" s="35" t="n">
        <v>2621301</v>
      </c>
      <c r="R91" s="35" t="n">
        <v>37</v>
      </c>
      <c r="S91" s="35" t="n">
        <v>37</v>
      </c>
      <c r="T91" s="35" t="n">
        <v>50000</v>
      </c>
      <c r="U91" s="35" t="n">
        <v>50000</v>
      </c>
      <c r="V91" s="35" t="n">
        <v>629559</v>
      </c>
      <c r="W91" s="35" t="n">
        <v>667067</v>
      </c>
      <c r="X91" s="35" t="n">
        <v>76963</v>
      </c>
      <c r="Y91" s="35" t="n">
        <v>80000</v>
      </c>
      <c r="Z91" s="35" t="n">
        <v>268724</v>
      </c>
      <c r="AA91" s="35" t="n">
        <v>284733</v>
      </c>
      <c r="AB91" s="35" t="n">
        <v>88900</v>
      </c>
      <c r="AC91" s="35" t="n">
        <v>100000</v>
      </c>
      <c r="AD91" s="35" t="n">
        <v>129504</v>
      </c>
      <c r="AE91" s="35" t="n">
        <v>140000</v>
      </c>
      <c r="AF91" s="35" t="n">
        <v>44450</v>
      </c>
      <c r="AG91" s="35" t="n">
        <v>50000</v>
      </c>
      <c r="AH91" s="35" t="n">
        <v>0</v>
      </c>
      <c r="AI91" s="35" t="n">
        <v>0</v>
      </c>
      <c r="AJ91" s="35" t="n">
        <v>181226</v>
      </c>
      <c r="AK91" s="35" t="n">
        <v>0</v>
      </c>
      <c r="AL91" s="35" t="n">
        <v>300000</v>
      </c>
      <c r="AM91" s="35" t="n">
        <v>0</v>
      </c>
      <c r="AN91" s="35" t="n">
        <v>181226</v>
      </c>
      <c r="AO91" s="35" t="n">
        <v>300000</v>
      </c>
      <c r="AP91" s="35" t="n">
        <v>718106</v>
      </c>
      <c r="AQ91" s="35" t="n">
        <v>1358496</v>
      </c>
      <c r="AR91" s="35" t="n">
        <v>7939</v>
      </c>
      <c r="AS91" s="35" t="n">
        <v>14804</v>
      </c>
      <c r="AT91" s="35" t="n">
        <v>75812</v>
      </c>
      <c r="AU91" s="35" t="n">
        <v>120000</v>
      </c>
      <c r="AV91" s="35" t="n">
        <v>167296</v>
      </c>
      <c r="AW91" s="35" t="n">
        <v>300000</v>
      </c>
      <c r="AX91" s="35" t="n">
        <v>318958</v>
      </c>
      <c r="AY91" s="35" t="n">
        <v>528000</v>
      </c>
      <c r="AZ91" s="35" t="n">
        <v>30</v>
      </c>
      <c r="BA91" s="35" t="n">
        <v>95691</v>
      </c>
      <c r="BB91" s="35" t="n">
        <v>-33126</v>
      </c>
      <c r="BC91" s="35" t="n">
        <v>2716992</v>
      </c>
      <c r="BD91" s="60" t="n">
        <v>1436211</v>
      </c>
      <c r="BE91" s="60" t="n">
        <v>74022</v>
      </c>
    </row>
    <row r="92" customFormat="false" ht="12.75" hidden="false" customHeight="true" outlineLevel="0" collapsed="false">
      <c r="A92" s="35" t="s">
        <v>603</v>
      </c>
      <c r="B92" s="35" t="s">
        <v>587</v>
      </c>
      <c r="C92" s="35" t="s">
        <v>146</v>
      </c>
      <c r="D92" s="35" t="s">
        <v>588</v>
      </c>
      <c r="E92" s="35" t="s">
        <v>155</v>
      </c>
      <c r="F92" s="35" t="s">
        <v>144</v>
      </c>
      <c r="G92" s="35" t="s">
        <v>549</v>
      </c>
      <c r="H92" s="35" t="s">
        <v>550</v>
      </c>
      <c r="I92" s="35" t="n">
        <v>100</v>
      </c>
      <c r="J92" s="35" t="s">
        <v>551</v>
      </c>
      <c r="K92" s="35" t="n">
        <v>0</v>
      </c>
      <c r="L92" s="35" t="n">
        <v>3223445</v>
      </c>
      <c r="M92" s="35" t="n">
        <v>4425864</v>
      </c>
      <c r="N92" s="35" t="n">
        <v>1594274</v>
      </c>
      <c r="O92" s="35" t="n">
        <v>1716205</v>
      </c>
      <c r="P92" s="35" t="n">
        <v>1629171</v>
      </c>
      <c r="Q92" s="35" t="n">
        <v>2709659</v>
      </c>
      <c r="R92" s="35" t="n">
        <v>755</v>
      </c>
      <c r="S92" s="35" t="n">
        <v>755</v>
      </c>
      <c r="T92" s="35" t="n">
        <v>50000</v>
      </c>
      <c r="U92" s="35" t="n">
        <v>50000</v>
      </c>
      <c r="V92" s="35" t="n">
        <v>629559</v>
      </c>
      <c r="W92" s="35" t="n">
        <v>667067</v>
      </c>
      <c r="X92" s="35" t="n">
        <v>76963</v>
      </c>
      <c r="Y92" s="35" t="n">
        <v>80000</v>
      </c>
      <c r="Z92" s="35" t="n">
        <v>268724</v>
      </c>
      <c r="AA92" s="35" t="n">
        <v>284733</v>
      </c>
      <c r="AB92" s="35" t="n">
        <v>88900</v>
      </c>
      <c r="AC92" s="35" t="n">
        <v>100000</v>
      </c>
      <c r="AD92" s="35" t="n">
        <v>129504</v>
      </c>
      <c r="AE92" s="35" t="n">
        <v>140000</v>
      </c>
      <c r="AF92" s="35" t="n">
        <v>44450</v>
      </c>
      <c r="AG92" s="35" t="n">
        <v>50000</v>
      </c>
      <c r="AH92" s="35" t="n">
        <v>306175</v>
      </c>
      <c r="AI92" s="35" t="n">
        <v>344405</v>
      </c>
      <c r="AJ92" s="35" t="n">
        <v>181226</v>
      </c>
      <c r="AK92" s="35" t="n">
        <v>70777</v>
      </c>
      <c r="AL92" s="35" t="n">
        <v>300000</v>
      </c>
      <c r="AM92" s="35" t="n">
        <v>86067</v>
      </c>
      <c r="AN92" s="35" t="n">
        <v>252003</v>
      </c>
      <c r="AO92" s="35" t="n">
        <v>386067</v>
      </c>
      <c r="AP92" s="35" t="n">
        <v>814586</v>
      </c>
      <c r="AQ92" s="35" t="n">
        <v>1374738</v>
      </c>
      <c r="AR92" s="35" t="n">
        <v>516</v>
      </c>
      <c r="AS92" s="35" t="n">
        <v>854</v>
      </c>
      <c r="AT92" s="35" t="n">
        <v>75812</v>
      </c>
      <c r="AU92" s="35" t="n">
        <v>120000</v>
      </c>
      <c r="AV92" s="35" t="n">
        <v>167296</v>
      </c>
      <c r="AW92" s="35" t="n">
        <v>300000</v>
      </c>
      <c r="AX92" s="35" t="n">
        <v>318958</v>
      </c>
      <c r="AY92" s="35" t="n">
        <v>528000</v>
      </c>
      <c r="AZ92" s="35" t="n">
        <v>548.5729039</v>
      </c>
      <c r="BA92" s="35" t="n">
        <v>39817</v>
      </c>
      <c r="BB92" s="35" t="n">
        <v>0</v>
      </c>
      <c r="BC92" s="35" t="n">
        <v>2749476</v>
      </c>
      <c r="BD92" s="60" t="n">
        <v>1629171</v>
      </c>
      <c r="BE92" s="60" t="n">
        <v>4271</v>
      </c>
    </row>
    <row r="93" customFormat="false" ht="12.75" hidden="false" customHeight="true" outlineLevel="0" collapsed="false">
      <c r="A93" s="35" t="s">
        <v>604</v>
      </c>
      <c r="B93" s="35" t="s">
        <v>587</v>
      </c>
      <c r="C93" s="35" t="s">
        <v>146</v>
      </c>
      <c r="D93" s="35" t="s">
        <v>588</v>
      </c>
      <c r="E93" s="35" t="s">
        <v>155</v>
      </c>
      <c r="F93" s="35" t="s">
        <v>144</v>
      </c>
      <c r="G93" s="35" t="s">
        <v>553</v>
      </c>
      <c r="H93" s="35" t="s">
        <v>550</v>
      </c>
      <c r="I93" s="35" t="n">
        <v>100</v>
      </c>
      <c r="J93" s="35" t="s">
        <v>551</v>
      </c>
      <c r="K93" s="35" t="n">
        <v>0</v>
      </c>
      <c r="L93" s="35" t="n">
        <v>3649046</v>
      </c>
      <c r="M93" s="35" t="n">
        <v>4948718</v>
      </c>
      <c r="N93" s="35" t="n">
        <v>1885140</v>
      </c>
      <c r="O93" s="35" t="n">
        <v>2043390</v>
      </c>
      <c r="P93" s="35" t="n">
        <v>1763906</v>
      </c>
      <c r="Q93" s="35" t="n">
        <v>2905328</v>
      </c>
      <c r="R93" s="35" t="n">
        <v>684</v>
      </c>
      <c r="S93" s="35" t="n">
        <v>684</v>
      </c>
      <c r="T93" s="35" t="n">
        <v>50000</v>
      </c>
      <c r="U93" s="35" t="n">
        <v>50000</v>
      </c>
      <c r="V93" s="35" t="n">
        <v>629559</v>
      </c>
      <c r="W93" s="35" t="n">
        <v>667067</v>
      </c>
      <c r="X93" s="35" t="n">
        <v>76963</v>
      </c>
      <c r="Y93" s="35" t="n">
        <v>80000</v>
      </c>
      <c r="Z93" s="35" t="n">
        <v>268724</v>
      </c>
      <c r="AA93" s="35" t="n">
        <v>284733</v>
      </c>
      <c r="AB93" s="35" t="n">
        <v>88900</v>
      </c>
      <c r="AC93" s="35" t="n">
        <v>100000</v>
      </c>
      <c r="AD93" s="35" t="n">
        <v>129504</v>
      </c>
      <c r="AE93" s="35" t="n">
        <v>140000</v>
      </c>
      <c r="AF93" s="35" t="n">
        <v>44450</v>
      </c>
      <c r="AG93" s="35" t="n">
        <v>50000</v>
      </c>
      <c r="AH93" s="35" t="n">
        <v>597041</v>
      </c>
      <c r="AI93" s="35" t="n">
        <v>671590</v>
      </c>
      <c r="AJ93" s="35" t="n">
        <v>181226</v>
      </c>
      <c r="AK93" s="35" t="n">
        <v>138015</v>
      </c>
      <c r="AL93" s="35" t="n">
        <v>300000</v>
      </c>
      <c r="AM93" s="35" t="n">
        <v>167830</v>
      </c>
      <c r="AN93" s="35" t="n">
        <v>319241</v>
      </c>
      <c r="AO93" s="35" t="n">
        <v>467830</v>
      </c>
      <c r="AP93" s="35" t="n">
        <v>881953</v>
      </c>
      <c r="AQ93" s="35" t="n">
        <v>1488430</v>
      </c>
      <c r="AR93" s="35" t="n">
        <v>645</v>
      </c>
      <c r="AS93" s="35" t="n">
        <v>1068</v>
      </c>
      <c r="AT93" s="35" t="n">
        <v>75812</v>
      </c>
      <c r="AU93" s="35" t="n">
        <v>120000</v>
      </c>
      <c r="AV93" s="35" t="n">
        <v>167296</v>
      </c>
      <c r="AW93" s="35" t="n">
        <v>300000</v>
      </c>
      <c r="AX93" s="35" t="n">
        <v>318958</v>
      </c>
      <c r="AY93" s="35" t="n">
        <v>528000</v>
      </c>
      <c r="AZ93" s="35" t="n">
        <v>475.1523697</v>
      </c>
      <c r="BA93" s="35" t="n">
        <v>71532</v>
      </c>
      <c r="BB93" s="35" t="n">
        <v>0</v>
      </c>
      <c r="BC93" s="35" t="n">
        <v>2976860</v>
      </c>
      <c r="BD93" s="60" t="n">
        <v>1763906</v>
      </c>
      <c r="BE93" s="60" t="n">
        <v>5339</v>
      </c>
    </row>
    <row r="94" customFormat="false" ht="12.75" hidden="false" customHeight="true" outlineLevel="0" collapsed="false">
      <c r="A94" s="35" t="s">
        <v>603</v>
      </c>
      <c r="B94" s="35" t="s">
        <v>587</v>
      </c>
      <c r="C94" s="35" t="s">
        <v>146</v>
      </c>
      <c r="D94" s="35" t="s">
        <v>588</v>
      </c>
      <c r="E94" s="35" t="s">
        <v>155</v>
      </c>
      <c r="F94" s="35" t="s">
        <v>144</v>
      </c>
      <c r="G94" s="35" t="s">
        <v>549</v>
      </c>
      <c r="H94" s="35" t="s">
        <v>556</v>
      </c>
      <c r="I94" s="35" t="n">
        <v>100</v>
      </c>
      <c r="J94" s="35" t="s">
        <v>551</v>
      </c>
      <c r="K94" s="35" t="n">
        <v>0</v>
      </c>
      <c r="L94" s="35" t="n">
        <v>2453407</v>
      </c>
      <c r="M94" s="35" t="n">
        <v>3126307</v>
      </c>
      <c r="N94" s="35" t="n">
        <v>1594274</v>
      </c>
      <c r="O94" s="35" t="n">
        <v>1716205</v>
      </c>
      <c r="P94" s="35" t="n">
        <v>859133</v>
      </c>
      <c r="Q94" s="35" t="n">
        <v>1410102</v>
      </c>
      <c r="R94" s="35" t="n">
        <v>574</v>
      </c>
      <c r="S94" s="35" t="n">
        <v>574</v>
      </c>
      <c r="T94" s="35" t="n">
        <v>50000</v>
      </c>
      <c r="U94" s="35" t="n">
        <v>50000</v>
      </c>
      <c r="V94" s="35" t="n">
        <v>629559</v>
      </c>
      <c r="W94" s="35" t="n">
        <v>667067</v>
      </c>
      <c r="X94" s="35" t="n">
        <v>76963</v>
      </c>
      <c r="Y94" s="35" t="n">
        <v>80000</v>
      </c>
      <c r="Z94" s="35" t="n">
        <v>268724</v>
      </c>
      <c r="AA94" s="35" t="n">
        <v>284733</v>
      </c>
      <c r="AB94" s="35" t="n">
        <v>88900</v>
      </c>
      <c r="AC94" s="35" t="n">
        <v>100000</v>
      </c>
      <c r="AD94" s="35" t="n">
        <v>129504</v>
      </c>
      <c r="AE94" s="35" t="n">
        <v>140000</v>
      </c>
      <c r="AF94" s="35" t="n">
        <v>44450</v>
      </c>
      <c r="AG94" s="35" t="n">
        <v>50000</v>
      </c>
      <c r="AH94" s="35" t="n">
        <v>306175</v>
      </c>
      <c r="AI94" s="35" t="n">
        <v>344405</v>
      </c>
      <c r="AJ94" s="35" t="n">
        <v>181226</v>
      </c>
      <c r="AK94" s="35" t="n">
        <v>70777</v>
      </c>
      <c r="AL94" s="35" t="n">
        <v>300000</v>
      </c>
      <c r="AM94" s="35" t="n">
        <v>86067</v>
      </c>
      <c r="AN94" s="35" t="n">
        <v>252003</v>
      </c>
      <c r="AO94" s="35" t="n">
        <v>386067</v>
      </c>
      <c r="AP94" s="35" t="n">
        <v>44548</v>
      </c>
      <c r="AQ94" s="35" t="n">
        <v>75181</v>
      </c>
      <c r="AR94" s="35" t="n">
        <v>516</v>
      </c>
      <c r="AS94" s="35" t="n">
        <v>854</v>
      </c>
      <c r="AT94" s="35" t="n">
        <v>75812</v>
      </c>
      <c r="AU94" s="35" t="n">
        <v>120000</v>
      </c>
      <c r="AV94" s="35" t="n">
        <v>167296</v>
      </c>
      <c r="AW94" s="35" t="n">
        <v>300000</v>
      </c>
      <c r="AX94" s="35" t="n">
        <v>318958</v>
      </c>
      <c r="AY94" s="35" t="n">
        <v>528000</v>
      </c>
      <c r="AZ94" s="35" t="n">
        <v>30</v>
      </c>
      <c r="BA94" s="35" t="n">
        <v>-1259740</v>
      </c>
      <c r="BB94" s="35" t="n">
        <v>-770038</v>
      </c>
      <c r="BC94" s="35" t="n">
        <v>150362</v>
      </c>
      <c r="BD94" s="60" t="n">
        <v>89095</v>
      </c>
      <c r="BE94" s="60" t="n">
        <v>4271</v>
      </c>
    </row>
    <row r="95" customFormat="false" ht="12.75" hidden="false" customHeight="true" outlineLevel="0" collapsed="false">
      <c r="A95" s="35" t="s">
        <v>604</v>
      </c>
      <c r="B95" s="35" t="s">
        <v>587</v>
      </c>
      <c r="C95" s="35" t="s">
        <v>146</v>
      </c>
      <c r="D95" s="35" t="s">
        <v>588</v>
      </c>
      <c r="E95" s="35" t="s">
        <v>155</v>
      </c>
      <c r="F95" s="35" t="s">
        <v>144</v>
      </c>
      <c r="G95" s="35" t="s">
        <v>553</v>
      </c>
      <c r="H95" s="35" t="s">
        <v>556</v>
      </c>
      <c r="I95" s="35" t="n">
        <v>100</v>
      </c>
      <c r="J95" s="35" t="s">
        <v>551</v>
      </c>
      <c r="K95" s="35" t="n">
        <v>0</v>
      </c>
      <c r="L95" s="35" t="n">
        <v>2822777</v>
      </c>
      <c r="M95" s="35" t="n">
        <v>3554264</v>
      </c>
      <c r="N95" s="35" t="n">
        <v>1885140</v>
      </c>
      <c r="O95" s="35" t="n">
        <v>2043390</v>
      </c>
      <c r="P95" s="35" t="n">
        <v>937637</v>
      </c>
      <c r="Q95" s="35" t="n">
        <v>1510874</v>
      </c>
      <c r="R95" s="35" t="n">
        <v>529</v>
      </c>
      <c r="S95" s="35" t="n">
        <v>529</v>
      </c>
      <c r="T95" s="35" t="n">
        <v>50000</v>
      </c>
      <c r="U95" s="35" t="n">
        <v>50000</v>
      </c>
      <c r="V95" s="35" t="n">
        <v>629559</v>
      </c>
      <c r="W95" s="35" t="n">
        <v>667067</v>
      </c>
      <c r="X95" s="35" t="n">
        <v>76963</v>
      </c>
      <c r="Y95" s="35" t="n">
        <v>80000</v>
      </c>
      <c r="Z95" s="35" t="n">
        <v>268724</v>
      </c>
      <c r="AA95" s="35" t="n">
        <v>284733</v>
      </c>
      <c r="AB95" s="35" t="n">
        <v>88900</v>
      </c>
      <c r="AC95" s="35" t="n">
        <v>100000</v>
      </c>
      <c r="AD95" s="35" t="n">
        <v>129504</v>
      </c>
      <c r="AE95" s="35" t="n">
        <v>140000</v>
      </c>
      <c r="AF95" s="35" t="n">
        <v>44450</v>
      </c>
      <c r="AG95" s="35" t="n">
        <v>50000</v>
      </c>
      <c r="AH95" s="35" t="n">
        <v>597041</v>
      </c>
      <c r="AI95" s="35" t="n">
        <v>671590</v>
      </c>
      <c r="AJ95" s="35" t="n">
        <v>181226</v>
      </c>
      <c r="AK95" s="35" t="n">
        <v>138015</v>
      </c>
      <c r="AL95" s="35" t="n">
        <v>300000</v>
      </c>
      <c r="AM95" s="35" t="n">
        <v>167830</v>
      </c>
      <c r="AN95" s="35" t="n">
        <v>319241</v>
      </c>
      <c r="AO95" s="35" t="n">
        <v>467830</v>
      </c>
      <c r="AP95" s="35" t="n">
        <v>55684</v>
      </c>
      <c r="AQ95" s="35" t="n">
        <v>93976</v>
      </c>
      <c r="AR95" s="35" t="n">
        <v>645</v>
      </c>
      <c r="AS95" s="35" t="n">
        <v>1068</v>
      </c>
      <c r="AT95" s="35" t="n">
        <v>75812</v>
      </c>
      <c r="AU95" s="35" t="n">
        <v>120000</v>
      </c>
      <c r="AV95" s="35" t="n">
        <v>167296</v>
      </c>
      <c r="AW95" s="35" t="n">
        <v>300000</v>
      </c>
      <c r="AX95" s="35" t="n">
        <v>318958</v>
      </c>
      <c r="AY95" s="35" t="n">
        <v>528000</v>
      </c>
      <c r="AZ95" s="35" t="n">
        <v>30</v>
      </c>
      <c r="BA95" s="35" t="n">
        <v>-1322922</v>
      </c>
      <c r="BB95" s="35" t="n">
        <v>-826268</v>
      </c>
      <c r="BC95" s="35" t="n">
        <v>187952</v>
      </c>
      <c r="BD95" s="60" t="n">
        <v>111369</v>
      </c>
      <c r="BE95" s="60" t="n">
        <v>5339</v>
      </c>
    </row>
    <row r="96" customFormat="false" ht="12.75" hidden="false" customHeight="true" outlineLevel="0" collapsed="false">
      <c r="A96" s="35" t="s">
        <v>605</v>
      </c>
      <c r="B96" s="35" t="s">
        <v>587</v>
      </c>
      <c r="C96" s="35" t="s">
        <v>146</v>
      </c>
      <c r="D96" s="35" t="s">
        <v>588</v>
      </c>
      <c r="E96" s="35" t="s">
        <v>155</v>
      </c>
      <c r="F96" s="35" t="s">
        <v>144</v>
      </c>
      <c r="G96" s="35" t="s">
        <v>549</v>
      </c>
      <c r="H96" s="35" t="s">
        <v>550</v>
      </c>
      <c r="I96" s="35" t="n">
        <v>500</v>
      </c>
      <c r="J96" s="35" t="s">
        <v>558</v>
      </c>
      <c r="K96" s="35" t="n">
        <v>0</v>
      </c>
      <c r="L96" s="35" t="n">
        <v>4975255</v>
      </c>
      <c r="M96" s="35" t="n">
        <v>6638913</v>
      </c>
      <c r="N96" s="35" t="n">
        <v>2789534</v>
      </c>
      <c r="O96" s="35" t="n">
        <v>3093826</v>
      </c>
      <c r="P96" s="35" t="n">
        <v>2185721</v>
      </c>
      <c r="Q96" s="35" t="n">
        <v>3545088</v>
      </c>
      <c r="R96" s="35" t="n">
        <v>239</v>
      </c>
      <c r="S96" s="35" t="n">
        <v>239</v>
      </c>
      <c r="T96" s="35" t="n">
        <v>50000</v>
      </c>
      <c r="U96" s="35" t="n">
        <v>50000</v>
      </c>
      <c r="V96" s="35" t="n">
        <v>629559</v>
      </c>
      <c r="W96" s="35" t="n">
        <v>667067</v>
      </c>
      <c r="X96" s="35" t="n">
        <v>76963</v>
      </c>
      <c r="Y96" s="35" t="n">
        <v>80000</v>
      </c>
      <c r="Z96" s="35" t="n">
        <v>268724</v>
      </c>
      <c r="AA96" s="35" t="n">
        <v>284733</v>
      </c>
      <c r="AB96" s="35" t="n">
        <v>88900</v>
      </c>
      <c r="AC96" s="35" t="n">
        <v>100000</v>
      </c>
      <c r="AD96" s="35" t="n">
        <v>129504</v>
      </c>
      <c r="AE96" s="35" t="n">
        <v>140000</v>
      </c>
      <c r="AF96" s="35" t="n">
        <v>44450</v>
      </c>
      <c r="AG96" s="35" t="n">
        <v>50000</v>
      </c>
      <c r="AH96" s="35" t="n">
        <v>1501435</v>
      </c>
      <c r="AI96" s="35" t="n">
        <v>1722026</v>
      </c>
      <c r="AJ96" s="35" t="n">
        <v>181226</v>
      </c>
      <c r="AK96" s="35" t="n">
        <v>347079</v>
      </c>
      <c r="AL96" s="35" t="n">
        <v>300000</v>
      </c>
      <c r="AM96" s="35" t="n">
        <v>430334</v>
      </c>
      <c r="AN96" s="35" t="n">
        <v>528305</v>
      </c>
      <c r="AO96" s="35" t="n">
        <v>730334</v>
      </c>
      <c r="AP96" s="35" t="n">
        <v>1092861</v>
      </c>
      <c r="AQ96" s="35" t="n">
        <v>1862590</v>
      </c>
      <c r="AR96" s="35" t="n">
        <v>2489</v>
      </c>
      <c r="AS96" s="35" t="n">
        <v>4164</v>
      </c>
      <c r="AT96" s="35" t="n">
        <v>75812</v>
      </c>
      <c r="AU96" s="35" t="n">
        <v>120000</v>
      </c>
      <c r="AV96" s="35" t="n">
        <v>167296</v>
      </c>
      <c r="AW96" s="35" t="n">
        <v>300000</v>
      </c>
      <c r="AX96" s="35" t="n">
        <v>318958</v>
      </c>
      <c r="AY96" s="35" t="n">
        <v>528000</v>
      </c>
      <c r="AZ96" s="35" t="n">
        <v>151.9341198</v>
      </c>
      <c r="BA96" s="35" t="n">
        <v>180091</v>
      </c>
      <c r="BB96" s="35" t="n">
        <v>0</v>
      </c>
      <c r="BC96" s="35" t="n">
        <v>3725179</v>
      </c>
      <c r="BD96" s="60" t="n">
        <v>2185721</v>
      </c>
      <c r="BE96" s="60" t="n">
        <v>20821</v>
      </c>
    </row>
    <row r="97" customFormat="false" ht="12.75" hidden="false" customHeight="true" outlineLevel="0" collapsed="false">
      <c r="A97" s="35" t="s">
        <v>606</v>
      </c>
      <c r="B97" s="35" t="s">
        <v>587</v>
      </c>
      <c r="C97" s="35" t="s">
        <v>146</v>
      </c>
      <c r="D97" s="35" t="s">
        <v>588</v>
      </c>
      <c r="E97" s="35" t="s">
        <v>155</v>
      </c>
      <c r="F97" s="35" t="s">
        <v>144</v>
      </c>
      <c r="G97" s="35" t="s">
        <v>553</v>
      </c>
      <c r="H97" s="35" t="s">
        <v>550</v>
      </c>
      <c r="I97" s="35" t="n">
        <v>500</v>
      </c>
      <c r="J97" s="35" t="s">
        <v>558</v>
      </c>
      <c r="K97" s="35" t="n">
        <v>0</v>
      </c>
      <c r="L97" s="35" t="n">
        <v>7062313</v>
      </c>
      <c r="M97" s="35" t="n">
        <v>9247716</v>
      </c>
      <c r="N97" s="35" t="n">
        <v>4215897</v>
      </c>
      <c r="O97" s="35" t="n">
        <v>4729750</v>
      </c>
      <c r="P97" s="35" t="n">
        <v>2846416</v>
      </c>
      <c r="Q97" s="35" t="n">
        <v>4517966</v>
      </c>
      <c r="R97" s="35" t="n">
        <v>271</v>
      </c>
      <c r="S97" s="35" t="n">
        <v>271</v>
      </c>
      <c r="T97" s="35" t="n">
        <v>50000</v>
      </c>
      <c r="U97" s="35" t="n">
        <v>50000</v>
      </c>
      <c r="V97" s="35" t="n">
        <v>629559</v>
      </c>
      <c r="W97" s="35" t="n">
        <v>667067</v>
      </c>
      <c r="X97" s="35" t="n">
        <v>76963</v>
      </c>
      <c r="Y97" s="35" t="n">
        <v>80000</v>
      </c>
      <c r="Z97" s="35" t="n">
        <v>268724</v>
      </c>
      <c r="AA97" s="35" t="n">
        <v>284733</v>
      </c>
      <c r="AB97" s="35" t="n">
        <v>88900</v>
      </c>
      <c r="AC97" s="35" t="n">
        <v>100000</v>
      </c>
      <c r="AD97" s="35" t="n">
        <v>129504</v>
      </c>
      <c r="AE97" s="35" t="n">
        <v>140000</v>
      </c>
      <c r="AF97" s="35" t="n">
        <v>44450</v>
      </c>
      <c r="AG97" s="35" t="n">
        <v>50000</v>
      </c>
      <c r="AH97" s="35" t="n">
        <v>2927797</v>
      </c>
      <c r="AI97" s="35" t="n">
        <v>3357950</v>
      </c>
      <c r="AJ97" s="35" t="n">
        <v>181226</v>
      </c>
      <c r="AK97" s="35" t="n">
        <v>676805</v>
      </c>
      <c r="AL97" s="35" t="n">
        <v>300000</v>
      </c>
      <c r="AM97" s="35" t="n">
        <v>839152</v>
      </c>
      <c r="AN97" s="35" t="n">
        <v>858031</v>
      </c>
      <c r="AO97" s="35" t="n">
        <v>1139152</v>
      </c>
      <c r="AP97" s="35" t="n">
        <v>1423208</v>
      </c>
      <c r="AQ97" s="35" t="n">
        <v>2425609</v>
      </c>
      <c r="AR97" s="35" t="n">
        <v>3111</v>
      </c>
      <c r="AS97" s="35" t="n">
        <v>5205</v>
      </c>
      <c r="AT97" s="35" t="n">
        <v>75812</v>
      </c>
      <c r="AU97" s="35" t="n">
        <v>120000</v>
      </c>
      <c r="AV97" s="35" t="n">
        <v>167296</v>
      </c>
      <c r="AW97" s="35" t="n">
        <v>300000</v>
      </c>
      <c r="AX97" s="35" t="n">
        <v>318958</v>
      </c>
      <c r="AY97" s="35" t="n">
        <v>528000</v>
      </c>
      <c r="AZ97" s="35" t="n">
        <v>158.2883368</v>
      </c>
      <c r="BA97" s="35" t="n">
        <v>333252</v>
      </c>
      <c r="BB97" s="35" t="n">
        <v>0</v>
      </c>
      <c r="BC97" s="35" t="n">
        <v>4851218</v>
      </c>
      <c r="BD97" s="60" t="n">
        <v>2846416</v>
      </c>
      <c r="BE97" s="60" t="n">
        <v>26026</v>
      </c>
    </row>
    <row r="98" customFormat="false" ht="12.75" hidden="false" customHeight="true" outlineLevel="0" collapsed="false">
      <c r="A98" s="35" t="s">
        <v>605</v>
      </c>
      <c r="B98" s="35" t="s">
        <v>587</v>
      </c>
      <c r="C98" s="35" t="s">
        <v>146</v>
      </c>
      <c r="D98" s="35" t="s">
        <v>588</v>
      </c>
      <c r="E98" s="35" t="s">
        <v>155</v>
      </c>
      <c r="F98" s="35" t="s">
        <v>144</v>
      </c>
      <c r="G98" s="35" t="s">
        <v>549</v>
      </c>
      <c r="H98" s="35" t="s">
        <v>556</v>
      </c>
      <c r="I98" s="35" t="n">
        <v>500</v>
      </c>
      <c r="J98" s="35" t="s">
        <v>558</v>
      </c>
      <c r="K98" s="35" t="n">
        <v>0</v>
      </c>
      <c r="L98" s="35" t="n">
        <v>4098184</v>
      </c>
      <c r="M98" s="35" t="n">
        <v>5144100</v>
      </c>
      <c r="N98" s="35" t="n">
        <v>2789534</v>
      </c>
      <c r="O98" s="35" t="n">
        <v>3093826</v>
      </c>
      <c r="P98" s="35" t="n">
        <v>1308650</v>
      </c>
      <c r="Q98" s="35" t="n">
        <v>2050274</v>
      </c>
      <c r="R98" s="35" t="n">
        <v>197</v>
      </c>
      <c r="S98" s="35" t="n">
        <v>197</v>
      </c>
      <c r="T98" s="35" t="n">
        <v>50000</v>
      </c>
      <c r="U98" s="35" t="n">
        <v>50000</v>
      </c>
      <c r="V98" s="35" t="n">
        <v>629559</v>
      </c>
      <c r="W98" s="35" t="n">
        <v>667067</v>
      </c>
      <c r="X98" s="35" t="n">
        <v>76963</v>
      </c>
      <c r="Y98" s="35" t="n">
        <v>80000</v>
      </c>
      <c r="Z98" s="35" t="n">
        <v>268724</v>
      </c>
      <c r="AA98" s="35" t="n">
        <v>284733</v>
      </c>
      <c r="AB98" s="35" t="n">
        <v>88900</v>
      </c>
      <c r="AC98" s="35" t="n">
        <v>100000</v>
      </c>
      <c r="AD98" s="35" t="n">
        <v>129504</v>
      </c>
      <c r="AE98" s="35" t="n">
        <v>140000</v>
      </c>
      <c r="AF98" s="35" t="n">
        <v>44450</v>
      </c>
      <c r="AG98" s="35" t="n">
        <v>50000</v>
      </c>
      <c r="AH98" s="35" t="n">
        <v>1501435</v>
      </c>
      <c r="AI98" s="35" t="n">
        <v>1722026</v>
      </c>
      <c r="AJ98" s="35" t="n">
        <v>181226</v>
      </c>
      <c r="AK98" s="35" t="n">
        <v>347079</v>
      </c>
      <c r="AL98" s="35" t="n">
        <v>300000</v>
      </c>
      <c r="AM98" s="35" t="n">
        <v>430334</v>
      </c>
      <c r="AN98" s="35" t="n">
        <v>528305</v>
      </c>
      <c r="AO98" s="35" t="n">
        <v>730334</v>
      </c>
      <c r="AP98" s="35" t="n">
        <v>215790</v>
      </c>
      <c r="AQ98" s="35" t="n">
        <v>367776</v>
      </c>
      <c r="AR98" s="35" t="n">
        <v>2489</v>
      </c>
      <c r="AS98" s="35" t="n">
        <v>4164</v>
      </c>
      <c r="AT98" s="35" t="n">
        <v>75812</v>
      </c>
      <c r="AU98" s="35" t="n">
        <v>120000</v>
      </c>
      <c r="AV98" s="35" t="n">
        <v>167296</v>
      </c>
      <c r="AW98" s="35" t="n">
        <v>300000</v>
      </c>
      <c r="AX98" s="35" t="n">
        <v>318958</v>
      </c>
      <c r="AY98" s="35" t="n">
        <v>528000</v>
      </c>
      <c r="AZ98" s="35" t="n">
        <v>30</v>
      </c>
      <c r="BA98" s="35" t="n">
        <v>-1314722</v>
      </c>
      <c r="BB98" s="35" t="n">
        <v>-877071</v>
      </c>
      <c r="BC98" s="35" t="n">
        <v>735552</v>
      </c>
      <c r="BD98" s="60" t="n">
        <v>431579</v>
      </c>
      <c r="BE98" s="60" t="n">
        <v>20821</v>
      </c>
    </row>
    <row r="99" customFormat="false" ht="12.75" hidden="false" customHeight="true" outlineLevel="0" collapsed="false">
      <c r="A99" s="35" t="s">
        <v>606</v>
      </c>
      <c r="B99" s="35" t="s">
        <v>587</v>
      </c>
      <c r="C99" s="35" t="s">
        <v>146</v>
      </c>
      <c r="D99" s="35" t="s">
        <v>588</v>
      </c>
      <c r="E99" s="35" t="s">
        <v>155</v>
      </c>
      <c r="F99" s="35" t="s">
        <v>144</v>
      </c>
      <c r="G99" s="35" t="s">
        <v>553</v>
      </c>
      <c r="H99" s="35" t="s">
        <v>556</v>
      </c>
      <c r="I99" s="35" t="n">
        <v>500</v>
      </c>
      <c r="J99" s="35" t="s">
        <v>558</v>
      </c>
      <c r="K99" s="35" t="n">
        <v>0</v>
      </c>
      <c r="L99" s="35" t="n">
        <v>5908842</v>
      </c>
      <c r="M99" s="35" t="n">
        <v>7281826</v>
      </c>
      <c r="N99" s="35" t="n">
        <v>4215897</v>
      </c>
      <c r="O99" s="35" t="n">
        <v>4729750</v>
      </c>
      <c r="P99" s="35" t="n">
        <v>1692945</v>
      </c>
      <c r="Q99" s="35" t="n">
        <v>2552077</v>
      </c>
      <c r="R99" s="35" t="n">
        <v>227</v>
      </c>
      <c r="S99" s="35" t="n">
        <v>227</v>
      </c>
      <c r="T99" s="35" t="n">
        <v>50000</v>
      </c>
      <c r="U99" s="35" t="n">
        <v>50000</v>
      </c>
      <c r="V99" s="35" t="n">
        <v>629559</v>
      </c>
      <c r="W99" s="35" t="n">
        <v>667067</v>
      </c>
      <c r="X99" s="35" t="n">
        <v>76963</v>
      </c>
      <c r="Y99" s="35" t="n">
        <v>80000</v>
      </c>
      <c r="Z99" s="35" t="n">
        <v>268724</v>
      </c>
      <c r="AA99" s="35" t="n">
        <v>284733</v>
      </c>
      <c r="AB99" s="35" t="n">
        <v>88900</v>
      </c>
      <c r="AC99" s="35" t="n">
        <v>100000</v>
      </c>
      <c r="AD99" s="35" t="n">
        <v>129504</v>
      </c>
      <c r="AE99" s="35" t="n">
        <v>140000</v>
      </c>
      <c r="AF99" s="35" t="n">
        <v>44450</v>
      </c>
      <c r="AG99" s="35" t="n">
        <v>50000</v>
      </c>
      <c r="AH99" s="35" t="n">
        <v>2927797</v>
      </c>
      <c r="AI99" s="35" t="n">
        <v>3357950</v>
      </c>
      <c r="AJ99" s="35" t="n">
        <v>181226</v>
      </c>
      <c r="AK99" s="35" t="n">
        <v>676805</v>
      </c>
      <c r="AL99" s="35" t="n">
        <v>300000</v>
      </c>
      <c r="AM99" s="35" t="n">
        <v>839152</v>
      </c>
      <c r="AN99" s="35" t="n">
        <v>858031</v>
      </c>
      <c r="AO99" s="35" t="n">
        <v>1139152</v>
      </c>
      <c r="AP99" s="35" t="n">
        <v>269737</v>
      </c>
      <c r="AQ99" s="35" t="n">
        <v>459720</v>
      </c>
      <c r="AR99" s="35" t="n">
        <v>3111</v>
      </c>
      <c r="AS99" s="35" t="n">
        <v>5205</v>
      </c>
      <c r="AT99" s="35" t="n">
        <v>75812</v>
      </c>
      <c r="AU99" s="35" t="n">
        <v>120000</v>
      </c>
      <c r="AV99" s="35" t="n">
        <v>167296</v>
      </c>
      <c r="AW99" s="35" t="n">
        <v>300000</v>
      </c>
      <c r="AX99" s="35" t="n">
        <v>318958</v>
      </c>
      <c r="AY99" s="35" t="n">
        <v>528000</v>
      </c>
      <c r="AZ99" s="35" t="n">
        <v>30</v>
      </c>
      <c r="BA99" s="35" t="n">
        <v>-1632638</v>
      </c>
      <c r="BB99" s="35" t="n">
        <v>-1153471</v>
      </c>
      <c r="BC99" s="35" t="n">
        <v>919439</v>
      </c>
      <c r="BD99" s="60" t="n">
        <v>539474</v>
      </c>
      <c r="BE99" s="60" t="n">
        <v>26026</v>
      </c>
    </row>
    <row r="100" customFormat="false" ht="12.75" hidden="false" customHeight="true" outlineLevel="0" collapsed="false">
      <c r="A100" s="35" t="s">
        <v>607</v>
      </c>
      <c r="B100" s="35" t="s">
        <v>587</v>
      </c>
      <c r="C100" s="35" t="s">
        <v>146</v>
      </c>
      <c r="D100" s="35" t="s">
        <v>588</v>
      </c>
      <c r="E100" s="35" t="s">
        <v>155</v>
      </c>
      <c r="F100" s="35" t="s">
        <v>144</v>
      </c>
      <c r="G100" s="35" t="s">
        <v>549</v>
      </c>
      <c r="H100" s="35" t="s">
        <v>550</v>
      </c>
      <c r="I100" s="35" t="n">
        <v>1000</v>
      </c>
      <c r="J100" s="35" t="s">
        <v>562</v>
      </c>
      <c r="K100" s="35" t="n">
        <v>0</v>
      </c>
      <c r="L100" s="35" t="n">
        <v>7086442</v>
      </c>
      <c r="M100" s="35" t="n">
        <v>9471885</v>
      </c>
      <c r="N100" s="35" t="n">
        <v>4254657</v>
      </c>
      <c r="O100" s="35" t="n">
        <v>4895851</v>
      </c>
      <c r="P100" s="35" t="n">
        <v>2831785</v>
      </c>
      <c r="Q100" s="35" t="n">
        <v>4576034</v>
      </c>
      <c r="R100" s="35" t="n">
        <v>179</v>
      </c>
      <c r="S100" s="35" t="n">
        <v>179</v>
      </c>
      <c r="T100" s="35" t="n">
        <v>50000</v>
      </c>
      <c r="U100" s="35" t="n">
        <v>50000</v>
      </c>
      <c r="V100" s="35" t="n">
        <v>629559</v>
      </c>
      <c r="W100" s="35" t="n">
        <v>667067</v>
      </c>
      <c r="X100" s="35" t="n">
        <v>153925</v>
      </c>
      <c r="Y100" s="35" t="n">
        <v>160000</v>
      </c>
      <c r="Z100" s="35" t="n">
        <v>268724</v>
      </c>
      <c r="AA100" s="35" t="n">
        <v>284733</v>
      </c>
      <c r="AB100" s="35" t="n">
        <v>88900</v>
      </c>
      <c r="AC100" s="35" t="n">
        <v>100000</v>
      </c>
      <c r="AD100" s="35" t="n">
        <v>129504</v>
      </c>
      <c r="AE100" s="35" t="n">
        <v>140000</v>
      </c>
      <c r="AF100" s="35" t="n">
        <v>44450</v>
      </c>
      <c r="AG100" s="35" t="n">
        <v>50000</v>
      </c>
      <c r="AH100" s="35" t="n">
        <v>2889595</v>
      </c>
      <c r="AI100" s="35" t="n">
        <v>3444051</v>
      </c>
      <c r="AJ100" s="35" t="n">
        <v>181226</v>
      </c>
      <c r="AK100" s="35" t="n">
        <v>667974</v>
      </c>
      <c r="AL100" s="35" t="n">
        <v>300000</v>
      </c>
      <c r="AM100" s="35" t="n">
        <v>860668</v>
      </c>
      <c r="AN100" s="35" t="n">
        <v>849200</v>
      </c>
      <c r="AO100" s="35" t="n">
        <v>1160668</v>
      </c>
      <c r="AP100" s="35" t="n">
        <v>1415893</v>
      </c>
      <c r="AQ100" s="35" t="n">
        <v>2459465</v>
      </c>
      <c r="AR100" s="35" t="n">
        <v>4626</v>
      </c>
      <c r="AS100" s="35" t="n">
        <v>7901</v>
      </c>
      <c r="AT100" s="35" t="n">
        <v>75812</v>
      </c>
      <c r="AU100" s="35" t="n">
        <v>120000</v>
      </c>
      <c r="AV100" s="35" t="n">
        <v>167296</v>
      </c>
      <c r="AW100" s="35" t="n">
        <v>300000</v>
      </c>
      <c r="AX100" s="35" t="n">
        <v>318958</v>
      </c>
      <c r="AY100" s="35" t="n">
        <v>528000</v>
      </c>
      <c r="AZ100" s="35" t="n">
        <v>105.0231134</v>
      </c>
      <c r="BA100" s="35" t="n">
        <v>342895</v>
      </c>
      <c r="BB100" s="35" t="n">
        <v>0</v>
      </c>
      <c r="BC100" s="35" t="n">
        <v>4918929</v>
      </c>
      <c r="BD100" s="60" t="n">
        <v>2831785</v>
      </c>
      <c r="BE100" s="60" t="n">
        <v>39506</v>
      </c>
    </row>
    <row r="101" customFormat="false" ht="12.75" hidden="false" customHeight="true" outlineLevel="0" collapsed="false">
      <c r="A101" s="35" t="s">
        <v>608</v>
      </c>
      <c r="B101" s="35" t="s">
        <v>587</v>
      </c>
      <c r="C101" s="35" t="s">
        <v>146</v>
      </c>
      <c r="D101" s="35" t="s">
        <v>588</v>
      </c>
      <c r="E101" s="35" t="s">
        <v>155</v>
      </c>
      <c r="F101" s="35" t="s">
        <v>144</v>
      </c>
      <c r="G101" s="35" t="s">
        <v>553</v>
      </c>
      <c r="H101" s="35" t="s">
        <v>550</v>
      </c>
      <c r="I101" s="35" t="n">
        <v>1000</v>
      </c>
      <c r="J101" s="35" t="s">
        <v>562</v>
      </c>
      <c r="K101" s="35" t="n">
        <v>0</v>
      </c>
      <c r="L101" s="35" t="n">
        <v>11103020</v>
      </c>
      <c r="M101" s="35" t="n">
        <v>14667636</v>
      </c>
      <c r="N101" s="35" t="n">
        <v>6999772</v>
      </c>
      <c r="O101" s="35" t="n">
        <v>8167700</v>
      </c>
      <c r="P101" s="35" t="n">
        <v>4103248</v>
      </c>
      <c r="Q101" s="35" t="n">
        <v>6499937</v>
      </c>
      <c r="R101" s="35" t="n">
        <v>225</v>
      </c>
      <c r="S101" s="35" t="n">
        <v>225</v>
      </c>
      <c r="T101" s="35" t="n">
        <v>50000</v>
      </c>
      <c r="U101" s="35" t="n">
        <v>50000</v>
      </c>
      <c r="V101" s="35" t="n">
        <v>629559</v>
      </c>
      <c r="W101" s="35" t="n">
        <v>667067</v>
      </c>
      <c r="X101" s="35" t="n">
        <v>153925</v>
      </c>
      <c r="Y101" s="35" t="n">
        <v>160000</v>
      </c>
      <c r="Z101" s="35" t="n">
        <v>268724</v>
      </c>
      <c r="AA101" s="35" t="n">
        <v>284733</v>
      </c>
      <c r="AB101" s="35" t="n">
        <v>88900</v>
      </c>
      <c r="AC101" s="35" t="n">
        <v>100000</v>
      </c>
      <c r="AD101" s="35" t="n">
        <v>129504</v>
      </c>
      <c r="AE101" s="35" t="n">
        <v>140000</v>
      </c>
      <c r="AF101" s="35" t="n">
        <v>44450</v>
      </c>
      <c r="AG101" s="35" t="n">
        <v>50000</v>
      </c>
      <c r="AH101" s="35" t="n">
        <v>5634711</v>
      </c>
      <c r="AI101" s="35" t="n">
        <v>6715900</v>
      </c>
      <c r="AJ101" s="35" t="n">
        <v>181226</v>
      </c>
      <c r="AK101" s="35" t="n">
        <v>1302548</v>
      </c>
      <c r="AL101" s="35" t="n">
        <v>300000</v>
      </c>
      <c r="AM101" s="35" t="n">
        <v>1678303</v>
      </c>
      <c r="AN101" s="35" t="n">
        <v>1483774</v>
      </c>
      <c r="AO101" s="35" t="n">
        <v>1978303</v>
      </c>
      <c r="AP101" s="35" t="n">
        <v>2051624</v>
      </c>
      <c r="AQ101" s="35" t="n">
        <v>3563757</v>
      </c>
      <c r="AR101" s="35" t="n">
        <v>5783</v>
      </c>
      <c r="AS101" s="35" t="n">
        <v>9877</v>
      </c>
      <c r="AT101" s="35" t="n">
        <v>75812</v>
      </c>
      <c r="AU101" s="35" t="n">
        <v>120000</v>
      </c>
      <c r="AV101" s="35" t="n">
        <v>167296</v>
      </c>
      <c r="AW101" s="35" t="n">
        <v>300000</v>
      </c>
      <c r="AX101" s="35" t="n">
        <v>318958</v>
      </c>
      <c r="AY101" s="35" t="n">
        <v>528000</v>
      </c>
      <c r="AZ101" s="35" t="n">
        <v>121.7425347</v>
      </c>
      <c r="BA101" s="35" t="n">
        <v>627576</v>
      </c>
      <c r="BB101" s="35" t="n">
        <v>0</v>
      </c>
      <c r="BC101" s="35" t="n">
        <v>7127513</v>
      </c>
      <c r="BD101" s="60" t="n">
        <v>4103248</v>
      </c>
      <c r="BE101" s="60" t="n">
        <v>49383</v>
      </c>
    </row>
    <row r="102" customFormat="false" ht="12.75" hidden="false" customHeight="true" outlineLevel="0" collapsed="false">
      <c r="A102" s="35" t="s">
        <v>607</v>
      </c>
      <c r="B102" s="35" t="s">
        <v>587</v>
      </c>
      <c r="C102" s="35" t="s">
        <v>146</v>
      </c>
      <c r="D102" s="35" t="s">
        <v>588</v>
      </c>
      <c r="E102" s="35" t="s">
        <v>155</v>
      </c>
      <c r="F102" s="35" t="s">
        <v>144</v>
      </c>
      <c r="G102" s="35" t="s">
        <v>549</v>
      </c>
      <c r="H102" s="35" t="s">
        <v>556</v>
      </c>
      <c r="I102" s="35" t="n">
        <v>1000</v>
      </c>
      <c r="J102" s="35" t="s">
        <v>562</v>
      </c>
      <c r="K102" s="35" t="n">
        <v>0</v>
      </c>
      <c r="L102" s="35" t="n">
        <v>6075001</v>
      </c>
      <c r="M102" s="35" t="n">
        <v>7714970</v>
      </c>
      <c r="N102" s="35" t="n">
        <v>4254657</v>
      </c>
      <c r="O102" s="35" t="n">
        <v>4895851</v>
      </c>
      <c r="P102" s="35" t="n">
        <v>1820344</v>
      </c>
      <c r="Q102" s="35" t="n">
        <v>2819119</v>
      </c>
      <c r="R102" s="35" t="n">
        <v>154</v>
      </c>
      <c r="S102" s="35" t="n">
        <v>154</v>
      </c>
      <c r="T102" s="35" t="n">
        <v>50000</v>
      </c>
      <c r="U102" s="35" t="n">
        <v>50000</v>
      </c>
      <c r="V102" s="35" t="n">
        <v>629559</v>
      </c>
      <c r="W102" s="35" t="n">
        <v>667067</v>
      </c>
      <c r="X102" s="35" t="n">
        <v>153925</v>
      </c>
      <c r="Y102" s="35" t="n">
        <v>160000</v>
      </c>
      <c r="Z102" s="35" t="n">
        <v>268724</v>
      </c>
      <c r="AA102" s="35" t="n">
        <v>284733</v>
      </c>
      <c r="AB102" s="35" t="n">
        <v>88900</v>
      </c>
      <c r="AC102" s="35" t="n">
        <v>100000</v>
      </c>
      <c r="AD102" s="35" t="n">
        <v>129504</v>
      </c>
      <c r="AE102" s="35" t="n">
        <v>140000</v>
      </c>
      <c r="AF102" s="35" t="n">
        <v>44450</v>
      </c>
      <c r="AG102" s="35" t="n">
        <v>50000</v>
      </c>
      <c r="AH102" s="35" t="n">
        <v>2889595</v>
      </c>
      <c r="AI102" s="35" t="n">
        <v>3444051</v>
      </c>
      <c r="AJ102" s="35" t="n">
        <v>181226</v>
      </c>
      <c r="AK102" s="35" t="n">
        <v>667974</v>
      </c>
      <c r="AL102" s="35" t="n">
        <v>300000</v>
      </c>
      <c r="AM102" s="35" t="n">
        <v>860668</v>
      </c>
      <c r="AN102" s="35" t="n">
        <v>849200</v>
      </c>
      <c r="AO102" s="35" t="n">
        <v>1160668</v>
      </c>
      <c r="AP102" s="35" t="n">
        <v>404452</v>
      </c>
      <c r="AQ102" s="35" t="n">
        <v>702550</v>
      </c>
      <c r="AR102" s="35" t="n">
        <v>4626</v>
      </c>
      <c r="AS102" s="35" t="n">
        <v>7901</v>
      </c>
      <c r="AT102" s="35" t="n">
        <v>75812</v>
      </c>
      <c r="AU102" s="35" t="n">
        <v>120000</v>
      </c>
      <c r="AV102" s="35" t="n">
        <v>167296</v>
      </c>
      <c r="AW102" s="35" t="n">
        <v>300000</v>
      </c>
      <c r="AX102" s="35" t="n">
        <v>318958</v>
      </c>
      <c r="AY102" s="35" t="n">
        <v>528000</v>
      </c>
      <c r="AZ102" s="35" t="n">
        <v>30</v>
      </c>
      <c r="BA102" s="35" t="n">
        <v>-1414020</v>
      </c>
      <c r="BB102" s="35" t="n">
        <v>-1011441</v>
      </c>
      <c r="BC102" s="35" t="n">
        <v>1405099</v>
      </c>
      <c r="BD102" s="60" t="n">
        <v>808903</v>
      </c>
      <c r="BE102" s="60" t="n">
        <v>39506</v>
      </c>
    </row>
    <row r="103" customFormat="false" ht="12.75" hidden="false" customHeight="true" outlineLevel="0" collapsed="false">
      <c r="A103" s="35" t="s">
        <v>608</v>
      </c>
      <c r="B103" s="35" t="s">
        <v>587</v>
      </c>
      <c r="C103" s="35" t="s">
        <v>146</v>
      </c>
      <c r="D103" s="35" t="s">
        <v>588</v>
      </c>
      <c r="E103" s="35" t="s">
        <v>155</v>
      </c>
      <c r="F103" s="35" t="s">
        <v>144</v>
      </c>
      <c r="G103" s="35" t="s">
        <v>553</v>
      </c>
      <c r="H103" s="35" t="s">
        <v>556</v>
      </c>
      <c r="I103" s="35" t="n">
        <v>1000</v>
      </c>
      <c r="J103" s="35" t="s">
        <v>562</v>
      </c>
      <c r="K103" s="35" t="n">
        <v>0</v>
      </c>
      <c r="L103" s="35" t="n">
        <v>9556961</v>
      </c>
      <c r="M103" s="35" t="n">
        <v>11982066</v>
      </c>
      <c r="N103" s="35" t="n">
        <v>6999772</v>
      </c>
      <c r="O103" s="35" t="n">
        <v>8167700</v>
      </c>
      <c r="P103" s="35" t="n">
        <v>2557189</v>
      </c>
      <c r="Q103" s="35" t="n">
        <v>3814367</v>
      </c>
      <c r="R103" s="35" t="n">
        <v>194</v>
      </c>
      <c r="S103" s="35" t="n">
        <v>194</v>
      </c>
      <c r="T103" s="35" t="n">
        <v>50000</v>
      </c>
      <c r="U103" s="35" t="n">
        <v>50000</v>
      </c>
      <c r="V103" s="35" t="n">
        <v>629559</v>
      </c>
      <c r="W103" s="35" t="n">
        <v>667067</v>
      </c>
      <c r="X103" s="35" t="n">
        <v>153925</v>
      </c>
      <c r="Y103" s="35" t="n">
        <v>160000</v>
      </c>
      <c r="Z103" s="35" t="n">
        <v>268724</v>
      </c>
      <c r="AA103" s="35" t="n">
        <v>284733</v>
      </c>
      <c r="AB103" s="35" t="n">
        <v>88900</v>
      </c>
      <c r="AC103" s="35" t="n">
        <v>100000</v>
      </c>
      <c r="AD103" s="35" t="n">
        <v>129504</v>
      </c>
      <c r="AE103" s="35" t="n">
        <v>140000</v>
      </c>
      <c r="AF103" s="35" t="n">
        <v>44450</v>
      </c>
      <c r="AG103" s="35" t="n">
        <v>50000</v>
      </c>
      <c r="AH103" s="35" t="n">
        <v>5634711</v>
      </c>
      <c r="AI103" s="35" t="n">
        <v>6715900</v>
      </c>
      <c r="AJ103" s="35" t="n">
        <v>181226</v>
      </c>
      <c r="AK103" s="35" t="n">
        <v>1302548</v>
      </c>
      <c r="AL103" s="35" t="n">
        <v>300000</v>
      </c>
      <c r="AM103" s="35" t="n">
        <v>1678303</v>
      </c>
      <c r="AN103" s="35" t="n">
        <v>1483774</v>
      </c>
      <c r="AO103" s="35" t="n">
        <v>1978303</v>
      </c>
      <c r="AP103" s="35" t="n">
        <v>505565</v>
      </c>
      <c r="AQ103" s="35" t="n">
        <v>878187</v>
      </c>
      <c r="AR103" s="35" t="n">
        <v>5783</v>
      </c>
      <c r="AS103" s="35" t="n">
        <v>9877</v>
      </c>
      <c r="AT103" s="35" t="n">
        <v>75812</v>
      </c>
      <c r="AU103" s="35" t="n">
        <v>120000</v>
      </c>
      <c r="AV103" s="35" t="n">
        <v>167296</v>
      </c>
      <c r="AW103" s="35" t="n">
        <v>300000</v>
      </c>
      <c r="AX103" s="35" t="n">
        <v>318958</v>
      </c>
      <c r="AY103" s="35" t="n">
        <v>528000</v>
      </c>
      <c r="AZ103" s="35" t="n">
        <v>30</v>
      </c>
      <c r="BA103" s="35" t="n">
        <v>-2057993</v>
      </c>
      <c r="BB103" s="35" t="n">
        <v>-1546060</v>
      </c>
      <c r="BC103" s="35" t="n">
        <v>1756374</v>
      </c>
      <c r="BD103" s="60" t="n">
        <v>1011129</v>
      </c>
      <c r="BE103" s="60" t="n">
        <v>49383</v>
      </c>
    </row>
    <row r="104" customFormat="false" ht="12.75" hidden="false" customHeight="true" outlineLevel="0" collapsed="false">
      <c r="A104" s="35" t="s">
        <v>609</v>
      </c>
      <c r="B104" s="35" t="s">
        <v>587</v>
      </c>
      <c r="C104" s="35" t="s">
        <v>146</v>
      </c>
      <c r="D104" s="35" t="s">
        <v>588</v>
      </c>
      <c r="E104" s="35" t="s">
        <v>155</v>
      </c>
      <c r="F104" s="35" t="s">
        <v>156</v>
      </c>
      <c r="H104" s="35" t="s">
        <v>550</v>
      </c>
      <c r="I104" s="35" t="n">
        <v>800</v>
      </c>
      <c r="J104" s="35" t="s">
        <v>551</v>
      </c>
      <c r="K104" s="35" t="n">
        <v>0</v>
      </c>
      <c r="L104" s="35" t="n">
        <v>2779952</v>
      </c>
      <c r="M104" s="35" t="n">
        <v>4042743</v>
      </c>
      <c r="N104" s="35" t="n">
        <v>1288099</v>
      </c>
      <c r="O104" s="35" t="n">
        <v>1371800</v>
      </c>
      <c r="P104" s="35" t="n">
        <v>1491853</v>
      </c>
      <c r="Q104" s="35" t="n">
        <v>2670943</v>
      </c>
      <c r="R104" s="35" t="n">
        <v>113</v>
      </c>
      <c r="S104" s="35" t="n">
        <v>113</v>
      </c>
      <c r="T104" s="35" t="n">
        <v>50000</v>
      </c>
      <c r="U104" s="35" t="n">
        <v>50000</v>
      </c>
      <c r="V104" s="35" t="n">
        <v>629559</v>
      </c>
      <c r="W104" s="35" t="n">
        <v>667067</v>
      </c>
      <c r="X104" s="35" t="n">
        <v>76963</v>
      </c>
      <c r="Y104" s="35" t="n">
        <v>80000</v>
      </c>
      <c r="Z104" s="35" t="n">
        <v>268724</v>
      </c>
      <c r="AA104" s="35" t="n">
        <v>284733</v>
      </c>
      <c r="AB104" s="35" t="n">
        <v>88900</v>
      </c>
      <c r="AC104" s="35" t="n">
        <v>100000</v>
      </c>
      <c r="AD104" s="35" t="n">
        <v>129504</v>
      </c>
      <c r="AE104" s="35" t="n">
        <v>140000</v>
      </c>
      <c r="AF104" s="35" t="n">
        <v>44450</v>
      </c>
      <c r="AG104" s="35" t="n">
        <v>50000</v>
      </c>
      <c r="AH104" s="35" t="n">
        <v>0</v>
      </c>
      <c r="AI104" s="35" t="n">
        <v>0</v>
      </c>
      <c r="AJ104" s="35" t="n">
        <v>181226</v>
      </c>
      <c r="AK104" s="35" t="n">
        <v>0</v>
      </c>
      <c r="AL104" s="35" t="n">
        <v>300000</v>
      </c>
      <c r="AM104" s="35" t="n">
        <v>0</v>
      </c>
      <c r="AN104" s="35" t="n">
        <v>181226</v>
      </c>
      <c r="AO104" s="35" t="n">
        <v>300000</v>
      </c>
      <c r="AP104" s="35" t="n">
        <v>745926</v>
      </c>
      <c r="AQ104" s="35" t="n">
        <v>1418007</v>
      </c>
      <c r="AR104" s="35" t="n">
        <v>2634</v>
      </c>
      <c r="AS104" s="35" t="n">
        <v>4936</v>
      </c>
      <c r="AT104" s="35" t="n">
        <v>75812</v>
      </c>
      <c r="AU104" s="35" t="n">
        <v>120000</v>
      </c>
      <c r="AV104" s="35" t="n">
        <v>167296</v>
      </c>
      <c r="AW104" s="35" t="n">
        <v>300000</v>
      </c>
      <c r="AX104" s="35" t="n">
        <v>318958</v>
      </c>
      <c r="AY104" s="35" t="n">
        <v>528000</v>
      </c>
      <c r="AZ104" s="35" t="n">
        <v>93.75136312</v>
      </c>
      <c r="BA104" s="35" t="n">
        <v>165072</v>
      </c>
      <c r="BB104" s="35" t="n">
        <v>0</v>
      </c>
      <c r="BC104" s="35" t="n">
        <v>2836015</v>
      </c>
      <c r="BD104" s="60" t="n">
        <v>1491853</v>
      </c>
      <c r="BE104" s="60" t="n">
        <v>24680</v>
      </c>
    </row>
    <row r="105" customFormat="false" ht="12.75" hidden="false" customHeight="true" outlineLevel="0" collapsed="false">
      <c r="A105" s="35" t="s">
        <v>609</v>
      </c>
      <c r="B105" s="35" t="s">
        <v>587</v>
      </c>
      <c r="C105" s="35" t="s">
        <v>146</v>
      </c>
      <c r="D105" s="35" t="s">
        <v>588</v>
      </c>
      <c r="E105" s="35" t="s">
        <v>155</v>
      </c>
      <c r="F105" s="35" t="s">
        <v>156</v>
      </c>
      <c r="H105" s="35" t="s">
        <v>556</v>
      </c>
      <c r="I105" s="35" t="n">
        <v>800</v>
      </c>
      <c r="J105" s="35" t="s">
        <v>551</v>
      </c>
      <c r="K105" s="35" t="n">
        <v>0</v>
      </c>
      <c r="L105" s="35" t="n">
        <v>2272719</v>
      </c>
      <c r="M105" s="35" t="n">
        <v>3078492</v>
      </c>
      <c r="N105" s="35" t="n">
        <v>1288099</v>
      </c>
      <c r="O105" s="35" t="n">
        <v>1371800</v>
      </c>
      <c r="P105" s="35" t="n">
        <v>984620</v>
      </c>
      <c r="Q105" s="35" t="n">
        <v>1706692</v>
      </c>
      <c r="R105" s="35" t="n">
        <v>92</v>
      </c>
      <c r="S105" s="35" t="n">
        <v>92</v>
      </c>
      <c r="T105" s="35" t="n">
        <v>50000</v>
      </c>
      <c r="U105" s="35" t="n">
        <v>50000</v>
      </c>
      <c r="V105" s="35" t="n">
        <v>629559</v>
      </c>
      <c r="W105" s="35" t="n">
        <v>667067</v>
      </c>
      <c r="X105" s="35" t="n">
        <v>76963</v>
      </c>
      <c r="Y105" s="35" t="n">
        <v>80000</v>
      </c>
      <c r="Z105" s="35" t="n">
        <v>268724</v>
      </c>
      <c r="AA105" s="35" t="n">
        <v>284733</v>
      </c>
      <c r="AB105" s="35" t="n">
        <v>88900</v>
      </c>
      <c r="AC105" s="35" t="n">
        <v>100000</v>
      </c>
      <c r="AD105" s="35" t="n">
        <v>129504</v>
      </c>
      <c r="AE105" s="35" t="n">
        <v>140000</v>
      </c>
      <c r="AF105" s="35" t="n">
        <v>44450</v>
      </c>
      <c r="AG105" s="35" t="n">
        <v>50000</v>
      </c>
      <c r="AH105" s="35" t="n">
        <v>0</v>
      </c>
      <c r="AI105" s="35" t="n">
        <v>0</v>
      </c>
      <c r="AJ105" s="35" t="n">
        <v>181226</v>
      </c>
      <c r="AK105" s="35" t="n">
        <v>0</v>
      </c>
      <c r="AL105" s="35" t="n">
        <v>300000</v>
      </c>
      <c r="AM105" s="35" t="n">
        <v>0</v>
      </c>
      <c r="AN105" s="35" t="n">
        <v>181226</v>
      </c>
      <c r="AO105" s="35" t="n">
        <v>300000</v>
      </c>
      <c r="AP105" s="35" t="n">
        <v>238693</v>
      </c>
      <c r="AQ105" s="35" t="n">
        <v>453756</v>
      </c>
      <c r="AR105" s="35" t="n">
        <v>2634</v>
      </c>
      <c r="AS105" s="35" t="n">
        <v>4936</v>
      </c>
      <c r="AT105" s="35" t="n">
        <v>75812</v>
      </c>
      <c r="AU105" s="35" t="n">
        <v>120000</v>
      </c>
      <c r="AV105" s="35" t="n">
        <v>167296</v>
      </c>
      <c r="AW105" s="35" t="n">
        <v>300000</v>
      </c>
      <c r="AX105" s="35" t="n">
        <v>318958</v>
      </c>
      <c r="AY105" s="35" t="n">
        <v>528000</v>
      </c>
      <c r="AZ105" s="35" t="n">
        <v>30</v>
      </c>
      <c r="BA105" s="35" t="n">
        <v>-799180</v>
      </c>
      <c r="BB105" s="35" t="n">
        <v>-507234</v>
      </c>
      <c r="BC105" s="35" t="n">
        <v>907512</v>
      </c>
      <c r="BD105" s="60" t="n">
        <v>477386</v>
      </c>
      <c r="BE105" s="60" t="n">
        <v>24680</v>
      </c>
    </row>
    <row r="106" customFormat="false" ht="12.75" hidden="false" customHeight="true" outlineLevel="0" collapsed="false">
      <c r="A106" s="35" t="s">
        <v>610</v>
      </c>
      <c r="B106" s="35" t="s">
        <v>587</v>
      </c>
      <c r="C106" s="35" t="s">
        <v>146</v>
      </c>
      <c r="D106" s="35" t="s">
        <v>588</v>
      </c>
      <c r="E106" s="35" t="s">
        <v>155</v>
      </c>
      <c r="F106" s="35" t="s">
        <v>156</v>
      </c>
      <c r="H106" s="35" t="s">
        <v>550</v>
      </c>
      <c r="I106" s="35" t="n">
        <v>4000</v>
      </c>
      <c r="J106" s="35" t="s">
        <v>558</v>
      </c>
      <c r="K106" s="35" t="n">
        <v>0</v>
      </c>
      <c r="L106" s="35" t="n">
        <v>2801022</v>
      </c>
      <c r="M106" s="35" t="n">
        <v>4082515</v>
      </c>
      <c r="N106" s="35" t="n">
        <v>1288099</v>
      </c>
      <c r="O106" s="35" t="n">
        <v>1371800</v>
      </c>
      <c r="P106" s="35" t="n">
        <v>1512923</v>
      </c>
      <c r="Q106" s="35" t="n">
        <v>2710715</v>
      </c>
      <c r="R106" s="35" t="n">
        <v>23</v>
      </c>
      <c r="S106" s="35" t="n">
        <v>23</v>
      </c>
      <c r="T106" s="35" t="n">
        <v>50000</v>
      </c>
      <c r="U106" s="35" t="n">
        <v>50000</v>
      </c>
      <c r="V106" s="35" t="n">
        <v>629559</v>
      </c>
      <c r="W106" s="35" t="n">
        <v>667067</v>
      </c>
      <c r="X106" s="35" t="n">
        <v>76963</v>
      </c>
      <c r="Y106" s="35" t="n">
        <v>80000</v>
      </c>
      <c r="Z106" s="35" t="n">
        <v>268724</v>
      </c>
      <c r="AA106" s="35" t="n">
        <v>284733</v>
      </c>
      <c r="AB106" s="35" t="n">
        <v>88900</v>
      </c>
      <c r="AC106" s="35" t="n">
        <v>100000</v>
      </c>
      <c r="AD106" s="35" t="n">
        <v>129504</v>
      </c>
      <c r="AE106" s="35" t="n">
        <v>140000</v>
      </c>
      <c r="AF106" s="35" t="n">
        <v>44450</v>
      </c>
      <c r="AG106" s="35" t="n">
        <v>50000</v>
      </c>
      <c r="AH106" s="35" t="n">
        <v>0</v>
      </c>
      <c r="AI106" s="35" t="n">
        <v>0</v>
      </c>
      <c r="AJ106" s="35" t="n">
        <v>181226</v>
      </c>
      <c r="AK106" s="35" t="n">
        <v>0</v>
      </c>
      <c r="AL106" s="35" t="n">
        <v>300000</v>
      </c>
      <c r="AM106" s="35" t="n">
        <v>0</v>
      </c>
      <c r="AN106" s="35" t="n">
        <v>181226</v>
      </c>
      <c r="AO106" s="35" t="n">
        <v>300000</v>
      </c>
      <c r="AP106" s="35" t="n">
        <v>756461</v>
      </c>
      <c r="AQ106" s="35" t="n">
        <v>1438034</v>
      </c>
      <c r="AR106" s="35" t="n">
        <v>13169</v>
      </c>
      <c r="AS106" s="35" t="n">
        <v>24680</v>
      </c>
      <c r="AT106" s="35" t="n">
        <v>75812</v>
      </c>
      <c r="AU106" s="35" t="n">
        <v>120000</v>
      </c>
      <c r="AV106" s="35" t="n">
        <v>167296</v>
      </c>
      <c r="AW106" s="35" t="n">
        <v>300000</v>
      </c>
      <c r="AX106" s="35" t="n">
        <v>318958</v>
      </c>
      <c r="AY106" s="35" t="n">
        <v>528000</v>
      </c>
      <c r="AZ106" s="35" t="n">
        <v>19.01508884</v>
      </c>
      <c r="BA106" s="35" t="n">
        <v>165354</v>
      </c>
      <c r="BB106" s="35" t="n">
        <v>0</v>
      </c>
      <c r="BC106" s="35" t="n">
        <v>2876069</v>
      </c>
      <c r="BD106" s="60" t="n">
        <v>1512923</v>
      </c>
      <c r="BE106" s="60" t="n">
        <v>123401</v>
      </c>
    </row>
    <row r="107" customFormat="false" ht="12.75" hidden="false" customHeight="true" outlineLevel="0" collapsed="false">
      <c r="A107" s="35" t="s">
        <v>610</v>
      </c>
      <c r="B107" s="35" t="s">
        <v>587</v>
      </c>
      <c r="C107" s="35" t="s">
        <v>146</v>
      </c>
      <c r="D107" s="35" t="s">
        <v>588</v>
      </c>
      <c r="E107" s="35" t="s">
        <v>155</v>
      </c>
      <c r="F107" s="35" t="s">
        <v>156</v>
      </c>
      <c r="H107" s="35" t="s">
        <v>556</v>
      </c>
      <c r="I107" s="35" t="n">
        <v>4000</v>
      </c>
      <c r="J107" s="35" t="s">
        <v>558</v>
      </c>
      <c r="K107" s="35" t="n">
        <v>0</v>
      </c>
      <c r="L107" s="35" t="n">
        <v>3238026</v>
      </c>
      <c r="M107" s="35" t="n">
        <v>4913259</v>
      </c>
      <c r="N107" s="35" t="n">
        <v>1288099</v>
      </c>
      <c r="O107" s="35" t="n">
        <v>1371800</v>
      </c>
      <c r="P107" s="35" t="n">
        <v>1949926</v>
      </c>
      <c r="Q107" s="35" t="n">
        <v>3541459</v>
      </c>
      <c r="R107" s="35" t="n">
        <v>26</v>
      </c>
      <c r="S107" s="35" t="n">
        <v>26</v>
      </c>
      <c r="T107" s="35" t="n">
        <v>50000</v>
      </c>
      <c r="U107" s="35" t="n">
        <v>50000</v>
      </c>
      <c r="V107" s="35" t="n">
        <v>629559</v>
      </c>
      <c r="W107" s="35" t="n">
        <v>667067</v>
      </c>
      <c r="X107" s="35" t="n">
        <v>76963</v>
      </c>
      <c r="Y107" s="35" t="n">
        <v>80000</v>
      </c>
      <c r="Z107" s="35" t="n">
        <v>268724</v>
      </c>
      <c r="AA107" s="35" t="n">
        <v>284733</v>
      </c>
      <c r="AB107" s="35" t="n">
        <v>88900</v>
      </c>
      <c r="AC107" s="35" t="n">
        <v>100000</v>
      </c>
      <c r="AD107" s="35" t="n">
        <v>129504</v>
      </c>
      <c r="AE107" s="35" t="n">
        <v>140000</v>
      </c>
      <c r="AF107" s="35" t="n">
        <v>44450</v>
      </c>
      <c r="AG107" s="35" t="n">
        <v>50000</v>
      </c>
      <c r="AH107" s="35" t="n">
        <v>0</v>
      </c>
      <c r="AI107" s="35" t="n">
        <v>0</v>
      </c>
      <c r="AJ107" s="35" t="n">
        <v>181226</v>
      </c>
      <c r="AK107" s="35" t="n">
        <v>0</v>
      </c>
      <c r="AL107" s="35" t="n">
        <v>300000</v>
      </c>
      <c r="AM107" s="35" t="n">
        <v>0</v>
      </c>
      <c r="AN107" s="35" t="n">
        <v>181226</v>
      </c>
      <c r="AO107" s="35" t="n">
        <v>300000</v>
      </c>
      <c r="AP107" s="35" t="n">
        <v>1193465</v>
      </c>
      <c r="AQ107" s="35" t="n">
        <v>2268779</v>
      </c>
      <c r="AR107" s="35" t="n">
        <v>13169</v>
      </c>
      <c r="AS107" s="35" t="n">
        <v>24680</v>
      </c>
      <c r="AT107" s="35" t="n">
        <v>75812</v>
      </c>
      <c r="AU107" s="35" t="n">
        <v>120000</v>
      </c>
      <c r="AV107" s="35" t="n">
        <v>167296</v>
      </c>
      <c r="AW107" s="35" t="n">
        <v>300000</v>
      </c>
      <c r="AX107" s="35" t="n">
        <v>318958</v>
      </c>
      <c r="AY107" s="35" t="n">
        <v>528000</v>
      </c>
      <c r="AZ107" s="35" t="n">
        <v>30</v>
      </c>
      <c r="BA107" s="35" t="n">
        <v>996099</v>
      </c>
      <c r="BB107" s="35" t="n">
        <v>437004</v>
      </c>
      <c r="BC107" s="35" t="n">
        <v>4537558</v>
      </c>
      <c r="BD107" s="60" t="n">
        <v>2386930</v>
      </c>
      <c r="BE107" s="60" t="n">
        <v>123401</v>
      </c>
    </row>
    <row r="108" customFormat="false" ht="12.75" hidden="false" customHeight="true" outlineLevel="0" collapsed="false">
      <c r="A108" s="35" t="s">
        <v>611</v>
      </c>
      <c r="B108" s="35" t="s">
        <v>587</v>
      </c>
      <c r="C108" s="35" t="s">
        <v>146</v>
      </c>
      <c r="D108" s="35" t="s">
        <v>588</v>
      </c>
      <c r="E108" s="35" t="s">
        <v>155</v>
      </c>
      <c r="F108" s="35" t="s">
        <v>156</v>
      </c>
      <c r="H108" s="35" t="s">
        <v>550</v>
      </c>
      <c r="I108" s="35" t="n">
        <v>8000</v>
      </c>
      <c r="J108" s="35" t="s">
        <v>562</v>
      </c>
      <c r="K108" s="35" t="n">
        <v>0</v>
      </c>
      <c r="L108" s="35" t="n">
        <v>2827359</v>
      </c>
      <c r="M108" s="35" t="n">
        <v>4132228</v>
      </c>
      <c r="N108" s="35" t="n">
        <v>1288099</v>
      </c>
      <c r="O108" s="35" t="n">
        <v>1371800</v>
      </c>
      <c r="P108" s="35" t="n">
        <v>1539260</v>
      </c>
      <c r="Q108" s="35" t="n">
        <v>2760428</v>
      </c>
      <c r="R108" s="35" t="n">
        <v>11</v>
      </c>
      <c r="S108" s="35" t="n">
        <v>11</v>
      </c>
      <c r="T108" s="35" t="n">
        <v>50000</v>
      </c>
      <c r="U108" s="35" t="n">
        <v>50000</v>
      </c>
      <c r="V108" s="35" t="n">
        <v>629559</v>
      </c>
      <c r="W108" s="35" t="n">
        <v>667067</v>
      </c>
      <c r="X108" s="35" t="n">
        <v>76963</v>
      </c>
      <c r="Y108" s="35" t="n">
        <v>80000</v>
      </c>
      <c r="Z108" s="35" t="n">
        <v>268724</v>
      </c>
      <c r="AA108" s="35" t="n">
        <v>284733</v>
      </c>
      <c r="AB108" s="35" t="n">
        <v>88900</v>
      </c>
      <c r="AC108" s="35" t="n">
        <v>100000</v>
      </c>
      <c r="AD108" s="35" t="n">
        <v>129504</v>
      </c>
      <c r="AE108" s="35" t="n">
        <v>140000</v>
      </c>
      <c r="AF108" s="35" t="n">
        <v>44450</v>
      </c>
      <c r="AG108" s="35" t="n">
        <v>50000</v>
      </c>
      <c r="AH108" s="35" t="n">
        <v>0</v>
      </c>
      <c r="AI108" s="35" t="n">
        <v>0</v>
      </c>
      <c r="AJ108" s="35" t="n">
        <v>181226</v>
      </c>
      <c r="AK108" s="35" t="n">
        <v>0</v>
      </c>
      <c r="AL108" s="35" t="n">
        <v>300000</v>
      </c>
      <c r="AM108" s="35" t="n">
        <v>0</v>
      </c>
      <c r="AN108" s="35" t="n">
        <v>181226</v>
      </c>
      <c r="AO108" s="35" t="n">
        <v>300000</v>
      </c>
      <c r="AP108" s="35" t="n">
        <v>769630</v>
      </c>
      <c r="AQ108" s="35" t="n">
        <v>1463068</v>
      </c>
      <c r="AR108" s="35" t="n">
        <v>26337</v>
      </c>
      <c r="AS108" s="35" t="n">
        <v>49360</v>
      </c>
      <c r="AT108" s="35" t="n">
        <v>75812</v>
      </c>
      <c r="AU108" s="35" t="n">
        <v>120000</v>
      </c>
      <c r="AV108" s="35" t="n">
        <v>167296</v>
      </c>
      <c r="AW108" s="35" t="n">
        <v>300000</v>
      </c>
      <c r="AX108" s="35" t="n">
        <v>318958</v>
      </c>
      <c r="AY108" s="35" t="n">
        <v>528000</v>
      </c>
      <c r="AZ108" s="35" t="n">
        <v>9.673054559</v>
      </c>
      <c r="BA108" s="35" t="n">
        <v>165708</v>
      </c>
      <c r="BB108" s="35" t="n">
        <v>0</v>
      </c>
      <c r="BC108" s="35" t="n">
        <v>2926136</v>
      </c>
      <c r="BD108" s="60" t="n">
        <v>1539260</v>
      </c>
      <c r="BE108" s="60" t="n">
        <v>246801</v>
      </c>
    </row>
    <row r="109" customFormat="false" ht="12.75" hidden="false" customHeight="true" outlineLevel="0" collapsed="false">
      <c r="A109" s="35" t="s">
        <v>611</v>
      </c>
      <c r="B109" s="35" t="s">
        <v>587</v>
      </c>
      <c r="C109" s="35" t="s">
        <v>146</v>
      </c>
      <c r="D109" s="35" t="s">
        <v>588</v>
      </c>
      <c r="E109" s="35" t="s">
        <v>155</v>
      </c>
      <c r="F109" s="35" t="s">
        <v>156</v>
      </c>
      <c r="H109" s="35" t="s">
        <v>556</v>
      </c>
      <c r="I109" s="35" t="n">
        <v>8000</v>
      </c>
      <c r="J109" s="35" t="s">
        <v>562</v>
      </c>
      <c r="K109" s="35" t="n">
        <v>0</v>
      </c>
      <c r="L109" s="35" t="n">
        <v>4444659</v>
      </c>
      <c r="M109" s="35" t="n">
        <v>7206718</v>
      </c>
      <c r="N109" s="35" t="n">
        <v>1288099</v>
      </c>
      <c r="O109" s="35" t="n">
        <v>1371800</v>
      </c>
      <c r="P109" s="35" t="n">
        <v>3156560</v>
      </c>
      <c r="Q109" s="35" t="n">
        <v>5834918</v>
      </c>
      <c r="R109" s="35" t="n">
        <v>18</v>
      </c>
      <c r="S109" s="35" t="n">
        <v>18</v>
      </c>
      <c r="T109" s="35" t="n">
        <v>50000</v>
      </c>
      <c r="U109" s="35" t="n">
        <v>50000</v>
      </c>
      <c r="V109" s="35" t="n">
        <v>629559</v>
      </c>
      <c r="W109" s="35" t="n">
        <v>667067</v>
      </c>
      <c r="X109" s="35" t="n">
        <v>76963</v>
      </c>
      <c r="Y109" s="35" t="n">
        <v>80000</v>
      </c>
      <c r="Z109" s="35" t="n">
        <v>268724</v>
      </c>
      <c r="AA109" s="35" t="n">
        <v>284733</v>
      </c>
      <c r="AB109" s="35" t="n">
        <v>88900</v>
      </c>
      <c r="AC109" s="35" t="n">
        <v>100000</v>
      </c>
      <c r="AD109" s="35" t="n">
        <v>129504</v>
      </c>
      <c r="AE109" s="35" t="n">
        <v>140000</v>
      </c>
      <c r="AF109" s="35" t="n">
        <v>44450</v>
      </c>
      <c r="AG109" s="35" t="n">
        <v>50000</v>
      </c>
      <c r="AH109" s="35" t="n">
        <v>0</v>
      </c>
      <c r="AI109" s="35" t="n">
        <v>0</v>
      </c>
      <c r="AJ109" s="35" t="n">
        <v>181226</v>
      </c>
      <c r="AK109" s="35" t="n">
        <v>0</v>
      </c>
      <c r="AL109" s="35" t="n">
        <v>300000</v>
      </c>
      <c r="AM109" s="35" t="n">
        <v>0</v>
      </c>
      <c r="AN109" s="35" t="n">
        <v>181226</v>
      </c>
      <c r="AO109" s="35" t="n">
        <v>300000</v>
      </c>
      <c r="AP109" s="35" t="n">
        <v>2386930</v>
      </c>
      <c r="AQ109" s="35" t="n">
        <v>4537558</v>
      </c>
      <c r="AR109" s="35" t="n">
        <v>26337</v>
      </c>
      <c r="AS109" s="35" t="n">
        <v>49360</v>
      </c>
      <c r="AT109" s="35" t="n">
        <v>75812</v>
      </c>
      <c r="AU109" s="35" t="n">
        <v>120000</v>
      </c>
      <c r="AV109" s="35" t="n">
        <v>167296</v>
      </c>
      <c r="AW109" s="35" t="n">
        <v>300000</v>
      </c>
      <c r="AX109" s="35" t="n">
        <v>318958</v>
      </c>
      <c r="AY109" s="35" t="n">
        <v>528000</v>
      </c>
      <c r="AZ109" s="35" t="n">
        <v>30</v>
      </c>
      <c r="BA109" s="35" t="n">
        <v>3240198</v>
      </c>
      <c r="BB109" s="35" t="n">
        <v>1617300</v>
      </c>
      <c r="BC109" s="35" t="n">
        <v>9075116</v>
      </c>
      <c r="BD109" s="60" t="n">
        <v>4773860</v>
      </c>
      <c r="BE109" s="60" t="n">
        <v>246801</v>
      </c>
    </row>
    <row r="110" customFormat="false" ht="12.75" hidden="false" customHeight="true" outlineLevel="0" collapsed="false">
      <c r="A110" s="35" t="s">
        <v>612</v>
      </c>
      <c r="B110" s="35" t="s">
        <v>613</v>
      </c>
      <c r="C110" s="35" t="s">
        <v>147</v>
      </c>
      <c r="D110" s="35" t="s">
        <v>614</v>
      </c>
      <c r="E110" s="35" t="s">
        <v>145</v>
      </c>
      <c r="F110" s="35" t="s">
        <v>144</v>
      </c>
      <c r="G110" s="35" t="s">
        <v>549</v>
      </c>
      <c r="H110" s="35" t="s">
        <v>550</v>
      </c>
      <c r="I110" s="35" t="n">
        <v>100</v>
      </c>
      <c r="J110" s="35" t="s">
        <v>551</v>
      </c>
      <c r="K110" s="35" t="n">
        <v>503833</v>
      </c>
      <c r="L110" s="35" t="n">
        <v>4737198</v>
      </c>
      <c r="M110" s="35" t="n">
        <v>6447647</v>
      </c>
      <c r="N110" s="35" t="n">
        <v>2369945</v>
      </c>
      <c r="O110" s="35" t="n">
        <v>2581117</v>
      </c>
      <c r="P110" s="35" t="n">
        <v>2367253</v>
      </c>
      <c r="Q110" s="35" t="n">
        <v>3866530</v>
      </c>
      <c r="R110" s="35" t="n">
        <v>508</v>
      </c>
      <c r="S110" s="35" t="n">
        <v>508</v>
      </c>
      <c r="T110" s="35" t="n">
        <v>70000</v>
      </c>
      <c r="U110" s="35" t="n">
        <v>70000</v>
      </c>
      <c r="V110" s="35" t="n">
        <v>629559</v>
      </c>
      <c r="W110" s="35" t="n">
        <v>667067</v>
      </c>
      <c r="X110" s="35" t="n">
        <v>76963</v>
      </c>
      <c r="Y110" s="35" t="n">
        <v>80000</v>
      </c>
      <c r="Z110" s="35" t="n">
        <v>313632</v>
      </c>
      <c r="AA110" s="35" t="n">
        <v>339050</v>
      </c>
      <c r="AB110" s="35" t="n">
        <v>102235</v>
      </c>
      <c r="AC110" s="35" t="n">
        <v>115000</v>
      </c>
      <c r="AD110" s="35" t="n">
        <v>333011</v>
      </c>
      <c r="AE110" s="35" t="n">
        <v>360000</v>
      </c>
      <c r="AF110" s="35" t="n">
        <v>44450</v>
      </c>
      <c r="AG110" s="35" t="n">
        <v>50000</v>
      </c>
      <c r="AH110" s="35" t="n">
        <v>800097</v>
      </c>
      <c r="AI110" s="35" t="n">
        <v>900000</v>
      </c>
      <c r="AJ110" s="35" t="n">
        <v>485686</v>
      </c>
      <c r="AK110" s="35" t="n">
        <v>184954</v>
      </c>
      <c r="AL110" s="35" t="n">
        <v>804000</v>
      </c>
      <c r="AM110" s="35" t="n">
        <v>224910</v>
      </c>
      <c r="AN110" s="35" t="n">
        <v>670640</v>
      </c>
      <c r="AO110" s="35" t="n">
        <v>1028910</v>
      </c>
      <c r="AP110" s="35" t="n">
        <v>118363</v>
      </c>
      <c r="AQ110" s="35" t="n">
        <v>199755</v>
      </c>
      <c r="AR110" s="35" t="n">
        <v>1127</v>
      </c>
      <c r="AS110" s="35" t="n">
        <v>1865</v>
      </c>
      <c r="AT110" s="35" t="n">
        <v>75812</v>
      </c>
      <c r="AU110" s="35" t="n">
        <v>120000</v>
      </c>
      <c r="AV110" s="35" t="n">
        <v>223062</v>
      </c>
      <c r="AW110" s="35" t="n">
        <v>400000</v>
      </c>
      <c r="AX110" s="35" t="n">
        <v>1278249</v>
      </c>
      <c r="AY110" s="35" t="n">
        <v>2116000</v>
      </c>
      <c r="AZ110" s="35" t="n">
        <v>365.0862859</v>
      </c>
      <c r="BA110" s="35" t="n">
        <v>128571</v>
      </c>
      <c r="BB110" s="35" t="n">
        <v>0</v>
      </c>
      <c r="BC110" s="35" t="n">
        <v>3995101</v>
      </c>
      <c r="BD110" s="60" t="n">
        <v>2367253</v>
      </c>
      <c r="BE110" s="60" t="n">
        <v>9325</v>
      </c>
    </row>
    <row r="111" customFormat="false" ht="12.75" hidden="false" customHeight="true" outlineLevel="0" collapsed="false">
      <c r="A111" s="35" t="s">
        <v>615</v>
      </c>
      <c r="B111" s="35" t="s">
        <v>613</v>
      </c>
      <c r="C111" s="35" t="s">
        <v>147</v>
      </c>
      <c r="D111" s="35" t="s">
        <v>614</v>
      </c>
      <c r="E111" s="35" t="s">
        <v>145</v>
      </c>
      <c r="F111" s="35" t="s">
        <v>144</v>
      </c>
      <c r="G111" s="35" t="s">
        <v>553</v>
      </c>
      <c r="H111" s="35" t="s">
        <v>550</v>
      </c>
      <c r="I111" s="35" t="n">
        <v>100</v>
      </c>
      <c r="J111" s="35" t="s">
        <v>551</v>
      </c>
      <c r="K111" s="35" t="n">
        <v>503833</v>
      </c>
      <c r="L111" s="35" t="n">
        <v>5179622</v>
      </c>
      <c r="M111" s="35" t="n">
        <v>6955399</v>
      </c>
      <c r="N111" s="35" t="n">
        <v>2725544</v>
      </c>
      <c r="O111" s="35" t="n">
        <v>2981117</v>
      </c>
      <c r="P111" s="35" t="n">
        <v>2454078</v>
      </c>
      <c r="Q111" s="35" t="n">
        <v>3974283</v>
      </c>
      <c r="R111" s="35" t="n">
        <v>444</v>
      </c>
      <c r="S111" s="35" t="n">
        <v>444</v>
      </c>
      <c r="T111" s="35" t="n">
        <v>70000</v>
      </c>
      <c r="U111" s="35" t="n">
        <v>70000</v>
      </c>
      <c r="V111" s="35" t="n">
        <v>629559</v>
      </c>
      <c r="W111" s="35" t="n">
        <v>667067</v>
      </c>
      <c r="X111" s="35" t="n">
        <v>76963</v>
      </c>
      <c r="Y111" s="35" t="n">
        <v>80000</v>
      </c>
      <c r="Z111" s="35" t="n">
        <v>313632</v>
      </c>
      <c r="AA111" s="35" t="n">
        <v>339050</v>
      </c>
      <c r="AB111" s="35" t="n">
        <v>102235</v>
      </c>
      <c r="AC111" s="35" t="n">
        <v>115000</v>
      </c>
      <c r="AD111" s="35" t="n">
        <v>333011</v>
      </c>
      <c r="AE111" s="35" t="n">
        <v>360000</v>
      </c>
      <c r="AF111" s="35" t="n">
        <v>44450</v>
      </c>
      <c r="AG111" s="35" t="n">
        <v>50000</v>
      </c>
      <c r="AH111" s="35" t="n">
        <v>1155695</v>
      </c>
      <c r="AI111" s="35" t="n">
        <v>1300000</v>
      </c>
      <c r="AJ111" s="35" t="n">
        <v>485686</v>
      </c>
      <c r="AK111" s="35" t="n">
        <v>267156</v>
      </c>
      <c r="AL111" s="35" t="n">
        <v>804000</v>
      </c>
      <c r="AM111" s="35" t="n">
        <v>324870</v>
      </c>
      <c r="AN111" s="35" t="n">
        <v>752842</v>
      </c>
      <c r="AO111" s="35" t="n">
        <v>1128870</v>
      </c>
      <c r="AP111" s="35" t="n">
        <v>122704</v>
      </c>
      <c r="AQ111" s="35" t="n">
        <v>207082</v>
      </c>
      <c r="AR111" s="35" t="n">
        <v>1408</v>
      </c>
      <c r="AS111" s="35" t="n">
        <v>2331</v>
      </c>
      <c r="AT111" s="35" t="n">
        <v>75812</v>
      </c>
      <c r="AU111" s="35" t="n">
        <v>120000</v>
      </c>
      <c r="AV111" s="35" t="n">
        <v>223062</v>
      </c>
      <c r="AW111" s="35" t="n">
        <v>400000</v>
      </c>
      <c r="AX111" s="35" t="n">
        <v>1278249</v>
      </c>
      <c r="AY111" s="35" t="n">
        <v>2116000</v>
      </c>
      <c r="AZ111" s="35" t="n">
        <v>302.7813827</v>
      </c>
      <c r="BA111" s="35" t="n">
        <v>167349</v>
      </c>
      <c r="BB111" s="35" t="n">
        <v>0</v>
      </c>
      <c r="BC111" s="35" t="n">
        <v>4141632</v>
      </c>
      <c r="BD111" s="60" t="n">
        <v>2454078</v>
      </c>
      <c r="BE111" s="60" t="n">
        <v>11656</v>
      </c>
    </row>
    <row r="112" customFormat="false" ht="12.75" hidden="false" customHeight="true" outlineLevel="0" collapsed="false">
      <c r="A112" s="35" t="s">
        <v>612</v>
      </c>
      <c r="B112" s="35" t="s">
        <v>613</v>
      </c>
      <c r="C112" s="35" t="s">
        <v>147</v>
      </c>
      <c r="D112" s="35" t="s">
        <v>614</v>
      </c>
      <c r="E112" s="35" t="s">
        <v>145</v>
      </c>
      <c r="F112" s="35" t="s">
        <v>144</v>
      </c>
      <c r="G112" s="35" t="s">
        <v>549</v>
      </c>
      <c r="H112" s="35" t="s">
        <v>556</v>
      </c>
      <c r="I112" s="35" t="n">
        <v>100</v>
      </c>
      <c r="J112" s="35" t="s">
        <v>551</v>
      </c>
      <c r="K112" s="35" t="n">
        <v>503833</v>
      </c>
      <c r="L112" s="35" t="n">
        <v>4628562</v>
      </c>
      <c r="M112" s="35" t="n">
        <v>6264306</v>
      </c>
      <c r="N112" s="35" t="n">
        <v>2369945</v>
      </c>
      <c r="O112" s="35" t="n">
        <v>2581117</v>
      </c>
      <c r="P112" s="35" t="n">
        <v>2258617</v>
      </c>
      <c r="Q112" s="35" t="n">
        <v>3683189</v>
      </c>
      <c r="R112" s="35" t="n">
        <v>496</v>
      </c>
      <c r="S112" s="35" t="n">
        <v>496</v>
      </c>
      <c r="T112" s="35" t="n">
        <v>70000</v>
      </c>
      <c r="U112" s="35" t="n">
        <v>70000</v>
      </c>
      <c r="V112" s="35" t="n">
        <v>629559</v>
      </c>
      <c r="W112" s="35" t="n">
        <v>667067</v>
      </c>
      <c r="X112" s="35" t="n">
        <v>76963</v>
      </c>
      <c r="Y112" s="35" t="n">
        <v>80000</v>
      </c>
      <c r="Z112" s="35" t="n">
        <v>313632</v>
      </c>
      <c r="AA112" s="35" t="n">
        <v>339050</v>
      </c>
      <c r="AB112" s="35" t="n">
        <v>102235</v>
      </c>
      <c r="AC112" s="35" t="n">
        <v>115000</v>
      </c>
      <c r="AD112" s="35" t="n">
        <v>333011</v>
      </c>
      <c r="AE112" s="35" t="n">
        <v>360000</v>
      </c>
      <c r="AF112" s="35" t="n">
        <v>44450</v>
      </c>
      <c r="AG112" s="35" t="n">
        <v>50000</v>
      </c>
      <c r="AH112" s="35" t="n">
        <v>800097</v>
      </c>
      <c r="AI112" s="35" t="n">
        <v>900000</v>
      </c>
      <c r="AJ112" s="35" t="n">
        <v>485686</v>
      </c>
      <c r="AK112" s="35" t="n">
        <v>184954</v>
      </c>
      <c r="AL112" s="35" t="n">
        <v>804000</v>
      </c>
      <c r="AM112" s="35" t="n">
        <v>224910</v>
      </c>
      <c r="AN112" s="35" t="n">
        <v>670640</v>
      </c>
      <c r="AO112" s="35" t="n">
        <v>1028910</v>
      </c>
      <c r="AP112" s="35" t="n">
        <v>9726</v>
      </c>
      <c r="AQ112" s="35" t="n">
        <v>16414</v>
      </c>
      <c r="AR112" s="35" t="n">
        <v>1127</v>
      </c>
      <c r="AS112" s="35" t="n">
        <v>1865</v>
      </c>
      <c r="AT112" s="35" t="n">
        <v>75812</v>
      </c>
      <c r="AU112" s="35" t="n">
        <v>120000</v>
      </c>
      <c r="AV112" s="35" t="n">
        <v>223062</v>
      </c>
      <c r="AW112" s="35" t="n">
        <v>400000</v>
      </c>
      <c r="AX112" s="35" t="n">
        <v>1278249</v>
      </c>
      <c r="AY112" s="35" t="n">
        <v>2116000</v>
      </c>
      <c r="AZ112" s="35" t="n">
        <v>30</v>
      </c>
      <c r="BA112" s="35" t="n">
        <v>-3354902</v>
      </c>
      <c r="BB112" s="35" t="n">
        <v>-2064094</v>
      </c>
      <c r="BC112" s="35" t="n">
        <v>328287</v>
      </c>
      <c r="BD112" s="60" t="n">
        <v>194523</v>
      </c>
      <c r="BE112" s="60" t="n">
        <v>9325</v>
      </c>
    </row>
    <row r="113" customFormat="false" ht="12.75" hidden="false" customHeight="true" outlineLevel="0" collapsed="false">
      <c r="A113" s="35" t="s">
        <v>615</v>
      </c>
      <c r="B113" s="35" t="s">
        <v>613</v>
      </c>
      <c r="C113" s="35" t="s">
        <v>147</v>
      </c>
      <c r="D113" s="35" t="s">
        <v>614</v>
      </c>
      <c r="E113" s="35" t="s">
        <v>145</v>
      </c>
      <c r="F113" s="35" t="s">
        <v>144</v>
      </c>
      <c r="G113" s="35" t="s">
        <v>553</v>
      </c>
      <c r="H113" s="35" t="s">
        <v>556</v>
      </c>
      <c r="I113" s="35" t="n">
        <v>100</v>
      </c>
      <c r="J113" s="35" t="s">
        <v>551</v>
      </c>
      <c r="K113" s="35" t="n">
        <v>503833</v>
      </c>
      <c r="L113" s="35" t="n">
        <v>5069076</v>
      </c>
      <c r="M113" s="35" t="n">
        <v>6768836</v>
      </c>
      <c r="N113" s="35" t="n">
        <v>2725544</v>
      </c>
      <c r="O113" s="35" t="n">
        <v>2981117</v>
      </c>
      <c r="P113" s="35" t="n">
        <v>2343532</v>
      </c>
      <c r="Q113" s="35" t="n">
        <v>3787719</v>
      </c>
      <c r="R113" s="35" t="n">
        <v>435</v>
      </c>
      <c r="S113" s="35" t="n">
        <v>435</v>
      </c>
      <c r="T113" s="35" t="n">
        <v>70000</v>
      </c>
      <c r="U113" s="35" t="n">
        <v>70000</v>
      </c>
      <c r="V113" s="35" t="n">
        <v>629559</v>
      </c>
      <c r="W113" s="35" t="n">
        <v>667067</v>
      </c>
      <c r="X113" s="35" t="n">
        <v>76963</v>
      </c>
      <c r="Y113" s="35" t="n">
        <v>80000</v>
      </c>
      <c r="Z113" s="35" t="n">
        <v>313632</v>
      </c>
      <c r="AA113" s="35" t="n">
        <v>339050</v>
      </c>
      <c r="AB113" s="35" t="n">
        <v>102235</v>
      </c>
      <c r="AC113" s="35" t="n">
        <v>115000</v>
      </c>
      <c r="AD113" s="35" t="n">
        <v>333011</v>
      </c>
      <c r="AE113" s="35" t="n">
        <v>360000</v>
      </c>
      <c r="AF113" s="35" t="n">
        <v>44450</v>
      </c>
      <c r="AG113" s="35" t="n">
        <v>50000</v>
      </c>
      <c r="AH113" s="35" t="n">
        <v>1155695</v>
      </c>
      <c r="AI113" s="35" t="n">
        <v>1300000</v>
      </c>
      <c r="AJ113" s="35" t="n">
        <v>485686</v>
      </c>
      <c r="AK113" s="35" t="n">
        <v>267156</v>
      </c>
      <c r="AL113" s="35" t="n">
        <v>804000</v>
      </c>
      <c r="AM113" s="35" t="n">
        <v>324870</v>
      </c>
      <c r="AN113" s="35" t="n">
        <v>752842</v>
      </c>
      <c r="AO113" s="35" t="n">
        <v>1128870</v>
      </c>
      <c r="AP113" s="35" t="n">
        <v>12158</v>
      </c>
      <c r="AQ113" s="35" t="n">
        <v>20518</v>
      </c>
      <c r="AR113" s="35" t="n">
        <v>1408</v>
      </c>
      <c r="AS113" s="35" t="n">
        <v>2331</v>
      </c>
      <c r="AT113" s="35" t="n">
        <v>75812</v>
      </c>
      <c r="AU113" s="35" t="n">
        <v>120000</v>
      </c>
      <c r="AV113" s="35" t="n">
        <v>223062</v>
      </c>
      <c r="AW113" s="35" t="n">
        <v>400000</v>
      </c>
      <c r="AX113" s="35" t="n">
        <v>1278249</v>
      </c>
      <c r="AY113" s="35" t="n">
        <v>2116000</v>
      </c>
      <c r="AZ113" s="35" t="n">
        <v>30</v>
      </c>
      <c r="BA113" s="35" t="n">
        <v>-3377360</v>
      </c>
      <c r="BB113" s="35" t="n">
        <v>-2100379</v>
      </c>
      <c r="BC113" s="35" t="n">
        <v>410359</v>
      </c>
      <c r="BD113" s="60" t="n">
        <v>243153</v>
      </c>
      <c r="BE113" s="60" t="n">
        <v>11656</v>
      </c>
    </row>
    <row r="114" customFormat="false" ht="12.75" hidden="false" customHeight="true" outlineLevel="0" collapsed="false">
      <c r="A114" s="35" t="s">
        <v>616</v>
      </c>
      <c r="B114" s="35" t="s">
        <v>613</v>
      </c>
      <c r="C114" s="35" t="s">
        <v>147</v>
      </c>
      <c r="D114" s="35" t="s">
        <v>614</v>
      </c>
      <c r="E114" s="35" t="s">
        <v>145</v>
      </c>
      <c r="F114" s="35" t="s">
        <v>144</v>
      </c>
      <c r="G114" s="35" t="s">
        <v>549</v>
      </c>
      <c r="H114" s="35" t="s">
        <v>550</v>
      </c>
      <c r="I114" s="35" t="n">
        <v>500</v>
      </c>
      <c r="J114" s="35" t="s">
        <v>558</v>
      </c>
      <c r="K114" s="35" t="n">
        <v>503833</v>
      </c>
      <c r="L114" s="35" t="n">
        <v>8625222</v>
      </c>
      <c r="M114" s="35" t="n">
        <v>11021640</v>
      </c>
      <c r="N114" s="35" t="n">
        <v>5493400</v>
      </c>
      <c r="O114" s="35" t="n">
        <v>6181117</v>
      </c>
      <c r="P114" s="35" t="n">
        <v>3131822</v>
      </c>
      <c r="Q114" s="35" t="n">
        <v>4840524</v>
      </c>
      <c r="R114" s="35" t="n">
        <v>190</v>
      </c>
      <c r="S114" s="35" t="n">
        <v>190</v>
      </c>
      <c r="T114" s="35" t="n">
        <v>70000</v>
      </c>
      <c r="U114" s="35" t="n">
        <v>70000</v>
      </c>
      <c r="V114" s="35" t="n">
        <v>629559</v>
      </c>
      <c r="W114" s="35" t="n">
        <v>667067</v>
      </c>
      <c r="X114" s="35" t="n">
        <v>76963</v>
      </c>
      <c r="Y114" s="35" t="n">
        <v>80000</v>
      </c>
      <c r="Z114" s="35" t="n">
        <v>313632</v>
      </c>
      <c r="AA114" s="35" t="n">
        <v>339050</v>
      </c>
      <c r="AB114" s="35" t="n">
        <v>102235</v>
      </c>
      <c r="AC114" s="35" t="n">
        <v>115000</v>
      </c>
      <c r="AD114" s="35" t="n">
        <v>333011</v>
      </c>
      <c r="AE114" s="35" t="n">
        <v>360000</v>
      </c>
      <c r="AF114" s="35" t="n">
        <v>44450</v>
      </c>
      <c r="AG114" s="35" t="n">
        <v>50000</v>
      </c>
      <c r="AH114" s="35" t="n">
        <v>3923551</v>
      </c>
      <c r="AI114" s="35" t="n">
        <v>4500000</v>
      </c>
      <c r="AJ114" s="35" t="n">
        <v>485686</v>
      </c>
      <c r="AK114" s="35" t="n">
        <v>906988</v>
      </c>
      <c r="AL114" s="35" t="n">
        <v>804000</v>
      </c>
      <c r="AM114" s="35" t="n">
        <v>1124550</v>
      </c>
      <c r="AN114" s="35" t="n">
        <v>1392674</v>
      </c>
      <c r="AO114" s="35" t="n">
        <v>1928550</v>
      </c>
      <c r="AP114" s="35" t="n">
        <v>156591</v>
      </c>
      <c r="AQ114" s="35" t="n">
        <v>266882</v>
      </c>
      <c r="AR114" s="35" t="n">
        <v>5434</v>
      </c>
      <c r="AS114" s="35" t="n">
        <v>9092</v>
      </c>
      <c r="AT114" s="35" t="n">
        <v>75812</v>
      </c>
      <c r="AU114" s="35" t="n">
        <v>120000</v>
      </c>
      <c r="AV114" s="35" t="n">
        <v>223062</v>
      </c>
      <c r="AW114" s="35" t="n">
        <v>400000</v>
      </c>
      <c r="AX114" s="35" t="n">
        <v>1278249</v>
      </c>
      <c r="AY114" s="35" t="n">
        <v>2116000</v>
      </c>
      <c r="AZ114" s="35" t="n">
        <v>99.71049229</v>
      </c>
      <c r="BA114" s="35" t="n">
        <v>497118</v>
      </c>
      <c r="BB114" s="35" t="n">
        <v>0</v>
      </c>
      <c r="BC114" s="35" t="n">
        <v>5337642</v>
      </c>
      <c r="BD114" s="60" t="n">
        <v>3131822</v>
      </c>
      <c r="BE114" s="60" t="n">
        <v>45458</v>
      </c>
    </row>
    <row r="115" customFormat="false" ht="12.75" hidden="false" customHeight="true" outlineLevel="0" collapsed="false">
      <c r="A115" s="35" t="s">
        <v>617</v>
      </c>
      <c r="B115" s="35" t="s">
        <v>613</v>
      </c>
      <c r="C115" s="35" t="s">
        <v>147</v>
      </c>
      <c r="D115" s="35" t="s">
        <v>614</v>
      </c>
      <c r="E115" s="35" t="s">
        <v>145</v>
      </c>
      <c r="F115" s="35" t="s">
        <v>144</v>
      </c>
      <c r="G115" s="35" t="s">
        <v>553</v>
      </c>
      <c r="H115" s="35" t="s">
        <v>550</v>
      </c>
      <c r="I115" s="35" t="n">
        <v>500</v>
      </c>
      <c r="J115" s="35" t="s">
        <v>558</v>
      </c>
      <c r="K115" s="35" t="n">
        <v>503833</v>
      </c>
      <c r="L115" s="35" t="n">
        <v>10794775</v>
      </c>
      <c r="M115" s="35" t="n">
        <v>13559994</v>
      </c>
      <c r="N115" s="35" t="n">
        <v>7237201</v>
      </c>
      <c r="O115" s="35" t="n">
        <v>8181117</v>
      </c>
      <c r="P115" s="35" t="n">
        <v>3557574</v>
      </c>
      <c r="Q115" s="35" t="n">
        <v>5378878</v>
      </c>
      <c r="R115" s="35" t="n">
        <v>190</v>
      </c>
      <c r="S115" s="35" t="n">
        <v>190</v>
      </c>
      <c r="T115" s="35" t="n">
        <v>70000</v>
      </c>
      <c r="U115" s="35" t="n">
        <v>70000</v>
      </c>
      <c r="V115" s="35" t="n">
        <v>629559</v>
      </c>
      <c r="W115" s="35" t="n">
        <v>667067</v>
      </c>
      <c r="X115" s="35" t="n">
        <v>76963</v>
      </c>
      <c r="Y115" s="35" t="n">
        <v>80000</v>
      </c>
      <c r="Z115" s="35" t="n">
        <v>313632</v>
      </c>
      <c r="AA115" s="35" t="n">
        <v>339050</v>
      </c>
      <c r="AB115" s="35" t="n">
        <v>102235</v>
      </c>
      <c r="AC115" s="35" t="n">
        <v>115000</v>
      </c>
      <c r="AD115" s="35" t="n">
        <v>333011</v>
      </c>
      <c r="AE115" s="35" t="n">
        <v>360000</v>
      </c>
      <c r="AF115" s="35" t="n">
        <v>44450</v>
      </c>
      <c r="AG115" s="35" t="n">
        <v>50000</v>
      </c>
      <c r="AH115" s="35" t="n">
        <v>5667352</v>
      </c>
      <c r="AI115" s="35" t="n">
        <v>6500000</v>
      </c>
      <c r="AJ115" s="35" t="n">
        <v>485686</v>
      </c>
      <c r="AK115" s="35" t="n">
        <v>1310094</v>
      </c>
      <c r="AL115" s="35" t="n">
        <v>804000</v>
      </c>
      <c r="AM115" s="35" t="n">
        <v>1624350</v>
      </c>
      <c r="AN115" s="35" t="n">
        <v>1795780</v>
      </c>
      <c r="AO115" s="35" t="n">
        <v>2428350</v>
      </c>
      <c r="AP115" s="35" t="n">
        <v>177879</v>
      </c>
      <c r="AQ115" s="35" t="n">
        <v>303163</v>
      </c>
      <c r="AR115" s="35" t="n">
        <v>6792</v>
      </c>
      <c r="AS115" s="35" t="n">
        <v>11365</v>
      </c>
      <c r="AT115" s="35" t="n">
        <v>75812</v>
      </c>
      <c r="AU115" s="35" t="n">
        <v>120000</v>
      </c>
      <c r="AV115" s="35" t="n">
        <v>223062</v>
      </c>
      <c r="AW115" s="35" t="n">
        <v>400000</v>
      </c>
      <c r="AX115" s="35" t="n">
        <v>1278249</v>
      </c>
      <c r="AY115" s="35" t="n">
        <v>2116000</v>
      </c>
      <c r="AZ115" s="35" t="n">
        <v>90.6124126</v>
      </c>
      <c r="BA115" s="35" t="n">
        <v>684383</v>
      </c>
      <c r="BB115" s="35" t="n">
        <v>0</v>
      </c>
      <c r="BC115" s="35" t="n">
        <v>6063261</v>
      </c>
      <c r="BD115" s="60" t="n">
        <v>3557574</v>
      </c>
      <c r="BE115" s="60" t="n">
        <v>56823</v>
      </c>
    </row>
    <row r="116" customFormat="false" ht="12.75" hidden="false" customHeight="true" outlineLevel="0" collapsed="false">
      <c r="A116" s="35" t="s">
        <v>616</v>
      </c>
      <c r="B116" s="35" t="s">
        <v>613</v>
      </c>
      <c r="C116" s="35" t="s">
        <v>147</v>
      </c>
      <c r="D116" s="35" t="s">
        <v>614</v>
      </c>
      <c r="E116" s="35" t="s">
        <v>145</v>
      </c>
      <c r="F116" s="35" t="s">
        <v>144</v>
      </c>
      <c r="G116" s="35" t="s">
        <v>549</v>
      </c>
      <c r="H116" s="35" t="s">
        <v>556</v>
      </c>
      <c r="I116" s="35" t="n">
        <v>500</v>
      </c>
      <c r="J116" s="35" t="s">
        <v>558</v>
      </c>
      <c r="K116" s="35" t="n">
        <v>503833</v>
      </c>
      <c r="L116" s="35" t="n">
        <v>8515745</v>
      </c>
      <c r="M116" s="35" t="n">
        <v>10835055</v>
      </c>
      <c r="N116" s="35" t="n">
        <v>5493400</v>
      </c>
      <c r="O116" s="35" t="n">
        <v>6181117</v>
      </c>
      <c r="P116" s="35" t="n">
        <v>3022345</v>
      </c>
      <c r="Q116" s="35" t="n">
        <v>4653939</v>
      </c>
      <c r="R116" s="35" t="n">
        <v>187</v>
      </c>
      <c r="S116" s="35" t="n">
        <v>187</v>
      </c>
      <c r="T116" s="35" t="n">
        <v>70000</v>
      </c>
      <c r="U116" s="35" t="n">
        <v>70000</v>
      </c>
      <c r="V116" s="35" t="n">
        <v>629559</v>
      </c>
      <c r="W116" s="35" t="n">
        <v>667067</v>
      </c>
      <c r="X116" s="35" t="n">
        <v>76963</v>
      </c>
      <c r="Y116" s="35" t="n">
        <v>80000</v>
      </c>
      <c r="Z116" s="35" t="n">
        <v>313632</v>
      </c>
      <c r="AA116" s="35" t="n">
        <v>339050</v>
      </c>
      <c r="AB116" s="35" t="n">
        <v>102235</v>
      </c>
      <c r="AC116" s="35" t="n">
        <v>115000</v>
      </c>
      <c r="AD116" s="35" t="n">
        <v>333011</v>
      </c>
      <c r="AE116" s="35" t="n">
        <v>360000</v>
      </c>
      <c r="AF116" s="35" t="n">
        <v>44450</v>
      </c>
      <c r="AG116" s="35" t="n">
        <v>50000</v>
      </c>
      <c r="AH116" s="35" t="n">
        <v>3923551</v>
      </c>
      <c r="AI116" s="35" t="n">
        <v>4500000</v>
      </c>
      <c r="AJ116" s="35" t="n">
        <v>485686</v>
      </c>
      <c r="AK116" s="35" t="n">
        <v>906988</v>
      </c>
      <c r="AL116" s="35" t="n">
        <v>804000</v>
      </c>
      <c r="AM116" s="35" t="n">
        <v>1124550</v>
      </c>
      <c r="AN116" s="35" t="n">
        <v>1392674</v>
      </c>
      <c r="AO116" s="35" t="n">
        <v>1928550</v>
      </c>
      <c r="AP116" s="35" t="n">
        <v>47114</v>
      </c>
      <c r="AQ116" s="35" t="n">
        <v>80297</v>
      </c>
      <c r="AR116" s="35" t="n">
        <v>5434</v>
      </c>
      <c r="AS116" s="35" t="n">
        <v>9092</v>
      </c>
      <c r="AT116" s="35" t="n">
        <v>75812</v>
      </c>
      <c r="AU116" s="35" t="n">
        <v>120000</v>
      </c>
      <c r="AV116" s="35" t="n">
        <v>223062</v>
      </c>
      <c r="AW116" s="35" t="n">
        <v>400000</v>
      </c>
      <c r="AX116" s="35" t="n">
        <v>1278249</v>
      </c>
      <c r="AY116" s="35" t="n">
        <v>2116000</v>
      </c>
      <c r="AZ116" s="35" t="n">
        <v>30</v>
      </c>
      <c r="BA116" s="35" t="n">
        <v>-3047997</v>
      </c>
      <c r="BB116" s="35" t="n">
        <v>-2080070</v>
      </c>
      <c r="BC116" s="35" t="n">
        <v>1605942</v>
      </c>
      <c r="BD116" s="60" t="n">
        <v>942275</v>
      </c>
      <c r="BE116" s="60" t="n">
        <v>45458</v>
      </c>
    </row>
    <row r="117" customFormat="false" ht="12.75" hidden="false" customHeight="true" outlineLevel="0" collapsed="false">
      <c r="A117" s="35" t="s">
        <v>617</v>
      </c>
      <c r="B117" s="35" t="s">
        <v>613</v>
      </c>
      <c r="C117" s="35" t="s">
        <v>147</v>
      </c>
      <c r="D117" s="35" t="s">
        <v>614</v>
      </c>
      <c r="E117" s="35" t="s">
        <v>145</v>
      </c>
      <c r="F117" s="35" t="s">
        <v>144</v>
      </c>
      <c r="G117" s="35" t="s">
        <v>553</v>
      </c>
      <c r="H117" s="35" t="s">
        <v>556</v>
      </c>
      <c r="I117" s="35" t="n">
        <v>500</v>
      </c>
      <c r="J117" s="35" t="s">
        <v>558</v>
      </c>
      <c r="K117" s="35" t="n">
        <v>503833</v>
      </c>
      <c r="L117" s="35" t="n">
        <v>10675788</v>
      </c>
      <c r="M117" s="35" t="n">
        <v>13357203</v>
      </c>
      <c r="N117" s="35" t="n">
        <v>7237201</v>
      </c>
      <c r="O117" s="35" t="n">
        <v>8181117</v>
      </c>
      <c r="P117" s="35" t="n">
        <v>3438588</v>
      </c>
      <c r="Q117" s="35" t="n">
        <v>5176086</v>
      </c>
      <c r="R117" s="35" t="n">
        <v>188</v>
      </c>
      <c r="S117" s="35" t="n">
        <v>188</v>
      </c>
      <c r="T117" s="35" t="n">
        <v>70000</v>
      </c>
      <c r="U117" s="35" t="n">
        <v>70000</v>
      </c>
      <c r="V117" s="35" t="n">
        <v>629559</v>
      </c>
      <c r="W117" s="35" t="n">
        <v>667067</v>
      </c>
      <c r="X117" s="35" t="n">
        <v>76963</v>
      </c>
      <c r="Y117" s="35" t="n">
        <v>80000</v>
      </c>
      <c r="Z117" s="35" t="n">
        <v>313632</v>
      </c>
      <c r="AA117" s="35" t="n">
        <v>339050</v>
      </c>
      <c r="AB117" s="35" t="n">
        <v>102235</v>
      </c>
      <c r="AC117" s="35" t="n">
        <v>115000</v>
      </c>
      <c r="AD117" s="35" t="n">
        <v>333011</v>
      </c>
      <c r="AE117" s="35" t="n">
        <v>360000</v>
      </c>
      <c r="AF117" s="35" t="n">
        <v>44450</v>
      </c>
      <c r="AG117" s="35" t="n">
        <v>50000</v>
      </c>
      <c r="AH117" s="35" t="n">
        <v>5667352</v>
      </c>
      <c r="AI117" s="35" t="n">
        <v>6500000</v>
      </c>
      <c r="AJ117" s="35" t="n">
        <v>485686</v>
      </c>
      <c r="AK117" s="35" t="n">
        <v>1310094</v>
      </c>
      <c r="AL117" s="35" t="n">
        <v>804000</v>
      </c>
      <c r="AM117" s="35" t="n">
        <v>1624350</v>
      </c>
      <c r="AN117" s="35" t="n">
        <v>1795780</v>
      </c>
      <c r="AO117" s="35" t="n">
        <v>2428350</v>
      </c>
      <c r="AP117" s="35" t="n">
        <v>58892</v>
      </c>
      <c r="AQ117" s="35" t="n">
        <v>100371</v>
      </c>
      <c r="AR117" s="35" t="n">
        <v>6792</v>
      </c>
      <c r="AS117" s="35" t="n">
        <v>11365</v>
      </c>
      <c r="AT117" s="35" t="n">
        <v>75812</v>
      </c>
      <c r="AU117" s="35" t="n">
        <v>120000</v>
      </c>
      <c r="AV117" s="35" t="n">
        <v>223062</v>
      </c>
      <c r="AW117" s="35" t="n">
        <v>400000</v>
      </c>
      <c r="AX117" s="35" t="n">
        <v>1278249</v>
      </c>
      <c r="AY117" s="35" t="n">
        <v>2116000</v>
      </c>
      <c r="AZ117" s="35" t="n">
        <v>30</v>
      </c>
      <c r="BA117" s="35" t="n">
        <v>-3168659</v>
      </c>
      <c r="BB117" s="35" t="n">
        <v>-2260745</v>
      </c>
      <c r="BC117" s="35" t="n">
        <v>2007427</v>
      </c>
      <c r="BD117" s="60" t="n">
        <v>1177843</v>
      </c>
      <c r="BE117" s="60" t="n">
        <v>56823</v>
      </c>
    </row>
    <row r="118" customFormat="false" ht="12.75" hidden="false" customHeight="true" outlineLevel="0" collapsed="false">
      <c r="A118" s="35" t="s">
        <v>618</v>
      </c>
      <c r="B118" s="35" t="s">
        <v>613</v>
      </c>
      <c r="C118" s="35" t="s">
        <v>147</v>
      </c>
      <c r="D118" s="35" t="s">
        <v>614</v>
      </c>
      <c r="E118" s="35" t="s">
        <v>145</v>
      </c>
      <c r="F118" s="35" t="s">
        <v>144</v>
      </c>
      <c r="G118" s="35" t="s">
        <v>549</v>
      </c>
      <c r="H118" s="35" t="s">
        <v>550</v>
      </c>
      <c r="I118" s="35" t="n">
        <v>1000</v>
      </c>
      <c r="J118" s="35" t="s">
        <v>562</v>
      </c>
      <c r="K118" s="35" t="n">
        <v>503833</v>
      </c>
      <c r="L118" s="35" t="n">
        <v>13217337</v>
      </c>
      <c r="M118" s="35" t="n">
        <v>16816564</v>
      </c>
      <c r="N118" s="35" t="n">
        <v>9197906</v>
      </c>
      <c r="O118" s="35" t="n">
        <v>10761117</v>
      </c>
      <c r="P118" s="35" t="n">
        <v>4019431</v>
      </c>
      <c r="Q118" s="35" t="n">
        <v>6055447</v>
      </c>
      <c r="R118" s="35" t="n">
        <v>153</v>
      </c>
      <c r="S118" s="35" t="n">
        <v>153</v>
      </c>
      <c r="T118" s="35" t="n">
        <v>70000</v>
      </c>
      <c r="U118" s="35" t="n">
        <v>70000</v>
      </c>
      <c r="V118" s="35" t="n">
        <v>629559</v>
      </c>
      <c r="W118" s="35" t="n">
        <v>667067</v>
      </c>
      <c r="X118" s="35" t="n">
        <v>153925</v>
      </c>
      <c r="Y118" s="35" t="n">
        <v>160000</v>
      </c>
      <c r="Z118" s="35" t="n">
        <v>313632</v>
      </c>
      <c r="AA118" s="35" t="n">
        <v>339050</v>
      </c>
      <c r="AB118" s="35" t="n">
        <v>102235</v>
      </c>
      <c r="AC118" s="35" t="n">
        <v>115000</v>
      </c>
      <c r="AD118" s="35" t="n">
        <v>333011</v>
      </c>
      <c r="AE118" s="35" t="n">
        <v>360000</v>
      </c>
      <c r="AF118" s="35" t="n">
        <v>44450</v>
      </c>
      <c r="AG118" s="35" t="n">
        <v>50000</v>
      </c>
      <c r="AH118" s="35" t="n">
        <v>7551095</v>
      </c>
      <c r="AI118" s="35" t="n">
        <v>9000000</v>
      </c>
      <c r="AJ118" s="35" t="n">
        <v>485686</v>
      </c>
      <c r="AK118" s="35" t="n">
        <v>1745549</v>
      </c>
      <c r="AL118" s="35" t="n">
        <v>804000</v>
      </c>
      <c r="AM118" s="35" t="n">
        <v>2249100</v>
      </c>
      <c r="AN118" s="35" t="n">
        <v>2231235</v>
      </c>
      <c r="AO118" s="35" t="n">
        <v>3053100</v>
      </c>
      <c r="AP118" s="35" t="n">
        <v>200972</v>
      </c>
      <c r="AQ118" s="35" t="n">
        <v>349096</v>
      </c>
      <c r="AR118" s="35" t="n">
        <v>10101</v>
      </c>
      <c r="AS118" s="35" t="n">
        <v>17251</v>
      </c>
      <c r="AT118" s="35" t="n">
        <v>75812</v>
      </c>
      <c r="AU118" s="35" t="n">
        <v>120000</v>
      </c>
      <c r="AV118" s="35" t="n">
        <v>223062</v>
      </c>
      <c r="AW118" s="35" t="n">
        <v>400000</v>
      </c>
      <c r="AX118" s="35" t="n">
        <v>1278249</v>
      </c>
      <c r="AY118" s="35" t="n">
        <v>2116000</v>
      </c>
      <c r="AZ118" s="35" t="n">
        <v>68.27668708</v>
      </c>
      <c r="BA118" s="35" t="n">
        <v>926473</v>
      </c>
      <c r="BB118" s="35" t="n">
        <v>0</v>
      </c>
      <c r="BC118" s="35" t="n">
        <v>6981920</v>
      </c>
      <c r="BD118" s="60" t="n">
        <v>4019431</v>
      </c>
      <c r="BE118" s="60" t="n">
        <v>86254</v>
      </c>
    </row>
    <row r="119" customFormat="false" ht="12.75" hidden="false" customHeight="true" outlineLevel="0" collapsed="false">
      <c r="A119" s="35" t="s">
        <v>619</v>
      </c>
      <c r="B119" s="35" t="s">
        <v>613</v>
      </c>
      <c r="C119" s="35" t="s">
        <v>147</v>
      </c>
      <c r="D119" s="35" t="s">
        <v>614</v>
      </c>
      <c r="E119" s="35" t="s">
        <v>145</v>
      </c>
      <c r="F119" s="35" t="s">
        <v>144</v>
      </c>
      <c r="G119" s="35" t="s">
        <v>553</v>
      </c>
      <c r="H119" s="35" t="s">
        <v>550</v>
      </c>
      <c r="I119" s="35" t="n">
        <v>1000</v>
      </c>
      <c r="J119" s="35" t="s">
        <v>562</v>
      </c>
      <c r="K119" s="35" t="n">
        <v>503833</v>
      </c>
      <c r="L119" s="35" t="n">
        <v>17392669</v>
      </c>
      <c r="M119" s="35" t="n">
        <v>21891633</v>
      </c>
      <c r="N119" s="35" t="n">
        <v>12553948</v>
      </c>
      <c r="O119" s="35" t="n">
        <v>14761117</v>
      </c>
      <c r="P119" s="35" t="n">
        <v>4838721</v>
      </c>
      <c r="Q119" s="35" t="n">
        <v>7130517</v>
      </c>
      <c r="R119" s="35" t="n">
        <v>161</v>
      </c>
      <c r="S119" s="35" t="n">
        <v>161</v>
      </c>
      <c r="T119" s="35" t="n">
        <v>70000</v>
      </c>
      <c r="U119" s="35" t="n">
        <v>70000</v>
      </c>
      <c r="V119" s="35" t="n">
        <v>629559</v>
      </c>
      <c r="W119" s="35" t="n">
        <v>667067</v>
      </c>
      <c r="X119" s="35" t="n">
        <v>153925</v>
      </c>
      <c r="Y119" s="35" t="n">
        <v>160000</v>
      </c>
      <c r="Z119" s="35" t="n">
        <v>313632</v>
      </c>
      <c r="AA119" s="35" t="n">
        <v>339050</v>
      </c>
      <c r="AB119" s="35" t="n">
        <v>102235</v>
      </c>
      <c r="AC119" s="35" t="n">
        <v>115000</v>
      </c>
      <c r="AD119" s="35" t="n">
        <v>333011</v>
      </c>
      <c r="AE119" s="35" t="n">
        <v>360000</v>
      </c>
      <c r="AF119" s="35" t="n">
        <v>44450</v>
      </c>
      <c r="AG119" s="35" t="n">
        <v>50000</v>
      </c>
      <c r="AH119" s="35" t="n">
        <v>10907137</v>
      </c>
      <c r="AI119" s="35" t="n">
        <v>13000000</v>
      </c>
      <c r="AJ119" s="35" t="n">
        <v>485686</v>
      </c>
      <c r="AK119" s="35" t="n">
        <v>2521349</v>
      </c>
      <c r="AL119" s="35" t="n">
        <v>804000</v>
      </c>
      <c r="AM119" s="35" t="n">
        <v>3248700</v>
      </c>
      <c r="AN119" s="35" t="n">
        <v>3007035</v>
      </c>
      <c r="AO119" s="35" t="n">
        <v>4052700</v>
      </c>
      <c r="AP119" s="35" t="n">
        <v>241936</v>
      </c>
      <c r="AQ119" s="35" t="n">
        <v>420253</v>
      </c>
      <c r="AR119" s="35" t="n">
        <v>12626</v>
      </c>
      <c r="AS119" s="35" t="n">
        <v>21564</v>
      </c>
      <c r="AT119" s="35" t="n">
        <v>75812</v>
      </c>
      <c r="AU119" s="35" t="n">
        <v>120000</v>
      </c>
      <c r="AV119" s="35" t="n">
        <v>223062</v>
      </c>
      <c r="AW119" s="35" t="n">
        <v>400000</v>
      </c>
      <c r="AX119" s="35" t="n">
        <v>1278249</v>
      </c>
      <c r="AY119" s="35" t="n">
        <v>2116000</v>
      </c>
      <c r="AZ119" s="35" t="n">
        <v>65.75493869</v>
      </c>
      <c r="BA119" s="35" t="n">
        <v>1274543</v>
      </c>
      <c r="BB119" s="35" t="n">
        <v>0</v>
      </c>
      <c r="BC119" s="35" t="n">
        <v>8405060</v>
      </c>
      <c r="BD119" s="60" t="n">
        <v>4838721</v>
      </c>
      <c r="BE119" s="60" t="n">
        <v>107818</v>
      </c>
    </row>
    <row r="120" customFormat="false" ht="12.75" hidden="false" customHeight="true" outlineLevel="0" collapsed="false">
      <c r="A120" s="35" t="s">
        <v>618</v>
      </c>
      <c r="B120" s="35" t="s">
        <v>613</v>
      </c>
      <c r="C120" s="35" t="s">
        <v>147</v>
      </c>
      <c r="D120" s="35" t="s">
        <v>614</v>
      </c>
      <c r="E120" s="35" t="s">
        <v>145</v>
      </c>
      <c r="F120" s="35" t="s">
        <v>144</v>
      </c>
      <c r="G120" s="35" t="s">
        <v>549</v>
      </c>
      <c r="H120" s="35" t="s">
        <v>556</v>
      </c>
      <c r="I120" s="35" t="n">
        <v>1000</v>
      </c>
      <c r="J120" s="35" t="s">
        <v>562</v>
      </c>
      <c r="K120" s="35" t="n">
        <v>503833</v>
      </c>
      <c r="L120" s="35" t="n">
        <v>13104670</v>
      </c>
      <c r="M120" s="35" t="n">
        <v>16620856</v>
      </c>
      <c r="N120" s="35" t="n">
        <v>9197906</v>
      </c>
      <c r="O120" s="35" t="n">
        <v>10761117</v>
      </c>
      <c r="P120" s="35" t="n">
        <v>3906764</v>
      </c>
      <c r="Q120" s="35" t="n">
        <v>5859740</v>
      </c>
      <c r="R120" s="35" t="n">
        <v>152</v>
      </c>
      <c r="S120" s="35" t="n">
        <v>152</v>
      </c>
      <c r="T120" s="35" t="n">
        <v>70000</v>
      </c>
      <c r="U120" s="35" t="n">
        <v>70000</v>
      </c>
      <c r="V120" s="35" t="n">
        <v>629559</v>
      </c>
      <c r="W120" s="35" t="n">
        <v>667067</v>
      </c>
      <c r="X120" s="35" t="n">
        <v>153925</v>
      </c>
      <c r="Y120" s="35" t="n">
        <v>160000</v>
      </c>
      <c r="Z120" s="35" t="n">
        <v>313632</v>
      </c>
      <c r="AA120" s="35" t="n">
        <v>339050</v>
      </c>
      <c r="AB120" s="35" t="n">
        <v>102235</v>
      </c>
      <c r="AC120" s="35" t="n">
        <v>115000</v>
      </c>
      <c r="AD120" s="35" t="n">
        <v>333011</v>
      </c>
      <c r="AE120" s="35" t="n">
        <v>360000</v>
      </c>
      <c r="AF120" s="35" t="n">
        <v>44450</v>
      </c>
      <c r="AG120" s="35" t="n">
        <v>50000</v>
      </c>
      <c r="AH120" s="35" t="n">
        <v>7551095</v>
      </c>
      <c r="AI120" s="35" t="n">
        <v>9000000</v>
      </c>
      <c r="AJ120" s="35" t="n">
        <v>485686</v>
      </c>
      <c r="AK120" s="35" t="n">
        <v>1745549</v>
      </c>
      <c r="AL120" s="35" t="n">
        <v>804000</v>
      </c>
      <c r="AM120" s="35" t="n">
        <v>2249100</v>
      </c>
      <c r="AN120" s="35" t="n">
        <v>2231235</v>
      </c>
      <c r="AO120" s="35" t="n">
        <v>3053100</v>
      </c>
      <c r="AP120" s="35" t="n">
        <v>88305</v>
      </c>
      <c r="AQ120" s="35" t="n">
        <v>153389</v>
      </c>
      <c r="AR120" s="35" t="n">
        <v>10101</v>
      </c>
      <c r="AS120" s="35" t="n">
        <v>17251</v>
      </c>
      <c r="AT120" s="35" t="n">
        <v>75812</v>
      </c>
      <c r="AU120" s="35" t="n">
        <v>120000</v>
      </c>
      <c r="AV120" s="35" t="n">
        <v>223062</v>
      </c>
      <c r="AW120" s="35" t="n">
        <v>400000</v>
      </c>
      <c r="AX120" s="35" t="n">
        <v>1278249</v>
      </c>
      <c r="AY120" s="35" t="n">
        <v>2116000</v>
      </c>
      <c r="AZ120" s="35" t="n">
        <v>30</v>
      </c>
      <c r="BA120" s="35" t="n">
        <v>-2791964</v>
      </c>
      <c r="BB120" s="35" t="n">
        <v>-2140672</v>
      </c>
      <c r="BC120" s="35" t="n">
        <v>3067776</v>
      </c>
      <c r="BD120" s="60" t="n">
        <v>1766092</v>
      </c>
      <c r="BE120" s="60" t="n">
        <v>86254</v>
      </c>
    </row>
    <row r="121" customFormat="false" ht="12.75" hidden="false" customHeight="true" outlineLevel="0" collapsed="false">
      <c r="A121" s="35" t="s">
        <v>619</v>
      </c>
      <c r="B121" s="35" t="s">
        <v>613</v>
      </c>
      <c r="C121" s="35" t="s">
        <v>147</v>
      </c>
      <c r="D121" s="35" t="s">
        <v>614</v>
      </c>
      <c r="E121" s="35" t="s">
        <v>145</v>
      </c>
      <c r="F121" s="35" t="s">
        <v>144</v>
      </c>
      <c r="G121" s="35" t="s">
        <v>553</v>
      </c>
      <c r="H121" s="35" t="s">
        <v>556</v>
      </c>
      <c r="I121" s="35" t="n">
        <v>1000</v>
      </c>
      <c r="J121" s="35" t="s">
        <v>562</v>
      </c>
      <c r="K121" s="35" t="n">
        <v>503833</v>
      </c>
      <c r="L121" s="35" t="n">
        <v>17261114</v>
      </c>
      <c r="M121" s="35" t="n">
        <v>21663116</v>
      </c>
      <c r="N121" s="35" t="n">
        <v>12553948</v>
      </c>
      <c r="O121" s="35" t="n">
        <v>14761117</v>
      </c>
      <c r="P121" s="35" t="n">
        <v>4707165</v>
      </c>
      <c r="Q121" s="35" t="n">
        <v>6902000</v>
      </c>
      <c r="R121" s="35" t="n">
        <v>160</v>
      </c>
      <c r="S121" s="35" t="n">
        <v>160</v>
      </c>
      <c r="T121" s="35" t="n">
        <v>70000</v>
      </c>
      <c r="U121" s="35" t="n">
        <v>70000</v>
      </c>
      <c r="V121" s="35" t="n">
        <v>629559</v>
      </c>
      <c r="W121" s="35" t="n">
        <v>667067</v>
      </c>
      <c r="X121" s="35" t="n">
        <v>153925</v>
      </c>
      <c r="Y121" s="35" t="n">
        <v>160000</v>
      </c>
      <c r="Z121" s="35" t="n">
        <v>313632</v>
      </c>
      <c r="AA121" s="35" t="n">
        <v>339050</v>
      </c>
      <c r="AB121" s="35" t="n">
        <v>102235</v>
      </c>
      <c r="AC121" s="35" t="n">
        <v>115000</v>
      </c>
      <c r="AD121" s="35" t="n">
        <v>333011</v>
      </c>
      <c r="AE121" s="35" t="n">
        <v>360000</v>
      </c>
      <c r="AF121" s="35" t="n">
        <v>44450</v>
      </c>
      <c r="AG121" s="35" t="n">
        <v>50000</v>
      </c>
      <c r="AH121" s="35" t="n">
        <v>10907137</v>
      </c>
      <c r="AI121" s="35" t="n">
        <v>13000000</v>
      </c>
      <c r="AJ121" s="35" t="n">
        <v>485686</v>
      </c>
      <c r="AK121" s="35" t="n">
        <v>2521349</v>
      </c>
      <c r="AL121" s="35" t="n">
        <v>804000</v>
      </c>
      <c r="AM121" s="35" t="n">
        <v>3248700</v>
      </c>
      <c r="AN121" s="35" t="n">
        <v>3007035</v>
      </c>
      <c r="AO121" s="35" t="n">
        <v>4052700</v>
      </c>
      <c r="AP121" s="35" t="n">
        <v>110381</v>
      </c>
      <c r="AQ121" s="35" t="n">
        <v>191736</v>
      </c>
      <c r="AR121" s="35" t="n">
        <v>12626</v>
      </c>
      <c r="AS121" s="35" t="n">
        <v>21564</v>
      </c>
      <c r="AT121" s="35" t="n">
        <v>75812</v>
      </c>
      <c r="AU121" s="35" t="n">
        <v>120000</v>
      </c>
      <c r="AV121" s="35" t="n">
        <v>223062</v>
      </c>
      <c r="AW121" s="35" t="n">
        <v>400000</v>
      </c>
      <c r="AX121" s="35" t="n">
        <v>1278249</v>
      </c>
      <c r="AY121" s="35" t="n">
        <v>2116000</v>
      </c>
      <c r="AZ121" s="35" t="n">
        <v>30</v>
      </c>
      <c r="BA121" s="35" t="n">
        <v>-3067280</v>
      </c>
      <c r="BB121" s="35" t="n">
        <v>-2499550</v>
      </c>
      <c r="BC121" s="35" t="n">
        <v>3834720</v>
      </c>
      <c r="BD121" s="60" t="n">
        <v>2207615</v>
      </c>
      <c r="BE121" s="60" t="n">
        <v>107818</v>
      </c>
    </row>
    <row r="122" customFormat="false" ht="12.75" hidden="false" customHeight="true" outlineLevel="0" collapsed="false">
      <c r="A122" s="35" t="s">
        <v>620</v>
      </c>
      <c r="B122" s="35" t="s">
        <v>613</v>
      </c>
      <c r="C122" s="35" t="s">
        <v>147</v>
      </c>
      <c r="D122" s="35" t="s">
        <v>614</v>
      </c>
      <c r="E122" s="35" t="s">
        <v>145</v>
      </c>
      <c r="F122" s="35" t="s">
        <v>156</v>
      </c>
      <c r="H122" s="35" t="s">
        <v>550</v>
      </c>
      <c r="I122" s="35" t="n">
        <v>4000</v>
      </c>
      <c r="J122" s="35" t="s">
        <v>551</v>
      </c>
      <c r="K122" s="35" t="n">
        <v>1075527</v>
      </c>
      <c r="L122" s="35" t="n">
        <v>3749410</v>
      </c>
      <c r="M122" s="35" t="n">
        <v>5330153</v>
      </c>
      <c r="N122" s="35" t="n">
        <v>1569849</v>
      </c>
      <c r="O122" s="35" t="n">
        <v>1681117</v>
      </c>
      <c r="P122" s="35" t="n">
        <v>2179562</v>
      </c>
      <c r="Q122" s="35" t="n">
        <v>3649036</v>
      </c>
      <c r="R122" s="35" t="n">
        <v>55</v>
      </c>
      <c r="S122" s="35" t="n">
        <v>55</v>
      </c>
      <c r="T122" s="35" t="n">
        <v>70000</v>
      </c>
      <c r="U122" s="35" t="n">
        <v>70000</v>
      </c>
      <c r="V122" s="35" t="n">
        <v>629559</v>
      </c>
      <c r="W122" s="35" t="n">
        <v>667067</v>
      </c>
      <c r="X122" s="35" t="n">
        <v>76963</v>
      </c>
      <c r="Y122" s="35" t="n">
        <v>80000</v>
      </c>
      <c r="Z122" s="35" t="n">
        <v>313632</v>
      </c>
      <c r="AA122" s="35" t="n">
        <v>339050</v>
      </c>
      <c r="AB122" s="35" t="n">
        <v>102235</v>
      </c>
      <c r="AC122" s="35" t="n">
        <v>115000</v>
      </c>
      <c r="AD122" s="35" t="n">
        <v>333011</v>
      </c>
      <c r="AE122" s="35" t="n">
        <v>360000</v>
      </c>
      <c r="AF122" s="35" t="n">
        <v>44450</v>
      </c>
      <c r="AG122" s="35" t="n">
        <v>50000</v>
      </c>
      <c r="AH122" s="35" t="n">
        <v>0</v>
      </c>
      <c r="AI122" s="35" t="n">
        <v>0</v>
      </c>
      <c r="AJ122" s="35" t="n">
        <v>485686</v>
      </c>
      <c r="AK122" s="35" t="n">
        <v>0</v>
      </c>
      <c r="AL122" s="35" t="n">
        <v>804000</v>
      </c>
      <c r="AM122" s="35" t="n">
        <v>0</v>
      </c>
      <c r="AN122" s="35" t="n">
        <v>485686</v>
      </c>
      <c r="AO122" s="35" t="n">
        <v>804000</v>
      </c>
      <c r="AP122" s="35" t="n">
        <v>108978</v>
      </c>
      <c r="AQ122" s="35" t="n">
        <v>195327</v>
      </c>
      <c r="AR122" s="35" t="n">
        <v>7774</v>
      </c>
      <c r="AS122" s="35" t="n">
        <v>13710</v>
      </c>
      <c r="AT122" s="35" t="n">
        <v>75812</v>
      </c>
      <c r="AU122" s="35" t="n">
        <v>120000</v>
      </c>
      <c r="AV122" s="35" t="n">
        <v>223062</v>
      </c>
      <c r="AW122" s="35" t="n">
        <v>400000</v>
      </c>
      <c r="AX122" s="35" t="n">
        <v>1278249</v>
      </c>
      <c r="AY122" s="35" t="n">
        <v>2116000</v>
      </c>
      <c r="AZ122" s="35" t="n">
        <v>47.51416185</v>
      </c>
      <c r="BA122" s="35" t="n">
        <v>257499</v>
      </c>
      <c r="BB122" s="35" t="n">
        <v>0</v>
      </c>
      <c r="BC122" s="35" t="n">
        <v>3906535</v>
      </c>
      <c r="BD122" s="60" t="n">
        <v>2179562</v>
      </c>
      <c r="BE122" s="60" t="n">
        <v>68548</v>
      </c>
    </row>
    <row r="123" customFormat="false" ht="12.75" hidden="false" customHeight="true" outlineLevel="0" collapsed="false">
      <c r="A123" s="35" t="s">
        <v>620</v>
      </c>
      <c r="B123" s="35" t="s">
        <v>613</v>
      </c>
      <c r="C123" s="35" t="s">
        <v>147</v>
      </c>
      <c r="D123" s="35" t="s">
        <v>614</v>
      </c>
      <c r="E123" s="35" t="s">
        <v>145</v>
      </c>
      <c r="F123" s="35" t="s">
        <v>156</v>
      </c>
      <c r="H123" s="35" t="s">
        <v>556</v>
      </c>
      <c r="I123" s="35" t="n">
        <v>4000</v>
      </c>
      <c r="J123" s="35" t="s">
        <v>551</v>
      </c>
      <c r="K123" s="35" t="n">
        <v>1075527</v>
      </c>
      <c r="L123" s="35" t="n">
        <v>3709240</v>
      </c>
      <c r="M123" s="35" t="n">
        <v>5258154</v>
      </c>
      <c r="N123" s="35" t="n">
        <v>1569849</v>
      </c>
      <c r="O123" s="35" t="n">
        <v>1681117</v>
      </c>
      <c r="P123" s="35" t="n">
        <v>2139391</v>
      </c>
      <c r="Q123" s="35" t="n">
        <v>3577037</v>
      </c>
      <c r="R123" s="35" t="n">
        <v>54</v>
      </c>
      <c r="S123" s="35" t="n">
        <v>54</v>
      </c>
      <c r="T123" s="35" t="n">
        <v>70000</v>
      </c>
      <c r="U123" s="35" t="n">
        <v>70000</v>
      </c>
      <c r="V123" s="35" t="n">
        <v>629559</v>
      </c>
      <c r="W123" s="35" t="n">
        <v>667067</v>
      </c>
      <c r="X123" s="35" t="n">
        <v>76963</v>
      </c>
      <c r="Y123" s="35" t="n">
        <v>80000</v>
      </c>
      <c r="Z123" s="35" t="n">
        <v>313632</v>
      </c>
      <c r="AA123" s="35" t="n">
        <v>339050</v>
      </c>
      <c r="AB123" s="35" t="n">
        <v>102235</v>
      </c>
      <c r="AC123" s="35" t="n">
        <v>115000</v>
      </c>
      <c r="AD123" s="35" t="n">
        <v>333011</v>
      </c>
      <c r="AE123" s="35" t="n">
        <v>360000</v>
      </c>
      <c r="AF123" s="35" t="n">
        <v>44450</v>
      </c>
      <c r="AG123" s="35" t="n">
        <v>50000</v>
      </c>
      <c r="AH123" s="35" t="n">
        <v>0</v>
      </c>
      <c r="AI123" s="35" t="n">
        <v>0</v>
      </c>
      <c r="AJ123" s="35" t="n">
        <v>485686</v>
      </c>
      <c r="AK123" s="35" t="n">
        <v>0</v>
      </c>
      <c r="AL123" s="35" t="n">
        <v>804000</v>
      </c>
      <c r="AM123" s="35" t="n">
        <v>0</v>
      </c>
      <c r="AN123" s="35" t="n">
        <v>485686</v>
      </c>
      <c r="AO123" s="35" t="n">
        <v>804000</v>
      </c>
      <c r="AP123" s="35" t="n">
        <v>68808</v>
      </c>
      <c r="AQ123" s="35" t="n">
        <v>123328</v>
      </c>
      <c r="AR123" s="35" t="n">
        <v>7774</v>
      </c>
      <c r="AS123" s="35" t="n">
        <v>13710</v>
      </c>
      <c r="AT123" s="35" t="n">
        <v>75812</v>
      </c>
      <c r="AU123" s="35" t="n">
        <v>120000</v>
      </c>
      <c r="AV123" s="35" t="n">
        <v>223062</v>
      </c>
      <c r="AW123" s="35" t="n">
        <v>400000</v>
      </c>
      <c r="AX123" s="35" t="n">
        <v>1278249</v>
      </c>
      <c r="AY123" s="35" t="n">
        <v>2116000</v>
      </c>
      <c r="AZ123" s="35" t="n">
        <v>30</v>
      </c>
      <c r="BA123" s="35" t="n">
        <v>-1110487</v>
      </c>
      <c r="BB123" s="35" t="n">
        <v>-763236</v>
      </c>
      <c r="BC123" s="35" t="n">
        <v>2466550</v>
      </c>
      <c r="BD123" s="60" t="n">
        <v>1376155</v>
      </c>
      <c r="BE123" s="60" t="n">
        <v>68548</v>
      </c>
    </row>
    <row r="124" customFormat="false" ht="12.75" hidden="false" customHeight="true" outlineLevel="0" collapsed="false">
      <c r="A124" s="35" t="s">
        <v>621</v>
      </c>
      <c r="B124" s="35" t="s">
        <v>613</v>
      </c>
      <c r="C124" s="35" t="s">
        <v>147</v>
      </c>
      <c r="D124" s="35" t="s">
        <v>614</v>
      </c>
      <c r="E124" s="35" t="s">
        <v>145</v>
      </c>
      <c r="F124" s="35" t="s">
        <v>156</v>
      </c>
      <c r="H124" s="35" t="s">
        <v>550</v>
      </c>
      <c r="I124" s="35" t="n">
        <v>20000</v>
      </c>
      <c r="J124" s="35" t="s">
        <v>558</v>
      </c>
      <c r="K124" s="35" t="n">
        <v>1075527</v>
      </c>
      <c r="L124" s="35" t="n">
        <v>3782144</v>
      </c>
      <c r="M124" s="35" t="n">
        <v>5387925</v>
      </c>
      <c r="N124" s="35" t="n">
        <v>1569849</v>
      </c>
      <c r="O124" s="35" t="n">
        <v>1681117</v>
      </c>
      <c r="P124" s="35" t="n">
        <v>2212295</v>
      </c>
      <c r="Q124" s="35" t="n">
        <v>3706808</v>
      </c>
      <c r="R124" s="35" t="n">
        <v>11</v>
      </c>
      <c r="S124" s="35" t="n">
        <v>11</v>
      </c>
      <c r="T124" s="35" t="n">
        <v>70000</v>
      </c>
      <c r="U124" s="35" t="n">
        <v>70000</v>
      </c>
      <c r="V124" s="35" t="n">
        <v>629559</v>
      </c>
      <c r="W124" s="35" t="n">
        <v>667067</v>
      </c>
      <c r="X124" s="35" t="n">
        <v>76963</v>
      </c>
      <c r="Y124" s="35" t="n">
        <v>80000</v>
      </c>
      <c r="Z124" s="35" t="n">
        <v>313632</v>
      </c>
      <c r="AA124" s="35" t="n">
        <v>339050</v>
      </c>
      <c r="AB124" s="35" t="n">
        <v>102235</v>
      </c>
      <c r="AC124" s="35" t="n">
        <v>115000</v>
      </c>
      <c r="AD124" s="35" t="n">
        <v>333011</v>
      </c>
      <c r="AE124" s="35" t="n">
        <v>360000</v>
      </c>
      <c r="AF124" s="35" t="n">
        <v>44450</v>
      </c>
      <c r="AG124" s="35" t="n">
        <v>50000</v>
      </c>
      <c r="AH124" s="35" t="n">
        <v>0</v>
      </c>
      <c r="AI124" s="35" t="n">
        <v>0</v>
      </c>
      <c r="AJ124" s="35" t="n">
        <v>485686</v>
      </c>
      <c r="AK124" s="35" t="n">
        <v>0</v>
      </c>
      <c r="AL124" s="35" t="n">
        <v>804000</v>
      </c>
      <c r="AM124" s="35" t="n">
        <v>0</v>
      </c>
      <c r="AN124" s="35" t="n">
        <v>485686</v>
      </c>
      <c r="AO124" s="35" t="n">
        <v>804000</v>
      </c>
      <c r="AP124" s="35" t="n">
        <v>110615</v>
      </c>
      <c r="AQ124" s="35" t="n">
        <v>198260</v>
      </c>
      <c r="AR124" s="35" t="n">
        <v>38871</v>
      </c>
      <c r="AS124" s="35" t="n">
        <v>68548</v>
      </c>
      <c r="AT124" s="35" t="n">
        <v>75812</v>
      </c>
      <c r="AU124" s="35" t="n">
        <v>120000</v>
      </c>
      <c r="AV124" s="35" t="n">
        <v>223062</v>
      </c>
      <c r="AW124" s="35" t="n">
        <v>400000</v>
      </c>
      <c r="AX124" s="35" t="n">
        <v>1278249</v>
      </c>
      <c r="AY124" s="35" t="n">
        <v>2116000</v>
      </c>
      <c r="AZ124" s="35" t="n">
        <v>9.645550704</v>
      </c>
      <c r="BA124" s="35" t="n">
        <v>258398</v>
      </c>
      <c r="BB124" s="35" t="n">
        <v>0</v>
      </c>
      <c r="BC124" s="35" t="n">
        <v>3965206</v>
      </c>
      <c r="BD124" s="60" t="n">
        <v>2212295</v>
      </c>
      <c r="BE124" s="60" t="n">
        <v>342741</v>
      </c>
    </row>
    <row r="125" customFormat="false" ht="12.75" hidden="false" customHeight="true" outlineLevel="0" collapsed="false">
      <c r="A125" s="35" t="s">
        <v>621</v>
      </c>
      <c r="B125" s="35" t="s">
        <v>613</v>
      </c>
      <c r="C125" s="35" t="s">
        <v>147</v>
      </c>
      <c r="D125" s="35" t="s">
        <v>614</v>
      </c>
      <c r="E125" s="35" t="s">
        <v>145</v>
      </c>
      <c r="F125" s="35" t="s">
        <v>156</v>
      </c>
      <c r="H125" s="35" t="s">
        <v>556</v>
      </c>
      <c r="I125" s="35" t="n">
        <v>20000</v>
      </c>
      <c r="J125" s="35" t="s">
        <v>558</v>
      </c>
      <c r="K125" s="35" t="n">
        <v>1075527</v>
      </c>
      <c r="L125" s="35" t="n">
        <v>4015568</v>
      </c>
      <c r="M125" s="35" t="n">
        <v>5806302</v>
      </c>
      <c r="N125" s="35" t="n">
        <v>1569849</v>
      </c>
      <c r="O125" s="35" t="n">
        <v>1681117</v>
      </c>
      <c r="P125" s="35" t="n">
        <v>2445719</v>
      </c>
      <c r="Q125" s="35" t="n">
        <v>4125186</v>
      </c>
      <c r="R125" s="35" t="n">
        <v>12</v>
      </c>
      <c r="S125" s="35" t="n">
        <v>12</v>
      </c>
      <c r="T125" s="35" t="n">
        <v>70000</v>
      </c>
      <c r="U125" s="35" t="n">
        <v>70000</v>
      </c>
      <c r="V125" s="35" t="n">
        <v>629559</v>
      </c>
      <c r="W125" s="35" t="n">
        <v>667067</v>
      </c>
      <c r="X125" s="35" t="n">
        <v>76963</v>
      </c>
      <c r="Y125" s="35" t="n">
        <v>80000</v>
      </c>
      <c r="Z125" s="35" t="n">
        <v>313632</v>
      </c>
      <c r="AA125" s="35" t="n">
        <v>339050</v>
      </c>
      <c r="AB125" s="35" t="n">
        <v>102235</v>
      </c>
      <c r="AC125" s="35" t="n">
        <v>115000</v>
      </c>
      <c r="AD125" s="35" t="n">
        <v>333011</v>
      </c>
      <c r="AE125" s="35" t="n">
        <v>360000</v>
      </c>
      <c r="AF125" s="35" t="n">
        <v>44450</v>
      </c>
      <c r="AG125" s="35" t="n">
        <v>50000</v>
      </c>
      <c r="AH125" s="35" t="n">
        <v>0</v>
      </c>
      <c r="AI125" s="35" t="n">
        <v>0</v>
      </c>
      <c r="AJ125" s="35" t="n">
        <v>485686</v>
      </c>
      <c r="AK125" s="35" t="n">
        <v>0</v>
      </c>
      <c r="AL125" s="35" t="n">
        <v>804000</v>
      </c>
      <c r="AM125" s="35" t="n">
        <v>0</v>
      </c>
      <c r="AN125" s="35" t="n">
        <v>485686</v>
      </c>
      <c r="AO125" s="35" t="n">
        <v>804000</v>
      </c>
      <c r="AP125" s="35" t="n">
        <v>344039</v>
      </c>
      <c r="AQ125" s="35" t="n">
        <v>616638</v>
      </c>
      <c r="AR125" s="35" t="n">
        <v>38871</v>
      </c>
      <c r="AS125" s="35" t="n">
        <v>68548</v>
      </c>
      <c r="AT125" s="35" t="n">
        <v>75812</v>
      </c>
      <c r="AU125" s="35" t="n">
        <v>120000</v>
      </c>
      <c r="AV125" s="35" t="n">
        <v>223062</v>
      </c>
      <c r="AW125" s="35" t="n">
        <v>400000</v>
      </c>
      <c r="AX125" s="35" t="n">
        <v>1278249</v>
      </c>
      <c r="AY125" s="35" t="n">
        <v>2116000</v>
      </c>
      <c r="AZ125" s="35" t="n">
        <v>30</v>
      </c>
      <c r="BA125" s="35" t="n">
        <v>8207565</v>
      </c>
      <c r="BB125" s="35" t="n">
        <v>4435056</v>
      </c>
      <c r="BC125" s="35" t="n">
        <v>12332751</v>
      </c>
      <c r="BD125" s="60" t="n">
        <v>6880775</v>
      </c>
      <c r="BE125" s="60" t="n">
        <v>342741</v>
      </c>
    </row>
    <row r="126" customFormat="false" ht="12.75" hidden="false" customHeight="true" outlineLevel="0" collapsed="false">
      <c r="A126" s="35" t="s">
        <v>622</v>
      </c>
      <c r="B126" s="35" t="s">
        <v>613</v>
      </c>
      <c r="C126" s="35" t="s">
        <v>147</v>
      </c>
      <c r="D126" s="35" t="s">
        <v>614</v>
      </c>
      <c r="E126" s="35" t="s">
        <v>145</v>
      </c>
      <c r="F126" s="35" t="s">
        <v>156</v>
      </c>
      <c r="H126" s="35" t="s">
        <v>550</v>
      </c>
      <c r="I126" s="35" t="n">
        <v>40000</v>
      </c>
      <c r="J126" s="35" t="s">
        <v>562</v>
      </c>
      <c r="K126" s="35" t="n">
        <v>1075527</v>
      </c>
      <c r="L126" s="35" t="n">
        <v>5061860</v>
      </c>
      <c r="M126" s="35" t="n">
        <v>7285394</v>
      </c>
      <c r="N126" s="35" t="n">
        <v>1961017</v>
      </c>
      <c r="O126" s="35" t="n">
        <v>2097408</v>
      </c>
      <c r="P126" s="35" t="n">
        <v>3100843</v>
      </c>
      <c r="Q126" s="35" t="n">
        <v>5187986</v>
      </c>
      <c r="R126" s="35" t="n">
        <v>7</v>
      </c>
      <c r="S126" s="35" t="n">
        <v>7</v>
      </c>
      <c r="T126" s="35" t="n">
        <v>70000</v>
      </c>
      <c r="U126" s="35" t="n">
        <v>70000</v>
      </c>
      <c r="V126" s="35" t="n">
        <v>786949</v>
      </c>
      <c r="W126" s="35" t="n">
        <v>833833</v>
      </c>
      <c r="X126" s="35" t="n">
        <v>153925</v>
      </c>
      <c r="Y126" s="35" t="n">
        <v>160000</v>
      </c>
      <c r="Z126" s="35" t="n">
        <v>470447</v>
      </c>
      <c r="AA126" s="35" t="n">
        <v>508575</v>
      </c>
      <c r="AB126" s="35" t="n">
        <v>102235</v>
      </c>
      <c r="AC126" s="35" t="n">
        <v>115000</v>
      </c>
      <c r="AD126" s="35" t="n">
        <v>333011</v>
      </c>
      <c r="AE126" s="35" t="n">
        <v>360000</v>
      </c>
      <c r="AF126" s="35" t="n">
        <v>44450</v>
      </c>
      <c r="AG126" s="35" t="n">
        <v>50000</v>
      </c>
      <c r="AH126" s="35" t="n">
        <v>0</v>
      </c>
      <c r="AI126" s="35" t="n">
        <v>0</v>
      </c>
      <c r="AJ126" s="35" t="n">
        <v>971373</v>
      </c>
      <c r="AK126" s="35" t="n">
        <v>0</v>
      </c>
      <c r="AL126" s="35" t="n">
        <v>1608000</v>
      </c>
      <c r="AM126" s="35" t="n">
        <v>0</v>
      </c>
      <c r="AN126" s="35" t="n">
        <v>971373</v>
      </c>
      <c r="AO126" s="35" t="n">
        <v>1608000</v>
      </c>
      <c r="AP126" s="35" t="n">
        <v>155042</v>
      </c>
      <c r="AQ126" s="35" t="n">
        <v>277890</v>
      </c>
      <c r="AR126" s="35" t="n">
        <v>77743</v>
      </c>
      <c r="AS126" s="35" t="n">
        <v>137096</v>
      </c>
      <c r="AT126" s="35" t="n">
        <v>75812</v>
      </c>
      <c r="AU126" s="35" t="n">
        <v>120000</v>
      </c>
      <c r="AV126" s="35" t="n">
        <v>223062</v>
      </c>
      <c r="AW126" s="35" t="n">
        <v>400000</v>
      </c>
      <c r="AX126" s="35" t="n">
        <v>1597812</v>
      </c>
      <c r="AY126" s="35" t="n">
        <v>2645000</v>
      </c>
      <c r="AZ126" s="35" t="n">
        <v>6.759797118</v>
      </c>
      <c r="BA126" s="35" t="n">
        <v>369807</v>
      </c>
      <c r="BB126" s="35" t="n">
        <v>0</v>
      </c>
      <c r="BC126" s="35" t="n">
        <v>5557793</v>
      </c>
      <c r="BD126" s="60" t="n">
        <v>3100843</v>
      </c>
      <c r="BE126" s="60" t="n">
        <v>685481</v>
      </c>
    </row>
    <row r="127" customFormat="false" ht="12.75" hidden="false" customHeight="true" outlineLevel="0" collapsed="false">
      <c r="A127" s="35" t="s">
        <v>622</v>
      </c>
      <c r="B127" s="35" t="s">
        <v>613</v>
      </c>
      <c r="C127" s="35" t="s">
        <v>147</v>
      </c>
      <c r="D127" s="35" t="s">
        <v>614</v>
      </c>
      <c r="E127" s="35" t="s">
        <v>145</v>
      </c>
      <c r="F127" s="35" t="s">
        <v>156</v>
      </c>
      <c r="H127" s="35" t="s">
        <v>556</v>
      </c>
      <c r="I127" s="35" t="n">
        <v>40000</v>
      </c>
      <c r="J127" s="35" t="s">
        <v>562</v>
      </c>
      <c r="K127" s="35" t="n">
        <v>1075527</v>
      </c>
      <c r="L127" s="35" t="n">
        <v>5594895</v>
      </c>
      <c r="M127" s="35" t="n">
        <v>8240780</v>
      </c>
      <c r="N127" s="35" t="n">
        <v>1961017</v>
      </c>
      <c r="O127" s="35" t="n">
        <v>2097408</v>
      </c>
      <c r="P127" s="35" t="n">
        <v>3633878</v>
      </c>
      <c r="Q127" s="35" t="n">
        <v>6143371</v>
      </c>
      <c r="R127" s="35" t="n">
        <v>8</v>
      </c>
      <c r="S127" s="35" t="n">
        <v>8</v>
      </c>
      <c r="T127" s="35" t="n">
        <v>70000</v>
      </c>
      <c r="U127" s="35" t="n">
        <v>70000</v>
      </c>
      <c r="V127" s="35" t="n">
        <v>786949</v>
      </c>
      <c r="W127" s="35" t="n">
        <v>833833</v>
      </c>
      <c r="X127" s="35" t="n">
        <v>153925</v>
      </c>
      <c r="Y127" s="35" t="n">
        <v>160000</v>
      </c>
      <c r="Z127" s="35" t="n">
        <v>470447</v>
      </c>
      <c r="AA127" s="35" t="n">
        <v>508575</v>
      </c>
      <c r="AB127" s="35" t="n">
        <v>102235</v>
      </c>
      <c r="AC127" s="35" t="n">
        <v>115000</v>
      </c>
      <c r="AD127" s="35" t="n">
        <v>333011</v>
      </c>
      <c r="AE127" s="35" t="n">
        <v>360000</v>
      </c>
      <c r="AF127" s="35" t="n">
        <v>44450</v>
      </c>
      <c r="AG127" s="35" t="n">
        <v>50000</v>
      </c>
      <c r="AH127" s="35" t="n">
        <v>0</v>
      </c>
      <c r="AI127" s="35" t="n">
        <v>0</v>
      </c>
      <c r="AJ127" s="35" t="n">
        <v>971373</v>
      </c>
      <c r="AK127" s="35" t="n">
        <v>0</v>
      </c>
      <c r="AL127" s="35" t="n">
        <v>1608000</v>
      </c>
      <c r="AM127" s="35" t="n">
        <v>0</v>
      </c>
      <c r="AN127" s="35" t="n">
        <v>971373</v>
      </c>
      <c r="AO127" s="35" t="n">
        <v>1608000</v>
      </c>
      <c r="AP127" s="35" t="n">
        <v>688077</v>
      </c>
      <c r="AQ127" s="35" t="n">
        <v>1233275</v>
      </c>
      <c r="AR127" s="35" t="n">
        <v>77743</v>
      </c>
      <c r="AS127" s="35" t="n">
        <v>137096</v>
      </c>
      <c r="AT127" s="35" t="n">
        <v>75812</v>
      </c>
      <c r="AU127" s="35" t="n">
        <v>120000</v>
      </c>
      <c r="AV127" s="35" t="n">
        <v>223062</v>
      </c>
      <c r="AW127" s="35" t="n">
        <v>400000</v>
      </c>
      <c r="AX127" s="35" t="n">
        <v>1597812</v>
      </c>
      <c r="AY127" s="35" t="n">
        <v>2645000</v>
      </c>
      <c r="AZ127" s="35" t="n">
        <v>30</v>
      </c>
      <c r="BA127" s="35" t="n">
        <v>18522130</v>
      </c>
      <c r="BB127" s="35" t="n">
        <v>10127672</v>
      </c>
      <c r="BC127" s="35" t="n">
        <v>24665501</v>
      </c>
      <c r="BD127" s="60" t="n">
        <v>13761550</v>
      </c>
      <c r="BE127" s="60" t="n">
        <v>685481</v>
      </c>
    </row>
    <row r="128" customFormat="false" ht="12.75" hidden="false" customHeight="true" outlineLevel="0" collapsed="false">
      <c r="A128" s="35" t="s">
        <v>623</v>
      </c>
      <c r="B128" s="35" t="s">
        <v>613</v>
      </c>
      <c r="C128" s="35" t="s">
        <v>147</v>
      </c>
      <c r="D128" s="35" t="s">
        <v>614</v>
      </c>
      <c r="E128" s="35" t="s">
        <v>154</v>
      </c>
      <c r="F128" s="35" t="s">
        <v>144</v>
      </c>
      <c r="G128" s="35" t="s">
        <v>549</v>
      </c>
      <c r="H128" s="35" t="s">
        <v>550</v>
      </c>
      <c r="I128" s="35" t="n">
        <v>100</v>
      </c>
      <c r="J128" s="35" t="s">
        <v>551</v>
      </c>
      <c r="K128" s="35" t="n">
        <v>297424</v>
      </c>
      <c r="L128" s="35" t="n">
        <v>6466464</v>
      </c>
      <c r="M128" s="35" t="n">
        <v>8431196</v>
      </c>
      <c r="N128" s="35" t="n">
        <v>3761525</v>
      </c>
      <c r="O128" s="35" t="n">
        <v>4146455</v>
      </c>
      <c r="P128" s="35" t="n">
        <v>2704939</v>
      </c>
      <c r="Q128" s="35" t="n">
        <v>4284741</v>
      </c>
      <c r="R128" s="35" t="n">
        <v>3204</v>
      </c>
      <c r="S128" s="35" t="n">
        <v>3204</v>
      </c>
      <c r="T128" s="35" t="n">
        <v>70000</v>
      </c>
      <c r="U128" s="35" t="n">
        <v>70000</v>
      </c>
      <c r="V128" s="35" t="n">
        <v>629559</v>
      </c>
      <c r="W128" s="35" t="n">
        <v>667067</v>
      </c>
      <c r="X128" s="35" t="n">
        <v>76963</v>
      </c>
      <c r="Y128" s="35" t="n">
        <v>80000</v>
      </c>
      <c r="Z128" s="35" t="n">
        <v>313632</v>
      </c>
      <c r="AA128" s="35" t="n">
        <v>339050</v>
      </c>
      <c r="AB128" s="35" t="n">
        <v>102235</v>
      </c>
      <c r="AC128" s="35" t="n">
        <v>115000</v>
      </c>
      <c r="AD128" s="35" t="n">
        <v>333011</v>
      </c>
      <c r="AE128" s="35" t="n">
        <v>360000</v>
      </c>
      <c r="AF128" s="35" t="n">
        <v>44450</v>
      </c>
      <c r="AG128" s="35" t="n">
        <v>50000</v>
      </c>
      <c r="AH128" s="35" t="n">
        <v>2191676</v>
      </c>
      <c r="AI128" s="35" t="n">
        <v>2465338</v>
      </c>
      <c r="AJ128" s="35" t="n">
        <v>485686</v>
      </c>
      <c r="AK128" s="35" t="n">
        <v>506639</v>
      </c>
      <c r="AL128" s="35" t="n">
        <v>804000</v>
      </c>
      <c r="AM128" s="35" t="n">
        <v>616088</v>
      </c>
      <c r="AN128" s="35" t="n">
        <v>992325</v>
      </c>
      <c r="AO128" s="35" t="n">
        <v>1420088</v>
      </c>
      <c r="AP128" s="35" t="n">
        <v>135247</v>
      </c>
      <c r="AQ128" s="35" t="n">
        <v>228250</v>
      </c>
      <c r="AR128" s="35" t="n">
        <v>244</v>
      </c>
      <c r="AS128" s="35" t="n">
        <v>404</v>
      </c>
      <c r="AT128" s="35" t="n">
        <v>75812</v>
      </c>
      <c r="AU128" s="35" t="n">
        <v>120000</v>
      </c>
      <c r="AV128" s="35" t="n">
        <v>223062</v>
      </c>
      <c r="AW128" s="35" t="n">
        <v>400000</v>
      </c>
      <c r="AX128" s="35" t="n">
        <v>1278249</v>
      </c>
      <c r="AY128" s="35" t="n">
        <v>2116000</v>
      </c>
      <c r="AZ128" s="35" t="n">
        <v>1927.516102</v>
      </c>
      <c r="BA128" s="35" t="n">
        <v>280257</v>
      </c>
      <c r="BB128" s="35" t="n">
        <v>0</v>
      </c>
      <c r="BC128" s="35" t="n">
        <v>4564998</v>
      </c>
      <c r="BD128" s="60" t="n">
        <v>2704939</v>
      </c>
      <c r="BE128" s="60" t="n">
        <v>2018</v>
      </c>
    </row>
    <row r="129" customFormat="false" ht="12.75" hidden="false" customHeight="true" outlineLevel="0" collapsed="false">
      <c r="A129" s="35" t="s">
        <v>623</v>
      </c>
      <c r="B129" s="35" t="s">
        <v>613</v>
      </c>
      <c r="C129" s="35" t="s">
        <v>147</v>
      </c>
      <c r="D129" s="35" t="s">
        <v>614</v>
      </c>
      <c r="E129" s="35" t="s">
        <v>154</v>
      </c>
      <c r="F129" s="35" t="s">
        <v>144</v>
      </c>
      <c r="G129" s="35" t="s">
        <v>549</v>
      </c>
      <c r="H129" s="35" t="s">
        <v>556</v>
      </c>
      <c r="I129" s="35" t="n">
        <v>100</v>
      </c>
      <c r="J129" s="35" t="s">
        <v>551</v>
      </c>
      <c r="K129" s="35" t="n">
        <v>297424</v>
      </c>
      <c r="L129" s="35" t="n">
        <v>6333322</v>
      </c>
      <c r="M129" s="35" t="n">
        <v>8206499</v>
      </c>
      <c r="N129" s="35" t="n">
        <v>3761525</v>
      </c>
      <c r="O129" s="35" t="n">
        <v>4146455</v>
      </c>
      <c r="P129" s="35" t="n">
        <v>2571797</v>
      </c>
      <c r="Q129" s="35" t="n">
        <v>4060044</v>
      </c>
      <c r="R129" s="35" t="n">
        <v>3138</v>
      </c>
      <c r="S129" s="35" t="n">
        <v>3138</v>
      </c>
      <c r="T129" s="35" t="n">
        <v>70000</v>
      </c>
      <c r="U129" s="35" t="n">
        <v>70000</v>
      </c>
      <c r="V129" s="35" t="n">
        <v>629559</v>
      </c>
      <c r="W129" s="35" t="n">
        <v>667067</v>
      </c>
      <c r="X129" s="35" t="n">
        <v>76963</v>
      </c>
      <c r="Y129" s="35" t="n">
        <v>80000</v>
      </c>
      <c r="Z129" s="35" t="n">
        <v>313632</v>
      </c>
      <c r="AA129" s="35" t="n">
        <v>339050</v>
      </c>
      <c r="AB129" s="35" t="n">
        <v>102235</v>
      </c>
      <c r="AC129" s="35" t="n">
        <v>115000</v>
      </c>
      <c r="AD129" s="35" t="n">
        <v>333011</v>
      </c>
      <c r="AE129" s="35" t="n">
        <v>360000</v>
      </c>
      <c r="AF129" s="35" t="n">
        <v>44450</v>
      </c>
      <c r="AG129" s="35" t="n">
        <v>50000</v>
      </c>
      <c r="AH129" s="35" t="n">
        <v>2191676</v>
      </c>
      <c r="AI129" s="35" t="n">
        <v>2465338</v>
      </c>
      <c r="AJ129" s="35" t="n">
        <v>485686</v>
      </c>
      <c r="AK129" s="35" t="n">
        <v>506639</v>
      </c>
      <c r="AL129" s="35" t="n">
        <v>804000</v>
      </c>
      <c r="AM129" s="35" t="n">
        <v>616088</v>
      </c>
      <c r="AN129" s="35" t="n">
        <v>992325</v>
      </c>
      <c r="AO129" s="35" t="n">
        <v>1420088</v>
      </c>
      <c r="AP129" s="35" t="n">
        <v>2105</v>
      </c>
      <c r="AQ129" s="35" t="n">
        <v>3552</v>
      </c>
      <c r="AR129" s="35" t="n">
        <v>244</v>
      </c>
      <c r="AS129" s="35" t="n">
        <v>404</v>
      </c>
      <c r="AT129" s="35" t="n">
        <v>75812</v>
      </c>
      <c r="AU129" s="35" t="n">
        <v>120000</v>
      </c>
      <c r="AV129" s="35" t="n">
        <v>223062</v>
      </c>
      <c r="AW129" s="35" t="n">
        <v>400000</v>
      </c>
      <c r="AX129" s="35" t="n">
        <v>1278249</v>
      </c>
      <c r="AY129" s="35" t="n">
        <v>2116000</v>
      </c>
      <c r="AZ129" s="35" t="n">
        <v>30</v>
      </c>
      <c r="BA129" s="35" t="n">
        <v>-3988994</v>
      </c>
      <c r="BB129" s="35" t="n">
        <v>-2529697</v>
      </c>
      <c r="BC129" s="35" t="n">
        <v>71050</v>
      </c>
      <c r="BD129" s="60" t="n">
        <v>42100</v>
      </c>
      <c r="BE129" s="60" t="n">
        <v>2018</v>
      </c>
    </row>
    <row r="130" customFormat="false" ht="12.75" hidden="false" customHeight="true" outlineLevel="0" collapsed="false">
      <c r="A130" s="35" t="s">
        <v>624</v>
      </c>
      <c r="B130" s="35" t="s">
        <v>613</v>
      </c>
      <c r="C130" s="35" t="s">
        <v>147</v>
      </c>
      <c r="D130" s="35" t="s">
        <v>614</v>
      </c>
      <c r="E130" s="35" t="s">
        <v>154</v>
      </c>
      <c r="F130" s="35" t="s">
        <v>144</v>
      </c>
      <c r="G130" s="35" t="s">
        <v>549</v>
      </c>
      <c r="H130" s="35" t="s">
        <v>550</v>
      </c>
      <c r="I130" s="35" t="n">
        <v>500</v>
      </c>
      <c r="J130" s="35" t="s">
        <v>558</v>
      </c>
      <c r="K130" s="35" t="n">
        <v>297424</v>
      </c>
      <c r="L130" s="35" t="n">
        <v>17105351</v>
      </c>
      <c r="M130" s="35" t="n">
        <v>20938216</v>
      </c>
      <c r="N130" s="35" t="n">
        <v>12317492</v>
      </c>
      <c r="O130" s="35" t="n">
        <v>14007806</v>
      </c>
      <c r="P130" s="35" t="n">
        <v>4787858</v>
      </c>
      <c r="Q130" s="35" t="n">
        <v>6930411</v>
      </c>
      <c r="R130" s="35" t="n">
        <v>1739</v>
      </c>
      <c r="S130" s="35" t="n">
        <v>1739</v>
      </c>
      <c r="T130" s="35" t="n">
        <v>70000</v>
      </c>
      <c r="U130" s="35" t="n">
        <v>70000</v>
      </c>
      <c r="V130" s="35" t="n">
        <v>629559</v>
      </c>
      <c r="W130" s="35" t="n">
        <v>667067</v>
      </c>
      <c r="X130" s="35" t="n">
        <v>76963</v>
      </c>
      <c r="Y130" s="35" t="n">
        <v>80000</v>
      </c>
      <c r="Z130" s="35" t="n">
        <v>313632</v>
      </c>
      <c r="AA130" s="35" t="n">
        <v>339050</v>
      </c>
      <c r="AB130" s="35" t="n">
        <v>102235</v>
      </c>
      <c r="AC130" s="35" t="n">
        <v>115000</v>
      </c>
      <c r="AD130" s="35" t="n">
        <v>333011</v>
      </c>
      <c r="AE130" s="35" t="n">
        <v>360000</v>
      </c>
      <c r="AF130" s="35" t="n">
        <v>44450</v>
      </c>
      <c r="AG130" s="35" t="n">
        <v>50000</v>
      </c>
      <c r="AH130" s="35" t="n">
        <v>10747644</v>
      </c>
      <c r="AI130" s="35" t="n">
        <v>12326689</v>
      </c>
      <c r="AJ130" s="35" t="n">
        <v>485686</v>
      </c>
      <c r="AK130" s="35" t="n">
        <v>2484480</v>
      </c>
      <c r="AL130" s="35" t="n">
        <v>804000</v>
      </c>
      <c r="AM130" s="35" t="n">
        <v>3080440</v>
      </c>
      <c r="AN130" s="35" t="n">
        <v>2970166</v>
      </c>
      <c r="AO130" s="35" t="n">
        <v>3884440</v>
      </c>
      <c r="AP130" s="35" t="n">
        <v>239393</v>
      </c>
      <c r="AQ130" s="35" t="n">
        <v>408003</v>
      </c>
      <c r="AR130" s="35" t="n">
        <v>1176</v>
      </c>
      <c r="AS130" s="35" t="n">
        <v>1968</v>
      </c>
      <c r="AT130" s="35" t="n">
        <v>75812</v>
      </c>
      <c r="AU130" s="35" t="n">
        <v>120000</v>
      </c>
      <c r="AV130" s="35" t="n">
        <v>223062</v>
      </c>
      <c r="AW130" s="35" t="n">
        <v>400000</v>
      </c>
      <c r="AX130" s="35" t="n">
        <v>1278249</v>
      </c>
      <c r="AY130" s="35" t="n">
        <v>2116000</v>
      </c>
      <c r="AZ130" s="35" t="n">
        <v>704.3276042</v>
      </c>
      <c r="BA130" s="35" t="n">
        <v>1229654</v>
      </c>
      <c r="BB130" s="35" t="n">
        <v>0</v>
      </c>
      <c r="BC130" s="35" t="n">
        <v>8160065</v>
      </c>
      <c r="BD130" s="60" t="n">
        <v>4787858</v>
      </c>
      <c r="BE130" s="60" t="n">
        <v>9838</v>
      </c>
    </row>
    <row r="131" customFormat="false" ht="12.75" hidden="false" customHeight="true" outlineLevel="0" collapsed="false">
      <c r="A131" s="35" t="s">
        <v>624</v>
      </c>
      <c r="B131" s="35" t="s">
        <v>613</v>
      </c>
      <c r="C131" s="35" t="s">
        <v>147</v>
      </c>
      <c r="D131" s="35" t="s">
        <v>614</v>
      </c>
      <c r="E131" s="35" t="s">
        <v>154</v>
      </c>
      <c r="F131" s="35" t="s">
        <v>144</v>
      </c>
      <c r="G131" s="35" t="s">
        <v>549</v>
      </c>
      <c r="H131" s="35" t="s">
        <v>556</v>
      </c>
      <c r="I131" s="35" t="n">
        <v>500</v>
      </c>
      <c r="J131" s="35" t="s">
        <v>558</v>
      </c>
      <c r="K131" s="35" t="n">
        <v>297424</v>
      </c>
      <c r="L131" s="35" t="n">
        <v>16876154</v>
      </c>
      <c r="M131" s="35" t="n">
        <v>20547592</v>
      </c>
      <c r="N131" s="35" t="n">
        <v>12317492</v>
      </c>
      <c r="O131" s="35" t="n">
        <v>14007806</v>
      </c>
      <c r="P131" s="35" t="n">
        <v>4558662</v>
      </c>
      <c r="Q131" s="35" t="n">
        <v>6539786</v>
      </c>
      <c r="R131" s="35" t="n">
        <v>1715</v>
      </c>
      <c r="S131" s="35" t="n">
        <v>1715</v>
      </c>
      <c r="T131" s="35" t="n">
        <v>70000</v>
      </c>
      <c r="U131" s="35" t="n">
        <v>70000</v>
      </c>
      <c r="V131" s="35" t="n">
        <v>629559</v>
      </c>
      <c r="W131" s="35" t="n">
        <v>667067</v>
      </c>
      <c r="X131" s="35" t="n">
        <v>76963</v>
      </c>
      <c r="Y131" s="35" t="n">
        <v>80000</v>
      </c>
      <c r="Z131" s="35" t="n">
        <v>313632</v>
      </c>
      <c r="AA131" s="35" t="n">
        <v>339050</v>
      </c>
      <c r="AB131" s="35" t="n">
        <v>102235</v>
      </c>
      <c r="AC131" s="35" t="n">
        <v>115000</v>
      </c>
      <c r="AD131" s="35" t="n">
        <v>333011</v>
      </c>
      <c r="AE131" s="35" t="n">
        <v>360000</v>
      </c>
      <c r="AF131" s="35" t="n">
        <v>44450</v>
      </c>
      <c r="AG131" s="35" t="n">
        <v>50000</v>
      </c>
      <c r="AH131" s="35" t="n">
        <v>10747644</v>
      </c>
      <c r="AI131" s="35" t="n">
        <v>12326689</v>
      </c>
      <c r="AJ131" s="35" t="n">
        <v>485686</v>
      </c>
      <c r="AK131" s="35" t="n">
        <v>2484480</v>
      </c>
      <c r="AL131" s="35" t="n">
        <v>804000</v>
      </c>
      <c r="AM131" s="35" t="n">
        <v>3080440</v>
      </c>
      <c r="AN131" s="35" t="n">
        <v>2970166</v>
      </c>
      <c r="AO131" s="35" t="n">
        <v>3884440</v>
      </c>
      <c r="AP131" s="35" t="n">
        <v>10197</v>
      </c>
      <c r="AQ131" s="35" t="n">
        <v>17378</v>
      </c>
      <c r="AR131" s="35" t="n">
        <v>1176</v>
      </c>
      <c r="AS131" s="35" t="n">
        <v>1968</v>
      </c>
      <c r="AT131" s="35" t="n">
        <v>75812</v>
      </c>
      <c r="AU131" s="35" t="n">
        <v>120000</v>
      </c>
      <c r="AV131" s="35" t="n">
        <v>223062</v>
      </c>
      <c r="AW131" s="35" t="n">
        <v>400000</v>
      </c>
      <c r="AX131" s="35" t="n">
        <v>1278249</v>
      </c>
      <c r="AY131" s="35" t="n">
        <v>2116000</v>
      </c>
      <c r="AZ131" s="35" t="n">
        <v>30</v>
      </c>
      <c r="BA131" s="35" t="n">
        <v>-6192218</v>
      </c>
      <c r="BB131" s="35" t="n">
        <v>-4354729</v>
      </c>
      <c r="BC131" s="35" t="n">
        <v>347568</v>
      </c>
      <c r="BD131" s="60" t="n">
        <v>203933</v>
      </c>
      <c r="BE131" s="60" t="n">
        <v>9838</v>
      </c>
    </row>
    <row r="132" customFormat="false" ht="12.75" hidden="false" customHeight="true" outlineLevel="0" collapsed="false">
      <c r="A132" s="35" t="s">
        <v>625</v>
      </c>
      <c r="B132" s="35" t="s">
        <v>613</v>
      </c>
      <c r="C132" s="35" t="s">
        <v>147</v>
      </c>
      <c r="D132" s="35" t="s">
        <v>614</v>
      </c>
      <c r="E132" s="35" t="s">
        <v>154</v>
      </c>
      <c r="F132" s="35" t="s">
        <v>144</v>
      </c>
      <c r="G132" s="35" t="s">
        <v>549</v>
      </c>
      <c r="H132" s="35" t="s">
        <v>550</v>
      </c>
      <c r="I132" s="35" t="n">
        <v>1000</v>
      </c>
      <c r="J132" s="35" t="s">
        <v>562</v>
      </c>
      <c r="K132" s="35" t="n">
        <v>297424</v>
      </c>
      <c r="L132" s="35" t="n">
        <v>29538116</v>
      </c>
      <c r="M132" s="35" t="n">
        <v>36645039</v>
      </c>
      <c r="N132" s="35" t="n">
        <v>22331256</v>
      </c>
      <c r="O132" s="35" t="n">
        <v>26414495</v>
      </c>
      <c r="P132" s="35" t="n">
        <v>7206860</v>
      </c>
      <c r="Q132" s="35" t="n">
        <v>10230544</v>
      </c>
      <c r="R132" s="35" t="n">
        <v>1582</v>
      </c>
      <c r="S132" s="35" t="n">
        <v>1582</v>
      </c>
      <c r="T132" s="35" t="n">
        <v>70000</v>
      </c>
      <c r="U132" s="35" t="n">
        <v>70000</v>
      </c>
      <c r="V132" s="35" t="n">
        <v>629559</v>
      </c>
      <c r="W132" s="35" t="n">
        <v>667067</v>
      </c>
      <c r="X132" s="35" t="n">
        <v>153925</v>
      </c>
      <c r="Y132" s="35" t="n">
        <v>160000</v>
      </c>
      <c r="Z132" s="35" t="n">
        <v>313632</v>
      </c>
      <c r="AA132" s="35" t="n">
        <v>339050</v>
      </c>
      <c r="AB132" s="35" t="n">
        <v>102235</v>
      </c>
      <c r="AC132" s="35" t="n">
        <v>115000</v>
      </c>
      <c r="AD132" s="35" t="n">
        <v>333011</v>
      </c>
      <c r="AE132" s="35" t="n">
        <v>360000</v>
      </c>
      <c r="AF132" s="35" t="n">
        <v>44450</v>
      </c>
      <c r="AG132" s="35" t="n">
        <v>50000</v>
      </c>
      <c r="AH132" s="35" t="n">
        <v>20684445</v>
      </c>
      <c r="AI132" s="35" t="n">
        <v>24653378</v>
      </c>
      <c r="AJ132" s="35" t="n">
        <v>485686</v>
      </c>
      <c r="AK132" s="35" t="n">
        <v>4781521</v>
      </c>
      <c r="AL132" s="35" t="n">
        <v>804000</v>
      </c>
      <c r="AM132" s="35" t="n">
        <v>6160879</v>
      </c>
      <c r="AN132" s="35" t="n">
        <v>5267207</v>
      </c>
      <c r="AO132" s="35" t="n">
        <v>6964879</v>
      </c>
      <c r="AP132" s="35" t="n">
        <v>360343</v>
      </c>
      <c r="AQ132" s="35" t="n">
        <v>625931</v>
      </c>
      <c r="AR132" s="35" t="n">
        <v>2186</v>
      </c>
      <c r="AS132" s="35" t="n">
        <v>3734</v>
      </c>
      <c r="AT132" s="35" t="n">
        <v>75812</v>
      </c>
      <c r="AU132" s="35" t="n">
        <v>120000</v>
      </c>
      <c r="AV132" s="35" t="n">
        <v>223062</v>
      </c>
      <c r="AW132" s="35" t="n">
        <v>400000</v>
      </c>
      <c r="AX132" s="35" t="n">
        <v>1278249</v>
      </c>
      <c r="AY132" s="35" t="n">
        <v>2116000</v>
      </c>
      <c r="AZ132" s="35" t="n">
        <v>565.6445293</v>
      </c>
      <c r="BA132" s="35" t="n">
        <v>2288073</v>
      </c>
      <c r="BB132" s="35" t="n">
        <v>0</v>
      </c>
      <c r="BC132" s="35" t="n">
        <v>12518617</v>
      </c>
      <c r="BD132" s="60" t="n">
        <v>7206860</v>
      </c>
      <c r="BE132" s="60" t="n">
        <v>18668</v>
      </c>
    </row>
    <row r="133" customFormat="false" ht="12.75" hidden="false" customHeight="true" outlineLevel="0" collapsed="false">
      <c r="A133" s="35" t="s">
        <v>625</v>
      </c>
      <c r="B133" s="35" t="s">
        <v>613</v>
      </c>
      <c r="C133" s="35" t="s">
        <v>147</v>
      </c>
      <c r="D133" s="35" t="s">
        <v>614</v>
      </c>
      <c r="E133" s="35" t="s">
        <v>154</v>
      </c>
      <c r="F133" s="35" t="s">
        <v>144</v>
      </c>
      <c r="G133" s="35" t="s">
        <v>549</v>
      </c>
      <c r="H133" s="35" t="s">
        <v>556</v>
      </c>
      <c r="I133" s="35" t="n">
        <v>1000</v>
      </c>
      <c r="J133" s="35" t="s">
        <v>562</v>
      </c>
      <c r="K133" s="35" t="n">
        <v>297424</v>
      </c>
      <c r="L133" s="35" t="n">
        <v>29196884</v>
      </c>
      <c r="M133" s="35" t="n">
        <v>36052305</v>
      </c>
      <c r="N133" s="35" t="n">
        <v>22331256</v>
      </c>
      <c r="O133" s="35" t="n">
        <v>26414495</v>
      </c>
      <c r="P133" s="35" t="n">
        <v>6865628</v>
      </c>
      <c r="Q133" s="35" t="n">
        <v>9637810</v>
      </c>
      <c r="R133" s="35" t="n">
        <v>1564</v>
      </c>
      <c r="S133" s="35" t="n">
        <v>1564</v>
      </c>
      <c r="T133" s="35" t="n">
        <v>70000</v>
      </c>
      <c r="U133" s="35" t="n">
        <v>70000</v>
      </c>
      <c r="V133" s="35" t="n">
        <v>629559</v>
      </c>
      <c r="W133" s="35" t="n">
        <v>667067</v>
      </c>
      <c r="X133" s="35" t="n">
        <v>153925</v>
      </c>
      <c r="Y133" s="35" t="n">
        <v>160000</v>
      </c>
      <c r="Z133" s="35" t="n">
        <v>313632</v>
      </c>
      <c r="AA133" s="35" t="n">
        <v>339050</v>
      </c>
      <c r="AB133" s="35" t="n">
        <v>102235</v>
      </c>
      <c r="AC133" s="35" t="n">
        <v>115000</v>
      </c>
      <c r="AD133" s="35" t="n">
        <v>333011</v>
      </c>
      <c r="AE133" s="35" t="n">
        <v>360000</v>
      </c>
      <c r="AF133" s="35" t="n">
        <v>44450</v>
      </c>
      <c r="AG133" s="35" t="n">
        <v>50000</v>
      </c>
      <c r="AH133" s="35" t="n">
        <v>20684445</v>
      </c>
      <c r="AI133" s="35" t="n">
        <v>24653378</v>
      </c>
      <c r="AJ133" s="35" t="n">
        <v>485686</v>
      </c>
      <c r="AK133" s="35" t="n">
        <v>4781521</v>
      </c>
      <c r="AL133" s="35" t="n">
        <v>804000</v>
      </c>
      <c r="AM133" s="35" t="n">
        <v>6160879</v>
      </c>
      <c r="AN133" s="35" t="n">
        <v>5267207</v>
      </c>
      <c r="AO133" s="35" t="n">
        <v>6964879</v>
      </c>
      <c r="AP133" s="35" t="n">
        <v>19111</v>
      </c>
      <c r="AQ133" s="35" t="n">
        <v>33197</v>
      </c>
      <c r="AR133" s="35" t="n">
        <v>2186</v>
      </c>
      <c r="AS133" s="35" t="n">
        <v>3734</v>
      </c>
      <c r="AT133" s="35" t="n">
        <v>75812</v>
      </c>
      <c r="AU133" s="35" t="n">
        <v>120000</v>
      </c>
      <c r="AV133" s="35" t="n">
        <v>223062</v>
      </c>
      <c r="AW133" s="35" t="n">
        <v>400000</v>
      </c>
      <c r="AX133" s="35" t="n">
        <v>1278249</v>
      </c>
      <c r="AY133" s="35" t="n">
        <v>2116000</v>
      </c>
      <c r="AZ133" s="35" t="n">
        <v>30</v>
      </c>
      <c r="BA133" s="35" t="n">
        <v>-8973862</v>
      </c>
      <c r="BB133" s="35" t="n">
        <v>-6483399</v>
      </c>
      <c r="BC133" s="35" t="n">
        <v>663948</v>
      </c>
      <c r="BD133" s="60" t="n">
        <v>382229</v>
      </c>
      <c r="BE133" s="60" t="n">
        <v>18668</v>
      </c>
    </row>
    <row r="134" customFormat="false" ht="12.75" hidden="false" customHeight="true" outlineLevel="0" collapsed="false">
      <c r="A134" s="35" t="s">
        <v>626</v>
      </c>
      <c r="B134" s="35" t="s">
        <v>613</v>
      </c>
      <c r="C134" s="35" t="s">
        <v>147</v>
      </c>
      <c r="D134" s="35" t="s">
        <v>614</v>
      </c>
      <c r="E134" s="35" t="s">
        <v>154</v>
      </c>
      <c r="F134" s="35" t="s">
        <v>156</v>
      </c>
      <c r="H134" s="35" t="s">
        <v>550</v>
      </c>
      <c r="I134" s="35" t="n">
        <v>400</v>
      </c>
      <c r="J134" s="35" t="s">
        <v>551</v>
      </c>
      <c r="K134" s="35" t="n">
        <v>4743078</v>
      </c>
      <c r="L134" s="35" t="n">
        <v>3742063</v>
      </c>
      <c r="M134" s="35" t="n">
        <v>5328064</v>
      </c>
      <c r="N134" s="35" t="n">
        <v>1569849</v>
      </c>
      <c r="O134" s="35" t="n">
        <v>1681117</v>
      </c>
      <c r="P134" s="35" t="n">
        <v>2172214</v>
      </c>
      <c r="Q134" s="35" t="n">
        <v>3646948</v>
      </c>
      <c r="R134" s="35" t="n">
        <v>506</v>
      </c>
      <c r="S134" s="35" t="n">
        <v>506</v>
      </c>
      <c r="T134" s="35" t="n">
        <v>70000</v>
      </c>
      <c r="U134" s="35" t="n">
        <v>70000</v>
      </c>
      <c r="V134" s="35" t="n">
        <v>629559</v>
      </c>
      <c r="W134" s="35" t="n">
        <v>667067</v>
      </c>
      <c r="X134" s="35" t="n">
        <v>76963</v>
      </c>
      <c r="Y134" s="35" t="n">
        <v>80000</v>
      </c>
      <c r="Z134" s="35" t="n">
        <v>313632</v>
      </c>
      <c r="AA134" s="35" t="n">
        <v>339050</v>
      </c>
      <c r="AB134" s="35" t="n">
        <v>102235</v>
      </c>
      <c r="AC134" s="35" t="n">
        <v>115000</v>
      </c>
      <c r="AD134" s="35" t="n">
        <v>333011</v>
      </c>
      <c r="AE134" s="35" t="n">
        <v>360000</v>
      </c>
      <c r="AF134" s="35" t="n">
        <v>44450</v>
      </c>
      <c r="AG134" s="35" t="n">
        <v>50000</v>
      </c>
      <c r="AH134" s="35" t="n">
        <v>0</v>
      </c>
      <c r="AI134" s="35" t="n">
        <v>0</v>
      </c>
      <c r="AJ134" s="35" t="n">
        <v>485686</v>
      </c>
      <c r="AK134" s="35" t="n">
        <v>0</v>
      </c>
      <c r="AL134" s="35" t="n">
        <v>804000</v>
      </c>
      <c r="AM134" s="35" t="n">
        <v>0</v>
      </c>
      <c r="AN134" s="35" t="n">
        <v>485686</v>
      </c>
      <c r="AO134" s="35" t="n">
        <v>804000</v>
      </c>
      <c r="AP134" s="35" t="n">
        <v>108611</v>
      </c>
      <c r="AQ134" s="35" t="n">
        <v>205467</v>
      </c>
      <c r="AR134" s="35" t="n">
        <v>794</v>
      </c>
      <c r="AS134" s="35" t="n">
        <v>1480</v>
      </c>
      <c r="AT134" s="35" t="n">
        <v>75812</v>
      </c>
      <c r="AU134" s="35" t="n">
        <v>120000</v>
      </c>
      <c r="AV134" s="35" t="n">
        <v>223062</v>
      </c>
      <c r="AW134" s="35" t="n">
        <v>400000</v>
      </c>
      <c r="AX134" s="35" t="n">
        <v>1278249</v>
      </c>
      <c r="AY134" s="35" t="n">
        <v>2116000</v>
      </c>
      <c r="AZ134" s="35" t="n">
        <v>453.738445</v>
      </c>
      <c r="BA134" s="35" t="n">
        <v>462398</v>
      </c>
      <c r="BB134" s="35" t="n">
        <v>0</v>
      </c>
      <c r="BC134" s="35" t="n">
        <v>4109346</v>
      </c>
      <c r="BD134" s="60" t="n">
        <v>2172214</v>
      </c>
      <c r="BE134" s="60" t="n">
        <v>7402</v>
      </c>
    </row>
    <row r="135" customFormat="false" ht="12.75" hidden="false" customHeight="true" outlineLevel="0" collapsed="false">
      <c r="A135" s="35" t="s">
        <v>626</v>
      </c>
      <c r="B135" s="35" t="s">
        <v>613</v>
      </c>
      <c r="C135" s="35" t="s">
        <v>147</v>
      </c>
      <c r="D135" s="35" t="s">
        <v>614</v>
      </c>
      <c r="E135" s="35" t="s">
        <v>154</v>
      </c>
      <c r="F135" s="35" t="s">
        <v>156</v>
      </c>
      <c r="H135" s="35" t="s">
        <v>556</v>
      </c>
      <c r="I135" s="35" t="n">
        <v>400</v>
      </c>
      <c r="J135" s="35" t="s">
        <v>551</v>
      </c>
      <c r="K135" s="35" t="n">
        <v>4743078</v>
      </c>
      <c r="L135" s="35" t="n">
        <v>3640633</v>
      </c>
      <c r="M135" s="35" t="n">
        <v>5136182</v>
      </c>
      <c r="N135" s="35" t="n">
        <v>1569849</v>
      </c>
      <c r="O135" s="35" t="n">
        <v>1681117</v>
      </c>
      <c r="P135" s="35" t="n">
        <v>2070784</v>
      </c>
      <c r="Q135" s="35" t="n">
        <v>3455065</v>
      </c>
      <c r="R135" s="35" t="n">
        <v>492</v>
      </c>
      <c r="S135" s="35" t="n">
        <v>492</v>
      </c>
      <c r="T135" s="35" t="n">
        <v>70000</v>
      </c>
      <c r="U135" s="35" t="n">
        <v>70000</v>
      </c>
      <c r="V135" s="35" t="n">
        <v>629559</v>
      </c>
      <c r="W135" s="35" t="n">
        <v>667067</v>
      </c>
      <c r="X135" s="35" t="n">
        <v>76963</v>
      </c>
      <c r="Y135" s="35" t="n">
        <v>80000</v>
      </c>
      <c r="Z135" s="35" t="n">
        <v>313632</v>
      </c>
      <c r="AA135" s="35" t="n">
        <v>339050</v>
      </c>
      <c r="AB135" s="35" t="n">
        <v>102235</v>
      </c>
      <c r="AC135" s="35" t="n">
        <v>115000</v>
      </c>
      <c r="AD135" s="35" t="n">
        <v>333011</v>
      </c>
      <c r="AE135" s="35" t="n">
        <v>360000</v>
      </c>
      <c r="AF135" s="35" t="n">
        <v>44450</v>
      </c>
      <c r="AG135" s="35" t="n">
        <v>50000</v>
      </c>
      <c r="AH135" s="35" t="n">
        <v>0</v>
      </c>
      <c r="AI135" s="35" t="n">
        <v>0</v>
      </c>
      <c r="AJ135" s="35" t="n">
        <v>485686</v>
      </c>
      <c r="AK135" s="35" t="n">
        <v>0</v>
      </c>
      <c r="AL135" s="35" t="n">
        <v>804000</v>
      </c>
      <c r="AM135" s="35" t="n">
        <v>0</v>
      </c>
      <c r="AN135" s="35" t="n">
        <v>485686</v>
      </c>
      <c r="AO135" s="35" t="n">
        <v>804000</v>
      </c>
      <c r="AP135" s="35" t="n">
        <v>7181</v>
      </c>
      <c r="AQ135" s="35" t="n">
        <v>13585</v>
      </c>
      <c r="AR135" s="35" t="n">
        <v>794</v>
      </c>
      <c r="AS135" s="35" t="n">
        <v>1480</v>
      </c>
      <c r="AT135" s="35" t="n">
        <v>75812</v>
      </c>
      <c r="AU135" s="35" t="n">
        <v>120000</v>
      </c>
      <c r="AV135" s="35" t="n">
        <v>223062</v>
      </c>
      <c r="AW135" s="35" t="n">
        <v>400000</v>
      </c>
      <c r="AX135" s="35" t="n">
        <v>1278249</v>
      </c>
      <c r="AY135" s="35" t="n">
        <v>2116000</v>
      </c>
      <c r="AZ135" s="35" t="n">
        <v>30</v>
      </c>
      <c r="BA135" s="35" t="n">
        <v>-3183366</v>
      </c>
      <c r="BB135" s="35" t="n">
        <v>-1927163</v>
      </c>
      <c r="BC135" s="35" t="n">
        <v>271699</v>
      </c>
      <c r="BD135" s="60" t="n">
        <v>143621</v>
      </c>
      <c r="BE135" s="60" t="n">
        <v>7402</v>
      </c>
    </row>
    <row r="136" customFormat="false" ht="12.75" hidden="false" customHeight="true" outlineLevel="0" collapsed="false">
      <c r="A136" s="35" t="s">
        <v>627</v>
      </c>
      <c r="B136" s="35" t="s">
        <v>613</v>
      </c>
      <c r="C136" s="35" t="s">
        <v>147</v>
      </c>
      <c r="D136" s="35" t="s">
        <v>614</v>
      </c>
      <c r="E136" s="35" t="s">
        <v>154</v>
      </c>
      <c r="F136" s="35" t="s">
        <v>156</v>
      </c>
      <c r="H136" s="35" t="s">
        <v>550</v>
      </c>
      <c r="I136" s="35" t="n">
        <v>2000</v>
      </c>
      <c r="J136" s="35" t="s">
        <v>558</v>
      </c>
      <c r="K136" s="35" t="n">
        <v>4743078</v>
      </c>
      <c r="L136" s="35" t="n">
        <v>3745405</v>
      </c>
      <c r="M136" s="35" t="n">
        <v>5334302</v>
      </c>
      <c r="N136" s="35" t="n">
        <v>1569849</v>
      </c>
      <c r="O136" s="35" t="n">
        <v>1681117</v>
      </c>
      <c r="P136" s="35" t="n">
        <v>2175557</v>
      </c>
      <c r="Q136" s="35" t="n">
        <v>3653186</v>
      </c>
      <c r="R136" s="35" t="n">
        <v>101</v>
      </c>
      <c r="S136" s="35" t="n">
        <v>101</v>
      </c>
      <c r="T136" s="35" t="n">
        <v>70000</v>
      </c>
      <c r="U136" s="35" t="n">
        <v>70000</v>
      </c>
      <c r="V136" s="35" t="n">
        <v>629559</v>
      </c>
      <c r="W136" s="35" t="n">
        <v>667067</v>
      </c>
      <c r="X136" s="35" t="n">
        <v>76963</v>
      </c>
      <c r="Y136" s="35" t="n">
        <v>80000</v>
      </c>
      <c r="Z136" s="35" t="n">
        <v>313632</v>
      </c>
      <c r="AA136" s="35" t="n">
        <v>339050</v>
      </c>
      <c r="AB136" s="35" t="n">
        <v>102235</v>
      </c>
      <c r="AC136" s="35" t="n">
        <v>115000</v>
      </c>
      <c r="AD136" s="35" t="n">
        <v>333011</v>
      </c>
      <c r="AE136" s="35" t="n">
        <v>360000</v>
      </c>
      <c r="AF136" s="35" t="n">
        <v>44450</v>
      </c>
      <c r="AG136" s="35" t="n">
        <v>50000</v>
      </c>
      <c r="AH136" s="35" t="n">
        <v>0</v>
      </c>
      <c r="AI136" s="35" t="n">
        <v>0</v>
      </c>
      <c r="AJ136" s="35" t="n">
        <v>485686</v>
      </c>
      <c r="AK136" s="35" t="n">
        <v>0</v>
      </c>
      <c r="AL136" s="35" t="n">
        <v>804000</v>
      </c>
      <c r="AM136" s="35" t="n">
        <v>0</v>
      </c>
      <c r="AN136" s="35" t="n">
        <v>485686</v>
      </c>
      <c r="AO136" s="35" t="n">
        <v>804000</v>
      </c>
      <c r="AP136" s="35" t="n">
        <v>108778</v>
      </c>
      <c r="AQ136" s="35" t="n">
        <v>205783</v>
      </c>
      <c r="AR136" s="35" t="n">
        <v>3970</v>
      </c>
      <c r="AS136" s="35" t="n">
        <v>7402</v>
      </c>
      <c r="AT136" s="35" t="n">
        <v>75812</v>
      </c>
      <c r="AU136" s="35" t="n">
        <v>120000</v>
      </c>
      <c r="AV136" s="35" t="n">
        <v>223062</v>
      </c>
      <c r="AW136" s="35" t="n">
        <v>400000</v>
      </c>
      <c r="AX136" s="35" t="n">
        <v>1278249</v>
      </c>
      <c r="AY136" s="35" t="n">
        <v>2116000</v>
      </c>
      <c r="AZ136" s="35" t="n">
        <v>90.88733939</v>
      </c>
      <c r="BA136" s="35" t="n">
        <v>462484</v>
      </c>
      <c r="BB136" s="35" t="n">
        <v>0</v>
      </c>
      <c r="BC136" s="35" t="n">
        <v>4115670</v>
      </c>
      <c r="BD136" s="60" t="n">
        <v>2175557</v>
      </c>
      <c r="BE136" s="60" t="n">
        <v>37011</v>
      </c>
    </row>
    <row r="137" customFormat="false" ht="12.75" hidden="false" customHeight="true" outlineLevel="0" collapsed="false">
      <c r="A137" s="35" t="s">
        <v>627</v>
      </c>
      <c r="B137" s="35" t="s">
        <v>613</v>
      </c>
      <c r="C137" s="35" t="s">
        <v>147</v>
      </c>
      <c r="D137" s="35" t="s">
        <v>614</v>
      </c>
      <c r="E137" s="35" t="s">
        <v>154</v>
      </c>
      <c r="F137" s="35" t="s">
        <v>156</v>
      </c>
      <c r="H137" s="35" t="s">
        <v>556</v>
      </c>
      <c r="I137" s="35" t="n">
        <v>2000</v>
      </c>
      <c r="J137" s="35" t="s">
        <v>558</v>
      </c>
      <c r="K137" s="35" t="n">
        <v>4743078</v>
      </c>
      <c r="L137" s="35" t="n">
        <v>3672533</v>
      </c>
      <c r="M137" s="35" t="n">
        <v>5196444</v>
      </c>
      <c r="N137" s="35" t="n">
        <v>1569849</v>
      </c>
      <c r="O137" s="35" t="n">
        <v>1681117</v>
      </c>
      <c r="P137" s="35" t="n">
        <v>2102684</v>
      </c>
      <c r="Q137" s="35" t="n">
        <v>3515327</v>
      </c>
      <c r="R137" s="35" t="n">
        <v>99</v>
      </c>
      <c r="S137" s="35" t="n">
        <v>99</v>
      </c>
      <c r="T137" s="35" t="n">
        <v>70000</v>
      </c>
      <c r="U137" s="35" t="n">
        <v>70000</v>
      </c>
      <c r="V137" s="35" t="n">
        <v>629559</v>
      </c>
      <c r="W137" s="35" t="n">
        <v>667067</v>
      </c>
      <c r="X137" s="35" t="n">
        <v>76963</v>
      </c>
      <c r="Y137" s="35" t="n">
        <v>80000</v>
      </c>
      <c r="Z137" s="35" t="n">
        <v>313632</v>
      </c>
      <c r="AA137" s="35" t="n">
        <v>339050</v>
      </c>
      <c r="AB137" s="35" t="n">
        <v>102235</v>
      </c>
      <c r="AC137" s="35" t="n">
        <v>115000</v>
      </c>
      <c r="AD137" s="35" t="n">
        <v>333011</v>
      </c>
      <c r="AE137" s="35" t="n">
        <v>360000</v>
      </c>
      <c r="AF137" s="35" t="n">
        <v>44450</v>
      </c>
      <c r="AG137" s="35" t="n">
        <v>50000</v>
      </c>
      <c r="AH137" s="35" t="n">
        <v>0</v>
      </c>
      <c r="AI137" s="35" t="n">
        <v>0</v>
      </c>
      <c r="AJ137" s="35" t="n">
        <v>485686</v>
      </c>
      <c r="AK137" s="35" t="n">
        <v>0</v>
      </c>
      <c r="AL137" s="35" t="n">
        <v>804000</v>
      </c>
      <c r="AM137" s="35" t="n">
        <v>0</v>
      </c>
      <c r="AN137" s="35" t="n">
        <v>485686</v>
      </c>
      <c r="AO137" s="35" t="n">
        <v>804000</v>
      </c>
      <c r="AP137" s="35" t="n">
        <v>35905</v>
      </c>
      <c r="AQ137" s="35" t="n">
        <v>67925</v>
      </c>
      <c r="AR137" s="35" t="n">
        <v>3970</v>
      </c>
      <c r="AS137" s="35" t="n">
        <v>7402</v>
      </c>
      <c r="AT137" s="35" t="n">
        <v>75812</v>
      </c>
      <c r="AU137" s="35" t="n">
        <v>120000</v>
      </c>
      <c r="AV137" s="35" t="n">
        <v>223062</v>
      </c>
      <c r="AW137" s="35" t="n">
        <v>400000</v>
      </c>
      <c r="AX137" s="35" t="n">
        <v>1278249</v>
      </c>
      <c r="AY137" s="35" t="n">
        <v>2116000</v>
      </c>
      <c r="AZ137" s="35" t="n">
        <v>30</v>
      </c>
      <c r="BA137" s="35" t="n">
        <v>-2156831</v>
      </c>
      <c r="BB137" s="35" t="n">
        <v>-1384578</v>
      </c>
      <c r="BC137" s="35" t="n">
        <v>1358496</v>
      </c>
      <c r="BD137" s="60" t="n">
        <v>718106</v>
      </c>
      <c r="BE137" s="60" t="n">
        <v>37011</v>
      </c>
    </row>
    <row r="138" customFormat="false" ht="12.75" hidden="false" customHeight="true" outlineLevel="0" collapsed="false">
      <c r="A138" s="35" t="s">
        <v>628</v>
      </c>
      <c r="B138" s="35" t="s">
        <v>613</v>
      </c>
      <c r="C138" s="35" t="s">
        <v>147</v>
      </c>
      <c r="D138" s="35" t="s">
        <v>614</v>
      </c>
      <c r="E138" s="35" t="s">
        <v>154</v>
      </c>
      <c r="F138" s="35" t="s">
        <v>156</v>
      </c>
      <c r="H138" s="35" t="s">
        <v>550</v>
      </c>
      <c r="I138" s="35" t="n">
        <v>4000</v>
      </c>
      <c r="J138" s="35" t="s">
        <v>562</v>
      </c>
      <c r="K138" s="35" t="n">
        <v>4743078</v>
      </c>
      <c r="L138" s="35" t="n">
        <v>3749584</v>
      </c>
      <c r="M138" s="35" t="n">
        <v>5342100</v>
      </c>
      <c r="N138" s="35" t="n">
        <v>1569849</v>
      </c>
      <c r="O138" s="35" t="n">
        <v>1681117</v>
      </c>
      <c r="P138" s="35" t="n">
        <v>2179735</v>
      </c>
      <c r="Q138" s="35" t="n">
        <v>3660983</v>
      </c>
      <c r="R138" s="35" t="n">
        <v>51</v>
      </c>
      <c r="S138" s="35" t="n">
        <v>51</v>
      </c>
      <c r="T138" s="35" t="n">
        <v>70000</v>
      </c>
      <c r="U138" s="35" t="n">
        <v>70000</v>
      </c>
      <c r="V138" s="35" t="n">
        <v>629559</v>
      </c>
      <c r="W138" s="35" t="n">
        <v>667067</v>
      </c>
      <c r="X138" s="35" t="n">
        <v>76963</v>
      </c>
      <c r="Y138" s="35" t="n">
        <v>80000</v>
      </c>
      <c r="Z138" s="35" t="n">
        <v>313632</v>
      </c>
      <c r="AA138" s="35" t="n">
        <v>339050</v>
      </c>
      <c r="AB138" s="35" t="n">
        <v>102235</v>
      </c>
      <c r="AC138" s="35" t="n">
        <v>115000</v>
      </c>
      <c r="AD138" s="35" t="n">
        <v>333011</v>
      </c>
      <c r="AE138" s="35" t="n">
        <v>360000</v>
      </c>
      <c r="AF138" s="35" t="n">
        <v>44450</v>
      </c>
      <c r="AG138" s="35" t="n">
        <v>50000</v>
      </c>
      <c r="AH138" s="35" t="n">
        <v>0</v>
      </c>
      <c r="AI138" s="35" t="n">
        <v>0</v>
      </c>
      <c r="AJ138" s="35" t="n">
        <v>485686</v>
      </c>
      <c r="AK138" s="35" t="n">
        <v>0</v>
      </c>
      <c r="AL138" s="35" t="n">
        <v>804000</v>
      </c>
      <c r="AM138" s="35" t="n">
        <v>0</v>
      </c>
      <c r="AN138" s="35" t="n">
        <v>485686</v>
      </c>
      <c r="AO138" s="35" t="n">
        <v>804000</v>
      </c>
      <c r="AP138" s="35" t="n">
        <v>108987</v>
      </c>
      <c r="AQ138" s="35" t="n">
        <v>206179</v>
      </c>
      <c r="AR138" s="35" t="n">
        <v>7939</v>
      </c>
      <c r="AS138" s="35" t="n">
        <v>14804</v>
      </c>
      <c r="AT138" s="35" t="n">
        <v>75812</v>
      </c>
      <c r="AU138" s="35" t="n">
        <v>120000</v>
      </c>
      <c r="AV138" s="35" t="n">
        <v>223062</v>
      </c>
      <c r="AW138" s="35" t="n">
        <v>400000</v>
      </c>
      <c r="AX138" s="35" t="n">
        <v>1278249</v>
      </c>
      <c r="AY138" s="35" t="n">
        <v>2116000</v>
      </c>
      <c r="AZ138" s="35" t="n">
        <v>45.53095119</v>
      </c>
      <c r="BA138" s="35" t="n">
        <v>462592</v>
      </c>
      <c r="BB138" s="35" t="n">
        <v>0</v>
      </c>
      <c r="BC138" s="35" t="n">
        <v>4123575</v>
      </c>
      <c r="BD138" s="60" t="n">
        <v>2179735</v>
      </c>
      <c r="BE138" s="60" t="n">
        <v>74022</v>
      </c>
    </row>
    <row r="139" customFormat="false" ht="12.75" hidden="false" customHeight="true" outlineLevel="0" collapsed="false">
      <c r="A139" s="35" t="s">
        <v>628</v>
      </c>
      <c r="B139" s="35" t="s">
        <v>613</v>
      </c>
      <c r="C139" s="35" t="s">
        <v>147</v>
      </c>
      <c r="D139" s="35" t="s">
        <v>614</v>
      </c>
      <c r="E139" s="35" t="s">
        <v>154</v>
      </c>
      <c r="F139" s="35" t="s">
        <v>156</v>
      </c>
      <c r="H139" s="35" t="s">
        <v>556</v>
      </c>
      <c r="I139" s="35" t="n">
        <v>4000</v>
      </c>
      <c r="J139" s="35" t="s">
        <v>562</v>
      </c>
      <c r="K139" s="35" t="n">
        <v>4743078</v>
      </c>
      <c r="L139" s="35" t="n">
        <v>3712408</v>
      </c>
      <c r="M139" s="35" t="n">
        <v>5271771</v>
      </c>
      <c r="N139" s="35" t="n">
        <v>1569849</v>
      </c>
      <c r="O139" s="35" t="n">
        <v>1681117</v>
      </c>
      <c r="P139" s="35" t="n">
        <v>2142559</v>
      </c>
      <c r="Q139" s="35" t="n">
        <v>3590654</v>
      </c>
      <c r="R139" s="35" t="n">
        <v>50</v>
      </c>
      <c r="S139" s="35" t="n">
        <v>50</v>
      </c>
      <c r="T139" s="35" t="n">
        <v>70000</v>
      </c>
      <c r="U139" s="35" t="n">
        <v>70000</v>
      </c>
      <c r="V139" s="35" t="n">
        <v>629559</v>
      </c>
      <c r="W139" s="35" t="n">
        <v>667067</v>
      </c>
      <c r="X139" s="35" t="n">
        <v>76963</v>
      </c>
      <c r="Y139" s="35" t="n">
        <v>80000</v>
      </c>
      <c r="Z139" s="35" t="n">
        <v>313632</v>
      </c>
      <c r="AA139" s="35" t="n">
        <v>339050</v>
      </c>
      <c r="AB139" s="35" t="n">
        <v>102235</v>
      </c>
      <c r="AC139" s="35" t="n">
        <v>115000</v>
      </c>
      <c r="AD139" s="35" t="n">
        <v>333011</v>
      </c>
      <c r="AE139" s="35" t="n">
        <v>360000</v>
      </c>
      <c r="AF139" s="35" t="n">
        <v>44450</v>
      </c>
      <c r="AG139" s="35" t="n">
        <v>50000</v>
      </c>
      <c r="AH139" s="35" t="n">
        <v>0</v>
      </c>
      <c r="AI139" s="35" t="n">
        <v>0</v>
      </c>
      <c r="AJ139" s="35" t="n">
        <v>485686</v>
      </c>
      <c r="AK139" s="35" t="n">
        <v>0</v>
      </c>
      <c r="AL139" s="35" t="n">
        <v>804000</v>
      </c>
      <c r="AM139" s="35" t="n">
        <v>0</v>
      </c>
      <c r="AN139" s="35" t="n">
        <v>485686</v>
      </c>
      <c r="AO139" s="35" t="n">
        <v>804000</v>
      </c>
      <c r="AP139" s="35" t="n">
        <v>71811</v>
      </c>
      <c r="AQ139" s="35" t="n">
        <v>135850</v>
      </c>
      <c r="AR139" s="35" t="n">
        <v>7939</v>
      </c>
      <c r="AS139" s="35" t="n">
        <v>14804</v>
      </c>
      <c r="AT139" s="35" t="n">
        <v>75812</v>
      </c>
      <c r="AU139" s="35" t="n">
        <v>120000</v>
      </c>
      <c r="AV139" s="35" t="n">
        <v>223062</v>
      </c>
      <c r="AW139" s="35" t="n">
        <v>400000</v>
      </c>
      <c r="AX139" s="35" t="n">
        <v>1278249</v>
      </c>
      <c r="AY139" s="35" t="n">
        <v>2116000</v>
      </c>
      <c r="AZ139" s="35" t="n">
        <v>30</v>
      </c>
      <c r="BA139" s="35" t="n">
        <v>-873662</v>
      </c>
      <c r="BB139" s="35" t="n">
        <v>-706348</v>
      </c>
      <c r="BC139" s="35" t="n">
        <v>2716992</v>
      </c>
      <c r="BD139" s="60" t="n">
        <v>1436211</v>
      </c>
      <c r="BE139" s="60" t="n">
        <v>74022</v>
      </c>
    </row>
    <row r="140" customFormat="false" ht="12.75" hidden="false" customHeight="true" outlineLevel="0" collapsed="false">
      <c r="A140" s="35" t="s">
        <v>629</v>
      </c>
      <c r="B140" s="35" t="s">
        <v>613</v>
      </c>
      <c r="C140" s="35" t="s">
        <v>147</v>
      </c>
      <c r="D140" s="35" t="s">
        <v>614</v>
      </c>
      <c r="E140" s="35" t="s">
        <v>155</v>
      </c>
      <c r="F140" s="35" t="s">
        <v>144</v>
      </c>
      <c r="G140" s="35" t="s">
        <v>549</v>
      </c>
      <c r="H140" s="35" t="s">
        <v>550</v>
      </c>
      <c r="I140" s="35" t="n">
        <v>100</v>
      </c>
      <c r="J140" s="35" t="s">
        <v>551</v>
      </c>
      <c r="K140" s="35" t="n">
        <v>118798</v>
      </c>
      <c r="L140" s="35" t="n">
        <v>5454816</v>
      </c>
      <c r="M140" s="35" t="n">
        <v>7270657</v>
      </c>
      <c r="N140" s="35" t="n">
        <v>2947636</v>
      </c>
      <c r="O140" s="35" t="n">
        <v>3230940</v>
      </c>
      <c r="P140" s="35" t="n">
        <v>2507181</v>
      </c>
      <c r="Q140" s="35" t="n">
        <v>4039717</v>
      </c>
      <c r="R140" s="35" t="n">
        <v>1277</v>
      </c>
      <c r="S140" s="35" t="n">
        <v>1277</v>
      </c>
      <c r="T140" s="35" t="n">
        <v>70000</v>
      </c>
      <c r="U140" s="35" t="n">
        <v>70000</v>
      </c>
      <c r="V140" s="35" t="n">
        <v>629559</v>
      </c>
      <c r="W140" s="35" t="n">
        <v>667067</v>
      </c>
      <c r="X140" s="35" t="n">
        <v>76963</v>
      </c>
      <c r="Y140" s="35" t="n">
        <v>80000</v>
      </c>
      <c r="Z140" s="35" t="n">
        <v>313632</v>
      </c>
      <c r="AA140" s="35" t="n">
        <v>339050</v>
      </c>
      <c r="AB140" s="35" t="n">
        <v>102235</v>
      </c>
      <c r="AC140" s="35" t="n">
        <v>115000</v>
      </c>
      <c r="AD140" s="35" t="n">
        <v>333011</v>
      </c>
      <c r="AE140" s="35" t="n">
        <v>360000</v>
      </c>
      <c r="AF140" s="35" t="n">
        <v>44450</v>
      </c>
      <c r="AG140" s="35" t="n">
        <v>50000</v>
      </c>
      <c r="AH140" s="35" t="n">
        <v>1377787</v>
      </c>
      <c r="AI140" s="35" t="n">
        <v>1549823</v>
      </c>
      <c r="AJ140" s="35" t="n">
        <v>485686</v>
      </c>
      <c r="AK140" s="35" t="n">
        <v>318496</v>
      </c>
      <c r="AL140" s="35" t="n">
        <v>804000</v>
      </c>
      <c r="AM140" s="35" t="n">
        <v>387301</v>
      </c>
      <c r="AN140" s="35" t="n">
        <v>804182</v>
      </c>
      <c r="AO140" s="35" t="n">
        <v>1191301</v>
      </c>
      <c r="AP140" s="35" t="n">
        <v>125359</v>
      </c>
      <c r="AQ140" s="35" t="n">
        <v>211563</v>
      </c>
      <c r="AR140" s="35" t="n">
        <v>516</v>
      </c>
      <c r="AS140" s="35" t="n">
        <v>854</v>
      </c>
      <c r="AT140" s="35" t="n">
        <v>75812</v>
      </c>
      <c r="AU140" s="35" t="n">
        <v>120000</v>
      </c>
      <c r="AV140" s="35" t="n">
        <v>223062</v>
      </c>
      <c r="AW140" s="35" t="n">
        <v>400000</v>
      </c>
      <c r="AX140" s="35" t="n">
        <v>1278249</v>
      </c>
      <c r="AY140" s="35" t="n">
        <v>2116000</v>
      </c>
      <c r="AZ140" s="35" t="n">
        <v>844.2152569</v>
      </c>
      <c r="BA140" s="35" t="n">
        <v>191534</v>
      </c>
      <c r="BB140" s="35" t="n">
        <v>0</v>
      </c>
      <c r="BC140" s="35" t="n">
        <v>4231251</v>
      </c>
      <c r="BD140" s="60" t="n">
        <v>2507181</v>
      </c>
      <c r="BE140" s="60" t="n">
        <v>4271</v>
      </c>
    </row>
    <row r="141" customFormat="false" ht="12.75" hidden="false" customHeight="true" outlineLevel="0" collapsed="false">
      <c r="A141" s="35" t="s">
        <v>630</v>
      </c>
      <c r="B141" s="35" t="s">
        <v>613</v>
      </c>
      <c r="C141" s="35" t="s">
        <v>147</v>
      </c>
      <c r="D141" s="35" t="s">
        <v>614</v>
      </c>
      <c r="E141" s="35" t="s">
        <v>155</v>
      </c>
      <c r="F141" s="35" t="s">
        <v>144</v>
      </c>
      <c r="G141" s="35" t="s">
        <v>553</v>
      </c>
      <c r="H141" s="35" t="s">
        <v>550</v>
      </c>
      <c r="I141" s="35" t="n">
        <v>100</v>
      </c>
      <c r="J141" s="35" t="s">
        <v>551</v>
      </c>
      <c r="K141" s="35" t="n">
        <v>118798</v>
      </c>
      <c r="L141" s="35" t="n">
        <v>6216306</v>
      </c>
      <c r="M141" s="35" t="n">
        <v>8144399</v>
      </c>
      <c r="N141" s="35" t="n">
        <v>3559986</v>
      </c>
      <c r="O141" s="35" t="n">
        <v>3919750</v>
      </c>
      <c r="P141" s="35" t="n">
        <v>2656321</v>
      </c>
      <c r="Q141" s="35" t="n">
        <v>4224650</v>
      </c>
      <c r="R141" s="35" t="n">
        <v>1164</v>
      </c>
      <c r="S141" s="35" t="n">
        <v>1164</v>
      </c>
      <c r="T141" s="35" t="n">
        <v>70000</v>
      </c>
      <c r="U141" s="35" t="n">
        <v>70000</v>
      </c>
      <c r="V141" s="35" t="n">
        <v>629559</v>
      </c>
      <c r="W141" s="35" t="n">
        <v>667067</v>
      </c>
      <c r="X141" s="35" t="n">
        <v>76963</v>
      </c>
      <c r="Y141" s="35" t="n">
        <v>80000</v>
      </c>
      <c r="Z141" s="35" t="n">
        <v>313632</v>
      </c>
      <c r="AA141" s="35" t="n">
        <v>339050</v>
      </c>
      <c r="AB141" s="35" t="n">
        <v>102235</v>
      </c>
      <c r="AC141" s="35" t="n">
        <v>115000</v>
      </c>
      <c r="AD141" s="35" t="n">
        <v>333011</v>
      </c>
      <c r="AE141" s="35" t="n">
        <v>360000</v>
      </c>
      <c r="AF141" s="35" t="n">
        <v>44450</v>
      </c>
      <c r="AG141" s="35" t="n">
        <v>50000</v>
      </c>
      <c r="AH141" s="35" t="n">
        <v>1990137</v>
      </c>
      <c r="AI141" s="35" t="n">
        <v>2238633</v>
      </c>
      <c r="AJ141" s="35" t="n">
        <v>485686</v>
      </c>
      <c r="AK141" s="35" t="n">
        <v>460050</v>
      </c>
      <c r="AL141" s="35" t="n">
        <v>804000</v>
      </c>
      <c r="AM141" s="35" t="n">
        <v>559434</v>
      </c>
      <c r="AN141" s="35" t="n">
        <v>945736</v>
      </c>
      <c r="AO141" s="35" t="n">
        <v>1363434</v>
      </c>
      <c r="AP141" s="35" t="n">
        <v>132816</v>
      </c>
      <c r="AQ141" s="35" t="n">
        <v>224147</v>
      </c>
      <c r="AR141" s="35" t="n">
        <v>645</v>
      </c>
      <c r="AS141" s="35" t="n">
        <v>1068</v>
      </c>
      <c r="AT141" s="35" t="n">
        <v>75812</v>
      </c>
      <c r="AU141" s="35" t="n">
        <v>120000</v>
      </c>
      <c r="AV141" s="35" t="n">
        <v>223062</v>
      </c>
      <c r="AW141" s="35" t="n">
        <v>400000</v>
      </c>
      <c r="AX141" s="35" t="n">
        <v>1278249</v>
      </c>
      <c r="AY141" s="35" t="n">
        <v>2116000</v>
      </c>
      <c r="AZ141" s="35" t="n">
        <v>715.5467867</v>
      </c>
      <c r="BA141" s="35" t="n">
        <v>258297</v>
      </c>
      <c r="BB141" s="35" t="n">
        <v>0</v>
      </c>
      <c r="BC141" s="35" t="n">
        <v>4482947</v>
      </c>
      <c r="BD141" s="60" t="n">
        <v>2656321</v>
      </c>
      <c r="BE141" s="60" t="n">
        <v>5339</v>
      </c>
    </row>
    <row r="142" customFormat="false" ht="12.75" hidden="false" customHeight="true" outlineLevel="0" collapsed="false">
      <c r="A142" s="35" t="s">
        <v>629</v>
      </c>
      <c r="B142" s="35" t="s">
        <v>613</v>
      </c>
      <c r="C142" s="35" t="s">
        <v>147</v>
      </c>
      <c r="D142" s="35" t="s">
        <v>614</v>
      </c>
      <c r="E142" s="35" t="s">
        <v>155</v>
      </c>
      <c r="F142" s="35" t="s">
        <v>144</v>
      </c>
      <c r="G142" s="35" t="s">
        <v>549</v>
      </c>
      <c r="H142" s="35" t="s">
        <v>556</v>
      </c>
      <c r="I142" s="35" t="n">
        <v>100</v>
      </c>
      <c r="J142" s="35" t="s">
        <v>551</v>
      </c>
      <c r="K142" s="35" t="n">
        <v>118798</v>
      </c>
      <c r="L142" s="35" t="n">
        <v>5333912</v>
      </c>
      <c r="M142" s="35" t="n">
        <v>7066613</v>
      </c>
      <c r="N142" s="35" t="n">
        <v>2947636</v>
      </c>
      <c r="O142" s="35" t="n">
        <v>3230940</v>
      </c>
      <c r="P142" s="35" t="n">
        <v>2386276</v>
      </c>
      <c r="Q142" s="35" t="n">
        <v>3835673</v>
      </c>
      <c r="R142" s="35" t="n">
        <v>1249</v>
      </c>
      <c r="S142" s="35" t="n">
        <v>1249</v>
      </c>
      <c r="T142" s="35" t="n">
        <v>70000</v>
      </c>
      <c r="U142" s="35" t="n">
        <v>70000</v>
      </c>
      <c r="V142" s="35" t="n">
        <v>629559</v>
      </c>
      <c r="W142" s="35" t="n">
        <v>667067</v>
      </c>
      <c r="X142" s="35" t="n">
        <v>76963</v>
      </c>
      <c r="Y142" s="35" t="n">
        <v>80000</v>
      </c>
      <c r="Z142" s="35" t="n">
        <v>313632</v>
      </c>
      <c r="AA142" s="35" t="n">
        <v>339050</v>
      </c>
      <c r="AB142" s="35" t="n">
        <v>102235</v>
      </c>
      <c r="AC142" s="35" t="n">
        <v>115000</v>
      </c>
      <c r="AD142" s="35" t="n">
        <v>333011</v>
      </c>
      <c r="AE142" s="35" t="n">
        <v>360000</v>
      </c>
      <c r="AF142" s="35" t="n">
        <v>44450</v>
      </c>
      <c r="AG142" s="35" t="n">
        <v>50000</v>
      </c>
      <c r="AH142" s="35" t="n">
        <v>1377787</v>
      </c>
      <c r="AI142" s="35" t="n">
        <v>1549823</v>
      </c>
      <c r="AJ142" s="35" t="n">
        <v>485686</v>
      </c>
      <c r="AK142" s="35" t="n">
        <v>318496</v>
      </c>
      <c r="AL142" s="35" t="n">
        <v>804000</v>
      </c>
      <c r="AM142" s="35" t="n">
        <v>387301</v>
      </c>
      <c r="AN142" s="35" t="n">
        <v>804182</v>
      </c>
      <c r="AO142" s="35" t="n">
        <v>1191301</v>
      </c>
      <c r="AP142" s="35" t="n">
        <v>4455</v>
      </c>
      <c r="AQ142" s="35" t="n">
        <v>7518</v>
      </c>
      <c r="AR142" s="35" t="n">
        <v>516</v>
      </c>
      <c r="AS142" s="35" t="n">
        <v>854</v>
      </c>
      <c r="AT142" s="35" t="n">
        <v>75812</v>
      </c>
      <c r="AU142" s="35" t="n">
        <v>120000</v>
      </c>
      <c r="AV142" s="35" t="n">
        <v>223062</v>
      </c>
      <c r="AW142" s="35" t="n">
        <v>400000</v>
      </c>
      <c r="AX142" s="35" t="n">
        <v>1278249</v>
      </c>
      <c r="AY142" s="35" t="n">
        <v>2116000</v>
      </c>
      <c r="AZ142" s="35" t="n">
        <v>30</v>
      </c>
      <c r="BA142" s="35" t="n">
        <v>-3685311</v>
      </c>
      <c r="BB142" s="35" t="n">
        <v>-2297181</v>
      </c>
      <c r="BC142" s="35" t="n">
        <v>150362</v>
      </c>
      <c r="BD142" s="60" t="n">
        <v>89095</v>
      </c>
      <c r="BE142" s="60" t="n">
        <v>4271</v>
      </c>
    </row>
    <row r="143" customFormat="false" ht="12.75" hidden="false" customHeight="true" outlineLevel="0" collapsed="false">
      <c r="A143" s="35" t="s">
        <v>630</v>
      </c>
      <c r="B143" s="35" t="s">
        <v>613</v>
      </c>
      <c r="C143" s="35" t="s">
        <v>147</v>
      </c>
      <c r="D143" s="35" t="s">
        <v>614</v>
      </c>
      <c r="E143" s="35" t="s">
        <v>155</v>
      </c>
      <c r="F143" s="35" t="s">
        <v>144</v>
      </c>
      <c r="G143" s="35" t="s">
        <v>553</v>
      </c>
      <c r="H143" s="35" t="s">
        <v>556</v>
      </c>
      <c r="I143" s="35" t="n">
        <v>100</v>
      </c>
      <c r="J143" s="35" t="s">
        <v>551</v>
      </c>
      <c r="K143" s="35" t="n">
        <v>118798</v>
      </c>
      <c r="L143" s="35" t="n">
        <v>6089058</v>
      </c>
      <c r="M143" s="35" t="n">
        <v>7929650</v>
      </c>
      <c r="N143" s="35" t="n">
        <v>3559986</v>
      </c>
      <c r="O143" s="35" t="n">
        <v>3919750</v>
      </c>
      <c r="P143" s="35" t="n">
        <v>2529073</v>
      </c>
      <c r="Q143" s="35" t="n">
        <v>4009900</v>
      </c>
      <c r="R143" s="35" t="n">
        <v>1141</v>
      </c>
      <c r="S143" s="35" t="n">
        <v>1141</v>
      </c>
      <c r="T143" s="35" t="n">
        <v>70000</v>
      </c>
      <c r="U143" s="35" t="n">
        <v>70000</v>
      </c>
      <c r="V143" s="35" t="n">
        <v>629559</v>
      </c>
      <c r="W143" s="35" t="n">
        <v>667067</v>
      </c>
      <c r="X143" s="35" t="n">
        <v>76963</v>
      </c>
      <c r="Y143" s="35" t="n">
        <v>80000</v>
      </c>
      <c r="Z143" s="35" t="n">
        <v>313632</v>
      </c>
      <c r="AA143" s="35" t="n">
        <v>339050</v>
      </c>
      <c r="AB143" s="35" t="n">
        <v>102235</v>
      </c>
      <c r="AC143" s="35" t="n">
        <v>115000</v>
      </c>
      <c r="AD143" s="35" t="n">
        <v>333011</v>
      </c>
      <c r="AE143" s="35" t="n">
        <v>360000</v>
      </c>
      <c r="AF143" s="35" t="n">
        <v>44450</v>
      </c>
      <c r="AG143" s="35" t="n">
        <v>50000</v>
      </c>
      <c r="AH143" s="35" t="n">
        <v>1990137</v>
      </c>
      <c r="AI143" s="35" t="n">
        <v>2238633</v>
      </c>
      <c r="AJ143" s="35" t="n">
        <v>485686</v>
      </c>
      <c r="AK143" s="35" t="n">
        <v>460050</v>
      </c>
      <c r="AL143" s="35" t="n">
        <v>804000</v>
      </c>
      <c r="AM143" s="35" t="n">
        <v>559434</v>
      </c>
      <c r="AN143" s="35" t="n">
        <v>945736</v>
      </c>
      <c r="AO143" s="35" t="n">
        <v>1363434</v>
      </c>
      <c r="AP143" s="35" t="n">
        <v>5568</v>
      </c>
      <c r="AQ143" s="35" t="n">
        <v>9398</v>
      </c>
      <c r="AR143" s="35" t="n">
        <v>645</v>
      </c>
      <c r="AS143" s="35" t="n">
        <v>1068</v>
      </c>
      <c r="AT143" s="35" t="n">
        <v>75812</v>
      </c>
      <c r="AU143" s="35" t="n">
        <v>120000</v>
      </c>
      <c r="AV143" s="35" t="n">
        <v>223062</v>
      </c>
      <c r="AW143" s="35" t="n">
        <v>400000</v>
      </c>
      <c r="AX143" s="35" t="n">
        <v>1278249</v>
      </c>
      <c r="AY143" s="35" t="n">
        <v>2116000</v>
      </c>
      <c r="AZ143" s="35" t="n">
        <v>30</v>
      </c>
      <c r="BA143" s="35" t="n">
        <v>-3821948</v>
      </c>
      <c r="BB143" s="35" t="n">
        <v>-2417704</v>
      </c>
      <c r="BC143" s="35" t="n">
        <v>187952</v>
      </c>
      <c r="BD143" s="60" t="n">
        <v>111369</v>
      </c>
      <c r="BE143" s="60" t="n">
        <v>5339</v>
      </c>
    </row>
    <row r="144" customFormat="false" ht="12.75" hidden="false" customHeight="true" outlineLevel="0" collapsed="false">
      <c r="A144" s="35" t="s">
        <v>631</v>
      </c>
      <c r="B144" s="35" t="s">
        <v>613</v>
      </c>
      <c r="C144" s="35" t="s">
        <v>147</v>
      </c>
      <c r="D144" s="35" t="s">
        <v>614</v>
      </c>
      <c r="E144" s="35" t="s">
        <v>155</v>
      </c>
      <c r="F144" s="35" t="s">
        <v>144</v>
      </c>
      <c r="G144" s="35" t="s">
        <v>549</v>
      </c>
      <c r="H144" s="35" t="s">
        <v>550</v>
      </c>
      <c r="I144" s="35" t="n">
        <v>500</v>
      </c>
      <c r="J144" s="35" t="s">
        <v>558</v>
      </c>
      <c r="K144" s="35" t="n">
        <v>118798</v>
      </c>
      <c r="L144" s="35" t="n">
        <v>12144362</v>
      </c>
      <c r="M144" s="35" t="n">
        <v>15136260</v>
      </c>
      <c r="N144" s="35" t="n">
        <v>8326304</v>
      </c>
      <c r="O144" s="35" t="n">
        <v>9430232</v>
      </c>
      <c r="P144" s="35" t="n">
        <v>3818058</v>
      </c>
      <c r="Q144" s="35" t="n">
        <v>5706028</v>
      </c>
      <c r="R144" s="35" t="n">
        <v>583</v>
      </c>
      <c r="S144" s="35" t="n">
        <v>583</v>
      </c>
      <c r="T144" s="35" t="n">
        <v>70000</v>
      </c>
      <c r="U144" s="35" t="n">
        <v>70000</v>
      </c>
      <c r="V144" s="35" t="n">
        <v>629559</v>
      </c>
      <c r="W144" s="35" t="n">
        <v>667067</v>
      </c>
      <c r="X144" s="35" t="n">
        <v>76963</v>
      </c>
      <c r="Y144" s="35" t="n">
        <v>80000</v>
      </c>
      <c r="Z144" s="35" t="n">
        <v>313632</v>
      </c>
      <c r="AA144" s="35" t="n">
        <v>339050</v>
      </c>
      <c r="AB144" s="35" t="n">
        <v>102235</v>
      </c>
      <c r="AC144" s="35" t="n">
        <v>115000</v>
      </c>
      <c r="AD144" s="35" t="n">
        <v>333011</v>
      </c>
      <c r="AE144" s="35" t="n">
        <v>360000</v>
      </c>
      <c r="AF144" s="35" t="n">
        <v>44450</v>
      </c>
      <c r="AG144" s="35" t="n">
        <v>50000</v>
      </c>
      <c r="AH144" s="35" t="n">
        <v>6756455</v>
      </c>
      <c r="AI144" s="35" t="n">
        <v>7749115</v>
      </c>
      <c r="AJ144" s="35" t="n">
        <v>485686</v>
      </c>
      <c r="AK144" s="35" t="n">
        <v>1561857</v>
      </c>
      <c r="AL144" s="35" t="n">
        <v>804000</v>
      </c>
      <c r="AM144" s="35" t="n">
        <v>1936504</v>
      </c>
      <c r="AN144" s="35" t="n">
        <v>2047543</v>
      </c>
      <c r="AO144" s="35" t="n">
        <v>2740504</v>
      </c>
      <c r="AP144" s="35" t="n">
        <v>190903</v>
      </c>
      <c r="AQ144" s="35" t="n">
        <v>325360</v>
      </c>
      <c r="AR144" s="35" t="n">
        <v>2489</v>
      </c>
      <c r="AS144" s="35" t="n">
        <v>4164</v>
      </c>
      <c r="AT144" s="35" t="n">
        <v>75812</v>
      </c>
      <c r="AU144" s="35" t="n">
        <v>120000</v>
      </c>
      <c r="AV144" s="35" t="n">
        <v>223062</v>
      </c>
      <c r="AW144" s="35" t="n">
        <v>400000</v>
      </c>
      <c r="AX144" s="35" t="n">
        <v>1278249</v>
      </c>
      <c r="AY144" s="35" t="n">
        <v>2116000</v>
      </c>
      <c r="AZ144" s="35" t="n">
        <v>265.4012497</v>
      </c>
      <c r="BA144" s="35" t="n">
        <v>801182</v>
      </c>
      <c r="BB144" s="35" t="n">
        <v>0</v>
      </c>
      <c r="BC144" s="35" t="n">
        <v>6507210</v>
      </c>
      <c r="BD144" s="60" t="n">
        <v>3818058</v>
      </c>
      <c r="BE144" s="60" t="n">
        <v>20821</v>
      </c>
    </row>
    <row r="145" customFormat="false" ht="12.75" hidden="false" customHeight="true" outlineLevel="0" collapsed="false">
      <c r="A145" s="35" t="s">
        <v>632</v>
      </c>
      <c r="B145" s="35" t="s">
        <v>613</v>
      </c>
      <c r="C145" s="35" t="s">
        <v>147</v>
      </c>
      <c r="D145" s="35" t="s">
        <v>614</v>
      </c>
      <c r="E145" s="35" t="s">
        <v>155</v>
      </c>
      <c r="F145" s="35" t="s">
        <v>144</v>
      </c>
      <c r="G145" s="35" t="s">
        <v>553</v>
      </c>
      <c r="H145" s="35" t="s">
        <v>550</v>
      </c>
      <c r="I145" s="35" t="n">
        <v>500</v>
      </c>
      <c r="J145" s="35" t="s">
        <v>558</v>
      </c>
      <c r="K145" s="35" t="n">
        <v>118798</v>
      </c>
      <c r="L145" s="35" t="n">
        <v>15878579</v>
      </c>
      <c r="M145" s="35" t="n">
        <v>19504343</v>
      </c>
      <c r="N145" s="35" t="n">
        <v>11329173</v>
      </c>
      <c r="O145" s="35" t="n">
        <v>12874283</v>
      </c>
      <c r="P145" s="35" t="n">
        <v>4549406</v>
      </c>
      <c r="Q145" s="35" t="n">
        <v>6630061</v>
      </c>
      <c r="R145" s="35" t="n">
        <v>610</v>
      </c>
      <c r="S145" s="35" t="n">
        <v>610</v>
      </c>
      <c r="T145" s="35" t="n">
        <v>70000</v>
      </c>
      <c r="U145" s="35" t="n">
        <v>70000</v>
      </c>
      <c r="V145" s="35" t="n">
        <v>629559</v>
      </c>
      <c r="W145" s="35" t="n">
        <v>667067</v>
      </c>
      <c r="X145" s="35" t="n">
        <v>76963</v>
      </c>
      <c r="Y145" s="35" t="n">
        <v>80000</v>
      </c>
      <c r="Z145" s="35" t="n">
        <v>313632</v>
      </c>
      <c r="AA145" s="35" t="n">
        <v>339050</v>
      </c>
      <c r="AB145" s="35" t="n">
        <v>102235</v>
      </c>
      <c r="AC145" s="35" t="n">
        <v>115000</v>
      </c>
      <c r="AD145" s="35" t="n">
        <v>333011</v>
      </c>
      <c r="AE145" s="35" t="n">
        <v>360000</v>
      </c>
      <c r="AF145" s="35" t="n">
        <v>44450</v>
      </c>
      <c r="AG145" s="35" t="n">
        <v>50000</v>
      </c>
      <c r="AH145" s="35" t="n">
        <v>9759325</v>
      </c>
      <c r="AI145" s="35" t="n">
        <v>11193166</v>
      </c>
      <c r="AJ145" s="35" t="n">
        <v>485686</v>
      </c>
      <c r="AK145" s="35" t="n">
        <v>2256015</v>
      </c>
      <c r="AL145" s="35" t="n">
        <v>804000</v>
      </c>
      <c r="AM145" s="35" t="n">
        <v>2797172</v>
      </c>
      <c r="AN145" s="35" t="n">
        <v>2741701</v>
      </c>
      <c r="AO145" s="35" t="n">
        <v>3601172</v>
      </c>
      <c r="AP145" s="35" t="n">
        <v>227470</v>
      </c>
      <c r="AQ145" s="35" t="n">
        <v>387683</v>
      </c>
      <c r="AR145" s="35" t="n">
        <v>3111</v>
      </c>
      <c r="AS145" s="35" t="n">
        <v>5205</v>
      </c>
      <c r="AT145" s="35" t="n">
        <v>75812</v>
      </c>
      <c r="AU145" s="35" t="n">
        <v>120000</v>
      </c>
      <c r="AV145" s="35" t="n">
        <v>223062</v>
      </c>
      <c r="AW145" s="35" t="n">
        <v>400000</v>
      </c>
      <c r="AX145" s="35" t="n">
        <v>1278249</v>
      </c>
      <c r="AY145" s="35" t="n">
        <v>2116000</v>
      </c>
      <c r="AZ145" s="35" t="n">
        <v>252.9910401</v>
      </c>
      <c r="BA145" s="35" t="n">
        <v>1123603</v>
      </c>
      <c r="BB145" s="35" t="n">
        <v>0</v>
      </c>
      <c r="BC145" s="35" t="n">
        <v>7753664</v>
      </c>
      <c r="BD145" s="60" t="n">
        <v>4549406</v>
      </c>
      <c r="BE145" s="60" t="n">
        <v>26026</v>
      </c>
    </row>
    <row r="146" customFormat="false" ht="12.75" hidden="false" customHeight="true" outlineLevel="0" collapsed="false">
      <c r="A146" s="35" t="s">
        <v>631</v>
      </c>
      <c r="B146" s="35" t="s">
        <v>613</v>
      </c>
      <c r="C146" s="35" t="s">
        <v>147</v>
      </c>
      <c r="D146" s="35" t="s">
        <v>614</v>
      </c>
      <c r="E146" s="35" t="s">
        <v>155</v>
      </c>
      <c r="F146" s="35" t="s">
        <v>144</v>
      </c>
      <c r="G146" s="35" t="s">
        <v>549</v>
      </c>
      <c r="H146" s="35" t="s">
        <v>556</v>
      </c>
      <c r="I146" s="35" t="n">
        <v>500</v>
      </c>
      <c r="J146" s="35" t="s">
        <v>558</v>
      </c>
      <c r="K146" s="35" t="n">
        <v>118798</v>
      </c>
      <c r="L146" s="35" t="n">
        <v>11975038</v>
      </c>
      <c r="M146" s="35" t="n">
        <v>14847677</v>
      </c>
      <c r="N146" s="35" t="n">
        <v>8326304</v>
      </c>
      <c r="O146" s="35" t="n">
        <v>9430232</v>
      </c>
      <c r="P146" s="35" t="n">
        <v>3648734</v>
      </c>
      <c r="Q146" s="35" t="n">
        <v>5417446</v>
      </c>
      <c r="R146" s="35" t="n">
        <v>575</v>
      </c>
      <c r="S146" s="35" t="n">
        <v>575</v>
      </c>
      <c r="T146" s="35" t="n">
        <v>70000</v>
      </c>
      <c r="U146" s="35" t="n">
        <v>70000</v>
      </c>
      <c r="V146" s="35" t="n">
        <v>629559</v>
      </c>
      <c r="W146" s="35" t="n">
        <v>667067</v>
      </c>
      <c r="X146" s="35" t="n">
        <v>76963</v>
      </c>
      <c r="Y146" s="35" t="n">
        <v>80000</v>
      </c>
      <c r="Z146" s="35" t="n">
        <v>313632</v>
      </c>
      <c r="AA146" s="35" t="n">
        <v>339050</v>
      </c>
      <c r="AB146" s="35" t="n">
        <v>102235</v>
      </c>
      <c r="AC146" s="35" t="n">
        <v>115000</v>
      </c>
      <c r="AD146" s="35" t="n">
        <v>333011</v>
      </c>
      <c r="AE146" s="35" t="n">
        <v>360000</v>
      </c>
      <c r="AF146" s="35" t="n">
        <v>44450</v>
      </c>
      <c r="AG146" s="35" t="n">
        <v>50000</v>
      </c>
      <c r="AH146" s="35" t="n">
        <v>6756455</v>
      </c>
      <c r="AI146" s="35" t="n">
        <v>7749115</v>
      </c>
      <c r="AJ146" s="35" t="n">
        <v>485686</v>
      </c>
      <c r="AK146" s="35" t="n">
        <v>1561857</v>
      </c>
      <c r="AL146" s="35" t="n">
        <v>804000</v>
      </c>
      <c r="AM146" s="35" t="n">
        <v>1936504</v>
      </c>
      <c r="AN146" s="35" t="n">
        <v>2047543</v>
      </c>
      <c r="AO146" s="35" t="n">
        <v>2740504</v>
      </c>
      <c r="AP146" s="35" t="n">
        <v>21579</v>
      </c>
      <c r="AQ146" s="35" t="n">
        <v>36778</v>
      </c>
      <c r="AR146" s="35" t="n">
        <v>2489</v>
      </c>
      <c r="AS146" s="35" t="n">
        <v>4164</v>
      </c>
      <c r="AT146" s="35" t="n">
        <v>75812</v>
      </c>
      <c r="AU146" s="35" t="n">
        <v>120000</v>
      </c>
      <c r="AV146" s="35" t="n">
        <v>223062</v>
      </c>
      <c r="AW146" s="35" t="n">
        <v>400000</v>
      </c>
      <c r="AX146" s="35" t="n">
        <v>1278249</v>
      </c>
      <c r="AY146" s="35" t="n">
        <v>2116000</v>
      </c>
      <c r="AZ146" s="35" t="n">
        <v>30</v>
      </c>
      <c r="BA146" s="35" t="n">
        <v>-4681894</v>
      </c>
      <c r="BB146" s="35" t="n">
        <v>-3217155</v>
      </c>
      <c r="BC146" s="35" t="n">
        <v>735552</v>
      </c>
      <c r="BD146" s="60" t="n">
        <v>431579</v>
      </c>
      <c r="BE146" s="60" t="n">
        <v>20821</v>
      </c>
    </row>
    <row r="147" customFormat="false" ht="12.75" hidden="false" customHeight="true" outlineLevel="0" collapsed="false">
      <c r="A147" s="35" t="s">
        <v>632</v>
      </c>
      <c r="B147" s="35" t="s">
        <v>613</v>
      </c>
      <c r="C147" s="35" t="s">
        <v>147</v>
      </c>
      <c r="D147" s="35" t="s">
        <v>614</v>
      </c>
      <c r="E147" s="35" t="s">
        <v>155</v>
      </c>
      <c r="F147" s="35" t="s">
        <v>144</v>
      </c>
      <c r="G147" s="35" t="s">
        <v>553</v>
      </c>
      <c r="H147" s="35" t="s">
        <v>556</v>
      </c>
      <c r="I147" s="35" t="n">
        <v>500</v>
      </c>
      <c r="J147" s="35" t="s">
        <v>558</v>
      </c>
      <c r="K147" s="35" t="n">
        <v>118798</v>
      </c>
      <c r="L147" s="35" t="n">
        <v>15678082</v>
      </c>
      <c r="M147" s="35" t="n">
        <v>19162632</v>
      </c>
      <c r="N147" s="35" t="n">
        <v>11329173</v>
      </c>
      <c r="O147" s="35" t="n">
        <v>12874283</v>
      </c>
      <c r="P147" s="35" t="n">
        <v>4348909</v>
      </c>
      <c r="Q147" s="35" t="n">
        <v>6288349</v>
      </c>
      <c r="R147" s="35" t="n">
        <v>602</v>
      </c>
      <c r="S147" s="35" t="n">
        <v>602</v>
      </c>
      <c r="T147" s="35" t="n">
        <v>70000</v>
      </c>
      <c r="U147" s="35" t="n">
        <v>70000</v>
      </c>
      <c r="V147" s="35" t="n">
        <v>629559</v>
      </c>
      <c r="W147" s="35" t="n">
        <v>667067</v>
      </c>
      <c r="X147" s="35" t="n">
        <v>76963</v>
      </c>
      <c r="Y147" s="35" t="n">
        <v>80000</v>
      </c>
      <c r="Z147" s="35" t="n">
        <v>313632</v>
      </c>
      <c r="AA147" s="35" t="n">
        <v>339050</v>
      </c>
      <c r="AB147" s="35" t="n">
        <v>102235</v>
      </c>
      <c r="AC147" s="35" t="n">
        <v>115000</v>
      </c>
      <c r="AD147" s="35" t="n">
        <v>333011</v>
      </c>
      <c r="AE147" s="35" t="n">
        <v>360000</v>
      </c>
      <c r="AF147" s="35" t="n">
        <v>44450</v>
      </c>
      <c r="AG147" s="35" t="n">
        <v>50000</v>
      </c>
      <c r="AH147" s="35" t="n">
        <v>9759325</v>
      </c>
      <c r="AI147" s="35" t="n">
        <v>11193166</v>
      </c>
      <c r="AJ147" s="35" t="n">
        <v>485686</v>
      </c>
      <c r="AK147" s="35" t="n">
        <v>2256015</v>
      </c>
      <c r="AL147" s="35" t="n">
        <v>804000</v>
      </c>
      <c r="AM147" s="35" t="n">
        <v>2797172</v>
      </c>
      <c r="AN147" s="35" t="n">
        <v>2741701</v>
      </c>
      <c r="AO147" s="35" t="n">
        <v>3601172</v>
      </c>
      <c r="AP147" s="35" t="n">
        <v>26974</v>
      </c>
      <c r="AQ147" s="35" t="n">
        <v>45972</v>
      </c>
      <c r="AR147" s="35" t="n">
        <v>3111</v>
      </c>
      <c r="AS147" s="35" t="n">
        <v>5205</v>
      </c>
      <c r="AT147" s="35" t="n">
        <v>75812</v>
      </c>
      <c r="AU147" s="35" t="n">
        <v>120000</v>
      </c>
      <c r="AV147" s="35" t="n">
        <v>223062</v>
      </c>
      <c r="AW147" s="35" t="n">
        <v>400000</v>
      </c>
      <c r="AX147" s="35" t="n">
        <v>1278249</v>
      </c>
      <c r="AY147" s="35" t="n">
        <v>2116000</v>
      </c>
      <c r="AZ147" s="35" t="n">
        <v>30</v>
      </c>
      <c r="BA147" s="35" t="n">
        <v>-5368910</v>
      </c>
      <c r="BB147" s="35" t="n">
        <v>-3809435</v>
      </c>
      <c r="BC147" s="35" t="n">
        <v>919439</v>
      </c>
      <c r="BD147" s="60" t="n">
        <v>539474</v>
      </c>
      <c r="BE147" s="60" t="n">
        <v>26026</v>
      </c>
    </row>
    <row r="148" customFormat="false" ht="12.75" hidden="false" customHeight="true" outlineLevel="0" collapsed="false">
      <c r="A148" s="35" t="s">
        <v>633</v>
      </c>
      <c r="B148" s="35" t="s">
        <v>613</v>
      </c>
      <c r="C148" s="35" t="s">
        <v>147</v>
      </c>
      <c r="D148" s="35" t="s">
        <v>614</v>
      </c>
      <c r="E148" s="35" t="s">
        <v>155</v>
      </c>
      <c r="F148" s="35" t="s">
        <v>144</v>
      </c>
      <c r="G148" s="35" t="s">
        <v>549</v>
      </c>
      <c r="H148" s="35" t="s">
        <v>550</v>
      </c>
      <c r="I148" s="35" t="n">
        <v>1000</v>
      </c>
      <c r="J148" s="35" t="s">
        <v>562</v>
      </c>
      <c r="K148" s="35" t="n">
        <v>118798</v>
      </c>
      <c r="L148" s="35" t="n">
        <v>19990323</v>
      </c>
      <c r="M148" s="35" t="n">
        <v>25044075</v>
      </c>
      <c r="N148" s="35" t="n">
        <v>14649990</v>
      </c>
      <c r="O148" s="35" t="n">
        <v>17259347</v>
      </c>
      <c r="P148" s="35" t="n">
        <v>5340333</v>
      </c>
      <c r="Q148" s="35" t="n">
        <v>7784728</v>
      </c>
      <c r="R148" s="35" t="n">
        <v>506</v>
      </c>
      <c r="S148" s="35" t="n">
        <v>506</v>
      </c>
      <c r="T148" s="35" t="n">
        <v>70000</v>
      </c>
      <c r="U148" s="35" t="n">
        <v>70000</v>
      </c>
      <c r="V148" s="35" t="n">
        <v>629559</v>
      </c>
      <c r="W148" s="35" t="n">
        <v>667067</v>
      </c>
      <c r="X148" s="35" t="n">
        <v>153925</v>
      </c>
      <c r="Y148" s="35" t="n">
        <v>160000</v>
      </c>
      <c r="Z148" s="35" t="n">
        <v>313632</v>
      </c>
      <c r="AA148" s="35" t="n">
        <v>339050</v>
      </c>
      <c r="AB148" s="35" t="n">
        <v>102235</v>
      </c>
      <c r="AC148" s="35" t="n">
        <v>115000</v>
      </c>
      <c r="AD148" s="35" t="n">
        <v>333011</v>
      </c>
      <c r="AE148" s="35" t="n">
        <v>360000</v>
      </c>
      <c r="AF148" s="35" t="n">
        <v>44450</v>
      </c>
      <c r="AG148" s="35" t="n">
        <v>50000</v>
      </c>
      <c r="AH148" s="35" t="n">
        <v>13003178</v>
      </c>
      <c r="AI148" s="35" t="n">
        <v>15498230</v>
      </c>
      <c r="AJ148" s="35" t="n">
        <v>485686</v>
      </c>
      <c r="AK148" s="35" t="n">
        <v>3005881</v>
      </c>
      <c r="AL148" s="35" t="n">
        <v>804000</v>
      </c>
      <c r="AM148" s="35" t="n">
        <v>3873008</v>
      </c>
      <c r="AN148" s="35" t="n">
        <v>3491567</v>
      </c>
      <c r="AO148" s="35" t="n">
        <v>4677008</v>
      </c>
      <c r="AP148" s="35" t="n">
        <v>267017</v>
      </c>
      <c r="AQ148" s="35" t="n">
        <v>463819</v>
      </c>
      <c r="AR148" s="35" t="n">
        <v>4626</v>
      </c>
      <c r="AS148" s="35" t="n">
        <v>7901</v>
      </c>
      <c r="AT148" s="35" t="n">
        <v>75812</v>
      </c>
      <c r="AU148" s="35" t="n">
        <v>120000</v>
      </c>
      <c r="AV148" s="35" t="n">
        <v>223062</v>
      </c>
      <c r="AW148" s="35" t="n">
        <v>400000</v>
      </c>
      <c r="AX148" s="35" t="n">
        <v>1278249</v>
      </c>
      <c r="AY148" s="35" t="n">
        <v>2116000</v>
      </c>
      <c r="AZ148" s="35" t="n">
        <v>198.0582484</v>
      </c>
      <c r="BA148" s="35" t="n">
        <v>1491654</v>
      </c>
      <c r="BB148" s="35" t="n">
        <v>0</v>
      </c>
      <c r="BC148" s="35" t="n">
        <v>9276382</v>
      </c>
      <c r="BD148" s="60" t="n">
        <v>5340333</v>
      </c>
      <c r="BE148" s="60" t="n">
        <v>39506</v>
      </c>
    </row>
    <row r="149" customFormat="false" ht="12.75" hidden="false" customHeight="true" outlineLevel="0" collapsed="false">
      <c r="A149" s="35" t="s">
        <v>634</v>
      </c>
      <c r="B149" s="35" t="s">
        <v>613</v>
      </c>
      <c r="C149" s="35" t="s">
        <v>147</v>
      </c>
      <c r="D149" s="35" t="s">
        <v>614</v>
      </c>
      <c r="E149" s="35" t="s">
        <v>155</v>
      </c>
      <c r="F149" s="35" t="s">
        <v>144</v>
      </c>
      <c r="G149" s="35" t="s">
        <v>553</v>
      </c>
      <c r="H149" s="35" t="s">
        <v>550</v>
      </c>
      <c r="I149" s="35" t="n">
        <v>1000</v>
      </c>
      <c r="J149" s="35" t="s">
        <v>562</v>
      </c>
      <c r="K149" s="35" t="n">
        <v>118798</v>
      </c>
      <c r="L149" s="35" t="n">
        <v>27176991</v>
      </c>
      <c r="M149" s="35" t="n">
        <v>33777731</v>
      </c>
      <c r="N149" s="35" t="n">
        <v>20429180</v>
      </c>
      <c r="O149" s="35" t="n">
        <v>24147449</v>
      </c>
      <c r="P149" s="35" t="n">
        <v>6747811</v>
      </c>
      <c r="Q149" s="35" t="n">
        <v>9630282</v>
      </c>
      <c r="R149" s="35" t="n">
        <v>550</v>
      </c>
      <c r="S149" s="35" t="n">
        <v>550</v>
      </c>
      <c r="T149" s="35" t="n">
        <v>70000</v>
      </c>
      <c r="U149" s="35" t="n">
        <v>70000</v>
      </c>
      <c r="V149" s="35" t="n">
        <v>629559</v>
      </c>
      <c r="W149" s="35" t="n">
        <v>667067</v>
      </c>
      <c r="X149" s="35" t="n">
        <v>153925</v>
      </c>
      <c r="Y149" s="35" t="n">
        <v>160000</v>
      </c>
      <c r="Z149" s="35" t="n">
        <v>313632</v>
      </c>
      <c r="AA149" s="35" t="n">
        <v>339050</v>
      </c>
      <c r="AB149" s="35" t="n">
        <v>102235</v>
      </c>
      <c r="AC149" s="35" t="n">
        <v>115000</v>
      </c>
      <c r="AD149" s="35" t="n">
        <v>333011</v>
      </c>
      <c r="AE149" s="35" t="n">
        <v>360000</v>
      </c>
      <c r="AF149" s="35" t="n">
        <v>44450</v>
      </c>
      <c r="AG149" s="35" t="n">
        <v>50000</v>
      </c>
      <c r="AH149" s="35" t="n">
        <v>18782369</v>
      </c>
      <c r="AI149" s="35" t="n">
        <v>22386332</v>
      </c>
      <c r="AJ149" s="35" t="n">
        <v>485686</v>
      </c>
      <c r="AK149" s="35" t="n">
        <v>4341828</v>
      </c>
      <c r="AL149" s="35" t="n">
        <v>804000</v>
      </c>
      <c r="AM149" s="35" t="n">
        <v>5594344</v>
      </c>
      <c r="AN149" s="35" t="n">
        <v>4827514</v>
      </c>
      <c r="AO149" s="35" t="n">
        <v>6398344</v>
      </c>
      <c r="AP149" s="35" t="n">
        <v>337391</v>
      </c>
      <c r="AQ149" s="35" t="n">
        <v>586061</v>
      </c>
      <c r="AR149" s="35" t="n">
        <v>5783</v>
      </c>
      <c r="AS149" s="35" t="n">
        <v>9877</v>
      </c>
      <c r="AT149" s="35" t="n">
        <v>75812</v>
      </c>
      <c r="AU149" s="35" t="n">
        <v>120000</v>
      </c>
      <c r="AV149" s="35" t="n">
        <v>223062</v>
      </c>
      <c r="AW149" s="35" t="n">
        <v>400000</v>
      </c>
      <c r="AX149" s="35" t="n">
        <v>1278249</v>
      </c>
      <c r="AY149" s="35" t="n">
        <v>2116000</v>
      </c>
      <c r="AZ149" s="35" t="n">
        <v>200.2061695</v>
      </c>
      <c r="BA149" s="35" t="n">
        <v>2090947</v>
      </c>
      <c r="BB149" s="35" t="n">
        <v>0</v>
      </c>
      <c r="BC149" s="35" t="n">
        <v>11721229</v>
      </c>
      <c r="BD149" s="60" t="n">
        <v>6747811</v>
      </c>
      <c r="BE149" s="60" t="n">
        <v>49383</v>
      </c>
    </row>
    <row r="150" customFormat="false" ht="12.75" hidden="false" customHeight="true" outlineLevel="0" collapsed="false">
      <c r="A150" s="35" t="s">
        <v>633</v>
      </c>
      <c r="B150" s="35" t="s">
        <v>613</v>
      </c>
      <c r="C150" s="35" t="s">
        <v>147</v>
      </c>
      <c r="D150" s="35" t="s">
        <v>614</v>
      </c>
      <c r="E150" s="35" t="s">
        <v>155</v>
      </c>
      <c r="F150" s="35" t="s">
        <v>144</v>
      </c>
      <c r="G150" s="35" t="s">
        <v>549</v>
      </c>
      <c r="H150" s="35" t="s">
        <v>556</v>
      </c>
      <c r="I150" s="35" t="n">
        <v>1000</v>
      </c>
      <c r="J150" s="35" t="s">
        <v>562</v>
      </c>
      <c r="K150" s="35" t="n">
        <v>118798</v>
      </c>
      <c r="L150" s="35" t="n">
        <v>19763751</v>
      </c>
      <c r="M150" s="35" t="n">
        <v>24650510</v>
      </c>
      <c r="N150" s="35" t="n">
        <v>14649990</v>
      </c>
      <c r="O150" s="35" t="n">
        <v>17259347</v>
      </c>
      <c r="P150" s="35" t="n">
        <v>5113762</v>
      </c>
      <c r="Q150" s="35" t="n">
        <v>7391164</v>
      </c>
      <c r="R150" s="35" t="n">
        <v>500</v>
      </c>
      <c r="S150" s="35" t="n">
        <v>500</v>
      </c>
      <c r="T150" s="35" t="n">
        <v>70000</v>
      </c>
      <c r="U150" s="35" t="n">
        <v>70000</v>
      </c>
      <c r="V150" s="35" t="n">
        <v>629559</v>
      </c>
      <c r="W150" s="35" t="n">
        <v>667067</v>
      </c>
      <c r="X150" s="35" t="n">
        <v>153925</v>
      </c>
      <c r="Y150" s="35" t="n">
        <v>160000</v>
      </c>
      <c r="Z150" s="35" t="n">
        <v>313632</v>
      </c>
      <c r="AA150" s="35" t="n">
        <v>339050</v>
      </c>
      <c r="AB150" s="35" t="n">
        <v>102235</v>
      </c>
      <c r="AC150" s="35" t="n">
        <v>115000</v>
      </c>
      <c r="AD150" s="35" t="n">
        <v>333011</v>
      </c>
      <c r="AE150" s="35" t="n">
        <v>360000</v>
      </c>
      <c r="AF150" s="35" t="n">
        <v>44450</v>
      </c>
      <c r="AG150" s="35" t="n">
        <v>50000</v>
      </c>
      <c r="AH150" s="35" t="n">
        <v>13003178</v>
      </c>
      <c r="AI150" s="35" t="n">
        <v>15498230</v>
      </c>
      <c r="AJ150" s="35" t="n">
        <v>485686</v>
      </c>
      <c r="AK150" s="35" t="n">
        <v>3005881</v>
      </c>
      <c r="AL150" s="35" t="n">
        <v>804000</v>
      </c>
      <c r="AM150" s="35" t="n">
        <v>3873008</v>
      </c>
      <c r="AN150" s="35" t="n">
        <v>3491567</v>
      </c>
      <c r="AO150" s="35" t="n">
        <v>4677008</v>
      </c>
      <c r="AP150" s="35" t="n">
        <v>40445</v>
      </c>
      <c r="AQ150" s="35" t="n">
        <v>70255</v>
      </c>
      <c r="AR150" s="35" t="n">
        <v>4626</v>
      </c>
      <c r="AS150" s="35" t="n">
        <v>7901</v>
      </c>
      <c r="AT150" s="35" t="n">
        <v>75812</v>
      </c>
      <c r="AU150" s="35" t="n">
        <v>120000</v>
      </c>
      <c r="AV150" s="35" t="n">
        <v>223062</v>
      </c>
      <c r="AW150" s="35" t="n">
        <v>400000</v>
      </c>
      <c r="AX150" s="35" t="n">
        <v>1278249</v>
      </c>
      <c r="AY150" s="35" t="n">
        <v>2116000</v>
      </c>
      <c r="AZ150" s="35" t="n">
        <v>30</v>
      </c>
      <c r="BA150" s="35" t="n">
        <v>-5986065</v>
      </c>
      <c r="BB150" s="35" t="n">
        <v>-4304859</v>
      </c>
      <c r="BC150" s="35" t="n">
        <v>1405099</v>
      </c>
      <c r="BD150" s="60" t="n">
        <v>808903</v>
      </c>
      <c r="BE150" s="60" t="n">
        <v>39506</v>
      </c>
    </row>
    <row r="151" customFormat="false" ht="12.75" hidden="false" customHeight="true" outlineLevel="0" collapsed="false">
      <c r="A151" s="35" t="s">
        <v>634</v>
      </c>
      <c r="B151" s="35" t="s">
        <v>613</v>
      </c>
      <c r="C151" s="35" t="s">
        <v>147</v>
      </c>
      <c r="D151" s="35" t="s">
        <v>614</v>
      </c>
      <c r="E151" s="35" t="s">
        <v>155</v>
      </c>
      <c r="F151" s="35" t="s">
        <v>144</v>
      </c>
      <c r="G151" s="35" t="s">
        <v>553</v>
      </c>
      <c r="H151" s="35" t="s">
        <v>556</v>
      </c>
      <c r="I151" s="35" t="n">
        <v>1000</v>
      </c>
      <c r="J151" s="35" t="s">
        <v>562</v>
      </c>
      <c r="K151" s="35" t="n">
        <v>118798</v>
      </c>
      <c r="L151" s="35" t="n">
        <v>26890157</v>
      </c>
      <c r="M151" s="35" t="n">
        <v>33279488</v>
      </c>
      <c r="N151" s="35" t="n">
        <v>20429180</v>
      </c>
      <c r="O151" s="35" t="n">
        <v>24147449</v>
      </c>
      <c r="P151" s="35" t="n">
        <v>6460977</v>
      </c>
      <c r="Q151" s="35" t="n">
        <v>9132040</v>
      </c>
      <c r="R151" s="35" t="n">
        <v>545</v>
      </c>
      <c r="S151" s="35" t="n">
        <v>545</v>
      </c>
      <c r="T151" s="35" t="n">
        <v>70000</v>
      </c>
      <c r="U151" s="35" t="n">
        <v>70000</v>
      </c>
      <c r="V151" s="35" t="n">
        <v>629559</v>
      </c>
      <c r="W151" s="35" t="n">
        <v>667067</v>
      </c>
      <c r="X151" s="35" t="n">
        <v>153925</v>
      </c>
      <c r="Y151" s="35" t="n">
        <v>160000</v>
      </c>
      <c r="Z151" s="35" t="n">
        <v>313632</v>
      </c>
      <c r="AA151" s="35" t="n">
        <v>339050</v>
      </c>
      <c r="AB151" s="35" t="n">
        <v>102235</v>
      </c>
      <c r="AC151" s="35" t="n">
        <v>115000</v>
      </c>
      <c r="AD151" s="35" t="n">
        <v>333011</v>
      </c>
      <c r="AE151" s="35" t="n">
        <v>360000</v>
      </c>
      <c r="AF151" s="35" t="n">
        <v>44450</v>
      </c>
      <c r="AG151" s="35" t="n">
        <v>50000</v>
      </c>
      <c r="AH151" s="35" t="n">
        <v>18782369</v>
      </c>
      <c r="AI151" s="35" t="n">
        <v>22386332</v>
      </c>
      <c r="AJ151" s="35" t="n">
        <v>485686</v>
      </c>
      <c r="AK151" s="35" t="n">
        <v>4341828</v>
      </c>
      <c r="AL151" s="35" t="n">
        <v>804000</v>
      </c>
      <c r="AM151" s="35" t="n">
        <v>5594344</v>
      </c>
      <c r="AN151" s="35" t="n">
        <v>4827514</v>
      </c>
      <c r="AO151" s="35" t="n">
        <v>6398344</v>
      </c>
      <c r="AP151" s="35" t="n">
        <v>50556</v>
      </c>
      <c r="AQ151" s="35" t="n">
        <v>87819</v>
      </c>
      <c r="AR151" s="35" t="n">
        <v>5783</v>
      </c>
      <c r="AS151" s="35" t="n">
        <v>9877</v>
      </c>
      <c r="AT151" s="35" t="n">
        <v>75812</v>
      </c>
      <c r="AU151" s="35" t="n">
        <v>120000</v>
      </c>
      <c r="AV151" s="35" t="n">
        <v>223062</v>
      </c>
      <c r="AW151" s="35" t="n">
        <v>400000</v>
      </c>
      <c r="AX151" s="35" t="n">
        <v>1278249</v>
      </c>
      <c r="AY151" s="35" t="n">
        <v>2116000</v>
      </c>
      <c r="AZ151" s="35" t="n">
        <v>30</v>
      </c>
      <c r="BA151" s="35" t="n">
        <v>-7375666</v>
      </c>
      <c r="BB151" s="35" t="n">
        <v>-5449848</v>
      </c>
      <c r="BC151" s="35" t="n">
        <v>1756374</v>
      </c>
      <c r="BD151" s="60" t="n">
        <v>1011129</v>
      </c>
      <c r="BE151" s="60" t="n">
        <v>49383</v>
      </c>
    </row>
    <row r="152" customFormat="false" ht="12.75" hidden="false" customHeight="true" outlineLevel="0" collapsed="false">
      <c r="A152" s="35" t="s">
        <v>635</v>
      </c>
      <c r="B152" s="35" t="s">
        <v>613</v>
      </c>
      <c r="C152" s="35" t="s">
        <v>147</v>
      </c>
      <c r="D152" s="35" t="s">
        <v>614</v>
      </c>
      <c r="E152" s="35" t="s">
        <v>155</v>
      </c>
      <c r="F152" s="35" t="s">
        <v>156</v>
      </c>
      <c r="H152" s="35" t="s">
        <v>550</v>
      </c>
      <c r="I152" s="35" t="n">
        <v>800</v>
      </c>
      <c r="J152" s="35" t="s">
        <v>551</v>
      </c>
      <c r="K152" s="35" t="n">
        <v>2542546</v>
      </c>
      <c r="L152" s="35" t="n">
        <v>3743999</v>
      </c>
      <c r="M152" s="35" t="n">
        <v>5332706</v>
      </c>
      <c r="N152" s="35" t="n">
        <v>1569849</v>
      </c>
      <c r="O152" s="35" t="n">
        <v>1681117</v>
      </c>
      <c r="P152" s="35" t="n">
        <v>2174151</v>
      </c>
      <c r="Q152" s="35" t="n">
        <v>3651589</v>
      </c>
      <c r="R152" s="35" t="n">
        <v>152</v>
      </c>
      <c r="S152" s="35" t="n">
        <v>152</v>
      </c>
      <c r="T152" s="35" t="n">
        <v>70000</v>
      </c>
      <c r="U152" s="35" t="n">
        <v>70000</v>
      </c>
      <c r="V152" s="35" t="n">
        <v>629559</v>
      </c>
      <c r="W152" s="35" t="n">
        <v>667067</v>
      </c>
      <c r="X152" s="35" t="n">
        <v>76963</v>
      </c>
      <c r="Y152" s="35" t="n">
        <v>80000</v>
      </c>
      <c r="Z152" s="35" t="n">
        <v>313632</v>
      </c>
      <c r="AA152" s="35" t="n">
        <v>339050</v>
      </c>
      <c r="AB152" s="35" t="n">
        <v>102235</v>
      </c>
      <c r="AC152" s="35" t="n">
        <v>115000</v>
      </c>
      <c r="AD152" s="35" t="n">
        <v>333011</v>
      </c>
      <c r="AE152" s="35" t="n">
        <v>360000</v>
      </c>
      <c r="AF152" s="35" t="n">
        <v>44450</v>
      </c>
      <c r="AG152" s="35" t="n">
        <v>50000</v>
      </c>
      <c r="AH152" s="35" t="n">
        <v>0</v>
      </c>
      <c r="AI152" s="35" t="n">
        <v>0</v>
      </c>
      <c r="AJ152" s="35" t="n">
        <v>485686</v>
      </c>
      <c r="AK152" s="35" t="n">
        <v>0</v>
      </c>
      <c r="AL152" s="35" t="n">
        <v>804000</v>
      </c>
      <c r="AM152" s="35" t="n">
        <v>0</v>
      </c>
      <c r="AN152" s="35" t="n">
        <v>485686</v>
      </c>
      <c r="AO152" s="35" t="n">
        <v>804000</v>
      </c>
      <c r="AP152" s="35" t="n">
        <v>108708</v>
      </c>
      <c r="AQ152" s="35" t="n">
        <v>206653</v>
      </c>
      <c r="AR152" s="35" t="n">
        <v>2634</v>
      </c>
      <c r="AS152" s="35" t="n">
        <v>4936</v>
      </c>
      <c r="AT152" s="35" t="n">
        <v>75812</v>
      </c>
      <c r="AU152" s="35" t="n">
        <v>120000</v>
      </c>
      <c r="AV152" s="35" t="n">
        <v>223062</v>
      </c>
      <c r="AW152" s="35" t="n">
        <v>400000</v>
      </c>
      <c r="AX152" s="35" t="n">
        <v>1278249</v>
      </c>
      <c r="AY152" s="35" t="n">
        <v>2116000</v>
      </c>
      <c r="AZ152" s="35" t="n">
        <v>136.6284647</v>
      </c>
      <c r="BA152" s="35" t="n">
        <v>481475</v>
      </c>
      <c r="BB152" s="35" t="n">
        <v>0</v>
      </c>
      <c r="BC152" s="35" t="n">
        <v>4133064</v>
      </c>
      <c r="BD152" s="60" t="n">
        <v>2174151</v>
      </c>
      <c r="BE152" s="60" t="n">
        <v>24680</v>
      </c>
    </row>
    <row r="153" customFormat="false" ht="12.75" hidden="false" customHeight="true" outlineLevel="0" collapsed="false">
      <c r="A153" s="35" t="s">
        <v>635</v>
      </c>
      <c r="B153" s="35" t="s">
        <v>613</v>
      </c>
      <c r="C153" s="35" t="s">
        <v>147</v>
      </c>
      <c r="D153" s="35" t="s">
        <v>614</v>
      </c>
      <c r="E153" s="35" t="s">
        <v>155</v>
      </c>
      <c r="F153" s="35" t="s">
        <v>156</v>
      </c>
      <c r="H153" s="35" t="s">
        <v>556</v>
      </c>
      <c r="I153" s="35" t="n">
        <v>800</v>
      </c>
      <c r="J153" s="35" t="s">
        <v>551</v>
      </c>
      <c r="K153" s="35" t="n">
        <v>2542546</v>
      </c>
      <c r="L153" s="35" t="n">
        <v>3659161</v>
      </c>
      <c r="M153" s="35" t="n">
        <v>5171428</v>
      </c>
      <c r="N153" s="35" t="n">
        <v>1569849</v>
      </c>
      <c r="O153" s="35" t="n">
        <v>1681117</v>
      </c>
      <c r="P153" s="35" t="n">
        <v>2089312</v>
      </c>
      <c r="Q153" s="35" t="n">
        <v>3490312</v>
      </c>
      <c r="R153" s="35" t="n">
        <v>148</v>
      </c>
      <c r="S153" s="35" t="n">
        <v>148</v>
      </c>
      <c r="T153" s="35" t="n">
        <v>70000</v>
      </c>
      <c r="U153" s="35" t="n">
        <v>70000</v>
      </c>
      <c r="V153" s="35" t="n">
        <v>629559</v>
      </c>
      <c r="W153" s="35" t="n">
        <v>667067</v>
      </c>
      <c r="X153" s="35" t="n">
        <v>76963</v>
      </c>
      <c r="Y153" s="35" t="n">
        <v>80000</v>
      </c>
      <c r="Z153" s="35" t="n">
        <v>313632</v>
      </c>
      <c r="AA153" s="35" t="n">
        <v>339050</v>
      </c>
      <c r="AB153" s="35" t="n">
        <v>102235</v>
      </c>
      <c r="AC153" s="35" t="n">
        <v>115000</v>
      </c>
      <c r="AD153" s="35" t="n">
        <v>333011</v>
      </c>
      <c r="AE153" s="35" t="n">
        <v>360000</v>
      </c>
      <c r="AF153" s="35" t="n">
        <v>44450</v>
      </c>
      <c r="AG153" s="35" t="n">
        <v>50000</v>
      </c>
      <c r="AH153" s="35" t="n">
        <v>0</v>
      </c>
      <c r="AI153" s="35" t="n">
        <v>0</v>
      </c>
      <c r="AJ153" s="35" t="n">
        <v>485686</v>
      </c>
      <c r="AK153" s="35" t="n">
        <v>0</v>
      </c>
      <c r="AL153" s="35" t="n">
        <v>804000</v>
      </c>
      <c r="AM153" s="35" t="n">
        <v>0</v>
      </c>
      <c r="AN153" s="35" t="n">
        <v>485686</v>
      </c>
      <c r="AO153" s="35" t="n">
        <v>804000</v>
      </c>
      <c r="AP153" s="35" t="n">
        <v>23869</v>
      </c>
      <c r="AQ153" s="35" t="n">
        <v>45376</v>
      </c>
      <c r="AR153" s="35" t="n">
        <v>2634</v>
      </c>
      <c r="AS153" s="35" t="n">
        <v>4936</v>
      </c>
      <c r="AT153" s="35" t="n">
        <v>75812</v>
      </c>
      <c r="AU153" s="35" t="n">
        <v>120000</v>
      </c>
      <c r="AV153" s="35" t="n">
        <v>223062</v>
      </c>
      <c r="AW153" s="35" t="n">
        <v>400000</v>
      </c>
      <c r="AX153" s="35" t="n">
        <v>1278249</v>
      </c>
      <c r="AY153" s="35" t="n">
        <v>2116000</v>
      </c>
      <c r="AZ153" s="35" t="n">
        <v>30</v>
      </c>
      <c r="BA153" s="35" t="n">
        <v>-2582800</v>
      </c>
      <c r="BB153" s="35" t="n">
        <v>-1611926</v>
      </c>
      <c r="BC153" s="35" t="n">
        <v>907512</v>
      </c>
      <c r="BD153" s="60" t="n">
        <v>477386</v>
      </c>
      <c r="BE153" s="60" t="n">
        <v>24680</v>
      </c>
    </row>
    <row r="154" customFormat="false" ht="12.75" hidden="false" customHeight="true" outlineLevel="0" collapsed="false">
      <c r="A154" s="35" t="s">
        <v>636</v>
      </c>
      <c r="B154" s="35" t="s">
        <v>613</v>
      </c>
      <c r="C154" s="35" t="s">
        <v>147</v>
      </c>
      <c r="D154" s="35" t="s">
        <v>614</v>
      </c>
      <c r="E154" s="35" t="s">
        <v>155</v>
      </c>
      <c r="F154" s="35" t="s">
        <v>156</v>
      </c>
      <c r="H154" s="35" t="s">
        <v>550</v>
      </c>
      <c r="I154" s="35" t="n">
        <v>4000</v>
      </c>
      <c r="J154" s="35" t="s">
        <v>558</v>
      </c>
      <c r="K154" s="35" t="n">
        <v>2542546</v>
      </c>
      <c r="L154" s="35" t="n">
        <v>3755089</v>
      </c>
      <c r="M154" s="35" t="n">
        <v>5353504</v>
      </c>
      <c r="N154" s="35" t="n">
        <v>1569849</v>
      </c>
      <c r="O154" s="35" t="n">
        <v>1681117</v>
      </c>
      <c r="P154" s="35" t="n">
        <v>2185240</v>
      </c>
      <c r="Q154" s="35" t="n">
        <v>3672387</v>
      </c>
      <c r="R154" s="35" t="n">
        <v>30</v>
      </c>
      <c r="S154" s="35" t="n">
        <v>30</v>
      </c>
      <c r="T154" s="35" t="n">
        <v>70000</v>
      </c>
      <c r="U154" s="35" t="n">
        <v>70000</v>
      </c>
      <c r="V154" s="35" t="n">
        <v>629559</v>
      </c>
      <c r="W154" s="35" t="n">
        <v>667067</v>
      </c>
      <c r="X154" s="35" t="n">
        <v>76963</v>
      </c>
      <c r="Y154" s="35" t="n">
        <v>80000</v>
      </c>
      <c r="Z154" s="35" t="n">
        <v>313632</v>
      </c>
      <c r="AA154" s="35" t="n">
        <v>339050</v>
      </c>
      <c r="AB154" s="35" t="n">
        <v>102235</v>
      </c>
      <c r="AC154" s="35" t="n">
        <v>115000</v>
      </c>
      <c r="AD154" s="35" t="n">
        <v>333011</v>
      </c>
      <c r="AE154" s="35" t="n">
        <v>360000</v>
      </c>
      <c r="AF154" s="35" t="n">
        <v>44450</v>
      </c>
      <c r="AG154" s="35" t="n">
        <v>50000</v>
      </c>
      <c r="AH154" s="35" t="n">
        <v>0</v>
      </c>
      <c r="AI154" s="35" t="n">
        <v>0</v>
      </c>
      <c r="AJ154" s="35" t="n">
        <v>485686</v>
      </c>
      <c r="AK154" s="35" t="n">
        <v>0</v>
      </c>
      <c r="AL154" s="35" t="n">
        <v>804000</v>
      </c>
      <c r="AM154" s="35" t="n">
        <v>0</v>
      </c>
      <c r="AN154" s="35" t="n">
        <v>485686</v>
      </c>
      <c r="AO154" s="35" t="n">
        <v>804000</v>
      </c>
      <c r="AP154" s="35" t="n">
        <v>109262</v>
      </c>
      <c r="AQ154" s="35" t="n">
        <v>207707</v>
      </c>
      <c r="AR154" s="35" t="n">
        <v>13169</v>
      </c>
      <c r="AS154" s="35" t="n">
        <v>24680</v>
      </c>
      <c r="AT154" s="35" t="n">
        <v>75812</v>
      </c>
      <c r="AU154" s="35" t="n">
        <v>120000</v>
      </c>
      <c r="AV154" s="35" t="n">
        <v>223062</v>
      </c>
      <c r="AW154" s="35" t="n">
        <v>400000</v>
      </c>
      <c r="AX154" s="35" t="n">
        <v>1278249</v>
      </c>
      <c r="AY154" s="35" t="n">
        <v>2116000</v>
      </c>
      <c r="AZ154" s="35" t="n">
        <v>27.46506989</v>
      </c>
      <c r="BA154" s="35" t="n">
        <v>481758</v>
      </c>
      <c r="BB154" s="35" t="n">
        <v>0</v>
      </c>
      <c r="BC154" s="35" t="n">
        <v>4154145</v>
      </c>
      <c r="BD154" s="60" t="n">
        <v>2185240</v>
      </c>
      <c r="BE154" s="60" t="n">
        <v>123401</v>
      </c>
    </row>
    <row r="155" customFormat="false" ht="12.75" hidden="false" customHeight="true" outlineLevel="0" collapsed="false">
      <c r="A155" s="35" t="s">
        <v>636</v>
      </c>
      <c r="B155" s="35" t="s">
        <v>613</v>
      </c>
      <c r="C155" s="35" t="s">
        <v>147</v>
      </c>
      <c r="D155" s="35" t="s">
        <v>614</v>
      </c>
      <c r="E155" s="35" t="s">
        <v>155</v>
      </c>
      <c r="F155" s="35" t="s">
        <v>156</v>
      </c>
      <c r="H155" s="35" t="s">
        <v>556</v>
      </c>
      <c r="I155" s="35" t="n">
        <v>4000</v>
      </c>
      <c r="J155" s="35" t="s">
        <v>558</v>
      </c>
      <c r="K155" s="35" t="n">
        <v>2542546</v>
      </c>
      <c r="L155" s="35" t="n">
        <v>3765173</v>
      </c>
      <c r="M155" s="35" t="n">
        <v>5372675</v>
      </c>
      <c r="N155" s="35" t="n">
        <v>1569849</v>
      </c>
      <c r="O155" s="35" t="n">
        <v>1681117</v>
      </c>
      <c r="P155" s="35" t="n">
        <v>2195325</v>
      </c>
      <c r="Q155" s="35" t="n">
        <v>3691558</v>
      </c>
      <c r="R155" s="35" t="n">
        <v>31</v>
      </c>
      <c r="S155" s="35" t="n">
        <v>31</v>
      </c>
      <c r="T155" s="35" t="n">
        <v>70000</v>
      </c>
      <c r="U155" s="35" t="n">
        <v>70000</v>
      </c>
      <c r="V155" s="35" t="n">
        <v>629559</v>
      </c>
      <c r="W155" s="35" t="n">
        <v>667067</v>
      </c>
      <c r="X155" s="35" t="n">
        <v>76963</v>
      </c>
      <c r="Y155" s="35" t="n">
        <v>80000</v>
      </c>
      <c r="Z155" s="35" t="n">
        <v>313632</v>
      </c>
      <c r="AA155" s="35" t="n">
        <v>339050</v>
      </c>
      <c r="AB155" s="35" t="n">
        <v>102235</v>
      </c>
      <c r="AC155" s="35" t="n">
        <v>115000</v>
      </c>
      <c r="AD155" s="35" t="n">
        <v>333011</v>
      </c>
      <c r="AE155" s="35" t="n">
        <v>360000</v>
      </c>
      <c r="AF155" s="35" t="n">
        <v>44450</v>
      </c>
      <c r="AG155" s="35" t="n">
        <v>50000</v>
      </c>
      <c r="AH155" s="35" t="n">
        <v>0</v>
      </c>
      <c r="AI155" s="35" t="n">
        <v>0</v>
      </c>
      <c r="AJ155" s="35" t="n">
        <v>485686</v>
      </c>
      <c r="AK155" s="35" t="n">
        <v>0</v>
      </c>
      <c r="AL155" s="35" t="n">
        <v>804000</v>
      </c>
      <c r="AM155" s="35" t="n">
        <v>0</v>
      </c>
      <c r="AN155" s="35" t="n">
        <v>485686</v>
      </c>
      <c r="AO155" s="35" t="n">
        <v>804000</v>
      </c>
      <c r="AP155" s="35" t="n">
        <v>119347</v>
      </c>
      <c r="AQ155" s="35" t="n">
        <v>226878</v>
      </c>
      <c r="AR155" s="35" t="n">
        <v>13169</v>
      </c>
      <c r="AS155" s="35" t="n">
        <v>24680</v>
      </c>
      <c r="AT155" s="35" t="n">
        <v>75812</v>
      </c>
      <c r="AU155" s="35" t="n">
        <v>120000</v>
      </c>
      <c r="AV155" s="35" t="n">
        <v>223062</v>
      </c>
      <c r="AW155" s="35" t="n">
        <v>400000</v>
      </c>
      <c r="AX155" s="35" t="n">
        <v>1278249</v>
      </c>
      <c r="AY155" s="35" t="n">
        <v>2116000</v>
      </c>
      <c r="AZ155" s="35" t="n">
        <v>30</v>
      </c>
      <c r="BA155" s="35" t="n">
        <v>846000</v>
      </c>
      <c r="BB155" s="35" t="n">
        <v>191605</v>
      </c>
      <c r="BC155" s="35" t="n">
        <v>4537558</v>
      </c>
      <c r="BD155" s="60" t="n">
        <v>2386930</v>
      </c>
      <c r="BE155" s="60" t="n">
        <v>123401</v>
      </c>
    </row>
    <row r="156" customFormat="false" ht="12.75" hidden="false" customHeight="true" outlineLevel="0" collapsed="false">
      <c r="A156" s="35" t="s">
        <v>637</v>
      </c>
      <c r="B156" s="35" t="s">
        <v>613</v>
      </c>
      <c r="C156" s="35" t="s">
        <v>147</v>
      </c>
      <c r="D156" s="35" t="s">
        <v>614</v>
      </c>
      <c r="E156" s="35" t="s">
        <v>155</v>
      </c>
      <c r="F156" s="35" t="s">
        <v>156</v>
      </c>
      <c r="H156" s="35" t="s">
        <v>550</v>
      </c>
      <c r="I156" s="35" t="n">
        <v>8000</v>
      </c>
      <c r="J156" s="35" t="s">
        <v>562</v>
      </c>
      <c r="K156" s="35" t="n">
        <v>2542546</v>
      </c>
      <c r="L156" s="35" t="n">
        <v>3768951</v>
      </c>
      <c r="M156" s="35" t="n">
        <v>5379502</v>
      </c>
      <c r="N156" s="35" t="n">
        <v>1569849</v>
      </c>
      <c r="O156" s="35" t="n">
        <v>1681117</v>
      </c>
      <c r="P156" s="35" t="n">
        <v>2199102</v>
      </c>
      <c r="Q156" s="35" t="n">
        <v>3698385</v>
      </c>
      <c r="R156" s="35" t="n">
        <v>15</v>
      </c>
      <c r="S156" s="35" t="n">
        <v>15</v>
      </c>
      <c r="T156" s="35" t="n">
        <v>70000</v>
      </c>
      <c r="U156" s="35" t="n">
        <v>70000</v>
      </c>
      <c r="V156" s="35" t="n">
        <v>629559</v>
      </c>
      <c r="W156" s="35" t="n">
        <v>667067</v>
      </c>
      <c r="X156" s="35" t="n">
        <v>76963</v>
      </c>
      <c r="Y156" s="35" t="n">
        <v>80000</v>
      </c>
      <c r="Z156" s="35" t="n">
        <v>313632</v>
      </c>
      <c r="AA156" s="35" t="n">
        <v>339050</v>
      </c>
      <c r="AB156" s="35" t="n">
        <v>102235</v>
      </c>
      <c r="AC156" s="35" t="n">
        <v>115000</v>
      </c>
      <c r="AD156" s="35" t="n">
        <v>333011</v>
      </c>
      <c r="AE156" s="35" t="n">
        <v>360000</v>
      </c>
      <c r="AF156" s="35" t="n">
        <v>44450</v>
      </c>
      <c r="AG156" s="35" t="n">
        <v>50000</v>
      </c>
      <c r="AH156" s="35" t="n">
        <v>0</v>
      </c>
      <c r="AI156" s="35" t="n">
        <v>0</v>
      </c>
      <c r="AJ156" s="35" t="n">
        <v>485686</v>
      </c>
      <c r="AK156" s="35" t="n">
        <v>0</v>
      </c>
      <c r="AL156" s="35" t="n">
        <v>804000</v>
      </c>
      <c r="AM156" s="35" t="n">
        <v>0</v>
      </c>
      <c r="AN156" s="35" t="n">
        <v>485686</v>
      </c>
      <c r="AO156" s="35" t="n">
        <v>804000</v>
      </c>
      <c r="AP156" s="35" t="n">
        <v>109955</v>
      </c>
      <c r="AQ156" s="35" t="n">
        <v>209025</v>
      </c>
      <c r="AR156" s="35" t="n">
        <v>26337</v>
      </c>
      <c r="AS156" s="35" t="n">
        <v>49360</v>
      </c>
      <c r="AT156" s="35" t="n">
        <v>75812</v>
      </c>
      <c r="AU156" s="35" t="n">
        <v>120000</v>
      </c>
      <c r="AV156" s="35" t="n">
        <v>223062</v>
      </c>
      <c r="AW156" s="35" t="n">
        <v>400000</v>
      </c>
      <c r="AX156" s="35" t="n">
        <v>1278249</v>
      </c>
      <c r="AY156" s="35" t="n">
        <v>2116000</v>
      </c>
      <c r="AZ156" s="35" t="n">
        <v>13.81964554</v>
      </c>
      <c r="BA156" s="35" t="n">
        <v>482111</v>
      </c>
      <c r="BB156" s="35" t="n">
        <v>0</v>
      </c>
      <c r="BC156" s="35" t="n">
        <v>4180496</v>
      </c>
      <c r="BD156" s="60" t="n">
        <v>2199102</v>
      </c>
      <c r="BE156" s="60" t="n">
        <v>246801</v>
      </c>
    </row>
    <row r="157" customFormat="false" ht="12.75" hidden="false" customHeight="true" outlineLevel="0" collapsed="false">
      <c r="A157" s="35" t="s">
        <v>637</v>
      </c>
      <c r="B157" s="35" t="s">
        <v>613</v>
      </c>
      <c r="C157" s="35" t="s">
        <v>147</v>
      </c>
      <c r="D157" s="35" t="s">
        <v>614</v>
      </c>
      <c r="E157" s="35" t="s">
        <v>155</v>
      </c>
      <c r="F157" s="35" t="s">
        <v>156</v>
      </c>
      <c r="H157" s="35" t="s">
        <v>556</v>
      </c>
      <c r="I157" s="35" t="n">
        <v>8000</v>
      </c>
      <c r="J157" s="35" t="s">
        <v>562</v>
      </c>
      <c r="K157" s="35" t="n">
        <v>2542546</v>
      </c>
      <c r="L157" s="35" t="n">
        <v>3897688</v>
      </c>
      <c r="M157" s="35" t="n">
        <v>5624233</v>
      </c>
      <c r="N157" s="35" t="n">
        <v>1569849</v>
      </c>
      <c r="O157" s="35" t="n">
        <v>1681117</v>
      </c>
      <c r="P157" s="35" t="n">
        <v>2327840</v>
      </c>
      <c r="Q157" s="35" t="n">
        <v>3943116</v>
      </c>
      <c r="R157" s="35" t="n">
        <v>16</v>
      </c>
      <c r="S157" s="35" t="n">
        <v>16</v>
      </c>
      <c r="T157" s="35" t="n">
        <v>70000</v>
      </c>
      <c r="U157" s="35" t="n">
        <v>70000</v>
      </c>
      <c r="V157" s="35" t="n">
        <v>629559</v>
      </c>
      <c r="W157" s="35" t="n">
        <v>667067</v>
      </c>
      <c r="X157" s="35" t="n">
        <v>76963</v>
      </c>
      <c r="Y157" s="35" t="n">
        <v>80000</v>
      </c>
      <c r="Z157" s="35" t="n">
        <v>313632</v>
      </c>
      <c r="AA157" s="35" t="n">
        <v>339050</v>
      </c>
      <c r="AB157" s="35" t="n">
        <v>102235</v>
      </c>
      <c r="AC157" s="35" t="n">
        <v>115000</v>
      </c>
      <c r="AD157" s="35" t="n">
        <v>333011</v>
      </c>
      <c r="AE157" s="35" t="n">
        <v>360000</v>
      </c>
      <c r="AF157" s="35" t="n">
        <v>44450</v>
      </c>
      <c r="AG157" s="35" t="n">
        <v>50000</v>
      </c>
      <c r="AH157" s="35" t="n">
        <v>0</v>
      </c>
      <c r="AI157" s="35" t="n">
        <v>0</v>
      </c>
      <c r="AJ157" s="35" t="n">
        <v>485686</v>
      </c>
      <c r="AK157" s="35" t="n">
        <v>0</v>
      </c>
      <c r="AL157" s="35" t="n">
        <v>804000</v>
      </c>
      <c r="AM157" s="35" t="n">
        <v>0</v>
      </c>
      <c r="AN157" s="35" t="n">
        <v>485686</v>
      </c>
      <c r="AO157" s="35" t="n">
        <v>804000</v>
      </c>
      <c r="AP157" s="35" t="n">
        <v>238693</v>
      </c>
      <c r="AQ157" s="35" t="n">
        <v>453756</v>
      </c>
      <c r="AR157" s="35" t="n">
        <v>26337</v>
      </c>
      <c r="AS157" s="35" t="n">
        <v>49360</v>
      </c>
      <c r="AT157" s="35" t="n">
        <v>75812</v>
      </c>
      <c r="AU157" s="35" t="n">
        <v>120000</v>
      </c>
      <c r="AV157" s="35" t="n">
        <v>223062</v>
      </c>
      <c r="AW157" s="35" t="n">
        <v>400000</v>
      </c>
      <c r="AX157" s="35" t="n">
        <v>1278249</v>
      </c>
      <c r="AY157" s="35" t="n">
        <v>2116000</v>
      </c>
      <c r="AZ157" s="35" t="n">
        <v>30</v>
      </c>
      <c r="BA157" s="35" t="n">
        <v>5132000</v>
      </c>
      <c r="BB157" s="35" t="n">
        <v>2446020</v>
      </c>
      <c r="BC157" s="35" t="n">
        <v>9075116</v>
      </c>
      <c r="BD157" s="60" t="n">
        <v>4773860</v>
      </c>
      <c r="BE157" s="60" t="n">
        <v>246801</v>
      </c>
    </row>
    <row r="158" customFormat="false" ht="12.75" hidden="false" customHeight="true" outlineLevel="0" collapsed="false">
      <c r="A158" s="35" t="s">
        <v>638</v>
      </c>
      <c r="B158" s="35" t="s">
        <v>547</v>
      </c>
      <c r="C158" s="35" t="s">
        <v>148</v>
      </c>
      <c r="D158" s="35" t="s">
        <v>639</v>
      </c>
      <c r="E158" s="35" t="s">
        <v>145</v>
      </c>
      <c r="F158" s="35" t="s">
        <v>144</v>
      </c>
      <c r="G158" s="35" t="s">
        <v>549</v>
      </c>
      <c r="H158" s="35" t="s">
        <v>550</v>
      </c>
      <c r="I158" s="35" t="n">
        <v>100</v>
      </c>
      <c r="J158" s="35" t="s">
        <v>551</v>
      </c>
      <c r="K158" s="35" t="n">
        <v>73816</v>
      </c>
      <c r="L158" s="35" t="n">
        <v>19263461</v>
      </c>
      <c r="M158" s="35" t="n">
        <v>29953065</v>
      </c>
      <c r="N158" s="35" t="n">
        <v>3882949</v>
      </c>
      <c r="O158" s="35" t="n">
        <v>4285867</v>
      </c>
      <c r="P158" s="35" t="n">
        <v>15380512</v>
      </c>
      <c r="Q158" s="35" t="n">
        <v>25667199</v>
      </c>
      <c r="R158" s="35" t="n">
        <v>2007</v>
      </c>
      <c r="S158" s="35" t="n">
        <v>2007</v>
      </c>
      <c r="T158" s="35" t="n">
        <v>70000</v>
      </c>
      <c r="U158" s="35" t="n">
        <v>70000</v>
      </c>
      <c r="V158" s="35" t="n">
        <v>629559</v>
      </c>
      <c r="W158" s="35" t="n">
        <v>667067</v>
      </c>
      <c r="X158" s="35" t="n">
        <v>76963</v>
      </c>
      <c r="Y158" s="35" t="n">
        <v>80000</v>
      </c>
      <c r="Z158" s="35" t="n">
        <v>286112</v>
      </c>
      <c r="AA158" s="35" t="n">
        <v>309300</v>
      </c>
      <c r="AB158" s="35" t="n">
        <v>111125</v>
      </c>
      <c r="AC158" s="35" t="n">
        <v>125000</v>
      </c>
      <c r="AD158" s="35" t="n">
        <v>296010</v>
      </c>
      <c r="AE158" s="35" t="n">
        <v>320000</v>
      </c>
      <c r="AF158" s="35" t="n">
        <v>44450</v>
      </c>
      <c r="AG158" s="35" t="n">
        <v>50000</v>
      </c>
      <c r="AH158" s="35" t="n">
        <v>2368731</v>
      </c>
      <c r="AI158" s="35" t="n">
        <v>2664500</v>
      </c>
      <c r="AJ158" s="35" t="n">
        <v>402322</v>
      </c>
      <c r="AK158" s="35" t="n">
        <v>547568</v>
      </c>
      <c r="AL158" s="35" t="n">
        <v>666000</v>
      </c>
      <c r="AM158" s="35" t="n">
        <v>665859</v>
      </c>
      <c r="AN158" s="35" t="n">
        <v>949890</v>
      </c>
      <c r="AO158" s="35" t="n">
        <v>1331859</v>
      </c>
      <c r="AP158" s="35" t="n">
        <v>13073435</v>
      </c>
      <c r="AQ158" s="35" t="n">
        <v>22063420</v>
      </c>
      <c r="AR158" s="35" t="n">
        <v>1160</v>
      </c>
      <c r="AS158" s="35" t="n">
        <v>1920</v>
      </c>
      <c r="AT158" s="35" t="n">
        <v>75812</v>
      </c>
      <c r="AU158" s="35" t="n">
        <v>120000</v>
      </c>
      <c r="AV158" s="35" t="n">
        <v>223062</v>
      </c>
      <c r="AW158" s="35" t="n">
        <v>400000</v>
      </c>
      <c r="AX158" s="35" t="n">
        <v>1057153</v>
      </c>
      <c r="AY158" s="35" t="n">
        <v>1750000</v>
      </c>
      <c r="AZ158" s="35" t="n">
        <v>2304.039505</v>
      </c>
      <c r="BA158" s="35" t="n">
        <v>289766</v>
      </c>
      <c r="BB158" s="35" t="n">
        <v>0</v>
      </c>
      <c r="BC158" s="35" t="n">
        <v>25956965</v>
      </c>
      <c r="BD158" s="60" t="n">
        <v>15380512</v>
      </c>
      <c r="BE158" s="60" t="n">
        <v>9600</v>
      </c>
    </row>
    <row r="159" customFormat="false" ht="12.75" hidden="false" customHeight="true" outlineLevel="0" collapsed="false">
      <c r="A159" s="35" t="s">
        <v>640</v>
      </c>
      <c r="B159" s="35" t="s">
        <v>547</v>
      </c>
      <c r="C159" s="35" t="s">
        <v>148</v>
      </c>
      <c r="D159" s="35" t="s">
        <v>639</v>
      </c>
      <c r="E159" s="35" t="s">
        <v>145</v>
      </c>
      <c r="F159" s="35" t="s">
        <v>144</v>
      </c>
      <c r="G159" s="35" t="s">
        <v>553</v>
      </c>
      <c r="H159" s="35" t="s">
        <v>550</v>
      </c>
      <c r="I159" s="35" t="n">
        <v>100</v>
      </c>
      <c r="J159" s="35" t="s">
        <v>551</v>
      </c>
      <c r="K159" s="35" t="n">
        <v>73816</v>
      </c>
      <c r="L159" s="35" t="n">
        <v>22544600</v>
      </c>
      <c r="M159" s="35" t="n">
        <v>34623530</v>
      </c>
      <c r="N159" s="35" t="n">
        <v>5173416</v>
      </c>
      <c r="O159" s="35" t="n">
        <v>5737467</v>
      </c>
      <c r="P159" s="35" t="n">
        <v>17371185</v>
      </c>
      <c r="Q159" s="35" t="n">
        <v>28886063</v>
      </c>
      <c r="R159" s="35" t="n">
        <v>1879</v>
      </c>
      <c r="S159" s="35" t="n">
        <v>1879</v>
      </c>
      <c r="T159" s="35" t="n">
        <v>70000</v>
      </c>
      <c r="U159" s="35" t="n">
        <v>70000</v>
      </c>
      <c r="V159" s="35" t="n">
        <v>629559</v>
      </c>
      <c r="W159" s="35" t="n">
        <v>667067</v>
      </c>
      <c r="X159" s="35" t="n">
        <v>76963</v>
      </c>
      <c r="Y159" s="35" t="n">
        <v>80000</v>
      </c>
      <c r="Z159" s="35" t="n">
        <v>286112</v>
      </c>
      <c r="AA159" s="35" t="n">
        <v>309300</v>
      </c>
      <c r="AB159" s="35" t="n">
        <v>111125</v>
      </c>
      <c r="AC159" s="35" t="n">
        <v>125000</v>
      </c>
      <c r="AD159" s="35" t="n">
        <v>296010</v>
      </c>
      <c r="AE159" s="35" t="n">
        <v>320000</v>
      </c>
      <c r="AF159" s="35" t="n">
        <v>44450</v>
      </c>
      <c r="AG159" s="35" t="n">
        <v>50000</v>
      </c>
      <c r="AH159" s="35" t="n">
        <v>3659198</v>
      </c>
      <c r="AI159" s="35" t="n">
        <v>4116100</v>
      </c>
      <c r="AJ159" s="35" t="n">
        <v>402322</v>
      </c>
      <c r="AK159" s="35" t="n">
        <v>845879</v>
      </c>
      <c r="AL159" s="35" t="n">
        <v>666000</v>
      </c>
      <c r="AM159" s="35" t="n">
        <v>1028613</v>
      </c>
      <c r="AN159" s="35" t="n">
        <v>1248201</v>
      </c>
      <c r="AO159" s="35" t="n">
        <v>1694613</v>
      </c>
      <c r="AP159" s="35" t="n">
        <v>14765507</v>
      </c>
      <c r="AQ159" s="35" t="n">
        <v>24919050</v>
      </c>
      <c r="AR159" s="35" t="n">
        <v>1450</v>
      </c>
      <c r="AS159" s="35" t="n">
        <v>2400</v>
      </c>
      <c r="AT159" s="35" t="n">
        <v>75812</v>
      </c>
      <c r="AU159" s="35" t="n">
        <v>120000</v>
      </c>
      <c r="AV159" s="35" t="n">
        <v>223062</v>
      </c>
      <c r="AW159" s="35" t="n">
        <v>400000</v>
      </c>
      <c r="AX159" s="35" t="n">
        <v>1057153</v>
      </c>
      <c r="AY159" s="35" t="n">
        <v>1750000</v>
      </c>
      <c r="AZ159" s="35" t="n">
        <v>2081.797822</v>
      </c>
      <c r="BA159" s="35" t="n">
        <v>430466</v>
      </c>
      <c r="BB159" s="35" t="n">
        <v>-1</v>
      </c>
      <c r="BC159" s="35" t="n">
        <v>29316529</v>
      </c>
      <c r="BD159" s="60" t="n">
        <v>17371184</v>
      </c>
      <c r="BE159" s="60" t="n">
        <v>12000</v>
      </c>
    </row>
    <row r="160" customFormat="false" ht="12.75" hidden="false" customHeight="true" outlineLevel="0" collapsed="false">
      <c r="A160" s="35" t="s">
        <v>638</v>
      </c>
      <c r="B160" s="35" t="s">
        <v>547</v>
      </c>
      <c r="C160" s="35" t="s">
        <v>148</v>
      </c>
      <c r="D160" s="35" t="s">
        <v>639</v>
      </c>
      <c r="E160" s="35" t="s">
        <v>145</v>
      </c>
      <c r="F160" s="35" t="s">
        <v>144</v>
      </c>
      <c r="G160" s="35" t="s">
        <v>549</v>
      </c>
      <c r="H160" s="35" t="s">
        <v>556</v>
      </c>
      <c r="I160" s="35" t="n">
        <v>100</v>
      </c>
      <c r="J160" s="35" t="s">
        <v>551</v>
      </c>
      <c r="K160" s="35" t="n">
        <v>73816</v>
      </c>
      <c r="L160" s="35" t="n">
        <v>6360250</v>
      </c>
      <c r="M160" s="35" t="n">
        <v>8176924</v>
      </c>
      <c r="N160" s="35" t="n">
        <v>3882949</v>
      </c>
      <c r="O160" s="35" t="n">
        <v>4285867</v>
      </c>
      <c r="P160" s="35" t="n">
        <v>2477301</v>
      </c>
      <c r="Q160" s="35" t="n">
        <v>3891058</v>
      </c>
      <c r="R160" s="35" t="n">
        <v>663</v>
      </c>
      <c r="S160" s="35" t="n">
        <v>663</v>
      </c>
      <c r="T160" s="35" t="n">
        <v>70000</v>
      </c>
      <c r="U160" s="35" t="n">
        <v>70000</v>
      </c>
      <c r="V160" s="35" t="n">
        <v>629559</v>
      </c>
      <c r="W160" s="35" t="n">
        <v>667067</v>
      </c>
      <c r="X160" s="35" t="n">
        <v>76963</v>
      </c>
      <c r="Y160" s="35" t="n">
        <v>80000</v>
      </c>
      <c r="Z160" s="35" t="n">
        <v>286112</v>
      </c>
      <c r="AA160" s="35" t="n">
        <v>309300</v>
      </c>
      <c r="AB160" s="35" t="n">
        <v>111125</v>
      </c>
      <c r="AC160" s="35" t="n">
        <v>125000</v>
      </c>
      <c r="AD160" s="35" t="n">
        <v>296010</v>
      </c>
      <c r="AE160" s="35" t="n">
        <v>320000</v>
      </c>
      <c r="AF160" s="35" t="n">
        <v>44450</v>
      </c>
      <c r="AG160" s="35" t="n">
        <v>50000</v>
      </c>
      <c r="AH160" s="35" t="n">
        <v>2368731</v>
      </c>
      <c r="AI160" s="35" t="n">
        <v>2664500</v>
      </c>
      <c r="AJ160" s="35" t="n">
        <v>402322</v>
      </c>
      <c r="AK160" s="35" t="n">
        <v>547568</v>
      </c>
      <c r="AL160" s="35" t="n">
        <v>666000</v>
      </c>
      <c r="AM160" s="35" t="n">
        <v>665859</v>
      </c>
      <c r="AN160" s="35" t="n">
        <v>949890</v>
      </c>
      <c r="AO160" s="35" t="n">
        <v>1331859</v>
      </c>
      <c r="AP160" s="35" t="n">
        <v>170224</v>
      </c>
      <c r="AQ160" s="35" t="n">
        <v>287279</v>
      </c>
      <c r="AR160" s="35" t="n">
        <v>1160</v>
      </c>
      <c r="AS160" s="35" t="n">
        <v>1920</v>
      </c>
      <c r="AT160" s="35" t="n">
        <v>75812</v>
      </c>
      <c r="AU160" s="35" t="n">
        <v>120000</v>
      </c>
      <c r="AV160" s="35" t="n">
        <v>223062</v>
      </c>
      <c r="AW160" s="35" t="n">
        <v>400000</v>
      </c>
      <c r="AX160" s="35" t="n">
        <v>1057153</v>
      </c>
      <c r="AY160" s="35" t="n">
        <v>1750000</v>
      </c>
      <c r="AZ160" s="35" t="n">
        <v>30</v>
      </c>
      <c r="BA160" s="35" t="n">
        <v>-3553082</v>
      </c>
      <c r="BB160" s="35" t="n">
        <v>-2277037</v>
      </c>
      <c r="BC160" s="35" t="n">
        <v>337976</v>
      </c>
      <c r="BD160" s="60" t="n">
        <v>200264</v>
      </c>
      <c r="BE160" s="60" t="n">
        <v>9600</v>
      </c>
    </row>
    <row r="161" customFormat="false" ht="12.75" hidden="false" customHeight="true" outlineLevel="0" collapsed="false">
      <c r="A161" s="35" t="s">
        <v>640</v>
      </c>
      <c r="B161" s="35" t="s">
        <v>547</v>
      </c>
      <c r="C161" s="35" t="s">
        <v>148</v>
      </c>
      <c r="D161" s="35" t="s">
        <v>639</v>
      </c>
      <c r="E161" s="35" t="s">
        <v>145</v>
      </c>
      <c r="F161" s="35" t="s">
        <v>144</v>
      </c>
      <c r="G161" s="35" t="s">
        <v>553</v>
      </c>
      <c r="H161" s="35" t="s">
        <v>556</v>
      </c>
      <c r="I161" s="35" t="n">
        <v>100</v>
      </c>
      <c r="J161" s="35" t="s">
        <v>551</v>
      </c>
      <c r="K161" s="35" t="n">
        <v>73816</v>
      </c>
      <c r="L161" s="35" t="n">
        <v>7991874</v>
      </c>
      <c r="M161" s="35" t="n">
        <v>10063579</v>
      </c>
      <c r="N161" s="35" t="n">
        <v>5173416</v>
      </c>
      <c r="O161" s="35" t="n">
        <v>5737467</v>
      </c>
      <c r="P161" s="35" t="n">
        <v>2818458</v>
      </c>
      <c r="Q161" s="35" t="n">
        <v>4326112</v>
      </c>
      <c r="R161" s="35" t="n">
        <v>666</v>
      </c>
      <c r="S161" s="35" t="n">
        <v>666</v>
      </c>
      <c r="T161" s="35" t="n">
        <v>70000</v>
      </c>
      <c r="U161" s="35" t="n">
        <v>70000</v>
      </c>
      <c r="V161" s="35" t="n">
        <v>629559</v>
      </c>
      <c r="W161" s="35" t="n">
        <v>667067</v>
      </c>
      <c r="X161" s="35" t="n">
        <v>76963</v>
      </c>
      <c r="Y161" s="35" t="n">
        <v>80000</v>
      </c>
      <c r="Z161" s="35" t="n">
        <v>286112</v>
      </c>
      <c r="AA161" s="35" t="n">
        <v>309300</v>
      </c>
      <c r="AB161" s="35" t="n">
        <v>111125</v>
      </c>
      <c r="AC161" s="35" t="n">
        <v>125000</v>
      </c>
      <c r="AD161" s="35" t="n">
        <v>296010</v>
      </c>
      <c r="AE161" s="35" t="n">
        <v>320000</v>
      </c>
      <c r="AF161" s="35" t="n">
        <v>44450</v>
      </c>
      <c r="AG161" s="35" t="n">
        <v>50000</v>
      </c>
      <c r="AH161" s="35" t="n">
        <v>3659198</v>
      </c>
      <c r="AI161" s="35" t="n">
        <v>4116100</v>
      </c>
      <c r="AJ161" s="35" t="n">
        <v>402322</v>
      </c>
      <c r="AK161" s="35" t="n">
        <v>845879</v>
      </c>
      <c r="AL161" s="35" t="n">
        <v>666000</v>
      </c>
      <c r="AM161" s="35" t="n">
        <v>1028613</v>
      </c>
      <c r="AN161" s="35" t="n">
        <v>1248201</v>
      </c>
      <c r="AO161" s="35" t="n">
        <v>1694613</v>
      </c>
      <c r="AP161" s="35" t="n">
        <v>212780</v>
      </c>
      <c r="AQ161" s="35" t="n">
        <v>359099</v>
      </c>
      <c r="AR161" s="35" t="n">
        <v>1450</v>
      </c>
      <c r="AS161" s="35" t="n">
        <v>2400</v>
      </c>
      <c r="AT161" s="35" t="n">
        <v>75812</v>
      </c>
      <c r="AU161" s="35" t="n">
        <v>120000</v>
      </c>
      <c r="AV161" s="35" t="n">
        <v>223062</v>
      </c>
      <c r="AW161" s="35" t="n">
        <v>400000</v>
      </c>
      <c r="AX161" s="35" t="n">
        <v>1057153</v>
      </c>
      <c r="AY161" s="35" t="n">
        <v>1750000</v>
      </c>
      <c r="AZ161" s="35" t="n">
        <v>30</v>
      </c>
      <c r="BA161" s="35" t="n">
        <v>-3903643</v>
      </c>
      <c r="BB161" s="35" t="n">
        <v>-2568128</v>
      </c>
      <c r="BC161" s="35" t="n">
        <v>422469</v>
      </c>
      <c r="BD161" s="60" t="n">
        <v>250330</v>
      </c>
      <c r="BE161" s="60" t="n">
        <v>12000</v>
      </c>
    </row>
    <row r="162" customFormat="false" ht="12.75" hidden="false" customHeight="true" outlineLevel="0" collapsed="false">
      <c r="A162" s="35" t="s">
        <v>641</v>
      </c>
      <c r="B162" s="35" t="s">
        <v>547</v>
      </c>
      <c r="C162" s="35" t="s">
        <v>148</v>
      </c>
      <c r="D162" s="35" t="s">
        <v>639</v>
      </c>
      <c r="E162" s="35" t="s">
        <v>145</v>
      </c>
      <c r="F162" s="35" t="s">
        <v>144</v>
      </c>
      <c r="G162" s="35" t="s">
        <v>549</v>
      </c>
      <c r="H162" s="35" t="s">
        <v>550</v>
      </c>
      <c r="I162" s="35" t="n">
        <v>500</v>
      </c>
      <c r="J162" s="35" t="s">
        <v>558</v>
      </c>
      <c r="K162" s="35" t="n">
        <v>73816</v>
      </c>
      <c r="L162" s="35" t="n">
        <v>42790986</v>
      </c>
      <c r="M162" s="35" t="n">
        <v>64187519</v>
      </c>
      <c r="N162" s="35" t="n">
        <v>13130109</v>
      </c>
      <c r="O162" s="35" t="n">
        <v>14943867</v>
      </c>
      <c r="P162" s="35" t="n">
        <v>29660877</v>
      </c>
      <c r="Q162" s="35" t="n">
        <v>49243653</v>
      </c>
      <c r="R162" s="35" t="n">
        <v>914</v>
      </c>
      <c r="S162" s="35" t="n">
        <v>914</v>
      </c>
      <c r="T162" s="35" t="n">
        <v>70000</v>
      </c>
      <c r="U162" s="35" t="n">
        <v>70000</v>
      </c>
      <c r="V162" s="35" t="n">
        <v>629559</v>
      </c>
      <c r="W162" s="35" t="n">
        <v>667067</v>
      </c>
      <c r="X162" s="35" t="n">
        <v>76963</v>
      </c>
      <c r="Y162" s="35" t="n">
        <v>80000</v>
      </c>
      <c r="Z162" s="35" t="n">
        <v>286112</v>
      </c>
      <c r="AA162" s="35" t="n">
        <v>309300</v>
      </c>
      <c r="AB162" s="35" t="n">
        <v>111125</v>
      </c>
      <c r="AC162" s="35" t="n">
        <v>125000</v>
      </c>
      <c r="AD162" s="35" t="n">
        <v>296010</v>
      </c>
      <c r="AE162" s="35" t="n">
        <v>320000</v>
      </c>
      <c r="AF162" s="35" t="n">
        <v>44450</v>
      </c>
      <c r="AG162" s="35" t="n">
        <v>50000</v>
      </c>
      <c r="AH162" s="35" t="n">
        <v>11615891</v>
      </c>
      <c r="AI162" s="35" t="n">
        <v>13322500</v>
      </c>
      <c r="AJ162" s="35" t="n">
        <v>402322</v>
      </c>
      <c r="AK162" s="35" t="n">
        <v>2685189</v>
      </c>
      <c r="AL162" s="35" t="n">
        <v>666000</v>
      </c>
      <c r="AM162" s="35" t="n">
        <v>3329293</v>
      </c>
      <c r="AN162" s="35" t="n">
        <v>3087511</v>
      </c>
      <c r="AO162" s="35" t="n">
        <v>3995293</v>
      </c>
      <c r="AP162" s="35" t="n">
        <v>25211745</v>
      </c>
      <c r="AQ162" s="35" t="n">
        <v>42969000</v>
      </c>
      <c r="AR162" s="35" t="n">
        <v>5594</v>
      </c>
      <c r="AS162" s="35" t="n">
        <v>9360</v>
      </c>
      <c r="AT162" s="35" t="n">
        <v>75812</v>
      </c>
      <c r="AU162" s="35" t="n">
        <v>120000</v>
      </c>
      <c r="AV162" s="35" t="n">
        <v>223062</v>
      </c>
      <c r="AW162" s="35" t="n">
        <v>400000</v>
      </c>
      <c r="AX162" s="35" t="n">
        <v>1057153</v>
      </c>
      <c r="AY162" s="35" t="n">
        <v>1750000</v>
      </c>
      <c r="AZ162" s="35" t="n">
        <v>917.2675595</v>
      </c>
      <c r="BA162" s="35" t="n">
        <v>1308112</v>
      </c>
      <c r="BB162" s="35" t="n">
        <v>0</v>
      </c>
      <c r="BC162" s="35" t="n">
        <v>50551765</v>
      </c>
      <c r="BD162" s="60" t="n">
        <v>29660877</v>
      </c>
      <c r="BE162" s="60" t="n">
        <v>46800</v>
      </c>
    </row>
    <row r="163" customFormat="false" ht="12.75" hidden="false" customHeight="true" outlineLevel="0" collapsed="false">
      <c r="A163" s="35" t="s">
        <v>642</v>
      </c>
      <c r="B163" s="35" t="s">
        <v>547</v>
      </c>
      <c r="C163" s="35" t="s">
        <v>148</v>
      </c>
      <c r="D163" s="35" t="s">
        <v>639</v>
      </c>
      <c r="E163" s="35" t="s">
        <v>145</v>
      </c>
      <c r="F163" s="35" t="s">
        <v>144</v>
      </c>
      <c r="G163" s="35" t="s">
        <v>553</v>
      </c>
      <c r="H163" s="35" t="s">
        <v>550</v>
      </c>
      <c r="I163" s="35" t="n">
        <v>500</v>
      </c>
      <c r="J163" s="35" t="s">
        <v>558</v>
      </c>
      <c r="K163" s="35" t="n">
        <v>73816</v>
      </c>
      <c r="L163" s="35" t="n">
        <v>58881034</v>
      </c>
      <c r="M163" s="35" t="n">
        <v>87403313</v>
      </c>
      <c r="N163" s="35" t="n">
        <v>19458361</v>
      </c>
      <c r="O163" s="35" t="n">
        <v>22201867</v>
      </c>
      <c r="P163" s="35" t="n">
        <v>39422673</v>
      </c>
      <c r="Q163" s="35" t="n">
        <v>65201446</v>
      </c>
      <c r="R163" s="35" t="n">
        <v>1007</v>
      </c>
      <c r="S163" s="35" t="n">
        <v>1007</v>
      </c>
      <c r="T163" s="35" t="n">
        <v>70000</v>
      </c>
      <c r="U163" s="35" t="n">
        <v>70000</v>
      </c>
      <c r="V163" s="35" t="n">
        <v>629559</v>
      </c>
      <c r="W163" s="35" t="n">
        <v>667067</v>
      </c>
      <c r="X163" s="35" t="n">
        <v>76963</v>
      </c>
      <c r="Y163" s="35" t="n">
        <v>80000</v>
      </c>
      <c r="Z163" s="35" t="n">
        <v>286112</v>
      </c>
      <c r="AA163" s="35" t="n">
        <v>309300</v>
      </c>
      <c r="AB163" s="35" t="n">
        <v>111125</v>
      </c>
      <c r="AC163" s="35" t="n">
        <v>125000</v>
      </c>
      <c r="AD163" s="35" t="n">
        <v>296010</v>
      </c>
      <c r="AE163" s="35" t="n">
        <v>320000</v>
      </c>
      <c r="AF163" s="35" t="n">
        <v>44450</v>
      </c>
      <c r="AG163" s="35" t="n">
        <v>50000</v>
      </c>
      <c r="AH163" s="35" t="n">
        <v>17944144</v>
      </c>
      <c r="AI163" s="35" t="n">
        <v>20580500</v>
      </c>
      <c r="AJ163" s="35" t="n">
        <v>402322</v>
      </c>
      <c r="AK163" s="35" t="n">
        <v>4148059</v>
      </c>
      <c r="AL163" s="35" t="n">
        <v>666000</v>
      </c>
      <c r="AM163" s="35" t="n">
        <v>5143067</v>
      </c>
      <c r="AN163" s="35" t="n">
        <v>4550381</v>
      </c>
      <c r="AO163" s="35" t="n">
        <v>5809067</v>
      </c>
      <c r="AP163" s="35" t="n">
        <v>33509271</v>
      </c>
      <c r="AQ163" s="35" t="n">
        <v>57110679</v>
      </c>
      <c r="AR163" s="35" t="n">
        <v>6993</v>
      </c>
      <c r="AS163" s="35" t="n">
        <v>11700</v>
      </c>
      <c r="AT163" s="35" t="n">
        <v>75812</v>
      </c>
      <c r="AU163" s="35" t="n">
        <v>120000</v>
      </c>
      <c r="AV163" s="35" t="n">
        <v>223062</v>
      </c>
      <c r="AW163" s="35" t="n">
        <v>400000</v>
      </c>
      <c r="AX163" s="35" t="n">
        <v>1057153</v>
      </c>
      <c r="AY163" s="35" t="n">
        <v>1750000</v>
      </c>
      <c r="AZ163" s="35" t="n">
        <v>975.3221774</v>
      </c>
      <c r="BA163" s="35" t="n">
        <v>1987588</v>
      </c>
      <c r="BB163" s="35" t="n">
        <v>-1</v>
      </c>
      <c r="BC163" s="35" t="n">
        <v>67189034</v>
      </c>
      <c r="BD163" s="60" t="n">
        <v>39422672</v>
      </c>
      <c r="BE163" s="60" t="n">
        <v>58500</v>
      </c>
    </row>
    <row r="164" customFormat="false" ht="12.75" hidden="false" customHeight="true" outlineLevel="0" collapsed="false">
      <c r="A164" s="35" t="s">
        <v>641</v>
      </c>
      <c r="B164" s="35" t="s">
        <v>547</v>
      </c>
      <c r="C164" s="35" t="s">
        <v>148</v>
      </c>
      <c r="D164" s="35" t="s">
        <v>639</v>
      </c>
      <c r="E164" s="35" t="s">
        <v>145</v>
      </c>
      <c r="F164" s="35" t="s">
        <v>144</v>
      </c>
      <c r="G164" s="35" t="s">
        <v>549</v>
      </c>
      <c r="H164" s="35" t="s">
        <v>556</v>
      </c>
      <c r="I164" s="35" t="n">
        <v>500</v>
      </c>
      <c r="J164" s="35" t="s">
        <v>558</v>
      </c>
      <c r="K164" s="35" t="n">
        <v>73816</v>
      </c>
      <c r="L164" s="35" t="n">
        <v>18403812</v>
      </c>
      <c r="M164" s="35" t="n">
        <v>22623856</v>
      </c>
      <c r="N164" s="35" t="n">
        <v>13130109</v>
      </c>
      <c r="O164" s="35" t="n">
        <v>14943867</v>
      </c>
      <c r="P164" s="35" t="n">
        <v>5273703</v>
      </c>
      <c r="Q164" s="35" t="n">
        <v>7679990</v>
      </c>
      <c r="R164" s="35" t="n">
        <v>393</v>
      </c>
      <c r="S164" s="35" t="n">
        <v>393</v>
      </c>
      <c r="T164" s="35" t="n">
        <v>70000</v>
      </c>
      <c r="U164" s="35" t="n">
        <v>70000</v>
      </c>
      <c r="V164" s="35" t="n">
        <v>629559</v>
      </c>
      <c r="W164" s="35" t="n">
        <v>667067</v>
      </c>
      <c r="X164" s="35" t="n">
        <v>76963</v>
      </c>
      <c r="Y164" s="35" t="n">
        <v>80000</v>
      </c>
      <c r="Z164" s="35" t="n">
        <v>286112</v>
      </c>
      <c r="AA164" s="35" t="n">
        <v>309300</v>
      </c>
      <c r="AB164" s="35" t="n">
        <v>111125</v>
      </c>
      <c r="AC164" s="35" t="n">
        <v>125000</v>
      </c>
      <c r="AD164" s="35" t="n">
        <v>296010</v>
      </c>
      <c r="AE164" s="35" t="n">
        <v>320000</v>
      </c>
      <c r="AF164" s="35" t="n">
        <v>44450</v>
      </c>
      <c r="AG164" s="35" t="n">
        <v>50000</v>
      </c>
      <c r="AH164" s="35" t="n">
        <v>11615891</v>
      </c>
      <c r="AI164" s="35" t="n">
        <v>13322500</v>
      </c>
      <c r="AJ164" s="35" t="n">
        <v>402322</v>
      </c>
      <c r="AK164" s="35" t="n">
        <v>2685189</v>
      </c>
      <c r="AL164" s="35" t="n">
        <v>666000</v>
      </c>
      <c r="AM164" s="35" t="n">
        <v>3329293</v>
      </c>
      <c r="AN164" s="35" t="n">
        <v>3087511</v>
      </c>
      <c r="AO164" s="35" t="n">
        <v>3995293</v>
      </c>
      <c r="AP164" s="35" t="n">
        <v>824571</v>
      </c>
      <c r="AQ164" s="35" t="n">
        <v>1405337</v>
      </c>
      <c r="AR164" s="35" t="n">
        <v>5594</v>
      </c>
      <c r="AS164" s="35" t="n">
        <v>9360</v>
      </c>
      <c r="AT164" s="35" t="n">
        <v>75812</v>
      </c>
      <c r="AU164" s="35" t="n">
        <v>120000</v>
      </c>
      <c r="AV164" s="35" t="n">
        <v>223062</v>
      </c>
      <c r="AW164" s="35" t="n">
        <v>400000</v>
      </c>
      <c r="AX164" s="35" t="n">
        <v>1057153</v>
      </c>
      <c r="AY164" s="35" t="n">
        <v>1750000</v>
      </c>
      <c r="AZ164" s="35" t="n">
        <v>30</v>
      </c>
      <c r="BA164" s="35" t="n">
        <v>-6026652</v>
      </c>
      <c r="BB164" s="35" t="n">
        <v>-4303619</v>
      </c>
      <c r="BC164" s="35" t="n">
        <v>1653338</v>
      </c>
      <c r="BD164" s="60" t="n">
        <v>970084</v>
      </c>
      <c r="BE164" s="60" t="n">
        <v>46800</v>
      </c>
    </row>
    <row r="165" customFormat="false" ht="12.75" hidden="false" customHeight="true" outlineLevel="0" collapsed="false">
      <c r="A165" s="35" t="s">
        <v>642</v>
      </c>
      <c r="B165" s="35" t="s">
        <v>547</v>
      </c>
      <c r="C165" s="35" t="s">
        <v>148</v>
      </c>
      <c r="D165" s="35" t="s">
        <v>639</v>
      </c>
      <c r="E165" s="35" t="s">
        <v>145</v>
      </c>
      <c r="F165" s="35" t="s">
        <v>144</v>
      </c>
      <c r="G165" s="35" t="s">
        <v>553</v>
      </c>
      <c r="H165" s="35" t="s">
        <v>556</v>
      </c>
      <c r="I165" s="35" t="n">
        <v>500</v>
      </c>
      <c r="J165" s="35" t="s">
        <v>558</v>
      </c>
      <c r="K165" s="35" t="n">
        <v>73816</v>
      </c>
      <c r="L165" s="35" t="n">
        <v>26402477</v>
      </c>
      <c r="M165" s="35" t="n">
        <v>32049305</v>
      </c>
      <c r="N165" s="35" t="n">
        <v>19458361</v>
      </c>
      <c r="O165" s="35" t="n">
        <v>22201867</v>
      </c>
      <c r="P165" s="35" t="n">
        <v>6944115</v>
      </c>
      <c r="Q165" s="35" t="n">
        <v>9847438</v>
      </c>
      <c r="R165" s="35" t="n">
        <v>451</v>
      </c>
      <c r="S165" s="35" t="n">
        <v>451</v>
      </c>
      <c r="T165" s="35" t="n">
        <v>70000</v>
      </c>
      <c r="U165" s="35" t="n">
        <v>70000</v>
      </c>
      <c r="V165" s="35" t="n">
        <v>629559</v>
      </c>
      <c r="W165" s="35" t="n">
        <v>667067</v>
      </c>
      <c r="X165" s="35" t="n">
        <v>76963</v>
      </c>
      <c r="Y165" s="35" t="n">
        <v>80000</v>
      </c>
      <c r="Z165" s="35" t="n">
        <v>286112</v>
      </c>
      <c r="AA165" s="35" t="n">
        <v>309300</v>
      </c>
      <c r="AB165" s="35" t="n">
        <v>111125</v>
      </c>
      <c r="AC165" s="35" t="n">
        <v>125000</v>
      </c>
      <c r="AD165" s="35" t="n">
        <v>296010</v>
      </c>
      <c r="AE165" s="35" t="n">
        <v>320000</v>
      </c>
      <c r="AF165" s="35" t="n">
        <v>44450</v>
      </c>
      <c r="AG165" s="35" t="n">
        <v>50000</v>
      </c>
      <c r="AH165" s="35" t="n">
        <v>17944144</v>
      </c>
      <c r="AI165" s="35" t="n">
        <v>20580500</v>
      </c>
      <c r="AJ165" s="35" t="n">
        <v>402322</v>
      </c>
      <c r="AK165" s="35" t="n">
        <v>4148059</v>
      </c>
      <c r="AL165" s="35" t="n">
        <v>666000</v>
      </c>
      <c r="AM165" s="35" t="n">
        <v>5143067</v>
      </c>
      <c r="AN165" s="35" t="n">
        <v>4550381</v>
      </c>
      <c r="AO165" s="35" t="n">
        <v>5809067</v>
      </c>
      <c r="AP165" s="35" t="n">
        <v>1030714</v>
      </c>
      <c r="AQ165" s="35" t="n">
        <v>1756671</v>
      </c>
      <c r="AR165" s="35" t="n">
        <v>6993</v>
      </c>
      <c r="AS165" s="35" t="n">
        <v>11700</v>
      </c>
      <c r="AT165" s="35" t="n">
        <v>75812</v>
      </c>
      <c r="AU165" s="35" t="n">
        <v>120000</v>
      </c>
      <c r="AV165" s="35" t="n">
        <v>223062</v>
      </c>
      <c r="AW165" s="35" t="n">
        <v>400000</v>
      </c>
      <c r="AX165" s="35" t="n">
        <v>1057153</v>
      </c>
      <c r="AY165" s="35" t="n">
        <v>1750000</v>
      </c>
      <c r="AZ165" s="35" t="n">
        <v>30</v>
      </c>
      <c r="BA165" s="35" t="n">
        <v>-7780766</v>
      </c>
      <c r="BB165" s="35" t="n">
        <v>-5731510</v>
      </c>
      <c r="BC165" s="35" t="n">
        <v>2066672</v>
      </c>
      <c r="BD165" s="60" t="n">
        <v>1212605</v>
      </c>
      <c r="BE165" s="60" t="n">
        <v>58500</v>
      </c>
    </row>
    <row r="166" customFormat="false" ht="12.75" hidden="false" customHeight="true" outlineLevel="0" collapsed="false">
      <c r="A166" s="35" t="s">
        <v>643</v>
      </c>
      <c r="B166" s="35" t="s">
        <v>547</v>
      </c>
      <c r="C166" s="35" t="s">
        <v>148</v>
      </c>
      <c r="D166" s="35" t="s">
        <v>639</v>
      </c>
      <c r="E166" s="35" t="s">
        <v>145</v>
      </c>
      <c r="F166" s="35" t="s">
        <v>144</v>
      </c>
      <c r="G166" s="35" t="s">
        <v>549</v>
      </c>
      <c r="H166" s="35" t="s">
        <v>550</v>
      </c>
      <c r="I166" s="35" t="n">
        <v>1000</v>
      </c>
      <c r="J166" s="35" t="s">
        <v>562</v>
      </c>
      <c r="K166" s="35" t="n">
        <v>73816</v>
      </c>
      <c r="L166" s="35" t="n">
        <v>70190241</v>
      </c>
      <c r="M166" s="35" t="n">
        <v>106236755</v>
      </c>
      <c r="N166" s="35" t="n">
        <v>23946616</v>
      </c>
      <c r="O166" s="35" t="n">
        <v>28346367</v>
      </c>
      <c r="P166" s="35" t="n">
        <v>46243625</v>
      </c>
      <c r="Q166" s="35" t="n">
        <v>77890388</v>
      </c>
      <c r="R166" s="35" t="n">
        <v>790</v>
      </c>
      <c r="S166" s="35" t="n">
        <v>790</v>
      </c>
      <c r="T166" s="35" t="n">
        <v>70000</v>
      </c>
      <c r="U166" s="35" t="n">
        <v>70000</v>
      </c>
      <c r="V166" s="35" t="n">
        <v>629559</v>
      </c>
      <c r="W166" s="35" t="n">
        <v>667067</v>
      </c>
      <c r="X166" s="35" t="n">
        <v>153925</v>
      </c>
      <c r="Y166" s="35" t="n">
        <v>160000</v>
      </c>
      <c r="Z166" s="35" t="n">
        <v>286112</v>
      </c>
      <c r="AA166" s="35" t="n">
        <v>309300</v>
      </c>
      <c r="AB166" s="35" t="n">
        <v>111125</v>
      </c>
      <c r="AC166" s="35" t="n">
        <v>125000</v>
      </c>
      <c r="AD166" s="35" t="n">
        <v>296010</v>
      </c>
      <c r="AE166" s="35" t="n">
        <v>320000</v>
      </c>
      <c r="AF166" s="35" t="n">
        <v>44450</v>
      </c>
      <c r="AG166" s="35" t="n">
        <v>50000</v>
      </c>
      <c r="AH166" s="35" t="n">
        <v>22355436</v>
      </c>
      <c r="AI166" s="35" t="n">
        <v>26645000</v>
      </c>
      <c r="AJ166" s="35" t="n">
        <v>402322</v>
      </c>
      <c r="AK166" s="35" t="n">
        <v>5167796</v>
      </c>
      <c r="AL166" s="35" t="n">
        <v>666000</v>
      </c>
      <c r="AM166" s="35" t="n">
        <v>6658586</v>
      </c>
      <c r="AN166" s="35" t="n">
        <v>5570118</v>
      </c>
      <c r="AO166" s="35" t="n">
        <v>7324586</v>
      </c>
      <c r="AP166" s="35" t="n">
        <v>39307081</v>
      </c>
      <c r="AQ166" s="35" t="n">
        <v>68278043</v>
      </c>
      <c r="AR166" s="35" t="n">
        <v>10399</v>
      </c>
      <c r="AS166" s="35" t="n">
        <v>17760</v>
      </c>
      <c r="AT166" s="35" t="n">
        <v>75812</v>
      </c>
      <c r="AU166" s="35" t="n">
        <v>120000</v>
      </c>
      <c r="AV166" s="35" t="n">
        <v>223062</v>
      </c>
      <c r="AW166" s="35" t="n">
        <v>400000</v>
      </c>
      <c r="AX166" s="35" t="n">
        <v>1057153</v>
      </c>
      <c r="AY166" s="35" t="n">
        <v>1750000</v>
      </c>
      <c r="AZ166" s="35" t="n">
        <v>763.0060981</v>
      </c>
      <c r="BA166" s="35" t="n">
        <v>2436721</v>
      </c>
      <c r="BB166" s="35" t="n">
        <v>-1</v>
      </c>
      <c r="BC166" s="35" t="n">
        <v>80327109</v>
      </c>
      <c r="BD166" s="60" t="n">
        <v>46243624</v>
      </c>
      <c r="BE166" s="60" t="n">
        <v>88800</v>
      </c>
    </row>
    <row r="167" customFormat="false" ht="12.75" hidden="false" customHeight="true" outlineLevel="0" collapsed="false">
      <c r="A167" s="35" t="s">
        <v>644</v>
      </c>
      <c r="B167" s="35" t="s">
        <v>547</v>
      </c>
      <c r="C167" s="35" t="s">
        <v>148</v>
      </c>
      <c r="D167" s="35" t="s">
        <v>639</v>
      </c>
      <c r="E167" s="35" t="s">
        <v>145</v>
      </c>
      <c r="F167" s="35" t="s">
        <v>144</v>
      </c>
      <c r="G167" s="35" t="s">
        <v>553</v>
      </c>
      <c r="H167" s="35" t="s">
        <v>550</v>
      </c>
      <c r="I167" s="35" t="n">
        <v>1000</v>
      </c>
      <c r="J167" s="35" t="s">
        <v>562</v>
      </c>
      <c r="K167" s="35" t="n">
        <v>73816</v>
      </c>
      <c r="L167" s="35" t="n">
        <v>101155831</v>
      </c>
      <c r="M167" s="35" t="n">
        <v>152122757</v>
      </c>
      <c r="N167" s="35" t="n">
        <v>36125693</v>
      </c>
      <c r="O167" s="35" t="n">
        <v>42862367</v>
      </c>
      <c r="P167" s="35" t="n">
        <v>65030137</v>
      </c>
      <c r="Q167" s="35" t="n">
        <v>109260390</v>
      </c>
      <c r="R167" s="35" t="n">
        <v>911</v>
      </c>
      <c r="S167" s="35" t="n">
        <v>911</v>
      </c>
      <c r="T167" s="35" t="n">
        <v>70000</v>
      </c>
      <c r="U167" s="35" t="n">
        <v>70000</v>
      </c>
      <c r="V167" s="35" t="n">
        <v>629559</v>
      </c>
      <c r="W167" s="35" t="n">
        <v>667067</v>
      </c>
      <c r="X167" s="35" t="n">
        <v>153925</v>
      </c>
      <c r="Y167" s="35" t="n">
        <v>160000</v>
      </c>
      <c r="Z167" s="35" t="n">
        <v>286112</v>
      </c>
      <c r="AA167" s="35" t="n">
        <v>309300</v>
      </c>
      <c r="AB167" s="35" t="n">
        <v>111125</v>
      </c>
      <c r="AC167" s="35" t="n">
        <v>125000</v>
      </c>
      <c r="AD167" s="35" t="n">
        <v>296010</v>
      </c>
      <c r="AE167" s="35" t="n">
        <v>320000</v>
      </c>
      <c r="AF167" s="35" t="n">
        <v>44450</v>
      </c>
      <c r="AG167" s="35" t="n">
        <v>50000</v>
      </c>
      <c r="AH167" s="35" t="n">
        <v>34534513</v>
      </c>
      <c r="AI167" s="35" t="n">
        <v>41161000</v>
      </c>
      <c r="AJ167" s="35" t="n">
        <v>402322</v>
      </c>
      <c r="AK167" s="35" t="n">
        <v>7983174</v>
      </c>
      <c r="AL167" s="35" t="n">
        <v>666000</v>
      </c>
      <c r="AM167" s="35" t="n">
        <v>10286134</v>
      </c>
      <c r="AN167" s="35" t="n">
        <v>8385496</v>
      </c>
      <c r="AO167" s="35" t="n">
        <v>10952134</v>
      </c>
      <c r="AP167" s="35" t="n">
        <v>55275616</v>
      </c>
      <c r="AQ167" s="35" t="n">
        <v>96016056</v>
      </c>
      <c r="AR167" s="35" t="n">
        <v>12999</v>
      </c>
      <c r="AS167" s="35" t="n">
        <v>22200</v>
      </c>
      <c r="AT167" s="35" t="n">
        <v>75812</v>
      </c>
      <c r="AU167" s="35" t="n">
        <v>120000</v>
      </c>
      <c r="AV167" s="35" t="n">
        <v>223062</v>
      </c>
      <c r="AW167" s="35" t="n">
        <v>400000</v>
      </c>
      <c r="AX167" s="35" t="n">
        <v>1057153</v>
      </c>
      <c r="AY167" s="35" t="n">
        <v>1750000</v>
      </c>
      <c r="AZ167" s="35" t="n">
        <v>858.3823849</v>
      </c>
      <c r="BA167" s="35" t="n">
        <v>3699676</v>
      </c>
      <c r="BB167" s="35" t="n">
        <v>-1</v>
      </c>
      <c r="BC167" s="35" t="n">
        <v>112960066</v>
      </c>
      <c r="BD167" s="60" t="n">
        <v>65030136</v>
      </c>
      <c r="BE167" s="60" t="n">
        <v>111000</v>
      </c>
    </row>
    <row r="168" customFormat="false" ht="12.75" hidden="false" customHeight="true" outlineLevel="0" collapsed="false">
      <c r="A168" s="35" t="s">
        <v>643</v>
      </c>
      <c r="B168" s="35" t="s">
        <v>547</v>
      </c>
      <c r="C168" s="35" t="s">
        <v>148</v>
      </c>
      <c r="D168" s="35" t="s">
        <v>639</v>
      </c>
      <c r="E168" s="35" t="s">
        <v>145</v>
      </c>
      <c r="F168" s="35" t="s">
        <v>144</v>
      </c>
      <c r="G168" s="35" t="s">
        <v>549</v>
      </c>
      <c r="H168" s="35" t="s">
        <v>556</v>
      </c>
      <c r="I168" s="35" t="n">
        <v>1000</v>
      </c>
      <c r="J168" s="35" t="s">
        <v>562</v>
      </c>
      <c r="K168" s="35" t="n">
        <v>73816</v>
      </c>
      <c r="L168" s="35" t="n">
        <v>32428643</v>
      </c>
      <c r="M168" s="35" t="n">
        <v>40643280</v>
      </c>
      <c r="N168" s="35" t="n">
        <v>23946616</v>
      </c>
      <c r="O168" s="35" t="n">
        <v>28346367</v>
      </c>
      <c r="P168" s="35" t="n">
        <v>8482027</v>
      </c>
      <c r="Q168" s="35" t="n">
        <v>12296913</v>
      </c>
      <c r="R168" s="35" t="n">
        <v>365</v>
      </c>
      <c r="S168" s="35" t="n">
        <v>365</v>
      </c>
      <c r="T168" s="35" t="n">
        <v>70000</v>
      </c>
      <c r="U168" s="35" t="n">
        <v>70000</v>
      </c>
      <c r="V168" s="35" t="n">
        <v>629559</v>
      </c>
      <c r="W168" s="35" t="n">
        <v>667067</v>
      </c>
      <c r="X168" s="35" t="n">
        <v>153925</v>
      </c>
      <c r="Y168" s="35" t="n">
        <v>160000</v>
      </c>
      <c r="Z168" s="35" t="n">
        <v>286112</v>
      </c>
      <c r="AA168" s="35" t="n">
        <v>309300</v>
      </c>
      <c r="AB168" s="35" t="n">
        <v>111125</v>
      </c>
      <c r="AC168" s="35" t="n">
        <v>125000</v>
      </c>
      <c r="AD168" s="35" t="n">
        <v>296010</v>
      </c>
      <c r="AE168" s="35" t="n">
        <v>320000</v>
      </c>
      <c r="AF168" s="35" t="n">
        <v>44450</v>
      </c>
      <c r="AG168" s="35" t="n">
        <v>50000</v>
      </c>
      <c r="AH168" s="35" t="n">
        <v>22355436</v>
      </c>
      <c r="AI168" s="35" t="n">
        <v>26645000</v>
      </c>
      <c r="AJ168" s="35" t="n">
        <v>402322</v>
      </c>
      <c r="AK168" s="35" t="n">
        <v>5167796</v>
      </c>
      <c r="AL168" s="35" t="n">
        <v>666000</v>
      </c>
      <c r="AM168" s="35" t="n">
        <v>6658586</v>
      </c>
      <c r="AN168" s="35" t="n">
        <v>5570118</v>
      </c>
      <c r="AO168" s="35" t="n">
        <v>7324586</v>
      </c>
      <c r="AP168" s="35" t="n">
        <v>1545482</v>
      </c>
      <c r="AQ168" s="35" t="n">
        <v>2684567</v>
      </c>
      <c r="AR168" s="35" t="n">
        <v>10399</v>
      </c>
      <c r="AS168" s="35" t="n">
        <v>17760</v>
      </c>
      <c r="AT168" s="35" t="n">
        <v>75812</v>
      </c>
      <c r="AU168" s="35" t="n">
        <v>120000</v>
      </c>
      <c r="AV168" s="35" t="n">
        <v>223062</v>
      </c>
      <c r="AW168" s="35" t="n">
        <v>400000</v>
      </c>
      <c r="AX168" s="35" t="n">
        <v>1057153</v>
      </c>
      <c r="AY168" s="35" t="n">
        <v>1750000</v>
      </c>
      <c r="AZ168" s="35" t="n">
        <v>30</v>
      </c>
      <c r="BA168" s="35" t="n">
        <v>-9138598</v>
      </c>
      <c r="BB168" s="35" t="n">
        <v>-6663813</v>
      </c>
      <c r="BC168" s="35" t="n">
        <v>3158315</v>
      </c>
      <c r="BD168" s="60" t="n">
        <v>1818214</v>
      </c>
      <c r="BE168" s="60" t="n">
        <v>88800</v>
      </c>
    </row>
    <row r="169" customFormat="false" ht="12.75" hidden="false" customHeight="true" outlineLevel="0" collapsed="false">
      <c r="A169" s="35" t="s">
        <v>644</v>
      </c>
      <c r="B169" s="35" t="s">
        <v>547</v>
      </c>
      <c r="C169" s="35" t="s">
        <v>148</v>
      </c>
      <c r="D169" s="35" t="s">
        <v>639</v>
      </c>
      <c r="E169" s="35" t="s">
        <v>145</v>
      </c>
      <c r="F169" s="35" t="s">
        <v>144</v>
      </c>
      <c r="G169" s="35" t="s">
        <v>553</v>
      </c>
      <c r="H169" s="35" t="s">
        <v>556</v>
      </c>
      <c r="I169" s="35" t="n">
        <v>1000</v>
      </c>
      <c r="J169" s="35" t="s">
        <v>562</v>
      </c>
      <c r="K169" s="35" t="n">
        <v>73816</v>
      </c>
      <c r="L169" s="35" t="n">
        <v>47812068</v>
      </c>
      <c r="M169" s="35" t="n">
        <v>59462410</v>
      </c>
      <c r="N169" s="35" t="n">
        <v>36125693</v>
      </c>
      <c r="O169" s="35" t="n">
        <v>42862367</v>
      </c>
      <c r="P169" s="35" t="n">
        <v>11686374</v>
      </c>
      <c r="Q169" s="35" t="n">
        <v>16600043</v>
      </c>
      <c r="R169" s="35" t="n">
        <v>431</v>
      </c>
      <c r="S169" s="35" t="n">
        <v>431</v>
      </c>
      <c r="T169" s="35" t="n">
        <v>70000</v>
      </c>
      <c r="U169" s="35" t="n">
        <v>70000</v>
      </c>
      <c r="V169" s="35" t="n">
        <v>629559</v>
      </c>
      <c r="W169" s="35" t="n">
        <v>667067</v>
      </c>
      <c r="X169" s="35" t="n">
        <v>153925</v>
      </c>
      <c r="Y169" s="35" t="n">
        <v>160000</v>
      </c>
      <c r="Z169" s="35" t="n">
        <v>286112</v>
      </c>
      <c r="AA169" s="35" t="n">
        <v>309300</v>
      </c>
      <c r="AB169" s="35" t="n">
        <v>111125</v>
      </c>
      <c r="AC169" s="35" t="n">
        <v>125000</v>
      </c>
      <c r="AD169" s="35" t="n">
        <v>296010</v>
      </c>
      <c r="AE169" s="35" t="n">
        <v>320000</v>
      </c>
      <c r="AF169" s="35" t="n">
        <v>44450</v>
      </c>
      <c r="AG169" s="35" t="n">
        <v>50000</v>
      </c>
      <c r="AH169" s="35" t="n">
        <v>34534513</v>
      </c>
      <c r="AI169" s="35" t="n">
        <v>41161000</v>
      </c>
      <c r="AJ169" s="35" t="n">
        <v>402322</v>
      </c>
      <c r="AK169" s="35" t="n">
        <v>7983174</v>
      </c>
      <c r="AL169" s="35" t="n">
        <v>666000</v>
      </c>
      <c r="AM169" s="35" t="n">
        <v>10286134</v>
      </c>
      <c r="AN169" s="35" t="n">
        <v>8385496</v>
      </c>
      <c r="AO169" s="35" t="n">
        <v>10952134</v>
      </c>
      <c r="AP169" s="35" t="n">
        <v>1931853</v>
      </c>
      <c r="AQ169" s="35" t="n">
        <v>3355709</v>
      </c>
      <c r="AR169" s="35" t="n">
        <v>12999</v>
      </c>
      <c r="AS169" s="35" t="n">
        <v>22200</v>
      </c>
      <c r="AT169" s="35" t="n">
        <v>75812</v>
      </c>
      <c r="AU169" s="35" t="n">
        <v>120000</v>
      </c>
      <c r="AV169" s="35" t="n">
        <v>223062</v>
      </c>
      <c r="AW169" s="35" t="n">
        <v>400000</v>
      </c>
      <c r="AX169" s="35" t="n">
        <v>1057153</v>
      </c>
      <c r="AY169" s="35" t="n">
        <v>1750000</v>
      </c>
      <c r="AZ169" s="35" t="n">
        <v>30</v>
      </c>
      <c r="BA169" s="35" t="n">
        <v>-12652150</v>
      </c>
      <c r="BB169" s="35" t="n">
        <v>-9413606</v>
      </c>
      <c r="BC169" s="35" t="n">
        <v>3947893</v>
      </c>
      <c r="BD169" s="60" t="n">
        <v>2272768</v>
      </c>
      <c r="BE169" s="60" t="n">
        <v>111000</v>
      </c>
    </row>
    <row r="170" customFormat="false" ht="12.75" hidden="false" customHeight="true" outlineLevel="0" collapsed="false">
      <c r="A170" s="35" t="s">
        <v>645</v>
      </c>
      <c r="B170" s="35" t="s">
        <v>547</v>
      </c>
      <c r="C170" s="35" t="s">
        <v>148</v>
      </c>
      <c r="D170" s="35" t="s">
        <v>639</v>
      </c>
      <c r="E170" s="35" t="s">
        <v>145</v>
      </c>
      <c r="F170" s="35" t="s">
        <v>156</v>
      </c>
      <c r="H170" s="35" t="s">
        <v>550</v>
      </c>
      <c r="I170" s="35" t="n">
        <v>4000</v>
      </c>
      <c r="J170" s="35" t="s">
        <v>551</v>
      </c>
      <c r="K170" s="35" t="n">
        <v>962945</v>
      </c>
      <c r="L170" s="35" t="n">
        <v>13540378</v>
      </c>
      <c r="M170" s="35" t="n">
        <v>23234609</v>
      </c>
      <c r="N170" s="35" t="n">
        <v>1514218</v>
      </c>
      <c r="O170" s="35" t="n">
        <v>1621367</v>
      </c>
      <c r="P170" s="35" t="n">
        <v>12026161</v>
      </c>
      <c r="Q170" s="35" t="n">
        <v>21613243</v>
      </c>
      <c r="R170" s="35" t="n">
        <v>33</v>
      </c>
      <c r="S170" s="35" t="n">
        <v>33</v>
      </c>
      <c r="T170" s="35" t="n">
        <v>70000</v>
      </c>
      <c r="U170" s="35" t="n">
        <v>70000</v>
      </c>
      <c r="V170" s="35" t="n">
        <v>629559</v>
      </c>
      <c r="W170" s="35" t="n">
        <v>667067</v>
      </c>
      <c r="X170" s="35" t="n">
        <v>76963</v>
      </c>
      <c r="Y170" s="35" t="n">
        <v>80000</v>
      </c>
      <c r="Z170" s="35" t="n">
        <v>286112</v>
      </c>
      <c r="AA170" s="35" t="n">
        <v>309300</v>
      </c>
      <c r="AB170" s="35" t="n">
        <v>111125</v>
      </c>
      <c r="AC170" s="35" t="n">
        <v>125000</v>
      </c>
      <c r="AD170" s="35" t="n">
        <v>296010</v>
      </c>
      <c r="AE170" s="35" t="n">
        <v>320000</v>
      </c>
      <c r="AF170" s="35" t="n">
        <v>44450</v>
      </c>
      <c r="AG170" s="35" t="n">
        <v>50000</v>
      </c>
      <c r="AH170" s="35" t="n">
        <v>0</v>
      </c>
      <c r="AI170" s="35" t="n">
        <v>0</v>
      </c>
      <c r="AJ170" s="35" t="n">
        <v>402322</v>
      </c>
      <c r="AK170" s="35" t="n">
        <v>0</v>
      </c>
      <c r="AL170" s="35" t="n">
        <v>666000</v>
      </c>
      <c r="AM170" s="35" t="n">
        <v>0</v>
      </c>
      <c r="AN170" s="35" t="n">
        <v>402322</v>
      </c>
      <c r="AO170" s="35" t="n">
        <v>666000</v>
      </c>
      <c r="AP170" s="35" t="n">
        <v>10222236</v>
      </c>
      <c r="AQ170" s="35" t="n">
        <v>18595525</v>
      </c>
      <c r="AR170" s="35" t="n">
        <v>45575</v>
      </c>
      <c r="AS170" s="35" t="n">
        <v>81718</v>
      </c>
      <c r="AT170" s="35" t="n">
        <v>75812</v>
      </c>
      <c r="AU170" s="35" t="n">
        <v>120000</v>
      </c>
      <c r="AV170" s="35" t="n">
        <v>223062</v>
      </c>
      <c r="AW170" s="35" t="n">
        <v>400000</v>
      </c>
      <c r="AX170" s="35" t="n">
        <v>1057153</v>
      </c>
      <c r="AY170" s="35" t="n">
        <v>1750000</v>
      </c>
      <c r="AZ170" s="35" t="n">
        <v>44.41444929</v>
      </c>
      <c r="BA170" s="35" t="n">
        <v>263845</v>
      </c>
      <c r="BB170" s="35" t="n">
        <v>0</v>
      </c>
      <c r="BC170" s="35" t="n">
        <v>21877088</v>
      </c>
      <c r="BD170" s="60" t="n">
        <v>12026161</v>
      </c>
      <c r="BE170" s="60" t="n">
        <v>408591</v>
      </c>
    </row>
    <row r="171" customFormat="false" ht="12.75" hidden="false" customHeight="true" outlineLevel="0" collapsed="false">
      <c r="A171" s="35" t="s">
        <v>645</v>
      </c>
      <c r="B171" s="35" t="s">
        <v>547</v>
      </c>
      <c r="C171" s="35" t="s">
        <v>148</v>
      </c>
      <c r="D171" s="35" t="s">
        <v>639</v>
      </c>
      <c r="E171" s="35" t="s">
        <v>145</v>
      </c>
      <c r="F171" s="35" t="s">
        <v>156</v>
      </c>
      <c r="H171" s="35" t="s">
        <v>556</v>
      </c>
      <c r="I171" s="35" t="n">
        <v>4000</v>
      </c>
      <c r="J171" s="35" t="s">
        <v>551</v>
      </c>
      <c r="K171" s="35" t="n">
        <v>962945</v>
      </c>
      <c r="L171" s="35" t="n">
        <v>10222811</v>
      </c>
      <c r="M171" s="35" t="n">
        <v>17199541</v>
      </c>
      <c r="N171" s="35" t="n">
        <v>1514218</v>
      </c>
      <c r="O171" s="35" t="n">
        <v>1621367</v>
      </c>
      <c r="P171" s="35" t="n">
        <v>8708594</v>
      </c>
      <c r="Q171" s="35" t="n">
        <v>15578174</v>
      </c>
      <c r="R171" s="35" t="n">
        <v>25</v>
      </c>
      <c r="S171" s="35" t="n">
        <v>25</v>
      </c>
      <c r="T171" s="35" t="n">
        <v>70000</v>
      </c>
      <c r="U171" s="35" t="n">
        <v>70000</v>
      </c>
      <c r="V171" s="35" t="n">
        <v>629559</v>
      </c>
      <c r="W171" s="35" t="n">
        <v>667067</v>
      </c>
      <c r="X171" s="35" t="n">
        <v>76963</v>
      </c>
      <c r="Y171" s="35" t="n">
        <v>80000</v>
      </c>
      <c r="Z171" s="35" t="n">
        <v>286112</v>
      </c>
      <c r="AA171" s="35" t="n">
        <v>309300</v>
      </c>
      <c r="AB171" s="35" t="n">
        <v>111125</v>
      </c>
      <c r="AC171" s="35" t="n">
        <v>125000</v>
      </c>
      <c r="AD171" s="35" t="n">
        <v>296010</v>
      </c>
      <c r="AE171" s="35" t="n">
        <v>320000</v>
      </c>
      <c r="AF171" s="35" t="n">
        <v>44450</v>
      </c>
      <c r="AG171" s="35" t="n">
        <v>50000</v>
      </c>
      <c r="AH171" s="35" t="n">
        <v>0</v>
      </c>
      <c r="AI171" s="35" t="n">
        <v>0</v>
      </c>
      <c r="AJ171" s="35" t="n">
        <v>402322</v>
      </c>
      <c r="AK171" s="35" t="n">
        <v>0</v>
      </c>
      <c r="AL171" s="35" t="n">
        <v>666000</v>
      </c>
      <c r="AM171" s="35" t="n">
        <v>0</v>
      </c>
      <c r="AN171" s="35" t="n">
        <v>402322</v>
      </c>
      <c r="AO171" s="35" t="n">
        <v>666000</v>
      </c>
      <c r="AP171" s="35" t="n">
        <v>6904669</v>
      </c>
      <c r="AQ171" s="35" t="n">
        <v>12560456</v>
      </c>
      <c r="AR171" s="35" t="n">
        <v>45575</v>
      </c>
      <c r="AS171" s="35" t="n">
        <v>81718</v>
      </c>
      <c r="AT171" s="35" t="n">
        <v>75812</v>
      </c>
      <c r="AU171" s="35" t="n">
        <v>120000</v>
      </c>
      <c r="AV171" s="35" t="n">
        <v>223062</v>
      </c>
      <c r="AW171" s="35" t="n">
        <v>400000</v>
      </c>
      <c r="AX171" s="35" t="n">
        <v>1057153</v>
      </c>
      <c r="AY171" s="35" t="n">
        <v>1750000</v>
      </c>
      <c r="AZ171" s="35" t="n">
        <v>30</v>
      </c>
      <c r="BA171" s="35" t="n">
        <v>-801167</v>
      </c>
      <c r="BB171" s="35" t="n">
        <v>-585453</v>
      </c>
      <c r="BC171" s="35" t="n">
        <v>14777007</v>
      </c>
      <c r="BD171" s="60" t="n">
        <v>8123141</v>
      </c>
      <c r="BE171" s="60" t="n">
        <v>408591</v>
      </c>
    </row>
    <row r="172" customFormat="false" ht="12.75" hidden="false" customHeight="true" outlineLevel="0" collapsed="false">
      <c r="A172" s="35" t="s">
        <v>646</v>
      </c>
      <c r="B172" s="35" t="s">
        <v>547</v>
      </c>
      <c r="C172" s="35" t="s">
        <v>148</v>
      </c>
      <c r="D172" s="35" t="s">
        <v>639</v>
      </c>
      <c r="E172" s="35" t="s">
        <v>145</v>
      </c>
      <c r="F172" s="35" t="s">
        <v>156</v>
      </c>
      <c r="H172" s="35" t="s">
        <v>550</v>
      </c>
      <c r="I172" s="35" t="n">
        <v>20000</v>
      </c>
      <c r="J172" s="35" t="s">
        <v>558</v>
      </c>
      <c r="K172" s="35" t="n">
        <v>962945</v>
      </c>
      <c r="L172" s="35" t="n">
        <v>14755714</v>
      </c>
      <c r="M172" s="35" t="n">
        <v>25440703</v>
      </c>
      <c r="N172" s="35" t="n">
        <v>1514218</v>
      </c>
      <c r="O172" s="35" t="n">
        <v>1621367</v>
      </c>
      <c r="P172" s="35" t="n">
        <v>13241496</v>
      </c>
      <c r="Q172" s="35" t="n">
        <v>23819337</v>
      </c>
      <c r="R172" s="35" t="n">
        <v>7</v>
      </c>
      <c r="S172" s="35" t="n">
        <v>7</v>
      </c>
      <c r="T172" s="35" t="n">
        <v>70000</v>
      </c>
      <c r="U172" s="35" t="n">
        <v>70000</v>
      </c>
      <c r="V172" s="35" t="n">
        <v>629559</v>
      </c>
      <c r="W172" s="35" t="n">
        <v>667067</v>
      </c>
      <c r="X172" s="35" t="n">
        <v>76963</v>
      </c>
      <c r="Y172" s="35" t="n">
        <v>80000</v>
      </c>
      <c r="Z172" s="35" t="n">
        <v>286112</v>
      </c>
      <c r="AA172" s="35" t="n">
        <v>309300</v>
      </c>
      <c r="AB172" s="35" t="n">
        <v>111125</v>
      </c>
      <c r="AC172" s="35" t="n">
        <v>125000</v>
      </c>
      <c r="AD172" s="35" t="n">
        <v>296010</v>
      </c>
      <c r="AE172" s="35" t="n">
        <v>320000</v>
      </c>
      <c r="AF172" s="35" t="n">
        <v>44450</v>
      </c>
      <c r="AG172" s="35" t="n">
        <v>50000</v>
      </c>
      <c r="AH172" s="35" t="n">
        <v>0</v>
      </c>
      <c r="AI172" s="35" t="n">
        <v>0</v>
      </c>
      <c r="AJ172" s="35" t="n">
        <v>402322</v>
      </c>
      <c r="AK172" s="35" t="n">
        <v>0</v>
      </c>
      <c r="AL172" s="35" t="n">
        <v>666000</v>
      </c>
      <c r="AM172" s="35" t="n">
        <v>0</v>
      </c>
      <c r="AN172" s="35" t="n">
        <v>402322</v>
      </c>
      <c r="AO172" s="35" t="n">
        <v>666000</v>
      </c>
      <c r="AP172" s="35" t="n">
        <v>11255272</v>
      </c>
      <c r="AQ172" s="35" t="n">
        <v>20474746</v>
      </c>
      <c r="AR172" s="35" t="n">
        <v>227875</v>
      </c>
      <c r="AS172" s="35" t="n">
        <v>408591</v>
      </c>
      <c r="AT172" s="35" t="n">
        <v>75812</v>
      </c>
      <c r="AU172" s="35" t="n">
        <v>120000</v>
      </c>
      <c r="AV172" s="35" t="n">
        <v>223062</v>
      </c>
      <c r="AW172" s="35" t="n">
        <v>400000</v>
      </c>
      <c r="AX172" s="35" t="n">
        <v>1057153</v>
      </c>
      <c r="AY172" s="35" t="n">
        <v>1750000</v>
      </c>
      <c r="AZ172" s="35" t="n">
        <v>9.780574582</v>
      </c>
      <c r="BA172" s="35" t="n">
        <v>268600</v>
      </c>
      <c r="BB172" s="35" t="n">
        <v>1</v>
      </c>
      <c r="BC172" s="35" t="n">
        <v>24087937</v>
      </c>
      <c r="BD172" s="60" t="n">
        <v>13241497</v>
      </c>
      <c r="BE172" s="60" t="n">
        <v>2042953</v>
      </c>
    </row>
    <row r="173" customFormat="false" ht="12.75" hidden="false" customHeight="true" outlineLevel="0" collapsed="false">
      <c r="A173" s="35" t="s">
        <v>646</v>
      </c>
      <c r="B173" s="35" t="s">
        <v>547</v>
      </c>
      <c r="C173" s="35" t="s">
        <v>148</v>
      </c>
      <c r="D173" s="35" t="s">
        <v>639</v>
      </c>
      <c r="E173" s="35" t="s">
        <v>145</v>
      </c>
      <c r="F173" s="35" t="s">
        <v>156</v>
      </c>
      <c r="H173" s="35" t="s">
        <v>556</v>
      </c>
      <c r="I173" s="35" t="n">
        <v>20000</v>
      </c>
      <c r="J173" s="35" t="s">
        <v>558</v>
      </c>
      <c r="K173" s="35" t="n">
        <v>962945</v>
      </c>
      <c r="L173" s="35" t="n">
        <v>38023789</v>
      </c>
      <c r="M173" s="35" t="n">
        <v>67768237</v>
      </c>
      <c r="N173" s="35" t="n">
        <v>1514218</v>
      </c>
      <c r="O173" s="35" t="n">
        <v>1621367</v>
      </c>
      <c r="P173" s="35" t="n">
        <v>36509571</v>
      </c>
      <c r="Q173" s="35" t="n">
        <v>66146870</v>
      </c>
      <c r="R173" s="35" t="n">
        <v>19</v>
      </c>
      <c r="S173" s="35" t="n">
        <v>19</v>
      </c>
      <c r="T173" s="35" t="n">
        <v>70000</v>
      </c>
      <c r="U173" s="35" t="n">
        <v>70000</v>
      </c>
      <c r="V173" s="35" t="n">
        <v>629559</v>
      </c>
      <c r="W173" s="35" t="n">
        <v>667067</v>
      </c>
      <c r="X173" s="35" t="n">
        <v>76963</v>
      </c>
      <c r="Y173" s="35" t="n">
        <v>80000</v>
      </c>
      <c r="Z173" s="35" t="n">
        <v>286112</v>
      </c>
      <c r="AA173" s="35" t="n">
        <v>309300</v>
      </c>
      <c r="AB173" s="35" t="n">
        <v>111125</v>
      </c>
      <c r="AC173" s="35" t="n">
        <v>125000</v>
      </c>
      <c r="AD173" s="35" t="n">
        <v>296010</v>
      </c>
      <c r="AE173" s="35" t="n">
        <v>320000</v>
      </c>
      <c r="AF173" s="35" t="n">
        <v>44450</v>
      </c>
      <c r="AG173" s="35" t="n">
        <v>50000</v>
      </c>
      <c r="AH173" s="35" t="n">
        <v>0</v>
      </c>
      <c r="AI173" s="35" t="n">
        <v>0</v>
      </c>
      <c r="AJ173" s="35" t="n">
        <v>402322</v>
      </c>
      <c r="AK173" s="35" t="n">
        <v>0</v>
      </c>
      <c r="AL173" s="35" t="n">
        <v>666000</v>
      </c>
      <c r="AM173" s="35" t="n">
        <v>0</v>
      </c>
      <c r="AN173" s="35" t="n">
        <v>402322</v>
      </c>
      <c r="AO173" s="35" t="n">
        <v>666000</v>
      </c>
      <c r="AP173" s="35" t="n">
        <v>34523347</v>
      </c>
      <c r="AQ173" s="35" t="n">
        <v>62802280</v>
      </c>
      <c r="AR173" s="35" t="n">
        <v>227875</v>
      </c>
      <c r="AS173" s="35" t="n">
        <v>408591</v>
      </c>
      <c r="AT173" s="35" t="n">
        <v>75812</v>
      </c>
      <c r="AU173" s="35" t="n">
        <v>120000</v>
      </c>
      <c r="AV173" s="35" t="n">
        <v>223062</v>
      </c>
      <c r="AW173" s="35" t="n">
        <v>400000</v>
      </c>
      <c r="AX173" s="35" t="n">
        <v>1057153</v>
      </c>
      <c r="AY173" s="35" t="n">
        <v>1750000</v>
      </c>
      <c r="AZ173" s="35" t="n">
        <v>30</v>
      </c>
      <c r="BA173" s="35" t="n">
        <v>7738165</v>
      </c>
      <c r="BB173" s="35" t="n">
        <v>4106132</v>
      </c>
      <c r="BC173" s="35" t="n">
        <v>73885035</v>
      </c>
      <c r="BD173" s="60" t="n">
        <v>40615703</v>
      </c>
      <c r="BE173" s="60" t="n">
        <v>2042953</v>
      </c>
    </row>
    <row r="174" customFormat="false" ht="12.75" hidden="false" customHeight="true" outlineLevel="0" collapsed="false">
      <c r="A174" s="35" t="s">
        <v>647</v>
      </c>
      <c r="B174" s="35" t="s">
        <v>547</v>
      </c>
      <c r="C174" s="35" t="s">
        <v>148</v>
      </c>
      <c r="D174" s="35" t="s">
        <v>639</v>
      </c>
      <c r="E174" s="35" t="s">
        <v>145</v>
      </c>
      <c r="F174" s="35" t="s">
        <v>156</v>
      </c>
      <c r="H174" s="35" t="s">
        <v>550</v>
      </c>
      <c r="I174" s="35" t="n">
        <v>40000</v>
      </c>
      <c r="J174" s="35" t="s">
        <v>562</v>
      </c>
      <c r="K174" s="35" t="n">
        <v>962945</v>
      </c>
      <c r="L174" s="35" t="n">
        <v>21096362</v>
      </c>
      <c r="M174" s="35" t="n">
        <v>36574908</v>
      </c>
      <c r="N174" s="35" t="n">
        <v>1891626</v>
      </c>
      <c r="O174" s="35" t="n">
        <v>2022783</v>
      </c>
      <c r="P174" s="35" t="n">
        <v>19204736</v>
      </c>
      <c r="Q174" s="35" t="n">
        <v>34552125</v>
      </c>
      <c r="R174" s="35" t="n">
        <v>5</v>
      </c>
      <c r="S174" s="35" t="n">
        <v>5</v>
      </c>
      <c r="T174" s="35" t="n">
        <v>70000</v>
      </c>
      <c r="U174" s="35" t="n">
        <v>70000</v>
      </c>
      <c r="V174" s="35" t="n">
        <v>786949</v>
      </c>
      <c r="W174" s="35" t="n">
        <v>833833</v>
      </c>
      <c r="X174" s="35" t="n">
        <v>153925</v>
      </c>
      <c r="Y174" s="35" t="n">
        <v>160000</v>
      </c>
      <c r="Z174" s="35" t="n">
        <v>429168</v>
      </c>
      <c r="AA174" s="35" t="n">
        <v>463950</v>
      </c>
      <c r="AB174" s="35" t="n">
        <v>111125</v>
      </c>
      <c r="AC174" s="35" t="n">
        <v>125000</v>
      </c>
      <c r="AD174" s="35" t="n">
        <v>296010</v>
      </c>
      <c r="AE174" s="35" t="n">
        <v>320000</v>
      </c>
      <c r="AF174" s="35" t="n">
        <v>44450</v>
      </c>
      <c r="AG174" s="35" t="n">
        <v>50000</v>
      </c>
      <c r="AH174" s="35" t="n">
        <v>0</v>
      </c>
      <c r="AI174" s="35" t="n">
        <v>0</v>
      </c>
      <c r="AJ174" s="35" t="n">
        <v>804645</v>
      </c>
      <c r="AK174" s="35" t="n">
        <v>0</v>
      </c>
      <c r="AL174" s="35" t="n">
        <v>1332000</v>
      </c>
      <c r="AM174" s="35" t="n">
        <v>0</v>
      </c>
      <c r="AN174" s="35" t="n">
        <v>804645</v>
      </c>
      <c r="AO174" s="35" t="n">
        <v>1332000</v>
      </c>
      <c r="AP174" s="35" t="n">
        <v>16324027</v>
      </c>
      <c r="AQ174" s="35" t="n">
        <v>29695443</v>
      </c>
      <c r="AR174" s="35" t="n">
        <v>455749</v>
      </c>
      <c r="AS174" s="35" t="n">
        <v>817181</v>
      </c>
      <c r="AT174" s="35" t="n">
        <v>75812</v>
      </c>
      <c r="AU174" s="35" t="n">
        <v>120000</v>
      </c>
      <c r="AV174" s="35" t="n">
        <v>223062</v>
      </c>
      <c r="AW174" s="35" t="n">
        <v>400000</v>
      </c>
      <c r="AX174" s="35" t="n">
        <v>1321441</v>
      </c>
      <c r="AY174" s="35" t="n">
        <v>2187500</v>
      </c>
      <c r="AZ174" s="35" t="n">
        <v>7.09260321</v>
      </c>
      <c r="BA174" s="35" t="n">
        <v>383691</v>
      </c>
      <c r="BB174" s="35" t="n">
        <v>2</v>
      </c>
      <c r="BC174" s="35" t="n">
        <v>34935816</v>
      </c>
      <c r="BD174" s="60" t="n">
        <v>19204738</v>
      </c>
      <c r="BE174" s="60" t="n">
        <v>4085906</v>
      </c>
    </row>
    <row r="175" customFormat="false" ht="12.75" hidden="false" customHeight="true" outlineLevel="0" collapsed="false">
      <c r="A175" s="35" t="s">
        <v>647</v>
      </c>
      <c r="B175" s="35" t="s">
        <v>547</v>
      </c>
      <c r="C175" s="35" t="s">
        <v>148</v>
      </c>
      <c r="D175" s="35" t="s">
        <v>639</v>
      </c>
      <c r="E175" s="35" t="s">
        <v>145</v>
      </c>
      <c r="F175" s="35" t="s">
        <v>156</v>
      </c>
      <c r="H175" s="35" t="s">
        <v>556</v>
      </c>
      <c r="I175" s="35" t="n">
        <v>40000</v>
      </c>
      <c r="J175" s="35" t="s">
        <v>562</v>
      </c>
      <c r="K175" s="35" t="n">
        <v>962945</v>
      </c>
      <c r="L175" s="35" t="n">
        <v>73819030</v>
      </c>
      <c r="M175" s="35" t="n">
        <v>132484024</v>
      </c>
      <c r="N175" s="35" t="n">
        <v>1891626</v>
      </c>
      <c r="O175" s="35" t="n">
        <v>2022783</v>
      </c>
      <c r="P175" s="35" t="n">
        <v>71927404</v>
      </c>
      <c r="Q175" s="35" t="n">
        <v>130461241</v>
      </c>
      <c r="R175" s="35" t="n">
        <v>18</v>
      </c>
      <c r="S175" s="35" t="n">
        <v>18</v>
      </c>
      <c r="T175" s="35" t="n">
        <v>70000</v>
      </c>
      <c r="U175" s="35" t="n">
        <v>70000</v>
      </c>
      <c r="V175" s="35" t="n">
        <v>786949</v>
      </c>
      <c r="W175" s="35" t="n">
        <v>833833</v>
      </c>
      <c r="X175" s="35" t="n">
        <v>153925</v>
      </c>
      <c r="Y175" s="35" t="n">
        <v>160000</v>
      </c>
      <c r="Z175" s="35" t="n">
        <v>429168</v>
      </c>
      <c r="AA175" s="35" t="n">
        <v>463950</v>
      </c>
      <c r="AB175" s="35" t="n">
        <v>111125</v>
      </c>
      <c r="AC175" s="35" t="n">
        <v>125000</v>
      </c>
      <c r="AD175" s="35" t="n">
        <v>296010</v>
      </c>
      <c r="AE175" s="35" t="n">
        <v>320000</v>
      </c>
      <c r="AF175" s="35" t="n">
        <v>44450</v>
      </c>
      <c r="AG175" s="35" t="n">
        <v>50000</v>
      </c>
      <c r="AH175" s="35" t="n">
        <v>0</v>
      </c>
      <c r="AI175" s="35" t="n">
        <v>0</v>
      </c>
      <c r="AJ175" s="35" t="n">
        <v>804645</v>
      </c>
      <c r="AK175" s="35" t="n">
        <v>0</v>
      </c>
      <c r="AL175" s="35" t="n">
        <v>1332000</v>
      </c>
      <c r="AM175" s="35" t="n">
        <v>0</v>
      </c>
      <c r="AN175" s="35" t="n">
        <v>804645</v>
      </c>
      <c r="AO175" s="35" t="n">
        <v>1332000</v>
      </c>
      <c r="AP175" s="35" t="n">
        <v>69046695</v>
      </c>
      <c r="AQ175" s="35" t="n">
        <v>125604560</v>
      </c>
      <c r="AR175" s="35" t="n">
        <v>455749</v>
      </c>
      <c r="AS175" s="35" t="n">
        <v>817181</v>
      </c>
      <c r="AT175" s="35" t="n">
        <v>75812</v>
      </c>
      <c r="AU175" s="35" t="n">
        <v>120000</v>
      </c>
      <c r="AV175" s="35" t="n">
        <v>223062</v>
      </c>
      <c r="AW175" s="35" t="n">
        <v>400000</v>
      </c>
      <c r="AX175" s="35" t="n">
        <v>1321441</v>
      </c>
      <c r="AY175" s="35" t="n">
        <v>2187500</v>
      </c>
      <c r="AZ175" s="35" t="n">
        <v>30</v>
      </c>
      <c r="BA175" s="35" t="n">
        <v>17308829</v>
      </c>
      <c r="BB175" s="35" t="n">
        <v>9304002</v>
      </c>
      <c r="BC175" s="35" t="n">
        <v>147770070</v>
      </c>
      <c r="BD175" s="60" t="n">
        <v>81231406</v>
      </c>
      <c r="BE175" s="60" t="n">
        <v>4085906</v>
      </c>
    </row>
    <row r="176" customFormat="false" ht="12.75" hidden="false" customHeight="true" outlineLevel="0" collapsed="false">
      <c r="A176" s="35" t="s">
        <v>648</v>
      </c>
      <c r="B176" s="35" t="s">
        <v>547</v>
      </c>
      <c r="C176" s="35" t="s">
        <v>148</v>
      </c>
      <c r="D176" s="35" t="s">
        <v>639</v>
      </c>
      <c r="E176" s="35" t="s">
        <v>154</v>
      </c>
      <c r="F176" s="35" t="s">
        <v>144</v>
      </c>
      <c r="G176" s="35" t="s">
        <v>549</v>
      </c>
      <c r="H176" s="35" t="s">
        <v>550</v>
      </c>
      <c r="I176" s="35" t="n">
        <v>100</v>
      </c>
      <c r="J176" s="35" t="s">
        <v>551</v>
      </c>
      <c r="K176" s="35" t="n">
        <v>16369</v>
      </c>
      <c r="L176" s="35" t="n">
        <v>29726304</v>
      </c>
      <c r="M176" s="35" t="n">
        <v>44842979</v>
      </c>
      <c r="N176" s="35" t="n">
        <v>8002797</v>
      </c>
      <c r="O176" s="35" t="n">
        <v>8920136</v>
      </c>
      <c r="P176" s="35" t="n">
        <v>21723506</v>
      </c>
      <c r="Q176" s="35" t="n">
        <v>35922843</v>
      </c>
      <c r="R176" s="35" t="n">
        <v>14730</v>
      </c>
      <c r="S176" s="35" t="n">
        <v>14730</v>
      </c>
      <c r="T176" s="35" t="n">
        <v>70000</v>
      </c>
      <c r="U176" s="35" t="n">
        <v>70000</v>
      </c>
      <c r="V176" s="35" t="n">
        <v>629559</v>
      </c>
      <c r="W176" s="35" t="n">
        <v>667067</v>
      </c>
      <c r="X176" s="35" t="n">
        <v>76963</v>
      </c>
      <c r="Y176" s="35" t="n">
        <v>80000</v>
      </c>
      <c r="Z176" s="35" t="n">
        <v>286112</v>
      </c>
      <c r="AA176" s="35" t="n">
        <v>309300</v>
      </c>
      <c r="AB176" s="35" t="n">
        <v>111125</v>
      </c>
      <c r="AC176" s="35" t="n">
        <v>125000</v>
      </c>
      <c r="AD176" s="35" t="n">
        <v>296010</v>
      </c>
      <c r="AE176" s="35" t="n">
        <v>320000</v>
      </c>
      <c r="AF176" s="35" t="n">
        <v>44450</v>
      </c>
      <c r="AG176" s="35" t="n">
        <v>50000</v>
      </c>
      <c r="AH176" s="35" t="n">
        <v>6488580</v>
      </c>
      <c r="AI176" s="35" t="n">
        <v>7298770</v>
      </c>
      <c r="AJ176" s="35" t="n">
        <v>402322</v>
      </c>
      <c r="AK176" s="35" t="n">
        <v>1499933</v>
      </c>
      <c r="AL176" s="35" t="n">
        <v>666000</v>
      </c>
      <c r="AM176" s="35" t="n">
        <v>1823963</v>
      </c>
      <c r="AN176" s="35" t="n">
        <v>1902255</v>
      </c>
      <c r="AO176" s="35" t="n">
        <v>2489963</v>
      </c>
      <c r="AP176" s="35" t="n">
        <v>18464980</v>
      </c>
      <c r="AQ176" s="35" t="n">
        <v>31162477</v>
      </c>
      <c r="AR176" s="35" t="n">
        <v>244</v>
      </c>
      <c r="AS176" s="35" t="n">
        <v>404</v>
      </c>
      <c r="AT176" s="35" t="n">
        <v>75812</v>
      </c>
      <c r="AU176" s="35" t="n">
        <v>120000</v>
      </c>
      <c r="AV176" s="35" t="n">
        <v>223062</v>
      </c>
      <c r="AW176" s="35" t="n">
        <v>400000</v>
      </c>
      <c r="AX176" s="35" t="n">
        <v>1057153</v>
      </c>
      <c r="AY176" s="35" t="n">
        <v>1750000</v>
      </c>
      <c r="AZ176" s="35" t="n">
        <v>15479.98116</v>
      </c>
      <c r="BA176" s="35" t="n">
        <v>738894</v>
      </c>
      <c r="BB176" s="35" t="n">
        <v>0</v>
      </c>
      <c r="BC176" s="35" t="n">
        <v>36661737</v>
      </c>
      <c r="BD176" s="60" t="n">
        <v>21723506</v>
      </c>
      <c r="BE176" s="60" t="n">
        <v>2018</v>
      </c>
    </row>
    <row r="177" customFormat="false" ht="12.75" hidden="false" customHeight="true" outlineLevel="0" collapsed="false">
      <c r="A177" s="35" t="s">
        <v>648</v>
      </c>
      <c r="B177" s="35" t="s">
        <v>547</v>
      </c>
      <c r="C177" s="35" t="s">
        <v>148</v>
      </c>
      <c r="D177" s="35" t="s">
        <v>639</v>
      </c>
      <c r="E177" s="35" t="s">
        <v>154</v>
      </c>
      <c r="F177" s="35" t="s">
        <v>144</v>
      </c>
      <c r="G177" s="35" t="s">
        <v>549</v>
      </c>
      <c r="H177" s="35" t="s">
        <v>556</v>
      </c>
      <c r="I177" s="35" t="n">
        <v>100</v>
      </c>
      <c r="J177" s="35" t="s">
        <v>551</v>
      </c>
      <c r="K177" s="35" t="n">
        <v>16369</v>
      </c>
      <c r="L177" s="35" t="n">
        <v>11297108</v>
      </c>
      <c r="M177" s="35" t="n">
        <v>13740895</v>
      </c>
      <c r="N177" s="35" t="n">
        <v>8002797</v>
      </c>
      <c r="O177" s="35" t="n">
        <v>8920136</v>
      </c>
      <c r="P177" s="35" t="n">
        <v>3294311</v>
      </c>
      <c r="Q177" s="35" t="n">
        <v>4820759</v>
      </c>
      <c r="R177" s="35" t="n">
        <v>5598</v>
      </c>
      <c r="S177" s="35" t="n">
        <v>5598</v>
      </c>
      <c r="T177" s="35" t="n">
        <v>70000</v>
      </c>
      <c r="U177" s="35" t="n">
        <v>70000</v>
      </c>
      <c r="V177" s="35" t="n">
        <v>629559</v>
      </c>
      <c r="W177" s="35" t="n">
        <v>667067</v>
      </c>
      <c r="X177" s="35" t="n">
        <v>76963</v>
      </c>
      <c r="Y177" s="35" t="n">
        <v>80000</v>
      </c>
      <c r="Z177" s="35" t="n">
        <v>286112</v>
      </c>
      <c r="AA177" s="35" t="n">
        <v>309300</v>
      </c>
      <c r="AB177" s="35" t="n">
        <v>111125</v>
      </c>
      <c r="AC177" s="35" t="n">
        <v>125000</v>
      </c>
      <c r="AD177" s="35" t="n">
        <v>296010</v>
      </c>
      <c r="AE177" s="35" t="n">
        <v>320000</v>
      </c>
      <c r="AF177" s="35" t="n">
        <v>44450</v>
      </c>
      <c r="AG177" s="35" t="n">
        <v>50000</v>
      </c>
      <c r="AH177" s="35" t="n">
        <v>6488580</v>
      </c>
      <c r="AI177" s="35" t="n">
        <v>7298770</v>
      </c>
      <c r="AJ177" s="35" t="n">
        <v>402322</v>
      </c>
      <c r="AK177" s="35" t="n">
        <v>1499933</v>
      </c>
      <c r="AL177" s="35" t="n">
        <v>666000</v>
      </c>
      <c r="AM177" s="35" t="n">
        <v>1823963</v>
      </c>
      <c r="AN177" s="35" t="n">
        <v>1902255</v>
      </c>
      <c r="AO177" s="35" t="n">
        <v>2489963</v>
      </c>
      <c r="AP177" s="35" t="n">
        <v>35785</v>
      </c>
      <c r="AQ177" s="35" t="n">
        <v>60392</v>
      </c>
      <c r="AR177" s="35" t="n">
        <v>244</v>
      </c>
      <c r="AS177" s="35" t="n">
        <v>404</v>
      </c>
      <c r="AT177" s="35" t="n">
        <v>75812</v>
      </c>
      <c r="AU177" s="35" t="n">
        <v>120000</v>
      </c>
      <c r="AV177" s="35" t="n">
        <v>223062</v>
      </c>
      <c r="AW177" s="35" t="n">
        <v>400000</v>
      </c>
      <c r="AX177" s="35" t="n">
        <v>1057153</v>
      </c>
      <c r="AY177" s="35" t="n">
        <v>1750000</v>
      </c>
      <c r="AZ177" s="35" t="n">
        <v>30</v>
      </c>
      <c r="BA177" s="35" t="n">
        <v>-4749709</v>
      </c>
      <c r="BB177" s="35" t="n">
        <v>-3252211</v>
      </c>
      <c r="BC177" s="35" t="n">
        <v>71050</v>
      </c>
      <c r="BD177" s="60" t="n">
        <v>42100</v>
      </c>
      <c r="BE177" s="60" t="n">
        <v>2018</v>
      </c>
    </row>
    <row r="178" customFormat="false" ht="12.75" hidden="false" customHeight="true" outlineLevel="0" collapsed="false">
      <c r="A178" s="35" t="s">
        <v>649</v>
      </c>
      <c r="B178" s="35" t="s">
        <v>547</v>
      </c>
      <c r="C178" s="35" t="s">
        <v>148</v>
      </c>
      <c r="D178" s="35" t="s">
        <v>639</v>
      </c>
      <c r="E178" s="35" t="s">
        <v>154</v>
      </c>
      <c r="F178" s="35" t="s">
        <v>144</v>
      </c>
      <c r="G178" s="35" t="s">
        <v>549</v>
      </c>
      <c r="H178" s="35" t="s">
        <v>550</v>
      </c>
      <c r="I178" s="35" t="n">
        <v>500</v>
      </c>
      <c r="J178" s="35" t="s">
        <v>558</v>
      </c>
      <c r="K178" s="35" t="n">
        <v>16369</v>
      </c>
      <c r="L178" s="35" t="n">
        <v>94099651</v>
      </c>
      <c r="M178" s="35" t="n">
        <v>138203873</v>
      </c>
      <c r="N178" s="35" t="n">
        <v>33333214</v>
      </c>
      <c r="O178" s="35" t="n">
        <v>38115215</v>
      </c>
      <c r="P178" s="35" t="n">
        <v>60766437</v>
      </c>
      <c r="Q178" s="35" t="n">
        <v>100088658</v>
      </c>
      <c r="R178" s="35" t="n">
        <v>9565</v>
      </c>
      <c r="S178" s="35" t="n">
        <v>9565</v>
      </c>
      <c r="T178" s="35" t="n">
        <v>70000</v>
      </c>
      <c r="U178" s="35" t="n">
        <v>70000</v>
      </c>
      <c r="V178" s="35" t="n">
        <v>629559</v>
      </c>
      <c r="W178" s="35" t="n">
        <v>667067</v>
      </c>
      <c r="X178" s="35" t="n">
        <v>76963</v>
      </c>
      <c r="Y178" s="35" t="n">
        <v>80000</v>
      </c>
      <c r="Z178" s="35" t="n">
        <v>286112</v>
      </c>
      <c r="AA178" s="35" t="n">
        <v>309300</v>
      </c>
      <c r="AB178" s="35" t="n">
        <v>111125</v>
      </c>
      <c r="AC178" s="35" t="n">
        <v>125000</v>
      </c>
      <c r="AD178" s="35" t="n">
        <v>296010</v>
      </c>
      <c r="AE178" s="35" t="n">
        <v>320000</v>
      </c>
      <c r="AF178" s="35" t="n">
        <v>44450</v>
      </c>
      <c r="AG178" s="35" t="n">
        <v>50000</v>
      </c>
      <c r="AH178" s="35" t="n">
        <v>31818996</v>
      </c>
      <c r="AI178" s="35" t="n">
        <v>36493848</v>
      </c>
      <c r="AJ178" s="35" t="n">
        <v>402322</v>
      </c>
      <c r="AK178" s="35" t="n">
        <v>7355441</v>
      </c>
      <c r="AL178" s="35" t="n">
        <v>666000</v>
      </c>
      <c r="AM178" s="35" t="n">
        <v>9119813</v>
      </c>
      <c r="AN178" s="35" t="n">
        <v>7757763</v>
      </c>
      <c r="AO178" s="35" t="n">
        <v>9785813</v>
      </c>
      <c r="AP178" s="35" t="n">
        <v>51651471</v>
      </c>
      <c r="AQ178" s="35" t="n">
        <v>88030878</v>
      </c>
      <c r="AR178" s="35" t="n">
        <v>1176</v>
      </c>
      <c r="AS178" s="35" t="n">
        <v>1968</v>
      </c>
      <c r="AT178" s="35" t="n">
        <v>75812</v>
      </c>
      <c r="AU178" s="35" t="n">
        <v>120000</v>
      </c>
      <c r="AV178" s="35" t="n">
        <v>223062</v>
      </c>
      <c r="AW178" s="35" t="n">
        <v>400000</v>
      </c>
      <c r="AX178" s="35" t="n">
        <v>1057153</v>
      </c>
      <c r="AY178" s="35" t="n">
        <v>1750000</v>
      </c>
      <c r="AZ178" s="35" t="n">
        <v>8939.170051</v>
      </c>
      <c r="BA178" s="35" t="n">
        <v>3477081</v>
      </c>
      <c r="BB178" s="35" t="n">
        <v>0</v>
      </c>
      <c r="BC178" s="35" t="n">
        <v>103565739</v>
      </c>
      <c r="BD178" s="60" t="n">
        <v>60766437</v>
      </c>
      <c r="BE178" s="60" t="n">
        <v>9838</v>
      </c>
    </row>
    <row r="179" customFormat="false" ht="12.75" hidden="false" customHeight="true" outlineLevel="0" collapsed="false">
      <c r="A179" s="35" t="s">
        <v>649</v>
      </c>
      <c r="B179" s="35" t="s">
        <v>547</v>
      </c>
      <c r="C179" s="35" t="s">
        <v>148</v>
      </c>
      <c r="D179" s="35" t="s">
        <v>639</v>
      </c>
      <c r="E179" s="35" t="s">
        <v>154</v>
      </c>
      <c r="F179" s="35" t="s">
        <v>144</v>
      </c>
      <c r="G179" s="35" t="s">
        <v>549</v>
      </c>
      <c r="H179" s="35" t="s">
        <v>556</v>
      </c>
      <c r="I179" s="35" t="n">
        <v>500</v>
      </c>
      <c r="J179" s="35" t="s">
        <v>558</v>
      </c>
      <c r="K179" s="35" t="n">
        <v>16369</v>
      </c>
      <c r="L179" s="35" t="n">
        <v>42621524</v>
      </c>
      <c r="M179" s="35" t="n">
        <v>50468428</v>
      </c>
      <c r="N179" s="35" t="n">
        <v>33333214</v>
      </c>
      <c r="O179" s="35" t="n">
        <v>38115215</v>
      </c>
      <c r="P179" s="35" t="n">
        <v>9288309</v>
      </c>
      <c r="Q179" s="35" t="n">
        <v>12353213</v>
      </c>
      <c r="R179" s="35" t="n">
        <v>4332</v>
      </c>
      <c r="S179" s="35" t="n">
        <v>4332</v>
      </c>
      <c r="T179" s="35" t="n">
        <v>70000</v>
      </c>
      <c r="U179" s="35" t="n">
        <v>70000</v>
      </c>
      <c r="V179" s="35" t="n">
        <v>629559</v>
      </c>
      <c r="W179" s="35" t="n">
        <v>667067</v>
      </c>
      <c r="X179" s="35" t="n">
        <v>76963</v>
      </c>
      <c r="Y179" s="35" t="n">
        <v>80000</v>
      </c>
      <c r="Z179" s="35" t="n">
        <v>286112</v>
      </c>
      <c r="AA179" s="35" t="n">
        <v>309300</v>
      </c>
      <c r="AB179" s="35" t="n">
        <v>111125</v>
      </c>
      <c r="AC179" s="35" t="n">
        <v>125000</v>
      </c>
      <c r="AD179" s="35" t="n">
        <v>296010</v>
      </c>
      <c r="AE179" s="35" t="n">
        <v>320000</v>
      </c>
      <c r="AF179" s="35" t="n">
        <v>44450</v>
      </c>
      <c r="AG179" s="35" t="n">
        <v>50000</v>
      </c>
      <c r="AH179" s="35" t="n">
        <v>31818996</v>
      </c>
      <c r="AI179" s="35" t="n">
        <v>36493848</v>
      </c>
      <c r="AJ179" s="35" t="n">
        <v>402322</v>
      </c>
      <c r="AK179" s="35" t="n">
        <v>7355441</v>
      </c>
      <c r="AL179" s="35" t="n">
        <v>666000</v>
      </c>
      <c r="AM179" s="35" t="n">
        <v>9119813</v>
      </c>
      <c r="AN179" s="35" t="n">
        <v>7757763</v>
      </c>
      <c r="AO179" s="35" t="n">
        <v>9785813</v>
      </c>
      <c r="AP179" s="35" t="n">
        <v>173343</v>
      </c>
      <c r="AQ179" s="35" t="n">
        <v>295433</v>
      </c>
      <c r="AR179" s="35" t="n">
        <v>1176</v>
      </c>
      <c r="AS179" s="35" t="n">
        <v>1968</v>
      </c>
      <c r="AT179" s="35" t="n">
        <v>75812</v>
      </c>
      <c r="AU179" s="35" t="n">
        <v>120000</v>
      </c>
      <c r="AV179" s="35" t="n">
        <v>223062</v>
      </c>
      <c r="AW179" s="35" t="n">
        <v>400000</v>
      </c>
      <c r="AX179" s="35" t="n">
        <v>1057153</v>
      </c>
      <c r="AY179" s="35" t="n">
        <v>1750000</v>
      </c>
      <c r="AZ179" s="35" t="n">
        <v>30</v>
      </c>
      <c r="BA179" s="35" t="n">
        <v>-12005645</v>
      </c>
      <c r="BB179" s="35" t="n">
        <v>-9084376</v>
      </c>
      <c r="BC179" s="35" t="n">
        <v>347568</v>
      </c>
      <c r="BD179" s="60" t="n">
        <v>203933</v>
      </c>
      <c r="BE179" s="60" t="n">
        <v>9838</v>
      </c>
    </row>
    <row r="180" customFormat="false" ht="12.75" hidden="false" customHeight="true" outlineLevel="0" collapsed="false">
      <c r="A180" s="35" t="s">
        <v>650</v>
      </c>
      <c r="B180" s="35" t="s">
        <v>547</v>
      </c>
      <c r="C180" s="35" t="s">
        <v>148</v>
      </c>
      <c r="D180" s="35" t="s">
        <v>639</v>
      </c>
      <c r="E180" s="35" t="s">
        <v>154</v>
      </c>
      <c r="F180" s="35" t="s">
        <v>144</v>
      </c>
      <c r="G180" s="35" t="s">
        <v>549</v>
      </c>
      <c r="H180" s="35" t="s">
        <v>550</v>
      </c>
      <c r="I180" s="35" t="n">
        <v>1000</v>
      </c>
      <c r="J180" s="35" t="s">
        <v>562</v>
      </c>
      <c r="K180" s="35" t="n">
        <v>16369</v>
      </c>
      <c r="L180" s="35" t="n">
        <v>168938585</v>
      </c>
      <c r="M180" s="35" t="n">
        <v>252538238</v>
      </c>
      <c r="N180" s="35" t="n">
        <v>62828628</v>
      </c>
      <c r="O180" s="35" t="n">
        <v>74689063</v>
      </c>
      <c r="P180" s="35" t="n">
        <v>106109957</v>
      </c>
      <c r="Q180" s="35" t="n">
        <v>177849175</v>
      </c>
      <c r="R180" s="35" t="n">
        <v>9050</v>
      </c>
      <c r="S180" s="35" t="n">
        <v>9050</v>
      </c>
      <c r="T180" s="35" t="n">
        <v>70000</v>
      </c>
      <c r="U180" s="35" t="n">
        <v>70000</v>
      </c>
      <c r="V180" s="35" t="n">
        <v>629559</v>
      </c>
      <c r="W180" s="35" t="n">
        <v>667067</v>
      </c>
      <c r="X180" s="35" t="n">
        <v>153925</v>
      </c>
      <c r="Y180" s="35" t="n">
        <v>160000</v>
      </c>
      <c r="Z180" s="35" t="n">
        <v>286112</v>
      </c>
      <c r="AA180" s="35" t="n">
        <v>309300</v>
      </c>
      <c r="AB180" s="35" t="n">
        <v>111125</v>
      </c>
      <c r="AC180" s="35" t="n">
        <v>125000</v>
      </c>
      <c r="AD180" s="35" t="n">
        <v>296010</v>
      </c>
      <c r="AE180" s="35" t="n">
        <v>320000</v>
      </c>
      <c r="AF180" s="35" t="n">
        <v>44450</v>
      </c>
      <c r="AG180" s="35" t="n">
        <v>50000</v>
      </c>
      <c r="AH180" s="35" t="n">
        <v>61237447</v>
      </c>
      <c r="AI180" s="35" t="n">
        <v>72987697</v>
      </c>
      <c r="AJ180" s="35" t="n">
        <v>402322</v>
      </c>
      <c r="AK180" s="35" t="n">
        <v>14155960</v>
      </c>
      <c r="AL180" s="35" t="n">
        <v>666000</v>
      </c>
      <c r="AM180" s="35" t="n">
        <v>18239625</v>
      </c>
      <c r="AN180" s="35" t="n">
        <v>14558282</v>
      </c>
      <c r="AO180" s="35" t="n">
        <v>18905625</v>
      </c>
      <c r="AP180" s="35" t="n">
        <v>90193463</v>
      </c>
      <c r="AQ180" s="35" t="n">
        <v>156669816</v>
      </c>
      <c r="AR180" s="35" t="n">
        <v>2186</v>
      </c>
      <c r="AS180" s="35" t="n">
        <v>3734</v>
      </c>
      <c r="AT180" s="35" t="n">
        <v>75812</v>
      </c>
      <c r="AU180" s="35" t="n">
        <v>120000</v>
      </c>
      <c r="AV180" s="35" t="n">
        <v>223062</v>
      </c>
      <c r="AW180" s="35" t="n">
        <v>400000</v>
      </c>
      <c r="AX180" s="35" t="n">
        <v>1057153</v>
      </c>
      <c r="AY180" s="35" t="n">
        <v>1750000</v>
      </c>
      <c r="AZ180" s="35" t="n">
        <v>8328.248134</v>
      </c>
      <c r="BA180" s="35" t="n">
        <v>6468255</v>
      </c>
      <c r="BB180" s="35" t="n">
        <v>-1</v>
      </c>
      <c r="BC180" s="35" t="n">
        <v>184317430</v>
      </c>
      <c r="BD180" s="60" t="n">
        <v>106109956</v>
      </c>
      <c r="BE180" s="60" t="n">
        <v>18668</v>
      </c>
    </row>
    <row r="181" customFormat="false" ht="12.75" hidden="false" customHeight="true" outlineLevel="0" collapsed="false">
      <c r="A181" s="35" t="s">
        <v>650</v>
      </c>
      <c r="B181" s="35" t="s">
        <v>547</v>
      </c>
      <c r="C181" s="35" t="s">
        <v>148</v>
      </c>
      <c r="D181" s="35" t="s">
        <v>639</v>
      </c>
      <c r="E181" s="35" t="s">
        <v>154</v>
      </c>
      <c r="F181" s="35" t="s">
        <v>144</v>
      </c>
      <c r="G181" s="35" t="s">
        <v>549</v>
      </c>
      <c r="H181" s="35" t="s">
        <v>556</v>
      </c>
      <c r="I181" s="35" t="n">
        <v>1000</v>
      </c>
      <c r="J181" s="35" t="s">
        <v>562</v>
      </c>
      <c r="K181" s="35" t="n">
        <v>16369</v>
      </c>
      <c r="L181" s="35" t="n">
        <v>79070017</v>
      </c>
      <c r="M181" s="35" t="n">
        <v>96432778</v>
      </c>
      <c r="N181" s="35" t="n">
        <v>62828628</v>
      </c>
      <c r="O181" s="35" t="n">
        <v>74689063</v>
      </c>
      <c r="P181" s="35" t="n">
        <v>16241390</v>
      </c>
      <c r="Q181" s="35" t="n">
        <v>21743715</v>
      </c>
      <c r="R181" s="35" t="n">
        <v>4236</v>
      </c>
      <c r="S181" s="35" t="n">
        <v>4236</v>
      </c>
      <c r="T181" s="35" t="n">
        <v>70000</v>
      </c>
      <c r="U181" s="35" t="n">
        <v>70000</v>
      </c>
      <c r="V181" s="35" t="n">
        <v>629559</v>
      </c>
      <c r="W181" s="35" t="n">
        <v>667067</v>
      </c>
      <c r="X181" s="35" t="n">
        <v>153925</v>
      </c>
      <c r="Y181" s="35" t="n">
        <v>160000</v>
      </c>
      <c r="Z181" s="35" t="n">
        <v>286112</v>
      </c>
      <c r="AA181" s="35" t="n">
        <v>309300</v>
      </c>
      <c r="AB181" s="35" t="n">
        <v>111125</v>
      </c>
      <c r="AC181" s="35" t="n">
        <v>125000</v>
      </c>
      <c r="AD181" s="35" t="n">
        <v>296010</v>
      </c>
      <c r="AE181" s="35" t="n">
        <v>320000</v>
      </c>
      <c r="AF181" s="35" t="n">
        <v>44450</v>
      </c>
      <c r="AG181" s="35" t="n">
        <v>50000</v>
      </c>
      <c r="AH181" s="35" t="n">
        <v>61237447</v>
      </c>
      <c r="AI181" s="35" t="n">
        <v>72987697</v>
      </c>
      <c r="AJ181" s="35" t="n">
        <v>402322</v>
      </c>
      <c r="AK181" s="35" t="n">
        <v>14155960</v>
      </c>
      <c r="AL181" s="35" t="n">
        <v>666000</v>
      </c>
      <c r="AM181" s="35" t="n">
        <v>18239625</v>
      </c>
      <c r="AN181" s="35" t="n">
        <v>14558282</v>
      </c>
      <c r="AO181" s="35" t="n">
        <v>18905625</v>
      </c>
      <c r="AP181" s="35" t="n">
        <v>324895</v>
      </c>
      <c r="AQ181" s="35" t="n">
        <v>564356</v>
      </c>
      <c r="AR181" s="35" t="n">
        <v>2186</v>
      </c>
      <c r="AS181" s="35" t="n">
        <v>3734</v>
      </c>
      <c r="AT181" s="35" t="n">
        <v>75812</v>
      </c>
      <c r="AU181" s="35" t="n">
        <v>120000</v>
      </c>
      <c r="AV181" s="35" t="n">
        <v>223062</v>
      </c>
      <c r="AW181" s="35" t="n">
        <v>400000</v>
      </c>
      <c r="AX181" s="35" t="n">
        <v>1057153</v>
      </c>
      <c r="AY181" s="35" t="n">
        <v>1750000</v>
      </c>
      <c r="AZ181" s="35" t="n">
        <v>30</v>
      </c>
      <c r="BA181" s="35" t="n">
        <v>-21079767</v>
      </c>
      <c r="BB181" s="35" t="n">
        <v>-15859161</v>
      </c>
      <c r="BC181" s="35" t="n">
        <v>663948</v>
      </c>
      <c r="BD181" s="60" t="n">
        <v>382229</v>
      </c>
      <c r="BE181" s="60" t="n">
        <v>18668</v>
      </c>
    </row>
    <row r="182" customFormat="false" ht="12.75" hidden="false" customHeight="true" outlineLevel="0" collapsed="false">
      <c r="A182" s="35" t="s">
        <v>651</v>
      </c>
      <c r="B182" s="35" t="s">
        <v>547</v>
      </c>
      <c r="C182" s="35" t="s">
        <v>148</v>
      </c>
      <c r="D182" s="35" t="s">
        <v>639</v>
      </c>
      <c r="E182" s="35" t="s">
        <v>154</v>
      </c>
      <c r="F182" s="35" t="s">
        <v>156</v>
      </c>
      <c r="H182" s="35" t="s">
        <v>550</v>
      </c>
      <c r="I182" s="35" t="n">
        <v>400</v>
      </c>
      <c r="J182" s="35" t="s">
        <v>551</v>
      </c>
      <c r="K182" s="35" t="n">
        <v>261039</v>
      </c>
      <c r="L182" s="35" t="n">
        <v>13241837</v>
      </c>
      <c r="M182" s="35" t="n">
        <v>23416988</v>
      </c>
      <c r="N182" s="35" t="n">
        <v>1514218</v>
      </c>
      <c r="O182" s="35" t="n">
        <v>1621367</v>
      </c>
      <c r="P182" s="35" t="n">
        <v>11727619</v>
      </c>
      <c r="Q182" s="35" t="n">
        <v>21795621</v>
      </c>
      <c r="R182" s="35" t="n">
        <v>1789</v>
      </c>
      <c r="S182" s="35" t="n">
        <v>1789</v>
      </c>
      <c r="T182" s="35" t="n">
        <v>70000</v>
      </c>
      <c r="U182" s="35" t="n">
        <v>70000</v>
      </c>
      <c r="V182" s="35" t="n">
        <v>629559</v>
      </c>
      <c r="W182" s="35" t="n">
        <v>667067</v>
      </c>
      <c r="X182" s="35" t="n">
        <v>76963</v>
      </c>
      <c r="Y182" s="35" t="n">
        <v>80000</v>
      </c>
      <c r="Z182" s="35" t="n">
        <v>286112</v>
      </c>
      <c r="AA182" s="35" t="n">
        <v>309300</v>
      </c>
      <c r="AB182" s="35" t="n">
        <v>111125</v>
      </c>
      <c r="AC182" s="35" t="n">
        <v>125000</v>
      </c>
      <c r="AD182" s="35" t="n">
        <v>296010</v>
      </c>
      <c r="AE182" s="35" t="n">
        <v>320000</v>
      </c>
      <c r="AF182" s="35" t="n">
        <v>44450</v>
      </c>
      <c r="AG182" s="35" t="n">
        <v>50000</v>
      </c>
      <c r="AH182" s="35" t="n">
        <v>0</v>
      </c>
      <c r="AI182" s="35" t="n">
        <v>0</v>
      </c>
      <c r="AJ182" s="35" t="n">
        <v>402322</v>
      </c>
      <c r="AK182" s="35" t="n">
        <v>0</v>
      </c>
      <c r="AL182" s="35" t="n">
        <v>666000</v>
      </c>
      <c r="AM182" s="35" t="n">
        <v>0</v>
      </c>
      <c r="AN182" s="35" t="n">
        <v>402322</v>
      </c>
      <c r="AO182" s="35" t="n">
        <v>666000</v>
      </c>
      <c r="AP182" s="35" t="n">
        <v>9968476</v>
      </c>
      <c r="AQ182" s="35" t="n">
        <v>18858141</v>
      </c>
      <c r="AR182" s="35" t="n">
        <v>794</v>
      </c>
      <c r="AS182" s="35" t="n">
        <v>1480</v>
      </c>
      <c r="AT182" s="35" t="n">
        <v>75812</v>
      </c>
      <c r="AU182" s="35" t="n">
        <v>120000</v>
      </c>
      <c r="AV182" s="35" t="n">
        <v>223062</v>
      </c>
      <c r="AW182" s="35" t="n">
        <v>400000</v>
      </c>
      <c r="AX182" s="35" t="n">
        <v>1057153</v>
      </c>
      <c r="AY182" s="35" t="n">
        <v>1750000</v>
      </c>
      <c r="AZ182" s="35" t="n">
        <v>2449.699438</v>
      </c>
      <c r="BA182" s="35" t="n">
        <v>390427</v>
      </c>
      <c r="BB182" s="35" t="n">
        <v>-1</v>
      </c>
      <c r="BC182" s="35" t="n">
        <v>22186048</v>
      </c>
      <c r="BD182" s="60" t="n">
        <v>11727618</v>
      </c>
      <c r="BE182" s="60" t="n">
        <v>7402</v>
      </c>
    </row>
    <row r="183" customFormat="false" ht="12.75" hidden="false" customHeight="true" outlineLevel="0" collapsed="false">
      <c r="A183" s="35" t="s">
        <v>651</v>
      </c>
      <c r="B183" s="35" t="s">
        <v>547</v>
      </c>
      <c r="C183" s="35" t="s">
        <v>148</v>
      </c>
      <c r="D183" s="35" t="s">
        <v>639</v>
      </c>
      <c r="E183" s="35" t="s">
        <v>154</v>
      </c>
      <c r="F183" s="35" t="s">
        <v>156</v>
      </c>
      <c r="H183" s="35" t="s">
        <v>556</v>
      </c>
      <c r="I183" s="35" t="n">
        <v>400</v>
      </c>
      <c r="J183" s="35" t="s">
        <v>551</v>
      </c>
      <c r="K183" s="35" t="n">
        <v>261039</v>
      </c>
      <c r="L183" s="35" t="n">
        <v>3395439</v>
      </c>
      <c r="M183" s="35" t="n">
        <v>4789791</v>
      </c>
      <c r="N183" s="35" t="n">
        <v>1514218</v>
      </c>
      <c r="O183" s="35" t="n">
        <v>1621367</v>
      </c>
      <c r="P183" s="35" t="n">
        <v>1881221</v>
      </c>
      <c r="Q183" s="35" t="n">
        <v>3168425</v>
      </c>
      <c r="R183" s="35" t="n">
        <v>459</v>
      </c>
      <c r="S183" s="35" t="n">
        <v>459</v>
      </c>
      <c r="T183" s="35" t="n">
        <v>70000</v>
      </c>
      <c r="U183" s="35" t="n">
        <v>70000</v>
      </c>
      <c r="V183" s="35" t="n">
        <v>629559</v>
      </c>
      <c r="W183" s="35" t="n">
        <v>667067</v>
      </c>
      <c r="X183" s="35" t="n">
        <v>76963</v>
      </c>
      <c r="Y183" s="35" t="n">
        <v>80000</v>
      </c>
      <c r="Z183" s="35" t="n">
        <v>286112</v>
      </c>
      <c r="AA183" s="35" t="n">
        <v>309300</v>
      </c>
      <c r="AB183" s="35" t="n">
        <v>111125</v>
      </c>
      <c r="AC183" s="35" t="n">
        <v>125000</v>
      </c>
      <c r="AD183" s="35" t="n">
        <v>296010</v>
      </c>
      <c r="AE183" s="35" t="n">
        <v>320000</v>
      </c>
      <c r="AF183" s="35" t="n">
        <v>44450</v>
      </c>
      <c r="AG183" s="35" t="n">
        <v>50000</v>
      </c>
      <c r="AH183" s="35" t="n">
        <v>0</v>
      </c>
      <c r="AI183" s="35" t="n">
        <v>0</v>
      </c>
      <c r="AJ183" s="35" t="n">
        <v>402322</v>
      </c>
      <c r="AK183" s="35" t="n">
        <v>0</v>
      </c>
      <c r="AL183" s="35" t="n">
        <v>666000</v>
      </c>
      <c r="AM183" s="35" t="n">
        <v>0</v>
      </c>
      <c r="AN183" s="35" t="n">
        <v>402322</v>
      </c>
      <c r="AO183" s="35" t="n">
        <v>666000</v>
      </c>
      <c r="AP183" s="35" t="n">
        <v>122078</v>
      </c>
      <c r="AQ183" s="35" t="n">
        <v>230944</v>
      </c>
      <c r="AR183" s="35" t="n">
        <v>794</v>
      </c>
      <c r="AS183" s="35" t="n">
        <v>1480</v>
      </c>
      <c r="AT183" s="35" t="n">
        <v>75812</v>
      </c>
      <c r="AU183" s="35" t="n">
        <v>120000</v>
      </c>
      <c r="AV183" s="35" t="n">
        <v>223062</v>
      </c>
      <c r="AW183" s="35" t="n">
        <v>400000</v>
      </c>
      <c r="AX183" s="35" t="n">
        <v>1057153</v>
      </c>
      <c r="AY183" s="35" t="n">
        <v>1750000</v>
      </c>
      <c r="AZ183" s="35" t="n">
        <v>30</v>
      </c>
      <c r="BA183" s="35" t="n">
        <v>-2896726</v>
      </c>
      <c r="BB183" s="35" t="n">
        <v>-1737600</v>
      </c>
      <c r="BC183" s="35" t="n">
        <v>271699</v>
      </c>
      <c r="BD183" s="60" t="n">
        <v>143621</v>
      </c>
      <c r="BE183" s="60" t="n">
        <v>7402</v>
      </c>
    </row>
    <row r="184" customFormat="false" ht="12.75" hidden="false" customHeight="true" outlineLevel="0" collapsed="false">
      <c r="A184" s="35" t="s">
        <v>652</v>
      </c>
      <c r="B184" s="35" t="s">
        <v>547</v>
      </c>
      <c r="C184" s="35" t="s">
        <v>148</v>
      </c>
      <c r="D184" s="35" t="s">
        <v>639</v>
      </c>
      <c r="E184" s="35" t="s">
        <v>154</v>
      </c>
      <c r="F184" s="35" t="s">
        <v>156</v>
      </c>
      <c r="H184" s="35" t="s">
        <v>550</v>
      </c>
      <c r="I184" s="35" t="n">
        <v>2000</v>
      </c>
      <c r="J184" s="35" t="s">
        <v>558</v>
      </c>
      <c r="K184" s="35" t="n">
        <v>261039</v>
      </c>
      <c r="L184" s="35" t="n">
        <v>13263008</v>
      </c>
      <c r="M184" s="35" t="n">
        <v>23456953</v>
      </c>
      <c r="N184" s="35" t="n">
        <v>1514218</v>
      </c>
      <c r="O184" s="35" t="n">
        <v>1621367</v>
      </c>
      <c r="P184" s="35" t="n">
        <v>11748790</v>
      </c>
      <c r="Q184" s="35" t="n">
        <v>21835586</v>
      </c>
      <c r="R184" s="35" t="n">
        <v>358</v>
      </c>
      <c r="S184" s="35" t="n">
        <v>358</v>
      </c>
      <c r="T184" s="35" t="n">
        <v>70000</v>
      </c>
      <c r="U184" s="35" t="n">
        <v>70000</v>
      </c>
      <c r="V184" s="35" t="n">
        <v>629559</v>
      </c>
      <c r="W184" s="35" t="n">
        <v>667067</v>
      </c>
      <c r="X184" s="35" t="n">
        <v>76963</v>
      </c>
      <c r="Y184" s="35" t="n">
        <v>80000</v>
      </c>
      <c r="Z184" s="35" t="n">
        <v>286112</v>
      </c>
      <c r="AA184" s="35" t="n">
        <v>309300</v>
      </c>
      <c r="AB184" s="35" t="n">
        <v>111125</v>
      </c>
      <c r="AC184" s="35" t="n">
        <v>125000</v>
      </c>
      <c r="AD184" s="35" t="n">
        <v>296010</v>
      </c>
      <c r="AE184" s="35" t="n">
        <v>320000</v>
      </c>
      <c r="AF184" s="35" t="n">
        <v>44450</v>
      </c>
      <c r="AG184" s="35" t="n">
        <v>50000</v>
      </c>
      <c r="AH184" s="35" t="n">
        <v>0</v>
      </c>
      <c r="AI184" s="35" t="n">
        <v>0</v>
      </c>
      <c r="AJ184" s="35" t="n">
        <v>402322</v>
      </c>
      <c r="AK184" s="35" t="n">
        <v>0</v>
      </c>
      <c r="AL184" s="35" t="n">
        <v>666000</v>
      </c>
      <c r="AM184" s="35" t="n">
        <v>0</v>
      </c>
      <c r="AN184" s="35" t="n">
        <v>402322</v>
      </c>
      <c r="AO184" s="35" t="n">
        <v>666000</v>
      </c>
      <c r="AP184" s="35" t="n">
        <v>9986471</v>
      </c>
      <c r="AQ184" s="35" t="n">
        <v>18892184</v>
      </c>
      <c r="AR184" s="35" t="n">
        <v>3970</v>
      </c>
      <c r="AS184" s="35" t="n">
        <v>7402</v>
      </c>
      <c r="AT184" s="35" t="n">
        <v>75812</v>
      </c>
      <c r="AU184" s="35" t="n">
        <v>120000</v>
      </c>
      <c r="AV184" s="35" t="n">
        <v>223062</v>
      </c>
      <c r="AW184" s="35" t="n">
        <v>400000</v>
      </c>
      <c r="AX184" s="35" t="n">
        <v>1057153</v>
      </c>
      <c r="AY184" s="35" t="n">
        <v>1750000</v>
      </c>
      <c r="AZ184" s="35" t="n">
        <v>490.8243452</v>
      </c>
      <c r="BA184" s="35" t="n">
        <v>390513</v>
      </c>
      <c r="BB184" s="35" t="n">
        <v>-1</v>
      </c>
      <c r="BC184" s="35" t="n">
        <v>22226099</v>
      </c>
      <c r="BD184" s="60" t="n">
        <v>11748789</v>
      </c>
      <c r="BE184" s="60" t="n">
        <v>37011</v>
      </c>
    </row>
    <row r="185" customFormat="false" ht="12.75" hidden="false" customHeight="true" outlineLevel="0" collapsed="false">
      <c r="A185" s="35" t="s">
        <v>652</v>
      </c>
      <c r="B185" s="35" t="s">
        <v>547</v>
      </c>
      <c r="C185" s="35" t="s">
        <v>148</v>
      </c>
      <c r="D185" s="35" t="s">
        <v>639</v>
      </c>
      <c r="E185" s="35" t="s">
        <v>154</v>
      </c>
      <c r="F185" s="35" t="s">
        <v>156</v>
      </c>
      <c r="H185" s="35" t="s">
        <v>556</v>
      </c>
      <c r="I185" s="35" t="n">
        <v>2000</v>
      </c>
      <c r="J185" s="35" t="s">
        <v>558</v>
      </c>
      <c r="K185" s="35" t="n">
        <v>261039</v>
      </c>
      <c r="L185" s="35" t="n">
        <v>3886926</v>
      </c>
      <c r="M185" s="35" t="n">
        <v>5719491</v>
      </c>
      <c r="N185" s="35" t="n">
        <v>1514218</v>
      </c>
      <c r="O185" s="35" t="n">
        <v>1621367</v>
      </c>
      <c r="P185" s="35" t="n">
        <v>2372708</v>
      </c>
      <c r="Q185" s="35" t="n">
        <v>4098124</v>
      </c>
      <c r="R185" s="35" t="n">
        <v>105</v>
      </c>
      <c r="S185" s="35" t="n">
        <v>105</v>
      </c>
      <c r="T185" s="35" t="n">
        <v>70000</v>
      </c>
      <c r="U185" s="35" t="n">
        <v>70000</v>
      </c>
      <c r="V185" s="35" t="n">
        <v>629559</v>
      </c>
      <c r="W185" s="35" t="n">
        <v>667067</v>
      </c>
      <c r="X185" s="35" t="n">
        <v>76963</v>
      </c>
      <c r="Y185" s="35" t="n">
        <v>80000</v>
      </c>
      <c r="Z185" s="35" t="n">
        <v>286112</v>
      </c>
      <c r="AA185" s="35" t="n">
        <v>309300</v>
      </c>
      <c r="AB185" s="35" t="n">
        <v>111125</v>
      </c>
      <c r="AC185" s="35" t="n">
        <v>125000</v>
      </c>
      <c r="AD185" s="35" t="n">
        <v>296010</v>
      </c>
      <c r="AE185" s="35" t="n">
        <v>320000</v>
      </c>
      <c r="AF185" s="35" t="n">
        <v>44450</v>
      </c>
      <c r="AG185" s="35" t="n">
        <v>50000</v>
      </c>
      <c r="AH185" s="35" t="n">
        <v>0</v>
      </c>
      <c r="AI185" s="35" t="n">
        <v>0</v>
      </c>
      <c r="AJ185" s="35" t="n">
        <v>402322</v>
      </c>
      <c r="AK185" s="35" t="n">
        <v>0</v>
      </c>
      <c r="AL185" s="35" t="n">
        <v>666000</v>
      </c>
      <c r="AM185" s="35" t="n">
        <v>0</v>
      </c>
      <c r="AN185" s="35" t="n">
        <v>402322</v>
      </c>
      <c r="AO185" s="35" t="n">
        <v>666000</v>
      </c>
      <c r="AP185" s="35" t="n">
        <v>610390</v>
      </c>
      <c r="AQ185" s="35" t="n">
        <v>1154722</v>
      </c>
      <c r="AR185" s="35" t="n">
        <v>3970</v>
      </c>
      <c r="AS185" s="35" t="n">
        <v>7402</v>
      </c>
      <c r="AT185" s="35" t="n">
        <v>75812</v>
      </c>
      <c r="AU185" s="35" t="n">
        <v>120000</v>
      </c>
      <c r="AV185" s="35" t="n">
        <v>223062</v>
      </c>
      <c r="AW185" s="35" t="n">
        <v>400000</v>
      </c>
      <c r="AX185" s="35" t="n">
        <v>1057153</v>
      </c>
      <c r="AY185" s="35" t="n">
        <v>1750000</v>
      </c>
      <c r="AZ185" s="35" t="n">
        <v>30</v>
      </c>
      <c r="BA185" s="35" t="n">
        <v>-2739628</v>
      </c>
      <c r="BB185" s="35" t="n">
        <v>-1654602</v>
      </c>
      <c r="BC185" s="35" t="n">
        <v>1358496</v>
      </c>
      <c r="BD185" s="60" t="n">
        <v>718106</v>
      </c>
      <c r="BE185" s="60" t="n">
        <v>37011</v>
      </c>
    </row>
    <row r="186" customFormat="false" ht="12.75" hidden="false" customHeight="true" outlineLevel="0" collapsed="false">
      <c r="A186" s="35" t="s">
        <v>653</v>
      </c>
      <c r="B186" s="35" t="s">
        <v>547</v>
      </c>
      <c r="C186" s="35" t="s">
        <v>148</v>
      </c>
      <c r="D186" s="35" t="s">
        <v>639</v>
      </c>
      <c r="E186" s="35" t="s">
        <v>154</v>
      </c>
      <c r="F186" s="35" t="s">
        <v>156</v>
      </c>
      <c r="H186" s="35" t="s">
        <v>550</v>
      </c>
      <c r="I186" s="35" t="n">
        <v>4000</v>
      </c>
      <c r="J186" s="35" t="s">
        <v>562</v>
      </c>
      <c r="K186" s="35" t="n">
        <v>261039</v>
      </c>
      <c r="L186" s="35" t="n">
        <v>13289472</v>
      </c>
      <c r="M186" s="35" t="n">
        <v>23506910</v>
      </c>
      <c r="N186" s="35" t="n">
        <v>1514218</v>
      </c>
      <c r="O186" s="35" t="n">
        <v>1621367</v>
      </c>
      <c r="P186" s="35" t="n">
        <v>11775254</v>
      </c>
      <c r="Q186" s="35" t="n">
        <v>21885543</v>
      </c>
      <c r="R186" s="35" t="n">
        <v>180</v>
      </c>
      <c r="S186" s="35" t="n">
        <v>180</v>
      </c>
      <c r="T186" s="35" t="n">
        <v>70000</v>
      </c>
      <c r="U186" s="35" t="n">
        <v>70000</v>
      </c>
      <c r="V186" s="35" t="n">
        <v>629559</v>
      </c>
      <c r="W186" s="35" t="n">
        <v>667067</v>
      </c>
      <c r="X186" s="35" t="n">
        <v>76963</v>
      </c>
      <c r="Y186" s="35" t="n">
        <v>80000</v>
      </c>
      <c r="Z186" s="35" t="n">
        <v>286112</v>
      </c>
      <c r="AA186" s="35" t="n">
        <v>309300</v>
      </c>
      <c r="AB186" s="35" t="n">
        <v>111125</v>
      </c>
      <c r="AC186" s="35" t="n">
        <v>125000</v>
      </c>
      <c r="AD186" s="35" t="n">
        <v>296010</v>
      </c>
      <c r="AE186" s="35" t="n">
        <v>320000</v>
      </c>
      <c r="AF186" s="35" t="n">
        <v>44450</v>
      </c>
      <c r="AG186" s="35" t="n">
        <v>50000</v>
      </c>
      <c r="AH186" s="35" t="n">
        <v>0</v>
      </c>
      <c r="AI186" s="35" t="n">
        <v>0</v>
      </c>
      <c r="AJ186" s="35" t="n">
        <v>402322</v>
      </c>
      <c r="AK186" s="35" t="n">
        <v>0</v>
      </c>
      <c r="AL186" s="35" t="n">
        <v>666000</v>
      </c>
      <c r="AM186" s="35" t="n">
        <v>0</v>
      </c>
      <c r="AN186" s="35" t="n">
        <v>402322</v>
      </c>
      <c r="AO186" s="35" t="n">
        <v>666000</v>
      </c>
      <c r="AP186" s="35" t="n">
        <v>10008965</v>
      </c>
      <c r="AQ186" s="35" t="n">
        <v>18934739</v>
      </c>
      <c r="AR186" s="35" t="n">
        <v>7939</v>
      </c>
      <c r="AS186" s="35" t="n">
        <v>14804</v>
      </c>
      <c r="AT186" s="35" t="n">
        <v>75812</v>
      </c>
      <c r="AU186" s="35" t="n">
        <v>120000</v>
      </c>
      <c r="AV186" s="35" t="n">
        <v>223062</v>
      </c>
      <c r="AW186" s="35" t="n">
        <v>400000</v>
      </c>
      <c r="AX186" s="35" t="n">
        <v>1057153</v>
      </c>
      <c r="AY186" s="35" t="n">
        <v>1750000</v>
      </c>
      <c r="AZ186" s="35" t="n">
        <v>245.9649587</v>
      </c>
      <c r="BA186" s="35" t="n">
        <v>390620</v>
      </c>
      <c r="BB186" s="35" t="n">
        <v>-1</v>
      </c>
      <c r="BC186" s="35" t="n">
        <v>22276163</v>
      </c>
      <c r="BD186" s="60" t="n">
        <v>11775253</v>
      </c>
      <c r="BE186" s="60" t="n">
        <v>74022</v>
      </c>
    </row>
    <row r="187" customFormat="false" ht="12.75" hidden="false" customHeight="true" outlineLevel="0" collapsed="false">
      <c r="A187" s="35" t="s">
        <v>653</v>
      </c>
      <c r="B187" s="35" t="s">
        <v>547</v>
      </c>
      <c r="C187" s="35" t="s">
        <v>148</v>
      </c>
      <c r="D187" s="35" t="s">
        <v>639</v>
      </c>
      <c r="E187" s="35" t="s">
        <v>154</v>
      </c>
      <c r="F187" s="35" t="s">
        <v>156</v>
      </c>
      <c r="H187" s="35" t="s">
        <v>556</v>
      </c>
      <c r="I187" s="35" t="n">
        <v>4000</v>
      </c>
      <c r="J187" s="35" t="s">
        <v>562</v>
      </c>
      <c r="K187" s="35" t="n">
        <v>261039</v>
      </c>
      <c r="L187" s="35" t="n">
        <v>4501286</v>
      </c>
      <c r="M187" s="35" t="n">
        <v>6881614</v>
      </c>
      <c r="N187" s="35" t="n">
        <v>1514218</v>
      </c>
      <c r="O187" s="35" t="n">
        <v>1621367</v>
      </c>
      <c r="P187" s="35" t="n">
        <v>2987068</v>
      </c>
      <c r="Q187" s="35" t="n">
        <v>5260248</v>
      </c>
      <c r="R187" s="35" t="n">
        <v>61</v>
      </c>
      <c r="S187" s="35" t="n">
        <v>61</v>
      </c>
      <c r="T187" s="35" t="n">
        <v>70000</v>
      </c>
      <c r="U187" s="35" t="n">
        <v>70000</v>
      </c>
      <c r="V187" s="35" t="n">
        <v>629559</v>
      </c>
      <c r="W187" s="35" t="n">
        <v>667067</v>
      </c>
      <c r="X187" s="35" t="n">
        <v>76963</v>
      </c>
      <c r="Y187" s="35" t="n">
        <v>80000</v>
      </c>
      <c r="Z187" s="35" t="n">
        <v>286112</v>
      </c>
      <c r="AA187" s="35" t="n">
        <v>309300</v>
      </c>
      <c r="AB187" s="35" t="n">
        <v>111125</v>
      </c>
      <c r="AC187" s="35" t="n">
        <v>125000</v>
      </c>
      <c r="AD187" s="35" t="n">
        <v>296010</v>
      </c>
      <c r="AE187" s="35" t="n">
        <v>320000</v>
      </c>
      <c r="AF187" s="35" t="n">
        <v>44450</v>
      </c>
      <c r="AG187" s="35" t="n">
        <v>50000</v>
      </c>
      <c r="AH187" s="35" t="n">
        <v>0</v>
      </c>
      <c r="AI187" s="35" t="n">
        <v>0</v>
      </c>
      <c r="AJ187" s="35" t="n">
        <v>402322</v>
      </c>
      <c r="AK187" s="35" t="n">
        <v>0</v>
      </c>
      <c r="AL187" s="35" t="n">
        <v>666000</v>
      </c>
      <c r="AM187" s="35" t="n">
        <v>0</v>
      </c>
      <c r="AN187" s="35" t="n">
        <v>402322</v>
      </c>
      <c r="AO187" s="35" t="n">
        <v>666000</v>
      </c>
      <c r="AP187" s="35" t="n">
        <v>1220779</v>
      </c>
      <c r="AQ187" s="35" t="n">
        <v>2309443</v>
      </c>
      <c r="AR187" s="35" t="n">
        <v>7939</v>
      </c>
      <c r="AS187" s="35" t="n">
        <v>14804</v>
      </c>
      <c r="AT187" s="35" t="n">
        <v>75812</v>
      </c>
      <c r="AU187" s="35" t="n">
        <v>120000</v>
      </c>
      <c r="AV187" s="35" t="n">
        <v>223062</v>
      </c>
      <c r="AW187" s="35" t="n">
        <v>400000</v>
      </c>
      <c r="AX187" s="35" t="n">
        <v>1057153</v>
      </c>
      <c r="AY187" s="35" t="n">
        <v>1750000</v>
      </c>
      <c r="AZ187" s="35" t="n">
        <v>30</v>
      </c>
      <c r="BA187" s="35" t="n">
        <v>-2543256</v>
      </c>
      <c r="BB187" s="35" t="n">
        <v>-1550857</v>
      </c>
      <c r="BC187" s="35" t="n">
        <v>2716992</v>
      </c>
      <c r="BD187" s="60" t="n">
        <v>1436211</v>
      </c>
      <c r="BE187" s="60" t="n">
        <v>74022</v>
      </c>
    </row>
    <row r="188" customFormat="false" ht="12.75" hidden="false" customHeight="true" outlineLevel="0" collapsed="false">
      <c r="A188" s="35" t="s">
        <v>654</v>
      </c>
      <c r="B188" s="35" t="s">
        <v>547</v>
      </c>
      <c r="C188" s="35" t="s">
        <v>148</v>
      </c>
      <c r="D188" s="35" t="s">
        <v>639</v>
      </c>
      <c r="E188" s="35" t="s">
        <v>155</v>
      </c>
      <c r="F188" s="35" t="s">
        <v>144</v>
      </c>
      <c r="G188" s="35" t="s">
        <v>549</v>
      </c>
      <c r="H188" s="35" t="s">
        <v>550</v>
      </c>
      <c r="I188" s="35" t="n">
        <v>100</v>
      </c>
      <c r="J188" s="35" t="s">
        <v>551</v>
      </c>
      <c r="K188" s="35" t="n">
        <v>2933</v>
      </c>
      <c r="L188" s="35" t="n">
        <v>23605172</v>
      </c>
      <c r="M188" s="35" t="n">
        <v>36131399</v>
      </c>
      <c r="N188" s="35" t="n">
        <v>5593233</v>
      </c>
      <c r="O188" s="35" t="n">
        <v>6209704</v>
      </c>
      <c r="P188" s="35" t="n">
        <v>18011939</v>
      </c>
      <c r="Q188" s="35" t="n">
        <v>29921695</v>
      </c>
      <c r="R188" s="35" t="n">
        <v>5527</v>
      </c>
      <c r="S188" s="35" t="n">
        <v>5527</v>
      </c>
      <c r="T188" s="35" t="n">
        <v>70000</v>
      </c>
      <c r="U188" s="35" t="n">
        <v>70000</v>
      </c>
      <c r="V188" s="35" t="n">
        <v>629559</v>
      </c>
      <c r="W188" s="35" t="n">
        <v>667067</v>
      </c>
      <c r="X188" s="35" t="n">
        <v>76963</v>
      </c>
      <c r="Y188" s="35" t="n">
        <v>80000</v>
      </c>
      <c r="Z188" s="35" t="n">
        <v>286112</v>
      </c>
      <c r="AA188" s="35" t="n">
        <v>309300</v>
      </c>
      <c r="AB188" s="35" t="n">
        <v>111125</v>
      </c>
      <c r="AC188" s="35" t="n">
        <v>125000</v>
      </c>
      <c r="AD188" s="35" t="n">
        <v>296010</v>
      </c>
      <c r="AE188" s="35" t="n">
        <v>320000</v>
      </c>
      <c r="AF188" s="35" t="n">
        <v>44450</v>
      </c>
      <c r="AG188" s="35" t="n">
        <v>50000</v>
      </c>
      <c r="AH188" s="35" t="n">
        <v>4079015</v>
      </c>
      <c r="AI188" s="35" t="n">
        <v>4588337</v>
      </c>
      <c r="AJ188" s="35" t="n">
        <v>402322</v>
      </c>
      <c r="AK188" s="35" t="n">
        <v>942926</v>
      </c>
      <c r="AL188" s="35" t="n">
        <v>666000</v>
      </c>
      <c r="AM188" s="35" t="n">
        <v>1146625</v>
      </c>
      <c r="AN188" s="35" t="n">
        <v>1345248</v>
      </c>
      <c r="AO188" s="35" t="n">
        <v>1812625</v>
      </c>
      <c r="AP188" s="35" t="n">
        <v>15310148</v>
      </c>
      <c r="AQ188" s="35" t="n">
        <v>25838216</v>
      </c>
      <c r="AR188" s="35" t="n">
        <v>516</v>
      </c>
      <c r="AS188" s="35" t="n">
        <v>854</v>
      </c>
      <c r="AT188" s="35" t="n">
        <v>75812</v>
      </c>
      <c r="AU188" s="35" t="n">
        <v>120000</v>
      </c>
      <c r="AV188" s="35" t="n">
        <v>223062</v>
      </c>
      <c r="AW188" s="35" t="n">
        <v>400000</v>
      </c>
      <c r="AX188" s="35" t="n">
        <v>1057153</v>
      </c>
      <c r="AY188" s="35" t="n">
        <v>1750000</v>
      </c>
      <c r="AZ188" s="35" t="n">
        <v>6064.961475</v>
      </c>
      <c r="BA188" s="35" t="n">
        <v>476206</v>
      </c>
      <c r="BB188" s="35" t="n">
        <v>0</v>
      </c>
      <c r="BC188" s="35" t="n">
        <v>30397901</v>
      </c>
      <c r="BD188" s="60" t="n">
        <v>18011939</v>
      </c>
      <c r="BE188" s="60" t="n">
        <v>4271</v>
      </c>
    </row>
    <row r="189" customFormat="false" ht="12.75" hidden="false" customHeight="true" outlineLevel="0" collapsed="false">
      <c r="A189" s="35" t="s">
        <v>655</v>
      </c>
      <c r="B189" s="35" t="s">
        <v>547</v>
      </c>
      <c r="C189" s="35" t="s">
        <v>148</v>
      </c>
      <c r="D189" s="35" t="s">
        <v>639</v>
      </c>
      <c r="E189" s="35" t="s">
        <v>155</v>
      </c>
      <c r="F189" s="35" t="s">
        <v>144</v>
      </c>
      <c r="G189" s="35" t="s">
        <v>553</v>
      </c>
      <c r="H189" s="35" t="s">
        <v>550</v>
      </c>
      <c r="I189" s="35" t="n">
        <v>100</v>
      </c>
      <c r="J189" s="35" t="s">
        <v>551</v>
      </c>
      <c r="K189" s="35" t="n">
        <v>2933</v>
      </c>
      <c r="L189" s="35" t="n">
        <v>29252910</v>
      </c>
      <c r="M189" s="35" t="n">
        <v>44169904</v>
      </c>
      <c r="N189" s="35" t="n">
        <v>7815450</v>
      </c>
      <c r="O189" s="35" t="n">
        <v>8709396</v>
      </c>
      <c r="P189" s="35" t="n">
        <v>21437460</v>
      </c>
      <c r="Q189" s="35" t="n">
        <v>35460508</v>
      </c>
      <c r="R189" s="35" t="n">
        <v>5479</v>
      </c>
      <c r="S189" s="35" t="n">
        <v>5479</v>
      </c>
      <c r="T189" s="35" t="n">
        <v>70000</v>
      </c>
      <c r="U189" s="35" t="n">
        <v>70000</v>
      </c>
      <c r="V189" s="35" t="n">
        <v>629559</v>
      </c>
      <c r="W189" s="35" t="n">
        <v>667067</v>
      </c>
      <c r="X189" s="35" t="n">
        <v>76963</v>
      </c>
      <c r="Y189" s="35" t="n">
        <v>80000</v>
      </c>
      <c r="Z189" s="35" t="n">
        <v>286112</v>
      </c>
      <c r="AA189" s="35" t="n">
        <v>309300</v>
      </c>
      <c r="AB189" s="35" t="n">
        <v>111125</v>
      </c>
      <c r="AC189" s="35" t="n">
        <v>125000</v>
      </c>
      <c r="AD189" s="35" t="n">
        <v>296010</v>
      </c>
      <c r="AE189" s="35" t="n">
        <v>320000</v>
      </c>
      <c r="AF189" s="35" t="n">
        <v>44450</v>
      </c>
      <c r="AG189" s="35" t="n">
        <v>50000</v>
      </c>
      <c r="AH189" s="35" t="n">
        <v>6301232</v>
      </c>
      <c r="AI189" s="35" t="n">
        <v>7088029</v>
      </c>
      <c r="AJ189" s="35" t="n">
        <v>402322</v>
      </c>
      <c r="AK189" s="35" t="n">
        <v>1456625</v>
      </c>
      <c r="AL189" s="35" t="n">
        <v>666000</v>
      </c>
      <c r="AM189" s="35" t="n">
        <v>1771299</v>
      </c>
      <c r="AN189" s="35" t="n">
        <v>1858947</v>
      </c>
      <c r="AO189" s="35" t="n">
        <v>2437299</v>
      </c>
      <c r="AP189" s="35" t="n">
        <v>18221840</v>
      </c>
      <c r="AQ189" s="35" t="n">
        <v>30752141</v>
      </c>
      <c r="AR189" s="35" t="n">
        <v>645</v>
      </c>
      <c r="AS189" s="35" t="n">
        <v>1068</v>
      </c>
      <c r="AT189" s="35" t="n">
        <v>75812</v>
      </c>
      <c r="AU189" s="35" t="n">
        <v>120000</v>
      </c>
      <c r="AV189" s="35" t="n">
        <v>223062</v>
      </c>
      <c r="AW189" s="35" t="n">
        <v>400000</v>
      </c>
      <c r="AX189" s="35" t="n">
        <v>1057153</v>
      </c>
      <c r="AY189" s="35" t="n">
        <v>1750000</v>
      </c>
      <c r="AZ189" s="35" t="n">
        <v>5774.719255</v>
      </c>
      <c r="BA189" s="35" t="n">
        <v>718482</v>
      </c>
      <c r="BB189" s="35" t="n">
        <v>-1</v>
      </c>
      <c r="BC189" s="35" t="n">
        <v>36178990</v>
      </c>
      <c r="BD189" s="60" t="n">
        <v>21437459</v>
      </c>
      <c r="BE189" s="60" t="n">
        <v>5339</v>
      </c>
    </row>
    <row r="190" customFormat="false" ht="12.75" hidden="false" customHeight="true" outlineLevel="0" collapsed="false">
      <c r="A190" s="35" t="s">
        <v>654</v>
      </c>
      <c r="B190" s="35" t="s">
        <v>547</v>
      </c>
      <c r="C190" s="35" t="s">
        <v>148</v>
      </c>
      <c r="D190" s="35" t="s">
        <v>639</v>
      </c>
      <c r="E190" s="35" t="s">
        <v>155</v>
      </c>
      <c r="F190" s="35" t="s">
        <v>144</v>
      </c>
      <c r="G190" s="35" t="s">
        <v>549</v>
      </c>
      <c r="H190" s="35" t="s">
        <v>556</v>
      </c>
      <c r="I190" s="35" t="n">
        <v>100</v>
      </c>
      <c r="J190" s="35" t="s">
        <v>551</v>
      </c>
      <c r="K190" s="35" t="n">
        <v>2933</v>
      </c>
      <c r="L190" s="35" t="n">
        <v>8370755</v>
      </c>
      <c r="M190" s="35" t="n">
        <v>10420991</v>
      </c>
      <c r="N190" s="35" t="n">
        <v>5593233</v>
      </c>
      <c r="O190" s="35" t="n">
        <v>6209704</v>
      </c>
      <c r="P190" s="35" t="n">
        <v>2777522</v>
      </c>
      <c r="Q190" s="35" t="n">
        <v>4211287</v>
      </c>
      <c r="R190" s="35" t="n">
        <v>1960</v>
      </c>
      <c r="S190" s="35" t="n">
        <v>1960</v>
      </c>
      <c r="T190" s="35" t="n">
        <v>70000</v>
      </c>
      <c r="U190" s="35" t="n">
        <v>70000</v>
      </c>
      <c r="V190" s="35" t="n">
        <v>629559</v>
      </c>
      <c r="W190" s="35" t="n">
        <v>667067</v>
      </c>
      <c r="X190" s="35" t="n">
        <v>76963</v>
      </c>
      <c r="Y190" s="35" t="n">
        <v>80000</v>
      </c>
      <c r="Z190" s="35" t="n">
        <v>286112</v>
      </c>
      <c r="AA190" s="35" t="n">
        <v>309300</v>
      </c>
      <c r="AB190" s="35" t="n">
        <v>111125</v>
      </c>
      <c r="AC190" s="35" t="n">
        <v>125000</v>
      </c>
      <c r="AD190" s="35" t="n">
        <v>296010</v>
      </c>
      <c r="AE190" s="35" t="n">
        <v>320000</v>
      </c>
      <c r="AF190" s="35" t="n">
        <v>44450</v>
      </c>
      <c r="AG190" s="35" t="n">
        <v>50000</v>
      </c>
      <c r="AH190" s="35" t="n">
        <v>4079015</v>
      </c>
      <c r="AI190" s="35" t="n">
        <v>4588337</v>
      </c>
      <c r="AJ190" s="35" t="n">
        <v>402322</v>
      </c>
      <c r="AK190" s="35" t="n">
        <v>942926</v>
      </c>
      <c r="AL190" s="35" t="n">
        <v>666000</v>
      </c>
      <c r="AM190" s="35" t="n">
        <v>1146625</v>
      </c>
      <c r="AN190" s="35" t="n">
        <v>1345248</v>
      </c>
      <c r="AO190" s="35" t="n">
        <v>1812625</v>
      </c>
      <c r="AP190" s="35" t="n">
        <v>75731</v>
      </c>
      <c r="AQ190" s="35" t="n">
        <v>127807</v>
      </c>
      <c r="AR190" s="35" t="n">
        <v>516</v>
      </c>
      <c r="AS190" s="35" t="n">
        <v>854</v>
      </c>
      <c r="AT190" s="35" t="n">
        <v>75812</v>
      </c>
      <c r="AU190" s="35" t="n">
        <v>120000</v>
      </c>
      <c r="AV190" s="35" t="n">
        <v>223062</v>
      </c>
      <c r="AW190" s="35" t="n">
        <v>400000</v>
      </c>
      <c r="AX190" s="35" t="n">
        <v>1057153</v>
      </c>
      <c r="AY190" s="35" t="n">
        <v>1750000</v>
      </c>
      <c r="AZ190" s="35" t="n">
        <v>30</v>
      </c>
      <c r="BA190" s="35" t="n">
        <v>-4060925</v>
      </c>
      <c r="BB190" s="35" t="n">
        <v>-2688427</v>
      </c>
      <c r="BC190" s="35" t="n">
        <v>150362</v>
      </c>
      <c r="BD190" s="60" t="n">
        <v>89095</v>
      </c>
      <c r="BE190" s="60" t="n">
        <v>4271</v>
      </c>
    </row>
    <row r="191" customFormat="false" ht="12.75" hidden="false" customHeight="true" outlineLevel="0" collapsed="false">
      <c r="A191" s="35" t="s">
        <v>655</v>
      </c>
      <c r="B191" s="35" t="s">
        <v>547</v>
      </c>
      <c r="C191" s="35" t="s">
        <v>148</v>
      </c>
      <c r="D191" s="35" t="s">
        <v>639</v>
      </c>
      <c r="E191" s="35" t="s">
        <v>155</v>
      </c>
      <c r="F191" s="35" t="s">
        <v>144</v>
      </c>
      <c r="G191" s="35" t="s">
        <v>553</v>
      </c>
      <c r="H191" s="35" t="s">
        <v>556</v>
      </c>
      <c r="I191" s="35" t="n">
        <v>100</v>
      </c>
      <c r="J191" s="35" t="s">
        <v>551</v>
      </c>
      <c r="K191" s="35" t="n">
        <v>2933</v>
      </c>
      <c r="L191" s="35" t="n">
        <v>11125733</v>
      </c>
      <c r="M191" s="35" t="n">
        <v>13577521</v>
      </c>
      <c r="N191" s="35" t="n">
        <v>7815450</v>
      </c>
      <c r="O191" s="35" t="n">
        <v>8709396</v>
      </c>
      <c r="P191" s="35" t="n">
        <v>3310283</v>
      </c>
      <c r="Q191" s="35" t="n">
        <v>4868125</v>
      </c>
      <c r="R191" s="35" t="n">
        <v>2084</v>
      </c>
      <c r="S191" s="35" t="n">
        <v>2084</v>
      </c>
      <c r="T191" s="35" t="n">
        <v>70000</v>
      </c>
      <c r="U191" s="35" t="n">
        <v>70000</v>
      </c>
      <c r="V191" s="35" t="n">
        <v>629559</v>
      </c>
      <c r="W191" s="35" t="n">
        <v>667067</v>
      </c>
      <c r="X191" s="35" t="n">
        <v>76963</v>
      </c>
      <c r="Y191" s="35" t="n">
        <v>80000</v>
      </c>
      <c r="Z191" s="35" t="n">
        <v>286112</v>
      </c>
      <c r="AA191" s="35" t="n">
        <v>309300</v>
      </c>
      <c r="AB191" s="35" t="n">
        <v>111125</v>
      </c>
      <c r="AC191" s="35" t="n">
        <v>125000</v>
      </c>
      <c r="AD191" s="35" t="n">
        <v>296010</v>
      </c>
      <c r="AE191" s="35" t="n">
        <v>320000</v>
      </c>
      <c r="AF191" s="35" t="n">
        <v>44450</v>
      </c>
      <c r="AG191" s="35" t="n">
        <v>50000</v>
      </c>
      <c r="AH191" s="35" t="n">
        <v>6301232</v>
      </c>
      <c r="AI191" s="35" t="n">
        <v>7088029</v>
      </c>
      <c r="AJ191" s="35" t="n">
        <v>402322</v>
      </c>
      <c r="AK191" s="35" t="n">
        <v>1456625</v>
      </c>
      <c r="AL191" s="35" t="n">
        <v>666000</v>
      </c>
      <c r="AM191" s="35" t="n">
        <v>1771299</v>
      </c>
      <c r="AN191" s="35" t="n">
        <v>1858947</v>
      </c>
      <c r="AO191" s="35" t="n">
        <v>2437299</v>
      </c>
      <c r="AP191" s="35" t="n">
        <v>94664</v>
      </c>
      <c r="AQ191" s="35" t="n">
        <v>159759</v>
      </c>
      <c r="AR191" s="35" t="n">
        <v>645</v>
      </c>
      <c r="AS191" s="35" t="n">
        <v>1068</v>
      </c>
      <c r="AT191" s="35" t="n">
        <v>75812</v>
      </c>
      <c r="AU191" s="35" t="n">
        <v>120000</v>
      </c>
      <c r="AV191" s="35" t="n">
        <v>223062</v>
      </c>
      <c r="AW191" s="35" t="n">
        <v>400000</v>
      </c>
      <c r="AX191" s="35" t="n">
        <v>1057153</v>
      </c>
      <c r="AY191" s="35" t="n">
        <v>1750000</v>
      </c>
      <c r="AZ191" s="35" t="n">
        <v>30</v>
      </c>
      <c r="BA191" s="35" t="n">
        <v>-4680173</v>
      </c>
      <c r="BB191" s="35" t="n">
        <v>-3198914</v>
      </c>
      <c r="BC191" s="35" t="n">
        <v>187952</v>
      </c>
      <c r="BD191" s="60" t="n">
        <v>111369</v>
      </c>
      <c r="BE191" s="60" t="n">
        <v>5339</v>
      </c>
    </row>
    <row r="192" customFormat="false" ht="12.75" hidden="false" customHeight="true" outlineLevel="0" collapsed="false">
      <c r="A192" s="35" t="s">
        <v>656</v>
      </c>
      <c r="B192" s="35" t="s">
        <v>547</v>
      </c>
      <c r="C192" s="35" t="s">
        <v>148</v>
      </c>
      <c r="D192" s="35" t="s">
        <v>639</v>
      </c>
      <c r="E192" s="35" t="s">
        <v>155</v>
      </c>
      <c r="F192" s="35" t="s">
        <v>144</v>
      </c>
      <c r="G192" s="35" t="s">
        <v>549</v>
      </c>
      <c r="H192" s="35" t="s">
        <v>550</v>
      </c>
      <c r="I192" s="35" t="n">
        <v>500</v>
      </c>
      <c r="J192" s="35" t="s">
        <v>558</v>
      </c>
      <c r="K192" s="35" t="n">
        <v>2933</v>
      </c>
      <c r="L192" s="35" t="n">
        <v>64082418</v>
      </c>
      <c r="M192" s="35" t="n">
        <v>94899727</v>
      </c>
      <c r="N192" s="35" t="n">
        <v>21517080</v>
      </c>
      <c r="O192" s="35" t="n">
        <v>24563052</v>
      </c>
      <c r="P192" s="35" t="n">
        <v>42565339</v>
      </c>
      <c r="Q192" s="35" t="n">
        <v>70336675</v>
      </c>
      <c r="R192" s="35" t="n">
        <v>3078</v>
      </c>
      <c r="S192" s="35" t="n">
        <v>3078</v>
      </c>
      <c r="T192" s="35" t="n">
        <v>70000</v>
      </c>
      <c r="U192" s="35" t="n">
        <v>70000</v>
      </c>
      <c r="V192" s="35" t="n">
        <v>629559</v>
      </c>
      <c r="W192" s="35" t="n">
        <v>667067</v>
      </c>
      <c r="X192" s="35" t="n">
        <v>76963</v>
      </c>
      <c r="Y192" s="35" t="n">
        <v>80000</v>
      </c>
      <c r="Z192" s="35" t="n">
        <v>286112</v>
      </c>
      <c r="AA192" s="35" t="n">
        <v>309300</v>
      </c>
      <c r="AB192" s="35" t="n">
        <v>111125</v>
      </c>
      <c r="AC192" s="35" t="n">
        <v>125000</v>
      </c>
      <c r="AD192" s="35" t="n">
        <v>296010</v>
      </c>
      <c r="AE192" s="35" t="n">
        <v>320000</v>
      </c>
      <c r="AF192" s="35" t="n">
        <v>44450</v>
      </c>
      <c r="AG192" s="35" t="n">
        <v>50000</v>
      </c>
      <c r="AH192" s="35" t="n">
        <v>20002862</v>
      </c>
      <c r="AI192" s="35" t="n">
        <v>22941685</v>
      </c>
      <c r="AJ192" s="35" t="n">
        <v>402322</v>
      </c>
      <c r="AK192" s="35" t="n">
        <v>4623963</v>
      </c>
      <c r="AL192" s="35" t="n">
        <v>666000</v>
      </c>
      <c r="AM192" s="35" t="n">
        <v>5733127</v>
      </c>
      <c r="AN192" s="35" t="n">
        <v>5026285</v>
      </c>
      <c r="AO192" s="35" t="n">
        <v>6399127</v>
      </c>
      <c r="AP192" s="35" t="n">
        <v>36180537</v>
      </c>
      <c r="AQ192" s="35" t="n">
        <v>61663383</v>
      </c>
      <c r="AR192" s="35" t="n">
        <v>2489</v>
      </c>
      <c r="AS192" s="35" t="n">
        <v>4164</v>
      </c>
      <c r="AT192" s="35" t="n">
        <v>75812</v>
      </c>
      <c r="AU192" s="35" t="n">
        <v>120000</v>
      </c>
      <c r="AV192" s="35" t="n">
        <v>223062</v>
      </c>
      <c r="AW192" s="35" t="n">
        <v>400000</v>
      </c>
      <c r="AX192" s="35" t="n">
        <v>1057153</v>
      </c>
      <c r="AY192" s="35" t="n">
        <v>1750000</v>
      </c>
      <c r="AZ192" s="35" t="n">
        <v>2958.806606</v>
      </c>
      <c r="BA192" s="35" t="n">
        <v>2208482</v>
      </c>
      <c r="BB192" s="35" t="n">
        <v>-1</v>
      </c>
      <c r="BC192" s="35" t="n">
        <v>72545157</v>
      </c>
      <c r="BD192" s="60" t="n">
        <v>42565338</v>
      </c>
      <c r="BE192" s="60" t="n">
        <v>20821</v>
      </c>
    </row>
    <row r="193" customFormat="false" ht="12.75" hidden="false" customHeight="true" outlineLevel="0" collapsed="false">
      <c r="A193" s="35" t="s">
        <v>657</v>
      </c>
      <c r="B193" s="35" t="s">
        <v>547</v>
      </c>
      <c r="C193" s="35" t="s">
        <v>148</v>
      </c>
      <c r="D193" s="35" t="s">
        <v>639</v>
      </c>
      <c r="E193" s="35" t="s">
        <v>155</v>
      </c>
      <c r="F193" s="35" t="s">
        <v>144</v>
      </c>
      <c r="G193" s="35" t="s">
        <v>553</v>
      </c>
      <c r="H193" s="35" t="s">
        <v>550</v>
      </c>
      <c r="I193" s="35" t="n">
        <v>500</v>
      </c>
      <c r="J193" s="35" t="s">
        <v>558</v>
      </c>
      <c r="K193" s="35" t="n">
        <v>2933</v>
      </c>
      <c r="L193" s="35" t="n">
        <v>91777985</v>
      </c>
      <c r="M193" s="35" t="n">
        <v>134857678</v>
      </c>
      <c r="N193" s="35" t="n">
        <v>32414492</v>
      </c>
      <c r="O193" s="35" t="n">
        <v>37061514</v>
      </c>
      <c r="P193" s="35" t="n">
        <v>59363493</v>
      </c>
      <c r="Q193" s="35" t="n">
        <v>97796164</v>
      </c>
      <c r="R193" s="35" t="n">
        <v>3526</v>
      </c>
      <c r="S193" s="35" t="n">
        <v>3526</v>
      </c>
      <c r="T193" s="35" t="n">
        <v>70000</v>
      </c>
      <c r="U193" s="35" t="n">
        <v>70000</v>
      </c>
      <c r="V193" s="35" t="n">
        <v>629559</v>
      </c>
      <c r="W193" s="35" t="n">
        <v>667067</v>
      </c>
      <c r="X193" s="35" t="n">
        <v>76963</v>
      </c>
      <c r="Y193" s="35" t="n">
        <v>80000</v>
      </c>
      <c r="Z193" s="35" t="n">
        <v>286112</v>
      </c>
      <c r="AA193" s="35" t="n">
        <v>309300</v>
      </c>
      <c r="AB193" s="35" t="n">
        <v>111125</v>
      </c>
      <c r="AC193" s="35" t="n">
        <v>125000</v>
      </c>
      <c r="AD193" s="35" t="n">
        <v>296010</v>
      </c>
      <c r="AE193" s="35" t="n">
        <v>320000</v>
      </c>
      <c r="AF193" s="35" t="n">
        <v>44450</v>
      </c>
      <c r="AG193" s="35" t="n">
        <v>50000</v>
      </c>
      <c r="AH193" s="35" t="n">
        <v>30900274</v>
      </c>
      <c r="AI193" s="35" t="n">
        <v>35440147</v>
      </c>
      <c r="AJ193" s="35" t="n">
        <v>402322</v>
      </c>
      <c r="AK193" s="35" t="n">
        <v>7143064</v>
      </c>
      <c r="AL193" s="35" t="n">
        <v>666000</v>
      </c>
      <c r="AM193" s="35" t="n">
        <v>8856493</v>
      </c>
      <c r="AN193" s="35" t="n">
        <v>7545386</v>
      </c>
      <c r="AO193" s="35" t="n">
        <v>9522493</v>
      </c>
      <c r="AP193" s="35" t="n">
        <v>50458968</v>
      </c>
      <c r="AQ193" s="35" t="n">
        <v>85998466</v>
      </c>
      <c r="AR193" s="35" t="n">
        <v>3111</v>
      </c>
      <c r="AS193" s="35" t="n">
        <v>5205</v>
      </c>
      <c r="AT193" s="35" t="n">
        <v>75812</v>
      </c>
      <c r="AU193" s="35" t="n">
        <v>120000</v>
      </c>
      <c r="AV193" s="35" t="n">
        <v>223062</v>
      </c>
      <c r="AW193" s="35" t="n">
        <v>400000</v>
      </c>
      <c r="AX193" s="35" t="n">
        <v>1057153</v>
      </c>
      <c r="AY193" s="35" t="n">
        <v>1750000</v>
      </c>
      <c r="AZ193" s="35" t="n">
        <v>3301.185449</v>
      </c>
      <c r="BA193" s="35" t="n">
        <v>3378502</v>
      </c>
      <c r="BB193" s="35" t="n">
        <v>-1</v>
      </c>
      <c r="BC193" s="35" t="n">
        <v>101174666</v>
      </c>
      <c r="BD193" s="60" t="n">
        <v>59363492</v>
      </c>
      <c r="BE193" s="60" t="n">
        <v>26026</v>
      </c>
    </row>
    <row r="194" customFormat="false" ht="12.75" hidden="false" customHeight="true" outlineLevel="0" collapsed="false">
      <c r="A194" s="35" t="s">
        <v>656</v>
      </c>
      <c r="B194" s="35" t="s">
        <v>547</v>
      </c>
      <c r="C194" s="35" t="s">
        <v>148</v>
      </c>
      <c r="D194" s="35" t="s">
        <v>639</v>
      </c>
      <c r="E194" s="35" t="s">
        <v>155</v>
      </c>
      <c r="F194" s="35" t="s">
        <v>144</v>
      </c>
      <c r="G194" s="35" t="s">
        <v>549</v>
      </c>
      <c r="H194" s="35" t="s">
        <v>556</v>
      </c>
      <c r="I194" s="35" t="n">
        <v>500</v>
      </c>
      <c r="J194" s="35" t="s">
        <v>558</v>
      </c>
      <c r="K194" s="35" t="n">
        <v>2933</v>
      </c>
      <c r="L194" s="35" t="n">
        <v>28268723</v>
      </c>
      <c r="M194" s="35" t="n">
        <v>33861562</v>
      </c>
      <c r="N194" s="35" t="n">
        <v>21517080</v>
      </c>
      <c r="O194" s="35" t="n">
        <v>24563052</v>
      </c>
      <c r="P194" s="35" t="n">
        <v>6751644</v>
      </c>
      <c r="Q194" s="35" t="n">
        <v>9298510</v>
      </c>
      <c r="R194" s="35" t="n">
        <v>1358</v>
      </c>
      <c r="S194" s="35" t="n">
        <v>1358</v>
      </c>
      <c r="T194" s="35" t="n">
        <v>70000</v>
      </c>
      <c r="U194" s="35" t="n">
        <v>70000</v>
      </c>
      <c r="V194" s="35" t="n">
        <v>629559</v>
      </c>
      <c r="W194" s="35" t="n">
        <v>667067</v>
      </c>
      <c r="X194" s="35" t="n">
        <v>76963</v>
      </c>
      <c r="Y194" s="35" t="n">
        <v>80000</v>
      </c>
      <c r="Z194" s="35" t="n">
        <v>286112</v>
      </c>
      <c r="AA194" s="35" t="n">
        <v>309300</v>
      </c>
      <c r="AB194" s="35" t="n">
        <v>111125</v>
      </c>
      <c r="AC194" s="35" t="n">
        <v>125000</v>
      </c>
      <c r="AD194" s="35" t="n">
        <v>296010</v>
      </c>
      <c r="AE194" s="35" t="n">
        <v>320000</v>
      </c>
      <c r="AF194" s="35" t="n">
        <v>44450</v>
      </c>
      <c r="AG194" s="35" t="n">
        <v>50000</v>
      </c>
      <c r="AH194" s="35" t="n">
        <v>20002862</v>
      </c>
      <c r="AI194" s="35" t="n">
        <v>22941685</v>
      </c>
      <c r="AJ194" s="35" t="n">
        <v>402322</v>
      </c>
      <c r="AK194" s="35" t="n">
        <v>4623963</v>
      </c>
      <c r="AL194" s="35" t="n">
        <v>666000</v>
      </c>
      <c r="AM194" s="35" t="n">
        <v>5733127</v>
      </c>
      <c r="AN194" s="35" t="n">
        <v>5026285</v>
      </c>
      <c r="AO194" s="35" t="n">
        <v>6399127</v>
      </c>
      <c r="AP194" s="35" t="n">
        <v>366843</v>
      </c>
      <c r="AQ194" s="35" t="n">
        <v>625219</v>
      </c>
      <c r="AR194" s="35" t="n">
        <v>2489</v>
      </c>
      <c r="AS194" s="35" t="n">
        <v>4164</v>
      </c>
      <c r="AT194" s="35" t="n">
        <v>75812</v>
      </c>
      <c r="AU194" s="35" t="n">
        <v>120000</v>
      </c>
      <c r="AV194" s="35" t="n">
        <v>223062</v>
      </c>
      <c r="AW194" s="35" t="n">
        <v>400000</v>
      </c>
      <c r="AX194" s="35" t="n">
        <v>1057153</v>
      </c>
      <c r="AY194" s="35" t="n">
        <v>1750000</v>
      </c>
      <c r="AZ194" s="35" t="n">
        <v>30</v>
      </c>
      <c r="BA194" s="35" t="n">
        <v>-8562958</v>
      </c>
      <c r="BB194" s="35" t="n">
        <v>-6320065</v>
      </c>
      <c r="BC194" s="35" t="n">
        <v>735552</v>
      </c>
      <c r="BD194" s="60" t="n">
        <v>431579</v>
      </c>
      <c r="BE194" s="60" t="n">
        <v>20821</v>
      </c>
    </row>
    <row r="195" customFormat="false" ht="12.75" hidden="false" customHeight="true" outlineLevel="0" collapsed="false">
      <c r="A195" s="35" t="s">
        <v>657</v>
      </c>
      <c r="B195" s="35" t="s">
        <v>547</v>
      </c>
      <c r="C195" s="35" t="s">
        <v>148</v>
      </c>
      <c r="D195" s="35" t="s">
        <v>639</v>
      </c>
      <c r="E195" s="35" t="s">
        <v>155</v>
      </c>
      <c r="F195" s="35" t="s">
        <v>144</v>
      </c>
      <c r="G195" s="35" t="s">
        <v>553</v>
      </c>
      <c r="H195" s="35" t="s">
        <v>556</v>
      </c>
      <c r="I195" s="35" t="n">
        <v>500</v>
      </c>
      <c r="J195" s="35" t="s">
        <v>558</v>
      </c>
      <c r="K195" s="35" t="n">
        <v>2933</v>
      </c>
      <c r="L195" s="35" t="n">
        <v>41777569</v>
      </c>
      <c r="M195" s="35" t="n">
        <v>49640735</v>
      </c>
      <c r="N195" s="35" t="n">
        <v>32414492</v>
      </c>
      <c r="O195" s="35" t="n">
        <v>37061514</v>
      </c>
      <c r="P195" s="35" t="n">
        <v>9363078</v>
      </c>
      <c r="Q195" s="35" t="n">
        <v>12579221</v>
      </c>
      <c r="R195" s="35" t="n">
        <v>1605</v>
      </c>
      <c r="S195" s="35" t="n">
        <v>1605</v>
      </c>
      <c r="T195" s="35" t="n">
        <v>70000</v>
      </c>
      <c r="U195" s="35" t="n">
        <v>70000</v>
      </c>
      <c r="V195" s="35" t="n">
        <v>629559</v>
      </c>
      <c r="W195" s="35" t="n">
        <v>667067</v>
      </c>
      <c r="X195" s="35" t="n">
        <v>76963</v>
      </c>
      <c r="Y195" s="35" t="n">
        <v>80000</v>
      </c>
      <c r="Z195" s="35" t="n">
        <v>286112</v>
      </c>
      <c r="AA195" s="35" t="n">
        <v>309300</v>
      </c>
      <c r="AB195" s="35" t="n">
        <v>111125</v>
      </c>
      <c r="AC195" s="35" t="n">
        <v>125000</v>
      </c>
      <c r="AD195" s="35" t="n">
        <v>296010</v>
      </c>
      <c r="AE195" s="35" t="n">
        <v>320000</v>
      </c>
      <c r="AF195" s="35" t="n">
        <v>44450</v>
      </c>
      <c r="AG195" s="35" t="n">
        <v>50000</v>
      </c>
      <c r="AH195" s="35" t="n">
        <v>30900274</v>
      </c>
      <c r="AI195" s="35" t="n">
        <v>35440147</v>
      </c>
      <c r="AJ195" s="35" t="n">
        <v>402322</v>
      </c>
      <c r="AK195" s="35" t="n">
        <v>7143064</v>
      </c>
      <c r="AL195" s="35" t="n">
        <v>666000</v>
      </c>
      <c r="AM195" s="35" t="n">
        <v>8856493</v>
      </c>
      <c r="AN195" s="35" t="n">
        <v>7545386</v>
      </c>
      <c r="AO195" s="35" t="n">
        <v>9522493</v>
      </c>
      <c r="AP195" s="35" t="n">
        <v>458553</v>
      </c>
      <c r="AQ195" s="35" t="n">
        <v>781523</v>
      </c>
      <c r="AR195" s="35" t="n">
        <v>3111</v>
      </c>
      <c r="AS195" s="35" t="n">
        <v>5205</v>
      </c>
      <c r="AT195" s="35" t="n">
        <v>75812</v>
      </c>
      <c r="AU195" s="35" t="n">
        <v>120000</v>
      </c>
      <c r="AV195" s="35" t="n">
        <v>223062</v>
      </c>
      <c r="AW195" s="35" t="n">
        <v>400000</v>
      </c>
      <c r="AX195" s="35" t="n">
        <v>1057153</v>
      </c>
      <c r="AY195" s="35" t="n">
        <v>1750000</v>
      </c>
      <c r="AZ195" s="35" t="n">
        <v>30</v>
      </c>
      <c r="BA195" s="35" t="n">
        <v>-11659782</v>
      </c>
      <c r="BB195" s="35" t="n">
        <v>-8823604</v>
      </c>
      <c r="BC195" s="35" t="n">
        <v>919439</v>
      </c>
      <c r="BD195" s="60" t="n">
        <v>539474</v>
      </c>
      <c r="BE195" s="60" t="n">
        <v>26026</v>
      </c>
    </row>
    <row r="196" customFormat="false" ht="12.75" hidden="false" customHeight="true" outlineLevel="0" collapsed="false">
      <c r="A196" s="35" t="s">
        <v>658</v>
      </c>
      <c r="B196" s="35" t="s">
        <v>547</v>
      </c>
      <c r="C196" s="35" t="s">
        <v>148</v>
      </c>
      <c r="D196" s="35" t="s">
        <v>639</v>
      </c>
      <c r="E196" s="35" t="s">
        <v>155</v>
      </c>
      <c r="F196" s="35" t="s">
        <v>144</v>
      </c>
      <c r="G196" s="35" t="s">
        <v>549</v>
      </c>
      <c r="H196" s="35" t="s">
        <v>550</v>
      </c>
      <c r="I196" s="35" t="n">
        <v>1000</v>
      </c>
      <c r="J196" s="35" t="s">
        <v>562</v>
      </c>
      <c r="K196" s="35" t="n">
        <v>2933</v>
      </c>
      <c r="L196" s="35" t="n">
        <v>111168158</v>
      </c>
      <c r="M196" s="35" t="n">
        <v>166943994</v>
      </c>
      <c r="N196" s="35" t="n">
        <v>40087812</v>
      </c>
      <c r="O196" s="35" t="n">
        <v>47584737</v>
      </c>
      <c r="P196" s="35" t="n">
        <v>71080346</v>
      </c>
      <c r="Q196" s="35" t="n">
        <v>119359257</v>
      </c>
      <c r="R196" s="35" t="n">
        <v>2814</v>
      </c>
      <c r="S196" s="35" t="n">
        <v>2814</v>
      </c>
      <c r="T196" s="35" t="n">
        <v>70000</v>
      </c>
      <c r="U196" s="35" t="n">
        <v>70000</v>
      </c>
      <c r="V196" s="35" t="n">
        <v>629559</v>
      </c>
      <c r="W196" s="35" t="n">
        <v>667067</v>
      </c>
      <c r="X196" s="35" t="n">
        <v>153925</v>
      </c>
      <c r="Y196" s="35" t="n">
        <v>160000</v>
      </c>
      <c r="Z196" s="35" t="n">
        <v>286112</v>
      </c>
      <c r="AA196" s="35" t="n">
        <v>309300</v>
      </c>
      <c r="AB196" s="35" t="n">
        <v>111125</v>
      </c>
      <c r="AC196" s="35" t="n">
        <v>125000</v>
      </c>
      <c r="AD196" s="35" t="n">
        <v>296010</v>
      </c>
      <c r="AE196" s="35" t="n">
        <v>320000</v>
      </c>
      <c r="AF196" s="35" t="n">
        <v>44450</v>
      </c>
      <c r="AG196" s="35" t="n">
        <v>50000</v>
      </c>
      <c r="AH196" s="35" t="n">
        <v>38496632</v>
      </c>
      <c r="AI196" s="35" t="n">
        <v>45883371</v>
      </c>
      <c r="AJ196" s="35" t="n">
        <v>402322</v>
      </c>
      <c r="AK196" s="35" t="n">
        <v>8899077</v>
      </c>
      <c r="AL196" s="35" t="n">
        <v>666000</v>
      </c>
      <c r="AM196" s="35" t="n">
        <v>11466254</v>
      </c>
      <c r="AN196" s="35" t="n">
        <v>9301399</v>
      </c>
      <c r="AO196" s="35" t="n">
        <v>12132254</v>
      </c>
      <c r="AP196" s="35" t="n">
        <v>60418293</v>
      </c>
      <c r="AQ196" s="35" t="n">
        <v>104949101</v>
      </c>
      <c r="AR196" s="35" t="n">
        <v>4626</v>
      </c>
      <c r="AS196" s="35" t="n">
        <v>7901</v>
      </c>
      <c r="AT196" s="35" t="n">
        <v>75812</v>
      </c>
      <c r="AU196" s="35" t="n">
        <v>120000</v>
      </c>
      <c r="AV196" s="35" t="n">
        <v>223062</v>
      </c>
      <c r="AW196" s="35" t="n">
        <v>400000</v>
      </c>
      <c r="AX196" s="35" t="n">
        <v>1057153</v>
      </c>
      <c r="AY196" s="35" t="n">
        <v>1750000</v>
      </c>
      <c r="AZ196" s="35" t="n">
        <v>2636.174229</v>
      </c>
      <c r="BA196" s="35" t="n">
        <v>4110274</v>
      </c>
      <c r="BB196" s="35" t="n">
        <v>-1</v>
      </c>
      <c r="BC196" s="35" t="n">
        <v>123469531</v>
      </c>
      <c r="BD196" s="60" t="n">
        <v>71080345</v>
      </c>
      <c r="BE196" s="60" t="n">
        <v>39506</v>
      </c>
    </row>
    <row r="197" customFormat="false" ht="12.75" hidden="false" customHeight="true" outlineLevel="0" collapsed="false">
      <c r="A197" s="35" t="s">
        <v>659</v>
      </c>
      <c r="B197" s="35" t="s">
        <v>547</v>
      </c>
      <c r="C197" s="35" t="s">
        <v>148</v>
      </c>
      <c r="D197" s="35" t="s">
        <v>639</v>
      </c>
      <c r="E197" s="35" t="s">
        <v>155</v>
      </c>
      <c r="F197" s="35" t="s">
        <v>144</v>
      </c>
      <c r="G197" s="35" t="s">
        <v>553</v>
      </c>
      <c r="H197" s="35" t="s">
        <v>550</v>
      </c>
      <c r="I197" s="35" t="n">
        <v>1000</v>
      </c>
      <c r="J197" s="35" t="s">
        <v>562</v>
      </c>
      <c r="K197" s="35" t="n">
        <v>2933</v>
      </c>
      <c r="L197" s="35" t="n">
        <v>164469560</v>
      </c>
      <c r="M197" s="35" t="n">
        <v>245922510</v>
      </c>
      <c r="N197" s="35" t="n">
        <v>61060494</v>
      </c>
      <c r="O197" s="35" t="n">
        <v>72581660</v>
      </c>
      <c r="P197" s="35" t="n">
        <v>103409065</v>
      </c>
      <c r="Q197" s="35" t="n">
        <v>173340850</v>
      </c>
      <c r="R197" s="35" t="n">
        <v>3331</v>
      </c>
      <c r="S197" s="35" t="n">
        <v>3331</v>
      </c>
      <c r="T197" s="35" t="n">
        <v>70000</v>
      </c>
      <c r="U197" s="35" t="n">
        <v>70000</v>
      </c>
      <c r="V197" s="35" t="n">
        <v>629559</v>
      </c>
      <c r="W197" s="35" t="n">
        <v>667067</v>
      </c>
      <c r="X197" s="35" t="n">
        <v>153925</v>
      </c>
      <c r="Y197" s="35" t="n">
        <v>160000</v>
      </c>
      <c r="Z197" s="35" t="n">
        <v>286112</v>
      </c>
      <c r="AA197" s="35" t="n">
        <v>309300</v>
      </c>
      <c r="AB197" s="35" t="n">
        <v>111125</v>
      </c>
      <c r="AC197" s="35" t="n">
        <v>125000</v>
      </c>
      <c r="AD197" s="35" t="n">
        <v>296010</v>
      </c>
      <c r="AE197" s="35" t="n">
        <v>320000</v>
      </c>
      <c r="AF197" s="35" t="n">
        <v>44450</v>
      </c>
      <c r="AG197" s="35" t="n">
        <v>50000</v>
      </c>
      <c r="AH197" s="35" t="n">
        <v>59469314</v>
      </c>
      <c r="AI197" s="35" t="n">
        <v>70880294</v>
      </c>
      <c r="AJ197" s="35" t="n">
        <v>402322</v>
      </c>
      <c r="AK197" s="35" t="n">
        <v>13747229</v>
      </c>
      <c r="AL197" s="35" t="n">
        <v>666000</v>
      </c>
      <c r="AM197" s="35" t="n">
        <v>17712985</v>
      </c>
      <c r="AN197" s="35" t="n">
        <v>14149551</v>
      </c>
      <c r="AO197" s="35" t="n">
        <v>18378985</v>
      </c>
      <c r="AP197" s="35" t="n">
        <v>87897704</v>
      </c>
      <c r="AQ197" s="35" t="n">
        <v>152681988</v>
      </c>
      <c r="AR197" s="35" t="n">
        <v>5783</v>
      </c>
      <c r="AS197" s="35" t="n">
        <v>9877</v>
      </c>
      <c r="AT197" s="35" t="n">
        <v>75812</v>
      </c>
      <c r="AU197" s="35" t="n">
        <v>120000</v>
      </c>
      <c r="AV197" s="35" t="n">
        <v>223062</v>
      </c>
      <c r="AW197" s="35" t="n">
        <v>400000</v>
      </c>
      <c r="AX197" s="35" t="n">
        <v>1057153</v>
      </c>
      <c r="AY197" s="35" t="n">
        <v>1750000</v>
      </c>
      <c r="AZ197" s="35" t="n">
        <v>3068.125916</v>
      </c>
      <c r="BA197" s="35" t="n">
        <v>6285018</v>
      </c>
      <c r="BB197" s="35" t="n">
        <v>-1</v>
      </c>
      <c r="BC197" s="35" t="n">
        <v>179625868</v>
      </c>
      <c r="BD197" s="60" t="n">
        <v>103409064</v>
      </c>
      <c r="BE197" s="60" t="n">
        <v>49383</v>
      </c>
    </row>
    <row r="198" customFormat="false" ht="12.75" hidden="false" customHeight="true" outlineLevel="0" collapsed="false">
      <c r="A198" s="35" t="s">
        <v>658</v>
      </c>
      <c r="B198" s="35" t="s">
        <v>547</v>
      </c>
      <c r="C198" s="35" t="s">
        <v>148</v>
      </c>
      <c r="D198" s="35" t="s">
        <v>639</v>
      </c>
      <c r="E198" s="35" t="s">
        <v>155</v>
      </c>
      <c r="F198" s="35" t="s">
        <v>144</v>
      </c>
      <c r="G198" s="35" t="s">
        <v>549</v>
      </c>
      <c r="H198" s="35" t="s">
        <v>556</v>
      </c>
      <c r="I198" s="35" t="n">
        <v>1000</v>
      </c>
      <c r="J198" s="35" t="s">
        <v>562</v>
      </c>
      <c r="K198" s="35" t="n">
        <v>2933</v>
      </c>
      <c r="L198" s="35" t="n">
        <v>51437433</v>
      </c>
      <c r="M198" s="35" t="n">
        <v>63189227</v>
      </c>
      <c r="N198" s="35" t="n">
        <v>40087812</v>
      </c>
      <c r="O198" s="35" t="n">
        <v>47584737</v>
      </c>
      <c r="P198" s="35" t="n">
        <v>11349621</v>
      </c>
      <c r="Q198" s="35" t="n">
        <v>15604490</v>
      </c>
      <c r="R198" s="35" t="n">
        <v>1302</v>
      </c>
      <c r="S198" s="35" t="n">
        <v>1302</v>
      </c>
      <c r="T198" s="35" t="n">
        <v>70000</v>
      </c>
      <c r="U198" s="35" t="n">
        <v>70000</v>
      </c>
      <c r="V198" s="35" t="n">
        <v>629559</v>
      </c>
      <c r="W198" s="35" t="n">
        <v>667067</v>
      </c>
      <c r="X198" s="35" t="n">
        <v>153925</v>
      </c>
      <c r="Y198" s="35" t="n">
        <v>160000</v>
      </c>
      <c r="Z198" s="35" t="n">
        <v>286112</v>
      </c>
      <c r="AA198" s="35" t="n">
        <v>309300</v>
      </c>
      <c r="AB198" s="35" t="n">
        <v>111125</v>
      </c>
      <c r="AC198" s="35" t="n">
        <v>125000</v>
      </c>
      <c r="AD198" s="35" t="n">
        <v>296010</v>
      </c>
      <c r="AE198" s="35" t="n">
        <v>320000</v>
      </c>
      <c r="AF198" s="35" t="n">
        <v>44450</v>
      </c>
      <c r="AG198" s="35" t="n">
        <v>50000</v>
      </c>
      <c r="AH198" s="35" t="n">
        <v>38496632</v>
      </c>
      <c r="AI198" s="35" t="n">
        <v>45883371</v>
      </c>
      <c r="AJ198" s="35" t="n">
        <v>402322</v>
      </c>
      <c r="AK198" s="35" t="n">
        <v>8899077</v>
      </c>
      <c r="AL198" s="35" t="n">
        <v>666000</v>
      </c>
      <c r="AM198" s="35" t="n">
        <v>11466254</v>
      </c>
      <c r="AN198" s="35" t="n">
        <v>9301399</v>
      </c>
      <c r="AO198" s="35" t="n">
        <v>12132254</v>
      </c>
      <c r="AP198" s="35" t="n">
        <v>687568</v>
      </c>
      <c r="AQ198" s="35" t="n">
        <v>1194334</v>
      </c>
      <c r="AR198" s="35" t="n">
        <v>4626</v>
      </c>
      <c r="AS198" s="35" t="n">
        <v>7901</v>
      </c>
      <c r="AT198" s="35" t="n">
        <v>75812</v>
      </c>
      <c r="AU198" s="35" t="n">
        <v>120000</v>
      </c>
      <c r="AV198" s="35" t="n">
        <v>223062</v>
      </c>
      <c r="AW198" s="35" t="n">
        <v>400000</v>
      </c>
      <c r="AX198" s="35" t="n">
        <v>1057153</v>
      </c>
      <c r="AY198" s="35" t="n">
        <v>1750000</v>
      </c>
      <c r="AZ198" s="35" t="n">
        <v>30</v>
      </c>
      <c r="BA198" s="35" t="n">
        <v>-14199391</v>
      </c>
      <c r="BB198" s="35" t="n">
        <v>-10540718</v>
      </c>
      <c r="BC198" s="35" t="n">
        <v>1405099</v>
      </c>
      <c r="BD198" s="60" t="n">
        <v>808903</v>
      </c>
      <c r="BE198" s="60" t="n">
        <v>39506</v>
      </c>
    </row>
    <row r="199" customFormat="false" ht="12.75" hidden="false" customHeight="true" outlineLevel="0" collapsed="false">
      <c r="A199" s="35" t="s">
        <v>659</v>
      </c>
      <c r="B199" s="35" t="s">
        <v>547</v>
      </c>
      <c r="C199" s="35" t="s">
        <v>148</v>
      </c>
      <c r="D199" s="35" t="s">
        <v>639</v>
      </c>
      <c r="E199" s="35" t="s">
        <v>155</v>
      </c>
      <c r="F199" s="35" t="s">
        <v>144</v>
      </c>
      <c r="G199" s="35" t="s">
        <v>553</v>
      </c>
      <c r="H199" s="35" t="s">
        <v>556</v>
      </c>
      <c r="I199" s="35" t="n">
        <v>1000</v>
      </c>
      <c r="J199" s="35" t="s">
        <v>562</v>
      </c>
      <c r="K199" s="35" t="n">
        <v>2933</v>
      </c>
      <c r="L199" s="35" t="n">
        <v>77431315</v>
      </c>
      <c r="M199" s="35" t="n">
        <v>94733440</v>
      </c>
      <c r="N199" s="35" t="n">
        <v>61060494</v>
      </c>
      <c r="O199" s="35" t="n">
        <v>72581660</v>
      </c>
      <c r="P199" s="35" t="n">
        <v>16370821</v>
      </c>
      <c r="Q199" s="35" t="n">
        <v>22151780</v>
      </c>
      <c r="R199" s="35" t="n">
        <v>1568</v>
      </c>
      <c r="S199" s="35" t="n">
        <v>1568</v>
      </c>
      <c r="T199" s="35" t="n">
        <v>70000</v>
      </c>
      <c r="U199" s="35" t="n">
        <v>70000</v>
      </c>
      <c r="V199" s="35" t="n">
        <v>629559</v>
      </c>
      <c r="W199" s="35" t="n">
        <v>667067</v>
      </c>
      <c r="X199" s="35" t="n">
        <v>153925</v>
      </c>
      <c r="Y199" s="35" t="n">
        <v>160000</v>
      </c>
      <c r="Z199" s="35" t="n">
        <v>286112</v>
      </c>
      <c r="AA199" s="35" t="n">
        <v>309300</v>
      </c>
      <c r="AB199" s="35" t="n">
        <v>111125</v>
      </c>
      <c r="AC199" s="35" t="n">
        <v>125000</v>
      </c>
      <c r="AD199" s="35" t="n">
        <v>296010</v>
      </c>
      <c r="AE199" s="35" t="n">
        <v>320000</v>
      </c>
      <c r="AF199" s="35" t="n">
        <v>44450</v>
      </c>
      <c r="AG199" s="35" t="n">
        <v>50000</v>
      </c>
      <c r="AH199" s="35" t="n">
        <v>59469314</v>
      </c>
      <c r="AI199" s="35" t="n">
        <v>70880294</v>
      </c>
      <c r="AJ199" s="35" t="n">
        <v>402322</v>
      </c>
      <c r="AK199" s="35" t="n">
        <v>13747229</v>
      </c>
      <c r="AL199" s="35" t="n">
        <v>666000</v>
      </c>
      <c r="AM199" s="35" t="n">
        <v>17712985</v>
      </c>
      <c r="AN199" s="35" t="n">
        <v>14149551</v>
      </c>
      <c r="AO199" s="35" t="n">
        <v>18378985</v>
      </c>
      <c r="AP199" s="35" t="n">
        <v>859460</v>
      </c>
      <c r="AQ199" s="35" t="n">
        <v>1492918</v>
      </c>
      <c r="AR199" s="35" t="n">
        <v>5783</v>
      </c>
      <c r="AS199" s="35" t="n">
        <v>9877</v>
      </c>
      <c r="AT199" s="35" t="n">
        <v>75812</v>
      </c>
      <c r="AU199" s="35" t="n">
        <v>120000</v>
      </c>
      <c r="AV199" s="35" t="n">
        <v>223062</v>
      </c>
      <c r="AW199" s="35" t="n">
        <v>400000</v>
      </c>
      <c r="AX199" s="35" t="n">
        <v>1057153</v>
      </c>
      <c r="AY199" s="35" t="n">
        <v>1750000</v>
      </c>
      <c r="AZ199" s="35" t="n">
        <v>30</v>
      </c>
      <c r="BA199" s="35" t="n">
        <v>-20395406</v>
      </c>
      <c r="BB199" s="35" t="n">
        <v>-15359692</v>
      </c>
      <c r="BC199" s="35" t="n">
        <v>1756374</v>
      </c>
      <c r="BD199" s="60" t="n">
        <v>1011129</v>
      </c>
      <c r="BE199" s="60" t="n">
        <v>49383</v>
      </c>
    </row>
    <row r="200" customFormat="false" ht="12.75" hidden="false" customHeight="true" outlineLevel="0" collapsed="false">
      <c r="A200" s="35" t="s">
        <v>660</v>
      </c>
      <c r="B200" s="35" t="s">
        <v>547</v>
      </c>
      <c r="C200" s="35" t="s">
        <v>148</v>
      </c>
      <c r="D200" s="35" t="s">
        <v>639</v>
      </c>
      <c r="E200" s="35" t="s">
        <v>155</v>
      </c>
      <c r="F200" s="35" t="s">
        <v>156</v>
      </c>
      <c r="H200" s="35" t="s">
        <v>550</v>
      </c>
      <c r="I200" s="35" t="n">
        <v>800</v>
      </c>
      <c r="J200" s="35" t="s">
        <v>551</v>
      </c>
      <c r="K200" s="35" t="n">
        <v>62778</v>
      </c>
      <c r="L200" s="35" t="n">
        <v>13254102</v>
      </c>
      <c r="M200" s="35" t="n">
        <v>23532210</v>
      </c>
      <c r="N200" s="35" t="n">
        <v>1514218</v>
      </c>
      <c r="O200" s="35" t="n">
        <v>1621367</v>
      </c>
      <c r="P200" s="35" t="n">
        <v>11739884</v>
      </c>
      <c r="Q200" s="35" t="n">
        <v>21910843</v>
      </c>
      <c r="R200" s="35" t="n">
        <v>537</v>
      </c>
      <c r="S200" s="35" t="n">
        <v>537</v>
      </c>
      <c r="T200" s="35" t="n">
        <v>70000</v>
      </c>
      <c r="U200" s="35" t="n">
        <v>70000</v>
      </c>
      <c r="V200" s="35" t="n">
        <v>629559</v>
      </c>
      <c r="W200" s="35" t="n">
        <v>667067</v>
      </c>
      <c r="X200" s="35" t="n">
        <v>76963</v>
      </c>
      <c r="Y200" s="35" t="n">
        <v>80000</v>
      </c>
      <c r="Z200" s="35" t="n">
        <v>286112</v>
      </c>
      <c r="AA200" s="35" t="n">
        <v>309300</v>
      </c>
      <c r="AB200" s="35" t="n">
        <v>111125</v>
      </c>
      <c r="AC200" s="35" t="n">
        <v>125000</v>
      </c>
      <c r="AD200" s="35" t="n">
        <v>296010</v>
      </c>
      <c r="AE200" s="35" t="n">
        <v>320000</v>
      </c>
      <c r="AF200" s="35" t="n">
        <v>44450</v>
      </c>
      <c r="AG200" s="35" t="n">
        <v>50000</v>
      </c>
      <c r="AH200" s="35" t="n">
        <v>0</v>
      </c>
      <c r="AI200" s="35" t="n">
        <v>0</v>
      </c>
      <c r="AJ200" s="35" t="n">
        <v>402322</v>
      </c>
      <c r="AK200" s="35" t="n">
        <v>0</v>
      </c>
      <c r="AL200" s="35" t="n">
        <v>666000</v>
      </c>
      <c r="AM200" s="35" t="n">
        <v>0</v>
      </c>
      <c r="AN200" s="35" t="n">
        <v>402322</v>
      </c>
      <c r="AO200" s="35" t="n">
        <v>666000</v>
      </c>
      <c r="AP200" s="35" t="n">
        <v>9978901</v>
      </c>
      <c r="AQ200" s="35" t="n">
        <v>18969907</v>
      </c>
      <c r="AR200" s="35" t="n">
        <v>2634</v>
      </c>
      <c r="AS200" s="35" t="n">
        <v>4936</v>
      </c>
      <c r="AT200" s="35" t="n">
        <v>75812</v>
      </c>
      <c r="AU200" s="35" t="n">
        <v>120000</v>
      </c>
      <c r="AV200" s="35" t="n">
        <v>223062</v>
      </c>
      <c r="AW200" s="35" t="n">
        <v>400000</v>
      </c>
      <c r="AX200" s="35" t="n">
        <v>1057153</v>
      </c>
      <c r="AY200" s="35" t="n">
        <v>1750000</v>
      </c>
      <c r="AZ200" s="35" t="n">
        <v>737.7604321</v>
      </c>
      <c r="BA200" s="35" t="n">
        <v>406695</v>
      </c>
      <c r="BB200" s="35" t="n">
        <v>0</v>
      </c>
      <c r="BC200" s="35" t="n">
        <v>22317538</v>
      </c>
      <c r="BD200" s="60" t="n">
        <v>11739884</v>
      </c>
      <c r="BE200" s="60" t="n">
        <v>24680</v>
      </c>
    </row>
    <row r="201" customFormat="false" ht="12.75" hidden="false" customHeight="true" outlineLevel="0" collapsed="false">
      <c r="A201" s="35" t="s">
        <v>660</v>
      </c>
      <c r="B201" s="35" t="s">
        <v>547</v>
      </c>
      <c r="C201" s="35" t="s">
        <v>148</v>
      </c>
      <c r="D201" s="35" t="s">
        <v>639</v>
      </c>
      <c r="E201" s="35" t="s">
        <v>155</v>
      </c>
      <c r="F201" s="35" t="s">
        <v>156</v>
      </c>
      <c r="H201" s="35" t="s">
        <v>556</v>
      </c>
      <c r="I201" s="35" t="n">
        <v>800</v>
      </c>
      <c r="J201" s="35" t="s">
        <v>551</v>
      </c>
      <c r="K201" s="35" t="n">
        <v>62778</v>
      </c>
      <c r="L201" s="35" t="n">
        <v>3680979</v>
      </c>
      <c r="M201" s="35" t="n">
        <v>5333688</v>
      </c>
      <c r="N201" s="35" t="n">
        <v>1514218</v>
      </c>
      <c r="O201" s="35" t="n">
        <v>1621367</v>
      </c>
      <c r="P201" s="35" t="n">
        <v>2166761</v>
      </c>
      <c r="Q201" s="35" t="n">
        <v>3712321</v>
      </c>
      <c r="R201" s="35" t="n">
        <v>149</v>
      </c>
      <c r="S201" s="35" t="n">
        <v>149</v>
      </c>
      <c r="T201" s="35" t="n">
        <v>70000</v>
      </c>
      <c r="U201" s="35" t="n">
        <v>70000</v>
      </c>
      <c r="V201" s="35" t="n">
        <v>629559</v>
      </c>
      <c r="W201" s="35" t="n">
        <v>667067</v>
      </c>
      <c r="X201" s="35" t="n">
        <v>76963</v>
      </c>
      <c r="Y201" s="35" t="n">
        <v>80000</v>
      </c>
      <c r="Z201" s="35" t="n">
        <v>286112</v>
      </c>
      <c r="AA201" s="35" t="n">
        <v>309300</v>
      </c>
      <c r="AB201" s="35" t="n">
        <v>111125</v>
      </c>
      <c r="AC201" s="35" t="n">
        <v>125000</v>
      </c>
      <c r="AD201" s="35" t="n">
        <v>296010</v>
      </c>
      <c r="AE201" s="35" t="n">
        <v>320000</v>
      </c>
      <c r="AF201" s="35" t="n">
        <v>44450</v>
      </c>
      <c r="AG201" s="35" t="n">
        <v>50000</v>
      </c>
      <c r="AH201" s="35" t="n">
        <v>0</v>
      </c>
      <c r="AI201" s="35" t="n">
        <v>0</v>
      </c>
      <c r="AJ201" s="35" t="n">
        <v>402322</v>
      </c>
      <c r="AK201" s="35" t="n">
        <v>0</v>
      </c>
      <c r="AL201" s="35" t="n">
        <v>666000</v>
      </c>
      <c r="AM201" s="35" t="n">
        <v>0</v>
      </c>
      <c r="AN201" s="35" t="n">
        <v>402322</v>
      </c>
      <c r="AO201" s="35" t="n">
        <v>666000</v>
      </c>
      <c r="AP201" s="35" t="n">
        <v>405778</v>
      </c>
      <c r="AQ201" s="35" t="n">
        <v>771385</v>
      </c>
      <c r="AR201" s="35" t="n">
        <v>2634</v>
      </c>
      <c r="AS201" s="35" t="n">
        <v>4936</v>
      </c>
      <c r="AT201" s="35" t="n">
        <v>75812</v>
      </c>
      <c r="AU201" s="35" t="n">
        <v>120000</v>
      </c>
      <c r="AV201" s="35" t="n">
        <v>223062</v>
      </c>
      <c r="AW201" s="35" t="n">
        <v>400000</v>
      </c>
      <c r="AX201" s="35" t="n">
        <v>1057153</v>
      </c>
      <c r="AY201" s="35" t="n">
        <v>1750000</v>
      </c>
      <c r="AZ201" s="35" t="n">
        <v>30</v>
      </c>
      <c r="BA201" s="35" t="n">
        <v>-2804809</v>
      </c>
      <c r="BB201" s="35" t="n">
        <v>-1689375</v>
      </c>
      <c r="BC201" s="35" t="n">
        <v>907512</v>
      </c>
      <c r="BD201" s="60" t="n">
        <v>477386</v>
      </c>
      <c r="BE201" s="60" t="n">
        <v>24680</v>
      </c>
    </row>
    <row r="202" customFormat="false" ht="12.75" hidden="false" customHeight="true" outlineLevel="0" collapsed="false">
      <c r="A202" s="35" t="s">
        <v>661</v>
      </c>
      <c r="B202" s="35" t="s">
        <v>547</v>
      </c>
      <c r="C202" s="35" t="s">
        <v>148</v>
      </c>
      <c r="D202" s="35" t="s">
        <v>639</v>
      </c>
      <c r="E202" s="35" t="s">
        <v>155</v>
      </c>
      <c r="F202" s="35" t="s">
        <v>156</v>
      </c>
      <c r="H202" s="35" t="s">
        <v>550</v>
      </c>
      <c r="I202" s="35" t="n">
        <v>4000</v>
      </c>
      <c r="J202" s="35" t="s">
        <v>558</v>
      </c>
      <c r="K202" s="35" t="n">
        <v>62778</v>
      </c>
      <c r="L202" s="35" t="n">
        <v>13324335</v>
      </c>
      <c r="M202" s="35" t="n">
        <v>23665441</v>
      </c>
      <c r="N202" s="35" t="n">
        <v>1514218</v>
      </c>
      <c r="O202" s="35" t="n">
        <v>1621367</v>
      </c>
      <c r="P202" s="35" t="n">
        <v>11810118</v>
      </c>
      <c r="Q202" s="35" t="n">
        <v>22044074</v>
      </c>
      <c r="R202" s="35" t="n">
        <v>108</v>
      </c>
      <c r="S202" s="35" t="n">
        <v>108</v>
      </c>
      <c r="T202" s="35" t="n">
        <v>70000</v>
      </c>
      <c r="U202" s="35" t="n">
        <v>70000</v>
      </c>
      <c r="V202" s="35" t="n">
        <v>629559</v>
      </c>
      <c r="W202" s="35" t="n">
        <v>667067</v>
      </c>
      <c r="X202" s="35" t="n">
        <v>76963</v>
      </c>
      <c r="Y202" s="35" t="n">
        <v>80000</v>
      </c>
      <c r="Z202" s="35" t="n">
        <v>286112</v>
      </c>
      <c r="AA202" s="35" t="n">
        <v>309300</v>
      </c>
      <c r="AB202" s="35" t="n">
        <v>111125</v>
      </c>
      <c r="AC202" s="35" t="n">
        <v>125000</v>
      </c>
      <c r="AD202" s="35" t="n">
        <v>296010</v>
      </c>
      <c r="AE202" s="35" t="n">
        <v>320000</v>
      </c>
      <c r="AF202" s="35" t="n">
        <v>44450</v>
      </c>
      <c r="AG202" s="35" t="n">
        <v>50000</v>
      </c>
      <c r="AH202" s="35" t="n">
        <v>0</v>
      </c>
      <c r="AI202" s="35" t="n">
        <v>0</v>
      </c>
      <c r="AJ202" s="35" t="n">
        <v>402322</v>
      </c>
      <c r="AK202" s="35" t="n">
        <v>0</v>
      </c>
      <c r="AL202" s="35" t="n">
        <v>666000</v>
      </c>
      <c r="AM202" s="35" t="n">
        <v>0</v>
      </c>
      <c r="AN202" s="35" t="n">
        <v>402322</v>
      </c>
      <c r="AO202" s="35" t="n">
        <v>666000</v>
      </c>
      <c r="AP202" s="35" t="n">
        <v>10038600</v>
      </c>
      <c r="AQ202" s="35" t="n">
        <v>19083394</v>
      </c>
      <c r="AR202" s="35" t="n">
        <v>13169</v>
      </c>
      <c r="AS202" s="35" t="n">
        <v>24680</v>
      </c>
      <c r="AT202" s="35" t="n">
        <v>75812</v>
      </c>
      <c r="AU202" s="35" t="n">
        <v>120000</v>
      </c>
      <c r="AV202" s="35" t="n">
        <v>223062</v>
      </c>
      <c r="AW202" s="35" t="n">
        <v>400000</v>
      </c>
      <c r="AX202" s="35" t="n">
        <v>1057153</v>
      </c>
      <c r="AY202" s="35" t="n">
        <v>1750000</v>
      </c>
      <c r="AZ202" s="35" t="n">
        <v>148.4348126</v>
      </c>
      <c r="BA202" s="35" t="n">
        <v>406978</v>
      </c>
      <c r="BB202" s="35" t="n">
        <v>-1</v>
      </c>
      <c r="BC202" s="35" t="n">
        <v>22451052</v>
      </c>
      <c r="BD202" s="60" t="n">
        <v>11810117</v>
      </c>
      <c r="BE202" s="60" t="n">
        <v>123401</v>
      </c>
    </row>
    <row r="203" customFormat="false" ht="12.75" hidden="false" customHeight="true" outlineLevel="0" collapsed="false">
      <c r="A203" s="35" t="s">
        <v>661</v>
      </c>
      <c r="B203" s="35" t="s">
        <v>547</v>
      </c>
      <c r="C203" s="35" t="s">
        <v>148</v>
      </c>
      <c r="D203" s="35" t="s">
        <v>639</v>
      </c>
      <c r="E203" s="35" t="s">
        <v>155</v>
      </c>
      <c r="F203" s="35" t="s">
        <v>156</v>
      </c>
      <c r="H203" s="35" t="s">
        <v>556</v>
      </c>
      <c r="I203" s="35" t="n">
        <v>4000</v>
      </c>
      <c r="J203" s="35" t="s">
        <v>558</v>
      </c>
      <c r="K203" s="35" t="n">
        <v>62778</v>
      </c>
      <c r="L203" s="35" t="n">
        <v>5314626</v>
      </c>
      <c r="M203" s="35" t="n">
        <v>8438971</v>
      </c>
      <c r="N203" s="35" t="n">
        <v>1514218</v>
      </c>
      <c r="O203" s="35" t="n">
        <v>1621367</v>
      </c>
      <c r="P203" s="35" t="n">
        <v>3800408</v>
      </c>
      <c r="Q203" s="35" t="n">
        <v>6817604</v>
      </c>
      <c r="R203" s="35" t="n">
        <v>43</v>
      </c>
      <c r="S203" s="35" t="n">
        <v>43</v>
      </c>
      <c r="T203" s="35" t="n">
        <v>70000</v>
      </c>
      <c r="U203" s="35" t="n">
        <v>70000</v>
      </c>
      <c r="V203" s="35" t="n">
        <v>629559</v>
      </c>
      <c r="W203" s="35" t="n">
        <v>667067</v>
      </c>
      <c r="X203" s="35" t="n">
        <v>76963</v>
      </c>
      <c r="Y203" s="35" t="n">
        <v>80000</v>
      </c>
      <c r="Z203" s="35" t="n">
        <v>286112</v>
      </c>
      <c r="AA203" s="35" t="n">
        <v>309300</v>
      </c>
      <c r="AB203" s="35" t="n">
        <v>111125</v>
      </c>
      <c r="AC203" s="35" t="n">
        <v>125000</v>
      </c>
      <c r="AD203" s="35" t="n">
        <v>296010</v>
      </c>
      <c r="AE203" s="35" t="n">
        <v>320000</v>
      </c>
      <c r="AF203" s="35" t="n">
        <v>44450</v>
      </c>
      <c r="AG203" s="35" t="n">
        <v>50000</v>
      </c>
      <c r="AH203" s="35" t="n">
        <v>0</v>
      </c>
      <c r="AI203" s="35" t="n">
        <v>0</v>
      </c>
      <c r="AJ203" s="35" t="n">
        <v>402322</v>
      </c>
      <c r="AK203" s="35" t="n">
        <v>0</v>
      </c>
      <c r="AL203" s="35" t="n">
        <v>666000</v>
      </c>
      <c r="AM203" s="35" t="n">
        <v>0</v>
      </c>
      <c r="AN203" s="35" t="n">
        <v>402322</v>
      </c>
      <c r="AO203" s="35" t="n">
        <v>666000</v>
      </c>
      <c r="AP203" s="35" t="n">
        <v>2028891</v>
      </c>
      <c r="AQ203" s="35" t="n">
        <v>3856924</v>
      </c>
      <c r="AR203" s="35" t="n">
        <v>13169</v>
      </c>
      <c r="AS203" s="35" t="n">
        <v>24680</v>
      </c>
      <c r="AT203" s="35" t="n">
        <v>75812</v>
      </c>
      <c r="AU203" s="35" t="n">
        <v>120000</v>
      </c>
      <c r="AV203" s="35" t="n">
        <v>223062</v>
      </c>
      <c r="AW203" s="35" t="n">
        <v>400000</v>
      </c>
      <c r="AX203" s="35" t="n">
        <v>1057153</v>
      </c>
      <c r="AY203" s="35" t="n">
        <v>1750000</v>
      </c>
      <c r="AZ203" s="35" t="n">
        <v>30</v>
      </c>
      <c r="BA203" s="35" t="n">
        <v>-2280046</v>
      </c>
      <c r="BB203" s="35" t="n">
        <v>-1413478</v>
      </c>
      <c r="BC203" s="35" t="n">
        <v>4537558</v>
      </c>
      <c r="BD203" s="60" t="n">
        <v>2386930</v>
      </c>
      <c r="BE203" s="60" t="n">
        <v>123401</v>
      </c>
    </row>
    <row r="204" customFormat="false" ht="12.75" hidden="false" customHeight="true" outlineLevel="0" collapsed="false">
      <c r="A204" s="35" t="s">
        <v>662</v>
      </c>
      <c r="B204" s="35" t="s">
        <v>547</v>
      </c>
      <c r="C204" s="35" t="s">
        <v>148</v>
      </c>
      <c r="D204" s="35" t="s">
        <v>639</v>
      </c>
      <c r="E204" s="35" t="s">
        <v>155</v>
      </c>
      <c r="F204" s="35" t="s">
        <v>156</v>
      </c>
      <c r="H204" s="35" t="s">
        <v>550</v>
      </c>
      <c r="I204" s="35" t="n">
        <v>8000</v>
      </c>
      <c r="J204" s="35" t="s">
        <v>562</v>
      </c>
      <c r="K204" s="35" t="n">
        <v>62778</v>
      </c>
      <c r="L204" s="35" t="n">
        <v>13412127</v>
      </c>
      <c r="M204" s="35" t="n">
        <v>23831979</v>
      </c>
      <c r="N204" s="35" t="n">
        <v>1514218</v>
      </c>
      <c r="O204" s="35" t="n">
        <v>1621367</v>
      </c>
      <c r="P204" s="35" t="n">
        <v>11897909</v>
      </c>
      <c r="Q204" s="35" t="n">
        <v>22210613</v>
      </c>
      <c r="R204" s="35" t="n">
        <v>54</v>
      </c>
      <c r="S204" s="35" t="n">
        <v>54</v>
      </c>
      <c r="T204" s="35" t="n">
        <v>70000</v>
      </c>
      <c r="U204" s="35" t="n">
        <v>70000</v>
      </c>
      <c r="V204" s="35" t="n">
        <v>629559</v>
      </c>
      <c r="W204" s="35" t="n">
        <v>667067</v>
      </c>
      <c r="X204" s="35" t="n">
        <v>76963</v>
      </c>
      <c r="Y204" s="35" t="n">
        <v>80000</v>
      </c>
      <c r="Z204" s="35" t="n">
        <v>286112</v>
      </c>
      <c r="AA204" s="35" t="n">
        <v>309300</v>
      </c>
      <c r="AB204" s="35" t="n">
        <v>111125</v>
      </c>
      <c r="AC204" s="35" t="n">
        <v>125000</v>
      </c>
      <c r="AD204" s="35" t="n">
        <v>296010</v>
      </c>
      <c r="AE204" s="35" t="n">
        <v>320000</v>
      </c>
      <c r="AF204" s="35" t="n">
        <v>44450</v>
      </c>
      <c r="AG204" s="35" t="n">
        <v>50000</v>
      </c>
      <c r="AH204" s="35" t="n">
        <v>0</v>
      </c>
      <c r="AI204" s="35" t="n">
        <v>0</v>
      </c>
      <c r="AJ204" s="35" t="n">
        <v>402322</v>
      </c>
      <c r="AK204" s="35" t="n">
        <v>0</v>
      </c>
      <c r="AL204" s="35" t="n">
        <v>666000</v>
      </c>
      <c r="AM204" s="35" t="n">
        <v>0</v>
      </c>
      <c r="AN204" s="35" t="n">
        <v>402322</v>
      </c>
      <c r="AO204" s="35" t="n">
        <v>666000</v>
      </c>
      <c r="AP204" s="35" t="n">
        <v>10113223</v>
      </c>
      <c r="AQ204" s="35" t="n">
        <v>19225253</v>
      </c>
      <c r="AR204" s="35" t="n">
        <v>26337</v>
      </c>
      <c r="AS204" s="35" t="n">
        <v>49360</v>
      </c>
      <c r="AT204" s="35" t="n">
        <v>75812</v>
      </c>
      <c r="AU204" s="35" t="n">
        <v>120000</v>
      </c>
      <c r="AV204" s="35" t="n">
        <v>223062</v>
      </c>
      <c r="AW204" s="35" t="n">
        <v>400000</v>
      </c>
      <c r="AX204" s="35" t="n">
        <v>1057153</v>
      </c>
      <c r="AY204" s="35" t="n">
        <v>1750000</v>
      </c>
      <c r="AZ204" s="35" t="n">
        <v>74.76911018</v>
      </c>
      <c r="BA204" s="35" t="n">
        <v>407331</v>
      </c>
      <c r="BB204" s="35" t="n">
        <v>0</v>
      </c>
      <c r="BC204" s="35" t="n">
        <v>22617944</v>
      </c>
      <c r="BD204" s="60" t="n">
        <v>11897909</v>
      </c>
      <c r="BE204" s="60" t="n">
        <v>246801</v>
      </c>
    </row>
    <row r="205" customFormat="false" ht="12.75" hidden="false" customHeight="true" outlineLevel="0" collapsed="false">
      <c r="A205" s="35" t="s">
        <v>662</v>
      </c>
      <c r="B205" s="35" t="s">
        <v>547</v>
      </c>
      <c r="C205" s="35" t="s">
        <v>148</v>
      </c>
      <c r="D205" s="35" t="s">
        <v>639</v>
      </c>
      <c r="E205" s="35" t="s">
        <v>155</v>
      </c>
      <c r="F205" s="35" t="s">
        <v>156</v>
      </c>
      <c r="H205" s="35" t="s">
        <v>556</v>
      </c>
      <c r="I205" s="35" t="n">
        <v>8000</v>
      </c>
      <c r="J205" s="35" t="s">
        <v>562</v>
      </c>
      <c r="K205" s="35" t="n">
        <v>62778</v>
      </c>
      <c r="L205" s="35" t="n">
        <v>7356686</v>
      </c>
      <c r="M205" s="35" t="n">
        <v>12320575</v>
      </c>
      <c r="N205" s="35" t="n">
        <v>1514218</v>
      </c>
      <c r="O205" s="35" t="n">
        <v>1621367</v>
      </c>
      <c r="P205" s="35" t="n">
        <v>5842468</v>
      </c>
      <c r="Q205" s="35" t="n">
        <v>10699209</v>
      </c>
      <c r="R205" s="35" t="n">
        <v>30</v>
      </c>
      <c r="S205" s="35" t="n">
        <v>30</v>
      </c>
      <c r="T205" s="35" t="n">
        <v>70000</v>
      </c>
      <c r="U205" s="35" t="n">
        <v>70000</v>
      </c>
      <c r="V205" s="35" t="n">
        <v>629559</v>
      </c>
      <c r="W205" s="35" t="n">
        <v>667067</v>
      </c>
      <c r="X205" s="35" t="n">
        <v>76963</v>
      </c>
      <c r="Y205" s="35" t="n">
        <v>80000</v>
      </c>
      <c r="Z205" s="35" t="n">
        <v>286112</v>
      </c>
      <c r="AA205" s="35" t="n">
        <v>309300</v>
      </c>
      <c r="AB205" s="35" t="n">
        <v>111125</v>
      </c>
      <c r="AC205" s="35" t="n">
        <v>125000</v>
      </c>
      <c r="AD205" s="35" t="n">
        <v>296010</v>
      </c>
      <c r="AE205" s="35" t="n">
        <v>320000</v>
      </c>
      <c r="AF205" s="35" t="n">
        <v>44450</v>
      </c>
      <c r="AG205" s="35" t="n">
        <v>50000</v>
      </c>
      <c r="AH205" s="35" t="n">
        <v>0</v>
      </c>
      <c r="AI205" s="35" t="n">
        <v>0</v>
      </c>
      <c r="AJ205" s="35" t="n">
        <v>402322</v>
      </c>
      <c r="AK205" s="35" t="n">
        <v>0</v>
      </c>
      <c r="AL205" s="35" t="n">
        <v>666000</v>
      </c>
      <c r="AM205" s="35" t="n">
        <v>0</v>
      </c>
      <c r="AN205" s="35" t="n">
        <v>402322</v>
      </c>
      <c r="AO205" s="35" t="n">
        <v>666000</v>
      </c>
      <c r="AP205" s="35" t="n">
        <v>4057781</v>
      </c>
      <c r="AQ205" s="35" t="n">
        <v>7713848</v>
      </c>
      <c r="AR205" s="35" t="n">
        <v>26337</v>
      </c>
      <c r="AS205" s="35" t="n">
        <v>49360</v>
      </c>
      <c r="AT205" s="35" t="n">
        <v>75812</v>
      </c>
      <c r="AU205" s="35" t="n">
        <v>120000</v>
      </c>
      <c r="AV205" s="35" t="n">
        <v>223062</v>
      </c>
      <c r="AW205" s="35" t="n">
        <v>400000</v>
      </c>
      <c r="AX205" s="35" t="n">
        <v>1057153</v>
      </c>
      <c r="AY205" s="35" t="n">
        <v>1750000</v>
      </c>
      <c r="AZ205" s="35" t="n">
        <v>30</v>
      </c>
      <c r="BA205" s="35" t="n">
        <v>-1624093</v>
      </c>
      <c r="BB205" s="35" t="n">
        <v>-1068608</v>
      </c>
      <c r="BC205" s="35" t="n">
        <v>9075116</v>
      </c>
      <c r="BD205" s="60" t="n">
        <v>4773860</v>
      </c>
      <c r="BE205" s="60" t="n">
        <v>246801</v>
      </c>
    </row>
    <row r="206" customFormat="false" ht="12.75" hidden="false" customHeight="true" outlineLevel="0" collapsed="false">
      <c r="A206" s="35" t="s">
        <v>663</v>
      </c>
      <c r="B206" s="35" t="s">
        <v>664</v>
      </c>
      <c r="C206" s="35" t="s">
        <v>149</v>
      </c>
      <c r="D206" s="35" t="s">
        <v>665</v>
      </c>
      <c r="E206" s="35" t="s">
        <v>145</v>
      </c>
      <c r="F206" s="35" t="s">
        <v>144</v>
      </c>
      <c r="G206" s="35" t="s">
        <v>549</v>
      </c>
      <c r="H206" s="35" t="s">
        <v>550</v>
      </c>
      <c r="I206" s="35" t="n">
        <v>100</v>
      </c>
      <c r="J206" s="35" t="s">
        <v>551</v>
      </c>
      <c r="K206" s="35" t="n">
        <v>30584</v>
      </c>
      <c r="L206" s="35" t="n">
        <v>2543470</v>
      </c>
      <c r="M206" s="35" t="n">
        <v>3470785</v>
      </c>
      <c r="N206" s="35" t="n">
        <v>1313170</v>
      </c>
      <c r="O206" s="35" t="n">
        <v>1401267</v>
      </c>
      <c r="P206" s="35" t="n">
        <v>1230300</v>
      </c>
      <c r="Q206" s="35" t="n">
        <v>2069518</v>
      </c>
      <c r="R206" s="35" t="n">
        <v>105</v>
      </c>
      <c r="S206" s="35" t="n">
        <v>105</v>
      </c>
      <c r="T206" s="35" t="n">
        <v>50000</v>
      </c>
      <c r="U206" s="35" t="n">
        <v>50000</v>
      </c>
      <c r="V206" s="35" t="n">
        <v>629559</v>
      </c>
      <c r="W206" s="35" t="n">
        <v>667067</v>
      </c>
      <c r="X206" s="35" t="n">
        <v>76963</v>
      </c>
      <c r="Y206" s="35" t="n">
        <v>80000</v>
      </c>
      <c r="Z206" s="35" t="n">
        <v>249345</v>
      </c>
      <c r="AA206" s="35" t="n">
        <v>264200</v>
      </c>
      <c r="AB206" s="35" t="n">
        <v>88900</v>
      </c>
      <c r="AC206" s="35" t="n">
        <v>100000</v>
      </c>
      <c r="AD206" s="35" t="n">
        <v>129504</v>
      </c>
      <c r="AE206" s="35" t="n">
        <v>140000</v>
      </c>
      <c r="AF206" s="35" t="n">
        <v>44450</v>
      </c>
      <c r="AG206" s="35" t="n">
        <v>50000</v>
      </c>
      <c r="AH206" s="35" t="n">
        <v>44450</v>
      </c>
      <c r="AI206" s="35" t="n">
        <v>50000</v>
      </c>
      <c r="AJ206" s="35" t="n">
        <v>144981</v>
      </c>
      <c r="AK206" s="35" t="n">
        <v>10275</v>
      </c>
      <c r="AL206" s="35" t="n">
        <v>240000</v>
      </c>
      <c r="AM206" s="35" t="n">
        <v>12495</v>
      </c>
      <c r="AN206" s="35" t="n">
        <v>155256</v>
      </c>
      <c r="AO206" s="35" t="n">
        <v>252495</v>
      </c>
      <c r="AP206" s="35" t="n">
        <v>615150</v>
      </c>
      <c r="AQ206" s="35" t="n">
        <v>1038159</v>
      </c>
      <c r="AR206" s="35" t="n">
        <v>2938</v>
      </c>
      <c r="AS206" s="35" t="n">
        <v>4864</v>
      </c>
      <c r="AT206" s="35" t="n">
        <v>75812</v>
      </c>
      <c r="AU206" s="35" t="n">
        <v>120000</v>
      </c>
      <c r="AV206" s="35" t="n">
        <v>167296</v>
      </c>
      <c r="AW206" s="35" t="n">
        <v>300000</v>
      </c>
      <c r="AX206" s="35" t="n">
        <v>213847</v>
      </c>
      <c r="AY206" s="35" t="n">
        <v>354000</v>
      </c>
      <c r="AZ206" s="35" t="n">
        <v>72.75078406</v>
      </c>
      <c r="BA206" s="35" t="n">
        <v>6801</v>
      </c>
      <c r="BB206" s="35" t="n">
        <v>0</v>
      </c>
      <c r="BC206" s="35" t="n">
        <v>2076319</v>
      </c>
      <c r="BD206" s="60" t="n">
        <v>1230300</v>
      </c>
      <c r="BE206" s="60" t="n">
        <v>24320</v>
      </c>
    </row>
    <row r="207" customFormat="false" ht="12.75" hidden="false" customHeight="true" outlineLevel="0" collapsed="false">
      <c r="A207" s="35" t="s">
        <v>666</v>
      </c>
      <c r="B207" s="35" t="s">
        <v>664</v>
      </c>
      <c r="C207" s="35" t="s">
        <v>149</v>
      </c>
      <c r="D207" s="35" t="s">
        <v>665</v>
      </c>
      <c r="E207" s="35" t="s">
        <v>145</v>
      </c>
      <c r="F207" s="35" t="s">
        <v>144</v>
      </c>
      <c r="G207" s="35" t="s">
        <v>553</v>
      </c>
      <c r="H207" s="35" t="s">
        <v>550</v>
      </c>
      <c r="I207" s="35" t="n">
        <v>100</v>
      </c>
      <c r="J207" s="35" t="s">
        <v>551</v>
      </c>
      <c r="K207" s="35" t="n">
        <v>30584</v>
      </c>
      <c r="L207" s="35" t="n">
        <v>2556639</v>
      </c>
      <c r="M207" s="35" t="n">
        <v>3487611</v>
      </c>
      <c r="N207" s="35" t="n">
        <v>1321171</v>
      </c>
      <c r="O207" s="35" t="n">
        <v>1410267</v>
      </c>
      <c r="P207" s="35" t="n">
        <v>1235468</v>
      </c>
      <c r="Q207" s="35" t="n">
        <v>2077345</v>
      </c>
      <c r="R207" s="35" t="n">
        <v>84</v>
      </c>
      <c r="S207" s="35" t="n">
        <v>84</v>
      </c>
      <c r="T207" s="35" t="n">
        <v>50000</v>
      </c>
      <c r="U207" s="35" t="n">
        <v>50000</v>
      </c>
      <c r="V207" s="35" t="n">
        <v>629559</v>
      </c>
      <c r="W207" s="35" t="n">
        <v>667067</v>
      </c>
      <c r="X207" s="35" t="n">
        <v>76963</v>
      </c>
      <c r="Y207" s="35" t="n">
        <v>80000</v>
      </c>
      <c r="Z207" s="35" t="n">
        <v>249345</v>
      </c>
      <c r="AA207" s="35" t="n">
        <v>264200</v>
      </c>
      <c r="AB207" s="35" t="n">
        <v>88900</v>
      </c>
      <c r="AC207" s="35" t="n">
        <v>100000</v>
      </c>
      <c r="AD207" s="35" t="n">
        <v>129504</v>
      </c>
      <c r="AE207" s="35" t="n">
        <v>140000</v>
      </c>
      <c r="AF207" s="35" t="n">
        <v>44450</v>
      </c>
      <c r="AG207" s="35" t="n">
        <v>50000</v>
      </c>
      <c r="AH207" s="35" t="n">
        <v>52451</v>
      </c>
      <c r="AI207" s="35" t="n">
        <v>59000</v>
      </c>
      <c r="AJ207" s="35" t="n">
        <v>144981</v>
      </c>
      <c r="AK207" s="35" t="n">
        <v>12125</v>
      </c>
      <c r="AL207" s="35" t="n">
        <v>240000</v>
      </c>
      <c r="AM207" s="35" t="n">
        <v>14744</v>
      </c>
      <c r="AN207" s="35" t="n">
        <v>157106</v>
      </c>
      <c r="AO207" s="35" t="n">
        <v>254744</v>
      </c>
      <c r="AP207" s="35" t="n">
        <v>617734</v>
      </c>
      <c r="AQ207" s="35" t="n">
        <v>1042520</v>
      </c>
      <c r="AR207" s="35" t="n">
        <v>3673</v>
      </c>
      <c r="AS207" s="35" t="n">
        <v>6080</v>
      </c>
      <c r="AT207" s="35" t="n">
        <v>75812</v>
      </c>
      <c r="AU207" s="35" t="n">
        <v>120000</v>
      </c>
      <c r="AV207" s="35" t="n">
        <v>167296</v>
      </c>
      <c r="AW207" s="35" t="n">
        <v>300000</v>
      </c>
      <c r="AX207" s="35" t="n">
        <v>213847</v>
      </c>
      <c r="AY207" s="35" t="n">
        <v>354000</v>
      </c>
      <c r="AZ207" s="35" t="n">
        <v>58.44511582</v>
      </c>
      <c r="BA207" s="35" t="n">
        <v>7696</v>
      </c>
      <c r="BB207" s="35" t="n">
        <v>0</v>
      </c>
      <c r="BC207" s="35" t="n">
        <v>2085041</v>
      </c>
      <c r="BD207" s="60" t="n">
        <v>1235468</v>
      </c>
      <c r="BE207" s="60" t="n">
        <v>30400</v>
      </c>
    </row>
    <row r="208" customFormat="false" ht="12.75" hidden="false" customHeight="true" outlineLevel="0" collapsed="false">
      <c r="A208" s="35" t="s">
        <v>663</v>
      </c>
      <c r="B208" s="35" t="s">
        <v>664</v>
      </c>
      <c r="C208" s="35" t="s">
        <v>149</v>
      </c>
      <c r="D208" s="35" t="s">
        <v>665</v>
      </c>
      <c r="E208" s="35" t="s">
        <v>145</v>
      </c>
      <c r="F208" s="35" t="s">
        <v>144</v>
      </c>
      <c r="G208" s="35" t="s">
        <v>549</v>
      </c>
      <c r="H208" s="35" t="s">
        <v>556</v>
      </c>
      <c r="I208" s="35" t="n">
        <v>100</v>
      </c>
      <c r="J208" s="35" t="s">
        <v>551</v>
      </c>
      <c r="K208" s="35" t="n">
        <v>30584</v>
      </c>
      <c r="L208" s="35" t="n">
        <v>2181987</v>
      </c>
      <c r="M208" s="35" t="n">
        <v>2860728</v>
      </c>
      <c r="N208" s="35" t="n">
        <v>1313170</v>
      </c>
      <c r="O208" s="35" t="n">
        <v>1401267</v>
      </c>
      <c r="P208" s="35" t="n">
        <v>868817</v>
      </c>
      <c r="Q208" s="35" t="n">
        <v>1459461</v>
      </c>
      <c r="R208" s="35" t="n">
        <v>90</v>
      </c>
      <c r="S208" s="35" t="n">
        <v>90</v>
      </c>
      <c r="T208" s="35" t="n">
        <v>50000</v>
      </c>
      <c r="U208" s="35" t="n">
        <v>50000</v>
      </c>
      <c r="V208" s="35" t="n">
        <v>629559</v>
      </c>
      <c r="W208" s="35" t="n">
        <v>667067</v>
      </c>
      <c r="X208" s="35" t="n">
        <v>76963</v>
      </c>
      <c r="Y208" s="35" t="n">
        <v>80000</v>
      </c>
      <c r="Z208" s="35" t="n">
        <v>249345</v>
      </c>
      <c r="AA208" s="35" t="n">
        <v>264200</v>
      </c>
      <c r="AB208" s="35" t="n">
        <v>88900</v>
      </c>
      <c r="AC208" s="35" t="n">
        <v>100000</v>
      </c>
      <c r="AD208" s="35" t="n">
        <v>129504</v>
      </c>
      <c r="AE208" s="35" t="n">
        <v>140000</v>
      </c>
      <c r="AF208" s="35" t="n">
        <v>44450</v>
      </c>
      <c r="AG208" s="35" t="n">
        <v>50000</v>
      </c>
      <c r="AH208" s="35" t="n">
        <v>44450</v>
      </c>
      <c r="AI208" s="35" t="n">
        <v>50000</v>
      </c>
      <c r="AJ208" s="35" t="n">
        <v>144981</v>
      </c>
      <c r="AK208" s="35" t="n">
        <v>10275</v>
      </c>
      <c r="AL208" s="35" t="n">
        <v>240000</v>
      </c>
      <c r="AM208" s="35" t="n">
        <v>12495</v>
      </c>
      <c r="AN208" s="35" t="n">
        <v>155256</v>
      </c>
      <c r="AO208" s="35" t="n">
        <v>252495</v>
      </c>
      <c r="AP208" s="35" t="n">
        <v>253667</v>
      </c>
      <c r="AQ208" s="35" t="n">
        <v>428102</v>
      </c>
      <c r="AR208" s="35" t="n">
        <v>2938</v>
      </c>
      <c r="AS208" s="35" t="n">
        <v>4864</v>
      </c>
      <c r="AT208" s="35" t="n">
        <v>75812</v>
      </c>
      <c r="AU208" s="35" t="n">
        <v>120000</v>
      </c>
      <c r="AV208" s="35" t="n">
        <v>167296</v>
      </c>
      <c r="AW208" s="35" t="n">
        <v>300000</v>
      </c>
      <c r="AX208" s="35" t="n">
        <v>213847</v>
      </c>
      <c r="AY208" s="35" t="n">
        <v>354000</v>
      </c>
      <c r="AZ208" s="35" t="n">
        <v>30</v>
      </c>
      <c r="BA208" s="35" t="n">
        <v>-603256</v>
      </c>
      <c r="BB208" s="35" t="n">
        <v>-361482</v>
      </c>
      <c r="BC208" s="35" t="n">
        <v>856205</v>
      </c>
      <c r="BD208" s="60" t="n">
        <v>507335</v>
      </c>
      <c r="BE208" s="60" t="n">
        <v>24320</v>
      </c>
    </row>
    <row r="209" customFormat="false" ht="12.75" hidden="false" customHeight="true" outlineLevel="0" collapsed="false">
      <c r="A209" s="35" t="s">
        <v>666</v>
      </c>
      <c r="B209" s="35" t="s">
        <v>664</v>
      </c>
      <c r="C209" s="35" t="s">
        <v>149</v>
      </c>
      <c r="D209" s="35" t="s">
        <v>665</v>
      </c>
      <c r="E209" s="35" t="s">
        <v>145</v>
      </c>
      <c r="F209" s="35" t="s">
        <v>144</v>
      </c>
      <c r="G209" s="35" t="s">
        <v>553</v>
      </c>
      <c r="H209" s="35" t="s">
        <v>556</v>
      </c>
      <c r="I209" s="35" t="n">
        <v>100</v>
      </c>
      <c r="J209" s="35" t="s">
        <v>551</v>
      </c>
      <c r="K209" s="35" t="n">
        <v>30584</v>
      </c>
      <c r="L209" s="35" t="n">
        <v>2255989</v>
      </c>
      <c r="M209" s="35" t="n">
        <v>2980219</v>
      </c>
      <c r="N209" s="35" t="n">
        <v>1321171</v>
      </c>
      <c r="O209" s="35" t="n">
        <v>1410267</v>
      </c>
      <c r="P209" s="35" t="n">
        <v>934818</v>
      </c>
      <c r="Q209" s="35" t="n">
        <v>1569952</v>
      </c>
      <c r="R209" s="35" t="n">
        <v>74</v>
      </c>
      <c r="S209" s="35" t="n">
        <v>74</v>
      </c>
      <c r="T209" s="35" t="n">
        <v>50000</v>
      </c>
      <c r="U209" s="35" t="n">
        <v>50000</v>
      </c>
      <c r="V209" s="35" t="n">
        <v>629559</v>
      </c>
      <c r="W209" s="35" t="n">
        <v>667067</v>
      </c>
      <c r="X209" s="35" t="n">
        <v>76963</v>
      </c>
      <c r="Y209" s="35" t="n">
        <v>80000</v>
      </c>
      <c r="Z209" s="35" t="n">
        <v>249345</v>
      </c>
      <c r="AA209" s="35" t="n">
        <v>264200</v>
      </c>
      <c r="AB209" s="35" t="n">
        <v>88900</v>
      </c>
      <c r="AC209" s="35" t="n">
        <v>100000</v>
      </c>
      <c r="AD209" s="35" t="n">
        <v>129504</v>
      </c>
      <c r="AE209" s="35" t="n">
        <v>140000</v>
      </c>
      <c r="AF209" s="35" t="n">
        <v>44450</v>
      </c>
      <c r="AG209" s="35" t="n">
        <v>50000</v>
      </c>
      <c r="AH209" s="35" t="n">
        <v>52451</v>
      </c>
      <c r="AI209" s="35" t="n">
        <v>59000</v>
      </c>
      <c r="AJ209" s="35" t="n">
        <v>144981</v>
      </c>
      <c r="AK209" s="35" t="n">
        <v>12125</v>
      </c>
      <c r="AL209" s="35" t="n">
        <v>240000</v>
      </c>
      <c r="AM209" s="35" t="n">
        <v>14744</v>
      </c>
      <c r="AN209" s="35" t="n">
        <v>157106</v>
      </c>
      <c r="AO209" s="35" t="n">
        <v>254744</v>
      </c>
      <c r="AP209" s="35" t="n">
        <v>317084</v>
      </c>
      <c r="AQ209" s="35" t="n">
        <v>535128</v>
      </c>
      <c r="AR209" s="35" t="n">
        <v>3673</v>
      </c>
      <c r="AS209" s="35" t="n">
        <v>6080</v>
      </c>
      <c r="AT209" s="35" t="n">
        <v>75812</v>
      </c>
      <c r="AU209" s="35" t="n">
        <v>120000</v>
      </c>
      <c r="AV209" s="35" t="n">
        <v>167296</v>
      </c>
      <c r="AW209" s="35" t="n">
        <v>300000</v>
      </c>
      <c r="AX209" s="35" t="n">
        <v>213847</v>
      </c>
      <c r="AY209" s="35" t="n">
        <v>354000</v>
      </c>
      <c r="AZ209" s="35" t="n">
        <v>30</v>
      </c>
      <c r="BA209" s="35" t="n">
        <v>-499696</v>
      </c>
      <c r="BB209" s="35" t="n">
        <v>-300650</v>
      </c>
      <c r="BC209" s="35" t="n">
        <v>1070256</v>
      </c>
      <c r="BD209" s="60" t="n">
        <v>634168</v>
      </c>
      <c r="BE209" s="60" t="n">
        <v>30400</v>
      </c>
    </row>
    <row r="210" customFormat="false" ht="12.75" hidden="false" customHeight="true" outlineLevel="0" collapsed="false">
      <c r="A210" s="35" t="s">
        <v>667</v>
      </c>
      <c r="B210" s="35" t="s">
        <v>664</v>
      </c>
      <c r="C210" s="35" t="s">
        <v>149</v>
      </c>
      <c r="D210" s="35" t="s">
        <v>665</v>
      </c>
      <c r="E210" s="35" t="s">
        <v>145</v>
      </c>
      <c r="F210" s="35" t="s">
        <v>144</v>
      </c>
      <c r="G210" s="35" t="s">
        <v>549</v>
      </c>
      <c r="H210" s="35" t="s">
        <v>550</v>
      </c>
      <c r="I210" s="35" t="n">
        <v>500</v>
      </c>
      <c r="J210" s="35" t="s">
        <v>558</v>
      </c>
      <c r="K210" s="35" t="n">
        <v>30584</v>
      </c>
      <c r="L210" s="35" t="n">
        <v>2819688</v>
      </c>
      <c r="M210" s="35" t="n">
        <v>3837380</v>
      </c>
      <c r="N210" s="35" t="n">
        <v>1486695</v>
      </c>
      <c r="O210" s="35" t="n">
        <v>1601267</v>
      </c>
      <c r="P210" s="35" t="n">
        <v>1332992</v>
      </c>
      <c r="Q210" s="35" t="n">
        <v>2236113</v>
      </c>
      <c r="R210" s="35" t="n">
        <v>24</v>
      </c>
      <c r="S210" s="35" t="n">
        <v>24</v>
      </c>
      <c r="T210" s="35" t="n">
        <v>50000</v>
      </c>
      <c r="U210" s="35" t="n">
        <v>50000</v>
      </c>
      <c r="V210" s="35" t="n">
        <v>629559</v>
      </c>
      <c r="W210" s="35" t="n">
        <v>667067</v>
      </c>
      <c r="X210" s="35" t="n">
        <v>76963</v>
      </c>
      <c r="Y210" s="35" t="n">
        <v>80000</v>
      </c>
      <c r="Z210" s="35" t="n">
        <v>249345</v>
      </c>
      <c r="AA210" s="35" t="n">
        <v>264200</v>
      </c>
      <c r="AB210" s="35" t="n">
        <v>88900</v>
      </c>
      <c r="AC210" s="35" t="n">
        <v>100000</v>
      </c>
      <c r="AD210" s="35" t="n">
        <v>129504</v>
      </c>
      <c r="AE210" s="35" t="n">
        <v>140000</v>
      </c>
      <c r="AF210" s="35" t="n">
        <v>44450</v>
      </c>
      <c r="AG210" s="35" t="n">
        <v>50000</v>
      </c>
      <c r="AH210" s="35" t="n">
        <v>217975</v>
      </c>
      <c r="AI210" s="35" t="n">
        <v>250000</v>
      </c>
      <c r="AJ210" s="35" t="n">
        <v>144981</v>
      </c>
      <c r="AK210" s="35" t="n">
        <v>50388</v>
      </c>
      <c r="AL210" s="35" t="n">
        <v>240000</v>
      </c>
      <c r="AM210" s="35" t="n">
        <v>62475</v>
      </c>
      <c r="AN210" s="35" t="n">
        <v>195369</v>
      </c>
      <c r="AO210" s="35" t="n">
        <v>302475</v>
      </c>
      <c r="AP210" s="35" t="n">
        <v>666496</v>
      </c>
      <c r="AQ210" s="35" t="n">
        <v>1135926</v>
      </c>
      <c r="AR210" s="35" t="n">
        <v>14172</v>
      </c>
      <c r="AS210" s="35" t="n">
        <v>23712</v>
      </c>
      <c r="AT210" s="35" t="n">
        <v>75812</v>
      </c>
      <c r="AU210" s="35" t="n">
        <v>120000</v>
      </c>
      <c r="AV210" s="35" t="n">
        <v>167296</v>
      </c>
      <c r="AW210" s="35" t="n">
        <v>300000</v>
      </c>
      <c r="AX210" s="35" t="n">
        <v>213847</v>
      </c>
      <c r="AY210" s="35" t="n">
        <v>354000</v>
      </c>
      <c r="AZ210" s="35" t="n">
        <v>16.27224135</v>
      </c>
      <c r="BA210" s="35" t="n">
        <v>35739</v>
      </c>
      <c r="BB210" s="35" t="n">
        <v>0</v>
      </c>
      <c r="BC210" s="35" t="n">
        <v>2271852</v>
      </c>
      <c r="BD210" s="60" t="n">
        <v>1332992</v>
      </c>
      <c r="BE210" s="60" t="n">
        <v>118560</v>
      </c>
    </row>
    <row r="211" customFormat="false" ht="12.75" hidden="false" customHeight="true" outlineLevel="0" collapsed="false">
      <c r="A211" s="35" t="s">
        <v>668</v>
      </c>
      <c r="B211" s="35" t="s">
        <v>664</v>
      </c>
      <c r="C211" s="35" t="s">
        <v>149</v>
      </c>
      <c r="D211" s="35" t="s">
        <v>665</v>
      </c>
      <c r="E211" s="35" t="s">
        <v>145</v>
      </c>
      <c r="F211" s="35" t="s">
        <v>144</v>
      </c>
      <c r="G211" s="35" t="s">
        <v>553</v>
      </c>
      <c r="H211" s="35" t="s">
        <v>550</v>
      </c>
      <c r="I211" s="35" t="n">
        <v>500</v>
      </c>
      <c r="J211" s="35" t="s">
        <v>558</v>
      </c>
      <c r="K211" s="35" t="n">
        <v>30584</v>
      </c>
      <c r="L211" s="35" t="n">
        <v>2884149</v>
      </c>
      <c r="M211" s="35" t="n">
        <v>3921049</v>
      </c>
      <c r="N211" s="35" t="n">
        <v>1525931</v>
      </c>
      <c r="O211" s="35" t="n">
        <v>1646267</v>
      </c>
      <c r="P211" s="35" t="n">
        <v>1358218</v>
      </c>
      <c r="Q211" s="35" t="n">
        <v>2274783</v>
      </c>
      <c r="R211" s="35" t="n">
        <v>19</v>
      </c>
      <c r="S211" s="35" t="n">
        <v>19</v>
      </c>
      <c r="T211" s="35" t="n">
        <v>50000</v>
      </c>
      <c r="U211" s="35" t="n">
        <v>50000</v>
      </c>
      <c r="V211" s="35" t="n">
        <v>629559</v>
      </c>
      <c r="W211" s="35" t="n">
        <v>667067</v>
      </c>
      <c r="X211" s="35" t="n">
        <v>76963</v>
      </c>
      <c r="Y211" s="35" t="n">
        <v>80000</v>
      </c>
      <c r="Z211" s="35" t="n">
        <v>249345</v>
      </c>
      <c r="AA211" s="35" t="n">
        <v>264200</v>
      </c>
      <c r="AB211" s="35" t="n">
        <v>88900</v>
      </c>
      <c r="AC211" s="35" t="n">
        <v>100000</v>
      </c>
      <c r="AD211" s="35" t="n">
        <v>129504</v>
      </c>
      <c r="AE211" s="35" t="n">
        <v>140000</v>
      </c>
      <c r="AF211" s="35" t="n">
        <v>44450</v>
      </c>
      <c r="AG211" s="35" t="n">
        <v>50000</v>
      </c>
      <c r="AH211" s="35" t="n">
        <v>257211</v>
      </c>
      <c r="AI211" s="35" t="n">
        <v>295000</v>
      </c>
      <c r="AJ211" s="35" t="n">
        <v>144981</v>
      </c>
      <c r="AK211" s="35" t="n">
        <v>59458</v>
      </c>
      <c r="AL211" s="35" t="n">
        <v>240000</v>
      </c>
      <c r="AM211" s="35" t="n">
        <v>73720</v>
      </c>
      <c r="AN211" s="35" t="n">
        <v>204439</v>
      </c>
      <c r="AO211" s="35" t="n">
        <v>313720</v>
      </c>
      <c r="AP211" s="35" t="n">
        <v>679109</v>
      </c>
      <c r="AQ211" s="35" t="n">
        <v>1157422</v>
      </c>
      <c r="AR211" s="35" t="n">
        <v>17715</v>
      </c>
      <c r="AS211" s="35" t="n">
        <v>29640</v>
      </c>
      <c r="AT211" s="35" t="n">
        <v>75812</v>
      </c>
      <c r="AU211" s="35" t="n">
        <v>120000</v>
      </c>
      <c r="AV211" s="35" t="n">
        <v>167296</v>
      </c>
      <c r="AW211" s="35" t="n">
        <v>300000</v>
      </c>
      <c r="AX211" s="35" t="n">
        <v>213847</v>
      </c>
      <c r="AY211" s="35" t="n">
        <v>354000</v>
      </c>
      <c r="AZ211" s="35" t="n">
        <v>13.26414236</v>
      </c>
      <c r="BA211" s="35" t="n">
        <v>40061</v>
      </c>
      <c r="BB211" s="35" t="n">
        <v>0</v>
      </c>
      <c r="BC211" s="35" t="n">
        <v>2314844</v>
      </c>
      <c r="BD211" s="60" t="n">
        <v>1358218</v>
      </c>
      <c r="BE211" s="60" t="n">
        <v>148200</v>
      </c>
    </row>
    <row r="212" customFormat="false" ht="12.75" hidden="false" customHeight="true" outlineLevel="0" collapsed="false">
      <c r="A212" s="35" t="s">
        <v>667</v>
      </c>
      <c r="B212" s="35" t="s">
        <v>664</v>
      </c>
      <c r="C212" s="35" t="s">
        <v>149</v>
      </c>
      <c r="D212" s="35" t="s">
        <v>665</v>
      </c>
      <c r="E212" s="35" t="s">
        <v>145</v>
      </c>
      <c r="F212" s="35" t="s">
        <v>144</v>
      </c>
      <c r="G212" s="35" t="s">
        <v>549</v>
      </c>
      <c r="H212" s="35" t="s">
        <v>556</v>
      </c>
      <c r="I212" s="35" t="n">
        <v>500</v>
      </c>
      <c r="J212" s="35" t="s">
        <v>558</v>
      </c>
      <c r="K212" s="35" t="n">
        <v>30584</v>
      </c>
      <c r="L212" s="35" t="n">
        <v>3381964</v>
      </c>
      <c r="M212" s="35" t="n">
        <v>4795681</v>
      </c>
      <c r="N212" s="35" t="n">
        <v>1486695</v>
      </c>
      <c r="O212" s="35" t="n">
        <v>1601267</v>
      </c>
      <c r="P212" s="35" t="n">
        <v>1895269</v>
      </c>
      <c r="Q212" s="35" t="n">
        <v>3194415</v>
      </c>
      <c r="R212" s="35" t="n">
        <v>29</v>
      </c>
      <c r="S212" s="35" t="n">
        <v>29</v>
      </c>
      <c r="T212" s="35" t="n">
        <v>50000</v>
      </c>
      <c r="U212" s="35" t="n">
        <v>50000</v>
      </c>
      <c r="V212" s="35" t="n">
        <v>629559</v>
      </c>
      <c r="W212" s="35" t="n">
        <v>667067</v>
      </c>
      <c r="X212" s="35" t="n">
        <v>76963</v>
      </c>
      <c r="Y212" s="35" t="n">
        <v>80000</v>
      </c>
      <c r="Z212" s="35" t="n">
        <v>249345</v>
      </c>
      <c r="AA212" s="35" t="n">
        <v>264200</v>
      </c>
      <c r="AB212" s="35" t="n">
        <v>88900</v>
      </c>
      <c r="AC212" s="35" t="n">
        <v>100000</v>
      </c>
      <c r="AD212" s="35" t="n">
        <v>129504</v>
      </c>
      <c r="AE212" s="35" t="n">
        <v>140000</v>
      </c>
      <c r="AF212" s="35" t="n">
        <v>44450</v>
      </c>
      <c r="AG212" s="35" t="n">
        <v>50000</v>
      </c>
      <c r="AH212" s="35" t="n">
        <v>217975</v>
      </c>
      <c r="AI212" s="35" t="n">
        <v>250000</v>
      </c>
      <c r="AJ212" s="35" t="n">
        <v>144981</v>
      </c>
      <c r="AK212" s="35" t="n">
        <v>50388</v>
      </c>
      <c r="AL212" s="35" t="n">
        <v>240000</v>
      </c>
      <c r="AM212" s="35" t="n">
        <v>62475</v>
      </c>
      <c r="AN212" s="35" t="n">
        <v>195369</v>
      </c>
      <c r="AO212" s="35" t="n">
        <v>302475</v>
      </c>
      <c r="AP212" s="35" t="n">
        <v>1228773</v>
      </c>
      <c r="AQ212" s="35" t="n">
        <v>2094228</v>
      </c>
      <c r="AR212" s="35" t="n">
        <v>14172</v>
      </c>
      <c r="AS212" s="35" t="n">
        <v>23712</v>
      </c>
      <c r="AT212" s="35" t="n">
        <v>75812</v>
      </c>
      <c r="AU212" s="35" t="n">
        <v>120000</v>
      </c>
      <c r="AV212" s="35" t="n">
        <v>167296</v>
      </c>
      <c r="AW212" s="35" t="n">
        <v>300000</v>
      </c>
      <c r="AX212" s="35" t="n">
        <v>213847</v>
      </c>
      <c r="AY212" s="35" t="n">
        <v>354000</v>
      </c>
      <c r="AZ212" s="35" t="n">
        <v>30</v>
      </c>
      <c r="BA212" s="35" t="n">
        <v>994040</v>
      </c>
      <c r="BB212" s="35" t="n">
        <v>562276</v>
      </c>
      <c r="BC212" s="35" t="n">
        <v>4188455</v>
      </c>
      <c r="BD212" s="60" t="n">
        <v>2457545</v>
      </c>
      <c r="BE212" s="60" t="n">
        <v>118560</v>
      </c>
    </row>
    <row r="213" customFormat="false" ht="12.75" hidden="false" customHeight="true" outlineLevel="0" collapsed="false">
      <c r="A213" s="35" t="s">
        <v>668</v>
      </c>
      <c r="B213" s="35" t="s">
        <v>664</v>
      </c>
      <c r="C213" s="35" t="s">
        <v>149</v>
      </c>
      <c r="D213" s="35" t="s">
        <v>665</v>
      </c>
      <c r="E213" s="35" t="s">
        <v>145</v>
      </c>
      <c r="F213" s="35" t="s">
        <v>144</v>
      </c>
      <c r="G213" s="35" t="s">
        <v>553</v>
      </c>
      <c r="H213" s="35" t="s">
        <v>556</v>
      </c>
      <c r="I213" s="35" t="n">
        <v>500</v>
      </c>
      <c r="J213" s="35" t="s">
        <v>558</v>
      </c>
      <c r="K213" s="35" t="n">
        <v>30584</v>
      </c>
      <c r="L213" s="35" t="n">
        <v>3741006</v>
      </c>
      <c r="M213" s="35" t="n">
        <v>5381412</v>
      </c>
      <c r="N213" s="35" t="n">
        <v>1525931</v>
      </c>
      <c r="O213" s="35" t="n">
        <v>1646267</v>
      </c>
      <c r="P213" s="35" t="n">
        <v>2215075</v>
      </c>
      <c r="Q213" s="35" t="n">
        <v>3735145</v>
      </c>
      <c r="R213" s="35" t="n">
        <v>25</v>
      </c>
      <c r="S213" s="35" t="n">
        <v>25</v>
      </c>
      <c r="T213" s="35" t="n">
        <v>50000</v>
      </c>
      <c r="U213" s="35" t="n">
        <v>50000</v>
      </c>
      <c r="V213" s="35" t="n">
        <v>629559</v>
      </c>
      <c r="W213" s="35" t="n">
        <v>667067</v>
      </c>
      <c r="X213" s="35" t="n">
        <v>76963</v>
      </c>
      <c r="Y213" s="35" t="n">
        <v>80000</v>
      </c>
      <c r="Z213" s="35" t="n">
        <v>249345</v>
      </c>
      <c r="AA213" s="35" t="n">
        <v>264200</v>
      </c>
      <c r="AB213" s="35" t="n">
        <v>88900</v>
      </c>
      <c r="AC213" s="35" t="n">
        <v>100000</v>
      </c>
      <c r="AD213" s="35" t="n">
        <v>129504</v>
      </c>
      <c r="AE213" s="35" t="n">
        <v>140000</v>
      </c>
      <c r="AF213" s="35" t="n">
        <v>44450</v>
      </c>
      <c r="AG213" s="35" t="n">
        <v>50000</v>
      </c>
      <c r="AH213" s="35" t="n">
        <v>257211</v>
      </c>
      <c r="AI213" s="35" t="n">
        <v>295000</v>
      </c>
      <c r="AJ213" s="35" t="n">
        <v>144981</v>
      </c>
      <c r="AK213" s="35" t="n">
        <v>59458</v>
      </c>
      <c r="AL213" s="35" t="n">
        <v>240000</v>
      </c>
      <c r="AM213" s="35" t="n">
        <v>73720</v>
      </c>
      <c r="AN213" s="35" t="n">
        <v>204439</v>
      </c>
      <c r="AO213" s="35" t="n">
        <v>313720</v>
      </c>
      <c r="AP213" s="35" t="n">
        <v>1535966</v>
      </c>
      <c r="AQ213" s="35" t="n">
        <v>2617785</v>
      </c>
      <c r="AR213" s="35" t="n">
        <v>17715</v>
      </c>
      <c r="AS213" s="35" t="n">
        <v>29640</v>
      </c>
      <c r="AT213" s="35" t="n">
        <v>75812</v>
      </c>
      <c r="AU213" s="35" t="n">
        <v>120000</v>
      </c>
      <c r="AV213" s="35" t="n">
        <v>167296</v>
      </c>
      <c r="AW213" s="35" t="n">
        <v>300000</v>
      </c>
      <c r="AX213" s="35" t="n">
        <v>213847</v>
      </c>
      <c r="AY213" s="35" t="n">
        <v>354000</v>
      </c>
      <c r="AZ213" s="35" t="n">
        <v>30</v>
      </c>
      <c r="BA213" s="35" t="n">
        <v>1500424</v>
      </c>
      <c r="BB213" s="35" t="n">
        <v>856857</v>
      </c>
      <c r="BC213" s="35" t="n">
        <v>5235569</v>
      </c>
      <c r="BD213" s="60" t="n">
        <v>3071932</v>
      </c>
      <c r="BE213" s="60" t="n">
        <v>148200</v>
      </c>
    </row>
    <row r="214" customFormat="false" ht="12.75" hidden="false" customHeight="true" outlineLevel="0" collapsed="false">
      <c r="A214" s="35" t="s">
        <v>669</v>
      </c>
      <c r="B214" s="35" t="s">
        <v>664</v>
      </c>
      <c r="C214" s="35" t="s">
        <v>149</v>
      </c>
      <c r="D214" s="35" t="s">
        <v>665</v>
      </c>
      <c r="E214" s="35" t="s">
        <v>145</v>
      </c>
      <c r="F214" s="35" t="s">
        <v>144</v>
      </c>
      <c r="G214" s="35" t="s">
        <v>549</v>
      </c>
      <c r="H214" s="35" t="s">
        <v>550</v>
      </c>
      <c r="I214" s="35" t="n">
        <v>1000</v>
      </c>
      <c r="J214" s="35" t="s">
        <v>562</v>
      </c>
      <c r="K214" s="35" t="n">
        <v>30584</v>
      </c>
      <c r="L214" s="35" t="n">
        <v>3215698</v>
      </c>
      <c r="M214" s="35" t="n">
        <v>4375007</v>
      </c>
      <c r="N214" s="35" t="n">
        <v>1765188</v>
      </c>
      <c r="O214" s="35" t="n">
        <v>1931267</v>
      </c>
      <c r="P214" s="35" t="n">
        <v>1450510</v>
      </c>
      <c r="Q214" s="35" t="n">
        <v>2443740</v>
      </c>
      <c r="R214" s="35" t="n">
        <v>14</v>
      </c>
      <c r="S214" s="35" t="n">
        <v>14</v>
      </c>
      <c r="T214" s="35" t="n">
        <v>50000</v>
      </c>
      <c r="U214" s="35" t="n">
        <v>50000</v>
      </c>
      <c r="V214" s="35" t="n">
        <v>629559</v>
      </c>
      <c r="W214" s="35" t="n">
        <v>667067</v>
      </c>
      <c r="X214" s="35" t="n">
        <v>153925</v>
      </c>
      <c r="Y214" s="35" t="n">
        <v>160000</v>
      </c>
      <c r="Z214" s="35" t="n">
        <v>249345</v>
      </c>
      <c r="AA214" s="35" t="n">
        <v>264200</v>
      </c>
      <c r="AB214" s="35" t="n">
        <v>88900</v>
      </c>
      <c r="AC214" s="35" t="n">
        <v>100000</v>
      </c>
      <c r="AD214" s="35" t="n">
        <v>129504</v>
      </c>
      <c r="AE214" s="35" t="n">
        <v>140000</v>
      </c>
      <c r="AF214" s="35" t="n">
        <v>44450</v>
      </c>
      <c r="AG214" s="35" t="n">
        <v>50000</v>
      </c>
      <c r="AH214" s="35" t="n">
        <v>419505</v>
      </c>
      <c r="AI214" s="35" t="n">
        <v>500000</v>
      </c>
      <c r="AJ214" s="35" t="n">
        <v>144981</v>
      </c>
      <c r="AK214" s="35" t="n">
        <v>96975</v>
      </c>
      <c r="AL214" s="35" t="n">
        <v>240000</v>
      </c>
      <c r="AM214" s="35" t="n">
        <v>124950</v>
      </c>
      <c r="AN214" s="35" t="n">
        <v>241956</v>
      </c>
      <c r="AO214" s="35" t="n">
        <v>364950</v>
      </c>
      <c r="AP214" s="35" t="n">
        <v>725255</v>
      </c>
      <c r="AQ214" s="35" t="n">
        <v>1259798</v>
      </c>
      <c r="AR214" s="35" t="n">
        <v>26344</v>
      </c>
      <c r="AS214" s="35" t="n">
        <v>44992</v>
      </c>
      <c r="AT214" s="35" t="n">
        <v>75812</v>
      </c>
      <c r="AU214" s="35" t="n">
        <v>120000</v>
      </c>
      <c r="AV214" s="35" t="n">
        <v>167296</v>
      </c>
      <c r="AW214" s="35" t="n">
        <v>300000</v>
      </c>
      <c r="AX214" s="35" t="n">
        <v>213847</v>
      </c>
      <c r="AY214" s="35" t="n">
        <v>354000</v>
      </c>
      <c r="AZ214" s="35" t="n">
        <v>9.44722998</v>
      </c>
      <c r="BA214" s="35" t="n">
        <v>75856</v>
      </c>
      <c r="BB214" s="35" t="n">
        <v>0</v>
      </c>
      <c r="BC214" s="35" t="n">
        <v>2519596</v>
      </c>
      <c r="BD214" s="60" t="n">
        <v>1450510</v>
      </c>
      <c r="BE214" s="60" t="n">
        <v>224960</v>
      </c>
    </row>
    <row r="215" customFormat="false" ht="12.75" hidden="false" customHeight="true" outlineLevel="0" collapsed="false">
      <c r="A215" s="35" t="s">
        <v>670</v>
      </c>
      <c r="B215" s="35" t="s">
        <v>664</v>
      </c>
      <c r="C215" s="35" t="s">
        <v>149</v>
      </c>
      <c r="D215" s="35" t="s">
        <v>665</v>
      </c>
      <c r="E215" s="35" t="s">
        <v>145</v>
      </c>
      <c r="F215" s="35" t="s">
        <v>144</v>
      </c>
      <c r="G215" s="35" t="s">
        <v>553</v>
      </c>
      <c r="H215" s="35" t="s">
        <v>550</v>
      </c>
      <c r="I215" s="35" t="n">
        <v>1000</v>
      </c>
      <c r="J215" s="35" t="s">
        <v>562</v>
      </c>
      <c r="K215" s="35" t="n">
        <v>30584</v>
      </c>
      <c r="L215" s="35" t="n">
        <v>3339292</v>
      </c>
      <c r="M215" s="35" t="n">
        <v>4540507</v>
      </c>
      <c r="N215" s="35" t="n">
        <v>1840699</v>
      </c>
      <c r="O215" s="35" t="n">
        <v>2021267</v>
      </c>
      <c r="P215" s="35" t="n">
        <v>1498593</v>
      </c>
      <c r="Q215" s="35" t="n">
        <v>2519240</v>
      </c>
      <c r="R215" s="35" t="n">
        <v>12</v>
      </c>
      <c r="S215" s="35" t="n">
        <v>12</v>
      </c>
      <c r="T215" s="35" t="n">
        <v>50000</v>
      </c>
      <c r="U215" s="35" t="n">
        <v>50000</v>
      </c>
      <c r="V215" s="35" t="n">
        <v>629559</v>
      </c>
      <c r="W215" s="35" t="n">
        <v>667067</v>
      </c>
      <c r="X215" s="35" t="n">
        <v>153925</v>
      </c>
      <c r="Y215" s="35" t="n">
        <v>160000</v>
      </c>
      <c r="Z215" s="35" t="n">
        <v>249345</v>
      </c>
      <c r="AA215" s="35" t="n">
        <v>264200</v>
      </c>
      <c r="AB215" s="35" t="n">
        <v>88900</v>
      </c>
      <c r="AC215" s="35" t="n">
        <v>100000</v>
      </c>
      <c r="AD215" s="35" t="n">
        <v>129504</v>
      </c>
      <c r="AE215" s="35" t="n">
        <v>140000</v>
      </c>
      <c r="AF215" s="35" t="n">
        <v>44450</v>
      </c>
      <c r="AG215" s="35" t="n">
        <v>50000</v>
      </c>
      <c r="AH215" s="35" t="n">
        <v>495016</v>
      </c>
      <c r="AI215" s="35" t="n">
        <v>590000</v>
      </c>
      <c r="AJ215" s="35" t="n">
        <v>144981</v>
      </c>
      <c r="AK215" s="35" t="n">
        <v>114430</v>
      </c>
      <c r="AL215" s="35" t="n">
        <v>240000</v>
      </c>
      <c r="AM215" s="35" t="n">
        <v>147441</v>
      </c>
      <c r="AN215" s="35" t="n">
        <v>259411</v>
      </c>
      <c r="AO215" s="35" t="n">
        <v>387441</v>
      </c>
      <c r="AP215" s="35" t="n">
        <v>749296</v>
      </c>
      <c r="AQ215" s="35" t="n">
        <v>1301559</v>
      </c>
      <c r="AR215" s="35" t="n">
        <v>32930</v>
      </c>
      <c r="AS215" s="35" t="n">
        <v>56240</v>
      </c>
      <c r="AT215" s="35" t="n">
        <v>75812</v>
      </c>
      <c r="AU215" s="35" t="n">
        <v>120000</v>
      </c>
      <c r="AV215" s="35" t="n">
        <v>167296</v>
      </c>
      <c r="AW215" s="35" t="n">
        <v>300000</v>
      </c>
      <c r="AX215" s="35" t="n">
        <v>213847</v>
      </c>
      <c r="AY215" s="35" t="n">
        <v>354000</v>
      </c>
      <c r="AZ215" s="35" t="n">
        <v>7.808316334</v>
      </c>
      <c r="BA215" s="35" t="n">
        <v>83878</v>
      </c>
      <c r="BB215" s="35" t="n">
        <v>0</v>
      </c>
      <c r="BC215" s="35" t="n">
        <v>2603118</v>
      </c>
      <c r="BD215" s="60" t="n">
        <v>1498593</v>
      </c>
      <c r="BE215" s="60" t="n">
        <v>281200</v>
      </c>
    </row>
    <row r="216" customFormat="false" ht="12.75" hidden="false" customHeight="true" outlineLevel="0" collapsed="false">
      <c r="A216" s="35" t="s">
        <v>669</v>
      </c>
      <c r="B216" s="35" t="s">
        <v>664</v>
      </c>
      <c r="C216" s="35" t="s">
        <v>149</v>
      </c>
      <c r="D216" s="35" t="s">
        <v>665</v>
      </c>
      <c r="E216" s="35" t="s">
        <v>145</v>
      </c>
      <c r="F216" s="35" t="s">
        <v>144</v>
      </c>
      <c r="G216" s="35" t="s">
        <v>549</v>
      </c>
      <c r="H216" s="35" t="s">
        <v>556</v>
      </c>
      <c r="I216" s="35" t="n">
        <v>1000</v>
      </c>
      <c r="J216" s="35" t="s">
        <v>562</v>
      </c>
      <c r="K216" s="35" t="n">
        <v>30584</v>
      </c>
      <c r="L216" s="35" t="n">
        <v>4793515</v>
      </c>
      <c r="M216" s="35" t="n">
        <v>7115740</v>
      </c>
      <c r="N216" s="35" t="n">
        <v>1765188</v>
      </c>
      <c r="O216" s="35" t="n">
        <v>1931267</v>
      </c>
      <c r="P216" s="35" t="n">
        <v>3028327</v>
      </c>
      <c r="Q216" s="35" t="n">
        <v>5184474</v>
      </c>
      <c r="R216" s="35" t="n">
        <v>21</v>
      </c>
      <c r="S216" s="35" t="n">
        <v>21</v>
      </c>
      <c r="T216" s="35" t="n">
        <v>50000</v>
      </c>
      <c r="U216" s="35" t="n">
        <v>50000</v>
      </c>
      <c r="V216" s="35" t="n">
        <v>629559</v>
      </c>
      <c r="W216" s="35" t="n">
        <v>667067</v>
      </c>
      <c r="X216" s="35" t="n">
        <v>153925</v>
      </c>
      <c r="Y216" s="35" t="n">
        <v>160000</v>
      </c>
      <c r="Z216" s="35" t="n">
        <v>249345</v>
      </c>
      <c r="AA216" s="35" t="n">
        <v>264200</v>
      </c>
      <c r="AB216" s="35" t="n">
        <v>88900</v>
      </c>
      <c r="AC216" s="35" t="n">
        <v>100000</v>
      </c>
      <c r="AD216" s="35" t="n">
        <v>129504</v>
      </c>
      <c r="AE216" s="35" t="n">
        <v>140000</v>
      </c>
      <c r="AF216" s="35" t="n">
        <v>44450</v>
      </c>
      <c r="AG216" s="35" t="n">
        <v>50000</v>
      </c>
      <c r="AH216" s="35" t="n">
        <v>419505</v>
      </c>
      <c r="AI216" s="35" t="n">
        <v>500000</v>
      </c>
      <c r="AJ216" s="35" t="n">
        <v>144981</v>
      </c>
      <c r="AK216" s="35" t="n">
        <v>96975</v>
      </c>
      <c r="AL216" s="35" t="n">
        <v>240000</v>
      </c>
      <c r="AM216" s="35" t="n">
        <v>124950</v>
      </c>
      <c r="AN216" s="35" t="n">
        <v>241956</v>
      </c>
      <c r="AO216" s="35" t="n">
        <v>364950</v>
      </c>
      <c r="AP216" s="35" t="n">
        <v>2303072</v>
      </c>
      <c r="AQ216" s="35" t="n">
        <v>4000532</v>
      </c>
      <c r="AR216" s="35" t="n">
        <v>26344</v>
      </c>
      <c r="AS216" s="35" t="n">
        <v>44992</v>
      </c>
      <c r="AT216" s="35" t="n">
        <v>75812</v>
      </c>
      <c r="AU216" s="35" t="n">
        <v>120000</v>
      </c>
      <c r="AV216" s="35" t="n">
        <v>167296</v>
      </c>
      <c r="AW216" s="35" t="n">
        <v>300000</v>
      </c>
      <c r="AX216" s="35" t="n">
        <v>213847</v>
      </c>
      <c r="AY216" s="35" t="n">
        <v>354000</v>
      </c>
      <c r="AZ216" s="35" t="n">
        <v>30</v>
      </c>
      <c r="BA216" s="35" t="n">
        <v>2816590</v>
      </c>
      <c r="BB216" s="35" t="n">
        <v>1577816</v>
      </c>
      <c r="BC216" s="35" t="n">
        <v>8001064</v>
      </c>
      <c r="BD216" s="60" t="n">
        <v>4606143</v>
      </c>
      <c r="BE216" s="60" t="n">
        <v>224960</v>
      </c>
    </row>
    <row r="217" customFormat="false" ht="12.75" hidden="false" customHeight="true" outlineLevel="0" collapsed="false">
      <c r="A217" s="35" t="s">
        <v>670</v>
      </c>
      <c r="B217" s="35" t="s">
        <v>664</v>
      </c>
      <c r="C217" s="35" t="s">
        <v>149</v>
      </c>
      <c r="D217" s="35" t="s">
        <v>665</v>
      </c>
      <c r="E217" s="35" t="s">
        <v>145</v>
      </c>
      <c r="F217" s="35" t="s">
        <v>144</v>
      </c>
      <c r="G217" s="35" t="s">
        <v>553</v>
      </c>
      <c r="H217" s="35" t="s">
        <v>556</v>
      </c>
      <c r="I217" s="35" t="n">
        <v>1000</v>
      </c>
      <c r="J217" s="35" t="s">
        <v>562</v>
      </c>
      <c r="K217" s="35" t="n">
        <v>30584</v>
      </c>
      <c r="L217" s="35" t="n">
        <v>5468835</v>
      </c>
      <c r="M217" s="35" t="n">
        <v>8239612</v>
      </c>
      <c r="N217" s="35" t="n">
        <v>1840699</v>
      </c>
      <c r="O217" s="35" t="n">
        <v>2021267</v>
      </c>
      <c r="P217" s="35" t="n">
        <v>3628136</v>
      </c>
      <c r="Q217" s="35" t="n">
        <v>6218346</v>
      </c>
      <c r="R217" s="35" t="n">
        <v>19</v>
      </c>
      <c r="S217" s="35" t="n">
        <v>19</v>
      </c>
      <c r="T217" s="35" t="n">
        <v>50000</v>
      </c>
      <c r="U217" s="35" t="n">
        <v>50000</v>
      </c>
      <c r="V217" s="35" t="n">
        <v>629559</v>
      </c>
      <c r="W217" s="35" t="n">
        <v>667067</v>
      </c>
      <c r="X217" s="35" t="n">
        <v>153925</v>
      </c>
      <c r="Y217" s="35" t="n">
        <v>160000</v>
      </c>
      <c r="Z217" s="35" t="n">
        <v>249345</v>
      </c>
      <c r="AA217" s="35" t="n">
        <v>264200</v>
      </c>
      <c r="AB217" s="35" t="n">
        <v>88900</v>
      </c>
      <c r="AC217" s="35" t="n">
        <v>100000</v>
      </c>
      <c r="AD217" s="35" t="n">
        <v>129504</v>
      </c>
      <c r="AE217" s="35" t="n">
        <v>140000</v>
      </c>
      <c r="AF217" s="35" t="n">
        <v>44450</v>
      </c>
      <c r="AG217" s="35" t="n">
        <v>50000</v>
      </c>
      <c r="AH217" s="35" t="n">
        <v>495016</v>
      </c>
      <c r="AI217" s="35" t="n">
        <v>590000</v>
      </c>
      <c r="AJ217" s="35" t="n">
        <v>144981</v>
      </c>
      <c r="AK217" s="35" t="n">
        <v>114430</v>
      </c>
      <c r="AL217" s="35" t="n">
        <v>240000</v>
      </c>
      <c r="AM217" s="35" t="n">
        <v>147441</v>
      </c>
      <c r="AN217" s="35" t="n">
        <v>259411</v>
      </c>
      <c r="AO217" s="35" t="n">
        <v>387441</v>
      </c>
      <c r="AP217" s="35" t="n">
        <v>2878840</v>
      </c>
      <c r="AQ217" s="35" t="n">
        <v>5000665</v>
      </c>
      <c r="AR217" s="35" t="n">
        <v>32930</v>
      </c>
      <c r="AS217" s="35" t="n">
        <v>56240</v>
      </c>
      <c r="AT217" s="35" t="n">
        <v>75812</v>
      </c>
      <c r="AU217" s="35" t="n">
        <v>120000</v>
      </c>
      <c r="AV217" s="35" t="n">
        <v>167296</v>
      </c>
      <c r="AW217" s="35" t="n">
        <v>300000</v>
      </c>
      <c r="AX217" s="35" t="n">
        <v>213847</v>
      </c>
      <c r="AY217" s="35" t="n">
        <v>354000</v>
      </c>
      <c r="AZ217" s="35" t="n">
        <v>30</v>
      </c>
      <c r="BA217" s="35" t="n">
        <v>3782983</v>
      </c>
      <c r="BB217" s="35" t="n">
        <v>2129543</v>
      </c>
      <c r="BC217" s="35" t="n">
        <v>10001329</v>
      </c>
      <c r="BD217" s="60" t="n">
        <v>5757679</v>
      </c>
      <c r="BE217" s="60" t="n">
        <v>281200</v>
      </c>
    </row>
    <row r="218" customFormat="false" ht="12.75" hidden="false" customHeight="true" outlineLevel="0" collapsed="false">
      <c r="A218" s="35" t="s">
        <v>671</v>
      </c>
      <c r="B218" s="35" t="s">
        <v>664</v>
      </c>
      <c r="C218" s="35" t="s">
        <v>149</v>
      </c>
      <c r="D218" s="35" t="s">
        <v>665</v>
      </c>
      <c r="E218" s="35" t="s">
        <v>145</v>
      </c>
      <c r="F218" s="35" t="s">
        <v>156</v>
      </c>
      <c r="H218" s="35" t="s">
        <v>550</v>
      </c>
      <c r="I218" s="35" t="n">
        <v>4000</v>
      </c>
      <c r="J218" s="35" t="s">
        <v>551</v>
      </c>
      <c r="K218" s="35" t="n">
        <v>113006</v>
      </c>
      <c r="L218" s="35" t="n">
        <v>2502528</v>
      </c>
      <c r="M218" s="35" t="n">
        <v>3510097</v>
      </c>
      <c r="N218" s="35" t="n">
        <v>1268720</v>
      </c>
      <c r="O218" s="35" t="n">
        <v>1351267</v>
      </c>
      <c r="P218" s="35" t="n">
        <v>1233808</v>
      </c>
      <c r="Q218" s="35" t="n">
        <v>2158831</v>
      </c>
      <c r="R218" s="35" t="n">
        <v>19</v>
      </c>
      <c r="S218" s="35" t="n">
        <v>19</v>
      </c>
      <c r="T218" s="35" t="n">
        <v>50000</v>
      </c>
      <c r="U218" s="35" t="n">
        <v>50000</v>
      </c>
      <c r="V218" s="35" t="n">
        <v>629559</v>
      </c>
      <c r="W218" s="35" t="n">
        <v>667067</v>
      </c>
      <c r="X218" s="35" t="n">
        <v>76963</v>
      </c>
      <c r="Y218" s="35" t="n">
        <v>80000</v>
      </c>
      <c r="Z218" s="35" t="n">
        <v>249345</v>
      </c>
      <c r="AA218" s="35" t="n">
        <v>264200</v>
      </c>
      <c r="AB218" s="35" t="n">
        <v>88900</v>
      </c>
      <c r="AC218" s="35" t="n">
        <v>100000</v>
      </c>
      <c r="AD218" s="35" t="n">
        <v>129504</v>
      </c>
      <c r="AE218" s="35" t="n">
        <v>140000</v>
      </c>
      <c r="AF218" s="35" t="n">
        <v>44450</v>
      </c>
      <c r="AG218" s="35" t="n">
        <v>50000</v>
      </c>
      <c r="AH218" s="35" t="n">
        <v>0</v>
      </c>
      <c r="AI218" s="35" t="n">
        <v>0</v>
      </c>
      <c r="AJ218" s="35" t="n">
        <v>144981</v>
      </c>
      <c r="AK218" s="35" t="n">
        <v>0</v>
      </c>
      <c r="AL218" s="35" t="n">
        <v>240000</v>
      </c>
      <c r="AM218" s="35" t="n">
        <v>0</v>
      </c>
      <c r="AN218" s="35" t="n">
        <v>144981</v>
      </c>
      <c r="AO218" s="35" t="n">
        <v>240000</v>
      </c>
      <c r="AP218" s="35" t="n">
        <v>616904</v>
      </c>
      <c r="AQ218" s="35" t="n">
        <v>1118111</v>
      </c>
      <c r="AR218" s="35" t="n">
        <v>14968</v>
      </c>
      <c r="AS218" s="35" t="n">
        <v>26720</v>
      </c>
      <c r="AT218" s="35" t="n">
        <v>75812</v>
      </c>
      <c r="AU218" s="35" t="n">
        <v>120000</v>
      </c>
      <c r="AV218" s="35" t="n">
        <v>167296</v>
      </c>
      <c r="AW218" s="35" t="n">
        <v>300000</v>
      </c>
      <c r="AX218" s="35" t="n">
        <v>213847</v>
      </c>
      <c r="AY218" s="35" t="n">
        <v>354000</v>
      </c>
      <c r="AZ218" s="35" t="n">
        <v>13.90105092</v>
      </c>
      <c r="BA218" s="35" t="n">
        <v>77391</v>
      </c>
      <c r="BB218" s="35" t="n">
        <v>0</v>
      </c>
      <c r="BC218" s="35" t="n">
        <v>2236222</v>
      </c>
      <c r="BD218" s="60" t="n">
        <v>1233808</v>
      </c>
      <c r="BE218" s="60" t="n">
        <v>133598</v>
      </c>
    </row>
    <row r="219" customFormat="false" ht="12.75" hidden="false" customHeight="true" outlineLevel="0" collapsed="false">
      <c r="A219" s="35" t="s">
        <v>671</v>
      </c>
      <c r="B219" s="35" t="s">
        <v>664</v>
      </c>
      <c r="C219" s="35" t="s">
        <v>149</v>
      </c>
      <c r="D219" s="35" t="s">
        <v>665</v>
      </c>
      <c r="E219" s="35" t="s">
        <v>145</v>
      </c>
      <c r="F219" s="35" t="s">
        <v>156</v>
      </c>
      <c r="H219" s="35" t="s">
        <v>556</v>
      </c>
      <c r="I219" s="35" t="n">
        <v>4000</v>
      </c>
      <c r="J219" s="35" t="s">
        <v>551</v>
      </c>
      <c r="K219" s="35" t="n">
        <v>113006</v>
      </c>
      <c r="L219" s="35" t="n">
        <v>3216971</v>
      </c>
      <c r="M219" s="35" t="n">
        <v>4804993</v>
      </c>
      <c r="N219" s="35" t="n">
        <v>1268720</v>
      </c>
      <c r="O219" s="35" t="n">
        <v>1351267</v>
      </c>
      <c r="P219" s="35" t="n">
        <v>1948250</v>
      </c>
      <c r="Q219" s="35" t="n">
        <v>3453727</v>
      </c>
      <c r="R219" s="35" t="n">
        <v>24</v>
      </c>
      <c r="S219" s="35" t="n">
        <v>24</v>
      </c>
      <c r="T219" s="35" t="n">
        <v>50000</v>
      </c>
      <c r="U219" s="35" t="n">
        <v>50000</v>
      </c>
      <c r="V219" s="35" t="n">
        <v>629559</v>
      </c>
      <c r="W219" s="35" t="n">
        <v>667067</v>
      </c>
      <c r="X219" s="35" t="n">
        <v>76963</v>
      </c>
      <c r="Y219" s="35" t="n">
        <v>80000</v>
      </c>
      <c r="Z219" s="35" t="n">
        <v>249345</v>
      </c>
      <c r="AA219" s="35" t="n">
        <v>264200</v>
      </c>
      <c r="AB219" s="35" t="n">
        <v>88900</v>
      </c>
      <c r="AC219" s="35" t="n">
        <v>100000</v>
      </c>
      <c r="AD219" s="35" t="n">
        <v>129504</v>
      </c>
      <c r="AE219" s="35" t="n">
        <v>140000</v>
      </c>
      <c r="AF219" s="35" t="n">
        <v>44450</v>
      </c>
      <c r="AG219" s="35" t="n">
        <v>50000</v>
      </c>
      <c r="AH219" s="35" t="n">
        <v>0</v>
      </c>
      <c r="AI219" s="35" t="n">
        <v>0</v>
      </c>
      <c r="AJ219" s="35" t="n">
        <v>144981</v>
      </c>
      <c r="AK219" s="35" t="n">
        <v>0</v>
      </c>
      <c r="AL219" s="35" t="n">
        <v>240000</v>
      </c>
      <c r="AM219" s="35" t="n">
        <v>0</v>
      </c>
      <c r="AN219" s="35" t="n">
        <v>144981</v>
      </c>
      <c r="AO219" s="35" t="n">
        <v>240000</v>
      </c>
      <c r="AP219" s="35" t="n">
        <v>1331347</v>
      </c>
      <c r="AQ219" s="35" t="n">
        <v>2413007</v>
      </c>
      <c r="AR219" s="35" t="n">
        <v>14968</v>
      </c>
      <c r="AS219" s="35" t="n">
        <v>26720</v>
      </c>
      <c r="AT219" s="35" t="n">
        <v>75812</v>
      </c>
      <c r="AU219" s="35" t="n">
        <v>120000</v>
      </c>
      <c r="AV219" s="35" t="n">
        <v>167296</v>
      </c>
      <c r="AW219" s="35" t="n">
        <v>300000</v>
      </c>
      <c r="AX219" s="35" t="n">
        <v>213847</v>
      </c>
      <c r="AY219" s="35" t="n">
        <v>354000</v>
      </c>
      <c r="AZ219" s="35" t="n">
        <v>30</v>
      </c>
      <c r="BA219" s="35" t="n">
        <v>1372287</v>
      </c>
      <c r="BB219" s="35" t="n">
        <v>714443</v>
      </c>
      <c r="BC219" s="35" t="n">
        <v>4826014</v>
      </c>
      <c r="BD219" s="60" t="n">
        <v>2662693</v>
      </c>
      <c r="BE219" s="60" t="n">
        <v>133598</v>
      </c>
    </row>
    <row r="220" customFormat="false" ht="12.75" hidden="false" customHeight="true" outlineLevel="0" collapsed="false">
      <c r="A220" s="35" t="s">
        <v>672</v>
      </c>
      <c r="B220" s="35" t="s">
        <v>664</v>
      </c>
      <c r="C220" s="35" t="s">
        <v>149</v>
      </c>
      <c r="D220" s="35" t="s">
        <v>665</v>
      </c>
      <c r="E220" s="35" t="s">
        <v>145</v>
      </c>
      <c r="F220" s="35" t="s">
        <v>156</v>
      </c>
      <c r="H220" s="35" t="s">
        <v>550</v>
      </c>
      <c r="I220" s="35" t="n">
        <v>20000</v>
      </c>
      <c r="J220" s="35" t="s">
        <v>558</v>
      </c>
      <c r="K220" s="35" t="n">
        <v>113006</v>
      </c>
      <c r="L220" s="35" t="n">
        <v>2622269</v>
      </c>
      <c r="M220" s="35" t="n">
        <v>3725488</v>
      </c>
      <c r="N220" s="35" t="n">
        <v>1268720</v>
      </c>
      <c r="O220" s="35" t="n">
        <v>1351267</v>
      </c>
      <c r="P220" s="35" t="n">
        <v>1353548</v>
      </c>
      <c r="Q220" s="35" t="n">
        <v>2374221</v>
      </c>
      <c r="R220" s="35" t="n">
        <v>4</v>
      </c>
      <c r="S220" s="35" t="n">
        <v>4</v>
      </c>
      <c r="T220" s="35" t="n">
        <v>50000</v>
      </c>
      <c r="U220" s="35" t="n">
        <v>50000</v>
      </c>
      <c r="V220" s="35" t="n">
        <v>629559</v>
      </c>
      <c r="W220" s="35" t="n">
        <v>667067</v>
      </c>
      <c r="X220" s="35" t="n">
        <v>76963</v>
      </c>
      <c r="Y220" s="35" t="n">
        <v>80000</v>
      </c>
      <c r="Z220" s="35" t="n">
        <v>249345</v>
      </c>
      <c r="AA220" s="35" t="n">
        <v>264200</v>
      </c>
      <c r="AB220" s="35" t="n">
        <v>88900</v>
      </c>
      <c r="AC220" s="35" t="n">
        <v>100000</v>
      </c>
      <c r="AD220" s="35" t="n">
        <v>129504</v>
      </c>
      <c r="AE220" s="35" t="n">
        <v>140000</v>
      </c>
      <c r="AF220" s="35" t="n">
        <v>44450</v>
      </c>
      <c r="AG220" s="35" t="n">
        <v>50000</v>
      </c>
      <c r="AH220" s="35" t="n">
        <v>0</v>
      </c>
      <c r="AI220" s="35" t="n">
        <v>0</v>
      </c>
      <c r="AJ220" s="35" t="n">
        <v>144981</v>
      </c>
      <c r="AK220" s="35" t="n">
        <v>0</v>
      </c>
      <c r="AL220" s="35" t="n">
        <v>240000</v>
      </c>
      <c r="AM220" s="35" t="n">
        <v>0</v>
      </c>
      <c r="AN220" s="35" t="n">
        <v>144981</v>
      </c>
      <c r="AO220" s="35" t="n">
        <v>240000</v>
      </c>
      <c r="AP220" s="35" t="n">
        <v>676774</v>
      </c>
      <c r="AQ220" s="35" t="n">
        <v>1226623</v>
      </c>
      <c r="AR220" s="35" t="n">
        <v>74838</v>
      </c>
      <c r="AS220" s="35" t="n">
        <v>133598</v>
      </c>
      <c r="AT220" s="35" t="n">
        <v>75812</v>
      </c>
      <c r="AU220" s="35" t="n">
        <v>120000</v>
      </c>
      <c r="AV220" s="35" t="n">
        <v>167296</v>
      </c>
      <c r="AW220" s="35" t="n">
        <v>300000</v>
      </c>
      <c r="AX220" s="35" t="n">
        <v>213847</v>
      </c>
      <c r="AY220" s="35" t="n">
        <v>354000</v>
      </c>
      <c r="AZ220" s="35" t="n">
        <v>3.050028725</v>
      </c>
      <c r="BA220" s="35" t="n">
        <v>79026</v>
      </c>
      <c r="BB220" s="35" t="n">
        <v>0</v>
      </c>
      <c r="BC220" s="35" t="n">
        <v>2453247</v>
      </c>
      <c r="BD220" s="60" t="n">
        <v>1353548</v>
      </c>
      <c r="BE220" s="60" t="n">
        <v>667990</v>
      </c>
    </row>
    <row r="221" customFormat="false" ht="12.75" hidden="false" customHeight="true" outlineLevel="0" collapsed="false">
      <c r="A221" s="35" t="s">
        <v>672</v>
      </c>
      <c r="B221" s="35" t="s">
        <v>664</v>
      </c>
      <c r="C221" s="35" t="s">
        <v>149</v>
      </c>
      <c r="D221" s="35" t="s">
        <v>665</v>
      </c>
      <c r="E221" s="35" t="s">
        <v>145</v>
      </c>
      <c r="F221" s="35" t="s">
        <v>156</v>
      </c>
      <c r="H221" s="35" t="s">
        <v>556</v>
      </c>
      <c r="I221" s="35" t="n">
        <v>20000</v>
      </c>
      <c r="J221" s="35" t="s">
        <v>558</v>
      </c>
      <c r="K221" s="35" t="n">
        <v>113006</v>
      </c>
      <c r="L221" s="35" t="n">
        <v>8602227</v>
      </c>
      <c r="M221" s="35" t="n">
        <v>14563900</v>
      </c>
      <c r="N221" s="35" t="n">
        <v>1268720</v>
      </c>
      <c r="O221" s="35" t="n">
        <v>1351267</v>
      </c>
      <c r="P221" s="35" t="n">
        <v>7333507</v>
      </c>
      <c r="Q221" s="35" t="n">
        <v>13212633</v>
      </c>
      <c r="R221" s="35" t="n">
        <v>13</v>
      </c>
      <c r="S221" s="35" t="n">
        <v>13</v>
      </c>
      <c r="T221" s="35" t="n">
        <v>50000</v>
      </c>
      <c r="U221" s="35" t="n">
        <v>50000</v>
      </c>
      <c r="V221" s="35" t="n">
        <v>629559</v>
      </c>
      <c r="W221" s="35" t="n">
        <v>667067</v>
      </c>
      <c r="X221" s="35" t="n">
        <v>76963</v>
      </c>
      <c r="Y221" s="35" t="n">
        <v>80000</v>
      </c>
      <c r="Z221" s="35" t="n">
        <v>249345</v>
      </c>
      <c r="AA221" s="35" t="n">
        <v>264200</v>
      </c>
      <c r="AB221" s="35" t="n">
        <v>88900</v>
      </c>
      <c r="AC221" s="35" t="n">
        <v>100000</v>
      </c>
      <c r="AD221" s="35" t="n">
        <v>129504</v>
      </c>
      <c r="AE221" s="35" t="n">
        <v>140000</v>
      </c>
      <c r="AF221" s="35" t="n">
        <v>44450</v>
      </c>
      <c r="AG221" s="35" t="n">
        <v>50000</v>
      </c>
      <c r="AH221" s="35" t="n">
        <v>0</v>
      </c>
      <c r="AI221" s="35" t="n">
        <v>0</v>
      </c>
      <c r="AJ221" s="35" t="n">
        <v>144981</v>
      </c>
      <c r="AK221" s="35" t="n">
        <v>0</v>
      </c>
      <c r="AL221" s="35" t="n">
        <v>240000</v>
      </c>
      <c r="AM221" s="35" t="n">
        <v>0</v>
      </c>
      <c r="AN221" s="35" t="n">
        <v>144981</v>
      </c>
      <c r="AO221" s="35" t="n">
        <v>240000</v>
      </c>
      <c r="AP221" s="35" t="n">
        <v>6656733</v>
      </c>
      <c r="AQ221" s="35" t="n">
        <v>12065035</v>
      </c>
      <c r="AR221" s="35" t="n">
        <v>74838</v>
      </c>
      <c r="AS221" s="35" t="n">
        <v>133598</v>
      </c>
      <c r="AT221" s="35" t="n">
        <v>75812</v>
      </c>
      <c r="AU221" s="35" t="n">
        <v>120000</v>
      </c>
      <c r="AV221" s="35" t="n">
        <v>167296</v>
      </c>
      <c r="AW221" s="35" t="n">
        <v>300000</v>
      </c>
      <c r="AX221" s="35" t="n">
        <v>213847</v>
      </c>
      <c r="AY221" s="35" t="n">
        <v>354000</v>
      </c>
      <c r="AZ221" s="35" t="n">
        <v>30</v>
      </c>
      <c r="BA221" s="35" t="n">
        <v>10917438</v>
      </c>
      <c r="BB221" s="35" t="n">
        <v>5979958</v>
      </c>
      <c r="BC221" s="35" t="n">
        <v>24130071</v>
      </c>
      <c r="BD221" s="60" t="n">
        <v>13313465</v>
      </c>
      <c r="BE221" s="60" t="n">
        <v>667990</v>
      </c>
    </row>
    <row r="222" customFormat="false" ht="12.75" hidden="false" customHeight="true" outlineLevel="0" collapsed="false">
      <c r="A222" s="35" t="s">
        <v>673</v>
      </c>
      <c r="B222" s="35" t="s">
        <v>664</v>
      </c>
      <c r="C222" s="35" t="s">
        <v>149</v>
      </c>
      <c r="D222" s="35" t="s">
        <v>665</v>
      </c>
      <c r="E222" s="35" t="s">
        <v>145</v>
      </c>
      <c r="F222" s="35" t="s">
        <v>156</v>
      </c>
      <c r="H222" s="35" t="s">
        <v>550</v>
      </c>
      <c r="I222" s="35" t="n">
        <v>40000</v>
      </c>
      <c r="J222" s="35" t="s">
        <v>562</v>
      </c>
      <c r="K222" s="35" t="n">
        <v>113006</v>
      </c>
      <c r="L222" s="35" t="n">
        <v>3527855</v>
      </c>
      <c r="M222" s="35" t="n">
        <v>5061762</v>
      </c>
      <c r="N222" s="35" t="n">
        <v>1627745</v>
      </c>
      <c r="O222" s="35" t="n">
        <v>1730133</v>
      </c>
      <c r="P222" s="35" t="n">
        <v>1900110</v>
      </c>
      <c r="Q222" s="35" t="n">
        <v>3331629</v>
      </c>
      <c r="R222" s="35" t="n">
        <v>3</v>
      </c>
      <c r="S222" s="35" t="n">
        <v>3</v>
      </c>
      <c r="T222" s="35" t="n">
        <v>50000</v>
      </c>
      <c r="U222" s="35" t="n">
        <v>50000</v>
      </c>
      <c r="V222" s="35" t="n">
        <v>786949</v>
      </c>
      <c r="W222" s="35" t="n">
        <v>833833</v>
      </c>
      <c r="X222" s="35" t="n">
        <v>153925</v>
      </c>
      <c r="Y222" s="35" t="n">
        <v>160000</v>
      </c>
      <c r="Z222" s="35" t="n">
        <v>374017</v>
      </c>
      <c r="AA222" s="35" t="n">
        <v>396300</v>
      </c>
      <c r="AB222" s="35" t="n">
        <v>88900</v>
      </c>
      <c r="AC222" s="35" t="n">
        <v>100000</v>
      </c>
      <c r="AD222" s="35" t="n">
        <v>129504</v>
      </c>
      <c r="AE222" s="35" t="n">
        <v>140000</v>
      </c>
      <c r="AF222" s="35" t="n">
        <v>44450</v>
      </c>
      <c r="AG222" s="35" t="n">
        <v>50000</v>
      </c>
      <c r="AH222" s="35" t="n">
        <v>0</v>
      </c>
      <c r="AI222" s="35" t="n">
        <v>0</v>
      </c>
      <c r="AJ222" s="35" t="n">
        <v>289962</v>
      </c>
      <c r="AK222" s="35" t="n">
        <v>0</v>
      </c>
      <c r="AL222" s="35" t="n">
        <v>480000</v>
      </c>
      <c r="AM222" s="35" t="n">
        <v>0</v>
      </c>
      <c r="AN222" s="35" t="n">
        <v>289962</v>
      </c>
      <c r="AO222" s="35" t="n">
        <v>480000</v>
      </c>
      <c r="AP222" s="35" t="n">
        <v>950055</v>
      </c>
      <c r="AQ222" s="35" t="n">
        <v>1721933</v>
      </c>
      <c r="AR222" s="35" t="n">
        <v>149676</v>
      </c>
      <c r="AS222" s="35" t="n">
        <v>267196</v>
      </c>
      <c r="AT222" s="35" t="n">
        <v>75812</v>
      </c>
      <c r="AU222" s="35" t="n">
        <v>120000</v>
      </c>
      <c r="AV222" s="35" t="n">
        <v>167296</v>
      </c>
      <c r="AW222" s="35" t="n">
        <v>300000</v>
      </c>
      <c r="AX222" s="35" t="n">
        <v>267309</v>
      </c>
      <c r="AY222" s="35" t="n">
        <v>442500</v>
      </c>
      <c r="AZ222" s="35" t="n">
        <v>2.140813472</v>
      </c>
      <c r="BA222" s="35" t="n">
        <v>112236</v>
      </c>
      <c r="BB222" s="35" t="n">
        <v>0</v>
      </c>
      <c r="BC222" s="35" t="n">
        <v>3443865</v>
      </c>
      <c r="BD222" s="60" t="n">
        <v>1900110</v>
      </c>
      <c r="BE222" s="60" t="n">
        <v>1335980</v>
      </c>
    </row>
    <row r="223" customFormat="false" ht="12.75" hidden="false" customHeight="true" outlineLevel="0" collapsed="false">
      <c r="A223" s="35" t="s">
        <v>673</v>
      </c>
      <c r="B223" s="35" t="s">
        <v>664</v>
      </c>
      <c r="C223" s="35" t="s">
        <v>149</v>
      </c>
      <c r="D223" s="35" t="s">
        <v>665</v>
      </c>
      <c r="E223" s="35" t="s">
        <v>145</v>
      </c>
      <c r="F223" s="35" t="s">
        <v>156</v>
      </c>
      <c r="H223" s="35" t="s">
        <v>556</v>
      </c>
      <c r="I223" s="35" t="n">
        <v>40000</v>
      </c>
      <c r="J223" s="35" t="s">
        <v>562</v>
      </c>
      <c r="K223" s="35" t="n">
        <v>113006</v>
      </c>
      <c r="L223" s="35" t="n">
        <v>15891265</v>
      </c>
      <c r="M223" s="35" t="n">
        <v>27469900</v>
      </c>
      <c r="N223" s="35" t="n">
        <v>1627745</v>
      </c>
      <c r="O223" s="35" t="n">
        <v>1730133</v>
      </c>
      <c r="P223" s="35" t="n">
        <v>14263520</v>
      </c>
      <c r="Q223" s="35" t="n">
        <v>25739767</v>
      </c>
      <c r="R223" s="35" t="n">
        <v>12</v>
      </c>
      <c r="S223" s="35" t="n">
        <v>12</v>
      </c>
      <c r="T223" s="35" t="n">
        <v>50000</v>
      </c>
      <c r="U223" s="35" t="n">
        <v>50000</v>
      </c>
      <c r="V223" s="35" t="n">
        <v>786949</v>
      </c>
      <c r="W223" s="35" t="n">
        <v>833833</v>
      </c>
      <c r="X223" s="35" t="n">
        <v>153925</v>
      </c>
      <c r="Y223" s="35" t="n">
        <v>160000</v>
      </c>
      <c r="Z223" s="35" t="n">
        <v>374017</v>
      </c>
      <c r="AA223" s="35" t="n">
        <v>396300</v>
      </c>
      <c r="AB223" s="35" t="n">
        <v>88900</v>
      </c>
      <c r="AC223" s="35" t="n">
        <v>100000</v>
      </c>
      <c r="AD223" s="35" t="n">
        <v>129504</v>
      </c>
      <c r="AE223" s="35" t="n">
        <v>140000</v>
      </c>
      <c r="AF223" s="35" t="n">
        <v>44450</v>
      </c>
      <c r="AG223" s="35" t="n">
        <v>50000</v>
      </c>
      <c r="AH223" s="35" t="n">
        <v>0</v>
      </c>
      <c r="AI223" s="35" t="n">
        <v>0</v>
      </c>
      <c r="AJ223" s="35" t="n">
        <v>289962</v>
      </c>
      <c r="AK223" s="35" t="n">
        <v>0</v>
      </c>
      <c r="AL223" s="35" t="n">
        <v>480000</v>
      </c>
      <c r="AM223" s="35" t="n">
        <v>0</v>
      </c>
      <c r="AN223" s="35" t="n">
        <v>289962</v>
      </c>
      <c r="AO223" s="35" t="n">
        <v>480000</v>
      </c>
      <c r="AP223" s="35" t="n">
        <v>13313465</v>
      </c>
      <c r="AQ223" s="35" t="n">
        <v>24130071</v>
      </c>
      <c r="AR223" s="35" t="n">
        <v>149676</v>
      </c>
      <c r="AS223" s="35" t="n">
        <v>267196</v>
      </c>
      <c r="AT223" s="35" t="n">
        <v>75812</v>
      </c>
      <c r="AU223" s="35" t="n">
        <v>120000</v>
      </c>
      <c r="AV223" s="35" t="n">
        <v>167296</v>
      </c>
      <c r="AW223" s="35" t="n">
        <v>300000</v>
      </c>
      <c r="AX223" s="35" t="n">
        <v>267309</v>
      </c>
      <c r="AY223" s="35" t="n">
        <v>442500</v>
      </c>
      <c r="AZ223" s="35" t="n">
        <v>30</v>
      </c>
      <c r="BA223" s="35" t="n">
        <v>22520375</v>
      </c>
      <c r="BB223" s="35" t="n">
        <v>12363410</v>
      </c>
      <c r="BC223" s="35" t="n">
        <v>48260142</v>
      </c>
      <c r="BD223" s="60" t="n">
        <v>26626930</v>
      </c>
      <c r="BE223" s="60" t="n">
        <v>1335980</v>
      </c>
    </row>
    <row r="224" customFormat="false" ht="12.75" hidden="false" customHeight="true" outlineLevel="0" collapsed="false">
      <c r="A224" s="35" t="s">
        <v>674</v>
      </c>
      <c r="B224" s="35" t="s">
        <v>664</v>
      </c>
      <c r="C224" s="35" t="s">
        <v>149</v>
      </c>
      <c r="D224" s="35" t="s">
        <v>665</v>
      </c>
      <c r="E224" s="35" t="s">
        <v>154</v>
      </c>
      <c r="F224" s="35" t="s">
        <v>144</v>
      </c>
      <c r="G224" s="35" t="s">
        <v>549</v>
      </c>
      <c r="H224" s="35" t="s">
        <v>550</v>
      </c>
      <c r="I224" s="35" t="n">
        <v>100</v>
      </c>
      <c r="J224" s="35" t="s">
        <v>551</v>
      </c>
      <c r="K224" s="35" t="n">
        <v>842</v>
      </c>
      <c r="L224" s="35" t="n">
        <v>2651134</v>
      </c>
      <c r="M224" s="35" t="n">
        <v>3600633</v>
      </c>
      <c r="N224" s="35" t="n">
        <v>1390480</v>
      </c>
      <c r="O224" s="35" t="n">
        <v>1488230</v>
      </c>
      <c r="P224" s="35" t="n">
        <v>1260653</v>
      </c>
      <c r="Q224" s="35" t="n">
        <v>2112403</v>
      </c>
      <c r="R224" s="35" t="n">
        <v>1314</v>
      </c>
      <c r="S224" s="35" t="n">
        <v>1314</v>
      </c>
      <c r="T224" s="35" t="n">
        <v>50000</v>
      </c>
      <c r="U224" s="35" t="n">
        <v>50000</v>
      </c>
      <c r="V224" s="35" t="n">
        <v>629559</v>
      </c>
      <c r="W224" s="35" t="n">
        <v>667067</v>
      </c>
      <c r="X224" s="35" t="n">
        <v>76963</v>
      </c>
      <c r="Y224" s="35" t="n">
        <v>80000</v>
      </c>
      <c r="Z224" s="35" t="n">
        <v>249345</v>
      </c>
      <c r="AA224" s="35" t="n">
        <v>264200</v>
      </c>
      <c r="AB224" s="35" t="n">
        <v>88900</v>
      </c>
      <c r="AC224" s="35" t="n">
        <v>100000</v>
      </c>
      <c r="AD224" s="35" t="n">
        <v>129504</v>
      </c>
      <c r="AE224" s="35" t="n">
        <v>140000</v>
      </c>
      <c r="AF224" s="35" t="n">
        <v>44450</v>
      </c>
      <c r="AG224" s="35" t="n">
        <v>50000</v>
      </c>
      <c r="AH224" s="35" t="n">
        <v>121760</v>
      </c>
      <c r="AI224" s="35" t="n">
        <v>136963</v>
      </c>
      <c r="AJ224" s="35" t="n">
        <v>144981</v>
      </c>
      <c r="AK224" s="35" t="n">
        <v>28147</v>
      </c>
      <c r="AL224" s="35" t="n">
        <v>240000</v>
      </c>
      <c r="AM224" s="35" t="n">
        <v>34227</v>
      </c>
      <c r="AN224" s="35" t="n">
        <v>173128</v>
      </c>
      <c r="AO224" s="35" t="n">
        <v>274227</v>
      </c>
      <c r="AP224" s="35" t="n">
        <v>630327</v>
      </c>
      <c r="AQ224" s="35" t="n">
        <v>1063773</v>
      </c>
      <c r="AR224" s="35" t="n">
        <v>244</v>
      </c>
      <c r="AS224" s="35" t="n">
        <v>404</v>
      </c>
      <c r="AT224" s="35" t="n">
        <v>75812</v>
      </c>
      <c r="AU224" s="35" t="n">
        <v>120000</v>
      </c>
      <c r="AV224" s="35" t="n">
        <v>167296</v>
      </c>
      <c r="AW224" s="35" t="n">
        <v>300000</v>
      </c>
      <c r="AX224" s="35" t="n">
        <v>213847</v>
      </c>
      <c r="AY224" s="35" t="n">
        <v>354000</v>
      </c>
      <c r="AZ224" s="35" t="n">
        <v>898.3306512</v>
      </c>
      <c r="BA224" s="35" t="n">
        <v>15142</v>
      </c>
      <c r="BB224" s="35" t="n">
        <v>0</v>
      </c>
      <c r="BC224" s="35" t="n">
        <v>2127545</v>
      </c>
      <c r="BD224" s="60" t="n">
        <v>1260653</v>
      </c>
      <c r="BE224" s="60" t="n">
        <v>2018</v>
      </c>
    </row>
    <row r="225" customFormat="false" ht="12.75" hidden="false" customHeight="true" outlineLevel="0" collapsed="false">
      <c r="A225" s="35" t="s">
        <v>674</v>
      </c>
      <c r="B225" s="35" t="s">
        <v>664</v>
      </c>
      <c r="C225" s="35" t="s">
        <v>149</v>
      </c>
      <c r="D225" s="35" t="s">
        <v>665</v>
      </c>
      <c r="E225" s="35" t="s">
        <v>154</v>
      </c>
      <c r="F225" s="35" t="s">
        <v>144</v>
      </c>
      <c r="G225" s="35" t="s">
        <v>549</v>
      </c>
      <c r="H225" s="35" t="s">
        <v>556</v>
      </c>
      <c r="I225" s="35" t="n">
        <v>100</v>
      </c>
      <c r="J225" s="35" t="s">
        <v>551</v>
      </c>
      <c r="K225" s="35" t="n">
        <v>842</v>
      </c>
      <c r="L225" s="35" t="n">
        <v>2041857</v>
      </c>
      <c r="M225" s="35" t="n">
        <v>2572386</v>
      </c>
      <c r="N225" s="35" t="n">
        <v>1390480</v>
      </c>
      <c r="O225" s="35" t="n">
        <v>1488230</v>
      </c>
      <c r="P225" s="35" t="n">
        <v>651377</v>
      </c>
      <c r="Q225" s="35" t="n">
        <v>1084156</v>
      </c>
      <c r="R225" s="35" t="n">
        <v>1012</v>
      </c>
      <c r="S225" s="35" t="n">
        <v>1012</v>
      </c>
      <c r="T225" s="35" t="n">
        <v>50000</v>
      </c>
      <c r="U225" s="35" t="n">
        <v>50000</v>
      </c>
      <c r="V225" s="35" t="n">
        <v>629559</v>
      </c>
      <c r="W225" s="35" t="n">
        <v>667067</v>
      </c>
      <c r="X225" s="35" t="n">
        <v>76963</v>
      </c>
      <c r="Y225" s="35" t="n">
        <v>80000</v>
      </c>
      <c r="Z225" s="35" t="n">
        <v>249345</v>
      </c>
      <c r="AA225" s="35" t="n">
        <v>264200</v>
      </c>
      <c r="AB225" s="35" t="n">
        <v>88900</v>
      </c>
      <c r="AC225" s="35" t="n">
        <v>100000</v>
      </c>
      <c r="AD225" s="35" t="n">
        <v>129504</v>
      </c>
      <c r="AE225" s="35" t="n">
        <v>140000</v>
      </c>
      <c r="AF225" s="35" t="n">
        <v>44450</v>
      </c>
      <c r="AG225" s="35" t="n">
        <v>50000</v>
      </c>
      <c r="AH225" s="35" t="n">
        <v>121760</v>
      </c>
      <c r="AI225" s="35" t="n">
        <v>136963</v>
      </c>
      <c r="AJ225" s="35" t="n">
        <v>144981</v>
      </c>
      <c r="AK225" s="35" t="n">
        <v>28147</v>
      </c>
      <c r="AL225" s="35" t="n">
        <v>240000</v>
      </c>
      <c r="AM225" s="35" t="n">
        <v>34227</v>
      </c>
      <c r="AN225" s="35" t="n">
        <v>173128</v>
      </c>
      <c r="AO225" s="35" t="n">
        <v>274227</v>
      </c>
      <c r="AP225" s="35" t="n">
        <v>21050</v>
      </c>
      <c r="AQ225" s="35" t="n">
        <v>35525</v>
      </c>
      <c r="AR225" s="35" t="n">
        <v>244</v>
      </c>
      <c r="AS225" s="35" t="n">
        <v>404</v>
      </c>
      <c r="AT225" s="35" t="n">
        <v>75812</v>
      </c>
      <c r="AU225" s="35" t="n">
        <v>120000</v>
      </c>
      <c r="AV225" s="35" t="n">
        <v>167296</v>
      </c>
      <c r="AW225" s="35" t="n">
        <v>300000</v>
      </c>
      <c r="AX225" s="35" t="n">
        <v>213847</v>
      </c>
      <c r="AY225" s="35" t="n">
        <v>354000</v>
      </c>
      <c r="AZ225" s="35" t="n">
        <v>30</v>
      </c>
      <c r="BA225" s="35" t="n">
        <v>-1013106</v>
      </c>
      <c r="BB225" s="35" t="n">
        <v>-609277</v>
      </c>
      <c r="BC225" s="35" t="n">
        <v>71050</v>
      </c>
      <c r="BD225" s="60" t="n">
        <v>42100</v>
      </c>
      <c r="BE225" s="60" t="n">
        <v>2018</v>
      </c>
    </row>
    <row r="226" customFormat="false" ht="12.75" hidden="false" customHeight="true" outlineLevel="0" collapsed="false">
      <c r="A226" s="35" t="s">
        <v>675</v>
      </c>
      <c r="B226" s="35" t="s">
        <v>664</v>
      </c>
      <c r="C226" s="35" t="s">
        <v>149</v>
      </c>
      <c r="D226" s="35" t="s">
        <v>665</v>
      </c>
      <c r="E226" s="35" t="s">
        <v>154</v>
      </c>
      <c r="F226" s="35" t="s">
        <v>144</v>
      </c>
      <c r="G226" s="35" t="s">
        <v>549</v>
      </c>
      <c r="H226" s="35" t="s">
        <v>550</v>
      </c>
      <c r="I226" s="35" t="n">
        <v>500</v>
      </c>
      <c r="J226" s="35" t="s">
        <v>558</v>
      </c>
      <c r="K226" s="35" t="n">
        <v>842</v>
      </c>
      <c r="L226" s="35" t="n">
        <v>3348090</v>
      </c>
      <c r="M226" s="35" t="n">
        <v>4486327</v>
      </c>
      <c r="N226" s="35" t="n">
        <v>1865812</v>
      </c>
      <c r="O226" s="35" t="n">
        <v>2036083</v>
      </c>
      <c r="P226" s="35" t="n">
        <v>1482278</v>
      </c>
      <c r="Q226" s="35" t="n">
        <v>2450245</v>
      </c>
      <c r="R226" s="35" t="n">
        <v>340</v>
      </c>
      <c r="S226" s="35" t="n">
        <v>340</v>
      </c>
      <c r="T226" s="35" t="n">
        <v>50000</v>
      </c>
      <c r="U226" s="35" t="n">
        <v>50000</v>
      </c>
      <c r="V226" s="35" t="n">
        <v>629559</v>
      </c>
      <c r="W226" s="35" t="n">
        <v>667067</v>
      </c>
      <c r="X226" s="35" t="n">
        <v>76963</v>
      </c>
      <c r="Y226" s="35" t="n">
        <v>80000</v>
      </c>
      <c r="Z226" s="35" t="n">
        <v>249345</v>
      </c>
      <c r="AA226" s="35" t="n">
        <v>264200</v>
      </c>
      <c r="AB226" s="35" t="n">
        <v>88900</v>
      </c>
      <c r="AC226" s="35" t="n">
        <v>100000</v>
      </c>
      <c r="AD226" s="35" t="n">
        <v>129504</v>
      </c>
      <c r="AE226" s="35" t="n">
        <v>140000</v>
      </c>
      <c r="AF226" s="35" t="n">
        <v>44450</v>
      </c>
      <c r="AG226" s="35" t="n">
        <v>50000</v>
      </c>
      <c r="AH226" s="35" t="n">
        <v>597091</v>
      </c>
      <c r="AI226" s="35" t="n">
        <v>684816</v>
      </c>
      <c r="AJ226" s="35" t="n">
        <v>144981</v>
      </c>
      <c r="AK226" s="35" t="n">
        <v>138027</v>
      </c>
      <c r="AL226" s="35" t="n">
        <v>240000</v>
      </c>
      <c r="AM226" s="35" t="n">
        <v>171136</v>
      </c>
      <c r="AN226" s="35" t="n">
        <v>283008</v>
      </c>
      <c r="AO226" s="35" t="n">
        <v>411136</v>
      </c>
      <c r="AP226" s="35" t="n">
        <v>741139</v>
      </c>
      <c r="AQ226" s="35" t="n">
        <v>1263141</v>
      </c>
      <c r="AR226" s="35" t="n">
        <v>1176</v>
      </c>
      <c r="AS226" s="35" t="n">
        <v>1968</v>
      </c>
      <c r="AT226" s="35" t="n">
        <v>75812</v>
      </c>
      <c r="AU226" s="35" t="n">
        <v>120000</v>
      </c>
      <c r="AV226" s="35" t="n">
        <v>167296</v>
      </c>
      <c r="AW226" s="35" t="n">
        <v>300000</v>
      </c>
      <c r="AX226" s="35" t="n">
        <v>213847</v>
      </c>
      <c r="AY226" s="35" t="n">
        <v>354000</v>
      </c>
      <c r="AZ226" s="35" t="n">
        <v>218.0534966</v>
      </c>
      <c r="BA226" s="35" t="n">
        <v>76038</v>
      </c>
      <c r="BB226" s="35" t="n">
        <v>0</v>
      </c>
      <c r="BC226" s="35" t="n">
        <v>2526283</v>
      </c>
      <c r="BD226" s="60" t="n">
        <v>1482278</v>
      </c>
      <c r="BE226" s="60" t="n">
        <v>9838</v>
      </c>
    </row>
    <row r="227" customFormat="false" ht="12.75" hidden="false" customHeight="true" outlineLevel="0" collapsed="false">
      <c r="A227" s="35" t="s">
        <v>675</v>
      </c>
      <c r="B227" s="35" t="s">
        <v>664</v>
      </c>
      <c r="C227" s="35" t="s">
        <v>149</v>
      </c>
      <c r="D227" s="35" t="s">
        <v>665</v>
      </c>
      <c r="E227" s="35" t="s">
        <v>154</v>
      </c>
      <c r="F227" s="35" t="s">
        <v>144</v>
      </c>
      <c r="G227" s="35" t="s">
        <v>549</v>
      </c>
      <c r="H227" s="35" t="s">
        <v>556</v>
      </c>
      <c r="I227" s="35" t="n">
        <v>500</v>
      </c>
      <c r="J227" s="35" t="s">
        <v>558</v>
      </c>
      <c r="K227" s="35" t="n">
        <v>842</v>
      </c>
      <c r="L227" s="35" t="n">
        <v>2708917</v>
      </c>
      <c r="M227" s="35" t="n">
        <v>3396970</v>
      </c>
      <c r="N227" s="35" t="n">
        <v>1865812</v>
      </c>
      <c r="O227" s="35" t="n">
        <v>2036083</v>
      </c>
      <c r="P227" s="35" t="n">
        <v>843106</v>
      </c>
      <c r="Q227" s="35" t="n">
        <v>1360887</v>
      </c>
      <c r="R227" s="35" t="n">
        <v>275</v>
      </c>
      <c r="S227" s="35" t="n">
        <v>275</v>
      </c>
      <c r="T227" s="35" t="n">
        <v>50000</v>
      </c>
      <c r="U227" s="35" t="n">
        <v>50000</v>
      </c>
      <c r="V227" s="35" t="n">
        <v>629559</v>
      </c>
      <c r="W227" s="35" t="n">
        <v>667067</v>
      </c>
      <c r="X227" s="35" t="n">
        <v>76963</v>
      </c>
      <c r="Y227" s="35" t="n">
        <v>80000</v>
      </c>
      <c r="Z227" s="35" t="n">
        <v>249345</v>
      </c>
      <c r="AA227" s="35" t="n">
        <v>264200</v>
      </c>
      <c r="AB227" s="35" t="n">
        <v>88900</v>
      </c>
      <c r="AC227" s="35" t="n">
        <v>100000</v>
      </c>
      <c r="AD227" s="35" t="n">
        <v>129504</v>
      </c>
      <c r="AE227" s="35" t="n">
        <v>140000</v>
      </c>
      <c r="AF227" s="35" t="n">
        <v>44450</v>
      </c>
      <c r="AG227" s="35" t="n">
        <v>50000</v>
      </c>
      <c r="AH227" s="35" t="n">
        <v>597091</v>
      </c>
      <c r="AI227" s="35" t="n">
        <v>684816</v>
      </c>
      <c r="AJ227" s="35" t="n">
        <v>144981</v>
      </c>
      <c r="AK227" s="35" t="n">
        <v>138027</v>
      </c>
      <c r="AL227" s="35" t="n">
        <v>240000</v>
      </c>
      <c r="AM227" s="35" t="n">
        <v>171136</v>
      </c>
      <c r="AN227" s="35" t="n">
        <v>283008</v>
      </c>
      <c r="AO227" s="35" t="n">
        <v>411136</v>
      </c>
      <c r="AP227" s="35" t="n">
        <v>101967</v>
      </c>
      <c r="AQ227" s="35" t="n">
        <v>173784</v>
      </c>
      <c r="AR227" s="35" t="n">
        <v>1176</v>
      </c>
      <c r="AS227" s="35" t="n">
        <v>1968</v>
      </c>
      <c r="AT227" s="35" t="n">
        <v>75812</v>
      </c>
      <c r="AU227" s="35" t="n">
        <v>120000</v>
      </c>
      <c r="AV227" s="35" t="n">
        <v>167296</v>
      </c>
      <c r="AW227" s="35" t="n">
        <v>300000</v>
      </c>
      <c r="AX227" s="35" t="n">
        <v>213847</v>
      </c>
      <c r="AY227" s="35" t="n">
        <v>354000</v>
      </c>
      <c r="AZ227" s="35" t="n">
        <v>30</v>
      </c>
      <c r="BA227" s="35" t="n">
        <v>-1013319</v>
      </c>
      <c r="BB227" s="35" t="n">
        <v>-639173</v>
      </c>
      <c r="BC227" s="35" t="n">
        <v>347568</v>
      </c>
      <c r="BD227" s="60" t="n">
        <v>203933</v>
      </c>
      <c r="BE227" s="60" t="n">
        <v>9838</v>
      </c>
    </row>
    <row r="228" customFormat="false" ht="12.75" hidden="false" customHeight="true" outlineLevel="0" collapsed="false">
      <c r="A228" s="35" t="s">
        <v>676</v>
      </c>
      <c r="B228" s="35" t="s">
        <v>664</v>
      </c>
      <c r="C228" s="35" t="s">
        <v>149</v>
      </c>
      <c r="D228" s="35" t="s">
        <v>665</v>
      </c>
      <c r="E228" s="35" t="s">
        <v>154</v>
      </c>
      <c r="F228" s="35" t="s">
        <v>144</v>
      </c>
      <c r="G228" s="35" t="s">
        <v>549</v>
      </c>
      <c r="H228" s="35" t="s">
        <v>550</v>
      </c>
      <c r="I228" s="35" t="n">
        <v>1000</v>
      </c>
      <c r="J228" s="35" t="s">
        <v>562</v>
      </c>
      <c r="K228" s="35" t="n">
        <v>842</v>
      </c>
      <c r="L228" s="35" t="n">
        <v>4234343</v>
      </c>
      <c r="M228" s="35" t="n">
        <v>5671717</v>
      </c>
      <c r="N228" s="35" t="n">
        <v>2494819</v>
      </c>
      <c r="O228" s="35" t="n">
        <v>2800899</v>
      </c>
      <c r="P228" s="35" t="n">
        <v>1739525</v>
      </c>
      <c r="Q228" s="35" t="n">
        <v>2870818</v>
      </c>
      <c r="R228" s="35" t="n">
        <v>227</v>
      </c>
      <c r="S228" s="35" t="n">
        <v>227</v>
      </c>
      <c r="T228" s="35" t="n">
        <v>50000</v>
      </c>
      <c r="U228" s="35" t="n">
        <v>50000</v>
      </c>
      <c r="V228" s="35" t="n">
        <v>629559</v>
      </c>
      <c r="W228" s="35" t="n">
        <v>667067</v>
      </c>
      <c r="X228" s="35" t="n">
        <v>153925</v>
      </c>
      <c r="Y228" s="35" t="n">
        <v>160000</v>
      </c>
      <c r="Z228" s="35" t="n">
        <v>249345</v>
      </c>
      <c r="AA228" s="35" t="n">
        <v>264200</v>
      </c>
      <c r="AB228" s="35" t="n">
        <v>88900</v>
      </c>
      <c r="AC228" s="35" t="n">
        <v>100000</v>
      </c>
      <c r="AD228" s="35" t="n">
        <v>129504</v>
      </c>
      <c r="AE228" s="35" t="n">
        <v>140000</v>
      </c>
      <c r="AF228" s="35" t="n">
        <v>44450</v>
      </c>
      <c r="AG228" s="35" t="n">
        <v>50000</v>
      </c>
      <c r="AH228" s="35" t="n">
        <v>1149136</v>
      </c>
      <c r="AI228" s="35" t="n">
        <v>1369632</v>
      </c>
      <c r="AJ228" s="35" t="n">
        <v>144981</v>
      </c>
      <c r="AK228" s="35" t="n">
        <v>265640</v>
      </c>
      <c r="AL228" s="35" t="n">
        <v>240000</v>
      </c>
      <c r="AM228" s="35" t="n">
        <v>342271</v>
      </c>
      <c r="AN228" s="35" t="n">
        <v>410621</v>
      </c>
      <c r="AO228" s="35" t="n">
        <v>582271</v>
      </c>
      <c r="AP228" s="35" t="n">
        <v>869762</v>
      </c>
      <c r="AQ228" s="35" t="n">
        <v>1510814</v>
      </c>
      <c r="AR228" s="35" t="n">
        <v>2186</v>
      </c>
      <c r="AS228" s="35" t="n">
        <v>3734</v>
      </c>
      <c r="AT228" s="35" t="n">
        <v>75812</v>
      </c>
      <c r="AU228" s="35" t="n">
        <v>120000</v>
      </c>
      <c r="AV228" s="35" t="n">
        <v>167296</v>
      </c>
      <c r="AW228" s="35" t="n">
        <v>300000</v>
      </c>
      <c r="AX228" s="35" t="n">
        <v>213847</v>
      </c>
      <c r="AY228" s="35" t="n">
        <v>354000</v>
      </c>
      <c r="AZ228" s="35" t="n">
        <v>136.5300191</v>
      </c>
      <c r="BA228" s="35" t="n">
        <v>150809</v>
      </c>
      <c r="BB228" s="35" t="n">
        <v>0</v>
      </c>
      <c r="BC228" s="35" t="n">
        <v>3021627</v>
      </c>
      <c r="BD228" s="60" t="n">
        <v>1739525</v>
      </c>
      <c r="BE228" s="60" t="n">
        <v>18668</v>
      </c>
    </row>
    <row r="229" customFormat="false" ht="12.75" hidden="false" customHeight="true" outlineLevel="0" collapsed="false">
      <c r="A229" s="35" t="s">
        <v>676</v>
      </c>
      <c r="B229" s="35" t="s">
        <v>664</v>
      </c>
      <c r="C229" s="35" t="s">
        <v>149</v>
      </c>
      <c r="D229" s="35" t="s">
        <v>665</v>
      </c>
      <c r="E229" s="35" t="s">
        <v>154</v>
      </c>
      <c r="F229" s="35" t="s">
        <v>144</v>
      </c>
      <c r="G229" s="35" t="s">
        <v>549</v>
      </c>
      <c r="H229" s="35" t="s">
        <v>556</v>
      </c>
      <c r="I229" s="35" t="n">
        <v>1000</v>
      </c>
      <c r="J229" s="35" t="s">
        <v>562</v>
      </c>
      <c r="K229" s="35" t="n">
        <v>842</v>
      </c>
      <c r="L229" s="35" t="n">
        <v>3555696</v>
      </c>
      <c r="M229" s="35" t="n">
        <v>4492877</v>
      </c>
      <c r="N229" s="35" t="n">
        <v>2494819</v>
      </c>
      <c r="O229" s="35" t="n">
        <v>2800899</v>
      </c>
      <c r="P229" s="35" t="n">
        <v>1060877</v>
      </c>
      <c r="Q229" s="35" t="n">
        <v>1691979</v>
      </c>
      <c r="R229" s="35" t="n">
        <v>190</v>
      </c>
      <c r="S229" s="35" t="n">
        <v>190</v>
      </c>
      <c r="T229" s="35" t="n">
        <v>50000</v>
      </c>
      <c r="U229" s="35" t="n">
        <v>50000</v>
      </c>
      <c r="V229" s="35" t="n">
        <v>629559</v>
      </c>
      <c r="W229" s="35" t="n">
        <v>667067</v>
      </c>
      <c r="X229" s="35" t="n">
        <v>153925</v>
      </c>
      <c r="Y229" s="35" t="n">
        <v>160000</v>
      </c>
      <c r="Z229" s="35" t="n">
        <v>249345</v>
      </c>
      <c r="AA229" s="35" t="n">
        <v>264200</v>
      </c>
      <c r="AB229" s="35" t="n">
        <v>88900</v>
      </c>
      <c r="AC229" s="35" t="n">
        <v>100000</v>
      </c>
      <c r="AD229" s="35" t="n">
        <v>129504</v>
      </c>
      <c r="AE229" s="35" t="n">
        <v>140000</v>
      </c>
      <c r="AF229" s="35" t="n">
        <v>44450</v>
      </c>
      <c r="AG229" s="35" t="n">
        <v>50000</v>
      </c>
      <c r="AH229" s="35" t="n">
        <v>1149136</v>
      </c>
      <c r="AI229" s="35" t="n">
        <v>1369632</v>
      </c>
      <c r="AJ229" s="35" t="n">
        <v>144981</v>
      </c>
      <c r="AK229" s="35" t="n">
        <v>265640</v>
      </c>
      <c r="AL229" s="35" t="n">
        <v>240000</v>
      </c>
      <c r="AM229" s="35" t="n">
        <v>342271</v>
      </c>
      <c r="AN229" s="35" t="n">
        <v>410621</v>
      </c>
      <c r="AO229" s="35" t="n">
        <v>582271</v>
      </c>
      <c r="AP229" s="35" t="n">
        <v>191115</v>
      </c>
      <c r="AQ229" s="35" t="n">
        <v>331974</v>
      </c>
      <c r="AR229" s="35" t="n">
        <v>2186</v>
      </c>
      <c r="AS229" s="35" t="n">
        <v>3734</v>
      </c>
      <c r="AT229" s="35" t="n">
        <v>75812</v>
      </c>
      <c r="AU229" s="35" t="n">
        <v>120000</v>
      </c>
      <c r="AV229" s="35" t="n">
        <v>167296</v>
      </c>
      <c r="AW229" s="35" t="n">
        <v>300000</v>
      </c>
      <c r="AX229" s="35" t="n">
        <v>213847</v>
      </c>
      <c r="AY229" s="35" t="n">
        <v>354000</v>
      </c>
      <c r="AZ229" s="35" t="n">
        <v>30</v>
      </c>
      <c r="BA229" s="35" t="n">
        <v>-1028031</v>
      </c>
      <c r="BB229" s="35" t="n">
        <v>-678648</v>
      </c>
      <c r="BC229" s="35" t="n">
        <v>663948</v>
      </c>
      <c r="BD229" s="60" t="n">
        <v>382229</v>
      </c>
      <c r="BE229" s="60" t="n">
        <v>18668</v>
      </c>
    </row>
    <row r="230" customFormat="false" ht="12.75" hidden="false" customHeight="true" outlineLevel="0" collapsed="false">
      <c r="A230" s="35" t="s">
        <v>677</v>
      </c>
      <c r="B230" s="35" t="s">
        <v>664</v>
      </c>
      <c r="C230" s="35" t="s">
        <v>149</v>
      </c>
      <c r="D230" s="35" t="s">
        <v>665</v>
      </c>
      <c r="E230" s="35" t="s">
        <v>154</v>
      </c>
      <c r="F230" s="35" t="s">
        <v>156</v>
      </c>
      <c r="H230" s="35" t="s">
        <v>550</v>
      </c>
      <c r="I230" s="35" t="n">
        <v>400</v>
      </c>
      <c r="J230" s="35" t="s">
        <v>551</v>
      </c>
      <c r="K230" s="35" t="n">
        <v>13429</v>
      </c>
      <c r="L230" s="35" t="n">
        <v>2474181</v>
      </c>
      <c r="M230" s="35" t="n">
        <v>3506979</v>
      </c>
      <c r="N230" s="35" t="n">
        <v>1268720</v>
      </c>
      <c r="O230" s="35" t="n">
        <v>1351267</v>
      </c>
      <c r="P230" s="35" t="n">
        <v>1205460</v>
      </c>
      <c r="Q230" s="35" t="n">
        <v>2155712</v>
      </c>
      <c r="R230" s="35" t="n">
        <v>334</v>
      </c>
      <c r="S230" s="35" t="n">
        <v>334</v>
      </c>
      <c r="T230" s="35" t="n">
        <v>50000</v>
      </c>
      <c r="U230" s="35" t="n">
        <v>50000</v>
      </c>
      <c r="V230" s="35" t="n">
        <v>629559</v>
      </c>
      <c r="W230" s="35" t="n">
        <v>667067</v>
      </c>
      <c r="X230" s="35" t="n">
        <v>76963</v>
      </c>
      <c r="Y230" s="35" t="n">
        <v>80000</v>
      </c>
      <c r="Z230" s="35" t="n">
        <v>249345</v>
      </c>
      <c r="AA230" s="35" t="n">
        <v>264200</v>
      </c>
      <c r="AB230" s="35" t="n">
        <v>88900</v>
      </c>
      <c r="AC230" s="35" t="n">
        <v>100000</v>
      </c>
      <c r="AD230" s="35" t="n">
        <v>129504</v>
      </c>
      <c r="AE230" s="35" t="n">
        <v>140000</v>
      </c>
      <c r="AF230" s="35" t="n">
        <v>44450</v>
      </c>
      <c r="AG230" s="35" t="n">
        <v>50000</v>
      </c>
      <c r="AH230" s="35" t="n">
        <v>0</v>
      </c>
      <c r="AI230" s="35" t="n">
        <v>0</v>
      </c>
      <c r="AJ230" s="35" t="n">
        <v>144981</v>
      </c>
      <c r="AK230" s="35" t="n">
        <v>0</v>
      </c>
      <c r="AL230" s="35" t="n">
        <v>240000</v>
      </c>
      <c r="AM230" s="35" t="n">
        <v>0</v>
      </c>
      <c r="AN230" s="35" t="n">
        <v>144981</v>
      </c>
      <c r="AO230" s="35" t="n">
        <v>240000</v>
      </c>
      <c r="AP230" s="35" t="n">
        <v>602730</v>
      </c>
      <c r="AQ230" s="35" t="n">
        <v>1140232</v>
      </c>
      <c r="AR230" s="35" t="n">
        <v>794</v>
      </c>
      <c r="AS230" s="35" t="n">
        <v>1480</v>
      </c>
      <c r="AT230" s="35" t="n">
        <v>75812</v>
      </c>
      <c r="AU230" s="35" t="n">
        <v>120000</v>
      </c>
      <c r="AV230" s="35" t="n">
        <v>167296</v>
      </c>
      <c r="AW230" s="35" t="n">
        <v>300000</v>
      </c>
      <c r="AX230" s="35" t="n">
        <v>213847</v>
      </c>
      <c r="AY230" s="35" t="n">
        <v>354000</v>
      </c>
      <c r="AZ230" s="35" t="n">
        <v>251.8001106</v>
      </c>
      <c r="BA230" s="35" t="n">
        <v>124751</v>
      </c>
      <c r="BB230" s="35" t="n">
        <v>0</v>
      </c>
      <c r="BC230" s="35" t="n">
        <v>2280463</v>
      </c>
      <c r="BD230" s="60" t="n">
        <v>1205460</v>
      </c>
      <c r="BE230" s="60" t="n">
        <v>7402</v>
      </c>
    </row>
    <row r="231" customFormat="false" ht="12.75" hidden="false" customHeight="true" outlineLevel="0" collapsed="false">
      <c r="A231" s="35" t="s">
        <v>677</v>
      </c>
      <c r="B231" s="35" t="s">
        <v>664</v>
      </c>
      <c r="C231" s="35" t="s">
        <v>149</v>
      </c>
      <c r="D231" s="35" t="s">
        <v>665</v>
      </c>
      <c r="E231" s="35" t="s">
        <v>154</v>
      </c>
      <c r="F231" s="35" t="s">
        <v>156</v>
      </c>
      <c r="H231" s="35" t="s">
        <v>556</v>
      </c>
      <c r="I231" s="35" t="n">
        <v>400</v>
      </c>
      <c r="J231" s="35" t="s">
        <v>551</v>
      </c>
      <c r="K231" s="35" t="n">
        <v>13429</v>
      </c>
      <c r="L231" s="35" t="n">
        <v>1943261</v>
      </c>
      <c r="M231" s="35" t="n">
        <v>2502597</v>
      </c>
      <c r="N231" s="35" t="n">
        <v>1268720</v>
      </c>
      <c r="O231" s="35" t="n">
        <v>1351267</v>
      </c>
      <c r="P231" s="35" t="n">
        <v>674541</v>
      </c>
      <c r="Q231" s="35" t="n">
        <v>1151330</v>
      </c>
      <c r="R231" s="35" t="n">
        <v>263</v>
      </c>
      <c r="S231" s="35" t="n">
        <v>263</v>
      </c>
      <c r="T231" s="35" t="n">
        <v>50000</v>
      </c>
      <c r="U231" s="35" t="n">
        <v>50000</v>
      </c>
      <c r="V231" s="35" t="n">
        <v>629559</v>
      </c>
      <c r="W231" s="35" t="n">
        <v>667067</v>
      </c>
      <c r="X231" s="35" t="n">
        <v>76963</v>
      </c>
      <c r="Y231" s="35" t="n">
        <v>80000</v>
      </c>
      <c r="Z231" s="35" t="n">
        <v>249345</v>
      </c>
      <c r="AA231" s="35" t="n">
        <v>264200</v>
      </c>
      <c r="AB231" s="35" t="n">
        <v>88900</v>
      </c>
      <c r="AC231" s="35" t="n">
        <v>100000</v>
      </c>
      <c r="AD231" s="35" t="n">
        <v>129504</v>
      </c>
      <c r="AE231" s="35" t="n">
        <v>140000</v>
      </c>
      <c r="AF231" s="35" t="n">
        <v>44450</v>
      </c>
      <c r="AG231" s="35" t="n">
        <v>50000</v>
      </c>
      <c r="AH231" s="35" t="n">
        <v>0</v>
      </c>
      <c r="AI231" s="35" t="n">
        <v>0</v>
      </c>
      <c r="AJ231" s="35" t="n">
        <v>144981</v>
      </c>
      <c r="AK231" s="35" t="n">
        <v>0</v>
      </c>
      <c r="AL231" s="35" t="n">
        <v>240000</v>
      </c>
      <c r="AM231" s="35" t="n">
        <v>0</v>
      </c>
      <c r="AN231" s="35" t="n">
        <v>144981</v>
      </c>
      <c r="AO231" s="35" t="n">
        <v>240000</v>
      </c>
      <c r="AP231" s="35" t="n">
        <v>71811</v>
      </c>
      <c r="AQ231" s="35" t="n">
        <v>135850</v>
      </c>
      <c r="AR231" s="35" t="n">
        <v>794</v>
      </c>
      <c r="AS231" s="35" t="n">
        <v>1480</v>
      </c>
      <c r="AT231" s="35" t="n">
        <v>75812</v>
      </c>
      <c r="AU231" s="35" t="n">
        <v>120000</v>
      </c>
      <c r="AV231" s="35" t="n">
        <v>167296</v>
      </c>
      <c r="AW231" s="35" t="n">
        <v>300000</v>
      </c>
      <c r="AX231" s="35" t="n">
        <v>213847</v>
      </c>
      <c r="AY231" s="35" t="n">
        <v>354000</v>
      </c>
      <c r="AZ231" s="35" t="n">
        <v>30</v>
      </c>
      <c r="BA231" s="35" t="n">
        <v>-879631</v>
      </c>
      <c r="BB231" s="35" t="n">
        <v>-530920</v>
      </c>
      <c r="BC231" s="35" t="n">
        <v>271699</v>
      </c>
      <c r="BD231" s="60" t="n">
        <v>143621</v>
      </c>
      <c r="BE231" s="60" t="n">
        <v>7402</v>
      </c>
    </row>
    <row r="232" customFormat="false" ht="12.75" hidden="false" customHeight="true" outlineLevel="0" collapsed="false">
      <c r="A232" s="35" t="s">
        <v>678</v>
      </c>
      <c r="B232" s="35" t="s">
        <v>664</v>
      </c>
      <c r="C232" s="35" t="s">
        <v>149</v>
      </c>
      <c r="D232" s="35" t="s">
        <v>665</v>
      </c>
      <c r="E232" s="35" t="s">
        <v>154</v>
      </c>
      <c r="F232" s="35" t="s">
        <v>156</v>
      </c>
      <c r="H232" s="35" t="s">
        <v>550</v>
      </c>
      <c r="I232" s="35" t="n">
        <v>2000</v>
      </c>
      <c r="J232" s="35" t="s">
        <v>558</v>
      </c>
      <c r="K232" s="35" t="n">
        <v>13429</v>
      </c>
      <c r="L232" s="35" t="n">
        <v>2480532</v>
      </c>
      <c r="M232" s="35" t="n">
        <v>3518908</v>
      </c>
      <c r="N232" s="35" t="n">
        <v>1268720</v>
      </c>
      <c r="O232" s="35" t="n">
        <v>1351267</v>
      </c>
      <c r="P232" s="35" t="n">
        <v>1211812</v>
      </c>
      <c r="Q232" s="35" t="n">
        <v>2167641</v>
      </c>
      <c r="R232" s="35" t="n">
        <v>67</v>
      </c>
      <c r="S232" s="35" t="n">
        <v>67</v>
      </c>
      <c r="T232" s="35" t="n">
        <v>50000</v>
      </c>
      <c r="U232" s="35" t="n">
        <v>50000</v>
      </c>
      <c r="V232" s="35" t="n">
        <v>629559</v>
      </c>
      <c r="W232" s="35" t="n">
        <v>667067</v>
      </c>
      <c r="X232" s="35" t="n">
        <v>76963</v>
      </c>
      <c r="Y232" s="35" t="n">
        <v>80000</v>
      </c>
      <c r="Z232" s="35" t="n">
        <v>249345</v>
      </c>
      <c r="AA232" s="35" t="n">
        <v>264200</v>
      </c>
      <c r="AB232" s="35" t="n">
        <v>88900</v>
      </c>
      <c r="AC232" s="35" t="n">
        <v>100000</v>
      </c>
      <c r="AD232" s="35" t="n">
        <v>129504</v>
      </c>
      <c r="AE232" s="35" t="n">
        <v>140000</v>
      </c>
      <c r="AF232" s="35" t="n">
        <v>44450</v>
      </c>
      <c r="AG232" s="35" t="n">
        <v>50000</v>
      </c>
      <c r="AH232" s="35" t="n">
        <v>0</v>
      </c>
      <c r="AI232" s="35" t="n">
        <v>0</v>
      </c>
      <c r="AJ232" s="35" t="n">
        <v>144981</v>
      </c>
      <c r="AK232" s="35" t="n">
        <v>0</v>
      </c>
      <c r="AL232" s="35" t="n">
        <v>240000</v>
      </c>
      <c r="AM232" s="35" t="n">
        <v>0</v>
      </c>
      <c r="AN232" s="35" t="n">
        <v>144981</v>
      </c>
      <c r="AO232" s="35" t="n">
        <v>240000</v>
      </c>
      <c r="AP232" s="35" t="n">
        <v>605906</v>
      </c>
      <c r="AQ232" s="35" t="n">
        <v>1146239</v>
      </c>
      <c r="AR232" s="35" t="n">
        <v>3970</v>
      </c>
      <c r="AS232" s="35" t="n">
        <v>7402</v>
      </c>
      <c r="AT232" s="35" t="n">
        <v>75812</v>
      </c>
      <c r="AU232" s="35" t="n">
        <v>120000</v>
      </c>
      <c r="AV232" s="35" t="n">
        <v>167296</v>
      </c>
      <c r="AW232" s="35" t="n">
        <v>300000</v>
      </c>
      <c r="AX232" s="35" t="n">
        <v>213847</v>
      </c>
      <c r="AY232" s="35" t="n">
        <v>354000</v>
      </c>
      <c r="AZ232" s="35" t="n">
        <v>50.62535788</v>
      </c>
      <c r="BA232" s="35" t="n">
        <v>124837</v>
      </c>
      <c r="BB232" s="35" t="n">
        <v>0</v>
      </c>
      <c r="BC232" s="35" t="n">
        <v>2292478</v>
      </c>
      <c r="BD232" s="60" t="n">
        <v>1211812</v>
      </c>
      <c r="BE232" s="60" t="n">
        <v>37011</v>
      </c>
    </row>
    <row r="233" customFormat="false" ht="12.75" hidden="false" customHeight="true" outlineLevel="0" collapsed="false">
      <c r="A233" s="35" t="s">
        <v>678</v>
      </c>
      <c r="B233" s="35" t="s">
        <v>664</v>
      </c>
      <c r="C233" s="35" t="s">
        <v>149</v>
      </c>
      <c r="D233" s="35" t="s">
        <v>665</v>
      </c>
      <c r="E233" s="35" t="s">
        <v>154</v>
      </c>
      <c r="F233" s="35" t="s">
        <v>156</v>
      </c>
      <c r="H233" s="35" t="s">
        <v>556</v>
      </c>
      <c r="I233" s="35" t="n">
        <v>2000</v>
      </c>
      <c r="J233" s="35" t="s">
        <v>558</v>
      </c>
      <c r="K233" s="35" t="n">
        <v>13429</v>
      </c>
      <c r="L233" s="35" t="n">
        <v>2233679</v>
      </c>
      <c r="M233" s="35" t="n">
        <v>3051917</v>
      </c>
      <c r="N233" s="35" t="n">
        <v>1268720</v>
      </c>
      <c r="O233" s="35" t="n">
        <v>1351267</v>
      </c>
      <c r="P233" s="35" t="n">
        <v>964959</v>
      </c>
      <c r="Q233" s="35" t="n">
        <v>1700650</v>
      </c>
      <c r="R233" s="35" t="n">
        <v>60</v>
      </c>
      <c r="S233" s="35" t="n">
        <v>60</v>
      </c>
      <c r="T233" s="35" t="n">
        <v>50000</v>
      </c>
      <c r="U233" s="35" t="n">
        <v>50000</v>
      </c>
      <c r="V233" s="35" t="n">
        <v>629559</v>
      </c>
      <c r="W233" s="35" t="n">
        <v>667067</v>
      </c>
      <c r="X233" s="35" t="n">
        <v>76963</v>
      </c>
      <c r="Y233" s="35" t="n">
        <v>80000</v>
      </c>
      <c r="Z233" s="35" t="n">
        <v>249345</v>
      </c>
      <c r="AA233" s="35" t="n">
        <v>264200</v>
      </c>
      <c r="AB233" s="35" t="n">
        <v>88900</v>
      </c>
      <c r="AC233" s="35" t="n">
        <v>100000</v>
      </c>
      <c r="AD233" s="35" t="n">
        <v>129504</v>
      </c>
      <c r="AE233" s="35" t="n">
        <v>140000</v>
      </c>
      <c r="AF233" s="35" t="n">
        <v>44450</v>
      </c>
      <c r="AG233" s="35" t="n">
        <v>50000</v>
      </c>
      <c r="AH233" s="35" t="n">
        <v>0</v>
      </c>
      <c r="AI233" s="35" t="n">
        <v>0</v>
      </c>
      <c r="AJ233" s="35" t="n">
        <v>144981</v>
      </c>
      <c r="AK233" s="35" t="n">
        <v>0</v>
      </c>
      <c r="AL233" s="35" t="n">
        <v>240000</v>
      </c>
      <c r="AM233" s="35" t="n">
        <v>0</v>
      </c>
      <c r="AN233" s="35" t="n">
        <v>144981</v>
      </c>
      <c r="AO233" s="35" t="n">
        <v>240000</v>
      </c>
      <c r="AP233" s="35" t="n">
        <v>359053</v>
      </c>
      <c r="AQ233" s="35" t="n">
        <v>679248</v>
      </c>
      <c r="AR233" s="35" t="n">
        <v>3970</v>
      </c>
      <c r="AS233" s="35" t="n">
        <v>7402</v>
      </c>
      <c r="AT233" s="35" t="n">
        <v>75812</v>
      </c>
      <c r="AU233" s="35" t="n">
        <v>120000</v>
      </c>
      <c r="AV233" s="35" t="n">
        <v>167296</v>
      </c>
      <c r="AW233" s="35" t="n">
        <v>300000</v>
      </c>
      <c r="AX233" s="35" t="n">
        <v>213847</v>
      </c>
      <c r="AY233" s="35" t="n">
        <v>354000</v>
      </c>
      <c r="AZ233" s="35" t="n">
        <v>30</v>
      </c>
      <c r="BA233" s="35" t="n">
        <v>-342154</v>
      </c>
      <c r="BB233" s="35" t="n">
        <v>-246853</v>
      </c>
      <c r="BC233" s="35" t="n">
        <v>1358496</v>
      </c>
      <c r="BD233" s="60" t="n">
        <v>718106</v>
      </c>
      <c r="BE233" s="60" t="n">
        <v>37011</v>
      </c>
    </row>
    <row r="234" customFormat="false" ht="12.75" hidden="false" customHeight="true" outlineLevel="0" collapsed="false">
      <c r="A234" s="35" t="s">
        <v>679</v>
      </c>
      <c r="B234" s="35" t="s">
        <v>664</v>
      </c>
      <c r="C234" s="35" t="s">
        <v>149</v>
      </c>
      <c r="D234" s="35" t="s">
        <v>665</v>
      </c>
      <c r="E234" s="35" t="s">
        <v>154</v>
      </c>
      <c r="F234" s="35" t="s">
        <v>156</v>
      </c>
      <c r="H234" s="35" t="s">
        <v>550</v>
      </c>
      <c r="I234" s="35" t="n">
        <v>4000</v>
      </c>
      <c r="J234" s="35" t="s">
        <v>562</v>
      </c>
      <c r="K234" s="35" t="n">
        <v>13429</v>
      </c>
      <c r="L234" s="35" t="n">
        <v>2488471</v>
      </c>
      <c r="M234" s="35" t="n">
        <v>3533820</v>
      </c>
      <c r="N234" s="35" t="n">
        <v>1268720</v>
      </c>
      <c r="O234" s="35" t="n">
        <v>1351267</v>
      </c>
      <c r="P234" s="35" t="n">
        <v>1219751</v>
      </c>
      <c r="Q234" s="35" t="n">
        <v>2182553</v>
      </c>
      <c r="R234" s="35" t="n">
        <v>34</v>
      </c>
      <c r="S234" s="35" t="n">
        <v>34</v>
      </c>
      <c r="T234" s="35" t="n">
        <v>50000</v>
      </c>
      <c r="U234" s="35" t="n">
        <v>50000</v>
      </c>
      <c r="V234" s="35" t="n">
        <v>629559</v>
      </c>
      <c r="W234" s="35" t="n">
        <v>667067</v>
      </c>
      <c r="X234" s="35" t="n">
        <v>76963</v>
      </c>
      <c r="Y234" s="35" t="n">
        <v>80000</v>
      </c>
      <c r="Z234" s="35" t="n">
        <v>249345</v>
      </c>
      <c r="AA234" s="35" t="n">
        <v>264200</v>
      </c>
      <c r="AB234" s="35" t="n">
        <v>88900</v>
      </c>
      <c r="AC234" s="35" t="n">
        <v>100000</v>
      </c>
      <c r="AD234" s="35" t="n">
        <v>129504</v>
      </c>
      <c r="AE234" s="35" t="n">
        <v>140000</v>
      </c>
      <c r="AF234" s="35" t="n">
        <v>44450</v>
      </c>
      <c r="AG234" s="35" t="n">
        <v>50000</v>
      </c>
      <c r="AH234" s="35" t="n">
        <v>0</v>
      </c>
      <c r="AI234" s="35" t="n">
        <v>0</v>
      </c>
      <c r="AJ234" s="35" t="n">
        <v>144981</v>
      </c>
      <c r="AK234" s="35" t="n">
        <v>0</v>
      </c>
      <c r="AL234" s="35" t="n">
        <v>240000</v>
      </c>
      <c r="AM234" s="35" t="n">
        <v>0</v>
      </c>
      <c r="AN234" s="35" t="n">
        <v>144981</v>
      </c>
      <c r="AO234" s="35" t="n">
        <v>240000</v>
      </c>
      <c r="AP234" s="35" t="n">
        <v>609875</v>
      </c>
      <c r="AQ234" s="35" t="n">
        <v>1153749</v>
      </c>
      <c r="AR234" s="35" t="n">
        <v>7939</v>
      </c>
      <c r="AS234" s="35" t="n">
        <v>14804</v>
      </c>
      <c r="AT234" s="35" t="n">
        <v>75812</v>
      </c>
      <c r="AU234" s="35" t="n">
        <v>120000</v>
      </c>
      <c r="AV234" s="35" t="n">
        <v>167296</v>
      </c>
      <c r="AW234" s="35" t="n">
        <v>300000</v>
      </c>
      <c r="AX234" s="35" t="n">
        <v>213847</v>
      </c>
      <c r="AY234" s="35" t="n">
        <v>354000</v>
      </c>
      <c r="AZ234" s="35" t="n">
        <v>25.47851378</v>
      </c>
      <c r="BA234" s="35" t="n">
        <v>124944</v>
      </c>
      <c r="BB234" s="35" t="n">
        <v>0</v>
      </c>
      <c r="BC234" s="35" t="n">
        <v>2307497</v>
      </c>
      <c r="BD234" s="60" t="n">
        <v>1219751</v>
      </c>
      <c r="BE234" s="60" t="n">
        <v>74022</v>
      </c>
    </row>
    <row r="235" customFormat="false" ht="12.75" hidden="false" customHeight="true" outlineLevel="0" collapsed="false">
      <c r="A235" s="35" t="s">
        <v>679</v>
      </c>
      <c r="B235" s="35" t="s">
        <v>664</v>
      </c>
      <c r="C235" s="35" t="s">
        <v>149</v>
      </c>
      <c r="D235" s="35" t="s">
        <v>665</v>
      </c>
      <c r="E235" s="35" t="s">
        <v>154</v>
      </c>
      <c r="F235" s="35" t="s">
        <v>156</v>
      </c>
      <c r="H235" s="35" t="s">
        <v>556</v>
      </c>
      <c r="I235" s="35" t="n">
        <v>4000</v>
      </c>
      <c r="J235" s="35" t="s">
        <v>562</v>
      </c>
      <c r="K235" s="35" t="n">
        <v>13429</v>
      </c>
      <c r="L235" s="35" t="n">
        <v>2596701</v>
      </c>
      <c r="M235" s="35" t="n">
        <v>3738567</v>
      </c>
      <c r="N235" s="35" t="n">
        <v>1268720</v>
      </c>
      <c r="O235" s="35" t="n">
        <v>1351267</v>
      </c>
      <c r="P235" s="35" t="n">
        <v>1327981</v>
      </c>
      <c r="Q235" s="35" t="n">
        <v>2387301</v>
      </c>
      <c r="R235" s="35" t="n">
        <v>35</v>
      </c>
      <c r="S235" s="35" t="n">
        <v>35</v>
      </c>
      <c r="T235" s="35" t="n">
        <v>50000</v>
      </c>
      <c r="U235" s="35" t="n">
        <v>50000</v>
      </c>
      <c r="V235" s="35" t="n">
        <v>629559</v>
      </c>
      <c r="W235" s="35" t="n">
        <v>667067</v>
      </c>
      <c r="X235" s="35" t="n">
        <v>76963</v>
      </c>
      <c r="Y235" s="35" t="n">
        <v>80000</v>
      </c>
      <c r="Z235" s="35" t="n">
        <v>249345</v>
      </c>
      <c r="AA235" s="35" t="n">
        <v>264200</v>
      </c>
      <c r="AB235" s="35" t="n">
        <v>88900</v>
      </c>
      <c r="AC235" s="35" t="n">
        <v>100000</v>
      </c>
      <c r="AD235" s="35" t="n">
        <v>129504</v>
      </c>
      <c r="AE235" s="35" t="n">
        <v>140000</v>
      </c>
      <c r="AF235" s="35" t="n">
        <v>44450</v>
      </c>
      <c r="AG235" s="35" t="n">
        <v>50000</v>
      </c>
      <c r="AH235" s="35" t="n">
        <v>0</v>
      </c>
      <c r="AI235" s="35" t="n">
        <v>0</v>
      </c>
      <c r="AJ235" s="35" t="n">
        <v>144981</v>
      </c>
      <c r="AK235" s="35" t="n">
        <v>0</v>
      </c>
      <c r="AL235" s="35" t="n">
        <v>240000</v>
      </c>
      <c r="AM235" s="35" t="n">
        <v>0</v>
      </c>
      <c r="AN235" s="35" t="n">
        <v>144981</v>
      </c>
      <c r="AO235" s="35" t="n">
        <v>240000</v>
      </c>
      <c r="AP235" s="35" t="n">
        <v>718106</v>
      </c>
      <c r="AQ235" s="35" t="n">
        <v>1358496</v>
      </c>
      <c r="AR235" s="35" t="n">
        <v>7939</v>
      </c>
      <c r="AS235" s="35" t="n">
        <v>14804</v>
      </c>
      <c r="AT235" s="35" t="n">
        <v>75812</v>
      </c>
      <c r="AU235" s="35" t="n">
        <v>120000</v>
      </c>
      <c r="AV235" s="35" t="n">
        <v>167296</v>
      </c>
      <c r="AW235" s="35" t="n">
        <v>300000</v>
      </c>
      <c r="AX235" s="35" t="n">
        <v>213847</v>
      </c>
      <c r="AY235" s="35" t="n">
        <v>354000</v>
      </c>
      <c r="AZ235" s="35" t="n">
        <v>30</v>
      </c>
      <c r="BA235" s="35" t="n">
        <v>329691</v>
      </c>
      <c r="BB235" s="35" t="n">
        <v>108230</v>
      </c>
      <c r="BC235" s="35" t="n">
        <v>2716992</v>
      </c>
      <c r="BD235" s="60" t="n">
        <v>1436211</v>
      </c>
      <c r="BE235" s="60" t="n">
        <v>74022</v>
      </c>
    </row>
    <row r="236" customFormat="false" ht="12.75" hidden="false" customHeight="true" outlineLevel="0" collapsed="false">
      <c r="A236" s="35" t="s">
        <v>680</v>
      </c>
      <c r="B236" s="35" t="s">
        <v>664</v>
      </c>
      <c r="C236" s="35" t="s">
        <v>149</v>
      </c>
      <c r="D236" s="35" t="s">
        <v>665</v>
      </c>
      <c r="E236" s="35" t="s">
        <v>155</v>
      </c>
      <c r="F236" s="35" t="s">
        <v>144</v>
      </c>
      <c r="G236" s="35" t="s">
        <v>549</v>
      </c>
      <c r="H236" s="35" t="s">
        <v>550</v>
      </c>
      <c r="I236" s="35" t="n">
        <v>100</v>
      </c>
      <c r="J236" s="35" t="s">
        <v>551</v>
      </c>
      <c r="K236" s="35" t="n">
        <v>18</v>
      </c>
      <c r="L236" s="35" t="n">
        <v>2585557</v>
      </c>
      <c r="M236" s="35" t="n">
        <v>3520331</v>
      </c>
      <c r="N236" s="35" t="n">
        <v>1345264</v>
      </c>
      <c r="O236" s="35" t="n">
        <v>1437368</v>
      </c>
      <c r="P236" s="35" t="n">
        <v>1240293</v>
      </c>
      <c r="Q236" s="35" t="n">
        <v>2082963</v>
      </c>
      <c r="R236" s="35" t="n">
        <v>605</v>
      </c>
      <c r="S236" s="35" t="n">
        <v>605</v>
      </c>
      <c r="T236" s="35" t="n">
        <v>50000</v>
      </c>
      <c r="U236" s="35" t="n">
        <v>50000</v>
      </c>
      <c r="V236" s="35" t="n">
        <v>629559</v>
      </c>
      <c r="W236" s="35" t="n">
        <v>667067</v>
      </c>
      <c r="X236" s="35" t="n">
        <v>76963</v>
      </c>
      <c r="Y236" s="35" t="n">
        <v>80000</v>
      </c>
      <c r="Z236" s="35" t="n">
        <v>249345</v>
      </c>
      <c r="AA236" s="35" t="n">
        <v>264200</v>
      </c>
      <c r="AB236" s="35" t="n">
        <v>88900</v>
      </c>
      <c r="AC236" s="35" t="n">
        <v>100000</v>
      </c>
      <c r="AD236" s="35" t="n">
        <v>129504</v>
      </c>
      <c r="AE236" s="35" t="n">
        <v>140000</v>
      </c>
      <c r="AF236" s="35" t="n">
        <v>44450</v>
      </c>
      <c r="AG236" s="35" t="n">
        <v>50000</v>
      </c>
      <c r="AH236" s="35" t="n">
        <v>76544</v>
      </c>
      <c r="AI236" s="35" t="n">
        <v>86101</v>
      </c>
      <c r="AJ236" s="35" t="n">
        <v>144981</v>
      </c>
      <c r="AK236" s="35" t="n">
        <v>17694</v>
      </c>
      <c r="AL236" s="35" t="n">
        <v>240000</v>
      </c>
      <c r="AM236" s="35" t="n">
        <v>21517</v>
      </c>
      <c r="AN236" s="35" t="n">
        <v>162675</v>
      </c>
      <c r="AO236" s="35" t="n">
        <v>261517</v>
      </c>
      <c r="AP236" s="35" t="n">
        <v>620147</v>
      </c>
      <c r="AQ236" s="35" t="n">
        <v>1046592</v>
      </c>
      <c r="AR236" s="35" t="n">
        <v>516</v>
      </c>
      <c r="AS236" s="35" t="n">
        <v>854</v>
      </c>
      <c r="AT236" s="35" t="n">
        <v>75812</v>
      </c>
      <c r="AU236" s="35" t="n">
        <v>120000</v>
      </c>
      <c r="AV236" s="35" t="n">
        <v>167296</v>
      </c>
      <c r="AW236" s="35" t="n">
        <v>300000</v>
      </c>
      <c r="AX236" s="35" t="n">
        <v>213847</v>
      </c>
      <c r="AY236" s="35" t="n">
        <v>354000</v>
      </c>
      <c r="AZ236" s="35" t="n">
        <v>417.6301791</v>
      </c>
      <c r="BA236" s="35" t="n">
        <v>10221</v>
      </c>
      <c r="BB236" s="35" t="n">
        <v>0</v>
      </c>
      <c r="BC236" s="35" t="n">
        <v>2093184</v>
      </c>
      <c r="BD236" s="60" t="n">
        <v>1240293</v>
      </c>
      <c r="BE236" s="60" t="n">
        <v>4271</v>
      </c>
    </row>
    <row r="237" customFormat="false" ht="12.75" hidden="false" customHeight="true" outlineLevel="0" collapsed="false">
      <c r="A237" s="35" t="s">
        <v>681</v>
      </c>
      <c r="B237" s="35" t="s">
        <v>664</v>
      </c>
      <c r="C237" s="35" t="s">
        <v>149</v>
      </c>
      <c r="D237" s="35" t="s">
        <v>665</v>
      </c>
      <c r="E237" s="35" t="s">
        <v>155</v>
      </c>
      <c r="F237" s="35" t="s">
        <v>144</v>
      </c>
      <c r="G237" s="35" t="s">
        <v>553</v>
      </c>
      <c r="H237" s="35" t="s">
        <v>550</v>
      </c>
      <c r="I237" s="35" t="n">
        <v>100</v>
      </c>
      <c r="J237" s="35" t="s">
        <v>551</v>
      </c>
      <c r="K237" s="35" t="n">
        <v>18</v>
      </c>
      <c r="L237" s="35" t="n">
        <v>2605963</v>
      </c>
      <c r="M237" s="35" t="n">
        <v>3545508</v>
      </c>
      <c r="N237" s="35" t="n">
        <v>1359042</v>
      </c>
      <c r="O237" s="35" t="n">
        <v>1452866</v>
      </c>
      <c r="P237" s="35" t="n">
        <v>1246921</v>
      </c>
      <c r="Q237" s="35" t="n">
        <v>2092642</v>
      </c>
      <c r="R237" s="35" t="n">
        <v>488</v>
      </c>
      <c r="S237" s="35" t="n">
        <v>488</v>
      </c>
      <c r="T237" s="35" t="n">
        <v>50000</v>
      </c>
      <c r="U237" s="35" t="n">
        <v>50000</v>
      </c>
      <c r="V237" s="35" t="n">
        <v>629559</v>
      </c>
      <c r="W237" s="35" t="n">
        <v>667067</v>
      </c>
      <c r="X237" s="35" t="n">
        <v>76963</v>
      </c>
      <c r="Y237" s="35" t="n">
        <v>80000</v>
      </c>
      <c r="Z237" s="35" t="n">
        <v>249345</v>
      </c>
      <c r="AA237" s="35" t="n">
        <v>264200</v>
      </c>
      <c r="AB237" s="35" t="n">
        <v>88900</v>
      </c>
      <c r="AC237" s="35" t="n">
        <v>100000</v>
      </c>
      <c r="AD237" s="35" t="n">
        <v>129504</v>
      </c>
      <c r="AE237" s="35" t="n">
        <v>140000</v>
      </c>
      <c r="AF237" s="35" t="n">
        <v>44450</v>
      </c>
      <c r="AG237" s="35" t="n">
        <v>50000</v>
      </c>
      <c r="AH237" s="35" t="n">
        <v>90322</v>
      </c>
      <c r="AI237" s="35" t="n">
        <v>101600</v>
      </c>
      <c r="AJ237" s="35" t="n">
        <v>144981</v>
      </c>
      <c r="AK237" s="35" t="n">
        <v>20879</v>
      </c>
      <c r="AL237" s="35" t="n">
        <v>240000</v>
      </c>
      <c r="AM237" s="35" t="n">
        <v>25390</v>
      </c>
      <c r="AN237" s="35" t="n">
        <v>165860</v>
      </c>
      <c r="AO237" s="35" t="n">
        <v>265390</v>
      </c>
      <c r="AP237" s="35" t="n">
        <v>623460</v>
      </c>
      <c r="AQ237" s="35" t="n">
        <v>1052185</v>
      </c>
      <c r="AR237" s="35" t="n">
        <v>645</v>
      </c>
      <c r="AS237" s="35" t="n">
        <v>1068</v>
      </c>
      <c r="AT237" s="35" t="n">
        <v>75812</v>
      </c>
      <c r="AU237" s="35" t="n">
        <v>120000</v>
      </c>
      <c r="AV237" s="35" t="n">
        <v>167296</v>
      </c>
      <c r="AW237" s="35" t="n">
        <v>300000</v>
      </c>
      <c r="AX237" s="35" t="n">
        <v>213847</v>
      </c>
      <c r="AY237" s="35" t="n">
        <v>354000</v>
      </c>
      <c r="AZ237" s="35" t="n">
        <v>335.8895422</v>
      </c>
      <c r="BA237" s="35" t="n">
        <v>11728</v>
      </c>
      <c r="BB237" s="35" t="n">
        <v>0</v>
      </c>
      <c r="BC237" s="35" t="n">
        <v>2104370</v>
      </c>
      <c r="BD237" s="60" t="n">
        <v>1246921</v>
      </c>
      <c r="BE237" s="60" t="n">
        <v>5339</v>
      </c>
    </row>
    <row r="238" customFormat="false" ht="12.75" hidden="false" customHeight="true" outlineLevel="0" collapsed="false">
      <c r="A238" s="35" t="s">
        <v>680</v>
      </c>
      <c r="B238" s="35" t="s">
        <v>664</v>
      </c>
      <c r="C238" s="35" t="s">
        <v>149</v>
      </c>
      <c r="D238" s="35" t="s">
        <v>665</v>
      </c>
      <c r="E238" s="35" t="s">
        <v>155</v>
      </c>
      <c r="F238" s="35" t="s">
        <v>144</v>
      </c>
      <c r="G238" s="35" t="s">
        <v>549</v>
      </c>
      <c r="H238" s="35" t="s">
        <v>556</v>
      </c>
      <c r="I238" s="35" t="n">
        <v>100</v>
      </c>
      <c r="J238" s="35" t="s">
        <v>551</v>
      </c>
      <c r="K238" s="35" t="n">
        <v>18</v>
      </c>
      <c r="L238" s="35" t="n">
        <v>2009958</v>
      </c>
      <c r="M238" s="35" t="n">
        <v>2548920</v>
      </c>
      <c r="N238" s="35" t="n">
        <v>1345264</v>
      </c>
      <c r="O238" s="35" t="n">
        <v>1437368</v>
      </c>
      <c r="P238" s="35" t="n">
        <v>664694</v>
      </c>
      <c r="Q238" s="35" t="n">
        <v>1111552</v>
      </c>
      <c r="R238" s="35" t="n">
        <v>471</v>
      </c>
      <c r="S238" s="35" t="n">
        <v>471</v>
      </c>
      <c r="T238" s="35" t="n">
        <v>50000</v>
      </c>
      <c r="U238" s="35" t="n">
        <v>50000</v>
      </c>
      <c r="V238" s="35" t="n">
        <v>629559</v>
      </c>
      <c r="W238" s="35" t="n">
        <v>667067</v>
      </c>
      <c r="X238" s="35" t="n">
        <v>76963</v>
      </c>
      <c r="Y238" s="35" t="n">
        <v>80000</v>
      </c>
      <c r="Z238" s="35" t="n">
        <v>249345</v>
      </c>
      <c r="AA238" s="35" t="n">
        <v>264200</v>
      </c>
      <c r="AB238" s="35" t="n">
        <v>88900</v>
      </c>
      <c r="AC238" s="35" t="n">
        <v>100000</v>
      </c>
      <c r="AD238" s="35" t="n">
        <v>129504</v>
      </c>
      <c r="AE238" s="35" t="n">
        <v>140000</v>
      </c>
      <c r="AF238" s="35" t="n">
        <v>44450</v>
      </c>
      <c r="AG238" s="35" t="n">
        <v>50000</v>
      </c>
      <c r="AH238" s="35" t="n">
        <v>76544</v>
      </c>
      <c r="AI238" s="35" t="n">
        <v>86101</v>
      </c>
      <c r="AJ238" s="35" t="n">
        <v>144981</v>
      </c>
      <c r="AK238" s="35" t="n">
        <v>17694</v>
      </c>
      <c r="AL238" s="35" t="n">
        <v>240000</v>
      </c>
      <c r="AM238" s="35" t="n">
        <v>21517</v>
      </c>
      <c r="AN238" s="35" t="n">
        <v>162675</v>
      </c>
      <c r="AO238" s="35" t="n">
        <v>261517</v>
      </c>
      <c r="AP238" s="35" t="n">
        <v>44548</v>
      </c>
      <c r="AQ238" s="35" t="n">
        <v>75181</v>
      </c>
      <c r="AR238" s="35" t="n">
        <v>516</v>
      </c>
      <c r="AS238" s="35" t="n">
        <v>854</v>
      </c>
      <c r="AT238" s="35" t="n">
        <v>75812</v>
      </c>
      <c r="AU238" s="35" t="n">
        <v>120000</v>
      </c>
      <c r="AV238" s="35" t="n">
        <v>167296</v>
      </c>
      <c r="AW238" s="35" t="n">
        <v>300000</v>
      </c>
      <c r="AX238" s="35" t="n">
        <v>213847</v>
      </c>
      <c r="AY238" s="35" t="n">
        <v>354000</v>
      </c>
      <c r="AZ238" s="35" t="n">
        <v>30</v>
      </c>
      <c r="BA238" s="35" t="n">
        <v>-961190</v>
      </c>
      <c r="BB238" s="35" t="n">
        <v>-575599</v>
      </c>
      <c r="BC238" s="35" t="n">
        <v>150362</v>
      </c>
      <c r="BD238" s="60" t="n">
        <v>89095</v>
      </c>
      <c r="BE238" s="60" t="n">
        <v>4271</v>
      </c>
    </row>
    <row r="239" customFormat="false" ht="12.75" hidden="false" customHeight="true" outlineLevel="0" collapsed="false">
      <c r="A239" s="35" t="s">
        <v>681</v>
      </c>
      <c r="B239" s="35" t="s">
        <v>664</v>
      </c>
      <c r="C239" s="35" t="s">
        <v>149</v>
      </c>
      <c r="D239" s="35" t="s">
        <v>665</v>
      </c>
      <c r="E239" s="35" t="s">
        <v>155</v>
      </c>
      <c r="F239" s="35" t="s">
        <v>144</v>
      </c>
      <c r="G239" s="35" t="s">
        <v>553</v>
      </c>
      <c r="H239" s="35" t="s">
        <v>556</v>
      </c>
      <c r="I239" s="35" t="n">
        <v>100</v>
      </c>
      <c r="J239" s="35" t="s">
        <v>551</v>
      </c>
      <c r="K239" s="35" t="n">
        <v>18</v>
      </c>
      <c r="L239" s="35" t="n">
        <v>2038187</v>
      </c>
      <c r="M239" s="35" t="n">
        <v>2587300</v>
      </c>
      <c r="N239" s="35" t="n">
        <v>1359042</v>
      </c>
      <c r="O239" s="35" t="n">
        <v>1452866</v>
      </c>
      <c r="P239" s="35" t="n">
        <v>679145</v>
      </c>
      <c r="Q239" s="35" t="n">
        <v>1134433</v>
      </c>
      <c r="R239" s="35" t="n">
        <v>382</v>
      </c>
      <c r="S239" s="35" t="n">
        <v>382</v>
      </c>
      <c r="T239" s="35" t="n">
        <v>50000</v>
      </c>
      <c r="U239" s="35" t="n">
        <v>50000</v>
      </c>
      <c r="V239" s="35" t="n">
        <v>629559</v>
      </c>
      <c r="W239" s="35" t="n">
        <v>667067</v>
      </c>
      <c r="X239" s="35" t="n">
        <v>76963</v>
      </c>
      <c r="Y239" s="35" t="n">
        <v>80000</v>
      </c>
      <c r="Z239" s="35" t="n">
        <v>249345</v>
      </c>
      <c r="AA239" s="35" t="n">
        <v>264200</v>
      </c>
      <c r="AB239" s="35" t="n">
        <v>88900</v>
      </c>
      <c r="AC239" s="35" t="n">
        <v>100000</v>
      </c>
      <c r="AD239" s="35" t="n">
        <v>129504</v>
      </c>
      <c r="AE239" s="35" t="n">
        <v>140000</v>
      </c>
      <c r="AF239" s="35" t="n">
        <v>44450</v>
      </c>
      <c r="AG239" s="35" t="n">
        <v>50000</v>
      </c>
      <c r="AH239" s="35" t="n">
        <v>90322</v>
      </c>
      <c r="AI239" s="35" t="n">
        <v>101600</v>
      </c>
      <c r="AJ239" s="35" t="n">
        <v>144981</v>
      </c>
      <c r="AK239" s="35" t="n">
        <v>20879</v>
      </c>
      <c r="AL239" s="35" t="n">
        <v>240000</v>
      </c>
      <c r="AM239" s="35" t="n">
        <v>25390</v>
      </c>
      <c r="AN239" s="35" t="n">
        <v>165860</v>
      </c>
      <c r="AO239" s="35" t="n">
        <v>265390</v>
      </c>
      <c r="AP239" s="35" t="n">
        <v>55684</v>
      </c>
      <c r="AQ239" s="35" t="n">
        <v>93976</v>
      </c>
      <c r="AR239" s="35" t="n">
        <v>645</v>
      </c>
      <c r="AS239" s="35" t="n">
        <v>1068</v>
      </c>
      <c r="AT239" s="35" t="n">
        <v>75812</v>
      </c>
      <c r="AU239" s="35" t="n">
        <v>120000</v>
      </c>
      <c r="AV239" s="35" t="n">
        <v>167296</v>
      </c>
      <c r="AW239" s="35" t="n">
        <v>300000</v>
      </c>
      <c r="AX239" s="35" t="n">
        <v>213847</v>
      </c>
      <c r="AY239" s="35" t="n">
        <v>354000</v>
      </c>
      <c r="AZ239" s="35" t="n">
        <v>30</v>
      </c>
      <c r="BA239" s="35" t="n">
        <v>-946481</v>
      </c>
      <c r="BB239" s="35" t="n">
        <v>-567776</v>
      </c>
      <c r="BC239" s="35" t="n">
        <v>187952</v>
      </c>
      <c r="BD239" s="60" t="n">
        <v>111369</v>
      </c>
      <c r="BE239" s="60" t="n">
        <v>5339</v>
      </c>
    </row>
    <row r="240" customFormat="false" ht="12.75" hidden="false" customHeight="true" outlineLevel="0" collapsed="false">
      <c r="A240" s="35" t="s">
        <v>682</v>
      </c>
      <c r="B240" s="35" t="s">
        <v>664</v>
      </c>
      <c r="C240" s="35" t="s">
        <v>149</v>
      </c>
      <c r="D240" s="35" t="s">
        <v>665</v>
      </c>
      <c r="E240" s="35" t="s">
        <v>155</v>
      </c>
      <c r="F240" s="35" t="s">
        <v>144</v>
      </c>
      <c r="G240" s="35" t="s">
        <v>549</v>
      </c>
      <c r="H240" s="35" t="s">
        <v>550</v>
      </c>
      <c r="I240" s="35" t="n">
        <v>500</v>
      </c>
      <c r="J240" s="35" t="s">
        <v>558</v>
      </c>
      <c r="K240" s="35" t="n">
        <v>18</v>
      </c>
      <c r="L240" s="35" t="n">
        <v>3026469</v>
      </c>
      <c r="M240" s="35" t="n">
        <v>4085541</v>
      </c>
      <c r="N240" s="35" t="n">
        <v>1644079</v>
      </c>
      <c r="O240" s="35" t="n">
        <v>1781773</v>
      </c>
      <c r="P240" s="35" t="n">
        <v>1382390</v>
      </c>
      <c r="Q240" s="35" t="n">
        <v>2303768</v>
      </c>
      <c r="R240" s="35" t="n">
        <v>145</v>
      </c>
      <c r="S240" s="35" t="n">
        <v>145</v>
      </c>
      <c r="T240" s="35" t="n">
        <v>50000</v>
      </c>
      <c r="U240" s="35" t="n">
        <v>50000</v>
      </c>
      <c r="V240" s="35" t="n">
        <v>629559</v>
      </c>
      <c r="W240" s="35" t="n">
        <v>667067</v>
      </c>
      <c r="X240" s="35" t="n">
        <v>76963</v>
      </c>
      <c r="Y240" s="35" t="n">
        <v>80000</v>
      </c>
      <c r="Z240" s="35" t="n">
        <v>249345</v>
      </c>
      <c r="AA240" s="35" t="n">
        <v>264200</v>
      </c>
      <c r="AB240" s="35" t="n">
        <v>88900</v>
      </c>
      <c r="AC240" s="35" t="n">
        <v>100000</v>
      </c>
      <c r="AD240" s="35" t="n">
        <v>129504</v>
      </c>
      <c r="AE240" s="35" t="n">
        <v>140000</v>
      </c>
      <c r="AF240" s="35" t="n">
        <v>44450</v>
      </c>
      <c r="AG240" s="35" t="n">
        <v>50000</v>
      </c>
      <c r="AH240" s="35" t="n">
        <v>375359</v>
      </c>
      <c r="AI240" s="35" t="n">
        <v>430506</v>
      </c>
      <c r="AJ240" s="35" t="n">
        <v>144981</v>
      </c>
      <c r="AK240" s="35" t="n">
        <v>86770</v>
      </c>
      <c r="AL240" s="35" t="n">
        <v>240000</v>
      </c>
      <c r="AM240" s="35" t="n">
        <v>107584</v>
      </c>
      <c r="AN240" s="35" t="n">
        <v>231751</v>
      </c>
      <c r="AO240" s="35" t="n">
        <v>347584</v>
      </c>
      <c r="AP240" s="35" t="n">
        <v>691195</v>
      </c>
      <c r="AQ240" s="35" t="n">
        <v>1178020</v>
      </c>
      <c r="AR240" s="35" t="n">
        <v>2489</v>
      </c>
      <c r="AS240" s="35" t="n">
        <v>4164</v>
      </c>
      <c r="AT240" s="35" t="n">
        <v>75812</v>
      </c>
      <c r="AU240" s="35" t="n">
        <v>120000</v>
      </c>
      <c r="AV240" s="35" t="n">
        <v>167296</v>
      </c>
      <c r="AW240" s="35" t="n">
        <v>300000</v>
      </c>
      <c r="AX240" s="35" t="n">
        <v>213847</v>
      </c>
      <c r="AY240" s="35" t="n">
        <v>354000</v>
      </c>
      <c r="AZ240" s="35" t="n">
        <v>96.09282664</v>
      </c>
      <c r="BA240" s="35" t="n">
        <v>52273</v>
      </c>
      <c r="BB240" s="35" t="n">
        <v>0</v>
      </c>
      <c r="BC240" s="35" t="n">
        <v>2356041</v>
      </c>
      <c r="BD240" s="60" t="n">
        <v>1382390</v>
      </c>
      <c r="BE240" s="60" t="n">
        <v>20821</v>
      </c>
    </row>
    <row r="241" customFormat="false" ht="12.75" hidden="false" customHeight="true" outlineLevel="0" collapsed="false">
      <c r="A241" s="35" t="s">
        <v>683</v>
      </c>
      <c r="B241" s="35" t="s">
        <v>664</v>
      </c>
      <c r="C241" s="35" t="s">
        <v>149</v>
      </c>
      <c r="D241" s="35" t="s">
        <v>665</v>
      </c>
      <c r="E241" s="35" t="s">
        <v>155</v>
      </c>
      <c r="F241" s="35" t="s">
        <v>144</v>
      </c>
      <c r="G241" s="35" t="s">
        <v>553</v>
      </c>
      <c r="H241" s="35" t="s">
        <v>550</v>
      </c>
      <c r="I241" s="35" t="n">
        <v>500</v>
      </c>
      <c r="J241" s="35" t="s">
        <v>558</v>
      </c>
      <c r="K241" s="35" t="n">
        <v>18</v>
      </c>
      <c r="L241" s="35" t="n">
        <v>3126515</v>
      </c>
      <c r="M241" s="35" t="n">
        <v>4211118</v>
      </c>
      <c r="N241" s="35" t="n">
        <v>1711644</v>
      </c>
      <c r="O241" s="35" t="n">
        <v>1859264</v>
      </c>
      <c r="P241" s="35" t="n">
        <v>1414871</v>
      </c>
      <c r="Q241" s="35" t="n">
        <v>2351854</v>
      </c>
      <c r="R241" s="35" t="n">
        <v>120</v>
      </c>
      <c r="S241" s="35" t="n">
        <v>120</v>
      </c>
      <c r="T241" s="35" t="n">
        <v>50000</v>
      </c>
      <c r="U241" s="35" t="n">
        <v>50000</v>
      </c>
      <c r="V241" s="35" t="n">
        <v>629559</v>
      </c>
      <c r="W241" s="35" t="n">
        <v>667067</v>
      </c>
      <c r="X241" s="35" t="n">
        <v>76963</v>
      </c>
      <c r="Y241" s="35" t="n">
        <v>80000</v>
      </c>
      <c r="Z241" s="35" t="n">
        <v>249345</v>
      </c>
      <c r="AA241" s="35" t="n">
        <v>264200</v>
      </c>
      <c r="AB241" s="35" t="n">
        <v>88900</v>
      </c>
      <c r="AC241" s="35" t="n">
        <v>100000</v>
      </c>
      <c r="AD241" s="35" t="n">
        <v>129504</v>
      </c>
      <c r="AE241" s="35" t="n">
        <v>140000</v>
      </c>
      <c r="AF241" s="35" t="n">
        <v>44450</v>
      </c>
      <c r="AG241" s="35" t="n">
        <v>50000</v>
      </c>
      <c r="AH241" s="35" t="n">
        <v>442923</v>
      </c>
      <c r="AI241" s="35" t="n">
        <v>507998</v>
      </c>
      <c r="AJ241" s="35" t="n">
        <v>144981</v>
      </c>
      <c r="AK241" s="35" t="n">
        <v>102388</v>
      </c>
      <c r="AL241" s="35" t="n">
        <v>240000</v>
      </c>
      <c r="AM241" s="35" t="n">
        <v>126949</v>
      </c>
      <c r="AN241" s="35" t="n">
        <v>247369</v>
      </c>
      <c r="AO241" s="35" t="n">
        <v>366949</v>
      </c>
      <c r="AP241" s="35" t="n">
        <v>707436</v>
      </c>
      <c r="AQ241" s="35" t="n">
        <v>1205700</v>
      </c>
      <c r="AR241" s="35" t="n">
        <v>3111</v>
      </c>
      <c r="AS241" s="35" t="n">
        <v>5205</v>
      </c>
      <c r="AT241" s="35" t="n">
        <v>75812</v>
      </c>
      <c r="AU241" s="35" t="n">
        <v>120000</v>
      </c>
      <c r="AV241" s="35" t="n">
        <v>167296</v>
      </c>
      <c r="AW241" s="35" t="n">
        <v>300000</v>
      </c>
      <c r="AX241" s="35" t="n">
        <v>213847</v>
      </c>
      <c r="AY241" s="35" t="n">
        <v>354000</v>
      </c>
      <c r="AZ241" s="35" t="n">
        <v>78.68054779</v>
      </c>
      <c r="BA241" s="35" t="n">
        <v>59546</v>
      </c>
      <c r="BB241" s="35" t="n">
        <v>0</v>
      </c>
      <c r="BC241" s="35" t="n">
        <v>2411400</v>
      </c>
      <c r="BD241" s="60" t="n">
        <v>1414871</v>
      </c>
      <c r="BE241" s="60" t="n">
        <v>26026</v>
      </c>
    </row>
    <row r="242" customFormat="false" ht="12.75" hidden="false" customHeight="true" outlineLevel="0" collapsed="false">
      <c r="A242" s="35" t="s">
        <v>682</v>
      </c>
      <c r="B242" s="35" t="s">
        <v>664</v>
      </c>
      <c r="C242" s="35" t="s">
        <v>149</v>
      </c>
      <c r="D242" s="35" t="s">
        <v>665</v>
      </c>
      <c r="E242" s="35" t="s">
        <v>155</v>
      </c>
      <c r="F242" s="35" t="s">
        <v>144</v>
      </c>
      <c r="G242" s="35" t="s">
        <v>549</v>
      </c>
      <c r="H242" s="35" t="s">
        <v>556</v>
      </c>
      <c r="I242" s="35" t="n">
        <v>500</v>
      </c>
      <c r="J242" s="35" t="s">
        <v>558</v>
      </c>
      <c r="K242" s="35" t="n">
        <v>18</v>
      </c>
      <c r="L242" s="35" t="n">
        <v>2551064</v>
      </c>
      <c r="M242" s="35" t="n">
        <v>3275297</v>
      </c>
      <c r="N242" s="35" t="n">
        <v>1644079</v>
      </c>
      <c r="O242" s="35" t="n">
        <v>1781773</v>
      </c>
      <c r="P242" s="35" t="n">
        <v>906985</v>
      </c>
      <c r="Q242" s="35" t="n">
        <v>1493523</v>
      </c>
      <c r="R242" s="35" t="n">
        <v>123</v>
      </c>
      <c r="S242" s="35" t="n">
        <v>123</v>
      </c>
      <c r="T242" s="35" t="n">
        <v>50000</v>
      </c>
      <c r="U242" s="35" t="n">
        <v>50000</v>
      </c>
      <c r="V242" s="35" t="n">
        <v>629559</v>
      </c>
      <c r="W242" s="35" t="n">
        <v>667067</v>
      </c>
      <c r="X242" s="35" t="n">
        <v>76963</v>
      </c>
      <c r="Y242" s="35" t="n">
        <v>80000</v>
      </c>
      <c r="Z242" s="35" t="n">
        <v>249345</v>
      </c>
      <c r="AA242" s="35" t="n">
        <v>264200</v>
      </c>
      <c r="AB242" s="35" t="n">
        <v>88900</v>
      </c>
      <c r="AC242" s="35" t="n">
        <v>100000</v>
      </c>
      <c r="AD242" s="35" t="n">
        <v>129504</v>
      </c>
      <c r="AE242" s="35" t="n">
        <v>140000</v>
      </c>
      <c r="AF242" s="35" t="n">
        <v>44450</v>
      </c>
      <c r="AG242" s="35" t="n">
        <v>50000</v>
      </c>
      <c r="AH242" s="35" t="n">
        <v>375359</v>
      </c>
      <c r="AI242" s="35" t="n">
        <v>430506</v>
      </c>
      <c r="AJ242" s="35" t="n">
        <v>144981</v>
      </c>
      <c r="AK242" s="35" t="n">
        <v>86770</v>
      </c>
      <c r="AL242" s="35" t="n">
        <v>240000</v>
      </c>
      <c r="AM242" s="35" t="n">
        <v>107584</v>
      </c>
      <c r="AN242" s="35" t="n">
        <v>231751</v>
      </c>
      <c r="AO242" s="35" t="n">
        <v>347584</v>
      </c>
      <c r="AP242" s="35" t="n">
        <v>215790</v>
      </c>
      <c r="AQ242" s="35" t="n">
        <v>367776</v>
      </c>
      <c r="AR242" s="35" t="n">
        <v>2489</v>
      </c>
      <c r="AS242" s="35" t="n">
        <v>4164</v>
      </c>
      <c r="AT242" s="35" t="n">
        <v>75812</v>
      </c>
      <c r="AU242" s="35" t="n">
        <v>120000</v>
      </c>
      <c r="AV242" s="35" t="n">
        <v>167296</v>
      </c>
      <c r="AW242" s="35" t="n">
        <v>300000</v>
      </c>
      <c r="AX242" s="35" t="n">
        <v>213847</v>
      </c>
      <c r="AY242" s="35" t="n">
        <v>354000</v>
      </c>
      <c r="AZ242" s="35" t="n">
        <v>30</v>
      </c>
      <c r="BA242" s="35" t="n">
        <v>-757971</v>
      </c>
      <c r="BB242" s="35" t="n">
        <v>-475406</v>
      </c>
      <c r="BC242" s="35" t="n">
        <v>735552</v>
      </c>
      <c r="BD242" s="60" t="n">
        <v>431579</v>
      </c>
      <c r="BE242" s="60" t="n">
        <v>20821</v>
      </c>
    </row>
    <row r="243" customFormat="false" ht="12.75" hidden="false" customHeight="true" outlineLevel="0" collapsed="false">
      <c r="A243" s="35" t="s">
        <v>683</v>
      </c>
      <c r="B243" s="35" t="s">
        <v>664</v>
      </c>
      <c r="C243" s="35" t="s">
        <v>149</v>
      </c>
      <c r="D243" s="35" t="s">
        <v>665</v>
      </c>
      <c r="E243" s="35" t="s">
        <v>155</v>
      </c>
      <c r="F243" s="35" t="s">
        <v>144</v>
      </c>
      <c r="G243" s="35" t="s">
        <v>553</v>
      </c>
      <c r="H243" s="35" t="s">
        <v>556</v>
      </c>
      <c r="I243" s="35" t="n">
        <v>500</v>
      </c>
      <c r="J243" s="35" t="s">
        <v>558</v>
      </c>
      <c r="K243" s="35" t="n">
        <v>18</v>
      </c>
      <c r="L243" s="35" t="n">
        <v>2688816</v>
      </c>
      <c r="M243" s="35" t="n">
        <v>3465138</v>
      </c>
      <c r="N243" s="35" t="n">
        <v>1711644</v>
      </c>
      <c r="O243" s="35" t="n">
        <v>1859264</v>
      </c>
      <c r="P243" s="35" t="n">
        <v>977173</v>
      </c>
      <c r="Q243" s="35" t="n">
        <v>1605873</v>
      </c>
      <c r="R243" s="35" t="n">
        <v>103</v>
      </c>
      <c r="S243" s="35" t="n">
        <v>103</v>
      </c>
      <c r="T243" s="35" t="n">
        <v>50000</v>
      </c>
      <c r="U243" s="35" t="n">
        <v>50000</v>
      </c>
      <c r="V243" s="35" t="n">
        <v>629559</v>
      </c>
      <c r="W243" s="35" t="n">
        <v>667067</v>
      </c>
      <c r="X243" s="35" t="n">
        <v>76963</v>
      </c>
      <c r="Y243" s="35" t="n">
        <v>80000</v>
      </c>
      <c r="Z243" s="35" t="n">
        <v>249345</v>
      </c>
      <c r="AA243" s="35" t="n">
        <v>264200</v>
      </c>
      <c r="AB243" s="35" t="n">
        <v>88900</v>
      </c>
      <c r="AC243" s="35" t="n">
        <v>100000</v>
      </c>
      <c r="AD243" s="35" t="n">
        <v>129504</v>
      </c>
      <c r="AE243" s="35" t="n">
        <v>140000</v>
      </c>
      <c r="AF243" s="35" t="n">
        <v>44450</v>
      </c>
      <c r="AG243" s="35" t="n">
        <v>50000</v>
      </c>
      <c r="AH243" s="35" t="n">
        <v>442923</v>
      </c>
      <c r="AI243" s="35" t="n">
        <v>507998</v>
      </c>
      <c r="AJ243" s="35" t="n">
        <v>144981</v>
      </c>
      <c r="AK243" s="35" t="n">
        <v>102388</v>
      </c>
      <c r="AL243" s="35" t="n">
        <v>240000</v>
      </c>
      <c r="AM243" s="35" t="n">
        <v>126949</v>
      </c>
      <c r="AN243" s="35" t="n">
        <v>247369</v>
      </c>
      <c r="AO243" s="35" t="n">
        <v>366949</v>
      </c>
      <c r="AP243" s="35" t="n">
        <v>269737</v>
      </c>
      <c r="AQ243" s="35" t="n">
        <v>459720</v>
      </c>
      <c r="AR243" s="35" t="n">
        <v>3111</v>
      </c>
      <c r="AS243" s="35" t="n">
        <v>5205</v>
      </c>
      <c r="AT243" s="35" t="n">
        <v>75812</v>
      </c>
      <c r="AU243" s="35" t="n">
        <v>120000</v>
      </c>
      <c r="AV243" s="35" t="n">
        <v>167296</v>
      </c>
      <c r="AW243" s="35" t="n">
        <v>300000</v>
      </c>
      <c r="AX243" s="35" t="n">
        <v>213847</v>
      </c>
      <c r="AY243" s="35" t="n">
        <v>354000</v>
      </c>
      <c r="AZ243" s="35" t="n">
        <v>30</v>
      </c>
      <c r="BA243" s="35" t="n">
        <v>-686434</v>
      </c>
      <c r="BB243" s="35" t="n">
        <v>-437699</v>
      </c>
      <c r="BC243" s="35" t="n">
        <v>919439</v>
      </c>
      <c r="BD243" s="60" t="n">
        <v>539474</v>
      </c>
      <c r="BE243" s="60" t="n">
        <v>26026</v>
      </c>
    </row>
    <row r="244" customFormat="false" ht="12.75" hidden="false" customHeight="true" outlineLevel="0" collapsed="false">
      <c r="A244" s="35" t="s">
        <v>684</v>
      </c>
      <c r="B244" s="35" t="s">
        <v>664</v>
      </c>
      <c r="C244" s="35" t="s">
        <v>149</v>
      </c>
      <c r="D244" s="35" t="s">
        <v>665</v>
      </c>
      <c r="E244" s="35" t="s">
        <v>155</v>
      </c>
      <c r="F244" s="35" t="s">
        <v>144</v>
      </c>
      <c r="G244" s="35" t="s">
        <v>549</v>
      </c>
      <c r="H244" s="35" t="s">
        <v>550</v>
      </c>
      <c r="I244" s="35" t="n">
        <v>1000</v>
      </c>
      <c r="J244" s="35" t="s">
        <v>562</v>
      </c>
      <c r="K244" s="35" t="n">
        <v>18</v>
      </c>
      <c r="L244" s="35" t="n">
        <v>3615194</v>
      </c>
      <c r="M244" s="35" t="n">
        <v>4873047</v>
      </c>
      <c r="N244" s="35" t="n">
        <v>2068082</v>
      </c>
      <c r="O244" s="35" t="n">
        <v>2292279</v>
      </c>
      <c r="P244" s="35" t="n">
        <v>1547112</v>
      </c>
      <c r="Q244" s="35" t="n">
        <v>2580767</v>
      </c>
      <c r="R244" s="35" t="n">
        <v>92</v>
      </c>
      <c r="S244" s="35" t="n">
        <v>92</v>
      </c>
      <c r="T244" s="35" t="n">
        <v>50000</v>
      </c>
      <c r="U244" s="35" t="n">
        <v>50000</v>
      </c>
      <c r="V244" s="35" t="n">
        <v>629559</v>
      </c>
      <c r="W244" s="35" t="n">
        <v>667067</v>
      </c>
      <c r="X244" s="35" t="n">
        <v>153925</v>
      </c>
      <c r="Y244" s="35" t="n">
        <v>160000</v>
      </c>
      <c r="Z244" s="35" t="n">
        <v>249345</v>
      </c>
      <c r="AA244" s="35" t="n">
        <v>264200</v>
      </c>
      <c r="AB244" s="35" t="n">
        <v>88900</v>
      </c>
      <c r="AC244" s="35" t="n">
        <v>100000</v>
      </c>
      <c r="AD244" s="35" t="n">
        <v>129504</v>
      </c>
      <c r="AE244" s="35" t="n">
        <v>140000</v>
      </c>
      <c r="AF244" s="35" t="n">
        <v>44450</v>
      </c>
      <c r="AG244" s="35" t="n">
        <v>50000</v>
      </c>
      <c r="AH244" s="35" t="n">
        <v>722399</v>
      </c>
      <c r="AI244" s="35" t="n">
        <v>861013</v>
      </c>
      <c r="AJ244" s="35" t="n">
        <v>144981</v>
      </c>
      <c r="AK244" s="35" t="n">
        <v>166993</v>
      </c>
      <c r="AL244" s="35" t="n">
        <v>240000</v>
      </c>
      <c r="AM244" s="35" t="n">
        <v>215167</v>
      </c>
      <c r="AN244" s="35" t="n">
        <v>311974</v>
      </c>
      <c r="AO244" s="35" t="n">
        <v>455167</v>
      </c>
      <c r="AP244" s="35" t="n">
        <v>773556</v>
      </c>
      <c r="AQ244" s="35" t="n">
        <v>1343699</v>
      </c>
      <c r="AR244" s="35" t="n">
        <v>4626</v>
      </c>
      <c r="AS244" s="35" t="n">
        <v>7901</v>
      </c>
      <c r="AT244" s="35" t="n">
        <v>75812</v>
      </c>
      <c r="AU244" s="35" t="n">
        <v>120000</v>
      </c>
      <c r="AV244" s="35" t="n">
        <v>167296</v>
      </c>
      <c r="AW244" s="35" t="n">
        <v>300000</v>
      </c>
      <c r="AX244" s="35" t="n">
        <v>213847</v>
      </c>
      <c r="AY244" s="35" t="n">
        <v>354000</v>
      </c>
      <c r="AZ244" s="35" t="n">
        <v>57.37812108</v>
      </c>
      <c r="BA244" s="35" t="n">
        <v>106631</v>
      </c>
      <c r="BB244" s="35" t="n">
        <v>0</v>
      </c>
      <c r="BC244" s="35" t="n">
        <v>2687398</v>
      </c>
      <c r="BD244" s="60" t="n">
        <v>1547112</v>
      </c>
      <c r="BE244" s="60" t="n">
        <v>39506</v>
      </c>
    </row>
    <row r="245" customFormat="false" ht="12.75" hidden="false" customHeight="true" outlineLevel="0" collapsed="false">
      <c r="A245" s="35" t="s">
        <v>685</v>
      </c>
      <c r="B245" s="35" t="s">
        <v>664</v>
      </c>
      <c r="C245" s="35" t="s">
        <v>149</v>
      </c>
      <c r="D245" s="35" t="s">
        <v>665</v>
      </c>
      <c r="E245" s="35" t="s">
        <v>155</v>
      </c>
      <c r="F245" s="35" t="s">
        <v>144</v>
      </c>
      <c r="G245" s="35" t="s">
        <v>553</v>
      </c>
      <c r="H245" s="35" t="s">
        <v>550</v>
      </c>
      <c r="I245" s="35" t="n">
        <v>1000</v>
      </c>
      <c r="J245" s="35" t="s">
        <v>562</v>
      </c>
      <c r="K245" s="35" t="n">
        <v>18</v>
      </c>
      <c r="L245" s="35" t="n">
        <v>3807656</v>
      </c>
      <c r="M245" s="35" t="n">
        <v>5122957</v>
      </c>
      <c r="N245" s="35" t="n">
        <v>2198113</v>
      </c>
      <c r="O245" s="35" t="n">
        <v>2447262</v>
      </c>
      <c r="P245" s="35" t="n">
        <v>1609543</v>
      </c>
      <c r="Q245" s="35" t="n">
        <v>2675695</v>
      </c>
      <c r="R245" s="35" t="n">
        <v>77</v>
      </c>
      <c r="S245" s="35" t="n">
        <v>77</v>
      </c>
      <c r="T245" s="35" t="n">
        <v>50000</v>
      </c>
      <c r="U245" s="35" t="n">
        <v>50000</v>
      </c>
      <c r="V245" s="35" t="n">
        <v>629559</v>
      </c>
      <c r="W245" s="35" t="n">
        <v>667067</v>
      </c>
      <c r="X245" s="35" t="n">
        <v>153925</v>
      </c>
      <c r="Y245" s="35" t="n">
        <v>160000</v>
      </c>
      <c r="Z245" s="35" t="n">
        <v>249345</v>
      </c>
      <c r="AA245" s="35" t="n">
        <v>264200</v>
      </c>
      <c r="AB245" s="35" t="n">
        <v>88900</v>
      </c>
      <c r="AC245" s="35" t="n">
        <v>100000</v>
      </c>
      <c r="AD245" s="35" t="n">
        <v>129504</v>
      </c>
      <c r="AE245" s="35" t="n">
        <v>140000</v>
      </c>
      <c r="AF245" s="35" t="n">
        <v>44450</v>
      </c>
      <c r="AG245" s="35" t="n">
        <v>50000</v>
      </c>
      <c r="AH245" s="35" t="n">
        <v>852431</v>
      </c>
      <c r="AI245" s="35" t="n">
        <v>1015995</v>
      </c>
      <c r="AJ245" s="35" t="n">
        <v>144981</v>
      </c>
      <c r="AK245" s="35" t="n">
        <v>197052</v>
      </c>
      <c r="AL245" s="35" t="n">
        <v>240000</v>
      </c>
      <c r="AM245" s="35" t="n">
        <v>253897</v>
      </c>
      <c r="AN245" s="35" t="n">
        <v>342033</v>
      </c>
      <c r="AO245" s="35" t="n">
        <v>493897</v>
      </c>
      <c r="AP245" s="35" t="n">
        <v>804771</v>
      </c>
      <c r="AQ245" s="35" t="n">
        <v>1397921</v>
      </c>
      <c r="AR245" s="35" t="n">
        <v>5783</v>
      </c>
      <c r="AS245" s="35" t="n">
        <v>9877</v>
      </c>
      <c r="AT245" s="35" t="n">
        <v>75812</v>
      </c>
      <c r="AU245" s="35" t="n">
        <v>120000</v>
      </c>
      <c r="AV245" s="35" t="n">
        <v>167296</v>
      </c>
      <c r="AW245" s="35" t="n">
        <v>300000</v>
      </c>
      <c r="AX245" s="35" t="n">
        <v>213847</v>
      </c>
      <c r="AY245" s="35" t="n">
        <v>354000</v>
      </c>
      <c r="AZ245" s="35" t="n">
        <v>47.75480531</v>
      </c>
      <c r="BA245" s="35" t="n">
        <v>120148</v>
      </c>
      <c r="BB245" s="35" t="n">
        <v>0</v>
      </c>
      <c r="BC245" s="35" t="n">
        <v>2795843</v>
      </c>
      <c r="BD245" s="60" t="n">
        <v>1609543</v>
      </c>
      <c r="BE245" s="60" t="n">
        <v>49383</v>
      </c>
    </row>
    <row r="246" customFormat="false" ht="12.75" hidden="false" customHeight="true" outlineLevel="0" collapsed="false">
      <c r="A246" s="35" t="s">
        <v>684</v>
      </c>
      <c r="B246" s="35" t="s">
        <v>664</v>
      </c>
      <c r="C246" s="35" t="s">
        <v>149</v>
      </c>
      <c r="D246" s="35" t="s">
        <v>665</v>
      </c>
      <c r="E246" s="35" t="s">
        <v>155</v>
      </c>
      <c r="F246" s="35" t="s">
        <v>144</v>
      </c>
      <c r="G246" s="35" t="s">
        <v>549</v>
      </c>
      <c r="H246" s="35" t="s">
        <v>556</v>
      </c>
      <c r="I246" s="35" t="n">
        <v>1000</v>
      </c>
      <c r="J246" s="35" t="s">
        <v>562</v>
      </c>
      <c r="K246" s="35" t="n">
        <v>18</v>
      </c>
      <c r="L246" s="35" t="n">
        <v>3246089</v>
      </c>
      <c r="M246" s="35" t="n">
        <v>4231897</v>
      </c>
      <c r="N246" s="35" t="n">
        <v>2068082</v>
      </c>
      <c r="O246" s="35" t="n">
        <v>2292279</v>
      </c>
      <c r="P246" s="35" t="n">
        <v>1178008</v>
      </c>
      <c r="Q246" s="35" t="n">
        <v>1939618</v>
      </c>
      <c r="R246" s="35" t="n">
        <v>82</v>
      </c>
      <c r="S246" s="35" t="n">
        <v>82</v>
      </c>
      <c r="T246" s="35" t="n">
        <v>50000</v>
      </c>
      <c r="U246" s="35" t="n">
        <v>50000</v>
      </c>
      <c r="V246" s="35" t="n">
        <v>629559</v>
      </c>
      <c r="W246" s="35" t="n">
        <v>667067</v>
      </c>
      <c r="X246" s="35" t="n">
        <v>153925</v>
      </c>
      <c r="Y246" s="35" t="n">
        <v>160000</v>
      </c>
      <c r="Z246" s="35" t="n">
        <v>249345</v>
      </c>
      <c r="AA246" s="35" t="n">
        <v>264200</v>
      </c>
      <c r="AB246" s="35" t="n">
        <v>88900</v>
      </c>
      <c r="AC246" s="35" t="n">
        <v>100000</v>
      </c>
      <c r="AD246" s="35" t="n">
        <v>129504</v>
      </c>
      <c r="AE246" s="35" t="n">
        <v>140000</v>
      </c>
      <c r="AF246" s="35" t="n">
        <v>44450</v>
      </c>
      <c r="AG246" s="35" t="n">
        <v>50000</v>
      </c>
      <c r="AH246" s="35" t="n">
        <v>722399</v>
      </c>
      <c r="AI246" s="35" t="n">
        <v>861013</v>
      </c>
      <c r="AJ246" s="35" t="n">
        <v>144981</v>
      </c>
      <c r="AK246" s="35" t="n">
        <v>166993</v>
      </c>
      <c r="AL246" s="35" t="n">
        <v>240000</v>
      </c>
      <c r="AM246" s="35" t="n">
        <v>215167</v>
      </c>
      <c r="AN246" s="35" t="n">
        <v>311974</v>
      </c>
      <c r="AO246" s="35" t="n">
        <v>455167</v>
      </c>
      <c r="AP246" s="35" t="n">
        <v>404452</v>
      </c>
      <c r="AQ246" s="35" t="n">
        <v>702550</v>
      </c>
      <c r="AR246" s="35" t="n">
        <v>4626</v>
      </c>
      <c r="AS246" s="35" t="n">
        <v>7901</v>
      </c>
      <c r="AT246" s="35" t="n">
        <v>75812</v>
      </c>
      <c r="AU246" s="35" t="n">
        <v>120000</v>
      </c>
      <c r="AV246" s="35" t="n">
        <v>167296</v>
      </c>
      <c r="AW246" s="35" t="n">
        <v>300000</v>
      </c>
      <c r="AX246" s="35" t="n">
        <v>213847</v>
      </c>
      <c r="AY246" s="35" t="n">
        <v>354000</v>
      </c>
      <c r="AZ246" s="35" t="n">
        <v>30</v>
      </c>
      <c r="BA246" s="35" t="n">
        <v>-534519</v>
      </c>
      <c r="BB246" s="35" t="n">
        <v>-369105</v>
      </c>
      <c r="BC246" s="35" t="n">
        <v>1405099</v>
      </c>
      <c r="BD246" s="60" t="n">
        <v>808903</v>
      </c>
      <c r="BE246" s="60" t="n">
        <v>39506</v>
      </c>
    </row>
    <row r="247" customFormat="false" ht="12.75" hidden="false" customHeight="true" outlineLevel="0" collapsed="false">
      <c r="A247" s="35" t="s">
        <v>685</v>
      </c>
      <c r="B247" s="35" t="s">
        <v>664</v>
      </c>
      <c r="C247" s="35" t="s">
        <v>149</v>
      </c>
      <c r="D247" s="35" t="s">
        <v>665</v>
      </c>
      <c r="E247" s="35" t="s">
        <v>155</v>
      </c>
      <c r="F247" s="35" t="s">
        <v>144</v>
      </c>
      <c r="G247" s="35" t="s">
        <v>553</v>
      </c>
      <c r="H247" s="35" t="s">
        <v>556</v>
      </c>
      <c r="I247" s="35" t="n">
        <v>1000</v>
      </c>
      <c r="J247" s="35" t="s">
        <v>562</v>
      </c>
      <c r="K247" s="35" t="n">
        <v>18</v>
      </c>
      <c r="L247" s="35" t="n">
        <v>3508449</v>
      </c>
      <c r="M247" s="35" t="n">
        <v>4603222</v>
      </c>
      <c r="N247" s="35" t="n">
        <v>2198113</v>
      </c>
      <c r="O247" s="35" t="n">
        <v>2447262</v>
      </c>
      <c r="P247" s="35" t="n">
        <v>1310336</v>
      </c>
      <c r="Q247" s="35" t="n">
        <v>2155961</v>
      </c>
      <c r="R247" s="35" t="n">
        <v>71</v>
      </c>
      <c r="S247" s="35" t="n">
        <v>71</v>
      </c>
      <c r="T247" s="35" t="n">
        <v>50000</v>
      </c>
      <c r="U247" s="35" t="n">
        <v>50000</v>
      </c>
      <c r="V247" s="35" t="n">
        <v>629559</v>
      </c>
      <c r="W247" s="35" t="n">
        <v>667067</v>
      </c>
      <c r="X247" s="35" t="n">
        <v>153925</v>
      </c>
      <c r="Y247" s="35" t="n">
        <v>160000</v>
      </c>
      <c r="Z247" s="35" t="n">
        <v>249345</v>
      </c>
      <c r="AA247" s="35" t="n">
        <v>264200</v>
      </c>
      <c r="AB247" s="35" t="n">
        <v>88900</v>
      </c>
      <c r="AC247" s="35" t="n">
        <v>100000</v>
      </c>
      <c r="AD247" s="35" t="n">
        <v>129504</v>
      </c>
      <c r="AE247" s="35" t="n">
        <v>140000</v>
      </c>
      <c r="AF247" s="35" t="n">
        <v>44450</v>
      </c>
      <c r="AG247" s="35" t="n">
        <v>50000</v>
      </c>
      <c r="AH247" s="35" t="n">
        <v>852431</v>
      </c>
      <c r="AI247" s="35" t="n">
        <v>1015995</v>
      </c>
      <c r="AJ247" s="35" t="n">
        <v>144981</v>
      </c>
      <c r="AK247" s="35" t="n">
        <v>197052</v>
      </c>
      <c r="AL247" s="35" t="n">
        <v>240000</v>
      </c>
      <c r="AM247" s="35" t="n">
        <v>253897</v>
      </c>
      <c r="AN247" s="35" t="n">
        <v>342033</v>
      </c>
      <c r="AO247" s="35" t="n">
        <v>493897</v>
      </c>
      <c r="AP247" s="35" t="n">
        <v>505565</v>
      </c>
      <c r="AQ247" s="35" t="n">
        <v>878187</v>
      </c>
      <c r="AR247" s="35" t="n">
        <v>5783</v>
      </c>
      <c r="AS247" s="35" t="n">
        <v>9877</v>
      </c>
      <c r="AT247" s="35" t="n">
        <v>75812</v>
      </c>
      <c r="AU247" s="35" t="n">
        <v>120000</v>
      </c>
      <c r="AV247" s="35" t="n">
        <v>167296</v>
      </c>
      <c r="AW247" s="35" t="n">
        <v>300000</v>
      </c>
      <c r="AX247" s="35" t="n">
        <v>213847</v>
      </c>
      <c r="AY247" s="35" t="n">
        <v>354000</v>
      </c>
      <c r="AZ247" s="35" t="n">
        <v>30</v>
      </c>
      <c r="BA247" s="35" t="n">
        <v>-399587</v>
      </c>
      <c r="BB247" s="35" t="n">
        <v>-299207</v>
      </c>
      <c r="BC247" s="35" t="n">
        <v>1756374</v>
      </c>
      <c r="BD247" s="60" t="n">
        <v>1011129</v>
      </c>
      <c r="BE247" s="60" t="n">
        <v>49383</v>
      </c>
    </row>
    <row r="248" customFormat="false" ht="12.75" hidden="false" customHeight="true" outlineLevel="0" collapsed="false">
      <c r="A248" s="35" t="s">
        <v>686</v>
      </c>
      <c r="B248" s="35" t="s">
        <v>664</v>
      </c>
      <c r="C248" s="35" t="s">
        <v>149</v>
      </c>
      <c r="D248" s="35" t="s">
        <v>665</v>
      </c>
      <c r="E248" s="35" t="s">
        <v>155</v>
      </c>
      <c r="F248" s="35" t="s">
        <v>156</v>
      </c>
      <c r="H248" s="35" t="s">
        <v>550</v>
      </c>
      <c r="I248" s="35" t="n">
        <v>800</v>
      </c>
      <c r="J248" s="35" t="s">
        <v>551</v>
      </c>
      <c r="K248" s="35" t="n">
        <v>399</v>
      </c>
      <c r="L248" s="35" t="n">
        <v>2477860</v>
      </c>
      <c r="M248" s="35" t="n">
        <v>3519491</v>
      </c>
      <c r="N248" s="35" t="n">
        <v>1268720</v>
      </c>
      <c r="O248" s="35" t="n">
        <v>1351267</v>
      </c>
      <c r="P248" s="35" t="n">
        <v>1209140</v>
      </c>
      <c r="Q248" s="35" t="n">
        <v>2168225</v>
      </c>
      <c r="R248" s="35" t="n">
        <v>100</v>
      </c>
      <c r="S248" s="35" t="n">
        <v>100</v>
      </c>
      <c r="T248" s="35" t="n">
        <v>50000</v>
      </c>
      <c r="U248" s="35" t="n">
        <v>50000</v>
      </c>
      <c r="V248" s="35" t="n">
        <v>629559</v>
      </c>
      <c r="W248" s="35" t="n">
        <v>667067</v>
      </c>
      <c r="X248" s="35" t="n">
        <v>76963</v>
      </c>
      <c r="Y248" s="35" t="n">
        <v>80000</v>
      </c>
      <c r="Z248" s="35" t="n">
        <v>249345</v>
      </c>
      <c r="AA248" s="35" t="n">
        <v>264200</v>
      </c>
      <c r="AB248" s="35" t="n">
        <v>88900</v>
      </c>
      <c r="AC248" s="35" t="n">
        <v>100000</v>
      </c>
      <c r="AD248" s="35" t="n">
        <v>129504</v>
      </c>
      <c r="AE248" s="35" t="n">
        <v>140000</v>
      </c>
      <c r="AF248" s="35" t="n">
        <v>44450</v>
      </c>
      <c r="AG248" s="35" t="n">
        <v>50000</v>
      </c>
      <c r="AH248" s="35" t="n">
        <v>0</v>
      </c>
      <c r="AI248" s="35" t="n">
        <v>0</v>
      </c>
      <c r="AJ248" s="35" t="n">
        <v>144981</v>
      </c>
      <c r="AK248" s="35" t="n">
        <v>0</v>
      </c>
      <c r="AL248" s="35" t="n">
        <v>240000</v>
      </c>
      <c r="AM248" s="35" t="n">
        <v>0</v>
      </c>
      <c r="AN248" s="35" t="n">
        <v>144981</v>
      </c>
      <c r="AO248" s="35" t="n">
        <v>240000</v>
      </c>
      <c r="AP248" s="35" t="n">
        <v>604570</v>
      </c>
      <c r="AQ248" s="35" t="n">
        <v>1149289</v>
      </c>
      <c r="AR248" s="35" t="n">
        <v>2634</v>
      </c>
      <c r="AS248" s="35" t="n">
        <v>4936</v>
      </c>
      <c r="AT248" s="35" t="n">
        <v>75812</v>
      </c>
      <c r="AU248" s="35" t="n">
        <v>120000</v>
      </c>
      <c r="AV248" s="35" t="n">
        <v>167296</v>
      </c>
      <c r="AW248" s="35" t="n">
        <v>300000</v>
      </c>
      <c r="AX248" s="35" t="n">
        <v>213847</v>
      </c>
      <c r="AY248" s="35" t="n">
        <v>354000</v>
      </c>
      <c r="AZ248" s="35" t="n">
        <v>75.985051</v>
      </c>
      <c r="BA248" s="35" t="n">
        <v>130352</v>
      </c>
      <c r="BB248" s="35" t="n">
        <v>0</v>
      </c>
      <c r="BC248" s="35" t="n">
        <v>2298577</v>
      </c>
      <c r="BD248" s="60" t="n">
        <v>1209140</v>
      </c>
      <c r="BE248" s="60" t="n">
        <v>24680</v>
      </c>
    </row>
    <row r="249" customFormat="false" ht="12.75" hidden="false" customHeight="true" outlineLevel="0" collapsed="false">
      <c r="A249" s="35" t="s">
        <v>686</v>
      </c>
      <c r="B249" s="35" t="s">
        <v>664</v>
      </c>
      <c r="C249" s="35" t="s">
        <v>149</v>
      </c>
      <c r="D249" s="35" t="s">
        <v>665</v>
      </c>
      <c r="E249" s="35" t="s">
        <v>155</v>
      </c>
      <c r="F249" s="35" t="s">
        <v>156</v>
      </c>
      <c r="H249" s="35" t="s">
        <v>556</v>
      </c>
      <c r="I249" s="35" t="n">
        <v>800</v>
      </c>
      <c r="J249" s="35" t="s">
        <v>551</v>
      </c>
      <c r="K249" s="35" t="n">
        <v>399</v>
      </c>
      <c r="L249" s="35" t="n">
        <v>2111983</v>
      </c>
      <c r="M249" s="35" t="n">
        <v>2823958</v>
      </c>
      <c r="N249" s="35" t="n">
        <v>1268720</v>
      </c>
      <c r="O249" s="35" t="n">
        <v>1351267</v>
      </c>
      <c r="P249" s="35" t="n">
        <v>843263</v>
      </c>
      <c r="Q249" s="35" t="n">
        <v>1472692</v>
      </c>
      <c r="R249" s="35" t="n">
        <v>86</v>
      </c>
      <c r="S249" s="35" t="n">
        <v>86</v>
      </c>
      <c r="T249" s="35" t="n">
        <v>50000</v>
      </c>
      <c r="U249" s="35" t="n">
        <v>50000</v>
      </c>
      <c r="V249" s="35" t="n">
        <v>629559</v>
      </c>
      <c r="W249" s="35" t="n">
        <v>667067</v>
      </c>
      <c r="X249" s="35" t="n">
        <v>76963</v>
      </c>
      <c r="Y249" s="35" t="n">
        <v>80000</v>
      </c>
      <c r="Z249" s="35" t="n">
        <v>249345</v>
      </c>
      <c r="AA249" s="35" t="n">
        <v>264200</v>
      </c>
      <c r="AB249" s="35" t="n">
        <v>88900</v>
      </c>
      <c r="AC249" s="35" t="n">
        <v>100000</v>
      </c>
      <c r="AD249" s="35" t="n">
        <v>129504</v>
      </c>
      <c r="AE249" s="35" t="n">
        <v>140000</v>
      </c>
      <c r="AF249" s="35" t="n">
        <v>44450</v>
      </c>
      <c r="AG249" s="35" t="n">
        <v>50000</v>
      </c>
      <c r="AH249" s="35" t="n">
        <v>0</v>
      </c>
      <c r="AI249" s="35" t="n">
        <v>0</v>
      </c>
      <c r="AJ249" s="35" t="n">
        <v>144981</v>
      </c>
      <c r="AK249" s="35" t="n">
        <v>0</v>
      </c>
      <c r="AL249" s="35" t="n">
        <v>240000</v>
      </c>
      <c r="AM249" s="35" t="n">
        <v>0</v>
      </c>
      <c r="AN249" s="35" t="n">
        <v>144981</v>
      </c>
      <c r="AO249" s="35" t="n">
        <v>240000</v>
      </c>
      <c r="AP249" s="35" t="n">
        <v>238693</v>
      </c>
      <c r="AQ249" s="35" t="n">
        <v>453756</v>
      </c>
      <c r="AR249" s="35" t="n">
        <v>2634</v>
      </c>
      <c r="AS249" s="35" t="n">
        <v>4936</v>
      </c>
      <c r="AT249" s="35" t="n">
        <v>75812</v>
      </c>
      <c r="AU249" s="35" t="n">
        <v>120000</v>
      </c>
      <c r="AV249" s="35" t="n">
        <v>167296</v>
      </c>
      <c r="AW249" s="35" t="n">
        <v>300000</v>
      </c>
      <c r="AX249" s="35" t="n">
        <v>213847</v>
      </c>
      <c r="AY249" s="35" t="n">
        <v>354000</v>
      </c>
      <c r="AZ249" s="35" t="n">
        <v>30</v>
      </c>
      <c r="BA249" s="35" t="n">
        <v>-565180</v>
      </c>
      <c r="BB249" s="35" t="n">
        <v>-365877</v>
      </c>
      <c r="BC249" s="35" t="n">
        <v>907512</v>
      </c>
      <c r="BD249" s="60" t="n">
        <v>477386</v>
      </c>
      <c r="BE249" s="60" t="n">
        <v>24680</v>
      </c>
    </row>
    <row r="250" customFormat="false" ht="12.75" hidden="false" customHeight="true" outlineLevel="0" collapsed="false">
      <c r="A250" s="35" t="s">
        <v>687</v>
      </c>
      <c r="B250" s="35" t="s">
        <v>664</v>
      </c>
      <c r="C250" s="35" t="s">
        <v>149</v>
      </c>
      <c r="D250" s="35" t="s">
        <v>665</v>
      </c>
      <c r="E250" s="35" t="s">
        <v>155</v>
      </c>
      <c r="F250" s="35" t="s">
        <v>156</v>
      </c>
      <c r="H250" s="35" t="s">
        <v>550</v>
      </c>
      <c r="I250" s="35" t="n">
        <v>4000</v>
      </c>
      <c r="J250" s="35" t="s">
        <v>558</v>
      </c>
      <c r="K250" s="35" t="n">
        <v>399</v>
      </c>
      <c r="L250" s="35" t="n">
        <v>2498930</v>
      </c>
      <c r="M250" s="35" t="n">
        <v>3559262</v>
      </c>
      <c r="N250" s="35" t="n">
        <v>1268720</v>
      </c>
      <c r="O250" s="35" t="n">
        <v>1351267</v>
      </c>
      <c r="P250" s="35" t="n">
        <v>1230210</v>
      </c>
      <c r="Q250" s="35" t="n">
        <v>2207996</v>
      </c>
      <c r="R250" s="35" t="n">
        <v>20</v>
      </c>
      <c r="S250" s="35" t="n">
        <v>20</v>
      </c>
      <c r="T250" s="35" t="n">
        <v>50000</v>
      </c>
      <c r="U250" s="35" t="n">
        <v>50000</v>
      </c>
      <c r="V250" s="35" t="n">
        <v>629559</v>
      </c>
      <c r="W250" s="35" t="n">
        <v>667067</v>
      </c>
      <c r="X250" s="35" t="n">
        <v>76963</v>
      </c>
      <c r="Y250" s="35" t="n">
        <v>80000</v>
      </c>
      <c r="Z250" s="35" t="n">
        <v>249345</v>
      </c>
      <c r="AA250" s="35" t="n">
        <v>264200</v>
      </c>
      <c r="AB250" s="35" t="n">
        <v>88900</v>
      </c>
      <c r="AC250" s="35" t="n">
        <v>100000</v>
      </c>
      <c r="AD250" s="35" t="n">
        <v>129504</v>
      </c>
      <c r="AE250" s="35" t="n">
        <v>140000</v>
      </c>
      <c r="AF250" s="35" t="n">
        <v>44450</v>
      </c>
      <c r="AG250" s="35" t="n">
        <v>50000</v>
      </c>
      <c r="AH250" s="35" t="n">
        <v>0</v>
      </c>
      <c r="AI250" s="35" t="n">
        <v>0</v>
      </c>
      <c r="AJ250" s="35" t="n">
        <v>144981</v>
      </c>
      <c r="AK250" s="35" t="n">
        <v>0</v>
      </c>
      <c r="AL250" s="35" t="n">
        <v>240000</v>
      </c>
      <c r="AM250" s="35" t="n">
        <v>0</v>
      </c>
      <c r="AN250" s="35" t="n">
        <v>144981</v>
      </c>
      <c r="AO250" s="35" t="n">
        <v>240000</v>
      </c>
      <c r="AP250" s="35" t="n">
        <v>615105</v>
      </c>
      <c r="AQ250" s="35" t="n">
        <v>1169316</v>
      </c>
      <c r="AR250" s="35" t="n">
        <v>13169</v>
      </c>
      <c r="AS250" s="35" t="n">
        <v>24680</v>
      </c>
      <c r="AT250" s="35" t="n">
        <v>75812</v>
      </c>
      <c r="AU250" s="35" t="n">
        <v>120000</v>
      </c>
      <c r="AV250" s="35" t="n">
        <v>167296</v>
      </c>
      <c r="AW250" s="35" t="n">
        <v>300000</v>
      </c>
      <c r="AX250" s="35" t="n">
        <v>213847</v>
      </c>
      <c r="AY250" s="35" t="n">
        <v>354000</v>
      </c>
      <c r="AZ250" s="35" t="n">
        <v>15.46182642</v>
      </c>
      <c r="BA250" s="35" t="n">
        <v>130635</v>
      </c>
      <c r="BB250" s="35" t="n">
        <v>0</v>
      </c>
      <c r="BC250" s="35" t="n">
        <v>2338631</v>
      </c>
      <c r="BD250" s="60" t="n">
        <v>1230210</v>
      </c>
      <c r="BE250" s="60" t="n">
        <v>123401</v>
      </c>
    </row>
    <row r="251" customFormat="false" ht="12.75" hidden="false" customHeight="true" outlineLevel="0" collapsed="false">
      <c r="A251" s="35" t="s">
        <v>687</v>
      </c>
      <c r="B251" s="35" t="s">
        <v>664</v>
      </c>
      <c r="C251" s="35" t="s">
        <v>149</v>
      </c>
      <c r="D251" s="35" t="s">
        <v>665</v>
      </c>
      <c r="E251" s="35" t="s">
        <v>155</v>
      </c>
      <c r="F251" s="35" t="s">
        <v>156</v>
      </c>
      <c r="H251" s="35" t="s">
        <v>556</v>
      </c>
      <c r="I251" s="35" t="n">
        <v>4000</v>
      </c>
      <c r="J251" s="35" t="s">
        <v>558</v>
      </c>
      <c r="K251" s="35" t="n">
        <v>399</v>
      </c>
      <c r="L251" s="35" t="n">
        <v>3077290</v>
      </c>
      <c r="M251" s="35" t="n">
        <v>4658726</v>
      </c>
      <c r="N251" s="35" t="n">
        <v>1268720</v>
      </c>
      <c r="O251" s="35" t="n">
        <v>1351267</v>
      </c>
      <c r="P251" s="35" t="n">
        <v>1808570</v>
      </c>
      <c r="Q251" s="35" t="n">
        <v>3307459</v>
      </c>
      <c r="R251" s="35" t="n">
        <v>25</v>
      </c>
      <c r="S251" s="35" t="n">
        <v>25</v>
      </c>
      <c r="T251" s="35" t="n">
        <v>50000</v>
      </c>
      <c r="U251" s="35" t="n">
        <v>50000</v>
      </c>
      <c r="V251" s="35" t="n">
        <v>629559</v>
      </c>
      <c r="W251" s="35" t="n">
        <v>667067</v>
      </c>
      <c r="X251" s="35" t="n">
        <v>76963</v>
      </c>
      <c r="Y251" s="35" t="n">
        <v>80000</v>
      </c>
      <c r="Z251" s="35" t="n">
        <v>249345</v>
      </c>
      <c r="AA251" s="35" t="n">
        <v>264200</v>
      </c>
      <c r="AB251" s="35" t="n">
        <v>88900</v>
      </c>
      <c r="AC251" s="35" t="n">
        <v>100000</v>
      </c>
      <c r="AD251" s="35" t="n">
        <v>129504</v>
      </c>
      <c r="AE251" s="35" t="n">
        <v>140000</v>
      </c>
      <c r="AF251" s="35" t="n">
        <v>44450</v>
      </c>
      <c r="AG251" s="35" t="n">
        <v>50000</v>
      </c>
      <c r="AH251" s="35" t="n">
        <v>0</v>
      </c>
      <c r="AI251" s="35" t="n">
        <v>0</v>
      </c>
      <c r="AJ251" s="35" t="n">
        <v>144981</v>
      </c>
      <c r="AK251" s="35" t="n">
        <v>0</v>
      </c>
      <c r="AL251" s="35" t="n">
        <v>240000</v>
      </c>
      <c r="AM251" s="35" t="n">
        <v>0</v>
      </c>
      <c r="AN251" s="35" t="n">
        <v>144981</v>
      </c>
      <c r="AO251" s="35" t="n">
        <v>240000</v>
      </c>
      <c r="AP251" s="35" t="n">
        <v>1193465</v>
      </c>
      <c r="AQ251" s="35" t="n">
        <v>2268779</v>
      </c>
      <c r="AR251" s="35" t="n">
        <v>13169</v>
      </c>
      <c r="AS251" s="35" t="n">
        <v>24680</v>
      </c>
      <c r="AT251" s="35" t="n">
        <v>75812</v>
      </c>
      <c r="AU251" s="35" t="n">
        <v>120000</v>
      </c>
      <c r="AV251" s="35" t="n">
        <v>167296</v>
      </c>
      <c r="AW251" s="35" t="n">
        <v>300000</v>
      </c>
      <c r="AX251" s="35" t="n">
        <v>213847</v>
      </c>
      <c r="AY251" s="35" t="n">
        <v>354000</v>
      </c>
      <c r="AZ251" s="35" t="n">
        <v>30</v>
      </c>
      <c r="BA251" s="35" t="n">
        <v>1230099</v>
      </c>
      <c r="BB251" s="35" t="n">
        <v>578360</v>
      </c>
      <c r="BC251" s="35" t="n">
        <v>4537558</v>
      </c>
      <c r="BD251" s="60" t="n">
        <v>2386930</v>
      </c>
      <c r="BE251" s="60" t="n">
        <v>123401</v>
      </c>
    </row>
    <row r="252" customFormat="false" ht="12.75" hidden="false" customHeight="true" outlineLevel="0" collapsed="false">
      <c r="A252" s="35" t="s">
        <v>688</v>
      </c>
      <c r="B252" s="35" t="s">
        <v>664</v>
      </c>
      <c r="C252" s="35" t="s">
        <v>149</v>
      </c>
      <c r="D252" s="35" t="s">
        <v>665</v>
      </c>
      <c r="E252" s="35" t="s">
        <v>155</v>
      </c>
      <c r="F252" s="35" t="s">
        <v>156</v>
      </c>
      <c r="H252" s="35" t="s">
        <v>550</v>
      </c>
      <c r="I252" s="35" t="n">
        <v>8000</v>
      </c>
      <c r="J252" s="35" t="s">
        <v>562</v>
      </c>
      <c r="K252" s="35" t="n">
        <v>399</v>
      </c>
      <c r="L252" s="35" t="n">
        <v>2525268</v>
      </c>
      <c r="M252" s="35" t="n">
        <v>3608976</v>
      </c>
      <c r="N252" s="35" t="n">
        <v>1268720</v>
      </c>
      <c r="O252" s="35" t="n">
        <v>1351267</v>
      </c>
      <c r="P252" s="35" t="n">
        <v>1256547</v>
      </c>
      <c r="Q252" s="35" t="n">
        <v>2257709</v>
      </c>
      <c r="R252" s="35" t="n">
        <v>10</v>
      </c>
      <c r="S252" s="35" t="n">
        <v>10</v>
      </c>
      <c r="T252" s="35" t="n">
        <v>50000</v>
      </c>
      <c r="U252" s="35" t="n">
        <v>50000</v>
      </c>
      <c r="V252" s="35" t="n">
        <v>629559</v>
      </c>
      <c r="W252" s="35" t="n">
        <v>667067</v>
      </c>
      <c r="X252" s="35" t="n">
        <v>76963</v>
      </c>
      <c r="Y252" s="35" t="n">
        <v>80000</v>
      </c>
      <c r="Z252" s="35" t="n">
        <v>249345</v>
      </c>
      <c r="AA252" s="35" t="n">
        <v>264200</v>
      </c>
      <c r="AB252" s="35" t="n">
        <v>88900</v>
      </c>
      <c r="AC252" s="35" t="n">
        <v>100000</v>
      </c>
      <c r="AD252" s="35" t="n">
        <v>129504</v>
      </c>
      <c r="AE252" s="35" t="n">
        <v>140000</v>
      </c>
      <c r="AF252" s="35" t="n">
        <v>44450</v>
      </c>
      <c r="AG252" s="35" t="n">
        <v>50000</v>
      </c>
      <c r="AH252" s="35" t="n">
        <v>0</v>
      </c>
      <c r="AI252" s="35" t="n">
        <v>0</v>
      </c>
      <c r="AJ252" s="35" t="n">
        <v>144981</v>
      </c>
      <c r="AK252" s="35" t="n">
        <v>0</v>
      </c>
      <c r="AL252" s="35" t="n">
        <v>240000</v>
      </c>
      <c r="AM252" s="35" t="n">
        <v>0</v>
      </c>
      <c r="AN252" s="35" t="n">
        <v>144981</v>
      </c>
      <c r="AO252" s="35" t="n">
        <v>240000</v>
      </c>
      <c r="AP252" s="35" t="n">
        <v>628274</v>
      </c>
      <c r="AQ252" s="35" t="n">
        <v>1194349</v>
      </c>
      <c r="AR252" s="35" t="n">
        <v>26337</v>
      </c>
      <c r="AS252" s="35" t="n">
        <v>49360</v>
      </c>
      <c r="AT252" s="35" t="n">
        <v>75812</v>
      </c>
      <c r="AU252" s="35" t="n">
        <v>120000</v>
      </c>
      <c r="AV252" s="35" t="n">
        <v>167296</v>
      </c>
      <c r="AW252" s="35" t="n">
        <v>300000</v>
      </c>
      <c r="AX252" s="35" t="n">
        <v>213847</v>
      </c>
      <c r="AY252" s="35" t="n">
        <v>354000</v>
      </c>
      <c r="AZ252" s="35" t="n">
        <v>7.896423347</v>
      </c>
      <c r="BA252" s="35" t="n">
        <v>130990</v>
      </c>
      <c r="BB252" s="35" t="n">
        <v>0</v>
      </c>
      <c r="BC252" s="35" t="n">
        <v>2388699</v>
      </c>
      <c r="BD252" s="60" t="n">
        <v>1256547</v>
      </c>
      <c r="BE252" s="60" t="n">
        <v>246801</v>
      </c>
    </row>
    <row r="253" customFormat="false" ht="12.75" hidden="false" customHeight="true" outlineLevel="0" collapsed="false">
      <c r="A253" s="35" t="s">
        <v>688</v>
      </c>
      <c r="B253" s="35" t="s">
        <v>664</v>
      </c>
      <c r="C253" s="35" t="s">
        <v>149</v>
      </c>
      <c r="D253" s="35" t="s">
        <v>665</v>
      </c>
      <c r="E253" s="35" t="s">
        <v>155</v>
      </c>
      <c r="F253" s="35" t="s">
        <v>156</v>
      </c>
      <c r="H253" s="35" t="s">
        <v>556</v>
      </c>
      <c r="I253" s="35" t="n">
        <v>8000</v>
      </c>
      <c r="J253" s="35" t="s">
        <v>562</v>
      </c>
      <c r="K253" s="35" t="n">
        <v>399</v>
      </c>
      <c r="L253" s="35" t="n">
        <v>4283924</v>
      </c>
      <c r="M253" s="35" t="n">
        <v>6952185</v>
      </c>
      <c r="N253" s="35" t="n">
        <v>1268720</v>
      </c>
      <c r="O253" s="35" t="n">
        <v>1351267</v>
      </c>
      <c r="P253" s="35" t="n">
        <v>3015204</v>
      </c>
      <c r="Q253" s="35" t="n">
        <v>5600918</v>
      </c>
      <c r="R253" s="35" t="n">
        <v>17</v>
      </c>
      <c r="S253" s="35" t="n">
        <v>17</v>
      </c>
      <c r="T253" s="35" t="n">
        <v>50000</v>
      </c>
      <c r="U253" s="35" t="n">
        <v>50000</v>
      </c>
      <c r="V253" s="35" t="n">
        <v>629559</v>
      </c>
      <c r="W253" s="35" t="n">
        <v>667067</v>
      </c>
      <c r="X253" s="35" t="n">
        <v>76963</v>
      </c>
      <c r="Y253" s="35" t="n">
        <v>80000</v>
      </c>
      <c r="Z253" s="35" t="n">
        <v>249345</v>
      </c>
      <c r="AA253" s="35" t="n">
        <v>264200</v>
      </c>
      <c r="AB253" s="35" t="n">
        <v>88900</v>
      </c>
      <c r="AC253" s="35" t="n">
        <v>100000</v>
      </c>
      <c r="AD253" s="35" t="n">
        <v>129504</v>
      </c>
      <c r="AE253" s="35" t="n">
        <v>140000</v>
      </c>
      <c r="AF253" s="35" t="n">
        <v>44450</v>
      </c>
      <c r="AG253" s="35" t="n">
        <v>50000</v>
      </c>
      <c r="AH253" s="35" t="n">
        <v>0</v>
      </c>
      <c r="AI253" s="35" t="n">
        <v>0</v>
      </c>
      <c r="AJ253" s="35" t="n">
        <v>144981</v>
      </c>
      <c r="AK253" s="35" t="n">
        <v>0</v>
      </c>
      <c r="AL253" s="35" t="n">
        <v>240000</v>
      </c>
      <c r="AM253" s="35" t="n">
        <v>0</v>
      </c>
      <c r="AN253" s="35" t="n">
        <v>144981</v>
      </c>
      <c r="AO253" s="35" t="n">
        <v>240000</v>
      </c>
      <c r="AP253" s="35" t="n">
        <v>2386930</v>
      </c>
      <c r="AQ253" s="35" t="n">
        <v>4537558</v>
      </c>
      <c r="AR253" s="35" t="n">
        <v>26337</v>
      </c>
      <c r="AS253" s="35" t="n">
        <v>49360</v>
      </c>
      <c r="AT253" s="35" t="n">
        <v>75812</v>
      </c>
      <c r="AU253" s="35" t="n">
        <v>120000</v>
      </c>
      <c r="AV253" s="35" t="n">
        <v>167296</v>
      </c>
      <c r="AW253" s="35" t="n">
        <v>300000</v>
      </c>
      <c r="AX253" s="35" t="n">
        <v>213847</v>
      </c>
      <c r="AY253" s="35" t="n">
        <v>354000</v>
      </c>
      <c r="AZ253" s="35" t="n">
        <v>30</v>
      </c>
      <c r="BA253" s="35" t="n">
        <v>3474198</v>
      </c>
      <c r="BB253" s="35" t="n">
        <v>1758656</v>
      </c>
      <c r="BC253" s="35" t="n">
        <v>9075116</v>
      </c>
      <c r="BD253" s="60" t="n">
        <v>4773860</v>
      </c>
      <c r="BE253" s="60" t="n">
        <v>246801</v>
      </c>
    </row>
    <row r="254" customFormat="false" ht="12.75" hidden="false" customHeight="true" outlineLevel="0" collapsed="false">
      <c r="A254" s="35" t="s">
        <v>689</v>
      </c>
      <c r="B254" s="35" t="s">
        <v>547</v>
      </c>
      <c r="C254" s="35" t="s">
        <v>150</v>
      </c>
      <c r="D254" s="35" t="s">
        <v>690</v>
      </c>
      <c r="E254" s="35" t="s">
        <v>145</v>
      </c>
      <c r="F254" s="35" t="s">
        <v>144</v>
      </c>
      <c r="G254" s="35" t="s">
        <v>549</v>
      </c>
      <c r="H254" s="35" t="s">
        <v>550</v>
      </c>
      <c r="I254" s="35" t="n">
        <v>100</v>
      </c>
      <c r="J254" s="35" t="s">
        <v>551</v>
      </c>
      <c r="K254" s="35" t="n">
        <v>1258401</v>
      </c>
      <c r="L254" s="35" t="n">
        <v>4907387</v>
      </c>
      <c r="M254" s="35" t="n">
        <v>6514585</v>
      </c>
      <c r="N254" s="35" t="n">
        <v>2714597</v>
      </c>
      <c r="O254" s="35" t="n">
        <v>2976067</v>
      </c>
      <c r="P254" s="35" t="n">
        <v>2192790</v>
      </c>
      <c r="Q254" s="35" t="n">
        <v>3538518</v>
      </c>
      <c r="R254" s="35" t="n">
        <v>209</v>
      </c>
      <c r="S254" s="35" t="n">
        <v>209</v>
      </c>
      <c r="T254" s="35" t="n">
        <v>50000</v>
      </c>
      <c r="U254" s="35" t="n">
        <v>50000</v>
      </c>
      <c r="V254" s="35" t="n">
        <v>629559</v>
      </c>
      <c r="W254" s="35" t="n">
        <v>667067</v>
      </c>
      <c r="X254" s="35" t="n">
        <v>76963</v>
      </c>
      <c r="Y254" s="35" t="n">
        <v>80000</v>
      </c>
      <c r="Z254" s="35" t="n">
        <v>274072</v>
      </c>
      <c r="AA254" s="35" t="n">
        <v>290400</v>
      </c>
      <c r="AB254" s="35" t="n">
        <v>88900</v>
      </c>
      <c r="AC254" s="35" t="n">
        <v>100000</v>
      </c>
      <c r="AD254" s="35" t="n">
        <v>129504</v>
      </c>
      <c r="AE254" s="35" t="n">
        <v>140000</v>
      </c>
      <c r="AF254" s="35" t="n">
        <v>44450</v>
      </c>
      <c r="AG254" s="35" t="n">
        <v>50000</v>
      </c>
      <c r="AH254" s="35" t="n">
        <v>1421150</v>
      </c>
      <c r="AI254" s="35" t="n">
        <v>1598600</v>
      </c>
      <c r="AJ254" s="35" t="n">
        <v>143773</v>
      </c>
      <c r="AK254" s="35" t="n">
        <v>328520</v>
      </c>
      <c r="AL254" s="35" t="n">
        <v>238000</v>
      </c>
      <c r="AM254" s="35" t="n">
        <v>399490</v>
      </c>
      <c r="AN254" s="35" t="n">
        <v>472293</v>
      </c>
      <c r="AO254" s="35" t="n">
        <v>637490</v>
      </c>
      <c r="AP254" s="35" t="n">
        <v>1096395</v>
      </c>
      <c r="AQ254" s="35" t="n">
        <v>1850335</v>
      </c>
      <c r="AR254" s="35" t="n">
        <v>2835</v>
      </c>
      <c r="AS254" s="35" t="n">
        <v>4693</v>
      </c>
      <c r="AT254" s="35" t="n">
        <v>75812</v>
      </c>
      <c r="AU254" s="35" t="n">
        <v>120000</v>
      </c>
      <c r="AV254" s="35" t="n">
        <v>167296</v>
      </c>
      <c r="AW254" s="35" t="n">
        <v>300000</v>
      </c>
      <c r="AX254" s="35" t="n">
        <v>378159</v>
      </c>
      <c r="AY254" s="35" t="n">
        <v>626000</v>
      </c>
      <c r="AZ254" s="35" t="n">
        <v>134.3804781</v>
      </c>
      <c r="BA254" s="35" t="n">
        <v>162151</v>
      </c>
      <c r="BB254" s="35" t="n">
        <v>0</v>
      </c>
      <c r="BC254" s="35" t="n">
        <v>3700669</v>
      </c>
      <c r="BD254" s="60" t="n">
        <v>2192790</v>
      </c>
      <c r="BE254" s="60" t="n">
        <v>23467</v>
      </c>
    </row>
    <row r="255" customFormat="false" ht="12.75" hidden="false" customHeight="true" outlineLevel="0" collapsed="false">
      <c r="A255" s="35" t="s">
        <v>691</v>
      </c>
      <c r="B255" s="35" t="s">
        <v>547</v>
      </c>
      <c r="C255" s="35" t="s">
        <v>150</v>
      </c>
      <c r="D255" s="35" t="s">
        <v>690</v>
      </c>
      <c r="E255" s="35" t="s">
        <v>145</v>
      </c>
      <c r="F255" s="35" t="s">
        <v>144</v>
      </c>
      <c r="G255" s="35" t="s">
        <v>553</v>
      </c>
      <c r="H255" s="35" t="s">
        <v>550</v>
      </c>
      <c r="I255" s="35" t="n">
        <v>100</v>
      </c>
      <c r="J255" s="35" t="s">
        <v>551</v>
      </c>
      <c r="K255" s="35" t="n">
        <v>1258401</v>
      </c>
      <c r="L255" s="35" t="n">
        <v>3179017</v>
      </c>
      <c r="M255" s="35" t="n">
        <v>4392357</v>
      </c>
      <c r="N255" s="35" t="n">
        <v>1531698</v>
      </c>
      <c r="O255" s="35" t="n">
        <v>1645467</v>
      </c>
      <c r="P255" s="35" t="n">
        <v>1647318</v>
      </c>
      <c r="Q255" s="35" t="n">
        <v>2746891</v>
      </c>
      <c r="R255" s="35" t="n">
        <v>108</v>
      </c>
      <c r="S255" s="35" t="n">
        <v>108</v>
      </c>
      <c r="T255" s="35" t="n">
        <v>50000</v>
      </c>
      <c r="U255" s="35" t="n">
        <v>50000</v>
      </c>
      <c r="V255" s="35" t="n">
        <v>629559</v>
      </c>
      <c r="W255" s="35" t="n">
        <v>667067</v>
      </c>
      <c r="X255" s="35" t="n">
        <v>76963</v>
      </c>
      <c r="Y255" s="35" t="n">
        <v>80000</v>
      </c>
      <c r="Z255" s="35" t="n">
        <v>274072</v>
      </c>
      <c r="AA255" s="35" t="n">
        <v>290400</v>
      </c>
      <c r="AB255" s="35" t="n">
        <v>88900</v>
      </c>
      <c r="AC255" s="35" t="n">
        <v>100000</v>
      </c>
      <c r="AD255" s="35" t="n">
        <v>129504</v>
      </c>
      <c r="AE255" s="35" t="n">
        <v>140000</v>
      </c>
      <c r="AF255" s="35" t="n">
        <v>44450</v>
      </c>
      <c r="AG255" s="35" t="n">
        <v>50000</v>
      </c>
      <c r="AH255" s="35" t="n">
        <v>238251</v>
      </c>
      <c r="AI255" s="35" t="n">
        <v>268000</v>
      </c>
      <c r="AJ255" s="35" t="n">
        <v>143773</v>
      </c>
      <c r="AK255" s="35" t="n">
        <v>55075</v>
      </c>
      <c r="AL255" s="35" t="n">
        <v>238000</v>
      </c>
      <c r="AM255" s="35" t="n">
        <v>66973</v>
      </c>
      <c r="AN255" s="35" t="n">
        <v>198848</v>
      </c>
      <c r="AO255" s="35" t="n">
        <v>304973</v>
      </c>
      <c r="AP255" s="35" t="n">
        <v>823659</v>
      </c>
      <c r="AQ255" s="35" t="n">
        <v>1390051</v>
      </c>
      <c r="AR255" s="35" t="n">
        <v>3544</v>
      </c>
      <c r="AS255" s="35" t="n">
        <v>5867</v>
      </c>
      <c r="AT255" s="35" t="n">
        <v>75812</v>
      </c>
      <c r="AU255" s="35" t="n">
        <v>120000</v>
      </c>
      <c r="AV255" s="35" t="n">
        <v>167296</v>
      </c>
      <c r="AW255" s="35" t="n">
        <v>300000</v>
      </c>
      <c r="AX255" s="35" t="n">
        <v>378159</v>
      </c>
      <c r="AY255" s="35" t="n">
        <v>626000</v>
      </c>
      <c r="AZ255" s="35" t="n">
        <v>80.76190954</v>
      </c>
      <c r="BA255" s="35" t="n">
        <v>33211</v>
      </c>
      <c r="BB255" s="35" t="n">
        <v>0</v>
      </c>
      <c r="BC255" s="35" t="n">
        <v>2780102</v>
      </c>
      <c r="BD255" s="60" t="n">
        <v>1647318</v>
      </c>
      <c r="BE255" s="60" t="n">
        <v>29333</v>
      </c>
    </row>
    <row r="256" customFormat="false" ht="12.75" hidden="false" customHeight="true" outlineLevel="0" collapsed="false">
      <c r="A256" s="35" t="s">
        <v>692</v>
      </c>
      <c r="B256" s="35" t="s">
        <v>547</v>
      </c>
      <c r="C256" s="35" t="s">
        <v>150</v>
      </c>
      <c r="D256" s="35" t="s">
        <v>690</v>
      </c>
      <c r="E256" s="35" t="s">
        <v>145</v>
      </c>
      <c r="F256" s="35" t="s">
        <v>144</v>
      </c>
      <c r="G256" s="35" t="s">
        <v>555</v>
      </c>
      <c r="H256" s="35" t="s">
        <v>550</v>
      </c>
      <c r="I256" s="35" t="n">
        <v>100</v>
      </c>
      <c r="J256" s="35" t="s">
        <v>551</v>
      </c>
      <c r="K256" s="35" t="n">
        <v>1258401</v>
      </c>
      <c r="L256" s="35" t="n">
        <v>3866980</v>
      </c>
      <c r="M256" s="35" t="n">
        <v>5237342</v>
      </c>
      <c r="N256" s="35" t="n">
        <v>2002155</v>
      </c>
      <c r="O256" s="35" t="n">
        <v>2174667</v>
      </c>
      <c r="P256" s="35" t="n">
        <v>1864825</v>
      </c>
      <c r="Q256" s="35" t="n">
        <v>3062675</v>
      </c>
      <c r="R256" s="35" t="n">
        <v>132</v>
      </c>
      <c r="S256" s="35" t="n">
        <v>132</v>
      </c>
      <c r="T256" s="35" t="n">
        <v>50000</v>
      </c>
      <c r="U256" s="35" t="n">
        <v>50000</v>
      </c>
      <c r="V256" s="35" t="n">
        <v>629559</v>
      </c>
      <c r="W256" s="35" t="n">
        <v>667067</v>
      </c>
      <c r="X256" s="35" t="n">
        <v>76963</v>
      </c>
      <c r="Y256" s="35" t="n">
        <v>80000</v>
      </c>
      <c r="Z256" s="35" t="n">
        <v>274072</v>
      </c>
      <c r="AA256" s="35" t="n">
        <v>290400</v>
      </c>
      <c r="AB256" s="35" t="n">
        <v>88900</v>
      </c>
      <c r="AC256" s="35" t="n">
        <v>100000</v>
      </c>
      <c r="AD256" s="35" t="n">
        <v>129504</v>
      </c>
      <c r="AE256" s="35" t="n">
        <v>140000</v>
      </c>
      <c r="AF256" s="35" t="n">
        <v>44450</v>
      </c>
      <c r="AG256" s="35" t="n">
        <v>50000</v>
      </c>
      <c r="AH256" s="35" t="n">
        <v>708708</v>
      </c>
      <c r="AI256" s="35" t="n">
        <v>797200</v>
      </c>
      <c r="AJ256" s="35" t="n">
        <v>143773</v>
      </c>
      <c r="AK256" s="35" t="n">
        <v>163829</v>
      </c>
      <c r="AL256" s="35" t="n">
        <v>238000</v>
      </c>
      <c r="AM256" s="35" t="n">
        <v>199220</v>
      </c>
      <c r="AN256" s="35" t="n">
        <v>307602</v>
      </c>
      <c r="AO256" s="35" t="n">
        <v>437220</v>
      </c>
      <c r="AP256" s="35" t="n">
        <v>932412</v>
      </c>
      <c r="AQ256" s="35" t="n">
        <v>1573588</v>
      </c>
      <c r="AR256" s="35" t="n">
        <v>3544</v>
      </c>
      <c r="AS256" s="35" t="n">
        <v>5867</v>
      </c>
      <c r="AT256" s="35" t="n">
        <v>75812</v>
      </c>
      <c r="AU256" s="35" t="n">
        <v>120000</v>
      </c>
      <c r="AV256" s="35" t="n">
        <v>167296</v>
      </c>
      <c r="AW256" s="35" t="n">
        <v>300000</v>
      </c>
      <c r="AX256" s="35" t="n">
        <v>378159</v>
      </c>
      <c r="AY256" s="35" t="n">
        <v>626000</v>
      </c>
      <c r="AZ256" s="35" t="n">
        <v>91.42544157</v>
      </c>
      <c r="BA256" s="35" t="n">
        <v>84502</v>
      </c>
      <c r="BB256" s="35" t="n">
        <v>0</v>
      </c>
      <c r="BC256" s="35" t="n">
        <v>3147177</v>
      </c>
      <c r="BD256" s="60" t="n">
        <v>1864825</v>
      </c>
      <c r="BE256" s="60" t="n">
        <v>29333</v>
      </c>
    </row>
    <row r="257" customFormat="false" ht="12.75" hidden="false" customHeight="true" outlineLevel="0" collapsed="false">
      <c r="A257" s="35" t="s">
        <v>689</v>
      </c>
      <c r="B257" s="35" t="s">
        <v>547</v>
      </c>
      <c r="C257" s="35" t="s">
        <v>150</v>
      </c>
      <c r="D257" s="35" t="s">
        <v>690</v>
      </c>
      <c r="E257" s="35" t="s">
        <v>145</v>
      </c>
      <c r="F257" s="35" t="s">
        <v>144</v>
      </c>
      <c r="G257" s="35" t="s">
        <v>549</v>
      </c>
      <c r="H257" s="35" t="s">
        <v>556</v>
      </c>
      <c r="I257" s="35" t="n">
        <v>100</v>
      </c>
      <c r="J257" s="35" t="s">
        <v>551</v>
      </c>
      <c r="K257" s="35" t="n">
        <v>1258401</v>
      </c>
      <c r="L257" s="35" t="n">
        <v>4055759</v>
      </c>
      <c r="M257" s="35" t="n">
        <v>5077331</v>
      </c>
      <c r="N257" s="35" t="n">
        <v>2714597</v>
      </c>
      <c r="O257" s="35" t="n">
        <v>2976067</v>
      </c>
      <c r="P257" s="35" t="n">
        <v>1341162</v>
      </c>
      <c r="Q257" s="35" t="n">
        <v>2101265</v>
      </c>
      <c r="R257" s="35" t="n">
        <v>173</v>
      </c>
      <c r="S257" s="35" t="n">
        <v>173</v>
      </c>
      <c r="T257" s="35" t="n">
        <v>50000</v>
      </c>
      <c r="U257" s="35" t="n">
        <v>50000</v>
      </c>
      <c r="V257" s="35" t="n">
        <v>629559</v>
      </c>
      <c r="W257" s="35" t="n">
        <v>667067</v>
      </c>
      <c r="X257" s="35" t="n">
        <v>76963</v>
      </c>
      <c r="Y257" s="35" t="n">
        <v>80000</v>
      </c>
      <c r="Z257" s="35" t="n">
        <v>274072</v>
      </c>
      <c r="AA257" s="35" t="n">
        <v>290400</v>
      </c>
      <c r="AB257" s="35" t="n">
        <v>88900</v>
      </c>
      <c r="AC257" s="35" t="n">
        <v>100000</v>
      </c>
      <c r="AD257" s="35" t="n">
        <v>129504</v>
      </c>
      <c r="AE257" s="35" t="n">
        <v>140000</v>
      </c>
      <c r="AF257" s="35" t="n">
        <v>44450</v>
      </c>
      <c r="AG257" s="35" t="n">
        <v>50000</v>
      </c>
      <c r="AH257" s="35" t="n">
        <v>1421150</v>
      </c>
      <c r="AI257" s="35" t="n">
        <v>1598600</v>
      </c>
      <c r="AJ257" s="35" t="n">
        <v>143773</v>
      </c>
      <c r="AK257" s="35" t="n">
        <v>328520</v>
      </c>
      <c r="AL257" s="35" t="n">
        <v>238000</v>
      </c>
      <c r="AM257" s="35" t="n">
        <v>399490</v>
      </c>
      <c r="AN257" s="35" t="n">
        <v>472293</v>
      </c>
      <c r="AO257" s="35" t="n">
        <v>637490</v>
      </c>
      <c r="AP257" s="35" t="n">
        <v>244767</v>
      </c>
      <c r="AQ257" s="35" t="n">
        <v>413081</v>
      </c>
      <c r="AR257" s="35" t="n">
        <v>2835</v>
      </c>
      <c r="AS257" s="35" t="n">
        <v>4693</v>
      </c>
      <c r="AT257" s="35" t="n">
        <v>75812</v>
      </c>
      <c r="AU257" s="35" t="n">
        <v>120000</v>
      </c>
      <c r="AV257" s="35" t="n">
        <v>167296</v>
      </c>
      <c r="AW257" s="35" t="n">
        <v>300000</v>
      </c>
      <c r="AX257" s="35" t="n">
        <v>378159</v>
      </c>
      <c r="AY257" s="35" t="n">
        <v>626000</v>
      </c>
      <c r="AZ257" s="35" t="n">
        <v>30</v>
      </c>
      <c r="BA257" s="35" t="n">
        <v>-1275103</v>
      </c>
      <c r="BB257" s="35" t="n">
        <v>-851629</v>
      </c>
      <c r="BC257" s="35" t="n">
        <v>826162</v>
      </c>
      <c r="BD257" s="60" t="n">
        <v>489533</v>
      </c>
      <c r="BE257" s="60" t="n">
        <v>23467</v>
      </c>
    </row>
    <row r="258" customFormat="false" ht="12.75" hidden="false" customHeight="true" outlineLevel="0" collapsed="false">
      <c r="A258" s="35" t="s">
        <v>691</v>
      </c>
      <c r="B258" s="35" t="s">
        <v>547</v>
      </c>
      <c r="C258" s="35" t="s">
        <v>150</v>
      </c>
      <c r="D258" s="35" t="s">
        <v>690</v>
      </c>
      <c r="E258" s="35" t="s">
        <v>145</v>
      </c>
      <c r="F258" s="35" t="s">
        <v>144</v>
      </c>
      <c r="G258" s="35" t="s">
        <v>553</v>
      </c>
      <c r="H258" s="35" t="s">
        <v>556</v>
      </c>
      <c r="I258" s="35" t="n">
        <v>100</v>
      </c>
      <c r="J258" s="35" t="s">
        <v>551</v>
      </c>
      <c r="K258" s="35" t="n">
        <v>1258401</v>
      </c>
      <c r="L258" s="35" t="n">
        <v>2661316</v>
      </c>
      <c r="M258" s="35" t="n">
        <v>3518658</v>
      </c>
      <c r="N258" s="35" t="n">
        <v>1531698</v>
      </c>
      <c r="O258" s="35" t="n">
        <v>1645467</v>
      </c>
      <c r="P258" s="35" t="n">
        <v>1129617</v>
      </c>
      <c r="Q258" s="35" t="n">
        <v>1873191</v>
      </c>
      <c r="R258" s="35" t="n">
        <v>91</v>
      </c>
      <c r="S258" s="35" t="n">
        <v>91</v>
      </c>
      <c r="T258" s="35" t="n">
        <v>50000</v>
      </c>
      <c r="U258" s="35" t="n">
        <v>50000</v>
      </c>
      <c r="V258" s="35" t="n">
        <v>629559</v>
      </c>
      <c r="W258" s="35" t="n">
        <v>667067</v>
      </c>
      <c r="X258" s="35" t="n">
        <v>76963</v>
      </c>
      <c r="Y258" s="35" t="n">
        <v>80000</v>
      </c>
      <c r="Z258" s="35" t="n">
        <v>274072</v>
      </c>
      <c r="AA258" s="35" t="n">
        <v>290400</v>
      </c>
      <c r="AB258" s="35" t="n">
        <v>88900</v>
      </c>
      <c r="AC258" s="35" t="n">
        <v>100000</v>
      </c>
      <c r="AD258" s="35" t="n">
        <v>129504</v>
      </c>
      <c r="AE258" s="35" t="n">
        <v>140000</v>
      </c>
      <c r="AF258" s="35" t="n">
        <v>44450</v>
      </c>
      <c r="AG258" s="35" t="n">
        <v>50000</v>
      </c>
      <c r="AH258" s="35" t="n">
        <v>238251</v>
      </c>
      <c r="AI258" s="35" t="n">
        <v>268000</v>
      </c>
      <c r="AJ258" s="35" t="n">
        <v>143773</v>
      </c>
      <c r="AK258" s="35" t="n">
        <v>55075</v>
      </c>
      <c r="AL258" s="35" t="n">
        <v>238000</v>
      </c>
      <c r="AM258" s="35" t="n">
        <v>66973</v>
      </c>
      <c r="AN258" s="35" t="n">
        <v>198848</v>
      </c>
      <c r="AO258" s="35" t="n">
        <v>304973</v>
      </c>
      <c r="AP258" s="35" t="n">
        <v>305958</v>
      </c>
      <c r="AQ258" s="35" t="n">
        <v>516351</v>
      </c>
      <c r="AR258" s="35" t="n">
        <v>3544</v>
      </c>
      <c r="AS258" s="35" t="n">
        <v>5867</v>
      </c>
      <c r="AT258" s="35" t="n">
        <v>75812</v>
      </c>
      <c r="AU258" s="35" t="n">
        <v>120000</v>
      </c>
      <c r="AV258" s="35" t="n">
        <v>167296</v>
      </c>
      <c r="AW258" s="35" t="n">
        <v>300000</v>
      </c>
      <c r="AX258" s="35" t="n">
        <v>378159</v>
      </c>
      <c r="AY258" s="35" t="n">
        <v>626000</v>
      </c>
      <c r="AZ258" s="35" t="n">
        <v>30</v>
      </c>
      <c r="BA258" s="35" t="n">
        <v>-840488</v>
      </c>
      <c r="BB258" s="35" t="n">
        <v>-517700</v>
      </c>
      <c r="BC258" s="35" t="n">
        <v>1032703</v>
      </c>
      <c r="BD258" s="60" t="n">
        <v>611917</v>
      </c>
      <c r="BE258" s="60" t="n">
        <v>29333</v>
      </c>
    </row>
    <row r="259" customFormat="false" ht="12.75" hidden="false" customHeight="true" outlineLevel="0" collapsed="false">
      <c r="A259" s="35" t="s">
        <v>692</v>
      </c>
      <c r="B259" s="35" t="s">
        <v>547</v>
      </c>
      <c r="C259" s="35" t="s">
        <v>150</v>
      </c>
      <c r="D259" s="35" t="s">
        <v>690</v>
      </c>
      <c r="E259" s="35" t="s">
        <v>145</v>
      </c>
      <c r="F259" s="35" t="s">
        <v>144</v>
      </c>
      <c r="G259" s="35" t="s">
        <v>555</v>
      </c>
      <c r="H259" s="35" t="s">
        <v>556</v>
      </c>
      <c r="I259" s="35" t="n">
        <v>100</v>
      </c>
      <c r="J259" s="35" t="s">
        <v>551</v>
      </c>
      <c r="K259" s="35" t="n">
        <v>1258401</v>
      </c>
      <c r="L259" s="35" t="n">
        <v>3240526</v>
      </c>
      <c r="M259" s="35" t="n">
        <v>4180105</v>
      </c>
      <c r="N259" s="35" t="n">
        <v>2002155</v>
      </c>
      <c r="O259" s="35" t="n">
        <v>2174667</v>
      </c>
      <c r="P259" s="35" t="n">
        <v>1238371</v>
      </c>
      <c r="Q259" s="35" t="n">
        <v>2005438</v>
      </c>
      <c r="R259" s="35" t="n">
        <v>110</v>
      </c>
      <c r="S259" s="35" t="n">
        <v>110</v>
      </c>
      <c r="T259" s="35" t="n">
        <v>50000</v>
      </c>
      <c r="U259" s="35" t="n">
        <v>50000</v>
      </c>
      <c r="V259" s="35" t="n">
        <v>629559</v>
      </c>
      <c r="W259" s="35" t="n">
        <v>667067</v>
      </c>
      <c r="X259" s="35" t="n">
        <v>76963</v>
      </c>
      <c r="Y259" s="35" t="n">
        <v>80000</v>
      </c>
      <c r="Z259" s="35" t="n">
        <v>274072</v>
      </c>
      <c r="AA259" s="35" t="n">
        <v>290400</v>
      </c>
      <c r="AB259" s="35" t="n">
        <v>88900</v>
      </c>
      <c r="AC259" s="35" t="n">
        <v>100000</v>
      </c>
      <c r="AD259" s="35" t="n">
        <v>129504</v>
      </c>
      <c r="AE259" s="35" t="n">
        <v>140000</v>
      </c>
      <c r="AF259" s="35" t="n">
        <v>44450</v>
      </c>
      <c r="AG259" s="35" t="n">
        <v>50000</v>
      </c>
      <c r="AH259" s="35" t="n">
        <v>708708</v>
      </c>
      <c r="AI259" s="35" t="n">
        <v>797200</v>
      </c>
      <c r="AJ259" s="35" t="n">
        <v>143773</v>
      </c>
      <c r="AK259" s="35" t="n">
        <v>163829</v>
      </c>
      <c r="AL259" s="35" t="n">
        <v>238000</v>
      </c>
      <c r="AM259" s="35" t="n">
        <v>199220</v>
      </c>
      <c r="AN259" s="35" t="n">
        <v>307602</v>
      </c>
      <c r="AO259" s="35" t="n">
        <v>437220</v>
      </c>
      <c r="AP259" s="35" t="n">
        <v>305958</v>
      </c>
      <c r="AQ259" s="35" t="n">
        <v>516351</v>
      </c>
      <c r="AR259" s="35" t="n">
        <v>3544</v>
      </c>
      <c r="AS259" s="35" t="n">
        <v>5867</v>
      </c>
      <c r="AT259" s="35" t="n">
        <v>75812</v>
      </c>
      <c r="AU259" s="35" t="n">
        <v>120000</v>
      </c>
      <c r="AV259" s="35" t="n">
        <v>167296</v>
      </c>
      <c r="AW259" s="35" t="n">
        <v>300000</v>
      </c>
      <c r="AX259" s="35" t="n">
        <v>378159</v>
      </c>
      <c r="AY259" s="35" t="n">
        <v>626000</v>
      </c>
      <c r="AZ259" s="35" t="n">
        <v>30</v>
      </c>
      <c r="BA259" s="35" t="n">
        <v>-972735</v>
      </c>
      <c r="BB259" s="35" t="n">
        <v>-626454</v>
      </c>
      <c r="BC259" s="35" t="n">
        <v>1032703</v>
      </c>
      <c r="BD259" s="60" t="n">
        <v>611917</v>
      </c>
      <c r="BE259" s="60" t="n">
        <v>29333</v>
      </c>
    </row>
    <row r="260" customFormat="false" ht="12.75" hidden="false" customHeight="true" outlineLevel="0" collapsed="false">
      <c r="A260" s="35" t="s">
        <v>693</v>
      </c>
      <c r="B260" s="35" t="s">
        <v>547</v>
      </c>
      <c r="C260" s="35" t="s">
        <v>150</v>
      </c>
      <c r="D260" s="35" t="s">
        <v>690</v>
      </c>
      <c r="E260" s="35" t="s">
        <v>145</v>
      </c>
      <c r="F260" s="35" t="s">
        <v>144</v>
      </c>
      <c r="G260" s="35" t="s">
        <v>549</v>
      </c>
      <c r="H260" s="35" t="s">
        <v>550</v>
      </c>
      <c r="I260" s="35" t="n">
        <v>500</v>
      </c>
      <c r="J260" s="35" t="s">
        <v>558</v>
      </c>
      <c r="K260" s="35" t="n">
        <v>1258401</v>
      </c>
      <c r="L260" s="35" t="n">
        <v>13041999</v>
      </c>
      <c r="M260" s="35" t="n">
        <v>16747668</v>
      </c>
      <c r="N260" s="35" t="n">
        <v>8262546</v>
      </c>
      <c r="O260" s="35" t="n">
        <v>9370467</v>
      </c>
      <c r="P260" s="35" t="n">
        <v>4779453</v>
      </c>
      <c r="Q260" s="35" t="n">
        <v>7377201</v>
      </c>
      <c r="R260" s="35" t="n">
        <v>114</v>
      </c>
      <c r="S260" s="35" t="n">
        <v>114</v>
      </c>
      <c r="T260" s="35" t="n">
        <v>50000</v>
      </c>
      <c r="U260" s="35" t="n">
        <v>50000</v>
      </c>
      <c r="V260" s="35" t="n">
        <v>629559</v>
      </c>
      <c r="W260" s="35" t="n">
        <v>667067</v>
      </c>
      <c r="X260" s="35" t="n">
        <v>76963</v>
      </c>
      <c r="Y260" s="35" t="n">
        <v>80000</v>
      </c>
      <c r="Z260" s="35" t="n">
        <v>274072</v>
      </c>
      <c r="AA260" s="35" t="n">
        <v>290400</v>
      </c>
      <c r="AB260" s="35" t="n">
        <v>88900</v>
      </c>
      <c r="AC260" s="35" t="n">
        <v>100000</v>
      </c>
      <c r="AD260" s="35" t="n">
        <v>129504</v>
      </c>
      <c r="AE260" s="35" t="n">
        <v>140000</v>
      </c>
      <c r="AF260" s="35" t="n">
        <v>44450</v>
      </c>
      <c r="AG260" s="35" t="n">
        <v>50000</v>
      </c>
      <c r="AH260" s="35" t="n">
        <v>6969099</v>
      </c>
      <c r="AI260" s="35" t="n">
        <v>7993000</v>
      </c>
      <c r="AJ260" s="35" t="n">
        <v>143773</v>
      </c>
      <c r="AK260" s="35" t="n">
        <v>1611012</v>
      </c>
      <c r="AL260" s="35" t="n">
        <v>238000</v>
      </c>
      <c r="AM260" s="35" t="n">
        <v>1997451</v>
      </c>
      <c r="AN260" s="35" t="n">
        <v>1754785</v>
      </c>
      <c r="AO260" s="35" t="n">
        <v>2235451</v>
      </c>
      <c r="AP260" s="35" t="n">
        <v>2389727</v>
      </c>
      <c r="AQ260" s="35" t="n">
        <v>4072870</v>
      </c>
      <c r="AR260" s="35" t="n">
        <v>13674</v>
      </c>
      <c r="AS260" s="35" t="n">
        <v>22880</v>
      </c>
      <c r="AT260" s="35" t="n">
        <v>75812</v>
      </c>
      <c r="AU260" s="35" t="n">
        <v>120000</v>
      </c>
      <c r="AV260" s="35" t="n">
        <v>167296</v>
      </c>
      <c r="AW260" s="35" t="n">
        <v>300000</v>
      </c>
      <c r="AX260" s="35" t="n">
        <v>378159</v>
      </c>
      <c r="AY260" s="35" t="n">
        <v>626000</v>
      </c>
      <c r="AZ260" s="35" t="n">
        <v>60.46585308</v>
      </c>
      <c r="BA260" s="35" t="n">
        <v>768539</v>
      </c>
      <c r="BB260" s="35" t="n">
        <v>0</v>
      </c>
      <c r="BC260" s="35" t="n">
        <v>8145740</v>
      </c>
      <c r="BD260" s="60" t="n">
        <v>4779453</v>
      </c>
      <c r="BE260" s="60" t="n">
        <v>114400</v>
      </c>
    </row>
    <row r="261" customFormat="false" ht="12.75" hidden="false" customHeight="true" outlineLevel="0" collapsed="false">
      <c r="A261" s="35" t="s">
        <v>694</v>
      </c>
      <c r="B261" s="35" t="s">
        <v>547</v>
      </c>
      <c r="C261" s="35" t="s">
        <v>150</v>
      </c>
      <c r="D261" s="35" t="s">
        <v>690</v>
      </c>
      <c r="E261" s="35" t="s">
        <v>145</v>
      </c>
      <c r="F261" s="35" t="s">
        <v>144</v>
      </c>
      <c r="G261" s="35" t="s">
        <v>553</v>
      </c>
      <c r="H261" s="35" t="s">
        <v>550</v>
      </c>
      <c r="I261" s="35" t="n">
        <v>500</v>
      </c>
      <c r="J261" s="35" t="s">
        <v>558</v>
      </c>
      <c r="K261" s="35" t="n">
        <v>1258401</v>
      </c>
      <c r="L261" s="35" t="n">
        <v>4566221</v>
      </c>
      <c r="M261" s="35" t="n">
        <v>6158247</v>
      </c>
      <c r="N261" s="35" t="n">
        <v>2461794</v>
      </c>
      <c r="O261" s="35" t="n">
        <v>2717467</v>
      </c>
      <c r="P261" s="35" t="n">
        <v>2104428</v>
      </c>
      <c r="Q261" s="35" t="n">
        <v>3440780</v>
      </c>
      <c r="R261" s="35" t="n">
        <v>32</v>
      </c>
      <c r="S261" s="35" t="n">
        <v>32</v>
      </c>
      <c r="T261" s="35" t="n">
        <v>50000</v>
      </c>
      <c r="U261" s="35" t="n">
        <v>50000</v>
      </c>
      <c r="V261" s="35" t="n">
        <v>629559</v>
      </c>
      <c r="W261" s="35" t="n">
        <v>667067</v>
      </c>
      <c r="X261" s="35" t="n">
        <v>76963</v>
      </c>
      <c r="Y261" s="35" t="n">
        <v>80000</v>
      </c>
      <c r="Z261" s="35" t="n">
        <v>274072</v>
      </c>
      <c r="AA261" s="35" t="n">
        <v>290400</v>
      </c>
      <c r="AB261" s="35" t="n">
        <v>88900</v>
      </c>
      <c r="AC261" s="35" t="n">
        <v>100000</v>
      </c>
      <c r="AD261" s="35" t="n">
        <v>129504</v>
      </c>
      <c r="AE261" s="35" t="n">
        <v>140000</v>
      </c>
      <c r="AF261" s="35" t="n">
        <v>44450</v>
      </c>
      <c r="AG261" s="35" t="n">
        <v>50000</v>
      </c>
      <c r="AH261" s="35" t="n">
        <v>1168346</v>
      </c>
      <c r="AI261" s="35" t="n">
        <v>1340000</v>
      </c>
      <c r="AJ261" s="35" t="n">
        <v>143773</v>
      </c>
      <c r="AK261" s="35" t="n">
        <v>270081</v>
      </c>
      <c r="AL261" s="35" t="n">
        <v>238000</v>
      </c>
      <c r="AM261" s="35" t="n">
        <v>334866</v>
      </c>
      <c r="AN261" s="35" t="n">
        <v>413854</v>
      </c>
      <c r="AO261" s="35" t="n">
        <v>572866</v>
      </c>
      <c r="AP261" s="35" t="n">
        <v>1052214</v>
      </c>
      <c r="AQ261" s="35" t="n">
        <v>1793314</v>
      </c>
      <c r="AR261" s="35" t="n">
        <v>17093</v>
      </c>
      <c r="AS261" s="35" t="n">
        <v>28600</v>
      </c>
      <c r="AT261" s="35" t="n">
        <v>75812</v>
      </c>
      <c r="AU261" s="35" t="n">
        <v>120000</v>
      </c>
      <c r="AV261" s="35" t="n">
        <v>167296</v>
      </c>
      <c r="AW261" s="35" t="n">
        <v>300000</v>
      </c>
      <c r="AX261" s="35" t="n">
        <v>378159</v>
      </c>
      <c r="AY261" s="35" t="n">
        <v>626000</v>
      </c>
      <c r="AZ261" s="35" t="n">
        <v>21.29883987</v>
      </c>
      <c r="BA261" s="35" t="n">
        <v>145848</v>
      </c>
      <c r="BB261" s="35" t="n">
        <v>0</v>
      </c>
      <c r="BC261" s="35" t="n">
        <v>3586628</v>
      </c>
      <c r="BD261" s="60" t="n">
        <v>2104428</v>
      </c>
      <c r="BE261" s="60" t="n">
        <v>143000</v>
      </c>
    </row>
    <row r="262" customFormat="false" ht="12.75" hidden="false" customHeight="true" outlineLevel="0" collapsed="false">
      <c r="A262" s="35" t="s">
        <v>695</v>
      </c>
      <c r="B262" s="35" t="s">
        <v>547</v>
      </c>
      <c r="C262" s="35" t="s">
        <v>150</v>
      </c>
      <c r="D262" s="35" t="s">
        <v>690</v>
      </c>
      <c r="E262" s="35" t="s">
        <v>145</v>
      </c>
      <c r="F262" s="35" t="s">
        <v>144</v>
      </c>
      <c r="G262" s="35" t="s">
        <v>555</v>
      </c>
      <c r="H262" s="35" t="s">
        <v>550</v>
      </c>
      <c r="I262" s="35" t="n">
        <v>500</v>
      </c>
      <c r="J262" s="35" t="s">
        <v>558</v>
      </c>
      <c r="K262" s="35" t="n">
        <v>1258401</v>
      </c>
      <c r="L262" s="35" t="n">
        <v>7939887</v>
      </c>
      <c r="M262" s="35" t="n">
        <v>10374414</v>
      </c>
      <c r="N262" s="35" t="n">
        <v>4768842</v>
      </c>
      <c r="O262" s="35" t="n">
        <v>5363467</v>
      </c>
      <c r="P262" s="35" t="n">
        <v>3171046</v>
      </c>
      <c r="Q262" s="35" t="n">
        <v>5010947</v>
      </c>
      <c r="R262" s="35" t="n">
        <v>56</v>
      </c>
      <c r="S262" s="35" t="n">
        <v>56</v>
      </c>
      <c r="T262" s="35" t="n">
        <v>50000</v>
      </c>
      <c r="U262" s="35" t="n">
        <v>50000</v>
      </c>
      <c r="V262" s="35" t="n">
        <v>629559</v>
      </c>
      <c r="W262" s="35" t="n">
        <v>667067</v>
      </c>
      <c r="X262" s="35" t="n">
        <v>76963</v>
      </c>
      <c r="Y262" s="35" t="n">
        <v>80000</v>
      </c>
      <c r="Z262" s="35" t="n">
        <v>274072</v>
      </c>
      <c r="AA262" s="35" t="n">
        <v>290400</v>
      </c>
      <c r="AB262" s="35" t="n">
        <v>88900</v>
      </c>
      <c r="AC262" s="35" t="n">
        <v>100000</v>
      </c>
      <c r="AD262" s="35" t="n">
        <v>129504</v>
      </c>
      <c r="AE262" s="35" t="n">
        <v>140000</v>
      </c>
      <c r="AF262" s="35" t="n">
        <v>44450</v>
      </c>
      <c r="AG262" s="35" t="n">
        <v>50000</v>
      </c>
      <c r="AH262" s="35" t="n">
        <v>3475394</v>
      </c>
      <c r="AI262" s="35" t="n">
        <v>3986000</v>
      </c>
      <c r="AJ262" s="35" t="n">
        <v>143773</v>
      </c>
      <c r="AK262" s="35" t="n">
        <v>803390</v>
      </c>
      <c r="AL262" s="35" t="n">
        <v>238000</v>
      </c>
      <c r="AM262" s="35" t="n">
        <v>996101</v>
      </c>
      <c r="AN262" s="35" t="n">
        <v>947163</v>
      </c>
      <c r="AO262" s="35" t="n">
        <v>1234101</v>
      </c>
      <c r="AP262" s="35" t="n">
        <v>1585523</v>
      </c>
      <c r="AQ262" s="35" t="n">
        <v>2702246</v>
      </c>
      <c r="AR262" s="35" t="n">
        <v>17093</v>
      </c>
      <c r="AS262" s="35" t="n">
        <v>28600</v>
      </c>
      <c r="AT262" s="35" t="n">
        <v>75812</v>
      </c>
      <c r="AU262" s="35" t="n">
        <v>120000</v>
      </c>
      <c r="AV262" s="35" t="n">
        <v>167296</v>
      </c>
      <c r="AW262" s="35" t="n">
        <v>300000</v>
      </c>
      <c r="AX262" s="35" t="n">
        <v>378159</v>
      </c>
      <c r="AY262" s="35" t="n">
        <v>626000</v>
      </c>
      <c r="AZ262" s="35" t="n">
        <v>32.09404334</v>
      </c>
      <c r="BA262" s="35" t="n">
        <v>393544</v>
      </c>
      <c r="BB262" s="35" t="n">
        <v>0</v>
      </c>
      <c r="BC262" s="35" t="n">
        <v>5404491</v>
      </c>
      <c r="BD262" s="60" t="n">
        <v>3171046</v>
      </c>
      <c r="BE262" s="60" t="n">
        <v>143000</v>
      </c>
    </row>
    <row r="263" customFormat="false" ht="12.75" hidden="false" customHeight="true" outlineLevel="0" collapsed="false">
      <c r="A263" s="35" t="s">
        <v>693</v>
      </c>
      <c r="B263" s="35" t="s">
        <v>547</v>
      </c>
      <c r="C263" s="35" t="s">
        <v>150</v>
      </c>
      <c r="D263" s="35" t="s">
        <v>690</v>
      </c>
      <c r="E263" s="35" t="s">
        <v>145</v>
      </c>
      <c r="F263" s="35" t="s">
        <v>144</v>
      </c>
      <c r="G263" s="35" t="s">
        <v>549</v>
      </c>
      <c r="H263" s="35" t="s">
        <v>556</v>
      </c>
      <c r="I263" s="35" t="n">
        <v>500</v>
      </c>
      <c r="J263" s="35" t="s">
        <v>558</v>
      </c>
      <c r="K263" s="35" t="n">
        <v>1258401</v>
      </c>
      <c r="L263" s="35" t="n">
        <v>11837930</v>
      </c>
      <c r="M263" s="35" t="n">
        <v>14695543</v>
      </c>
      <c r="N263" s="35" t="n">
        <v>8262546</v>
      </c>
      <c r="O263" s="35" t="n">
        <v>9370467</v>
      </c>
      <c r="P263" s="35" t="n">
        <v>3575384</v>
      </c>
      <c r="Q263" s="35" t="n">
        <v>5325076</v>
      </c>
      <c r="R263" s="35" t="n">
        <v>103</v>
      </c>
      <c r="S263" s="35" t="n">
        <v>103</v>
      </c>
      <c r="T263" s="35" t="n">
        <v>50000</v>
      </c>
      <c r="U263" s="35" t="n">
        <v>50000</v>
      </c>
      <c r="V263" s="35" t="n">
        <v>629559</v>
      </c>
      <c r="W263" s="35" t="n">
        <v>667067</v>
      </c>
      <c r="X263" s="35" t="n">
        <v>76963</v>
      </c>
      <c r="Y263" s="35" t="n">
        <v>80000</v>
      </c>
      <c r="Z263" s="35" t="n">
        <v>274072</v>
      </c>
      <c r="AA263" s="35" t="n">
        <v>290400</v>
      </c>
      <c r="AB263" s="35" t="n">
        <v>88900</v>
      </c>
      <c r="AC263" s="35" t="n">
        <v>100000</v>
      </c>
      <c r="AD263" s="35" t="n">
        <v>129504</v>
      </c>
      <c r="AE263" s="35" t="n">
        <v>140000</v>
      </c>
      <c r="AF263" s="35" t="n">
        <v>44450</v>
      </c>
      <c r="AG263" s="35" t="n">
        <v>50000</v>
      </c>
      <c r="AH263" s="35" t="n">
        <v>6969099</v>
      </c>
      <c r="AI263" s="35" t="n">
        <v>7993000</v>
      </c>
      <c r="AJ263" s="35" t="n">
        <v>143773</v>
      </c>
      <c r="AK263" s="35" t="n">
        <v>1611012</v>
      </c>
      <c r="AL263" s="35" t="n">
        <v>238000</v>
      </c>
      <c r="AM263" s="35" t="n">
        <v>1997451</v>
      </c>
      <c r="AN263" s="35" t="n">
        <v>1754785</v>
      </c>
      <c r="AO263" s="35" t="n">
        <v>2235451</v>
      </c>
      <c r="AP263" s="35" t="n">
        <v>1185658</v>
      </c>
      <c r="AQ263" s="35" t="n">
        <v>2020746</v>
      </c>
      <c r="AR263" s="35" t="n">
        <v>13674</v>
      </c>
      <c r="AS263" s="35" t="n">
        <v>22880</v>
      </c>
      <c r="AT263" s="35" t="n">
        <v>75812</v>
      </c>
      <c r="AU263" s="35" t="n">
        <v>120000</v>
      </c>
      <c r="AV263" s="35" t="n">
        <v>167296</v>
      </c>
      <c r="AW263" s="35" t="n">
        <v>300000</v>
      </c>
      <c r="AX263" s="35" t="n">
        <v>378159</v>
      </c>
      <c r="AY263" s="35" t="n">
        <v>626000</v>
      </c>
      <c r="AZ263" s="35" t="n">
        <v>30</v>
      </c>
      <c r="BA263" s="35" t="n">
        <v>-1283585</v>
      </c>
      <c r="BB263" s="35" t="n">
        <v>-1204069</v>
      </c>
      <c r="BC263" s="35" t="n">
        <v>4041491</v>
      </c>
      <c r="BD263" s="60" t="n">
        <v>2371315</v>
      </c>
      <c r="BE263" s="60" t="n">
        <v>114400</v>
      </c>
    </row>
    <row r="264" customFormat="false" ht="12.75" hidden="false" customHeight="true" outlineLevel="0" collapsed="false">
      <c r="A264" s="35" t="s">
        <v>694</v>
      </c>
      <c r="B264" s="35" t="s">
        <v>547</v>
      </c>
      <c r="C264" s="35" t="s">
        <v>150</v>
      </c>
      <c r="D264" s="35" t="s">
        <v>690</v>
      </c>
      <c r="E264" s="35" t="s">
        <v>145</v>
      </c>
      <c r="F264" s="35" t="s">
        <v>144</v>
      </c>
      <c r="G264" s="35" t="s">
        <v>553</v>
      </c>
      <c r="H264" s="35" t="s">
        <v>556</v>
      </c>
      <c r="I264" s="35" t="n">
        <v>500</v>
      </c>
      <c r="J264" s="35" t="s">
        <v>558</v>
      </c>
      <c r="K264" s="35" t="n">
        <v>1258401</v>
      </c>
      <c r="L264" s="35" t="n">
        <v>4996079</v>
      </c>
      <c r="M264" s="35" t="n">
        <v>6890865</v>
      </c>
      <c r="N264" s="35" t="n">
        <v>2461794</v>
      </c>
      <c r="O264" s="35" t="n">
        <v>2717467</v>
      </c>
      <c r="P264" s="35" t="n">
        <v>2534286</v>
      </c>
      <c r="Q264" s="35" t="n">
        <v>4173398</v>
      </c>
      <c r="R264" s="35" t="n">
        <v>35</v>
      </c>
      <c r="S264" s="35" t="n">
        <v>35</v>
      </c>
      <c r="T264" s="35" t="n">
        <v>50000</v>
      </c>
      <c r="U264" s="35" t="n">
        <v>50000</v>
      </c>
      <c r="V264" s="35" t="n">
        <v>629559</v>
      </c>
      <c r="W264" s="35" t="n">
        <v>667067</v>
      </c>
      <c r="X264" s="35" t="n">
        <v>76963</v>
      </c>
      <c r="Y264" s="35" t="n">
        <v>80000</v>
      </c>
      <c r="Z264" s="35" t="n">
        <v>274072</v>
      </c>
      <c r="AA264" s="35" t="n">
        <v>290400</v>
      </c>
      <c r="AB264" s="35" t="n">
        <v>88900</v>
      </c>
      <c r="AC264" s="35" t="n">
        <v>100000</v>
      </c>
      <c r="AD264" s="35" t="n">
        <v>129504</v>
      </c>
      <c r="AE264" s="35" t="n">
        <v>140000</v>
      </c>
      <c r="AF264" s="35" t="n">
        <v>44450</v>
      </c>
      <c r="AG264" s="35" t="n">
        <v>50000</v>
      </c>
      <c r="AH264" s="35" t="n">
        <v>1168346</v>
      </c>
      <c r="AI264" s="35" t="n">
        <v>1340000</v>
      </c>
      <c r="AJ264" s="35" t="n">
        <v>143773</v>
      </c>
      <c r="AK264" s="35" t="n">
        <v>270081</v>
      </c>
      <c r="AL264" s="35" t="n">
        <v>238000</v>
      </c>
      <c r="AM264" s="35" t="n">
        <v>334866</v>
      </c>
      <c r="AN264" s="35" t="n">
        <v>413854</v>
      </c>
      <c r="AO264" s="35" t="n">
        <v>572866</v>
      </c>
      <c r="AP264" s="35" t="n">
        <v>1482072</v>
      </c>
      <c r="AQ264" s="35" t="n">
        <v>2525932</v>
      </c>
      <c r="AR264" s="35" t="n">
        <v>17093</v>
      </c>
      <c r="AS264" s="35" t="n">
        <v>28600</v>
      </c>
      <c r="AT264" s="35" t="n">
        <v>75812</v>
      </c>
      <c r="AU264" s="35" t="n">
        <v>120000</v>
      </c>
      <c r="AV264" s="35" t="n">
        <v>167296</v>
      </c>
      <c r="AW264" s="35" t="n">
        <v>300000</v>
      </c>
      <c r="AX264" s="35" t="n">
        <v>378159</v>
      </c>
      <c r="AY264" s="35" t="n">
        <v>626000</v>
      </c>
      <c r="AZ264" s="35" t="n">
        <v>30</v>
      </c>
      <c r="BA264" s="35" t="n">
        <v>878466</v>
      </c>
      <c r="BB264" s="35" t="n">
        <v>429858</v>
      </c>
      <c r="BC264" s="35" t="n">
        <v>5051864</v>
      </c>
      <c r="BD264" s="60" t="n">
        <v>2964144</v>
      </c>
      <c r="BE264" s="60" t="n">
        <v>143000</v>
      </c>
    </row>
    <row r="265" customFormat="false" ht="12.75" hidden="false" customHeight="true" outlineLevel="0" collapsed="false">
      <c r="A265" s="35" t="s">
        <v>695</v>
      </c>
      <c r="B265" s="35" t="s">
        <v>547</v>
      </c>
      <c r="C265" s="35" t="s">
        <v>150</v>
      </c>
      <c r="D265" s="35" t="s">
        <v>690</v>
      </c>
      <c r="E265" s="35" t="s">
        <v>145</v>
      </c>
      <c r="F265" s="35" t="s">
        <v>144</v>
      </c>
      <c r="G265" s="35" t="s">
        <v>555</v>
      </c>
      <c r="H265" s="35" t="s">
        <v>556</v>
      </c>
      <c r="I265" s="35" t="n">
        <v>500</v>
      </c>
      <c r="J265" s="35" t="s">
        <v>558</v>
      </c>
      <c r="K265" s="35" t="n">
        <v>1258401</v>
      </c>
      <c r="L265" s="35" t="n">
        <v>7836437</v>
      </c>
      <c r="M265" s="35" t="n">
        <v>10198100</v>
      </c>
      <c r="N265" s="35" t="n">
        <v>4768842</v>
      </c>
      <c r="O265" s="35" t="n">
        <v>5363467</v>
      </c>
      <c r="P265" s="35" t="n">
        <v>3067595</v>
      </c>
      <c r="Q265" s="35" t="n">
        <v>4834633</v>
      </c>
      <c r="R265" s="35" t="n">
        <v>55</v>
      </c>
      <c r="S265" s="35" t="n">
        <v>55</v>
      </c>
      <c r="T265" s="35" t="n">
        <v>50000</v>
      </c>
      <c r="U265" s="35" t="n">
        <v>50000</v>
      </c>
      <c r="V265" s="35" t="n">
        <v>629559</v>
      </c>
      <c r="W265" s="35" t="n">
        <v>667067</v>
      </c>
      <c r="X265" s="35" t="n">
        <v>76963</v>
      </c>
      <c r="Y265" s="35" t="n">
        <v>80000</v>
      </c>
      <c r="Z265" s="35" t="n">
        <v>274072</v>
      </c>
      <c r="AA265" s="35" t="n">
        <v>290400</v>
      </c>
      <c r="AB265" s="35" t="n">
        <v>88900</v>
      </c>
      <c r="AC265" s="35" t="n">
        <v>100000</v>
      </c>
      <c r="AD265" s="35" t="n">
        <v>129504</v>
      </c>
      <c r="AE265" s="35" t="n">
        <v>140000</v>
      </c>
      <c r="AF265" s="35" t="n">
        <v>44450</v>
      </c>
      <c r="AG265" s="35" t="n">
        <v>50000</v>
      </c>
      <c r="AH265" s="35" t="n">
        <v>3475394</v>
      </c>
      <c r="AI265" s="35" t="n">
        <v>3986000</v>
      </c>
      <c r="AJ265" s="35" t="n">
        <v>143773</v>
      </c>
      <c r="AK265" s="35" t="n">
        <v>803390</v>
      </c>
      <c r="AL265" s="35" t="n">
        <v>238000</v>
      </c>
      <c r="AM265" s="35" t="n">
        <v>996101</v>
      </c>
      <c r="AN265" s="35" t="n">
        <v>947163</v>
      </c>
      <c r="AO265" s="35" t="n">
        <v>1234101</v>
      </c>
      <c r="AP265" s="35" t="n">
        <v>1482072</v>
      </c>
      <c r="AQ265" s="35" t="n">
        <v>2525932</v>
      </c>
      <c r="AR265" s="35" t="n">
        <v>17093</v>
      </c>
      <c r="AS265" s="35" t="n">
        <v>28600</v>
      </c>
      <c r="AT265" s="35" t="n">
        <v>75812</v>
      </c>
      <c r="AU265" s="35" t="n">
        <v>120000</v>
      </c>
      <c r="AV265" s="35" t="n">
        <v>167296</v>
      </c>
      <c r="AW265" s="35" t="n">
        <v>300000</v>
      </c>
      <c r="AX265" s="35" t="n">
        <v>378159</v>
      </c>
      <c r="AY265" s="35" t="n">
        <v>626000</v>
      </c>
      <c r="AZ265" s="35" t="n">
        <v>30</v>
      </c>
      <c r="BA265" s="35" t="n">
        <v>217231</v>
      </c>
      <c r="BB265" s="35" t="n">
        <v>-103451</v>
      </c>
      <c r="BC265" s="35" t="n">
        <v>5051864</v>
      </c>
      <c r="BD265" s="60" t="n">
        <v>2964144</v>
      </c>
      <c r="BE265" s="60" t="n">
        <v>143000</v>
      </c>
    </row>
    <row r="266" customFormat="false" ht="12.75" hidden="false" customHeight="true" outlineLevel="0" collapsed="false">
      <c r="A266" s="35" t="s">
        <v>696</v>
      </c>
      <c r="B266" s="35" t="s">
        <v>547</v>
      </c>
      <c r="C266" s="35" t="s">
        <v>150</v>
      </c>
      <c r="D266" s="35" t="s">
        <v>690</v>
      </c>
      <c r="E266" s="35" t="s">
        <v>145</v>
      </c>
      <c r="F266" s="35" t="s">
        <v>144</v>
      </c>
      <c r="G266" s="35" t="s">
        <v>549</v>
      </c>
      <c r="H266" s="35" t="s">
        <v>550</v>
      </c>
      <c r="I266" s="35" t="n">
        <v>1000</v>
      </c>
      <c r="J266" s="35" t="s">
        <v>562</v>
      </c>
      <c r="K266" s="35" t="n">
        <v>1258401</v>
      </c>
      <c r="L266" s="35" t="n">
        <v>22564718</v>
      </c>
      <c r="M266" s="35" t="n">
        <v>29524512</v>
      </c>
      <c r="N266" s="35" t="n">
        <v>14782832</v>
      </c>
      <c r="O266" s="35" t="n">
        <v>17443467</v>
      </c>
      <c r="P266" s="35" t="n">
        <v>7781886</v>
      </c>
      <c r="Q266" s="35" t="n">
        <v>12081045</v>
      </c>
      <c r="R266" s="35" t="n">
        <v>104</v>
      </c>
      <c r="S266" s="35" t="n">
        <v>104</v>
      </c>
      <c r="T266" s="35" t="n">
        <v>50000</v>
      </c>
      <c r="U266" s="35" t="n">
        <v>50000</v>
      </c>
      <c r="V266" s="35" t="n">
        <v>629559</v>
      </c>
      <c r="W266" s="35" t="n">
        <v>667067</v>
      </c>
      <c r="X266" s="35" t="n">
        <v>153925</v>
      </c>
      <c r="Y266" s="35" t="n">
        <v>160000</v>
      </c>
      <c r="Z266" s="35" t="n">
        <v>274072</v>
      </c>
      <c r="AA266" s="35" t="n">
        <v>290400</v>
      </c>
      <c r="AB266" s="35" t="n">
        <v>88900</v>
      </c>
      <c r="AC266" s="35" t="n">
        <v>100000</v>
      </c>
      <c r="AD266" s="35" t="n">
        <v>129504</v>
      </c>
      <c r="AE266" s="35" t="n">
        <v>140000</v>
      </c>
      <c r="AF266" s="35" t="n">
        <v>44450</v>
      </c>
      <c r="AG266" s="35" t="n">
        <v>50000</v>
      </c>
      <c r="AH266" s="35" t="n">
        <v>13412423</v>
      </c>
      <c r="AI266" s="35" t="n">
        <v>15986000</v>
      </c>
      <c r="AJ266" s="35" t="n">
        <v>143773</v>
      </c>
      <c r="AK266" s="35" t="n">
        <v>3100484</v>
      </c>
      <c r="AL266" s="35" t="n">
        <v>238000</v>
      </c>
      <c r="AM266" s="35" t="n">
        <v>3994901</v>
      </c>
      <c r="AN266" s="35" t="n">
        <v>3244257</v>
      </c>
      <c r="AO266" s="35" t="n">
        <v>4232901</v>
      </c>
      <c r="AP266" s="35" t="n">
        <v>3890943</v>
      </c>
      <c r="AQ266" s="35" t="n">
        <v>6758731</v>
      </c>
      <c r="AR266" s="35" t="n">
        <v>25419</v>
      </c>
      <c r="AS266" s="35" t="n">
        <v>43413</v>
      </c>
      <c r="AT266" s="35" t="n">
        <v>75812</v>
      </c>
      <c r="AU266" s="35" t="n">
        <v>120000</v>
      </c>
      <c r="AV266" s="35" t="n">
        <v>167296</v>
      </c>
      <c r="AW266" s="35" t="n">
        <v>300000</v>
      </c>
      <c r="AX266" s="35" t="n">
        <v>378159</v>
      </c>
      <c r="AY266" s="35" t="n">
        <v>626000</v>
      </c>
      <c r="AZ266" s="35" t="n">
        <v>52.52679699</v>
      </c>
      <c r="BA266" s="35" t="n">
        <v>1436416</v>
      </c>
      <c r="BB266" s="35" t="n">
        <v>0</v>
      </c>
      <c r="BC266" s="35" t="n">
        <v>13517461</v>
      </c>
      <c r="BD266" s="60" t="n">
        <v>7781886</v>
      </c>
      <c r="BE266" s="60" t="n">
        <v>217067</v>
      </c>
    </row>
    <row r="267" customFormat="false" ht="12.75" hidden="false" customHeight="true" outlineLevel="0" collapsed="false">
      <c r="A267" s="35" t="s">
        <v>697</v>
      </c>
      <c r="B267" s="35" t="s">
        <v>547</v>
      </c>
      <c r="C267" s="35" t="s">
        <v>150</v>
      </c>
      <c r="D267" s="35" t="s">
        <v>690</v>
      </c>
      <c r="E267" s="35" t="s">
        <v>145</v>
      </c>
      <c r="F267" s="35" t="s">
        <v>144</v>
      </c>
      <c r="G267" s="35" t="s">
        <v>553</v>
      </c>
      <c r="H267" s="35" t="s">
        <v>550</v>
      </c>
      <c r="I267" s="35" t="n">
        <v>1000</v>
      </c>
      <c r="J267" s="35" t="s">
        <v>562</v>
      </c>
      <c r="K267" s="35" t="n">
        <v>1258401</v>
      </c>
      <c r="L267" s="35" t="n">
        <v>6252158</v>
      </c>
      <c r="M267" s="35" t="n">
        <v>8432454</v>
      </c>
      <c r="N267" s="35" t="n">
        <v>3618958</v>
      </c>
      <c r="O267" s="35" t="n">
        <v>4137467</v>
      </c>
      <c r="P267" s="35" t="n">
        <v>2633200</v>
      </c>
      <c r="Q267" s="35" t="n">
        <v>4294988</v>
      </c>
      <c r="R267" s="35" t="n">
        <v>23</v>
      </c>
      <c r="S267" s="35" t="n">
        <v>23</v>
      </c>
      <c r="T267" s="35" t="n">
        <v>50000</v>
      </c>
      <c r="U267" s="35" t="n">
        <v>50000</v>
      </c>
      <c r="V267" s="35" t="n">
        <v>629559</v>
      </c>
      <c r="W267" s="35" t="n">
        <v>667067</v>
      </c>
      <c r="X267" s="35" t="n">
        <v>153925</v>
      </c>
      <c r="Y267" s="35" t="n">
        <v>160000</v>
      </c>
      <c r="Z267" s="35" t="n">
        <v>274072</v>
      </c>
      <c r="AA267" s="35" t="n">
        <v>290400</v>
      </c>
      <c r="AB267" s="35" t="n">
        <v>88900</v>
      </c>
      <c r="AC267" s="35" t="n">
        <v>100000</v>
      </c>
      <c r="AD267" s="35" t="n">
        <v>129504</v>
      </c>
      <c r="AE267" s="35" t="n">
        <v>140000</v>
      </c>
      <c r="AF267" s="35" t="n">
        <v>44450</v>
      </c>
      <c r="AG267" s="35" t="n">
        <v>50000</v>
      </c>
      <c r="AH267" s="35" t="n">
        <v>2248548</v>
      </c>
      <c r="AI267" s="35" t="n">
        <v>2680000</v>
      </c>
      <c r="AJ267" s="35" t="n">
        <v>143773</v>
      </c>
      <c r="AK267" s="35" t="n">
        <v>519786</v>
      </c>
      <c r="AL267" s="35" t="n">
        <v>238000</v>
      </c>
      <c r="AM267" s="35" t="n">
        <v>669732</v>
      </c>
      <c r="AN267" s="35" t="n">
        <v>663559</v>
      </c>
      <c r="AO267" s="35" t="n">
        <v>907732</v>
      </c>
      <c r="AP267" s="35" t="n">
        <v>1316600</v>
      </c>
      <c r="AQ267" s="35" t="n">
        <v>2286989</v>
      </c>
      <c r="AR267" s="35" t="n">
        <v>31774</v>
      </c>
      <c r="AS267" s="35" t="n">
        <v>54267</v>
      </c>
      <c r="AT267" s="35" t="n">
        <v>75812</v>
      </c>
      <c r="AU267" s="35" t="n">
        <v>120000</v>
      </c>
      <c r="AV267" s="35" t="n">
        <v>167296</v>
      </c>
      <c r="AW267" s="35" t="n">
        <v>300000</v>
      </c>
      <c r="AX267" s="35" t="n">
        <v>378159</v>
      </c>
      <c r="AY267" s="35" t="n">
        <v>626000</v>
      </c>
      <c r="AZ267" s="35" t="n">
        <v>14.21902636</v>
      </c>
      <c r="BA267" s="35" t="n">
        <v>278990</v>
      </c>
      <c r="BB267" s="35" t="n">
        <v>0</v>
      </c>
      <c r="BC267" s="35" t="n">
        <v>4573978</v>
      </c>
      <c r="BD267" s="60" t="n">
        <v>2633200</v>
      </c>
      <c r="BE267" s="60" t="n">
        <v>271333</v>
      </c>
    </row>
    <row r="268" customFormat="false" ht="12.75" hidden="false" customHeight="true" outlineLevel="0" collapsed="false">
      <c r="A268" s="35" t="s">
        <v>698</v>
      </c>
      <c r="B268" s="35" t="s">
        <v>547</v>
      </c>
      <c r="C268" s="35" t="s">
        <v>150</v>
      </c>
      <c r="D268" s="35" t="s">
        <v>690</v>
      </c>
      <c r="E268" s="35" t="s">
        <v>145</v>
      </c>
      <c r="F268" s="35" t="s">
        <v>144</v>
      </c>
      <c r="G268" s="35" t="s">
        <v>555</v>
      </c>
      <c r="H268" s="35" t="s">
        <v>550</v>
      </c>
      <c r="I268" s="35" t="n">
        <v>1000</v>
      </c>
      <c r="J268" s="35" t="s">
        <v>562</v>
      </c>
      <c r="K268" s="35" t="n">
        <v>1258401</v>
      </c>
      <c r="L268" s="35" t="n">
        <v>12744968</v>
      </c>
      <c r="M268" s="35" t="n">
        <v>16829796</v>
      </c>
      <c r="N268" s="35" t="n">
        <v>8059002</v>
      </c>
      <c r="O268" s="35" t="n">
        <v>9429467</v>
      </c>
      <c r="P268" s="35" t="n">
        <v>4685966</v>
      </c>
      <c r="Q268" s="35" t="n">
        <v>7400329</v>
      </c>
      <c r="R268" s="35" t="n">
        <v>47</v>
      </c>
      <c r="S268" s="35" t="n">
        <v>47</v>
      </c>
      <c r="T268" s="35" t="n">
        <v>50000</v>
      </c>
      <c r="U268" s="35" t="n">
        <v>50000</v>
      </c>
      <c r="V268" s="35" t="n">
        <v>629559</v>
      </c>
      <c r="W268" s="35" t="n">
        <v>667067</v>
      </c>
      <c r="X268" s="35" t="n">
        <v>153925</v>
      </c>
      <c r="Y268" s="35" t="n">
        <v>160000</v>
      </c>
      <c r="Z268" s="35" t="n">
        <v>274072</v>
      </c>
      <c r="AA268" s="35" t="n">
        <v>290400</v>
      </c>
      <c r="AB268" s="35" t="n">
        <v>88900</v>
      </c>
      <c r="AC268" s="35" t="n">
        <v>100000</v>
      </c>
      <c r="AD268" s="35" t="n">
        <v>129504</v>
      </c>
      <c r="AE268" s="35" t="n">
        <v>140000</v>
      </c>
      <c r="AF268" s="35" t="n">
        <v>44450</v>
      </c>
      <c r="AG268" s="35" t="n">
        <v>50000</v>
      </c>
      <c r="AH268" s="35" t="n">
        <v>6688592</v>
      </c>
      <c r="AI268" s="35" t="n">
        <v>7972000</v>
      </c>
      <c r="AJ268" s="35" t="n">
        <v>143773</v>
      </c>
      <c r="AK268" s="35" t="n">
        <v>1546169</v>
      </c>
      <c r="AL268" s="35" t="n">
        <v>238000</v>
      </c>
      <c r="AM268" s="35" t="n">
        <v>1992203</v>
      </c>
      <c r="AN268" s="35" t="n">
        <v>1689942</v>
      </c>
      <c r="AO268" s="35" t="n">
        <v>2230203</v>
      </c>
      <c r="AP268" s="35" t="n">
        <v>2342983</v>
      </c>
      <c r="AQ268" s="35" t="n">
        <v>4069859</v>
      </c>
      <c r="AR268" s="35" t="n">
        <v>31774</v>
      </c>
      <c r="AS268" s="35" t="n">
        <v>54267</v>
      </c>
      <c r="AT268" s="35" t="n">
        <v>75812</v>
      </c>
      <c r="AU268" s="35" t="n">
        <v>120000</v>
      </c>
      <c r="AV268" s="35" t="n">
        <v>167296</v>
      </c>
      <c r="AW268" s="35" t="n">
        <v>300000</v>
      </c>
      <c r="AX268" s="35" t="n">
        <v>378159</v>
      </c>
      <c r="AY268" s="35" t="n">
        <v>626000</v>
      </c>
      <c r="AZ268" s="35" t="n">
        <v>25.30376673</v>
      </c>
      <c r="BA268" s="35" t="n">
        <v>739390</v>
      </c>
      <c r="BB268" s="35" t="n">
        <v>0</v>
      </c>
      <c r="BC268" s="35" t="n">
        <v>8139719</v>
      </c>
      <c r="BD268" s="60" t="n">
        <v>4685966</v>
      </c>
      <c r="BE268" s="60" t="n">
        <v>271333</v>
      </c>
    </row>
    <row r="269" customFormat="false" ht="12.75" hidden="false" customHeight="true" outlineLevel="0" collapsed="false">
      <c r="A269" s="35" t="s">
        <v>696</v>
      </c>
      <c r="B269" s="35" t="s">
        <v>547</v>
      </c>
      <c r="C269" s="35" t="s">
        <v>150</v>
      </c>
      <c r="D269" s="35" t="s">
        <v>690</v>
      </c>
      <c r="E269" s="35" t="s">
        <v>145</v>
      </c>
      <c r="F269" s="35" t="s">
        <v>144</v>
      </c>
      <c r="G269" s="35" t="s">
        <v>549</v>
      </c>
      <c r="H269" s="35" t="s">
        <v>556</v>
      </c>
      <c r="I269" s="35" t="n">
        <v>1000</v>
      </c>
      <c r="J269" s="35" t="s">
        <v>562</v>
      </c>
      <c r="K269" s="35" t="n">
        <v>1258401</v>
      </c>
      <c r="L269" s="35" t="n">
        <v>20896037</v>
      </c>
      <c r="M269" s="35" t="n">
        <v>26625943</v>
      </c>
      <c r="N269" s="35" t="n">
        <v>14782832</v>
      </c>
      <c r="O269" s="35" t="n">
        <v>17443467</v>
      </c>
      <c r="P269" s="35" t="n">
        <v>6113205</v>
      </c>
      <c r="Q269" s="35" t="n">
        <v>9182476</v>
      </c>
      <c r="R269" s="35" t="n">
        <v>96</v>
      </c>
      <c r="S269" s="35" t="n">
        <v>96</v>
      </c>
      <c r="T269" s="35" t="n">
        <v>50000</v>
      </c>
      <c r="U269" s="35" t="n">
        <v>50000</v>
      </c>
      <c r="V269" s="35" t="n">
        <v>629559</v>
      </c>
      <c r="W269" s="35" t="n">
        <v>667067</v>
      </c>
      <c r="X269" s="35" t="n">
        <v>153925</v>
      </c>
      <c r="Y269" s="35" t="n">
        <v>160000</v>
      </c>
      <c r="Z269" s="35" t="n">
        <v>274072</v>
      </c>
      <c r="AA269" s="35" t="n">
        <v>290400</v>
      </c>
      <c r="AB269" s="35" t="n">
        <v>88900</v>
      </c>
      <c r="AC269" s="35" t="n">
        <v>100000</v>
      </c>
      <c r="AD269" s="35" t="n">
        <v>129504</v>
      </c>
      <c r="AE269" s="35" t="n">
        <v>140000</v>
      </c>
      <c r="AF269" s="35" t="n">
        <v>44450</v>
      </c>
      <c r="AG269" s="35" t="n">
        <v>50000</v>
      </c>
      <c r="AH269" s="35" t="n">
        <v>13412423</v>
      </c>
      <c r="AI269" s="35" t="n">
        <v>15986000</v>
      </c>
      <c r="AJ269" s="35" t="n">
        <v>143773</v>
      </c>
      <c r="AK269" s="35" t="n">
        <v>3100484</v>
      </c>
      <c r="AL269" s="35" t="n">
        <v>238000</v>
      </c>
      <c r="AM269" s="35" t="n">
        <v>3994901</v>
      </c>
      <c r="AN269" s="35" t="n">
        <v>3244257</v>
      </c>
      <c r="AO269" s="35" t="n">
        <v>4232901</v>
      </c>
      <c r="AP269" s="35" t="n">
        <v>2222262</v>
      </c>
      <c r="AQ269" s="35" t="n">
        <v>3860162</v>
      </c>
      <c r="AR269" s="35" t="n">
        <v>25419</v>
      </c>
      <c r="AS269" s="35" t="n">
        <v>43413</v>
      </c>
      <c r="AT269" s="35" t="n">
        <v>75812</v>
      </c>
      <c r="AU269" s="35" t="n">
        <v>120000</v>
      </c>
      <c r="AV269" s="35" t="n">
        <v>167296</v>
      </c>
      <c r="AW269" s="35" t="n">
        <v>300000</v>
      </c>
      <c r="AX269" s="35" t="n">
        <v>378159</v>
      </c>
      <c r="AY269" s="35" t="n">
        <v>626000</v>
      </c>
      <c r="AZ269" s="35" t="n">
        <v>30</v>
      </c>
      <c r="BA269" s="35" t="n">
        <v>-1462153</v>
      </c>
      <c r="BB269" s="35" t="n">
        <v>-1668682</v>
      </c>
      <c r="BC269" s="35" t="n">
        <v>7720323</v>
      </c>
      <c r="BD269" s="60" t="n">
        <v>4444523</v>
      </c>
      <c r="BE269" s="60" t="n">
        <v>217067</v>
      </c>
    </row>
    <row r="270" customFormat="false" ht="12.75" hidden="false" customHeight="true" outlineLevel="0" collapsed="false">
      <c r="A270" s="35" t="s">
        <v>697</v>
      </c>
      <c r="B270" s="35" t="s">
        <v>547</v>
      </c>
      <c r="C270" s="35" t="s">
        <v>150</v>
      </c>
      <c r="D270" s="35" t="s">
        <v>690</v>
      </c>
      <c r="E270" s="35" t="s">
        <v>145</v>
      </c>
      <c r="F270" s="35" t="s">
        <v>144</v>
      </c>
      <c r="G270" s="35" t="s">
        <v>553</v>
      </c>
      <c r="H270" s="35" t="s">
        <v>556</v>
      </c>
      <c r="I270" s="35" t="n">
        <v>1000</v>
      </c>
      <c r="J270" s="35" t="s">
        <v>562</v>
      </c>
      <c r="K270" s="35" t="n">
        <v>1258401</v>
      </c>
      <c r="L270" s="35" t="n">
        <v>7713385</v>
      </c>
      <c r="M270" s="35" t="n">
        <v>10970667</v>
      </c>
      <c r="N270" s="35" t="n">
        <v>3618958</v>
      </c>
      <c r="O270" s="35" t="n">
        <v>4137467</v>
      </c>
      <c r="P270" s="35" t="n">
        <v>4094427</v>
      </c>
      <c r="Q270" s="35" t="n">
        <v>6833201</v>
      </c>
      <c r="R270" s="35" t="n">
        <v>28</v>
      </c>
      <c r="S270" s="35" t="n">
        <v>28</v>
      </c>
      <c r="T270" s="35" t="n">
        <v>50000</v>
      </c>
      <c r="U270" s="35" t="n">
        <v>50000</v>
      </c>
      <c r="V270" s="35" t="n">
        <v>629559</v>
      </c>
      <c r="W270" s="35" t="n">
        <v>667067</v>
      </c>
      <c r="X270" s="35" t="n">
        <v>153925</v>
      </c>
      <c r="Y270" s="35" t="n">
        <v>160000</v>
      </c>
      <c r="Z270" s="35" t="n">
        <v>274072</v>
      </c>
      <c r="AA270" s="35" t="n">
        <v>290400</v>
      </c>
      <c r="AB270" s="35" t="n">
        <v>88900</v>
      </c>
      <c r="AC270" s="35" t="n">
        <v>100000</v>
      </c>
      <c r="AD270" s="35" t="n">
        <v>129504</v>
      </c>
      <c r="AE270" s="35" t="n">
        <v>140000</v>
      </c>
      <c r="AF270" s="35" t="n">
        <v>44450</v>
      </c>
      <c r="AG270" s="35" t="n">
        <v>50000</v>
      </c>
      <c r="AH270" s="35" t="n">
        <v>2248548</v>
      </c>
      <c r="AI270" s="35" t="n">
        <v>2680000</v>
      </c>
      <c r="AJ270" s="35" t="n">
        <v>143773</v>
      </c>
      <c r="AK270" s="35" t="n">
        <v>519786</v>
      </c>
      <c r="AL270" s="35" t="n">
        <v>238000</v>
      </c>
      <c r="AM270" s="35" t="n">
        <v>669732</v>
      </c>
      <c r="AN270" s="35" t="n">
        <v>663559</v>
      </c>
      <c r="AO270" s="35" t="n">
        <v>907732</v>
      </c>
      <c r="AP270" s="35" t="n">
        <v>2777827</v>
      </c>
      <c r="AQ270" s="35" t="n">
        <v>4825202</v>
      </c>
      <c r="AR270" s="35" t="n">
        <v>31774</v>
      </c>
      <c r="AS270" s="35" t="n">
        <v>54267</v>
      </c>
      <c r="AT270" s="35" t="n">
        <v>75812</v>
      </c>
      <c r="AU270" s="35" t="n">
        <v>120000</v>
      </c>
      <c r="AV270" s="35" t="n">
        <v>167296</v>
      </c>
      <c r="AW270" s="35" t="n">
        <v>300000</v>
      </c>
      <c r="AX270" s="35" t="n">
        <v>378159</v>
      </c>
      <c r="AY270" s="35" t="n">
        <v>626000</v>
      </c>
      <c r="AZ270" s="35" t="n">
        <v>30</v>
      </c>
      <c r="BA270" s="35" t="n">
        <v>2817203</v>
      </c>
      <c r="BB270" s="35" t="n">
        <v>1461227</v>
      </c>
      <c r="BC270" s="35" t="n">
        <v>9650404</v>
      </c>
      <c r="BD270" s="60" t="n">
        <v>5555654</v>
      </c>
      <c r="BE270" s="60" t="n">
        <v>271333</v>
      </c>
    </row>
    <row r="271" customFormat="false" ht="12.75" hidden="false" customHeight="true" outlineLevel="0" collapsed="false">
      <c r="A271" s="35" t="s">
        <v>698</v>
      </c>
      <c r="B271" s="35" t="s">
        <v>547</v>
      </c>
      <c r="C271" s="35" t="s">
        <v>150</v>
      </c>
      <c r="D271" s="35" t="s">
        <v>690</v>
      </c>
      <c r="E271" s="35" t="s">
        <v>145</v>
      </c>
      <c r="F271" s="35" t="s">
        <v>144</v>
      </c>
      <c r="G271" s="35" t="s">
        <v>555</v>
      </c>
      <c r="H271" s="35" t="s">
        <v>556</v>
      </c>
      <c r="I271" s="35" t="n">
        <v>1000</v>
      </c>
      <c r="J271" s="35" t="s">
        <v>562</v>
      </c>
      <c r="K271" s="35" t="n">
        <v>1258401</v>
      </c>
      <c r="L271" s="35" t="n">
        <v>13179812</v>
      </c>
      <c r="M271" s="35" t="n">
        <v>17585138</v>
      </c>
      <c r="N271" s="35" t="n">
        <v>8059002</v>
      </c>
      <c r="O271" s="35" t="n">
        <v>9429467</v>
      </c>
      <c r="P271" s="35" t="n">
        <v>5120810</v>
      </c>
      <c r="Q271" s="35" t="n">
        <v>8155671</v>
      </c>
      <c r="R271" s="35" t="n">
        <v>49</v>
      </c>
      <c r="S271" s="35" t="n">
        <v>49</v>
      </c>
      <c r="T271" s="35" t="n">
        <v>50000</v>
      </c>
      <c r="U271" s="35" t="n">
        <v>50000</v>
      </c>
      <c r="V271" s="35" t="n">
        <v>629559</v>
      </c>
      <c r="W271" s="35" t="n">
        <v>667067</v>
      </c>
      <c r="X271" s="35" t="n">
        <v>153925</v>
      </c>
      <c r="Y271" s="35" t="n">
        <v>160000</v>
      </c>
      <c r="Z271" s="35" t="n">
        <v>274072</v>
      </c>
      <c r="AA271" s="35" t="n">
        <v>290400</v>
      </c>
      <c r="AB271" s="35" t="n">
        <v>88900</v>
      </c>
      <c r="AC271" s="35" t="n">
        <v>100000</v>
      </c>
      <c r="AD271" s="35" t="n">
        <v>129504</v>
      </c>
      <c r="AE271" s="35" t="n">
        <v>140000</v>
      </c>
      <c r="AF271" s="35" t="n">
        <v>44450</v>
      </c>
      <c r="AG271" s="35" t="n">
        <v>50000</v>
      </c>
      <c r="AH271" s="35" t="n">
        <v>6688592</v>
      </c>
      <c r="AI271" s="35" t="n">
        <v>7972000</v>
      </c>
      <c r="AJ271" s="35" t="n">
        <v>143773</v>
      </c>
      <c r="AK271" s="35" t="n">
        <v>1546169</v>
      </c>
      <c r="AL271" s="35" t="n">
        <v>238000</v>
      </c>
      <c r="AM271" s="35" t="n">
        <v>1992203</v>
      </c>
      <c r="AN271" s="35" t="n">
        <v>1689942</v>
      </c>
      <c r="AO271" s="35" t="n">
        <v>2230203</v>
      </c>
      <c r="AP271" s="35" t="n">
        <v>2777827</v>
      </c>
      <c r="AQ271" s="35" t="n">
        <v>4825202</v>
      </c>
      <c r="AR271" s="35" t="n">
        <v>31774</v>
      </c>
      <c r="AS271" s="35" t="n">
        <v>54267</v>
      </c>
      <c r="AT271" s="35" t="n">
        <v>75812</v>
      </c>
      <c r="AU271" s="35" t="n">
        <v>120000</v>
      </c>
      <c r="AV271" s="35" t="n">
        <v>167296</v>
      </c>
      <c r="AW271" s="35" t="n">
        <v>300000</v>
      </c>
      <c r="AX271" s="35" t="n">
        <v>378159</v>
      </c>
      <c r="AY271" s="35" t="n">
        <v>626000</v>
      </c>
      <c r="AZ271" s="35" t="n">
        <v>30</v>
      </c>
      <c r="BA271" s="35" t="n">
        <v>1494733</v>
      </c>
      <c r="BB271" s="35" t="n">
        <v>434844</v>
      </c>
      <c r="BC271" s="35" t="n">
        <v>9650404</v>
      </c>
      <c r="BD271" s="60" t="n">
        <v>5555654</v>
      </c>
      <c r="BE271" s="60" t="n">
        <v>271333</v>
      </c>
    </row>
    <row r="272" customFormat="false" ht="12.75" hidden="false" customHeight="true" outlineLevel="0" collapsed="false">
      <c r="A272" s="35" t="s">
        <v>699</v>
      </c>
      <c r="B272" s="35" t="s">
        <v>547</v>
      </c>
      <c r="C272" s="35" t="s">
        <v>150</v>
      </c>
      <c r="D272" s="35" t="s">
        <v>690</v>
      </c>
      <c r="E272" s="35" t="s">
        <v>145</v>
      </c>
      <c r="F272" s="35" t="s">
        <v>156</v>
      </c>
      <c r="H272" s="35" t="s">
        <v>550</v>
      </c>
      <c r="I272" s="35" t="n">
        <v>4000</v>
      </c>
      <c r="J272" s="35" t="s">
        <v>551</v>
      </c>
      <c r="K272" s="35" t="n">
        <v>3673709</v>
      </c>
      <c r="L272" s="35" t="n">
        <v>2876598</v>
      </c>
      <c r="M272" s="35" t="n">
        <v>4144546</v>
      </c>
      <c r="N272" s="35" t="n">
        <v>1293447</v>
      </c>
      <c r="O272" s="35" t="n">
        <v>1377467</v>
      </c>
      <c r="P272" s="35" t="n">
        <v>1583151</v>
      </c>
      <c r="Q272" s="35" t="n">
        <v>2767079</v>
      </c>
      <c r="R272" s="35" t="n">
        <v>12</v>
      </c>
      <c r="S272" s="35" t="n">
        <v>12</v>
      </c>
      <c r="T272" s="35" t="n">
        <v>50000</v>
      </c>
      <c r="U272" s="35" t="n">
        <v>50000</v>
      </c>
      <c r="V272" s="35" t="n">
        <v>629559</v>
      </c>
      <c r="W272" s="35" t="n">
        <v>667067</v>
      </c>
      <c r="X272" s="35" t="n">
        <v>76963</v>
      </c>
      <c r="Y272" s="35" t="n">
        <v>80000</v>
      </c>
      <c r="Z272" s="35" t="n">
        <v>274072</v>
      </c>
      <c r="AA272" s="35" t="n">
        <v>290400</v>
      </c>
      <c r="AB272" s="35" t="n">
        <v>88900</v>
      </c>
      <c r="AC272" s="35" t="n">
        <v>100000</v>
      </c>
      <c r="AD272" s="35" t="n">
        <v>129504</v>
      </c>
      <c r="AE272" s="35" t="n">
        <v>140000</v>
      </c>
      <c r="AF272" s="35" t="n">
        <v>44450</v>
      </c>
      <c r="AG272" s="35" t="n">
        <v>50000</v>
      </c>
      <c r="AH272" s="35" t="n">
        <v>0</v>
      </c>
      <c r="AI272" s="35" t="n">
        <v>0</v>
      </c>
      <c r="AJ272" s="35" t="n">
        <v>143773</v>
      </c>
      <c r="AK272" s="35" t="n">
        <v>0</v>
      </c>
      <c r="AL272" s="35" t="n">
        <v>238000</v>
      </c>
      <c r="AM272" s="35" t="n">
        <v>0</v>
      </c>
      <c r="AN272" s="35" t="n">
        <v>143773</v>
      </c>
      <c r="AO272" s="35" t="n">
        <v>238000</v>
      </c>
      <c r="AP272" s="35" t="n">
        <v>791575</v>
      </c>
      <c r="AQ272" s="35" t="n">
        <v>1435667</v>
      </c>
      <c r="AR272" s="35" t="n">
        <v>26536</v>
      </c>
      <c r="AS272" s="35" t="n">
        <v>47412</v>
      </c>
      <c r="AT272" s="35" t="n">
        <v>75812</v>
      </c>
      <c r="AU272" s="35" t="n">
        <v>120000</v>
      </c>
      <c r="AV272" s="35" t="n">
        <v>167296</v>
      </c>
      <c r="AW272" s="35" t="n">
        <v>300000</v>
      </c>
      <c r="AX272" s="35" t="n">
        <v>378159</v>
      </c>
      <c r="AY272" s="35" t="n">
        <v>626000</v>
      </c>
      <c r="AZ272" s="35" t="n">
        <v>10.05703772</v>
      </c>
      <c r="BA272" s="35" t="n">
        <v>104254</v>
      </c>
      <c r="BB272" s="35" t="n">
        <v>0</v>
      </c>
      <c r="BC272" s="35" t="n">
        <v>2871333</v>
      </c>
      <c r="BD272" s="60" t="n">
        <v>1583151</v>
      </c>
      <c r="BE272" s="60" t="n">
        <v>237062</v>
      </c>
    </row>
    <row r="273" customFormat="false" ht="12.75" hidden="false" customHeight="true" outlineLevel="0" collapsed="false">
      <c r="A273" s="35" t="s">
        <v>699</v>
      </c>
      <c r="B273" s="35" t="s">
        <v>547</v>
      </c>
      <c r="C273" s="35" t="s">
        <v>150</v>
      </c>
      <c r="D273" s="35" t="s">
        <v>690</v>
      </c>
      <c r="E273" s="35" t="s">
        <v>145</v>
      </c>
      <c r="F273" s="35" t="s">
        <v>156</v>
      </c>
      <c r="H273" s="35" t="s">
        <v>556</v>
      </c>
      <c r="I273" s="35" t="n">
        <v>4000</v>
      </c>
      <c r="J273" s="35" t="s">
        <v>551</v>
      </c>
      <c r="K273" s="35" t="n">
        <v>3673709</v>
      </c>
      <c r="L273" s="35" t="n">
        <v>4446281</v>
      </c>
      <c r="M273" s="35" t="n">
        <v>6991452</v>
      </c>
      <c r="N273" s="35" t="n">
        <v>1293447</v>
      </c>
      <c r="O273" s="35" t="n">
        <v>1377467</v>
      </c>
      <c r="P273" s="35" t="n">
        <v>3152834</v>
      </c>
      <c r="Q273" s="35" t="n">
        <v>5613986</v>
      </c>
      <c r="R273" s="35" t="n">
        <v>19</v>
      </c>
      <c r="S273" s="35" t="n">
        <v>19</v>
      </c>
      <c r="T273" s="35" t="n">
        <v>50000</v>
      </c>
      <c r="U273" s="35" t="n">
        <v>50000</v>
      </c>
      <c r="V273" s="35" t="n">
        <v>629559</v>
      </c>
      <c r="W273" s="35" t="n">
        <v>667067</v>
      </c>
      <c r="X273" s="35" t="n">
        <v>76963</v>
      </c>
      <c r="Y273" s="35" t="n">
        <v>80000</v>
      </c>
      <c r="Z273" s="35" t="n">
        <v>274072</v>
      </c>
      <c r="AA273" s="35" t="n">
        <v>290400</v>
      </c>
      <c r="AB273" s="35" t="n">
        <v>88900</v>
      </c>
      <c r="AC273" s="35" t="n">
        <v>100000</v>
      </c>
      <c r="AD273" s="35" t="n">
        <v>129504</v>
      </c>
      <c r="AE273" s="35" t="n">
        <v>140000</v>
      </c>
      <c r="AF273" s="35" t="n">
        <v>44450</v>
      </c>
      <c r="AG273" s="35" t="n">
        <v>50000</v>
      </c>
      <c r="AH273" s="35" t="n">
        <v>0</v>
      </c>
      <c r="AI273" s="35" t="n">
        <v>0</v>
      </c>
      <c r="AJ273" s="35" t="n">
        <v>143773</v>
      </c>
      <c r="AK273" s="35" t="n">
        <v>0</v>
      </c>
      <c r="AL273" s="35" t="n">
        <v>238000</v>
      </c>
      <c r="AM273" s="35" t="n">
        <v>0</v>
      </c>
      <c r="AN273" s="35" t="n">
        <v>143773</v>
      </c>
      <c r="AO273" s="35" t="n">
        <v>238000</v>
      </c>
      <c r="AP273" s="35" t="n">
        <v>2361258</v>
      </c>
      <c r="AQ273" s="35" t="n">
        <v>4282573</v>
      </c>
      <c r="AR273" s="35" t="n">
        <v>26536</v>
      </c>
      <c r="AS273" s="35" t="n">
        <v>47412</v>
      </c>
      <c r="AT273" s="35" t="n">
        <v>75812</v>
      </c>
      <c r="AU273" s="35" t="n">
        <v>120000</v>
      </c>
      <c r="AV273" s="35" t="n">
        <v>167296</v>
      </c>
      <c r="AW273" s="35" t="n">
        <v>300000</v>
      </c>
      <c r="AX273" s="35" t="n">
        <v>378159</v>
      </c>
      <c r="AY273" s="35" t="n">
        <v>626000</v>
      </c>
      <c r="AZ273" s="35" t="n">
        <v>30</v>
      </c>
      <c r="BA273" s="35" t="n">
        <v>2951161</v>
      </c>
      <c r="BB273" s="35" t="n">
        <v>1569683</v>
      </c>
      <c r="BC273" s="35" t="n">
        <v>8565147</v>
      </c>
      <c r="BD273" s="60" t="n">
        <v>4722517</v>
      </c>
      <c r="BE273" s="60" t="n">
        <v>237062</v>
      </c>
    </row>
    <row r="274" customFormat="false" ht="12.75" hidden="false" customHeight="true" outlineLevel="0" collapsed="false">
      <c r="A274" s="35" t="s">
        <v>700</v>
      </c>
      <c r="B274" s="35" t="s">
        <v>547</v>
      </c>
      <c r="C274" s="35" t="s">
        <v>150</v>
      </c>
      <c r="D274" s="35" t="s">
        <v>690</v>
      </c>
      <c r="E274" s="35" t="s">
        <v>145</v>
      </c>
      <c r="F274" s="35" t="s">
        <v>156</v>
      </c>
      <c r="H274" s="35" t="s">
        <v>550</v>
      </c>
      <c r="I274" s="35" t="n">
        <v>20000</v>
      </c>
      <c r="J274" s="35" t="s">
        <v>558</v>
      </c>
      <c r="K274" s="35" t="n">
        <v>3673709</v>
      </c>
      <c r="L274" s="35" t="n">
        <v>3088883</v>
      </c>
      <c r="M274" s="35" t="n">
        <v>4526704</v>
      </c>
      <c r="N274" s="35" t="n">
        <v>1293447</v>
      </c>
      <c r="O274" s="35" t="n">
        <v>1377467</v>
      </c>
      <c r="P274" s="35" t="n">
        <v>1795436</v>
      </c>
      <c r="Q274" s="35" t="n">
        <v>3149237</v>
      </c>
      <c r="R274" s="35" t="n">
        <v>3</v>
      </c>
      <c r="S274" s="35" t="n">
        <v>3</v>
      </c>
      <c r="T274" s="35" t="n">
        <v>50000</v>
      </c>
      <c r="U274" s="35" t="n">
        <v>50000</v>
      </c>
      <c r="V274" s="35" t="n">
        <v>629559</v>
      </c>
      <c r="W274" s="35" t="n">
        <v>667067</v>
      </c>
      <c r="X274" s="35" t="n">
        <v>76963</v>
      </c>
      <c r="Y274" s="35" t="n">
        <v>80000</v>
      </c>
      <c r="Z274" s="35" t="n">
        <v>274072</v>
      </c>
      <c r="AA274" s="35" t="n">
        <v>290400</v>
      </c>
      <c r="AB274" s="35" t="n">
        <v>88900</v>
      </c>
      <c r="AC274" s="35" t="n">
        <v>100000</v>
      </c>
      <c r="AD274" s="35" t="n">
        <v>129504</v>
      </c>
      <c r="AE274" s="35" t="n">
        <v>140000</v>
      </c>
      <c r="AF274" s="35" t="n">
        <v>44450</v>
      </c>
      <c r="AG274" s="35" t="n">
        <v>50000</v>
      </c>
      <c r="AH274" s="35" t="n">
        <v>0</v>
      </c>
      <c r="AI274" s="35" t="n">
        <v>0</v>
      </c>
      <c r="AJ274" s="35" t="n">
        <v>143773</v>
      </c>
      <c r="AK274" s="35" t="n">
        <v>0</v>
      </c>
      <c r="AL274" s="35" t="n">
        <v>238000</v>
      </c>
      <c r="AM274" s="35" t="n">
        <v>0</v>
      </c>
      <c r="AN274" s="35" t="n">
        <v>143773</v>
      </c>
      <c r="AO274" s="35" t="n">
        <v>238000</v>
      </c>
      <c r="AP274" s="35" t="n">
        <v>897718</v>
      </c>
      <c r="AQ274" s="35" t="n">
        <v>1628175</v>
      </c>
      <c r="AR274" s="35" t="n">
        <v>132678</v>
      </c>
      <c r="AS274" s="35" t="n">
        <v>237062</v>
      </c>
      <c r="AT274" s="35" t="n">
        <v>75812</v>
      </c>
      <c r="AU274" s="35" t="n">
        <v>120000</v>
      </c>
      <c r="AV274" s="35" t="n">
        <v>167296</v>
      </c>
      <c r="AW274" s="35" t="n">
        <v>300000</v>
      </c>
      <c r="AX274" s="35" t="n">
        <v>378159</v>
      </c>
      <c r="AY274" s="35" t="n">
        <v>626000</v>
      </c>
      <c r="AZ274" s="35" t="n">
        <v>2.281117223</v>
      </c>
      <c r="BA274" s="35" t="n">
        <v>107114</v>
      </c>
      <c r="BB274" s="35" t="n">
        <v>0</v>
      </c>
      <c r="BC274" s="35" t="n">
        <v>3256351</v>
      </c>
      <c r="BD274" s="60" t="n">
        <v>1795436</v>
      </c>
      <c r="BE274" s="60" t="n">
        <v>1185310</v>
      </c>
    </row>
    <row r="275" customFormat="false" ht="12.75" hidden="false" customHeight="true" outlineLevel="0" collapsed="false">
      <c r="A275" s="35" t="s">
        <v>700</v>
      </c>
      <c r="B275" s="35" t="s">
        <v>547</v>
      </c>
      <c r="C275" s="35" t="s">
        <v>150</v>
      </c>
      <c r="D275" s="35" t="s">
        <v>690</v>
      </c>
      <c r="E275" s="35" t="s">
        <v>145</v>
      </c>
      <c r="F275" s="35" t="s">
        <v>156</v>
      </c>
      <c r="H275" s="35" t="s">
        <v>556</v>
      </c>
      <c r="I275" s="35" t="n">
        <v>20000</v>
      </c>
      <c r="J275" s="35" t="s">
        <v>558</v>
      </c>
      <c r="K275" s="35" t="n">
        <v>3673709</v>
      </c>
      <c r="L275" s="35" t="n">
        <v>13997457</v>
      </c>
      <c r="M275" s="35" t="n">
        <v>24311395</v>
      </c>
      <c r="N275" s="35" t="n">
        <v>1293447</v>
      </c>
      <c r="O275" s="35" t="n">
        <v>1377467</v>
      </c>
      <c r="P275" s="35" t="n">
        <v>12704010</v>
      </c>
      <c r="Q275" s="35" t="n">
        <v>22933929</v>
      </c>
      <c r="R275" s="35" t="n">
        <v>12</v>
      </c>
      <c r="S275" s="35" t="n">
        <v>12</v>
      </c>
      <c r="T275" s="35" t="n">
        <v>50000</v>
      </c>
      <c r="U275" s="35" t="n">
        <v>50000</v>
      </c>
      <c r="V275" s="35" t="n">
        <v>629559</v>
      </c>
      <c r="W275" s="35" t="n">
        <v>667067</v>
      </c>
      <c r="X275" s="35" t="n">
        <v>76963</v>
      </c>
      <c r="Y275" s="35" t="n">
        <v>80000</v>
      </c>
      <c r="Z275" s="35" t="n">
        <v>274072</v>
      </c>
      <c r="AA275" s="35" t="n">
        <v>290400</v>
      </c>
      <c r="AB275" s="35" t="n">
        <v>88900</v>
      </c>
      <c r="AC275" s="35" t="n">
        <v>100000</v>
      </c>
      <c r="AD275" s="35" t="n">
        <v>129504</v>
      </c>
      <c r="AE275" s="35" t="n">
        <v>140000</v>
      </c>
      <c r="AF275" s="35" t="n">
        <v>44450</v>
      </c>
      <c r="AG275" s="35" t="n">
        <v>50000</v>
      </c>
      <c r="AH275" s="35" t="n">
        <v>0</v>
      </c>
      <c r="AI275" s="35" t="n">
        <v>0</v>
      </c>
      <c r="AJ275" s="35" t="n">
        <v>143773</v>
      </c>
      <c r="AK275" s="35" t="n">
        <v>0</v>
      </c>
      <c r="AL275" s="35" t="n">
        <v>238000</v>
      </c>
      <c r="AM275" s="35" t="n">
        <v>0</v>
      </c>
      <c r="AN275" s="35" t="n">
        <v>143773</v>
      </c>
      <c r="AO275" s="35" t="n">
        <v>238000</v>
      </c>
      <c r="AP275" s="35" t="n">
        <v>11806292</v>
      </c>
      <c r="AQ275" s="35" t="n">
        <v>21412867</v>
      </c>
      <c r="AR275" s="35" t="n">
        <v>132678</v>
      </c>
      <c r="AS275" s="35" t="n">
        <v>237062</v>
      </c>
      <c r="AT275" s="35" t="n">
        <v>75812</v>
      </c>
      <c r="AU275" s="35" t="n">
        <v>120000</v>
      </c>
      <c r="AV275" s="35" t="n">
        <v>167296</v>
      </c>
      <c r="AW275" s="35" t="n">
        <v>300000</v>
      </c>
      <c r="AX275" s="35" t="n">
        <v>378159</v>
      </c>
      <c r="AY275" s="35" t="n">
        <v>626000</v>
      </c>
      <c r="AZ275" s="35" t="n">
        <v>30</v>
      </c>
      <c r="BA275" s="35" t="n">
        <v>19891805</v>
      </c>
      <c r="BB275" s="35" t="n">
        <v>10908574</v>
      </c>
      <c r="BC275" s="35" t="n">
        <v>42825734</v>
      </c>
      <c r="BD275" s="60" t="n">
        <v>23612584</v>
      </c>
      <c r="BE275" s="60" t="n">
        <v>1185310</v>
      </c>
    </row>
    <row r="276" customFormat="false" ht="12.75" hidden="false" customHeight="true" outlineLevel="0" collapsed="false">
      <c r="A276" s="35" t="s">
        <v>701</v>
      </c>
      <c r="B276" s="35" t="s">
        <v>547</v>
      </c>
      <c r="C276" s="35" t="s">
        <v>150</v>
      </c>
      <c r="D276" s="35" t="s">
        <v>690</v>
      </c>
      <c r="E276" s="35" t="s">
        <v>145</v>
      </c>
      <c r="F276" s="35" t="s">
        <v>156</v>
      </c>
      <c r="H276" s="35" t="s">
        <v>550</v>
      </c>
      <c r="I276" s="35" t="n">
        <v>40000</v>
      </c>
      <c r="J276" s="35" t="s">
        <v>562</v>
      </c>
      <c r="K276" s="35" t="n">
        <v>3673709</v>
      </c>
      <c r="L276" s="35" t="n">
        <v>4202252</v>
      </c>
      <c r="M276" s="35" t="n">
        <v>6223092</v>
      </c>
      <c r="N276" s="35" t="n">
        <v>1664835</v>
      </c>
      <c r="O276" s="35" t="n">
        <v>1769433</v>
      </c>
      <c r="P276" s="35" t="n">
        <v>2537417</v>
      </c>
      <c r="Q276" s="35" t="n">
        <v>4453658</v>
      </c>
      <c r="R276" s="35" t="n">
        <v>2</v>
      </c>
      <c r="S276" s="35" t="n">
        <v>2</v>
      </c>
      <c r="T276" s="35" t="n">
        <v>50000</v>
      </c>
      <c r="U276" s="35" t="n">
        <v>50000</v>
      </c>
      <c r="V276" s="35" t="n">
        <v>786949</v>
      </c>
      <c r="W276" s="35" t="n">
        <v>833833</v>
      </c>
      <c r="X276" s="35" t="n">
        <v>153925</v>
      </c>
      <c r="Y276" s="35" t="n">
        <v>160000</v>
      </c>
      <c r="Z276" s="35" t="n">
        <v>411107</v>
      </c>
      <c r="AA276" s="35" t="n">
        <v>435600</v>
      </c>
      <c r="AB276" s="35" t="n">
        <v>88900</v>
      </c>
      <c r="AC276" s="35" t="n">
        <v>100000</v>
      </c>
      <c r="AD276" s="35" t="n">
        <v>129504</v>
      </c>
      <c r="AE276" s="35" t="n">
        <v>140000</v>
      </c>
      <c r="AF276" s="35" t="n">
        <v>44450</v>
      </c>
      <c r="AG276" s="35" t="n">
        <v>50000</v>
      </c>
      <c r="AH276" s="35" t="n">
        <v>0</v>
      </c>
      <c r="AI276" s="35" t="n">
        <v>0</v>
      </c>
      <c r="AJ276" s="35" t="n">
        <v>287546</v>
      </c>
      <c r="AK276" s="35" t="n">
        <v>0</v>
      </c>
      <c r="AL276" s="35" t="n">
        <v>476000</v>
      </c>
      <c r="AM276" s="35" t="n">
        <v>0</v>
      </c>
      <c r="AN276" s="35" t="n">
        <v>287546</v>
      </c>
      <c r="AO276" s="35" t="n">
        <v>476000</v>
      </c>
      <c r="AP276" s="35" t="n">
        <v>1268708</v>
      </c>
      <c r="AQ276" s="35" t="n">
        <v>2301034</v>
      </c>
      <c r="AR276" s="35" t="n">
        <v>265356</v>
      </c>
      <c r="AS276" s="35" t="n">
        <v>474124</v>
      </c>
      <c r="AT276" s="35" t="n">
        <v>75812</v>
      </c>
      <c r="AU276" s="35" t="n">
        <v>120000</v>
      </c>
      <c r="AV276" s="35" t="n">
        <v>167296</v>
      </c>
      <c r="AW276" s="35" t="n">
        <v>300000</v>
      </c>
      <c r="AX276" s="35" t="n">
        <v>472698</v>
      </c>
      <c r="AY276" s="35" t="n">
        <v>782500</v>
      </c>
      <c r="AZ276" s="35" t="n">
        <v>1.611905371</v>
      </c>
      <c r="BA276" s="35" t="n">
        <v>148411</v>
      </c>
      <c r="BB276" s="35" t="n">
        <v>0</v>
      </c>
      <c r="BC276" s="35" t="n">
        <v>4602069</v>
      </c>
      <c r="BD276" s="60" t="n">
        <v>2537417</v>
      </c>
      <c r="BE276" s="60" t="n">
        <v>2370619</v>
      </c>
    </row>
    <row r="277" customFormat="false" ht="12.75" hidden="false" customHeight="true" outlineLevel="0" collapsed="false">
      <c r="A277" s="35" t="s">
        <v>701</v>
      </c>
      <c r="B277" s="35" t="s">
        <v>547</v>
      </c>
      <c r="C277" s="35" t="s">
        <v>150</v>
      </c>
      <c r="D277" s="35" t="s">
        <v>690</v>
      </c>
      <c r="E277" s="35" t="s">
        <v>145</v>
      </c>
      <c r="F277" s="35" t="s">
        <v>156</v>
      </c>
      <c r="H277" s="35" t="s">
        <v>556</v>
      </c>
      <c r="I277" s="35" t="n">
        <v>40000</v>
      </c>
      <c r="J277" s="35" t="s">
        <v>562</v>
      </c>
      <c r="K277" s="35" t="n">
        <v>3673709</v>
      </c>
      <c r="L277" s="35" t="n">
        <v>26546128</v>
      </c>
      <c r="M277" s="35" t="n">
        <v>46747791</v>
      </c>
      <c r="N277" s="35" t="n">
        <v>1664835</v>
      </c>
      <c r="O277" s="35" t="n">
        <v>1769433</v>
      </c>
      <c r="P277" s="35" t="n">
        <v>24881293</v>
      </c>
      <c r="Q277" s="35" t="n">
        <v>44978358</v>
      </c>
      <c r="R277" s="35" t="n">
        <v>11</v>
      </c>
      <c r="S277" s="35" t="n">
        <v>11</v>
      </c>
      <c r="T277" s="35" t="n">
        <v>50000</v>
      </c>
      <c r="U277" s="35" t="n">
        <v>50000</v>
      </c>
      <c r="V277" s="35" t="n">
        <v>786949</v>
      </c>
      <c r="W277" s="35" t="n">
        <v>833833</v>
      </c>
      <c r="X277" s="35" t="n">
        <v>153925</v>
      </c>
      <c r="Y277" s="35" t="n">
        <v>160000</v>
      </c>
      <c r="Z277" s="35" t="n">
        <v>411107</v>
      </c>
      <c r="AA277" s="35" t="n">
        <v>435600</v>
      </c>
      <c r="AB277" s="35" t="n">
        <v>88900</v>
      </c>
      <c r="AC277" s="35" t="n">
        <v>100000</v>
      </c>
      <c r="AD277" s="35" t="n">
        <v>129504</v>
      </c>
      <c r="AE277" s="35" t="n">
        <v>140000</v>
      </c>
      <c r="AF277" s="35" t="n">
        <v>44450</v>
      </c>
      <c r="AG277" s="35" t="n">
        <v>50000</v>
      </c>
      <c r="AH277" s="35" t="n">
        <v>0</v>
      </c>
      <c r="AI277" s="35" t="n">
        <v>0</v>
      </c>
      <c r="AJ277" s="35" t="n">
        <v>287546</v>
      </c>
      <c r="AK277" s="35" t="n">
        <v>0</v>
      </c>
      <c r="AL277" s="35" t="n">
        <v>476000</v>
      </c>
      <c r="AM277" s="35" t="n">
        <v>0</v>
      </c>
      <c r="AN277" s="35" t="n">
        <v>287546</v>
      </c>
      <c r="AO277" s="35" t="n">
        <v>476000</v>
      </c>
      <c r="AP277" s="35" t="n">
        <v>23612584</v>
      </c>
      <c r="AQ277" s="35" t="n">
        <v>42825734</v>
      </c>
      <c r="AR277" s="35" t="n">
        <v>265356</v>
      </c>
      <c r="AS277" s="35" t="n">
        <v>474124</v>
      </c>
      <c r="AT277" s="35" t="n">
        <v>75812</v>
      </c>
      <c r="AU277" s="35" t="n">
        <v>120000</v>
      </c>
      <c r="AV277" s="35" t="n">
        <v>167296</v>
      </c>
      <c r="AW277" s="35" t="n">
        <v>300000</v>
      </c>
      <c r="AX277" s="35" t="n">
        <v>472698</v>
      </c>
      <c r="AY277" s="35" t="n">
        <v>782500</v>
      </c>
      <c r="AZ277" s="35" t="n">
        <v>30</v>
      </c>
      <c r="BA277" s="35" t="n">
        <v>40673110</v>
      </c>
      <c r="BB277" s="35" t="n">
        <v>22343875</v>
      </c>
      <c r="BC277" s="35" t="n">
        <v>85651468</v>
      </c>
      <c r="BD277" s="60" t="n">
        <v>47225168</v>
      </c>
      <c r="BE277" s="60" t="n">
        <v>2370619</v>
      </c>
    </row>
    <row r="278" customFormat="false" ht="12.75" hidden="false" customHeight="true" outlineLevel="0" collapsed="false">
      <c r="A278" s="35" t="s">
        <v>702</v>
      </c>
      <c r="B278" s="35" t="s">
        <v>547</v>
      </c>
      <c r="C278" s="35" t="s">
        <v>150</v>
      </c>
      <c r="D278" s="35" t="s">
        <v>690</v>
      </c>
      <c r="E278" s="35" t="s">
        <v>154</v>
      </c>
      <c r="F278" s="35" t="s">
        <v>144</v>
      </c>
      <c r="G278" s="35" t="s">
        <v>549</v>
      </c>
      <c r="H278" s="35" t="s">
        <v>550</v>
      </c>
      <c r="I278" s="35" t="n">
        <v>100</v>
      </c>
      <c r="J278" s="35" t="s">
        <v>551</v>
      </c>
      <c r="K278" s="35" t="n">
        <v>70775</v>
      </c>
      <c r="L278" s="35" t="n">
        <v>8516726</v>
      </c>
      <c r="M278" s="35" t="n">
        <v>10945425</v>
      </c>
      <c r="N278" s="35" t="n">
        <v>5186351</v>
      </c>
      <c r="O278" s="35" t="n">
        <v>5756455</v>
      </c>
      <c r="P278" s="35" t="n">
        <v>3330375</v>
      </c>
      <c r="Q278" s="35" t="n">
        <v>5188971</v>
      </c>
      <c r="R278" s="35" t="n">
        <v>4220</v>
      </c>
      <c r="S278" s="35" t="n">
        <v>4220</v>
      </c>
      <c r="T278" s="35" t="n">
        <v>50000</v>
      </c>
      <c r="U278" s="35" t="n">
        <v>50000</v>
      </c>
      <c r="V278" s="35" t="n">
        <v>629559</v>
      </c>
      <c r="W278" s="35" t="n">
        <v>667067</v>
      </c>
      <c r="X278" s="35" t="n">
        <v>76963</v>
      </c>
      <c r="Y278" s="35" t="n">
        <v>80000</v>
      </c>
      <c r="Z278" s="35" t="n">
        <v>274072</v>
      </c>
      <c r="AA278" s="35" t="n">
        <v>290400</v>
      </c>
      <c r="AB278" s="35" t="n">
        <v>88900</v>
      </c>
      <c r="AC278" s="35" t="n">
        <v>100000</v>
      </c>
      <c r="AD278" s="35" t="n">
        <v>129504</v>
      </c>
      <c r="AE278" s="35" t="n">
        <v>140000</v>
      </c>
      <c r="AF278" s="35" t="n">
        <v>44450</v>
      </c>
      <c r="AG278" s="35" t="n">
        <v>50000</v>
      </c>
      <c r="AH278" s="35" t="n">
        <v>3892904</v>
      </c>
      <c r="AI278" s="35" t="n">
        <v>4378988</v>
      </c>
      <c r="AJ278" s="35" t="n">
        <v>143773</v>
      </c>
      <c r="AK278" s="35" t="n">
        <v>899904</v>
      </c>
      <c r="AL278" s="35" t="n">
        <v>238000</v>
      </c>
      <c r="AM278" s="35" t="n">
        <v>1094309</v>
      </c>
      <c r="AN278" s="35" t="n">
        <v>1043677</v>
      </c>
      <c r="AO278" s="35" t="n">
        <v>1332309</v>
      </c>
      <c r="AP278" s="35" t="n">
        <v>1665187</v>
      </c>
      <c r="AQ278" s="35" t="n">
        <v>2810258</v>
      </c>
      <c r="AR278" s="35" t="n">
        <v>244</v>
      </c>
      <c r="AS278" s="35" t="n">
        <v>404</v>
      </c>
      <c r="AT278" s="35" t="n">
        <v>75812</v>
      </c>
      <c r="AU278" s="35" t="n">
        <v>120000</v>
      </c>
      <c r="AV278" s="35" t="n">
        <v>167296</v>
      </c>
      <c r="AW278" s="35" t="n">
        <v>300000</v>
      </c>
      <c r="AX278" s="35" t="n">
        <v>378159</v>
      </c>
      <c r="AY278" s="35" t="n">
        <v>626000</v>
      </c>
      <c r="AZ278" s="35" t="n">
        <v>2373.195899</v>
      </c>
      <c r="BA278" s="35" t="n">
        <v>431545</v>
      </c>
      <c r="BB278" s="35" t="n">
        <v>0</v>
      </c>
      <c r="BC278" s="35" t="n">
        <v>5620516</v>
      </c>
      <c r="BD278" s="60" t="n">
        <v>3330375</v>
      </c>
      <c r="BE278" s="60" t="n">
        <v>2018</v>
      </c>
    </row>
    <row r="279" customFormat="false" ht="12.75" hidden="false" customHeight="true" outlineLevel="0" collapsed="false">
      <c r="A279" s="35" t="s">
        <v>702</v>
      </c>
      <c r="B279" s="35" t="s">
        <v>547</v>
      </c>
      <c r="C279" s="35" t="s">
        <v>150</v>
      </c>
      <c r="D279" s="35" t="s">
        <v>690</v>
      </c>
      <c r="E279" s="35" t="s">
        <v>154</v>
      </c>
      <c r="F279" s="35" t="s">
        <v>144</v>
      </c>
      <c r="G279" s="35" t="s">
        <v>549</v>
      </c>
      <c r="H279" s="35" t="s">
        <v>556</v>
      </c>
      <c r="I279" s="35" t="n">
        <v>100</v>
      </c>
      <c r="J279" s="35" t="s">
        <v>551</v>
      </c>
      <c r="K279" s="35" t="n">
        <v>70775</v>
      </c>
      <c r="L279" s="35" t="n">
        <v>6872589</v>
      </c>
      <c r="M279" s="35" t="n">
        <v>8170692</v>
      </c>
      <c r="N279" s="35" t="n">
        <v>5186351</v>
      </c>
      <c r="O279" s="35" t="n">
        <v>5756455</v>
      </c>
      <c r="P279" s="35" t="n">
        <v>1686237</v>
      </c>
      <c r="Q279" s="35" t="n">
        <v>2414238</v>
      </c>
      <c r="R279" s="35" t="n">
        <v>3405</v>
      </c>
      <c r="S279" s="35" t="n">
        <v>3405</v>
      </c>
      <c r="T279" s="35" t="n">
        <v>50000</v>
      </c>
      <c r="U279" s="35" t="n">
        <v>50000</v>
      </c>
      <c r="V279" s="35" t="n">
        <v>629559</v>
      </c>
      <c r="W279" s="35" t="n">
        <v>667067</v>
      </c>
      <c r="X279" s="35" t="n">
        <v>76963</v>
      </c>
      <c r="Y279" s="35" t="n">
        <v>80000</v>
      </c>
      <c r="Z279" s="35" t="n">
        <v>274072</v>
      </c>
      <c r="AA279" s="35" t="n">
        <v>290400</v>
      </c>
      <c r="AB279" s="35" t="n">
        <v>88900</v>
      </c>
      <c r="AC279" s="35" t="n">
        <v>100000</v>
      </c>
      <c r="AD279" s="35" t="n">
        <v>129504</v>
      </c>
      <c r="AE279" s="35" t="n">
        <v>140000</v>
      </c>
      <c r="AF279" s="35" t="n">
        <v>44450</v>
      </c>
      <c r="AG279" s="35" t="n">
        <v>50000</v>
      </c>
      <c r="AH279" s="35" t="n">
        <v>3892904</v>
      </c>
      <c r="AI279" s="35" t="n">
        <v>4378988</v>
      </c>
      <c r="AJ279" s="35" t="n">
        <v>143773</v>
      </c>
      <c r="AK279" s="35" t="n">
        <v>899904</v>
      </c>
      <c r="AL279" s="35" t="n">
        <v>238000</v>
      </c>
      <c r="AM279" s="35" t="n">
        <v>1094309</v>
      </c>
      <c r="AN279" s="35" t="n">
        <v>1043677</v>
      </c>
      <c r="AO279" s="35" t="n">
        <v>1332309</v>
      </c>
      <c r="AP279" s="35" t="n">
        <v>21050</v>
      </c>
      <c r="AQ279" s="35" t="n">
        <v>35525</v>
      </c>
      <c r="AR279" s="35" t="n">
        <v>244</v>
      </c>
      <c r="AS279" s="35" t="n">
        <v>404</v>
      </c>
      <c r="AT279" s="35" t="n">
        <v>75812</v>
      </c>
      <c r="AU279" s="35" t="n">
        <v>120000</v>
      </c>
      <c r="AV279" s="35" t="n">
        <v>167296</v>
      </c>
      <c r="AW279" s="35" t="n">
        <v>300000</v>
      </c>
      <c r="AX279" s="35" t="n">
        <v>378159</v>
      </c>
      <c r="AY279" s="35" t="n">
        <v>626000</v>
      </c>
      <c r="AZ279" s="35" t="n">
        <v>30</v>
      </c>
      <c r="BA279" s="35" t="n">
        <v>-2343188</v>
      </c>
      <c r="BB279" s="35" t="n">
        <v>-1644137</v>
      </c>
      <c r="BC279" s="35" t="n">
        <v>71050</v>
      </c>
      <c r="BD279" s="60" t="n">
        <v>42100</v>
      </c>
      <c r="BE279" s="60" t="n">
        <v>2018</v>
      </c>
    </row>
    <row r="280" customFormat="false" ht="12.75" hidden="false" customHeight="true" outlineLevel="0" collapsed="false">
      <c r="A280" s="35" t="s">
        <v>703</v>
      </c>
      <c r="B280" s="35" t="s">
        <v>547</v>
      </c>
      <c r="C280" s="35" t="s">
        <v>150</v>
      </c>
      <c r="D280" s="35" t="s">
        <v>690</v>
      </c>
      <c r="E280" s="35" t="s">
        <v>154</v>
      </c>
      <c r="F280" s="35" t="s">
        <v>144</v>
      </c>
      <c r="G280" s="35" t="s">
        <v>549</v>
      </c>
      <c r="H280" s="35" t="s">
        <v>550</v>
      </c>
      <c r="I280" s="35" t="n">
        <v>500</v>
      </c>
      <c r="J280" s="35" t="s">
        <v>558</v>
      </c>
      <c r="K280" s="35" t="n">
        <v>70775</v>
      </c>
      <c r="L280" s="35" t="n">
        <v>30742060</v>
      </c>
      <c r="M280" s="35" t="n">
        <v>38856965</v>
      </c>
      <c r="N280" s="35" t="n">
        <v>20383651</v>
      </c>
      <c r="O280" s="35" t="n">
        <v>23272406</v>
      </c>
      <c r="P280" s="35" t="n">
        <v>10358409</v>
      </c>
      <c r="Q280" s="35" t="n">
        <v>15584559</v>
      </c>
      <c r="R280" s="35" t="n">
        <v>3125</v>
      </c>
      <c r="S280" s="35" t="n">
        <v>3125</v>
      </c>
      <c r="T280" s="35" t="n">
        <v>50000</v>
      </c>
      <c r="U280" s="35" t="n">
        <v>50000</v>
      </c>
      <c r="V280" s="35" t="n">
        <v>629559</v>
      </c>
      <c r="W280" s="35" t="n">
        <v>667067</v>
      </c>
      <c r="X280" s="35" t="n">
        <v>76963</v>
      </c>
      <c r="Y280" s="35" t="n">
        <v>80000</v>
      </c>
      <c r="Z280" s="35" t="n">
        <v>274072</v>
      </c>
      <c r="AA280" s="35" t="n">
        <v>290400</v>
      </c>
      <c r="AB280" s="35" t="n">
        <v>88900</v>
      </c>
      <c r="AC280" s="35" t="n">
        <v>100000</v>
      </c>
      <c r="AD280" s="35" t="n">
        <v>129504</v>
      </c>
      <c r="AE280" s="35" t="n">
        <v>140000</v>
      </c>
      <c r="AF280" s="35" t="n">
        <v>44450</v>
      </c>
      <c r="AG280" s="35" t="n">
        <v>50000</v>
      </c>
      <c r="AH280" s="35" t="n">
        <v>19090204</v>
      </c>
      <c r="AI280" s="35" t="n">
        <v>21894939</v>
      </c>
      <c r="AJ280" s="35" t="n">
        <v>143773</v>
      </c>
      <c r="AK280" s="35" t="n">
        <v>4412989</v>
      </c>
      <c r="AL280" s="35" t="n">
        <v>238000</v>
      </c>
      <c r="AM280" s="35" t="n">
        <v>5471545</v>
      </c>
      <c r="AN280" s="35" t="n">
        <v>4556762</v>
      </c>
      <c r="AO280" s="35" t="n">
        <v>5709545</v>
      </c>
      <c r="AP280" s="35" t="n">
        <v>5179204</v>
      </c>
      <c r="AQ280" s="35" t="n">
        <v>8827046</v>
      </c>
      <c r="AR280" s="35" t="n">
        <v>1176</v>
      </c>
      <c r="AS280" s="35" t="n">
        <v>1968</v>
      </c>
      <c r="AT280" s="35" t="n">
        <v>75812</v>
      </c>
      <c r="AU280" s="35" t="n">
        <v>120000</v>
      </c>
      <c r="AV280" s="35" t="n">
        <v>167296</v>
      </c>
      <c r="AW280" s="35" t="n">
        <v>300000</v>
      </c>
      <c r="AX280" s="35" t="n">
        <v>378159</v>
      </c>
      <c r="AY280" s="35" t="n">
        <v>626000</v>
      </c>
      <c r="AZ280" s="35" t="n">
        <v>1523.794766</v>
      </c>
      <c r="BA280" s="35" t="n">
        <v>2069533</v>
      </c>
      <c r="BB280" s="35" t="n">
        <v>0</v>
      </c>
      <c r="BC280" s="35" t="n">
        <v>17654092</v>
      </c>
      <c r="BD280" s="60" t="n">
        <v>10358409</v>
      </c>
      <c r="BE280" s="60" t="n">
        <v>9838</v>
      </c>
    </row>
    <row r="281" customFormat="false" ht="12.75" hidden="false" customHeight="true" outlineLevel="0" collapsed="false">
      <c r="A281" s="35" t="s">
        <v>703</v>
      </c>
      <c r="B281" s="35" t="s">
        <v>547</v>
      </c>
      <c r="C281" s="35" t="s">
        <v>150</v>
      </c>
      <c r="D281" s="35" t="s">
        <v>690</v>
      </c>
      <c r="E281" s="35" t="s">
        <v>154</v>
      </c>
      <c r="F281" s="35" t="s">
        <v>144</v>
      </c>
      <c r="G281" s="35" t="s">
        <v>549</v>
      </c>
      <c r="H281" s="35" t="s">
        <v>556</v>
      </c>
      <c r="I281" s="35" t="n">
        <v>500</v>
      </c>
      <c r="J281" s="35" t="s">
        <v>558</v>
      </c>
      <c r="K281" s="35" t="n">
        <v>70775</v>
      </c>
      <c r="L281" s="35" t="n">
        <v>25664822</v>
      </c>
      <c r="M281" s="35" t="n">
        <v>30203703</v>
      </c>
      <c r="N281" s="35" t="n">
        <v>20383651</v>
      </c>
      <c r="O281" s="35" t="n">
        <v>23272406</v>
      </c>
      <c r="P281" s="35" t="n">
        <v>5281171</v>
      </c>
      <c r="Q281" s="35" t="n">
        <v>6931297</v>
      </c>
      <c r="R281" s="35" t="n">
        <v>2609</v>
      </c>
      <c r="S281" s="35" t="n">
        <v>2609</v>
      </c>
      <c r="T281" s="35" t="n">
        <v>50000</v>
      </c>
      <c r="U281" s="35" t="n">
        <v>50000</v>
      </c>
      <c r="V281" s="35" t="n">
        <v>629559</v>
      </c>
      <c r="W281" s="35" t="n">
        <v>667067</v>
      </c>
      <c r="X281" s="35" t="n">
        <v>76963</v>
      </c>
      <c r="Y281" s="35" t="n">
        <v>80000</v>
      </c>
      <c r="Z281" s="35" t="n">
        <v>274072</v>
      </c>
      <c r="AA281" s="35" t="n">
        <v>290400</v>
      </c>
      <c r="AB281" s="35" t="n">
        <v>88900</v>
      </c>
      <c r="AC281" s="35" t="n">
        <v>100000</v>
      </c>
      <c r="AD281" s="35" t="n">
        <v>129504</v>
      </c>
      <c r="AE281" s="35" t="n">
        <v>140000</v>
      </c>
      <c r="AF281" s="35" t="n">
        <v>44450</v>
      </c>
      <c r="AG281" s="35" t="n">
        <v>50000</v>
      </c>
      <c r="AH281" s="35" t="n">
        <v>19090204</v>
      </c>
      <c r="AI281" s="35" t="n">
        <v>21894939</v>
      </c>
      <c r="AJ281" s="35" t="n">
        <v>143773</v>
      </c>
      <c r="AK281" s="35" t="n">
        <v>4412989</v>
      </c>
      <c r="AL281" s="35" t="n">
        <v>238000</v>
      </c>
      <c r="AM281" s="35" t="n">
        <v>5471545</v>
      </c>
      <c r="AN281" s="35" t="n">
        <v>4556762</v>
      </c>
      <c r="AO281" s="35" t="n">
        <v>5709545</v>
      </c>
      <c r="AP281" s="35" t="n">
        <v>101967</v>
      </c>
      <c r="AQ281" s="35" t="n">
        <v>173784</v>
      </c>
      <c r="AR281" s="35" t="n">
        <v>1176</v>
      </c>
      <c r="AS281" s="35" t="n">
        <v>1968</v>
      </c>
      <c r="AT281" s="35" t="n">
        <v>75812</v>
      </c>
      <c r="AU281" s="35" t="n">
        <v>120000</v>
      </c>
      <c r="AV281" s="35" t="n">
        <v>167296</v>
      </c>
      <c r="AW281" s="35" t="n">
        <v>300000</v>
      </c>
      <c r="AX281" s="35" t="n">
        <v>378159</v>
      </c>
      <c r="AY281" s="35" t="n">
        <v>626000</v>
      </c>
      <c r="AZ281" s="35" t="n">
        <v>30</v>
      </c>
      <c r="BA281" s="35" t="n">
        <v>-6583729</v>
      </c>
      <c r="BB281" s="35" t="n">
        <v>-5077238</v>
      </c>
      <c r="BC281" s="35" t="n">
        <v>347568</v>
      </c>
      <c r="BD281" s="60" t="n">
        <v>203933</v>
      </c>
      <c r="BE281" s="60" t="n">
        <v>9838</v>
      </c>
    </row>
    <row r="282" customFormat="false" ht="12.75" hidden="false" customHeight="true" outlineLevel="0" collapsed="false">
      <c r="A282" s="35" t="s">
        <v>704</v>
      </c>
      <c r="B282" s="35" t="s">
        <v>547</v>
      </c>
      <c r="C282" s="35" t="s">
        <v>150</v>
      </c>
      <c r="D282" s="35" t="s">
        <v>690</v>
      </c>
      <c r="E282" s="35" t="s">
        <v>154</v>
      </c>
      <c r="F282" s="35" t="s">
        <v>144</v>
      </c>
      <c r="G282" s="35" t="s">
        <v>549</v>
      </c>
      <c r="H282" s="35" t="s">
        <v>550</v>
      </c>
      <c r="I282" s="35" t="n">
        <v>1000</v>
      </c>
      <c r="J282" s="35" t="s">
        <v>562</v>
      </c>
      <c r="K282" s="35" t="n">
        <v>70775</v>
      </c>
      <c r="L282" s="35" t="n">
        <v>56631121</v>
      </c>
      <c r="M282" s="35" t="n">
        <v>73563647</v>
      </c>
      <c r="N282" s="35" t="n">
        <v>38110580</v>
      </c>
      <c r="O282" s="35" t="n">
        <v>45247345</v>
      </c>
      <c r="P282" s="35" t="n">
        <v>18520541</v>
      </c>
      <c r="Q282" s="35" t="n">
        <v>28316301</v>
      </c>
      <c r="R282" s="35" t="n">
        <v>3034</v>
      </c>
      <c r="S282" s="35" t="n">
        <v>3034</v>
      </c>
      <c r="T282" s="35" t="n">
        <v>50000</v>
      </c>
      <c r="U282" s="35" t="n">
        <v>50000</v>
      </c>
      <c r="V282" s="35" t="n">
        <v>629559</v>
      </c>
      <c r="W282" s="35" t="n">
        <v>667067</v>
      </c>
      <c r="X282" s="35" t="n">
        <v>153925</v>
      </c>
      <c r="Y282" s="35" t="n">
        <v>160000</v>
      </c>
      <c r="Z282" s="35" t="n">
        <v>274072</v>
      </c>
      <c r="AA282" s="35" t="n">
        <v>290400</v>
      </c>
      <c r="AB282" s="35" t="n">
        <v>88900</v>
      </c>
      <c r="AC282" s="35" t="n">
        <v>100000</v>
      </c>
      <c r="AD282" s="35" t="n">
        <v>129504</v>
      </c>
      <c r="AE282" s="35" t="n">
        <v>140000</v>
      </c>
      <c r="AF282" s="35" t="n">
        <v>44450</v>
      </c>
      <c r="AG282" s="35" t="n">
        <v>50000</v>
      </c>
      <c r="AH282" s="35" t="n">
        <v>36740170</v>
      </c>
      <c r="AI282" s="35" t="n">
        <v>43789879</v>
      </c>
      <c r="AJ282" s="35" t="n">
        <v>143773</v>
      </c>
      <c r="AK282" s="35" t="n">
        <v>8493044</v>
      </c>
      <c r="AL282" s="35" t="n">
        <v>238000</v>
      </c>
      <c r="AM282" s="35" t="n">
        <v>10943091</v>
      </c>
      <c r="AN282" s="35" t="n">
        <v>8636817</v>
      </c>
      <c r="AO282" s="35" t="n">
        <v>11181091</v>
      </c>
      <c r="AP282" s="35" t="n">
        <v>9260270</v>
      </c>
      <c r="AQ282" s="35" t="n">
        <v>16085477</v>
      </c>
      <c r="AR282" s="35" t="n">
        <v>2186</v>
      </c>
      <c r="AS282" s="35" t="n">
        <v>3734</v>
      </c>
      <c r="AT282" s="35" t="n">
        <v>75812</v>
      </c>
      <c r="AU282" s="35" t="n">
        <v>120000</v>
      </c>
      <c r="AV282" s="35" t="n">
        <v>167296</v>
      </c>
      <c r="AW282" s="35" t="n">
        <v>300000</v>
      </c>
      <c r="AX282" s="35" t="n">
        <v>378159</v>
      </c>
      <c r="AY282" s="35" t="n">
        <v>626000</v>
      </c>
      <c r="AZ282" s="35" t="n">
        <v>1453.620996</v>
      </c>
      <c r="BA282" s="35" t="n">
        <v>3854653</v>
      </c>
      <c r="BB282" s="35" t="n">
        <v>0</v>
      </c>
      <c r="BC282" s="35" t="n">
        <v>32170954</v>
      </c>
      <c r="BD282" s="60" t="n">
        <v>18520541</v>
      </c>
      <c r="BE282" s="60" t="n">
        <v>18668</v>
      </c>
    </row>
    <row r="283" customFormat="false" ht="12.75" hidden="false" customHeight="true" outlineLevel="0" collapsed="false">
      <c r="A283" s="35" t="s">
        <v>704</v>
      </c>
      <c r="B283" s="35" t="s">
        <v>547</v>
      </c>
      <c r="C283" s="35" t="s">
        <v>150</v>
      </c>
      <c r="D283" s="35" t="s">
        <v>690</v>
      </c>
      <c r="E283" s="35" t="s">
        <v>154</v>
      </c>
      <c r="F283" s="35" t="s">
        <v>144</v>
      </c>
      <c r="G283" s="35" t="s">
        <v>549</v>
      </c>
      <c r="H283" s="35" t="s">
        <v>556</v>
      </c>
      <c r="I283" s="35" t="n">
        <v>1000</v>
      </c>
      <c r="J283" s="35" t="s">
        <v>562</v>
      </c>
      <c r="K283" s="35" t="n">
        <v>70775</v>
      </c>
      <c r="L283" s="35" t="n">
        <v>47561965</v>
      </c>
      <c r="M283" s="35" t="n">
        <v>57810144</v>
      </c>
      <c r="N283" s="35" t="n">
        <v>38110580</v>
      </c>
      <c r="O283" s="35" t="n">
        <v>45247345</v>
      </c>
      <c r="P283" s="35" t="n">
        <v>9451385</v>
      </c>
      <c r="Q283" s="35" t="n">
        <v>12562798</v>
      </c>
      <c r="R283" s="35" t="n">
        <v>2548</v>
      </c>
      <c r="S283" s="35" t="n">
        <v>2548</v>
      </c>
      <c r="T283" s="35" t="n">
        <v>50000</v>
      </c>
      <c r="U283" s="35" t="n">
        <v>50000</v>
      </c>
      <c r="V283" s="35" t="n">
        <v>629559</v>
      </c>
      <c r="W283" s="35" t="n">
        <v>667067</v>
      </c>
      <c r="X283" s="35" t="n">
        <v>153925</v>
      </c>
      <c r="Y283" s="35" t="n">
        <v>160000</v>
      </c>
      <c r="Z283" s="35" t="n">
        <v>274072</v>
      </c>
      <c r="AA283" s="35" t="n">
        <v>290400</v>
      </c>
      <c r="AB283" s="35" t="n">
        <v>88900</v>
      </c>
      <c r="AC283" s="35" t="n">
        <v>100000</v>
      </c>
      <c r="AD283" s="35" t="n">
        <v>129504</v>
      </c>
      <c r="AE283" s="35" t="n">
        <v>140000</v>
      </c>
      <c r="AF283" s="35" t="n">
        <v>44450</v>
      </c>
      <c r="AG283" s="35" t="n">
        <v>50000</v>
      </c>
      <c r="AH283" s="35" t="n">
        <v>36740170</v>
      </c>
      <c r="AI283" s="35" t="n">
        <v>43789879</v>
      </c>
      <c r="AJ283" s="35" t="n">
        <v>143773</v>
      </c>
      <c r="AK283" s="35" t="n">
        <v>8493044</v>
      </c>
      <c r="AL283" s="35" t="n">
        <v>238000</v>
      </c>
      <c r="AM283" s="35" t="n">
        <v>10943091</v>
      </c>
      <c r="AN283" s="35" t="n">
        <v>8636817</v>
      </c>
      <c r="AO283" s="35" t="n">
        <v>11181091</v>
      </c>
      <c r="AP283" s="35" t="n">
        <v>191115</v>
      </c>
      <c r="AQ283" s="35" t="n">
        <v>331974</v>
      </c>
      <c r="AR283" s="35" t="n">
        <v>2186</v>
      </c>
      <c r="AS283" s="35" t="n">
        <v>3734</v>
      </c>
      <c r="AT283" s="35" t="n">
        <v>75812</v>
      </c>
      <c r="AU283" s="35" t="n">
        <v>120000</v>
      </c>
      <c r="AV283" s="35" t="n">
        <v>167296</v>
      </c>
      <c r="AW283" s="35" t="n">
        <v>300000</v>
      </c>
      <c r="AX283" s="35" t="n">
        <v>378159</v>
      </c>
      <c r="AY283" s="35" t="n">
        <v>626000</v>
      </c>
      <c r="AZ283" s="35" t="n">
        <v>30</v>
      </c>
      <c r="BA283" s="35" t="n">
        <v>-11898850</v>
      </c>
      <c r="BB283" s="35" t="n">
        <v>-9069156</v>
      </c>
      <c r="BC283" s="35" t="n">
        <v>663948</v>
      </c>
      <c r="BD283" s="60" t="n">
        <v>382229</v>
      </c>
      <c r="BE283" s="60" t="n">
        <v>18668</v>
      </c>
    </row>
    <row r="284" customFormat="false" ht="12.75" hidden="false" customHeight="true" outlineLevel="0" collapsed="false">
      <c r="A284" s="35" t="s">
        <v>705</v>
      </c>
      <c r="B284" s="35" t="s">
        <v>547</v>
      </c>
      <c r="C284" s="35" t="s">
        <v>150</v>
      </c>
      <c r="D284" s="35" t="s">
        <v>690</v>
      </c>
      <c r="E284" s="35" t="s">
        <v>154</v>
      </c>
      <c r="F284" s="35" t="s">
        <v>156</v>
      </c>
      <c r="H284" s="35" t="s">
        <v>550</v>
      </c>
      <c r="I284" s="35" t="n">
        <v>400</v>
      </c>
      <c r="J284" s="35" t="s">
        <v>551</v>
      </c>
      <c r="K284" s="35" t="n">
        <v>1128651</v>
      </c>
      <c r="L284" s="35" t="n">
        <v>2825115</v>
      </c>
      <c r="M284" s="35" t="n">
        <v>4111735</v>
      </c>
      <c r="N284" s="35" t="n">
        <v>1293447</v>
      </c>
      <c r="O284" s="35" t="n">
        <v>1377467</v>
      </c>
      <c r="P284" s="35" t="n">
        <v>1531668</v>
      </c>
      <c r="Q284" s="35" t="n">
        <v>2734268</v>
      </c>
      <c r="R284" s="35" t="n">
        <v>382</v>
      </c>
      <c r="S284" s="35" t="n">
        <v>382</v>
      </c>
      <c r="T284" s="35" t="n">
        <v>50000</v>
      </c>
      <c r="U284" s="35" t="n">
        <v>50000</v>
      </c>
      <c r="V284" s="35" t="n">
        <v>629559</v>
      </c>
      <c r="W284" s="35" t="n">
        <v>667067</v>
      </c>
      <c r="X284" s="35" t="n">
        <v>76963</v>
      </c>
      <c r="Y284" s="35" t="n">
        <v>80000</v>
      </c>
      <c r="Z284" s="35" t="n">
        <v>274072</v>
      </c>
      <c r="AA284" s="35" t="n">
        <v>290400</v>
      </c>
      <c r="AB284" s="35" t="n">
        <v>88900</v>
      </c>
      <c r="AC284" s="35" t="n">
        <v>100000</v>
      </c>
      <c r="AD284" s="35" t="n">
        <v>129504</v>
      </c>
      <c r="AE284" s="35" t="n">
        <v>140000</v>
      </c>
      <c r="AF284" s="35" t="n">
        <v>44450</v>
      </c>
      <c r="AG284" s="35" t="n">
        <v>50000</v>
      </c>
      <c r="AH284" s="35" t="n">
        <v>0</v>
      </c>
      <c r="AI284" s="35" t="n">
        <v>0</v>
      </c>
      <c r="AJ284" s="35" t="n">
        <v>143773</v>
      </c>
      <c r="AK284" s="35" t="n">
        <v>0</v>
      </c>
      <c r="AL284" s="35" t="n">
        <v>238000</v>
      </c>
      <c r="AM284" s="35" t="n">
        <v>0</v>
      </c>
      <c r="AN284" s="35" t="n">
        <v>143773</v>
      </c>
      <c r="AO284" s="35" t="n">
        <v>238000</v>
      </c>
      <c r="AP284" s="35" t="n">
        <v>765834</v>
      </c>
      <c r="AQ284" s="35" t="n">
        <v>1448787</v>
      </c>
      <c r="AR284" s="35" t="n">
        <v>794</v>
      </c>
      <c r="AS284" s="35" t="n">
        <v>1480</v>
      </c>
      <c r="AT284" s="35" t="n">
        <v>75812</v>
      </c>
      <c r="AU284" s="35" t="n">
        <v>120000</v>
      </c>
      <c r="AV284" s="35" t="n">
        <v>167296</v>
      </c>
      <c r="AW284" s="35" t="n">
        <v>300000</v>
      </c>
      <c r="AX284" s="35" t="n">
        <v>378159</v>
      </c>
      <c r="AY284" s="35" t="n">
        <v>626000</v>
      </c>
      <c r="AZ284" s="35" t="n">
        <v>319.939245</v>
      </c>
      <c r="BA284" s="35" t="n">
        <v>163307</v>
      </c>
      <c r="BB284" s="35" t="n">
        <v>0</v>
      </c>
      <c r="BC284" s="35" t="n">
        <v>2897575</v>
      </c>
      <c r="BD284" s="60" t="n">
        <v>1531668</v>
      </c>
      <c r="BE284" s="60" t="n">
        <v>7402</v>
      </c>
    </row>
    <row r="285" customFormat="false" ht="12.75" hidden="false" customHeight="true" outlineLevel="0" collapsed="false">
      <c r="A285" s="35" t="s">
        <v>705</v>
      </c>
      <c r="B285" s="35" t="s">
        <v>547</v>
      </c>
      <c r="C285" s="35" t="s">
        <v>150</v>
      </c>
      <c r="D285" s="35" t="s">
        <v>690</v>
      </c>
      <c r="E285" s="35" t="s">
        <v>154</v>
      </c>
      <c r="F285" s="35" t="s">
        <v>156</v>
      </c>
      <c r="H285" s="35" t="s">
        <v>556</v>
      </c>
      <c r="I285" s="35" t="n">
        <v>400</v>
      </c>
      <c r="J285" s="35" t="s">
        <v>551</v>
      </c>
      <c r="K285" s="35" t="n">
        <v>1128651</v>
      </c>
      <c r="L285" s="35" t="n">
        <v>2131092</v>
      </c>
      <c r="M285" s="35" t="n">
        <v>2798797</v>
      </c>
      <c r="N285" s="35" t="n">
        <v>1293447</v>
      </c>
      <c r="O285" s="35" t="n">
        <v>1377467</v>
      </c>
      <c r="P285" s="35" t="n">
        <v>837644</v>
      </c>
      <c r="Q285" s="35" t="n">
        <v>1421330</v>
      </c>
      <c r="R285" s="35" t="n">
        <v>288</v>
      </c>
      <c r="S285" s="35" t="n">
        <v>288</v>
      </c>
      <c r="T285" s="35" t="n">
        <v>50000</v>
      </c>
      <c r="U285" s="35" t="n">
        <v>50000</v>
      </c>
      <c r="V285" s="35" t="n">
        <v>629559</v>
      </c>
      <c r="W285" s="35" t="n">
        <v>667067</v>
      </c>
      <c r="X285" s="35" t="n">
        <v>76963</v>
      </c>
      <c r="Y285" s="35" t="n">
        <v>80000</v>
      </c>
      <c r="Z285" s="35" t="n">
        <v>274072</v>
      </c>
      <c r="AA285" s="35" t="n">
        <v>290400</v>
      </c>
      <c r="AB285" s="35" t="n">
        <v>88900</v>
      </c>
      <c r="AC285" s="35" t="n">
        <v>100000</v>
      </c>
      <c r="AD285" s="35" t="n">
        <v>129504</v>
      </c>
      <c r="AE285" s="35" t="n">
        <v>140000</v>
      </c>
      <c r="AF285" s="35" t="n">
        <v>44450</v>
      </c>
      <c r="AG285" s="35" t="n">
        <v>50000</v>
      </c>
      <c r="AH285" s="35" t="n">
        <v>0</v>
      </c>
      <c r="AI285" s="35" t="n">
        <v>0</v>
      </c>
      <c r="AJ285" s="35" t="n">
        <v>143773</v>
      </c>
      <c r="AK285" s="35" t="n">
        <v>0</v>
      </c>
      <c r="AL285" s="35" t="n">
        <v>238000</v>
      </c>
      <c r="AM285" s="35" t="n">
        <v>0</v>
      </c>
      <c r="AN285" s="35" t="n">
        <v>143773</v>
      </c>
      <c r="AO285" s="35" t="n">
        <v>238000</v>
      </c>
      <c r="AP285" s="35" t="n">
        <v>71811</v>
      </c>
      <c r="AQ285" s="35" t="n">
        <v>135850</v>
      </c>
      <c r="AR285" s="35" t="n">
        <v>794</v>
      </c>
      <c r="AS285" s="35" t="n">
        <v>1480</v>
      </c>
      <c r="AT285" s="35" t="n">
        <v>75812</v>
      </c>
      <c r="AU285" s="35" t="n">
        <v>120000</v>
      </c>
      <c r="AV285" s="35" t="n">
        <v>167296</v>
      </c>
      <c r="AW285" s="35" t="n">
        <v>300000</v>
      </c>
      <c r="AX285" s="35" t="n">
        <v>378159</v>
      </c>
      <c r="AY285" s="35" t="n">
        <v>626000</v>
      </c>
      <c r="AZ285" s="35" t="n">
        <v>30</v>
      </c>
      <c r="BA285" s="35" t="n">
        <v>-1149631</v>
      </c>
      <c r="BB285" s="35" t="n">
        <v>-694023</v>
      </c>
      <c r="BC285" s="35" t="n">
        <v>271699</v>
      </c>
      <c r="BD285" s="60" t="n">
        <v>143621</v>
      </c>
      <c r="BE285" s="60" t="n">
        <v>7402</v>
      </c>
    </row>
    <row r="286" customFormat="false" ht="12.75" hidden="false" customHeight="true" outlineLevel="0" collapsed="false">
      <c r="A286" s="35" t="s">
        <v>706</v>
      </c>
      <c r="B286" s="35" t="s">
        <v>547</v>
      </c>
      <c r="C286" s="35" t="s">
        <v>150</v>
      </c>
      <c r="D286" s="35" t="s">
        <v>690</v>
      </c>
      <c r="E286" s="35" t="s">
        <v>154</v>
      </c>
      <c r="F286" s="35" t="s">
        <v>156</v>
      </c>
      <c r="H286" s="35" t="s">
        <v>550</v>
      </c>
      <c r="I286" s="35" t="n">
        <v>2000</v>
      </c>
      <c r="J286" s="35" t="s">
        <v>558</v>
      </c>
      <c r="K286" s="35" t="n">
        <v>1128651</v>
      </c>
      <c r="L286" s="35" t="n">
        <v>2831466</v>
      </c>
      <c r="M286" s="35" t="n">
        <v>4123664</v>
      </c>
      <c r="N286" s="35" t="n">
        <v>1293447</v>
      </c>
      <c r="O286" s="35" t="n">
        <v>1377467</v>
      </c>
      <c r="P286" s="35" t="n">
        <v>1538019</v>
      </c>
      <c r="Q286" s="35" t="n">
        <v>2746197</v>
      </c>
      <c r="R286" s="35" t="n">
        <v>77</v>
      </c>
      <c r="S286" s="35" t="n">
        <v>77</v>
      </c>
      <c r="T286" s="35" t="n">
        <v>50000</v>
      </c>
      <c r="U286" s="35" t="n">
        <v>50000</v>
      </c>
      <c r="V286" s="35" t="n">
        <v>629559</v>
      </c>
      <c r="W286" s="35" t="n">
        <v>667067</v>
      </c>
      <c r="X286" s="35" t="n">
        <v>76963</v>
      </c>
      <c r="Y286" s="35" t="n">
        <v>80000</v>
      </c>
      <c r="Z286" s="35" t="n">
        <v>274072</v>
      </c>
      <c r="AA286" s="35" t="n">
        <v>290400</v>
      </c>
      <c r="AB286" s="35" t="n">
        <v>88900</v>
      </c>
      <c r="AC286" s="35" t="n">
        <v>100000</v>
      </c>
      <c r="AD286" s="35" t="n">
        <v>129504</v>
      </c>
      <c r="AE286" s="35" t="n">
        <v>140000</v>
      </c>
      <c r="AF286" s="35" t="n">
        <v>44450</v>
      </c>
      <c r="AG286" s="35" t="n">
        <v>50000</v>
      </c>
      <c r="AH286" s="35" t="n">
        <v>0</v>
      </c>
      <c r="AI286" s="35" t="n">
        <v>0</v>
      </c>
      <c r="AJ286" s="35" t="n">
        <v>143773</v>
      </c>
      <c r="AK286" s="35" t="n">
        <v>0</v>
      </c>
      <c r="AL286" s="35" t="n">
        <v>238000</v>
      </c>
      <c r="AM286" s="35" t="n">
        <v>0</v>
      </c>
      <c r="AN286" s="35" t="n">
        <v>143773</v>
      </c>
      <c r="AO286" s="35" t="n">
        <v>238000</v>
      </c>
      <c r="AP286" s="35" t="n">
        <v>769009</v>
      </c>
      <c r="AQ286" s="35" t="n">
        <v>1454795</v>
      </c>
      <c r="AR286" s="35" t="n">
        <v>3970</v>
      </c>
      <c r="AS286" s="35" t="n">
        <v>7402</v>
      </c>
      <c r="AT286" s="35" t="n">
        <v>75812</v>
      </c>
      <c r="AU286" s="35" t="n">
        <v>120000</v>
      </c>
      <c r="AV286" s="35" t="n">
        <v>167296</v>
      </c>
      <c r="AW286" s="35" t="n">
        <v>300000</v>
      </c>
      <c r="AX286" s="35" t="n">
        <v>378159</v>
      </c>
      <c r="AY286" s="35" t="n">
        <v>626000</v>
      </c>
      <c r="AZ286" s="35" t="n">
        <v>64.25318475</v>
      </c>
      <c r="BA286" s="35" t="n">
        <v>163393</v>
      </c>
      <c r="BB286" s="35" t="n">
        <v>0</v>
      </c>
      <c r="BC286" s="35" t="n">
        <v>2909590</v>
      </c>
      <c r="BD286" s="60" t="n">
        <v>1538019</v>
      </c>
      <c r="BE286" s="60" t="n">
        <v>37011</v>
      </c>
    </row>
    <row r="287" customFormat="false" ht="12.75" hidden="false" customHeight="true" outlineLevel="0" collapsed="false">
      <c r="A287" s="35" t="s">
        <v>706</v>
      </c>
      <c r="B287" s="35" t="s">
        <v>547</v>
      </c>
      <c r="C287" s="35" t="s">
        <v>150</v>
      </c>
      <c r="D287" s="35" t="s">
        <v>690</v>
      </c>
      <c r="E287" s="35" t="s">
        <v>154</v>
      </c>
      <c r="F287" s="35" t="s">
        <v>156</v>
      </c>
      <c r="H287" s="35" t="s">
        <v>556</v>
      </c>
      <c r="I287" s="35" t="n">
        <v>2000</v>
      </c>
      <c r="J287" s="35" t="s">
        <v>558</v>
      </c>
      <c r="K287" s="35" t="n">
        <v>1128651</v>
      </c>
      <c r="L287" s="35" t="n">
        <v>2421509</v>
      </c>
      <c r="M287" s="35" t="n">
        <v>3348117</v>
      </c>
      <c r="N287" s="35" t="n">
        <v>1293447</v>
      </c>
      <c r="O287" s="35" t="n">
        <v>1377467</v>
      </c>
      <c r="P287" s="35" t="n">
        <v>1128062</v>
      </c>
      <c r="Q287" s="35" t="n">
        <v>1970650</v>
      </c>
      <c r="R287" s="35" t="n">
        <v>65</v>
      </c>
      <c r="S287" s="35" t="n">
        <v>65</v>
      </c>
      <c r="T287" s="35" t="n">
        <v>50000</v>
      </c>
      <c r="U287" s="35" t="n">
        <v>50000</v>
      </c>
      <c r="V287" s="35" t="n">
        <v>629559</v>
      </c>
      <c r="W287" s="35" t="n">
        <v>667067</v>
      </c>
      <c r="X287" s="35" t="n">
        <v>76963</v>
      </c>
      <c r="Y287" s="35" t="n">
        <v>80000</v>
      </c>
      <c r="Z287" s="35" t="n">
        <v>274072</v>
      </c>
      <c r="AA287" s="35" t="n">
        <v>290400</v>
      </c>
      <c r="AB287" s="35" t="n">
        <v>88900</v>
      </c>
      <c r="AC287" s="35" t="n">
        <v>100000</v>
      </c>
      <c r="AD287" s="35" t="n">
        <v>129504</v>
      </c>
      <c r="AE287" s="35" t="n">
        <v>140000</v>
      </c>
      <c r="AF287" s="35" t="n">
        <v>44450</v>
      </c>
      <c r="AG287" s="35" t="n">
        <v>50000</v>
      </c>
      <c r="AH287" s="35" t="n">
        <v>0</v>
      </c>
      <c r="AI287" s="35" t="n">
        <v>0</v>
      </c>
      <c r="AJ287" s="35" t="n">
        <v>143773</v>
      </c>
      <c r="AK287" s="35" t="n">
        <v>0</v>
      </c>
      <c r="AL287" s="35" t="n">
        <v>238000</v>
      </c>
      <c r="AM287" s="35" t="n">
        <v>0</v>
      </c>
      <c r="AN287" s="35" t="n">
        <v>143773</v>
      </c>
      <c r="AO287" s="35" t="n">
        <v>238000</v>
      </c>
      <c r="AP287" s="35" t="n">
        <v>359053</v>
      </c>
      <c r="AQ287" s="35" t="n">
        <v>679248</v>
      </c>
      <c r="AR287" s="35" t="n">
        <v>3970</v>
      </c>
      <c r="AS287" s="35" t="n">
        <v>7402</v>
      </c>
      <c r="AT287" s="35" t="n">
        <v>75812</v>
      </c>
      <c r="AU287" s="35" t="n">
        <v>120000</v>
      </c>
      <c r="AV287" s="35" t="n">
        <v>167296</v>
      </c>
      <c r="AW287" s="35" t="n">
        <v>300000</v>
      </c>
      <c r="AX287" s="35" t="n">
        <v>378159</v>
      </c>
      <c r="AY287" s="35" t="n">
        <v>626000</v>
      </c>
      <c r="AZ287" s="35" t="n">
        <v>30</v>
      </c>
      <c r="BA287" s="35" t="n">
        <v>-612154</v>
      </c>
      <c r="BB287" s="35" t="n">
        <v>-409956</v>
      </c>
      <c r="BC287" s="35" t="n">
        <v>1358496</v>
      </c>
      <c r="BD287" s="60" t="n">
        <v>718106</v>
      </c>
      <c r="BE287" s="60" t="n">
        <v>37011</v>
      </c>
    </row>
    <row r="288" customFormat="false" ht="12.75" hidden="false" customHeight="true" outlineLevel="0" collapsed="false">
      <c r="A288" s="35" t="s">
        <v>707</v>
      </c>
      <c r="B288" s="35" t="s">
        <v>547</v>
      </c>
      <c r="C288" s="35" t="s">
        <v>150</v>
      </c>
      <c r="D288" s="35" t="s">
        <v>690</v>
      </c>
      <c r="E288" s="35" t="s">
        <v>154</v>
      </c>
      <c r="F288" s="35" t="s">
        <v>156</v>
      </c>
      <c r="H288" s="35" t="s">
        <v>550</v>
      </c>
      <c r="I288" s="35" t="n">
        <v>4000</v>
      </c>
      <c r="J288" s="35" t="s">
        <v>562</v>
      </c>
      <c r="K288" s="35" t="n">
        <v>1128651</v>
      </c>
      <c r="L288" s="35" t="n">
        <v>2839405</v>
      </c>
      <c r="M288" s="35" t="n">
        <v>4138576</v>
      </c>
      <c r="N288" s="35" t="n">
        <v>1293447</v>
      </c>
      <c r="O288" s="35" t="n">
        <v>1377467</v>
      </c>
      <c r="P288" s="35" t="n">
        <v>1545958</v>
      </c>
      <c r="Q288" s="35" t="n">
        <v>2761109</v>
      </c>
      <c r="R288" s="35" t="n">
        <v>38</v>
      </c>
      <c r="S288" s="35" t="n">
        <v>38</v>
      </c>
      <c r="T288" s="35" t="n">
        <v>50000</v>
      </c>
      <c r="U288" s="35" t="n">
        <v>50000</v>
      </c>
      <c r="V288" s="35" t="n">
        <v>629559</v>
      </c>
      <c r="W288" s="35" t="n">
        <v>667067</v>
      </c>
      <c r="X288" s="35" t="n">
        <v>76963</v>
      </c>
      <c r="Y288" s="35" t="n">
        <v>80000</v>
      </c>
      <c r="Z288" s="35" t="n">
        <v>274072</v>
      </c>
      <c r="AA288" s="35" t="n">
        <v>290400</v>
      </c>
      <c r="AB288" s="35" t="n">
        <v>88900</v>
      </c>
      <c r="AC288" s="35" t="n">
        <v>100000</v>
      </c>
      <c r="AD288" s="35" t="n">
        <v>129504</v>
      </c>
      <c r="AE288" s="35" t="n">
        <v>140000</v>
      </c>
      <c r="AF288" s="35" t="n">
        <v>44450</v>
      </c>
      <c r="AG288" s="35" t="n">
        <v>50000</v>
      </c>
      <c r="AH288" s="35" t="n">
        <v>0</v>
      </c>
      <c r="AI288" s="35" t="n">
        <v>0</v>
      </c>
      <c r="AJ288" s="35" t="n">
        <v>143773</v>
      </c>
      <c r="AK288" s="35" t="n">
        <v>0</v>
      </c>
      <c r="AL288" s="35" t="n">
        <v>238000</v>
      </c>
      <c r="AM288" s="35" t="n">
        <v>0</v>
      </c>
      <c r="AN288" s="35" t="n">
        <v>143773</v>
      </c>
      <c r="AO288" s="35" t="n">
        <v>238000</v>
      </c>
      <c r="AP288" s="35" t="n">
        <v>772979</v>
      </c>
      <c r="AQ288" s="35" t="n">
        <v>1462305</v>
      </c>
      <c r="AR288" s="35" t="n">
        <v>7939</v>
      </c>
      <c r="AS288" s="35" t="n">
        <v>14804</v>
      </c>
      <c r="AT288" s="35" t="n">
        <v>75812</v>
      </c>
      <c r="AU288" s="35" t="n">
        <v>120000</v>
      </c>
      <c r="AV288" s="35" t="n">
        <v>167296</v>
      </c>
      <c r="AW288" s="35" t="n">
        <v>300000</v>
      </c>
      <c r="AX288" s="35" t="n">
        <v>378159</v>
      </c>
      <c r="AY288" s="35" t="n">
        <v>626000</v>
      </c>
      <c r="AZ288" s="35" t="n">
        <v>32.29242722</v>
      </c>
      <c r="BA288" s="35" t="n">
        <v>163500</v>
      </c>
      <c r="BB288" s="35" t="n">
        <v>0</v>
      </c>
      <c r="BC288" s="35" t="n">
        <v>2924609</v>
      </c>
      <c r="BD288" s="60" t="n">
        <v>1545958</v>
      </c>
      <c r="BE288" s="60" t="n">
        <v>74022</v>
      </c>
    </row>
    <row r="289" customFormat="false" ht="12.75" hidden="false" customHeight="true" outlineLevel="0" collapsed="false">
      <c r="A289" s="35" t="s">
        <v>707</v>
      </c>
      <c r="B289" s="35" t="s">
        <v>547</v>
      </c>
      <c r="C289" s="35" t="s">
        <v>150</v>
      </c>
      <c r="D289" s="35" t="s">
        <v>690</v>
      </c>
      <c r="E289" s="35" t="s">
        <v>154</v>
      </c>
      <c r="F289" s="35" t="s">
        <v>156</v>
      </c>
      <c r="H289" s="35" t="s">
        <v>556</v>
      </c>
      <c r="I289" s="35" t="n">
        <v>4000</v>
      </c>
      <c r="J289" s="35" t="s">
        <v>562</v>
      </c>
      <c r="K289" s="35" t="n">
        <v>1128651</v>
      </c>
      <c r="L289" s="35" t="n">
        <v>2784532</v>
      </c>
      <c r="M289" s="35" t="n">
        <v>4034767</v>
      </c>
      <c r="N289" s="35" t="n">
        <v>1293447</v>
      </c>
      <c r="O289" s="35" t="n">
        <v>1377467</v>
      </c>
      <c r="P289" s="35" t="n">
        <v>1491085</v>
      </c>
      <c r="Q289" s="35" t="n">
        <v>2657301</v>
      </c>
      <c r="R289" s="35" t="n">
        <v>38</v>
      </c>
      <c r="S289" s="35" t="n">
        <v>38</v>
      </c>
      <c r="T289" s="35" t="n">
        <v>50000</v>
      </c>
      <c r="U289" s="35" t="n">
        <v>50000</v>
      </c>
      <c r="V289" s="35" t="n">
        <v>629559</v>
      </c>
      <c r="W289" s="35" t="n">
        <v>667067</v>
      </c>
      <c r="X289" s="35" t="n">
        <v>76963</v>
      </c>
      <c r="Y289" s="35" t="n">
        <v>80000</v>
      </c>
      <c r="Z289" s="35" t="n">
        <v>274072</v>
      </c>
      <c r="AA289" s="35" t="n">
        <v>290400</v>
      </c>
      <c r="AB289" s="35" t="n">
        <v>88900</v>
      </c>
      <c r="AC289" s="35" t="n">
        <v>100000</v>
      </c>
      <c r="AD289" s="35" t="n">
        <v>129504</v>
      </c>
      <c r="AE289" s="35" t="n">
        <v>140000</v>
      </c>
      <c r="AF289" s="35" t="n">
        <v>44450</v>
      </c>
      <c r="AG289" s="35" t="n">
        <v>50000</v>
      </c>
      <c r="AH289" s="35" t="n">
        <v>0</v>
      </c>
      <c r="AI289" s="35" t="n">
        <v>0</v>
      </c>
      <c r="AJ289" s="35" t="n">
        <v>143773</v>
      </c>
      <c r="AK289" s="35" t="n">
        <v>0</v>
      </c>
      <c r="AL289" s="35" t="n">
        <v>238000</v>
      </c>
      <c r="AM289" s="35" t="n">
        <v>0</v>
      </c>
      <c r="AN289" s="35" t="n">
        <v>143773</v>
      </c>
      <c r="AO289" s="35" t="n">
        <v>238000</v>
      </c>
      <c r="AP289" s="35" t="n">
        <v>718106</v>
      </c>
      <c r="AQ289" s="35" t="n">
        <v>1358496</v>
      </c>
      <c r="AR289" s="35" t="n">
        <v>7939</v>
      </c>
      <c r="AS289" s="35" t="n">
        <v>14804</v>
      </c>
      <c r="AT289" s="35" t="n">
        <v>75812</v>
      </c>
      <c r="AU289" s="35" t="n">
        <v>120000</v>
      </c>
      <c r="AV289" s="35" t="n">
        <v>167296</v>
      </c>
      <c r="AW289" s="35" t="n">
        <v>300000</v>
      </c>
      <c r="AX289" s="35" t="n">
        <v>378159</v>
      </c>
      <c r="AY289" s="35" t="n">
        <v>626000</v>
      </c>
      <c r="AZ289" s="35" t="n">
        <v>30</v>
      </c>
      <c r="BA289" s="35" t="n">
        <v>59691</v>
      </c>
      <c r="BB289" s="35" t="n">
        <v>-54874</v>
      </c>
      <c r="BC289" s="35" t="n">
        <v>2716992</v>
      </c>
      <c r="BD289" s="60" t="n">
        <v>1436211</v>
      </c>
      <c r="BE289" s="60" t="n">
        <v>74022</v>
      </c>
    </row>
    <row r="290" customFormat="false" ht="12.75" hidden="false" customHeight="true" outlineLevel="0" collapsed="false">
      <c r="A290" s="35" t="s">
        <v>708</v>
      </c>
      <c r="B290" s="35" t="s">
        <v>547</v>
      </c>
      <c r="C290" s="35" t="s">
        <v>150</v>
      </c>
      <c r="D290" s="35" t="s">
        <v>690</v>
      </c>
      <c r="E290" s="35" t="s">
        <v>155</v>
      </c>
      <c r="F290" s="35" t="s">
        <v>144</v>
      </c>
      <c r="G290" s="35" t="s">
        <v>549</v>
      </c>
      <c r="H290" s="35" t="s">
        <v>550</v>
      </c>
      <c r="I290" s="35" t="n">
        <v>100</v>
      </c>
      <c r="J290" s="35" t="s">
        <v>551</v>
      </c>
      <c r="K290" s="35" t="n">
        <v>137962</v>
      </c>
      <c r="L290" s="35" t="n">
        <v>6403255</v>
      </c>
      <c r="M290" s="35" t="n">
        <v>8349815</v>
      </c>
      <c r="N290" s="35" t="n">
        <v>3740703</v>
      </c>
      <c r="O290" s="35" t="n">
        <v>4130297</v>
      </c>
      <c r="P290" s="35" t="n">
        <v>2662552</v>
      </c>
      <c r="Q290" s="35" t="n">
        <v>4219518</v>
      </c>
      <c r="R290" s="35" t="n">
        <v>1499</v>
      </c>
      <c r="S290" s="35" t="n">
        <v>1499</v>
      </c>
      <c r="T290" s="35" t="n">
        <v>50000</v>
      </c>
      <c r="U290" s="35" t="n">
        <v>50000</v>
      </c>
      <c r="V290" s="35" t="n">
        <v>629559</v>
      </c>
      <c r="W290" s="35" t="n">
        <v>667067</v>
      </c>
      <c r="X290" s="35" t="n">
        <v>76963</v>
      </c>
      <c r="Y290" s="35" t="n">
        <v>80000</v>
      </c>
      <c r="Z290" s="35" t="n">
        <v>274072</v>
      </c>
      <c r="AA290" s="35" t="n">
        <v>290400</v>
      </c>
      <c r="AB290" s="35" t="n">
        <v>88900</v>
      </c>
      <c r="AC290" s="35" t="n">
        <v>100000</v>
      </c>
      <c r="AD290" s="35" t="n">
        <v>129504</v>
      </c>
      <c r="AE290" s="35" t="n">
        <v>140000</v>
      </c>
      <c r="AF290" s="35" t="n">
        <v>44450</v>
      </c>
      <c r="AG290" s="35" t="n">
        <v>50000</v>
      </c>
      <c r="AH290" s="35" t="n">
        <v>2447256</v>
      </c>
      <c r="AI290" s="35" t="n">
        <v>2752830</v>
      </c>
      <c r="AJ290" s="35" t="n">
        <v>143773</v>
      </c>
      <c r="AK290" s="35" t="n">
        <v>565720</v>
      </c>
      <c r="AL290" s="35" t="n">
        <v>238000</v>
      </c>
      <c r="AM290" s="35" t="n">
        <v>687932</v>
      </c>
      <c r="AN290" s="35" t="n">
        <v>709493</v>
      </c>
      <c r="AO290" s="35" t="n">
        <v>925932</v>
      </c>
      <c r="AP290" s="35" t="n">
        <v>1331276</v>
      </c>
      <c r="AQ290" s="35" t="n">
        <v>2246732</v>
      </c>
      <c r="AR290" s="35" t="n">
        <v>516</v>
      </c>
      <c r="AS290" s="35" t="n">
        <v>854</v>
      </c>
      <c r="AT290" s="35" t="n">
        <v>75812</v>
      </c>
      <c r="AU290" s="35" t="n">
        <v>120000</v>
      </c>
      <c r="AV290" s="35" t="n">
        <v>167296</v>
      </c>
      <c r="AW290" s="35" t="n">
        <v>300000</v>
      </c>
      <c r="AX290" s="35" t="n">
        <v>378159</v>
      </c>
      <c r="AY290" s="35" t="n">
        <v>626000</v>
      </c>
      <c r="AZ290" s="35" t="n">
        <v>896.5317594</v>
      </c>
      <c r="BA290" s="35" t="n">
        <v>273946</v>
      </c>
      <c r="BB290" s="35" t="n">
        <v>0</v>
      </c>
      <c r="BC290" s="35" t="n">
        <v>4493464</v>
      </c>
      <c r="BD290" s="60" t="n">
        <v>2662552</v>
      </c>
      <c r="BE290" s="60" t="n">
        <v>4271</v>
      </c>
    </row>
    <row r="291" customFormat="false" ht="12.75" hidden="false" customHeight="true" outlineLevel="0" collapsed="false">
      <c r="A291" s="35" t="s">
        <v>709</v>
      </c>
      <c r="B291" s="35" t="s">
        <v>547</v>
      </c>
      <c r="C291" s="35" t="s">
        <v>150</v>
      </c>
      <c r="D291" s="35" t="s">
        <v>690</v>
      </c>
      <c r="E291" s="35" t="s">
        <v>155</v>
      </c>
      <c r="F291" s="35" t="s">
        <v>144</v>
      </c>
      <c r="G291" s="35" t="s">
        <v>553</v>
      </c>
      <c r="H291" s="35" t="s">
        <v>550</v>
      </c>
      <c r="I291" s="35" t="n">
        <v>100</v>
      </c>
      <c r="J291" s="35" t="s">
        <v>551</v>
      </c>
      <c r="K291" s="35" t="n">
        <v>137962</v>
      </c>
      <c r="L291" s="35" t="n">
        <v>3424774</v>
      </c>
      <c r="M291" s="35" t="n">
        <v>4691636</v>
      </c>
      <c r="N291" s="35" t="n">
        <v>1703722</v>
      </c>
      <c r="O291" s="35" t="n">
        <v>1838970</v>
      </c>
      <c r="P291" s="35" t="n">
        <v>1721052</v>
      </c>
      <c r="Q291" s="35" t="n">
        <v>2852666</v>
      </c>
      <c r="R291" s="35" t="n">
        <v>642</v>
      </c>
      <c r="S291" s="35" t="n">
        <v>642</v>
      </c>
      <c r="T291" s="35" t="n">
        <v>50000</v>
      </c>
      <c r="U291" s="35" t="n">
        <v>50000</v>
      </c>
      <c r="V291" s="35" t="n">
        <v>629559</v>
      </c>
      <c r="W291" s="35" t="n">
        <v>667067</v>
      </c>
      <c r="X291" s="35" t="n">
        <v>76963</v>
      </c>
      <c r="Y291" s="35" t="n">
        <v>80000</v>
      </c>
      <c r="Z291" s="35" t="n">
        <v>274072</v>
      </c>
      <c r="AA291" s="35" t="n">
        <v>290400</v>
      </c>
      <c r="AB291" s="35" t="n">
        <v>88900</v>
      </c>
      <c r="AC291" s="35" t="n">
        <v>100000</v>
      </c>
      <c r="AD291" s="35" t="n">
        <v>129504</v>
      </c>
      <c r="AE291" s="35" t="n">
        <v>140000</v>
      </c>
      <c r="AF291" s="35" t="n">
        <v>44450</v>
      </c>
      <c r="AG291" s="35" t="n">
        <v>50000</v>
      </c>
      <c r="AH291" s="35" t="n">
        <v>410274</v>
      </c>
      <c r="AI291" s="35" t="n">
        <v>461503</v>
      </c>
      <c r="AJ291" s="35" t="n">
        <v>143773</v>
      </c>
      <c r="AK291" s="35" t="n">
        <v>94841</v>
      </c>
      <c r="AL291" s="35" t="n">
        <v>238000</v>
      </c>
      <c r="AM291" s="35" t="n">
        <v>115330</v>
      </c>
      <c r="AN291" s="35" t="n">
        <v>238614</v>
      </c>
      <c r="AO291" s="35" t="n">
        <v>353330</v>
      </c>
      <c r="AP291" s="35" t="n">
        <v>860526</v>
      </c>
      <c r="AQ291" s="35" t="n">
        <v>1452269</v>
      </c>
      <c r="AR291" s="35" t="n">
        <v>645</v>
      </c>
      <c r="AS291" s="35" t="n">
        <v>1068</v>
      </c>
      <c r="AT291" s="35" t="n">
        <v>75812</v>
      </c>
      <c r="AU291" s="35" t="n">
        <v>120000</v>
      </c>
      <c r="AV291" s="35" t="n">
        <v>167296</v>
      </c>
      <c r="AW291" s="35" t="n">
        <v>300000</v>
      </c>
      <c r="AX291" s="35" t="n">
        <v>378159</v>
      </c>
      <c r="AY291" s="35" t="n">
        <v>626000</v>
      </c>
      <c r="AZ291" s="35" t="n">
        <v>463.6086823</v>
      </c>
      <c r="BA291" s="35" t="n">
        <v>51872</v>
      </c>
      <c r="BB291" s="35" t="n">
        <v>0</v>
      </c>
      <c r="BC291" s="35" t="n">
        <v>2904538</v>
      </c>
      <c r="BD291" s="60" t="n">
        <v>1721052</v>
      </c>
      <c r="BE291" s="60" t="n">
        <v>5339</v>
      </c>
    </row>
    <row r="292" customFormat="false" ht="12.75" hidden="false" customHeight="true" outlineLevel="0" collapsed="false">
      <c r="A292" s="35" t="s">
        <v>710</v>
      </c>
      <c r="B292" s="35" t="s">
        <v>547</v>
      </c>
      <c r="C292" s="35" t="s">
        <v>150</v>
      </c>
      <c r="D292" s="35" t="s">
        <v>690</v>
      </c>
      <c r="E292" s="35" t="s">
        <v>155</v>
      </c>
      <c r="F292" s="35" t="s">
        <v>144</v>
      </c>
      <c r="G292" s="35" t="s">
        <v>555</v>
      </c>
      <c r="H292" s="35" t="s">
        <v>550</v>
      </c>
      <c r="I292" s="35" t="n">
        <v>100</v>
      </c>
      <c r="J292" s="35" t="s">
        <v>551</v>
      </c>
      <c r="K292" s="35" t="n">
        <v>137962</v>
      </c>
      <c r="L292" s="35" t="n">
        <v>4609464</v>
      </c>
      <c r="M292" s="35" t="n">
        <v>6146721</v>
      </c>
      <c r="N292" s="35" t="n">
        <v>2513860</v>
      </c>
      <c r="O292" s="35" t="n">
        <v>2750265</v>
      </c>
      <c r="P292" s="35" t="n">
        <v>2095604</v>
      </c>
      <c r="Q292" s="35" t="n">
        <v>3396456</v>
      </c>
      <c r="R292" s="35" t="n">
        <v>863</v>
      </c>
      <c r="S292" s="35" t="n">
        <v>863</v>
      </c>
      <c r="T292" s="35" t="n">
        <v>50000</v>
      </c>
      <c r="U292" s="35" t="n">
        <v>50000</v>
      </c>
      <c r="V292" s="35" t="n">
        <v>629559</v>
      </c>
      <c r="W292" s="35" t="n">
        <v>667067</v>
      </c>
      <c r="X292" s="35" t="n">
        <v>76963</v>
      </c>
      <c r="Y292" s="35" t="n">
        <v>80000</v>
      </c>
      <c r="Z292" s="35" t="n">
        <v>274072</v>
      </c>
      <c r="AA292" s="35" t="n">
        <v>290400</v>
      </c>
      <c r="AB292" s="35" t="n">
        <v>88900</v>
      </c>
      <c r="AC292" s="35" t="n">
        <v>100000</v>
      </c>
      <c r="AD292" s="35" t="n">
        <v>129504</v>
      </c>
      <c r="AE292" s="35" t="n">
        <v>140000</v>
      </c>
      <c r="AF292" s="35" t="n">
        <v>44450</v>
      </c>
      <c r="AG292" s="35" t="n">
        <v>50000</v>
      </c>
      <c r="AH292" s="35" t="n">
        <v>1220413</v>
      </c>
      <c r="AI292" s="35" t="n">
        <v>1372799</v>
      </c>
      <c r="AJ292" s="35" t="n">
        <v>143773</v>
      </c>
      <c r="AK292" s="35" t="n">
        <v>282117</v>
      </c>
      <c r="AL292" s="35" t="n">
        <v>238000</v>
      </c>
      <c r="AM292" s="35" t="n">
        <v>343062</v>
      </c>
      <c r="AN292" s="35" t="n">
        <v>425890</v>
      </c>
      <c r="AO292" s="35" t="n">
        <v>581062</v>
      </c>
      <c r="AP292" s="35" t="n">
        <v>1047802</v>
      </c>
      <c r="AQ292" s="35" t="n">
        <v>1768326</v>
      </c>
      <c r="AR292" s="35" t="n">
        <v>645</v>
      </c>
      <c r="AS292" s="35" t="n">
        <v>1068</v>
      </c>
      <c r="AT292" s="35" t="n">
        <v>75812</v>
      </c>
      <c r="AU292" s="35" t="n">
        <v>120000</v>
      </c>
      <c r="AV292" s="35" t="n">
        <v>167296</v>
      </c>
      <c r="AW292" s="35" t="n">
        <v>300000</v>
      </c>
      <c r="AX292" s="35" t="n">
        <v>378159</v>
      </c>
      <c r="AY292" s="35" t="n">
        <v>626000</v>
      </c>
      <c r="AZ292" s="35" t="n">
        <v>564.5035793</v>
      </c>
      <c r="BA292" s="35" t="n">
        <v>140195</v>
      </c>
      <c r="BB292" s="35" t="n">
        <v>0</v>
      </c>
      <c r="BC292" s="35" t="n">
        <v>3536651</v>
      </c>
      <c r="BD292" s="60" t="n">
        <v>2095604</v>
      </c>
      <c r="BE292" s="60" t="n">
        <v>5339</v>
      </c>
    </row>
    <row r="293" customFormat="false" ht="12.75" hidden="false" customHeight="true" outlineLevel="0" collapsed="false">
      <c r="A293" s="35" t="s">
        <v>708</v>
      </c>
      <c r="B293" s="35" t="s">
        <v>547</v>
      </c>
      <c r="C293" s="35" t="s">
        <v>150</v>
      </c>
      <c r="D293" s="35" t="s">
        <v>690</v>
      </c>
      <c r="E293" s="35" t="s">
        <v>155</v>
      </c>
      <c r="F293" s="35" t="s">
        <v>144</v>
      </c>
      <c r="G293" s="35" t="s">
        <v>549</v>
      </c>
      <c r="H293" s="35" t="s">
        <v>556</v>
      </c>
      <c r="I293" s="35" t="n">
        <v>100</v>
      </c>
      <c r="J293" s="35" t="s">
        <v>551</v>
      </c>
      <c r="K293" s="35" t="n">
        <v>137962</v>
      </c>
      <c r="L293" s="35" t="n">
        <v>5116527</v>
      </c>
      <c r="M293" s="35" t="n">
        <v>6178264</v>
      </c>
      <c r="N293" s="35" t="n">
        <v>3740703</v>
      </c>
      <c r="O293" s="35" t="n">
        <v>4130297</v>
      </c>
      <c r="P293" s="35" t="n">
        <v>1375824</v>
      </c>
      <c r="Q293" s="35" t="n">
        <v>2047967</v>
      </c>
      <c r="R293" s="35" t="n">
        <v>1198</v>
      </c>
      <c r="S293" s="35" t="n">
        <v>1198</v>
      </c>
      <c r="T293" s="35" t="n">
        <v>50000</v>
      </c>
      <c r="U293" s="35" t="n">
        <v>50000</v>
      </c>
      <c r="V293" s="35" t="n">
        <v>629559</v>
      </c>
      <c r="W293" s="35" t="n">
        <v>667067</v>
      </c>
      <c r="X293" s="35" t="n">
        <v>76963</v>
      </c>
      <c r="Y293" s="35" t="n">
        <v>80000</v>
      </c>
      <c r="Z293" s="35" t="n">
        <v>274072</v>
      </c>
      <c r="AA293" s="35" t="n">
        <v>290400</v>
      </c>
      <c r="AB293" s="35" t="n">
        <v>88900</v>
      </c>
      <c r="AC293" s="35" t="n">
        <v>100000</v>
      </c>
      <c r="AD293" s="35" t="n">
        <v>129504</v>
      </c>
      <c r="AE293" s="35" t="n">
        <v>140000</v>
      </c>
      <c r="AF293" s="35" t="n">
        <v>44450</v>
      </c>
      <c r="AG293" s="35" t="n">
        <v>50000</v>
      </c>
      <c r="AH293" s="35" t="n">
        <v>2447256</v>
      </c>
      <c r="AI293" s="35" t="n">
        <v>2752830</v>
      </c>
      <c r="AJ293" s="35" t="n">
        <v>143773</v>
      </c>
      <c r="AK293" s="35" t="n">
        <v>565720</v>
      </c>
      <c r="AL293" s="35" t="n">
        <v>238000</v>
      </c>
      <c r="AM293" s="35" t="n">
        <v>687932</v>
      </c>
      <c r="AN293" s="35" t="n">
        <v>709493</v>
      </c>
      <c r="AO293" s="35" t="n">
        <v>925932</v>
      </c>
      <c r="AP293" s="35" t="n">
        <v>44548</v>
      </c>
      <c r="AQ293" s="35" t="n">
        <v>75181</v>
      </c>
      <c r="AR293" s="35" t="n">
        <v>516</v>
      </c>
      <c r="AS293" s="35" t="n">
        <v>854</v>
      </c>
      <c r="AT293" s="35" t="n">
        <v>75812</v>
      </c>
      <c r="AU293" s="35" t="n">
        <v>120000</v>
      </c>
      <c r="AV293" s="35" t="n">
        <v>167296</v>
      </c>
      <c r="AW293" s="35" t="n">
        <v>300000</v>
      </c>
      <c r="AX293" s="35" t="n">
        <v>378159</v>
      </c>
      <c r="AY293" s="35" t="n">
        <v>626000</v>
      </c>
      <c r="AZ293" s="35" t="n">
        <v>30</v>
      </c>
      <c r="BA293" s="35" t="n">
        <v>-1897605</v>
      </c>
      <c r="BB293" s="35" t="n">
        <v>-1286729</v>
      </c>
      <c r="BC293" s="35" t="n">
        <v>150362</v>
      </c>
      <c r="BD293" s="60" t="n">
        <v>89095</v>
      </c>
      <c r="BE293" s="60" t="n">
        <v>4271</v>
      </c>
    </row>
    <row r="294" customFormat="false" ht="12.75" hidden="false" customHeight="true" outlineLevel="0" collapsed="false">
      <c r="A294" s="35" t="s">
        <v>709</v>
      </c>
      <c r="B294" s="35" t="s">
        <v>547</v>
      </c>
      <c r="C294" s="35" t="s">
        <v>150</v>
      </c>
      <c r="D294" s="35" t="s">
        <v>690</v>
      </c>
      <c r="E294" s="35" t="s">
        <v>155</v>
      </c>
      <c r="F294" s="35" t="s">
        <v>144</v>
      </c>
      <c r="G294" s="35" t="s">
        <v>553</v>
      </c>
      <c r="H294" s="35" t="s">
        <v>556</v>
      </c>
      <c r="I294" s="35" t="n">
        <v>100</v>
      </c>
      <c r="J294" s="35" t="s">
        <v>551</v>
      </c>
      <c r="K294" s="35" t="n">
        <v>137962</v>
      </c>
      <c r="L294" s="35" t="n">
        <v>2619932</v>
      </c>
      <c r="M294" s="35" t="n">
        <v>3333343</v>
      </c>
      <c r="N294" s="35" t="n">
        <v>1703722</v>
      </c>
      <c r="O294" s="35" t="n">
        <v>1838970</v>
      </c>
      <c r="P294" s="35" t="n">
        <v>916210</v>
      </c>
      <c r="Q294" s="35" t="n">
        <v>1494373</v>
      </c>
      <c r="R294" s="35" t="n">
        <v>491</v>
      </c>
      <c r="S294" s="35" t="n">
        <v>491</v>
      </c>
      <c r="T294" s="35" t="n">
        <v>50000</v>
      </c>
      <c r="U294" s="35" t="n">
        <v>50000</v>
      </c>
      <c r="V294" s="35" t="n">
        <v>629559</v>
      </c>
      <c r="W294" s="35" t="n">
        <v>667067</v>
      </c>
      <c r="X294" s="35" t="n">
        <v>76963</v>
      </c>
      <c r="Y294" s="35" t="n">
        <v>80000</v>
      </c>
      <c r="Z294" s="35" t="n">
        <v>274072</v>
      </c>
      <c r="AA294" s="35" t="n">
        <v>290400</v>
      </c>
      <c r="AB294" s="35" t="n">
        <v>88900</v>
      </c>
      <c r="AC294" s="35" t="n">
        <v>100000</v>
      </c>
      <c r="AD294" s="35" t="n">
        <v>129504</v>
      </c>
      <c r="AE294" s="35" t="n">
        <v>140000</v>
      </c>
      <c r="AF294" s="35" t="n">
        <v>44450</v>
      </c>
      <c r="AG294" s="35" t="n">
        <v>50000</v>
      </c>
      <c r="AH294" s="35" t="n">
        <v>410274</v>
      </c>
      <c r="AI294" s="35" t="n">
        <v>461503</v>
      </c>
      <c r="AJ294" s="35" t="n">
        <v>143773</v>
      </c>
      <c r="AK294" s="35" t="n">
        <v>94841</v>
      </c>
      <c r="AL294" s="35" t="n">
        <v>238000</v>
      </c>
      <c r="AM294" s="35" t="n">
        <v>115330</v>
      </c>
      <c r="AN294" s="35" t="n">
        <v>238614</v>
      </c>
      <c r="AO294" s="35" t="n">
        <v>353330</v>
      </c>
      <c r="AP294" s="35" t="n">
        <v>55684</v>
      </c>
      <c r="AQ294" s="35" t="n">
        <v>93976</v>
      </c>
      <c r="AR294" s="35" t="n">
        <v>645</v>
      </c>
      <c r="AS294" s="35" t="n">
        <v>1068</v>
      </c>
      <c r="AT294" s="35" t="n">
        <v>75812</v>
      </c>
      <c r="AU294" s="35" t="n">
        <v>120000</v>
      </c>
      <c r="AV294" s="35" t="n">
        <v>167296</v>
      </c>
      <c r="AW294" s="35" t="n">
        <v>300000</v>
      </c>
      <c r="AX294" s="35" t="n">
        <v>378159</v>
      </c>
      <c r="AY294" s="35" t="n">
        <v>626000</v>
      </c>
      <c r="AZ294" s="35" t="n">
        <v>30</v>
      </c>
      <c r="BA294" s="35" t="n">
        <v>-1306421</v>
      </c>
      <c r="BB294" s="35" t="n">
        <v>-804841</v>
      </c>
      <c r="BC294" s="35" t="n">
        <v>187952</v>
      </c>
      <c r="BD294" s="60" t="n">
        <v>111369</v>
      </c>
      <c r="BE294" s="60" t="n">
        <v>5339</v>
      </c>
    </row>
    <row r="295" customFormat="false" ht="12.75" hidden="false" customHeight="true" outlineLevel="0" collapsed="false">
      <c r="A295" s="35" t="s">
        <v>710</v>
      </c>
      <c r="B295" s="35" t="s">
        <v>547</v>
      </c>
      <c r="C295" s="35" t="s">
        <v>150</v>
      </c>
      <c r="D295" s="35" t="s">
        <v>690</v>
      </c>
      <c r="E295" s="35" t="s">
        <v>155</v>
      </c>
      <c r="F295" s="35" t="s">
        <v>144</v>
      </c>
      <c r="G295" s="35" t="s">
        <v>555</v>
      </c>
      <c r="H295" s="35" t="s">
        <v>556</v>
      </c>
      <c r="I295" s="35" t="n">
        <v>100</v>
      </c>
      <c r="J295" s="35" t="s">
        <v>551</v>
      </c>
      <c r="K295" s="35" t="n">
        <v>137962</v>
      </c>
      <c r="L295" s="35" t="n">
        <v>3617347</v>
      </c>
      <c r="M295" s="35" t="n">
        <v>4472372</v>
      </c>
      <c r="N295" s="35" t="n">
        <v>2513860</v>
      </c>
      <c r="O295" s="35" t="n">
        <v>2750265</v>
      </c>
      <c r="P295" s="35" t="n">
        <v>1103486</v>
      </c>
      <c r="Q295" s="35" t="n">
        <v>1722106</v>
      </c>
      <c r="R295" s="35" t="n">
        <v>678</v>
      </c>
      <c r="S295" s="35" t="n">
        <v>678</v>
      </c>
      <c r="T295" s="35" t="n">
        <v>50000</v>
      </c>
      <c r="U295" s="35" t="n">
        <v>50000</v>
      </c>
      <c r="V295" s="35" t="n">
        <v>629559</v>
      </c>
      <c r="W295" s="35" t="n">
        <v>667067</v>
      </c>
      <c r="X295" s="35" t="n">
        <v>76963</v>
      </c>
      <c r="Y295" s="35" t="n">
        <v>80000</v>
      </c>
      <c r="Z295" s="35" t="n">
        <v>274072</v>
      </c>
      <c r="AA295" s="35" t="n">
        <v>290400</v>
      </c>
      <c r="AB295" s="35" t="n">
        <v>88900</v>
      </c>
      <c r="AC295" s="35" t="n">
        <v>100000</v>
      </c>
      <c r="AD295" s="35" t="n">
        <v>129504</v>
      </c>
      <c r="AE295" s="35" t="n">
        <v>140000</v>
      </c>
      <c r="AF295" s="35" t="n">
        <v>44450</v>
      </c>
      <c r="AG295" s="35" t="n">
        <v>50000</v>
      </c>
      <c r="AH295" s="35" t="n">
        <v>1220413</v>
      </c>
      <c r="AI295" s="35" t="n">
        <v>1372799</v>
      </c>
      <c r="AJ295" s="35" t="n">
        <v>143773</v>
      </c>
      <c r="AK295" s="35" t="n">
        <v>282117</v>
      </c>
      <c r="AL295" s="35" t="n">
        <v>238000</v>
      </c>
      <c r="AM295" s="35" t="n">
        <v>343062</v>
      </c>
      <c r="AN295" s="35" t="n">
        <v>425890</v>
      </c>
      <c r="AO295" s="35" t="n">
        <v>581062</v>
      </c>
      <c r="AP295" s="35" t="n">
        <v>55684</v>
      </c>
      <c r="AQ295" s="35" t="n">
        <v>93976</v>
      </c>
      <c r="AR295" s="35" t="n">
        <v>645</v>
      </c>
      <c r="AS295" s="35" t="n">
        <v>1068</v>
      </c>
      <c r="AT295" s="35" t="n">
        <v>75812</v>
      </c>
      <c r="AU295" s="35" t="n">
        <v>120000</v>
      </c>
      <c r="AV295" s="35" t="n">
        <v>167296</v>
      </c>
      <c r="AW295" s="35" t="n">
        <v>300000</v>
      </c>
      <c r="AX295" s="35" t="n">
        <v>378159</v>
      </c>
      <c r="AY295" s="35" t="n">
        <v>626000</v>
      </c>
      <c r="AZ295" s="35" t="n">
        <v>30</v>
      </c>
      <c r="BA295" s="35" t="n">
        <v>-1534154</v>
      </c>
      <c r="BB295" s="35" t="n">
        <v>-992117</v>
      </c>
      <c r="BC295" s="35" t="n">
        <v>187952</v>
      </c>
      <c r="BD295" s="60" t="n">
        <v>111369</v>
      </c>
      <c r="BE295" s="60" t="n">
        <v>5339</v>
      </c>
    </row>
    <row r="296" customFormat="false" ht="12.75" hidden="false" customHeight="true" outlineLevel="0" collapsed="false">
      <c r="A296" s="35" t="s">
        <v>711</v>
      </c>
      <c r="B296" s="35" t="s">
        <v>547</v>
      </c>
      <c r="C296" s="35" t="s">
        <v>150</v>
      </c>
      <c r="D296" s="35" t="s">
        <v>690</v>
      </c>
      <c r="E296" s="35" t="s">
        <v>155</v>
      </c>
      <c r="F296" s="35" t="s">
        <v>144</v>
      </c>
      <c r="G296" s="35" t="s">
        <v>549</v>
      </c>
      <c r="H296" s="35" t="s">
        <v>550</v>
      </c>
      <c r="I296" s="35" t="n">
        <v>500</v>
      </c>
      <c r="J296" s="35" t="s">
        <v>558</v>
      </c>
      <c r="K296" s="35" t="n">
        <v>137962</v>
      </c>
      <c r="L296" s="35" t="n">
        <v>20377880</v>
      </c>
      <c r="M296" s="35" t="n">
        <v>25905705</v>
      </c>
      <c r="N296" s="35" t="n">
        <v>13294414</v>
      </c>
      <c r="O296" s="35" t="n">
        <v>15141617</v>
      </c>
      <c r="P296" s="35" t="n">
        <v>7083466</v>
      </c>
      <c r="Q296" s="35" t="n">
        <v>10764088</v>
      </c>
      <c r="R296" s="35" t="n">
        <v>979</v>
      </c>
      <c r="S296" s="35" t="n">
        <v>979</v>
      </c>
      <c r="T296" s="35" t="n">
        <v>50000</v>
      </c>
      <c r="U296" s="35" t="n">
        <v>50000</v>
      </c>
      <c r="V296" s="35" t="n">
        <v>629559</v>
      </c>
      <c r="W296" s="35" t="n">
        <v>667067</v>
      </c>
      <c r="X296" s="35" t="n">
        <v>76963</v>
      </c>
      <c r="Y296" s="35" t="n">
        <v>80000</v>
      </c>
      <c r="Z296" s="35" t="n">
        <v>274072</v>
      </c>
      <c r="AA296" s="35" t="n">
        <v>290400</v>
      </c>
      <c r="AB296" s="35" t="n">
        <v>88900</v>
      </c>
      <c r="AC296" s="35" t="n">
        <v>100000</v>
      </c>
      <c r="AD296" s="35" t="n">
        <v>129504</v>
      </c>
      <c r="AE296" s="35" t="n">
        <v>140000</v>
      </c>
      <c r="AF296" s="35" t="n">
        <v>44450</v>
      </c>
      <c r="AG296" s="35" t="n">
        <v>50000</v>
      </c>
      <c r="AH296" s="35" t="n">
        <v>12000966</v>
      </c>
      <c r="AI296" s="35" t="n">
        <v>13764150</v>
      </c>
      <c r="AJ296" s="35" t="n">
        <v>143773</v>
      </c>
      <c r="AK296" s="35" t="n">
        <v>2774204</v>
      </c>
      <c r="AL296" s="35" t="n">
        <v>238000</v>
      </c>
      <c r="AM296" s="35" t="n">
        <v>3439661</v>
      </c>
      <c r="AN296" s="35" t="n">
        <v>2917977</v>
      </c>
      <c r="AO296" s="35" t="n">
        <v>3677661</v>
      </c>
      <c r="AP296" s="35" t="n">
        <v>3541733</v>
      </c>
      <c r="AQ296" s="35" t="n">
        <v>6036263</v>
      </c>
      <c r="AR296" s="35" t="n">
        <v>2489</v>
      </c>
      <c r="AS296" s="35" t="n">
        <v>4164</v>
      </c>
      <c r="AT296" s="35" t="n">
        <v>75812</v>
      </c>
      <c r="AU296" s="35" t="n">
        <v>120000</v>
      </c>
      <c r="AV296" s="35" t="n">
        <v>167296</v>
      </c>
      <c r="AW296" s="35" t="n">
        <v>300000</v>
      </c>
      <c r="AX296" s="35" t="n">
        <v>378159</v>
      </c>
      <c r="AY296" s="35" t="n">
        <v>626000</v>
      </c>
      <c r="AZ296" s="35" t="n">
        <v>492.3866971</v>
      </c>
      <c r="BA296" s="35" t="n">
        <v>1308438</v>
      </c>
      <c r="BB296" s="35" t="n">
        <v>0</v>
      </c>
      <c r="BC296" s="35" t="n">
        <v>12072526</v>
      </c>
      <c r="BD296" s="60" t="n">
        <v>7083466</v>
      </c>
      <c r="BE296" s="60" t="n">
        <v>20821</v>
      </c>
    </row>
    <row r="297" customFormat="false" ht="12.75" hidden="false" customHeight="true" outlineLevel="0" collapsed="false">
      <c r="A297" s="35" t="s">
        <v>712</v>
      </c>
      <c r="B297" s="35" t="s">
        <v>547</v>
      </c>
      <c r="C297" s="35" t="s">
        <v>150</v>
      </c>
      <c r="D297" s="35" t="s">
        <v>690</v>
      </c>
      <c r="E297" s="35" t="s">
        <v>155</v>
      </c>
      <c r="F297" s="35" t="s">
        <v>144</v>
      </c>
      <c r="G297" s="35" t="s">
        <v>553</v>
      </c>
      <c r="H297" s="35" t="s">
        <v>550</v>
      </c>
      <c r="I297" s="35" t="n">
        <v>500</v>
      </c>
      <c r="J297" s="35" t="s">
        <v>558</v>
      </c>
      <c r="K297" s="35" t="n">
        <v>137962</v>
      </c>
      <c r="L297" s="35" t="n">
        <v>5771844</v>
      </c>
      <c r="M297" s="35" t="n">
        <v>7652670</v>
      </c>
      <c r="N297" s="35" t="n">
        <v>3305369</v>
      </c>
      <c r="O297" s="35" t="n">
        <v>3684981</v>
      </c>
      <c r="P297" s="35" t="n">
        <v>2466474</v>
      </c>
      <c r="Q297" s="35" t="n">
        <v>3967689</v>
      </c>
      <c r="R297" s="35" t="n">
        <v>222</v>
      </c>
      <c r="S297" s="35" t="n">
        <v>222</v>
      </c>
      <c r="T297" s="35" t="n">
        <v>50000</v>
      </c>
      <c r="U297" s="35" t="n">
        <v>50000</v>
      </c>
      <c r="V297" s="35" t="n">
        <v>629559</v>
      </c>
      <c r="W297" s="35" t="n">
        <v>667067</v>
      </c>
      <c r="X297" s="35" t="n">
        <v>76963</v>
      </c>
      <c r="Y297" s="35" t="n">
        <v>80000</v>
      </c>
      <c r="Z297" s="35" t="n">
        <v>274072</v>
      </c>
      <c r="AA297" s="35" t="n">
        <v>290400</v>
      </c>
      <c r="AB297" s="35" t="n">
        <v>88900</v>
      </c>
      <c r="AC297" s="35" t="n">
        <v>100000</v>
      </c>
      <c r="AD297" s="35" t="n">
        <v>129504</v>
      </c>
      <c r="AE297" s="35" t="n">
        <v>140000</v>
      </c>
      <c r="AF297" s="35" t="n">
        <v>44450</v>
      </c>
      <c r="AG297" s="35" t="n">
        <v>50000</v>
      </c>
      <c r="AH297" s="35" t="n">
        <v>2011922</v>
      </c>
      <c r="AI297" s="35" t="n">
        <v>2307514</v>
      </c>
      <c r="AJ297" s="35" t="n">
        <v>143773</v>
      </c>
      <c r="AK297" s="35" t="n">
        <v>465086</v>
      </c>
      <c r="AL297" s="35" t="n">
        <v>238000</v>
      </c>
      <c r="AM297" s="35" t="n">
        <v>576648</v>
      </c>
      <c r="AN297" s="35" t="n">
        <v>608859</v>
      </c>
      <c r="AO297" s="35" t="n">
        <v>814648</v>
      </c>
      <c r="AP297" s="35" t="n">
        <v>1233237</v>
      </c>
      <c r="AQ297" s="35" t="n">
        <v>2101836</v>
      </c>
      <c r="AR297" s="35" t="n">
        <v>3111</v>
      </c>
      <c r="AS297" s="35" t="n">
        <v>5205</v>
      </c>
      <c r="AT297" s="35" t="n">
        <v>75812</v>
      </c>
      <c r="AU297" s="35" t="n">
        <v>120000</v>
      </c>
      <c r="AV297" s="35" t="n">
        <v>167296</v>
      </c>
      <c r="AW297" s="35" t="n">
        <v>300000</v>
      </c>
      <c r="AX297" s="35" t="n">
        <v>378159</v>
      </c>
      <c r="AY297" s="35" t="n">
        <v>626000</v>
      </c>
      <c r="AZ297" s="35" t="n">
        <v>137.1598589</v>
      </c>
      <c r="BA297" s="35" t="n">
        <v>235984</v>
      </c>
      <c r="BB297" s="35" t="n">
        <v>0</v>
      </c>
      <c r="BC297" s="35" t="n">
        <v>4203673</v>
      </c>
      <c r="BD297" s="60" t="n">
        <v>2466474</v>
      </c>
      <c r="BE297" s="60" t="n">
        <v>26026</v>
      </c>
    </row>
    <row r="298" customFormat="false" ht="12.75" hidden="false" customHeight="true" outlineLevel="0" collapsed="false">
      <c r="A298" s="35" t="s">
        <v>713</v>
      </c>
      <c r="B298" s="35" t="s">
        <v>547</v>
      </c>
      <c r="C298" s="35" t="s">
        <v>150</v>
      </c>
      <c r="D298" s="35" t="s">
        <v>690</v>
      </c>
      <c r="E298" s="35" t="s">
        <v>155</v>
      </c>
      <c r="F298" s="35" t="s">
        <v>144</v>
      </c>
      <c r="G298" s="35" t="s">
        <v>555</v>
      </c>
      <c r="H298" s="35" t="s">
        <v>550</v>
      </c>
      <c r="I298" s="35" t="n">
        <v>500</v>
      </c>
      <c r="J298" s="35" t="s">
        <v>558</v>
      </c>
      <c r="K298" s="35" t="n">
        <v>137962</v>
      </c>
      <c r="L298" s="35" t="n">
        <v>11581383</v>
      </c>
      <c r="M298" s="35" t="n">
        <v>14913018</v>
      </c>
      <c r="N298" s="35" t="n">
        <v>7278165</v>
      </c>
      <c r="O298" s="35" t="n">
        <v>8241461</v>
      </c>
      <c r="P298" s="35" t="n">
        <v>4303217</v>
      </c>
      <c r="Q298" s="35" t="n">
        <v>6671557</v>
      </c>
      <c r="R298" s="35" t="n">
        <v>445</v>
      </c>
      <c r="S298" s="35" t="n">
        <v>445</v>
      </c>
      <c r="T298" s="35" t="n">
        <v>50000</v>
      </c>
      <c r="U298" s="35" t="n">
        <v>50000</v>
      </c>
      <c r="V298" s="35" t="n">
        <v>629559</v>
      </c>
      <c r="W298" s="35" t="n">
        <v>667067</v>
      </c>
      <c r="X298" s="35" t="n">
        <v>76963</v>
      </c>
      <c r="Y298" s="35" t="n">
        <v>80000</v>
      </c>
      <c r="Z298" s="35" t="n">
        <v>274072</v>
      </c>
      <c r="AA298" s="35" t="n">
        <v>290400</v>
      </c>
      <c r="AB298" s="35" t="n">
        <v>88900</v>
      </c>
      <c r="AC298" s="35" t="n">
        <v>100000</v>
      </c>
      <c r="AD298" s="35" t="n">
        <v>129504</v>
      </c>
      <c r="AE298" s="35" t="n">
        <v>140000</v>
      </c>
      <c r="AF298" s="35" t="n">
        <v>44450</v>
      </c>
      <c r="AG298" s="35" t="n">
        <v>50000</v>
      </c>
      <c r="AH298" s="35" t="n">
        <v>5984718</v>
      </c>
      <c r="AI298" s="35" t="n">
        <v>6863994</v>
      </c>
      <c r="AJ298" s="35" t="n">
        <v>143773</v>
      </c>
      <c r="AK298" s="35" t="n">
        <v>1383458</v>
      </c>
      <c r="AL298" s="35" t="n">
        <v>238000</v>
      </c>
      <c r="AM298" s="35" t="n">
        <v>1715312</v>
      </c>
      <c r="AN298" s="35" t="n">
        <v>1527231</v>
      </c>
      <c r="AO298" s="35" t="n">
        <v>1953312</v>
      </c>
      <c r="AP298" s="35" t="n">
        <v>2151609</v>
      </c>
      <c r="AQ298" s="35" t="n">
        <v>3667040</v>
      </c>
      <c r="AR298" s="35" t="n">
        <v>3111</v>
      </c>
      <c r="AS298" s="35" t="n">
        <v>5205</v>
      </c>
      <c r="AT298" s="35" t="n">
        <v>75812</v>
      </c>
      <c r="AU298" s="35" t="n">
        <v>120000</v>
      </c>
      <c r="AV298" s="35" t="n">
        <v>167296</v>
      </c>
      <c r="AW298" s="35" t="n">
        <v>300000</v>
      </c>
      <c r="AX298" s="35" t="n">
        <v>378159</v>
      </c>
      <c r="AY298" s="35" t="n">
        <v>626000</v>
      </c>
      <c r="AZ298" s="35" t="n">
        <v>239.3005887</v>
      </c>
      <c r="BA298" s="35" t="n">
        <v>662523</v>
      </c>
      <c r="BB298" s="35" t="n">
        <v>0</v>
      </c>
      <c r="BC298" s="35" t="n">
        <v>7334080</v>
      </c>
      <c r="BD298" s="60" t="n">
        <v>4303217</v>
      </c>
      <c r="BE298" s="60" t="n">
        <v>26026</v>
      </c>
    </row>
    <row r="299" customFormat="false" ht="12.75" hidden="false" customHeight="true" outlineLevel="0" collapsed="false">
      <c r="A299" s="35" t="s">
        <v>711</v>
      </c>
      <c r="B299" s="35" t="s">
        <v>547</v>
      </c>
      <c r="C299" s="35" t="s">
        <v>150</v>
      </c>
      <c r="D299" s="35" t="s">
        <v>690</v>
      </c>
      <c r="E299" s="35" t="s">
        <v>155</v>
      </c>
      <c r="F299" s="35" t="s">
        <v>144</v>
      </c>
      <c r="G299" s="35" t="s">
        <v>549</v>
      </c>
      <c r="H299" s="35" t="s">
        <v>556</v>
      </c>
      <c r="I299" s="35" t="n">
        <v>500</v>
      </c>
      <c r="J299" s="35" t="s">
        <v>558</v>
      </c>
      <c r="K299" s="35" t="n">
        <v>137962</v>
      </c>
      <c r="L299" s="35" t="n">
        <v>17051936</v>
      </c>
      <c r="M299" s="35" t="n">
        <v>20237218</v>
      </c>
      <c r="N299" s="35" t="n">
        <v>13294414</v>
      </c>
      <c r="O299" s="35" t="n">
        <v>15141617</v>
      </c>
      <c r="P299" s="35" t="n">
        <v>3757523</v>
      </c>
      <c r="Q299" s="35" t="n">
        <v>5095601</v>
      </c>
      <c r="R299" s="35" t="n">
        <v>819</v>
      </c>
      <c r="S299" s="35" t="n">
        <v>819</v>
      </c>
      <c r="T299" s="35" t="n">
        <v>50000</v>
      </c>
      <c r="U299" s="35" t="n">
        <v>50000</v>
      </c>
      <c r="V299" s="35" t="n">
        <v>629559</v>
      </c>
      <c r="W299" s="35" t="n">
        <v>667067</v>
      </c>
      <c r="X299" s="35" t="n">
        <v>76963</v>
      </c>
      <c r="Y299" s="35" t="n">
        <v>80000</v>
      </c>
      <c r="Z299" s="35" t="n">
        <v>274072</v>
      </c>
      <c r="AA299" s="35" t="n">
        <v>290400</v>
      </c>
      <c r="AB299" s="35" t="n">
        <v>88900</v>
      </c>
      <c r="AC299" s="35" t="n">
        <v>100000</v>
      </c>
      <c r="AD299" s="35" t="n">
        <v>129504</v>
      </c>
      <c r="AE299" s="35" t="n">
        <v>140000</v>
      </c>
      <c r="AF299" s="35" t="n">
        <v>44450</v>
      </c>
      <c r="AG299" s="35" t="n">
        <v>50000</v>
      </c>
      <c r="AH299" s="35" t="n">
        <v>12000966</v>
      </c>
      <c r="AI299" s="35" t="n">
        <v>13764150</v>
      </c>
      <c r="AJ299" s="35" t="n">
        <v>143773</v>
      </c>
      <c r="AK299" s="35" t="n">
        <v>2774204</v>
      </c>
      <c r="AL299" s="35" t="n">
        <v>238000</v>
      </c>
      <c r="AM299" s="35" t="n">
        <v>3439661</v>
      </c>
      <c r="AN299" s="35" t="n">
        <v>2917977</v>
      </c>
      <c r="AO299" s="35" t="n">
        <v>3677661</v>
      </c>
      <c r="AP299" s="35" t="n">
        <v>215790</v>
      </c>
      <c r="AQ299" s="35" t="n">
        <v>367776</v>
      </c>
      <c r="AR299" s="35" t="n">
        <v>2489</v>
      </c>
      <c r="AS299" s="35" t="n">
        <v>4164</v>
      </c>
      <c r="AT299" s="35" t="n">
        <v>75812</v>
      </c>
      <c r="AU299" s="35" t="n">
        <v>120000</v>
      </c>
      <c r="AV299" s="35" t="n">
        <v>167296</v>
      </c>
      <c r="AW299" s="35" t="n">
        <v>300000</v>
      </c>
      <c r="AX299" s="35" t="n">
        <v>378159</v>
      </c>
      <c r="AY299" s="35" t="n">
        <v>626000</v>
      </c>
      <c r="AZ299" s="35" t="n">
        <v>30</v>
      </c>
      <c r="BA299" s="35" t="n">
        <v>-4360049</v>
      </c>
      <c r="BB299" s="35" t="n">
        <v>-3325944</v>
      </c>
      <c r="BC299" s="35" t="n">
        <v>735552</v>
      </c>
      <c r="BD299" s="60" t="n">
        <v>431579</v>
      </c>
      <c r="BE299" s="60" t="n">
        <v>20821</v>
      </c>
    </row>
    <row r="300" customFormat="false" ht="12.75" hidden="false" customHeight="true" outlineLevel="0" collapsed="false">
      <c r="A300" s="35" t="s">
        <v>712</v>
      </c>
      <c r="B300" s="35" t="s">
        <v>547</v>
      </c>
      <c r="C300" s="35" t="s">
        <v>150</v>
      </c>
      <c r="D300" s="35" t="s">
        <v>690</v>
      </c>
      <c r="E300" s="35" t="s">
        <v>155</v>
      </c>
      <c r="F300" s="35" t="s">
        <v>144</v>
      </c>
      <c r="G300" s="35" t="s">
        <v>553</v>
      </c>
      <c r="H300" s="35" t="s">
        <v>556</v>
      </c>
      <c r="I300" s="35" t="n">
        <v>500</v>
      </c>
      <c r="J300" s="35" t="s">
        <v>558</v>
      </c>
      <c r="K300" s="35" t="n">
        <v>137962</v>
      </c>
      <c r="L300" s="35" t="n">
        <v>4808344</v>
      </c>
      <c r="M300" s="35" t="n">
        <v>6010554</v>
      </c>
      <c r="N300" s="35" t="n">
        <v>3305369</v>
      </c>
      <c r="O300" s="35" t="n">
        <v>3684981</v>
      </c>
      <c r="P300" s="35" t="n">
        <v>1502974</v>
      </c>
      <c r="Q300" s="35" t="n">
        <v>2325573</v>
      </c>
      <c r="R300" s="35" t="n">
        <v>185</v>
      </c>
      <c r="S300" s="35" t="n">
        <v>185</v>
      </c>
      <c r="T300" s="35" t="n">
        <v>50000</v>
      </c>
      <c r="U300" s="35" t="n">
        <v>50000</v>
      </c>
      <c r="V300" s="35" t="n">
        <v>629559</v>
      </c>
      <c r="W300" s="35" t="n">
        <v>667067</v>
      </c>
      <c r="X300" s="35" t="n">
        <v>76963</v>
      </c>
      <c r="Y300" s="35" t="n">
        <v>80000</v>
      </c>
      <c r="Z300" s="35" t="n">
        <v>274072</v>
      </c>
      <c r="AA300" s="35" t="n">
        <v>290400</v>
      </c>
      <c r="AB300" s="35" t="n">
        <v>88900</v>
      </c>
      <c r="AC300" s="35" t="n">
        <v>100000</v>
      </c>
      <c r="AD300" s="35" t="n">
        <v>129504</v>
      </c>
      <c r="AE300" s="35" t="n">
        <v>140000</v>
      </c>
      <c r="AF300" s="35" t="n">
        <v>44450</v>
      </c>
      <c r="AG300" s="35" t="n">
        <v>50000</v>
      </c>
      <c r="AH300" s="35" t="n">
        <v>2011922</v>
      </c>
      <c r="AI300" s="35" t="n">
        <v>2307514</v>
      </c>
      <c r="AJ300" s="35" t="n">
        <v>143773</v>
      </c>
      <c r="AK300" s="35" t="n">
        <v>465086</v>
      </c>
      <c r="AL300" s="35" t="n">
        <v>238000</v>
      </c>
      <c r="AM300" s="35" t="n">
        <v>576648</v>
      </c>
      <c r="AN300" s="35" t="n">
        <v>608859</v>
      </c>
      <c r="AO300" s="35" t="n">
        <v>814648</v>
      </c>
      <c r="AP300" s="35" t="n">
        <v>269737</v>
      </c>
      <c r="AQ300" s="35" t="n">
        <v>459720</v>
      </c>
      <c r="AR300" s="35" t="n">
        <v>3111</v>
      </c>
      <c r="AS300" s="35" t="n">
        <v>5205</v>
      </c>
      <c r="AT300" s="35" t="n">
        <v>75812</v>
      </c>
      <c r="AU300" s="35" t="n">
        <v>120000</v>
      </c>
      <c r="AV300" s="35" t="n">
        <v>167296</v>
      </c>
      <c r="AW300" s="35" t="n">
        <v>300000</v>
      </c>
      <c r="AX300" s="35" t="n">
        <v>378159</v>
      </c>
      <c r="AY300" s="35" t="n">
        <v>626000</v>
      </c>
      <c r="AZ300" s="35" t="n">
        <v>30</v>
      </c>
      <c r="BA300" s="35" t="n">
        <v>-1406134</v>
      </c>
      <c r="BB300" s="35" t="n">
        <v>-963500</v>
      </c>
      <c r="BC300" s="35" t="n">
        <v>919439</v>
      </c>
      <c r="BD300" s="60" t="n">
        <v>539474</v>
      </c>
      <c r="BE300" s="60" t="n">
        <v>26026</v>
      </c>
    </row>
    <row r="301" customFormat="false" ht="12.75" hidden="false" customHeight="true" outlineLevel="0" collapsed="false">
      <c r="A301" s="35" t="s">
        <v>713</v>
      </c>
      <c r="B301" s="35" t="s">
        <v>547</v>
      </c>
      <c r="C301" s="35" t="s">
        <v>150</v>
      </c>
      <c r="D301" s="35" t="s">
        <v>690</v>
      </c>
      <c r="E301" s="35" t="s">
        <v>155</v>
      </c>
      <c r="F301" s="35" t="s">
        <v>144</v>
      </c>
      <c r="G301" s="35" t="s">
        <v>555</v>
      </c>
      <c r="H301" s="35" t="s">
        <v>556</v>
      </c>
      <c r="I301" s="35" t="n">
        <v>500</v>
      </c>
      <c r="J301" s="35" t="s">
        <v>558</v>
      </c>
      <c r="K301" s="35" t="n">
        <v>137962</v>
      </c>
      <c r="L301" s="35" t="n">
        <v>9699511</v>
      </c>
      <c r="M301" s="35" t="n">
        <v>11705697</v>
      </c>
      <c r="N301" s="35" t="n">
        <v>7278165</v>
      </c>
      <c r="O301" s="35" t="n">
        <v>8241461</v>
      </c>
      <c r="P301" s="35" t="n">
        <v>2421346</v>
      </c>
      <c r="Q301" s="35" t="n">
        <v>3464237</v>
      </c>
      <c r="R301" s="35" t="n">
        <v>373</v>
      </c>
      <c r="S301" s="35" t="n">
        <v>373</v>
      </c>
      <c r="T301" s="35" t="n">
        <v>50000</v>
      </c>
      <c r="U301" s="35" t="n">
        <v>50000</v>
      </c>
      <c r="V301" s="35" t="n">
        <v>629559</v>
      </c>
      <c r="W301" s="35" t="n">
        <v>667067</v>
      </c>
      <c r="X301" s="35" t="n">
        <v>76963</v>
      </c>
      <c r="Y301" s="35" t="n">
        <v>80000</v>
      </c>
      <c r="Z301" s="35" t="n">
        <v>274072</v>
      </c>
      <c r="AA301" s="35" t="n">
        <v>290400</v>
      </c>
      <c r="AB301" s="35" t="n">
        <v>88900</v>
      </c>
      <c r="AC301" s="35" t="n">
        <v>100000</v>
      </c>
      <c r="AD301" s="35" t="n">
        <v>129504</v>
      </c>
      <c r="AE301" s="35" t="n">
        <v>140000</v>
      </c>
      <c r="AF301" s="35" t="n">
        <v>44450</v>
      </c>
      <c r="AG301" s="35" t="n">
        <v>50000</v>
      </c>
      <c r="AH301" s="35" t="n">
        <v>5984718</v>
      </c>
      <c r="AI301" s="35" t="n">
        <v>6863994</v>
      </c>
      <c r="AJ301" s="35" t="n">
        <v>143773</v>
      </c>
      <c r="AK301" s="35" t="n">
        <v>1383458</v>
      </c>
      <c r="AL301" s="35" t="n">
        <v>238000</v>
      </c>
      <c r="AM301" s="35" t="n">
        <v>1715312</v>
      </c>
      <c r="AN301" s="35" t="n">
        <v>1527231</v>
      </c>
      <c r="AO301" s="35" t="n">
        <v>1953312</v>
      </c>
      <c r="AP301" s="35" t="n">
        <v>269737</v>
      </c>
      <c r="AQ301" s="35" t="n">
        <v>459720</v>
      </c>
      <c r="AR301" s="35" t="n">
        <v>3111</v>
      </c>
      <c r="AS301" s="35" t="n">
        <v>5205</v>
      </c>
      <c r="AT301" s="35" t="n">
        <v>75812</v>
      </c>
      <c r="AU301" s="35" t="n">
        <v>120000</v>
      </c>
      <c r="AV301" s="35" t="n">
        <v>167296</v>
      </c>
      <c r="AW301" s="35" t="n">
        <v>300000</v>
      </c>
      <c r="AX301" s="35" t="n">
        <v>378159</v>
      </c>
      <c r="AY301" s="35" t="n">
        <v>626000</v>
      </c>
      <c r="AZ301" s="35" t="n">
        <v>30</v>
      </c>
      <c r="BA301" s="35" t="n">
        <v>-2544798</v>
      </c>
      <c r="BB301" s="35" t="n">
        <v>-1881872</v>
      </c>
      <c r="BC301" s="35" t="n">
        <v>919439</v>
      </c>
      <c r="BD301" s="60" t="n">
        <v>539474</v>
      </c>
      <c r="BE301" s="60" t="n">
        <v>26026</v>
      </c>
    </row>
    <row r="302" customFormat="false" ht="12.75" hidden="false" customHeight="true" outlineLevel="0" collapsed="false">
      <c r="A302" s="35" t="s">
        <v>714</v>
      </c>
      <c r="B302" s="35" t="s">
        <v>547</v>
      </c>
      <c r="C302" s="35" t="s">
        <v>150</v>
      </c>
      <c r="D302" s="35" t="s">
        <v>690</v>
      </c>
      <c r="E302" s="35" t="s">
        <v>155</v>
      </c>
      <c r="F302" s="35" t="s">
        <v>144</v>
      </c>
      <c r="G302" s="35" t="s">
        <v>549</v>
      </c>
      <c r="H302" s="35" t="s">
        <v>550</v>
      </c>
      <c r="I302" s="35" t="n">
        <v>1000</v>
      </c>
      <c r="J302" s="35" t="s">
        <v>562</v>
      </c>
      <c r="K302" s="35" t="n">
        <v>137962</v>
      </c>
      <c r="L302" s="35" t="n">
        <v>36684501</v>
      </c>
      <c r="M302" s="35" t="n">
        <v>47768194</v>
      </c>
      <c r="N302" s="35" t="n">
        <v>24466944</v>
      </c>
      <c r="O302" s="35" t="n">
        <v>28985767</v>
      </c>
      <c r="P302" s="35" t="n">
        <v>12217557</v>
      </c>
      <c r="Q302" s="35" t="n">
        <v>18782427</v>
      </c>
      <c r="R302" s="35" t="n">
        <v>929</v>
      </c>
      <c r="S302" s="35" t="n">
        <v>929</v>
      </c>
      <c r="T302" s="35" t="n">
        <v>50000</v>
      </c>
      <c r="U302" s="35" t="n">
        <v>50000</v>
      </c>
      <c r="V302" s="35" t="n">
        <v>629559</v>
      </c>
      <c r="W302" s="35" t="n">
        <v>667067</v>
      </c>
      <c r="X302" s="35" t="n">
        <v>153925</v>
      </c>
      <c r="Y302" s="35" t="n">
        <v>160000</v>
      </c>
      <c r="Z302" s="35" t="n">
        <v>274072</v>
      </c>
      <c r="AA302" s="35" t="n">
        <v>290400</v>
      </c>
      <c r="AB302" s="35" t="n">
        <v>88900</v>
      </c>
      <c r="AC302" s="35" t="n">
        <v>100000</v>
      </c>
      <c r="AD302" s="35" t="n">
        <v>129504</v>
      </c>
      <c r="AE302" s="35" t="n">
        <v>140000</v>
      </c>
      <c r="AF302" s="35" t="n">
        <v>44450</v>
      </c>
      <c r="AG302" s="35" t="n">
        <v>50000</v>
      </c>
      <c r="AH302" s="35" t="n">
        <v>23096534</v>
      </c>
      <c r="AI302" s="35" t="n">
        <v>27528300</v>
      </c>
      <c r="AJ302" s="35" t="n">
        <v>143773</v>
      </c>
      <c r="AK302" s="35" t="n">
        <v>5339112</v>
      </c>
      <c r="AL302" s="35" t="n">
        <v>238000</v>
      </c>
      <c r="AM302" s="35" t="n">
        <v>6879322</v>
      </c>
      <c r="AN302" s="35" t="n">
        <v>5482885</v>
      </c>
      <c r="AO302" s="35" t="n">
        <v>7117322</v>
      </c>
      <c r="AP302" s="35" t="n">
        <v>6108779</v>
      </c>
      <c r="AQ302" s="35" t="n">
        <v>10611204</v>
      </c>
      <c r="AR302" s="35" t="n">
        <v>4626</v>
      </c>
      <c r="AS302" s="35" t="n">
        <v>7901</v>
      </c>
      <c r="AT302" s="35" t="n">
        <v>75812</v>
      </c>
      <c r="AU302" s="35" t="n">
        <v>120000</v>
      </c>
      <c r="AV302" s="35" t="n">
        <v>167296</v>
      </c>
      <c r="AW302" s="35" t="n">
        <v>300000</v>
      </c>
      <c r="AX302" s="35" t="n">
        <v>378159</v>
      </c>
      <c r="AY302" s="35" t="n">
        <v>626000</v>
      </c>
      <c r="AZ302" s="35" t="n">
        <v>453.1155432</v>
      </c>
      <c r="BA302" s="35" t="n">
        <v>2439980</v>
      </c>
      <c r="BB302" s="35" t="n">
        <v>0</v>
      </c>
      <c r="BC302" s="35" t="n">
        <v>21222407</v>
      </c>
      <c r="BD302" s="60" t="n">
        <v>12217557</v>
      </c>
      <c r="BE302" s="60" t="n">
        <v>39506</v>
      </c>
    </row>
    <row r="303" customFormat="false" ht="12.75" hidden="false" customHeight="true" outlineLevel="0" collapsed="false">
      <c r="A303" s="35" t="s">
        <v>715</v>
      </c>
      <c r="B303" s="35" t="s">
        <v>547</v>
      </c>
      <c r="C303" s="35" t="s">
        <v>150</v>
      </c>
      <c r="D303" s="35" t="s">
        <v>690</v>
      </c>
      <c r="E303" s="35" t="s">
        <v>155</v>
      </c>
      <c r="F303" s="35" t="s">
        <v>144</v>
      </c>
      <c r="G303" s="35" t="s">
        <v>553</v>
      </c>
      <c r="H303" s="35" t="s">
        <v>550</v>
      </c>
      <c r="I303" s="35" t="n">
        <v>1000</v>
      </c>
      <c r="J303" s="35" t="s">
        <v>562</v>
      </c>
      <c r="K303" s="35" t="n">
        <v>137962</v>
      </c>
      <c r="L303" s="35" t="n">
        <v>8574282</v>
      </c>
      <c r="M303" s="35" t="n">
        <v>11413418</v>
      </c>
      <c r="N303" s="35" t="n">
        <v>5242467</v>
      </c>
      <c r="O303" s="35" t="n">
        <v>6072495</v>
      </c>
      <c r="P303" s="35" t="n">
        <v>3331815</v>
      </c>
      <c r="Q303" s="35" t="n">
        <v>5340923</v>
      </c>
      <c r="R303" s="35" t="n">
        <v>174</v>
      </c>
      <c r="S303" s="35" t="n">
        <v>174</v>
      </c>
      <c r="T303" s="35" t="n">
        <v>50000</v>
      </c>
      <c r="U303" s="35" t="n">
        <v>50000</v>
      </c>
      <c r="V303" s="35" t="n">
        <v>629559</v>
      </c>
      <c r="W303" s="35" t="n">
        <v>667067</v>
      </c>
      <c r="X303" s="35" t="n">
        <v>153925</v>
      </c>
      <c r="Y303" s="35" t="n">
        <v>160000</v>
      </c>
      <c r="Z303" s="35" t="n">
        <v>274072</v>
      </c>
      <c r="AA303" s="35" t="n">
        <v>290400</v>
      </c>
      <c r="AB303" s="35" t="n">
        <v>88900</v>
      </c>
      <c r="AC303" s="35" t="n">
        <v>100000</v>
      </c>
      <c r="AD303" s="35" t="n">
        <v>129504</v>
      </c>
      <c r="AE303" s="35" t="n">
        <v>140000</v>
      </c>
      <c r="AF303" s="35" t="n">
        <v>44450</v>
      </c>
      <c r="AG303" s="35" t="n">
        <v>50000</v>
      </c>
      <c r="AH303" s="35" t="n">
        <v>3872058</v>
      </c>
      <c r="AI303" s="35" t="n">
        <v>4615028</v>
      </c>
      <c r="AJ303" s="35" t="n">
        <v>143773</v>
      </c>
      <c r="AK303" s="35" t="n">
        <v>895085</v>
      </c>
      <c r="AL303" s="35" t="n">
        <v>238000</v>
      </c>
      <c r="AM303" s="35" t="n">
        <v>1153296</v>
      </c>
      <c r="AN303" s="35" t="n">
        <v>1038858</v>
      </c>
      <c r="AO303" s="35" t="n">
        <v>1391296</v>
      </c>
      <c r="AP303" s="35" t="n">
        <v>1665907</v>
      </c>
      <c r="AQ303" s="35" t="n">
        <v>2893751</v>
      </c>
      <c r="AR303" s="35" t="n">
        <v>5783</v>
      </c>
      <c r="AS303" s="35" t="n">
        <v>9877</v>
      </c>
      <c r="AT303" s="35" t="n">
        <v>75812</v>
      </c>
      <c r="AU303" s="35" t="n">
        <v>120000</v>
      </c>
      <c r="AV303" s="35" t="n">
        <v>167296</v>
      </c>
      <c r="AW303" s="35" t="n">
        <v>300000</v>
      </c>
      <c r="AX303" s="35" t="n">
        <v>378159</v>
      </c>
      <c r="AY303" s="35" t="n">
        <v>626000</v>
      </c>
      <c r="AZ303" s="35" t="n">
        <v>98.85426292</v>
      </c>
      <c r="BA303" s="35" t="n">
        <v>446578</v>
      </c>
      <c r="BB303" s="35" t="n">
        <v>0</v>
      </c>
      <c r="BC303" s="35" t="n">
        <v>5787501</v>
      </c>
      <c r="BD303" s="60" t="n">
        <v>3331815</v>
      </c>
      <c r="BE303" s="60" t="n">
        <v>49383</v>
      </c>
    </row>
    <row r="304" customFormat="false" ht="12.75" hidden="false" customHeight="true" outlineLevel="0" collapsed="false">
      <c r="A304" s="35" t="s">
        <v>716</v>
      </c>
      <c r="B304" s="35" t="s">
        <v>547</v>
      </c>
      <c r="C304" s="35" t="s">
        <v>150</v>
      </c>
      <c r="D304" s="35" t="s">
        <v>690</v>
      </c>
      <c r="E304" s="35" t="s">
        <v>155</v>
      </c>
      <c r="F304" s="35" t="s">
        <v>144</v>
      </c>
      <c r="G304" s="35" t="s">
        <v>555</v>
      </c>
      <c r="H304" s="35" t="s">
        <v>550</v>
      </c>
      <c r="I304" s="35" t="n">
        <v>1000</v>
      </c>
      <c r="J304" s="35" t="s">
        <v>562</v>
      </c>
      <c r="K304" s="35" t="n">
        <v>137962</v>
      </c>
      <c r="L304" s="35" t="n">
        <v>19755067</v>
      </c>
      <c r="M304" s="35" t="n">
        <v>25873854</v>
      </c>
      <c r="N304" s="35" t="n">
        <v>12888336</v>
      </c>
      <c r="O304" s="35" t="n">
        <v>15185454</v>
      </c>
      <c r="P304" s="35" t="n">
        <v>6866730</v>
      </c>
      <c r="Q304" s="35" t="n">
        <v>10688400</v>
      </c>
      <c r="R304" s="35" t="n">
        <v>400</v>
      </c>
      <c r="S304" s="35" t="n">
        <v>400</v>
      </c>
      <c r="T304" s="35" t="n">
        <v>50000</v>
      </c>
      <c r="U304" s="35" t="n">
        <v>50000</v>
      </c>
      <c r="V304" s="35" t="n">
        <v>629559</v>
      </c>
      <c r="W304" s="35" t="n">
        <v>667067</v>
      </c>
      <c r="X304" s="35" t="n">
        <v>153925</v>
      </c>
      <c r="Y304" s="35" t="n">
        <v>160000</v>
      </c>
      <c r="Z304" s="35" t="n">
        <v>274072</v>
      </c>
      <c r="AA304" s="35" t="n">
        <v>290400</v>
      </c>
      <c r="AB304" s="35" t="n">
        <v>88900</v>
      </c>
      <c r="AC304" s="35" t="n">
        <v>100000</v>
      </c>
      <c r="AD304" s="35" t="n">
        <v>129504</v>
      </c>
      <c r="AE304" s="35" t="n">
        <v>140000</v>
      </c>
      <c r="AF304" s="35" t="n">
        <v>44450</v>
      </c>
      <c r="AG304" s="35" t="n">
        <v>50000</v>
      </c>
      <c r="AH304" s="35" t="n">
        <v>11517926</v>
      </c>
      <c r="AI304" s="35" t="n">
        <v>13727988</v>
      </c>
      <c r="AJ304" s="35" t="n">
        <v>143773</v>
      </c>
      <c r="AK304" s="35" t="n">
        <v>2662542</v>
      </c>
      <c r="AL304" s="35" t="n">
        <v>238000</v>
      </c>
      <c r="AM304" s="35" t="n">
        <v>3430624</v>
      </c>
      <c r="AN304" s="35" t="n">
        <v>2806315</v>
      </c>
      <c r="AO304" s="35" t="n">
        <v>3668624</v>
      </c>
      <c r="AP304" s="35" t="n">
        <v>3433365</v>
      </c>
      <c r="AQ304" s="35" t="n">
        <v>5963899</v>
      </c>
      <c r="AR304" s="35" t="n">
        <v>5783</v>
      </c>
      <c r="AS304" s="35" t="n">
        <v>9877</v>
      </c>
      <c r="AT304" s="35" t="n">
        <v>75812</v>
      </c>
      <c r="AU304" s="35" t="n">
        <v>120000</v>
      </c>
      <c r="AV304" s="35" t="n">
        <v>167296</v>
      </c>
      <c r="AW304" s="35" t="n">
        <v>300000</v>
      </c>
      <c r="AX304" s="35" t="n">
        <v>378159</v>
      </c>
      <c r="AY304" s="35" t="n">
        <v>626000</v>
      </c>
      <c r="AZ304" s="35" t="n">
        <v>203.7344974</v>
      </c>
      <c r="BA304" s="35" t="n">
        <v>1239398</v>
      </c>
      <c r="BB304" s="35" t="n">
        <v>0</v>
      </c>
      <c r="BC304" s="35" t="n">
        <v>11927798</v>
      </c>
      <c r="BD304" s="60" t="n">
        <v>6866730</v>
      </c>
      <c r="BE304" s="60" t="n">
        <v>49383</v>
      </c>
    </row>
    <row r="305" customFormat="false" ht="12.75" hidden="false" customHeight="true" outlineLevel="0" collapsed="false">
      <c r="A305" s="35" t="s">
        <v>714</v>
      </c>
      <c r="B305" s="35" t="s">
        <v>547</v>
      </c>
      <c r="C305" s="35" t="s">
        <v>150</v>
      </c>
      <c r="D305" s="35" t="s">
        <v>690</v>
      </c>
      <c r="E305" s="35" t="s">
        <v>155</v>
      </c>
      <c r="F305" s="35" t="s">
        <v>144</v>
      </c>
      <c r="G305" s="35" t="s">
        <v>549</v>
      </c>
      <c r="H305" s="35" t="s">
        <v>556</v>
      </c>
      <c r="I305" s="35" t="n">
        <v>1000</v>
      </c>
      <c r="J305" s="35" t="s">
        <v>562</v>
      </c>
      <c r="K305" s="35" t="n">
        <v>137962</v>
      </c>
      <c r="L305" s="35" t="n">
        <v>30980174</v>
      </c>
      <c r="M305" s="35" t="n">
        <v>37859540</v>
      </c>
      <c r="N305" s="35" t="n">
        <v>24466944</v>
      </c>
      <c r="O305" s="35" t="n">
        <v>28985767</v>
      </c>
      <c r="P305" s="35" t="n">
        <v>6513230</v>
      </c>
      <c r="Q305" s="35" t="n">
        <v>8873773</v>
      </c>
      <c r="R305" s="35" t="n">
        <v>784</v>
      </c>
      <c r="S305" s="35" t="n">
        <v>784</v>
      </c>
      <c r="T305" s="35" t="n">
        <v>50000</v>
      </c>
      <c r="U305" s="35" t="n">
        <v>50000</v>
      </c>
      <c r="V305" s="35" t="n">
        <v>629559</v>
      </c>
      <c r="W305" s="35" t="n">
        <v>667067</v>
      </c>
      <c r="X305" s="35" t="n">
        <v>153925</v>
      </c>
      <c r="Y305" s="35" t="n">
        <v>160000</v>
      </c>
      <c r="Z305" s="35" t="n">
        <v>274072</v>
      </c>
      <c r="AA305" s="35" t="n">
        <v>290400</v>
      </c>
      <c r="AB305" s="35" t="n">
        <v>88900</v>
      </c>
      <c r="AC305" s="35" t="n">
        <v>100000</v>
      </c>
      <c r="AD305" s="35" t="n">
        <v>129504</v>
      </c>
      <c r="AE305" s="35" t="n">
        <v>140000</v>
      </c>
      <c r="AF305" s="35" t="n">
        <v>44450</v>
      </c>
      <c r="AG305" s="35" t="n">
        <v>50000</v>
      </c>
      <c r="AH305" s="35" t="n">
        <v>23096534</v>
      </c>
      <c r="AI305" s="35" t="n">
        <v>27528300</v>
      </c>
      <c r="AJ305" s="35" t="n">
        <v>143773</v>
      </c>
      <c r="AK305" s="35" t="n">
        <v>5339112</v>
      </c>
      <c r="AL305" s="35" t="n">
        <v>238000</v>
      </c>
      <c r="AM305" s="35" t="n">
        <v>6879322</v>
      </c>
      <c r="AN305" s="35" t="n">
        <v>5482885</v>
      </c>
      <c r="AO305" s="35" t="n">
        <v>7117322</v>
      </c>
      <c r="AP305" s="35" t="n">
        <v>404452</v>
      </c>
      <c r="AQ305" s="35" t="n">
        <v>702550</v>
      </c>
      <c r="AR305" s="35" t="n">
        <v>4626</v>
      </c>
      <c r="AS305" s="35" t="n">
        <v>7901</v>
      </c>
      <c r="AT305" s="35" t="n">
        <v>75812</v>
      </c>
      <c r="AU305" s="35" t="n">
        <v>120000</v>
      </c>
      <c r="AV305" s="35" t="n">
        <v>167296</v>
      </c>
      <c r="AW305" s="35" t="n">
        <v>300000</v>
      </c>
      <c r="AX305" s="35" t="n">
        <v>378159</v>
      </c>
      <c r="AY305" s="35" t="n">
        <v>626000</v>
      </c>
      <c r="AZ305" s="35" t="n">
        <v>30</v>
      </c>
      <c r="BA305" s="35" t="n">
        <v>-7468674</v>
      </c>
      <c r="BB305" s="35" t="n">
        <v>-5704327</v>
      </c>
      <c r="BC305" s="35" t="n">
        <v>1405099</v>
      </c>
      <c r="BD305" s="60" t="n">
        <v>808903</v>
      </c>
      <c r="BE305" s="60" t="n">
        <v>39506</v>
      </c>
    </row>
    <row r="306" customFormat="false" ht="12.75" hidden="false" customHeight="true" outlineLevel="0" collapsed="false">
      <c r="A306" s="35" t="s">
        <v>715</v>
      </c>
      <c r="B306" s="35" t="s">
        <v>547</v>
      </c>
      <c r="C306" s="35" t="s">
        <v>150</v>
      </c>
      <c r="D306" s="35" t="s">
        <v>690</v>
      </c>
      <c r="E306" s="35" t="s">
        <v>155</v>
      </c>
      <c r="F306" s="35" t="s">
        <v>144</v>
      </c>
      <c r="G306" s="35" t="s">
        <v>553</v>
      </c>
      <c r="H306" s="35" t="s">
        <v>556</v>
      </c>
      <c r="I306" s="35" t="n">
        <v>1000</v>
      </c>
      <c r="J306" s="35" t="s">
        <v>562</v>
      </c>
      <c r="K306" s="35" t="n">
        <v>137962</v>
      </c>
      <c r="L306" s="35" t="n">
        <v>7413939</v>
      </c>
      <c r="M306" s="35" t="n">
        <v>9397854</v>
      </c>
      <c r="N306" s="35" t="n">
        <v>5242467</v>
      </c>
      <c r="O306" s="35" t="n">
        <v>6072495</v>
      </c>
      <c r="P306" s="35" t="n">
        <v>2171472</v>
      </c>
      <c r="Q306" s="35" t="n">
        <v>3325359</v>
      </c>
      <c r="R306" s="35" t="n">
        <v>150</v>
      </c>
      <c r="S306" s="35" t="n">
        <v>150</v>
      </c>
      <c r="T306" s="35" t="n">
        <v>50000</v>
      </c>
      <c r="U306" s="35" t="n">
        <v>50000</v>
      </c>
      <c r="V306" s="35" t="n">
        <v>629559</v>
      </c>
      <c r="W306" s="35" t="n">
        <v>667067</v>
      </c>
      <c r="X306" s="35" t="n">
        <v>153925</v>
      </c>
      <c r="Y306" s="35" t="n">
        <v>160000</v>
      </c>
      <c r="Z306" s="35" t="n">
        <v>274072</v>
      </c>
      <c r="AA306" s="35" t="n">
        <v>290400</v>
      </c>
      <c r="AB306" s="35" t="n">
        <v>88900</v>
      </c>
      <c r="AC306" s="35" t="n">
        <v>100000</v>
      </c>
      <c r="AD306" s="35" t="n">
        <v>129504</v>
      </c>
      <c r="AE306" s="35" t="n">
        <v>140000</v>
      </c>
      <c r="AF306" s="35" t="n">
        <v>44450</v>
      </c>
      <c r="AG306" s="35" t="n">
        <v>50000</v>
      </c>
      <c r="AH306" s="35" t="n">
        <v>3872058</v>
      </c>
      <c r="AI306" s="35" t="n">
        <v>4615028</v>
      </c>
      <c r="AJ306" s="35" t="n">
        <v>143773</v>
      </c>
      <c r="AK306" s="35" t="n">
        <v>895085</v>
      </c>
      <c r="AL306" s="35" t="n">
        <v>238000</v>
      </c>
      <c r="AM306" s="35" t="n">
        <v>1153296</v>
      </c>
      <c r="AN306" s="35" t="n">
        <v>1038858</v>
      </c>
      <c r="AO306" s="35" t="n">
        <v>1391296</v>
      </c>
      <c r="AP306" s="35" t="n">
        <v>505565</v>
      </c>
      <c r="AQ306" s="35" t="n">
        <v>878187</v>
      </c>
      <c r="AR306" s="35" t="n">
        <v>5783</v>
      </c>
      <c r="AS306" s="35" t="n">
        <v>9877</v>
      </c>
      <c r="AT306" s="35" t="n">
        <v>75812</v>
      </c>
      <c r="AU306" s="35" t="n">
        <v>120000</v>
      </c>
      <c r="AV306" s="35" t="n">
        <v>167296</v>
      </c>
      <c r="AW306" s="35" t="n">
        <v>300000</v>
      </c>
      <c r="AX306" s="35" t="n">
        <v>378159</v>
      </c>
      <c r="AY306" s="35" t="n">
        <v>626000</v>
      </c>
      <c r="AZ306" s="35" t="n">
        <v>30</v>
      </c>
      <c r="BA306" s="35" t="n">
        <v>-1568985</v>
      </c>
      <c r="BB306" s="35" t="n">
        <v>-1160343</v>
      </c>
      <c r="BC306" s="35" t="n">
        <v>1756374</v>
      </c>
      <c r="BD306" s="60" t="n">
        <v>1011129</v>
      </c>
      <c r="BE306" s="60" t="n">
        <v>49383</v>
      </c>
    </row>
    <row r="307" customFormat="false" ht="12.75" hidden="false" customHeight="true" outlineLevel="0" collapsed="false">
      <c r="A307" s="35" t="s">
        <v>716</v>
      </c>
      <c r="B307" s="35" t="s">
        <v>547</v>
      </c>
      <c r="C307" s="35" t="s">
        <v>150</v>
      </c>
      <c r="D307" s="35" t="s">
        <v>690</v>
      </c>
      <c r="E307" s="35" t="s">
        <v>155</v>
      </c>
      <c r="F307" s="35" t="s">
        <v>144</v>
      </c>
      <c r="G307" s="35" t="s">
        <v>555</v>
      </c>
      <c r="H307" s="35" t="s">
        <v>556</v>
      </c>
      <c r="I307" s="35" t="n">
        <v>1000</v>
      </c>
      <c r="J307" s="35" t="s">
        <v>562</v>
      </c>
      <c r="K307" s="35" t="n">
        <v>137962</v>
      </c>
      <c r="L307" s="35" t="n">
        <v>16827266</v>
      </c>
      <c r="M307" s="35" t="n">
        <v>20788142</v>
      </c>
      <c r="N307" s="35" t="n">
        <v>12888336</v>
      </c>
      <c r="O307" s="35" t="n">
        <v>15185454</v>
      </c>
      <c r="P307" s="35" t="n">
        <v>3938930</v>
      </c>
      <c r="Q307" s="35" t="n">
        <v>5602688</v>
      </c>
      <c r="R307" s="35" t="n">
        <v>341</v>
      </c>
      <c r="S307" s="35" t="n">
        <v>341</v>
      </c>
      <c r="T307" s="35" t="n">
        <v>50000</v>
      </c>
      <c r="U307" s="35" t="n">
        <v>50000</v>
      </c>
      <c r="V307" s="35" t="n">
        <v>629559</v>
      </c>
      <c r="W307" s="35" t="n">
        <v>667067</v>
      </c>
      <c r="X307" s="35" t="n">
        <v>153925</v>
      </c>
      <c r="Y307" s="35" t="n">
        <v>160000</v>
      </c>
      <c r="Z307" s="35" t="n">
        <v>274072</v>
      </c>
      <c r="AA307" s="35" t="n">
        <v>290400</v>
      </c>
      <c r="AB307" s="35" t="n">
        <v>88900</v>
      </c>
      <c r="AC307" s="35" t="n">
        <v>100000</v>
      </c>
      <c r="AD307" s="35" t="n">
        <v>129504</v>
      </c>
      <c r="AE307" s="35" t="n">
        <v>140000</v>
      </c>
      <c r="AF307" s="35" t="n">
        <v>44450</v>
      </c>
      <c r="AG307" s="35" t="n">
        <v>50000</v>
      </c>
      <c r="AH307" s="35" t="n">
        <v>11517926</v>
      </c>
      <c r="AI307" s="35" t="n">
        <v>13727988</v>
      </c>
      <c r="AJ307" s="35" t="n">
        <v>143773</v>
      </c>
      <c r="AK307" s="35" t="n">
        <v>2662542</v>
      </c>
      <c r="AL307" s="35" t="n">
        <v>238000</v>
      </c>
      <c r="AM307" s="35" t="n">
        <v>3430624</v>
      </c>
      <c r="AN307" s="35" t="n">
        <v>2806315</v>
      </c>
      <c r="AO307" s="35" t="n">
        <v>3668624</v>
      </c>
      <c r="AP307" s="35" t="n">
        <v>505565</v>
      </c>
      <c r="AQ307" s="35" t="n">
        <v>878187</v>
      </c>
      <c r="AR307" s="35" t="n">
        <v>5783</v>
      </c>
      <c r="AS307" s="35" t="n">
        <v>9877</v>
      </c>
      <c r="AT307" s="35" t="n">
        <v>75812</v>
      </c>
      <c r="AU307" s="35" t="n">
        <v>120000</v>
      </c>
      <c r="AV307" s="35" t="n">
        <v>167296</v>
      </c>
      <c r="AW307" s="35" t="n">
        <v>300000</v>
      </c>
      <c r="AX307" s="35" t="n">
        <v>378159</v>
      </c>
      <c r="AY307" s="35" t="n">
        <v>626000</v>
      </c>
      <c r="AZ307" s="35" t="n">
        <v>30</v>
      </c>
      <c r="BA307" s="35" t="n">
        <v>-3846314</v>
      </c>
      <c r="BB307" s="35" t="n">
        <v>-2927801</v>
      </c>
      <c r="BC307" s="35" t="n">
        <v>1756374</v>
      </c>
      <c r="BD307" s="60" t="n">
        <v>1011129</v>
      </c>
      <c r="BE307" s="60" t="n">
        <v>49383</v>
      </c>
    </row>
    <row r="308" customFormat="false" ht="12.75" hidden="false" customHeight="true" outlineLevel="0" collapsed="false">
      <c r="A308" s="35" t="s">
        <v>717</v>
      </c>
      <c r="B308" s="35" t="s">
        <v>547</v>
      </c>
      <c r="C308" s="35" t="s">
        <v>150</v>
      </c>
      <c r="D308" s="35" t="s">
        <v>690</v>
      </c>
      <c r="E308" s="35" t="s">
        <v>155</v>
      </c>
      <c r="F308" s="35" t="s">
        <v>156</v>
      </c>
      <c r="H308" s="35" t="s">
        <v>550</v>
      </c>
      <c r="I308" s="35" t="n">
        <v>800</v>
      </c>
      <c r="J308" s="35" t="s">
        <v>551</v>
      </c>
      <c r="K308" s="35" t="n">
        <v>2952709</v>
      </c>
      <c r="L308" s="35" t="n">
        <v>2828794</v>
      </c>
      <c r="M308" s="35" t="n">
        <v>4125752</v>
      </c>
      <c r="N308" s="35" t="n">
        <v>1293447</v>
      </c>
      <c r="O308" s="35" t="n">
        <v>1377467</v>
      </c>
      <c r="P308" s="35" t="n">
        <v>1535347</v>
      </c>
      <c r="Q308" s="35" t="n">
        <v>2748285</v>
      </c>
      <c r="R308" s="35" t="n">
        <v>115</v>
      </c>
      <c r="S308" s="35" t="n">
        <v>115</v>
      </c>
      <c r="T308" s="35" t="n">
        <v>50000</v>
      </c>
      <c r="U308" s="35" t="n">
        <v>50000</v>
      </c>
      <c r="V308" s="35" t="n">
        <v>629559</v>
      </c>
      <c r="W308" s="35" t="n">
        <v>667067</v>
      </c>
      <c r="X308" s="35" t="n">
        <v>76963</v>
      </c>
      <c r="Y308" s="35" t="n">
        <v>80000</v>
      </c>
      <c r="Z308" s="35" t="n">
        <v>274072</v>
      </c>
      <c r="AA308" s="35" t="n">
        <v>290400</v>
      </c>
      <c r="AB308" s="35" t="n">
        <v>88900</v>
      </c>
      <c r="AC308" s="35" t="n">
        <v>100000</v>
      </c>
      <c r="AD308" s="35" t="n">
        <v>129504</v>
      </c>
      <c r="AE308" s="35" t="n">
        <v>140000</v>
      </c>
      <c r="AF308" s="35" t="n">
        <v>44450</v>
      </c>
      <c r="AG308" s="35" t="n">
        <v>50000</v>
      </c>
      <c r="AH308" s="35" t="n">
        <v>0</v>
      </c>
      <c r="AI308" s="35" t="n">
        <v>0</v>
      </c>
      <c r="AJ308" s="35" t="n">
        <v>143773</v>
      </c>
      <c r="AK308" s="35" t="n">
        <v>0</v>
      </c>
      <c r="AL308" s="35" t="n">
        <v>238000</v>
      </c>
      <c r="AM308" s="35" t="n">
        <v>0</v>
      </c>
      <c r="AN308" s="35" t="n">
        <v>143773</v>
      </c>
      <c r="AO308" s="35" t="n">
        <v>238000</v>
      </c>
      <c r="AP308" s="35" t="n">
        <v>767674</v>
      </c>
      <c r="AQ308" s="35" t="n">
        <v>1459349</v>
      </c>
      <c r="AR308" s="35" t="n">
        <v>2634</v>
      </c>
      <c r="AS308" s="35" t="n">
        <v>4936</v>
      </c>
      <c r="AT308" s="35" t="n">
        <v>75812</v>
      </c>
      <c r="AU308" s="35" t="n">
        <v>120000</v>
      </c>
      <c r="AV308" s="35" t="n">
        <v>167296</v>
      </c>
      <c r="AW308" s="35" t="n">
        <v>300000</v>
      </c>
      <c r="AX308" s="35" t="n">
        <v>378159</v>
      </c>
      <c r="AY308" s="35" t="n">
        <v>626000</v>
      </c>
      <c r="AZ308" s="35" t="n">
        <v>96.48464191</v>
      </c>
      <c r="BA308" s="35" t="n">
        <v>170413</v>
      </c>
      <c r="BB308" s="35" t="n">
        <v>0</v>
      </c>
      <c r="BC308" s="35" t="n">
        <v>2918698</v>
      </c>
      <c r="BD308" s="60" t="n">
        <v>1535347</v>
      </c>
      <c r="BE308" s="60" t="n">
        <v>24680</v>
      </c>
    </row>
    <row r="309" customFormat="false" ht="12.75" hidden="false" customHeight="true" outlineLevel="0" collapsed="false">
      <c r="A309" s="35" t="s">
        <v>717</v>
      </c>
      <c r="B309" s="35" t="s">
        <v>547</v>
      </c>
      <c r="C309" s="35" t="s">
        <v>150</v>
      </c>
      <c r="D309" s="35" t="s">
        <v>690</v>
      </c>
      <c r="E309" s="35" t="s">
        <v>155</v>
      </c>
      <c r="F309" s="35" t="s">
        <v>156</v>
      </c>
      <c r="H309" s="35" t="s">
        <v>556</v>
      </c>
      <c r="I309" s="35" t="n">
        <v>800</v>
      </c>
      <c r="J309" s="35" t="s">
        <v>551</v>
      </c>
      <c r="K309" s="35" t="n">
        <v>2952709</v>
      </c>
      <c r="L309" s="35" t="n">
        <v>2299814</v>
      </c>
      <c r="M309" s="35" t="n">
        <v>3120158</v>
      </c>
      <c r="N309" s="35" t="n">
        <v>1293447</v>
      </c>
      <c r="O309" s="35" t="n">
        <v>1377467</v>
      </c>
      <c r="P309" s="35" t="n">
        <v>1006367</v>
      </c>
      <c r="Q309" s="35" t="n">
        <v>1742692</v>
      </c>
      <c r="R309" s="35" t="n">
        <v>93</v>
      </c>
      <c r="S309" s="35" t="n">
        <v>93</v>
      </c>
      <c r="T309" s="35" t="n">
        <v>50000</v>
      </c>
      <c r="U309" s="35" t="n">
        <v>50000</v>
      </c>
      <c r="V309" s="35" t="n">
        <v>629559</v>
      </c>
      <c r="W309" s="35" t="n">
        <v>667067</v>
      </c>
      <c r="X309" s="35" t="n">
        <v>76963</v>
      </c>
      <c r="Y309" s="35" t="n">
        <v>80000</v>
      </c>
      <c r="Z309" s="35" t="n">
        <v>274072</v>
      </c>
      <c r="AA309" s="35" t="n">
        <v>290400</v>
      </c>
      <c r="AB309" s="35" t="n">
        <v>88900</v>
      </c>
      <c r="AC309" s="35" t="n">
        <v>100000</v>
      </c>
      <c r="AD309" s="35" t="n">
        <v>129504</v>
      </c>
      <c r="AE309" s="35" t="n">
        <v>140000</v>
      </c>
      <c r="AF309" s="35" t="n">
        <v>44450</v>
      </c>
      <c r="AG309" s="35" t="n">
        <v>50000</v>
      </c>
      <c r="AH309" s="35" t="n">
        <v>0</v>
      </c>
      <c r="AI309" s="35" t="n">
        <v>0</v>
      </c>
      <c r="AJ309" s="35" t="n">
        <v>143773</v>
      </c>
      <c r="AK309" s="35" t="n">
        <v>0</v>
      </c>
      <c r="AL309" s="35" t="n">
        <v>238000</v>
      </c>
      <c r="AM309" s="35" t="n">
        <v>0</v>
      </c>
      <c r="AN309" s="35" t="n">
        <v>143773</v>
      </c>
      <c r="AO309" s="35" t="n">
        <v>238000</v>
      </c>
      <c r="AP309" s="35" t="n">
        <v>238693</v>
      </c>
      <c r="AQ309" s="35" t="n">
        <v>453756</v>
      </c>
      <c r="AR309" s="35" t="n">
        <v>2634</v>
      </c>
      <c r="AS309" s="35" t="n">
        <v>4936</v>
      </c>
      <c r="AT309" s="35" t="n">
        <v>75812</v>
      </c>
      <c r="AU309" s="35" t="n">
        <v>120000</v>
      </c>
      <c r="AV309" s="35" t="n">
        <v>167296</v>
      </c>
      <c r="AW309" s="35" t="n">
        <v>300000</v>
      </c>
      <c r="AX309" s="35" t="n">
        <v>378159</v>
      </c>
      <c r="AY309" s="35" t="n">
        <v>626000</v>
      </c>
      <c r="AZ309" s="35" t="n">
        <v>30</v>
      </c>
      <c r="BA309" s="35" t="n">
        <v>-835180</v>
      </c>
      <c r="BB309" s="35" t="n">
        <v>-528981</v>
      </c>
      <c r="BC309" s="35" t="n">
        <v>907512</v>
      </c>
      <c r="BD309" s="60" t="n">
        <v>477386</v>
      </c>
      <c r="BE309" s="60" t="n">
        <v>24680</v>
      </c>
    </row>
    <row r="310" customFormat="false" ht="12.75" hidden="false" customHeight="true" outlineLevel="0" collapsed="false">
      <c r="A310" s="35" t="s">
        <v>718</v>
      </c>
      <c r="B310" s="35" t="s">
        <v>547</v>
      </c>
      <c r="C310" s="35" t="s">
        <v>150</v>
      </c>
      <c r="D310" s="35" t="s">
        <v>690</v>
      </c>
      <c r="E310" s="35" t="s">
        <v>155</v>
      </c>
      <c r="F310" s="35" t="s">
        <v>156</v>
      </c>
      <c r="H310" s="35" t="s">
        <v>550</v>
      </c>
      <c r="I310" s="35" t="n">
        <v>4000</v>
      </c>
      <c r="J310" s="35" t="s">
        <v>558</v>
      </c>
      <c r="K310" s="35" t="n">
        <v>2952709</v>
      </c>
      <c r="L310" s="35" t="n">
        <v>2849864</v>
      </c>
      <c r="M310" s="35" t="n">
        <v>4165523</v>
      </c>
      <c r="N310" s="35" t="n">
        <v>1293447</v>
      </c>
      <c r="O310" s="35" t="n">
        <v>1377467</v>
      </c>
      <c r="P310" s="35" t="n">
        <v>1556417</v>
      </c>
      <c r="Q310" s="35" t="n">
        <v>2788056</v>
      </c>
      <c r="R310" s="35" t="n">
        <v>23</v>
      </c>
      <c r="S310" s="35" t="n">
        <v>23</v>
      </c>
      <c r="T310" s="35" t="n">
        <v>50000</v>
      </c>
      <c r="U310" s="35" t="n">
        <v>50000</v>
      </c>
      <c r="V310" s="35" t="n">
        <v>629559</v>
      </c>
      <c r="W310" s="35" t="n">
        <v>667067</v>
      </c>
      <c r="X310" s="35" t="n">
        <v>76963</v>
      </c>
      <c r="Y310" s="35" t="n">
        <v>80000</v>
      </c>
      <c r="Z310" s="35" t="n">
        <v>274072</v>
      </c>
      <c r="AA310" s="35" t="n">
        <v>290400</v>
      </c>
      <c r="AB310" s="35" t="n">
        <v>88900</v>
      </c>
      <c r="AC310" s="35" t="n">
        <v>100000</v>
      </c>
      <c r="AD310" s="35" t="n">
        <v>129504</v>
      </c>
      <c r="AE310" s="35" t="n">
        <v>140000</v>
      </c>
      <c r="AF310" s="35" t="n">
        <v>44450</v>
      </c>
      <c r="AG310" s="35" t="n">
        <v>50000</v>
      </c>
      <c r="AH310" s="35" t="n">
        <v>0</v>
      </c>
      <c r="AI310" s="35" t="n">
        <v>0</v>
      </c>
      <c r="AJ310" s="35" t="n">
        <v>143773</v>
      </c>
      <c r="AK310" s="35" t="n">
        <v>0</v>
      </c>
      <c r="AL310" s="35" t="n">
        <v>238000</v>
      </c>
      <c r="AM310" s="35" t="n">
        <v>0</v>
      </c>
      <c r="AN310" s="35" t="n">
        <v>143773</v>
      </c>
      <c r="AO310" s="35" t="n">
        <v>238000</v>
      </c>
      <c r="AP310" s="35" t="n">
        <v>778209</v>
      </c>
      <c r="AQ310" s="35" t="n">
        <v>1479376</v>
      </c>
      <c r="AR310" s="35" t="n">
        <v>13169</v>
      </c>
      <c r="AS310" s="35" t="n">
        <v>24680</v>
      </c>
      <c r="AT310" s="35" t="n">
        <v>75812</v>
      </c>
      <c r="AU310" s="35" t="n">
        <v>120000</v>
      </c>
      <c r="AV310" s="35" t="n">
        <v>167296</v>
      </c>
      <c r="AW310" s="35" t="n">
        <v>300000</v>
      </c>
      <c r="AX310" s="35" t="n">
        <v>378159</v>
      </c>
      <c r="AY310" s="35" t="n">
        <v>626000</v>
      </c>
      <c r="AZ310" s="35" t="n">
        <v>19.5617446</v>
      </c>
      <c r="BA310" s="35" t="n">
        <v>170696</v>
      </c>
      <c r="BB310" s="35" t="n">
        <v>0</v>
      </c>
      <c r="BC310" s="35" t="n">
        <v>2958752</v>
      </c>
      <c r="BD310" s="60" t="n">
        <v>1556417</v>
      </c>
      <c r="BE310" s="60" t="n">
        <v>123401</v>
      </c>
    </row>
    <row r="311" customFormat="false" ht="12.75" hidden="false" customHeight="true" outlineLevel="0" collapsed="false">
      <c r="A311" s="35" t="s">
        <v>718</v>
      </c>
      <c r="B311" s="35" t="s">
        <v>547</v>
      </c>
      <c r="C311" s="35" t="s">
        <v>150</v>
      </c>
      <c r="D311" s="35" t="s">
        <v>690</v>
      </c>
      <c r="E311" s="35" t="s">
        <v>155</v>
      </c>
      <c r="F311" s="35" t="s">
        <v>156</v>
      </c>
      <c r="H311" s="35" t="s">
        <v>556</v>
      </c>
      <c r="I311" s="35" t="n">
        <v>4000</v>
      </c>
      <c r="J311" s="35" t="s">
        <v>558</v>
      </c>
      <c r="K311" s="35" t="n">
        <v>2952709</v>
      </c>
      <c r="L311" s="35" t="n">
        <v>3265121</v>
      </c>
      <c r="M311" s="35" t="n">
        <v>4954926</v>
      </c>
      <c r="N311" s="35" t="n">
        <v>1293447</v>
      </c>
      <c r="O311" s="35" t="n">
        <v>1377467</v>
      </c>
      <c r="P311" s="35" t="n">
        <v>1971674</v>
      </c>
      <c r="Q311" s="35" t="n">
        <v>3577459</v>
      </c>
      <c r="R311" s="35" t="n">
        <v>26</v>
      </c>
      <c r="S311" s="35" t="n">
        <v>26</v>
      </c>
      <c r="T311" s="35" t="n">
        <v>50000</v>
      </c>
      <c r="U311" s="35" t="n">
        <v>50000</v>
      </c>
      <c r="V311" s="35" t="n">
        <v>629559</v>
      </c>
      <c r="W311" s="35" t="n">
        <v>667067</v>
      </c>
      <c r="X311" s="35" t="n">
        <v>76963</v>
      </c>
      <c r="Y311" s="35" t="n">
        <v>80000</v>
      </c>
      <c r="Z311" s="35" t="n">
        <v>274072</v>
      </c>
      <c r="AA311" s="35" t="n">
        <v>290400</v>
      </c>
      <c r="AB311" s="35" t="n">
        <v>88900</v>
      </c>
      <c r="AC311" s="35" t="n">
        <v>100000</v>
      </c>
      <c r="AD311" s="35" t="n">
        <v>129504</v>
      </c>
      <c r="AE311" s="35" t="n">
        <v>140000</v>
      </c>
      <c r="AF311" s="35" t="n">
        <v>44450</v>
      </c>
      <c r="AG311" s="35" t="n">
        <v>50000</v>
      </c>
      <c r="AH311" s="35" t="n">
        <v>0</v>
      </c>
      <c r="AI311" s="35" t="n">
        <v>0</v>
      </c>
      <c r="AJ311" s="35" t="n">
        <v>143773</v>
      </c>
      <c r="AK311" s="35" t="n">
        <v>0</v>
      </c>
      <c r="AL311" s="35" t="n">
        <v>238000</v>
      </c>
      <c r="AM311" s="35" t="n">
        <v>0</v>
      </c>
      <c r="AN311" s="35" t="n">
        <v>143773</v>
      </c>
      <c r="AO311" s="35" t="n">
        <v>238000</v>
      </c>
      <c r="AP311" s="35" t="n">
        <v>1193465</v>
      </c>
      <c r="AQ311" s="35" t="n">
        <v>2268779</v>
      </c>
      <c r="AR311" s="35" t="n">
        <v>13169</v>
      </c>
      <c r="AS311" s="35" t="n">
        <v>24680</v>
      </c>
      <c r="AT311" s="35" t="n">
        <v>75812</v>
      </c>
      <c r="AU311" s="35" t="n">
        <v>120000</v>
      </c>
      <c r="AV311" s="35" t="n">
        <v>167296</v>
      </c>
      <c r="AW311" s="35" t="n">
        <v>300000</v>
      </c>
      <c r="AX311" s="35" t="n">
        <v>378159</v>
      </c>
      <c r="AY311" s="35" t="n">
        <v>626000</v>
      </c>
      <c r="AZ311" s="35" t="n">
        <v>30</v>
      </c>
      <c r="BA311" s="35" t="n">
        <v>960099</v>
      </c>
      <c r="BB311" s="35" t="n">
        <v>415256</v>
      </c>
      <c r="BC311" s="35" t="n">
        <v>4537558</v>
      </c>
      <c r="BD311" s="60" t="n">
        <v>2386930</v>
      </c>
      <c r="BE311" s="60" t="n">
        <v>123401</v>
      </c>
    </row>
    <row r="312" customFormat="false" ht="12.75" hidden="false" customHeight="true" outlineLevel="0" collapsed="false">
      <c r="A312" s="35" t="s">
        <v>719</v>
      </c>
      <c r="B312" s="35" t="s">
        <v>547</v>
      </c>
      <c r="C312" s="35" t="s">
        <v>150</v>
      </c>
      <c r="D312" s="35" t="s">
        <v>690</v>
      </c>
      <c r="E312" s="35" t="s">
        <v>155</v>
      </c>
      <c r="F312" s="35" t="s">
        <v>156</v>
      </c>
      <c r="H312" s="35" t="s">
        <v>550</v>
      </c>
      <c r="I312" s="35" t="n">
        <v>8000</v>
      </c>
      <c r="J312" s="35" t="s">
        <v>562</v>
      </c>
      <c r="K312" s="35" t="n">
        <v>2952709</v>
      </c>
      <c r="L312" s="35" t="n">
        <v>2876202</v>
      </c>
      <c r="M312" s="35" t="n">
        <v>4215236</v>
      </c>
      <c r="N312" s="35" t="n">
        <v>1293447</v>
      </c>
      <c r="O312" s="35" t="n">
        <v>1377467</v>
      </c>
      <c r="P312" s="35" t="n">
        <v>1582755</v>
      </c>
      <c r="Q312" s="35" t="n">
        <v>2837770</v>
      </c>
      <c r="R312" s="35" t="n">
        <v>12</v>
      </c>
      <c r="S312" s="35" t="n">
        <v>12</v>
      </c>
      <c r="T312" s="35" t="n">
        <v>50000</v>
      </c>
      <c r="U312" s="35" t="n">
        <v>50000</v>
      </c>
      <c r="V312" s="35" t="n">
        <v>629559</v>
      </c>
      <c r="W312" s="35" t="n">
        <v>667067</v>
      </c>
      <c r="X312" s="35" t="n">
        <v>76963</v>
      </c>
      <c r="Y312" s="35" t="n">
        <v>80000</v>
      </c>
      <c r="Z312" s="35" t="n">
        <v>274072</v>
      </c>
      <c r="AA312" s="35" t="n">
        <v>290400</v>
      </c>
      <c r="AB312" s="35" t="n">
        <v>88900</v>
      </c>
      <c r="AC312" s="35" t="n">
        <v>100000</v>
      </c>
      <c r="AD312" s="35" t="n">
        <v>129504</v>
      </c>
      <c r="AE312" s="35" t="n">
        <v>140000</v>
      </c>
      <c r="AF312" s="35" t="n">
        <v>44450</v>
      </c>
      <c r="AG312" s="35" t="n">
        <v>50000</v>
      </c>
      <c r="AH312" s="35" t="n">
        <v>0</v>
      </c>
      <c r="AI312" s="35" t="n">
        <v>0</v>
      </c>
      <c r="AJ312" s="35" t="n">
        <v>143773</v>
      </c>
      <c r="AK312" s="35" t="n">
        <v>0</v>
      </c>
      <c r="AL312" s="35" t="n">
        <v>238000</v>
      </c>
      <c r="AM312" s="35" t="n">
        <v>0</v>
      </c>
      <c r="AN312" s="35" t="n">
        <v>143773</v>
      </c>
      <c r="AO312" s="35" t="n">
        <v>238000</v>
      </c>
      <c r="AP312" s="35" t="n">
        <v>791377</v>
      </c>
      <c r="AQ312" s="35" t="n">
        <v>1504410</v>
      </c>
      <c r="AR312" s="35" t="n">
        <v>26337</v>
      </c>
      <c r="AS312" s="35" t="n">
        <v>49360</v>
      </c>
      <c r="AT312" s="35" t="n">
        <v>75812</v>
      </c>
      <c r="AU312" s="35" t="n">
        <v>120000</v>
      </c>
      <c r="AV312" s="35" t="n">
        <v>167296</v>
      </c>
      <c r="AW312" s="35" t="n">
        <v>300000</v>
      </c>
      <c r="AX312" s="35" t="n">
        <v>378159</v>
      </c>
      <c r="AY312" s="35" t="n">
        <v>626000</v>
      </c>
      <c r="AZ312" s="35" t="n">
        <v>9.946382438</v>
      </c>
      <c r="BA312" s="35" t="n">
        <v>171049</v>
      </c>
      <c r="BB312" s="35" t="n">
        <v>0</v>
      </c>
      <c r="BC312" s="35" t="n">
        <v>3008819</v>
      </c>
      <c r="BD312" s="60" t="n">
        <v>1582755</v>
      </c>
      <c r="BE312" s="60" t="n">
        <v>246801</v>
      </c>
    </row>
    <row r="313" customFormat="false" ht="12.75" hidden="false" customHeight="true" outlineLevel="0" collapsed="false">
      <c r="A313" s="35" t="s">
        <v>719</v>
      </c>
      <c r="B313" s="35" t="s">
        <v>547</v>
      </c>
      <c r="C313" s="35" t="s">
        <v>150</v>
      </c>
      <c r="D313" s="35" t="s">
        <v>690</v>
      </c>
      <c r="E313" s="35" t="s">
        <v>155</v>
      </c>
      <c r="F313" s="35" t="s">
        <v>156</v>
      </c>
      <c r="H313" s="35" t="s">
        <v>556</v>
      </c>
      <c r="I313" s="35" t="n">
        <v>8000</v>
      </c>
      <c r="J313" s="35" t="s">
        <v>562</v>
      </c>
      <c r="K313" s="35" t="n">
        <v>2952709</v>
      </c>
      <c r="L313" s="35" t="n">
        <v>4471755</v>
      </c>
      <c r="M313" s="35" t="n">
        <v>7248385</v>
      </c>
      <c r="N313" s="35" t="n">
        <v>1293447</v>
      </c>
      <c r="O313" s="35" t="n">
        <v>1377467</v>
      </c>
      <c r="P313" s="35" t="n">
        <v>3178307</v>
      </c>
      <c r="Q313" s="35" t="n">
        <v>5870918</v>
      </c>
      <c r="R313" s="35" t="n">
        <v>18</v>
      </c>
      <c r="S313" s="35" t="n">
        <v>18</v>
      </c>
      <c r="T313" s="35" t="n">
        <v>50000</v>
      </c>
      <c r="U313" s="35" t="n">
        <v>50000</v>
      </c>
      <c r="V313" s="35" t="n">
        <v>629559</v>
      </c>
      <c r="W313" s="35" t="n">
        <v>667067</v>
      </c>
      <c r="X313" s="35" t="n">
        <v>76963</v>
      </c>
      <c r="Y313" s="35" t="n">
        <v>80000</v>
      </c>
      <c r="Z313" s="35" t="n">
        <v>274072</v>
      </c>
      <c r="AA313" s="35" t="n">
        <v>290400</v>
      </c>
      <c r="AB313" s="35" t="n">
        <v>88900</v>
      </c>
      <c r="AC313" s="35" t="n">
        <v>100000</v>
      </c>
      <c r="AD313" s="35" t="n">
        <v>129504</v>
      </c>
      <c r="AE313" s="35" t="n">
        <v>140000</v>
      </c>
      <c r="AF313" s="35" t="n">
        <v>44450</v>
      </c>
      <c r="AG313" s="35" t="n">
        <v>50000</v>
      </c>
      <c r="AH313" s="35" t="n">
        <v>0</v>
      </c>
      <c r="AI313" s="35" t="n">
        <v>0</v>
      </c>
      <c r="AJ313" s="35" t="n">
        <v>143773</v>
      </c>
      <c r="AK313" s="35" t="n">
        <v>0</v>
      </c>
      <c r="AL313" s="35" t="n">
        <v>238000</v>
      </c>
      <c r="AM313" s="35" t="n">
        <v>0</v>
      </c>
      <c r="AN313" s="35" t="n">
        <v>143773</v>
      </c>
      <c r="AO313" s="35" t="n">
        <v>238000</v>
      </c>
      <c r="AP313" s="35" t="n">
        <v>2386930</v>
      </c>
      <c r="AQ313" s="35" t="n">
        <v>4537558</v>
      </c>
      <c r="AR313" s="35" t="n">
        <v>26337</v>
      </c>
      <c r="AS313" s="35" t="n">
        <v>49360</v>
      </c>
      <c r="AT313" s="35" t="n">
        <v>75812</v>
      </c>
      <c r="AU313" s="35" t="n">
        <v>120000</v>
      </c>
      <c r="AV313" s="35" t="n">
        <v>167296</v>
      </c>
      <c r="AW313" s="35" t="n">
        <v>300000</v>
      </c>
      <c r="AX313" s="35" t="n">
        <v>378159</v>
      </c>
      <c r="AY313" s="35" t="n">
        <v>626000</v>
      </c>
      <c r="AZ313" s="35" t="n">
        <v>30</v>
      </c>
      <c r="BA313" s="35" t="n">
        <v>3204198</v>
      </c>
      <c r="BB313" s="35" t="n">
        <v>1595553</v>
      </c>
      <c r="BC313" s="35" t="n">
        <v>9075116</v>
      </c>
      <c r="BD313" s="60" t="n">
        <v>4773860</v>
      </c>
      <c r="BE313" s="60" t="n">
        <v>246801</v>
      </c>
    </row>
    <row r="314" customFormat="false" ht="12.75" hidden="false" customHeight="true" outlineLevel="0" collapsed="false">
      <c r="A314" s="35" t="s">
        <v>720</v>
      </c>
      <c r="B314" s="35" t="s">
        <v>721</v>
      </c>
      <c r="C314" s="35" t="s">
        <v>151</v>
      </c>
      <c r="D314" s="35" t="s">
        <v>722</v>
      </c>
      <c r="E314" s="35" t="s">
        <v>145</v>
      </c>
      <c r="F314" s="35" t="s">
        <v>144</v>
      </c>
      <c r="G314" s="35" t="s">
        <v>549</v>
      </c>
      <c r="H314" s="35" t="s">
        <v>550</v>
      </c>
      <c r="I314" s="35" t="n">
        <v>100</v>
      </c>
      <c r="J314" s="35" t="s">
        <v>551</v>
      </c>
      <c r="K314" s="35" t="n">
        <v>60632</v>
      </c>
      <c r="L314" s="35" t="n">
        <v>2895278</v>
      </c>
      <c r="M314" s="35" t="n">
        <v>3836845</v>
      </c>
      <c r="N314" s="35" t="n">
        <v>1654551</v>
      </c>
      <c r="O314" s="35" t="n">
        <v>1785986</v>
      </c>
      <c r="P314" s="35" t="n">
        <v>1240727</v>
      </c>
      <c r="Q314" s="35" t="n">
        <v>2050859</v>
      </c>
      <c r="R314" s="35" t="n">
        <v>381</v>
      </c>
      <c r="S314" s="35" t="n">
        <v>381</v>
      </c>
      <c r="T314" s="35" t="n">
        <v>50000</v>
      </c>
      <c r="U314" s="35" t="n">
        <v>50000</v>
      </c>
      <c r="V314" s="35" t="n">
        <v>629559</v>
      </c>
      <c r="W314" s="35" t="n">
        <v>667067</v>
      </c>
      <c r="X314" s="35" t="n">
        <v>76963</v>
      </c>
      <c r="Y314" s="35" t="n">
        <v>80000</v>
      </c>
      <c r="Z314" s="35" t="n">
        <v>244644</v>
      </c>
      <c r="AA314" s="35" t="n">
        <v>259219</v>
      </c>
      <c r="AB314" s="35" t="n">
        <v>88900</v>
      </c>
      <c r="AC314" s="35" t="n">
        <v>100000</v>
      </c>
      <c r="AD314" s="35" t="n">
        <v>120254</v>
      </c>
      <c r="AE314" s="35" t="n">
        <v>130000</v>
      </c>
      <c r="AF314" s="35" t="n">
        <v>44450</v>
      </c>
      <c r="AG314" s="35" t="n">
        <v>50000</v>
      </c>
      <c r="AH314" s="35" t="n">
        <v>399782</v>
      </c>
      <c r="AI314" s="35" t="n">
        <v>449700</v>
      </c>
      <c r="AJ314" s="35" t="n">
        <v>78531</v>
      </c>
      <c r="AK314" s="35" t="n">
        <v>92416</v>
      </c>
      <c r="AL314" s="35" t="n">
        <v>130000</v>
      </c>
      <c r="AM314" s="35" t="n">
        <v>112380</v>
      </c>
      <c r="AN314" s="35" t="n">
        <v>170947</v>
      </c>
      <c r="AO314" s="35" t="n">
        <v>242380</v>
      </c>
      <c r="AP314" s="35" t="n">
        <v>620364</v>
      </c>
      <c r="AQ314" s="35" t="n">
        <v>1046958</v>
      </c>
      <c r="AR314" s="35" t="n">
        <v>919</v>
      </c>
      <c r="AS314" s="35" t="n">
        <v>1521</v>
      </c>
      <c r="AT314" s="35" t="n">
        <v>75812</v>
      </c>
      <c r="AU314" s="35" t="n">
        <v>120000</v>
      </c>
      <c r="AV314" s="35" t="n">
        <v>167296</v>
      </c>
      <c r="AW314" s="35" t="n">
        <v>300000</v>
      </c>
      <c r="AX314" s="35" t="n">
        <v>205390</v>
      </c>
      <c r="AY314" s="35" t="n">
        <v>340000</v>
      </c>
      <c r="AZ314" s="35" t="n">
        <v>234.6768446</v>
      </c>
      <c r="BA314" s="35" t="n">
        <v>43058</v>
      </c>
      <c r="BB314" s="35" t="n">
        <v>0</v>
      </c>
      <c r="BC314" s="35" t="n">
        <v>2093917</v>
      </c>
      <c r="BD314" s="60" t="n">
        <v>1240727</v>
      </c>
      <c r="BE314" s="60" t="n">
        <v>7603</v>
      </c>
    </row>
    <row r="315" customFormat="false" ht="12.75" hidden="false" customHeight="true" outlineLevel="0" collapsed="false">
      <c r="A315" s="35" t="s">
        <v>723</v>
      </c>
      <c r="B315" s="35" t="s">
        <v>721</v>
      </c>
      <c r="C315" s="35" t="s">
        <v>151</v>
      </c>
      <c r="D315" s="35" t="s">
        <v>722</v>
      </c>
      <c r="E315" s="35" t="s">
        <v>145</v>
      </c>
      <c r="F315" s="35" t="s">
        <v>144</v>
      </c>
      <c r="G315" s="35" t="s">
        <v>553</v>
      </c>
      <c r="H315" s="35" t="s">
        <v>550</v>
      </c>
      <c r="I315" s="35" t="n">
        <v>100</v>
      </c>
      <c r="J315" s="35" t="s">
        <v>551</v>
      </c>
      <c r="K315" s="35" t="n">
        <v>60632</v>
      </c>
      <c r="L315" s="35" t="n">
        <v>2615716</v>
      </c>
      <c r="M315" s="35" t="n">
        <v>3493679</v>
      </c>
      <c r="N315" s="35" t="n">
        <v>1463061</v>
      </c>
      <c r="O315" s="35" t="n">
        <v>1570586</v>
      </c>
      <c r="P315" s="35" t="n">
        <v>1152655</v>
      </c>
      <c r="Q315" s="35" t="n">
        <v>1923093</v>
      </c>
      <c r="R315" s="35" t="n">
        <v>275</v>
      </c>
      <c r="S315" s="35" t="n">
        <v>275</v>
      </c>
      <c r="T315" s="35" t="n">
        <v>50000</v>
      </c>
      <c r="U315" s="35" t="n">
        <v>50000</v>
      </c>
      <c r="V315" s="35" t="n">
        <v>629559</v>
      </c>
      <c r="W315" s="35" t="n">
        <v>667067</v>
      </c>
      <c r="X315" s="35" t="n">
        <v>76963</v>
      </c>
      <c r="Y315" s="35" t="n">
        <v>80000</v>
      </c>
      <c r="Z315" s="35" t="n">
        <v>244644</v>
      </c>
      <c r="AA315" s="35" t="n">
        <v>259219</v>
      </c>
      <c r="AB315" s="35" t="n">
        <v>88900</v>
      </c>
      <c r="AC315" s="35" t="n">
        <v>100000</v>
      </c>
      <c r="AD315" s="35" t="n">
        <v>120254</v>
      </c>
      <c r="AE315" s="35" t="n">
        <v>130000</v>
      </c>
      <c r="AF315" s="35" t="n">
        <v>44450</v>
      </c>
      <c r="AG315" s="35" t="n">
        <v>50000</v>
      </c>
      <c r="AH315" s="35" t="n">
        <v>208292</v>
      </c>
      <c r="AI315" s="35" t="n">
        <v>234300</v>
      </c>
      <c r="AJ315" s="35" t="n">
        <v>78531</v>
      </c>
      <c r="AK315" s="35" t="n">
        <v>48150</v>
      </c>
      <c r="AL315" s="35" t="n">
        <v>130000</v>
      </c>
      <c r="AM315" s="35" t="n">
        <v>58552</v>
      </c>
      <c r="AN315" s="35" t="n">
        <v>126681</v>
      </c>
      <c r="AO315" s="35" t="n">
        <v>188552</v>
      </c>
      <c r="AP315" s="35" t="n">
        <v>576327</v>
      </c>
      <c r="AQ315" s="35" t="n">
        <v>972641</v>
      </c>
      <c r="AR315" s="35" t="n">
        <v>1148</v>
      </c>
      <c r="AS315" s="35" t="n">
        <v>1901</v>
      </c>
      <c r="AT315" s="35" t="n">
        <v>75812</v>
      </c>
      <c r="AU315" s="35" t="n">
        <v>120000</v>
      </c>
      <c r="AV315" s="35" t="n">
        <v>167296</v>
      </c>
      <c r="AW315" s="35" t="n">
        <v>300000</v>
      </c>
      <c r="AX315" s="35" t="n">
        <v>205390</v>
      </c>
      <c r="AY315" s="35" t="n">
        <v>340000</v>
      </c>
      <c r="AZ315" s="35" t="n">
        <v>174.4147679</v>
      </c>
      <c r="BA315" s="35" t="n">
        <v>22188</v>
      </c>
      <c r="BB315" s="35" t="n">
        <v>0</v>
      </c>
      <c r="BC315" s="35" t="n">
        <v>1945281</v>
      </c>
      <c r="BD315" s="60" t="n">
        <v>1152655</v>
      </c>
      <c r="BE315" s="60" t="n">
        <v>9504</v>
      </c>
    </row>
    <row r="316" customFormat="false" ht="12.75" hidden="false" customHeight="true" outlineLevel="0" collapsed="false">
      <c r="A316" s="35" t="s">
        <v>720</v>
      </c>
      <c r="B316" s="35" t="s">
        <v>721</v>
      </c>
      <c r="C316" s="35" t="s">
        <v>151</v>
      </c>
      <c r="D316" s="35" t="s">
        <v>722</v>
      </c>
      <c r="E316" s="35" t="s">
        <v>145</v>
      </c>
      <c r="F316" s="35" t="s">
        <v>144</v>
      </c>
      <c r="G316" s="35" t="s">
        <v>549</v>
      </c>
      <c r="H316" s="35" t="s">
        <v>556</v>
      </c>
      <c r="I316" s="35" t="n">
        <v>100</v>
      </c>
      <c r="J316" s="35" t="s">
        <v>551</v>
      </c>
      <c r="K316" s="35" t="n">
        <v>60632</v>
      </c>
      <c r="L316" s="35" t="n">
        <v>2354219</v>
      </c>
      <c r="M316" s="35" t="n">
        <v>2923725</v>
      </c>
      <c r="N316" s="35" t="n">
        <v>1654551</v>
      </c>
      <c r="O316" s="35" t="n">
        <v>1785986</v>
      </c>
      <c r="P316" s="35" t="n">
        <v>699668</v>
      </c>
      <c r="Q316" s="35" t="n">
        <v>1137739</v>
      </c>
      <c r="R316" s="35" t="n">
        <v>310</v>
      </c>
      <c r="S316" s="35" t="n">
        <v>310</v>
      </c>
      <c r="T316" s="35" t="n">
        <v>50000</v>
      </c>
      <c r="U316" s="35" t="n">
        <v>50000</v>
      </c>
      <c r="V316" s="35" t="n">
        <v>629559</v>
      </c>
      <c r="W316" s="35" t="n">
        <v>667067</v>
      </c>
      <c r="X316" s="35" t="n">
        <v>76963</v>
      </c>
      <c r="Y316" s="35" t="n">
        <v>80000</v>
      </c>
      <c r="Z316" s="35" t="n">
        <v>244644</v>
      </c>
      <c r="AA316" s="35" t="n">
        <v>259219</v>
      </c>
      <c r="AB316" s="35" t="n">
        <v>88900</v>
      </c>
      <c r="AC316" s="35" t="n">
        <v>100000</v>
      </c>
      <c r="AD316" s="35" t="n">
        <v>120254</v>
      </c>
      <c r="AE316" s="35" t="n">
        <v>130000</v>
      </c>
      <c r="AF316" s="35" t="n">
        <v>44450</v>
      </c>
      <c r="AG316" s="35" t="n">
        <v>50000</v>
      </c>
      <c r="AH316" s="35" t="n">
        <v>399782</v>
      </c>
      <c r="AI316" s="35" t="n">
        <v>449700</v>
      </c>
      <c r="AJ316" s="35" t="n">
        <v>78531</v>
      </c>
      <c r="AK316" s="35" t="n">
        <v>92416</v>
      </c>
      <c r="AL316" s="35" t="n">
        <v>130000</v>
      </c>
      <c r="AM316" s="35" t="n">
        <v>112380</v>
      </c>
      <c r="AN316" s="35" t="n">
        <v>170947</v>
      </c>
      <c r="AO316" s="35" t="n">
        <v>242380</v>
      </c>
      <c r="AP316" s="35" t="n">
        <v>79304</v>
      </c>
      <c r="AQ316" s="35" t="n">
        <v>133838</v>
      </c>
      <c r="AR316" s="35" t="n">
        <v>919</v>
      </c>
      <c r="AS316" s="35" t="n">
        <v>1521</v>
      </c>
      <c r="AT316" s="35" t="n">
        <v>75812</v>
      </c>
      <c r="AU316" s="35" t="n">
        <v>120000</v>
      </c>
      <c r="AV316" s="35" t="n">
        <v>167296</v>
      </c>
      <c r="AW316" s="35" t="n">
        <v>300000</v>
      </c>
      <c r="AX316" s="35" t="n">
        <v>205390</v>
      </c>
      <c r="AY316" s="35" t="n">
        <v>340000</v>
      </c>
      <c r="AZ316" s="35" t="n">
        <v>30</v>
      </c>
      <c r="BA316" s="35" t="n">
        <v>-870062</v>
      </c>
      <c r="BB316" s="35" t="n">
        <v>-541059</v>
      </c>
      <c r="BC316" s="35" t="n">
        <v>267677</v>
      </c>
      <c r="BD316" s="60" t="n">
        <v>158609</v>
      </c>
      <c r="BE316" s="60" t="n">
        <v>7603</v>
      </c>
    </row>
    <row r="317" customFormat="false" ht="12.75" hidden="false" customHeight="true" outlineLevel="0" collapsed="false">
      <c r="A317" s="35" t="s">
        <v>723</v>
      </c>
      <c r="B317" s="35" t="s">
        <v>721</v>
      </c>
      <c r="C317" s="35" t="s">
        <v>151</v>
      </c>
      <c r="D317" s="35" t="s">
        <v>722</v>
      </c>
      <c r="E317" s="35" t="s">
        <v>145</v>
      </c>
      <c r="F317" s="35" t="s">
        <v>144</v>
      </c>
      <c r="G317" s="35" t="s">
        <v>553</v>
      </c>
      <c r="H317" s="35" t="s">
        <v>556</v>
      </c>
      <c r="I317" s="35" t="n">
        <v>100</v>
      </c>
      <c r="J317" s="35" t="s">
        <v>551</v>
      </c>
      <c r="K317" s="35" t="n">
        <v>60632</v>
      </c>
      <c r="L317" s="35" t="n">
        <v>2138519</v>
      </c>
      <c r="M317" s="35" t="n">
        <v>2688336</v>
      </c>
      <c r="N317" s="35" t="n">
        <v>1463061</v>
      </c>
      <c r="O317" s="35" t="n">
        <v>1570586</v>
      </c>
      <c r="P317" s="35" t="n">
        <v>675458</v>
      </c>
      <c r="Q317" s="35" t="n">
        <v>1117750</v>
      </c>
      <c r="R317" s="35" t="n">
        <v>225</v>
      </c>
      <c r="S317" s="35" t="n">
        <v>225</v>
      </c>
      <c r="T317" s="35" t="n">
        <v>50000</v>
      </c>
      <c r="U317" s="35" t="n">
        <v>50000</v>
      </c>
      <c r="V317" s="35" t="n">
        <v>629559</v>
      </c>
      <c r="W317" s="35" t="n">
        <v>667067</v>
      </c>
      <c r="X317" s="35" t="n">
        <v>76963</v>
      </c>
      <c r="Y317" s="35" t="n">
        <v>80000</v>
      </c>
      <c r="Z317" s="35" t="n">
        <v>244644</v>
      </c>
      <c r="AA317" s="35" t="n">
        <v>259219</v>
      </c>
      <c r="AB317" s="35" t="n">
        <v>88900</v>
      </c>
      <c r="AC317" s="35" t="n">
        <v>100000</v>
      </c>
      <c r="AD317" s="35" t="n">
        <v>120254</v>
      </c>
      <c r="AE317" s="35" t="n">
        <v>130000</v>
      </c>
      <c r="AF317" s="35" t="n">
        <v>44450</v>
      </c>
      <c r="AG317" s="35" t="n">
        <v>50000</v>
      </c>
      <c r="AH317" s="35" t="n">
        <v>208292</v>
      </c>
      <c r="AI317" s="35" t="n">
        <v>234300</v>
      </c>
      <c r="AJ317" s="35" t="n">
        <v>78531</v>
      </c>
      <c r="AK317" s="35" t="n">
        <v>48150</v>
      </c>
      <c r="AL317" s="35" t="n">
        <v>130000</v>
      </c>
      <c r="AM317" s="35" t="n">
        <v>58552</v>
      </c>
      <c r="AN317" s="35" t="n">
        <v>126681</v>
      </c>
      <c r="AO317" s="35" t="n">
        <v>188552</v>
      </c>
      <c r="AP317" s="35" t="n">
        <v>99131</v>
      </c>
      <c r="AQ317" s="35" t="n">
        <v>167298</v>
      </c>
      <c r="AR317" s="35" t="n">
        <v>1148</v>
      </c>
      <c r="AS317" s="35" t="n">
        <v>1901</v>
      </c>
      <c r="AT317" s="35" t="n">
        <v>75812</v>
      </c>
      <c r="AU317" s="35" t="n">
        <v>120000</v>
      </c>
      <c r="AV317" s="35" t="n">
        <v>167296</v>
      </c>
      <c r="AW317" s="35" t="n">
        <v>300000</v>
      </c>
      <c r="AX317" s="35" t="n">
        <v>205390</v>
      </c>
      <c r="AY317" s="35" t="n">
        <v>340000</v>
      </c>
      <c r="AZ317" s="35" t="n">
        <v>30</v>
      </c>
      <c r="BA317" s="35" t="n">
        <v>-783154</v>
      </c>
      <c r="BB317" s="35" t="n">
        <v>-477197</v>
      </c>
      <c r="BC317" s="35" t="n">
        <v>334596</v>
      </c>
      <c r="BD317" s="60" t="n">
        <v>198261</v>
      </c>
      <c r="BE317" s="60" t="n">
        <v>9504</v>
      </c>
    </row>
    <row r="318" customFormat="false" ht="12.75" hidden="false" customHeight="true" outlineLevel="0" collapsed="false">
      <c r="A318" s="35" t="s">
        <v>724</v>
      </c>
      <c r="B318" s="35" t="s">
        <v>721</v>
      </c>
      <c r="C318" s="35" t="s">
        <v>151</v>
      </c>
      <c r="D318" s="35" t="s">
        <v>722</v>
      </c>
      <c r="E318" s="35" t="s">
        <v>145</v>
      </c>
      <c r="F318" s="35" t="s">
        <v>144</v>
      </c>
      <c r="G318" s="35" t="s">
        <v>549</v>
      </c>
      <c r="H318" s="35" t="s">
        <v>550</v>
      </c>
      <c r="I318" s="35" t="n">
        <v>500</v>
      </c>
      <c r="J318" s="35" t="s">
        <v>558</v>
      </c>
      <c r="K318" s="35" t="n">
        <v>60632</v>
      </c>
      <c r="L318" s="35" t="n">
        <v>5184540</v>
      </c>
      <c r="M318" s="35" t="n">
        <v>6722265</v>
      </c>
      <c r="N318" s="35" t="n">
        <v>3215237</v>
      </c>
      <c r="O318" s="35" t="n">
        <v>3584786</v>
      </c>
      <c r="P318" s="35" t="n">
        <v>1969303</v>
      </c>
      <c r="Q318" s="35" t="n">
        <v>3137479</v>
      </c>
      <c r="R318" s="35" t="n">
        <v>140</v>
      </c>
      <c r="S318" s="35" t="n">
        <v>140</v>
      </c>
      <c r="T318" s="35" t="n">
        <v>50000</v>
      </c>
      <c r="U318" s="35" t="n">
        <v>50000</v>
      </c>
      <c r="V318" s="35" t="n">
        <v>629559</v>
      </c>
      <c r="W318" s="35" t="n">
        <v>667067</v>
      </c>
      <c r="X318" s="35" t="n">
        <v>76963</v>
      </c>
      <c r="Y318" s="35" t="n">
        <v>80000</v>
      </c>
      <c r="Z318" s="35" t="n">
        <v>244644</v>
      </c>
      <c r="AA318" s="35" t="n">
        <v>259219</v>
      </c>
      <c r="AB318" s="35" t="n">
        <v>88900</v>
      </c>
      <c r="AC318" s="35" t="n">
        <v>100000</v>
      </c>
      <c r="AD318" s="35" t="n">
        <v>120254</v>
      </c>
      <c r="AE318" s="35" t="n">
        <v>130000</v>
      </c>
      <c r="AF318" s="35" t="n">
        <v>44450</v>
      </c>
      <c r="AG318" s="35" t="n">
        <v>50000</v>
      </c>
      <c r="AH318" s="35" t="n">
        <v>1960468</v>
      </c>
      <c r="AI318" s="35" t="n">
        <v>2248500</v>
      </c>
      <c r="AJ318" s="35" t="n">
        <v>78531</v>
      </c>
      <c r="AK318" s="35" t="n">
        <v>453192</v>
      </c>
      <c r="AL318" s="35" t="n">
        <v>130000</v>
      </c>
      <c r="AM318" s="35" t="n">
        <v>561900</v>
      </c>
      <c r="AN318" s="35" t="n">
        <v>531723</v>
      </c>
      <c r="AO318" s="35" t="n">
        <v>691900</v>
      </c>
      <c r="AP318" s="35" t="n">
        <v>984652</v>
      </c>
      <c r="AQ318" s="35" t="n">
        <v>1678166</v>
      </c>
      <c r="AR318" s="35" t="n">
        <v>4431</v>
      </c>
      <c r="AS318" s="35" t="n">
        <v>7413</v>
      </c>
      <c r="AT318" s="35" t="n">
        <v>75812</v>
      </c>
      <c r="AU318" s="35" t="n">
        <v>120000</v>
      </c>
      <c r="AV318" s="35" t="n">
        <v>167296</v>
      </c>
      <c r="AW318" s="35" t="n">
        <v>300000</v>
      </c>
      <c r="AX318" s="35" t="n">
        <v>205390</v>
      </c>
      <c r="AY318" s="35" t="n">
        <v>340000</v>
      </c>
      <c r="AZ318" s="35" t="n">
        <v>76.89524229</v>
      </c>
      <c r="BA318" s="35" t="n">
        <v>218853</v>
      </c>
      <c r="BB318" s="35" t="n">
        <v>0</v>
      </c>
      <c r="BC318" s="35" t="n">
        <v>3356332</v>
      </c>
      <c r="BD318" s="60" t="n">
        <v>1969303</v>
      </c>
      <c r="BE318" s="60" t="n">
        <v>37066</v>
      </c>
    </row>
    <row r="319" customFormat="false" ht="12.75" hidden="false" customHeight="true" outlineLevel="0" collapsed="false">
      <c r="A319" s="35" t="s">
        <v>725</v>
      </c>
      <c r="B319" s="35" t="s">
        <v>721</v>
      </c>
      <c r="C319" s="35" t="s">
        <v>151</v>
      </c>
      <c r="D319" s="35" t="s">
        <v>722</v>
      </c>
      <c r="E319" s="35" t="s">
        <v>145</v>
      </c>
      <c r="F319" s="35" t="s">
        <v>144</v>
      </c>
      <c r="G319" s="35" t="s">
        <v>553</v>
      </c>
      <c r="H319" s="35" t="s">
        <v>550</v>
      </c>
      <c r="I319" s="35" t="n">
        <v>500</v>
      </c>
      <c r="J319" s="35" t="s">
        <v>558</v>
      </c>
      <c r="K319" s="35" t="n">
        <v>60632</v>
      </c>
      <c r="L319" s="35" t="n">
        <v>3813574</v>
      </c>
      <c r="M319" s="35" t="n">
        <v>5009902</v>
      </c>
      <c r="N319" s="35" t="n">
        <v>2276201</v>
      </c>
      <c r="O319" s="35" t="n">
        <v>2507786</v>
      </c>
      <c r="P319" s="35" t="n">
        <v>1537374</v>
      </c>
      <c r="Q319" s="35" t="n">
        <v>2502116</v>
      </c>
      <c r="R319" s="35" t="n">
        <v>82</v>
      </c>
      <c r="S319" s="35" t="n">
        <v>82</v>
      </c>
      <c r="T319" s="35" t="n">
        <v>50000</v>
      </c>
      <c r="U319" s="35" t="n">
        <v>50000</v>
      </c>
      <c r="V319" s="35" t="n">
        <v>629559</v>
      </c>
      <c r="W319" s="35" t="n">
        <v>667067</v>
      </c>
      <c r="X319" s="35" t="n">
        <v>76963</v>
      </c>
      <c r="Y319" s="35" t="n">
        <v>80000</v>
      </c>
      <c r="Z319" s="35" t="n">
        <v>244644</v>
      </c>
      <c r="AA319" s="35" t="n">
        <v>259219</v>
      </c>
      <c r="AB319" s="35" t="n">
        <v>88900</v>
      </c>
      <c r="AC319" s="35" t="n">
        <v>100000</v>
      </c>
      <c r="AD319" s="35" t="n">
        <v>120254</v>
      </c>
      <c r="AE319" s="35" t="n">
        <v>130000</v>
      </c>
      <c r="AF319" s="35" t="n">
        <v>44450</v>
      </c>
      <c r="AG319" s="35" t="n">
        <v>50000</v>
      </c>
      <c r="AH319" s="35" t="n">
        <v>1021431</v>
      </c>
      <c r="AI319" s="35" t="n">
        <v>1171500</v>
      </c>
      <c r="AJ319" s="35" t="n">
        <v>78531</v>
      </c>
      <c r="AK319" s="35" t="n">
        <v>236119</v>
      </c>
      <c r="AL319" s="35" t="n">
        <v>130000</v>
      </c>
      <c r="AM319" s="35" t="n">
        <v>292758</v>
      </c>
      <c r="AN319" s="35" t="n">
        <v>314650</v>
      </c>
      <c r="AO319" s="35" t="n">
        <v>422758</v>
      </c>
      <c r="AP319" s="35" t="n">
        <v>768687</v>
      </c>
      <c r="AQ319" s="35" t="n">
        <v>1310092</v>
      </c>
      <c r="AR319" s="35" t="n">
        <v>5538</v>
      </c>
      <c r="AS319" s="35" t="n">
        <v>9266</v>
      </c>
      <c r="AT319" s="35" t="n">
        <v>75812</v>
      </c>
      <c r="AU319" s="35" t="n">
        <v>120000</v>
      </c>
      <c r="AV319" s="35" t="n">
        <v>167296</v>
      </c>
      <c r="AW319" s="35" t="n">
        <v>300000</v>
      </c>
      <c r="AX319" s="35" t="n">
        <v>205390</v>
      </c>
      <c r="AY319" s="35" t="n">
        <v>340000</v>
      </c>
      <c r="AZ319" s="35" t="n">
        <v>48.02377196</v>
      </c>
      <c r="BA319" s="35" t="n">
        <v>118068</v>
      </c>
      <c r="BB319" s="35" t="n">
        <v>0</v>
      </c>
      <c r="BC319" s="35" t="n">
        <v>2620184</v>
      </c>
      <c r="BD319" s="60" t="n">
        <v>1537374</v>
      </c>
      <c r="BE319" s="60" t="n">
        <v>46332</v>
      </c>
    </row>
    <row r="320" customFormat="false" ht="12.75" hidden="false" customHeight="true" outlineLevel="0" collapsed="false">
      <c r="A320" s="35" t="s">
        <v>724</v>
      </c>
      <c r="B320" s="35" t="s">
        <v>721</v>
      </c>
      <c r="C320" s="35" t="s">
        <v>151</v>
      </c>
      <c r="D320" s="35" t="s">
        <v>722</v>
      </c>
      <c r="E320" s="35" t="s">
        <v>145</v>
      </c>
      <c r="F320" s="35" t="s">
        <v>144</v>
      </c>
      <c r="G320" s="35" t="s">
        <v>549</v>
      </c>
      <c r="H320" s="35" t="s">
        <v>556</v>
      </c>
      <c r="I320" s="35" t="n">
        <v>500</v>
      </c>
      <c r="J320" s="35" t="s">
        <v>558</v>
      </c>
      <c r="K320" s="35" t="n">
        <v>60632</v>
      </c>
      <c r="L320" s="35" t="n">
        <v>4584042</v>
      </c>
      <c r="M320" s="35" t="n">
        <v>5698821</v>
      </c>
      <c r="N320" s="35" t="n">
        <v>3215237</v>
      </c>
      <c r="O320" s="35" t="n">
        <v>3584786</v>
      </c>
      <c r="P320" s="35" t="n">
        <v>1368805</v>
      </c>
      <c r="Q320" s="35" t="n">
        <v>2114035</v>
      </c>
      <c r="R320" s="35" t="n">
        <v>124</v>
      </c>
      <c r="S320" s="35" t="n">
        <v>124</v>
      </c>
      <c r="T320" s="35" t="n">
        <v>50000</v>
      </c>
      <c r="U320" s="35" t="n">
        <v>50000</v>
      </c>
      <c r="V320" s="35" t="n">
        <v>629559</v>
      </c>
      <c r="W320" s="35" t="n">
        <v>667067</v>
      </c>
      <c r="X320" s="35" t="n">
        <v>76963</v>
      </c>
      <c r="Y320" s="35" t="n">
        <v>80000</v>
      </c>
      <c r="Z320" s="35" t="n">
        <v>244644</v>
      </c>
      <c r="AA320" s="35" t="n">
        <v>259219</v>
      </c>
      <c r="AB320" s="35" t="n">
        <v>88900</v>
      </c>
      <c r="AC320" s="35" t="n">
        <v>100000</v>
      </c>
      <c r="AD320" s="35" t="n">
        <v>120254</v>
      </c>
      <c r="AE320" s="35" t="n">
        <v>130000</v>
      </c>
      <c r="AF320" s="35" t="n">
        <v>44450</v>
      </c>
      <c r="AG320" s="35" t="n">
        <v>50000</v>
      </c>
      <c r="AH320" s="35" t="n">
        <v>1960468</v>
      </c>
      <c r="AI320" s="35" t="n">
        <v>2248500</v>
      </c>
      <c r="AJ320" s="35" t="n">
        <v>78531</v>
      </c>
      <c r="AK320" s="35" t="n">
        <v>453192</v>
      </c>
      <c r="AL320" s="35" t="n">
        <v>130000</v>
      </c>
      <c r="AM320" s="35" t="n">
        <v>561900</v>
      </c>
      <c r="AN320" s="35" t="n">
        <v>531723</v>
      </c>
      <c r="AO320" s="35" t="n">
        <v>691900</v>
      </c>
      <c r="AP320" s="35" t="n">
        <v>384153</v>
      </c>
      <c r="AQ320" s="35" t="n">
        <v>654722</v>
      </c>
      <c r="AR320" s="35" t="n">
        <v>4431</v>
      </c>
      <c r="AS320" s="35" t="n">
        <v>7413</v>
      </c>
      <c r="AT320" s="35" t="n">
        <v>75812</v>
      </c>
      <c r="AU320" s="35" t="n">
        <v>120000</v>
      </c>
      <c r="AV320" s="35" t="n">
        <v>167296</v>
      </c>
      <c r="AW320" s="35" t="n">
        <v>300000</v>
      </c>
      <c r="AX320" s="35" t="n">
        <v>205390</v>
      </c>
      <c r="AY320" s="35" t="n">
        <v>340000</v>
      </c>
      <c r="AZ320" s="35" t="n">
        <v>30</v>
      </c>
      <c r="BA320" s="35" t="n">
        <v>-804592</v>
      </c>
      <c r="BB320" s="35" t="n">
        <v>-600499</v>
      </c>
      <c r="BC320" s="35" t="n">
        <v>1309443</v>
      </c>
      <c r="BD320" s="60" t="n">
        <v>768306</v>
      </c>
      <c r="BE320" s="60" t="n">
        <v>37066</v>
      </c>
    </row>
    <row r="321" customFormat="false" ht="12.75" hidden="false" customHeight="true" outlineLevel="0" collapsed="false">
      <c r="A321" s="35" t="s">
        <v>725</v>
      </c>
      <c r="B321" s="35" t="s">
        <v>721</v>
      </c>
      <c r="C321" s="35" t="s">
        <v>151</v>
      </c>
      <c r="D321" s="35" t="s">
        <v>722</v>
      </c>
      <c r="E321" s="35" t="s">
        <v>145</v>
      </c>
      <c r="F321" s="35" t="s">
        <v>144</v>
      </c>
      <c r="G321" s="35" t="s">
        <v>553</v>
      </c>
      <c r="H321" s="35" t="s">
        <v>556</v>
      </c>
      <c r="I321" s="35" t="n">
        <v>500</v>
      </c>
      <c r="J321" s="35" t="s">
        <v>558</v>
      </c>
      <c r="K321" s="35" t="n">
        <v>60632</v>
      </c>
      <c r="L321" s="35" t="n">
        <v>3525079</v>
      </c>
      <c r="M321" s="35" t="n">
        <v>4518212</v>
      </c>
      <c r="N321" s="35" t="n">
        <v>2276201</v>
      </c>
      <c r="O321" s="35" t="n">
        <v>2507786</v>
      </c>
      <c r="P321" s="35" t="n">
        <v>1248878</v>
      </c>
      <c r="Q321" s="35" t="n">
        <v>2010426</v>
      </c>
      <c r="R321" s="35" t="n">
        <v>76</v>
      </c>
      <c r="S321" s="35" t="n">
        <v>76</v>
      </c>
      <c r="T321" s="35" t="n">
        <v>50000</v>
      </c>
      <c r="U321" s="35" t="n">
        <v>50000</v>
      </c>
      <c r="V321" s="35" t="n">
        <v>629559</v>
      </c>
      <c r="W321" s="35" t="n">
        <v>667067</v>
      </c>
      <c r="X321" s="35" t="n">
        <v>76963</v>
      </c>
      <c r="Y321" s="35" t="n">
        <v>80000</v>
      </c>
      <c r="Z321" s="35" t="n">
        <v>244644</v>
      </c>
      <c r="AA321" s="35" t="n">
        <v>259219</v>
      </c>
      <c r="AB321" s="35" t="n">
        <v>88900</v>
      </c>
      <c r="AC321" s="35" t="n">
        <v>100000</v>
      </c>
      <c r="AD321" s="35" t="n">
        <v>120254</v>
      </c>
      <c r="AE321" s="35" t="n">
        <v>130000</v>
      </c>
      <c r="AF321" s="35" t="n">
        <v>44450</v>
      </c>
      <c r="AG321" s="35" t="n">
        <v>50000</v>
      </c>
      <c r="AH321" s="35" t="n">
        <v>1021431</v>
      </c>
      <c r="AI321" s="35" t="n">
        <v>1171500</v>
      </c>
      <c r="AJ321" s="35" t="n">
        <v>78531</v>
      </c>
      <c r="AK321" s="35" t="n">
        <v>236119</v>
      </c>
      <c r="AL321" s="35" t="n">
        <v>130000</v>
      </c>
      <c r="AM321" s="35" t="n">
        <v>292758</v>
      </c>
      <c r="AN321" s="35" t="n">
        <v>314650</v>
      </c>
      <c r="AO321" s="35" t="n">
        <v>422758</v>
      </c>
      <c r="AP321" s="35" t="n">
        <v>480191</v>
      </c>
      <c r="AQ321" s="35" t="n">
        <v>818402</v>
      </c>
      <c r="AR321" s="35" t="n">
        <v>5538</v>
      </c>
      <c r="AS321" s="35" t="n">
        <v>9266</v>
      </c>
      <c r="AT321" s="35" t="n">
        <v>75812</v>
      </c>
      <c r="AU321" s="35" t="n">
        <v>120000</v>
      </c>
      <c r="AV321" s="35" t="n">
        <v>167296</v>
      </c>
      <c r="AW321" s="35" t="n">
        <v>300000</v>
      </c>
      <c r="AX321" s="35" t="n">
        <v>205390</v>
      </c>
      <c r="AY321" s="35" t="n">
        <v>340000</v>
      </c>
      <c r="AZ321" s="35" t="n">
        <v>30</v>
      </c>
      <c r="BA321" s="35" t="n">
        <v>-373622</v>
      </c>
      <c r="BB321" s="35" t="n">
        <v>-288495</v>
      </c>
      <c r="BC321" s="35" t="n">
        <v>1636804</v>
      </c>
      <c r="BD321" s="60" t="n">
        <v>960383</v>
      </c>
      <c r="BE321" s="60" t="n">
        <v>46332</v>
      </c>
    </row>
    <row r="322" customFormat="false" ht="12.75" hidden="false" customHeight="true" outlineLevel="0" collapsed="false">
      <c r="A322" s="35" t="s">
        <v>726</v>
      </c>
      <c r="B322" s="35" t="s">
        <v>721</v>
      </c>
      <c r="C322" s="35" t="s">
        <v>151</v>
      </c>
      <c r="D322" s="35" t="s">
        <v>722</v>
      </c>
      <c r="E322" s="35" t="s">
        <v>145</v>
      </c>
      <c r="F322" s="35" t="s">
        <v>144</v>
      </c>
      <c r="G322" s="35" t="s">
        <v>549</v>
      </c>
      <c r="H322" s="35" t="s">
        <v>550</v>
      </c>
      <c r="I322" s="35" t="n">
        <v>1000</v>
      </c>
      <c r="J322" s="35" t="s">
        <v>562</v>
      </c>
      <c r="K322" s="35" t="n">
        <v>60632</v>
      </c>
      <c r="L322" s="35" t="n">
        <v>7919679</v>
      </c>
      <c r="M322" s="35" t="n">
        <v>10385966</v>
      </c>
      <c r="N322" s="35" t="n">
        <v>5104762</v>
      </c>
      <c r="O322" s="35" t="n">
        <v>5913286</v>
      </c>
      <c r="P322" s="35" t="n">
        <v>2814916</v>
      </c>
      <c r="Q322" s="35" t="n">
        <v>4472680</v>
      </c>
      <c r="R322" s="35" t="n">
        <v>113</v>
      </c>
      <c r="S322" s="35" t="n">
        <v>113</v>
      </c>
      <c r="T322" s="35" t="n">
        <v>50000</v>
      </c>
      <c r="U322" s="35" t="n">
        <v>50000</v>
      </c>
      <c r="V322" s="35" t="n">
        <v>629559</v>
      </c>
      <c r="W322" s="35" t="n">
        <v>667067</v>
      </c>
      <c r="X322" s="35" t="n">
        <v>153925</v>
      </c>
      <c r="Y322" s="35" t="n">
        <v>160000</v>
      </c>
      <c r="Z322" s="35" t="n">
        <v>244644</v>
      </c>
      <c r="AA322" s="35" t="n">
        <v>259219</v>
      </c>
      <c r="AB322" s="35" t="n">
        <v>88900</v>
      </c>
      <c r="AC322" s="35" t="n">
        <v>100000</v>
      </c>
      <c r="AD322" s="35" t="n">
        <v>120254</v>
      </c>
      <c r="AE322" s="35" t="n">
        <v>130000</v>
      </c>
      <c r="AF322" s="35" t="n">
        <v>44450</v>
      </c>
      <c r="AG322" s="35" t="n">
        <v>50000</v>
      </c>
      <c r="AH322" s="35" t="n">
        <v>3773030</v>
      </c>
      <c r="AI322" s="35" t="n">
        <v>4497000</v>
      </c>
      <c r="AJ322" s="35" t="n">
        <v>78531</v>
      </c>
      <c r="AK322" s="35" t="n">
        <v>872193</v>
      </c>
      <c r="AL322" s="35" t="n">
        <v>130000</v>
      </c>
      <c r="AM322" s="35" t="n">
        <v>1123800</v>
      </c>
      <c r="AN322" s="35" t="n">
        <v>950724</v>
      </c>
      <c r="AO322" s="35" t="n">
        <v>1253800</v>
      </c>
      <c r="AP322" s="35" t="n">
        <v>1407458</v>
      </c>
      <c r="AQ322" s="35" t="n">
        <v>2444814</v>
      </c>
      <c r="AR322" s="35" t="n">
        <v>8236</v>
      </c>
      <c r="AS322" s="35" t="n">
        <v>14066</v>
      </c>
      <c r="AT322" s="35" t="n">
        <v>75812</v>
      </c>
      <c r="AU322" s="35" t="n">
        <v>120000</v>
      </c>
      <c r="AV322" s="35" t="n">
        <v>167296</v>
      </c>
      <c r="AW322" s="35" t="n">
        <v>300000</v>
      </c>
      <c r="AX322" s="35" t="n">
        <v>205390</v>
      </c>
      <c r="AY322" s="35" t="n">
        <v>340000</v>
      </c>
      <c r="AZ322" s="35" t="n">
        <v>58.64303742</v>
      </c>
      <c r="BA322" s="35" t="n">
        <v>416947</v>
      </c>
      <c r="BB322" s="35" t="n">
        <v>0</v>
      </c>
      <c r="BC322" s="35" t="n">
        <v>4889627</v>
      </c>
      <c r="BD322" s="60" t="n">
        <v>2814916</v>
      </c>
      <c r="BE322" s="60" t="n">
        <v>70330</v>
      </c>
    </row>
    <row r="323" customFormat="false" ht="12.75" hidden="false" customHeight="true" outlineLevel="0" collapsed="false">
      <c r="A323" s="35" t="s">
        <v>727</v>
      </c>
      <c r="B323" s="35" t="s">
        <v>721</v>
      </c>
      <c r="C323" s="35" t="s">
        <v>151</v>
      </c>
      <c r="D323" s="35" t="s">
        <v>722</v>
      </c>
      <c r="E323" s="35" t="s">
        <v>145</v>
      </c>
      <c r="F323" s="35" t="s">
        <v>144</v>
      </c>
      <c r="G323" s="35" t="s">
        <v>553</v>
      </c>
      <c r="H323" s="35" t="s">
        <v>550</v>
      </c>
      <c r="I323" s="35" t="n">
        <v>1000</v>
      </c>
      <c r="J323" s="35" t="s">
        <v>562</v>
      </c>
      <c r="K323" s="35" t="n">
        <v>60632</v>
      </c>
      <c r="L323" s="35" t="n">
        <v>5281032</v>
      </c>
      <c r="M323" s="35" t="n">
        <v>6975094</v>
      </c>
      <c r="N323" s="35" t="n">
        <v>3297534</v>
      </c>
      <c r="O323" s="35" t="n">
        <v>3759286</v>
      </c>
      <c r="P323" s="35" t="n">
        <v>1983498</v>
      </c>
      <c r="Q323" s="35" t="n">
        <v>3215808</v>
      </c>
      <c r="R323" s="35" t="n">
        <v>60</v>
      </c>
      <c r="S323" s="35" t="n">
        <v>60</v>
      </c>
      <c r="T323" s="35" t="n">
        <v>50000</v>
      </c>
      <c r="U323" s="35" t="n">
        <v>50000</v>
      </c>
      <c r="V323" s="35" t="n">
        <v>629559</v>
      </c>
      <c r="W323" s="35" t="n">
        <v>667067</v>
      </c>
      <c r="X323" s="35" t="n">
        <v>153925</v>
      </c>
      <c r="Y323" s="35" t="n">
        <v>160000</v>
      </c>
      <c r="Z323" s="35" t="n">
        <v>244644</v>
      </c>
      <c r="AA323" s="35" t="n">
        <v>259219</v>
      </c>
      <c r="AB323" s="35" t="n">
        <v>88900</v>
      </c>
      <c r="AC323" s="35" t="n">
        <v>100000</v>
      </c>
      <c r="AD323" s="35" t="n">
        <v>120254</v>
      </c>
      <c r="AE323" s="35" t="n">
        <v>130000</v>
      </c>
      <c r="AF323" s="35" t="n">
        <v>44450</v>
      </c>
      <c r="AG323" s="35" t="n">
        <v>50000</v>
      </c>
      <c r="AH323" s="35" t="n">
        <v>1965802</v>
      </c>
      <c r="AI323" s="35" t="n">
        <v>2343000</v>
      </c>
      <c r="AJ323" s="35" t="n">
        <v>78531</v>
      </c>
      <c r="AK323" s="35" t="n">
        <v>454425</v>
      </c>
      <c r="AL323" s="35" t="n">
        <v>130000</v>
      </c>
      <c r="AM323" s="35" t="n">
        <v>585516</v>
      </c>
      <c r="AN323" s="35" t="n">
        <v>532956</v>
      </c>
      <c r="AO323" s="35" t="n">
        <v>715516</v>
      </c>
      <c r="AP323" s="35" t="n">
        <v>991749</v>
      </c>
      <c r="AQ323" s="35" t="n">
        <v>1722709</v>
      </c>
      <c r="AR323" s="35" t="n">
        <v>10295</v>
      </c>
      <c r="AS323" s="35" t="n">
        <v>17582</v>
      </c>
      <c r="AT323" s="35" t="n">
        <v>75812</v>
      </c>
      <c r="AU323" s="35" t="n">
        <v>120000</v>
      </c>
      <c r="AV323" s="35" t="n">
        <v>167296</v>
      </c>
      <c r="AW323" s="35" t="n">
        <v>300000</v>
      </c>
      <c r="AX323" s="35" t="n">
        <v>205390</v>
      </c>
      <c r="AY323" s="35" t="n">
        <v>340000</v>
      </c>
      <c r="AZ323" s="35" t="n">
        <v>33.05770514</v>
      </c>
      <c r="BA323" s="35" t="n">
        <v>229611</v>
      </c>
      <c r="BB323" s="35" t="n">
        <v>0</v>
      </c>
      <c r="BC323" s="35" t="n">
        <v>3445419</v>
      </c>
      <c r="BD323" s="60" t="n">
        <v>1983498</v>
      </c>
      <c r="BE323" s="60" t="n">
        <v>87912</v>
      </c>
    </row>
    <row r="324" customFormat="false" ht="12.75" hidden="false" customHeight="true" outlineLevel="0" collapsed="false">
      <c r="A324" s="35" t="s">
        <v>726</v>
      </c>
      <c r="B324" s="35" t="s">
        <v>721</v>
      </c>
      <c r="C324" s="35" t="s">
        <v>151</v>
      </c>
      <c r="D324" s="35" t="s">
        <v>722</v>
      </c>
      <c r="E324" s="35" t="s">
        <v>145</v>
      </c>
      <c r="F324" s="35" t="s">
        <v>144</v>
      </c>
      <c r="G324" s="35" t="s">
        <v>549</v>
      </c>
      <c r="H324" s="35" t="s">
        <v>556</v>
      </c>
      <c r="I324" s="35" t="n">
        <v>1000</v>
      </c>
      <c r="J324" s="35" t="s">
        <v>562</v>
      </c>
      <c r="K324" s="35" t="n">
        <v>60632</v>
      </c>
      <c r="L324" s="35" t="n">
        <v>7232233</v>
      </c>
      <c r="M324" s="35" t="n">
        <v>9191845</v>
      </c>
      <c r="N324" s="35" t="n">
        <v>5104762</v>
      </c>
      <c r="O324" s="35" t="n">
        <v>5913286</v>
      </c>
      <c r="P324" s="35" t="n">
        <v>2127471</v>
      </c>
      <c r="Q324" s="35" t="n">
        <v>3278559</v>
      </c>
      <c r="R324" s="35" t="n">
        <v>103</v>
      </c>
      <c r="S324" s="35" t="n">
        <v>103</v>
      </c>
      <c r="T324" s="35" t="n">
        <v>50000</v>
      </c>
      <c r="U324" s="35" t="n">
        <v>50000</v>
      </c>
      <c r="V324" s="35" t="n">
        <v>629559</v>
      </c>
      <c r="W324" s="35" t="n">
        <v>667067</v>
      </c>
      <c r="X324" s="35" t="n">
        <v>153925</v>
      </c>
      <c r="Y324" s="35" t="n">
        <v>160000</v>
      </c>
      <c r="Z324" s="35" t="n">
        <v>244644</v>
      </c>
      <c r="AA324" s="35" t="n">
        <v>259219</v>
      </c>
      <c r="AB324" s="35" t="n">
        <v>88900</v>
      </c>
      <c r="AC324" s="35" t="n">
        <v>100000</v>
      </c>
      <c r="AD324" s="35" t="n">
        <v>120254</v>
      </c>
      <c r="AE324" s="35" t="n">
        <v>130000</v>
      </c>
      <c r="AF324" s="35" t="n">
        <v>44450</v>
      </c>
      <c r="AG324" s="35" t="n">
        <v>50000</v>
      </c>
      <c r="AH324" s="35" t="n">
        <v>3773030</v>
      </c>
      <c r="AI324" s="35" t="n">
        <v>4497000</v>
      </c>
      <c r="AJ324" s="35" t="n">
        <v>78531</v>
      </c>
      <c r="AK324" s="35" t="n">
        <v>872193</v>
      </c>
      <c r="AL324" s="35" t="n">
        <v>130000</v>
      </c>
      <c r="AM324" s="35" t="n">
        <v>1123800</v>
      </c>
      <c r="AN324" s="35" t="n">
        <v>950724</v>
      </c>
      <c r="AO324" s="35" t="n">
        <v>1253800</v>
      </c>
      <c r="AP324" s="35" t="n">
        <v>720013</v>
      </c>
      <c r="AQ324" s="35" t="n">
        <v>1250693</v>
      </c>
      <c r="AR324" s="35" t="n">
        <v>8236</v>
      </c>
      <c r="AS324" s="35" t="n">
        <v>14066</v>
      </c>
      <c r="AT324" s="35" t="n">
        <v>75812</v>
      </c>
      <c r="AU324" s="35" t="n">
        <v>120000</v>
      </c>
      <c r="AV324" s="35" t="n">
        <v>167296</v>
      </c>
      <c r="AW324" s="35" t="n">
        <v>300000</v>
      </c>
      <c r="AX324" s="35" t="n">
        <v>205390</v>
      </c>
      <c r="AY324" s="35" t="n">
        <v>340000</v>
      </c>
      <c r="AZ324" s="35" t="n">
        <v>30</v>
      </c>
      <c r="BA324" s="35" t="n">
        <v>-777174</v>
      </c>
      <c r="BB324" s="35" t="n">
        <v>-687445</v>
      </c>
      <c r="BC324" s="35" t="n">
        <v>2501385</v>
      </c>
      <c r="BD324" s="60" t="n">
        <v>1440026</v>
      </c>
      <c r="BE324" s="60" t="n">
        <v>70330</v>
      </c>
    </row>
    <row r="325" customFormat="false" ht="12.75" hidden="false" customHeight="true" outlineLevel="0" collapsed="false">
      <c r="A325" s="35" t="s">
        <v>727</v>
      </c>
      <c r="B325" s="35" t="s">
        <v>721</v>
      </c>
      <c r="C325" s="35" t="s">
        <v>151</v>
      </c>
      <c r="D325" s="35" t="s">
        <v>722</v>
      </c>
      <c r="E325" s="35" t="s">
        <v>145</v>
      </c>
      <c r="F325" s="35" t="s">
        <v>144</v>
      </c>
      <c r="G325" s="35" t="s">
        <v>553</v>
      </c>
      <c r="H325" s="35" t="s">
        <v>556</v>
      </c>
      <c r="I325" s="35" t="n">
        <v>1000</v>
      </c>
      <c r="J325" s="35" t="s">
        <v>562</v>
      </c>
      <c r="K325" s="35" t="n">
        <v>60632</v>
      </c>
      <c r="L325" s="35" t="n">
        <v>5189299</v>
      </c>
      <c r="M325" s="35" t="n">
        <v>6815750</v>
      </c>
      <c r="N325" s="35" t="n">
        <v>3297534</v>
      </c>
      <c r="O325" s="35" t="n">
        <v>3759286</v>
      </c>
      <c r="P325" s="35" t="n">
        <v>1891765</v>
      </c>
      <c r="Q325" s="35" t="n">
        <v>3056464</v>
      </c>
      <c r="R325" s="35" t="n">
        <v>59</v>
      </c>
      <c r="S325" s="35" t="n">
        <v>59</v>
      </c>
      <c r="T325" s="35" t="n">
        <v>50000</v>
      </c>
      <c r="U325" s="35" t="n">
        <v>50000</v>
      </c>
      <c r="V325" s="35" t="n">
        <v>629559</v>
      </c>
      <c r="W325" s="35" t="n">
        <v>667067</v>
      </c>
      <c r="X325" s="35" t="n">
        <v>153925</v>
      </c>
      <c r="Y325" s="35" t="n">
        <v>160000</v>
      </c>
      <c r="Z325" s="35" t="n">
        <v>244644</v>
      </c>
      <c r="AA325" s="35" t="n">
        <v>259219</v>
      </c>
      <c r="AB325" s="35" t="n">
        <v>88900</v>
      </c>
      <c r="AC325" s="35" t="n">
        <v>100000</v>
      </c>
      <c r="AD325" s="35" t="n">
        <v>120254</v>
      </c>
      <c r="AE325" s="35" t="n">
        <v>130000</v>
      </c>
      <c r="AF325" s="35" t="n">
        <v>44450</v>
      </c>
      <c r="AG325" s="35" t="n">
        <v>50000</v>
      </c>
      <c r="AH325" s="35" t="n">
        <v>1965802</v>
      </c>
      <c r="AI325" s="35" t="n">
        <v>2343000</v>
      </c>
      <c r="AJ325" s="35" t="n">
        <v>78531</v>
      </c>
      <c r="AK325" s="35" t="n">
        <v>454425</v>
      </c>
      <c r="AL325" s="35" t="n">
        <v>130000</v>
      </c>
      <c r="AM325" s="35" t="n">
        <v>585516</v>
      </c>
      <c r="AN325" s="35" t="n">
        <v>532956</v>
      </c>
      <c r="AO325" s="35" t="n">
        <v>715516</v>
      </c>
      <c r="AP325" s="35" t="n">
        <v>900016</v>
      </c>
      <c r="AQ325" s="35" t="n">
        <v>1563366</v>
      </c>
      <c r="AR325" s="35" t="n">
        <v>10295</v>
      </c>
      <c r="AS325" s="35" t="n">
        <v>17582</v>
      </c>
      <c r="AT325" s="35" t="n">
        <v>75812</v>
      </c>
      <c r="AU325" s="35" t="n">
        <v>120000</v>
      </c>
      <c r="AV325" s="35" t="n">
        <v>167296</v>
      </c>
      <c r="AW325" s="35" t="n">
        <v>300000</v>
      </c>
      <c r="AX325" s="35" t="n">
        <v>205390</v>
      </c>
      <c r="AY325" s="35" t="n">
        <v>340000</v>
      </c>
      <c r="AZ325" s="35" t="n">
        <v>30</v>
      </c>
      <c r="BA325" s="35" t="n">
        <v>70267</v>
      </c>
      <c r="BB325" s="35" t="n">
        <v>-91733</v>
      </c>
      <c r="BC325" s="35" t="n">
        <v>3126731</v>
      </c>
      <c r="BD325" s="60" t="n">
        <v>1800032</v>
      </c>
      <c r="BE325" s="60" t="n">
        <v>87912</v>
      </c>
    </row>
    <row r="326" customFormat="false" ht="12.75" hidden="false" customHeight="true" outlineLevel="0" collapsed="false">
      <c r="A326" s="35" t="s">
        <v>728</v>
      </c>
      <c r="B326" s="35" t="s">
        <v>721</v>
      </c>
      <c r="C326" s="35" t="s">
        <v>151</v>
      </c>
      <c r="D326" s="35" t="s">
        <v>722</v>
      </c>
      <c r="E326" s="35" t="s">
        <v>145</v>
      </c>
      <c r="F326" s="35" t="s">
        <v>156</v>
      </c>
      <c r="H326" s="35" t="s">
        <v>550</v>
      </c>
      <c r="I326" s="35" t="n">
        <v>4000</v>
      </c>
      <c r="J326" s="35" t="s">
        <v>551</v>
      </c>
      <c r="K326" s="35" t="n">
        <v>654702</v>
      </c>
      <c r="L326" s="35" t="n">
        <v>2343155</v>
      </c>
      <c r="M326" s="35" t="n">
        <v>3224930</v>
      </c>
      <c r="N326" s="35" t="n">
        <v>1254769</v>
      </c>
      <c r="O326" s="35" t="n">
        <v>1336286</v>
      </c>
      <c r="P326" s="35" t="n">
        <v>1088385</v>
      </c>
      <c r="Q326" s="35" t="n">
        <v>1888644</v>
      </c>
      <c r="R326" s="35" t="n">
        <v>16</v>
      </c>
      <c r="S326" s="35" t="n">
        <v>16</v>
      </c>
      <c r="T326" s="35" t="n">
        <v>50000</v>
      </c>
      <c r="U326" s="35" t="n">
        <v>50000</v>
      </c>
      <c r="V326" s="35" t="n">
        <v>629559</v>
      </c>
      <c r="W326" s="35" t="n">
        <v>667067</v>
      </c>
      <c r="X326" s="35" t="n">
        <v>76963</v>
      </c>
      <c r="Y326" s="35" t="n">
        <v>80000</v>
      </c>
      <c r="Z326" s="35" t="n">
        <v>244644</v>
      </c>
      <c r="AA326" s="35" t="n">
        <v>259219</v>
      </c>
      <c r="AB326" s="35" t="n">
        <v>88900</v>
      </c>
      <c r="AC326" s="35" t="n">
        <v>100000</v>
      </c>
      <c r="AD326" s="35" t="n">
        <v>120254</v>
      </c>
      <c r="AE326" s="35" t="n">
        <v>130000</v>
      </c>
      <c r="AF326" s="35" t="n">
        <v>44450</v>
      </c>
      <c r="AG326" s="35" t="n">
        <v>50000</v>
      </c>
      <c r="AH326" s="35" t="n">
        <v>0</v>
      </c>
      <c r="AI326" s="35" t="n">
        <v>0</v>
      </c>
      <c r="AJ326" s="35" t="n">
        <v>78531</v>
      </c>
      <c r="AK326" s="35" t="n">
        <v>0</v>
      </c>
      <c r="AL326" s="35" t="n">
        <v>130000</v>
      </c>
      <c r="AM326" s="35" t="n">
        <v>0</v>
      </c>
      <c r="AN326" s="35" t="n">
        <v>78531</v>
      </c>
      <c r="AO326" s="35" t="n">
        <v>130000</v>
      </c>
      <c r="AP326" s="35" t="n">
        <v>544193</v>
      </c>
      <c r="AQ326" s="35" t="n">
        <v>968602</v>
      </c>
      <c r="AR326" s="35" t="n">
        <v>17163</v>
      </c>
      <c r="AS326" s="35" t="n">
        <v>30042</v>
      </c>
      <c r="AT326" s="35" t="n">
        <v>75812</v>
      </c>
      <c r="AU326" s="35" t="n">
        <v>120000</v>
      </c>
      <c r="AV326" s="35" t="n">
        <v>167296</v>
      </c>
      <c r="AW326" s="35" t="n">
        <v>300000</v>
      </c>
      <c r="AX326" s="35" t="n">
        <v>205390</v>
      </c>
      <c r="AY326" s="35" t="n">
        <v>340000</v>
      </c>
      <c r="AZ326" s="35" t="n">
        <v>10.77917386</v>
      </c>
      <c r="BA326" s="35" t="n">
        <v>48560</v>
      </c>
      <c r="BB326" s="35" t="n">
        <v>0</v>
      </c>
      <c r="BC326" s="35" t="n">
        <v>1937204</v>
      </c>
      <c r="BD326" s="60" t="n">
        <v>1088385</v>
      </c>
      <c r="BE326" s="60" t="n">
        <v>150211</v>
      </c>
    </row>
    <row r="327" customFormat="false" ht="12.75" hidden="false" customHeight="true" outlineLevel="0" collapsed="false">
      <c r="A327" s="35" t="s">
        <v>728</v>
      </c>
      <c r="B327" s="35" t="s">
        <v>721</v>
      </c>
      <c r="C327" s="35" t="s">
        <v>151</v>
      </c>
      <c r="D327" s="35" t="s">
        <v>722</v>
      </c>
      <c r="E327" s="35" t="s">
        <v>145</v>
      </c>
      <c r="F327" s="35" t="s">
        <v>156</v>
      </c>
      <c r="H327" s="35" t="s">
        <v>556</v>
      </c>
      <c r="I327" s="35" t="n">
        <v>4000</v>
      </c>
      <c r="J327" s="35" t="s">
        <v>551</v>
      </c>
      <c r="K327" s="35" t="n">
        <v>654702</v>
      </c>
      <c r="L327" s="35" t="n">
        <v>3313529</v>
      </c>
      <c r="M327" s="35" t="n">
        <v>4952088</v>
      </c>
      <c r="N327" s="35" t="n">
        <v>1254769</v>
      </c>
      <c r="O327" s="35" t="n">
        <v>1336286</v>
      </c>
      <c r="P327" s="35" t="n">
        <v>2058760</v>
      </c>
      <c r="Q327" s="35" t="n">
        <v>3615802</v>
      </c>
      <c r="R327" s="35" t="n">
        <v>22</v>
      </c>
      <c r="S327" s="35" t="n">
        <v>22</v>
      </c>
      <c r="T327" s="35" t="n">
        <v>50000</v>
      </c>
      <c r="U327" s="35" t="n">
        <v>50000</v>
      </c>
      <c r="V327" s="35" t="n">
        <v>629559</v>
      </c>
      <c r="W327" s="35" t="n">
        <v>667067</v>
      </c>
      <c r="X327" s="35" t="n">
        <v>76963</v>
      </c>
      <c r="Y327" s="35" t="n">
        <v>80000</v>
      </c>
      <c r="Z327" s="35" t="n">
        <v>244644</v>
      </c>
      <c r="AA327" s="35" t="n">
        <v>259219</v>
      </c>
      <c r="AB327" s="35" t="n">
        <v>88900</v>
      </c>
      <c r="AC327" s="35" t="n">
        <v>100000</v>
      </c>
      <c r="AD327" s="35" t="n">
        <v>120254</v>
      </c>
      <c r="AE327" s="35" t="n">
        <v>130000</v>
      </c>
      <c r="AF327" s="35" t="n">
        <v>44450</v>
      </c>
      <c r="AG327" s="35" t="n">
        <v>50000</v>
      </c>
      <c r="AH327" s="35" t="n">
        <v>0</v>
      </c>
      <c r="AI327" s="35" t="n">
        <v>0</v>
      </c>
      <c r="AJ327" s="35" t="n">
        <v>78531</v>
      </c>
      <c r="AK327" s="35" t="n">
        <v>0</v>
      </c>
      <c r="AL327" s="35" t="n">
        <v>130000</v>
      </c>
      <c r="AM327" s="35" t="n">
        <v>0</v>
      </c>
      <c r="AN327" s="35" t="n">
        <v>78531</v>
      </c>
      <c r="AO327" s="35" t="n">
        <v>130000</v>
      </c>
      <c r="AP327" s="35" t="n">
        <v>1514567</v>
      </c>
      <c r="AQ327" s="35" t="n">
        <v>2695760</v>
      </c>
      <c r="AR327" s="35" t="n">
        <v>17163</v>
      </c>
      <c r="AS327" s="35" t="n">
        <v>30042</v>
      </c>
      <c r="AT327" s="35" t="n">
        <v>75812</v>
      </c>
      <c r="AU327" s="35" t="n">
        <v>120000</v>
      </c>
      <c r="AV327" s="35" t="n">
        <v>167296</v>
      </c>
      <c r="AW327" s="35" t="n">
        <v>300000</v>
      </c>
      <c r="AX327" s="35" t="n">
        <v>205390</v>
      </c>
      <c r="AY327" s="35" t="n">
        <v>340000</v>
      </c>
      <c r="AZ327" s="35" t="n">
        <v>30</v>
      </c>
      <c r="BA327" s="35" t="n">
        <v>1775718</v>
      </c>
      <c r="BB327" s="35" t="n">
        <v>970374</v>
      </c>
      <c r="BC327" s="35" t="n">
        <v>5391520</v>
      </c>
      <c r="BD327" s="60" t="n">
        <v>3029134</v>
      </c>
      <c r="BE327" s="60" t="n">
        <v>150211</v>
      </c>
    </row>
    <row r="328" customFormat="false" ht="12.75" hidden="false" customHeight="true" outlineLevel="0" collapsed="false">
      <c r="A328" s="35" t="s">
        <v>729</v>
      </c>
      <c r="B328" s="35" t="s">
        <v>721</v>
      </c>
      <c r="C328" s="35" t="s">
        <v>151</v>
      </c>
      <c r="D328" s="35" t="s">
        <v>722</v>
      </c>
      <c r="E328" s="35" t="s">
        <v>145</v>
      </c>
      <c r="F328" s="35" t="s">
        <v>156</v>
      </c>
      <c r="H328" s="35" t="s">
        <v>550</v>
      </c>
      <c r="I328" s="35" t="n">
        <v>20000</v>
      </c>
      <c r="J328" s="35" t="s">
        <v>558</v>
      </c>
      <c r="K328" s="35" t="n">
        <v>654702</v>
      </c>
      <c r="L328" s="35" t="n">
        <v>2480461</v>
      </c>
      <c r="M328" s="35" t="n">
        <v>3467294</v>
      </c>
      <c r="N328" s="35" t="n">
        <v>1254769</v>
      </c>
      <c r="O328" s="35" t="n">
        <v>1336286</v>
      </c>
      <c r="P328" s="35" t="n">
        <v>1225692</v>
      </c>
      <c r="Q328" s="35" t="n">
        <v>2131008</v>
      </c>
      <c r="R328" s="35" t="n">
        <v>3</v>
      </c>
      <c r="S328" s="35" t="n">
        <v>3</v>
      </c>
      <c r="T328" s="35" t="n">
        <v>50000</v>
      </c>
      <c r="U328" s="35" t="n">
        <v>50000</v>
      </c>
      <c r="V328" s="35" t="n">
        <v>629559</v>
      </c>
      <c r="W328" s="35" t="n">
        <v>667067</v>
      </c>
      <c r="X328" s="35" t="n">
        <v>76963</v>
      </c>
      <c r="Y328" s="35" t="n">
        <v>80000</v>
      </c>
      <c r="Z328" s="35" t="n">
        <v>244644</v>
      </c>
      <c r="AA328" s="35" t="n">
        <v>259219</v>
      </c>
      <c r="AB328" s="35" t="n">
        <v>88900</v>
      </c>
      <c r="AC328" s="35" t="n">
        <v>100000</v>
      </c>
      <c r="AD328" s="35" t="n">
        <v>120254</v>
      </c>
      <c r="AE328" s="35" t="n">
        <v>130000</v>
      </c>
      <c r="AF328" s="35" t="n">
        <v>44450</v>
      </c>
      <c r="AG328" s="35" t="n">
        <v>50000</v>
      </c>
      <c r="AH328" s="35" t="n">
        <v>0</v>
      </c>
      <c r="AI328" s="35" t="n">
        <v>0</v>
      </c>
      <c r="AJ328" s="35" t="n">
        <v>78531</v>
      </c>
      <c r="AK328" s="35" t="n">
        <v>0</v>
      </c>
      <c r="AL328" s="35" t="n">
        <v>130000</v>
      </c>
      <c r="AM328" s="35" t="n">
        <v>0</v>
      </c>
      <c r="AN328" s="35" t="n">
        <v>78531</v>
      </c>
      <c r="AO328" s="35" t="n">
        <v>130000</v>
      </c>
      <c r="AP328" s="35" t="n">
        <v>612846</v>
      </c>
      <c r="AQ328" s="35" t="n">
        <v>1090797</v>
      </c>
      <c r="AR328" s="35" t="n">
        <v>85816</v>
      </c>
      <c r="AS328" s="35" t="n">
        <v>150211</v>
      </c>
      <c r="AT328" s="35" t="n">
        <v>75812</v>
      </c>
      <c r="AU328" s="35" t="n">
        <v>120000</v>
      </c>
      <c r="AV328" s="35" t="n">
        <v>167296</v>
      </c>
      <c r="AW328" s="35" t="n">
        <v>300000</v>
      </c>
      <c r="AX328" s="35" t="n">
        <v>205390</v>
      </c>
      <c r="AY328" s="35" t="n">
        <v>340000</v>
      </c>
      <c r="AZ328" s="35" t="n">
        <v>2.427805898</v>
      </c>
      <c r="BA328" s="35" t="n">
        <v>50586</v>
      </c>
      <c r="BB328" s="35" t="n">
        <v>0</v>
      </c>
      <c r="BC328" s="35" t="n">
        <v>2181594</v>
      </c>
      <c r="BD328" s="60" t="n">
        <v>1225692</v>
      </c>
      <c r="BE328" s="60" t="n">
        <v>751055</v>
      </c>
    </row>
    <row r="329" customFormat="false" ht="12.75" hidden="false" customHeight="true" outlineLevel="0" collapsed="false">
      <c r="A329" s="35" t="s">
        <v>729</v>
      </c>
      <c r="B329" s="35" t="s">
        <v>721</v>
      </c>
      <c r="C329" s="35" t="s">
        <v>151</v>
      </c>
      <c r="D329" s="35" t="s">
        <v>722</v>
      </c>
      <c r="E329" s="35" t="s">
        <v>145</v>
      </c>
      <c r="F329" s="35" t="s">
        <v>156</v>
      </c>
      <c r="H329" s="35" t="s">
        <v>556</v>
      </c>
      <c r="I329" s="35" t="n">
        <v>20000</v>
      </c>
      <c r="J329" s="35" t="s">
        <v>558</v>
      </c>
      <c r="K329" s="35" t="n">
        <v>654702</v>
      </c>
      <c r="L329" s="35" t="n">
        <v>9440450</v>
      </c>
      <c r="M329" s="35" t="n">
        <v>15855297</v>
      </c>
      <c r="N329" s="35" t="n">
        <v>1254769</v>
      </c>
      <c r="O329" s="35" t="n">
        <v>1336286</v>
      </c>
      <c r="P329" s="35" t="n">
        <v>8185681</v>
      </c>
      <c r="Q329" s="35" t="n">
        <v>14519011</v>
      </c>
      <c r="R329" s="35" t="n">
        <v>13</v>
      </c>
      <c r="S329" s="35" t="n">
        <v>13</v>
      </c>
      <c r="T329" s="35" t="n">
        <v>50000</v>
      </c>
      <c r="U329" s="35" t="n">
        <v>50000</v>
      </c>
      <c r="V329" s="35" t="n">
        <v>629559</v>
      </c>
      <c r="W329" s="35" t="n">
        <v>667067</v>
      </c>
      <c r="X329" s="35" t="n">
        <v>76963</v>
      </c>
      <c r="Y329" s="35" t="n">
        <v>80000</v>
      </c>
      <c r="Z329" s="35" t="n">
        <v>244644</v>
      </c>
      <c r="AA329" s="35" t="n">
        <v>259219</v>
      </c>
      <c r="AB329" s="35" t="n">
        <v>88900</v>
      </c>
      <c r="AC329" s="35" t="n">
        <v>100000</v>
      </c>
      <c r="AD329" s="35" t="n">
        <v>120254</v>
      </c>
      <c r="AE329" s="35" t="n">
        <v>130000</v>
      </c>
      <c r="AF329" s="35" t="n">
        <v>44450</v>
      </c>
      <c r="AG329" s="35" t="n">
        <v>50000</v>
      </c>
      <c r="AH329" s="35" t="n">
        <v>0</v>
      </c>
      <c r="AI329" s="35" t="n">
        <v>0</v>
      </c>
      <c r="AJ329" s="35" t="n">
        <v>78531</v>
      </c>
      <c r="AK329" s="35" t="n">
        <v>0</v>
      </c>
      <c r="AL329" s="35" t="n">
        <v>130000</v>
      </c>
      <c r="AM329" s="35" t="n">
        <v>0</v>
      </c>
      <c r="AN329" s="35" t="n">
        <v>78531</v>
      </c>
      <c r="AO329" s="35" t="n">
        <v>130000</v>
      </c>
      <c r="AP329" s="35" t="n">
        <v>7572835</v>
      </c>
      <c r="AQ329" s="35" t="n">
        <v>13478800</v>
      </c>
      <c r="AR329" s="35" t="n">
        <v>85816</v>
      </c>
      <c r="AS329" s="35" t="n">
        <v>150211</v>
      </c>
      <c r="AT329" s="35" t="n">
        <v>75812</v>
      </c>
      <c r="AU329" s="35" t="n">
        <v>120000</v>
      </c>
      <c r="AV329" s="35" t="n">
        <v>167296</v>
      </c>
      <c r="AW329" s="35" t="n">
        <v>300000</v>
      </c>
      <c r="AX329" s="35" t="n">
        <v>205390</v>
      </c>
      <c r="AY329" s="35" t="n">
        <v>340000</v>
      </c>
      <c r="AZ329" s="35" t="n">
        <v>30</v>
      </c>
      <c r="BA329" s="35" t="n">
        <v>12438589</v>
      </c>
      <c r="BB329" s="35" t="n">
        <v>6959989</v>
      </c>
      <c r="BC329" s="35" t="n">
        <v>26957600</v>
      </c>
      <c r="BD329" s="60" t="n">
        <v>15145670</v>
      </c>
      <c r="BE329" s="60" t="n">
        <v>751055</v>
      </c>
    </row>
    <row r="330" customFormat="false" ht="12.75" hidden="false" customHeight="true" outlineLevel="0" collapsed="false">
      <c r="A330" s="35" t="s">
        <v>730</v>
      </c>
      <c r="B330" s="35" t="s">
        <v>721</v>
      </c>
      <c r="C330" s="35" t="s">
        <v>151</v>
      </c>
      <c r="D330" s="35" t="s">
        <v>722</v>
      </c>
      <c r="E330" s="35" t="s">
        <v>145</v>
      </c>
      <c r="F330" s="35" t="s">
        <v>156</v>
      </c>
      <c r="H330" s="35" t="s">
        <v>550</v>
      </c>
      <c r="I330" s="35" t="n">
        <v>40000</v>
      </c>
      <c r="J330" s="35" t="s">
        <v>562</v>
      </c>
      <c r="K330" s="35" t="n">
        <v>654702</v>
      </c>
      <c r="L330" s="35" t="n">
        <v>3268526</v>
      </c>
      <c r="M330" s="35" t="n">
        <v>4592795</v>
      </c>
      <c r="N330" s="35" t="n">
        <v>1611444</v>
      </c>
      <c r="O330" s="35" t="n">
        <v>1712662</v>
      </c>
      <c r="P330" s="35" t="n">
        <v>1657082</v>
      </c>
      <c r="Q330" s="35" t="n">
        <v>2880132</v>
      </c>
      <c r="R330" s="35" t="n">
        <v>2</v>
      </c>
      <c r="S330" s="35" t="n">
        <v>2</v>
      </c>
      <c r="T330" s="35" t="n">
        <v>50000</v>
      </c>
      <c r="U330" s="35" t="n">
        <v>50000</v>
      </c>
      <c r="V330" s="35" t="n">
        <v>786949</v>
      </c>
      <c r="W330" s="35" t="n">
        <v>833833</v>
      </c>
      <c r="X330" s="35" t="n">
        <v>153925</v>
      </c>
      <c r="Y330" s="35" t="n">
        <v>160000</v>
      </c>
      <c r="Z330" s="35" t="n">
        <v>366966</v>
      </c>
      <c r="AA330" s="35" t="n">
        <v>388829</v>
      </c>
      <c r="AB330" s="35" t="n">
        <v>88900</v>
      </c>
      <c r="AC330" s="35" t="n">
        <v>100000</v>
      </c>
      <c r="AD330" s="35" t="n">
        <v>120254</v>
      </c>
      <c r="AE330" s="35" t="n">
        <v>130000</v>
      </c>
      <c r="AF330" s="35" t="n">
        <v>44450</v>
      </c>
      <c r="AG330" s="35" t="n">
        <v>50000</v>
      </c>
      <c r="AH330" s="35" t="n">
        <v>0</v>
      </c>
      <c r="AI330" s="35" t="n">
        <v>0</v>
      </c>
      <c r="AJ330" s="35" t="n">
        <v>157063</v>
      </c>
      <c r="AK330" s="35" t="n">
        <v>0</v>
      </c>
      <c r="AL330" s="35" t="n">
        <v>260000</v>
      </c>
      <c r="AM330" s="35" t="n">
        <v>0</v>
      </c>
      <c r="AN330" s="35" t="n">
        <v>157063</v>
      </c>
      <c r="AO330" s="35" t="n">
        <v>260000</v>
      </c>
      <c r="AP330" s="35" t="n">
        <v>828541</v>
      </c>
      <c r="AQ330" s="35" t="n">
        <v>1474710</v>
      </c>
      <c r="AR330" s="35" t="n">
        <v>171633</v>
      </c>
      <c r="AS330" s="35" t="n">
        <v>300422</v>
      </c>
      <c r="AT330" s="35" t="n">
        <v>75812</v>
      </c>
      <c r="AU330" s="35" t="n">
        <v>120000</v>
      </c>
      <c r="AV330" s="35" t="n">
        <v>167296</v>
      </c>
      <c r="AW330" s="35" t="n">
        <v>300000</v>
      </c>
      <c r="AX330" s="35" t="n">
        <v>256737</v>
      </c>
      <c r="AY330" s="35" t="n">
        <v>425000</v>
      </c>
      <c r="AZ330" s="35" t="n">
        <v>1.641144217</v>
      </c>
      <c r="BA330" s="35" t="n">
        <v>69289</v>
      </c>
      <c r="BB330" s="35" t="n">
        <v>0</v>
      </c>
      <c r="BC330" s="35" t="n">
        <v>2949421</v>
      </c>
      <c r="BD330" s="60" t="n">
        <v>1657082</v>
      </c>
      <c r="BE330" s="60" t="n">
        <v>1502110</v>
      </c>
    </row>
    <row r="331" customFormat="false" ht="12.75" hidden="false" customHeight="true" outlineLevel="0" collapsed="false">
      <c r="A331" s="35" t="s">
        <v>730</v>
      </c>
      <c r="B331" s="35" t="s">
        <v>721</v>
      </c>
      <c r="C331" s="35" t="s">
        <v>151</v>
      </c>
      <c r="D331" s="35" t="s">
        <v>722</v>
      </c>
      <c r="E331" s="35" t="s">
        <v>145</v>
      </c>
      <c r="F331" s="35" t="s">
        <v>156</v>
      </c>
      <c r="H331" s="35" t="s">
        <v>556</v>
      </c>
      <c r="I331" s="35" t="n">
        <v>40000</v>
      </c>
      <c r="J331" s="35" t="s">
        <v>562</v>
      </c>
      <c r="K331" s="35" t="n">
        <v>654702</v>
      </c>
      <c r="L331" s="35" t="n">
        <v>17585654</v>
      </c>
      <c r="M331" s="35" t="n">
        <v>30075684</v>
      </c>
      <c r="N331" s="35" t="n">
        <v>1611444</v>
      </c>
      <c r="O331" s="35" t="n">
        <v>1712662</v>
      </c>
      <c r="P331" s="35" t="n">
        <v>15974211</v>
      </c>
      <c r="Q331" s="35" t="n">
        <v>28363022</v>
      </c>
      <c r="R331" s="35" t="n">
        <v>12</v>
      </c>
      <c r="S331" s="35" t="n">
        <v>12</v>
      </c>
      <c r="T331" s="35" t="n">
        <v>50000</v>
      </c>
      <c r="U331" s="35" t="n">
        <v>50000</v>
      </c>
      <c r="V331" s="35" t="n">
        <v>786949</v>
      </c>
      <c r="W331" s="35" t="n">
        <v>833833</v>
      </c>
      <c r="X331" s="35" t="n">
        <v>153925</v>
      </c>
      <c r="Y331" s="35" t="n">
        <v>160000</v>
      </c>
      <c r="Z331" s="35" t="n">
        <v>366966</v>
      </c>
      <c r="AA331" s="35" t="n">
        <v>388829</v>
      </c>
      <c r="AB331" s="35" t="n">
        <v>88900</v>
      </c>
      <c r="AC331" s="35" t="n">
        <v>100000</v>
      </c>
      <c r="AD331" s="35" t="n">
        <v>120254</v>
      </c>
      <c r="AE331" s="35" t="n">
        <v>130000</v>
      </c>
      <c r="AF331" s="35" t="n">
        <v>44450</v>
      </c>
      <c r="AG331" s="35" t="n">
        <v>50000</v>
      </c>
      <c r="AH331" s="35" t="n">
        <v>0</v>
      </c>
      <c r="AI331" s="35" t="n">
        <v>0</v>
      </c>
      <c r="AJ331" s="35" t="n">
        <v>157063</v>
      </c>
      <c r="AK331" s="35" t="n">
        <v>0</v>
      </c>
      <c r="AL331" s="35" t="n">
        <v>260000</v>
      </c>
      <c r="AM331" s="35" t="n">
        <v>0</v>
      </c>
      <c r="AN331" s="35" t="n">
        <v>157063</v>
      </c>
      <c r="AO331" s="35" t="n">
        <v>260000</v>
      </c>
      <c r="AP331" s="35" t="n">
        <v>15145670</v>
      </c>
      <c r="AQ331" s="35" t="n">
        <v>26957600</v>
      </c>
      <c r="AR331" s="35" t="n">
        <v>171633</v>
      </c>
      <c r="AS331" s="35" t="n">
        <v>300422</v>
      </c>
      <c r="AT331" s="35" t="n">
        <v>75812</v>
      </c>
      <c r="AU331" s="35" t="n">
        <v>120000</v>
      </c>
      <c r="AV331" s="35" t="n">
        <v>167296</v>
      </c>
      <c r="AW331" s="35" t="n">
        <v>300000</v>
      </c>
      <c r="AX331" s="35" t="n">
        <v>256737</v>
      </c>
      <c r="AY331" s="35" t="n">
        <v>425000</v>
      </c>
      <c r="AZ331" s="35" t="n">
        <v>30</v>
      </c>
      <c r="BA331" s="35" t="n">
        <v>25552178</v>
      </c>
      <c r="BB331" s="35" t="n">
        <v>14317128</v>
      </c>
      <c r="BC331" s="35" t="n">
        <v>53915200</v>
      </c>
      <c r="BD331" s="60" t="n">
        <v>30291339</v>
      </c>
      <c r="BE331" s="60" t="n">
        <v>1502110</v>
      </c>
    </row>
    <row r="332" customFormat="false" ht="12.75" hidden="false" customHeight="true" outlineLevel="0" collapsed="false">
      <c r="A332" s="35" t="s">
        <v>731</v>
      </c>
      <c r="B332" s="35" t="s">
        <v>721</v>
      </c>
      <c r="C332" s="35" t="s">
        <v>151</v>
      </c>
      <c r="D332" s="35" t="s">
        <v>722</v>
      </c>
      <c r="E332" s="35" t="s">
        <v>154</v>
      </c>
      <c r="F332" s="35" t="s">
        <v>144</v>
      </c>
      <c r="G332" s="35" t="s">
        <v>549</v>
      </c>
      <c r="H332" s="35" t="s">
        <v>550</v>
      </c>
      <c r="I332" s="35" t="n">
        <v>100</v>
      </c>
      <c r="J332" s="35" t="s">
        <v>551</v>
      </c>
      <c r="K332" s="35" t="n">
        <v>3124</v>
      </c>
      <c r="L332" s="35" t="n">
        <v>3910725</v>
      </c>
      <c r="M332" s="35" t="n">
        <v>5083460</v>
      </c>
      <c r="N332" s="35" t="n">
        <v>2349877</v>
      </c>
      <c r="O332" s="35" t="n">
        <v>2568133</v>
      </c>
      <c r="P332" s="35" t="n">
        <v>1560848</v>
      </c>
      <c r="Q332" s="35" t="n">
        <v>2515327</v>
      </c>
      <c r="R332" s="35" t="n">
        <v>1938</v>
      </c>
      <c r="S332" s="35" t="n">
        <v>1938</v>
      </c>
      <c r="T332" s="35" t="n">
        <v>50000</v>
      </c>
      <c r="U332" s="35" t="n">
        <v>50000</v>
      </c>
      <c r="V332" s="35" t="n">
        <v>629559</v>
      </c>
      <c r="W332" s="35" t="n">
        <v>667067</v>
      </c>
      <c r="X332" s="35" t="n">
        <v>76963</v>
      </c>
      <c r="Y332" s="35" t="n">
        <v>80000</v>
      </c>
      <c r="Z332" s="35" t="n">
        <v>244644</v>
      </c>
      <c r="AA332" s="35" t="n">
        <v>259219</v>
      </c>
      <c r="AB332" s="35" t="n">
        <v>88900</v>
      </c>
      <c r="AC332" s="35" t="n">
        <v>100000</v>
      </c>
      <c r="AD332" s="35" t="n">
        <v>120254</v>
      </c>
      <c r="AE332" s="35" t="n">
        <v>130000</v>
      </c>
      <c r="AF332" s="35" t="n">
        <v>44450</v>
      </c>
      <c r="AG332" s="35" t="n">
        <v>50000</v>
      </c>
      <c r="AH332" s="35" t="n">
        <v>1095108</v>
      </c>
      <c r="AI332" s="35" t="n">
        <v>1231847</v>
      </c>
      <c r="AJ332" s="35" t="n">
        <v>78531</v>
      </c>
      <c r="AK332" s="35" t="n">
        <v>253151</v>
      </c>
      <c r="AL332" s="35" t="n">
        <v>130000</v>
      </c>
      <c r="AM332" s="35" t="n">
        <v>307839</v>
      </c>
      <c r="AN332" s="35" t="n">
        <v>331682</v>
      </c>
      <c r="AO332" s="35" t="n">
        <v>437839</v>
      </c>
      <c r="AP332" s="35" t="n">
        <v>780424</v>
      </c>
      <c r="AQ332" s="35" t="n">
        <v>1317085</v>
      </c>
      <c r="AR332" s="35" t="n">
        <v>244</v>
      </c>
      <c r="AS332" s="35" t="n">
        <v>404</v>
      </c>
      <c r="AT332" s="35" t="n">
        <v>75812</v>
      </c>
      <c r="AU332" s="35" t="n">
        <v>120000</v>
      </c>
      <c r="AV332" s="35" t="n">
        <v>167296</v>
      </c>
      <c r="AW332" s="35" t="n">
        <v>300000</v>
      </c>
      <c r="AX332" s="35" t="n">
        <v>205390</v>
      </c>
      <c r="AY332" s="35" t="n">
        <v>340000</v>
      </c>
      <c r="AZ332" s="35" t="n">
        <v>1112.246535</v>
      </c>
      <c r="BA332" s="35" t="n">
        <v>118842</v>
      </c>
      <c r="BB332" s="35" t="n">
        <v>0</v>
      </c>
      <c r="BC332" s="35" t="n">
        <v>2634169</v>
      </c>
      <c r="BD332" s="60" t="n">
        <v>1560848</v>
      </c>
      <c r="BE332" s="60" t="n">
        <v>2018</v>
      </c>
    </row>
    <row r="333" customFormat="false" ht="12.75" hidden="false" customHeight="true" outlineLevel="0" collapsed="false">
      <c r="A333" s="35" t="s">
        <v>731</v>
      </c>
      <c r="B333" s="35" t="s">
        <v>721</v>
      </c>
      <c r="C333" s="35" t="s">
        <v>151</v>
      </c>
      <c r="D333" s="35" t="s">
        <v>722</v>
      </c>
      <c r="E333" s="35" t="s">
        <v>154</v>
      </c>
      <c r="F333" s="35" t="s">
        <v>144</v>
      </c>
      <c r="G333" s="35" t="s">
        <v>549</v>
      </c>
      <c r="H333" s="35" t="s">
        <v>556</v>
      </c>
      <c r="I333" s="35" t="n">
        <v>100</v>
      </c>
      <c r="J333" s="35" t="s">
        <v>551</v>
      </c>
      <c r="K333" s="35" t="n">
        <v>3124</v>
      </c>
      <c r="L333" s="35" t="n">
        <v>3151351</v>
      </c>
      <c r="M333" s="35" t="n">
        <v>3801900</v>
      </c>
      <c r="N333" s="35" t="n">
        <v>2349877</v>
      </c>
      <c r="O333" s="35" t="n">
        <v>2568133</v>
      </c>
      <c r="P333" s="35" t="n">
        <v>801474</v>
      </c>
      <c r="Q333" s="35" t="n">
        <v>1233767</v>
      </c>
      <c r="R333" s="35" t="n">
        <v>1562</v>
      </c>
      <c r="S333" s="35" t="n">
        <v>1562</v>
      </c>
      <c r="T333" s="35" t="n">
        <v>50000</v>
      </c>
      <c r="U333" s="35" t="n">
        <v>50000</v>
      </c>
      <c r="V333" s="35" t="n">
        <v>629559</v>
      </c>
      <c r="W333" s="35" t="n">
        <v>667067</v>
      </c>
      <c r="X333" s="35" t="n">
        <v>76963</v>
      </c>
      <c r="Y333" s="35" t="n">
        <v>80000</v>
      </c>
      <c r="Z333" s="35" t="n">
        <v>244644</v>
      </c>
      <c r="AA333" s="35" t="n">
        <v>259219</v>
      </c>
      <c r="AB333" s="35" t="n">
        <v>88900</v>
      </c>
      <c r="AC333" s="35" t="n">
        <v>100000</v>
      </c>
      <c r="AD333" s="35" t="n">
        <v>120254</v>
      </c>
      <c r="AE333" s="35" t="n">
        <v>130000</v>
      </c>
      <c r="AF333" s="35" t="n">
        <v>44450</v>
      </c>
      <c r="AG333" s="35" t="n">
        <v>50000</v>
      </c>
      <c r="AH333" s="35" t="n">
        <v>1095108</v>
      </c>
      <c r="AI333" s="35" t="n">
        <v>1231847</v>
      </c>
      <c r="AJ333" s="35" t="n">
        <v>78531</v>
      </c>
      <c r="AK333" s="35" t="n">
        <v>253151</v>
      </c>
      <c r="AL333" s="35" t="n">
        <v>130000</v>
      </c>
      <c r="AM333" s="35" t="n">
        <v>307839</v>
      </c>
      <c r="AN333" s="35" t="n">
        <v>331682</v>
      </c>
      <c r="AO333" s="35" t="n">
        <v>437839</v>
      </c>
      <c r="AP333" s="35" t="n">
        <v>21050</v>
      </c>
      <c r="AQ333" s="35" t="n">
        <v>35525</v>
      </c>
      <c r="AR333" s="35" t="n">
        <v>244</v>
      </c>
      <c r="AS333" s="35" t="n">
        <v>404</v>
      </c>
      <c r="AT333" s="35" t="n">
        <v>75812</v>
      </c>
      <c r="AU333" s="35" t="n">
        <v>120000</v>
      </c>
      <c r="AV333" s="35" t="n">
        <v>167296</v>
      </c>
      <c r="AW333" s="35" t="n">
        <v>300000</v>
      </c>
      <c r="AX333" s="35" t="n">
        <v>205390</v>
      </c>
      <c r="AY333" s="35" t="n">
        <v>340000</v>
      </c>
      <c r="AZ333" s="35" t="n">
        <v>30</v>
      </c>
      <c r="BA333" s="35" t="n">
        <v>-1162717</v>
      </c>
      <c r="BB333" s="35" t="n">
        <v>-759374</v>
      </c>
      <c r="BC333" s="35" t="n">
        <v>71050</v>
      </c>
      <c r="BD333" s="60" t="n">
        <v>42100</v>
      </c>
      <c r="BE333" s="60" t="n">
        <v>2018</v>
      </c>
    </row>
    <row r="334" customFormat="false" ht="12.75" hidden="false" customHeight="true" outlineLevel="0" collapsed="false">
      <c r="A334" s="35" t="s">
        <v>732</v>
      </c>
      <c r="B334" s="35" t="s">
        <v>721</v>
      </c>
      <c r="C334" s="35" t="s">
        <v>151</v>
      </c>
      <c r="D334" s="35" t="s">
        <v>722</v>
      </c>
      <c r="E334" s="35" t="s">
        <v>154</v>
      </c>
      <c r="F334" s="35" t="s">
        <v>144</v>
      </c>
      <c r="G334" s="35" t="s">
        <v>549</v>
      </c>
      <c r="H334" s="35" t="s">
        <v>550</v>
      </c>
      <c r="I334" s="35" t="n">
        <v>500</v>
      </c>
      <c r="J334" s="35" t="s">
        <v>558</v>
      </c>
      <c r="K334" s="35" t="n">
        <v>3124</v>
      </c>
      <c r="L334" s="35" t="n">
        <v>10164243</v>
      </c>
      <c r="M334" s="35" t="n">
        <v>12942685</v>
      </c>
      <c r="N334" s="35" t="n">
        <v>6625009</v>
      </c>
      <c r="O334" s="35" t="n">
        <v>7495522</v>
      </c>
      <c r="P334" s="35" t="n">
        <v>3539234</v>
      </c>
      <c r="Q334" s="35" t="n">
        <v>5447163</v>
      </c>
      <c r="R334" s="35" t="n">
        <v>1033</v>
      </c>
      <c r="S334" s="35" t="n">
        <v>1033</v>
      </c>
      <c r="T334" s="35" t="n">
        <v>50000</v>
      </c>
      <c r="U334" s="35" t="n">
        <v>50000</v>
      </c>
      <c r="V334" s="35" t="n">
        <v>629559</v>
      </c>
      <c r="W334" s="35" t="n">
        <v>667067</v>
      </c>
      <c r="X334" s="35" t="n">
        <v>76963</v>
      </c>
      <c r="Y334" s="35" t="n">
        <v>80000</v>
      </c>
      <c r="Z334" s="35" t="n">
        <v>244644</v>
      </c>
      <c r="AA334" s="35" t="n">
        <v>259219</v>
      </c>
      <c r="AB334" s="35" t="n">
        <v>88900</v>
      </c>
      <c r="AC334" s="35" t="n">
        <v>100000</v>
      </c>
      <c r="AD334" s="35" t="n">
        <v>120254</v>
      </c>
      <c r="AE334" s="35" t="n">
        <v>130000</v>
      </c>
      <c r="AF334" s="35" t="n">
        <v>44450</v>
      </c>
      <c r="AG334" s="35" t="n">
        <v>50000</v>
      </c>
      <c r="AH334" s="35" t="n">
        <v>5370239</v>
      </c>
      <c r="AI334" s="35" t="n">
        <v>6159236</v>
      </c>
      <c r="AJ334" s="35" t="n">
        <v>78531</v>
      </c>
      <c r="AK334" s="35" t="n">
        <v>1241412</v>
      </c>
      <c r="AL334" s="35" t="n">
        <v>130000</v>
      </c>
      <c r="AM334" s="35" t="n">
        <v>1539193</v>
      </c>
      <c r="AN334" s="35" t="n">
        <v>1319943</v>
      </c>
      <c r="AO334" s="35" t="n">
        <v>1669193</v>
      </c>
      <c r="AP334" s="35" t="n">
        <v>1769617</v>
      </c>
      <c r="AQ334" s="35" t="n">
        <v>3016002</v>
      </c>
      <c r="AR334" s="35" t="n">
        <v>1176</v>
      </c>
      <c r="AS334" s="35" t="n">
        <v>1968</v>
      </c>
      <c r="AT334" s="35" t="n">
        <v>75812</v>
      </c>
      <c r="AU334" s="35" t="n">
        <v>120000</v>
      </c>
      <c r="AV334" s="35" t="n">
        <v>167296</v>
      </c>
      <c r="AW334" s="35" t="n">
        <v>300000</v>
      </c>
      <c r="AX334" s="35" t="n">
        <v>205390</v>
      </c>
      <c r="AY334" s="35" t="n">
        <v>340000</v>
      </c>
      <c r="AZ334" s="35" t="n">
        <v>520.6462744</v>
      </c>
      <c r="BA334" s="35" t="n">
        <v>584842</v>
      </c>
      <c r="BB334" s="35" t="n">
        <v>0</v>
      </c>
      <c r="BC334" s="35" t="n">
        <v>6032005</v>
      </c>
      <c r="BD334" s="60" t="n">
        <v>3539234</v>
      </c>
      <c r="BE334" s="60" t="n">
        <v>9838</v>
      </c>
    </row>
    <row r="335" customFormat="false" ht="12.75" hidden="false" customHeight="true" outlineLevel="0" collapsed="false">
      <c r="A335" s="35" t="s">
        <v>732</v>
      </c>
      <c r="B335" s="35" t="s">
        <v>721</v>
      </c>
      <c r="C335" s="35" t="s">
        <v>151</v>
      </c>
      <c r="D335" s="35" t="s">
        <v>722</v>
      </c>
      <c r="E335" s="35" t="s">
        <v>154</v>
      </c>
      <c r="F335" s="35" t="s">
        <v>144</v>
      </c>
      <c r="G335" s="35" t="s">
        <v>549</v>
      </c>
      <c r="H335" s="35" t="s">
        <v>556</v>
      </c>
      <c r="I335" s="35" t="n">
        <v>500</v>
      </c>
      <c r="J335" s="35" t="s">
        <v>558</v>
      </c>
      <c r="K335" s="35" t="n">
        <v>3124</v>
      </c>
      <c r="L335" s="35" t="n">
        <v>8496593</v>
      </c>
      <c r="M335" s="35" t="n">
        <v>10100467</v>
      </c>
      <c r="N335" s="35" t="n">
        <v>6625009</v>
      </c>
      <c r="O335" s="35" t="n">
        <v>7495522</v>
      </c>
      <c r="P335" s="35" t="n">
        <v>1871584</v>
      </c>
      <c r="Q335" s="35" t="n">
        <v>2604945</v>
      </c>
      <c r="R335" s="35" t="n">
        <v>864</v>
      </c>
      <c r="S335" s="35" t="n">
        <v>864</v>
      </c>
      <c r="T335" s="35" t="n">
        <v>50000</v>
      </c>
      <c r="U335" s="35" t="n">
        <v>50000</v>
      </c>
      <c r="V335" s="35" t="n">
        <v>629559</v>
      </c>
      <c r="W335" s="35" t="n">
        <v>667067</v>
      </c>
      <c r="X335" s="35" t="n">
        <v>76963</v>
      </c>
      <c r="Y335" s="35" t="n">
        <v>80000</v>
      </c>
      <c r="Z335" s="35" t="n">
        <v>244644</v>
      </c>
      <c r="AA335" s="35" t="n">
        <v>259219</v>
      </c>
      <c r="AB335" s="35" t="n">
        <v>88900</v>
      </c>
      <c r="AC335" s="35" t="n">
        <v>100000</v>
      </c>
      <c r="AD335" s="35" t="n">
        <v>120254</v>
      </c>
      <c r="AE335" s="35" t="n">
        <v>130000</v>
      </c>
      <c r="AF335" s="35" t="n">
        <v>44450</v>
      </c>
      <c r="AG335" s="35" t="n">
        <v>50000</v>
      </c>
      <c r="AH335" s="35" t="n">
        <v>5370239</v>
      </c>
      <c r="AI335" s="35" t="n">
        <v>6159236</v>
      </c>
      <c r="AJ335" s="35" t="n">
        <v>78531</v>
      </c>
      <c r="AK335" s="35" t="n">
        <v>1241412</v>
      </c>
      <c r="AL335" s="35" t="n">
        <v>130000</v>
      </c>
      <c r="AM335" s="35" t="n">
        <v>1539193</v>
      </c>
      <c r="AN335" s="35" t="n">
        <v>1319943</v>
      </c>
      <c r="AO335" s="35" t="n">
        <v>1669193</v>
      </c>
      <c r="AP335" s="35" t="n">
        <v>101967</v>
      </c>
      <c r="AQ335" s="35" t="n">
        <v>173784</v>
      </c>
      <c r="AR335" s="35" t="n">
        <v>1176</v>
      </c>
      <c r="AS335" s="35" t="n">
        <v>1968</v>
      </c>
      <c r="AT335" s="35" t="n">
        <v>75812</v>
      </c>
      <c r="AU335" s="35" t="n">
        <v>120000</v>
      </c>
      <c r="AV335" s="35" t="n">
        <v>167296</v>
      </c>
      <c r="AW335" s="35" t="n">
        <v>300000</v>
      </c>
      <c r="AX335" s="35" t="n">
        <v>205390</v>
      </c>
      <c r="AY335" s="35" t="n">
        <v>340000</v>
      </c>
      <c r="AZ335" s="35" t="n">
        <v>30</v>
      </c>
      <c r="BA335" s="35" t="n">
        <v>-2257377</v>
      </c>
      <c r="BB335" s="35" t="n">
        <v>-1667651</v>
      </c>
      <c r="BC335" s="35" t="n">
        <v>347568</v>
      </c>
      <c r="BD335" s="60" t="n">
        <v>203933</v>
      </c>
      <c r="BE335" s="60" t="n">
        <v>9838</v>
      </c>
    </row>
    <row r="336" customFormat="false" ht="12.75" hidden="false" customHeight="true" outlineLevel="0" collapsed="false">
      <c r="A336" s="35" t="s">
        <v>733</v>
      </c>
      <c r="B336" s="35" t="s">
        <v>721</v>
      </c>
      <c r="C336" s="35" t="s">
        <v>151</v>
      </c>
      <c r="D336" s="35" t="s">
        <v>722</v>
      </c>
      <c r="E336" s="35" t="s">
        <v>154</v>
      </c>
      <c r="F336" s="35" t="s">
        <v>144</v>
      </c>
      <c r="G336" s="35" t="s">
        <v>549</v>
      </c>
      <c r="H336" s="35" t="s">
        <v>550</v>
      </c>
      <c r="I336" s="35" t="n">
        <v>1000</v>
      </c>
      <c r="J336" s="35" t="s">
        <v>562</v>
      </c>
      <c r="K336" s="35" t="n">
        <v>3124</v>
      </c>
      <c r="L336" s="35" t="n">
        <v>17503824</v>
      </c>
      <c r="M336" s="35" t="n">
        <v>22776229</v>
      </c>
      <c r="N336" s="35" t="n">
        <v>11667059</v>
      </c>
      <c r="O336" s="35" t="n">
        <v>13734757</v>
      </c>
      <c r="P336" s="35" t="n">
        <v>5836765</v>
      </c>
      <c r="Q336" s="35" t="n">
        <v>9041472</v>
      </c>
      <c r="R336" s="35" t="n">
        <v>938</v>
      </c>
      <c r="S336" s="35" t="n">
        <v>938</v>
      </c>
      <c r="T336" s="35" t="n">
        <v>50000</v>
      </c>
      <c r="U336" s="35" t="n">
        <v>50000</v>
      </c>
      <c r="V336" s="35" t="n">
        <v>629559</v>
      </c>
      <c r="W336" s="35" t="n">
        <v>667067</v>
      </c>
      <c r="X336" s="35" t="n">
        <v>153925</v>
      </c>
      <c r="Y336" s="35" t="n">
        <v>160000</v>
      </c>
      <c r="Z336" s="35" t="n">
        <v>244644</v>
      </c>
      <c r="AA336" s="35" t="n">
        <v>259219</v>
      </c>
      <c r="AB336" s="35" t="n">
        <v>88900</v>
      </c>
      <c r="AC336" s="35" t="n">
        <v>100000</v>
      </c>
      <c r="AD336" s="35" t="n">
        <v>120254</v>
      </c>
      <c r="AE336" s="35" t="n">
        <v>130000</v>
      </c>
      <c r="AF336" s="35" t="n">
        <v>44450</v>
      </c>
      <c r="AG336" s="35" t="n">
        <v>50000</v>
      </c>
      <c r="AH336" s="35" t="n">
        <v>10335327</v>
      </c>
      <c r="AI336" s="35" t="n">
        <v>12318471</v>
      </c>
      <c r="AJ336" s="35" t="n">
        <v>78531</v>
      </c>
      <c r="AK336" s="35" t="n">
        <v>2389167</v>
      </c>
      <c r="AL336" s="35" t="n">
        <v>130000</v>
      </c>
      <c r="AM336" s="35" t="n">
        <v>3078386</v>
      </c>
      <c r="AN336" s="35" t="n">
        <v>2467698</v>
      </c>
      <c r="AO336" s="35" t="n">
        <v>3208386</v>
      </c>
      <c r="AP336" s="35" t="n">
        <v>2918382</v>
      </c>
      <c r="AQ336" s="35" t="n">
        <v>5069352</v>
      </c>
      <c r="AR336" s="35" t="n">
        <v>2186</v>
      </c>
      <c r="AS336" s="35" t="n">
        <v>3734</v>
      </c>
      <c r="AT336" s="35" t="n">
        <v>75812</v>
      </c>
      <c r="AU336" s="35" t="n">
        <v>120000</v>
      </c>
      <c r="AV336" s="35" t="n">
        <v>167296</v>
      </c>
      <c r="AW336" s="35" t="n">
        <v>300000</v>
      </c>
      <c r="AX336" s="35" t="n">
        <v>205390</v>
      </c>
      <c r="AY336" s="35" t="n">
        <v>340000</v>
      </c>
      <c r="AZ336" s="35" t="n">
        <v>458.1099258</v>
      </c>
      <c r="BA336" s="35" t="n">
        <v>1097232</v>
      </c>
      <c r="BB336" s="35" t="n">
        <v>0</v>
      </c>
      <c r="BC336" s="35" t="n">
        <v>10138704</v>
      </c>
      <c r="BD336" s="60" t="n">
        <v>5836765</v>
      </c>
      <c r="BE336" s="60" t="n">
        <v>18668</v>
      </c>
    </row>
    <row r="337" customFormat="false" ht="12.75" hidden="false" customHeight="true" outlineLevel="0" collapsed="false">
      <c r="A337" s="35" t="s">
        <v>733</v>
      </c>
      <c r="B337" s="35" t="s">
        <v>721</v>
      </c>
      <c r="C337" s="35" t="s">
        <v>151</v>
      </c>
      <c r="D337" s="35" t="s">
        <v>722</v>
      </c>
      <c r="E337" s="35" t="s">
        <v>154</v>
      </c>
      <c r="F337" s="35" t="s">
        <v>144</v>
      </c>
      <c r="G337" s="35" t="s">
        <v>549</v>
      </c>
      <c r="H337" s="35" t="s">
        <v>556</v>
      </c>
      <c r="I337" s="35" t="n">
        <v>1000</v>
      </c>
      <c r="J337" s="35" t="s">
        <v>562</v>
      </c>
      <c r="K337" s="35" t="n">
        <v>3124</v>
      </c>
      <c r="L337" s="35" t="n">
        <v>14776556</v>
      </c>
      <c r="M337" s="35" t="n">
        <v>18038851</v>
      </c>
      <c r="N337" s="35" t="n">
        <v>11667059</v>
      </c>
      <c r="O337" s="35" t="n">
        <v>13734757</v>
      </c>
      <c r="P337" s="35" t="n">
        <v>3109497</v>
      </c>
      <c r="Q337" s="35" t="n">
        <v>4304094</v>
      </c>
      <c r="R337" s="35" t="n">
        <v>792</v>
      </c>
      <c r="S337" s="35" t="n">
        <v>792</v>
      </c>
      <c r="T337" s="35" t="n">
        <v>50000</v>
      </c>
      <c r="U337" s="35" t="n">
        <v>50000</v>
      </c>
      <c r="V337" s="35" t="n">
        <v>629559</v>
      </c>
      <c r="W337" s="35" t="n">
        <v>667067</v>
      </c>
      <c r="X337" s="35" t="n">
        <v>153925</v>
      </c>
      <c r="Y337" s="35" t="n">
        <v>160000</v>
      </c>
      <c r="Z337" s="35" t="n">
        <v>244644</v>
      </c>
      <c r="AA337" s="35" t="n">
        <v>259219</v>
      </c>
      <c r="AB337" s="35" t="n">
        <v>88900</v>
      </c>
      <c r="AC337" s="35" t="n">
        <v>100000</v>
      </c>
      <c r="AD337" s="35" t="n">
        <v>120254</v>
      </c>
      <c r="AE337" s="35" t="n">
        <v>130000</v>
      </c>
      <c r="AF337" s="35" t="n">
        <v>44450</v>
      </c>
      <c r="AG337" s="35" t="n">
        <v>50000</v>
      </c>
      <c r="AH337" s="35" t="n">
        <v>10335327</v>
      </c>
      <c r="AI337" s="35" t="n">
        <v>12318471</v>
      </c>
      <c r="AJ337" s="35" t="n">
        <v>78531</v>
      </c>
      <c r="AK337" s="35" t="n">
        <v>2389167</v>
      </c>
      <c r="AL337" s="35" t="n">
        <v>130000</v>
      </c>
      <c r="AM337" s="35" t="n">
        <v>3078386</v>
      </c>
      <c r="AN337" s="35" t="n">
        <v>2467698</v>
      </c>
      <c r="AO337" s="35" t="n">
        <v>3208386</v>
      </c>
      <c r="AP337" s="35" t="n">
        <v>191115</v>
      </c>
      <c r="AQ337" s="35" t="n">
        <v>331974</v>
      </c>
      <c r="AR337" s="35" t="n">
        <v>2186</v>
      </c>
      <c r="AS337" s="35" t="n">
        <v>3734</v>
      </c>
      <c r="AT337" s="35" t="n">
        <v>75812</v>
      </c>
      <c r="AU337" s="35" t="n">
        <v>120000</v>
      </c>
      <c r="AV337" s="35" t="n">
        <v>167296</v>
      </c>
      <c r="AW337" s="35" t="n">
        <v>300000</v>
      </c>
      <c r="AX337" s="35" t="n">
        <v>205390</v>
      </c>
      <c r="AY337" s="35" t="n">
        <v>340000</v>
      </c>
      <c r="AZ337" s="35" t="n">
        <v>30</v>
      </c>
      <c r="BA337" s="35" t="n">
        <v>-3640146</v>
      </c>
      <c r="BB337" s="35" t="n">
        <v>-2727268</v>
      </c>
      <c r="BC337" s="35" t="n">
        <v>663948</v>
      </c>
      <c r="BD337" s="60" t="n">
        <v>382229</v>
      </c>
      <c r="BE337" s="60" t="n">
        <v>18668</v>
      </c>
    </row>
    <row r="338" customFormat="false" ht="12.75" hidden="false" customHeight="true" outlineLevel="0" collapsed="false">
      <c r="A338" s="35" t="s">
        <v>734</v>
      </c>
      <c r="B338" s="35" t="s">
        <v>721</v>
      </c>
      <c r="C338" s="35" t="s">
        <v>151</v>
      </c>
      <c r="D338" s="35" t="s">
        <v>722</v>
      </c>
      <c r="E338" s="35" t="s">
        <v>154</v>
      </c>
      <c r="F338" s="35" t="s">
        <v>156</v>
      </c>
      <c r="H338" s="35" t="s">
        <v>550</v>
      </c>
      <c r="I338" s="35" t="n">
        <v>400</v>
      </c>
      <c r="J338" s="35" t="s">
        <v>551</v>
      </c>
      <c r="K338" s="35" t="n">
        <v>49827</v>
      </c>
      <c r="L338" s="35" t="n">
        <v>2310416</v>
      </c>
      <c r="M338" s="35" t="n">
        <v>3226291</v>
      </c>
      <c r="N338" s="35" t="n">
        <v>1254769</v>
      </c>
      <c r="O338" s="35" t="n">
        <v>1336286</v>
      </c>
      <c r="P338" s="35" t="n">
        <v>1055647</v>
      </c>
      <c r="Q338" s="35" t="n">
        <v>1890005</v>
      </c>
      <c r="R338" s="35" t="n">
        <v>312</v>
      </c>
      <c r="S338" s="35" t="n">
        <v>312</v>
      </c>
      <c r="T338" s="35" t="n">
        <v>50000</v>
      </c>
      <c r="U338" s="35" t="n">
        <v>50000</v>
      </c>
      <c r="V338" s="35" t="n">
        <v>629559</v>
      </c>
      <c r="W338" s="35" t="n">
        <v>667067</v>
      </c>
      <c r="X338" s="35" t="n">
        <v>76963</v>
      </c>
      <c r="Y338" s="35" t="n">
        <v>80000</v>
      </c>
      <c r="Z338" s="35" t="n">
        <v>244644</v>
      </c>
      <c r="AA338" s="35" t="n">
        <v>259219</v>
      </c>
      <c r="AB338" s="35" t="n">
        <v>88900</v>
      </c>
      <c r="AC338" s="35" t="n">
        <v>100000</v>
      </c>
      <c r="AD338" s="35" t="n">
        <v>120254</v>
      </c>
      <c r="AE338" s="35" t="n">
        <v>130000</v>
      </c>
      <c r="AF338" s="35" t="n">
        <v>44450</v>
      </c>
      <c r="AG338" s="35" t="n">
        <v>50000</v>
      </c>
      <c r="AH338" s="35" t="n">
        <v>0</v>
      </c>
      <c r="AI338" s="35" t="n">
        <v>0</v>
      </c>
      <c r="AJ338" s="35" t="n">
        <v>78531</v>
      </c>
      <c r="AK338" s="35" t="n">
        <v>0</v>
      </c>
      <c r="AL338" s="35" t="n">
        <v>130000</v>
      </c>
      <c r="AM338" s="35" t="n">
        <v>0</v>
      </c>
      <c r="AN338" s="35" t="n">
        <v>78531</v>
      </c>
      <c r="AO338" s="35" t="n">
        <v>130000</v>
      </c>
      <c r="AP338" s="35" t="n">
        <v>527823</v>
      </c>
      <c r="AQ338" s="35" t="n">
        <v>998524</v>
      </c>
      <c r="AR338" s="35" t="n">
        <v>794</v>
      </c>
      <c r="AS338" s="35" t="n">
        <v>1480</v>
      </c>
      <c r="AT338" s="35" t="n">
        <v>75812</v>
      </c>
      <c r="AU338" s="35" t="n">
        <v>120000</v>
      </c>
      <c r="AV338" s="35" t="n">
        <v>167296</v>
      </c>
      <c r="AW338" s="35" t="n">
        <v>300000</v>
      </c>
      <c r="AX338" s="35" t="n">
        <v>205390</v>
      </c>
      <c r="AY338" s="35" t="n">
        <v>340000</v>
      </c>
      <c r="AZ338" s="35" t="n">
        <v>220.5065823</v>
      </c>
      <c r="BA338" s="35" t="n">
        <v>107044</v>
      </c>
      <c r="BB338" s="35" t="n">
        <v>0</v>
      </c>
      <c r="BC338" s="35" t="n">
        <v>1997049</v>
      </c>
      <c r="BD338" s="60" t="n">
        <v>1055647</v>
      </c>
      <c r="BE338" s="60" t="n">
        <v>7402</v>
      </c>
    </row>
    <row r="339" customFormat="false" ht="12.75" hidden="false" customHeight="true" outlineLevel="0" collapsed="false">
      <c r="A339" s="35" t="s">
        <v>734</v>
      </c>
      <c r="B339" s="35" t="s">
        <v>721</v>
      </c>
      <c r="C339" s="35" t="s">
        <v>151</v>
      </c>
      <c r="D339" s="35" t="s">
        <v>722</v>
      </c>
      <c r="E339" s="35" t="s">
        <v>154</v>
      </c>
      <c r="F339" s="35" t="s">
        <v>156</v>
      </c>
      <c r="H339" s="35" t="s">
        <v>556</v>
      </c>
      <c r="I339" s="35" t="n">
        <v>400</v>
      </c>
      <c r="J339" s="35" t="s">
        <v>551</v>
      </c>
      <c r="K339" s="35" t="n">
        <v>49827</v>
      </c>
      <c r="L339" s="35" t="n">
        <v>1854403</v>
      </c>
      <c r="M339" s="35" t="n">
        <v>2363616</v>
      </c>
      <c r="N339" s="35" t="n">
        <v>1254769</v>
      </c>
      <c r="O339" s="35" t="n">
        <v>1336286</v>
      </c>
      <c r="P339" s="35" t="n">
        <v>599634</v>
      </c>
      <c r="Q339" s="35" t="n">
        <v>1027330</v>
      </c>
      <c r="R339" s="35" t="n">
        <v>251</v>
      </c>
      <c r="S339" s="35" t="n">
        <v>251</v>
      </c>
      <c r="T339" s="35" t="n">
        <v>50000</v>
      </c>
      <c r="U339" s="35" t="n">
        <v>50000</v>
      </c>
      <c r="V339" s="35" t="n">
        <v>629559</v>
      </c>
      <c r="W339" s="35" t="n">
        <v>667067</v>
      </c>
      <c r="X339" s="35" t="n">
        <v>76963</v>
      </c>
      <c r="Y339" s="35" t="n">
        <v>80000</v>
      </c>
      <c r="Z339" s="35" t="n">
        <v>244644</v>
      </c>
      <c r="AA339" s="35" t="n">
        <v>259219</v>
      </c>
      <c r="AB339" s="35" t="n">
        <v>88900</v>
      </c>
      <c r="AC339" s="35" t="n">
        <v>100000</v>
      </c>
      <c r="AD339" s="35" t="n">
        <v>120254</v>
      </c>
      <c r="AE339" s="35" t="n">
        <v>130000</v>
      </c>
      <c r="AF339" s="35" t="n">
        <v>44450</v>
      </c>
      <c r="AG339" s="35" t="n">
        <v>50000</v>
      </c>
      <c r="AH339" s="35" t="n">
        <v>0</v>
      </c>
      <c r="AI339" s="35" t="n">
        <v>0</v>
      </c>
      <c r="AJ339" s="35" t="n">
        <v>78531</v>
      </c>
      <c r="AK339" s="35" t="n">
        <v>0</v>
      </c>
      <c r="AL339" s="35" t="n">
        <v>130000</v>
      </c>
      <c r="AM339" s="35" t="n">
        <v>0</v>
      </c>
      <c r="AN339" s="35" t="n">
        <v>78531</v>
      </c>
      <c r="AO339" s="35" t="n">
        <v>130000</v>
      </c>
      <c r="AP339" s="35" t="n">
        <v>71811</v>
      </c>
      <c r="AQ339" s="35" t="n">
        <v>135850</v>
      </c>
      <c r="AR339" s="35" t="n">
        <v>794</v>
      </c>
      <c r="AS339" s="35" t="n">
        <v>1480</v>
      </c>
      <c r="AT339" s="35" t="n">
        <v>75812</v>
      </c>
      <c r="AU339" s="35" t="n">
        <v>120000</v>
      </c>
      <c r="AV339" s="35" t="n">
        <v>167296</v>
      </c>
      <c r="AW339" s="35" t="n">
        <v>300000</v>
      </c>
      <c r="AX339" s="35" t="n">
        <v>205390</v>
      </c>
      <c r="AY339" s="35" t="n">
        <v>340000</v>
      </c>
      <c r="AZ339" s="35" t="n">
        <v>30</v>
      </c>
      <c r="BA339" s="35" t="n">
        <v>-755631</v>
      </c>
      <c r="BB339" s="35" t="n">
        <v>-456013</v>
      </c>
      <c r="BC339" s="35" t="n">
        <v>271699</v>
      </c>
      <c r="BD339" s="60" t="n">
        <v>143621</v>
      </c>
      <c r="BE339" s="60" t="n">
        <v>7402</v>
      </c>
    </row>
    <row r="340" customFormat="false" ht="12.75" hidden="false" customHeight="true" outlineLevel="0" collapsed="false">
      <c r="A340" s="35" t="s">
        <v>735</v>
      </c>
      <c r="B340" s="35" t="s">
        <v>721</v>
      </c>
      <c r="C340" s="35" t="s">
        <v>151</v>
      </c>
      <c r="D340" s="35" t="s">
        <v>722</v>
      </c>
      <c r="E340" s="35" t="s">
        <v>154</v>
      </c>
      <c r="F340" s="35" t="s">
        <v>156</v>
      </c>
      <c r="H340" s="35" t="s">
        <v>550</v>
      </c>
      <c r="I340" s="35" t="n">
        <v>2000</v>
      </c>
      <c r="J340" s="35" t="s">
        <v>558</v>
      </c>
      <c r="K340" s="35" t="n">
        <v>49827</v>
      </c>
      <c r="L340" s="35" t="n">
        <v>2316767</v>
      </c>
      <c r="M340" s="35" t="n">
        <v>3238220</v>
      </c>
      <c r="N340" s="35" t="n">
        <v>1254769</v>
      </c>
      <c r="O340" s="35" t="n">
        <v>1336286</v>
      </c>
      <c r="P340" s="35" t="n">
        <v>1061998</v>
      </c>
      <c r="Q340" s="35" t="n">
        <v>1901934</v>
      </c>
      <c r="R340" s="35" t="n">
        <v>63</v>
      </c>
      <c r="S340" s="35" t="n">
        <v>63</v>
      </c>
      <c r="T340" s="35" t="n">
        <v>50000</v>
      </c>
      <c r="U340" s="35" t="n">
        <v>50000</v>
      </c>
      <c r="V340" s="35" t="n">
        <v>629559</v>
      </c>
      <c r="W340" s="35" t="n">
        <v>667067</v>
      </c>
      <c r="X340" s="35" t="n">
        <v>76963</v>
      </c>
      <c r="Y340" s="35" t="n">
        <v>80000</v>
      </c>
      <c r="Z340" s="35" t="n">
        <v>244644</v>
      </c>
      <c r="AA340" s="35" t="n">
        <v>259219</v>
      </c>
      <c r="AB340" s="35" t="n">
        <v>88900</v>
      </c>
      <c r="AC340" s="35" t="n">
        <v>100000</v>
      </c>
      <c r="AD340" s="35" t="n">
        <v>120254</v>
      </c>
      <c r="AE340" s="35" t="n">
        <v>130000</v>
      </c>
      <c r="AF340" s="35" t="n">
        <v>44450</v>
      </c>
      <c r="AG340" s="35" t="n">
        <v>50000</v>
      </c>
      <c r="AH340" s="35" t="n">
        <v>0</v>
      </c>
      <c r="AI340" s="35" t="n">
        <v>0</v>
      </c>
      <c r="AJ340" s="35" t="n">
        <v>78531</v>
      </c>
      <c r="AK340" s="35" t="n">
        <v>0</v>
      </c>
      <c r="AL340" s="35" t="n">
        <v>130000</v>
      </c>
      <c r="AM340" s="35" t="n">
        <v>0</v>
      </c>
      <c r="AN340" s="35" t="n">
        <v>78531</v>
      </c>
      <c r="AO340" s="35" t="n">
        <v>130000</v>
      </c>
      <c r="AP340" s="35" t="n">
        <v>530999</v>
      </c>
      <c r="AQ340" s="35" t="n">
        <v>1004532</v>
      </c>
      <c r="AR340" s="35" t="n">
        <v>3970</v>
      </c>
      <c r="AS340" s="35" t="n">
        <v>7402</v>
      </c>
      <c r="AT340" s="35" t="n">
        <v>75812</v>
      </c>
      <c r="AU340" s="35" t="n">
        <v>120000</v>
      </c>
      <c r="AV340" s="35" t="n">
        <v>167296</v>
      </c>
      <c r="AW340" s="35" t="n">
        <v>300000</v>
      </c>
      <c r="AX340" s="35" t="n">
        <v>205390</v>
      </c>
      <c r="AY340" s="35" t="n">
        <v>340000</v>
      </c>
      <c r="AZ340" s="35" t="n">
        <v>44.3666522</v>
      </c>
      <c r="BA340" s="35" t="n">
        <v>107130</v>
      </c>
      <c r="BB340" s="35" t="n">
        <v>0</v>
      </c>
      <c r="BC340" s="35" t="n">
        <v>2009064</v>
      </c>
      <c r="BD340" s="60" t="n">
        <v>1061998</v>
      </c>
      <c r="BE340" s="60" t="n">
        <v>37011</v>
      </c>
    </row>
    <row r="341" customFormat="false" ht="12.75" hidden="false" customHeight="true" outlineLevel="0" collapsed="false">
      <c r="A341" s="35" t="s">
        <v>735</v>
      </c>
      <c r="B341" s="35" t="s">
        <v>721</v>
      </c>
      <c r="C341" s="35" t="s">
        <v>151</v>
      </c>
      <c r="D341" s="35" t="s">
        <v>722</v>
      </c>
      <c r="E341" s="35" t="s">
        <v>154</v>
      </c>
      <c r="F341" s="35" t="s">
        <v>156</v>
      </c>
      <c r="H341" s="35" t="s">
        <v>556</v>
      </c>
      <c r="I341" s="35" t="n">
        <v>2000</v>
      </c>
      <c r="J341" s="35" t="s">
        <v>558</v>
      </c>
      <c r="K341" s="35" t="n">
        <v>49827</v>
      </c>
      <c r="L341" s="35" t="n">
        <v>2144821</v>
      </c>
      <c r="M341" s="35" t="n">
        <v>2912936</v>
      </c>
      <c r="N341" s="35" t="n">
        <v>1254769</v>
      </c>
      <c r="O341" s="35" t="n">
        <v>1336286</v>
      </c>
      <c r="P341" s="35" t="n">
        <v>890052</v>
      </c>
      <c r="Q341" s="35" t="n">
        <v>1576650</v>
      </c>
      <c r="R341" s="35" t="n">
        <v>58</v>
      </c>
      <c r="S341" s="35" t="n">
        <v>58</v>
      </c>
      <c r="T341" s="35" t="n">
        <v>50000</v>
      </c>
      <c r="U341" s="35" t="n">
        <v>50000</v>
      </c>
      <c r="V341" s="35" t="n">
        <v>629559</v>
      </c>
      <c r="W341" s="35" t="n">
        <v>667067</v>
      </c>
      <c r="X341" s="35" t="n">
        <v>76963</v>
      </c>
      <c r="Y341" s="35" t="n">
        <v>80000</v>
      </c>
      <c r="Z341" s="35" t="n">
        <v>244644</v>
      </c>
      <c r="AA341" s="35" t="n">
        <v>259219</v>
      </c>
      <c r="AB341" s="35" t="n">
        <v>88900</v>
      </c>
      <c r="AC341" s="35" t="n">
        <v>100000</v>
      </c>
      <c r="AD341" s="35" t="n">
        <v>120254</v>
      </c>
      <c r="AE341" s="35" t="n">
        <v>130000</v>
      </c>
      <c r="AF341" s="35" t="n">
        <v>44450</v>
      </c>
      <c r="AG341" s="35" t="n">
        <v>50000</v>
      </c>
      <c r="AH341" s="35" t="n">
        <v>0</v>
      </c>
      <c r="AI341" s="35" t="n">
        <v>0</v>
      </c>
      <c r="AJ341" s="35" t="n">
        <v>78531</v>
      </c>
      <c r="AK341" s="35" t="n">
        <v>0</v>
      </c>
      <c r="AL341" s="35" t="n">
        <v>130000</v>
      </c>
      <c r="AM341" s="35" t="n">
        <v>0</v>
      </c>
      <c r="AN341" s="35" t="n">
        <v>78531</v>
      </c>
      <c r="AO341" s="35" t="n">
        <v>130000</v>
      </c>
      <c r="AP341" s="35" t="n">
        <v>359053</v>
      </c>
      <c r="AQ341" s="35" t="n">
        <v>679248</v>
      </c>
      <c r="AR341" s="35" t="n">
        <v>3970</v>
      </c>
      <c r="AS341" s="35" t="n">
        <v>7402</v>
      </c>
      <c r="AT341" s="35" t="n">
        <v>75812</v>
      </c>
      <c r="AU341" s="35" t="n">
        <v>120000</v>
      </c>
      <c r="AV341" s="35" t="n">
        <v>167296</v>
      </c>
      <c r="AW341" s="35" t="n">
        <v>300000</v>
      </c>
      <c r="AX341" s="35" t="n">
        <v>205390</v>
      </c>
      <c r="AY341" s="35" t="n">
        <v>340000</v>
      </c>
      <c r="AZ341" s="35" t="n">
        <v>30</v>
      </c>
      <c r="BA341" s="35" t="n">
        <v>-218154</v>
      </c>
      <c r="BB341" s="35" t="n">
        <v>-171946</v>
      </c>
      <c r="BC341" s="35" t="n">
        <v>1358496</v>
      </c>
      <c r="BD341" s="60" t="n">
        <v>718106</v>
      </c>
      <c r="BE341" s="60" t="n">
        <v>37011</v>
      </c>
    </row>
    <row r="342" customFormat="false" ht="12.75" hidden="false" customHeight="true" outlineLevel="0" collapsed="false">
      <c r="A342" s="35" t="s">
        <v>736</v>
      </c>
      <c r="B342" s="35" t="s">
        <v>721</v>
      </c>
      <c r="C342" s="35" t="s">
        <v>151</v>
      </c>
      <c r="D342" s="35" t="s">
        <v>722</v>
      </c>
      <c r="E342" s="35" t="s">
        <v>154</v>
      </c>
      <c r="F342" s="35" t="s">
        <v>156</v>
      </c>
      <c r="H342" s="35" t="s">
        <v>550</v>
      </c>
      <c r="I342" s="35" t="n">
        <v>4000</v>
      </c>
      <c r="J342" s="35" t="s">
        <v>562</v>
      </c>
      <c r="K342" s="35" t="n">
        <v>49827</v>
      </c>
      <c r="L342" s="35" t="n">
        <v>2324707</v>
      </c>
      <c r="M342" s="35" t="n">
        <v>3253132</v>
      </c>
      <c r="N342" s="35" t="n">
        <v>1254769</v>
      </c>
      <c r="O342" s="35" t="n">
        <v>1336286</v>
      </c>
      <c r="P342" s="35" t="n">
        <v>1069937</v>
      </c>
      <c r="Q342" s="35" t="n">
        <v>1916846</v>
      </c>
      <c r="R342" s="35" t="n">
        <v>31</v>
      </c>
      <c r="S342" s="35" t="n">
        <v>31</v>
      </c>
      <c r="T342" s="35" t="n">
        <v>50000</v>
      </c>
      <c r="U342" s="35" t="n">
        <v>50000</v>
      </c>
      <c r="V342" s="35" t="n">
        <v>629559</v>
      </c>
      <c r="W342" s="35" t="n">
        <v>667067</v>
      </c>
      <c r="X342" s="35" t="n">
        <v>76963</v>
      </c>
      <c r="Y342" s="35" t="n">
        <v>80000</v>
      </c>
      <c r="Z342" s="35" t="n">
        <v>244644</v>
      </c>
      <c r="AA342" s="35" t="n">
        <v>259219</v>
      </c>
      <c r="AB342" s="35" t="n">
        <v>88900</v>
      </c>
      <c r="AC342" s="35" t="n">
        <v>100000</v>
      </c>
      <c r="AD342" s="35" t="n">
        <v>120254</v>
      </c>
      <c r="AE342" s="35" t="n">
        <v>130000</v>
      </c>
      <c r="AF342" s="35" t="n">
        <v>44450</v>
      </c>
      <c r="AG342" s="35" t="n">
        <v>50000</v>
      </c>
      <c r="AH342" s="35" t="n">
        <v>0</v>
      </c>
      <c r="AI342" s="35" t="n">
        <v>0</v>
      </c>
      <c r="AJ342" s="35" t="n">
        <v>78531</v>
      </c>
      <c r="AK342" s="35" t="n">
        <v>0</v>
      </c>
      <c r="AL342" s="35" t="n">
        <v>130000</v>
      </c>
      <c r="AM342" s="35" t="n">
        <v>0</v>
      </c>
      <c r="AN342" s="35" t="n">
        <v>78531</v>
      </c>
      <c r="AO342" s="35" t="n">
        <v>130000</v>
      </c>
      <c r="AP342" s="35" t="n">
        <v>534969</v>
      </c>
      <c r="AQ342" s="35" t="n">
        <v>1012042</v>
      </c>
      <c r="AR342" s="35" t="n">
        <v>7939</v>
      </c>
      <c r="AS342" s="35" t="n">
        <v>14804</v>
      </c>
      <c r="AT342" s="35" t="n">
        <v>75812</v>
      </c>
      <c r="AU342" s="35" t="n">
        <v>120000</v>
      </c>
      <c r="AV342" s="35" t="n">
        <v>167296</v>
      </c>
      <c r="AW342" s="35" t="n">
        <v>300000</v>
      </c>
      <c r="AX342" s="35" t="n">
        <v>205390</v>
      </c>
      <c r="AY342" s="35" t="n">
        <v>340000</v>
      </c>
      <c r="AZ342" s="35" t="n">
        <v>22.34916094</v>
      </c>
      <c r="BA342" s="35" t="n">
        <v>107237</v>
      </c>
      <c r="BB342" s="35" t="n">
        <v>0</v>
      </c>
      <c r="BC342" s="35" t="n">
        <v>2024083</v>
      </c>
      <c r="BD342" s="60" t="n">
        <v>1069937</v>
      </c>
      <c r="BE342" s="60" t="n">
        <v>74022</v>
      </c>
    </row>
    <row r="343" customFormat="false" ht="12.75" hidden="false" customHeight="true" outlineLevel="0" collapsed="false">
      <c r="A343" s="35" t="s">
        <v>736</v>
      </c>
      <c r="B343" s="35" t="s">
        <v>721</v>
      </c>
      <c r="C343" s="35" t="s">
        <v>151</v>
      </c>
      <c r="D343" s="35" t="s">
        <v>722</v>
      </c>
      <c r="E343" s="35" t="s">
        <v>154</v>
      </c>
      <c r="F343" s="35" t="s">
        <v>156</v>
      </c>
      <c r="H343" s="35" t="s">
        <v>556</v>
      </c>
      <c r="I343" s="35" t="n">
        <v>4000</v>
      </c>
      <c r="J343" s="35" t="s">
        <v>562</v>
      </c>
      <c r="K343" s="35" t="n">
        <v>49827</v>
      </c>
      <c r="L343" s="35" t="n">
        <v>2507844</v>
      </c>
      <c r="M343" s="35" t="n">
        <v>3599587</v>
      </c>
      <c r="N343" s="35" t="n">
        <v>1254769</v>
      </c>
      <c r="O343" s="35" t="n">
        <v>1336286</v>
      </c>
      <c r="P343" s="35" t="n">
        <v>1253074</v>
      </c>
      <c r="Q343" s="35" t="n">
        <v>2263301</v>
      </c>
      <c r="R343" s="35" t="n">
        <v>34</v>
      </c>
      <c r="S343" s="35" t="n">
        <v>34</v>
      </c>
      <c r="T343" s="35" t="n">
        <v>50000</v>
      </c>
      <c r="U343" s="35" t="n">
        <v>50000</v>
      </c>
      <c r="V343" s="35" t="n">
        <v>629559</v>
      </c>
      <c r="W343" s="35" t="n">
        <v>667067</v>
      </c>
      <c r="X343" s="35" t="n">
        <v>76963</v>
      </c>
      <c r="Y343" s="35" t="n">
        <v>80000</v>
      </c>
      <c r="Z343" s="35" t="n">
        <v>244644</v>
      </c>
      <c r="AA343" s="35" t="n">
        <v>259219</v>
      </c>
      <c r="AB343" s="35" t="n">
        <v>88900</v>
      </c>
      <c r="AC343" s="35" t="n">
        <v>100000</v>
      </c>
      <c r="AD343" s="35" t="n">
        <v>120254</v>
      </c>
      <c r="AE343" s="35" t="n">
        <v>130000</v>
      </c>
      <c r="AF343" s="35" t="n">
        <v>44450</v>
      </c>
      <c r="AG343" s="35" t="n">
        <v>50000</v>
      </c>
      <c r="AH343" s="35" t="n">
        <v>0</v>
      </c>
      <c r="AI343" s="35" t="n">
        <v>0</v>
      </c>
      <c r="AJ343" s="35" t="n">
        <v>78531</v>
      </c>
      <c r="AK343" s="35" t="n">
        <v>0</v>
      </c>
      <c r="AL343" s="35" t="n">
        <v>130000</v>
      </c>
      <c r="AM343" s="35" t="n">
        <v>0</v>
      </c>
      <c r="AN343" s="35" t="n">
        <v>78531</v>
      </c>
      <c r="AO343" s="35" t="n">
        <v>130000</v>
      </c>
      <c r="AP343" s="35" t="n">
        <v>718106</v>
      </c>
      <c r="AQ343" s="35" t="n">
        <v>1358496</v>
      </c>
      <c r="AR343" s="35" t="n">
        <v>7939</v>
      </c>
      <c r="AS343" s="35" t="n">
        <v>14804</v>
      </c>
      <c r="AT343" s="35" t="n">
        <v>75812</v>
      </c>
      <c r="AU343" s="35" t="n">
        <v>120000</v>
      </c>
      <c r="AV343" s="35" t="n">
        <v>167296</v>
      </c>
      <c r="AW343" s="35" t="n">
        <v>300000</v>
      </c>
      <c r="AX343" s="35" t="n">
        <v>205390</v>
      </c>
      <c r="AY343" s="35" t="n">
        <v>340000</v>
      </c>
      <c r="AZ343" s="35" t="n">
        <v>30</v>
      </c>
      <c r="BA343" s="35" t="n">
        <v>453691</v>
      </c>
      <c r="BB343" s="35" t="n">
        <v>183137</v>
      </c>
      <c r="BC343" s="35" t="n">
        <v>2716992</v>
      </c>
      <c r="BD343" s="60" t="n">
        <v>1436211</v>
      </c>
      <c r="BE343" s="60" t="n">
        <v>74022</v>
      </c>
    </row>
    <row r="344" customFormat="false" ht="12.75" hidden="false" customHeight="true" outlineLevel="0" collapsed="false">
      <c r="A344" s="35" t="s">
        <v>737</v>
      </c>
      <c r="B344" s="35" t="s">
        <v>721</v>
      </c>
      <c r="C344" s="35" t="s">
        <v>151</v>
      </c>
      <c r="D344" s="35" t="s">
        <v>722</v>
      </c>
      <c r="E344" s="35" t="s">
        <v>155</v>
      </c>
      <c r="F344" s="35" t="s">
        <v>144</v>
      </c>
      <c r="G344" s="35" t="s">
        <v>549</v>
      </c>
      <c r="H344" s="35" t="s">
        <v>550</v>
      </c>
      <c r="I344" s="35" t="n">
        <v>100</v>
      </c>
      <c r="J344" s="35" t="s">
        <v>551</v>
      </c>
      <c r="K344" s="35" t="n">
        <v>0</v>
      </c>
      <c r="L344" s="35" t="n">
        <v>3316578</v>
      </c>
      <c r="M344" s="35" t="n">
        <v>4353946</v>
      </c>
      <c r="N344" s="35" t="n">
        <v>1943204</v>
      </c>
      <c r="O344" s="35" t="n">
        <v>2110681</v>
      </c>
      <c r="P344" s="35" t="n">
        <v>1373375</v>
      </c>
      <c r="Q344" s="35" t="n">
        <v>2243265</v>
      </c>
      <c r="R344" s="35" t="n">
        <v>777</v>
      </c>
      <c r="S344" s="35" t="n">
        <v>777</v>
      </c>
      <c r="T344" s="35" t="n">
        <v>50000</v>
      </c>
      <c r="U344" s="35" t="n">
        <v>50000</v>
      </c>
      <c r="V344" s="35" t="n">
        <v>629559</v>
      </c>
      <c r="W344" s="35" t="n">
        <v>667067</v>
      </c>
      <c r="X344" s="35" t="n">
        <v>76963</v>
      </c>
      <c r="Y344" s="35" t="n">
        <v>80000</v>
      </c>
      <c r="Z344" s="35" t="n">
        <v>244644</v>
      </c>
      <c r="AA344" s="35" t="n">
        <v>259219</v>
      </c>
      <c r="AB344" s="35" t="n">
        <v>88900</v>
      </c>
      <c r="AC344" s="35" t="n">
        <v>100000</v>
      </c>
      <c r="AD344" s="35" t="n">
        <v>120254</v>
      </c>
      <c r="AE344" s="35" t="n">
        <v>130000</v>
      </c>
      <c r="AF344" s="35" t="n">
        <v>44450</v>
      </c>
      <c r="AG344" s="35" t="n">
        <v>50000</v>
      </c>
      <c r="AH344" s="35" t="n">
        <v>688434</v>
      </c>
      <c r="AI344" s="35" t="n">
        <v>774395</v>
      </c>
      <c r="AJ344" s="35" t="n">
        <v>78531</v>
      </c>
      <c r="AK344" s="35" t="n">
        <v>159142</v>
      </c>
      <c r="AL344" s="35" t="n">
        <v>130000</v>
      </c>
      <c r="AM344" s="35" t="n">
        <v>193521</v>
      </c>
      <c r="AN344" s="35" t="n">
        <v>237673</v>
      </c>
      <c r="AO344" s="35" t="n">
        <v>323521</v>
      </c>
      <c r="AP344" s="35" t="n">
        <v>686687</v>
      </c>
      <c r="AQ344" s="35" t="n">
        <v>1158890</v>
      </c>
      <c r="AR344" s="35" t="n">
        <v>516</v>
      </c>
      <c r="AS344" s="35" t="n">
        <v>854</v>
      </c>
      <c r="AT344" s="35" t="n">
        <v>75812</v>
      </c>
      <c r="AU344" s="35" t="n">
        <v>120000</v>
      </c>
      <c r="AV344" s="35" t="n">
        <v>167296</v>
      </c>
      <c r="AW344" s="35" t="n">
        <v>300000</v>
      </c>
      <c r="AX344" s="35" t="n">
        <v>205390</v>
      </c>
      <c r="AY344" s="35" t="n">
        <v>340000</v>
      </c>
      <c r="AZ344" s="35" t="n">
        <v>462.4413231</v>
      </c>
      <c r="BA344" s="35" t="n">
        <v>74515</v>
      </c>
      <c r="BB344" s="35" t="n">
        <v>0</v>
      </c>
      <c r="BC344" s="35" t="n">
        <v>2317780</v>
      </c>
      <c r="BD344" s="60" t="n">
        <v>1373375</v>
      </c>
      <c r="BE344" s="60" t="n">
        <v>4271</v>
      </c>
    </row>
    <row r="345" customFormat="false" ht="12.75" hidden="false" customHeight="true" outlineLevel="0" collapsed="false">
      <c r="A345" s="35" t="s">
        <v>738</v>
      </c>
      <c r="B345" s="35" t="s">
        <v>721</v>
      </c>
      <c r="C345" s="35" t="s">
        <v>151</v>
      </c>
      <c r="D345" s="35" t="s">
        <v>722</v>
      </c>
      <c r="E345" s="35" t="s">
        <v>155</v>
      </c>
      <c r="F345" s="35" t="s">
        <v>144</v>
      </c>
      <c r="G345" s="35" t="s">
        <v>553</v>
      </c>
      <c r="H345" s="35" t="s">
        <v>550</v>
      </c>
      <c r="I345" s="35" t="n">
        <v>100</v>
      </c>
      <c r="J345" s="35" t="s">
        <v>551</v>
      </c>
      <c r="K345" s="35" t="n">
        <v>0</v>
      </c>
      <c r="L345" s="35" t="n">
        <v>2834633</v>
      </c>
      <c r="M345" s="35" t="n">
        <v>3762115</v>
      </c>
      <c r="N345" s="35" t="n">
        <v>1613453</v>
      </c>
      <c r="O345" s="35" t="n">
        <v>1739757</v>
      </c>
      <c r="P345" s="35" t="n">
        <v>1221179</v>
      </c>
      <c r="Q345" s="35" t="n">
        <v>2022358</v>
      </c>
      <c r="R345" s="35" t="n">
        <v>531</v>
      </c>
      <c r="S345" s="35" t="n">
        <v>531</v>
      </c>
      <c r="T345" s="35" t="n">
        <v>50000</v>
      </c>
      <c r="U345" s="35" t="n">
        <v>50000</v>
      </c>
      <c r="V345" s="35" t="n">
        <v>629559</v>
      </c>
      <c r="W345" s="35" t="n">
        <v>667067</v>
      </c>
      <c r="X345" s="35" t="n">
        <v>76963</v>
      </c>
      <c r="Y345" s="35" t="n">
        <v>80000</v>
      </c>
      <c r="Z345" s="35" t="n">
        <v>244644</v>
      </c>
      <c r="AA345" s="35" t="n">
        <v>259219</v>
      </c>
      <c r="AB345" s="35" t="n">
        <v>88900</v>
      </c>
      <c r="AC345" s="35" t="n">
        <v>100000</v>
      </c>
      <c r="AD345" s="35" t="n">
        <v>120254</v>
      </c>
      <c r="AE345" s="35" t="n">
        <v>130000</v>
      </c>
      <c r="AF345" s="35" t="n">
        <v>44450</v>
      </c>
      <c r="AG345" s="35" t="n">
        <v>50000</v>
      </c>
      <c r="AH345" s="35" t="n">
        <v>358684</v>
      </c>
      <c r="AI345" s="35" t="n">
        <v>403471</v>
      </c>
      <c r="AJ345" s="35" t="n">
        <v>78531</v>
      </c>
      <c r="AK345" s="35" t="n">
        <v>82915</v>
      </c>
      <c r="AL345" s="35" t="n">
        <v>130000</v>
      </c>
      <c r="AM345" s="35" t="n">
        <v>100827</v>
      </c>
      <c r="AN345" s="35" t="n">
        <v>161446</v>
      </c>
      <c r="AO345" s="35" t="n">
        <v>230827</v>
      </c>
      <c r="AP345" s="35" t="n">
        <v>610590</v>
      </c>
      <c r="AQ345" s="35" t="n">
        <v>1030463</v>
      </c>
      <c r="AR345" s="35" t="n">
        <v>645</v>
      </c>
      <c r="AS345" s="35" t="n">
        <v>1068</v>
      </c>
      <c r="AT345" s="35" t="n">
        <v>75812</v>
      </c>
      <c r="AU345" s="35" t="n">
        <v>120000</v>
      </c>
      <c r="AV345" s="35" t="n">
        <v>167296</v>
      </c>
      <c r="AW345" s="35" t="n">
        <v>300000</v>
      </c>
      <c r="AX345" s="35" t="n">
        <v>205390</v>
      </c>
      <c r="AY345" s="35" t="n">
        <v>340000</v>
      </c>
      <c r="AZ345" s="35" t="n">
        <v>328.9553604</v>
      </c>
      <c r="BA345" s="35" t="n">
        <v>38569</v>
      </c>
      <c r="BB345" s="35" t="n">
        <v>0</v>
      </c>
      <c r="BC345" s="35" t="n">
        <v>2060927</v>
      </c>
      <c r="BD345" s="60" t="n">
        <v>1221179</v>
      </c>
      <c r="BE345" s="60" t="n">
        <v>5339</v>
      </c>
    </row>
    <row r="346" customFormat="false" ht="12.75" hidden="false" customHeight="true" outlineLevel="0" collapsed="false">
      <c r="A346" s="35" t="s">
        <v>737</v>
      </c>
      <c r="B346" s="35" t="s">
        <v>721</v>
      </c>
      <c r="C346" s="35" t="s">
        <v>151</v>
      </c>
      <c r="D346" s="35" t="s">
        <v>722</v>
      </c>
      <c r="E346" s="35" t="s">
        <v>155</v>
      </c>
      <c r="F346" s="35" t="s">
        <v>144</v>
      </c>
      <c r="G346" s="35" t="s">
        <v>549</v>
      </c>
      <c r="H346" s="35" t="s">
        <v>556</v>
      </c>
      <c r="I346" s="35" t="n">
        <v>100</v>
      </c>
      <c r="J346" s="35" t="s">
        <v>551</v>
      </c>
      <c r="K346" s="35" t="n">
        <v>0</v>
      </c>
      <c r="L346" s="35" t="n">
        <v>2674439</v>
      </c>
      <c r="M346" s="35" t="n">
        <v>3270237</v>
      </c>
      <c r="N346" s="35" t="n">
        <v>1943204</v>
      </c>
      <c r="O346" s="35" t="n">
        <v>2110681</v>
      </c>
      <c r="P346" s="35" t="n">
        <v>731235</v>
      </c>
      <c r="Q346" s="35" t="n">
        <v>1159556</v>
      </c>
      <c r="R346" s="35" t="n">
        <v>626</v>
      </c>
      <c r="S346" s="35" t="n">
        <v>626</v>
      </c>
      <c r="T346" s="35" t="n">
        <v>50000</v>
      </c>
      <c r="U346" s="35" t="n">
        <v>50000</v>
      </c>
      <c r="V346" s="35" t="n">
        <v>629559</v>
      </c>
      <c r="W346" s="35" t="n">
        <v>667067</v>
      </c>
      <c r="X346" s="35" t="n">
        <v>76963</v>
      </c>
      <c r="Y346" s="35" t="n">
        <v>80000</v>
      </c>
      <c r="Z346" s="35" t="n">
        <v>244644</v>
      </c>
      <c r="AA346" s="35" t="n">
        <v>259219</v>
      </c>
      <c r="AB346" s="35" t="n">
        <v>88900</v>
      </c>
      <c r="AC346" s="35" t="n">
        <v>100000</v>
      </c>
      <c r="AD346" s="35" t="n">
        <v>120254</v>
      </c>
      <c r="AE346" s="35" t="n">
        <v>130000</v>
      </c>
      <c r="AF346" s="35" t="n">
        <v>44450</v>
      </c>
      <c r="AG346" s="35" t="n">
        <v>50000</v>
      </c>
      <c r="AH346" s="35" t="n">
        <v>688434</v>
      </c>
      <c r="AI346" s="35" t="n">
        <v>774395</v>
      </c>
      <c r="AJ346" s="35" t="n">
        <v>78531</v>
      </c>
      <c r="AK346" s="35" t="n">
        <v>159142</v>
      </c>
      <c r="AL346" s="35" t="n">
        <v>130000</v>
      </c>
      <c r="AM346" s="35" t="n">
        <v>193521</v>
      </c>
      <c r="AN346" s="35" t="n">
        <v>237673</v>
      </c>
      <c r="AO346" s="35" t="n">
        <v>323521</v>
      </c>
      <c r="AP346" s="35" t="n">
        <v>44548</v>
      </c>
      <c r="AQ346" s="35" t="n">
        <v>75181</v>
      </c>
      <c r="AR346" s="35" t="n">
        <v>516</v>
      </c>
      <c r="AS346" s="35" t="n">
        <v>854</v>
      </c>
      <c r="AT346" s="35" t="n">
        <v>75812</v>
      </c>
      <c r="AU346" s="35" t="n">
        <v>120000</v>
      </c>
      <c r="AV346" s="35" t="n">
        <v>167296</v>
      </c>
      <c r="AW346" s="35" t="n">
        <v>300000</v>
      </c>
      <c r="AX346" s="35" t="n">
        <v>205390</v>
      </c>
      <c r="AY346" s="35" t="n">
        <v>340000</v>
      </c>
      <c r="AZ346" s="35" t="n">
        <v>30</v>
      </c>
      <c r="BA346" s="35" t="n">
        <v>-1009194</v>
      </c>
      <c r="BB346" s="35" t="n">
        <v>-642140</v>
      </c>
      <c r="BC346" s="35" t="n">
        <v>150362</v>
      </c>
      <c r="BD346" s="60" t="n">
        <v>89095</v>
      </c>
      <c r="BE346" s="60" t="n">
        <v>4271</v>
      </c>
    </row>
    <row r="347" customFormat="false" ht="12.75" hidden="false" customHeight="true" outlineLevel="0" collapsed="false">
      <c r="A347" s="35" t="s">
        <v>738</v>
      </c>
      <c r="B347" s="35" t="s">
        <v>721</v>
      </c>
      <c r="C347" s="35" t="s">
        <v>151</v>
      </c>
      <c r="D347" s="35" t="s">
        <v>722</v>
      </c>
      <c r="E347" s="35" t="s">
        <v>155</v>
      </c>
      <c r="F347" s="35" t="s">
        <v>144</v>
      </c>
      <c r="G347" s="35" t="s">
        <v>553</v>
      </c>
      <c r="H347" s="35" t="s">
        <v>556</v>
      </c>
      <c r="I347" s="35" t="n">
        <v>100</v>
      </c>
      <c r="J347" s="35" t="s">
        <v>551</v>
      </c>
      <c r="K347" s="35" t="n">
        <v>0</v>
      </c>
      <c r="L347" s="35" t="n">
        <v>2279727</v>
      </c>
      <c r="M347" s="35" t="n">
        <v>2825628</v>
      </c>
      <c r="N347" s="35" t="n">
        <v>1613453</v>
      </c>
      <c r="O347" s="35" t="n">
        <v>1739757</v>
      </c>
      <c r="P347" s="35" t="n">
        <v>666274</v>
      </c>
      <c r="Q347" s="35" t="n">
        <v>1085871</v>
      </c>
      <c r="R347" s="35" t="n">
        <v>427</v>
      </c>
      <c r="S347" s="35" t="n">
        <v>427</v>
      </c>
      <c r="T347" s="35" t="n">
        <v>50000</v>
      </c>
      <c r="U347" s="35" t="n">
        <v>50000</v>
      </c>
      <c r="V347" s="35" t="n">
        <v>629559</v>
      </c>
      <c r="W347" s="35" t="n">
        <v>667067</v>
      </c>
      <c r="X347" s="35" t="n">
        <v>76963</v>
      </c>
      <c r="Y347" s="35" t="n">
        <v>80000</v>
      </c>
      <c r="Z347" s="35" t="n">
        <v>244644</v>
      </c>
      <c r="AA347" s="35" t="n">
        <v>259219</v>
      </c>
      <c r="AB347" s="35" t="n">
        <v>88900</v>
      </c>
      <c r="AC347" s="35" t="n">
        <v>100000</v>
      </c>
      <c r="AD347" s="35" t="n">
        <v>120254</v>
      </c>
      <c r="AE347" s="35" t="n">
        <v>130000</v>
      </c>
      <c r="AF347" s="35" t="n">
        <v>44450</v>
      </c>
      <c r="AG347" s="35" t="n">
        <v>50000</v>
      </c>
      <c r="AH347" s="35" t="n">
        <v>358684</v>
      </c>
      <c r="AI347" s="35" t="n">
        <v>403471</v>
      </c>
      <c r="AJ347" s="35" t="n">
        <v>78531</v>
      </c>
      <c r="AK347" s="35" t="n">
        <v>82915</v>
      </c>
      <c r="AL347" s="35" t="n">
        <v>130000</v>
      </c>
      <c r="AM347" s="35" t="n">
        <v>100827</v>
      </c>
      <c r="AN347" s="35" t="n">
        <v>161446</v>
      </c>
      <c r="AO347" s="35" t="n">
        <v>230827</v>
      </c>
      <c r="AP347" s="35" t="n">
        <v>55684</v>
      </c>
      <c r="AQ347" s="35" t="n">
        <v>93976</v>
      </c>
      <c r="AR347" s="35" t="n">
        <v>645</v>
      </c>
      <c r="AS347" s="35" t="n">
        <v>1068</v>
      </c>
      <c r="AT347" s="35" t="n">
        <v>75812</v>
      </c>
      <c r="AU347" s="35" t="n">
        <v>120000</v>
      </c>
      <c r="AV347" s="35" t="n">
        <v>167296</v>
      </c>
      <c r="AW347" s="35" t="n">
        <v>300000</v>
      </c>
      <c r="AX347" s="35" t="n">
        <v>205390</v>
      </c>
      <c r="AY347" s="35" t="n">
        <v>340000</v>
      </c>
      <c r="AZ347" s="35" t="n">
        <v>30</v>
      </c>
      <c r="BA347" s="35" t="n">
        <v>-897919</v>
      </c>
      <c r="BB347" s="35" t="n">
        <v>-554905</v>
      </c>
      <c r="BC347" s="35" t="n">
        <v>187952</v>
      </c>
      <c r="BD347" s="60" t="n">
        <v>111369</v>
      </c>
      <c r="BE347" s="60" t="n">
        <v>5339</v>
      </c>
    </row>
    <row r="348" customFormat="false" ht="12.75" hidden="false" customHeight="true" outlineLevel="0" collapsed="false">
      <c r="A348" s="35" t="s">
        <v>739</v>
      </c>
      <c r="B348" s="35" t="s">
        <v>721</v>
      </c>
      <c r="C348" s="35" t="s">
        <v>151</v>
      </c>
      <c r="D348" s="35" t="s">
        <v>722</v>
      </c>
      <c r="E348" s="35" t="s">
        <v>155</v>
      </c>
      <c r="F348" s="35" t="s">
        <v>144</v>
      </c>
      <c r="G348" s="35" t="s">
        <v>549</v>
      </c>
      <c r="H348" s="35" t="s">
        <v>550</v>
      </c>
      <c r="I348" s="35" t="n">
        <v>500</v>
      </c>
      <c r="J348" s="35" t="s">
        <v>558</v>
      </c>
      <c r="K348" s="35" t="n">
        <v>0</v>
      </c>
      <c r="L348" s="35" t="n">
        <v>7250597</v>
      </c>
      <c r="M348" s="35" t="n">
        <v>9302570</v>
      </c>
      <c r="N348" s="35" t="n">
        <v>4630745</v>
      </c>
      <c r="O348" s="35" t="n">
        <v>5208260</v>
      </c>
      <c r="P348" s="35" t="n">
        <v>2619852</v>
      </c>
      <c r="Q348" s="35" t="n">
        <v>4094310</v>
      </c>
      <c r="R348" s="35" t="n">
        <v>348</v>
      </c>
      <c r="S348" s="35" t="n">
        <v>348</v>
      </c>
      <c r="T348" s="35" t="n">
        <v>50000</v>
      </c>
      <c r="U348" s="35" t="n">
        <v>50000</v>
      </c>
      <c r="V348" s="35" t="n">
        <v>629559</v>
      </c>
      <c r="W348" s="35" t="n">
        <v>667067</v>
      </c>
      <c r="X348" s="35" t="n">
        <v>76963</v>
      </c>
      <c r="Y348" s="35" t="n">
        <v>80000</v>
      </c>
      <c r="Z348" s="35" t="n">
        <v>244644</v>
      </c>
      <c r="AA348" s="35" t="n">
        <v>259219</v>
      </c>
      <c r="AB348" s="35" t="n">
        <v>88900</v>
      </c>
      <c r="AC348" s="35" t="n">
        <v>100000</v>
      </c>
      <c r="AD348" s="35" t="n">
        <v>120254</v>
      </c>
      <c r="AE348" s="35" t="n">
        <v>130000</v>
      </c>
      <c r="AF348" s="35" t="n">
        <v>44450</v>
      </c>
      <c r="AG348" s="35" t="n">
        <v>50000</v>
      </c>
      <c r="AH348" s="35" t="n">
        <v>3375976</v>
      </c>
      <c r="AI348" s="35" t="n">
        <v>3871974</v>
      </c>
      <c r="AJ348" s="35" t="n">
        <v>78531</v>
      </c>
      <c r="AK348" s="35" t="n">
        <v>780408</v>
      </c>
      <c r="AL348" s="35" t="n">
        <v>130000</v>
      </c>
      <c r="AM348" s="35" t="n">
        <v>967606</v>
      </c>
      <c r="AN348" s="35" t="n">
        <v>858939</v>
      </c>
      <c r="AO348" s="35" t="n">
        <v>1097606</v>
      </c>
      <c r="AP348" s="35" t="n">
        <v>1309926</v>
      </c>
      <c r="AQ348" s="35" t="n">
        <v>2232539</v>
      </c>
      <c r="AR348" s="35" t="n">
        <v>2489</v>
      </c>
      <c r="AS348" s="35" t="n">
        <v>4164</v>
      </c>
      <c r="AT348" s="35" t="n">
        <v>75812</v>
      </c>
      <c r="AU348" s="35" t="n">
        <v>120000</v>
      </c>
      <c r="AV348" s="35" t="n">
        <v>167296</v>
      </c>
      <c r="AW348" s="35" t="n">
        <v>300000</v>
      </c>
      <c r="AX348" s="35" t="n">
        <v>205390</v>
      </c>
      <c r="AY348" s="35" t="n">
        <v>340000</v>
      </c>
      <c r="AZ348" s="35" t="n">
        <v>182.1114272</v>
      </c>
      <c r="BA348" s="35" t="n">
        <v>370768</v>
      </c>
      <c r="BB348" s="35" t="n">
        <v>0</v>
      </c>
      <c r="BC348" s="35" t="n">
        <v>4465078</v>
      </c>
      <c r="BD348" s="60" t="n">
        <v>2619852</v>
      </c>
      <c r="BE348" s="60" t="n">
        <v>20821</v>
      </c>
    </row>
    <row r="349" customFormat="false" ht="12.75" hidden="false" customHeight="true" outlineLevel="0" collapsed="false">
      <c r="A349" s="35" t="s">
        <v>740</v>
      </c>
      <c r="B349" s="35" t="s">
        <v>721</v>
      </c>
      <c r="C349" s="35" t="s">
        <v>151</v>
      </c>
      <c r="D349" s="35" t="s">
        <v>722</v>
      </c>
      <c r="E349" s="35" t="s">
        <v>155</v>
      </c>
      <c r="F349" s="35" t="s">
        <v>144</v>
      </c>
      <c r="G349" s="35" t="s">
        <v>553</v>
      </c>
      <c r="H349" s="35" t="s">
        <v>550</v>
      </c>
      <c r="I349" s="35" t="n">
        <v>500</v>
      </c>
      <c r="J349" s="35" t="s">
        <v>558</v>
      </c>
      <c r="K349" s="35" t="n">
        <v>0</v>
      </c>
      <c r="L349" s="35" t="n">
        <v>4887187</v>
      </c>
      <c r="M349" s="35" t="n">
        <v>6349496</v>
      </c>
      <c r="N349" s="35" t="n">
        <v>3013700</v>
      </c>
      <c r="O349" s="35" t="n">
        <v>3353639</v>
      </c>
      <c r="P349" s="35" t="n">
        <v>1873487</v>
      </c>
      <c r="Q349" s="35" t="n">
        <v>2995857</v>
      </c>
      <c r="R349" s="35" t="n">
        <v>188</v>
      </c>
      <c r="S349" s="35" t="n">
        <v>188</v>
      </c>
      <c r="T349" s="35" t="n">
        <v>50000</v>
      </c>
      <c r="U349" s="35" t="n">
        <v>50000</v>
      </c>
      <c r="V349" s="35" t="n">
        <v>629559</v>
      </c>
      <c r="W349" s="35" t="n">
        <v>667067</v>
      </c>
      <c r="X349" s="35" t="n">
        <v>76963</v>
      </c>
      <c r="Y349" s="35" t="n">
        <v>80000</v>
      </c>
      <c r="Z349" s="35" t="n">
        <v>244644</v>
      </c>
      <c r="AA349" s="35" t="n">
        <v>259219</v>
      </c>
      <c r="AB349" s="35" t="n">
        <v>88900</v>
      </c>
      <c r="AC349" s="35" t="n">
        <v>100000</v>
      </c>
      <c r="AD349" s="35" t="n">
        <v>120254</v>
      </c>
      <c r="AE349" s="35" t="n">
        <v>130000</v>
      </c>
      <c r="AF349" s="35" t="n">
        <v>44450</v>
      </c>
      <c r="AG349" s="35" t="n">
        <v>50000</v>
      </c>
      <c r="AH349" s="35" t="n">
        <v>1758931</v>
      </c>
      <c r="AI349" s="35" t="n">
        <v>2017353</v>
      </c>
      <c r="AJ349" s="35" t="n">
        <v>78531</v>
      </c>
      <c r="AK349" s="35" t="n">
        <v>406603</v>
      </c>
      <c r="AL349" s="35" t="n">
        <v>130000</v>
      </c>
      <c r="AM349" s="35" t="n">
        <v>504136</v>
      </c>
      <c r="AN349" s="35" t="n">
        <v>485134</v>
      </c>
      <c r="AO349" s="35" t="n">
        <v>634136</v>
      </c>
      <c r="AP349" s="35" t="n">
        <v>936744</v>
      </c>
      <c r="AQ349" s="35" t="n">
        <v>1596515</v>
      </c>
      <c r="AR349" s="35" t="n">
        <v>3111</v>
      </c>
      <c r="AS349" s="35" t="n">
        <v>5205</v>
      </c>
      <c r="AT349" s="35" t="n">
        <v>75812</v>
      </c>
      <c r="AU349" s="35" t="n">
        <v>120000</v>
      </c>
      <c r="AV349" s="35" t="n">
        <v>167296</v>
      </c>
      <c r="AW349" s="35" t="n">
        <v>300000</v>
      </c>
      <c r="AX349" s="35" t="n">
        <v>205390</v>
      </c>
      <c r="AY349" s="35" t="n">
        <v>340000</v>
      </c>
      <c r="AZ349" s="35" t="n">
        <v>104.1840531</v>
      </c>
      <c r="BA349" s="35" t="n">
        <v>197174</v>
      </c>
      <c r="BB349" s="35" t="n">
        <v>0</v>
      </c>
      <c r="BC349" s="35" t="n">
        <v>3193031</v>
      </c>
      <c r="BD349" s="60" t="n">
        <v>1873487</v>
      </c>
      <c r="BE349" s="60" t="n">
        <v>26026</v>
      </c>
    </row>
    <row r="350" customFormat="false" ht="12.75" hidden="false" customHeight="true" outlineLevel="0" collapsed="false">
      <c r="A350" s="35" t="s">
        <v>739</v>
      </c>
      <c r="B350" s="35" t="s">
        <v>721</v>
      </c>
      <c r="C350" s="35" t="s">
        <v>151</v>
      </c>
      <c r="D350" s="35" t="s">
        <v>722</v>
      </c>
      <c r="E350" s="35" t="s">
        <v>155</v>
      </c>
      <c r="F350" s="35" t="s">
        <v>144</v>
      </c>
      <c r="G350" s="35" t="s">
        <v>549</v>
      </c>
      <c r="H350" s="35" t="s">
        <v>556</v>
      </c>
      <c r="I350" s="35" t="n">
        <v>500</v>
      </c>
      <c r="J350" s="35" t="s">
        <v>558</v>
      </c>
      <c r="K350" s="35" t="n">
        <v>0</v>
      </c>
      <c r="L350" s="35" t="n">
        <v>6156461</v>
      </c>
      <c r="M350" s="35" t="n">
        <v>7437807</v>
      </c>
      <c r="N350" s="35" t="n">
        <v>4630745</v>
      </c>
      <c r="O350" s="35" t="n">
        <v>5208260</v>
      </c>
      <c r="P350" s="35" t="n">
        <v>1525716</v>
      </c>
      <c r="Q350" s="35" t="n">
        <v>2229546</v>
      </c>
      <c r="R350" s="35" t="n">
        <v>296</v>
      </c>
      <c r="S350" s="35" t="n">
        <v>296</v>
      </c>
      <c r="T350" s="35" t="n">
        <v>50000</v>
      </c>
      <c r="U350" s="35" t="n">
        <v>50000</v>
      </c>
      <c r="V350" s="35" t="n">
        <v>629559</v>
      </c>
      <c r="W350" s="35" t="n">
        <v>667067</v>
      </c>
      <c r="X350" s="35" t="n">
        <v>76963</v>
      </c>
      <c r="Y350" s="35" t="n">
        <v>80000</v>
      </c>
      <c r="Z350" s="35" t="n">
        <v>244644</v>
      </c>
      <c r="AA350" s="35" t="n">
        <v>259219</v>
      </c>
      <c r="AB350" s="35" t="n">
        <v>88900</v>
      </c>
      <c r="AC350" s="35" t="n">
        <v>100000</v>
      </c>
      <c r="AD350" s="35" t="n">
        <v>120254</v>
      </c>
      <c r="AE350" s="35" t="n">
        <v>130000</v>
      </c>
      <c r="AF350" s="35" t="n">
        <v>44450</v>
      </c>
      <c r="AG350" s="35" t="n">
        <v>50000</v>
      </c>
      <c r="AH350" s="35" t="n">
        <v>3375976</v>
      </c>
      <c r="AI350" s="35" t="n">
        <v>3871974</v>
      </c>
      <c r="AJ350" s="35" t="n">
        <v>78531</v>
      </c>
      <c r="AK350" s="35" t="n">
        <v>780408</v>
      </c>
      <c r="AL350" s="35" t="n">
        <v>130000</v>
      </c>
      <c r="AM350" s="35" t="n">
        <v>967606</v>
      </c>
      <c r="AN350" s="35" t="n">
        <v>858939</v>
      </c>
      <c r="AO350" s="35" t="n">
        <v>1097606</v>
      </c>
      <c r="AP350" s="35" t="n">
        <v>215790</v>
      </c>
      <c r="AQ350" s="35" t="n">
        <v>367776</v>
      </c>
      <c r="AR350" s="35" t="n">
        <v>2489</v>
      </c>
      <c r="AS350" s="35" t="n">
        <v>4164</v>
      </c>
      <c r="AT350" s="35" t="n">
        <v>75812</v>
      </c>
      <c r="AU350" s="35" t="n">
        <v>120000</v>
      </c>
      <c r="AV350" s="35" t="n">
        <v>167296</v>
      </c>
      <c r="AW350" s="35" t="n">
        <v>300000</v>
      </c>
      <c r="AX350" s="35" t="n">
        <v>205390</v>
      </c>
      <c r="AY350" s="35" t="n">
        <v>340000</v>
      </c>
      <c r="AZ350" s="35" t="n">
        <v>30</v>
      </c>
      <c r="BA350" s="35" t="n">
        <v>-1493994</v>
      </c>
      <c r="BB350" s="35" t="n">
        <v>-1094137</v>
      </c>
      <c r="BC350" s="35" t="n">
        <v>735552</v>
      </c>
      <c r="BD350" s="60" t="n">
        <v>431579</v>
      </c>
      <c r="BE350" s="60" t="n">
        <v>20821</v>
      </c>
    </row>
    <row r="351" customFormat="false" ht="12.75" hidden="false" customHeight="true" outlineLevel="0" collapsed="false">
      <c r="A351" s="35" t="s">
        <v>740</v>
      </c>
      <c r="B351" s="35" t="s">
        <v>721</v>
      </c>
      <c r="C351" s="35" t="s">
        <v>151</v>
      </c>
      <c r="D351" s="35" t="s">
        <v>722</v>
      </c>
      <c r="E351" s="35" t="s">
        <v>155</v>
      </c>
      <c r="F351" s="35" t="s">
        <v>144</v>
      </c>
      <c r="G351" s="35" t="s">
        <v>553</v>
      </c>
      <c r="H351" s="35" t="s">
        <v>556</v>
      </c>
      <c r="I351" s="35" t="n">
        <v>500</v>
      </c>
      <c r="J351" s="35" t="s">
        <v>558</v>
      </c>
      <c r="K351" s="35" t="n">
        <v>0</v>
      </c>
      <c r="L351" s="35" t="n">
        <v>4220181</v>
      </c>
      <c r="M351" s="35" t="n">
        <v>5212700</v>
      </c>
      <c r="N351" s="35" t="n">
        <v>3013700</v>
      </c>
      <c r="O351" s="35" t="n">
        <v>3353639</v>
      </c>
      <c r="P351" s="35" t="n">
        <v>1206481</v>
      </c>
      <c r="Q351" s="35" t="n">
        <v>1859061</v>
      </c>
      <c r="R351" s="35" t="n">
        <v>162</v>
      </c>
      <c r="S351" s="35" t="n">
        <v>162</v>
      </c>
      <c r="T351" s="35" t="n">
        <v>50000</v>
      </c>
      <c r="U351" s="35" t="n">
        <v>50000</v>
      </c>
      <c r="V351" s="35" t="n">
        <v>629559</v>
      </c>
      <c r="W351" s="35" t="n">
        <v>667067</v>
      </c>
      <c r="X351" s="35" t="n">
        <v>76963</v>
      </c>
      <c r="Y351" s="35" t="n">
        <v>80000</v>
      </c>
      <c r="Z351" s="35" t="n">
        <v>244644</v>
      </c>
      <c r="AA351" s="35" t="n">
        <v>259219</v>
      </c>
      <c r="AB351" s="35" t="n">
        <v>88900</v>
      </c>
      <c r="AC351" s="35" t="n">
        <v>100000</v>
      </c>
      <c r="AD351" s="35" t="n">
        <v>120254</v>
      </c>
      <c r="AE351" s="35" t="n">
        <v>130000</v>
      </c>
      <c r="AF351" s="35" t="n">
        <v>44450</v>
      </c>
      <c r="AG351" s="35" t="n">
        <v>50000</v>
      </c>
      <c r="AH351" s="35" t="n">
        <v>1758931</v>
      </c>
      <c r="AI351" s="35" t="n">
        <v>2017353</v>
      </c>
      <c r="AJ351" s="35" t="n">
        <v>78531</v>
      </c>
      <c r="AK351" s="35" t="n">
        <v>406603</v>
      </c>
      <c r="AL351" s="35" t="n">
        <v>130000</v>
      </c>
      <c r="AM351" s="35" t="n">
        <v>504136</v>
      </c>
      <c r="AN351" s="35" t="n">
        <v>485134</v>
      </c>
      <c r="AO351" s="35" t="n">
        <v>634136</v>
      </c>
      <c r="AP351" s="35" t="n">
        <v>269737</v>
      </c>
      <c r="AQ351" s="35" t="n">
        <v>459720</v>
      </c>
      <c r="AR351" s="35" t="n">
        <v>3111</v>
      </c>
      <c r="AS351" s="35" t="n">
        <v>5205</v>
      </c>
      <c r="AT351" s="35" t="n">
        <v>75812</v>
      </c>
      <c r="AU351" s="35" t="n">
        <v>120000</v>
      </c>
      <c r="AV351" s="35" t="n">
        <v>167296</v>
      </c>
      <c r="AW351" s="35" t="n">
        <v>300000</v>
      </c>
      <c r="AX351" s="35" t="n">
        <v>205390</v>
      </c>
      <c r="AY351" s="35" t="n">
        <v>340000</v>
      </c>
      <c r="AZ351" s="35" t="n">
        <v>30</v>
      </c>
      <c r="BA351" s="35" t="n">
        <v>-939622</v>
      </c>
      <c r="BB351" s="35" t="n">
        <v>-667007</v>
      </c>
      <c r="BC351" s="35" t="n">
        <v>919439</v>
      </c>
      <c r="BD351" s="60" t="n">
        <v>539474</v>
      </c>
      <c r="BE351" s="60" t="n">
        <v>26026</v>
      </c>
    </row>
    <row r="352" customFormat="false" ht="12.75" hidden="false" customHeight="true" outlineLevel="0" collapsed="false">
      <c r="A352" s="35" t="s">
        <v>741</v>
      </c>
      <c r="B352" s="35" t="s">
        <v>721</v>
      </c>
      <c r="C352" s="35" t="s">
        <v>151</v>
      </c>
      <c r="D352" s="35" t="s">
        <v>722</v>
      </c>
      <c r="E352" s="35" t="s">
        <v>155</v>
      </c>
      <c r="F352" s="35" t="s">
        <v>144</v>
      </c>
      <c r="G352" s="35" t="s">
        <v>549</v>
      </c>
      <c r="H352" s="35" t="s">
        <v>550</v>
      </c>
      <c r="I352" s="35" t="n">
        <v>1000</v>
      </c>
      <c r="J352" s="35" t="s">
        <v>562</v>
      </c>
      <c r="K352" s="35" t="n">
        <v>0</v>
      </c>
      <c r="L352" s="35" t="n">
        <v>11896175</v>
      </c>
      <c r="M352" s="35" t="n">
        <v>15525787</v>
      </c>
      <c r="N352" s="35" t="n">
        <v>7828987</v>
      </c>
      <c r="O352" s="35" t="n">
        <v>9160235</v>
      </c>
      <c r="P352" s="35" t="n">
        <v>4067188</v>
      </c>
      <c r="Q352" s="35" t="n">
        <v>6365552</v>
      </c>
      <c r="R352" s="35" t="n">
        <v>301</v>
      </c>
      <c r="S352" s="35" t="n">
        <v>301</v>
      </c>
      <c r="T352" s="35" t="n">
        <v>50000</v>
      </c>
      <c r="U352" s="35" t="n">
        <v>50000</v>
      </c>
      <c r="V352" s="35" t="n">
        <v>629559</v>
      </c>
      <c r="W352" s="35" t="n">
        <v>667067</v>
      </c>
      <c r="X352" s="35" t="n">
        <v>153925</v>
      </c>
      <c r="Y352" s="35" t="n">
        <v>160000</v>
      </c>
      <c r="Z352" s="35" t="n">
        <v>244644</v>
      </c>
      <c r="AA352" s="35" t="n">
        <v>259219</v>
      </c>
      <c r="AB352" s="35" t="n">
        <v>88900</v>
      </c>
      <c r="AC352" s="35" t="n">
        <v>100000</v>
      </c>
      <c r="AD352" s="35" t="n">
        <v>120254</v>
      </c>
      <c r="AE352" s="35" t="n">
        <v>130000</v>
      </c>
      <c r="AF352" s="35" t="n">
        <v>44450</v>
      </c>
      <c r="AG352" s="35" t="n">
        <v>50000</v>
      </c>
      <c r="AH352" s="35" t="n">
        <v>6497255</v>
      </c>
      <c r="AI352" s="35" t="n">
        <v>7743949</v>
      </c>
      <c r="AJ352" s="35" t="n">
        <v>78531</v>
      </c>
      <c r="AK352" s="35" t="n">
        <v>1501938</v>
      </c>
      <c r="AL352" s="35" t="n">
        <v>130000</v>
      </c>
      <c r="AM352" s="35" t="n">
        <v>1935213</v>
      </c>
      <c r="AN352" s="35" t="n">
        <v>1580469</v>
      </c>
      <c r="AO352" s="35" t="n">
        <v>2065213</v>
      </c>
      <c r="AP352" s="35" t="n">
        <v>2033594</v>
      </c>
      <c r="AQ352" s="35" t="n">
        <v>3532438</v>
      </c>
      <c r="AR352" s="35" t="n">
        <v>4626</v>
      </c>
      <c r="AS352" s="35" t="n">
        <v>7901</v>
      </c>
      <c r="AT352" s="35" t="n">
        <v>75812</v>
      </c>
      <c r="AU352" s="35" t="n">
        <v>120000</v>
      </c>
      <c r="AV352" s="35" t="n">
        <v>167296</v>
      </c>
      <c r="AW352" s="35" t="n">
        <v>300000</v>
      </c>
      <c r="AX352" s="35" t="n">
        <v>205390</v>
      </c>
      <c r="AY352" s="35" t="n">
        <v>340000</v>
      </c>
      <c r="AZ352" s="35" t="n">
        <v>150.8408154</v>
      </c>
      <c r="BA352" s="35" t="n">
        <v>699324</v>
      </c>
      <c r="BB352" s="35" t="n">
        <v>0</v>
      </c>
      <c r="BC352" s="35" t="n">
        <v>7064876</v>
      </c>
      <c r="BD352" s="60" t="n">
        <v>4067188</v>
      </c>
      <c r="BE352" s="60" t="n">
        <v>39506</v>
      </c>
    </row>
    <row r="353" customFormat="false" ht="12.75" hidden="false" customHeight="true" outlineLevel="0" collapsed="false">
      <c r="A353" s="35" t="s">
        <v>742</v>
      </c>
      <c r="B353" s="35" t="s">
        <v>721</v>
      </c>
      <c r="C353" s="35" t="s">
        <v>151</v>
      </c>
      <c r="D353" s="35" t="s">
        <v>722</v>
      </c>
      <c r="E353" s="35" t="s">
        <v>155</v>
      </c>
      <c r="F353" s="35" t="s">
        <v>144</v>
      </c>
      <c r="G353" s="35" t="s">
        <v>553</v>
      </c>
      <c r="H353" s="35" t="s">
        <v>550</v>
      </c>
      <c r="I353" s="35" t="n">
        <v>1000</v>
      </c>
      <c r="J353" s="35" t="s">
        <v>562</v>
      </c>
      <c r="K353" s="35" t="n">
        <v>0</v>
      </c>
      <c r="L353" s="35" t="n">
        <v>7347579</v>
      </c>
      <c r="M353" s="35" t="n">
        <v>9643948</v>
      </c>
      <c r="N353" s="35" t="n">
        <v>4716893</v>
      </c>
      <c r="O353" s="35" t="n">
        <v>5450992</v>
      </c>
      <c r="P353" s="35" t="n">
        <v>2630687</v>
      </c>
      <c r="Q353" s="35" t="n">
        <v>4192956</v>
      </c>
      <c r="R353" s="35" t="n">
        <v>149</v>
      </c>
      <c r="S353" s="35" t="n">
        <v>149</v>
      </c>
      <c r="T353" s="35" t="n">
        <v>50000</v>
      </c>
      <c r="U353" s="35" t="n">
        <v>50000</v>
      </c>
      <c r="V353" s="35" t="n">
        <v>629559</v>
      </c>
      <c r="W353" s="35" t="n">
        <v>667067</v>
      </c>
      <c r="X353" s="35" t="n">
        <v>153925</v>
      </c>
      <c r="Y353" s="35" t="n">
        <v>160000</v>
      </c>
      <c r="Z353" s="35" t="n">
        <v>244644</v>
      </c>
      <c r="AA353" s="35" t="n">
        <v>259219</v>
      </c>
      <c r="AB353" s="35" t="n">
        <v>88900</v>
      </c>
      <c r="AC353" s="35" t="n">
        <v>100000</v>
      </c>
      <c r="AD353" s="35" t="n">
        <v>120254</v>
      </c>
      <c r="AE353" s="35" t="n">
        <v>130000</v>
      </c>
      <c r="AF353" s="35" t="n">
        <v>44450</v>
      </c>
      <c r="AG353" s="35" t="n">
        <v>50000</v>
      </c>
      <c r="AH353" s="35" t="n">
        <v>3385161</v>
      </c>
      <c r="AI353" s="35" t="n">
        <v>4034706</v>
      </c>
      <c r="AJ353" s="35" t="n">
        <v>78531</v>
      </c>
      <c r="AK353" s="35" t="n">
        <v>782531</v>
      </c>
      <c r="AL353" s="35" t="n">
        <v>130000</v>
      </c>
      <c r="AM353" s="35" t="n">
        <v>1008273</v>
      </c>
      <c r="AN353" s="35" t="n">
        <v>861062</v>
      </c>
      <c r="AO353" s="35" t="n">
        <v>1138273</v>
      </c>
      <c r="AP353" s="35" t="n">
        <v>1315343</v>
      </c>
      <c r="AQ353" s="35" t="n">
        <v>2284806</v>
      </c>
      <c r="AR353" s="35" t="n">
        <v>5783</v>
      </c>
      <c r="AS353" s="35" t="n">
        <v>9877</v>
      </c>
      <c r="AT353" s="35" t="n">
        <v>75812</v>
      </c>
      <c r="AU353" s="35" t="n">
        <v>120000</v>
      </c>
      <c r="AV353" s="35" t="n">
        <v>167296</v>
      </c>
      <c r="AW353" s="35" t="n">
        <v>300000</v>
      </c>
      <c r="AX353" s="35" t="n">
        <v>205390</v>
      </c>
      <c r="AY353" s="35" t="n">
        <v>340000</v>
      </c>
      <c r="AZ353" s="35" t="n">
        <v>78.05193616</v>
      </c>
      <c r="BA353" s="35" t="n">
        <v>376657</v>
      </c>
      <c r="BB353" s="35" t="n">
        <v>0</v>
      </c>
      <c r="BC353" s="35" t="n">
        <v>4569613</v>
      </c>
      <c r="BD353" s="60" t="n">
        <v>2630687</v>
      </c>
      <c r="BE353" s="60" t="n">
        <v>49383</v>
      </c>
    </row>
    <row r="354" customFormat="false" ht="12.75" hidden="false" customHeight="true" outlineLevel="0" collapsed="false">
      <c r="A354" s="35" t="s">
        <v>741</v>
      </c>
      <c r="B354" s="35" t="s">
        <v>721</v>
      </c>
      <c r="C354" s="35" t="s">
        <v>151</v>
      </c>
      <c r="D354" s="35" t="s">
        <v>722</v>
      </c>
      <c r="E354" s="35" t="s">
        <v>155</v>
      </c>
      <c r="F354" s="35" t="s">
        <v>144</v>
      </c>
      <c r="G354" s="35" t="s">
        <v>549</v>
      </c>
      <c r="H354" s="35" t="s">
        <v>556</v>
      </c>
      <c r="I354" s="35" t="n">
        <v>1000</v>
      </c>
      <c r="J354" s="35" t="s">
        <v>562</v>
      </c>
      <c r="K354" s="35" t="n">
        <v>0</v>
      </c>
      <c r="L354" s="35" t="n">
        <v>10267033</v>
      </c>
      <c r="M354" s="35" t="n">
        <v>12695898</v>
      </c>
      <c r="N354" s="35" t="n">
        <v>7828987</v>
      </c>
      <c r="O354" s="35" t="n">
        <v>9160235</v>
      </c>
      <c r="P354" s="35" t="n">
        <v>2438046</v>
      </c>
      <c r="Q354" s="35" t="n">
        <v>3535664</v>
      </c>
      <c r="R354" s="35" t="n">
        <v>260</v>
      </c>
      <c r="S354" s="35" t="n">
        <v>260</v>
      </c>
      <c r="T354" s="35" t="n">
        <v>50000</v>
      </c>
      <c r="U354" s="35" t="n">
        <v>50000</v>
      </c>
      <c r="V354" s="35" t="n">
        <v>629559</v>
      </c>
      <c r="W354" s="35" t="n">
        <v>667067</v>
      </c>
      <c r="X354" s="35" t="n">
        <v>153925</v>
      </c>
      <c r="Y354" s="35" t="n">
        <v>160000</v>
      </c>
      <c r="Z354" s="35" t="n">
        <v>244644</v>
      </c>
      <c r="AA354" s="35" t="n">
        <v>259219</v>
      </c>
      <c r="AB354" s="35" t="n">
        <v>88900</v>
      </c>
      <c r="AC354" s="35" t="n">
        <v>100000</v>
      </c>
      <c r="AD354" s="35" t="n">
        <v>120254</v>
      </c>
      <c r="AE354" s="35" t="n">
        <v>130000</v>
      </c>
      <c r="AF354" s="35" t="n">
        <v>44450</v>
      </c>
      <c r="AG354" s="35" t="n">
        <v>50000</v>
      </c>
      <c r="AH354" s="35" t="n">
        <v>6497255</v>
      </c>
      <c r="AI354" s="35" t="n">
        <v>7743949</v>
      </c>
      <c r="AJ354" s="35" t="n">
        <v>78531</v>
      </c>
      <c r="AK354" s="35" t="n">
        <v>1501938</v>
      </c>
      <c r="AL354" s="35" t="n">
        <v>130000</v>
      </c>
      <c r="AM354" s="35" t="n">
        <v>1935213</v>
      </c>
      <c r="AN354" s="35" t="n">
        <v>1580469</v>
      </c>
      <c r="AO354" s="35" t="n">
        <v>2065213</v>
      </c>
      <c r="AP354" s="35" t="n">
        <v>404452</v>
      </c>
      <c r="AQ354" s="35" t="n">
        <v>702550</v>
      </c>
      <c r="AR354" s="35" t="n">
        <v>4626</v>
      </c>
      <c r="AS354" s="35" t="n">
        <v>7901</v>
      </c>
      <c r="AT354" s="35" t="n">
        <v>75812</v>
      </c>
      <c r="AU354" s="35" t="n">
        <v>120000</v>
      </c>
      <c r="AV354" s="35" t="n">
        <v>167296</v>
      </c>
      <c r="AW354" s="35" t="n">
        <v>300000</v>
      </c>
      <c r="AX354" s="35" t="n">
        <v>205390</v>
      </c>
      <c r="AY354" s="35" t="n">
        <v>340000</v>
      </c>
      <c r="AZ354" s="35" t="n">
        <v>30</v>
      </c>
      <c r="BA354" s="35" t="n">
        <v>-2130565</v>
      </c>
      <c r="BB354" s="35" t="n">
        <v>-1629143</v>
      </c>
      <c r="BC354" s="35" t="n">
        <v>1405099</v>
      </c>
      <c r="BD354" s="60" t="n">
        <v>808903</v>
      </c>
      <c r="BE354" s="60" t="n">
        <v>39506</v>
      </c>
    </row>
    <row r="355" customFormat="false" ht="12.75" hidden="false" customHeight="true" outlineLevel="0" collapsed="false">
      <c r="A355" s="35" t="s">
        <v>742</v>
      </c>
      <c r="B355" s="35" t="s">
        <v>721</v>
      </c>
      <c r="C355" s="35" t="s">
        <v>151</v>
      </c>
      <c r="D355" s="35" t="s">
        <v>722</v>
      </c>
      <c r="E355" s="35" t="s">
        <v>155</v>
      </c>
      <c r="F355" s="35" t="s">
        <v>144</v>
      </c>
      <c r="G355" s="35" t="s">
        <v>553</v>
      </c>
      <c r="H355" s="35" t="s">
        <v>556</v>
      </c>
      <c r="I355" s="35" t="n">
        <v>1000</v>
      </c>
      <c r="J355" s="35" t="s">
        <v>562</v>
      </c>
      <c r="K355" s="35" t="n">
        <v>0</v>
      </c>
      <c r="L355" s="35" t="n">
        <v>6537801</v>
      </c>
      <c r="M355" s="35" t="n">
        <v>8237328</v>
      </c>
      <c r="N355" s="35" t="n">
        <v>4716893</v>
      </c>
      <c r="O355" s="35" t="n">
        <v>5450992</v>
      </c>
      <c r="P355" s="35" t="n">
        <v>1820908</v>
      </c>
      <c r="Q355" s="35" t="n">
        <v>2786336</v>
      </c>
      <c r="R355" s="35" t="n">
        <v>132</v>
      </c>
      <c r="S355" s="35" t="n">
        <v>132</v>
      </c>
      <c r="T355" s="35" t="n">
        <v>50000</v>
      </c>
      <c r="U355" s="35" t="n">
        <v>50000</v>
      </c>
      <c r="V355" s="35" t="n">
        <v>629559</v>
      </c>
      <c r="W355" s="35" t="n">
        <v>667067</v>
      </c>
      <c r="X355" s="35" t="n">
        <v>153925</v>
      </c>
      <c r="Y355" s="35" t="n">
        <v>160000</v>
      </c>
      <c r="Z355" s="35" t="n">
        <v>244644</v>
      </c>
      <c r="AA355" s="35" t="n">
        <v>259219</v>
      </c>
      <c r="AB355" s="35" t="n">
        <v>88900</v>
      </c>
      <c r="AC355" s="35" t="n">
        <v>100000</v>
      </c>
      <c r="AD355" s="35" t="n">
        <v>120254</v>
      </c>
      <c r="AE355" s="35" t="n">
        <v>130000</v>
      </c>
      <c r="AF355" s="35" t="n">
        <v>44450</v>
      </c>
      <c r="AG355" s="35" t="n">
        <v>50000</v>
      </c>
      <c r="AH355" s="35" t="n">
        <v>3385161</v>
      </c>
      <c r="AI355" s="35" t="n">
        <v>4034706</v>
      </c>
      <c r="AJ355" s="35" t="n">
        <v>78531</v>
      </c>
      <c r="AK355" s="35" t="n">
        <v>782531</v>
      </c>
      <c r="AL355" s="35" t="n">
        <v>130000</v>
      </c>
      <c r="AM355" s="35" t="n">
        <v>1008273</v>
      </c>
      <c r="AN355" s="35" t="n">
        <v>861062</v>
      </c>
      <c r="AO355" s="35" t="n">
        <v>1138273</v>
      </c>
      <c r="AP355" s="35" t="n">
        <v>505565</v>
      </c>
      <c r="AQ355" s="35" t="n">
        <v>878187</v>
      </c>
      <c r="AR355" s="35" t="n">
        <v>5783</v>
      </c>
      <c r="AS355" s="35" t="n">
        <v>9877</v>
      </c>
      <c r="AT355" s="35" t="n">
        <v>75812</v>
      </c>
      <c r="AU355" s="35" t="n">
        <v>120000</v>
      </c>
      <c r="AV355" s="35" t="n">
        <v>167296</v>
      </c>
      <c r="AW355" s="35" t="n">
        <v>300000</v>
      </c>
      <c r="AX355" s="35" t="n">
        <v>205390</v>
      </c>
      <c r="AY355" s="35" t="n">
        <v>340000</v>
      </c>
      <c r="AZ355" s="35" t="n">
        <v>30</v>
      </c>
      <c r="BA355" s="35" t="n">
        <v>-1029962</v>
      </c>
      <c r="BB355" s="35" t="n">
        <v>-809779</v>
      </c>
      <c r="BC355" s="35" t="n">
        <v>1756374</v>
      </c>
      <c r="BD355" s="60" t="n">
        <v>1011129</v>
      </c>
      <c r="BE355" s="60" t="n">
        <v>49383</v>
      </c>
    </row>
    <row r="356" customFormat="false" ht="12.75" hidden="false" customHeight="true" outlineLevel="0" collapsed="false">
      <c r="A356" s="35" t="s">
        <v>743</v>
      </c>
      <c r="B356" s="35" t="s">
        <v>721</v>
      </c>
      <c r="C356" s="35" t="s">
        <v>151</v>
      </c>
      <c r="D356" s="35" t="s">
        <v>722</v>
      </c>
      <c r="E356" s="35" t="s">
        <v>155</v>
      </c>
      <c r="F356" s="35" t="s">
        <v>156</v>
      </c>
      <c r="H356" s="35" t="s">
        <v>550</v>
      </c>
      <c r="I356" s="35" t="n">
        <v>800</v>
      </c>
      <c r="J356" s="35" t="s">
        <v>551</v>
      </c>
      <c r="K356" s="35" t="n">
        <v>0</v>
      </c>
      <c r="L356" s="35" t="n">
        <v>2314096</v>
      </c>
      <c r="M356" s="35" t="n">
        <v>3238113</v>
      </c>
      <c r="N356" s="35" t="n">
        <v>1254769</v>
      </c>
      <c r="O356" s="35" t="n">
        <v>1336286</v>
      </c>
      <c r="P356" s="35" t="n">
        <v>1059326</v>
      </c>
      <c r="Q356" s="35" t="n">
        <v>1901827</v>
      </c>
      <c r="R356" s="35" t="n">
        <v>94</v>
      </c>
      <c r="S356" s="35" t="n">
        <v>94</v>
      </c>
      <c r="T356" s="35" t="n">
        <v>50000</v>
      </c>
      <c r="U356" s="35" t="n">
        <v>50000</v>
      </c>
      <c r="V356" s="35" t="n">
        <v>629559</v>
      </c>
      <c r="W356" s="35" t="n">
        <v>667067</v>
      </c>
      <c r="X356" s="35" t="n">
        <v>76963</v>
      </c>
      <c r="Y356" s="35" t="n">
        <v>80000</v>
      </c>
      <c r="Z356" s="35" t="n">
        <v>244644</v>
      </c>
      <c r="AA356" s="35" t="n">
        <v>259219</v>
      </c>
      <c r="AB356" s="35" t="n">
        <v>88900</v>
      </c>
      <c r="AC356" s="35" t="n">
        <v>100000</v>
      </c>
      <c r="AD356" s="35" t="n">
        <v>120254</v>
      </c>
      <c r="AE356" s="35" t="n">
        <v>130000</v>
      </c>
      <c r="AF356" s="35" t="n">
        <v>44450</v>
      </c>
      <c r="AG356" s="35" t="n">
        <v>50000</v>
      </c>
      <c r="AH356" s="35" t="n">
        <v>0</v>
      </c>
      <c r="AI356" s="35" t="n">
        <v>0</v>
      </c>
      <c r="AJ356" s="35" t="n">
        <v>78531</v>
      </c>
      <c r="AK356" s="35" t="n">
        <v>0</v>
      </c>
      <c r="AL356" s="35" t="n">
        <v>130000</v>
      </c>
      <c r="AM356" s="35" t="n">
        <v>0</v>
      </c>
      <c r="AN356" s="35" t="n">
        <v>78531</v>
      </c>
      <c r="AO356" s="35" t="n">
        <v>130000</v>
      </c>
      <c r="AP356" s="35" t="n">
        <v>529663</v>
      </c>
      <c r="AQ356" s="35" t="n">
        <v>1006890</v>
      </c>
      <c r="AR356" s="35" t="n">
        <v>2634</v>
      </c>
      <c r="AS356" s="35" t="n">
        <v>4936</v>
      </c>
      <c r="AT356" s="35" t="n">
        <v>75812</v>
      </c>
      <c r="AU356" s="35" t="n">
        <v>120000</v>
      </c>
      <c r="AV356" s="35" t="n">
        <v>167296</v>
      </c>
      <c r="AW356" s="35" t="n">
        <v>300000</v>
      </c>
      <c r="AX356" s="35" t="n">
        <v>205390</v>
      </c>
      <c r="AY356" s="35" t="n">
        <v>340000</v>
      </c>
      <c r="AZ356" s="35" t="n">
        <v>66.57042407</v>
      </c>
      <c r="BA356" s="35" t="n">
        <v>111954</v>
      </c>
      <c r="BB356" s="35" t="n">
        <v>0</v>
      </c>
      <c r="BC356" s="35" t="n">
        <v>2013781</v>
      </c>
      <c r="BD356" s="60" t="n">
        <v>1059326</v>
      </c>
      <c r="BE356" s="60" t="n">
        <v>24680</v>
      </c>
    </row>
    <row r="357" customFormat="false" ht="12.75" hidden="false" customHeight="true" outlineLevel="0" collapsed="false">
      <c r="A357" s="35" t="s">
        <v>743</v>
      </c>
      <c r="B357" s="35" t="s">
        <v>721</v>
      </c>
      <c r="C357" s="35" t="s">
        <v>151</v>
      </c>
      <c r="D357" s="35" t="s">
        <v>722</v>
      </c>
      <c r="E357" s="35" t="s">
        <v>155</v>
      </c>
      <c r="F357" s="35" t="s">
        <v>156</v>
      </c>
      <c r="H357" s="35" t="s">
        <v>556</v>
      </c>
      <c r="I357" s="35" t="n">
        <v>800</v>
      </c>
      <c r="J357" s="35" t="s">
        <v>551</v>
      </c>
      <c r="K357" s="35" t="n">
        <v>0</v>
      </c>
      <c r="L357" s="35" t="n">
        <v>2023126</v>
      </c>
      <c r="M357" s="35" t="n">
        <v>2684978</v>
      </c>
      <c r="N357" s="35" t="n">
        <v>1254769</v>
      </c>
      <c r="O357" s="35" t="n">
        <v>1336286</v>
      </c>
      <c r="P357" s="35" t="n">
        <v>768356</v>
      </c>
      <c r="Q357" s="35" t="n">
        <v>1348692</v>
      </c>
      <c r="R357" s="35" t="n">
        <v>82</v>
      </c>
      <c r="S357" s="35" t="n">
        <v>82</v>
      </c>
      <c r="T357" s="35" t="n">
        <v>50000</v>
      </c>
      <c r="U357" s="35" t="n">
        <v>50000</v>
      </c>
      <c r="V357" s="35" t="n">
        <v>629559</v>
      </c>
      <c r="W357" s="35" t="n">
        <v>667067</v>
      </c>
      <c r="X357" s="35" t="n">
        <v>76963</v>
      </c>
      <c r="Y357" s="35" t="n">
        <v>80000</v>
      </c>
      <c r="Z357" s="35" t="n">
        <v>244644</v>
      </c>
      <c r="AA357" s="35" t="n">
        <v>259219</v>
      </c>
      <c r="AB357" s="35" t="n">
        <v>88900</v>
      </c>
      <c r="AC357" s="35" t="n">
        <v>100000</v>
      </c>
      <c r="AD357" s="35" t="n">
        <v>120254</v>
      </c>
      <c r="AE357" s="35" t="n">
        <v>130000</v>
      </c>
      <c r="AF357" s="35" t="n">
        <v>44450</v>
      </c>
      <c r="AG357" s="35" t="n">
        <v>50000</v>
      </c>
      <c r="AH357" s="35" t="n">
        <v>0</v>
      </c>
      <c r="AI357" s="35" t="n">
        <v>0</v>
      </c>
      <c r="AJ357" s="35" t="n">
        <v>78531</v>
      </c>
      <c r="AK357" s="35" t="n">
        <v>0</v>
      </c>
      <c r="AL357" s="35" t="n">
        <v>130000</v>
      </c>
      <c r="AM357" s="35" t="n">
        <v>0</v>
      </c>
      <c r="AN357" s="35" t="n">
        <v>78531</v>
      </c>
      <c r="AO357" s="35" t="n">
        <v>130000</v>
      </c>
      <c r="AP357" s="35" t="n">
        <v>238693</v>
      </c>
      <c r="AQ357" s="35" t="n">
        <v>453756</v>
      </c>
      <c r="AR357" s="35" t="n">
        <v>2634</v>
      </c>
      <c r="AS357" s="35" t="n">
        <v>4936</v>
      </c>
      <c r="AT357" s="35" t="n">
        <v>75812</v>
      </c>
      <c r="AU357" s="35" t="n">
        <v>120000</v>
      </c>
      <c r="AV357" s="35" t="n">
        <v>167296</v>
      </c>
      <c r="AW357" s="35" t="n">
        <v>300000</v>
      </c>
      <c r="AX357" s="35" t="n">
        <v>205390</v>
      </c>
      <c r="AY357" s="35" t="n">
        <v>340000</v>
      </c>
      <c r="AZ357" s="35" t="n">
        <v>30</v>
      </c>
      <c r="BA357" s="35" t="n">
        <v>-441180</v>
      </c>
      <c r="BB357" s="35" t="n">
        <v>-290970</v>
      </c>
      <c r="BC357" s="35" t="n">
        <v>907512</v>
      </c>
      <c r="BD357" s="60" t="n">
        <v>477386</v>
      </c>
      <c r="BE357" s="60" t="n">
        <v>24680</v>
      </c>
    </row>
    <row r="358" customFormat="false" ht="12.75" hidden="false" customHeight="true" outlineLevel="0" collapsed="false">
      <c r="A358" s="35" t="s">
        <v>744</v>
      </c>
      <c r="B358" s="35" t="s">
        <v>721</v>
      </c>
      <c r="C358" s="35" t="s">
        <v>151</v>
      </c>
      <c r="D358" s="35" t="s">
        <v>722</v>
      </c>
      <c r="E358" s="35" t="s">
        <v>155</v>
      </c>
      <c r="F358" s="35" t="s">
        <v>156</v>
      </c>
      <c r="H358" s="35" t="s">
        <v>550</v>
      </c>
      <c r="I358" s="35" t="n">
        <v>4000</v>
      </c>
      <c r="J358" s="35" t="s">
        <v>558</v>
      </c>
      <c r="K358" s="35" t="n">
        <v>0</v>
      </c>
      <c r="L358" s="35" t="n">
        <v>2335166</v>
      </c>
      <c r="M358" s="35" t="n">
        <v>3277884</v>
      </c>
      <c r="N358" s="35" t="n">
        <v>1254769</v>
      </c>
      <c r="O358" s="35" t="n">
        <v>1336286</v>
      </c>
      <c r="P358" s="35" t="n">
        <v>1080396</v>
      </c>
      <c r="Q358" s="35" t="n">
        <v>1941598</v>
      </c>
      <c r="R358" s="35" t="n">
        <v>19</v>
      </c>
      <c r="S358" s="35" t="n">
        <v>19</v>
      </c>
      <c r="T358" s="35" t="n">
        <v>50000</v>
      </c>
      <c r="U358" s="35" t="n">
        <v>50000</v>
      </c>
      <c r="V358" s="35" t="n">
        <v>629559</v>
      </c>
      <c r="W358" s="35" t="n">
        <v>667067</v>
      </c>
      <c r="X358" s="35" t="n">
        <v>76963</v>
      </c>
      <c r="Y358" s="35" t="n">
        <v>80000</v>
      </c>
      <c r="Z358" s="35" t="n">
        <v>244644</v>
      </c>
      <c r="AA358" s="35" t="n">
        <v>259219</v>
      </c>
      <c r="AB358" s="35" t="n">
        <v>88900</v>
      </c>
      <c r="AC358" s="35" t="n">
        <v>100000</v>
      </c>
      <c r="AD358" s="35" t="n">
        <v>120254</v>
      </c>
      <c r="AE358" s="35" t="n">
        <v>130000</v>
      </c>
      <c r="AF358" s="35" t="n">
        <v>44450</v>
      </c>
      <c r="AG358" s="35" t="n">
        <v>50000</v>
      </c>
      <c r="AH358" s="35" t="n">
        <v>0</v>
      </c>
      <c r="AI358" s="35" t="n">
        <v>0</v>
      </c>
      <c r="AJ358" s="35" t="n">
        <v>78531</v>
      </c>
      <c r="AK358" s="35" t="n">
        <v>0</v>
      </c>
      <c r="AL358" s="35" t="n">
        <v>130000</v>
      </c>
      <c r="AM358" s="35" t="n">
        <v>0</v>
      </c>
      <c r="AN358" s="35" t="n">
        <v>78531</v>
      </c>
      <c r="AO358" s="35" t="n">
        <v>130000</v>
      </c>
      <c r="AP358" s="35" t="n">
        <v>540198</v>
      </c>
      <c r="AQ358" s="35" t="n">
        <v>1026917</v>
      </c>
      <c r="AR358" s="35" t="n">
        <v>13169</v>
      </c>
      <c r="AS358" s="35" t="n">
        <v>24680</v>
      </c>
      <c r="AT358" s="35" t="n">
        <v>75812</v>
      </c>
      <c r="AU358" s="35" t="n">
        <v>120000</v>
      </c>
      <c r="AV358" s="35" t="n">
        <v>167296</v>
      </c>
      <c r="AW358" s="35" t="n">
        <v>300000</v>
      </c>
      <c r="AX358" s="35" t="n">
        <v>205390</v>
      </c>
      <c r="AY358" s="35" t="n">
        <v>340000</v>
      </c>
      <c r="AZ358" s="35" t="n">
        <v>13.57890103</v>
      </c>
      <c r="BA358" s="35" t="n">
        <v>112237</v>
      </c>
      <c r="BB358" s="35" t="n">
        <v>0</v>
      </c>
      <c r="BC358" s="35" t="n">
        <v>2053835</v>
      </c>
      <c r="BD358" s="60" t="n">
        <v>1080396</v>
      </c>
      <c r="BE358" s="60" t="n">
        <v>123401</v>
      </c>
    </row>
    <row r="359" customFormat="false" ht="12.75" hidden="false" customHeight="true" outlineLevel="0" collapsed="false">
      <c r="A359" s="35" t="s">
        <v>744</v>
      </c>
      <c r="B359" s="35" t="s">
        <v>721</v>
      </c>
      <c r="C359" s="35" t="s">
        <v>151</v>
      </c>
      <c r="D359" s="35" t="s">
        <v>722</v>
      </c>
      <c r="E359" s="35" t="s">
        <v>155</v>
      </c>
      <c r="F359" s="35" t="s">
        <v>156</v>
      </c>
      <c r="H359" s="35" t="s">
        <v>556</v>
      </c>
      <c r="I359" s="35" t="n">
        <v>4000</v>
      </c>
      <c r="J359" s="35" t="s">
        <v>558</v>
      </c>
      <c r="K359" s="35" t="n">
        <v>0</v>
      </c>
      <c r="L359" s="35" t="n">
        <v>2988433</v>
      </c>
      <c r="M359" s="35" t="n">
        <v>4519745</v>
      </c>
      <c r="N359" s="35" t="n">
        <v>1254769</v>
      </c>
      <c r="O359" s="35" t="n">
        <v>1336286</v>
      </c>
      <c r="P359" s="35" t="n">
        <v>1733663</v>
      </c>
      <c r="Q359" s="35" t="n">
        <v>3183459</v>
      </c>
      <c r="R359" s="35" t="n">
        <v>24</v>
      </c>
      <c r="S359" s="35" t="n">
        <v>24</v>
      </c>
      <c r="T359" s="35" t="n">
        <v>50000</v>
      </c>
      <c r="U359" s="35" t="n">
        <v>50000</v>
      </c>
      <c r="V359" s="35" t="n">
        <v>629559</v>
      </c>
      <c r="W359" s="35" t="n">
        <v>667067</v>
      </c>
      <c r="X359" s="35" t="n">
        <v>76963</v>
      </c>
      <c r="Y359" s="35" t="n">
        <v>80000</v>
      </c>
      <c r="Z359" s="35" t="n">
        <v>244644</v>
      </c>
      <c r="AA359" s="35" t="n">
        <v>259219</v>
      </c>
      <c r="AB359" s="35" t="n">
        <v>88900</v>
      </c>
      <c r="AC359" s="35" t="n">
        <v>100000</v>
      </c>
      <c r="AD359" s="35" t="n">
        <v>120254</v>
      </c>
      <c r="AE359" s="35" t="n">
        <v>130000</v>
      </c>
      <c r="AF359" s="35" t="n">
        <v>44450</v>
      </c>
      <c r="AG359" s="35" t="n">
        <v>50000</v>
      </c>
      <c r="AH359" s="35" t="n">
        <v>0</v>
      </c>
      <c r="AI359" s="35" t="n">
        <v>0</v>
      </c>
      <c r="AJ359" s="35" t="n">
        <v>78531</v>
      </c>
      <c r="AK359" s="35" t="n">
        <v>0</v>
      </c>
      <c r="AL359" s="35" t="n">
        <v>130000</v>
      </c>
      <c r="AM359" s="35" t="n">
        <v>0</v>
      </c>
      <c r="AN359" s="35" t="n">
        <v>78531</v>
      </c>
      <c r="AO359" s="35" t="n">
        <v>130000</v>
      </c>
      <c r="AP359" s="35" t="n">
        <v>1193465</v>
      </c>
      <c r="AQ359" s="35" t="n">
        <v>2268779</v>
      </c>
      <c r="AR359" s="35" t="n">
        <v>13169</v>
      </c>
      <c r="AS359" s="35" t="n">
        <v>24680</v>
      </c>
      <c r="AT359" s="35" t="n">
        <v>75812</v>
      </c>
      <c r="AU359" s="35" t="n">
        <v>120000</v>
      </c>
      <c r="AV359" s="35" t="n">
        <v>167296</v>
      </c>
      <c r="AW359" s="35" t="n">
        <v>300000</v>
      </c>
      <c r="AX359" s="35" t="n">
        <v>205390</v>
      </c>
      <c r="AY359" s="35" t="n">
        <v>340000</v>
      </c>
      <c r="AZ359" s="35" t="n">
        <v>30</v>
      </c>
      <c r="BA359" s="35" t="n">
        <v>1354099</v>
      </c>
      <c r="BB359" s="35" t="n">
        <v>653267</v>
      </c>
      <c r="BC359" s="35" t="n">
        <v>4537558</v>
      </c>
      <c r="BD359" s="60" t="n">
        <v>2386930</v>
      </c>
      <c r="BE359" s="60" t="n">
        <v>123401</v>
      </c>
    </row>
    <row r="360" customFormat="false" ht="12.75" hidden="false" customHeight="true" outlineLevel="0" collapsed="false">
      <c r="A360" s="35" t="s">
        <v>745</v>
      </c>
      <c r="B360" s="35" t="s">
        <v>721</v>
      </c>
      <c r="C360" s="35" t="s">
        <v>151</v>
      </c>
      <c r="D360" s="35" t="s">
        <v>722</v>
      </c>
      <c r="E360" s="35" t="s">
        <v>155</v>
      </c>
      <c r="F360" s="35" t="s">
        <v>156</v>
      </c>
      <c r="H360" s="35" t="s">
        <v>550</v>
      </c>
      <c r="I360" s="35" t="n">
        <v>8000</v>
      </c>
      <c r="J360" s="35" t="s">
        <v>562</v>
      </c>
      <c r="K360" s="35" t="n">
        <v>0</v>
      </c>
      <c r="L360" s="35" t="n">
        <v>2361503</v>
      </c>
      <c r="M360" s="35" t="n">
        <v>3327597</v>
      </c>
      <c r="N360" s="35" t="n">
        <v>1254769</v>
      </c>
      <c r="O360" s="35" t="n">
        <v>1336286</v>
      </c>
      <c r="P360" s="35" t="n">
        <v>1106734</v>
      </c>
      <c r="Q360" s="35" t="n">
        <v>1991311</v>
      </c>
      <c r="R360" s="35" t="n">
        <v>10</v>
      </c>
      <c r="S360" s="35" t="n">
        <v>10</v>
      </c>
      <c r="T360" s="35" t="n">
        <v>50000</v>
      </c>
      <c r="U360" s="35" t="n">
        <v>50000</v>
      </c>
      <c r="V360" s="35" t="n">
        <v>629559</v>
      </c>
      <c r="W360" s="35" t="n">
        <v>667067</v>
      </c>
      <c r="X360" s="35" t="n">
        <v>76963</v>
      </c>
      <c r="Y360" s="35" t="n">
        <v>80000</v>
      </c>
      <c r="Z360" s="35" t="n">
        <v>244644</v>
      </c>
      <c r="AA360" s="35" t="n">
        <v>259219</v>
      </c>
      <c r="AB360" s="35" t="n">
        <v>88900</v>
      </c>
      <c r="AC360" s="35" t="n">
        <v>100000</v>
      </c>
      <c r="AD360" s="35" t="n">
        <v>120254</v>
      </c>
      <c r="AE360" s="35" t="n">
        <v>130000</v>
      </c>
      <c r="AF360" s="35" t="n">
        <v>44450</v>
      </c>
      <c r="AG360" s="35" t="n">
        <v>50000</v>
      </c>
      <c r="AH360" s="35" t="n">
        <v>0</v>
      </c>
      <c r="AI360" s="35" t="n">
        <v>0</v>
      </c>
      <c r="AJ360" s="35" t="n">
        <v>78531</v>
      </c>
      <c r="AK360" s="35" t="n">
        <v>0</v>
      </c>
      <c r="AL360" s="35" t="n">
        <v>130000</v>
      </c>
      <c r="AM360" s="35" t="n">
        <v>0</v>
      </c>
      <c r="AN360" s="35" t="n">
        <v>78531</v>
      </c>
      <c r="AO360" s="35" t="n">
        <v>130000</v>
      </c>
      <c r="AP360" s="35" t="n">
        <v>553367</v>
      </c>
      <c r="AQ360" s="35" t="n">
        <v>1051951</v>
      </c>
      <c r="AR360" s="35" t="n">
        <v>26337</v>
      </c>
      <c r="AS360" s="35" t="n">
        <v>49360</v>
      </c>
      <c r="AT360" s="35" t="n">
        <v>75812</v>
      </c>
      <c r="AU360" s="35" t="n">
        <v>120000</v>
      </c>
      <c r="AV360" s="35" t="n">
        <v>167296</v>
      </c>
      <c r="AW360" s="35" t="n">
        <v>300000</v>
      </c>
      <c r="AX360" s="35" t="n">
        <v>205390</v>
      </c>
      <c r="AY360" s="35" t="n">
        <v>340000</v>
      </c>
      <c r="AZ360" s="35" t="n">
        <v>6.954960654</v>
      </c>
      <c r="BA360" s="35" t="n">
        <v>112591</v>
      </c>
      <c r="BB360" s="35" t="n">
        <v>0</v>
      </c>
      <c r="BC360" s="35" t="n">
        <v>2103902</v>
      </c>
      <c r="BD360" s="60" t="n">
        <v>1106734</v>
      </c>
      <c r="BE360" s="60" t="n">
        <v>246801</v>
      </c>
    </row>
    <row r="361" customFormat="false" ht="12.75" hidden="false" customHeight="true" outlineLevel="0" collapsed="false">
      <c r="A361" s="35" t="s">
        <v>745</v>
      </c>
      <c r="B361" s="35" t="s">
        <v>721</v>
      </c>
      <c r="C361" s="35" t="s">
        <v>151</v>
      </c>
      <c r="D361" s="35" t="s">
        <v>722</v>
      </c>
      <c r="E361" s="35" t="s">
        <v>155</v>
      </c>
      <c r="F361" s="35" t="s">
        <v>156</v>
      </c>
      <c r="H361" s="35" t="s">
        <v>556</v>
      </c>
      <c r="I361" s="35" t="n">
        <v>8000</v>
      </c>
      <c r="J361" s="35" t="s">
        <v>562</v>
      </c>
      <c r="K361" s="35" t="n">
        <v>0</v>
      </c>
      <c r="L361" s="35" t="n">
        <v>4195066</v>
      </c>
      <c r="M361" s="35" t="n">
        <v>6813204</v>
      </c>
      <c r="N361" s="35" t="n">
        <v>1254769</v>
      </c>
      <c r="O361" s="35" t="n">
        <v>1336286</v>
      </c>
      <c r="P361" s="35" t="n">
        <v>2940297</v>
      </c>
      <c r="Q361" s="35" t="n">
        <v>5476918</v>
      </c>
      <c r="R361" s="35" t="n">
        <v>17</v>
      </c>
      <c r="S361" s="35" t="n">
        <v>17</v>
      </c>
      <c r="T361" s="35" t="n">
        <v>50000</v>
      </c>
      <c r="U361" s="35" t="n">
        <v>50000</v>
      </c>
      <c r="V361" s="35" t="n">
        <v>629559</v>
      </c>
      <c r="W361" s="35" t="n">
        <v>667067</v>
      </c>
      <c r="X361" s="35" t="n">
        <v>76963</v>
      </c>
      <c r="Y361" s="35" t="n">
        <v>80000</v>
      </c>
      <c r="Z361" s="35" t="n">
        <v>244644</v>
      </c>
      <c r="AA361" s="35" t="n">
        <v>259219</v>
      </c>
      <c r="AB361" s="35" t="n">
        <v>88900</v>
      </c>
      <c r="AC361" s="35" t="n">
        <v>100000</v>
      </c>
      <c r="AD361" s="35" t="n">
        <v>120254</v>
      </c>
      <c r="AE361" s="35" t="n">
        <v>130000</v>
      </c>
      <c r="AF361" s="35" t="n">
        <v>44450</v>
      </c>
      <c r="AG361" s="35" t="n">
        <v>50000</v>
      </c>
      <c r="AH361" s="35" t="n">
        <v>0</v>
      </c>
      <c r="AI361" s="35" t="n">
        <v>0</v>
      </c>
      <c r="AJ361" s="35" t="n">
        <v>78531</v>
      </c>
      <c r="AK361" s="35" t="n">
        <v>0</v>
      </c>
      <c r="AL361" s="35" t="n">
        <v>130000</v>
      </c>
      <c r="AM361" s="35" t="n">
        <v>0</v>
      </c>
      <c r="AN361" s="35" t="n">
        <v>78531</v>
      </c>
      <c r="AO361" s="35" t="n">
        <v>130000</v>
      </c>
      <c r="AP361" s="35" t="n">
        <v>2386930</v>
      </c>
      <c r="AQ361" s="35" t="n">
        <v>4537558</v>
      </c>
      <c r="AR361" s="35" t="n">
        <v>26337</v>
      </c>
      <c r="AS361" s="35" t="n">
        <v>49360</v>
      </c>
      <c r="AT361" s="35" t="n">
        <v>75812</v>
      </c>
      <c r="AU361" s="35" t="n">
        <v>120000</v>
      </c>
      <c r="AV361" s="35" t="n">
        <v>167296</v>
      </c>
      <c r="AW361" s="35" t="n">
        <v>300000</v>
      </c>
      <c r="AX361" s="35" t="n">
        <v>205390</v>
      </c>
      <c r="AY361" s="35" t="n">
        <v>340000</v>
      </c>
      <c r="AZ361" s="35" t="n">
        <v>30</v>
      </c>
      <c r="BA361" s="35" t="n">
        <v>3598198</v>
      </c>
      <c r="BB361" s="35" t="n">
        <v>1833563</v>
      </c>
      <c r="BC361" s="35" t="n">
        <v>9075116</v>
      </c>
      <c r="BD361" s="60" t="n">
        <v>4773860</v>
      </c>
      <c r="BE361" s="60" t="n">
        <v>246801</v>
      </c>
    </row>
    <row r="362" customFormat="false" ht="12.75" hidden="false" customHeight="true" outlineLevel="0" collapsed="false">
      <c r="A362" s="35" t="s">
        <v>746</v>
      </c>
      <c r="B362" s="35" t="s">
        <v>587</v>
      </c>
      <c r="C362" s="35" t="s">
        <v>152</v>
      </c>
      <c r="D362" s="35" t="s">
        <v>747</v>
      </c>
      <c r="E362" s="35" t="s">
        <v>145</v>
      </c>
      <c r="F362" s="35" t="s">
        <v>144</v>
      </c>
      <c r="G362" s="35" t="s">
        <v>549</v>
      </c>
      <c r="H362" s="35" t="s">
        <v>550</v>
      </c>
      <c r="I362" s="35" t="n">
        <v>100</v>
      </c>
      <c r="J362" s="35" t="s">
        <v>551</v>
      </c>
      <c r="K362" s="35" t="n">
        <v>214284</v>
      </c>
      <c r="L362" s="35" t="n">
        <v>2593234</v>
      </c>
      <c r="M362" s="35" t="n">
        <v>3539591</v>
      </c>
      <c r="N362" s="35" t="n">
        <v>1335683</v>
      </c>
      <c r="O362" s="35" t="n">
        <v>1426200</v>
      </c>
      <c r="P362" s="35" t="n">
        <v>1257551</v>
      </c>
      <c r="Q362" s="35" t="n">
        <v>2113391</v>
      </c>
      <c r="R362" s="35" t="n">
        <v>168</v>
      </c>
      <c r="S362" s="35" t="n">
        <v>168</v>
      </c>
      <c r="T362" s="35" t="n">
        <v>50000</v>
      </c>
      <c r="U362" s="35" t="n">
        <v>50000</v>
      </c>
      <c r="V362" s="35" t="n">
        <v>629559</v>
      </c>
      <c r="W362" s="35" t="n">
        <v>667067</v>
      </c>
      <c r="X362" s="35" t="n">
        <v>76963</v>
      </c>
      <c r="Y362" s="35" t="n">
        <v>80000</v>
      </c>
      <c r="Z362" s="35" t="n">
        <v>255322</v>
      </c>
      <c r="AA362" s="35" t="n">
        <v>270533</v>
      </c>
      <c r="AB362" s="35" t="n">
        <v>88900</v>
      </c>
      <c r="AC362" s="35" t="n">
        <v>100000</v>
      </c>
      <c r="AD362" s="35" t="n">
        <v>129504</v>
      </c>
      <c r="AE362" s="35" t="n">
        <v>140000</v>
      </c>
      <c r="AF362" s="35" t="n">
        <v>44450</v>
      </c>
      <c r="AG362" s="35" t="n">
        <v>50000</v>
      </c>
      <c r="AH362" s="35" t="n">
        <v>60985</v>
      </c>
      <c r="AI362" s="35" t="n">
        <v>68600</v>
      </c>
      <c r="AJ362" s="35" t="n">
        <v>101487</v>
      </c>
      <c r="AK362" s="35" t="n">
        <v>14098</v>
      </c>
      <c r="AL362" s="35" t="n">
        <v>168000</v>
      </c>
      <c r="AM362" s="35" t="n">
        <v>17143</v>
      </c>
      <c r="AN362" s="35" t="n">
        <v>115585</v>
      </c>
      <c r="AO362" s="35" t="n">
        <v>185143</v>
      </c>
      <c r="AP362" s="35" t="n">
        <v>628776</v>
      </c>
      <c r="AQ362" s="35" t="n">
        <v>1061155</v>
      </c>
      <c r="AR362" s="35" t="n">
        <v>1868</v>
      </c>
      <c r="AS362" s="35" t="n">
        <v>3092</v>
      </c>
      <c r="AT362" s="35" t="n">
        <v>75812</v>
      </c>
      <c r="AU362" s="35" t="n">
        <v>120000</v>
      </c>
      <c r="AV362" s="35" t="n">
        <v>167296</v>
      </c>
      <c r="AW362" s="35" t="n">
        <v>300000</v>
      </c>
      <c r="AX362" s="35" t="n">
        <v>268215</v>
      </c>
      <c r="AY362" s="35" t="n">
        <v>444000</v>
      </c>
      <c r="AZ362" s="35" t="n">
        <v>116.9604815</v>
      </c>
      <c r="BA362" s="35" t="n">
        <v>8919</v>
      </c>
      <c r="BB362" s="35" t="n">
        <v>0</v>
      </c>
      <c r="BC362" s="35" t="n">
        <v>2122310</v>
      </c>
      <c r="BD362" s="60" t="n">
        <v>1257551</v>
      </c>
      <c r="BE362" s="60" t="n">
        <v>15462</v>
      </c>
    </row>
    <row r="363" customFormat="false" ht="12.75" hidden="false" customHeight="true" outlineLevel="0" collapsed="false">
      <c r="A363" s="35" t="s">
        <v>748</v>
      </c>
      <c r="B363" s="35" t="s">
        <v>587</v>
      </c>
      <c r="C363" s="35" t="s">
        <v>152</v>
      </c>
      <c r="D363" s="35" t="s">
        <v>747</v>
      </c>
      <c r="E363" s="35" t="s">
        <v>145</v>
      </c>
      <c r="F363" s="35" t="s">
        <v>144</v>
      </c>
      <c r="G363" s="35" t="s">
        <v>553</v>
      </c>
      <c r="H363" s="35" t="s">
        <v>550</v>
      </c>
      <c r="I363" s="35" t="n">
        <v>100</v>
      </c>
      <c r="J363" s="35" t="s">
        <v>551</v>
      </c>
      <c r="K363" s="35" t="n">
        <v>214284</v>
      </c>
      <c r="L363" s="35" t="n">
        <v>4831999</v>
      </c>
      <c r="M363" s="35" t="n">
        <v>6289747</v>
      </c>
      <c r="N363" s="35" t="n">
        <v>2866001</v>
      </c>
      <c r="O363" s="35" t="n">
        <v>3147600</v>
      </c>
      <c r="P363" s="35" t="n">
        <v>1965998</v>
      </c>
      <c r="Q363" s="35" t="n">
        <v>3142147</v>
      </c>
      <c r="R363" s="35" t="n">
        <v>250</v>
      </c>
      <c r="S363" s="35" t="n">
        <v>250</v>
      </c>
      <c r="T363" s="35" t="n">
        <v>50000</v>
      </c>
      <c r="U363" s="35" t="n">
        <v>50000</v>
      </c>
      <c r="V363" s="35" t="n">
        <v>629559</v>
      </c>
      <c r="W363" s="35" t="n">
        <v>667067</v>
      </c>
      <c r="X363" s="35" t="n">
        <v>76963</v>
      </c>
      <c r="Y363" s="35" t="n">
        <v>80000</v>
      </c>
      <c r="Z363" s="35" t="n">
        <v>255322</v>
      </c>
      <c r="AA363" s="35" t="n">
        <v>270533</v>
      </c>
      <c r="AB363" s="35" t="n">
        <v>88900</v>
      </c>
      <c r="AC363" s="35" t="n">
        <v>100000</v>
      </c>
      <c r="AD363" s="35" t="n">
        <v>129504</v>
      </c>
      <c r="AE363" s="35" t="n">
        <v>140000</v>
      </c>
      <c r="AF363" s="35" t="n">
        <v>44450</v>
      </c>
      <c r="AG363" s="35" t="n">
        <v>50000</v>
      </c>
      <c r="AH363" s="35" t="n">
        <v>1591303</v>
      </c>
      <c r="AI363" s="35" t="n">
        <v>1790000</v>
      </c>
      <c r="AJ363" s="35" t="n">
        <v>101487</v>
      </c>
      <c r="AK363" s="35" t="n">
        <v>367854</v>
      </c>
      <c r="AL363" s="35" t="n">
        <v>168000</v>
      </c>
      <c r="AM363" s="35" t="n">
        <v>447321</v>
      </c>
      <c r="AN363" s="35" t="n">
        <v>469341</v>
      </c>
      <c r="AO363" s="35" t="n">
        <v>615321</v>
      </c>
      <c r="AP363" s="35" t="n">
        <v>982999</v>
      </c>
      <c r="AQ363" s="35" t="n">
        <v>1658961</v>
      </c>
      <c r="AR363" s="35" t="n">
        <v>2335</v>
      </c>
      <c r="AS363" s="35" t="n">
        <v>3866</v>
      </c>
      <c r="AT363" s="35" t="n">
        <v>75812</v>
      </c>
      <c r="AU363" s="35" t="n">
        <v>120000</v>
      </c>
      <c r="AV363" s="35" t="n">
        <v>167296</v>
      </c>
      <c r="AW363" s="35" t="n">
        <v>300000</v>
      </c>
      <c r="AX363" s="35" t="n">
        <v>268215</v>
      </c>
      <c r="AY363" s="35" t="n">
        <v>444000</v>
      </c>
      <c r="AZ363" s="35" t="n">
        <v>146.2805004</v>
      </c>
      <c r="BA363" s="35" t="n">
        <v>175775</v>
      </c>
      <c r="BB363" s="35" t="n">
        <v>0</v>
      </c>
      <c r="BC363" s="35" t="n">
        <v>3317922</v>
      </c>
      <c r="BD363" s="60" t="n">
        <v>1965998</v>
      </c>
      <c r="BE363" s="60" t="n">
        <v>19328</v>
      </c>
    </row>
    <row r="364" customFormat="false" ht="12.75" hidden="false" customHeight="true" outlineLevel="0" collapsed="false">
      <c r="A364" s="35" t="s">
        <v>746</v>
      </c>
      <c r="B364" s="35" t="s">
        <v>587</v>
      </c>
      <c r="C364" s="35" t="s">
        <v>152</v>
      </c>
      <c r="D364" s="35" t="s">
        <v>747</v>
      </c>
      <c r="E364" s="35" t="s">
        <v>145</v>
      </c>
      <c r="F364" s="35" t="s">
        <v>144</v>
      </c>
      <c r="G364" s="35" t="s">
        <v>549</v>
      </c>
      <c r="H364" s="35" t="s">
        <v>556</v>
      </c>
      <c r="I364" s="35" t="n">
        <v>100</v>
      </c>
      <c r="J364" s="35" t="s">
        <v>551</v>
      </c>
      <c r="K364" s="35" t="n">
        <v>214284</v>
      </c>
      <c r="L364" s="35" t="n">
        <v>2125737</v>
      </c>
      <c r="M364" s="35" t="n">
        <v>2750619</v>
      </c>
      <c r="N364" s="35" t="n">
        <v>1335683</v>
      </c>
      <c r="O364" s="35" t="n">
        <v>1426200</v>
      </c>
      <c r="P364" s="35" t="n">
        <v>790055</v>
      </c>
      <c r="Q364" s="35" t="n">
        <v>1324419</v>
      </c>
      <c r="R364" s="35" t="n">
        <v>137</v>
      </c>
      <c r="S364" s="35" t="n">
        <v>137</v>
      </c>
      <c r="T364" s="35" t="n">
        <v>50000</v>
      </c>
      <c r="U364" s="35" t="n">
        <v>50000</v>
      </c>
      <c r="V364" s="35" t="n">
        <v>629559</v>
      </c>
      <c r="W364" s="35" t="n">
        <v>667067</v>
      </c>
      <c r="X364" s="35" t="n">
        <v>76963</v>
      </c>
      <c r="Y364" s="35" t="n">
        <v>80000</v>
      </c>
      <c r="Z364" s="35" t="n">
        <v>255322</v>
      </c>
      <c r="AA364" s="35" t="n">
        <v>270533</v>
      </c>
      <c r="AB364" s="35" t="n">
        <v>88900</v>
      </c>
      <c r="AC364" s="35" t="n">
        <v>100000</v>
      </c>
      <c r="AD364" s="35" t="n">
        <v>129504</v>
      </c>
      <c r="AE364" s="35" t="n">
        <v>140000</v>
      </c>
      <c r="AF364" s="35" t="n">
        <v>44450</v>
      </c>
      <c r="AG364" s="35" t="n">
        <v>50000</v>
      </c>
      <c r="AH364" s="35" t="n">
        <v>60985</v>
      </c>
      <c r="AI364" s="35" t="n">
        <v>68600</v>
      </c>
      <c r="AJ364" s="35" t="n">
        <v>101487</v>
      </c>
      <c r="AK364" s="35" t="n">
        <v>14098</v>
      </c>
      <c r="AL364" s="35" t="n">
        <v>168000</v>
      </c>
      <c r="AM364" s="35" t="n">
        <v>17143</v>
      </c>
      <c r="AN364" s="35" t="n">
        <v>115585</v>
      </c>
      <c r="AO364" s="35" t="n">
        <v>185143</v>
      </c>
      <c r="AP364" s="35" t="n">
        <v>161279</v>
      </c>
      <c r="AQ364" s="35" t="n">
        <v>272183</v>
      </c>
      <c r="AR364" s="35" t="n">
        <v>1868</v>
      </c>
      <c r="AS364" s="35" t="n">
        <v>3092</v>
      </c>
      <c r="AT364" s="35" t="n">
        <v>75812</v>
      </c>
      <c r="AU364" s="35" t="n">
        <v>120000</v>
      </c>
      <c r="AV364" s="35" t="n">
        <v>167296</v>
      </c>
      <c r="AW364" s="35" t="n">
        <v>300000</v>
      </c>
      <c r="AX364" s="35" t="n">
        <v>268215</v>
      </c>
      <c r="AY364" s="35" t="n">
        <v>444000</v>
      </c>
      <c r="AZ364" s="35" t="n">
        <v>30</v>
      </c>
      <c r="BA364" s="35" t="n">
        <v>-780053</v>
      </c>
      <c r="BB364" s="35" t="n">
        <v>-467497</v>
      </c>
      <c r="BC364" s="35" t="n">
        <v>544366</v>
      </c>
      <c r="BD364" s="60" t="n">
        <v>322558</v>
      </c>
      <c r="BE364" s="60" t="n">
        <v>15462</v>
      </c>
    </row>
    <row r="365" customFormat="false" ht="12.75" hidden="false" customHeight="true" outlineLevel="0" collapsed="false">
      <c r="A365" s="35" t="s">
        <v>748</v>
      </c>
      <c r="B365" s="35" t="s">
        <v>587</v>
      </c>
      <c r="C365" s="35" t="s">
        <v>152</v>
      </c>
      <c r="D365" s="35" t="s">
        <v>747</v>
      </c>
      <c r="E365" s="35" t="s">
        <v>145</v>
      </c>
      <c r="F365" s="35" t="s">
        <v>144</v>
      </c>
      <c r="G365" s="35" t="s">
        <v>553</v>
      </c>
      <c r="H365" s="35" t="s">
        <v>556</v>
      </c>
      <c r="I365" s="35" t="n">
        <v>100</v>
      </c>
      <c r="J365" s="35" t="s">
        <v>551</v>
      </c>
      <c r="K365" s="35" t="n">
        <v>214284</v>
      </c>
      <c r="L365" s="35" t="n">
        <v>4050599</v>
      </c>
      <c r="M365" s="35" t="n">
        <v>4971015</v>
      </c>
      <c r="N365" s="35" t="n">
        <v>2866001</v>
      </c>
      <c r="O365" s="35" t="n">
        <v>3147600</v>
      </c>
      <c r="P365" s="35" t="n">
        <v>1184598</v>
      </c>
      <c r="Q365" s="35" t="n">
        <v>1823415</v>
      </c>
      <c r="R365" s="35" t="n">
        <v>210</v>
      </c>
      <c r="S365" s="35" t="n">
        <v>210</v>
      </c>
      <c r="T365" s="35" t="n">
        <v>50000</v>
      </c>
      <c r="U365" s="35" t="n">
        <v>50000</v>
      </c>
      <c r="V365" s="35" t="n">
        <v>629559</v>
      </c>
      <c r="W365" s="35" t="n">
        <v>667067</v>
      </c>
      <c r="X365" s="35" t="n">
        <v>76963</v>
      </c>
      <c r="Y365" s="35" t="n">
        <v>80000</v>
      </c>
      <c r="Z365" s="35" t="n">
        <v>255322</v>
      </c>
      <c r="AA365" s="35" t="n">
        <v>270533</v>
      </c>
      <c r="AB365" s="35" t="n">
        <v>88900</v>
      </c>
      <c r="AC365" s="35" t="n">
        <v>100000</v>
      </c>
      <c r="AD365" s="35" t="n">
        <v>129504</v>
      </c>
      <c r="AE365" s="35" t="n">
        <v>140000</v>
      </c>
      <c r="AF365" s="35" t="n">
        <v>44450</v>
      </c>
      <c r="AG365" s="35" t="n">
        <v>50000</v>
      </c>
      <c r="AH365" s="35" t="n">
        <v>1591303</v>
      </c>
      <c r="AI365" s="35" t="n">
        <v>1790000</v>
      </c>
      <c r="AJ365" s="35" t="n">
        <v>101487</v>
      </c>
      <c r="AK365" s="35" t="n">
        <v>367854</v>
      </c>
      <c r="AL365" s="35" t="n">
        <v>168000</v>
      </c>
      <c r="AM365" s="35" t="n">
        <v>447321</v>
      </c>
      <c r="AN365" s="35" t="n">
        <v>469341</v>
      </c>
      <c r="AO365" s="35" t="n">
        <v>615321</v>
      </c>
      <c r="AP365" s="35" t="n">
        <v>201599</v>
      </c>
      <c r="AQ365" s="35" t="n">
        <v>340229</v>
      </c>
      <c r="AR365" s="35" t="n">
        <v>2335</v>
      </c>
      <c r="AS365" s="35" t="n">
        <v>3866</v>
      </c>
      <c r="AT365" s="35" t="n">
        <v>75812</v>
      </c>
      <c r="AU365" s="35" t="n">
        <v>120000</v>
      </c>
      <c r="AV365" s="35" t="n">
        <v>167296</v>
      </c>
      <c r="AW365" s="35" t="n">
        <v>300000</v>
      </c>
      <c r="AX365" s="35" t="n">
        <v>268215</v>
      </c>
      <c r="AY365" s="35" t="n">
        <v>444000</v>
      </c>
      <c r="AZ365" s="35" t="n">
        <v>30</v>
      </c>
      <c r="BA365" s="35" t="n">
        <v>-1142958</v>
      </c>
      <c r="BB365" s="35" t="n">
        <v>-781401</v>
      </c>
      <c r="BC365" s="35" t="n">
        <v>680457</v>
      </c>
      <c r="BD365" s="60" t="n">
        <v>403197</v>
      </c>
      <c r="BE365" s="60" t="n">
        <v>19328</v>
      </c>
    </row>
    <row r="366" customFormat="false" ht="12.75" hidden="false" customHeight="true" outlineLevel="0" collapsed="false">
      <c r="A366" s="35" t="s">
        <v>749</v>
      </c>
      <c r="B366" s="35" t="s">
        <v>587</v>
      </c>
      <c r="C366" s="35" t="s">
        <v>152</v>
      </c>
      <c r="D366" s="35" t="s">
        <v>747</v>
      </c>
      <c r="E366" s="35" t="s">
        <v>145</v>
      </c>
      <c r="F366" s="35" t="s">
        <v>144</v>
      </c>
      <c r="G366" s="35" t="s">
        <v>549</v>
      </c>
      <c r="H366" s="35" t="s">
        <v>550</v>
      </c>
      <c r="I366" s="35" t="n">
        <v>500</v>
      </c>
      <c r="J366" s="35" t="s">
        <v>558</v>
      </c>
      <c r="K366" s="35" t="n">
        <v>214284</v>
      </c>
      <c r="L366" s="35" t="n">
        <v>2955665</v>
      </c>
      <c r="M366" s="35" t="n">
        <v>4010999</v>
      </c>
      <c r="N366" s="35" t="n">
        <v>1573759</v>
      </c>
      <c r="O366" s="35" t="n">
        <v>1700600</v>
      </c>
      <c r="P366" s="35" t="n">
        <v>1381905</v>
      </c>
      <c r="Q366" s="35" t="n">
        <v>2310399</v>
      </c>
      <c r="R366" s="35" t="n">
        <v>39</v>
      </c>
      <c r="S366" s="35" t="n">
        <v>39</v>
      </c>
      <c r="T366" s="35" t="n">
        <v>50000</v>
      </c>
      <c r="U366" s="35" t="n">
        <v>50000</v>
      </c>
      <c r="V366" s="35" t="n">
        <v>629559</v>
      </c>
      <c r="W366" s="35" t="n">
        <v>667067</v>
      </c>
      <c r="X366" s="35" t="n">
        <v>76963</v>
      </c>
      <c r="Y366" s="35" t="n">
        <v>80000</v>
      </c>
      <c r="Z366" s="35" t="n">
        <v>255322</v>
      </c>
      <c r="AA366" s="35" t="n">
        <v>270533</v>
      </c>
      <c r="AB366" s="35" t="n">
        <v>88900</v>
      </c>
      <c r="AC366" s="35" t="n">
        <v>100000</v>
      </c>
      <c r="AD366" s="35" t="n">
        <v>129504</v>
      </c>
      <c r="AE366" s="35" t="n">
        <v>140000</v>
      </c>
      <c r="AF366" s="35" t="n">
        <v>44450</v>
      </c>
      <c r="AG366" s="35" t="n">
        <v>50000</v>
      </c>
      <c r="AH366" s="35" t="n">
        <v>299062</v>
      </c>
      <c r="AI366" s="35" t="n">
        <v>343000</v>
      </c>
      <c r="AJ366" s="35" t="n">
        <v>101487</v>
      </c>
      <c r="AK366" s="35" t="n">
        <v>69133</v>
      </c>
      <c r="AL366" s="35" t="n">
        <v>168000</v>
      </c>
      <c r="AM366" s="35" t="n">
        <v>85716</v>
      </c>
      <c r="AN366" s="35" t="n">
        <v>170620</v>
      </c>
      <c r="AO366" s="35" t="n">
        <v>253716</v>
      </c>
      <c r="AP366" s="35" t="n">
        <v>690953</v>
      </c>
      <c r="AQ366" s="35" t="n">
        <v>1177608</v>
      </c>
      <c r="AR366" s="35" t="n">
        <v>9010</v>
      </c>
      <c r="AS366" s="35" t="n">
        <v>15076</v>
      </c>
      <c r="AT366" s="35" t="n">
        <v>75812</v>
      </c>
      <c r="AU366" s="35" t="n">
        <v>120000</v>
      </c>
      <c r="AV366" s="35" t="n">
        <v>167296</v>
      </c>
      <c r="AW366" s="35" t="n">
        <v>300000</v>
      </c>
      <c r="AX366" s="35" t="n">
        <v>268215</v>
      </c>
      <c r="AY366" s="35" t="n">
        <v>444000</v>
      </c>
      <c r="AZ366" s="35" t="n">
        <v>26.5328985</v>
      </c>
      <c r="BA366" s="35" t="n">
        <v>44817</v>
      </c>
      <c r="BB366" s="35" t="n">
        <v>0</v>
      </c>
      <c r="BC366" s="35" t="n">
        <v>2355216</v>
      </c>
      <c r="BD366" s="60" t="n">
        <v>1381905</v>
      </c>
      <c r="BE366" s="60" t="n">
        <v>75379</v>
      </c>
    </row>
    <row r="367" customFormat="false" ht="12.75" hidden="false" customHeight="true" outlineLevel="0" collapsed="false">
      <c r="A367" s="35" t="s">
        <v>750</v>
      </c>
      <c r="B367" s="35" t="s">
        <v>587</v>
      </c>
      <c r="C367" s="35" t="s">
        <v>152</v>
      </c>
      <c r="D367" s="35" t="s">
        <v>747</v>
      </c>
      <c r="E367" s="35" t="s">
        <v>145</v>
      </c>
      <c r="F367" s="35" t="s">
        <v>144</v>
      </c>
      <c r="G367" s="35" t="s">
        <v>553</v>
      </c>
      <c r="H367" s="35" t="s">
        <v>550</v>
      </c>
      <c r="I367" s="35" t="n">
        <v>500</v>
      </c>
      <c r="J367" s="35" t="s">
        <v>558</v>
      </c>
      <c r="K367" s="35" t="n">
        <v>214284</v>
      </c>
      <c r="L367" s="35" t="n">
        <v>13934147</v>
      </c>
      <c r="M367" s="35" t="n">
        <v>17733101</v>
      </c>
      <c r="N367" s="35" t="n">
        <v>9078205</v>
      </c>
      <c r="O367" s="35" t="n">
        <v>10307600</v>
      </c>
      <c r="P367" s="35" t="n">
        <v>4855942</v>
      </c>
      <c r="Q367" s="35" t="n">
        <v>7425501</v>
      </c>
      <c r="R367" s="35" t="n">
        <v>148</v>
      </c>
      <c r="S367" s="35" t="n">
        <v>148</v>
      </c>
      <c r="T367" s="35" t="n">
        <v>50000</v>
      </c>
      <c r="U367" s="35" t="n">
        <v>50000</v>
      </c>
      <c r="V367" s="35" t="n">
        <v>629559</v>
      </c>
      <c r="W367" s="35" t="n">
        <v>667067</v>
      </c>
      <c r="X367" s="35" t="n">
        <v>76963</v>
      </c>
      <c r="Y367" s="35" t="n">
        <v>80000</v>
      </c>
      <c r="Z367" s="35" t="n">
        <v>255322</v>
      </c>
      <c r="AA367" s="35" t="n">
        <v>270533</v>
      </c>
      <c r="AB367" s="35" t="n">
        <v>88900</v>
      </c>
      <c r="AC367" s="35" t="n">
        <v>100000</v>
      </c>
      <c r="AD367" s="35" t="n">
        <v>129504</v>
      </c>
      <c r="AE367" s="35" t="n">
        <v>140000</v>
      </c>
      <c r="AF367" s="35" t="n">
        <v>44450</v>
      </c>
      <c r="AG367" s="35" t="n">
        <v>50000</v>
      </c>
      <c r="AH367" s="35" t="n">
        <v>7803507</v>
      </c>
      <c r="AI367" s="35" t="n">
        <v>8950000</v>
      </c>
      <c r="AJ367" s="35" t="n">
        <v>101487</v>
      </c>
      <c r="AK367" s="35" t="n">
        <v>1803898</v>
      </c>
      <c r="AL367" s="35" t="n">
        <v>168000</v>
      </c>
      <c r="AM367" s="35" t="n">
        <v>2236605</v>
      </c>
      <c r="AN367" s="35" t="n">
        <v>1905385</v>
      </c>
      <c r="AO367" s="35" t="n">
        <v>2404605</v>
      </c>
      <c r="AP367" s="35" t="n">
        <v>2427971</v>
      </c>
      <c r="AQ367" s="35" t="n">
        <v>4138051</v>
      </c>
      <c r="AR367" s="35" t="n">
        <v>11263</v>
      </c>
      <c r="AS367" s="35" t="n">
        <v>18845</v>
      </c>
      <c r="AT367" s="35" t="n">
        <v>75812</v>
      </c>
      <c r="AU367" s="35" t="n">
        <v>120000</v>
      </c>
      <c r="AV367" s="35" t="n">
        <v>167296</v>
      </c>
      <c r="AW367" s="35" t="n">
        <v>300000</v>
      </c>
      <c r="AX367" s="35" t="n">
        <v>268215</v>
      </c>
      <c r="AY367" s="35" t="n">
        <v>444000</v>
      </c>
      <c r="AZ367" s="35" t="n">
        <v>74.58815585</v>
      </c>
      <c r="BA367" s="35" t="n">
        <v>850601</v>
      </c>
      <c r="BB367" s="35" t="n">
        <v>0</v>
      </c>
      <c r="BC367" s="35" t="n">
        <v>8276102</v>
      </c>
      <c r="BD367" s="60" t="n">
        <v>4855942</v>
      </c>
      <c r="BE367" s="60" t="n">
        <v>94224</v>
      </c>
    </row>
    <row r="368" customFormat="false" ht="12.75" hidden="false" customHeight="true" outlineLevel="0" collapsed="false">
      <c r="A368" s="35" t="s">
        <v>749</v>
      </c>
      <c r="B368" s="35" t="s">
        <v>587</v>
      </c>
      <c r="C368" s="35" t="s">
        <v>152</v>
      </c>
      <c r="D368" s="35" t="s">
        <v>747</v>
      </c>
      <c r="E368" s="35" t="s">
        <v>145</v>
      </c>
      <c r="F368" s="35" t="s">
        <v>144</v>
      </c>
      <c r="G368" s="35" t="s">
        <v>549</v>
      </c>
      <c r="H368" s="35" t="s">
        <v>556</v>
      </c>
      <c r="I368" s="35" t="n">
        <v>500</v>
      </c>
      <c r="J368" s="35" t="s">
        <v>558</v>
      </c>
      <c r="K368" s="35" t="n">
        <v>214284</v>
      </c>
      <c r="L368" s="35" t="n">
        <v>3045953</v>
      </c>
      <c r="M368" s="35" t="n">
        <v>4164879</v>
      </c>
      <c r="N368" s="35" t="n">
        <v>1573759</v>
      </c>
      <c r="O368" s="35" t="n">
        <v>1700600</v>
      </c>
      <c r="P368" s="35" t="n">
        <v>1472193</v>
      </c>
      <c r="Q368" s="35" t="n">
        <v>2464279</v>
      </c>
      <c r="R368" s="35" t="n">
        <v>40</v>
      </c>
      <c r="S368" s="35" t="n">
        <v>40</v>
      </c>
      <c r="T368" s="35" t="n">
        <v>50000</v>
      </c>
      <c r="U368" s="35" t="n">
        <v>50000</v>
      </c>
      <c r="V368" s="35" t="n">
        <v>629559</v>
      </c>
      <c r="W368" s="35" t="n">
        <v>667067</v>
      </c>
      <c r="X368" s="35" t="n">
        <v>76963</v>
      </c>
      <c r="Y368" s="35" t="n">
        <v>80000</v>
      </c>
      <c r="Z368" s="35" t="n">
        <v>255322</v>
      </c>
      <c r="AA368" s="35" t="n">
        <v>270533</v>
      </c>
      <c r="AB368" s="35" t="n">
        <v>88900</v>
      </c>
      <c r="AC368" s="35" t="n">
        <v>100000</v>
      </c>
      <c r="AD368" s="35" t="n">
        <v>129504</v>
      </c>
      <c r="AE368" s="35" t="n">
        <v>140000</v>
      </c>
      <c r="AF368" s="35" t="n">
        <v>44450</v>
      </c>
      <c r="AG368" s="35" t="n">
        <v>50000</v>
      </c>
      <c r="AH368" s="35" t="n">
        <v>299062</v>
      </c>
      <c r="AI368" s="35" t="n">
        <v>343000</v>
      </c>
      <c r="AJ368" s="35" t="n">
        <v>101487</v>
      </c>
      <c r="AK368" s="35" t="n">
        <v>69133</v>
      </c>
      <c r="AL368" s="35" t="n">
        <v>168000</v>
      </c>
      <c r="AM368" s="35" t="n">
        <v>85716</v>
      </c>
      <c r="AN368" s="35" t="n">
        <v>170620</v>
      </c>
      <c r="AO368" s="35" t="n">
        <v>253716</v>
      </c>
      <c r="AP368" s="35" t="n">
        <v>781241</v>
      </c>
      <c r="AQ368" s="35" t="n">
        <v>1331488</v>
      </c>
      <c r="AR368" s="35" t="n">
        <v>9010</v>
      </c>
      <c r="AS368" s="35" t="n">
        <v>15076</v>
      </c>
      <c r="AT368" s="35" t="n">
        <v>75812</v>
      </c>
      <c r="AU368" s="35" t="n">
        <v>120000</v>
      </c>
      <c r="AV368" s="35" t="n">
        <v>167296</v>
      </c>
      <c r="AW368" s="35" t="n">
        <v>300000</v>
      </c>
      <c r="AX368" s="35" t="n">
        <v>268215</v>
      </c>
      <c r="AY368" s="35" t="n">
        <v>444000</v>
      </c>
      <c r="AZ368" s="35" t="n">
        <v>30</v>
      </c>
      <c r="BA368" s="35" t="n">
        <v>198697</v>
      </c>
      <c r="BB368" s="35" t="n">
        <v>90288</v>
      </c>
      <c r="BC368" s="35" t="n">
        <v>2662976</v>
      </c>
      <c r="BD368" s="60" t="n">
        <v>1562481</v>
      </c>
      <c r="BE368" s="60" t="n">
        <v>75379</v>
      </c>
    </row>
    <row r="369" customFormat="false" ht="12.75" hidden="false" customHeight="true" outlineLevel="0" collapsed="false">
      <c r="A369" s="35" t="s">
        <v>750</v>
      </c>
      <c r="B369" s="35" t="s">
        <v>587</v>
      </c>
      <c r="C369" s="35" t="s">
        <v>152</v>
      </c>
      <c r="D369" s="35" t="s">
        <v>747</v>
      </c>
      <c r="E369" s="35" t="s">
        <v>145</v>
      </c>
      <c r="F369" s="35" t="s">
        <v>144</v>
      </c>
      <c r="G369" s="35" t="s">
        <v>553</v>
      </c>
      <c r="H369" s="35" t="s">
        <v>556</v>
      </c>
      <c r="I369" s="35" t="n">
        <v>500</v>
      </c>
      <c r="J369" s="35" t="s">
        <v>558</v>
      </c>
      <c r="K369" s="35" t="n">
        <v>214284</v>
      </c>
      <c r="L369" s="35" t="n">
        <v>12482727</v>
      </c>
      <c r="M369" s="35" t="n">
        <v>15259410</v>
      </c>
      <c r="N369" s="35" t="n">
        <v>9078205</v>
      </c>
      <c r="O369" s="35" t="n">
        <v>10307600</v>
      </c>
      <c r="P369" s="35" t="n">
        <v>3404522</v>
      </c>
      <c r="Q369" s="35" t="n">
        <v>4951810</v>
      </c>
      <c r="R369" s="35" t="n">
        <v>132</v>
      </c>
      <c r="S369" s="35" t="n">
        <v>132</v>
      </c>
      <c r="T369" s="35" t="n">
        <v>50000</v>
      </c>
      <c r="U369" s="35" t="n">
        <v>50000</v>
      </c>
      <c r="V369" s="35" t="n">
        <v>629559</v>
      </c>
      <c r="W369" s="35" t="n">
        <v>667067</v>
      </c>
      <c r="X369" s="35" t="n">
        <v>76963</v>
      </c>
      <c r="Y369" s="35" t="n">
        <v>80000</v>
      </c>
      <c r="Z369" s="35" t="n">
        <v>255322</v>
      </c>
      <c r="AA369" s="35" t="n">
        <v>270533</v>
      </c>
      <c r="AB369" s="35" t="n">
        <v>88900</v>
      </c>
      <c r="AC369" s="35" t="n">
        <v>100000</v>
      </c>
      <c r="AD369" s="35" t="n">
        <v>129504</v>
      </c>
      <c r="AE369" s="35" t="n">
        <v>140000</v>
      </c>
      <c r="AF369" s="35" t="n">
        <v>44450</v>
      </c>
      <c r="AG369" s="35" t="n">
        <v>50000</v>
      </c>
      <c r="AH369" s="35" t="n">
        <v>7803507</v>
      </c>
      <c r="AI369" s="35" t="n">
        <v>8950000</v>
      </c>
      <c r="AJ369" s="35" t="n">
        <v>101487</v>
      </c>
      <c r="AK369" s="35" t="n">
        <v>1803898</v>
      </c>
      <c r="AL369" s="35" t="n">
        <v>168000</v>
      </c>
      <c r="AM369" s="35" t="n">
        <v>2236605</v>
      </c>
      <c r="AN369" s="35" t="n">
        <v>1905385</v>
      </c>
      <c r="AO369" s="35" t="n">
        <v>2404605</v>
      </c>
      <c r="AP369" s="35" t="n">
        <v>976551</v>
      </c>
      <c r="AQ369" s="35" t="n">
        <v>1664360</v>
      </c>
      <c r="AR369" s="35" t="n">
        <v>11263</v>
      </c>
      <c r="AS369" s="35" t="n">
        <v>18845</v>
      </c>
      <c r="AT369" s="35" t="n">
        <v>75812</v>
      </c>
      <c r="AU369" s="35" t="n">
        <v>120000</v>
      </c>
      <c r="AV369" s="35" t="n">
        <v>167296</v>
      </c>
      <c r="AW369" s="35" t="n">
        <v>300000</v>
      </c>
      <c r="AX369" s="35" t="n">
        <v>268215</v>
      </c>
      <c r="AY369" s="35" t="n">
        <v>444000</v>
      </c>
      <c r="AZ369" s="35" t="n">
        <v>30</v>
      </c>
      <c r="BA369" s="35" t="n">
        <v>-1623090</v>
      </c>
      <c r="BB369" s="35" t="n">
        <v>-1451420</v>
      </c>
      <c r="BC369" s="35" t="n">
        <v>3328720</v>
      </c>
      <c r="BD369" s="60" t="n">
        <v>1953102</v>
      </c>
      <c r="BE369" s="60" t="n">
        <v>94224</v>
      </c>
    </row>
    <row r="370" customFormat="false" ht="12.75" hidden="false" customHeight="true" outlineLevel="0" collapsed="false">
      <c r="A370" s="35" t="s">
        <v>751</v>
      </c>
      <c r="B370" s="35" t="s">
        <v>587</v>
      </c>
      <c r="C370" s="35" t="s">
        <v>152</v>
      </c>
      <c r="D370" s="35" t="s">
        <v>747</v>
      </c>
      <c r="E370" s="35" t="s">
        <v>145</v>
      </c>
      <c r="F370" s="35" t="s">
        <v>144</v>
      </c>
      <c r="G370" s="35" t="s">
        <v>549</v>
      </c>
      <c r="H370" s="35" t="s">
        <v>550</v>
      </c>
      <c r="I370" s="35" t="n">
        <v>1000</v>
      </c>
      <c r="J370" s="35" t="s">
        <v>562</v>
      </c>
      <c r="K370" s="35" t="n">
        <v>214284</v>
      </c>
      <c r="L370" s="35" t="n">
        <v>3452438</v>
      </c>
      <c r="M370" s="35" t="n">
        <v>4680320</v>
      </c>
      <c r="N370" s="35" t="n">
        <v>1927221</v>
      </c>
      <c r="O370" s="35" t="n">
        <v>2123600</v>
      </c>
      <c r="P370" s="35" t="n">
        <v>1525217</v>
      </c>
      <c r="Q370" s="35" t="n">
        <v>2556720</v>
      </c>
      <c r="R370" s="35" t="n">
        <v>24</v>
      </c>
      <c r="S370" s="35" t="n">
        <v>24</v>
      </c>
      <c r="T370" s="35" t="n">
        <v>50000</v>
      </c>
      <c r="U370" s="35" t="n">
        <v>50000</v>
      </c>
      <c r="V370" s="35" t="n">
        <v>629559</v>
      </c>
      <c r="W370" s="35" t="n">
        <v>667067</v>
      </c>
      <c r="X370" s="35" t="n">
        <v>153925</v>
      </c>
      <c r="Y370" s="35" t="n">
        <v>160000</v>
      </c>
      <c r="Z370" s="35" t="n">
        <v>255322</v>
      </c>
      <c r="AA370" s="35" t="n">
        <v>270533</v>
      </c>
      <c r="AB370" s="35" t="n">
        <v>88900</v>
      </c>
      <c r="AC370" s="35" t="n">
        <v>100000</v>
      </c>
      <c r="AD370" s="35" t="n">
        <v>129504</v>
      </c>
      <c r="AE370" s="35" t="n">
        <v>140000</v>
      </c>
      <c r="AF370" s="35" t="n">
        <v>44450</v>
      </c>
      <c r="AG370" s="35" t="n">
        <v>50000</v>
      </c>
      <c r="AH370" s="35" t="n">
        <v>575561</v>
      </c>
      <c r="AI370" s="35" t="n">
        <v>686000</v>
      </c>
      <c r="AJ370" s="35" t="n">
        <v>101487</v>
      </c>
      <c r="AK370" s="35" t="n">
        <v>133050</v>
      </c>
      <c r="AL370" s="35" t="n">
        <v>168000</v>
      </c>
      <c r="AM370" s="35" t="n">
        <v>171431</v>
      </c>
      <c r="AN370" s="35" t="n">
        <v>234537</v>
      </c>
      <c r="AO370" s="35" t="n">
        <v>339431</v>
      </c>
      <c r="AP370" s="35" t="n">
        <v>762609</v>
      </c>
      <c r="AQ370" s="35" t="n">
        <v>1324683</v>
      </c>
      <c r="AR370" s="35" t="n">
        <v>16749</v>
      </c>
      <c r="AS370" s="35" t="n">
        <v>28605</v>
      </c>
      <c r="AT370" s="35" t="n">
        <v>75812</v>
      </c>
      <c r="AU370" s="35" t="n">
        <v>120000</v>
      </c>
      <c r="AV370" s="35" t="n">
        <v>167296</v>
      </c>
      <c r="AW370" s="35" t="n">
        <v>300000</v>
      </c>
      <c r="AX370" s="35" t="n">
        <v>268215</v>
      </c>
      <c r="AY370" s="35" t="n">
        <v>444000</v>
      </c>
      <c r="AZ370" s="35" t="n">
        <v>15.62435632</v>
      </c>
      <c r="BA370" s="35" t="n">
        <v>92646</v>
      </c>
      <c r="BB370" s="35" t="n">
        <v>0</v>
      </c>
      <c r="BC370" s="35" t="n">
        <v>2649366</v>
      </c>
      <c r="BD370" s="60" t="n">
        <v>1525217</v>
      </c>
      <c r="BE370" s="60" t="n">
        <v>143027</v>
      </c>
    </row>
    <row r="371" customFormat="false" ht="12.75" hidden="false" customHeight="true" outlineLevel="0" collapsed="false">
      <c r="A371" s="35" t="s">
        <v>752</v>
      </c>
      <c r="B371" s="35" t="s">
        <v>587</v>
      </c>
      <c r="C371" s="35" t="s">
        <v>152</v>
      </c>
      <c r="D371" s="35" t="s">
        <v>747</v>
      </c>
      <c r="E371" s="35" t="s">
        <v>145</v>
      </c>
      <c r="F371" s="35" t="s">
        <v>144</v>
      </c>
      <c r="G371" s="35" t="s">
        <v>553</v>
      </c>
      <c r="H371" s="35" t="s">
        <v>550</v>
      </c>
      <c r="I371" s="35" t="n">
        <v>1000</v>
      </c>
      <c r="J371" s="35" t="s">
        <v>562</v>
      </c>
      <c r="K371" s="35" t="n">
        <v>214284</v>
      </c>
      <c r="L371" s="35" t="n">
        <v>24580849</v>
      </c>
      <c r="M371" s="35" t="n">
        <v>32009905</v>
      </c>
      <c r="N371" s="35" t="n">
        <v>16369949</v>
      </c>
      <c r="O371" s="35" t="n">
        <v>19337600</v>
      </c>
      <c r="P371" s="35" t="n">
        <v>8210900</v>
      </c>
      <c r="Q371" s="35" t="n">
        <v>12672305</v>
      </c>
      <c r="R371" s="35" t="n">
        <v>137</v>
      </c>
      <c r="S371" s="35" t="n">
        <v>137</v>
      </c>
      <c r="T371" s="35" t="n">
        <v>50000</v>
      </c>
      <c r="U371" s="35" t="n">
        <v>50000</v>
      </c>
      <c r="V371" s="35" t="n">
        <v>629559</v>
      </c>
      <c r="W371" s="35" t="n">
        <v>667067</v>
      </c>
      <c r="X371" s="35" t="n">
        <v>153925</v>
      </c>
      <c r="Y371" s="35" t="n">
        <v>160000</v>
      </c>
      <c r="Z371" s="35" t="n">
        <v>255322</v>
      </c>
      <c r="AA371" s="35" t="n">
        <v>270533</v>
      </c>
      <c r="AB371" s="35" t="n">
        <v>88900</v>
      </c>
      <c r="AC371" s="35" t="n">
        <v>100000</v>
      </c>
      <c r="AD371" s="35" t="n">
        <v>129504</v>
      </c>
      <c r="AE371" s="35" t="n">
        <v>140000</v>
      </c>
      <c r="AF371" s="35" t="n">
        <v>44450</v>
      </c>
      <c r="AG371" s="35" t="n">
        <v>50000</v>
      </c>
      <c r="AH371" s="35" t="n">
        <v>15018289</v>
      </c>
      <c r="AI371" s="35" t="n">
        <v>17900000</v>
      </c>
      <c r="AJ371" s="35" t="n">
        <v>101487</v>
      </c>
      <c r="AK371" s="35" t="n">
        <v>3471704</v>
      </c>
      <c r="AL371" s="35" t="n">
        <v>168000</v>
      </c>
      <c r="AM371" s="35" t="n">
        <v>4473210</v>
      </c>
      <c r="AN371" s="35" t="n">
        <v>3573191</v>
      </c>
      <c r="AO371" s="35" t="n">
        <v>4641210</v>
      </c>
      <c r="AP371" s="35" t="n">
        <v>4105450</v>
      </c>
      <c r="AQ371" s="35" t="n">
        <v>7131339</v>
      </c>
      <c r="AR371" s="35" t="n">
        <v>20936</v>
      </c>
      <c r="AS371" s="35" t="n">
        <v>35757</v>
      </c>
      <c r="AT371" s="35" t="n">
        <v>75812</v>
      </c>
      <c r="AU371" s="35" t="n">
        <v>120000</v>
      </c>
      <c r="AV371" s="35" t="n">
        <v>167296</v>
      </c>
      <c r="AW371" s="35" t="n">
        <v>300000</v>
      </c>
      <c r="AX371" s="35" t="n">
        <v>268215</v>
      </c>
      <c r="AY371" s="35" t="n">
        <v>444000</v>
      </c>
      <c r="AZ371" s="35" t="n">
        <v>67.29010954</v>
      </c>
      <c r="BA371" s="35" t="n">
        <v>1590372</v>
      </c>
      <c r="BB371" s="35" t="n">
        <v>0</v>
      </c>
      <c r="BC371" s="35" t="n">
        <v>14262677</v>
      </c>
      <c r="BD371" s="60" t="n">
        <v>8210900</v>
      </c>
      <c r="BE371" s="60" t="n">
        <v>178784</v>
      </c>
    </row>
    <row r="372" customFormat="false" ht="12.75" hidden="false" customHeight="true" outlineLevel="0" collapsed="false">
      <c r="A372" s="35" t="s">
        <v>751</v>
      </c>
      <c r="B372" s="35" t="s">
        <v>587</v>
      </c>
      <c r="C372" s="35" t="s">
        <v>152</v>
      </c>
      <c r="D372" s="35" t="s">
        <v>747</v>
      </c>
      <c r="E372" s="35" t="s">
        <v>145</v>
      </c>
      <c r="F372" s="35" t="s">
        <v>144</v>
      </c>
      <c r="G372" s="35" t="s">
        <v>549</v>
      </c>
      <c r="H372" s="35" t="s">
        <v>556</v>
      </c>
      <c r="I372" s="35" t="n">
        <v>1000</v>
      </c>
      <c r="J372" s="35" t="s">
        <v>562</v>
      </c>
      <c r="K372" s="35" t="n">
        <v>214284</v>
      </c>
      <c r="L372" s="35" t="n">
        <v>4154099</v>
      </c>
      <c r="M372" s="35" t="n">
        <v>5899133</v>
      </c>
      <c r="N372" s="35" t="n">
        <v>1927221</v>
      </c>
      <c r="O372" s="35" t="n">
        <v>2123600</v>
      </c>
      <c r="P372" s="35" t="n">
        <v>2226877</v>
      </c>
      <c r="Q372" s="35" t="n">
        <v>3775533</v>
      </c>
      <c r="R372" s="35" t="n">
        <v>29</v>
      </c>
      <c r="S372" s="35" t="n">
        <v>29</v>
      </c>
      <c r="T372" s="35" t="n">
        <v>50000</v>
      </c>
      <c r="U372" s="35" t="n">
        <v>50000</v>
      </c>
      <c r="V372" s="35" t="n">
        <v>629559</v>
      </c>
      <c r="W372" s="35" t="n">
        <v>667067</v>
      </c>
      <c r="X372" s="35" t="n">
        <v>153925</v>
      </c>
      <c r="Y372" s="35" t="n">
        <v>160000</v>
      </c>
      <c r="Z372" s="35" t="n">
        <v>255322</v>
      </c>
      <c r="AA372" s="35" t="n">
        <v>270533</v>
      </c>
      <c r="AB372" s="35" t="n">
        <v>88900</v>
      </c>
      <c r="AC372" s="35" t="n">
        <v>100000</v>
      </c>
      <c r="AD372" s="35" t="n">
        <v>129504</v>
      </c>
      <c r="AE372" s="35" t="n">
        <v>140000</v>
      </c>
      <c r="AF372" s="35" t="n">
        <v>44450</v>
      </c>
      <c r="AG372" s="35" t="n">
        <v>50000</v>
      </c>
      <c r="AH372" s="35" t="n">
        <v>575561</v>
      </c>
      <c r="AI372" s="35" t="n">
        <v>686000</v>
      </c>
      <c r="AJ372" s="35" t="n">
        <v>101487</v>
      </c>
      <c r="AK372" s="35" t="n">
        <v>133050</v>
      </c>
      <c r="AL372" s="35" t="n">
        <v>168000</v>
      </c>
      <c r="AM372" s="35" t="n">
        <v>171431</v>
      </c>
      <c r="AN372" s="35" t="n">
        <v>234537</v>
      </c>
      <c r="AO372" s="35" t="n">
        <v>339431</v>
      </c>
      <c r="AP372" s="35" t="n">
        <v>1464269</v>
      </c>
      <c r="AQ372" s="35" t="n">
        <v>2543496</v>
      </c>
      <c r="AR372" s="35" t="n">
        <v>16749</v>
      </c>
      <c r="AS372" s="35" t="n">
        <v>28605</v>
      </c>
      <c r="AT372" s="35" t="n">
        <v>75812</v>
      </c>
      <c r="AU372" s="35" t="n">
        <v>120000</v>
      </c>
      <c r="AV372" s="35" t="n">
        <v>167296</v>
      </c>
      <c r="AW372" s="35" t="n">
        <v>300000</v>
      </c>
      <c r="AX372" s="35" t="n">
        <v>268215</v>
      </c>
      <c r="AY372" s="35" t="n">
        <v>444000</v>
      </c>
      <c r="AZ372" s="35" t="n">
        <v>30</v>
      </c>
      <c r="BA372" s="35" t="n">
        <v>1311459</v>
      </c>
      <c r="BB372" s="35" t="n">
        <v>701660</v>
      </c>
      <c r="BC372" s="35" t="n">
        <v>5086992</v>
      </c>
      <c r="BD372" s="60" t="n">
        <v>2928537</v>
      </c>
      <c r="BE372" s="60" t="n">
        <v>143027</v>
      </c>
    </row>
    <row r="373" customFormat="false" ht="12.75" hidden="false" customHeight="true" outlineLevel="0" collapsed="false">
      <c r="A373" s="35" t="s">
        <v>752</v>
      </c>
      <c r="B373" s="35" t="s">
        <v>587</v>
      </c>
      <c r="C373" s="35" t="s">
        <v>152</v>
      </c>
      <c r="D373" s="35" t="s">
        <v>747</v>
      </c>
      <c r="E373" s="35" t="s">
        <v>145</v>
      </c>
      <c r="F373" s="35" t="s">
        <v>144</v>
      </c>
      <c r="G373" s="35" t="s">
        <v>553</v>
      </c>
      <c r="H373" s="35" t="s">
        <v>556</v>
      </c>
      <c r="I373" s="35" t="n">
        <v>1000</v>
      </c>
      <c r="J373" s="35" t="s">
        <v>562</v>
      </c>
      <c r="K373" s="35" t="n">
        <v>214284</v>
      </c>
      <c r="L373" s="35" t="n">
        <v>22305735</v>
      </c>
      <c r="M373" s="35" t="n">
        <v>28057937</v>
      </c>
      <c r="N373" s="35" t="n">
        <v>16369949</v>
      </c>
      <c r="O373" s="35" t="n">
        <v>19337600</v>
      </c>
      <c r="P373" s="35" t="n">
        <v>5935786</v>
      </c>
      <c r="Q373" s="35" t="n">
        <v>8720337</v>
      </c>
      <c r="R373" s="35" t="n">
        <v>125</v>
      </c>
      <c r="S373" s="35" t="n">
        <v>125</v>
      </c>
      <c r="T373" s="35" t="n">
        <v>50000</v>
      </c>
      <c r="U373" s="35" t="n">
        <v>50000</v>
      </c>
      <c r="V373" s="35" t="n">
        <v>629559</v>
      </c>
      <c r="W373" s="35" t="n">
        <v>667067</v>
      </c>
      <c r="X373" s="35" t="n">
        <v>153925</v>
      </c>
      <c r="Y373" s="35" t="n">
        <v>160000</v>
      </c>
      <c r="Z373" s="35" t="n">
        <v>255322</v>
      </c>
      <c r="AA373" s="35" t="n">
        <v>270533</v>
      </c>
      <c r="AB373" s="35" t="n">
        <v>88900</v>
      </c>
      <c r="AC373" s="35" t="n">
        <v>100000</v>
      </c>
      <c r="AD373" s="35" t="n">
        <v>129504</v>
      </c>
      <c r="AE373" s="35" t="n">
        <v>140000</v>
      </c>
      <c r="AF373" s="35" t="n">
        <v>44450</v>
      </c>
      <c r="AG373" s="35" t="n">
        <v>50000</v>
      </c>
      <c r="AH373" s="35" t="n">
        <v>15018289</v>
      </c>
      <c r="AI373" s="35" t="n">
        <v>17900000</v>
      </c>
      <c r="AJ373" s="35" t="n">
        <v>101487</v>
      </c>
      <c r="AK373" s="35" t="n">
        <v>3471704</v>
      </c>
      <c r="AL373" s="35" t="n">
        <v>168000</v>
      </c>
      <c r="AM373" s="35" t="n">
        <v>4473210</v>
      </c>
      <c r="AN373" s="35" t="n">
        <v>3573191</v>
      </c>
      <c r="AO373" s="35" t="n">
        <v>4641210</v>
      </c>
      <c r="AP373" s="35" t="n">
        <v>1830336</v>
      </c>
      <c r="AQ373" s="35" t="n">
        <v>3179370</v>
      </c>
      <c r="AR373" s="35" t="n">
        <v>20936</v>
      </c>
      <c r="AS373" s="35" t="n">
        <v>35757</v>
      </c>
      <c r="AT373" s="35" t="n">
        <v>75812</v>
      </c>
      <c r="AU373" s="35" t="n">
        <v>120000</v>
      </c>
      <c r="AV373" s="35" t="n">
        <v>167296</v>
      </c>
      <c r="AW373" s="35" t="n">
        <v>300000</v>
      </c>
      <c r="AX373" s="35" t="n">
        <v>268215</v>
      </c>
      <c r="AY373" s="35" t="n">
        <v>444000</v>
      </c>
      <c r="AZ373" s="35" t="n">
        <v>30</v>
      </c>
      <c r="BA373" s="35" t="n">
        <v>-2361597</v>
      </c>
      <c r="BB373" s="35" t="n">
        <v>-2275114</v>
      </c>
      <c r="BC373" s="35" t="n">
        <v>6358740</v>
      </c>
      <c r="BD373" s="60" t="n">
        <v>3660672</v>
      </c>
      <c r="BE373" s="60" t="n">
        <v>178784</v>
      </c>
    </row>
    <row r="374" customFormat="false" ht="12.75" hidden="false" customHeight="true" outlineLevel="0" collapsed="false">
      <c r="A374" s="35" t="s">
        <v>753</v>
      </c>
      <c r="B374" s="35" t="s">
        <v>587</v>
      </c>
      <c r="C374" s="35" t="s">
        <v>152</v>
      </c>
      <c r="D374" s="35" t="s">
        <v>747</v>
      </c>
      <c r="E374" s="35" t="s">
        <v>145</v>
      </c>
      <c r="F374" s="35" t="s">
        <v>156</v>
      </c>
      <c r="H374" s="35" t="s">
        <v>550</v>
      </c>
      <c r="I374" s="35" t="n">
        <v>4000</v>
      </c>
      <c r="J374" s="35" t="s">
        <v>551</v>
      </c>
      <c r="K374" s="35" t="n">
        <v>497965</v>
      </c>
      <c r="L374" s="35" t="n">
        <v>2518104</v>
      </c>
      <c r="M374" s="35" t="n">
        <v>3536406</v>
      </c>
      <c r="N374" s="35" t="n">
        <v>1274698</v>
      </c>
      <c r="O374" s="35" t="n">
        <v>1357600</v>
      </c>
      <c r="P374" s="35" t="n">
        <v>1243406</v>
      </c>
      <c r="Q374" s="35" t="n">
        <v>2178806</v>
      </c>
      <c r="R374" s="35" t="n">
        <v>32</v>
      </c>
      <c r="S374" s="35" t="n">
        <v>32</v>
      </c>
      <c r="T374" s="35" t="n">
        <v>50000</v>
      </c>
      <c r="U374" s="35" t="n">
        <v>50000</v>
      </c>
      <c r="V374" s="35" t="n">
        <v>629559</v>
      </c>
      <c r="W374" s="35" t="n">
        <v>667067</v>
      </c>
      <c r="X374" s="35" t="n">
        <v>76963</v>
      </c>
      <c r="Y374" s="35" t="n">
        <v>80000</v>
      </c>
      <c r="Z374" s="35" t="n">
        <v>255322</v>
      </c>
      <c r="AA374" s="35" t="n">
        <v>270533</v>
      </c>
      <c r="AB374" s="35" t="n">
        <v>88900</v>
      </c>
      <c r="AC374" s="35" t="n">
        <v>100000</v>
      </c>
      <c r="AD374" s="35" t="n">
        <v>129504</v>
      </c>
      <c r="AE374" s="35" t="n">
        <v>140000</v>
      </c>
      <c r="AF374" s="35" t="n">
        <v>44450</v>
      </c>
      <c r="AG374" s="35" t="n">
        <v>50000</v>
      </c>
      <c r="AH374" s="35" t="n">
        <v>0</v>
      </c>
      <c r="AI374" s="35" t="n">
        <v>0</v>
      </c>
      <c r="AJ374" s="35" t="n">
        <v>101487</v>
      </c>
      <c r="AK374" s="35" t="n">
        <v>0</v>
      </c>
      <c r="AL374" s="35" t="n">
        <v>168000</v>
      </c>
      <c r="AM374" s="35" t="n">
        <v>0</v>
      </c>
      <c r="AN374" s="35" t="n">
        <v>101487</v>
      </c>
      <c r="AO374" s="35" t="n">
        <v>168000</v>
      </c>
      <c r="AP374" s="35" t="n">
        <v>621703</v>
      </c>
      <c r="AQ374" s="35" t="n">
        <v>1130869</v>
      </c>
      <c r="AR374" s="35" t="n">
        <v>8893</v>
      </c>
      <c r="AS374" s="35" t="n">
        <v>15937</v>
      </c>
      <c r="AT374" s="35" t="n">
        <v>75812</v>
      </c>
      <c r="AU374" s="35" t="n">
        <v>120000</v>
      </c>
      <c r="AV374" s="35" t="n">
        <v>167296</v>
      </c>
      <c r="AW374" s="35" t="n">
        <v>300000</v>
      </c>
      <c r="AX374" s="35" t="n">
        <v>268215</v>
      </c>
      <c r="AY374" s="35" t="n">
        <v>444000</v>
      </c>
      <c r="AZ374" s="35" t="n">
        <v>23.54126363</v>
      </c>
      <c r="BA374" s="35" t="n">
        <v>82931</v>
      </c>
      <c r="BB374" s="35" t="n">
        <v>0</v>
      </c>
      <c r="BC374" s="35" t="n">
        <v>2261737</v>
      </c>
      <c r="BD374" s="60" t="n">
        <v>1243406</v>
      </c>
      <c r="BE374" s="60" t="n">
        <v>79687</v>
      </c>
    </row>
    <row r="375" customFormat="false" ht="12.75" hidden="false" customHeight="true" outlineLevel="0" collapsed="false">
      <c r="A375" s="35" t="s">
        <v>753</v>
      </c>
      <c r="B375" s="35" t="s">
        <v>587</v>
      </c>
      <c r="C375" s="35" t="s">
        <v>152</v>
      </c>
      <c r="D375" s="35" t="s">
        <v>747</v>
      </c>
      <c r="E375" s="35" t="s">
        <v>145</v>
      </c>
      <c r="F375" s="35" t="s">
        <v>156</v>
      </c>
      <c r="H375" s="35" t="s">
        <v>556</v>
      </c>
      <c r="I375" s="35" t="n">
        <v>4000</v>
      </c>
      <c r="J375" s="35" t="s">
        <v>551</v>
      </c>
      <c r="K375" s="35" t="n">
        <v>497965</v>
      </c>
      <c r="L375" s="35" t="n">
        <v>2688673</v>
      </c>
      <c r="M375" s="35" t="n">
        <v>3846669</v>
      </c>
      <c r="N375" s="35" t="n">
        <v>1274698</v>
      </c>
      <c r="O375" s="35" t="n">
        <v>1357600</v>
      </c>
      <c r="P375" s="35" t="n">
        <v>1413976</v>
      </c>
      <c r="Q375" s="35" t="n">
        <v>2489069</v>
      </c>
      <c r="R375" s="35" t="n">
        <v>34</v>
      </c>
      <c r="S375" s="35" t="n">
        <v>34</v>
      </c>
      <c r="T375" s="35" t="n">
        <v>50000</v>
      </c>
      <c r="U375" s="35" t="n">
        <v>50000</v>
      </c>
      <c r="V375" s="35" t="n">
        <v>629559</v>
      </c>
      <c r="W375" s="35" t="n">
        <v>667067</v>
      </c>
      <c r="X375" s="35" t="n">
        <v>76963</v>
      </c>
      <c r="Y375" s="35" t="n">
        <v>80000</v>
      </c>
      <c r="Z375" s="35" t="n">
        <v>255322</v>
      </c>
      <c r="AA375" s="35" t="n">
        <v>270533</v>
      </c>
      <c r="AB375" s="35" t="n">
        <v>88900</v>
      </c>
      <c r="AC375" s="35" t="n">
        <v>100000</v>
      </c>
      <c r="AD375" s="35" t="n">
        <v>129504</v>
      </c>
      <c r="AE375" s="35" t="n">
        <v>140000</v>
      </c>
      <c r="AF375" s="35" t="n">
        <v>44450</v>
      </c>
      <c r="AG375" s="35" t="n">
        <v>50000</v>
      </c>
      <c r="AH375" s="35" t="n">
        <v>0</v>
      </c>
      <c r="AI375" s="35" t="n">
        <v>0</v>
      </c>
      <c r="AJ375" s="35" t="n">
        <v>101487</v>
      </c>
      <c r="AK375" s="35" t="n">
        <v>0</v>
      </c>
      <c r="AL375" s="35" t="n">
        <v>168000</v>
      </c>
      <c r="AM375" s="35" t="n">
        <v>0</v>
      </c>
      <c r="AN375" s="35" t="n">
        <v>101487</v>
      </c>
      <c r="AO375" s="35" t="n">
        <v>168000</v>
      </c>
      <c r="AP375" s="35" t="n">
        <v>792272</v>
      </c>
      <c r="AQ375" s="35" t="n">
        <v>1441132</v>
      </c>
      <c r="AR375" s="35" t="n">
        <v>8893</v>
      </c>
      <c r="AS375" s="35" t="n">
        <v>15937</v>
      </c>
      <c r="AT375" s="35" t="n">
        <v>75812</v>
      </c>
      <c r="AU375" s="35" t="n">
        <v>120000</v>
      </c>
      <c r="AV375" s="35" t="n">
        <v>167296</v>
      </c>
      <c r="AW375" s="35" t="n">
        <v>300000</v>
      </c>
      <c r="AX375" s="35" t="n">
        <v>268215</v>
      </c>
      <c r="AY375" s="35" t="n">
        <v>444000</v>
      </c>
      <c r="AZ375" s="35" t="n">
        <v>30</v>
      </c>
      <c r="BA375" s="35" t="n">
        <v>393194</v>
      </c>
      <c r="BB375" s="35" t="n">
        <v>170569</v>
      </c>
      <c r="BC375" s="35" t="n">
        <v>2882263</v>
      </c>
      <c r="BD375" s="60" t="n">
        <v>1584545</v>
      </c>
      <c r="BE375" s="60" t="n">
        <v>79687</v>
      </c>
    </row>
    <row r="376" customFormat="false" ht="12.75" hidden="false" customHeight="true" outlineLevel="0" collapsed="false">
      <c r="A376" s="35" t="s">
        <v>754</v>
      </c>
      <c r="B376" s="35" t="s">
        <v>587</v>
      </c>
      <c r="C376" s="35" t="s">
        <v>152</v>
      </c>
      <c r="D376" s="35" t="s">
        <v>747</v>
      </c>
      <c r="E376" s="35" t="s">
        <v>145</v>
      </c>
      <c r="F376" s="35" t="s">
        <v>156</v>
      </c>
      <c r="H376" s="35" t="s">
        <v>550</v>
      </c>
      <c r="I376" s="35" t="n">
        <v>20000</v>
      </c>
      <c r="J376" s="35" t="s">
        <v>558</v>
      </c>
      <c r="K376" s="35" t="n">
        <v>497965</v>
      </c>
      <c r="L376" s="35" t="n">
        <v>2589250</v>
      </c>
      <c r="M376" s="35" t="n">
        <v>3664863</v>
      </c>
      <c r="N376" s="35" t="n">
        <v>1274698</v>
      </c>
      <c r="O376" s="35" t="n">
        <v>1357600</v>
      </c>
      <c r="P376" s="35" t="n">
        <v>1314553</v>
      </c>
      <c r="Q376" s="35" t="n">
        <v>2307263</v>
      </c>
      <c r="R376" s="35" t="n">
        <v>6</v>
      </c>
      <c r="S376" s="35" t="n">
        <v>6</v>
      </c>
      <c r="T376" s="35" t="n">
        <v>50000</v>
      </c>
      <c r="U376" s="35" t="n">
        <v>50000</v>
      </c>
      <c r="V376" s="35" t="n">
        <v>629559</v>
      </c>
      <c r="W376" s="35" t="n">
        <v>667067</v>
      </c>
      <c r="X376" s="35" t="n">
        <v>76963</v>
      </c>
      <c r="Y376" s="35" t="n">
        <v>80000</v>
      </c>
      <c r="Z376" s="35" t="n">
        <v>255322</v>
      </c>
      <c r="AA376" s="35" t="n">
        <v>270533</v>
      </c>
      <c r="AB376" s="35" t="n">
        <v>88900</v>
      </c>
      <c r="AC376" s="35" t="n">
        <v>100000</v>
      </c>
      <c r="AD376" s="35" t="n">
        <v>129504</v>
      </c>
      <c r="AE376" s="35" t="n">
        <v>140000</v>
      </c>
      <c r="AF376" s="35" t="n">
        <v>44450</v>
      </c>
      <c r="AG376" s="35" t="n">
        <v>50000</v>
      </c>
      <c r="AH376" s="35" t="n">
        <v>0</v>
      </c>
      <c r="AI376" s="35" t="n">
        <v>0</v>
      </c>
      <c r="AJ376" s="35" t="n">
        <v>101487</v>
      </c>
      <c r="AK376" s="35" t="n">
        <v>0</v>
      </c>
      <c r="AL376" s="35" t="n">
        <v>168000</v>
      </c>
      <c r="AM376" s="35" t="n">
        <v>0</v>
      </c>
      <c r="AN376" s="35" t="n">
        <v>101487</v>
      </c>
      <c r="AO376" s="35" t="n">
        <v>168000</v>
      </c>
      <c r="AP376" s="35" t="n">
        <v>657276</v>
      </c>
      <c r="AQ376" s="35" t="n">
        <v>1195576</v>
      </c>
      <c r="AR376" s="35" t="n">
        <v>44466</v>
      </c>
      <c r="AS376" s="35" t="n">
        <v>79687</v>
      </c>
      <c r="AT376" s="35" t="n">
        <v>75812</v>
      </c>
      <c r="AU376" s="35" t="n">
        <v>120000</v>
      </c>
      <c r="AV376" s="35" t="n">
        <v>167296</v>
      </c>
      <c r="AW376" s="35" t="n">
        <v>300000</v>
      </c>
      <c r="AX376" s="35" t="n">
        <v>268215</v>
      </c>
      <c r="AY376" s="35" t="n">
        <v>444000</v>
      </c>
      <c r="AZ376" s="35" t="n">
        <v>4.977653842</v>
      </c>
      <c r="BA376" s="35" t="n">
        <v>83889</v>
      </c>
      <c r="BB376" s="35" t="n">
        <v>0</v>
      </c>
      <c r="BC376" s="35" t="n">
        <v>2391152</v>
      </c>
      <c r="BD376" s="60" t="n">
        <v>1314553</v>
      </c>
      <c r="BE376" s="60" t="n">
        <v>398436</v>
      </c>
    </row>
    <row r="377" customFormat="false" ht="12.75" hidden="false" customHeight="true" outlineLevel="0" collapsed="false">
      <c r="A377" s="35" t="s">
        <v>754</v>
      </c>
      <c r="B377" s="35" t="s">
        <v>587</v>
      </c>
      <c r="C377" s="35" t="s">
        <v>152</v>
      </c>
      <c r="D377" s="35" t="s">
        <v>747</v>
      </c>
      <c r="E377" s="35" t="s">
        <v>145</v>
      </c>
      <c r="F377" s="35" t="s">
        <v>156</v>
      </c>
      <c r="H377" s="35" t="s">
        <v>556</v>
      </c>
      <c r="I377" s="35" t="n">
        <v>20000</v>
      </c>
      <c r="J377" s="35" t="s">
        <v>558</v>
      </c>
      <c r="K377" s="35" t="n">
        <v>497965</v>
      </c>
      <c r="L377" s="35" t="n">
        <v>5893336</v>
      </c>
      <c r="M377" s="35" t="n">
        <v>9674946</v>
      </c>
      <c r="N377" s="35" t="n">
        <v>1274698</v>
      </c>
      <c r="O377" s="35" t="n">
        <v>1357600</v>
      </c>
      <c r="P377" s="35" t="n">
        <v>4618638</v>
      </c>
      <c r="Q377" s="35" t="n">
        <v>8317346</v>
      </c>
      <c r="R377" s="35" t="n">
        <v>15</v>
      </c>
      <c r="S377" s="35" t="n">
        <v>15</v>
      </c>
      <c r="T377" s="35" t="n">
        <v>50000</v>
      </c>
      <c r="U377" s="35" t="n">
        <v>50000</v>
      </c>
      <c r="V377" s="35" t="n">
        <v>629559</v>
      </c>
      <c r="W377" s="35" t="n">
        <v>667067</v>
      </c>
      <c r="X377" s="35" t="n">
        <v>76963</v>
      </c>
      <c r="Y377" s="35" t="n">
        <v>80000</v>
      </c>
      <c r="Z377" s="35" t="n">
        <v>255322</v>
      </c>
      <c r="AA377" s="35" t="n">
        <v>270533</v>
      </c>
      <c r="AB377" s="35" t="n">
        <v>88900</v>
      </c>
      <c r="AC377" s="35" t="n">
        <v>100000</v>
      </c>
      <c r="AD377" s="35" t="n">
        <v>129504</v>
      </c>
      <c r="AE377" s="35" t="n">
        <v>140000</v>
      </c>
      <c r="AF377" s="35" t="n">
        <v>44450</v>
      </c>
      <c r="AG377" s="35" t="n">
        <v>50000</v>
      </c>
      <c r="AH377" s="35" t="n">
        <v>0</v>
      </c>
      <c r="AI377" s="35" t="n">
        <v>0</v>
      </c>
      <c r="AJ377" s="35" t="n">
        <v>101487</v>
      </c>
      <c r="AK377" s="35" t="n">
        <v>0</v>
      </c>
      <c r="AL377" s="35" t="n">
        <v>168000</v>
      </c>
      <c r="AM377" s="35" t="n">
        <v>0</v>
      </c>
      <c r="AN377" s="35" t="n">
        <v>101487</v>
      </c>
      <c r="AO377" s="35" t="n">
        <v>168000</v>
      </c>
      <c r="AP377" s="35" t="n">
        <v>3961362</v>
      </c>
      <c r="AQ377" s="35" t="n">
        <v>7205658</v>
      </c>
      <c r="AR377" s="35" t="n">
        <v>44466</v>
      </c>
      <c r="AS377" s="35" t="n">
        <v>79687</v>
      </c>
      <c r="AT377" s="35" t="n">
        <v>75812</v>
      </c>
      <c r="AU377" s="35" t="n">
        <v>120000</v>
      </c>
      <c r="AV377" s="35" t="n">
        <v>167296</v>
      </c>
      <c r="AW377" s="35" t="n">
        <v>300000</v>
      </c>
      <c r="AX377" s="35" t="n">
        <v>268215</v>
      </c>
      <c r="AY377" s="35" t="n">
        <v>444000</v>
      </c>
      <c r="AZ377" s="35" t="n">
        <v>30</v>
      </c>
      <c r="BA377" s="35" t="n">
        <v>6093971</v>
      </c>
      <c r="BB377" s="35" t="n">
        <v>3304086</v>
      </c>
      <c r="BC377" s="35" t="n">
        <v>14411317</v>
      </c>
      <c r="BD377" s="60" t="n">
        <v>7922724</v>
      </c>
      <c r="BE377" s="60" t="n">
        <v>398436</v>
      </c>
    </row>
    <row r="378" customFormat="false" ht="12.75" hidden="false" customHeight="true" outlineLevel="0" collapsed="false">
      <c r="A378" s="35" t="s">
        <v>755</v>
      </c>
      <c r="B378" s="35" t="s">
        <v>587</v>
      </c>
      <c r="C378" s="35" t="s">
        <v>152</v>
      </c>
      <c r="D378" s="35" t="s">
        <v>747</v>
      </c>
      <c r="E378" s="35" t="s">
        <v>145</v>
      </c>
      <c r="F378" s="35" t="s">
        <v>156</v>
      </c>
      <c r="H378" s="35" t="s">
        <v>550</v>
      </c>
      <c r="I378" s="35" t="n">
        <v>40000</v>
      </c>
      <c r="J378" s="35" t="s">
        <v>562</v>
      </c>
      <c r="K378" s="35" t="n">
        <v>497965</v>
      </c>
      <c r="L378" s="35" t="n">
        <v>3377277</v>
      </c>
      <c r="M378" s="35" t="n">
        <v>4793040</v>
      </c>
      <c r="N378" s="35" t="n">
        <v>1636711</v>
      </c>
      <c r="O378" s="35" t="n">
        <v>1739633</v>
      </c>
      <c r="P378" s="35" t="n">
        <v>1740566</v>
      </c>
      <c r="Q378" s="35" t="n">
        <v>3053406</v>
      </c>
      <c r="R378" s="35" t="n">
        <v>4</v>
      </c>
      <c r="S378" s="35" t="n">
        <v>4</v>
      </c>
      <c r="T378" s="35" t="n">
        <v>50000</v>
      </c>
      <c r="U378" s="35" t="n">
        <v>50000</v>
      </c>
      <c r="V378" s="35" t="n">
        <v>786949</v>
      </c>
      <c r="W378" s="35" t="n">
        <v>833833</v>
      </c>
      <c r="X378" s="35" t="n">
        <v>153925</v>
      </c>
      <c r="Y378" s="35" t="n">
        <v>160000</v>
      </c>
      <c r="Z378" s="35" t="n">
        <v>382983</v>
      </c>
      <c r="AA378" s="35" t="n">
        <v>405800</v>
      </c>
      <c r="AB378" s="35" t="n">
        <v>88900</v>
      </c>
      <c r="AC378" s="35" t="n">
        <v>100000</v>
      </c>
      <c r="AD378" s="35" t="n">
        <v>129504</v>
      </c>
      <c r="AE378" s="35" t="n">
        <v>140000</v>
      </c>
      <c r="AF378" s="35" t="n">
        <v>44450</v>
      </c>
      <c r="AG378" s="35" t="n">
        <v>50000</v>
      </c>
      <c r="AH378" s="35" t="n">
        <v>0</v>
      </c>
      <c r="AI378" s="35" t="n">
        <v>0</v>
      </c>
      <c r="AJ378" s="35" t="n">
        <v>202973</v>
      </c>
      <c r="AK378" s="35" t="n">
        <v>0</v>
      </c>
      <c r="AL378" s="35" t="n">
        <v>336000</v>
      </c>
      <c r="AM378" s="35" t="n">
        <v>0</v>
      </c>
      <c r="AN378" s="35" t="n">
        <v>202973</v>
      </c>
      <c r="AO378" s="35" t="n">
        <v>336000</v>
      </c>
      <c r="AP378" s="35" t="n">
        <v>870283</v>
      </c>
      <c r="AQ378" s="35" t="n">
        <v>1583032</v>
      </c>
      <c r="AR378" s="35" t="n">
        <v>88933</v>
      </c>
      <c r="AS378" s="35" t="n">
        <v>159374</v>
      </c>
      <c r="AT378" s="35" t="n">
        <v>75812</v>
      </c>
      <c r="AU378" s="35" t="n">
        <v>120000</v>
      </c>
      <c r="AV378" s="35" t="n">
        <v>167296</v>
      </c>
      <c r="AW378" s="35" t="n">
        <v>300000</v>
      </c>
      <c r="AX378" s="35" t="n">
        <v>335269</v>
      </c>
      <c r="AY378" s="35" t="n">
        <v>555000</v>
      </c>
      <c r="AZ378" s="35" t="n">
        <v>3.295393779</v>
      </c>
      <c r="BA378" s="35" t="n">
        <v>112658</v>
      </c>
      <c r="BB378" s="35" t="n">
        <v>0</v>
      </c>
      <c r="BC378" s="35" t="n">
        <v>3166064</v>
      </c>
      <c r="BD378" s="60" t="n">
        <v>1740566</v>
      </c>
      <c r="BE378" s="60" t="n">
        <v>796871</v>
      </c>
    </row>
    <row r="379" customFormat="false" ht="12.75" hidden="false" customHeight="true" outlineLevel="0" collapsed="false">
      <c r="A379" s="35" t="s">
        <v>755</v>
      </c>
      <c r="B379" s="35" t="s">
        <v>587</v>
      </c>
      <c r="C379" s="35" t="s">
        <v>152</v>
      </c>
      <c r="D379" s="35" t="s">
        <v>747</v>
      </c>
      <c r="E379" s="35" t="s">
        <v>145</v>
      </c>
      <c r="F379" s="35" t="s">
        <v>156</v>
      </c>
      <c r="H379" s="35" t="s">
        <v>556</v>
      </c>
      <c r="I379" s="35" t="n">
        <v>40000</v>
      </c>
      <c r="J379" s="35" t="s">
        <v>562</v>
      </c>
      <c r="K379" s="35" t="n">
        <v>497965</v>
      </c>
      <c r="L379" s="35" t="n">
        <v>10429718</v>
      </c>
      <c r="M379" s="35" t="n">
        <v>17621324</v>
      </c>
      <c r="N379" s="35" t="n">
        <v>1636711</v>
      </c>
      <c r="O379" s="35" t="n">
        <v>1739633</v>
      </c>
      <c r="P379" s="35" t="n">
        <v>8793008</v>
      </c>
      <c r="Q379" s="35" t="n">
        <v>15881691</v>
      </c>
      <c r="R379" s="35" t="n">
        <v>13</v>
      </c>
      <c r="S379" s="35" t="n">
        <v>13</v>
      </c>
      <c r="T379" s="35" t="n">
        <v>50000</v>
      </c>
      <c r="U379" s="35" t="n">
        <v>50000</v>
      </c>
      <c r="V379" s="35" t="n">
        <v>786949</v>
      </c>
      <c r="W379" s="35" t="n">
        <v>833833</v>
      </c>
      <c r="X379" s="35" t="n">
        <v>153925</v>
      </c>
      <c r="Y379" s="35" t="n">
        <v>160000</v>
      </c>
      <c r="Z379" s="35" t="n">
        <v>382983</v>
      </c>
      <c r="AA379" s="35" t="n">
        <v>405800</v>
      </c>
      <c r="AB379" s="35" t="n">
        <v>88900</v>
      </c>
      <c r="AC379" s="35" t="n">
        <v>100000</v>
      </c>
      <c r="AD379" s="35" t="n">
        <v>129504</v>
      </c>
      <c r="AE379" s="35" t="n">
        <v>140000</v>
      </c>
      <c r="AF379" s="35" t="n">
        <v>44450</v>
      </c>
      <c r="AG379" s="35" t="n">
        <v>50000</v>
      </c>
      <c r="AH379" s="35" t="n">
        <v>0</v>
      </c>
      <c r="AI379" s="35" t="n">
        <v>0</v>
      </c>
      <c r="AJ379" s="35" t="n">
        <v>202973</v>
      </c>
      <c r="AK379" s="35" t="n">
        <v>0</v>
      </c>
      <c r="AL379" s="35" t="n">
        <v>336000</v>
      </c>
      <c r="AM379" s="35" t="n">
        <v>0</v>
      </c>
      <c r="AN379" s="35" t="n">
        <v>202973</v>
      </c>
      <c r="AO379" s="35" t="n">
        <v>336000</v>
      </c>
      <c r="AP379" s="35" t="n">
        <v>7922724</v>
      </c>
      <c r="AQ379" s="35" t="n">
        <v>14411317</v>
      </c>
      <c r="AR379" s="35" t="n">
        <v>88933</v>
      </c>
      <c r="AS379" s="35" t="n">
        <v>159374</v>
      </c>
      <c r="AT379" s="35" t="n">
        <v>75812</v>
      </c>
      <c r="AU379" s="35" t="n">
        <v>120000</v>
      </c>
      <c r="AV379" s="35" t="n">
        <v>167296</v>
      </c>
      <c r="AW379" s="35" t="n">
        <v>300000</v>
      </c>
      <c r="AX379" s="35" t="n">
        <v>335269</v>
      </c>
      <c r="AY379" s="35" t="n">
        <v>555000</v>
      </c>
      <c r="AZ379" s="35" t="n">
        <v>30</v>
      </c>
      <c r="BA379" s="35" t="n">
        <v>12940943</v>
      </c>
      <c r="BB379" s="35" t="n">
        <v>7052441</v>
      </c>
      <c r="BC379" s="35" t="n">
        <v>28822634</v>
      </c>
      <c r="BD379" s="60" t="n">
        <v>15845449</v>
      </c>
      <c r="BE379" s="60" t="n">
        <v>796871</v>
      </c>
    </row>
    <row r="380" customFormat="false" ht="12.75" hidden="false" customHeight="true" outlineLevel="0" collapsed="false">
      <c r="A380" s="35" t="s">
        <v>756</v>
      </c>
      <c r="B380" s="35" t="s">
        <v>587</v>
      </c>
      <c r="C380" s="35" t="s">
        <v>152</v>
      </c>
      <c r="D380" s="35" t="s">
        <v>747</v>
      </c>
      <c r="E380" s="35" t="s">
        <v>154</v>
      </c>
      <c r="F380" s="35" t="s">
        <v>144</v>
      </c>
      <c r="G380" s="35" t="s">
        <v>549</v>
      </c>
      <c r="H380" s="35" t="s">
        <v>550</v>
      </c>
      <c r="I380" s="35" t="n">
        <v>100</v>
      </c>
      <c r="J380" s="35" t="s">
        <v>551</v>
      </c>
      <c r="K380" s="35" t="n">
        <v>30674</v>
      </c>
      <c r="L380" s="35" t="n">
        <v>2745094</v>
      </c>
      <c r="M380" s="35" t="n">
        <v>3724671</v>
      </c>
      <c r="N380" s="35" t="n">
        <v>1441752</v>
      </c>
      <c r="O380" s="35" t="n">
        <v>1545514</v>
      </c>
      <c r="P380" s="35" t="n">
        <v>1303342</v>
      </c>
      <c r="Q380" s="35" t="n">
        <v>2179157</v>
      </c>
      <c r="R380" s="35" t="n">
        <v>1360</v>
      </c>
      <c r="S380" s="35" t="n">
        <v>1360</v>
      </c>
      <c r="T380" s="35" t="n">
        <v>50000</v>
      </c>
      <c r="U380" s="35" t="n">
        <v>50000</v>
      </c>
      <c r="V380" s="35" t="n">
        <v>629559</v>
      </c>
      <c r="W380" s="35" t="n">
        <v>667067</v>
      </c>
      <c r="X380" s="35" t="n">
        <v>76963</v>
      </c>
      <c r="Y380" s="35" t="n">
        <v>80000</v>
      </c>
      <c r="Z380" s="35" t="n">
        <v>255322</v>
      </c>
      <c r="AA380" s="35" t="n">
        <v>270533</v>
      </c>
      <c r="AB380" s="35" t="n">
        <v>88900</v>
      </c>
      <c r="AC380" s="35" t="n">
        <v>100000</v>
      </c>
      <c r="AD380" s="35" t="n">
        <v>129504</v>
      </c>
      <c r="AE380" s="35" t="n">
        <v>140000</v>
      </c>
      <c r="AF380" s="35" t="n">
        <v>44450</v>
      </c>
      <c r="AG380" s="35" t="n">
        <v>50000</v>
      </c>
      <c r="AH380" s="35" t="n">
        <v>167054</v>
      </c>
      <c r="AI380" s="35" t="n">
        <v>187914</v>
      </c>
      <c r="AJ380" s="35" t="n">
        <v>101487</v>
      </c>
      <c r="AK380" s="35" t="n">
        <v>38617</v>
      </c>
      <c r="AL380" s="35" t="n">
        <v>168000</v>
      </c>
      <c r="AM380" s="35" t="n">
        <v>46960</v>
      </c>
      <c r="AN380" s="35" t="n">
        <v>140104</v>
      </c>
      <c r="AO380" s="35" t="n">
        <v>214960</v>
      </c>
      <c r="AP380" s="35" t="n">
        <v>651671</v>
      </c>
      <c r="AQ380" s="35" t="n">
        <v>1099794</v>
      </c>
      <c r="AR380" s="35" t="n">
        <v>244</v>
      </c>
      <c r="AS380" s="35" t="n">
        <v>404</v>
      </c>
      <c r="AT380" s="35" t="n">
        <v>75812</v>
      </c>
      <c r="AU380" s="35" t="n">
        <v>120000</v>
      </c>
      <c r="AV380" s="35" t="n">
        <v>167296</v>
      </c>
      <c r="AW380" s="35" t="n">
        <v>300000</v>
      </c>
      <c r="AX380" s="35" t="n">
        <v>268215</v>
      </c>
      <c r="AY380" s="35" t="n">
        <v>444000</v>
      </c>
      <c r="AZ380" s="35" t="n">
        <v>928.7499136</v>
      </c>
      <c r="BA380" s="35" t="n">
        <v>20431</v>
      </c>
      <c r="BB380" s="35" t="n">
        <v>0</v>
      </c>
      <c r="BC380" s="35" t="n">
        <v>2199588</v>
      </c>
      <c r="BD380" s="60" t="n">
        <v>1303342</v>
      </c>
      <c r="BE380" s="60" t="n">
        <v>2018</v>
      </c>
    </row>
    <row r="381" customFormat="false" ht="12.75" hidden="false" customHeight="true" outlineLevel="0" collapsed="false">
      <c r="A381" s="35" t="s">
        <v>756</v>
      </c>
      <c r="B381" s="35" t="s">
        <v>587</v>
      </c>
      <c r="C381" s="35" t="s">
        <v>152</v>
      </c>
      <c r="D381" s="35" t="s">
        <v>747</v>
      </c>
      <c r="E381" s="35" t="s">
        <v>154</v>
      </c>
      <c r="F381" s="35" t="s">
        <v>144</v>
      </c>
      <c r="G381" s="35" t="s">
        <v>549</v>
      </c>
      <c r="H381" s="35" t="s">
        <v>556</v>
      </c>
      <c r="I381" s="35" t="n">
        <v>100</v>
      </c>
      <c r="J381" s="35" t="s">
        <v>551</v>
      </c>
      <c r="K381" s="35" t="n">
        <v>30674</v>
      </c>
      <c r="L381" s="35" t="n">
        <v>2114473</v>
      </c>
      <c r="M381" s="35" t="n">
        <v>2660402</v>
      </c>
      <c r="N381" s="35" t="n">
        <v>1441752</v>
      </c>
      <c r="O381" s="35" t="n">
        <v>1545514</v>
      </c>
      <c r="P381" s="35" t="n">
        <v>672721</v>
      </c>
      <c r="Q381" s="35" t="n">
        <v>1114888</v>
      </c>
      <c r="R381" s="35" t="n">
        <v>1048</v>
      </c>
      <c r="S381" s="35" t="n">
        <v>1048</v>
      </c>
      <c r="T381" s="35" t="n">
        <v>50000</v>
      </c>
      <c r="U381" s="35" t="n">
        <v>50000</v>
      </c>
      <c r="V381" s="35" t="n">
        <v>629559</v>
      </c>
      <c r="W381" s="35" t="n">
        <v>667067</v>
      </c>
      <c r="X381" s="35" t="n">
        <v>76963</v>
      </c>
      <c r="Y381" s="35" t="n">
        <v>80000</v>
      </c>
      <c r="Z381" s="35" t="n">
        <v>255322</v>
      </c>
      <c r="AA381" s="35" t="n">
        <v>270533</v>
      </c>
      <c r="AB381" s="35" t="n">
        <v>88900</v>
      </c>
      <c r="AC381" s="35" t="n">
        <v>100000</v>
      </c>
      <c r="AD381" s="35" t="n">
        <v>129504</v>
      </c>
      <c r="AE381" s="35" t="n">
        <v>140000</v>
      </c>
      <c r="AF381" s="35" t="n">
        <v>44450</v>
      </c>
      <c r="AG381" s="35" t="n">
        <v>50000</v>
      </c>
      <c r="AH381" s="35" t="n">
        <v>167054</v>
      </c>
      <c r="AI381" s="35" t="n">
        <v>187914</v>
      </c>
      <c r="AJ381" s="35" t="n">
        <v>101487</v>
      </c>
      <c r="AK381" s="35" t="n">
        <v>38617</v>
      </c>
      <c r="AL381" s="35" t="n">
        <v>168000</v>
      </c>
      <c r="AM381" s="35" t="n">
        <v>46960</v>
      </c>
      <c r="AN381" s="35" t="n">
        <v>140104</v>
      </c>
      <c r="AO381" s="35" t="n">
        <v>214960</v>
      </c>
      <c r="AP381" s="35" t="n">
        <v>21050</v>
      </c>
      <c r="AQ381" s="35" t="n">
        <v>35525</v>
      </c>
      <c r="AR381" s="35" t="n">
        <v>244</v>
      </c>
      <c r="AS381" s="35" t="n">
        <v>404</v>
      </c>
      <c r="AT381" s="35" t="n">
        <v>75812</v>
      </c>
      <c r="AU381" s="35" t="n">
        <v>120000</v>
      </c>
      <c r="AV381" s="35" t="n">
        <v>167296</v>
      </c>
      <c r="AW381" s="35" t="n">
        <v>300000</v>
      </c>
      <c r="AX381" s="35" t="n">
        <v>268215</v>
      </c>
      <c r="AY381" s="35" t="n">
        <v>444000</v>
      </c>
      <c r="AZ381" s="35" t="n">
        <v>30</v>
      </c>
      <c r="BA381" s="35" t="n">
        <v>-1043838</v>
      </c>
      <c r="BB381" s="35" t="n">
        <v>-630621</v>
      </c>
      <c r="BC381" s="35" t="n">
        <v>71050</v>
      </c>
      <c r="BD381" s="60" t="n">
        <v>42100</v>
      </c>
      <c r="BE381" s="60" t="n">
        <v>2018</v>
      </c>
    </row>
    <row r="382" customFormat="false" ht="12.75" hidden="false" customHeight="true" outlineLevel="0" collapsed="false">
      <c r="A382" s="35" t="s">
        <v>757</v>
      </c>
      <c r="B382" s="35" t="s">
        <v>587</v>
      </c>
      <c r="C382" s="35" t="s">
        <v>152</v>
      </c>
      <c r="D382" s="35" t="s">
        <v>747</v>
      </c>
      <c r="E382" s="35" t="s">
        <v>154</v>
      </c>
      <c r="F382" s="35" t="s">
        <v>144</v>
      </c>
      <c r="G382" s="35" t="s">
        <v>549</v>
      </c>
      <c r="H382" s="35" t="s">
        <v>550</v>
      </c>
      <c r="I382" s="35" t="n">
        <v>500</v>
      </c>
      <c r="J382" s="35" t="s">
        <v>558</v>
      </c>
      <c r="K382" s="35" t="n">
        <v>30674</v>
      </c>
      <c r="L382" s="35" t="n">
        <v>3700624</v>
      </c>
      <c r="M382" s="35" t="n">
        <v>4935117</v>
      </c>
      <c r="N382" s="35" t="n">
        <v>2093907</v>
      </c>
      <c r="O382" s="35" t="n">
        <v>2297168</v>
      </c>
      <c r="P382" s="35" t="n">
        <v>1606717</v>
      </c>
      <c r="Q382" s="35" t="n">
        <v>2637949</v>
      </c>
      <c r="R382" s="35" t="n">
        <v>376</v>
      </c>
      <c r="S382" s="35" t="n">
        <v>376</v>
      </c>
      <c r="T382" s="35" t="n">
        <v>50000</v>
      </c>
      <c r="U382" s="35" t="n">
        <v>50000</v>
      </c>
      <c r="V382" s="35" t="n">
        <v>629559</v>
      </c>
      <c r="W382" s="35" t="n">
        <v>667067</v>
      </c>
      <c r="X382" s="35" t="n">
        <v>76963</v>
      </c>
      <c r="Y382" s="35" t="n">
        <v>80000</v>
      </c>
      <c r="Z382" s="35" t="n">
        <v>255322</v>
      </c>
      <c r="AA382" s="35" t="n">
        <v>270533</v>
      </c>
      <c r="AB382" s="35" t="n">
        <v>88900</v>
      </c>
      <c r="AC382" s="35" t="n">
        <v>100000</v>
      </c>
      <c r="AD382" s="35" t="n">
        <v>129504</v>
      </c>
      <c r="AE382" s="35" t="n">
        <v>140000</v>
      </c>
      <c r="AF382" s="35" t="n">
        <v>44450</v>
      </c>
      <c r="AG382" s="35" t="n">
        <v>50000</v>
      </c>
      <c r="AH382" s="35" t="n">
        <v>819209</v>
      </c>
      <c r="AI382" s="35" t="n">
        <v>939568</v>
      </c>
      <c r="AJ382" s="35" t="n">
        <v>101487</v>
      </c>
      <c r="AK382" s="35" t="n">
        <v>189373</v>
      </c>
      <c r="AL382" s="35" t="n">
        <v>168000</v>
      </c>
      <c r="AM382" s="35" t="n">
        <v>234798</v>
      </c>
      <c r="AN382" s="35" t="n">
        <v>290860</v>
      </c>
      <c r="AO382" s="35" t="n">
        <v>402798</v>
      </c>
      <c r="AP382" s="35" t="n">
        <v>803358</v>
      </c>
      <c r="AQ382" s="35" t="n">
        <v>1369184</v>
      </c>
      <c r="AR382" s="35" t="n">
        <v>1176</v>
      </c>
      <c r="AS382" s="35" t="n">
        <v>1968</v>
      </c>
      <c r="AT382" s="35" t="n">
        <v>75812</v>
      </c>
      <c r="AU382" s="35" t="n">
        <v>120000</v>
      </c>
      <c r="AV382" s="35" t="n">
        <v>167296</v>
      </c>
      <c r="AW382" s="35" t="n">
        <v>300000</v>
      </c>
      <c r="AX382" s="35" t="n">
        <v>268215</v>
      </c>
      <c r="AY382" s="35" t="n">
        <v>444000</v>
      </c>
      <c r="AZ382" s="35" t="n">
        <v>236.3593468</v>
      </c>
      <c r="BA382" s="35" t="n">
        <v>100418</v>
      </c>
      <c r="BB382" s="35" t="n">
        <v>0</v>
      </c>
      <c r="BC382" s="35" t="n">
        <v>2738367</v>
      </c>
      <c r="BD382" s="60" t="n">
        <v>1606717</v>
      </c>
      <c r="BE382" s="60" t="n">
        <v>9838</v>
      </c>
    </row>
    <row r="383" customFormat="false" ht="12.75" hidden="false" customHeight="true" outlineLevel="0" collapsed="false">
      <c r="A383" s="35" t="s">
        <v>757</v>
      </c>
      <c r="B383" s="35" t="s">
        <v>587</v>
      </c>
      <c r="C383" s="35" t="s">
        <v>152</v>
      </c>
      <c r="D383" s="35" t="s">
        <v>747</v>
      </c>
      <c r="E383" s="35" t="s">
        <v>154</v>
      </c>
      <c r="F383" s="35" t="s">
        <v>144</v>
      </c>
      <c r="G383" s="35" t="s">
        <v>549</v>
      </c>
      <c r="H383" s="35" t="s">
        <v>556</v>
      </c>
      <c r="I383" s="35" t="n">
        <v>500</v>
      </c>
      <c r="J383" s="35" t="s">
        <v>558</v>
      </c>
      <c r="K383" s="35" t="n">
        <v>30674</v>
      </c>
      <c r="L383" s="35" t="n">
        <v>2999232</v>
      </c>
      <c r="M383" s="35" t="n">
        <v>3739717</v>
      </c>
      <c r="N383" s="35" t="n">
        <v>2093907</v>
      </c>
      <c r="O383" s="35" t="n">
        <v>2297168</v>
      </c>
      <c r="P383" s="35" t="n">
        <v>905325</v>
      </c>
      <c r="Q383" s="35" t="n">
        <v>1442550</v>
      </c>
      <c r="R383" s="35" t="n">
        <v>305</v>
      </c>
      <c r="S383" s="35" t="n">
        <v>305</v>
      </c>
      <c r="T383" s="35" t="n">
        <v>50000</v>
      </c>
      <c r="U383" s="35" t="n">
        <v>50000</v>
      </c>
      <c r="V383" s="35" t="n">
        <v>629559</v>
      </c>
      <c r="W383" s="35" t="n">
        <v>667067</v>
      </c>
      <c r="X383" s="35" t="n">
        <v>76963</v>
      </c>
      <c r="Y383" s="35" t="n">
        <v>80000</v>
      </c>
      <c r="Z383" s="35" t="n">
        <v>255322</v>
      </c>
      <c r="AA383" s="35" t="n">
        <v>270533</v>
      </c>
      <c r="AB383" s="35" t="n">
        <v>88900</v>
      </c>
      <c r="AC383" s="35" t="n">
        <v>100000</v>
      </c>
      <c r="AD383" s="35" t="n">
        <v>129504</v>
      </c>
      <c r="AE383" s="35" t="n">
        <v>140000</v>
      </c>
      <c r="AF383" s="35" t="n">
        <v>44450</v>
      </c>
      <c r="AG383" s="35" t="n">
        <v>50000</v>
      </c>
      <c r="AH383" s="35" t="n">
        <v>819209</v>
      </c>
      <c r="AI383" s="35" t="n">
        <v>939568</v>
      </c>
      <c r="AJ383" s="35" t="n">
        <v>101487</v>
      </c>
      <c r="AK383" s="35" t="n">
        <v>189373</v>
      </c>
      <c r="AL383" s="35" t="n">
        <v>168000</v>
      </c>
      <c r="AM383" s="35" t="n">
        <v>234798</v>
      </c>
      <c r="AN383" s="35" t="n">
        <v>290860</v>
      </c>
      <c r="AO383" s="35" t="n">
        <v>402798</v>
      </c>
      <c r="AP383" s="35" t="n">
        <v>101967</v>
      </c>
      <c r="AQ383" s="35" t="n">
        <v>173784</v>
      </c>
      <c r="AR383" s="35" t="n">
        <v>1176</v>
      </c>
      <c r="AS383" s="35" t="n">
        <v>1968</v>
      </c>
      <c r="AT383" s="35" t="n">
        <v>75812</v>
      </c>
      <c r="AU383" s="35" t="n">
        <v>120000</v>
      </c>
      <c r="AV383" s="35" t="n">
        <v>167296</v>
      </c>
      <c r="AW383" s="35" t="n">
        <v>300000</v>
      </c>
      <c r="AX383" s="35" t="n">
        <v>268215</v>
      </c>
      <c r="AY383" s="35" t="n">
        <v>444000</v>
      </c>
      <c r="AZ383" s="35" t="n">
        <v>30</v>
      </c>
      <c r="BA383" s="35" t="n">
        <v>-1094982</v>
      </c>
      <c r="BB383" s="35" t="n">
        <v>-701392</v>
      </c>
      <c r="BC383" s="35" t="n">
        <v>347568</v>
      </c>
      <c r="BD383" s="60" t="n">
        <v>203933</v>
      </c>
      <c r="BE383" s="60" t="n">
        <v>9838</v>
      </c>
    </row>
    <row r="384" customFormat="false" ht="12.75" hidden="false" customHeight="true" outlineLevel="0" collapsed="false">
      <c r="A384" s="35" t="s">
        <v>758</v>
      </c>
      <c r="B384" s="35" t="s">
        <v>587</v>
      </c>
      <c r="C384" s="35" t="s">
        <v>152</v>
      </c>
      <c r="D384" s="35" t="s">
        <v>747</v>
      </c>
      <c r="E384" s="35" t="s">
        <v>154</v>
      </c>
      <c r="F384" s="35" t="s">
        <v>144</v>
      </c>
      <c r="G384" s="35" t="s">
        <v>549</v>
      </c>
      <c r="H384" s="35" t="s">
        <v>550</v>
      </c>
      <c r="I384" s="35" t="n">
        <v>1000</v>
      </c>
      <c r="J384" s="35" t="s">
        <v>562</v>
      </c>
      <c r="K384" s="35" t="n">
        <v>30674</v>
      </c>
      <c r="L384" s="35" t="n">
        <v>4887183</v>
      </c>
      <c r="M384" s="35" t="n">
        <v>6523417</v>
      </c>
      <c r="N384" s="35" t="n">
        <v>2928274</v>
      </c>
      <c r="O384" s="35" t="n">
        <v>3316735</v>
      </c>
      <c r="P384" s="35" t="n">
        <v>1958908</v>
      </c>
      <c r="Q384" s="35" t="n">
        <v>3206682</v>
      </c>
      <c r="R384" s="35" t="n">
        <v>262</v>
      </c>
      <c r="S384" s="35" t="n">
        <v>262</v>
      </c>
      <c r="T384" s="35" t="n">
        <v>50000</v>
      </c>
      <c r="U384" s="35" t="n">
        <v>50000</v>
      </c>
      <c r="V384" s="35" t="n">
        <v>629559</v>
      </c>
      <c r="W384" s="35" t="n">
        <v>667067</v>
      </c>
      <c r="X384" s="35" t="n">
        <v>153925</v>
      </c>
      <c r="Y384" s="35" t="n">
        <v>160000</v>
      </c>
      <c r="Z384" s="35" t="n">
        <v>255322</v>
      </c>
      <c r="AA384" s="35" t="n">
        <v>270533</v>
      </c>
      <c r="AB384" s="35" t="n">
        <v>88900</v>
      </c>
      <c r="AC384" s="35" t="n">
        <v>100000</v>
      </c>
      <c r="AD384" s="35" t="n">
        <v>129504</v>
      </c>
      <c r="AE384" s="35" t="n">
        <v>140000</v>
      </c>
      <c r="AF384" s="35" t="n">
        <v>44450</v>
      </c>
      <c r="AG384" s="35" t="n">
        <v>50000</v>
      </c>
      <c r="AH384" s="35" t="n">
        <v>1576614</v>
      </c>
      <c r="AI384" s="35" t="n">
        <v>1879135</v>
      </c>
      <c r="AJ384" s="35" t="n">
        <v>101487</v>
      </c>
      <c r="AK384" s="35" t="n">
        <v>364458</v>
      </c>
      <c r="AL384" s="35" t="n">
        <v>168000</v>
      </c>
      <c r="AM384" s="35" t="n">
        <v>469596</v>
      </c>
      <c r="AN384" s="35" t="n">
        <v>465945</v>
      </c>
      <c r="AO384" s="35" t="n">
        <v>637596</v>
      </c>
      <c r="AP384" s="35" t="n">
        <v>979454</v>
      </c>
      <c r="AQ384" s="35" t="n">
        <v>1701353</v>
      </c>
      <c r="AR384" s="35" t="n">
        <v>2186</v>
      </c>
      <c r="AS384" s="35" t="n">
        <v>3734</v>
      </c>
      <c r="AT384" s="35" t="n">
        <v>75812</v>
      </c>
      <c r="AU384" s="35" t="n">
        <v>120000</v>
      </c>
      <c r="AV384" s="35" t="n">
        <v>167296</v>
      </c>
      <c r="AW384" s="35" t="n">
        <v>300000</v>
      </c>
      <c r="AX384" s="35" t="n">
        <v>268215</v>
      </c>
      <c r="AY384" s="35" t="n">
        <v>444000</v>
      </c>
      <c r="AZ384" s="35" t="n">
        <v>153.7487532</v>
      </c>
      <c r="BA384" s="35" t="n">
        <v>196023</v>
      </c>
      <c r="BB384" s="35" t="n">
        <v>0</v>
      </c>
      <c r="BC384" s="35" t="n">
        <v>3402705</v>
      </c>
      <c r="BD384" s="60" t="n">
        <v>1958908</v>
      </c>
      <c r="BE384" s="60" t="n">
        <v>18668</v>
      </c>
    </row>
    <row r="385" customFormat="false" ht="12.75" hidden="false" customHeight="true" outlineLevel="0" collapsed="false">
      <c r="A385" s="35" t="s">
        <v>758</v>
      </c>
      <c r="B385" s="35" t="s">
        <v>587</v>
      </c>
      <c r="C385" s="35" t="s">
        <v>152</v>
      </c>
      <c r="D385" s="35" t="s">
        <v>747</v>
      </c>
      <c r="E385" s="35" t="s">
        <v>154</v>
      </c>
      <c r="F385" s="35" t="s">
        <v>144</v>
      </c>
      <c r="G385" s="35" t="s">
        <v>549</v>
      </c>
      <c r="H385" s="35" t="s">
        <v>556</v>
      </c>
      <c r="I385" s="35" t="n">
        <v>1000</v>
      </c>
      <c r="J385" s="35" t="s">
        <v>562</v>
      </c>
      <c r="K385" s="35" t="n">
        <v>30674</v>
      </c>
      <c r="L385" s="35" t="n">
        <v>4098843</v>
      </c>
      <c r="M385" s="35" t="n">
        <v>5154039</v>
      </c>
      <c r="N385" s="35" t="n">
        <v>2928274</v>
      </c>
      <c r="O385" s="35" t="n">
        <v>3316735</v>
      </c>
      <c r="P385" s="35" t="n">
        <v>1170569</v>
      </c>
      <c r="Q385" s="35" t="n">
        <v>1837303</v>
      </c>
      <c r="R385" s="35" t="n">
        <v>220</v>
      </c>
      <c r="S385" s="35" t="n">
        <v>220</v>
      </c>
      <c r="T385" s="35" t="n">
        <v>50000</v>
      </c>
      <c r="U385" s="35" t="n">
        <v>50000</v>
      </c>
      <c r="V385" s="35" t="n">
        <v>629559</v>
      </c>
      <c r="W385" s="35" t="n">
        <v>667067</v>
      </c>
      <c r="X385" s="35" t="n">
        <v>153925</v>
      </c>
      <c r="Y385" s="35" t="n">
        <v>160000</v>
      </c>
      <c r="Z385" s="35" t="n">
        <v>255322</v>
      </c>
      <c r="AA385" s="35" t="n">
        <v>270533</v>
      </c>
      <c r="AB385" s="35" t="n">
        <v>88900</v>
      </c>
      <c r="AC385" s="35" t="n">
        <v>100000</v>
      </c>
      <c r="AD385" s="35" t="n">
        <v>129504</v>
      </c>
      <c r="AE385" s="35" t="n">
        <v>140000</v>
      </c>
      <c r="AF385" s="35" t="n">
        <v>44450</v>
      </c>
      <c r="AG385" s="35" t="n">
        <v>50000</v>
      </c>
      <c r="AH385" s="35" t="n">
        <v>1576614</v>
      </c>
      <c r="AI385" s="35" t="n">
        <v>1879135</v>
      </c>
      <c r="AJ385" s="35" t="n">
        <v>101487</v>
      </c>
      <c r="AK385" s="35" t="n">
        <v>364458</v>
      </c>
      <c r="AL385" s="35" t="n">
        <v>168000</v>
      </c>
      <c r="AM385" s="35" t="n">
        <v>469596</v>
      </c>
      <c r="AN385" s="35" t="n">
        <v>465945</v>
      </c>
      <c r="AO385" s="35" t="n">
        <v>637596</v>
      </c>
      <c r="AP385" s="35" t="n">
        <v>191115</v>
      </c>
      <c r="AQ385" s="35" t="n">
        <v>331974</v>
      </c>
      <c r="AR385" s="35" t="n">
        <v>2186</v>
      </c>
      <c r="AS385" s="35" t="n">
        <v>3734</v>
      </c>
      <c r="AT385" s="35" t="n">
        <v>75812</v>
      </c>
      <c r="AU385" s="35" t="n">
        <v>120000</v>
      </c>
      <c r="AV385" s="35" t="n">
        <v>167296</v>
      </c>
      <c r="AW385" s="35" t="n">
        <v>300000</v>
      </c>
      <c r="AX385" s="35" t="n">
        <v>268215</v>
      </c>
      <c r="AY385" s="35" t="n">
        <v>444000</v>
      </c>
      <c r="AZ385" s="35" t="n">
        <v>30</v>
      </c>
      <c r="BA385" s="35" t="n">
        <v>-1173355</v>
      </c>
      <c r="BB385" s="35" t="n">
        <v>-788340</v>
      </c>
      <c r="BC385" s="35" t="n">
        <v>663948</v>
      </c>
      <c r="BD385" s="60" t="n">
        <v>382229</v>
      </c>
      <c r="BE385" s="60" t="n">
        <v>18668</v>
      </c>
    </row>
    <row r="386" customFormat="false" ht="12.75" hidden="false" customHeight="true" outlineLevel="0" collapsed="false">
      <c r="A386" s="35" t="s">
        <v>759</v>
      </c>
      <c r="B386" s="35" t="s">
        <v>587</v>
      </c>
      <c r="C386" s="35" t="s">
        <v>152</v>
      </c>
      <c r="D386" s="35" t="s">
        <v>747</v>
      </c>
      <c r="E386" s="35" t="s">
        <v>154</v>
      </c>
      <c r="F386" s="35" t="s">
        <v>156</v>
      </c>
      <c r="H386" s="35" t="s">
        <v>550</v>
      </c>
      <c r="I386" s="35" t="n">
        <v>400</v>
      </c>
      <c r="J386" s="35" t="s">
        <v>551</v>
      </c>
      <c r="K386" s="35" t="n">
        <v>489174</v>
      </c>
      <c r="L386" s="35" t="n">
        <v>2501905</v>
      </c>
      <c r="M386" s="35" t="n">
        <v>3551882</v>
      </c>
      <c r="N386" s="35" t="n">
        <v>1274698</v>
      </c>
      <c r="O386" s="35" t="n">
        <v>1357600</v>
      </c>
      <c r="P386" s="35" t="n">
        <v>1227208</v>
      </c>
      <c r="Q386" s="35" t="n">
        <v>2194282</v>
      </c>
      <c r="R386" s="35" t="n">
        <v>338</v>
      </c>
      <c r="S386" s="35" t="n">
        <v>338</v>
      </c>
      <c r="T386" s="35" t="n">
        <v>50000</v>
      </c>
      <c r="U386" s="35" t="n">
        <v>50000</v>
      </c>
      <c r="V386" s="35" t="n">
        <v>629559</v>
      </c>
      <c r="W386" s="35" t="n">
        <v>667067</v>
      </c>
      <c r="X386" s="35" t="n">
        <v>76963</v>
      </c>
      <c r="Y386" s="35" t="n">
        <v>80000</v>
      </c>
      <c r="Z386" s="35" t="n">
        <v>255322</v>
      </c>
      <c r="AA386" s="35" t="n">
        <v>270533</v>
      </c>
      <c r="AB386" s="35" t="n">
        <v>88900</v>
      </c>
      <c r="AC386" s="35" t="n">
        <v>100000</v>
      </c>
      <c r="AD386" s="35" t="n">
        <v>129504</v>
      </c>
      <c r="AE386" s="35" t="n">
        <v>140000</v>
      </c>
      <c r="AF386" s="35" t="n">
        <v>44450</v>
      </c>
      <c r="AG386" s="35" t="n">
        <v>50000</v>
      </c>
      <c r="AH386" s="35" t="n">
        <v>0</v>
      </c>
      <c r="AI386" s="35" t="n">
        <v>0</v>
      </c>
      <c r="AJ386" s="35" t="n">
        <v>101487</v>
      </c>
      <c r="AK386" s="35" t="n">
        <v>0</v>
      </c>
      <c r="AL386" s="35" t="n">
        <v>168000</v>
      </c>
      <c r="AM386" s="35" t="n">
        <v>0</v>
      </c>
      <c r="AN386" s="35" t="n">
        <v>101487</v>
      </c>
      <c r="AO386" s="35" t="n">
        <v>168000</v>
      </c>
      <c r="AP386" s="35" t="n">
        <v>613604</v>
      </c>
      <c r="AQ386" s="35" t="n">
        <v>1160802</v>
      </c>
      <c r="AR386" s="35" t="n">
        <v>794</v>
      </c>
      <c r="AS386" s="35" t="n">
        <v>1480</v>
      </c>
      <c r="AT386" s="35" t="n">
        <v>75812</v>
      </c>
      <c r="AU386" s="35" t="n">
        <v>120000</v>
      </c>
      <c r="AV386" s="35" t="n">
        <v>167296</v>
      </c>
      <c r="AW386" s="35" t="n">
        <v>300000</v>
      </c>
      <c r="AX386" s="35" t="n">
        <v>268215</v>
      </c>
      <c r="AY386" s="35" t="n">
        <v>444000</v>
      </c>
      <c r="AZ386" s="35" t="n">
        <v>256.3427196</v>
      </c>
      <c r="BA386" s="35" t="n">
        <v>127322</v>
      </c>
      <c r="BB386" s="35" t="n">
        <v>0</v>
      </c>
      <c r="BC386" s="35" t="n">
        <v>2321604</v>
      </c>
      <c r="BD386" s="60" t="n">
        <v>1227208</v>
      </c>
      <c r="BE386" s="60" t="n">
        <v>7402</v>
      </c>
    </row>
    <row r="387" customFormat="false" ht="12.75" hidden="false" customHeight="true" outlineLevel="0" collapsed="false">
      <c r="A387" s="35" t="s">
        <v>759</v>
      </c>
      <c r="B387" s="35" t="s">
        <v>587</v>
      </c>
      <c r="C387" s="35" t="s">
        <v>152</v>
      </c>
      <c r="D387" s="35" t="s">
        <v>747</v>
      </c>
      <c r="E387" s="35" t="s">
        <v>154</v>
      </c>
      <c r="F387" s="35" t="s">
        <v>156</v>
      </c>
      <c r="H387" s="35" t="s">
        <v>556</v>
      </c>
      <c r="I387" s="35" t="n">
        <v>400</v>
      </c>
      <c r="J387" s="35" t="s">
        <v>551</v>
      </c>
      <c r="K387" s="35" t="n">
        <v>489174</v>
      </c>
      <c r="L387" s="35" t="n">
        <v>1960112</v>
      </c>
      <c r="M387" s="35" t="n">
        <v>2526930</v>
      </c>
      <c r="N387" s="35" t="n">
        <v>1274698</v>
      </c>
      <c r="O387" s="35" t="n">
        <v>1357600</v>
      </c>
      <c r="P387" s="35" t="n">
        <v>685414</v>
      </c>
      <c r="Q387" s="35" t="n">
        <v>1169330</v>
      </c>
      <c r="R387" s="35" t="n">
        <v>265</v>
      </c>
      <c r="S387" s="35" t="n">
        <v>265</v>
      </c>
      <c r="T387" s="35" t="n">
        <v>50000</v>
      </c>
      <c r="U387" s="35" t="n">
        <v>50000</v>
      </c>
      <c r="V387" s="35" t="n">
        <v>629559</v>
      </c>
      <c r="W387" s="35" t="n">
        <v>667067</v>
      </c>
      <c r="X387" s="35" t="n">
        <v>76963</v>
      </c>
      <c r="Y387" s="35" t="n">
        <v>80000</v>
      </c>
      <c r="Z387" s="35" t="n">
        <v>255322</v>
      </c>
      <c r="AA387" s="35" t="n">
        <v>270533</v>
      </c>
      <c r="AB387" s="35" t="n">
        <v>88900</v>
      </c>
      <c r="AC387" s="35" t="n">
        <v>100000</v>
      </c>
      <c r="AD387" s="35" t="n">
        <v>129504</v>
      </c>
      <c r="AE387" s="35" t="n">
        <v>140000</v>
      </c>
      <c r="AF387" s="35" t="n">
        <v>44450</v>
      </c>
      <c r="AG387" s="35" t="n">
        <v>50000</v>
      </c>
      <c r="AH387" s="35" t="n">
        <v>0</v>
      </c>
      <c r="AI387" s="35" t="n">
        <v>0</v>
      </c>
      <c r="AJ387" s="35" t="n">
        <v>101487</v>
      </c>
      <c r="AK387" s="35" t="n">
        <v>0</v>
      </c>
      <c r="AL387" s="35" t="n">
        <v>168000</v>
      </c>
      <c r="AM387" s="35" t="n">
        <v>0</v>
      </c>
      <c r="AN387" s="35" t="n">
        <v>101487</v>
      </c>
      <c r="AO387" s="35" t="n">
        <v>168000</v>
      </c>
      <c r="AP387" s="35" t="n">
        <v>71811</v>
      </c>
      <c r="AQ387" s="35" t="n">
        <v>135850</v>
      </c>
      <c r="AR387" s="35" t="n">
        <v>794</v>
      </c>
      <c r="AS387" s="35" t="n">
        <v>1480</v>
      </c>
      <c r="AT387" s="35" t="n">
        <v>75812</v>
      </c>
      <c r="AU387" s="35" t="n">
        <v>120000</v>
      </c>
      <c r="AV387" s="35" t="n">
        <v>167296</v>
      </c>
      <c r="AW387" s="35" t="n">
        <v>300000</v>
      </c>
      <c r="AX387" s="35" t="n">
        <v>268215</v>
      </c>
      <c r="AY387" s="35" t="n">
        <v>444000</v>
      </c>
      <c r="AZ387" s="35" t="n">
        <v>30</v>
      </c>
      <c r="BA387" s="35" t="n">
        <v>-897631</v>
      </c>
      <c r="BB387" s="35" t="n">
        <v>-541793</v>
      </c>
      <c r="BC387" s="35" t="n">
        <v>271699</v>
      </c>
      <c r="BD387" s="60" t="n">
        <v>143621</v>
      </c>
      <c r="BE387" s="60" t="n">
        <v>7402</v>
      </c>
    </row>
    <row r="388" customFormat="false" ht="12.75" hidden="false" customHeight="true" outlineLevel="0" collapsed="false">
      <c r="A388" s="35" t="s">
        <v>760</v>
      </c>
      <c r="B388" s="35" t="s">
        <v>587</v>
      </c>
      <c r="C388" s="35" t="s">
        <v>152</v>
      </c>
      <c r="D388" s="35" t="s">
        <v>747</v>
      </c>
      <c r="E388" s="35" t="s">
        <v>154</v>
      </c>
      <c r="F388" s="35" t="s">
        <v>156</v>
      </c>
      <c r="H388" s="35" t="s">
        <v>550</v>
      </c>
      <c r="I388" s="35" t="n">
        <v>2000</v>
      </c>
      <c r="J388" s="35" t="s">
        <v>558</v>
      </c>
      <c r="K388" s="35" t="n">
        <v>489174</v>
      </c>
      <c r="L388" s="35" t="n">
        <v>2508256</v>
      </c>
      <c r="M388" s="35" t="n">
        <v>3563812</v>
      </c>
      <c r="N388" s="35" t="n">
        <v>1274698</v>
      </c>
      <c r="O388" s="35" t="n">
        <v>1357600</v>
      </c>
      <c r="P388" s="35" t="n">
        <v>1233559</v>
      </c>
      <c r="Q388" s="35" t="n">
        <v>2206212</v>
      </c>
      <c r="R388" s="35" t="n">
        <v>68</v>
      </c>
      <c r="S388" s="35" t="n">
        <v>68</v>
      </c>
      <c r="T388" s="35" t="n">
        <v>50000</v>
      </c>
      <c r="U388" s="35" t="n">
        <v>50000</v>
      </c>
      <c r="V388" s="35" t="n">
        <v>629559</v>
      </c>
      <c r="W388" s="35" t="n">
        <v>667067</v>
      </c>
      <c r="X388" s="35" t="n">
        <v>76963</v>
      </c>
      <c r="Y388" s="35" t="n">
        <v>80000</v>
      </c>
      <c r="Z388" s="35" t="n">
        <v>255322</v>
      </c>
      <c r="AA388" s="35" t="n">
        <v>270533</v>
      </c>
      <c r="AB388" s="35" t="n">
        <v>88900</v>
      </c>
      <c r="AC388" s="35" t="n">
        <v>100000</v>
      </c>
      <c r="AD388" s="35" t="n">
        <v>129504</v>
      </c>
      <c r="AE388" s="35" t="n">
        <v>140000</v>
      </c>
      <c r="AF388" s="35" t="n">
        <v>44450</v>
      </c>
      <c r="AG388" s="35" t="n">
        <v>50000</v>
      </c>
      <c r="AH388" s="35" t="n">
        <v>0</v>
      </c>
      <c r="AI388" s="35" t="n">
        <v>0</v>
      </c>
      <c r="AJ388" s="35" t="n">
        <v>101487</v>
      </c>
      <c r="AK388" s="35" t="n">
        <v>0</v>
      </c>
      <c r="AL388" s="35" t="n">
        <v>168000</v>
      </c>
      <c r="AM388" s="35" t="n">
        <v>0</v>
      </c>
      <c r="AN388" s="35" t="n">
        <v>101487</v>
      </c>
      <c r="AO388" s="35" t="n">
        <v>168000</v>
      </c>
      <c r="AP388" s="35" t="n">
        <v>616779</v>
      </c>
      <c r="AQ388" s="35" t="n">
        <v>1166810</v>
      </c>
      <c r="AR388" s="35" t="n">
        <v>3970</v>
      </c>
      <c r="AS388" s="35" t="n">
        <v>7402</v>
      </c>
      <c r="AT388" s="35" t="n">
        <v>75812</v>
      </c>
      <c r="AU388" s="35" t="n">
        <v>120000</v>
      </c>
      <c r="AV388" s="35" t="n">
        <v>167296</v>
      </c>
      <c r="AW388" s="35" t="n">
        <v>300000</v>
      </c>
      <c r="AX388" s="35" t="n">
        <v>268215</v>
      </c>
      <c r="AY388" s="35" t="n">
        <v>444000</v>
      </c>
      <c r="AZ388" s="35" t="n">
        <v>51.53387967</v>
      </c>
      <c r="BA388" s="35" t="n">
        <v>127407</v>
      </c>
      <c r="BB388" s="35" t="n">
        <v>0</v>
      </c>
      <c r="BC388" s="35" t="n">
        <v>2333619</v>
      </c>
      <c r="BD388" s="60" t="n">
        <v>1233559</v>
      </c>
      <c r="BE388" s="60" t="n">
        <v>37011</v>
      </c>
    </row>
    <row r="389" customFormat="false" ht="12.75" hidden="false" customHeight="true" outlineLevel="0" collapsed="false">
      <c r="A389" s="35" t="s">
        <v>760</v>
      </c>
      <c r="B389" s="35" t="s">
        <v>587</v>
      </c>
      <c r="C389" s="35" t="s">
        <v>152</v>
      </c>
      <c r="D389" s="35" t="s">
        <v>747</v>
      </c>
      <c r="E389" s="35" t="s">
        <v>154</v>
      </c>
      <c r="F389" s="35" t="s">
        <v>156</v>
      </c>
      <c r="H389" s="35" t="s">
        <v>556</v>
      </c>
      <c r="I389" s="35" t="n">
        <v>2000</v>
      </c>
      <c r="J389" s="35" t="s">
        <v>558</v>
      </c>
      <c r="K389" s="35" t="n">
        <v>489174</v>
      </c>
      <c r="L389" s="35" t="n">
        <v>2250530</v>
      </c>
      <c r="M389" s="35" t="n">
        <v>3076250</v>
      </c>
      <c r="N389" s="35" t="n">
        <v>1274698</v>
      </c>
      <c r="O389" s="35" t="n">
        <v>1357600</v>
      </c>
      <c r="P389" s="35" t="n">
        <v>975832</v>
      </c>
      <c r="Q389" s="35" t="n">
        <v>1718650</v>
      </c>
      <c r="R389" s="35" t="n">
        <v>61</v>
      </c>
      <c r="S389" s="35" t="n">
        <v>61</v>
      </c>
      <c r="T389" s="35" t="n">
        <v>50000</v>
      </c>
      <c r="U389" s="35" t="n">
        <v>50000</v>
      </c>
      <c r="V389" s="35" t="n">
        <v>629559</v>
      </c>
      <c r="W389" s="35" t="n">
        <v>667067</v>
      </c>
      <c r="X389" s="35" t="n">
        <v>76963</v>
      </c>
      <c r="Y389" s="35" t="n">
        <v>80000</v>
      </c>
      <c r="Z389" s="35" t="n">
        <v>255322</v>
      </c>
      <c r="AA389" s="35" t="n">
        <v>270533</v>
      </c>
      <c r="AB389" s="35" t="n">
        <v>88900</v>
      </c>
      <c r="AC389" s="35" t="n">
        <v>100000</v>
      </c>
      <c r="AD389" s="35" t="n">
        <v>129504</v>
      </c>
      <c r="AE389" s="35" t="n">
        <v>140000</v>
      </c>
      <c r="AF389" s="35" t="n">
        <v>44450</v>
      </c>
      <c r="AG389" s="35" t="n">
        <v>50000</v>
      </c>
      <c r="AH389" s="35" t="n">
        <v>0</v>
      </c>
      <c r="AI389" s="35" t="n">
        <v>0</v>
      </c>
      <c r="AJ389" s="35" t="n">
        <v>101487</v>
      </c>
      <c r="AK389" s="35" t="n">
        <v>0</v>
      </c>
      <c r="AL389" s="35" t="n">
        <v>168000</v>
      </c>
      <c r="AM389" s="35" t="n">
        <v>0</v>
      </c>
      <c r="AN389" s="35" t="n">
        <v>101487</v>
      </c>
      <c r="AO389" s="35" t="n">
        <v>168000</v>
      </c>
      <c r="AP389" s="35" t="n">
        <v>359053</v>
      </c>
      <c r="AQ389" s="35" t="n">
        <v>679248</v>
      </c>
      <c r="AR389" s="35" t="n">
        <v>3970</v>
      </c>
      <c r="AS389" s="35" t="n">
        <v>7402</v>
      </c>
      <c r="AT389" s="35" t="n">
        <v>75812</v>
      </c>
      <c r="AU389" s="35" t="n">
        <v>120000</v>
      </c>
      <c r="AV389" s="35" t="n">
        <v>167296</v>
      </c>
      <c r="AW389" s="35" t="n">
        <v>300000</v>
      </c>
      <c r="AX389" s="35" t="n">
        <v>268215</v>
      </c>
      <c r="AY389" s="35" t="n">
        <v>444000</v>
      </c>
      <c r="AZ389" s="35" t="n">
        <v>30</v>
      </c>
      <c r="BA389" s="35" t="n">
        <v>-360154</v>
      </c>
      <c r="BB389" s="35" t="n">
        <v>-257726</v>
      </c>
      <c r="BC389" s="35" t="n">
        <v>1358496</v>
      </c>
      <c r="BD389" s="60" t="n">
        <v>718106</v>
      </c>
      <c r="BE389" s="60" t="n">
        <v>37011</v>
      </c>
    </row>
    <row r="390" customFormat="false" ht="12.75" hidden="false" customHeight="true" outlineLevel="0" collapsed="false">
      <c r="A390" s="35" t="s">
        <v>761</v>
      </c>
      <c r="B390" s="35" t="s">
        <v>587</v>
      </c>
      <c r="C390" s="35" t="s">
        <v>152</v>
      </c>
      <c r="D390" s="35" t="s">
        <v>747</v>
      </c>
      <c r="E390" s="35" t="s">
        <v>154</v>
      </c>
      <c r="F390" s="35" t="s">
        <v>156</v>
      </c>
      <c r="H390" s="35" t="s">
        <v>550</v>
      </c>
      <c r="I390" s="35" t="n">
        <v>4000</v>
      </c>
      <c r="J390" s="35" t="s">
        <v>562</v>
      </c>
      <c r="K390" s="35" t="n">
        <v>489174</v>
      </c>
      <c r="L390" s="35" t="n">
        <v>2516196</v>
      </c>
      <c r="M390" s="35" t="n">
        <v>3578724</v>
      </c>
      <c r="N390" s="35" t="n">
        <v>1274698</v>
      </c>
      <c r="O390" s="35" t="n">
        <v>1357600</v>
      </c>
      <c r="P390" s="35" t="n">
        <v>1241498</v>
      </c>
      <c r="Q390" s="35" t="n">
        <v>2221124</v>
      </c>
      <c r="R390" s="35" t="n">
        <v>34</v>
      </c>
      <c r="S390" s="35" t="n">
        <v>34</v>
      </c>
      <c r="T390" s="35" t="n">
        <v>50000</v>
      </c>
      <c r="U390" s="35" t="n">
        <v>50000</v>
      </c>
      <c r="V390" s="35" t="n">
        <v>629559</v>
      </c>
      <c r="W390" s="35" t="n">
        <v>667067</v>
      </c>
      <c r="X390" s="35" t="n">
        <v>76963</v>
      </c>
      <c r="Y390" s="35" t="n">
        <v>80000</v>
      </c>
      <c r="Z390" s="35" t="n">
        <v>255322</v>
      </c>
      <c r="AA390" s="35" t="n">
        <v>270533</v>
      </c>
      <c r="AB390" s="35" t="n">
        <v>88900</v>
      </c>
      <c r="AC390" s="35" t="n">
        <v>100000</v>
      </c>
      <c r="AD390" s="35" t="n">
        <v>129504</v>
      </c>
      <c r="AE390" s="35" t="n">
        <v>140000</v>
      </c>
      <c r="AF390" s="35" t="n">
        <v>44450</v>
      </c>
      <c r="AG390" s="35" t="n">
        <v>50000</v>
      </c>
      <c r="AH390" s="35" t="n">
        <v>0</v>
      </c>
      <c r="AI390" s="35" t="n">
        <v>0</v>
      </c>
      <c r="AJ390" s="35" t="n">
        <v>101487</v>
      </c>
      <c r="AK390" s="35" t="n">
        <v>0</v>
      </c>
      <c r="AL390" s="35" t="n">
        <v>168000</v>
      </c>
      <c r="AM390" s="35" t="n">
        <v>0</v>
      </c>
      <c r="AN390" s="35" t="n">
        <v>101487</v>
      </c>
      <c r="AO390" s="35" t="n">
        <v>168000</v>
      </c>
      <c r="AP390" s="35" t="n">
        <v>620749</v>
      </c>
      <c r="AQ390" s="35" t="n">
        <v>1174319</v>
      </c>
      <c r="AR390" s="35" t="n">
        <v>7939</v>
      </c>
      <c r="AS390" s="35" t="n">
        <v>14804</v>
      </c>
      <c r="AT390" s="35" t="n">
        <v>75812</v>
      </c>
      <c r="AU390" s="35" t="n">
        <v>120000</v>
      </c>
      <c r="AV390" s="35" t="n">
        <v>167296</v>
      </c>
      <c r="AW390" s="35" t="n">
        <v>300000</v>
      </c>
      <c r="AX390" s="35" t="n">
        <v>268215</v>
      </c>
      <c r="AY390" s="35" t="n">
        <v>444000</v>
      </c>
      <c r="AZ390" s="35" t="n">
        <v>25.93277468</v>
      </c>
      <c r="BA390" s="35" t="n">
        <v>127514</v>
      </c>
      <c r="BB390" s="35" t="n">
        <v>0</v>
      </c>
      <c r="BC390" s="35" t="n">
        <v>2348638</v>
      </c>
      <c r="BD390" s="60" t="n">
        <v>1241498</v>
      </c>
      <c r="BE390" s="60" t="n">
        <v>74022</v>
      </c>
    </row>
    <row r="391" customFormat="false" ht="12.75" hidden="false" customHeight="true" outlineLevel="0" collapsed="false">
      <c r="A391" s="35" t="s">
        <v>761</v>
      </c>
      <c r="B391" s="35" t="s">
        <v>587</v>
      </c>
      <c r="C391" s="35" t="s">
        <v>152</v>
      </c>
      <c r="D391" s="35" t="s">
        <v>747</v>
      </c>
      <c r="E391" s="35" t="s">
        <v>154</v>
      </c>
      <c r="F391" s="35" t="s">
        <v>156</v>
      </c>
      <c r="H391" s="35" t="s">
        <v>556</v>
      </c>
      <c r="I391" s="35" t="n">
        <v>4000</v>
      </c>
      <c r="J391" s="35" t="s">
        <v>562</v>
      </c>
      <c r="K391" s="35" t="n">
        <v>489174</v>
      </c>
      <c r="L391" s="35" t="n">
        <v>2613552</v>
      </c>
      <c r="M391" s="35" t="n">
        <v>3762901</v>
      </c>
      <c r="N391" s="35" t="n">
        <v>1274698</v>
      </c>
      <c r="O391" s="35" t="n">
        <v>1357600</v>
      </c>
      <c r="P391" s="35" t="n">
        <v>1338855</v>
      </c>
      <c r="Q391" s="35" t="n">
        <v>2405301</v>
      </c>
      <c r="R391" s="35" t="n">
        <v>35</v>
      </c>
      <c r="S391" s="35" t="n">
        <v>35</v>
      </c>
      <c r="T391" s="35" t="n">
        <v>50000</v>
      </c>
      <c r="U391" s="35" t="n">
        <v>50000</v>
      </c>
      <c r="V391" s="35" t="n">
        <v>629559</v>
      </c>
      <c r="W391" s="35" t="n">
        <v>667067</v>
      </c>
      <c r="X391" s="35" t="n">
        <v>76963</v>
      </c>
      <c r="Y391" s="35" t="n">
        <v>80000</v>
      </c>
      <c r="Z391" s="35" t="n">
        <v>255322</v>
      </c>
      <c r="AA391" s="35" t="n">
        <v>270533</v>
      </c>
      <c r="AB391" s="35" t="n">
        <v>88900</v>
      </c>
      <c r="AC391" s="35" t="n">
        <v>100000</v>
      </c>
      <c r="AD391" s="35" t="n">
        <v>129504</v>
      </c>
      <c r="AE391" s="35" t="n">
        <v>140000</v>
      </c>
      <c r="AF391" s="35" t="n">
        <v>44450</v>
      </c>
      <c r="AG391" s="35" t="n">
        <v>50000</v>
      </c>
      <c r="AH391" s="35" t="n">
        <v>0</v>
      </c>
      <c r="AI391" s="35" t="n">
        <v>0</v>
      </c>
      <c r="AJ391" s="35" t="n">
        <v>101487</v>
      </c>
      <c r="AK391" s="35" t="n">
        <v>0</v>
      </c>
      <c r="AL391" s="35" t="n">
        <v>168000</v>
      </c>
      <c r="AM391" s="35" t="n">
        <v>0</v>
      </c>
      <c r="AN391" s="35" t="n">
        <v>101487</v>
      </c>
      <c r="AO391" s="35" t="n">
        <v>168000</v>
      </c>
      <c r="AP391" s="35" t="n">
        <v>718106</v>
      </c>
      <c r="AQ391" s="35" t="n">
        <v>1358496</v>
      </c>
      <c r="AR391" s="35" t="n">
        <v>7939</v>
      </c>
      <c r="AS391" s="35" t="n">
        <v>14804</v>
      </c>
      <c r="AT391" s="35" t="n">
        <v>75812</v>
      </c>
      <c r="AU391" s="35" t="n">
        <v>120000</v>
      </c>
      <c r="AV391" s="35" t="n">
        <v>167296</v>
      </c>
      <c r="AW391" s="35" t="n">
        <v>300000</v>
      </c>
      <c r="AX391" s="35" t="n">
        <v>268215</v>
      </c>
      <c r="AY391" s="35" t="n">
        <v>444000</v>
      </c>
      <c r="AZ391" s="35" t="n">
        <v>30</v>
      </c>
      <c r="BA391" s="35" t="n">
        <v>311691</v>
      </c>
      <c r="BB391" s="35" t="n">
        <v>97356</v>
      </c>
      <c r="BC391" s="35" t="n">
        <v>2716992</v>
      </c>
      <c r="BD391" s="60" t="n">
        <v>1436211</v>
      </c>
      <c r="BE391" s="60" t="n">
        <v>74022</v>
      </c>
    </row>
    <row r="392" customFormat="false" ht="12.75" hidden="false" customHeight="true" outlineLevel="0" collapsed="false">
      <c r="A392" s="35" t="s">
        <v>762</v>
      </c>
      <c r="B392" s="35" t="s">
        <v>587</v>
      </c>
      <c r="C392" s="35" t="s">
        <v>152</v>
      </c>
      <c r="D392" s="35" t="s">
        <v>747</v>
      </c>
      <c r="E392" s="35" t="s">
        <v>155</v>
      </c>
      <c r="F392" s="35" t="s">
        <v>144</v>
      </c>
      <c r="G392" s="35" t="s">
        <v>549</v>
      </c>
      <c r="H392" s="35" t="s">
        <v>550</v>
      </c>
      <c r="I392" s="35" t="n">
        <v>100</v>
      </c>
      <c r="J392" s="35" t="s">
        <v>551</v>
      </c>
      <c r="K392" s="35" t="n">
        <v>15057</v>
      </c>
      <c r="L392" s="35" t="n">
        <v>2654920</v>
      </c>
      <c r="M392" s="35" t="n">
        <v>3614157</v>
      </c>
      <c r="N392" s="35" t="n">
        <v>1379716</v>
      </c>
      <c r="O392" s="35" t="n">
        <v>1475731</v>
      </c>
      <c r="P392" s="35" t="n">
        <v>1275205</v>
      </c>
      <c r="Q392" s="35" t="n">
        <v>2138427</v>
      </c>
      <c r="R392" s="35" t="n">
        <v>622</v>
      </c>
      <c r="S392" s="35" t="n">
        <v>622</v>
      </c>
      <c r="T392" s="35" t="n">
        <v>50000</v>
      </c>
      <c r="U392" s="35" t="n">
        <v>50000</v>
      </c>
      <c r="V392" s="35" t="n">
        <v>629559</v>
      </c>
      <c r="W392" s="35" t="n">
        <v>667067</v>
      </c>
      <c r="X392" s="35" t="n">
        <v>76963</v>
      </c>
      <c r="Y392" s="35" t="n">
        <v>80000</v>
      </c>
      <c r="Z392" s="35" t="n">
        <v>255322</v>
      </c>
      <c r="AA392" s="35" t="n">
        <v>270533</v>
      </c>
      <c r="AB392" s="35" t="n">
        <v>88900</v>
      </c>
      <c r="AC392" s="35" t="n">
        <v>100000</v>
      </c>
      <c r="AD392" s="35" t="n">
        <v>129504</v>
      </c>
      <c r="AE392" s="35" t="n">
        <v>140000</v>
      </c>
      <c r="AF392" s="35" t="n">
        <v>44450</v>
      </c>
      <c r="AG392" s="35" t="n">
        <v>50000</v>
      </c>
      <c r="AH392" s="35" t="n">
        <v>105018</v>
      </c>
      <c r="AI392" s="35" t="n">
        <v>118131</v>
      </c>
      <c r="AJ392" s="35" t="n">
        <v>101487</v>
      </c>
      <c r="AK392" s="35" t="n">
        <v>24276</v>
      </c>
      <c r="AL392" s="35" t="n">
        <v>168000</v>
      </c>
      <c r="AM392" s="35" t="n">
        <v>29521</v>
      </c>
      <c r="AN392" s="35" t="n">
        <v>125763</v>
      </c>
      <c r="AO392" s="35" t="n">
        <v>197521</v>
      </c>
      <c r="AP392" s="35" t="n">
        <v>637602</v>
      </c>
      <c r="AQ392" s="35" t="n">
        <v>1076051</v>
      </c>
      <c r="AR392" s="35" t="n">
        <v>516</v>
      </c>
      <c r="AS392" s="35" t="n">
        <v>854</v>
      </c>
      <c r="AT392" s="35" t="n">
        <v>75812</v>
      </c>
      <c r="AU392" s="35" t="n">
        <v>120000</v>
      </c>
      <c r="AV392" s="35" t="n">
        <v>167296</v>
      </c>
      <c r="AW392" s="35" t="n">
        <v>300000</v>
      </c>
      <c r="AX392" s="35" t="n">
        <v>268215</v>
      </c>
      <c r="AY392" s="35" t="n">
        <v>444000</v>
      </c>
      <c r="AZ392" s="35" t="n">
        <v>429.385598</v>
      </c>
      <c r="BA392" s="35" t="n">
        <v>13676</v>
      </c>
      <c r="BB392" s="35" t="n">
        <v>0</v>
      </c>
      <c r="BC392" s="35" t="n">
        <v>2152103</v>
      </c>
      <c r="BD392" s="60" t="n">
        <v>1275205</v>
      </c>
      <c r="BE392" s="60" t="n">
        <v>4271</v>
      </c>
    </row>
    <row r="393" customFormat="false" ht="12.75" hidden="false" customHeight="true" outlineLevel="0" collapsed="false">
      <c r="A393" s="35" t="s">
        <v>763</v>
      </c>
      <c r="B393" s="35" t="s">
        <v>587</v>
      </c>
      <c r="C393" s="35" t="s">
        <v>152</v>
      </c>
      <c r="D393" s="35" t="s">
        <v>747</v>
      </c>
      <c r="E393" s="35" t="s">
        <v>155</v>
      </c>
      <c r="F393" s="35" t="s">
        <v>144</v>
      </c>
      <c r="G393" s="35" t="s">
        <v>553</v>
      </c>
      <c r="H393" s="35" t="s">
        <v>550</v>
      </c>
      <c r="I393" s="35" t="n">
        <v>100</v>
      </c>
      <c r="J393" s="35" t="s">
        <v>551</v>
      </c>
      <c r="K393" s="35" t="n">
        <v>15057</v>
      </c>
      <c r="L393" s="35" t="n">
        <v>6508780</v>
      </c>
      <c r="M393" s="35" t="n">
        <v>8347740</v>
      </c>
      <c r="N393" s="35" t="n">
        <v>4014963</v>
      </c>
      <c r="O393" s="35" t="n">
        <v>4440026</v>
      </c>
      <c r="P393" s="35" t="n">
        <v>2493817</v>
      </c>
      <c r="Q393" s="35" t="n">
        <v>3907715</v>
      </c>
      <c r="R393" s="35" t="n">
        <v>1219</v>
      </c>
      <c r="S393" s="35" t="n">
        <v>1219</v>
      </c>
      <c r="T393" s="35" t="n">
        <v>50000</v>
      </c>
      <c r="U393" s="35" t="n">
        <v>50000</v>
      </c>
      <c r="V393" s="35" t="n">
        <v>629559</v>
      </c>
      <c r="W393" s="35" t="n">
        <v>667067</v>
      </c>
      <c r="X393" s="35" t="n">
        <v>76963</v>
      </c>
      <c r="Y393" s="35" t="n">
        <v>80000</v>
      </c>
      <c r="Z393" s="35" t="n">
        <v>255322</v>
      </c>
      <c r="AA393" s="35" t="n">
        <v>270533</v>
      </c>
      <c r="AB393" s="35" t="n">
        <v>88900</v>
      </c>
      <c r="AC393" s="35" t="n">
        <v>100000</v>
      </c>
      <c r="AD393" s="35" t="n">
        <v>129504</v>
      </c>
      <c r="AE393" s="35" t="n">
        <v>140000</v>
      </c>
      <c r="AF393" s="35" t="n">
        <v>44450</v>
      </c>
      <c r="AG393" s="35" t="n">
        <v>50000</v>
      </c>
      <c r="AH393" s="35" t="n">
        <v>2740265</v>
      </c>
      <c r="AI393" s="35" t="n">
        <v>3082426</v>
      </c>
      <c r="AJ393" s="35" t="n">
        <v>101487</v>
      </c>
      <c r="AK393" s="35" t="n">
        <v>633454</v>
      </c>
      <c r="AL393" s="35" t="n">
        <v>168000</v>
      </c>
      <c r="AM393" s="35" t="n">
        <v>770298</v>
      </c>
      <c r="AN393" s="35" t="n">
        <v>734941</v>
      </c>
      <c r="AO393" s="35" t="n">
        <v>938298</v>
      </c>
      <c r="AP393" s="35" t="n">
        <v>1246908</v>
      </c>
      <c r="AQ393" s="35" t="n">
        <v>2104349</v>
      </c>
      <c r="AR393" s="35" t="n">
        <v>645</v>
      </c>
      <c r="AS393" s="35" t="n">
        <v>1068</v>
      </c>
      <c r="AT393" s="35" t="n">
        <v>75812</v>
      </c>
      <c r="AU393" s="35" t="n">
        <v>120000</v>
      </c>
      <c r="AV393" s="35" t="n">
        <v>167296</v>
      </c>
      <c r="AW393" s="35" t="n">
        <v>300000</v>
      </c>
      <c r="AX393" s="35" t="n">
        <v>268215</v>
      </c>
      <c r="AY393" s="35" t="n">
        <v>444000</v>
      </c>
      <c r="AZ393" s="35" t="n">
        <v>671.7723763</v>
      </c>
      <c r="BA393" s="35" t="n">
        <v>300982</v>
      </c>
      <c r="BB393" s="35" t="n">
        <v>0</v>
      </c>
      <c r="BC393" s="35" t="n">
        <v>4208697</v>
      </c>
      <c r="BD393" s="60" t="n">
        <v>2493817</v>
      </c>
      <c r="BE393" s="60" t="n">
        <v>5339</v>
      </c>
    </row>
    <row r="394" customFormat="false" ht="12.75" hidden="false" customHeight="true" outlineLevel="0" collapsed="false">
      <c r="A394" s="35" t="s">
        <v>762</v>
      </c>
      <c r="B394" s="35" t="s">
        <v>587</v>
      </c>
      <c r="C394" s="35" t="s">
        <v>152</v>
      </c>
      <c r="D394" s="35" t="s">
        <v>747</v>
      </c>
      <c r="E394" s="35" t="s">
        <v>155</v>
      </c>
      <c r="F394" s="35" t="s">
        <v>144</v>
      </c>
      <c r="G394" s="35" t="s">
        <v>549</v>
      </c>
      <c r="H394" s="35" t="s">
        <v>556</v>
      </c>
      <c r="I394" s="35" t="n">
        <v>100</v>
      </c>
      <c r="J394" s="35" t="s">
        <v>551</v>
      </c>
      <c r="K394" s="35" t="n">
        <v>15057</v>
      </c>
      <c r="L394" s="35" t="n">
        <v>2061865</v>
      </c>
      <c r="M394" s="35" t="n">
        <v>2613287</v>
      </c>
      <c r="N394" s="35" t="n">
        <v>1379716</v>
      </c>
      <c r="O394" s="35" t="n">
        <v>1475731</v>
      </c>
      <c r="P394" s="35" t="n">
        <v>682150</v>
      </c>
      <c r="Q394" s="35" t="n">
        <v>1137556</v>
      </c>
      <c r="R394" s="35" t="n">
        <v>483</v>
      </c>
      <c r="S394" s="35" t="n">
        <v>483</v>
      </c>
      <c r="T394" s="35" t="n">
        <v>50000</v>
      </c>
      <c r="U394" s="35" t="n">
        <v>50000</v>
      </c>
      <c r="V394" s="35" t="n">
        <v>629559</v>
      </c>
      <c r="W394" s="35" t="n">
        <v>667067</v>
      </c>
      <c r="X394" s="35" t="n">
        <v>76963</v>
      </c>
      <c r="Y394" s="35" t="n">
        <v>80000</v>
      </c>
      <c r="Z394" s="35" t="n">
        <v>255322</v>
      </c>
      <c r="AA394" s="35" t="n">
        <v>270533</v>
      </c>
      <c r="AB394" s="35" t="n">
        <v>88900</v>
      </c>
      <c r="AC394" s="35" t="n">
        <v>100000</v>
      </c>
      <c r="AD394" s="35" t="n">
        <v>129504</v>
      </c>
      <c r="AE394" s="35" t="n">
        <v>140000</v>
      </c>
      <c r="AF394" s="35" t="n">
        <v>44450</v>
      </c>
      <c r="AG394" s="35" t="n">
        <v>50000</v>
      </c>
      <c r="AH394" s="35" t="n">
        <v>105018</v>
      </c>
      <c r="AI394" s="35" t="n">
        <v>118131</v>
      </c>
      <c r="AJ394" s="35" t="n">
        <v>101487</v>
      </c>
      <c r="AK394" s="35" t="n">
        <v>24276</v>
      </c>
      <c r="AL394" s="35" t="n">
        <v>168000</v>
      </c>
      <c r="AM394" s="35" t="n">
        <v>29521</v>
      </c>
      <c r="AN394" s="35" t="n">
        <v>125763</v>
      </c>
      <c r="AO394" s="35" t="n">
        <v>197521</v>
      </c>
      <c r="AP394" s="35" t="n">
        <v>44548</v>
      </c>
      <c r="AQ394" s="35" t="n">
        <v>75181</v>
      </c>
      <c r="AR394" s="35" t="n">
        <v>516</v>
      </c>
      <c r="AS394" s="35" t="n">
        <v>854</v>
      </c>
      <c r="AT394" s="35" t="n">
        <v>75812</v>
      </c>
      <c r="AU394" s="35" t="n">
        <v>120000</v>
      </c>
      <c r="AV394" s="35" t="n">
        <v>167296</v>
      </c>
      <c r="AW394" s="35" t="n">
        <v>300000</v>
      </c>
      <c r="AX394" s="35" t="n">
        <v>268215</v>
      </c>
      <c r="AY394" s="35" t="n">
        <v>444000</v>
      </c>
      <c r="AZ394" s="35" t="n">
        <v>30</v>
      </c>
      <c r="BA394" s="35" t="n">
        <v>-987194</v>
      </c>
      <c r="BB394" s="35" t="n">
        <v>-593055</v>
      </c>
      <c r="BC394" s="35" t="n">
        <v>150362</v>
      </c>
      <c r="BD394" s="60" t="n">
        <v>89095</v>
      </c>
      <c r="BE394" s="60" t="n">
        <v>4271</v>
      </c>
    </row>
    <row r="395" customFormat="false" ht="12.75" hidden="false" customHeight="true" outlineLevel="0" collapsed="false">
      <c r="A395" s="35" t="s">
        <v>763</v>
      </c>
      <c r="B395" s="35" t="s">
        <v>587</v>
      </c>
      <c r="C395" s="35" t="s">
        <v>152</v>
      </c>
      <c r="D395" s="35" t="s">
        <v>747</v>
      </c>
      <c r="E395" s="35" t="s">
        <v>155</v>
      </c>
      <c r="F395" s="35" t="s">
        <v>144</v>
      </c>
      <c r="G395" s="35" t="s">
        <v>553</v>
      </c>
      <c r="H395" s="35" t="s">
        <v>556</v>
      </c>
      <c r="I395" s="35" t="n">
        <v>100</v>
      </c>
      <c r="J395" s="35" t="s">
        <v>551</v>
      </c>
      <c r="K395" s="35" t="n">
        <v>15057</v>
      </c>
      <c r="L395" s="35" t="n">
        <v>5317556</v>
      </c>
      <c r="M395" s="35" t="n">
        <v>6337368</v>
      </c>
      <c r="N395" s="35" t="n">
        <v>4014963</v>
      </c>
      <c r="O395" s="35" t="n">
        <v>4440026</v>
      </c>
      <c r="P395" s="35" t="n">
        <v>1302593</v>
      </c>
      <c r="Q395" s="35" t="n">
        <v>1897342</v>
      </c>
      <c r="R395" s="35" t="n">
        <v>996</v>
      </c>
      <c r="S395" s="35" t="n">
        <v>996</v>
      </c>
      <c r="T395" s="35" t="n">
        <v>50000</v>
      </c>
      <c r="U395" s="35" t="n">
        <v>50000</v>
      </c>
      <c r="V395" s="35" t="n">
        <v>629559</v>
      </c>
      <c r="W395" s="35" t="n">
        <v>667067</v>
      </c>
      <c r="X395" s="35" t="n">
        <v>76963</v>
      </c>
      <c r="Y395" s="35" t="n">
        <v>80000</v>
      </c>
      <c r="Z395" s="35" t="n">
        <v>255322</v>
      </c>
      <c r="AA395" s="35" t="n">
        <v>270533</v>
      </c>
      <c r="AB395" s="35" t="n">
        <v>88900</v>
      </c>
      <c r="AC395" s="35" t="n">
        <v>100000</v>
      </c>
      <c r="AD395" s="35" t="n">
        <v>129504</v>
      </c>
      <c r="AE395" s="35" t="n">
        <v>140000</v>
      </c>
      <c r="AF395" s="35" t="n">
        <v>44450</v>
      </c>
      <c r="AG395" s="35" t="n">
        <v>50000</v>
      </c>
      <c r="AH395" s="35" t="n">
        <v>2740265</v>
      </c>
      <c r="AI395" s="35" t="n">
        <v>3082426</v>
      </c>
      <c r="AJ395" s="35" t="n">
        <v>101487</v>
      </c>
      <c r="AK395" s="35" t="n">
        <v>633454</v>
      </c>
      <c r="AL395" s="35" t="n">
        <v>168000</v>
      </c>
      <c r="AM395" s="35" t="n">
        <v>770298</v>
      </c>
      <c r="AN395" s="35" t="n">
        <v>734941</v>
      </c>
      <c r="AO395" s="35" t="n">
        <v>938298</v>
      </c>
      <c r="AP395" s="35" t="n">
        <v>55684</v>
      </c>
      <c r="AQ395" s="35" t="n">
        <v>93976</v>
      </c>
      <c r="AR395" s="35" t="n">
        <v>645</v>
      </c>
      <c r="AS395" s="35" t="n">
        <v>1068</v>
      </c>
      <c r="AT395" s="35" t="n">
        <v>75812</v>
      </c>
      <c r="AU395" s="35" t="n">
        <v>120000</v>
      </c>
      <c r="AV395" s="35" t="n">
        <v>167296</v>
      </c>
      <c r="AW395" s="35" t="n">
        <v>300000</v>
      </c>
      <c r="AX395" s="35" t="n">
        <v>268215</v>
      </c>
      <c r="AY395" s="35" t="n">
        <v>444000</v>
      </c>
      <c r="AZ395" s="35" t="n">
        <v>30</v>
      </c>
      <c r="BA395" s="35" t="n">
        <v>-1709390</v>
      </c>
      <c r="BB395" s="35" t="n">
        <v>-1191224</v>
      </c>
      <c r="BC395" s="35" t="n">
        <v>187952</v>
      </c>
      <c r="BD395" s="60" t="n">
        <v>111369</v>
      </c>
      <c r="BE395" s="60" t="n">
        <v>5339</v>
      </c>
    </row>
    <row r="396" customFormat="false" ht="12.75" hidden="false" customHeight="true" outlineLevel="0" collapsed="false">
      <c r="A396" s="35" t="s">
        <v>764</v>
      </c>
      <c r="B396" s="35" t="s">
        <v>587</v>
      </c>
      <c r="C396" s="35" t="s">
        <v>152</v>
      </c>
      <c r="D396" s="35" t="s">
        <v>747</v>
      </c>
      <c r="E396" s="35" t="s">
        <v>155</v>
      </c>
      <c r="F396" s="35" t="s">
        <v>144</v>
      </c>
      <c r="G396" s="35" t="s">
        <v>549</v>
      </c>
      <c r="H396" s="35" t="s">
        <v>550</v>
      </c>
      <c r="I396" s="35" t="n">
        <v>500</v>
      </c>
      <c r="J396" s="35" t="s">
        <v>558</v>
      </c>
      <c r="K396" s="35" t="n">
        <v>15057</v>
      </c>
      <c r="L396" s="35" t="n">
        <v>3258383</v>
      </c>
      <c r="M396" s="35" t="n">
        <v>4383589</v>
      </c>
      <c r="N396" s="35" t="n">
        <v>1789690</v>
      </c>
      <c r="O396" s="35" t="n">
        <v>1948255</v>
      </c>
      <c r="P396" s="35" t="n">
        <v>1468694</v>
      </c>
      <c r="Q396" s="35" t="n">
        <v>2435334</v>
      </c>
      <c r="R396" s="35" t="n">
        <v>156</v>
      </c>
      <c r="S396" s="35" t="n">
        <v>156</v>
      </c>
      <c r="T396" s="35" t="n">
        <v>50000</v>
      </c>
      <c r="U396" s="35" t="n">
        <v>50000</v>
      </c>
      <c r="V396" s="35" t="n">
        <v>629559</v>
      </c>
      <c r="W396" s="35" t="n">
        <v>667067</v>
      </c>
      <c r="X396" s="35" t="n">
        <v>76963</v>
      </c>
      <c r="Y396" s="35" t="n">
        <v>80000</v>
      </c>
      <c r="Z396" s="35" t="n">
        <v>255322</v>
      </c>
      <c r="AA396" s="35" t="n">
        <v>270533</v>
      </c>
      <c r="AB396" s="35" t="n">
        <v>88900</v>
      </c>
      <c r="AC396" s="35" t="n">
        <v>100000</v>
      </c>
      <c r="AD396" s="35" t="n">
        <v>129504</v>
      </c>
      <c r="AE396" s="35" t="n">
        <v>140000</v>
      </c>
      <c r="AF396" s="35" t="n">
        <v>44450</v>
      </c>
      <c r="AG396" s="35" t="n">
        <v>50000</v>
      </c>
      <c r="AH396" s="35" t="n">
        <v>514992</v>
      </c>
      <c r="AI396" s="35" t="n">
        <v>590655</v>
      </c>
      <c r="AJ396" s="35" t="n">
        <v>101487</v>
      </c>
      <c r="AK396" s="35" t="n">
        <v>119048</v>
      </c>
      <c r="AL396" s="35" t="n">
        <v>168000</v>
      </c>
      <c r="AM396" s="35" t="n">
        <v>147605</v>
      </c>
      <c r="AN396" s="35" t="n">
        <v>220535</v>
      </c>
      <c r="AO396" s="35" t="n">
        <v>315605</v>
      </c>
      <c r="AP396" s="35" t="n">
        <v>734347</v>
      </c>
      <c r="AQ396" s="35" t="n">
        <v>1251565</v>
      </c>
      <c r="AR396" s="35" t="n">
        <v>2489</v>
      </c>
      <c r="AS396" s="35" t="n">
        <v>4164</v>
      </c>
      <c r="AT396" s="35" t="n">
        <v>75812</v>
      </c>
      <c r="AU396" s="35" t="n">
        <v>120000</v>
      </c>
      <c r="AV396" s="35" t="n">
        <v>167296</v>
      </c>
      <c r="AW396" s="35" t="n">
        <v>300000</v>
      </c>
      <c r="AX396" s="35" t="n">
        <v>268215</v>
      </c>
      <c r="AY396" s="35" t="n">
        <v>444000</v>
      </c>
      <c r="AZ396" s="35" t="n">
        <v>102.0919924</v>
      </c>
      <c r="BA396" s="35" t="n">
        <v>67797</v>
      </c>
      <c r="BB396" s="35" t="n">
        <v>0</v>
      </c>
      <c r="BC396" s="35" t="n">
        <v>2503131</v>
      </c>
      <c r="BD396" s="60" t="n">
        <v>1468694</v>
      </c>
      <c r="BE396" s="60" t="n">
        <v>20821</v>
      </c>
    </row>
    <row r="397" customFormat="false" ht="12.75" hidden="false" customHeight="true" outlineLevel="0" collapsed="false">
      <c r="A397" s="35" t="s">
        <v>765</v>
      </c>
      <c r="B397" s="35" t="s">
        <v>587</v>
      </c>
      <c r="C397" s="35" t="s">
        <v>152</v>
      </c>
      <c r="D397" s="35" t="s">
        <v>747</v>
      </c>
      <c r="E397" s="35" t="s">
        <v>155</v>
      </c>
      <c r="F397" s="35" t="s">
        <v>144</v>
      </c>
      <c r="G397" s="35" t="s">
        <v>553</v>
      </c>
      <c r="H397" s="35" t="s">
        <v>550</v>
      </c>
      <c r="I397" s="35" t="n">
        <v>500</v>
      </c>
      <c r="J397" s="35" t="s">
        <v>558</v>
      </c>
      <c r="K397" s="35" t="n">
        <v>15057</v>
      </c>
      <c r="L397" s="35" t="n">
        <v>22157097</v>
      </c>
      <c r="M397" s="35" t="n">
        <v>28002399</v>
      </c>
      <c r="N397" s="35" t="n">
        <v>14712537</v>
      </c>
      <c r="O397" s="35" t="n">
        <v>16769729</v>
      </c>
      <c r="P397" s="35" t="n">
        <v>7444560</v>
      </c>
      <c r="Q397" s="35" t="n">
        <v>11232670</v>
      </c>
      <c r="R397" s="35" t="n">
        <v>851</v>
      </c>
      <c r="S397" s="35" t="n">
        <v>851</v>
      </c>
      <c r="T397" s="35" t="n">
        <v>50000</v>
      </c>
      <c r="U397" s="35" t="n">
        <v>50000</v>
      </c>
      <c r="V397" s="35" t="n">
        <v>629559</v>
      </c>
      <c r="W397" s="35" t="n">
        <v>667067</v>
      </c>
      <c r="X397" s="35" t="n">
        <v>76963</v>
      </c>
      <c r="Y397" s="35" t="n">
        <v>80000</v>
      </c>
      <c r="Z397" s="35" t="n">
        <v>255322</v>
      </c>
      <c r="AA397" s="35" t="n">
        <v>270533</v>
      </c>
      <c r="AB397" s="35" t="n">
        <v>88900</v>
      </c>
      <c r="AC397" s="35" t="n">
        <v>100000</v>
      </c>
      <c r="AD397" s="35" t="n">
        <v>129504</v>
      </c>
      <c r="AE397" s="35" t="n">
        <v>140000</v>
      </c>
      <c r="AF397" s="35" t="n">
        <v>44450</v>
      </c>
      <c r="AG397" s="35" t="n">
        <v>50000</v>
      </c>
      <c r="AH397" s="35" t="n">
        <v>13437839</v>
      </c>
      <c r="AI397" s="35" t="n">
        <v>15412129</v>
      </c>
      <c r="AJ397" s="35" t="n">
        <v>101487</v>
      </c>
      <c r="AK397" s="35" t="n">
        <v>3106359</v>
      </c>
      <c r="AL397" s="35" t="n">
        <v>168000</v>
      </c>
      <c r="AM397" s="35" t="n">
        <v>3851491</v>
      </c>
      <c r="AN397" s="35" t="n">
        <v>3207846</v>
      </c>
      <c r="AO397" s="35" t="n">
        <v>4019491</v>
      </c>
      <c r="AP397" s="35" t="n">
        <v>3722280</v>
      </c>
      <c r="AQ397" s="35" t="n">
        <v>6343974</v>
      </c>
      <c r="AR397" s="35" t="n">
        <v>3111</v>
      </c>
      <c r="AS397" s="35" t="n">
        <v>5205</v>
      </c>
      <c r="AT397" s="35" t="n">
        <v>75812</v>
      </c>
      <c r="AU397" s="35" t="n">
        <v>120000</v>
      </c>
      <c r="AV397" s="35" t="n">
        <v>167296</v>
      </c>
      <c r="AW397" s="35" t="n">
        <v>300000</v>
      </c>
      <c r="AX397" s="35" t="n">
        <v>268215</v>
      </c>
      <c r="AY397" s="35" t="n">
        <v>444000</v>
      </c>
      <c r="AZ397" s="35" t="n">
        <v>413.9896794</v>
      </c>
      <c r="BA397" s="35" t="n">
        <v>1455277</v>
      </c>
      <c r="BB397" s="35" t="n">
        <v>0</v>
      </c>
      <c r="BC397" s="35" t="n">
        <v>12687947</v>
      </c>
      <c r="BD397" s="60" t="n">
        <v>7444560</v>
      </c>
      <c r="BE397" s="60" t="n">
        <v>26026</v>
      </c>
    </row>
    <row r="398" customFormat="false" ht="12.75" hidden="false" customHeight="true" outlineLevel="0" collapsed="false">
      <c r="A398" s="35" t="s">
        <v>764</v>
      </c>
      <c r="B398" s="35" t="s">
        <v>587</v>
      </c>
      <c r="C398" s="35" t="s">
        <v>152</v>
      </c>
      <c r="D398" s="35" t="s">
        <v>747</v>
      </c>
      <c r="E398" s="35" t="s">
        <v>155</v>
      </c>
      <c r="F398" s="35" t="s">
        <v>144</v>
      </c>
      <c r="G398" s="35" t="s">
        <v>549</v>
      </c>
      <c r="H398" s="35" t="s">
        <v>556</v>
      </c>
      <c r="I398" s="35" t="n">
        <v>500</v>
      </c>
      <c r="J398" s="35" t="s">
        <v>558</v>
      </c>
      <c r="K398" s="35" t="n">
        <v>15057</v>
      </c>
      <c r="L398" s="35" t="n">
        <v>2739826</v>
      </c>
      <c r="M398" s="35" t="n">
        <v>3499799</v>
      </c>
      <c r="N398" s="35" t="n">
        <v>1789690</v>
      </c>
      <c r="O398" s="35" t="n">
        <v>1948255</v>
      </c>
      <c r="P398" s="35" t="n">
        <v>950137</v>
      </c>
      <c r="Q398" s="35" t="n">
        <v>1551545</v>
      </c>
      <c r="R398" s="35" t="n">
        <v>132</v>
      </c>
      <c r="S398" s="35" t="n">
        <v>132</v>
      </c>
      <c r="T398" s="35" t="n">
        <v>50000</v>
      </c>
      <c r="U398" s="35" t="n">
        <v>50000</v>
      </c>
      <c r="V398" s="35" t="n">
        <v>629559</v>
      </c>
      <c r="W398" s="35" t="n">
        <v>667067</v>
      </c>
      <c r="X398" s="35" t="n">
        <v>76963</v>
      </c>
      <c r="Y398" s="35" t="n">
        <v>80000</v>
      </c>
      <c r="Z398" s="35" t="n">
        <v>255322</v>
      </c>
      <c r="AA398" s="35" t="n">
        <v>270533</v>
      </c>
      <c r="AB398" s="35" t="n">
        <v>88900</v>
      </c>
      <c r="AC398" s="35" t="n">
        <v>100000</v>
      </c>
      <c r="AD398" s="35" t="n">
        <v>129504</v>
      </c>
      <c r="AE398" s="35" t="n">
        <v>140000</v>
      </c>
      <c r="AF398" s="35" t="n">
        <v>44450</v>
      </c>
      <c r="AG398" s="35" t="n">
        <v>50000</v>
      </c>
      <c r="AH398" s="35" t="n">
        <v>514992</v>
      </c>
      <c r="AI398" s="35" t="n">
        <v>590655</v>
      </c>
      <c r="AJ398" s="35" t="n">
        <v>101487</v>
      </c>
      <c r="AK398" s="35" t="n">
        <v>119048</v>
      </c>
      <c r="AL398" s="35" t="n">
        <v>168000</v>
      </c>
      <c r="AM398" s="35" t="n">
        <v>147605</v>
      </c>
      <c r="AN398" s="35" t="n">
        <v>220535</v>
      </c>
      <c r="AO398" s="35" t="n">
        <v>315605</v>
      </c>
      <c r="AP398" s="35" t="n">
        <v>215790</v>
      </c>
      <c r="AQ398" s="35" t="n">
        <v>367776</v>
      </c>
      <c r="AR398" s="35" t="n">
        <v>2489</v>
      </c>
      <c r="AS398" s="35" t="n">
        <v>4164</v>
      </c>
      <c r="AT398" s="35" t="n">
        <v>75812</v>
      </c>
      <c r="AU398" s="35" t="n">
        <v>120000</v>
      </c>
      <c r="AV398" s="35" t="n">
        <v>167296</v>
      </c>
      <c r="AW398" s="35" t="n">
        <v>300000</v>
      </c>
      <c r="AX398" s="35" t="n">
        <v>268215</v>
      </c>
      <c r="AY398" s="35" t="n">
        <v>444000</v>
      </c>
      <c r="AZ398" s="35" t="n">
        <v>30</v>
      </c>
      <c r="BA398" s="35" t="n">
        <v>-815993</v>
      </c>
      <c r="BB398" s="35" t="n">
        <v>-518558</v>
      </c>
      <c r="BC398" s="35" t="n">
        <v>735552</v>
      </c>
      <c r="BD398" s="60" t="n">
        <v>431579</v>
      </c>
      <c r="BE398" s="60" t="n">
        <v>20821</v>
      </c>
    </row>
    <row r="399" customFormat="false" ht="12.75" hidden="false" customHeight="true" outlineLevel="0" collapsed="false">
      <c r="A399" s="35" t="s">
        <v>765</v>
      </c>
      <c r="B399" s="35" t="s">
        <v>587</v>
      </c>
      <c r="C399" s="35" t="s">
        <v>152</v>
      </c>
      <c r="D399" s="35" t="s">
        <v>747</v>
      </c>
      <c r="E399" s="35" t="s">
        <v>155</v>
      </c>
      <c r="F399" s="35" t="s">
        <v>144</v>
      </c>
      <c r="G399" s="35" t="s">
        <v>553</v>
      </c>
      <c r="H399" s="35" t="s">
        <v>556</v>
      </c>
      <c r="I399" s="35" t="n">
        <v>500</v>
      </c>
      <c r="J399" s="35" t="s">
        <v>558</v>
      </c>
      <c r="K399" s="35" t="n">
        <v>15057</v>
      </c>
      <c r="L399" s="35" t="n">
        <v>18704554</v>
      </c>
      <c r="M399" s="35" t="n">
        <v>22118145</v>
      </c>
      <c r="N399" s="35" t="n">
        <v>14712537</v>
      </c>
      <c r="O399" s="35" t="n">
        <v>16769729</v>
      </c>
      <c r="P399" s="35" t="n">
        <v>3992017</v>
      </c>
      <c r="Q399" s="35" t="n">
        <v>5348416</v>
      </c>
      <c r="R399" s="35" t="n">
        <v>719</v>
      </c>
      <c r="S399" s="35" t="n">
        <v>719</v>
      </c>
      <c r="T399" s="35" t="n">
        <v>50000</v>
      </c>
      <c r="U399" s="35" t="n">
        <v>50000</v>
      </c>
      <c r="V399" s="35" t="n">
        <v>629559</v>
      </c>
      <c r="W399" s="35" t="n">
        <v>667067</v>
      </c>
      <c r="X399" s="35" t="n">
        <v>76963</v>
      </c>
      <c r="Y399" s="35" t="n">
        <v>80000</v>
      </c>
      <c r="Z399" s="35" t="n">
        <v>255322</v>
      </c>
      <c r="AA399" s="35" t="n">
        <v>270533</v>
      </c>
      <c r="AB399" s="35" t="n">
        <v>88900</v>
      </c>
      <c r="AC399" s="35" t="n">
        <v>100000</v>
      </c>
      <c r="AD399" s="35" t="n">
        <v>129504</v>
      </c>
      <c r="AE399" s="35" t="n">
        <v>140000</v>
      </c>
      <c r="AF399" s="35" t="n">
        <v>44450</v>
      </c>
      <c r="AG399" s="35" t="n">
        <v>50000</v>
      </c>
      <c r="AH399" s="35" t="n">
        <v>13437839</v>
      </c>
      <c r="AI399" s="35" t="n">
        <v>15412129</v>
      </c>
      <c r="AJ399" s="35" t="n">
        <v>101487</v>
      </c>
      <c r="AK399" s="35" t="n">
        <v>3106359</v>
      </c>
      <c r="AL399" s="35" t="n">
        <v>168000</v>
      </c>
      <c r="AM399" s="35" t="n">
        <v>3851491</v>
      </c>
      <c r="AN399" s="35" t="n">
        <v>3207846</v>
      </c>
      <c r="AO399" s="35" t="n">
        <v>4019491</v>
      </c>
      <c r="AP399" s="35" t="n">
        <v>269737</v>
      </c>
      <c r="AQ399" s="35" t="n">
        <v>459720</v>
      </c>
      <c r="AR399" s="35" t="n">
        <v>3111</v>
      </c>
      <c r="AS399" s="35" t="n">
        <v>5205</v>
      </c>
      <c r="AT399" s="35" t="n">
        <v>75812</v>
      </c>
      <c r="AU399" s="35" t="n">
        <v>120000</v>
      </c>
      <c r="AV399" s="35" t="n">
        <v>167296</v>
      </c>
      <c r="AW399" s="35" t="n">
        <v>300000</v>
      </c>
      <c r="AX399" s="35" t="n">
        <v>268215</v>
      </c>
      <c r="AY399" s="35" t="n">
        <v>444000</v>
      </c>
      <c r="AZ399" s="35" t="n">
        <v>30</v>
      </c>
      <c r="BA399" s="35" t="n">
        <v>-4428977</v>
      </c>
      <c r="BB399" s="35" t="n">
        <v>-3452543</v>
      </c>
      <c r="BC399" s="35" t="n">
        <v>919439</v>
      </c>
      <c r="BD399" s="60" t="n">
        <v>539474</v>
      </c>
      <c r="BE399" s="60" t="n">
        <v>26026</v>
      </c>
    </row>
    <row r="400" customFormat="false" ht="12.75" hidden="false" customHeight="true" outlineLevel="0" collapsed="false">
      <c r="A400" s="35" t="s">
        <v>766</v>
      </c>
      <c r="B400" s="35" t="s">
        <v>587</v>
      </c>
      <c r="C400" s="35" t="s">
        <v>152</v>
      </c>
      <c r="D400" s="35" t="s">
        <v>747</v>
      </c>
      <c r="E400" s="35" t="s">
        <v>155</v>
      </c>
      <c r="F400" s="35" t="s">
        <v>144</v>
      </c>
      <c r="G400" s="35" t="s">
        <v>549</v>
      </c>
      <c r="H400" s="35" t="s">
        <v>550</v>
      </c>
      <c r="I400" s="35" t="n">
        <v>1000</v>
      </c>
      <c r="J400" s="35" t="s">
        <v>562</v>
      </c>
      <c r="K400" s="35" t="n">
        <v>15057</v>
      </c>
      <c r="L400" s="35" t="n">
        <v>4035893</v>
      </c>
      <c r="M400" s="35" t="n">
        <v>5424515</v>
      </c>
      <c r="N400" s="35" t="n">
        <v>2342791</v>
      </c>
      <c r="O400" s="35" t="n">
        <v>2618910</v>
      </c>
      <c r="P400" s="35" t="n">
        <v>1693102</v>
      </c>
      <c r="Q400" s="35" t="n">
        <v>2805605</v>
      </c>
      <c r="R400" s="35" t="n">
        <v>102</v>
      </c>
      <c r="S400" s="35" t="n">
        <v>102</v>
      </c>
      <c r="T400" s="35" t="n">
        <v>50000</v>
      </c>
      <c r="U400" s="35" t="n">
        <v>50000</v>
      </c>
      <c r="V400" s="35" t="n">
        <v>629559</v>
      </c>
      <c r="W400" s="35" t="n">
        <v>667067</v>
      </c>
      <c r="X400" s="35" t="n">
        <v>153925</v>
      </c>
      <c r="Y400" s="35" t="n">
        <v>160000</v>
      </c>
      <c r="Z400" s="35" t="n">
        <v>255322</v>
      </c>
      <c r="AA400" s="35" t="n">
        <v>270533</v>
      </c>
      <c r="AB400" s="35" t="n">
        <v>88900</v>
      </c>
      <c r="AC400" s="35" t="n">
        <v>100000</v>
      </c>
      <c r="AD400" s="35" t="n">
        <v>129504</v>
      </c>
      <c r="AE400" s="35" t="n">
        <v>140000</v>
      </c>
      <c r="AF400" s="35" t="n">
        <v>44450</v>
      </c>
      <c r="AG400" s="35" t="n">
        <v>50000</v>
      </c>
      <c r="AH400" s="35" t="n">
        <v>991131</v>
      </c>
      <c r="AI400" s="35" t="n">
        <v>1181310</v>
      </c>
      <c r="AJ400" s="35" t="n">
        <v>101487</v>
      </c>
      <c r="AK400" s="35" t="n">
        <v>229115</v>
      </c>
      <c r="AL400" s="35" t="n">
        <v>168000</v>
      </c>
      <c r="AM400" s="35" t="n">
        <v>295209</v>
      </c>
      <c r="AN400" s="35" t="n">
        <v>330602</v>
      </c>
      <c r="AO400" s="35" t="n">
        <v>463209</v>
      </c>
      <c r="AP400" s="35" t="n">
        <v>846551</v>
      </c>
      <c r="AQ400" s="35" t="n">
        <v>1470495</v>
      </c>
      <c r="AR400" s="35" t="n">
        <v>4626</v>
      </c>
      <c r="AS400" s="35" t="n">
        <v>7901</v>
      </c>
      <c r="AT400" s="35" t="n">
        <v>75812</v>
      </c>
      <c r="AU400" s="35" t="n">
        <v>120000</v>
      </c>
      <c r="AV400" s="35" t="n">
        <v>167296</v>
      </c>
      <c r="AW400" s="35" t="n">
        <v>300000</v>
      </c>
      <c r="AX400" s="35" t="n">
        <v>268215</v>
      </c>
      <c r="AY400" s="35" t="n">
        <v>444000</v>
      </c>
      <c r="AZ400" s="35" t="n">
        <v>62.79249646</v>
      </c>
      <c r="BA400" s="35" t="n">
        <v>135384</v>
      </c>
      <c r="BB400" s="35" t="n">
        <v>0</v>
      </c>
      <c r="BC400" s="35" t="n">
        <v>2940989</v>
      </c>
      <c r="BD400" s="60" t="n">
        <v>1693102</v>
      </c>
      <c r="BE400" s="60" t="n">
        <v>39506</v>
      </c>
    </row>
    <row r="401" customFormat="false" ht="12.75" hidden="false" customHeight="true" outlineLevel="0" collapsed="false">
      <c r="A401" s="35" t="s">
        <v>767</v>
      </c>
      <c r="B401" s="35" t="s">
        <v>587</v>
      </c>
      <c r="C401" s="35" t="s">
        <v>152</v>
      </c>
      <c r="D401" s="35" t="s">
        <v>747</v>
      </c>
      <c r="E401" s="35" t="s">
        <v>155</v>
      </c>
      <c r="F401" s="35" t="s">
        <v>144</v>
      </c>
      <c r="G401" s="35" t="s">
        <v>553</v>
      </c>
      <c r="H401" s="35" t="s">
        <v>550</v>
      </c>
      <c r="I401" s="35" t="n">
        <v>1000</v>
      </c>
      <c r="J401" s="35" t="s">
        <v>562</v>
      </c>
      <c r="K401" s="35" t="n">
        <v>15057</v>
      </c>
      <c r="L401" s="35" t="n">
        <v>40407448</v>
      </c>
      <c r="M401" s="35" t="n">
        <v>52465904</v>
      </c>
      <c r="N401" s="35" t="n">
        <v>27213537</v>
      </c>
      <c r="O401" s="35" t="n">
        <v>32261857</v>
      </c>
      <c r="P401" s="35" t="n">
        <v>13193911</v>
      </c>
      <c r="Q401" s="35" t="n">
        <v>20204046</v>
      </c>
      <c r="R401" s="35" t="n">
        <v>818</v>
      </c>
      <c r="S401" s="35" t="n">
        <v>818</v>
      </c>
      <c r="T401" s="35" t="n">
        <v>50000</v>
      </c>
      <c r="U401" s="35" t="n">
        <v>50000</v>
      </c>
      <c r="V401" s="35" t="n">
        <v>629559</v>
      </c>
      <c r="W401" s="35" t="n">
        <v>667067</v>
      </c>
      <c r="X401" s="35" t="n">
        <v>153925</v>
      </c>
      <c r="Y401" s="35" t="n">
        <v>160000</v>
      </c>
      <c r="Z401" s="35" t="n">
        <v>255322</v>
      </c>
      <c r="AA401" s="35" t="n">
        <v>270533</v>
      </c>
      <c r="AB401" s="35" t="n">
        <v>88900</v>
      </c>
      <c r="AC401" s="35" t="n">
        <v>100000</v>
      </c>
      <c r="AD401" s="35" t="n">
        <v>129504</v>
      </c>
      <c r="AE401" s="35" t="n">
        <v>140000</v>
      </c>
      <c r="AF401" s="35" t="n">
        <v>44450</v>
      </c>
      <c r="AG401" s="35" t="n">
        <v>50000</v>
      </c>
      <c r="AH401" s="35" t="n">
        <v>25861877</v>
      </c>
      <c r="AI401" s="35" t="n">
        <v>30824257</v>
      </c>
      <c r="AJ401" s="35" t="n">
        <v>101487</v>
      </c>
      <c r="AK401" s="35" t="n">
        <v>5978363</v>
      </c>
      <c r="AL401" s="35" t="n">
        <v>168000</v>
      </c>
      <c r="AM401" s="35" t="n">
        <v>7702982</v>
      </c>
      <c r="AN401" s="35" t="n">
        <v>6079850</v>
      </c>
      <c r="AO401" s="35" t="n">
        <v>7870982</v>
      </c>
      <c r="AP401" s="35" t="n">
        <v>6596956</v>
      </c>
      <c r="AQ401" s="35" t="n">
        <v>11459188</v>
      </c>
      <c r="AR401" s="35" t="n">
        <v>5783</v>
      </c>
      <c r="AS401" s="35" t="n">
        <v>9877</v>
      </c>
      <c r="AT401" s="35" t="n">
        <v>75812</v>
      </c>
      <c r="AU401" s="35" t="n">
        <v>120000</v>
      </c>
      <c r="AV401" s="35" t="n">
        <v>167296</v>
      </c>
      <c r="AW401" s="35" t="n">
        <v>300000</v>
      </c>
      <c r="AX401" s="35" t="n">
        <v>268215</v>
      </c>
      <c r="AY401" s="35" t="n">
        <v>444000</v>
      </c>
      <c r="AZ401" s="35" t="n">
        <v>391.4606697</v>
      </c>
      <c r="BA401" s="35" t="n">
        <v>2714330</v>
      </c>
      <c r="BB401" s="35" t="n">
        <v>0</v>
      </c>
      <c r="BC401" s="35" t="n">
        <v>22918376</v>
      </c>
      <c r="BD401" s="60" t="n">
        <v>13193911</v>
      </c>
      <c r="BE401" s="60" t="n">
        <v>49383</v>
      </c>
    </row>
    <row r="402" customFormat="false" ht="12.75" hidden="false" customHeight="true" outlineLevel="0" collapsed="false">
      <c r="A402" s="35" t="s">
        <v>766</v>
      </c>
      <c r="B402" s="35" t="s">
        <v>587</v>
      </c>
      <c r="C402" s="35" t="s">
        <v>152</v>
      </c>
      <c r="D402" s="35" t="s">
        <v>747</v>
      </c>
      <c r="E402" s="35" t="s">
        <v>155</v>
      </c>
      <c r="F402" s="35" t="s">
        <v>144</v>
      </c>
      <c r="G402" s="35" t="s">
        <v>549</v>
      </c>
      <c r="H402" s="35" t="s">
        <v>556</v>
      </c>
      <c r="I402" s="35" t="n">
        <v>1000</v>
      </c>
      <c r="J402" s="35" t="s">
        <v>562</v>
      </c>
      <c r="K402" s="35" t="n">
        <v>15057</v>
      </c>
      <c r="L402" s="35" t="n">
        <v>3593794</v>
      </c>
      <c r="M402" s="35" t="n">
        <v>4656570</v>
      </c>
      <c r="N402" s="35" t="n">
        <v>2342791</v>
      </c>
      <c r="O402" s="35" t="n">
        <v>2618910</v>
      </c>
      <c r="P402" s="35" t="n">
        <v>1251003</v>
      </c>
      <c r="Q402" s="35" t="n">
        <v>2037660</v>
      </c>
      <c r="R402" s="35" t="n">
        <v>91</v>
      </c>
      <c r="S402" s="35" t="n">
        <v>91</v>
      </c>
      <c r="T402" s="35" t="n">
        <v>50000</v>
      </c>
      <c r="U402" s="35" t="n">
        <v>50000</v>
      </c>
      <c r="V402" s="35" t="n">
        <v>629559</v>
      </c>
      <c r="W402" s="35" t="n">
        <v>667067</v>
      </c>
      <c r="X402" s="35" t="n">
        <v>153925</v>
      </c>
      <c r="Y402" s="35" t="n">
        <v>160000</v>
      </c>
      <c r="Z402" s="35" t="n">
        <v>255322</v>
      </c>
      <c r="AA402" s="35" t="n">
        <v>270533</v>
      </c>
      <c r="AB402" s="35" t="n">
        <v>88900</v>
      </c>
      <c r="AC402" s="35" t="n">
        <v>100000</v>
      </c>
      <c r="AD402" s="35" t="n">
        <v>129504</v>
      </c>
      <c r="AE402" s="35" t="n">
        <v>140000</v>
      </c>
      <c r="AF402" s="35" t="n">
        <v>44450</v>
      </c>
      <c r="AG402" s="35" t="n">
        <v>50000</v>
      </c>
      <c r="AH402" s="35" t="n">
        <v>991131</v>
      </c>
      <c r="AI402" s="35" t="n">
        <v>1181310</v>
      </c>
      <c r="AJ402" s="35" t="n">
        <v>101487</v>
      </c>
      <c r="AK402" s="35" t="n">
        <v>229115</v>
      </c>
      <c r="AL402" s="35" t="n">
        <v>168000</v>
      </c>
      <c r="AM402" s="35" t="n">
        <v>295209</v>
      </c>
      <c r="AN402" s="35" t="n">
        <v>330602</v>
      </c>
      <c r="AO402" s="35" t="n">
        <v>463209</v>
      </c>
      <c r="AP402" s="35" t="n">
        <v>404452</v>
      </c>
      <c r="AQ402" s="35" t="n">
        <v>702550</v>
      </c>
      <c r="AR402" s="35" t="n">
        <v>4626</v>
      </c>
      <c r="AS402" s="35" t="n">
        <v>7901</v>
      </c>
      <c r="AT402" s="35" t="n">
        <v>75812</v>
      </c>
      <c r="AU402" s="35" t="n">
        <v>120000</v>
      </c>
      <c r="AV402" s="35" t="n">
        <v>167296</v>
      </c>
      <c r="AW402" s="35" t="n">
        <v>300000</v>
      </c>
      <c r="AX402" s="35" t="n">
        <v>268215</v>
      </c>
      <c r="AY402" s="35" t="n">
        <v>444000</v>
      </c>
      <c r="AZ402" s="35" t="n">
        <v>30</v>
      </c>
      <c r="BA402" s="35" t="n">
        <v>-632561</v>
      </c>
      <c r="BB402" s="35" t="n">
        <v>-442100</v>
      </c>
      <c r="BC402" s="35" t="n">
        <v>1405099</v>
      </c>
      <c r="BD402" s="60" t="n">
        <v>808903</v>
      </c>
      <c r="BE402" s="60" t="n">
        <v>39506</v>
      </c>
    </row>
    <row r="403" customFormat="false" ht="12.75" hidden="false" customHeight="true" outlineLevel="0" collapsed="false">
      <c r="A403" s="35" t="s">
        <v>767</v>
      </c>
      <c r="B403" s="35" t="s">
        <v>587</v>
      </c>
      <c r="C403" s="35" t="s">
        <v>152</v>
      </c>
      <c r="D403" s="35" t="s">
        <v>747</v>
      </c>
      <c r="E403" s="35" t="s">
        <v>155</v>
      </c>
      <c r="F403" s="35" t="s">
        <v>144</v>
      </c>
      <c r="G403" s="35" t="s">
        <v>553</v>
      </c>
      <c r="H403" s="35" t="s">
        <v>556</v>
      </c>
      <c r="I403" s="35" t="n">
        <v>1000</v>
      </c>
      <c r="J403" s="35" t="s">
        <v>562</v>
      </c>
      <c r="K403" s="35" t="n">
        <v>15057</v>
      </c>
      <c r="L403" s="35" t="n">
        <v>34316057</v>
      </c>
      <c r="M403" s="35" t="n">
        <v>41884903</v>
      </c>
      <c r="N403" s="35" t="n">
        <v>27213537</v>
      </c>
      <c r="O403" s="35" t="n">
        <v>32261857</v>
      </c>
      <c r="P403" s="35" t="n">
        <v>7102520</v>
      </c>
      <c r="Q403" s="35" t="n">
        <v>9623045</v>
      </c>
      <c r="R403" s="35" t="n">
        <v>695</v>
      </c>
      <c r="S403" s="35" t="n">
        <v>695</v>
      </c>
      <c r="T403" s="35" t="n">
        <v>50000</v>
      </c>
      <c r="U403" s="35" t="n">
        <v>50000</v>
      </c>
      <c r="V403" s="35" t="n">
        <v>629559</v>
      </c>
      <c r="W403" s="35" t="n">
        <v>667067</v>
      </c>
      <c r="X403" s="35" t="n">
        <v>153925</v>
      </c>
      <c r="Y403" s="35" t="n">
        <v>160000</v>
      </c>
      <c r="Z403" s="35" t="n">
        <v>255322</v>
      </c>
      <c r="AA403" s="35" t="n">
        <v>270533</v>
      </c>
      <c r="AB403" s="35" t="n">
        <v>88900</v>
      </c>
      <c r="AC403" s="35" t="n">
        <v>100000</v>
      </c>
      <c r="AD403" s="35" t="n">
        <v>129504</v>
      </c>
      <c r="AE403" s="35" t="n">
        <v>140000</v>
      </c>
      <c r="AF403" s="35" t="n">
        <v>44450</v>
      </c>
      <c r="AG403" s="35" t="n">
        <v>50000</v>
      </c>
      <c r="AH403" s="35" t="n">
        <v>25861877</v>
      </c>
      <c r="AI403" s="35" t="n">
        <v>30824257</v>
      </c>
      <c r="AJ403" s="35" t="n">
        <v>101487</v>
      </c>
      <c r="AK403" s="35" t="n">
        <v>5978363</v>
      </c>
      <c r="AL403" s="35" t="n">
        <v>168000</v>
      </c>
      <c r="AM403" s="35" t="n">
        <v>7702982</v>
      </c>
      <c r="AN403" s="35" t="n">
        <v>6079850</v>
      </c>
      <c r="AO403" s="35" t="n">
        <v>7870982</v>
      </c>
      <c r="AP403" s="35" t="n">
        <v>505565</v>
      </c>
      <c r="AQ403" s="35" t="n">
        <v>878187</v>
      </c>
      <c r="AR403" s="35" t="n">
        <v>5783</v>
      </c>
      <c r="AS403" s="35" t="n">
        <v>9877</v>
      </c>
      <c r="AT403" s="35" t="n">
        <v>75812</v>
      </c>
      <c r="AU403" s="35" t="n">
        <v>120000</v>
      </c>
      <c r="AV403" s="35" t="n">
        <v>167296</v>
      </c>
      <c r="AW403" s="35" t="n">
        <v>300000</v>
      </c>
      <c r="AX403" s="35" t="n">
        <v>268215</v>
      </c>
      <c r="AY403" s="35" t="n">
        <v>444000</v>
      </c>
      <c r="AZ403" s="35" t="n">
        <v>30</v>
      </c>
      <c r="BA403" s="35" t="n">
        <v>-7866671</v>
      </c>
      <c r="BB403" s="35" t="n">
        <v>-6091391</v>
      </c>
      <c r="BC403" s="35" t="n">
        <v>1756374</v>
      </c>
      <c r="BD403" s="60" t="n">
        <v>1011129</v>
      </c>
      <c r="BE403" s="60" t="n">
        <v>49383</v>
      </c>
    </row>
    <row r="404" customFormat="false" ht="12.75" hidden="false" customHeight="true" outlineLevel="0" collapsed="false">
      <c r="A404" s="35" t="s">
        <v>768</v>
      </c>
      <c r="B404" s="35" t="s">
        <v>587</v>
      </c>
      <c r="C404" s="35" t="s">
        <v>152</v>
      </c>
      <c r="D404" s="35" t="s">
        <v>747</v>
      </c>
      <c r="E404" s="35" t="s">
        <v>155</v>
      </c>
      <c r="F404" s="35" t="s">
        <v>156</v>
      </c>
      <c r="H404" s="35" t="s">
        <v>550</v>
      </c>
      <c r="I404" s="35" t="n">
        <v>800</v>
      </c>
      <c r="J404" s="35" t="s">
        <v>551</v>
      </c>
      <c r="K404" s="35" t="n">
        <v>322244</v>
      </c>
      <c r="L404" s="35" t="n">
        <v>2505585</v>
      </c>
      <c r="M404" s="35" t="n">
        <v>3564495</v>
      </c>
      <c r="N404" s="35" t="n">
        <v>1274698</v>
      </c>
      <c r="O404" s="35" t="n">
        <v>1357600</v>
      </c>
      <c r="P404" s="35" t="n">
        <v>1230887</v>
      </c>
      <c r="Q404" s="35" t="n">
        <v>2206895</v>
      </c>
      <c r="R404" s="35" t="n">
        <v>102</v>
      </c>
      <c r="S404" s="35" t="n">
        <v>102</v>
      </c>
      <c r="T404" s="35" t="n">
        <v>50000</v>
      </c>
      <c r="U404" s="35" t="n">
        <v>50000</v>
      </c>
      <c r="V404" s="35" t="n">
        <v>629559</v>
      </c>
      <c r="W404" s="35" t="n">
        <v>667067</v>
      </c>
      <c r="X404" s="35" t="n">
        <v>76963</v>
      </c>
      <c r="Y404" s="35" t="n">
        <v>80000</v>
      </c>
      <c r="Z404" s="35" t="n">
        <v>255322</v>
      </c>
      <c r="AA404" s="35" t="n">
        <v>270533</v>
      </c>
      <c r="AB404" s="35" t="n">
        <v>88900</v>
      </c>
      <c r="AC404" s="35" t="n">
        <v>100000</v>
      </c>
      <c r="AD404" s="35" t="n">
        <v>129504</v>
      </c>
      <c r="AE404" s="35" t="n">
        <v>140000</v>
      </c>
      <c r="AF404" s="35" t="n">
        <v>44450</v>
      </c>
      <c r="AG404" s="35" t="n">
        <v>50000</v>
      </c>
      <c r="AH404" s="35" t="n">
        <v>0</v>
      </c>
      <c r="AI404" s="35" t="n">
        <v>0</v>
      </c>
      <c r="AJ404" s="35" t="n">
        <v>101487</v>
      </c>
      <c r="AK404" s="35" t="n">
        <v>0</v>
      </c>
      <c r="AL404" s="35" t="n">
        <v>168000</v>
      </c>
      <c r="AM404" s="35" t="n">
        <v>0</v>
      </c>
      <c r="AN404" s="35" t="n">
        <v>101487</v>
      </c>
      <c r="AO404" s="35" t="n">
        <v>168000</v>
      </c>
      <c r="AP404" s="35" t="n">
        <v>615444</v>
      </c>
      <c r="AQ404" s="35" t="n">
        <v>1169959</v>
      </c>
      <c r="AR404" s="35" t="n">
        <v>2634</v>
      </c>
      <c r="AS404" s="35" t="n">
        <v>4936</v>
      </c>
      <c r="AT404" s="35" t="n">
        <v>75812</v>
      </c>
      <c r="AU404" s="35" t="n">
        <v>120000</v>
      </c>
      <c r="AV404" s="35" t="n">
        <v>167296</v>
      </c>
      <c r="AW404" s="35" t="n">
        <v>300000</v>
      </c>
      <c r="AX404" s="35" t="n">
        <v>268215</v>
      </c>
      <c r="AY404" s="35" t="n">
        <v>444000</v>
      </c>
      <c r="AZ404" s="35" t="n">
        <v>77.3516904</v>
      </c>
      <c r="BA404" s="35" t="n">
        <v>133023</v>
      </c>
      <c r="BB404" s="35" t="n">
        <v>0</v>
      </c>
      <c r="BC404" s="35" t="n">
        <v>2339918</v>
      </c>
      <c r="BD404" s="60" t="n">
        <v>1230887</v>
      </c>
      <c r="BE404" s="60" t="n">
        <v>24680</v>
      </c>
    </row>
    <row r="405" customFormat="false" ht="12.75" hidden="false" customHeight="true" outlineLevel="0" collapsed="false">
      <c r="A405" s="35" t="s">
        <v>768</v>
      </c>
      <c r="B405" s="35" t="s">
        <v>587</v>
      </c>
      <c r="C405" s="35" t="s">
        <v>152</v>
      </c>
      <c r="D405" s="35" t="s">
        <v>747</v>
      </c>
      <c r="E405" s="35" t="s">
        <v>155</v>
      </c>
      <c r="F405" s="35" t="s">
        <v>156</v>
      </c>
      <c r="H405" s="35" t="s">
        <v>556</v>
      </c>
      <c r="I405" s="35" t="n">
        <v>800</v>
      </c>
      <c r="J405" s="35" t="s">
        <v>551</v>
      </c>
      <c r="K405" s="35" t="n">
        <v>322244</v>
      </c>
      <c r="L405" s="35" t="n">
        <v>2128834</v>
      </c>
      <c r="M405" s="35" t="n">
        <v>2848292</v>
      </c>
      <c r="N405" s="35" t="n">
        <v>1274698</v>
      </c>
      <c r="O405" s="35" t="n">
        <v>1357600</v>
      </c>
      <c r="P405" s="35" t="n">
        <v>854137</v>
      </c>
      <c r="Q405" s="35" t="n">
        <v>1490692</v>
      </c>
      <c r="R405" s="35" t="n">
        <v>86</v>
      </c>
      <c r="S405" s="35" t="n">
        <v>86</v>
      </c>
      <c r="T405" s="35" t="n">
        <v>50000</v>
      </c>
      <c r="U405" s="35" t="n">
        <v>50000</v>
      </c>
      <c r="V405" s="35" t="n">
        <v>629559</v>
      </c>
      <c r="W405" s="35" t="n">
        <v>667067</v>
      </c>
      <c r="X405" s="35" t="n">
        <v>76963</v>
      </c>
      <c r="Y405" s="35" t="n">
        <v>80000</v>
      </c>
      <c r="Z405" s="35" t="n">
        <v>255322</v>
      </c>
      <c r="AA405" s="35" t="n">
        <v>270533</v>
      </c>
      <c r="AB405" s="35" t="n">
        <v>88900</v>
      </c>
      <c r="AC405" s="35" t="n">
        <v>100000</v>
      </c>
      <c r="AD405" s="35" t="n">
        <v>129504</v>
      </c>
      <c r="AE405" s="35" t="n">
        <v>140000</v>
      </c>
      <c r="AF405" s="35" t="n">
        <v>44450</v>
      </c>
      <c r="AG405" s="35" t="n">
        <v>50000</v>
      </c>
      <c r="AH405" s="35" t="n">
        <v>0</v>
      </c>
      <c r="AI405" s="35" t="n">
        <v>0</v>
      </c>
      <c r="AJ405" s="35" t="n">
        <v>101487</v>
      </c>
      <c r="AK405" s="35" t="n">
        <v>0</v>
      </c>
      <c r="AL405" s="35" t="n">
        <v>168000</v>
      </c>
      <c r="AM405" s="35" t="n">
        <v>0</v>
      </c>
      <c r="AN405" s="35" t="n">
        <v>101487</v>
      </c>
      <c r="AO405" s="35" t="n">
        <v>168000</v>
      </c>
      <c r="AP405" s="35" t="n">
        <v>238693</v>
      </c>
      <c r="AQ405" s="35" t="n">
        <v>453756</v>
      </c>
      <c r="AR405" s="35" t="n">
        <v>2634</v>
      </c>
      <c r="AS405" s="35" t="n">
        <v>4936</v>
      </c>
      <c r="AT405" s="35" t="n">
        <v>75812</v>
      </c>
      <c r="AU405" s="35" t="n">
        <v>120000</v>
      </c>
      <c r="AV405" s="35" t="n">
        <v>167296</v>
      </c>
      <c r="AW405" s="35" t="n">
        <v>300000</v>
      </c>
      <c r="AX405" s="35" t="n">
        <v>268215</v>
      </c>
      <c r="AY405" s="35" t="n">
        <v>444000</v>
      </c>
      <c r="AZ405" s="35" t="n">
        <v>30</v>
      </c>
      <c r="BA405" s="35" t="n">
        <v>-583180</v>
      </c>
      <c r="BB405" s="35" t="n">
        <v>-376751</v>
      </c>
      <c r="BC405" s="35" t="n">
        <v>907512</v>
      </c>
      <c r="BD405" s="60" t="n">
        <v>477386</v>
      </c>
      <c r="BE405" s="60" t="n">
        <v>24680</v>
      </c>
    </row>
    <row r="406" customFormat="false" ht="12.75" hidden="false" customHeight="true" outlineLevel="0" collapsed="false">
      <c r="A406" s="35" t="s">
        <v>769</v>
      </c>
      <c r="B406" s="35" t="s">
        <v>587</v>
      </c>
      <c r="C406" s="35" t="s">
        <v>152</v>
      </c>
      <c r="D406" s="35" t="s">
        <v>747</v>
      </c>
      <c r="E406" s="35" t="s">
        <v>155</v>
      </c>
      <c r="F406" s="35" t="s">
        <v>156</v>
      </c>
      <c r="H406" s="35" t="s">
        <v>550</v>
      </c>
      <c r="I406" s="35" t="n">
        <v>4000</v>
      </c>
      <c r="J406" s="35" t="s">
        <v>558</v>
      </c>
      <c r="K406" s="35" t="n">
        <v>322244</v>
      </c>
      <c r="L406" s="35" t="n">
        <v>2526655</v>
      </c>
      <c r="M406" s="35" t="n">
        <v>3604266</v>
      </c>
      <c r="N406" s="35" t="n">
        <v>1274698</v>
      </c>
      <c r="O406" s="35" t="n">
        <v>1357600</v>
      </c>
      <c r="P406" s="35" t="n">
        <v>1251957</v>
      </c>
      <c r="Q406" s="35" t="n">
        <v>2246666</v>
      </c>
      <c r="R406" s="35" t="n">
        <v>20</v>
      </c>
      <c r="S406" s="35" t="n">
        <v>20</v>
      </c>
      <c r="T406" s="35" t="n">
        <v>50000</v>
      </c>
      <c r="U406" s="35" t="n">
        <v>50000</v>
      </c>
      <c r="V406" s="35" t="n">
        <v>629559</v>
      </c>
      <c r="W406" s="35" t="n">
        <v>667067</v>
      </c>
      <c r="X406" s="35" t="n">
        <v>76963</v>
      </c>
      <c r="Y406" s="35" t="n">
        <v>80000</v>
      </c>
      <c r="Z406" s="35" t="n">
        <v>255322</v>
      </c>
      <c r="AA406" s="35" t="n">
        <v>270533</v>
      </c>
      <c r="AB406" s="35" t="n">
        <v>88900</v>
      </c>
      <c r="AC406" s="35" t="n">
        <v>100000</v>
      </c>
      <c r="AD406" s="35" t="n">
        <v>129504</v>
      </c>
      <c r="AE406" s="35" t="n">
        <v>140000</v>
      </c>
      <c r="AF406" s="35" t="n">
        <v>44450</v>
      </c>
      <c r="AG406" s="35" t="n">
        <v>50000</v>
      </c>
      <c r="AH406" s="35" t="n">
        <v>0</v>
      </c>
      <c r="AI406" s="35" t="n">
        <v>0</v>
      </c>
      <c r="AJ406" s="35" t="n">
        <v>101487</v>
      </c>
      <c r="AK406" s="35" t="n">
        <v>0</v>
      </c>
      <c r="AL406" s="35" t="n">
        <v>168000</v>
      </c>
      <c r="AM406" s="35" t="n">
        <v>0</v>
      </c>
      <c r="AN406" s="35" t="n">
        <v>101487</v>
      </c>
      <c r="AO406" s="35" t="n">
        <v>168000</v>
      </c>
      <c r="AP406" s="35" t="n">
        <v>625979</v>
      </c>
      <c r="AQ406" s="35" t="n">
        <v>1189986</v>
      </c>
      <c r="AR406" s="35" t="n">
        <v>13169</v>
      </c>
      <c r="AS406" s="35" t="n">
        <v>24680</v>
      </c>
      <c r="AT406" s="35" t="n">
        <v>75812</v>
      </c>
      <c r="AU406" s="35" t="n">
        <v>120000</v>
      </c>
      <c r="AV406" s="35" t="n">
        <v>167296</v>
      </c>
      <c r="AW406" s="35" t="n">
        <v>300000</v>
      </c>
      <c r="AX406" s="35" t="n">
        <v>268215</v>
      </c>
      <c r="AY406" s="35" t="n">
        <v>444000</v>
      </c>
      <c r="AZ406" s="35" t="n">
        <v>15.7351543</v>
      </c>
      <c r="BA406" s="35" t="n">
        <v>133306</v>
      </c>
      <c r="BB406" s="35" t="n">
        <v>0</v>
      </c>
      <c r="BC406" s="35" t="n">
        <v>2379972</v>
      </c>
      <c r="BD406" s="60" t="n">
        <v>1251957</v>
      </c>
      <c r="BE406" s="60" t="n">
        <v>123401</v>
      </c>
    </row>
    <row r="407" customFormat="false" ht="12.75" hidden="false" customHeight="true" outlineLevel="0" collapsed="false">
      <c r="A407" s="35" t="s">
        <v>769</v>
      </c>
      <c r="B407" s="35" t="s">
        <v>587</v>
      </c>
      <c r="C407" s="35" t="s">
        <v>152</v>
      </c>
      <c r="D407" s="35" t="s">
        <v>747</v>
      </c>
      <c r="E407" s="35" t="s">
        <v>155</v>
      </c>
      <c r="F407" s="35" t="s">
        <v>156</v>
      </c>
      <c r="H407" s="35" t="s">
        <v>556</v>
      </c>
      <c r="I407" s="35" t="n">
        <v>4000</v>
      </c>
      <c r="J407" s="35" t="s">
        <v>558</v>
      </c>
      <c r="K407" s="35" t="n">
        <v>322244</v>
      </c>
      <c r="L407" s="35" t="n">
        <v>3094141</v>
      </c>
      <c r="M407" s="35" t="n">
        <v>4683059</v>
      </c>
      <c r="N407" s="35" t="n">
        <v>1274698</v>
      </c>
      <c r="O407" s="35" t="n">
        <v>1357600</v>
      </c>
      <c r="P407" s="35" t="n">
        <v>1819444</v>
      </c>
      <c r="Q407" s="35" t="n">
        <v>3325459</v>
      </c>
      <c r="R407" s="35" t="n">
        <v>25</v>
      </c>
      <c r="S407" s="35" t="n">
        <v>25</v>
      </c>
      <c r="T407" s="35" t="n">
        <v>50000</v>
      </c>
      <c r="U407" s="35" t="n">
        <v>50000</v>
      </c>
      <c r="V407" s="35" t="n">
        <v>629559</v>
      </c>
      <c r="W407" s="35" t="n">
        <v>667067</v>
      </c>
      <c r="X407" s="35" t="n">
        <v>76963</v>
      </c>
      <c r="Y407" s="35" t="n">
        <v>80000</v>
      </c>
      <c r="Z407" s="35" t="n">
        <v>255322</v>
      </c>
      <c r="AA407" s="35" t="n">
        <v>270533</v>
      </c>
      <c r="AB407" s="35" t="n">
        <v>88900</v>
      </c>
      <c r="AC407" s="35" t="n">
        <v>100000</v>
      </c>
      <c r="AD407" s="35" t="n">
        <v>129504</v>
      </c>
      <c r="AE407" s="35" t="n">
        <v>140000</v>
      </c>
      <c r="AF407" s="35" t="n">
        <v>44450</v>
      </c>
      <c r="AG407" s="35" t="n">
        <v>50000</v>
      </c>
      <c r="AH407" s="35" t="n">
        <v>0</v>
      </c>
      <c r="AI407" s="35" t="n">
        <v>0</v>
      </c>
      <c r="AJ407" s="35" t="n">
        <v>101487</v>
      </c>
      <c r="AK407" s="35" t="n">
        <v>0</v>
      </c>
      <c r="AL407" s="35" t="n">
        <v>168000</v>
      </c>
      <c r="AM407" s="35" t="n">
        <v>0</v>
      </c>
      <c r="AN407" s="35" t="n">
        <v>101487</v>
      </c>
      <c r="AO407" s="35" t="n">
        <v>168000</v>
      </c>
      <c r="AP407" s="35" t="n">
        <v>1193465</v>
      </c>
      <c r="AQ407" s="35" t="n">
        <v>2268779</v>
      </c>
      <c r="AR407" s="35" t="n">
        <v>13169</v>
      </c>
      <c r="AS407" s="35" t="n">
        <v>24680</v>
      </c>
      <c r="AT407" s="35" t="n">
        <v>75812</v>
      </c>
      <c r="AU407" s="35" t="n">
        <v>120000</v>
      </c>
      <c r="AV407" s="35" t="n">
        <v>167296</v>
      </c>
      <c r="AW407" s="35" t="n">
        <v>300000</v>
      </c>
      <c r="AX407" s="35" t="n">
        <v>268215</v>
      </c>
      <c r="AY407" s="35" t="n">
        <v>444000</v>
      </c>
      <c r="AZ407" s="35" t="n">
        <v>30</v>
      </c>
      <c r="BA407" s="35" t="n">
        <v>1212099</v>
      </c>
      <c r="BB407" s="35" t="n">
        <v>567486</v>
      </c>
      <c r="BC407" s="35" t="n">
        <v>4537558</v>
      </c>
      <c r="BD407" s="60" t="n">
        <v>2386930</v>
      </c>
      <c r="BE407" s="60" t="n">
        <v>123401</v>
      </c>
    </row>
    <row r="408" customFormat="false" ht="12.75" hidden="false" customHeight="true" outlineLevel="0" collapsed="false">
      <c r="A408" s="35" t="s">
        <v>770</v>
      </c>
      <c r="B408" s="35" t="s">
        <v>587</v>
      </c>
      <c r="C408" s="35" t="s">
        <v>152</v>
      </c>
      <c r="D408" s="35" t="s">
        <v>747</v>
      </c>
      <c r="E408" s="35" t="s">
        <v>155</v>
      </c>
      <c r="F408" s="35" t="s">
        <v>156</v>
      </c>
      <c r="H408" s="35" t="s">
        <v>550</v>
      </c>
      <c r="I408" s="35" t="n">
        <v>8000</v>
      </c>
      <c r="J408" s="35" t="s">
        <v>562</v>
      </c>
      <c r="K408" s="35" t="n">
        <v>322244</v>
      </c>
      <c r="L408" s="35" t="n">
        <v>2552992</v>
      </c>
      <c r="M408" s="35" t="n">
        <v>3653980</v>
      </c>
      <c r="N408" s="35" t="n">
        <v>1274698</v>
      </c>
      <c r="O408" s="35" t="n">
        <v>1357600</v>
      </c>
      <c r="P408" s="35" t="n">
        <v>1278295</v>
      </c>
      <c r="Q408" s="35" t="n">
        <v>2296380</v>
      </c>
      <c r="R408" s="35" t="n">
        <v>10</v>
      </c>
      <c r="S408" s="35" t="n">
        <v>10</v>
      </c>
      <c r="T408" s="35" t="n">
        <v>50000</v>
      </c>
      <c r="U408" s="35" t="n">
        <v>50000</v>
      </c>
      <c r="V408" s="35" t="n">
        <v>629559</v>
      </c>
      <c r="W408" s="35" t="n">
        <v>667067</v>
      </c>
      <c r="X408" s="35" t="n">
        <v>76963</v>
      </c>
      <c r="Y408" s="35" t="n">
        <v>80000</v>
      </c>
      <c r="Z408" s="35" t="n">
        <v>255322</v>
      </c>
      <c r="AA408" s="35" t="n">
        <v>270533</v>
      </c>
      <c r="AB408" s="35" t="n">
        <v>88900</v>
      </c>
      <c r="AC408" s="35" t="n">
        <v>100000</v>
      </c>
      <c r="AD408" s="35" t="n">
        <v>129504</v>
      </c>
      <c r="AE408" s="35" t="n">
        <v>140000</v>
      </c>
      <c r="AF408" s="35" t="n">
        <v>44450</v>
      </c>
      <c r="AG408" s="35" t="n">
        <v>50000</v>
      </c>
      <c r="AH408" s="35" t="n">
        <v>0</v>
      </c>
      <c r="AI408" s="35" t="n">
        <v>0</v>
      </c>
      <c r="AJ408" s="35" t="n">
        <v>101487</v>
      </c>
      <c r="AK408" s="35" t="n">
        <v>0</v>
      </c>
      <c r="AL408" s="35" t="n">
        <v>168000</v>
      </c>
      <c r="AM408" s="35" t="n">
        <v>0</v>
      </c>
      <c r="AN408" s="35" t="n">
        <v>101487</v>
      </c>
      <c r="AO408" s="35" t="n">
        <v>168000</v>
      </c>
      <c r="AP408" s="35" t="n">
        <v>639147</v>
      </c>
      <c r="AQ408" s="35" t="n">
        <v>1215020</v>
      </c>
      <c r="AR408" s="35" t="n">
        <v>26337</v>
      </c>
      <c r="AS408" s="35" t="n">
        <v>49360</v>
      </c>
      <c r="AT408" s="35" t="n">
        <v>75812</v>
      </c>
      <c r="AU408" s="35" t="n">
        <v>120000</v>
      </c>
      <c r="AV408" s="35" t="n">
        <v>167296</v>
      </c>
      <c r="AW408" s="35" t="n">
        <v>300000</v>
      </c>
      <c r="AX408" s="35" t="n">
        <v>268215</v>
      </c>
      <c r="AY408" s="35" t="n">
        <v>444000</v>
      </c>
      <c r="AZ408" s="35" t="n">
        <v>8.033087286</v>
      </c>
      <c r="BA408" s="35" t="n">
        <v>133660</v>
      </c>
      <c r="BB408" s="35" t="n">
        <v>0</v>
      </c>
      <c r="BC408" s="35" t="n">
        <v>2430040</v>
      </c>
      <c r="BD408" s="60" t="n">
        <v>1278295</v>
      </c>
      <c r="BE408" s="60" t="n">
        <v>246801</v>
      </c>
    </row>
    <row r="409" customFormat="false" ht="12.75" hidden="false" customHeight="true" outlineLevel="0" collapsed="false">
      <c r="A409" s="35" t="s">
        <v>770</v>
      </c>
      <c r="B409" s="35" t="s">
        <v>587</v>
      </c>
      <c r="C409" s="35" t="s">
        <v>152</v>
      </c>
      <c r="D409" s="35" t="s">
        <v>747</v>
      </c>
      <c r="E409" s="35" t="s">
        <v>155</v>
      </c>
      <c r="F409" s="35" t="s">
        <v>156</v>
      </c>
      <c r="H409" s="35" t="s">
        <v>556</v>
      </c>
      <c r="I409" s="35" t="n">
        <v>8000</v>
      </c>
      <c r="J409" s="35" t="s">
        <v>562</v>
      </c>
      <c r="K409" s="35" t="n">
        <v>322244</v>
      </c>
      <c r="L409" s="35" t="n">
        <v>4300775</v>
      </c>
      <c r="M409" s="35" t="n">
        <v>6976518</v>
      </c>
      <c r="N409" s="35" t="n">
        <v>1274698</v>
      </c>
      <c r="O409" s="35" t="n">
        <v>1357600</v>
      </c>
      <c r="P409" s="35" t="n">
        <v>3026077</v>
      </c>
      <c r="Q409" s="35" t="n">
        <v>5618918</v>
      </c>
      <c r="R409" s="35" t="n">
        <v>17</v>
      </c>
      <c r="S409" s="35" t="n">
        <v>17</v>
      </c>
      <c r="T409" s="35" t="n">
        <v>50000</v>
      </c>
      <c r="U409" s="35" t="n">
        <v>50000</v>
      </c>
      <c r="V409" s="35" t="n">
        <v>629559</v>
      </c>
      <c r="W409" s="35" t="n">
        <v>667067</v>
      </c>
      <c r="X409" s="35" t="n">
        <v>76963</v>
      </c>
      <c r="Y409" s="35" t="n">
        <v>80000</v>
      </c>
      <c r="Z409" s="35" t="n">
        <v>255322</v>
      </c>
      <c r="AA409" s="35" t="n">
        <v>270533</v>
      </c>
      <c r="AB409" s="35" t="n">
        <v>88900</v>
      </c>
      <c r="AC409" s="35" t="n">
        <v>100000</v>
      </c>
      <c r="AD409" s="35" t="n">
        <v>129504</v>
      </c>
      <c r="AE409" s="35" t="n">
        <v>140000</v>
      </c>
      <c r="AF409" s="35" t="n">
        <v>44450</v>
      </c>
      <c r="AG409" s="35" t="n">
        <v>50000</v>
      </c>
      <c r="AH409" s="35" t="n">
        <v>0</v>
      </c>
      <c r="AI409" s="35" t="n">
        <v>0</v>
      </c>
      <c r="AJ409" s="35" t="n">
        <v>101487</v>
      </c>
      <c r="AK409" s="35" t="n">
        <v>0</v>
      </c>
      <c r="AL409" s="35" t="n">
        <v>168000</v>
      </c>
      <c r="AM409" s="35" t="n">
        <v>0</v>
      </c>
      <c r="AN409" s="35" t="n">
        <v>101487</v>
      </c>
      <c r="AO409" s="35" t="n">
        <v>168000</v>
      </c>
      <c r="AP409" s="35" t="n">
        <v>2386930</v>
      </c>
      <c r="AQ409" s="35" t="n">
        <v>4537558</v>
      </c>
      <c r="AR409" s="35" t="n">
        <v>26337</v>
      </c>
      <c r="AS409" s="35" t="n">
        <v>49360</v>
      </c>
      <c r="AT409" s="35" t="n">
        <v>75812</v>
      </c>
      <c r="AU409" s="35" t="n">
        <v>120000</v>
      </c>
      <c r="AV409" s="35" t="n">
        <v>167296</v>
      </c>
      <c r="AW409" s="35" t="n">
        <v>300000</v>
      </c>
      <c r="AX409" s="35" t="n">
        <v>268215</v>
      </c>
      <c r="AY409" s="35" t="n">
        <v>444000</v>
      </c>
      <c r="AZ409" s="35" t="n">
        <v>30</v>
      </c>
      <c r="BA409" s="35" t="n">
        <v>3456198</v>
      </c>
      <c r="BB409" s="35" t="n">
        <v>1747783</v>
      </c>
      <c r="BC409" s="35" t="n">
        <v>9075116</v>
      </c>
      <c r="BD409" s="60" t="n">
        <v>4773860</v>
      </c>
      <c r="BE409" s="60" t="n">
        <v>246801</v>
      </c>
    </row>
    <row r="410" customFormat="false" ht="12.75" hidden="false" customHeight="true" outlineLevel="0" collapsed="false">
      <c r="A410" s="35" t="s">
        <v>771</v>
      </c>
      <c r="B410" s="35" t="s">
        <v>587</v>
      </c>
      <c r="C410" s="35" t="s">
        <v>153</v>
      </c>
      <c r="D410" s="35" t="s">
        <v>772</v>
      </c>
      <c r="E410" s="35" t="s">
        <v>145</v>
      </c>
      <c r="F410" s="35" t="s">
        <v>144</v>
      </c>
      <c r="G410" s="35" t="s">
        <v>549</v>
      </c>
      <c r="H410" s="35" t="s">
        <v>550</v>
      </c>
      <c r="I410" s="35" t="n">
        <v>100</v>
      </c>
      <c r="J410" s="35" t="s">
        <v>551</v>
      </c>
      <c r="K410" s="35" t="n">
        <v>26227</v>
      </c>
      <c r="L410" s="35" t="n">
        <v>3902220</v>
      </c>
      <c r="M410" s="35" t="n">
        <v>5560404</v>
      </c>
      <c r="N410" s="35" t="n">
        <v>1597715</v>
      </c>
      <c r="O410" s="35" t="n">
        <v>1716700</v>
      </c>
      <c r="P410" s="35" t="n">
        <v>2304505</v>
      </c>
      <c r="Q410" s="35" t="n">
        <v>3843704</v>
      </c>
      <c r="R410" s="35" t="n">
        <v>536</v>
      </c>
      <c r="S410" s="35" t="n">
        <v>536</v>
      </c>
      <c r="T410" s="35" t="n">
        <v>50000</v>
      </c>
      <c r="U410" s="35" t="n">
        <v>50000</v>
      </c>
      <c r="V410" s="35" t="n">
        <v>629559</v>
      </c>
      <c r="W410" s="35" t="n">
        <v>667067</v>
      </c>
      <c r="X410" s="35" t="n">
        <v>76963</v>
      </c>
      <c r="Y410" s="35" t="n">
        <v>80000</v>
      </c>
      <c r="Z410" s="35" t="n">
        <v>314213</v>
      </c>
      <c r="AA410" s="35" t="n">
        <v>332933</v>
      </c>
      <c r="AB410" s="35" t="n">
        <v>88900</v>
      </c>
      <c r="AC410" s="35" t="n">
        <v>100000</v>
      </c>
      <c r="AD410" s="35" t="n">
        <v>138755</v>
      </c>
      <c r="AE410" s="35" t="n">
        <v>150000</v>
      </c>
      <c r="AF410" s="35" t="n">
        <v>44450</v>
      </c>
      <c r="AG410" s="35" t="n">
        <v>50000</v>
      </c>
      <c r="AH410" s="35" t="n">
        <v>254875</v>
      </c>
      <c r="AI410" s="35" t="n">
        <v>286700</v>
      </c>
      <c r="AJ410" s="35" t="n">
        <v>234386</v>
      </c>
      <c r="AK410" s="35" t="n">
        <v>58918</v>
      </c>
      <c r="AL410" s="35" t="n">
        <v>388000</v>
      </c>
      <c r="AM410" s="35" t="n">
        <v>71646</v>
      </c>
      <c r="AN410" s="35" t="n">
        <v>293304</v>
      </c>
      <c r="AO410" s="35" t="n">
        <v>459646</v>
      </c>
      <c r="AP410" s="35" t="n">
        <v>1152253</v>
      </c>
      <c r="AQ410" s="35" t="n">
        <v>1944602</v>
      </c>
      <c r="AR410" s="35" t="n">
        <v>879</v>
      </c>
      <c r="AS410" s="35" t="n">
        <v>1455</v>
      </c>
      <c r="AT410" s="35" t="n">
        <v>75812</v>
      </c>
      <c r="AU410" s="35" t="n">
        <v>120000</v>
      </c>
      <c r="AV410" s="35" t="n">
        <v>167296</v>
      </c>
      <c r="AW410" s="35" t="n">
        <v>300000</v>
      </c>
      <c r="AX410" s="35" t="n">
        <v>614961</v>
      </c>
      <c r="AY410" s="35" t="n">
        <v>1018000</v>
      </c>
      <c r="AZ410" s="35" t="n">
        <v>455.5698287</v>
      </c>
      <c r="BA410" s="35" t="n">
        <v>45501</v>
      </c>
      <c r="BB410" s="35" t="n">
        <v>0</v>
      </c>
      <c r="BC410" s="35" t="n">
        <v>3889205</v>
      </c>
      <c r="BD410" s="60" t="n">
        <v>2304505</v>
      </c>
      <c r="BE410" s="60" t="n">
        <v>7275</v>
      </c>
    </row>
    <row r="411" customFormat="false" ht="12.75" hidden="false" customHeight="true" outlineLevel="0" collapsed="false">
      <c r="A411" s="35" t="s">
        <v>773</v>
      </c>
      <c r="B411" s="35" t="s">
        <v>587</v>
      </c>
      <c r="C411" s="35" t="s">
        <v>153</v>
      </c>
      <c r="D411" s="35" t="s">
        <v>772</v>
      </c>
      <c r="E411" s="35" t="s">
        <v>145</v>
      </c>
      <c r="F411" s="35" t="s">
        <v>144</v>
      </c>
      <c r="G411" s="35" t="s">
        <v>553</v>
      </c>
      <c r="H411" s="35" t="s">
        <v>550</v>
      </c>
      <c r="I411" s="35" t="n">
        <v>100</v>
      </c>
      <c r="J411" s="35" t="s">
        <v>551</v>
      </c>
      <c r="K411" s="35" t="n">
        <v>26227</v>
      </c>
      <c r="L411" s="35" t="n">
        <v>22353387</v>
      </c>
      <c r="M411" s="35" t="n">
        <v>28223079</v>
      </c>
      <c r="N411" s="35" t="n">
        <v>14215062</v>
      </c>
      <c r="O411" s="35" t="n">
        <v>15909500</v>
      </c>
      <c r="P411" s="35" t="n">
        <v>8138325</v>
      </c>
      <c r="Q411" s="35" t="n">
        <v>12313579</v>
      </c>
      <c r="R411" s="35" t="n">
        <v>2458</v>
      </c>
      <c r="S411" s="35" t="n">
        <v>2458</v>
      </c>
      <c r="T411" s="35" t="n">
        <v>50000</v>
      </c>
      <c r="U411" s="35" t="n">
        <v>50000</v>
      </c>
      <c r="V411" s="35" t="n">
        <v>629559</v>
      </c>
      <c r="W411" s="35" t="n">
        <v>667067</v>
      </c>
      <c r="X411" s="35" t="n">
        <v>76963</v>
      </c>
      <c r="Y411" s="35" t="n">
        <v>80000</v>
      </c>
      <c r="Z411" s="35" t="n">
        <v>314213</v>
      </c>
      <c r="AA411" s="35" t="n">
        <v>332933</v>
      </c>
      <c r="AB411" s="35" t="n">
        <v>88900</v>
      </c>
      <c r="AC411" s="35" t="n">
        <v>100000</v>
      </c>
      <c r="AD411" s="35" t="n">
        <v>138755</v>
      </c>
      <c r="AE411" s="35" t="n">
        <v>150000</v>
      </c>
      <c r="AF411" s="35" t="n">
        <v>44450</v>
      </c>
      <c r="AG411" s="35" t="n">
        <v>50000</v>
      </c>
      <c r="AH411" s="35" t="n">
        <v>12872223</v>
      </c>
      <c r="AI411" s="35" t="n">
        <v>14479500</v>
      </c>
      <c r="AJ411" s="35" t="n">
        <v>234386</v>
      </c>
      <c r="AK411" s="35" t="n">
        <v>2975608</v>
      </c>
      <c r="AL411" s="35" t="n">
        <v>388000</v>
      </c>
      <c r="AM411" s="35" t="n">
        <v>3618427</v>
      </c>
      <c r="AN411" s="35" t="n">
        <v>3209994</v>
      </c>
      <c r="AO411" s="35" t="n">
        <v>4006427</v>
      </c>
      <c r="AP411" s="35" t="n">
        <v>4069162</v>
      </c>
      <c r="AQ411" s="35" t="n">
        <v>6867334</v>
      </c>
      <c r="AR411" s="35" t="n">
        <v>1099</v>
      </c>
      <c r="AS411" s="35" t="n">
        <v>1819</v>
      </c>
      <c r="AT411" s="35" t="n">
        <v>75812</v>
      </c>
      <c r="AU411" s="35" t="n">
        <v>120000</v>
      </c>
      <c r="AV411" s="35" t="n">
        <v>167296</v>
      </c>
      <c r="AW411" s="35" t="n">
        <v>300000</v>
      </c>
      <c r="AX411" s="35" t="n">
        <v>614961</v>
      </c>
      <c r="AY411" s="35" t="n">
        <v>1018000</v>
      </c>
      <c r="AZ411" s="35" t="n">
        <v>1287.070401</v>
      </c>
      <c r="BA411" s="35" t="n">
        <v>1421088</v>
      </c>
      <c r="BB411" s="35" t="n">
        <v>0</v>
      </c>
      <c r="BC411" s="35" t="n">
        <v>13734667</v>
      </c>
      <c r="BD411" s="60" t="n">
        <v>8138325</v>
      </c>
      <c r="BE411" s="60" t="n">
        <v>9093</v>
      </c>
    </row>
    <row r="412" customFormat="false" ht="12.75" hidden="false" customHeight="true" outlineLevel="0" collapsed="false">
      <c r="A412" s="35" t="s">
        <v>771</v>
      </c>
      <c r="B412" s="35" t="s">
        <v>587</v>
      </c>
      <c r="C412" s="35" t="s">
        <v>153</v>
      </c>
      <c r="D412" s="35" t="s">
        <v>772</v>
      </c>
      <c r="E412" s="35" t="s">
        <v>145</v>
      </c>
      <c r="F412" s="35" t="s">
        <v>144</v>
      </c>
      <c r="G412" s="35" t="s">
        <v>549</v>
      </c>
      <c r="H412" s="35" t="s">
        <v>556</v>
      </c>
      <c r="I412" s="35" t="n">
        <v>100</v>
      </c>
      <c r="J412" s="35" t="s">
        <v>551</v>
      </c>
      <c r="K412" s="35" t="n">
        <v>26227</v>
      </c>
      <c r="L412" s="35" t="n">
        <v>2825845</v>
      </c>
      <c r="M412" s="35" t="n">
        <v>3743856</v>
      </c>
      <c r="N412" s="35" t="n">
        <v>1597715</v>
      </c>
      <c r="O412" s="35" t="n">
        <v>1716700</v>
      </c>
      <c r="P412" s="35" t="n">
        <v>1228130</v>
      </c>
      <c r="Q412" s="35" t="n">
        <v>2027156</v>
      </c>
      <c r="R412" s="35" t="n">
        <v>388</v>
      </c>
      <c r="S412" s="35" t="n">
        <v>388</v>
      </c>
      <c r="T412" s="35" t="n">
        <v>50000</v>
      </c>
      <c r="U412" s="35" t="n">
        <v>50000</v>
      </c>
      <c r="V412" s="35" t="n">
        <v>629559</v>
      </c>
      <c r="W412" s="35" t="n">
        <v>667067</v>
      </c>
      <c r="X412" s="35" t="n">
        <v>76963</v>
      </c>
      <c r="Y412" s="35" t="n">
        <v>80000</v>
      </c>
      <c r="Z412" s="35" t="n">
        <v>314213</v>
      </c>
      <c r="AA412" s="35" t="n">
        <v>332933</v>
      </c>
      <c r="AB412" s="35" t="n">
        <v>88900</v>
      </c>
      <c r="AC412" s="35" t="n">
        <v>100000</v>
      </c>
      <c r="AD412" s="35" t="n">
        <v>138755</v>
      </c>
      <c r="AE412" s="35" t="n">
        <v>150000</v>
      </c>
      <c r="AF412" s="35" t="n">
        <v>44450</v>
      </c>
      <c r="AG412" s="35" t="n">
        <v>50000</v>
      </c>
      <c r="AH412" s="35" t="n">
        <v>254875</v>
      </c>
      <c r="AI412" s="35" t="n">
        <v>286700</v>
      </c>
      <c r="AJ412" s="35" t="n">
        <v>234386</v>
      </c>
      <c r="AK412" s="35" t="n">
        <v>58918</v>
      </c>
      <c r="AL412" s="35" t="n">
        <v>388000</v>
      </c>
      <c r="AM412" s="35" t="n">
        <v>71646</v>
      </c>
      <c r="AN412" s="35" t="n">
        <v>293304</v>
      </c>
      <c r="AO412" s="35" t="n">
        <v>459646</v>
      </c>
      <c r="AP412" s="35" t="n">
        <v>75878</v>
      </c>
      <c r="AQ412" s="35" t="n">
        <v>128055</v>
      </c>
      <c r="AR412" s="35" t="n">
        <v>879</v>
      </c>
      <c r="AS412" s="35" t="n">
        <v>1455</v>
      </c>
      <c r="AT412" s="35" t="n">
        <v>75812</v>
      </c>
      <c r="AU412" s="35" t="n">
        <v>120000</v>
      </c>
      <c r="AV412" s="35" t="n">
        <v>167296</v>
      </c>
      <c r="AW412" s="35" t="n">
        <v>300000</v>
      </c>
      <c r="AX412" s="35" t="n">
        <v>614961</v>
      </c>
      <c r="AY412" s="35" t="n">
        <v>1018000</v>
      </c>
      <c r="AZ412" s="35" t="n">
        <v>30</v>
      </c>
      <c r="BA412" s="35" t="n">
        <v>-1771046</v>
      </c>
      <c r="BB412" s="35" t="n">
        <v>-1076375</v>
      </c>
      <c r="BC412" s="35" t="n">
        <v>256110</v>
      </c>
      <c r="BD412" s="60" t="n">
        <v>151755</v>
      </c>
      <c r="BE412" s="60" t="n">
        <v>7275</v>
      </c>
    </row>
    <row r="413" customFormat="false" ht="12.75" hidden="false" customHeight="true" outlineLevel="0" collapsed="false">
      <c r="A413" s="35" t="s">
        <v>773</v>
      </c>
      <c r="B413" s="35" t="s">
        <v>587</v>
      </c>
      <c r="C413" s="35" t="s">
        <v>153</v>
      </c>
      <c r="D413" s="35" t="s">
        <v>772</v>
      </c>
      <c r="E413" s="35" t="s">
        <v>145</v>
      </c>
      <c r="F413" s="35" t="s">
        <v>144</v>
      </c>
      <c r="G413" s="35" t="s">
        <v>553</v>
      </c>
      <c r="H413" s="35" t="s">
        <v>556</v>
      </c>
      <c r="I413" s="35" t="n">
        <v>100</v>
      </c>
      <c r="J413" s="35" t="s">
        <v>551</v>
      </c>
      <c r="K413" s="35" t="n">
        <v>26227</v>
      </c>
      <c r="L413" s="35" t="n">
        <v>18379072</v>
      </c>
      <c r="M413" s="35" t="n">
        <v>21515815</v>
      </c>
      <c r="N413" s="35" t="n">
        <v>14215062</v>
      </c>
      <c r="O413" s="35" t="n">
        <v>15909500</v>
      </c>
      <c r="P413" s="35" t="n">
        <v>4164010</v>
      </c>
      <c r="Q413" s="35" t="n">
        <v>5606315</v>
      </c>
      <c r="R413" s="35" t="n">
        <v>2021</v>
      </c>
      <c r="S413" s="35" t="n">
        <v>2021</v>
      </c>
      <c r="T413" s="35" t="n">
        <v>50000</v>
      </c>
      <c r="U413" s="35" t="n">
        <v>50000</v>
      </c>
      <c r="V413" s="35" t="n">
        <v>629559</v>
      </c>
      <c r="W413" s="35" t="n">
        <v>667067</v>
      </c>
      <c r="X413" s="35" t="n">
        <v>76963</v>
      </c>
      <c r="Y413" s="35" t="n">
        <v>80000</v>
      </c>
      <c r="Z413" s="35" t="n">
        <v>314213</v>
      </c>
      <c r="AA413" s="35" t="n">
        <v>332933</v>
      </c>
      <c r="AB413" s="35" t="n">
        <v>88900</v>
      </c>
      <c r="AC413" s="35" t="n">
        <v>100000</v>
      </c>
      <c r="AD413" s="35" t="n">
        <v>138755</v>
      </c>
      <c r="AE413" s="35" t="n">
        <v>150000</v>
      </c>
      <c r="AF413" s="35" t="n">
        <v>44450</v>
      </c>
      <c r="AG413" s="35" t="n">
        <v>50000</v>
      </c>
      <c r="AH413" s="35" t="n">
        <v>12872223</v>
      </c>
      <c r="AI413" s="35" t="n">
        <v>14479500</v>
      </c>
      <c r="AJ413" s="35" t="n">
        <v>234386</v>
      </c>
      <c r="AK413" s="35" t="n">
        <v>2975608</v>
      </c>
      <c r="AL413" s="35" t="n">
        <v>388000</v>
      </c>
      <c r="AM413" s="35" t="n">
        <v>3618427</v>
      </c>
      <c r="AN413" s="35" t="n">
        <v>3209994</v>
      </c>
      <c r="AO413" s="35" t="n">
        <v>4006427</v>
      </c>
      <c r="AP413" s="35" t="n">
        <v>94847</v>
      </c>
      <c r="AQ413" s="35" t="n">
        <v>160069</v>
      </c>
      <c r="AR413" s="35" t="n">
        <v>1099</v>
      </c>
      <c r="AS413" s="35" t="n">
        <v>1819</v>
      </c>
      <c r="AT413" s="35" t="n">
        <v>75812</v>
      </c>
      <c r="AU413" s="35" t="n">
        <v>120000</v>
      </c>
      <c r="AV413" s="35" t="n">
        <v>167296</v>
      </c>
      <c r="AW413" s="35" t="n">
        <v>300000</v>
      </c>
      <c r="AX413" s="35" t="n">
        <v>614961</v>
      </c>
      <c r="AY413" s="35" t="n">
        <v>1018000</v>
      </c>
      <c r="AZ413" s="35" t="n">
        <v>30</v>
      </c>
      <c r="BA413" s="35" t="n">
        <v>-5286177</v>
      </c>
      <c r="BB413" s="35" t="n">
        <v>-3974316</v>
      </c>
      <c r="BC413" s="35" t="n">
        <v>320138</v>
      </c>
      <c r="BD413" s="60" t="n">
        <v>189694</v>
      </c>
      <c r="BE413" s="60" t="n">
        <v>9093</v>
      </c>
    </row>
    <row r="414" customFormat="false" ht="12.75" hidden="false" customHeight="true" outlineLevel="0" collapsed="false">
      <c r="A414" s="35" t="s">
        <v>774</v>
      </c>
      <c r="B414" s="35" t="s">
        <v>587</v>
      </c>
      <c r="C414" s="35" t="s">
        <v>153</v>
      </c>
      <c r="D414" s="35" t="s">
        <v>772</v>
      </c>
      <c r="E414" s="35" t="s">
        <v>145</v>
      </c>
      <c r="F414" s="35" t="s">
        <v>144</v>
      </c>
      <c r="G414" s="35" t="s">
        <v>549</v>
      </c>
      <c r="H414" s="35" t="s">
        <v>550</v>
      </c>
      <c r="I414" s="35" t="n">
        <v>500</v>
      </c>
      <c r="J414" s="35" t="s">
        <v>558</v>
      </c>
      <c r="K414" s="35" t="n">
        <v>26227</v>
      </c>
      <c r="L414" s="35" t="n">
        <v>5363949</v>
      </c>
      <c r="M414" s="35" t="n">
        <v>7416372</v>
      </c>
      <c r="N414" s="35" t="n">
        <v>2592708</v>
      </c>
      <c r="O414" s="35" t="n">
        <v>2863500</v>
      </c>
      <c r="P414" s="35" t="n">
        <v>2771241</v>
      </c>
      <c r="Q414" s="35" t="n">
        <v>4552872</v>
      </c>
      <c r="R414" s="35" t="n">
        <v>151</v>
      </c>
      <c r="S414" s="35" t="n">
        <v>151</v>
      </c>
      <c r="T414" s="35" t="n">
        <v>50000</v>
      </c>
      <c r="U414" s="35" t="n">
        <v>50000</v>
      </c>
      <c r="V414" s="35" t="n">
        <v>629559</v>
      </c>
      <c r="W414" s="35" t="n">
        <v>667067</v>
      </c>
      <c r="X414" s="35" t="n">
        <v>76963</v>
      </c>
      <c r="Y414" s="35" t="n">
        <v>80000</v>
      </c>
      <c r="Z414" s="35" t="n">
        <v>314213</v>
      </c>
      <c r="AA414" s="35" t="n">
        <v>332933</v>
      </c>
      <c r="AB414" s="35" t="n">
        <v>88900</v>
      </c>
      <c r="AC414" s="35" t="n">
        <v>100000</v>
      </c>
      <c r="AD414" s="35" t="n">
        <v>138755</v>
      </c>
      <c r="AE414" s="35" t="n">
        <v>150000</v>
      </c>
      <c r="AF414" s="35" t="n">
        <v>44450</v>
      </c>
      <c r="AG414" s="35" t="n">
        <v>50000</v>
      </c>
      <c r="AH414" s="35" t="n">
        <v>1249869</v>
      </c>
      <c r="AI414" s="35" t="n">
        <v>1433500</v>
      </c>
      <c r="AJ414" s="35" t="n">
        <v>234386</v>
      </c>
      <c r="AK414" s="35" t="n">
        <v>288926</v>
      </c>
      <c r="AL414" s="35" t="n">
        <v>388000</v>
      </c>
      <c r="AM414" s="35" t="n">
        <v>358232</v>
      </c>
      <c r="AN414" s="35" t="n">
        <v>523312</v>
      </c>
      <c r="AO414" s="35" t="n">
        <v>746232</v>
      </c>
      <c r="AP414" s="35" t="n">
        <v>1385621</v>
      </c>
      <c r="AQ414" s="35" t="n">
        <v>2361547</v>
      </c>
      <c r="AR414" s="35" t="n">
        <v>4239</v>
      </c>
      <c r="AS414" s="35" t="n">
        <v>7093</v>
      </c>
      <c r="AT414" s="35" t="n">
        <v>75812</v>
      </c>
      <c r="AU414" s="35" t="n">
        <v>120000</v>
      </c>
      <c r="AV414" s="35" t="n">
        <v>167296</v>
      </c>
      <c r="AW414" s="35" t="n">
        <v>300000</v>
      </c>
      <c r="AX414" s="35" t="n">
        <v>614961</v>
      </c>
      <c r="AY414" s="35" t="n">
        <v>1018000</v>
      </c>
      <c r="AZ414" s="35" t="n">
        <v>113.0952875</v>
      </c>
      <c r="BA414" s="35" t="n">
        <v>170222</v>
      </c>
      <c r="BB414" s="35" t="n">
        <v>0</v>
      </c>
      <c r="BC414" s="35" t="n">
        <v>4723094</v>
      </c>
      <c r="BD414" s="60" t="n">
        <v>2771241</v>
      </c>
      <c r="BE414" s="60" t="n">
        <v>35464</v>
      </c>
    </row>
    <row r="415" customFormat="false" ht="12.75" hidden="false" customHeight="true" outlineLevel="0" collapsed="false">
      <c r="A415" s="35" t="s">
        <v>775</v>
      </c>
      <c r="B415" s="35" t="s">
        <v>587</v>
      </c>
      <c r="C415" s="35" t="s">
        <v>153</v>
      </c>
      <c r="D415" s="35" t="s">
        <v>772</v>
      </c>
      <c r="E415" s="35" t="s">
        <v>145</v>
      </c>
      <c r="F415" s="35" t="s">
        <v>144</v>
      </c>
      <c r="G415" s="35" t="s">
        <v>553</v>
      </c>
      <c r="H415" s="35" t="s">
        <v>550</v>
      </c>
      <c r="I415" s="35" t="n">
        <v>500</v>
      </c>
      <c r="J415" s="35" t="s">
        <v>558</v>
      </c>
      <c r="K415" s="35" t="n">
        <v>26227</v>
      </c>
      <c r="L415" s="35" t="n">
        <v>95845600</v>
      </c>
      <c r="M415" s="35" t="n">
        <v>120494811</v>
      </c>
      <c r="N415" s="35" t="n">
        <v>64466239</v>
      </c>
      <c r="O415" s="35" t="n">
        <v>73827500</v>
      </c>
      <c r="P415" s="35" t="n">
        <v>31379360</v>
      </c>
      <c r="Q415" s="35" t="n">
        <v>46667311</v>
      </c>
      <c r="R415" s="35" t="n">
        <v>2162</v>
      </c>
      <c r="S415" s="35" t="n">
        <v>2162</v>
      </c>
      <c r="T415" s="35" t="n">
        <v>50000</v>
      </c>
      <c r="U415" s="35" t="n">
        <v>50000</v>
      </c>
      <c r="V415" s="35" t="n">
        <v>629559</v>
      </c>
      <c r="W415" s="35" t="n">
        <v>667067</v>
      </c>
      <c r="X415" s="35" t="n">
        <v>76963</v>
      </c>
      <c r="Y415" s="35" t="n">
        <v>80000</v>
      </c>
      <c r="Z415" s="35" t="n">
        <v>314213</v>
      </c>
      <c r="AA415" s="35" t="n">
        <v>332933</v>
      </c>
      <c r="AB415" s="35" t="n">
        <v>88900</v>
      </c>
      <c r="AC415" s="35" t="n">
        <v>100000</v>
      </c>
      <c r="AD415" s="35" t="n">
        <v>138755</v>
      </c>
      <c r="AE415" s="35" t="n">
        <v>150000</v>
      </c>
      <c r="AF415" s="35" t="n">
        <v>44450</v>
      </c>
      <c r="AG415" s="35" t="n">
        <v>50000</v>
      </c>
      <c r="AH415" s="35" t="n">
        <v>63123400</v>
      </c>
      <c r="AI415" s="35" t="n">
        <v>72397500</v>
      </c>
      <c r="AJ415" s="35" t="n">
        <v>234386</v>
      </c>
      <c r="AK415" s="35" t="n">
        <v>14591926</v>
      </c>
      <c r="AL415" s="35" t="n">
        <v>388000</v>
      </c>
      <c r="AM415" s="35" t="n">
        <v>18092135</v>
      </c>
      <c r="AN415" s="35" t="n">
        <v>14826312</v>
      </c>
      <c r="AO415" s="35" t="n">
        <v>18480135</v>
      </c>
      <c r="AP415" s="35" t="n">
        <v>15689680</v>
      </c>
      <c r="AQ415" s="35" t="n">
        <v>26740310</v>
      </c>
      <c r="AR415" s="35" t="n">
        <v>5299</v>
      </c>
      <c r="AS415" s="35" t="n">
        <v>8866</v>
      </c>
      <c r="AT415" s="35" t="n">
        <v>75812</v>
      </c>
      <c r="AU415" s="35" t="n">
        <v>120000</v>
      </c>
      <c r="AV415" s="35" t="n">
        <v>167296</v>
      </c>
      <c r="AW415" s="35" t="n">
        <v>300000</v>
      </c>
      <c r="AX415" s="35" t="n">
        <v>614961</v>
      </c>
      <c r="AY415" s="35" t="n">
        <v>1018000</v>
      </c>
      <c r="AZ415" s="35" t="n">
        <v>1024.481894</v>
      </c>
      <c r="BA415" s="35" t="n">
        <v>6813308</v>
      </c>
      <c r="BB415" s="35" t="n">
        <v>0</v>
      </c>
      <c r="BC415" s="35" t="n">
        <v>53480619</v>
      </c>
      <c r="BD415" s="60" t="n">
        <v>31379360</v>
      </c>
      <c r="BE415" s="60" t="n">
        <v>44330</v>
      </c>
    </row>
    <row r="416" customFormat="false" ht="12.75" hidden="false" customHeight="true" outlineLevel="0" collapsed="false">
      <c r="A416" s="35" t="s">
        <v>774</v>
      </c>
      <c r="B416" s="35" t="s">
        <v>587</v>
      </c>
      <c r="C416" s="35" t="s">
        <v>153</v>
      </c>
      <c r="D416" s="35" t="s">
        <v>772</v>
      </c>
      <c r="E416" s="35" t="s">
        <v>145</v>
      </c>
      <c r="F416" s="35" t="s">
        <v>144</v>
      </c>
      <c r="G416" s="35" t="s">
        <v>549</v>
      </c>
      <c r="H416" s="35" t="s">
        <v>556</v>
      </c>
      <c r="I416" s="35" t="n">
        <v>500</v>
      </c>
      <c r="J416" s="35" t="s">
        <v>558</v>
      </c>
      <c r="K416" s="35" t="n">
        <v>26227</v>
      </c>
      <c r="L416" s="35" t="n">
        <v>4345883</v>
      </c>
      <c r="M416" s="35" t="n">
        <v>5681256</v>
      </c>
      <c r="N416" s="35" t="n">
        <v>2592708</v>
      </c>
      <c r="O416" s="35" t="n">
        <v>2863500</v>
      </c>
      <c r="P416" s="35" t="n">
        <v>1753174</v>
      </c>
      <c r="Q416" s="35" t="n">
        <v>2817756</v>
      </c>
      <c r="R416" s="35" t="n">
        <v>123</v>
      </c>
      <c r="S416" s="35" t="n">
        <v>123</v>
      </c>
      <c r="T416" s="35" t="n">
        <v>50000</v>
      </c>
      <c r="U416" s="35" t="n">
        <v>50000</v>
      </c>
      <c r="V416" s="35" t="n">
        <v>629559</v>
      </c>
      <c r="W416" s="35" t="n">
        <v>667067</v>
      </c>
      <c r="X416" s="35" t="n">
        <v>76963</v>
      </c>
      <c r="Y416" s="35" t="n">
        <v>80000</v>
      </c>
      <c r="Z416" s="35" t="n">
        <v>314213</v>
      </c>
      <c r="AA416" s="35" t="n">
        <v>332933</v>
      </c>
      <c r="AB416" s="35" t="n">
        <v>88900</v>
      </c>
      <c r="AC416" s="35" t="n">
        <v>100000</v>
      </c>
      <c r="AD416" s="35" t="n">
        <v>138755</v>
      </c>
      <c r="AE416" s="35" t="n">
        <v>150000</v>
      </c>
      <c r="AF416" s="35" t="n">
        <v>44450</v>
      </c>
      <c r="AG416" s="35" t="n">
        <v>50000</v>
      </c>
      <c r="AH416" s="35" t="n">
        <v>1249869</v>
      </c>
      <c r="AI416" s="35" t="n">
        <v>1433500</v>
      </c>
      <c r="AJ416" s="35" t="n">
        <v>234386</v>
      </c>
      <c r="AK416" s="35" t="n">
        <v>288926</v>
      </c>
      <c r="AL416" s="35" t="n">
        <v>388000</v>
      </c>
      <c r="AM416" s="35" t="n">
        <v>358232</v>
      </c>
      <c r="AN416" s="35" t="n">
        <v>523312</v>
      </c>
      <c r="AO416" s="35" t="n">
        <v>746232</v>
      </c>
      <c r="AP416" s="35" t="n">
        <v>367554</v>
      </c>
      <c r="AQ416" s="35" t="n">
        <v>626431</v>
      </c>
      <c r="AR416" s="35" t="n">
        <v>4239</v>
      </c>
      <c r="AS416" s="35" t="n">
        <v>7093</v>
      </c>
      <c r="AT416" s="35" t="n">
        <v>75812</v>
      </c>
      <c r="AU416" s="35" t="n">
        <v>120000</v>
      </c>
      <c r="AV416" s="35" t="n">
        <v>167296</v>
      </c>
      <c r="AW416" s="35" t="n">
        <v>300000</v>
      </c>
      <c r="AX416" s="35" t="n">
        <v>614961</v>
      </c>
      <c r="AY416" s="35" t="n">
        <v>1018000</v>
      </c>
      <c r="AZ416" s="35" t="n">
        <v>30</v>
      </c>
      <c r="BA416" s="35" t="n">
        <v>-1564894</v>
      </c>
      <c r="BB416" s="35" t="n">
        <v>-1018066</v>
      </c>
      <c r="BC416" s="35" t="n">
        <v>1252862</v>
      </c>
      <c r="BD416" s="60" t="n">
        <v>735108</v>
      </c>
      <c r="BE416" s="60" t="n">
        <v>35464</v>
      </c>
    </row>
    <row r="417" customFormat="false" ht="12.75" hidden="false" customHeight="true" outlineLevel="0" collapsed="false">
      <c r="A417" s="35" t="s">
        <v>775</v>
      </c>
      <c r="B417" s="35" t="s">
        <v>587</v>
      </c>
      <c r="C417" s="35" t="s">
        <v>153</v>
      </c>
      <c r="D417" s="35" t="s">
        <v>772</v>
      </c>
      <c r="E417" s="35" t="s">
        <v>145</v>
      </c>
      <c r="F417" s="35" t="s">
        <v>144</v>
      </c>
      <c r="G417" s="35" t="s">
        <v>553</v>
      </c>
      <c r="H417" s="35" t="s">
        <v>556</v>
      </c>
      <c r="I417" s="35" t="n">
        <v>500</v>
      </c>
      <c r="J417" s="35" t="s">
        <v>558</v>
      </c>
      <c r="K417" s="35" t="n">
        <v>26227</v>
      </c>
      <c r="L417" s="35" t="n">
        <v>80615362</v>
      </c>
      <c r="M417" s="35" t="n">
        <v>94537540</v>
      </c>
      <c r="N417" s="35" t="n">
        <v>64466239</v>
      </c>
      <c r="O417" s="35" t="n">
        <v>73827500</v>
      </c>
      <c r="P417" s="35" t="n">
        <v>16149123</v>
      </c>
      <c r="Q417" s="35" t="n">
        <v>20710040</v>
      </c>
      <c r="R417" s="35" t="n">
        <v>1819</v>
      </c>
      <c r="S417" s="35" t="n">
        <v>1819</v>
      </c>
      <c r="T417" s="35" t="n">
        <v>50000</v>
      </c>
      <c r="U417" s="35" t="n">
        <v>50000</v>
      </c>
      <c r="V417" s="35" t="n">
        <v>629559</v>
      </c>
      <c r="W417" s="35" t="n">
        <v>667067</v>
      </c>
      <c r="X417" s="35" t="n">
        <v>76963</v>
      </c>
      <c r="Y417" s="35" t="n">
        <v>80000</v>
      </c>
      <c r="Z417" s="35" t="n">
        <v>314213</v>
      </c>
      <c r="AA417" s="35" t="n">
        <v>332933</v>
      </c>
      <c r="AB417" s="35" t="n">
        <v>88900</v>
      </c>
      <c r="AC417" s="35" t="n">
        <v>100000</v>
      </c>
      <c r="AD417" s="35" t="n">
        <v>138755</v>
      </c>
      <c r="AE417" s="35" t="n">
        <v>150000</v>
      </c>
      <c r="AF417" s="35" t="n">
        <v>44450</v>
      </c>
      <c r="AG417" s="35" t="n">
        <v>50000</v>
      </c>
      <c r="AH417" s="35" t="n">
        <v>63123400</v>
      </c>
      <c r="AI417" s="35" t="n">
        <v>72397500</v>
      </c>
      <c r="AJ417" s="35" t="n">
        <v>234386</v>
      </c>
      <c r="AK417" s="35" t="n">
        <v>14591926</v>
      </c>
      <c r="AL417" s="35" t="n">
        <v>388000</v>
      </c>
      <c r="AM417" s="35" t="n">
        <v>18092135</v>
      </c>
      <c r="AN417" s="35" t="n">
        <v>14826312</v>
      </c>
      <c r="AO417" s="35" t="n">
        <v>18480135</v>
      </c>
      <c r="AP417" s="35" t="n">
        <v>459442</v>
      </c>
      <c r="AQ417" s="35" t="n">
        <v>783039</v>
      </c>
      <c r="AR417" s="35" t="n">
        <v>5299</v>
      </c>
      <c r="AS417" s="35" t="n">
        <v>8866</v>
      </c>
      <c r="AT417" s="35" t="n">
        <v>75812</v>
      </c>
      <c r="AU417" s="35" t="n">
        <v>120000</v>
      </c>
      <c r="AV417" s="35" t="n">
        <v>167296</v>
      </c>
      <c r="AW417" s="35" t="n">
        <v>300000</v>
      </c>
      <c r="AX417" s="35" t="n">
        <v>614961</v>
      </c>
      <c r="AY417" s="35" t="n">
        <v>1018000</v>
      </c>
      <c r="AZ417" s="35" t="n">
        <v>30</v>
      </c>
      <c r="BA417" s="35" t="n">
        <v>-19143962</v>
      </c>
      <c r="BB417" s="35" t="n">
        <v>-15230238</v>
      </c>
      <c r="BC417" s="35" t="n">
        <v>1566078</v>
      </c>
      <c r="BD417" s="60" t="n">
        <v>918885</v>
      </c>
      <c r="BE417" s="60" t="n">
        <v>44330</v>
      </c>
    </row>
    <row r="418" customFormat="false" ht="12.75" hidden="false" customHeight="true" outlineLevel="0" collapsed="false">
      <c r="A418" s="35" t="s">
        <v>776</v>
      </c>
      <c r="B418" s="35" t="s">
        <v>587</v>
      </c>
      <c r="C418" s="35" t="s">
        <v>153</v>
      </c>
      <c r="D418" s="35" t="s">
        <v>772</v>
      </c>
      <c r="E418" s="35" t="s">
        <v>145</v>
      </c>
      <c r="F418" s="35" t="s">
        <v>144</v>
      </c>
      <c r="G418" s="35" t="s">
        <v>549</v>
      </c>
      <c r="H418" s="35" t="s">
        <v>550</v>
      </c>
      <c r="I418" s="35" t="n">
        <v>1000</v>
      </c>
      <c r="J418" s="35" t="s">
        <v>562</v>
      </c>
      <c r="K418" s="35" t="n">
        <v>26227</v>
      </c>
      <c r="L418" s="35" t="n">
        <v>7138025</v>
      </c>
      <c r="M418" s="35" t="n">
        <v>9810140</v>
      </c>
      <c r="N418" s="35" t="n">
        <v>3825245</v>
      </c>
      <c r="O418" s="35" t="n">
        <v>4377000</v>
      </c>
      <c r="P418" s="35" t="n">
        <v>3312780</v>
      </c>
      <c r="Q418" s="35" t="n">
        <v>5433140</v>
      </c>
      <c r="R418" s="35" t="n">
        <v>106</v>
      </c>
      <c r="S418" s="35" t="n">
        <v>106</v>
      </c>
      <c r="T418" s="35" t="n">
        <v>50000</v>
      </c>
      <c r="U418" s="35" t="n">
        <v>50000</v>
      </c>
      <c r="V418" s="35" t="n">
        <v>629559</v>
      </c>
      <c r="W418" s="35" t="n">
        <v>667067</v>
      </c>
      <c r="X418" s="35" t="n">
        <v>153925</v>
      </c>
      <c r="Y418" s="35" t="n">
        <v>160000</v>
      </c>
      <c r="Z418" s="35" t="n">
        <v>314213</v>
      </c>
      <c r="AA418" s="35" t="n">
        <v>332933</v>
      </c>
      <c r="AB418" s="35" t="n">
        <v>88900</v>
      </c>
      <c r="AC418" s="35" t="n">
        <v>100000</v>
      </c>
      <c r="AD418" s="35" t="n">
        <v>138755</v>
      </c>
      <c r="AE418" s="35" t="n">
        <v>150000</v>
      </c>
      <c r="AF418" s="35" t="n">
        <v>44450</v>
      </c>
      <c r="AG418" s="35" t="n">
        <v>50000</v>
      </c>
      <c r="AH418" s="35" t="n">
        <v>2405443</v>
      </c>
      <c r="AI418" s="35" t="n">
        <v>2867000</v>
      </c>
      <c r="AJ418" s="35" t="n">
        <v>234386</v>
      </c>
      <c r="AK418" s="35" t="n">
        <v>556054</v>
      </c>
      <c r="AL418" s="35" t="n">
        <v>388000</v>
      </c>
      <c r="AM418" s="35" t="n">
        <v>716463</v>
      </c>
      <c r="AN418" s="35" t="n">
        <v>790440</v>
      </c>
      <c r="AO418" s="35" t="n">
        <v>1104463</v>
      </c>
      <c r="AP418" s="35" t="n">
        <v>1656390</v>
      </c>
      <c r="AQ418" s="35" t="n">
        <v>2877218</v>
      </c>
      <c r="AR418" s="35" t="n">
        <v>7880</v>
      </c>
      <c r="AS418" s="35" t="n">
        <v>13458</v>
      </c>
      <c r="AT418" s="35" t="n">
        <v>75812</v>
      </c>
      <c r="AU418" s="35" t="n">
        <v>120000</v>
      </c>
      <c r="AV418" s="35" t="n">
        <v>167296</v>
      </c>
      <c r="AW418" s="35" t="n">
        <v>300000</v>
      </c>
      <c r="AX418" s="35" t="n">
        <v>614961</v>
      </c>
      <c r="AY418" s="35" t="n">
        <v>1018000</v>
      </c>
      <c r="AZ418" s="35" t="n">
        <v>72.13181416</v>
      </c>
      <c r="BA418" s="35" t="n">
        <v>321297</v>
      </c>
      <c r="BB418" s="35" t="n">
        <v>0</v>
      </c>
      <c r="BC418" s="35" t="n">
        <v>5754437</v>
      </c>
      <c r="BD418" s="60" t="n">
        <v>3312780</v>
      </c>
      <c r="BE418" s="60" t="n">
        <v>67291</v>
      </c>
    </row>
    <row r="419" customFormat="false" ht="12.75" hidden="false" customHeight="true" outlineLevel="0" collapsed="false">
      <c r="A419" s="35" t="s">
        <v>777</v>
      </c>
      <c r="B419" s="35" t="s">
        <v>587</v>
      </c>
      <c r="C419" s="35" t="s">
        <v>153</v>
      </c>
      <c r="D419" s="35" t="s">
        <v>772</v>
      </c>
      <c r="E419" s="35" t="s">
        <v>145</v>
      </c>
      <c r="F419" s="35" t="s">
        <v>144</v>
      </c>
      <c r="G419" s="35" t="s">
        <v>553</v>
      </c>
      <c r="H419" s="35" t="s">
        <v>550</v>
      </c>
      <c r="I419" s="35" t="n">
        <v>1000</v>
      </c>
      <c r="J419" s="35" t="s">
        <v>562</v>
      </c>
      <c r="K419" s="35" t="n">
        <v>26227</v>
      </c>
      <c r="L419" s="35" t="n">
        <v>181274908</v>
      </c>
      <c r="M419" s="35" t="n">
        <v>235028157</v>
      </c>
      <c r="N419" s="35" t="n">
        <v>122904334</v>
      </c>
      <c r="O419" s="35" t="n">
        <v>146305000</v>
      </c>
      <c r="P419" s="35" t="n">
        <v>58370575</v>
      </c>
      <c r="Q419" s="35" t="n">
        <v>88723157</v>
      </c>
      <c r="R419" s="35" t="n">
        <v>2155</v>
      </c>
      <c r="S419" s="35" t="n">
        <v>2155</v>
      </c>
      <c r="T419" s="35" t="n">
        <v>50000</v>
      </c>
      <c r="U419" s="35" t="n">
        <v>50000</v>
      </c>
      <c r="V419" s="35" t="n">
        <v>629559</v>
      </c>
      <c r="W419" s="35" t="n">
        <v>667067</v>
      </c>
      <c r="X419" s="35" t="n">
        <v>153925</v>
      </c>
      <c r="Y419" s="35" t="n">
        <v>160000</v>
      </c>
      <c r="Z419" s="35" t="n">
        <v>314213</v>
      </c>
      <c r="AA419" s="35" t="n">
        <v>332933</v>
      </c>
      <c r="AB419" s="35" t="n">
        <v>88900</v>
      </c>
      <c r="AC419" s="35" t="n">
        <v>100000</v>
      </c>
      <c r="AD419" s="35" t="n">
        <v>138755</v>
      </c>
      <c r="AE419" s="35" t="n">
        <v>150000</v>
      </c>
      <c r="AF419" s="35" t="n">
        <v>44450</v>
      </c>
      <c r="AG419" s="35" t="n">
        <v>50000</v>
      </c>
      <c r="AH419" s="35" t="n">
        <v>121484532</v>
      </c>
      <c r="AI419" s="35" t="n">
        <v>144795000</v>
      </c>
      <c r="AJ419" s="35" t="n">
        <v>234386</v>
      </c>
      <c r="AK419" s="35" t="n">
        <v>28082982</v>
      </c>
      <c r="AL419" s="35" t="n">
        <v>388000</v>
      </c>
      <c r="AM419" s="35" t="n">
        <v>36184270</v>
      </c>
      <c r="AN419" s="35" t="n">
        <v>28317368</v>
      </c>
      <c r="AO419" s="35" t="n">
        <v>36572270</v>
      </c>
      <c r="AP419" s="35" t="n">
        <v>29185287</v>
      </c>
      <c r="AQ419" s="35" t="n">
        <v>50696064</v>
      </c>
      <c r="AR419" s="35" t="n">
        <v>9850</v>
      </c>
      <c r="AS419" s="35" t="n">
        <v>16823</v>
      </c>
      <c r="AT419" s="35" t="n">
        <v>75812</v>
      </c>
      <c r="AU419" s="35" t="n">
        <v>120000</v>
      </c>
      <c r="AV419" s="35" t="n">
        <v>167296</v>
      </c>
      <c r="AW419" s="35" t="n">
        <v>300000</v>
      </c>
      <c r="AX419" s="35" t="n">
        <v>614961</v>
      </c>
      <c r="AY419" s="35" t="n">
        <v>1018000</v>
      </c>
      <c r="AZ419" s="35" t="n">
        <v>1016.759549</v>
      </c>
      <c r="BA419" s="35" t="n">
        <v>12668972</v>
      </c>
      <c r="BB419" s="35" t="n">
        <v>0</v>
      </c>
      <c r="BC419" s="35" t="n">
        <v>101392129</v>
      </c>
      <c r="BD419" s="60" t="n">
        <v>58370575</v>
      </c>
      <c r="BE419" s="60" t="n">
        <v>84113</v>
      </c>
    </row>
    <row r="420" customFormat="false" ht="12.75" hidden="false" customHeight="true" outlineLevel="0" collapsed="false">
      <c r="A420" s="35" t="s">
        <v>776</v>
      </c>
      <c r="B420" s="35" t="s">
        <v>587</v>
      </c>
      <c r="C420" s="35" t="s">
        <v>153</v>
      </c>
      <c r="D420" s="35" t="s">
        <v>772</v>
      </c>
      <c r="E420" s="35" t="s">
        <v>145</v>
      </c>
      <c r="F420" s="35" t="s">
        <v>144</v>
      </c>
      <c r="G420" s="35" t="s">
        <v>549</v>
      </c>
      <c r="H420" s="35" t="s">
        <v>556</v>
      </c>
      <c r="I420" s="35" t="n">
        <v>1000</v>
      </c>
      <c r="J420" s="35" t="s">
        <v>562</v>
      </c>
      <c r="K420" s="35" t="n">
        <v>26227</v>
      </c>
      <c r="L420" s="35" t="n">
        <v>6170536</v>
      </c>
      <c r="M420" s="35" t="n">
        <v>8129572</v>
      </c>
      <c r="N420" s="35" t="n">
        <v>3825245</v>
      </c>
      <c r="O420" s="35" t="n">
        <v>4377000</v>
      </c>
      <c r="P420" s="35" t="n">
        <v>2345291</v>
      </c>
      <c r="Q420" s="35" t="n">
        <v>3752572</v>
      </c>
      <c r="R420" s="35" t="n">
        <v>92</v>
      </c>
      <c r="S420" s="35" t="n">
        <v>92</v>
      </c>
      <c r="T420" s="35" t="n">
        <v>50000</v>
      </c>
      <c r="U420" s="35" t="n">
        <v>50000</v>
      </c>
      <c r="V420" s="35" t="n">
        <v>629559</v>
      </c>
      <c r="W420" s="35" t="n">
        <v>667067</v>
      </c>
      <c r="X420" s="35" t="n">
        <v>153925</v>
      </c>
      <c r="Y420" s="35" t="n">
        <v>160000</v>
      </c>
      <c r="Z420" s="35" t="n">
        <v>314213</v>
      </c>
      <c r="AA420" s="35" t="n">
        <v>332933</v>
      </c>
      <c r="AB420" s="35" t="n">
        <v>88900</v>
      </c>
      <c r="AC420" s="35" t="n">
        <v>100000</v>
      </c>
      <c r="AD420" s="35" t="n">
        <v>138755</v>
      </c>
      <c r="AE420" s="35" t="n">
        <v>150000</v>
      </c>
      <c r="AF420" s="35" t="n">
        <v>44450</v>
      </c>
      <c r="AG420" s="35" t="n">
        <v>50000</v>
      </c>
      <c r="AH420" s="35" t="n">
        <v>2405443</v>
      </c>
      <c r="AI420" s="35" t="n">
        <v>2867000</v>
      </c>
      <c r="AJ420" s="35" t="n">
        <v>234386</v>
      </c>
      <c r="AK420" s="35" t="n">
        <v>556054</v>
      </c>
      <c r="AL420" s="35" t="n">
        <v>388000</v>
      </c>
      <c r="AM420" s="35" t="n">
        <v>716463</v>
      </c>
      <c r="AN420" s="35" t="n">
        <v>790440</v>
      </c>
      <c r="AO420" s="35" t="n">
        <v>1104463</v>
      </c>
      <c r="AP420" s="35" t="n">
        <v>688901</v>
      </c>
      <c r="AQ420" s="35" t="n">
        <v>1196650</v>
      </c>
      <c r="AR420" s="35" t="n">
        <v>7880</v>
      </c>
      <c r="AS420" s="35" t="n">
        <v>13458</v>
      </c>
      <c r="AT420" s="35" t="n">
        <v>75812</v>
      </c>
      <c r="AU420" s="35" t="n">
        <v>120000</v>
      </c>
      <c r="AV420" s="35" t="n">
        <v>167296</v>
      </c>
      <c r="AW420" s="35" t="n">
        <v>300000</v>
      </c>
      <c r="AX420" s="35" t="n">
        <v>614961</v>
      </c>
      <c r="AY420" s="35" t="n">
        <v>1018000</v>
      </c>
      <c r="AZ420" s="35" t="n">
        <v>30</v>
      </c>
      <c r="BA420" s="35" t="n">
        <v>-1359272</v>
      </c>
      <c r="BB420" s="35" t="n">
        <v>-967489</v>
      </c>
      <c r="BC420" s="35" t="n">
        <v>2393300</v>
      </c>
      <c r="BD420" s="60" t="n">
        <v>1377802</v>
      </c>
      <c r="BE420" s="60" t="n">
        <v>67291</v>
      </c>
    </row>
    <row r="421" customFormat="false" ht="12.75" hidden="false" customHeight="true" outlineLevel="0" collapsed="false">
      <c r="A421" s="35" t="s">
        <v>777</v>
      </c>
      <c r="B421" s="35" t="s">
        <v>587</v>
      </c>
      <c r="C421" s="35" t="s">
        <v>153</v>
      </c>
      <c r="D421" s="35" t="s">
        <v>772</v>
      </c>
      <c r="E421" s="35" t="s">
        <v>145</v>
      </c>
      <c r="F421" s="35" t="s">
        <v>144</v>
      </c>
      <c r="G421" s="35" t="s">
        <v>553</v>
      </c>
      <c r="H421" s="35" t="s">
        <v>556</v>
      </c>
      <c r="I421" s="35" t="n">
        <v>1000</v>
      </c>
      <c r="J421" s="35" t="s">
        <v>562</v>
      </c>
      <c r="K421" s="35" t="n">
        <v>26227</v>
      </c>
      <c r="L421" s="35" t="n">
        <v>152950748</v>
      </c>
      <c r="M421" s="35" t="n">
        <v>185827906</v>
      </c>
      <c r="N421" s="35" t="n">
        <v>122904334</v>
      </c>
      <c r="O421" s="35" t="n">
        <v>146305000</v>
      </c>
      <c r="P421" s="35" t="n">
        <v>30046414</v>
      </c>
      <c r="Q421" s="35" t="n">
        <v>39522906</v>
      </c>
      <c r="R421" s="35" t="n">
        <v>1818</v>
      </c>
      <c r="S421" s="35" t="n">
        <v>1818</v>
      </c>
      <c r="T421" s="35" t="n">
        <v>50000</v>
      </c>
      <c r="U421" s="35" t="n">
        <v>50000</v>
      </c>
      <c r="V421" s="35" t="n">
        <v>629559</v>
      </c>
      <c r="W421" s="35" t="n">
        <v>667067</v>
      </c>
      <c r="X421" s="35" t="n">
        <v>153925</v>
      </c>
      <c r="Y421" s="35" t="n">
        <v>160000</v>
      </c>
      <c r="Z421" s="35" t="n">
        <v>314213</v>
      </c>
      <c r="AA421" s="35" t="n">
        <v>332933</v>
      </c>
      <c r="AB421" s="35" t="n">
        <v>88900</v>
      </c>
      <c r="AC421" s="35" t="n">
        <v>100000</v>
      </c>
      <c r="AD421" s="35" t="n">
        <v>138755</v>
      </c>
      <c r="AE421" s="35" t="n">
        <v>150000</v>
      </c>
      <c r="AF421" s="35" t="n">
        <v>44450</v>
      </c>
      <c r="AG421" s="35" t="n">
        <v>50000</v>
      </c>
      <c r="AH421" s="35" t="n">
        <v>121484532</v>
      </c>
      <c r="AI421" s="35" t="n">
        <v>144795000</v>
      </c>
      <c r="AJ421" s="35" t="n">
        <v>234386</v>
      </c>
      <c r="AK421" s="35" t="n">
        <v>28082982</v>
      </c>
      <c r="AL421" s="35" t="n">
        <v>388000</v>
      </c>
      <c r="AM421" s="35" t="n">
        <v>36184270</v>
      </c>
      <c r="AN421" s="35" t="n">
        <v>28317368</v>
      </c>
      <c r="AO421" s="35" t="n">
        <v>36572270</v>
      </c>
      <c r="AP421" s="35" t="n">
        <v>861127</v>
      </c>
      <c r="AQ421" s="35" t="n">
        <v>1495813</v>
      </c>
      <c r="AR421" s="35" t="n">
        <v>9850</v>
      </c>
      <c r="AS421" s="35" t="n">
        <v>16823</v>
      </c>
      <c r="AT421" s="35" t="n">
        <v>75812</v>
      </c>
      <c r="AU421" s="35" t="n">
        <v>120000</v>
      </c>
      <c r="AV421" s="35" t="n">
        <v>167296</v>
      </c>
      <c r="AW421" s="35" t="n">
        <v>300000</v>
      </c>
      <c r="AX421" s="35" t="n">
        <v>614961</v>
      </c>
      <c r="AY421" s="35" t="n">
        <v>1018000</v>
      </c>
      <c r="AZ421" s="35" t="n">
        <v>30</v>
      </c>
      <c r="BA421" s="35" t="n">
        <v>-36531280</v>
      </c>
      <c r="BB421" s="35" t="n">
        <v>-28324161</v>
      </c>
      <c r="BC421" s="35" t="n">
        <v>2991626</v>
      </c>
      <c r="BD421" s="60" t="n">
        <v>1722253</v>
      </c>
      <c r="BE421" s="60" t="n">
        <v>84113</v>
      </c>
    </row>
    <row r="422" customFormat="false" ht="12.75" hidden="false" customHeight="true" outlineLevel="0" collapsed="false">
      <c r="A422" s="35" t="s">
        <v>778</v>
      </c>
      <c r="B422" s="35" t="s">
        <v>587</v>
      </c>
      <c r="C422" s="35" t="s">
        <v>153</v>
      </c>
      <c r="D422" s="35" t="s">
        <v>772</v>
      </c>
      <c r="E422" s="35" t="s">
        <v>145</v>
      </c>
      <c r="F422" s="35" t="s">
        <v>156</v>
      </c>
      <c r="H422" s="35" t="s">
        <v>550</v>
      </c>
      <c r="I422" s="35" t="n">
        <v>4000</v>
      </c>
      <c r="J422" s="35" t="s">
        <v>551</v>
      </c>
      <c r="K422" s="35" t="n">
        <v>6335</v>
      </c>
      <c r="L422" s="35" t="n">
        <v>3531627</v>
      </c>
      <c r="M422" s="35" t="n">
        <v>5243169</v>
      </c>
      <c r="N422" s="35" t="n">
        <v>1342839</v>
      </c>
      <c r="O422" s="35" t="n">
        <v>1430000</v>
      </c>
      <c r="P422" s="35" t="n">
        <v>2188787</v>
      </c>
      <c r="Q422" s="35" t="n">
        <v>3813169</v>
      </c>
      <c r="R422" s="35" t="n">
        <v>204</v>
      </c>
      <c r="S422" s="35" t="n">
        <v>204</v>
      </c>
      <c r="T422" s="35" t="n">
        <v>50000</v>
      </c>
      <c r="U422" s="35" t="n">
        <v>50000</v>
      </c>
      <c r="V422" s="35" t="n">
        <v>629559</v>
      </c>
      <c r="W422" s="35" t="n">
        <v>667067</v>
      </c>
      <c r="X422" s="35" t="n">
        <v>76963</v>
      </c>
      <c r="Y422" s="35" t="n">
        <v>80000</v>
      </c>
      <c r="Z422" s="35" t="n">
        <v>314213</v>
      </c>
      <c r="AA422" s="35" t="n">
        <v>332933</v>
      </c>
      <c r="AB422" s="35" t="n">
        <v>88900</v>
      </c>
      <c r="AC422" s="35" t="n">
        <v>100000</v>
      </c>
      <c r="AD422" s="35" t="n">
        <v>138755</v>
      </c>
      <c r="AE422" s="35" t="n">
        <v>150000</v>
      </c>
      <c r="AF422" s="35" t="n">
        <v>44450</v>
      </c>
      <c r="AG422" s="35" t="n">
        <v>50000</v>
      </c>
      <c r="AH422" s="35" t="n">
        <v>0</v>
      </c>
      <c r="AI422" s="35" t="n">
        <v>0</v>
      </c>
      <c r="AJ422" s="35" t="n">
        <v>234386</v>
      </c>
      <c r="AK422" s="35" t="n">
        <v>0</v>
      </c>
      <c r="AL422" s="35" t="n">
        <v>388000</v>
      </c>
      <c r="AM422" s="35" t="n">
        <v>0</v>
      </c>
      <c r="AN422" s="35" t="n">
        <v>234386</v>
      </c>
      <c r="AO422" s="35" t="n">
        <v>388000</v>
      </c>
      <c r="AP422" s="35" t="n">
        <v>1094394</v>
      </c>
      <c r="AQ422" s="35" t="n">
        <v>1983709</v>
      </c>
      <c r="AR422" s="35" t="n">
        <v>1938</v>
      </c>
      <c r="AS422" s="35" t="n">
        <v>3460</v>
      </c>
      <c r="AT422" s="35" t="n">
        <v>75812</v>
      </c>
      <c r="AU422" s="35" t="n">
        <v>120000</v>
      </c>
      <c r="AV422" s="35" t="n">
        <v>167296</v>
      </c>
      <c r="AW422" s="35" t="n">
        <v>300000</v>
      </c>
      <c r="AX422" s="35" t="n">
        <v>614961</v>
      </c>
      <c r="AY422" s="35" t="n">
        <v>1018000</v>
      </c>
      <c r="AZ422" s="35" t="n">
        <v>190.4327212</v>
      </c>
      <c r="BA422" s="35" t="n">
        <v>154249</v>
      </c>
      <c r="BB422" s="35" t="n">
        <v>0</v>
      </c>
      <c r="BC422" s="35" t="n">
        <v>3967418</v>
      </c>
      <c r="BD422" s="60" t="n">
        <v>2188787</v>
      </c>
      <c r="BE422" s="60" t="n">
        <v>17301</v>
      </c>
    </row>
    <row r="423" customFormat="false" ht="12.75" hidden="false" customHeight="true" outlineLevel="0" collapsed="false">
      <c r="A423" s="35" t="s">
        <v>778</v>
      </c>
      <c r="B423" s="35" t="s">
        <v>587</v>
      </c>
      <c r="C423" s="35" t="s">
        <v>153</v>
      </c>
      <c r="D423" s="35" t="s">
        <v>772</v>
      </c>
      <c r="E423" s="35" t="s">
        <v>145</v>
      </c>
      <c r="F423" s="35" t="s">
        <v>156</v>
      </c>
      <c r="H423" s="35" t="s">
        <v>556</v>
      </c>
      <c r="I423" s="35" t="n">
        <v>4000</v>
      </c>
      <c r="J423" s="35" t="s">
        <v>551</v>
      </c>
      <c r="K423" s="35" t="n">
        <v>6335</v>
      </c>
      <c r="L423" s="35" t="n">
        <v>2609639</v>
      </c>
      <c r="M423" s="35" t="n">
        <v>3571966</v>
      </c>
      <c r="N423" s="35" t="n">
        <v>1342839</v>
      </c>
      <c r="O423" s="35" t="n">
        <v>1430000</v>
      </c>
      <c r="P423" s="35" t="n">
        <v>1266800</v>
      </c>
      <c r="Q423" s="35" t="n">
        <v>2141966</v>
      </c>
      <c r="R423" s="35" t="n">
        <v>151</v>
      </c>
      <c r="S423" s="35" t="n">
        <v>151</v>
      </c>
      <c r="T423" s="35" t="n">
        <v>50000</v>
      </c>
      <c r="U423" s="35" t="n">
        <v>50000</v>
      </c>
      <c r="V423" s="35" t="n">
        <v>629559</v>
      </c>
      <c r="W423" s="35" t="n">
        <v>667067</v>
      </c>
      <c r="X423" s="35" t="n">
        <v>76963</v>
      </c>
      <c r="Y423" s="35" t="n">
        <v>80000</v>
      </c>
      <c r="Z423" s="35" t="n">
        <v>314213</v>
      </c>
      <c r="AA423" s="35" t="n">
        <v>332933</v>
      </c>
      <c r="AB423" s="35" t="n">
        <v>88900</v>
      </c>
      <c r="AC423" s="35" t="n">
        <v>100000</v>
      </c>
      <c r="AD423" s="35" t="n">
        <v>138755</v>
      </c>
      <c r="AE423" s="35" t="n">
        <v>150000</v>
      </c>
      <c r="AF423" s="35" t="n">
        <v>44450</v>
      </c>
      <c r="AG423" s="35" t="n">
        <v>50000</v>
      </c>
      <c r="AH423" s="35" t="n">
        <v>0</v>
      </c>
      <c r="AI423" s="35" t="n">
        <v>0</v>
      </c>
      <c r="AJ423" s="35" t="n">
        <v>234386</v>
      </c>
      <c r="AK423" s="35" t="n">
        <v>0</v>
      </c>
      <c r="AL423" s="35" t="n">
        <v>388000</v>
      </c>
      <c r="AM423" s="35" t="n">
        <v>0</v>
      </c>
      <c r="AN423" s="35" t="n">
        <v>234386</v>
      </c>
      <c r="AO423" s="35" t="n">
        <v>388000</v>
      </c>
      <c r="AP423" s="35" t="n">
        <v>172406</v>
      </c>
      <c r="AQ423" s="35" t="n">
        <v>312505</v>
      </c>
      <c r="AR423" s="35" t="n">
        <v>1938</v>
      </c>
      <c r="AS423" s="35" t="n">
        <v>3460</v>
      </c>
      <c r="AT423" s="35" t="n">
        <v>75812</v>
      </c>
      <c r="AU423" s="35" t="n">
        <v>120000</v>
      </c>
      <c r="AV423" s="35" t="n">
        <v>167296</v>
      </c>
      <c r="AW423" s="35" t="n">
        <v>300000</v>
      </c>
      <c r="AX423" s="35" t="n">
        <v>614961</v>
      </c>
      <c r="AY423" s="35" t="n">
        <v>1018000</v>
      </c>
      <c r="AZ423" s="35" t="n">
        <v>30</v>
      </c>
      <c r="BA423" s="35" t="n">
        <v>-1516955</v>
      </c>
      <c r="BB423" s="35" t="n">
        <v>-921987</v>
      </c>
      <c r="BC423" s="35" t="n">
        <v>625011</v>
      </c>
      <c r="BD423" s="60" t="n">
        <v>344813</v>
      </c>
      <c r="BE423" s="60" t="n">
        <v>17301</v>
      </c>
    </row>
    <row r="424" customFormat="false" ht="12.75" hidden="false" customHeight="true" outlineLevel="0" collapsed="false">
      <c r="A424" s="35" t="s">
        <v>779</v>
      </c>
      <c r="B424" s="35" t="s">
        <v>587</v>
      </c>
      <c r="C424" s="35" t="s">
        <v>153</v>
      </c>
      <c r="D424" s="35" t="s">
        <v>772</v>
      </c>
      <c r="E424" s="35" t="s">
        <v>145</v>
      </c>
      <c r="F424" s="35" t="s">
        <v>156</v>
      </c>
      <c r="H424" s="35" t="s">
        <v>550</v>
      </c>
      <c r="I424" s="35" t="n">
        <v>20000</v>
      </c>
      <c r="J424" s="35" t="s">
        <v>558</v>
      </c>
      <c r="K424" s="35" t="n">
        <v>6335</v>
      </c>
      <c r="L424" s="35" t="n">
        <v>3547133</v>
      </c>
      <c r="M424" s="35" t="n">
        <v>5271064</v>
      </c>
      <c r="N424" s="35" t="n">
        <v>1342839</v>
      </c>
      <c r="O424" s="35" t="n">
        <v>1430000</v>
      </c>
      <c r="P424" s="35" t="n">
        <v>2204293</v>
      </c>
      <c r="Q424" s="35" t="n">
        <v>3841064</v>
      </c>
      <c r="R424" s="35" t="n">
        <v>41</v>
      </c>
      <c r="S424" s="35" t="n">
        <v>41</v>
      </c>
      <c r="T424" s="35" t="n">
        <v>50000</v>
      </c>
      <c r="U424" s="35" t="n">
        <v>50000</v>
      </c>
      <c r="V424" s="35" t="n">
        <v>629559</v>
      </c>
      <c r="W424" s="35" t="n">
        <v>667067</v>
      </c>
      <c r="X424" s="35" t="n">
        <v>76963</v>
      </c>
      <c r="Y424" s="35" t="n">
        <v>80000</v>
      </c>
      <c r="Z424" s="35" t="n">
        <v>314213</v>
      </c>
      <c r="AA424" s="35" t="n">
        <v>332933</v>
      </c>
      <c r="AB424" s="35" t="n">
        <v>88900</v>
      </c>
      <c r="AC424" s="35" t="n">
        <v>100000</v>
      </c>
      <c r="AD424" s="35" t="n">
        <v>138755</v>
      </c>
      <c r="AE424" s="35" t="n">
        <v>150000</v>
      </c>
      <c r="AF424" s="35" t="n">
        <v>44450</v>
      </c>
      <c r="AG424" s="35" t="n">
        <v>50000</v>
      </c>
      <c r="AH424" s="35" t="n">
        <v>0</v>
      </c>
      <c r="AI424" s="35" t="n">
        <v>0</v>
      </c>
      <c r="AJ424" s="35" t="n">
        <v>234386</v>
      </c>
      <c r="AK424" s="35" t="n">
        <v>0</v>
      </c>
      <c r="AL424" s="35" t="n">
        <v>388000</v>
      </c>
      <c r="AM424" s="35" t="n">
        <v>0</v>
      </c>
      <c r="AN424" s="35" t="n">
        <v>234386</v>
      </c>
      <c r="AO424" s="35" t="n">
        <v>388000</v>
      </c>
      <c r="AP424" s="35" t="n">
        <v>1102147</v>
      </c>
      <c r="AQ424" s="35" t="n">
        <v>1997762</v>
      </c>
      <c r="AR424" s="35" t="n">
        <v>9691</v>
      </c>
      <c r="AS424" s="35" t="n">
        <v>17301</v>
      </c>
      <c r="AT424" s="35" t="n">
        <v>75812</v>
      </c>
      <c r="AU424" s="35" t="n">
        <v>120000</v>
      </c>
      <c r="AV424" s="35" t="n">
        <v>167296</v>
      </c>
      <c r="AW424" s="35" t="n">
        <v>300000</v>
      </c>
      <c r="AX424" s="35" t="n">
        <v>614961</v>
      </c>
      <c r="AY424" s="35" t="n">
        <v>1018000</v>
      </c>
      <c r="AZ424" s="35" t="n">
        <v>38.35636364</v>
      </c>
      <c r="BA424" s="35" t="n">
        <v>154461</v>
      </c>
      <c r="BB424" s="35" t="n">
        <v>0</v>
      </c>
      <c r="BC424" s="35" t="n">
        <v>3995525</v>
      </c>
      <c r="BD424" s="60" t="n">
        <v>2204293</v>
      </c>
      <c r="BE424" s="60" t="n">
        <v>86506</v>
      </c>
    </row>
    <row r="425" customFormat="false" ht="12.75" hidden="false" customHeight="true" outlineLevel="0" collapsed="false">
      <c r="A425" s="35" t="s">
        <v>779</v>
      </c>
      <c r="B425" s="35" t="s">
        <v>587</v>
      </c>
      <c r="C425" s="35" t="s">
        <v>153</v>
      </c>
      <c r="D425" s="35" t="s">
        <v>772</v>
      </c>
      <c r="E425" s="35" t="s">
        <v>145</v>
      </c>
      <c r="F425" s="35" t="s">
        <v>156</v>
      </c>
      <c r="H425" s="35" t="s">
        <v>556</v>
      </c>
      <c r="I425" s="35" t="n">
        <v>20000</v>
      </c>
      <c r="J425" s="35" t="s">
        <v>558</v>
      </c>
      <c r="K425" s="35" t="n">
        <v>6335</v>
      </c>
      <c r="L425" s="35" t="n">
        <v>3307018</v>
      </c>
      <c r="M425" s="35" t="n">
        <v>4835829</v>
      </c>
      <c r="N425" s="35" t="n">
        <v>1342839</v>
      </c>
      <c r="O425" s="35" t="n">
        <v>1430000</v>
      </c>
      <c r="P425" s="35" t="n">
        <v>1964178</v>
      </c>
      <c r="Q425" s="35" t="n">
        <v>3405829</v>
      </c>
      <c r="R425" s="35" t="n">
        <v>38</v>
      </c>
      <c r="S425" s="35" t="n">
        <v>38</v>
      </c>
      <c r="T425" s="35" t="n">
        <v>50000</v>
      </c>
      <c r="U425" s="35" t="n">
        <v>50000</v>
      </c>
      <c r="V425" s="35" t="n">
        <v>629559</v>
      </c>
      <c r="W425" s="35" t="n">
        <v>667067</v>
      </c>
      <c r="X425" s="35" t="n">
        <v>76963</v>
      </c>
      <c r="Y425" s="35" t="n">
        <v>80000</v>
      </c>
      <c r="Z425" s="35" t="n">
        <v>314213</v>
      </c>
      <c r="AA425" s="35" t="n">
        <v>332933</v>
      </c>
      <c r="AB425" s="35" t="n">
        <v>88900</v>
      </c>
      <c r="AC425" s="35" t="n">
        <v>100000</v>
      </c>
      <c r="AD425" s="35" t="n">
        <v>138755</v>
      </c>
      <c r="AE425" s="35" t="n">
        <v>150000</v>
      </c>
      <c r="AF425" s="35" t="n">
        <v>44450</v>
      </c>
      <c r="AG425" s="35" t="n">
        <v>50000</v>
      </c>
      <c r="AH425" s="35" t="n">
        <v>0</v>
      </c>
      <c r="AI425" s="35" t="n">
        <v>0</v>
      </c>
      <c r="AJ425" s="35" t="n">
        <v>234386</v>
      </c>
      <c r="AK425" s="35" t="n">
        <v>0</v>
      </c>
      <c r="AL425" s="35" t="n">
        <v>388000</v>
      </c>
      <c r="AM425" s="35" t="n">
        <v>0</v>
      </c>
      <c r="AN425" s="35" t="n">
        <v>234386</v>
      </c>
      <c r="AO425" s="35" t="n">
        <v>388000</v>
      </c>
      <c r="AP425" s="35" t="n">
        <v>862032</v>
      </c>
      <c r="AQ425" s="35" t="n">
        <v>1562527</v>
      </c>
      <c r="AR425" s="35" t="n">
        <v>9691</v>
      </c>
      <c r="AS425" s="35" t="n">
        <v>17301</v>
      </c>
      <c r="AT425" s="35" t="n">
        <v>75812</v>
      </c>
      <c r="AU425" s="35" t="n">
        <v>120000</v>
      </c>
      <c r="AV425" s="35" t="n">
        <v>167296</v>
      </c>
      <c r="AW425" s="35" t="n">
        <v>300000</v>
      </c>
      <c r="AX425" s="35" t="n">
        <v>614961</v>
      </c>
      <c r="AY425" s="35" t="n">
        <v>1018000</v>
      </c>
      <c r="AZ425" s="35" t="n">
        <v>30</v>
      </c>
      <c r="BA425" s="35" t="n">
        <v>-280774</v>
      </c>
      <c r="BB425" s="35" t="n">
        <v>-240115</v>
      </c>
      <c r="BC425" s="35" t="n">
        <v>3125055</v>
      </c>
      <c r="BD425" s="60" t="n">
        <v>1724063</v>
      </c>
      <c r="BE425" s="60" t="n">
        <v>86506</v>
      </c>
    </row>
    <row r="426" customFormat="false" ht="12.75" hidden="false" customHeight="true" outlineLevel="0" collapsed="false">
      <c r="A426" s="35" t="s">
        <v>780</v>
      </c>
      <c r="B426" s="35" t="s">
        <v>587</v>
      </c>
      <c r="C426" s="35" t="s">
        <v>153</v>
      </c>
      <c r="D426" s="35" t="s">
        <v>772</v>
      </c>
      <c r="E426" s="35" t="s">
        <v>145</v>
      </c>
      <c r="F426" s="35" t="s">
        <v>156</v>
      </c>
      <c r="H426" s="35" t="s">
        <v>550</v>
      </c>
      <c r="I426" s="35" t="n">
        <v>40000</v>
      </c>
      <c r="J426" s="35" t="s">
        <v>562</v>
      </c>
      <c r="K426" s="35" t="n">
        <v>6335</v>
      </c>
      <c r="L426" s="35" t="n">
        <v>4734227</v>
      </c>
      <c r="M426" s="35" t="n">
        <v>7065186</v>
      </c>
      <c r="N426" s="35" t="n">
        <v>1734298</v>
      </c>
      <c r="O426" s="35" t="n">
        <v>1843233</v>
      </c>
      <c r="P426" s="35" t="n">
        <v>2999929</v>
      </c>
      <c r="Q426" s="35" t="n">
        <v>5221953</v>
      </c>
      <c r="R426" s="35" t="n">
        <v>27</v>
      </c>
      <c r="S426" s="35" t="n">
        <v>27</v>
      </c>
      <c r="T426" s="35" t="n">
        <v>50000</v>
      </c>
      <c r="U426" s="35" t="n">
        <v>50000</v>
      </c>
      <c r="V426" s="35" t="n">
        <v>786949</v>
      </c>
      <c r="W426" s="35" t="n">
        <v>833833</v>
      </c>
      <c r="X426" s="35" t="n">
        <v>153925</v>
      </c>
      <c r="Y426" s="35" t="n">
        <v>160000</v>
      </c>
      <c r="Z426" s="35" t="n">
        <v>471320</v>
      </c>
      <c r="AA426" s="35" t="n">
        <v>499400</v>
      </c>
      <c r="AB426" s="35" t="n">
        <v>88900</v>
      </c>
      <c r="AC426" s="35" t="n">
        <v>100000</v>
      </c>
      <c r="AD426" s="35" t="n">
        <v>138755</v>
      </c>
      <c r="AE426" s="35" t="n">
        <v>150000</v>
      </c>
      <c r="AF426" s="35" t="n">
        <v>44450</v>
      </c>
      <c r="AG426" s="35" t="n">
        <v>50000</v>
      </c>
      <c r="AH426" s="35" t="n">
        <v>0</v>
      </c>
      <c r="AI426" s="35" t="n">
        <v>0</v>
      </c>
      <c r="AJ426" s="35" t="n">
        <v>468772</v>
      </c>
      <c r="AK426" s="35" t="n">
        <v>0</v>
      </c>
      <c r="AL426" s="35" t="n">
        <v>776000</v>
      </c>
      <c r="AM426" s="35" t="n">
        <v>0</v>
      </c>
      <c r="AN426" s="35" t="n">
        <v>468772</v>
      </c>
      <c r="AO426" s="35" t="n">
        <v>776000</v>
      </c>
      <c r="AP426" s="35" t="n">
        <v>1499964</v>
      </c>
      <c r="AQ426" s="35" t="n">
        <v>2718850</v>
      </c>
      <c r="AR426" s="35" t="n">
        <v>19383</v>
      </c>
      <c r="AS426" s="35" t="n">
        <v>34603</v>
      </c>
      <c r="AT426" s="35" t="n">
        <v>75812</v>
      </c>
      <c r="AU426" s="35" t="n">
        <v>120000</v>
      </c>
      <c r="AV426" s="35" t="n">
        <v>167296</v>
      </c>
      <c r="AW426" s="35" t="n">
        <v>300000</v>
      </c>
      <c r="AX426" s="35" t="n">
        <v>768701</v>
      </c>
      <c r="AY426" s="35" t="n">
        <v>1272500</v>
      </c>
      <c r="AZ426" s="35" t="n">
        <v>26.10050742</v>
      </c>
      <c r="BA426" s="35" t="n">
        <v>215748</v>
      </c>
      <c r="BB426" s="35" t="n">
        <v>0</v>
      </c>
      <c r="BC426" s="35" t="n">
        <v>5437701</v>
      </c>
      <c r="BD426" s="60" t="n">
        <v>2999929</v>
      </c>
      <c r="BE426" s="60" t="n">
        <v>173013</v>
      </c>
    </row>
    <row r="427" customFormat="false" ht="12.75" hidden="false" customHeight="true" outlineLevel="0" collapsed="false">
      <c r="A427" s="35" t="s">
        <v>780</v>
      </c>
      <c r="B427" s="35" t="s">
        <v>587</v>
      </c>
      <c r="C427" s="35" t="s">
        <v>153</v>
      </c>
      <c r="D427" s="35" t="s">
        <v>772</v>
      </c>
      <c r="E427" s="35" t="s">
        <v>145</v>
      </c>
      <c r="F427" s="35" t="s">
        <v>156</v>
      </c>
      <c r="H427" s="35" t="s">
        <v>556</v>
      </c>
      <c r="I427" s="35" t="n">
        <v>40000</v>
      </c>
      <c r="J427" s="35" t="s">
        <v>562</v>
      </c>
      <c r="K427" s="35" t="n">
        <v>6335</v>
      </c>
      <c r="L427" s="35" t="n">
        <v>4958326</v>
      </c>
      <c r="M427" s="35" t="n">
        <v>7471391</v>
      </c>
      <c r="N427" s="35" t="n">
        <v>1734298</v>
      </c>
      <c r="O427" s="35" t="n">
        <v>1843233</v>
      </c>
      <c r="P427" s="35" t="n">
        <v>3224028</v>
      </c>
      <c r="Q427" s="35" t="n">
        <v>5628157</v>
      </c>
      <c r="R427" s="35" t="n">
        <v>29</v>
      </c>
      <c r="S427" s="35" t="n">
        <v>29</v>
      </c>
      <c r="T427" s="35" t="n">
        <v>50000</v>
      </c>
      <c r="U427" s="35" t="n">
        <v>50000</v>
      </c>
      <c r="V427" s="35" t="n">
        <v>786949</v>
      </c>
      <c r="W427" s="35" t="n">
        <v>833833</v>
      </c>
      <c r="X427" s="35" t="n">
        <v>153925</v>
      </c>
      <c r="Y427" s="35" t="n">
        <v>160000</v>
      </c>
      <c r="Z427" s="35" t="n">
        <v>471320</v>
      </c>
      <c r="AA427" s="35" t="n">
        <v>499400</v>
      </c>
      <c r="AB427" s="35" t="n">
        <v>88900</v>
      </c>
      <c r="AC427" s="35" t="n">
        <v>100000</v>
      </c>
      <c r="AD427" s="35" t="n">
        <v>138755</v>
      </c>
      <c r="AE427" s="35" t="n">
        <v>150000</v>
      </c>
      <c r="AF427" s="35" t="n">
        <v>44450</v>
      </c>
      <c r="AG427" s="35" t="n">
        <v>50000</v>
      </c>
      <c r="AH427" s="35" t="n">
        <v>0</v>
      </c>
      <c r="AI427" s="35" t="n">
        <v>0</v>
      </c>
      <c r="AJ427" s="35" t="n">
        <v>468772</v>
      </c>
      <c r="AK427" s="35" t="n">
        <v>0</v>
      </c>
      <c r="AL427" s="35" t="n">
        <v>776000</v>
      </c>
      <c r="AM427" s="35" t="n">
        <v>0</v>
      </c>
      <c r="AN427" s="35" t="n">
        <v>468772</v>
      </c>
      <c r="AO427" s="35" t="n">
        <v>776000</v>
      </c>
      <c r="AP427" s="35" t="n">
        <v>1724063</v>
      </c>
      <c r="AQ427" s="35" t="n">
        <v>3125055</v>
      </c>
      <c r="AR427" s="35" t="n">
        <v>19383</v>
      </c>
      <c r="AS427" s="35" t="n">
        <v>34603</v>
      </c>
      <c r="AT427" s="35" t="n">
        <v>75812</v>
      </c>
      <c r="AU427" s="35" t="n">
        <v>120000</v>
      </c>
      <c r="AV427" s="35" t="n">
        <v>167296</v>
      </c>
      <c r="AW427" s="35" t="n">
        <v>300000</v>
      </c>
      <c r="AX427" s="35" t="n">
        <v>768701</v>
      </c>
      <c r="AY427" s="35" t="n">
        <v>1272500</v>
      </c>
      <c r="AZ427" s="35" t="n">
        <v>30</v>
      </c>
      <c r="BA427" s="35" t="n">
        <v>621953</v>
      </c>
      <c r="BB427" s="35" t="n">
        <v>224099</v>
      </c>
      <c r="BC427" s="35" t="n">
        <v>6250110</v>
      </c>
      <c r="BD427" s="60" t="n">
        <v>3448127</v>
      </c>
      <c r="BE427" s="60" t="n">
        <v>173013</v>
      </c>
    </row>
    <row r="428" customFormat="false" ht="12.75" hidden="false" customHeight="true" outlineLevel="0" collapsed="false">
      <c r="A428" s="35" t="s">
        <v>781</v>
      </c>
      <c r="B428" s="35" t="s">
        <v>587</v>
      </c>
      <c r="C428" s="35" t="s">
        <v>153</v>
      </c>
      <c r="D428" s="35" t="s">
        <v>772</v>
      </c>
      <c r="E428" s="35" t="s">
        <v>154</v>
      </c>
      <c r="F428" s="35" t="s">
        <v>144</v>
      </c>
      <c r="G428" s="35" t="s">
        <v>549</v>
      </c>
      <c r="H428" s="35" t="s">
        <v>550</v>
      </c>
      <c r="I428" s="35" t="n">
        <v>100</v>
      </c>
      <c r="J428" s="35" t="s">
        <v>551</v>
      </c>
      <c r="K428" s="35" t="n">
        <v>58237</v>
      </c>
      <c r="L428" s="35" t="n">
        <v>4549194</v>
      </c>
      <c r="M428" s="35" t="n">
        <v>6354481</v>
      </c>
      <c r="N428" s="35" t="n">
        <v>2041010</v>
      </c>
      <c r="O428" s="35" t="n">
        <v>2215347</v>
      </c>
      <c r="P428" s="35" t="n">
        <v>2508184</v>
      </c>
      <c r="Q428" s="35" t="n">
        <v>4139134</v>
      </c>
      <c r="R428" s="35" t="n">
        <v>2254</v>
      </c>
      <c r="S428" s="35" t="n">
        <v>2254</v>
      </c>
      <c r="T428" s="35" t="n">
        <v>50000</v>
      </c>
      <c r="U428" s="35" t="n">
        <v>50000</v>
      </c>
      <c r="V428" s="35" t="n">
        <v>629559</v>
      </c>
      <c r="W428" s="35" t="n">
        <v>667067</v>
      </c>
      <c r="X428" s="35" t="n">
        <v>76963</v>
      </c>
      <c r="Y428" s="35" t="n">
        <v>80000</v>
      </c>
      <c r="Z428" s="35" t="n">
        <v>314213</v>
      </c>
      <c r="AA428" s="35" t="n">
        <v>332933</v>
      </c>
      <c r="AB428" s="35" t="n">
        <v>88900</v>
      </c>
      <c r="AC428" s="35" t="n">
        <v>100000</v>
      </c>
      <c r="AD428" s="35" t="n">
        <v>138755</v>
      </c>
      <c r="AE428" s="35" t="n">
        <v>150000</v>
      </c>
      <c r="AF428" s="35" t="n">
        <v>44450</v>
      </c>
      <c r="AG428" s="35" t="n">
        <v>50000</v>
      </c>
      <c r="AH428" s="35" t="n">
        <v>698171</v>
      </c>
      <c r="AI428" s="35" t="n">
        <v>785347</v>
      </c>
      <c r="AJ428" s="35" t="n">
        <v>234386</v>
      </c>
      <c r="AK428" s="35" t="n">
        <v>161393</v>
      </c>
      <c r="AL428" s="35" t="n">
        <v>388000</v>
      </c>
      <c r="AM428" s="35" t="n">
        <v>196258</v>
      </c>
      <c r="AN428" s="35" t="n">
        <v>395779</v>
      </c>
      <c r="AO428" s="35" t="n">
        <v>584258</v>
      </c>
      <c r="AP428" s="35" t="n">
        <v>1254092</v>
      </c>
      <c r="AQ428" s="35" t="n">
        <v>2116472</v>
      </c>
      <c r="AR428" s="35" t="n">
        <v>244</v>
      </c>
      <c r="AS428" s="35" t="n">
        <v>404</v>
      </c>
      <c r="AT428" s="35" t="n">
        <v>75812</v>
      </c>
      <c r="AU428" s="35" t="n">
        <v>120000</v>
      </c>
      <c r="AV428" s="35" t="n">
        <v>167296</v>
      </c>
      <c r="AW428" s="35" t="n">
        <v>300000</v>
      </c>
      <c r="AX428" s="35" t="n">
        <v>614961</v>
      </c>
      <c r="AY428" s="35" t="n">
        <v>1018000</v>
      </c>
      <c r="AZ428" s="35" t="n">
        <v>1787.309875</v>
      </c>
      <c r="BA428" s="35" t="n">
        <v>93809</v>
      </c>
      <c r="BB428" s="35" t="n">
        <v>0</v>
      </c>
      <c r="BC428" s="35" t="n">
        <v>4232943</v>
      </c>
      <c r="BD428" s="60" t="n">
        <v>2508184</v>
      </c>
      <c r="BE428" s="60" t="n">
        <v>2018</v>
      </c>
    </row>
    <row r="429" customFormat="false" ht="12.75" hidden="false" customHeight="true" outlineLevel="0" collapsed="false">
      <c r="A429" s="35" t="s">
        <v>781</v>
      </c>
      <c r="B429" s="35" t="s">
        <v>587</v>
      </c>
      <c r="C429" s="35" t="s">
        <v>153</v>
      </c>
      <c r="D429" s="35" t="s">
        <v>772</v>
      </c>
      <c r="E429" s="35" t="s">
        <v>154</v>
      </c>
      <c r="F429" s="35" t="s">
        <v>144</v>
      </c>
      <c r="G429" s="35" t="s">
        <v>549</v>
      </c>
      <c r="H429" s="35" t="s">
        <v>556</v>
      </c>
      <c r="I429" s="35" t="n">
        <v>100</v>
      </c>
      <c r="J429" s="35" t="s">
        <v>551</v>
      </c>
      <c r="K429" s="35" t="n">
        <v>58237</v>
      </c>
      <c r="L429" s="35" t="n">
        <v>3316152</v>
      </c>
      <c r="M429" s="35" t="n">
        <v>4273534</v>
      </c>
      <c r="N429" s="35" t="n">
        <v>2041010</v>
      </c>
      <c r="O429" s="35" t="n">
        <v>2215347</v>
      </c>
      <c r="P429" s="35" t="n">
        <v>1275142</v>
      </c>
      <c r="Q429" s="35" t="n">
        <v>2058187</v>
      </c>
      <c r="R429" s="35" t="n">
        <v>1643</v>
      </c>
      <c r="S429" s="35" t="n">
        <v>1643</v>
      </c>
      <c r="T429" s="35" t="n">
        <v>50000</v>
      </c>
      <c r="U429" s="35" t="n">
        <v>50000</v>
      </c>
      <c r="V429" s="35" t="n">
        <v>629559</v>
      </c>
      <c r="W429" s="35" t="n">
        <v>667067</v>
      </c>
      <c r="X429" s="35" t="n">
        <v>76963</v>
      </c>
      <c r="Y429" s="35" t="n">
        <v>80000</v>
      </c>
      <c r="Z429" s="35" t="n">
        <v>314213</v>
      </c>
      <c r="AA429" s="35" t="n">
        <v>332933</v>
      </c>
      <c r="AB429" s="35" t="n">
        <v>88900</v>
      </c>
      <c r="AC429" s="35" t="n">
        <v>100000</v>
      </c>
      <c r="AD429" s="35" t="n">
        <v>138755</v>
      </c>
      <c r="AE429" s="35" t="n">
        <v>150000</v>
      </c>
      <c r="AF429" s="35" t="n">
        <v>44450</v>
      </c>
      <c r="AG429" s="35" t="n">
        <v>50000</v>
      </c>
      <c r="AH429" s="35" t="n">
        <v>698171</v>
      </c>
      <c r="AI429" s="35" t="n">
        <v>785347</v>
      </c>
      <c r="AJ429" s="35" t="n">
        <v>234386</v>
      </c>
      <c r="AK429" s="35" t="n">
        <v>161393</v>
      </c>
      <c r="AL429" s="35" t="n">
        <v>388000</v>
      </c>
      <c r="AM429" s="35" t="n">
        <v>196258</v>
      </c>
      <c r="AN429" s="35" t="n">
        <v>395779</v>
      </c>
      <c r="AO429" s="35" t="n">
        <v>584258</v>
      </c>
      <c r="AP429" s="35" t="n">
        <v>21050</v>
      </c>
      <c r="AQ429" s="35" t="n">
        <v>35525</v>
      </c>
      <c r="AR429" s="35" t="n">
        <v>244</v>
      </c>
      <c r="AS429" s="35" t="n">
        <v>404</v>
      </c>
      <c r="AT429" s="35" t="n">
        <v>75812</v>
      </c>
      <c r="AU429" s="35" t="n">
        <v>120000</v>
      </c>
      <c r="AV429" s="35" t="n">
        <v>167296</v>
      </c>
      <c r="AW429" s="35" t="n">
        <v>300000</v>
      </c>
      <c r="AX429" s="35" t="n">
        <v>614961</v>
      </c>
      <c r="AY429" s="35" t="n">
        <v>1018000</v>
      </c>
      <c r="AZ429" s="35" t="n">
        <v>30</v>
      </c>
      <c r="BA429" s="35" t="n">
        <v>-1987137</v>
      </c>
      <c r="BB429" s="35" t="n">
        <v>-1233042</v>
      </c>
      <c r="BC429" s="35" t="n">
        <v>71050</v>
      </c>
      <c r="BD429" s="60" t="n">
        <v>42100</v>
      </c>
      <c r="BE429" s="60" t="n">
        <v>2018</v>
      </c>
    </row>
    <row r="430" customFormat="false" ht="12.75" hidden="false" customHeight="true" outlineLevel="0" collapsed="false">
      <c r="A430" s="35" t="s">
        <v>782</v>
      </c>
      <c r="B430" s="35" t="s">
        <v>587</v>
      </c>
      <c r="C430" s="35" t="s">
        <v>153</v>
      </c>
      <c r="D430" s="35" t="s">
        <v>772</v>
      </c>
      <c r="E430" s="35" t="s">
        <v>154</v>
      </c>
      <c r="F430" s="35" t="s">
        <v>144</v>
      </c>
      <c r="G430" s="35" t="s">
        <v>549</v>
      </c>
      <c r="H430" s="35" t="s">
        <v>550</v>
      </c>
      <c r="I430" s="35" t="n">
        <v>500</v>
      </c>
      <c r="J430" s="35" t="s">
        <v>558</v>
      </c>
      <c r="K430" s="35" t="n">
        <v>58237</v>
      </c>
      <c r="L430" s="35" t="n">
        <v>8536713</v>
      </c>
      <c r="M430" s="35" t="n">
        <v>11378776</v>
      </c>
      <c r="N430" s="35" t="n">
        <v>4766561</v>
      </c>
      <c r="O430" s="35" t="n">
        <v>5356735</v>
      </c>
      <c r="P430" s="35" t="n">
        <v>3770152</v>
      </c>
      <c r="Q430" s="35" t="n">
        <v>6022041</v>
      </c>
      <c r="R430" s="35" t="n">
        <v>868</v>
      </c>
      <c r="S430" s="35" t="n">
        <v>868</v>
      </c>
      <c r="T430" s="35" t="n">
        <v>50000</v>
      </c>
      <c r="U430" s="35" t="n">
        <v>50000</v>
      </c>
      <c r="V430" s="35" t="n">
        <v>629559</v>
      </c>
      <c r="W430" s="35" t="n">
        <v>667067</v>
      </c>
      <c r="X430" s="35" t="n">
        <v>76963</v>
      </c>
      <c r="Y430" s="35" t="n">
        <v>80000</v>
      </c>
      <c r="Z430" s="35" t="n">
        <v>314213</v>
      </c>
      <c r="AA430" s="35" t="n">
        <v>332933</v>
      </c>
      <c r="AB430" s="35" t="n">
        <v>88900</v>
      </c>
      <c r="AC430" s="35" t="n">
        <v>100000</v>
      </c>
      <c r="AD430" s="35" t="n">
        <v>138755</v>
      </c>
      <c r="AE430" s="35" t="n">
        <v>150000</v>
      </c>
      <c r="AF430" s="35" t="n">
        <v>44450</v>
      </c>
      <c r="AG430" s="35" t="n">
        <v>50000</v>
      </c>
      <c r="AH430" s="35" t="n">
        <v>3423722</v>
      </c>
      <c r="AI430" s="35" t="n">
        <v>3926735</v>
      </c>
      <c r="AJ430" s="35" t="n">
        <v>234386</v>
      </c>
      <c r="AK430" s="35" t="n">
        <v>791445</v>
      </c>
      <c r="AL430" s="35" t="n">
        <v>388000</v>
      </c>
      <c r="AM430" s="35" t="n">
        <v>981291</v>
      </c>
      <c r="AN430" s="35" t="n">
        <v>1025831</v>
      </c>
      <c r="AO430" s="35" t="n">
        <v>1369291</v>
      </c>
      <c r="AP430" s="35" t="n">
        <v>1885076</v>
      </c>
      <c r="AQ430" s="35" t="n">
        <v>3212782</v>
      </c>
      <c r="AR430" s="35" t="n">
        <v>1176</v>
      </c>
      <c r="AS430" s="35" t="n">
        <v>1968</v>
      </c>
      <c r="AT430" s="35" t="n">
        <v>75812</v>
      </c>
      <c r="AU430" s="35" t="n">
        <v>120000</v>
      </c>
      <c r="AV430" s="35" t="n">
        <v>167296</v>
      </c>
      <c r="AW430" s="35" t="n">
        <v>300000</v>
      </c>
      <c r="AX430" s="35" t="n">
        <v>614961</v>
      </c>
      <c r="AY430" s="35" t="n">
        <v>1018000</v>
      </c>
      <c r="AZ430" s="35" t="n">
        <v>554.6159369</v>
      </c>
      <c r="BA430" s="35" t="n">
        <v>403523</v>
      </c>
      <c r="BB430" s="35" t="n">
        <v>0</v>
      </c>
      <c r="BC430" s="35" t="n">
        <v>6425564</v>
      </c>
      <c r="BD430" s="60" t="n">
        <v>3770152</v>
      </c>
      <c r="BE430" s="60" t="n">
        <v>9838</v>
      </c>
    </row>
    <row r="431" customFormat="false" ht="12.75" hidden="false" customHeight="true" outlineLevel="0" collapsed="false">
      <c r="A431" s="35" t="s">
        <v>782</v>
      </c>
      <c r="B431" s="35" t="s">
        <v>587</v>
      </c>
      <c r="C431" s="35" t="s">
        <v>153</v>
      </c>
      <c r="D431" s="35" t="s">
        <v>772</v>
      </c>
      <c r="E431" s="35" t="s">
        <v>154</v>
      </c>
      <c r="F431" s="35" t="s">
        <v>144</v>
      </c>
      <c r="G431" s="35" t="s">
        <v>549</v>
      </c>
      <c r="H431" s="35" t="s">
        <v>556</v>
      </c>
      <c r="I431" s="35" t="n">
        <v>500</v>
      </c>
      <c r="J431" s="35" t="s">
        <v>558</v>
      </c>
      <c r="K431" s="35" t="n">
        <v>58237</v>
      </c>
      <c r="L431" s="35" t="n">
        <v>6753604</v>
      </c>
      <c r="M431" s="35" t="n">
        <v>8339778</v>
      </c>
      <c r="N431" s="35" t="n">
        <v>4766561</v>
      </c>
      <c r="O431" s="35" t="n">
        <v>5356735</v>
      </c>
      <c r="P431" s="35" t="n">
        <v>1987043</v>
      </c>
      <c r="Q431" s="35" t="n">
        <v>2983043</v>
      </c>
      <c r="R431" s="35" t="n">
        <v>686</v>
      </c>
      <c r="S431" s="35" t="n">
        <v>686</v>
      </c>
      <c r="T431" s="35" t="n">
        <v>50000</v>
      </c>
      <c r="U431" s="35" t="n">
        <v>50000</v>
      </c>
      <c r="V431" s="35" t="n">
        <v>629559</v>
      </c>
      <c r="W431" s="35" t="n">
        <v>667067</v>
      </c>
      <c r="X431" s="35" t="n">
        <v>76963</v>
      </c>
      <c r="Y431" s="35" t="n">
        <v>80000</v>
      </c>
      <c r="Z431" s="35" t="n">
        <v>314213</v>
      </c>
      <c r="AA431" s="35" t="n">
        <v>332933</v>
      </c>
      <c r="AB431" s="35" t="n">
        <v>88900</v>
      </c>
      <c r="AC431" s="35" t="n">
        <v>100000</v>
      </c>
      <c r="AD431" s="35" t="n">
        <v>138755</v>
      </c>
      <c r="AE431" s="35" t="n">
        <v>150000</v>
      </c>
      <c r="AF431" s="35" t="n">
        <v>44450</v>
      </c>
      <c r="AG431" s="35" t="n">
        <v>50000</v>
      </c>
      <c r="AH431" s="35" t="n">
        <v>3423722</v>
      </c>
      <c r="AI431" s="35" t="n">
        <v>3926735</v>
      </c>
      <c r="AJ431" s="35" t="n">
        <v>234386</v>
      </c>
      <c r="AK431" s="35" t="n">
        <v>791445</v>
      </c>
      <c r="AL431" s="35" t="n">
        <v>388000</v>
      </c>
      <c r="AM431" s="35" t="n">
        <v>981291</v>
      </c>
      <c r="AN431" s="35" t="n">
        <v>1025831</v>
      </c>
      <c r="AO431" s="35" t="n">
        <v>1369291</v>
      </c>
      <c r="AP431" s="35" t="n">
        <v>101967</v>
      </c>
      <c r="AQ431" s="35" t="n">
        <v>173784</v>
      </c>
      <c r="AR431" s="35" t="n">
        <v>1176</v>
      </c>
      <c r="AS431" s="35" t="n">
        <v>1968</v>
      </c>
      <c r="AT431" s="35" t="n">
        <v>75812</v>
      </c>
      <c r="AU431" s="35" t="n">
        <v>120000</v>
      </c>
      <c r="AV431" s="35" t="n">
        <v>167296</v>
      </c>
      <c r="AW431" s="35" t="n">
        <v>300000</v>
      </c>
      <c r="AX431" s="35" t="n">
        <v>614961</v>
      </c>
      <c r="AY431" s="35" t="n">
        <v>1018000</v>
      </c>
      <c r="AZ431" s="35" t="n">
        <v>30</v>
      </c>
      <c r="BA431" s="35" t="n">
        <v>-2635475</v>
      </c>
      <c r="BB431" s="35" t="n">
        <v>-1783110</v>
      </c>
      <c r="BC431" s="35" t="n">
        <v>347568</v>
      </c>
      <c r="BD431" s="60" t="n">
        <v>203933</v>
      </c>
      <c r="BE431" s="60" t="n">
        <v>9838</v>
      </c>
    </row>
    <row r="432" customFormat="false" ht="12.75" hidden="false" customHeight="true" outlineLevel="0" collapsed="false">
      <c r="A432" s="35" t="s">
        <v>783</v>
      </c>
      <c r="B432" s="35" t="s">
        <v>587</v>
      </c>
      <c r="C432" s="35" t="s">
        <v>153</v>
      </c>
      <c r="D432" s="35" t="s">
        <v>772</v>
      </c>
      <c r="E432" s="35" t="s">
        <v>154</v>
      </c>
      <c r="F432" s="35" t="s">
        <v>144</v>
      </c>
      <c r="G432" s="35" t="s">
        <v>549</v>
      </c>
      <c r="H432" s="35" t="s">
        <v>550</v>
      </c>
      <c r="I432" s="35" t="n">
        <v>1000</v>
      </c>
      <c r="J432" s="35" t="s">
        <v>562</v>
      </c>
      <c r="K432" s="35" t="n">
        <v>58237</v>
      </c>
      <c r="L432" s="35" t="n">
        <v>13244590</v>
      </c>
      <c r="M432" s="35" t="n">
        <v>17703052</v>
      </c>
      <c r="N432" s="35" t="n">
        <v>8008947</v>
      </c>
      <c r="O432" s="35" t="n">
        <v>9363471</v>
      </c>
      <c r="P432" s="35" t="n">
        <v>5235643</v>
      </c>
      <c r="Q432" s="35" t="n">
        <v>8339581</v>
      </c>
      <c r="R432" s="35" t="n">
        <v>709</v>
      </c>
      <c r="S432" s="35" t="n">
        <v>709</v>
      </c>
      <c r="T432" s="35" t="n">
        <v>50000</v>
      </c>
      <c r="U432" s="35" t="n">
        <v>50000</v>
      </c>
      <c r="V432" s="35" t="n">
        <v>629559</v>
      </c>
      <c r="W432" s="35" t="n">
        <v>667067</v>
      </c>
      <c r="X432" s="35" t="n">
        <v>153925</v>
      </c>
      <c r="Y432" s="35" t="n">
        <v>160000</v>
      </c>
      <c r="Z432" s="35" t="n">
        <v>314213</v>
      </c>
      <c r="AA432" s="35" t="n">
        <v>332933</v>
      </c>
      <c r="AB432" s="35" t="n">
        <v>88900</v>
      </c>
      <c r="AC432" s="35" t="n">
        <v>100000</v>
      </c>
      <c r="AD432" s="35" t="n">
        <v>138755</v>
      </c>
      <c r="AE432" s="35" t="n">
        <v>150000</v>
      </c>
      <c r="AF432" s="35" t="n">
        <v>44450</v>
      </c>
      <c r="AG432" s="35" t="n">
        <v>50000</v>
      </c>
      <c r="AH432" s="35" t="n">
        <v>6589145</v>
      </c>
      <c r="AI432" s="35" t="n">
        <v>7853471</v>
      </c>
      <c r="AJ432" s="35" t="n">
        <v>234386</v>
      </c>
      <c r="AK432" s="35" t="n">
        <v>1523180</v>
      </c>
      <c r="AL432" s="35" t="n">
        <v>388000</v>
      </c>
      <c r="AM432" s="35" t="n">
        <v>1962582</v>
      </c>
      <c r="AN432" s="35" t="n">
        <v>1757566</v>
      </c>
      <c r="AO432" s="35" t="n">
        <v>2350582</v>
      </c>
      <c r="AP432" s="35" t="n">
        <v>2617822</v>
      </c>
      <c r="AQ432" s="35" t="n">
        <v>4547266</v>
      </c>
      <c r="AR432" s="35" t="n">
        <v>2186</v>
      </c>
      <c r="AS432" s="35" t="n">
        <v>3734</v>
      </c>
      <c r="AT432" s="35" t="n">
        <v>75812</v>
      </c>
      <c r="AU432" s="35" t="n">
        <v>120000</v>
      </c>
      <c r="AV432" s="35" t="n">
        <v>167296</v>
      </c>
      <c r="AW432" s="35" t="n">
        <v>300000</v>
      </c>
      <c r="AX432" s="35" t="n">
        <v>614961</v>
      </c>
      <c r="AY432" s="35" t="n">
        <v>1018000</v>
      </c>
      <c r="AZ432" s="35" t="n">
        <v>410.929731</v>
      </c>
      <c r="BA432" s="35" t="n">
        <v>754950</v>
      </c>
      <c r="BB432" s="35" t="n">
        <v>0</v>
      </c>
      <c r="BC432" s="35" t="n">
        <v>9094531</v>
      </c>
      <c r="BD432" s="60" t="n">
        <v>5235643</v>
      </c>
      <c r="BE432" s="60" t="n">
        <v>18668</v>
      </c>
    </row>
    <row r="433" customFormat="false" ht="12.75" hidden="false" customHeight="true" outlineLevel="0" collapsed="false">
      <c r="A433" s="35" t="s">
        <v>783</v>
      </c>
      <c r="B433" s="35" t="s">
        <v>587</v>
      </c>
      <c r="C433" s="35" t="s">
        <v>153</v>
      </c>
      <c r="D433" s="35" t="s">
        <v>772</v>
      </c>
      <c r="E433" s="35" t="s">
        <v>154</v>
      </c>
      <c r="F433" s="35" t="s">
        <v>144</v>
      </c>
      <c r="G433" s="35" t="s">
        <v>549</v>
      </c>
      <c r="H433" s="35" t="s">
        <v>556</v>
      </c>
      <c r="I433" s="35" t="n">
        <v>1000</v>
      </c>
      <c r="J433" s="35" t="s">
        <v>562</v>
      </c>
      <c r="K433" s="35" t="n">
        <v>58237</v>
      </c>
      <c r="L433" s="35" t="n">
        <v>10817883</v>
      </c>
      <c r="M433" s="35" t="n">
        <v>13487761</v>
      </c>
      <c r="N433" s="35" t="n">
        <v>8008947</v>
      </c>
      <c r="O433" s="35" t="n">
        <v>9363471</v>
      </c>
      <c r="P433" s="35" t="n">
        <v>2808936</v>
      </c>
      <c r="Q433" s="35" t="n">
        <v>4124290</v>
      </c>
      <c r="R433" s="35" t="n">
        <v>579</v>
      </c>
      <c r="S433" s="35" t="n">
        <v>579</v>
      </c>
      <c r="T433" s="35" t="n">
        <v>50000</v>
      </c>
      <c r="U433" s="35" t="n">
        <v>50000</v>
      </c>
      <c r="V433" s="35" t="n">
        <v>629559</v>
      </c>
      <c r="W433" s="35" t="n">
        <v>667067</v>
      </c>
      <c r="X433" s="35" t="n">
        <v>153925</v>
      </c>
      <c r="Y433" s="35" t="n">
        <v>160000</v>
      </c>
      <c r="Z433" s="35" t="n">
        <v>314213</v>
      </c>
      <c r="AA433" s="35" t="n">
        <v>332933</v>
      </c>
      <c r="AB433" s="35" t="n">
        <v>88900</v>
      </c>
      <c r="AC433" s="35" t="n">
        <v>100000</v>
      </c>
      <c r="AD433" s="35" t="n">
        <v>138755</v>
      </c>
      <c r="AE433" s="35" t="n">
        <v>150000</v>
      </c>
      <c r="AF433" s="35" t="n">
        <v>44450</v>
      </c>
      <c r="AG433" s="35" t="n">
        <v>50000</v>
      </c>
      <c r="AH433" s="35" t="n">
        <v>6589145</v>
      </c>
      <c r="AI433" s="35" t="n">
        <v>7853471</v>
      </c>
      <c r="AJ433" s="35" t="n">
        <v>234386</v>
      </c>
      <c r="AK433" s="35" t="n">
        <v>1523180</v>
      </c>
      <c r="AL433" s="35" t="n">
        <v>388000</v>
      </c>
      <c r="AM433" s="35" t="n">
        <v>1962582</v>
      </c>
      <c r="AN433" s="35" t="n">
        <v>1757566</v>
      </c>
      <c r="AO433" s="35" t="n">
        <v>2350582</v>
      </c>
      <c r="AP433" s="35" t="n">
        <v>191115</v>
      </c>
      <c r="AQ433" s="35" t="n">
        <v>331974</v>
      </c>
      <c r="AR433" s="35" t="n">
        <v>2186</v>
      </c>
      <c r="AS433" s="35" t="n">
        <v>3734</v>
      </c>
      <c r="AT433" s="35" t="n">
        <v>75812</v>
      </c>
      <c r="AU433" s="35" t="n">
        <v>120000</v>
      </c>
      <c r="AV433" s="35" t="n">
        <v>167296</v>
      </c>
      <c r="AW433" s="35" t="n">
        <v>300000</v>
      </c>
      <c r="AX433" s="35" t="n">
        <v>614961</v>
      </c>
      <c r="AY433" s="35" t="n">
        <v>1018000</v>
      </c>
      <c r="AZ433" s="35" t="n">
        <v>30</v>
      </c>
      <c r="BA433" s="35" t="n">
        <v>-3460342</v>
      </c>
      <c r="BB433" s="35" t="n">
        <v>-2426707</v>
      </c>
      <c r="BC433" s="35" t="n">
        <v>663948</v>
      </c>
      <c r="BD433" s="60" t="n">
        <v>382229</v>
      </c>
      <c r="BE433" s="60" t="n">
        <v>18668</v>
      </c>
    </row>
    <row r="434" customFormat="false" ht="12.75" hidden="false" customHeight="true" outlineLevel="0" collapsed="false">
      <c r="A434" s="35" t="s">
        <v>784</v>
      </c>
      <c r="B434" s="35" t="s">
        <v>587</v>
      </c>
      <c r="C434" s="35" t="s">
        <v>153</v>
      </c>
      <c r="D434" s="35" t="s">
        <v>772</v>
      </c>
      <c r="E434" s="35" t="s">
        <v>154</v>
      </c>
      <c r="F434" s="35" t="s">
        <v>156</v>
      </c>
      <c r="H434" s="35" t="s">
        <v>550</v>
      </c>
      <c r="I434" s="35" t="n">
        <v>400</v>
      </c>
      <c r="J434" s="35" t="s">
        <v>551</v>
      </c>
      <c r="K434" s="35" t="n">
        <v>928708</v>
      </c>
      <c r="L434" s="35" t="n">
        <v>3529338</v>
      </c>
      <c r="M434" s="35" t="n">
        <v>5325665</v>
      </c>
      <c r="N434" s="35" t="n">
        <v>1342839</v>
      </c>
      <c r="O434" s="35" t="n">
        <v>1430000</v>
      </c>
      <c r="P434" s="35" t="n">
        <v>2186499</v>
      </c>
      <c r="Q434" s="35" t="n">
        <v>3895665</v>
      </c>
      <c r="R434" s="35" t="n">
        <v>477</v>
      </c>
      <c r="S434" s="35" t="n">
        <v>477</v>
      </c>
      <c r="T434" s="35" t="n">
        <v>50000</v>
      </c>
      <c r="U434" s="35" t="n">
        <v>50000</v>
      </c>
      <c r="V434" s="35" t="n">
        <v>629559</v>
      </c>
      <c r="W434" s="35" t="n">
        <v>667067</v>
      </c>
      <c r="X434" s="35" t="n">
        <v>76963</v>
      </c>
      <c r="Y434" s="35" t="n">
        <v>80000</v>
      </c>
      <c r="Z434" s="35" t="n">
        <v>314213</v>
      </c>
      <c r="AA434" s="35" t="n">
        <v>332933</v>
      </c>
      <c r="AB434" s="35" t="n">
        <v>88900</v>
      </c>
      <c r="AC434" s="35" t="n">
        <v>100000</v>
      </c>
      <c r="AD434" s="35" t="n">
        <v>138755</v>
      </c>
      <c r="AE434" s="35" t="n">
        <v>150000</v>
      </c>
      <c r="AF434" s="35" t="n">
        <v>44450</v>
      </c>
      <c r="AG434" s="35" t="n">
        <v>50000</v>
      </c>
      <c r="AH434" s="35" t="n">
        <v>0</v>
      </c>
      <c r="AI434" s="35" t="n">
        <v>0</v>
      </c>
      <c r="AJ434" s="35" t="n">
        <v>234386</v>
      </c>
      <c r="AK434" s="35" t="n">
        <v>0</v>
      </c>
      <c r="AL434" s="35" t="n">
        <v>388000</v>
      </c>
      <c r="AM434" s="35" t="n">
        <v>0</v>
      </c>
      <c r="AN434" s="35" t="n">
        <v>234386</v>
      </c>
      <c r="AO434" s="35" t="n">
        <v>388000</v>
      </c>
      <c r="AP434" s="35" t="n">
        <v>1093249</v>
      </c>
      <c r="AQ434" s="35" t="n">
        <v>2068185</v>
      </c>
      <c r="AR434" s="35" t="n">
        <v>794</v>
      </c>
      <c r="AS434" s="35" t="n">
        <v>1480</v>
      </c>
      <c r="AT434" s="35" t="n">
        <v>75812</v>
      </c>
      <c r="AU434" s="35" t="n">
        <v>120000</v>
      </c>
      <c r="AV434" s="35" t="n">
        <v>167296</v>
      </c>
      <c r="AW434" s="35" t="n">
        <v>300000</v>
      </c>
      <c r="AX434" s="35" t="n">
        <v>614961</v>
      </c>
      <c r="AY434" s="35" t="n">
        <v>1018000</v>
      </c>
      <c r="AZ434" s="35" t="n">
        <v>456.7222481</v>
      </c>
      <c r="BA434" s="35" t="n">
        <v>240704</v>
      </c>
      <c r="BB434" s="35" t="n">
        <v>0</v>
      </c>
      <c r="BC434" s="35" t="n">
        <v>4136369</v>
      </c>
      <c r="BD434" s="60" t="n">
        <v>2186499</v>
      </c>
      <c r="BE434" s="60" t="n">
        <v>7402</v>
      </c>
    </row>
    <row r="435" customFormat="false" ht="12.75" hidden="false" customHeight="true" outlineLevel="0" collapsed="false">
      <c r="A435" s="35" t="s">
        <v>784</v>
      </c>
      <c r="B435" s="35" t="s">
        <v>587</v>
      </c>
      <c r="C435" s="35" t="s">
        <v>153</v>
      </c>
      <c r="D435" s="35" t="s">
        <v>772</v>
      </c>
      <c r="E435" s="35" t="s">
        <v>154</v>
      </c>
      <c r="F435" s="35" t="s">
        <v>156</v>
      </c>
      <c r="H435" s="35" t="s">
        <v>556</v>
      </c>
      <c r="I435" s="35" t="n">
        <v>400</v>
      </c>
      <c r="J435" s="35" t="s">
        <v>551</v>
      </c>
      <c r="K435" s="35" t="n">
        <v>928708</v>
      </c>
      <c r="L435" s="35" t="n">
        <v>2507899</v>
      </c>
      <c r="M435" s="35" t="n">
        <v>3393330</v>
      </c>
      <c r="N435" s="35" t="n">
        <v>1342839</v>
      </c>
      <c r="O435" s="35" t="n">
        <v>1430000</v>
      </c>
      <c r="P435" s="35" t="n">
        <v>1165060</v>
      </c>
      <c r="Q435" s="35" t="n">
        <v>1963330</v>
      </c>
      <c r="R435" s="35" t="n">
        <v>339</v>
      </c>
      <c r="S435" s="35" t="n">
        <v>339</v>
      </c>
      <c r="T435" s="35" t="n">
        <v>50000</v>
      </c>
      <c r="U435" s="35" t="n">
        <v>50000</v>
      </c>
      <c r="V435" s="35" t="n">
        <v>629559</v>
      </c>
      <c r="W435" s="35" t="n">
        <v>667067</v>
      </c>
      <c r="X435" s="35" t="n">
        <v>76963</v>
      </c>
      <c r="Y435" s="35" t="n">
        <v>80000</v>
      </c>
      <c r="Z435" s="35" t="n">
        <v>314213</v>
      </c>
      <c r="AA435" s="35" t="n">
        <v>332933</v>
      </c>
      <c r="AB435" s="35" t="n">
        <v>88900</v>
      </c>
      <c r="AC435" s="35" t="n">
        <v>100000</v>
      </c>
      <c r="AD435" s="35" t="n">
        <v>138755</v>
      </c>
      <c r="AE435" s="35" t="n">
        <v>150000</v>
      </c>
      <c r="AF435" s="35" t="n">
        <v>44450</v>
      </c>
      <c r="AG435" s="35" t="n">
        <v>50000</v>
      </c>
      <c r="AH435" s="35" t="n">
        <v>0</v>
      </c>
      <c r="AI435" s="35" t="n">
        <v>0</v>
      </c>
      <c r="AJ435" s="35" t="n">
        <v>234386</v>
      </c>
      <c r="AK435" s="35" t="n">
        <v>0</v>
      </c>
      <c r="AL435" s="35" t="n">
        <v>388000</v>
      </c>
      <c r="AM435" s="35" t="n">
        <v>0</v>
      </c>
      <c r="AN435" s="35" t="n">
        <v>234386</v>
      </c>
      <c r="AO435" s="35" t="n">
        <v>388000</v>
      </c>
      <c r="AP435" s="35" t="n">
        <v>71811</v>
      </c>
      <c r="AQ435" s="35" t="n">
        <v>135850</v>
      </c>
      <c r="AR435" s="35" t="n">
        <v>794</v>
      </c>
      <c r="AS435" s="35" t="n">
        <v>1480</v>
      </c>
      <c r="AT435" s="35" t="n">
        <v>75812</v>
      </c>
      <c r="AU435" s="35" t="n">
        <v>120000</v>
      </c>
      <c r="AV435" s="35" t="n">
        <v>167296</v>
      </c>
      <c r="AW435" s="35" t="n">
        <v>300000</v>
      </c>
      <c r="AX435" s="35" t="n">
        <v>614961</v>
      </c>
      <c r="AY435" s="35" t="n">
        <v>1018000</v>
      </c>
      <c r="AZ435" s="35" t="n">
        <v>30</v>
      </c>
      <c r="BA435" s="35" t="n">
        <v>-1691631</v>
      </c>
      <c r="BB435" s="35" t="n">
        <v>-1021439</v>
      </c>
      <c r="BC435" s="35" t="n">
        <v>271699</v>
      </c>
      <c r="BD435" s="60" t="n">
        <v>143621</v>
      </c>
      <c r="BE435" s="60" t="n">
        <v>7402</v>
      </c>
    </row>
    <row r="436" customFormat="false" ht="12.75" hidden="false" customHeight="true" outlineLevel="0" collapsed="false">
      <c r="A436" s="35" t="s">
        <v>785</v>
      </c>
      <c r="B436" s="35" t="s">
        <v>587</v>
      </c>
      <c r="C436" s="35" t="s">
        <v>153</v>
      </c>
      <c r="D436" s="35" t="s">
        <v>772</v>
      </c>
      <c r="E436" s="35" t="s">
        <v>154</v>
      </c>
      <c r="F436" s="35" t="s">
        <v>156</v>
      </c>
      <c r="H436" s="35" t="s">
        <v>550</v>
      </c>
      <c r="I436" s="35" t="n">
        <v>2000</v>
      </c>
      <c r="J436" s="35" t="s">
        <v>558</v>
      </c>
      <c r="K436" s="35" t="n">
        <v>928708</v>
      </c>
      <c r="L436" s="35" t="n">
        <v>3535689</v>
      </c>
      <c r="M436" s="35" t="n">
        <v>5337595</v>
      </c>
      <c r="N436" s="35" t="n">
        <v>1342839</v>
      </c>
      <c r="O436" s="35" t="n">
        <v>1430000</v>
      </c>
      <c r="P436" s="35" t="n">
        <v>2192850</v>
      </c>
      <c r="Q436" s="35" t="n">
        <v>3907595</v>
      </c>
      <c r="R436" s="35" t="n">
        <v>96</v>
      </c>
      <c r="S436" s="35" t="n">
        <v>96</v>
      </c>
      <c r="T436" s="35" t="n">
        <v>50000</v>
      </c>
      <c r="U436" s="35" t="n">
        <v>50000</v>
      </c>
      <c r="V436" s="35" t="n">
        <v>629559</v>
      </c>
      <c r="W436" s="35" t="n">
        <v>667067</v>
      </c>
      <c r="X436" s="35" t="n">
        <v>76963</v>
      </c>
      <c r="Y436" s="35" t="n">
        <v>80000</v>
      </c>
      <c r="Z436" s="35" t="n">
        <v>314213</v>
      </c>
      <c r="AA436" s="35" t="n">
        <v>332933</v>
      </c>
      <c r="AB436" s="35" t="n">
        <v>88900</v>
      </c>
      <c r="AC436" s="35" t="n">
        <v>100000</v>
      </c>
      <c r="AD436" s="35" t="n">
        <v>138755</v>
      </c>
      <c r="AE436" s="35" t="n">
        <v>150000</v>
      </c>
      <c r="AF436" s="35" t="n">
        <v>44450</v>
      </c>
      <c r="AG436" s="35" t="n">
        <v>50000</v>
      </c>
      <c r="AH436" s="35" t="n">
        <v>0</v>
      </c>
      <c r="AI436" s="35" t="n">
        <v>0</v>
      </c>
      <c r="AJ436" s="35" t="n">
        <v>234386</v>
      </c>
      <c r="AK436" s="35" t="n">
        <v>0</v>
      </c>
      <c r="AL436" s="35" t="n">
        <v>388000</v>
      </c>
      <c r="AM436" s="35" t="n">
        <v>0</v>
      </c>
      <c r="AN436" s="35" t="n">
        <v>234386</v>
      </c>
      <c r="AO436" s="35" t="n">
        <v>388000</v>
      </c>
      <c r="AP436" s="35" t="n">
        <v>1096425</v>
      </c>
      <c r="AQ436" s="35" t="n">
        <v>2074192</v>
      </c>
      <c r="AR436" s="35" t="n">
        <v>3970</v>
      </c>
      <c r="AS436" s="35" t="n">
        <v>7402</v>
      </c>
      <c r="AT436" s="35" t="n">
        <v>75812</v>
      </c>
      <c r="AU436" s="35" t="n">
        <v>120000</v>
      </c>
      <c r="AV436" s="35" t="n">
        <v>167296</v>
      </c>
      <c r="AW436" s="35" t="n">
        <v>300000</v>
      </c>
      <c r="AX436" s="35" t="n">
        <v>614961</v>
      </c>
      <c r="AY436" s="35" t="n">
        <v>1018000</v>
      </c>
      <c r="AZ436" s="35" t="n">
        <v>91.60978537</v>
      </c>
      <c r="BA436" s="35" t="n">
        <v>240790</v>
      </c>
      <c r="BB436" s="35" t="n">
        <v>0</v>
      </c>
      <c r="BC436" s="35" t="n">
        <v>4148385</v>
      </c>
      <c r="BD436" s="60" t="n">
        <v>2192850</v>
      </c>
      <c r="BE436" s="60" t="n">
        <v>37011</v>
      </c>
    </row>
    <row r="437" customFormat="false" ht="12.75" hidden="false" customHeight="true" outlineLevel="0" collapsed="false">
      <c r="A437" s="35" t="s">
        <v>785</v>
      </c>
      <c r="B437" s="35" t="s">
        <v>587</v>
      </c>
      <c r="C437" s="35" t="s">
        <v>153</v>
      </c>
      <c r="D437" s="35" t="s">
        <v>772</v>
      </c>
      <c r="E437" s="35" t="s">
        <v>154</v>
      </c>
      <c r="F437" s="35" t="s">
        <v>156</v>
      </c>
      <c r="H437" s="35" t="s">
        <v>556</v>
      </c>
      <c r="I437" s="35" t="n">
        <v>2000</v>
      </c>
      <c r="J437" s="35" t="s">
        <v>558</v>
      </c>
      <c r="K437" s="35" t="n">
        <v>928708</v>
      </c>
      <c r="L437" s="35" t="n">
        <v>2798317</v>
      </c>
      <c r="M437" s="35" t="n">
        <v>3942650</v>
      </c>
      <c r="N437" s="35" t="n">
        <v>1342839</v>
      </c>
      <c r="O437" s="35" t="n">
        <v>1430000</v>
      </c>
      <c r="P437" s="35" t="n">
        <v>1455478</v>
      </c>
      <c r="Q437" s="35" t="n">
        <v>2512650</v>
      </c>
      <c r="R437" s="35" t="n">
        <v>76</v>
      </c>
      <c r="S437" s="35" t="n">
        <v>76</v>
      </c>
      <c r="T437" s="35" t="n">
        <v>50000</v>
      </c>
      <c r="U437" s="35" t="n">
        <v>50000</v>
      </c>
      <c r="V437" s="35" t="n">
        <v>629559</v>
      </c>
      <c r="W437" s="35" t="n">
        <v>667067</v>
      </c>
      <c r="X437" s="35" t="n">
        <v>76963</v>
      </c>
      <c r="Y437" s="35" t="n">
        <v>80000</v>
      </c>
      <c r="Z437" s="35" t="n">
        <v>314213</v>
      </c>
      <c r="AA437" s="35" t="n">
        <v>332933</v>
      </c>
      <c r="AB437" s="35" t="n">
        <v>88900</v>
      </c>
      <c r="AC437" s="35" t="n">
        <v>100000</v>
      </c>
      <c r="AD437" s="35" t="n">
        <v>138755</v>
      </c>
      <c r="AE437" s="35" t="n">
        <v>150000</v>
      </c>
      <c r="AF437" s="35" t="n">
        <v>44450</v>
      </c>
      <c r="AG437" s="35" t="n">
        <v>50000</v>
      </c>
      <c r="AH437" s="35" t="n">
        <v>0</v>
      </c>
      <c r="AI437" s="35" t="n">
        <v>0</v>
      </c>
      <c r="AJ437" s="35" t="n">
        <v>234386</v>
      </c>
      <c r="AK437" s="35" t="n">
        <v>0</v>
      </c>
      <c r="AL437" s="35" t="n">
        <v>388000</v>
      </c>
      <c r="AM437" s="35" t="n">
        <v>0</v>
      </c>
      <c r="AN437" s="35" t="n">
        <v>234386</v>
      </c>
      <c r="AO437" s="35" t="n">
        <v>388000</v>
      </c>
      <c r="AP437" s="35" t="n">
        <v>359053</v>
      </c>
      <c r="AQ437" s="35" t="n">
        <v>679248</v>
      </c>
      <c r="AR437" s="35" t="n">
        <v>3970</v>
      </c>
      <c r="AS437" s="35" t="n">
        <v>7402</v>
      </c>
      <c r="AT437" s="35" t="n">
        <v>75812</v>
      </c>
      <c r="AU437" s="35" t="n">
        <v>120000</v>
      </c>
      <c r="AV437" s="35" t="n">
        <v>167296</v>
      </c>
      <c r="AW437" s="35" t="n">
        <v>300000</v>
      </c>
      <c r="AX437" s="35" t="n">
        <v>614961</v>
      </c>
      <c r="AY437" s="35" t="n">
        <v>1018000</v>
      </c>
      <c r="AZ437" s="35" t="n">
        <v>30</v>
      </c>
      <c r="BA437" s="35" t="n">
        <v>-1154154</v>
      </c>
      <c r="BB437" s="35" t="n">
        <v>-737372</v>
      </c>
      <c r="BC437" s="35" t="n">
        <v>1358496</v>
      </c>
      <c r="BD437" s="60" t="n">
        <v>718106</v>
      </c>
      <c r="BE437" s="60" t="n">
        <v>37011</v>
      </c>
    </row>
    <row r="438" customFormat="false" ht="12.75" hidden="false" customHeight="true" outlineLevel="0" collapsed="false">
      <c r="A438" s="35" t="s">
        <v>786</v>
      </c>
      <c r="B438" s="35" t="s">
        <v>587</v>
      </c>
      <c r="C438" s="35" t="s">
        <v>153</v>
      </c>
      <c r="D438" s="35" t="s">
        <v>772</v>
      </c>
      <c r="E438" s="35" t="s">
        <v>154</v>
      </c>
      <c r="F438" s="35" t="s">
        <v>156</v>
      </c>
      <c r="H438" s="35" t="s">
        <v>550</v>
      </c>
      <c r="I438" s="35" t="n">
        <v>4000</v>
      </c>
      <c r="J438" s="35" t="s">
        <v>562</v>
      </c>
      <c r="K438" s="35" t="n">
        <v>928708</v>
      </c>
      <c r="L438" s="35" t="n">
        <v>3543628</v>
      </c>
      <c r="M438" s="35" t="n">
        <v>5352506</v>
      </c>
      <c r="N438" s="35" t="n">
        <v>1342839</v>
      </c>
      <c r="O438" s="35" t="n">
        <v>1430000</v>
      </c>
      <c r="P438" s="35" t="n">
        <v>2200789</v>
      </c>
      <c r="Q438" s="35" t="n">
        <v>3922506</v>
      </c>
      <c r="R438" s="35" t="n">
        <v>48</v>
      </c>
      <c r="S438" s="35" t="n">
        <v>48</v>
      </c>
      <c r="T438" s="35" t="n">
        <v>50000</v>
      </c>
      <c r="U438" s="35" t="n">
        <v>50000</v>
      </c>
      <c r="V438" s="35" t="n">
        <v>629559</v>
      </c>
      <c r="W438" s="35" t="n">
        <v>667067</v>
      </c>
      <c r="X438" s="35" t="n">
        <v>76963</v>
      </c>
      <c r="Y438" s="35" t="n">
        <v>80000</v>
      </c>
      <c r="Z438" s="35" t="n">
        <v>314213</v>
      </c>
      <c r="AA438" s="35" t="n">
        <v>332933</v>
      </c>
      <c r="AB438" s="35" t="n">
        <v>88900</v>
      </c>
      <c r="AC438" s="35" t="n">
        <v>100000</v>
      </c>
      <c r="AD438" s="35" t="n">
        <v>138755</v>
      </c>
      <c r="AE438" s="35" t="n">
        <v>150000</v>
      </c>
      <c r="AF438" s="35" t="n">
        <v>44450</v>
      </c>
      <c r="AG438" s="35" t="n">
        <v>50000</v>
      </c>
      <c r="AH438" s="35" t="n">
        <v>0</v>
      </c>
      <c r="AI438" s="35" t="n">
        <v>0</v>
      </c>
      <c r="AJ438" s="35" t="n">
        <v>234386</v>
      </c>
      <c r="AK438" s="35" t="n">
        <v>0</v>
      </c>
      <c r="AL438" s="35" t="n">
        <v>388000</v>
      </c>
      <c r="AM438" s="35" t="n">
        <v>0</v>
      </c>
      <c r="AN438" s="35" t="n">
        <v>234386</v>
      </c>
      <c r="AO438" s="35" t="n">
        <v>388000</v>
      </c>
      <c r="AP438" s="35" t="n">
        <v>1100394</v>
      </c>
      <c r="AQ438" s="35" t="n">
        <v>2081702</v>
      </c>
      <c r="AR438" s="35" t="n">
        <v>7939</v>
      </c>
      <c r="AS438" s="35" t="n">
        <v>14804</v>
      </c>
      <c r="AT438" s="35" t="n">
        <v>75812</v>
      </c>
      <c r="AU438" s="35" t="n">
        <v>120000</v>
      </c>
      <c r="AV438" s="35" t="n">
        <v>167296</v>
      </c>
      <c r="AW438" s="35" t="n">
        <v>300000</v>
      </c>
      <c r="AX438" s="35" t="n">
        <v>614961</v>
      </c>
      <c r="AY438" s="35" t="n">
        <v>1018000</v>
      </c>
      <c r="AZ438" s="35" t="n">
        <v>45.97072752</v>
      </c>
      <c r="BA438" s="35" t="n">
        <v>240898</v>
      </c>
      <c r="BB438" s="35" t="n">
        <v>0</v>
      </c>
      <c r="BC438" s="35" t="n">
        <v>4163404</v>
      </c>
      <c r="BD438" s="60" t="n">
        <v>2200789</v>
      </c>
      <c r="BE438" s="60" t="n">
        <v>74022</v>
      </c>
    </row>
    <row r="439" customFormat="false" ht="12.75" hidden="false" customHeight="true" outlineLevel="0" collapsed="false">
      <c r="A439" s="35" t="s">
        <v>786</v>
      </c>
      <c r="B439" s="35" t="s">
        <v>587</v>
      </c>
      <c r="C439" s="35" t="s">
        <v>153</v>
      </c>
      <c r="D439" s="35" t="s">
        <v>772</v>
      </c>
      <c r="E439" s="35" t="s">
        <v>154</v>
      </c>
      <c r="F439" s="35" t="s">
        <v>156</v>
      </c>
      <c r="H439" s="35" t="s">
        <v>556</v>
      </c>
      <c r="I439" s="35" t="n">
        <v>4000</v>
      </c>
      <c r="J439" s="35" t="s">
        <v>562</v>
      </c>
      <c r="K439" s="35" t="n">
        <v>928708</v>
      </c>
      <c r="L439" s="35" t="n">
        <v>3161339</v>
      </c>
      <c r="M439" s="35" t="n">
        <v>4629301</v>
      </c>
      <c r="N439" s="35" t="n">
        <v>1342839</v>
      </c>
      <c r="O439" s="35" t="n">
        <v>1430000</v>
      </c>
      <c r="P439" s="35" t="n">
        <v>1818500</v>
      </c>
      <c r="Q439" s="35" t="n">
        <v>3199301</v>
      </c>
      <c r="R439" s="35" t="n">
        <v>43</v>
      </c>
      <c r="S439" s="35" t="n">
        <v>43</v>
      </c>
      <c r="T439" s="35" t="n">
        <v>50000</v>
      </c>
      <c r="U439" s="35" t="n">
        <v>50000</v>
      </c>
      <c r="V439" s="35" t="n">
        <v>629559</v>
      </c>
      <c r="W439" s="35" t="n">
        <v>667067</v>
      </c>
      <c r="X439" s="35" t="n">
        <v>76963</v>
      </c>
      <c r="Y439" s="35" t="n">
        <v>80000</v>
      </c>
      <c r="Z439" s="35" t="n">
        <v>314213</v>
      </c>
      <c r="AA439" s="35" t="n">
        <v>332933</v>
      </c>
      <c r="AB439" s="35" t="n">
        <v>88900</v>
      </c>
      <c r="AC439" s="35" t="n">
        <v>100000</v>
      </c>
      <c r="AD439" s="35" t="n">
        <v>138755</v>
      </c>
      <c r="AE439" s="35" t="n">
        <v>150000</v>
      </c>
      <c r="AF439" s="35" t="n">
        <v>44450</v>
      </c>
      <c r="AG439" s="35" t="n">
        <v>50000</v>
      </c>
      <c r="AH439" s="35" t="n">
        <v>0</v>
      </c>
      <c r="AI439" s="35" t="n">
        <v>0</v>
      </c>
      <c r="AJ439" s="35" t="n">
        <v>234386</v>
      </c>
      <c r="AK439" s="35" t="n">
        <v>0</v>
      </c>
      <c r="AL439" s="35" t="n">
        <v>388000</v>
      </c>
      <c r="AM439" s="35" t="n">
        <v>0</v>
      </c>
      <c r="AN439" s="35" t="n">
        <v>234386</v>
      </c>
      <c r="AO439" s="35" t="n">
        <v>388000</v>
      </c>
      <c r="AP439" s="35" t="n">
        <v>718106</v>
      </c>
      <c r="AQ439" s="35" t="n">
        <v>1358496</v>
      </c>
      <c r="AR439" s="35" t="n">
        <v>7939</v>
      </c>
      <c r="AS439" s="35" t="n">
        <v>14804</v>
      </c>
      <c r="AT439" s="35" t="n">
        <v>75812</v>
      </c>
      <c r="AU439" s="35" t="n">
        <v>120000</v>
      </c>
      <c r="AV439" s="35" t="n">
        <v>167296</v>
      </c>
      <c r="AW439" s="35" t="n">
        <v>300000</v>
      </c>
      <c r="AX439" s="35" t="n">
        <v>614961</v>
      </c>
      <c r="AY439" s="35" t="n">
        <v>1018000</v>
      </c>
      <c r="AZ439" s="35" t="n">
        <v>30</v>
      </c>
      <c r="BA439" s="35" t="n">
        <v>-482309</v>
      </c>
      <c r="BB439" s="35" t="n">
        <v>-382289</v>
      </c>
      <c r="BC439" s="35" t="n">
        <v>2716992</v>
      </c>
      <c r="BD439" s="60" t="n">
        <v>1436211</v>
      </c>
      <c r="BE439" s="60" t="n">
        <v>74022</v>
      </c>
    </row>
    <row r="440" customFormat="false" ht="12.75" hidden="false" customHeight="true" outlineLevel="0" collapsed="false">
      <c r="A440" s="35" t="s">
        <v>787</v>
      </c>
      <c r="B440" s="35" t="s">
        <v>587</v>
      </c>
      <c r="C440" s="35" t="s">
        <v>153</v>
      </c>
      <c r="D440" s="35" t="s">
        <v>772</v>
      </c>
      <c r="E440" s="35" t="s">
        <v>155</v>
      </c>
      <c r="F440" s="35" t="s">
        <v>144</v>
      </c>
      <c r="G440" s="35" t="s">
        <v>549</v>
      </c>
      <c r="H440" s="35" t="s">
        <v>550</v>
      </c>
      <c r="I440" s="35" t="n">
        <v>100</v>
      </c>
      <c r="J440" s="35" t="s">
        <v>551</v>
      </c>
      <c r="K440" s="35" t="n">
        <v>48820</v>
      </c>
      <c r="L440" s="35" t="n">
        <v>4170601</v>
      </c>
      <c r="M440" s="35" t="n">
        <v>5889719</v>
      </c>
      <c r="N440" s="35" t="n">
        <v>1781741</v>
      </c>
      <c r="O440" s="35" t="n">
        <v>1923705</v>
      </c>
      <c r="P440" s="35" t="n">
        <v>2388860</v>
      </c>
      <c r="Q440" s="35" t="n">
        <v>3966014</v>
      </c>
      <c r="R440" s="35" t="n">
        <v>977</v>
      </c>
      <c r="S440" s="35" t="n">
        <v>977</v>
      </c>
      <c r="T440" s="35" t="n">
        <v>50000</v>
      </c>
      <c r="U440" s="35" t="n">
        <v>50000</v>
      </c>
      <c r="V440" s="35" t="n">
        <v>629559</v>
      </c>
      <c r="W440" s="35" t="n">
        <v>667067</v>
      </c>
      <c r="X440" s="35" t="n">
        <v>76963</v>
      </c>
      <c r="Y440" s="35" t="n">
        <v>80000</v>
      </c>
      <c r="Z440" s="35" t="n">
        <v>314213</v>
      </c>
      <c r="AA440" s="35" t="n">
        <v>332933</v>
      </c>
      <c r="AB440" s="35" t="n">
        <v>88900</v>
      </c>
      <c r="AC440" s="35" t="n">
        <v>100000</v>
      </c>
      <c r="AD440" s="35" t="n">
        <v>138755</v>
      </c>
      <c r="AE440" s="35" t="n">
        <v>150000</v>
      </c>
      <c r="AF440" s="35" t="n">
        <v>44450</v>
      </c>
      <c r="AG440" s="35" t="n">
        <v>50000</v>
      </c>
      <c r="AH440" s="35" t="n">
        <v>438902</v>
      </c>
      <c r="AI440" s="35" t="n">
        <v>493705</v>
      </c>
      <c r="AJ440" s="35" t="n">
        <v>234386</v>
      </c>
      <c r="AK440" s="35" t="n">
        <v>101459</v>
      </c>
      <c r="AL440" s="35" t="n">
        <v>388000</v>
      </c>
      <c r="AM440" s="35" t="n">
        <v>123377</v>
      </c>
      <c r="AN440" s="35" t="n">
        <v>335845</v>
      </c>
      <c r="AO440" s="35" t="n">
        <v>511377</v>
      </c>
      <c r="AP440" s="35" t="n">
        <v>1194430</v>
      </c>
      <c r="AQ440" s="35" t="n">
        <v>2015783</v>
      </c>
      <c r="AR440" s="35" t="n">
        <v>516</v>
      </c>
      <c r="AS440" s="35" t="n">
        <v>854</v>
      </c>
      <c r="AT440" s="35" t="n">
        <v>75812</v>
      </c>
      <c r="AU440" s="35" t="n">
        <v>120000</v>
      </c>
      <c r="AV440" s="35" t="n">
        <v>167296</v>
      </c>
      <c r="AW440" s="35" t="n">
        <v>300000</v>
      </c>
      <c r="AX440" s="35" t="n">
        <v>614961</v>
      </c>
      <c r="AY440" s="35" t="n">
        <v>1018000</v>
      </c>
      <c r="AZ440" s="35" t="n">
        <v>804.3745274</v>
      </c>
      <c r="BA440" s="35" t="n">
        <v>65553</v>
      </c>
      <c r="BB440" s="35" t="n">
        <v>0</v>
      </c>
      <c r="BC440" s="35" t="n">
        <v>4031567</v>
      </c>
      <c r="BD440" s="60" t="n">
        <v>2388860</v>
      </c>
      <c r="BE440" s="60" t="n">
        <v>4271</v>
      </c>
    </row>
    <row r="441" customFormat="false" ht="12.75" hidden="false" customHeight="true" outlineLevel="0" collapsed="false">
      <c r="A441" s="35" t="s">
        <v>788</v>
      </c>
      <c r="B441" s="35" t="s">
        <v>587</v>
      </c>
      <c r="C441" s="35" t="s">
        <v>153</v>
      </c>
      <c r="D441" s="35" t="s">
        <v>772</v>
      </c>
      <c r="E441" s="35" t="s">
        <v>155</v>
      </c>
      <c r="F441" s="35" t="s">
        <v>144</v>
      </c>
      <c r="G441" s="35" t="s">
        <v>553</v>
      </c>
      <c r="H441" s="35" t="s">
        <v>550</v>
      </c>
      <c r="I441" s="35" t="n">
        <v>100</v>
      </c>
      <c r="J441" s="35" t="s">
        <v>551</v>
      </c>
      <c r="K441" s="35" t="n">
        <v>48820</v>
      </c>
      <c r="L441" s="35" t="n">
        <v>35943484</v>
      </c>
      <c r="M441" s="35" t="n">
        <v>44914592</v>
      </c>
      <c r="N441" s="35" t="n">
        <v>23509136</v>
      </c>
      <c r="O441" s="35" t="n">
        <v>26364069</v>
      </c>
      <c r="P441" s="35" t="n">
        <v>12434348</v>
      </c>
      <c r="Q441" s="35" t="n">
        <v>18550523</v>
      </c>
      <c r="R441" s="35" t="n">
        <v>6733</v>
      </c>
      <c r="S441" s="35" t="n">
        <v>6733</v>
      </c>
      <c r="T441" s="35" t="n">
        <v>50000</v>
      </c>
      <c r="U441" s="35" t="n">
        <v>50000</v>
      </c>
      <c r="V441" s="35" t="n">
        <v>629559</v>
      </c>
      <c r="W441" s="35" t="n">
        <v>667067</v>
      </c>
      <c r="X441" s="35" t="n">
        <v>76963</v>
      </c>
      <c r="Y441" s="35" t="n">
        <v>80000</v>
      </c>
      <c r="Z441" s="35" t="n">
        <v>314213</v>
      </c>
      <c r="AA441" s="35" t="n">
        <v>332933</v>
      </c>
      <c r="AB441" s="35" t="n">
        <v>88900</v>
      </c>
      <c r="AC441" s="35" t="n">
        <v>100000</v>
      </c>
      <c r="AD441" s="35" t="n">
        <v>138755</v>
      </c>
      <c r="AE441" s="35" t="n">
        <v>150000</v>
      </c>
      <c r="AF441" s="35" t="n">
        <v>44450</v>
      </c>
      <c r="AG441" s="35" t="n">
        <v>50000</v>
      </c>
      <c r="AH441" s="35" t="n">
        <v>22166297</v>
      </c>
      <c r="AI441" s="35" t="n">
        <v>24934069</v>
      </c>
      <c r="AJ441" s="35" t="n">
        <v>234386</v>
      </c>
      <c r="AK441" s="35" t="n">
        <v>5124074</v>
      </c>
      <c r="AL441" s="35" t="n">
        <v>388000</v>
      </c>
      <c r="AM441" s="35" t="n">
        <v>6231024</v>
      </c>
      <c r="AN441" s="35" t="n">
        <v>5358460</v>
      </c>
      <c r="AO441" s="35" t="n">
        <v>6619024</v>
      </c>
      <c r="AP441" s="35" t="n">
        <v>6217174</v>
      </c>
      <c r="AQ441" s="35" t="n">
        <v>10492432</v>
      </c>
      <c r="AR441" s="35" t="n">
        <v>645</v>
      </c>
      <c r="AS441" s="35" t="n">
        <v>1068</v>
      </c>
      <c r="AT441" s="35" t="n">
        <v>75812</v>
      </c>
      <c r="AU441" s="35" t="n">
        <v>120000</v>
      </c>
      <c r="AV441" s="35" t="n">
        <v>167296</v>
      </c>
      <c r="AW441" s="35" t="n">
        <v>300000</v>
      </c>
      <c r="AX441" s="35" t="n">
        <v>614961</v>
      </c>
      <c r="AY441" s="35" t="n">
        <v>1018000</v>
      </c>
      <c r="AZ441" s="35" t="n">
        <v>3349.504674</v>
      </c>
      <c r="BA441" s="35" t="n">
        <v>2434341</v>
      </c>
      <c r="BB441" s="35" t="n">
        <v>0</v>
      </c>
      <c r="BC441" s="35" t="n">
        <v>20984864</v>
      </c>
      <c r="BD441" s="60" t="n">
        <v>12434348</v>
      </c>
      <c r="BE441" s="60" t="n">
        <v>5339</v>
      </c>
    </row>
    <row r="442" customFormat="false" ht="12.75" hidden="false" customHeight="true" outlineLevel="0" collapsed="false">
      <c r="A442" s="35" t="s">
        <v>787</v>
      </c>
      <c r="B442" s="35" t="s">
        <v>587</v>
      </c>
      <c r="C442" s="35" t="s">
        <v>153</v>
      </c>
      <c r="D442" s="35" t="s">
        <v>772</v>
      </c>
      <c r="E442" s="35" t="s">
        <v>155</v>
      </c>
      <c r="F442" s="35" t="s">
        <v>144</v>
      </c>
      <c r="G442" s="35" t="s">
        <v>549</v>
      </c>
      <c r="H442" s="35" t="s">
        <v>556</v>
      </c>
      <c r="I442" s="35" t="n">
        <v>100</v>
      </c>
      <c r="J442" s="35" t="s">
        <v>551</v>
      </c>
      <c r="K442" s="35" t="n">
        <v>48820</v>
      </c>
      <c r="L442" s="35" t="n">
        <v>3020719</v>
      </c>
      <c r="M442" s="35" t="n">
        <v>3949116</v>
      </c>
      <c r="N442" s="35" t="n">
        <v>1781741</v>
      </c>
      <c r="O442" s="35" t="n">
        <v>1923705</v>
      </c>
      <c r="P442" s="35" t="n">
        <v>1238978</v>
      </c>
      <c r="Q442" s="35" t="n">
        <v>2025412</v>
      </c>
      <c r="R442" s="35" t="n">
        <v>707</v>
      </c>
      <c r="S442" s="35" t="n">
        <v>707</v>
      </c>
      <c r="T442" s="35" t="n">
        <v>50000</v>
      </c>
      <c r="U442" s="35" t="n">
        <v>50000</v>
      </c>
      <c r="V442" s="35" t="n">
        <v>629559</v>
      </c>
      <c r="W442" s="35" t="n">
        <v>667067</v>
      </c>
      <c r="X442" s="35" t="n">
        <v>76963</v>
      </c>
      <c r="Y442" s="35" t="n">
        <v>80000</v>
      </c>
      <c r="Z442" s="35" t="n">
        <v>314213</v>
      </c>
      <c r="AA442" s="35" t="n">
        <v>332933</v>
      </c>
      <c r="AB442" s="35" t="n">
        <v>88900</v>
      </c>
      <c r="AC442" s="35" t="n">
        <v>100000</v>
      </c>
      <c r="AD442" s="35" t="n">
        <v>138755</v>
      </c>
      <c r="AE442" s="35" t="n">
        <v>150000</v>
      </c>
      <c r="AF442" s="35" t="n">
        <v>44450</v>
      </c>
      <c r="AG442" s="35" t="n">
        <v>50000</v>
      </c>
      <c r="AH442" s="35" t="n">
        <v>438902</v>
      </c>
      <c r="AI442" s="35" t="n">
        <v>493705</v>
      </c>
      <c r="AJ442" s="35" t="n">
        <v>234386</v>
      </c>
      <c r="AK442" s="35" t="n">
        <v>101459</v>
      </c>
      <c r="AL442" s="35" t="n">
        <v>388000</v>
      </c>
      <c r="AM442" s="35" t="n">
        <v>123377</v>
      </c>
      <c r="AN442" s="35" t="n">
        <v>335845</v>
      </c>
      <c r="AO442" s="35" t="n">
        <v>511377</v>
      </c>
      <c r="AP442" s="35" t="n">
        <v>44548</v>
      </c>
      <c r="AQ442" s="35" t="n">
        <v>75181</v>
      </c>
      <c r="AR442" s="35" t="n">
        <v>516</v>
      </c>
      <c r="AS442" s="35" t="n">
        <v>854</v>
      </c>
      <c r="AT442" s="35" t="n">
        <v>75812</v>
      </c>
      <c r="AU442" s="35" t="n">
        <v>120000</v>
      </c>
      <c r="AV442" s="35" t="n">
        <v>167296</v>
      </c>
      <c r="AW442" s="35" t="n">
        <v>300000</v>
      </c>
      <c r="AX442" s="35" t="n">
        <v>614961</v>
      </c>
      <c r="AY442" s="35" t="n">
        <v>1018000</v>
      </c>
      <c r="AZ442" s="35" t="n">
        <v>30</v>
      </c>
      <c r="BA442" s="35" t="n">
        <v>-1875050</v>
      </c>
      <c r="BB442" s="35" t="n">
        <v>-1149883</v>
      </c>
      <c r="BC442" s="35" t="n">
        <v>150362</v>
      </c>
      <c r="BD442" s="60" t="n">
        <v>89095</v>
      </c>
      <c r="BE442" s="60" t="n">
        <v>4271</v>
      </c>
    </row>
    <row r="443" customFormat="false" ht="12.75" hidden="false" customHeight="true" outlineLevel="0" collapsed="false">
      <c r="A443" s="35" t="s">
        <v>788</v>
      </c>
      <c r="B443" s="35" t="s">
        <v>587</v>
      </c>
      <c r="C443" s="35" t="s">
        <v>153</v>
      </c>
      <c r="D443" s="35" t="s">
        <v>772</v>
      </c>
      <c r="E443" s="35" t="s">
        <v>155</v>
      </c>
      <c r="F443" s="35" t="s">
        <v>144</v>
      </c>
      <c r="G443" s="35" t="s">
        <v>553</v>
      </c>
      <c r="H443" s="35" t="s">
        <v>556</v>
      </c>
      <c r="I443" s="35" t="n">
        <v>100</v>
      </c>
      <c r="J443" s="35" t="s">
        <v>551</v>
      </c>
      <c r="K443" s="35" t="n">
        <v>48820</v>
      </c>
      <c r="L443" s="35" t="n">
        <v>29781994</v>
      </c>
      <c r="M443" s="35" t="n">
        <v>34516136</v>
      </c>
      <c r="N443" s="35" t="n">
        <v>23509136</v>
      </c>
      <c r="O443" s="35" t="n">
        <v>26364069</v>
      </c>
      <c r="P443" s="35" t="n">
        <v>6272859</v>
      </c>
      <c r="Q443" s="35" t="n">
        <v>8152068</v>
      </c>
      <c r="R443" s="35" t="n">
        <v>5579</v>
      </c>
      <c r="S443" s="35" t="n">
        <v>5579</v>
      </c>
      <c r="T443" s="35" t="n">
        <v>50000</v>
      </c>
      <c r="U443" s="35" t="n">
        <v>50000</v>
      </c>
      <c r="V443" s="35" t="n">
        <v>629559</v>
      </c>
      <c r="W443" s="35" t="n">
        <v>667067</v>
      </c>
      <c r="X443" s="35" t="n">
        <v>76963</v>
      </c>
      <c r="Y443" s="35" t="n">
        <v>80000</v>
      </c>
      <c r="Z443" s="35" t="n">
        <v>314213</v>
      </c>
      <c r="AA443" s="35" t="n">
        <v>332933</v>
      </c>
      <c r="AB443" s="35" t="n">
        <v>88900</v>
      </c>
      <c r="AC443" s="35" t="n">
        <v>100000</v>
      </c>
      <c r="AD443" s="35" t="n">
        <v>138755</v>
      </c>
      <c r="AE443" s="35" t="n">
        <v>150000</v>
      </c>
      <c r="AF443" s="35" t="n">
        <v>44450</v>
      </c>
      <c r="AG443" s="35" t="n">
        <v>50000</v>
      </c>
      <c r="AH443" s="35" t="n">
        <v>22166297</v>
      </c>
      <c r="AI443" s="35" t="n">
        <v>24934069</v>
      </c>
      <c r="AJ443" s="35" t="n">
        <v>234386</v>
      </c>
      <c r="AK443" s="35" t="n">
        <v>5124074</v>
      </c>
      <c r="AL443" s="35" t="n">
        <v>388000</v>
      </c>
      <c r="AM443" s="35" t="n">
        <v>6231024</v>
      </c>
      <c r="AN443" s="35" t="n">
        <v>5358460</v>
      </c>
      <c r="AO443" s="35" t="n">
        <v>6619024</v>
      </c>
      <c r="AP443" s="35" t="n">
        <v>55684</v>
      </c>
      <c r="AQ443" s="35" t="n">
        <v>93976</v>
      </c>
      <c r="AR443" s="35" t="n">
        <v>645</v>
      </c>
      <c r="AS443" s="35" t="n">
        <v>1068</v>
      </c>
      <c r="AT443" s="35" t="n">
        <v>75812</v>
      </c>
      <c r="AU443" s="35" t="n">
        <v>120000</v>
      </c>
      <c r="AV443" s="35" t="n">
        <v>167296</v>
      </c>
      <c r="AW443" s="35" t="n">
        <v>300000</v>
      </c>
      <c r="AX443" s="35" t="n">
        <v>614961</v>
      </c>
      <c r="AY443" s="35" t="n">
        <v>1018000</v>
      </c>
      <c r="AZ443" s="35" t="n">
        <v>30</v>
      </c>
      <c r="BA443" s="35" t="n">
        <v>-7964116</v>
      </c>
      <c r="BB443" s="35" t="n">
        <v>-6161490</v>
      </c>
      <c r="BC443" s="35" t="n">
        <v>187952</v>
      </c>
      <c r="BD443" s="60" t="n">
        <v>111369</v>
      </c>
      <c r="BE443" s="60" t="n">
        <v>5339</v>
      </c>
    </row>
    <row r="444" customFormat="false" ht="12.75" hidden="false" customHeight="true" outlineLevel="0" collapsed="false">
      <c r="A444" s="35" t="s">
        <v>789</v>
      </c>
      <c r="B444" s="35" t="s">
        <v>587</v>
      </c>
      <c r="C444" s="35" t="s">
        <v>153</v>
      </c>
      <c r="D444" s="35" t="s">
        <v>772</v>
      </c>
      <c r="E444" s="35" t="s">
        <v>155</v>
      </c>
      <c r="F444" s="35" t="s">
        <v>144</v>
      </c>
      <c r="G444" s="35" t="s">
        <v>549</v>
      </c>
      <c r="H444" s="35" t="s">
        <v>550</v>
      </c>
      <c r="I444" s="35" t="n">
        <v>500</v>
      </c>
      <c r="J444" s="35" t="s">
        <v>558</v>
      </c>
      <c r="K444" s="35" t="n">
        <v>48820</v>
      </c>
      <c r="L444" s="35" t="n">
        <v>6680110</v>
      </c>
      <c r="M444" s="35" t="n">
        <v>9059679</v>
      </c>
      <c r="N444" s="35" t="n">
        <v>3495146</v>
      </c>
      <c r="O444" s="35" t="n">
        <v>3898524</v>
      </c>
      <c r="P444" s="35" t="n">
        <v>3184964</v>
      </c>
      <c r="Q444" s="35" t="n">
        <v>5161155</v>
      </c>
      <c r="R444" s="35" t="n">
        <v>321</v>
      </c>
      <c r="S444" s="35" t="n">
        <v>321</v>
      </c>
      <c r="T444" s="35" t="n">
        <v>50000</v>
      </c>
      <c r="U444" s="35" t="n">
        <v>50000</v>
      </c>
      <c r="V444" s="35" t="n">
        <v>629559</v>
      </c>
      <c r="W444" s="35" t="n">
        <v>667067</v>
      </c>
      <c r="X444" s="35" t="n">
        <v>76963</v>
      </c>
      <c r="Y444" s="35" t="n">
        <v>80000</v>
      </c>
      <c r="Z444" s="35" t="n">
        <v>314213</v>
      </c>
      <c r="AA444" s="35" t="n">
        <v>332933</v>
      </c>
      <c r="AB444" s="35" t="n">
        <v>88900</v>
      </c>
      <c r="AC444" s="35" t="n">
        <v>100000</v>
      </c>
      <c r="AD444" s="35" t="n">
        <v>138755</v>
      </c>
      <c r="AE444" s="35" t="n">
        <v>150000</v>
      </c>
      <c r="AF444" s="35" t="n">
        <v>44450</v>
      </c>
      <c r="AG444" s="35" t="n">
        <v>50000</v>
      </c>
      <c r="AH444" s="35" t="n">
        <v>2152306</v>
      </c>
      <c r="AI444" s="35" t="n">
        <v>2468524</v>
      </c>
      <c r="AJ444" s="35" t="n">
        <v>234386</v>
      </c>
      <c r="AK444" s="35" t="n">
        <v>497538</v>
      </c>
      <c r="AL444" s="35" t="n">
        <v>388000</v>
      </c>
      <c r="AM444" s="35" t="n">
        <v>616884</v>
      </c>
      <c r="AN444" s="35" t="n">
        <v>731924</v>
      </c>
      <c r="AO444" s="35" t="n">
        <v>1004884</v>
      </c>
      <c r="AP444" s="35" t="n">
        <v>1592482</v>
      </c>
      <c r="AQ444" s="35" t="n">
        <v>2714107</v>
      </c>
      <c r="AR444" s="35" t="n">
        <v>2489</v>
      </c>
      <c r="AS444" s="35" t="n">
        <v>4164</v>
      </c>
      <c r="AT444" s="35" t="n">
        <v>75812</v>
      </c>
      <c r="AU444" s="35" t="n">
        <v>120000</v>
      </c>
      <c r="AV444" s="35" t="n">
        <v>167296</v>
      </c>
      <c r="AW444" s="35" t="n">
        <v>300000</v>
      </c>
      <c r="AX444" s="35" t="n">
        <v>614961</v>
      </c>
      <c r="AY444" s="35" t="n">
        <v>1018000</v>
      </c>
      <c r="AZ444" s="35" t="n">
        <v>221.3936049</v>
      </c>
      <c r="BA444" s="35" t="n">
        <v>267058</v>
      </c>
      <c r="BB444" s="35" t="n">
        <v>0</v>
      </c>
      <c r="BC444" s="35" t="n">
        <v>5428213</v>
      </c>
      <c r="BD444" s="60" t="n">
        <v>3184964</v>
      </c>
      <c r="BE444" s="60" t="n">
        <v>20821</v>
      </c>
    </row>
    <row r="445" customFormat="false" ht="12.75" hidden="false" customHeight="true" outlineLevel="0" collapsed="false">
      <c r="A445" s="35" t="s">
        <v>790</v>
      </c>
      <c r="B445" s="35" t="s">
        <v>587</v>
      </c>
      <c r="C445" s="35" t="s">
        <v>153</v>
      </c>
      <c r="D445" s="35" t="s">
        <v>772</v>
      </c>
      <c r="E445" s="35" t="s">
        <v>155</v>
      </c>
      <c r="F445" s="35" t="s">
        <v>144</v>
      </c>
      <c r="G445" s="35" t="s">
        <v>553</v>
      </c>
      <c r="H445" s="35" t="s">
        <v>550</v>
      </c>
      <c r="I445" s="35" t="n">
        <v>500</v>
      </c>
      <c r="J445" s="35" t="s">
        <v>558</v>
      </c>
      <c r="K445" s="35" t="n">
        <v>48820</v>
      </c>
      <c r="L445" s="35" t="n">
        <v>162489419</v>
      </c>
      <c r="M445" s="35" t="n">
        <v>203779577</v>
      </c>
      <c r="N445" s="35" t="n">
        <v>110042947</v>
      </c>
      <c r="O445" s="35" t="n">
        <v>126100345</v>
      </c>
      <c r="P445" s="35" t="n">
        <v>52446471</v>
      </c>
      <c r="Q445" s="35" t="n">
        <v>77679233</v>
      </c>
      <c r="R445" s="35" t="n">
        <v>6243</v>
      </c>
      <c r="S445" s="35" t="n">
        <v>6243</v>
      </c>
      <c r="T445" s="35" t="n">
        <v>50000</v>
      </c>
      <c r="U445" s="35" t="n">
        <v>50000</v>
      </c>
      <c r="V445" s="35" t="n">
        <v>629559</v>
      </c>
      <c r="W445" s="35" t="n">
        <v>667067</v>
      </c>
      <c r="X445" s="35" t="n">
        <v>76963</v>
      </c>
      <c r="Y445" s="35" t="n">
        <v>80000</v>
      </c>
      <c r="Z445" s="35" t="n">
        <v>314213</v>
      </c>
      <c r="AA445" s="35" t="n">
        <v>332933</v>
      </c>
      <c r="AB445" s="35" t="n">
        <v>88900</v>
      </c>
      <c r="AC445" s="35" t="n">
        <v>100000</v>
      </c>
      <c r="AD445" s="35" t="n">
        <v>138755</v>
      </c>
      <c r="AE445" s="35" t="n">
        <v>150000</v>
      </c>
      <c r="AF445" s="35" t="n">
        <v>44450</v>
      </c>
      <c r="AG445" s="35" t="n">
        <v>50000</v>
      </c>
      <c r="AH445" s="35" t="n">
        <v>108700108</v>
      </c>
      <c r="AI445" s="35" t="n">
        <v>124670345</v>
      </c>
      <c r="AJ445" s="35" t="n">
        <v>234386</v>
      </c>
      <c r="AK445" s="35" t="n">
        <v>25127669</v>
      </c>
      <c r="AL445" s="35" t="n">
        <v>388000</v>
      </c>
      <c r="AM445" s="35" t="n">
        <v>31155119</v>
      </c>
      <c r="AN445" s="35" t="n">
        <v>25362055</v>
      </c>
      <c r="AO445" s="35" t="n">
        <v>31543119</v>
      </c>
      <c r="AP445" s="35" t="n">
        <v>26223236</v>
      </c>
      <c r="AQ445" s="35" t="n">
        <v>44692908</v>
      </c>
      <c r="AR445" s="35" t="n">
        <v>3111</v>
      </c>
      <c r="AS445" s="35" t="n">
        <v>5205</v>
      </c>
      <c r="AT445" s="35" t="n">
        <v>75812</v>
      </c>
      <c r="AU445" s="35" t="n">
        <v>120000</v>
      </c>
      <c r="AV445" s="35" t="n">
        <v>167296</v>
      </c>
      <c r="AW445" s="35" t="n">
        <v>300000</v>
      </c>
      <c r="AX445" s="35" t="n">
        <v>614961</v>
      </c>
      <c r="AY445" s="35" t="n">
        <v>1018000</v>
      </c>
      <c r="AZ445" s="35" t="n">
        <v>2916.532059</v>
      </c>
      <c r="BA445" s="35" t="n">
        <v>11706584</v>
      </c>
      <c r="BB445" s="35" t="n">
        <v>0</v>
      </c>
      <c r="BC445" s="35" t="n">
        <v>89385817</v>
      </c>
      <c r="BD445" s="60" t="n">
        <v>52446471</v>
      </c>
      <c r="BE445" s="60" t="n">
        <v>26026</v>
      </c>
    </row>
    <row r="446" customFormat="false" ht="12.75" hidden="false" customHeight="true" outlineLevel="0" collapsed="false">
      <c r="A446" s="35" t="s">
        <v>789</v>
      </c>
      <c r="B446" s="35" t="s">
        <v>587</v>
      </c>
      <c r="C446" s="35" t="s">
        <v>153</v>
      </c>
      <c r="D446" s="35" t="s">
        <v>772</v>
      </c>
      <c r="E446" s="35" t="s">
        <v>155</v>
      </c>
      <c r="F446" s="35" t="s">
        <v>144</v>
      </c>
      <c r="G446" s="35" t="s">
        <v>549</v>
      </c>
      <c r="H446" s="35" t="s">
        <v>556</v>
      </c>
      <c r="I446" s="35" t="n">
        <v>500</v>
      </c>
      <c r="J446" s="35" t="s">
        <v>558</v>
      </c>
      <c r="K446" s="35" t="n">
        <v>48820</v>
      </c>
      <c r="L446" s="35" t="n">
        <v>5303418</v>
      </c>
      <c r="M446" s="35" t="n">
        <v>6713348</v>
      </c>
      <c r="N446" s="35" t="n">
        <v>3495146</v>
      </c>
      <c r="O446" s="35" t="n">
        <v>3898524</v>
      </c>
      <c r="P446" s="35" t="n">
        <v>1808272</v>
      </c>
      <c r="Q446" s="35" t="n">
        <v>2814824</v>
      </c>
      <c r="R446" s="35" t="n">
        <v>255</v>
      </c>
      <c r="S446" s="35" t="n">
        <v>255</v>
      </c>
      <c r="T446" s="35" t="n">
        <v>50000</v>
      </c>
      <c r="U446" s="35" t="n">
        <v>50000</v>
      </c>
      <c r="V446" s="35" t="n">
        <v>629559</v>
      </c>
      <c r="W446" s="35" t="n">
        <v>667067</v>
      </c>
      <c r="X446" s="35" t="n">
        <v>76963</v>
      </c>
      <c r="Y446" s="35" t="n">
        <v>80000</v>
      </c>
      <c r="Z446" s="35" t="n">
        <v>314213</v>
      </c>
      <c r="AA446" s="35" t="n">
        <v>332933</v>
      </c>
      <c r="AB446" s="35" t="n">
        <v>88900</v>
      </c>
      <c r="AC446" s="35" t="n">
        <v>100000</v>
      </c>
      <c r="AD446" s="35" t="n">
        <v>138755</v>
      </c>
      <c r="AE446" s="35" t="n">
        <v>150000</v>
      </c>
      <c r="AF446" s="35" t="n">
        <v>44450</v>
      </c>
      <c r="AG446" s="35" t="n">
        <v>50000</v>
      </c>
      <c r="AH446" s="35" t="n">
        <v>2152306</v>
      </c>
      <c r="AI446" s="35" t="n">
        <v>2468524</v>
      </c>
      <c r="AJ446" s="35" t="n">
        <v>234386</v>
      </c>
      <c r="AK446" s="35" t="n">
        <v>497538</v>
      </c>
      <c r="AL446" s="35" t="n">
        <v>388000</v>
      </c>
      <c r="AM446" s="35" t="n">
        <v>616884</v>
      </c>
      <c r="AN446" s="35" t="n">
        <v>731924</v>
      </c>
      <c r="AO446" s="35" t="n">
        <v>1004884</v>
      </c>
      <c r="AP446" s="35" t="n">
        <v>215790</v>
      </c>
      <c r="AQ446" s="35" t="n">
        <v>367776</v>
      </c>
      <c r="AR446" s="35" t="n">
        <v>2489</v>
      </c>
      <c r="AS446" s="35" t="n">
        <v>4164</v>
      </c>
      <c r="AT446" s="35" t="n">
        <v>75812</v>
      </c>
      <c r="AU446" s="35" t="n">
        <v>120000</v>
      </c>
      <c r="AV446" s="35" t="n">
        <v>167296</v>
      </c>
      <c r="AW446" s="35" t="n">
        <v>300000</v>
      </c>
      <c r="AX446" s="35" t="n">
        <v>614961</v>
      </c>
      <c r="AY446" s="35" t="n">
        <v>1018000</v>
      </c>
      <c r="AZ446" s="35" t="n">
        <v>30</v>
      </c>
      <c r="BA446" s="35" t="n">
        <v>-2079272</v>
      </c>
      <c r="BB446" s="35" t="n">
        <v>-1376693</v>
      </c>
      <c r="BC446" s="35" t="n">
        <v>735552</v>
      </c>
      <c r="BD446" s="60" t="n">
        <v>431579</v>
      </c>
      <c r="BE446" s="60" t="n">
        <v>20821</v>
      </c>
    </row>
    <row r="447" customFormat="false" ht="12.75" hidden="false" customHeight="true" outlineLevel="0" collapsed="false">
      <c r="A447" s="35" t="s">
        <v>790</v>
      </c>
      <c r="B447" s="35" t="s">
        <v>587</v>
      </c>
      <c r="C447" s="35" t="s">
        <v>153</v>
      </c>
      <c r="D447" s="35" t="s">
        <v>772</v>
      </c>
      <c r="E447" s="35" t="s">
        <v>155</v>
      </c>
      <c r="F447" s="35" t="s">
        <v>144</v>
      </c>
      <c r="G447" s="35" t="s">
        <v>553</v>
      </c>
      <c r="H447" s="35" t="s">
        <v>556</v>
      </c>
      <c r="I447" s="35" t="n">
        <v>500</v>
      </c>
      <c r="J447" s="35" t="s">
        <v>558</v>
      </c>
      <c r="K447" s="35" t="n">
        <v>48820</v>
      </c>
      <c r="L447" s="35" t="n">
        <v>136535920</v>
      </c>
      <c r="M447" s="35" t="n">
        <v>159546389</v>
      </c>
      <c r="N447" s="35" t="n">
        <v>110042947</v>
      </c>
      <c r="O447" s="35" t="n">
        <v>126100345</v>
      </c>
      <c r="P447" s="35" t="n">
        <v>26492973</v>
      </c>
      <c r="Q447" s="35" t="n">
        <v>33446044</v>
      </c>
      <c r="R447" s="35" t="n">
        <v>5246</v>
      </c>
      <c r="S447" s="35" t="n">
        <v>5246</v>
      </c>
      <c r="T447" s="35" t="n">
        <v>50000</v>
      </c>
      <c r="U447" s="35" t="n">
        <v>50000</v>
      </c>
      <c r="V447" s="35" t="n">
        <v>629559</v>
      </c>
      <c r="W447" s="35" t="n">
        <v>667067</v>
      </c>
      <c r="X447" s="35" t="n">
        <v>76963</v>
      </c>
      <c r="Y447" s="35" t="n">
        <v>80000</v>
      </c>
      <c r="Z447" s="35" t="n">
        <v>314213</v>
      </c>
      <c r="AA447" s="35" t="n">
        <v>332933</v>
      </c>
      <c r="AB447" s="35" t="n">
        <v>88900</v>
      </c>
      <c r="AC447" s="35" t="n">
        <v>100000</v>
      </c>
      <c r="AD447" s="35" t="n">
        <v>138755</v>
      </c>
      <c r="AE447" s="35" t="n">
        <v>150000</v>
      </c>
      <c r="AF447" s="35" t="n">
        <v>44450</v>
      </c>
      <c r="AG447" s="35" t="n">
        <v>50000</v>
      </c>
      <c r="AH447" s="35" t="n">
        <v>108700108</v>
      </c>
      <c r="AI447" s="35" t="n">
        <v>124670345</v>
      </c>
      <c r="AJ447" s="35" t="n">
        <v>234386</v>
      </c>
      <c r="AK447" s="35" t="n">
        <v>25127669</v>
      </c>
      <c r="AL447" s="35" t="n">
        <v>388000</v>
      </c>
      <c r="AM447" s="35" t="n">
        <v>31155119</v>
      </c>
      <c r="AN447" s="35" t="n">
        <v>25362055</v>
      </c>
      <c r="AO447" s="35" t="n">
        <v>31543119</v>
      </c>
      <c r="AP447" s="35" t="n">
        <v>269737</v>
      </c>
      <c r="AQ447" s="35" t="n">
        <v>459720</v>
      </c>
      <c r="AR447" s="35" t="n">
        <v>3111</v>
      </c>
      <c r="AS447" s="35" t="n">
        <v>5205</v>
      </c>
      <c r="AT447" s="35" t="n">
        <v>75812</v>
      </c>
      <c r="AU447" s="35" t="n">
        <v>120000</v>
      </c>
      <c r="AV447" s="35" t="n">
        <v>167296</v>
      </c>
      <c r="AW447" s="35" t="n">
        <v>300000</v>
      </c>
      <c r="AX447" s="35" t="n">
        <v>614961</v>
      </c>
      <c r="AY447" s="35" t="n">
        <v>1018000</v>
      </c>
      <c r="AZ447" s="35" t="n">
        <v>30</v>
      </c>
      <c r="BA447" s="35" t="n">
        <v>-32526605</v>
      </c>
      <c r="BB447" s="35" t="n">
        <v>-25953499</v>
      </c>
      <c r="BC447" s="35" t="n">
        <v>919439</v>
      </c>
      <c r="BD447" s="60" t="n">
        <v>539474</v>
      </c>
      <c r="BE447" s="60" t="n">
        <v>26026</v>
      </c>
    </row>
    <row r="448" customFormat="false" ht="12.75" hidden="false" customHeight="true" outlineLevel="0" collapsed="false">
      <c r="A448" s="35" t="s">
        <v>791</v>
      </c>
      <c r="B448" s="35" t="s">
        <v>587</v>
      </c>
      <c r="C448" s="35" t="s">
        <v>153</v>
      </c>
      <c r="D448" s="35" t="s">
        <v>772</v>
      </c>
      <c r="E448" s="35" t="s">
        <v>155</v>
      </c>
      <c r="F448" s="35" t="s">
        <v>144</v>
      </c>
      <c r="G448" s="35" t="s">
        <v>549</v>
      </c>
      <c r="H448" s="35" t="s">
        <v>550</v>
      </c>
      <c r="I448" s="35" t="n">
        <v>1000</v>
      </c>
      <c r="J448" s="35" t="s">
        <v>562</v>
      </c>
      <c r="K448" s="35" t="n">
        <v>48820</v>
      </c>
      <c r="L448" s="35" t="n">
        <v>9671280</v>
      </c>
      <c r="M448" s="35" t="n">
        <v>13083680</v>
      </c>
      <c r="N448" s="35" t="n">
        <v>5562037</v>
      </c>
      <c r="O448" s="35" t="n">
        <v>6447047</v>
      </c>
      <c r="P448" s="35" t="n">
        <v>4109243</v>
      </c>
      <c r="Q448" s="35" t="n">
        <v>6636633</v>
      </c>
      <c r="R448" s="35" t="n">
        <v>245</v>
      </c>
      <c r="S448" s="35" t="n">
        <v>245</v>
      </c>
      <c r="T448" s="35" t="n">
        <v>50000</v>
      </c>
      <c r="U448" s="35" t="n">
        <v>50000</v>
      </c>
      <c r="V448" s="35" t="n">
        <v>629559</v>
      </c>
      <c r="W448" s="35" t="n">
        <v>667067</v>
      </c>
      <c r="X448" s="35" t="n">
        <v>153925</v>
      </c>
      <c r="Y448" s="35" t="n">
        <v>160000</v>
      </c>
      <c r="Z448" s="35" t="n">
        <v>314213</v>
      </c>
      <c r="AA448" s="35" t="n">
        <v>332933</v>
      </c>
      <c r="AB448" s="35" t="n">
        <v>88900</v>
      </c>
      <c r="AC448" s="35" t="n">
        <v>100000</v>
      </c>
      <c r="AD448" s="35" t="n">
        <v>138755</v>
      </c>
      <c r="AE448" s="35" t="n">
        <v>150000</v>
      </c>
      <c r="AF448" s="35" t="n">
        <v>44450</v>
      </c>
      <c r="AG448" s="35" t="n">
        <v>50000</v>
      </c>
      <c r="AH448" s="35" t="n">
        <v>4142235</v>
      </c>
      <c r="AI448" s="35" t="n">
        <v>4937047</v>
      </c>
      <c r="AJ448" s="35" t="n">
        <v>234386</v>
      </c>
      <c r="AK448" s="35" t="n">
        <v>957540</v>
      </c>
      <c r="AL448" s="35" t="n">
        <v>388000</v>
      </c>
      <c r="AM448" s="35" t="n">
        <v>1233768</v>
      </c>
      <c r="AN448" s="35" t="n">
        <v>1191926</v>
      </c>
      <c r="AO448" s="35" t="n">
        <v>1621768</v>
      </c>
      <c r="AP448" s="35" t="n">
        <v>2054622</v>
      </c>
      <c r="AQ448" s="35" t="n">
        <v>3568964</v>
      </c>
      <c r="AR448" s="35" t="n">
        <v>4626</v>
      </c>
      <c r="AS448" s="35" t="n">
        <v>7901</v>
      </c>
      <c r="AT448" s="35" t="n">
        <v>75812</v>
      </c>
      <c r="AU448" s="35" t="n">
        <v>120000</v>
      </c>
      <c r="AV448" s="35" t="n">
        <v>167296</v>
      </c>
      <c r="AW448" s="35" t="n">
        <v>300000</v>
      </c>
      <c r="AX448" s="35" t="n">
        <v>614961</v>
      </c>
      <c r="AY448" s="35" t="n">
        <v>1018000</v>
      </c>
      <c r="AZ448" s="35" t="n">
        <v>152.4005208</v>
      </c>
      <c r="BA448" s="35" t="n">
        <v>501295</v>
      </c>
      <c r="BB448" s="35" t="n">
        <v>0</v>
      </c>
      <c r="BC448" s="35" t="n">
        <v>7137928</v>
      </c>
      <c r="BD448" s="60" t="n">
        <v>4109243</v>
      </c>
      <c r="BE448" s="60" t="n">
        <v>39506</v>
      </c>
    </row>
    <row r="449" customFormat="false" ht="12.75" hidden="false" customHeight="true" outlineLevel="0" collapsed="false">
      <c r="A449" s="35" t="s">
        <v>792</v>
      </c>
      <c r="B449" s="35" t="s">
        <v>587</v>
      </c>
      <c r="C449" s="35" t="s">
        <v>153</v>
      </c>
      <c r="D449" s="35" t="s">
        <v>772</v>
      </c>
      <c r="E449" s="35" t="s">
        <v>155</v>
      </c>
      <c r="F449" s="35" t="s">
        <v>144</v>
      </c>
      <c r="G449" s="35" t="s">
        <v>553</v>
      </c>
      <c r="H449" s="35" t="s">
        <v>550</v>
      </c>
      <c r="I449" s="35" t="n">
        <v>1000</v>
      </c>
      <c r="J449" s="35" t="s">
        <v>562</v>
      </c>
      <c r="K449" s="35" t="n">
        <v>48820</v>
      </c>
      <c r="L449" s="35" t="n">
        <v>309534971</v>
      </c>
      <c r="M449" s="35" t="n">
        <v>400907159</v>
      </c>
      <c r="N449" s="35" t="n">
        <v>210619270</v>
      </c>
      <c r="O449" s="35" t="n">
        <v>250850690</v>
      </c>
      <c r="P449" s="35" t="n">
        <v>98915701</v>
      </c>
      <c r="Q449" s="35" t="n">
        <v>150056469</v>
      </c>
      <c r="R449" s="35" t="n">
        <v>6268</v>
      </c>
      <c r="S449" s="35" t="n">
        <v>6268</v>
      </c>
      <c r="T449" s="35" t="n">
        <v>50000</v>
      </c>
      <c r="U449" s="35" t="n">
        <v>50000</v>
      </c>
      <c r="V449" s="35" t="n">
        <v>629559</v>
      </c>
      <c r="W449" s="35" t="n">
        <v>667067</v>
      </c>
      <c r="X449" s="35" t="n">
        <v>153925</v>
      </c>
      <c r="Y449" s="35" t="n">
        <v>160000</v>
      </c>
      <c r="Z449" s="35" t="n">
        <v>314213</v>
      </c>
      <c r="AA449" s="35" t="n">
        <v>332933</v>
      </c>
      <c r="AB449" s="35" t="n">
        <v>88900</v>
      </c>
      <c r="AC449" s="35" t="n">
        <v>100000</v>
      </c>
      <c r="AD449" s="35" t="n">
        <v>138755</v>
      </c>
      <c r="AE449" s="35" t="n">
        <v>150000</v>
      </c>
      <c r="AF449" s="35" t="n">
        <v>44450</v>
      </c>
      <c r="AG449" s="35" t="n">
        <v>50000</v>
      </c>
      <c r="AH449" s="35" t="n">
        <v>209199468</v>
      </c>
      <c r="AI449" s="35" t="n">
        <v>249340690</v>
      </c>
      <c r="AJ449" s="35" t="n">
        <v>234386</v>
      </c>
      <c r="AK449" s="35" t="n">
        <v>48359612</v>
      </c>
      <c r="AL449" s="35" t="n">
        <v>388000</v>
      </c>
      <c r="AM449" s="35" t="n">
        <v>62310238</v>
      </c>
      <c r="AN449" s="35" t="n">
        <v>48593998</v>
      </c>
      <c r="AO449" s="35" t="n">
        <v>62698238</v>
      </c>
      <c r="AP449" s="35" t="n">
        <v>49457851</v>
      </c>
      <c r="AQ449" s="35" t="n">
        <v>85910355</v>
      </c>
      <c r="AR449" s="35" t="n">
        <v>5783</v>
      </c>
      <c r="AS449" s="35" t="n">
        <v>9877</v>
      </c>
      <c r="AT449" s="35" t="n">
        <v>75812</v>
      </c>
      <c r="AU449" s="35" t="n">
        <v>120000</v>
      </c>
      <c r="AV449" s="35" t="n">
        <v>167296</v>
      </c>
      <c r="AW449" s="35" t="n">
        <v>300000</v>
      </c>
      <c r="AX449" s="35" t="n">
        <v>614961</v>
      </c>
      <c r="AY449" s="35" t="n">
        <v>1018000</v>
      </c>
      <c r="AZ449" s="35" t="n">
        <v>2934.80876</v>
      </c>
      <c r="BA449" s="35" t="n">
        <v>21764240</v>
      </c>
      <c r="BB449" s="35" t="n">
        <v>0</v>
      </c>
      <c r="BC449" s="35" t="n">
        <v>171820709</v>
      </c>
      <c r="BD449" s="60" t="n">
        <v>98915701</v>
      </c>
      <c r="BE449" s="60" t="n">
        <v>49383</v>
      </c>
    </row>
    <row r="450" customFormat="false" ht="12.75" hidden="false" customHeight="true" outlineLevel="0" collapsed="false">
      <c r="A450" s="35" t="s">
        <v>791</v>
      </c>
      <c r="B450" s="35" t="s">
        <v>587</v>
      </c>
      <c r="C450" s="35" t="s">
        <v>153</v>
      </c>
      <c r="D450" s="35" t="s">
        <v>772</v>
      </c>
      <c r="E450" s="35" t="s">
        <v>155</v>
      </c>
      <c r="F450" s="35" t="s">
        <v>144</v>
      </c>
      <c r="G450" s="35" t="s">
        <v>549</v>
      </c>
      <c r="H450" s="35" t="s">
        <v>556</v>
      </c>
      <c r="I450" s="35" t="n">
        <v>1000</v>
      </c>
      <c r="J450" s="35" t="s">
        <v>562</v>
      </c>
      <c r="K450" s="35" t="n">
        <v>48820</v>
      </c>
      <c r="L450" s="35" t="n">
        <v>8021110</v>
      </c>
      <c r="M450" s="35" t="n">
        <v>10217266</v>
      </c>
      <c r="N450" s="35" t="n">
        <v>5562037</v>
      </c>
      <c r="O450" s="35" t="n">
        <v>6447047</v>
      </c>
      <c r="P450" s="35" t="n">
        <v>2459073</v>
      </c>
      <c r="Q450" s="35" t="n">
        <v>3770219</v>
      </c>
      <c r="R450" s="35" t="n">
        <v>203</v>
      </c>
      <c r="S450" s="35" t="n">
        <v>203</v>
      </c>
      <c r="T450" s="35" t="n">
        <v>50000</v>
      </c>
      <c r="U450" s="35" t="n">
        <v>50000</v>
      </c>
      <c r="V450" s="35" t="n">
        <v>629559</v>
      </c>
      <c r="W450" s="35" t="n">
        <v>667067</v>
      </c>
      <c r="X450" s="35" t="n">
        <v>153925</v>
      </c>
      <c r="Y450" s="35" t="n">
        <v>160000</v>
      </c>
      <c r="Z450" s="35" t="n">
        <v>314213</v>
      </c>
      <c r="AA450" s="35" t="n">
        <v>332933</v>
      </c>
      <c r="AB450" s="35" t="n">
        <v>88900</v>
      </c>
      <c r="AC450" s="35" t="n">
        <v>100000</v>
      </c>
      <c r="AD450" s="35" t="n">
        <v>138755</v>
      </c>
      <c r="AE450" s="35" t="n">
        <v>150000</v>
      </c>
      <c r="AF450" s="35" t="n">
        <v>44450</v>
      </c>
      <c r="AG450" s="35" t="n">
        <v>50000</v>
      </c>
      <c r="AH450" s="35" t="n">
        <v>4142235</v>
      </c>
      <c r="AI450" s="35" t="n">
        <v>4937047</v>
      </c>
      <c r="AJ450" s="35" t="n">
        <v>234386</v>
      </c>
      <c r="AK450" s="35" t="n">
        <v>957540</v>
      </c>
      <c r="AL450" s="35" t="n">
        <v>388000</v>
      </c>
      <c r="AM450" s="35" t="n">
        <v>1233768</v>
      </c>
      <c r="AN450" s="35" t="n">
        <v>1191926</v>
      </c>
      <c r="AO450" s="35" t="n">
        <v>1621768</v>
      </c>
      <c r="AP450" s="35" t="n">
        <v>404452</v>
      </c>
      <c r="AQ450" s="35" t="n">
        <v>702550</v>
      </c>
      <c r="AR450" s="35" t="n">
        <v>4626</v>
      </c>
      <c r="AS450" s="35" t="n">
        <v>7901</v>
      </c>
      <c r="AT450" s="35" t="n">
        <v>75812</v>
      </c>
      <c r="AU450" s="35" t="n">
        <v>120000</v>
      </c>
      <c r="AV450" s="35" t="n">
        <v>167296</v>
      </c>
      <c r="AW450" s="35" t="n">
        <v>300000</v>
      </c>
      <c r="AX450" s="35" t="n">
        <v>614961</v>
      </c>
      <c r="AY450" s="35" t="n">
        <v>1018000</v>
      </c>
      <c r="AZ450" s="35" t="n">
        <v>30</v>
      </c>
      <c r="BA450" s="35" t="n">
        <v>-2365120</v>
      </c>
      <c r="BB450" s="35" t="n">
        <v>-1650170</v>
      </c>
      <c r="BC450" s="35" t="n">
        <v>1405099</v>
      </c>
      <c r="BD450" s="60" t="n">
        <v>808903</v>
      </c>
      <c r="BE450" s="60" t="n">
        <v>39506</v>
      </c>
    </row>
    <row r="451" customFormat="false" ht="12.75" hidden="false" customHeight="true" outlineLevel="0" collapsed="false">
      <c r="A451" s="35" t="s">
        <v>792</v>
      </c>
      <c r="B451" s="35" t="s">
        <v>587</v>
      </c>
      <c r="C451" s="35" t="s">
        <v>153</v>
      </c>
      <c r="D451" s="35" t="s">
        <v>772</v>
      </c>
      <c r="E451" s="35" t="s">
        <v>155</v>
      </c>
      <c r="F451" s="35" t="s">
        <v>144</v>
      </c>
      <c r="G451" s="35" t="s">
        <v>553</v>
      </c>
      <c r="H451" s="35" t="s">
        <v>556</v>
      </c>
      <c r="I451" s="35" t="n">
        <v>1000</v>
      </c>
      <c r="J451" s="35" t="s">
        <v>562</v>
      </c>
      <c r="K451" s="35" t="n">
        <v>48820</v>
      </c>
      <c r="L451" s="35" t="n">
        <v>260582685</v>
      </c>
      <c r="M451" s="35" t="n">
        <v>315874991</v>
      </c>
      <c r="N451" s="35" t="n">
        <v>210619270</v>
      </c>
      <c r="O451" s="35" t="n">
        <v>250850690</v>
      </c>
      <c r="P451" s="35" t="n">
        <v>49963415</v>
      </c>
      <c r="Q451" s="35" t="n">
        <v>65024302</v>
      </c>
      <c r="R451" s="35" t="n">
        <v>5277</v>
      </c>
      <c r="S451" s="35" t="n">
        <v>5277</v>
      </c>
      <c r="T451" s="35" t="n">
        <v>50000</v>
      </c>
      <c r="U451" s="35" t="n">
        <v>50000</v>
      </c>
      <c r="V451" s="35" t="n">
        <v>629559</v>
      </c>
      <c r="W451" s="35" t="n">
        <v>667067</v>
      </c>
      <c r="X451" s="35" t="n">
        <v>153925</v>
      </c>
      <c r="Y451" s="35" t="n">
        <v>160000</v>
      </c>
      <c r="Z451" s="35" t="n">
        <v>314213</v>
      </c>
      <c r="AA451" s="35" t="n">
        <v>332933</v>
      </c>
      <c r="AB451" s="35" t="n">
        <v>88900</v>
      </c>
      <c r="AC451" s="35" t="n">
        <v>100000</v>
      </c>
      <c r="AD451" s="35" t="n">
        <v>138755</v>
      </c>
      <c r="AE451" s="35" t="n">
        <v>150000</v>
      </c>
      <c r="AF451" s="35" t="n">
        <v>44450</v>
      </c>
      <c r="AG451" s="35" t="n">
        <v>50000</v>
      </c>
      <c r="AH451" s="35" t="n">
        <v>209199468</v>
      </c>
      <c r="AI451" s="35" t="n">
        <v>249340690</v>
      </c>
      <c r="AJ451" s="35" t="n">
        <v>234386</v>
      </c>
      <c r="AK451" s="35" t="n">
        <v>48359612</v>
      </c>
      <c r="AL451" s="35" t="n">
        <v>388000</v>
      </c>
      <c r="AM451" s="35" t="n">
        <v>62310238</v>
      </c>
      <c r="AN451" s="35" t="n">
        <v>48593998</v>
      </c>
      <c r="AO451" s="35" t="n">
        <v>62698238</v>
      </c>
      <c r="AP451" s="35" t="n">
        <v>505565</v>
      </c>
      <c r="AQ451" s="35" t="n">
        <v>878187</v>
      </c>
      <c r="AR451" s="35" t="n">
        <v>5783</v>
      </c>
      <c r="AS451" s="35" t="n">
        <v>9877</v>
      </c>
      <c r="AT451" s="35" t="n">
        <v>75812</v>
      </c>
      <c r="AU451" s="35" t="n">
        <v>120000</v>
      </c>
      <c r="AV451" s="35" t="n">
        <v>167296</v>
      </c>
      <c r="AW451" s="35" t="n">
        <v>300000</v>
      </c>
      <c r="AX451" s="35" t="n">
        <v>614961</v>
      </c>
      <c r="AY451" s="35" t="n">
        <v>1018000</v>
      </c>
      <c r="AZ451" s="35" t="n">
        <v>30</v>
      </c>
      <c r="BA451" s="35" t="n">
        <v>-63267928</v>
      </c>
      <c r="BB451" s="35" t="n">
        <v>-48952286</v>
      </c>
      <c r="BC451" s="35" t="n">
        <v>1756374</v>
      </c>
      <c r="BD451" s="60" t="n">
        <v>1011129</v>
      </c>
      <c r="BE451" s="60" t="n">
        <v>49383</v>
      </c>
    </row>
    <row r="452" customFormat="false" ht="12.75" hidden="false" customHeight="true" outlineLevel="0" collapsed="false">
      <c r="A452" s="35" t="s">
        <v>793</v>
      </c>
      <c r="B452" s="35" t="s">
        <v>587</v>
      </c>
      <c r="C452" s="35" t="s">
        <v>153</v>
      </c>
      <c r="D452" s="35" t="s">
        <v>772</v>
      </c>
      <c r="E452" s="35" t="s">
        <v>155</v>
      </c>
      <c r="F452" s="35" t="s">
        <v>156</v>
      </c>
      <c r="H452" s="35" t="s">
        <v>550</v>
      </c>
      <c r="I452" s="35" t="n">
        <v>800</v>
      </c>
      <c r="J452" s="35" t="s">
        <v>551</v>
      </c>
      <c r="K452" s="35" t="n">
        <v>1044882</v>
      </c>
      <c r="L452" s="35" t="n">
        <v>3533017</v>
      </c>
      <c r="M452" s="35" t="n">
        <v>5342702</v>
      </c>
      <c r="N452" s="35" t="n">
        <v>1342839</v>
      </c>
      <c r="O452" s="35" t="n">
        <v>1430000</v>
      </c>
      <c r="P452" s="35" t="n">
        <v>2190178</v>
      </c>
      <c r="Q452" s="35" t="n">
        <v>3912702</v>
      </c>
      <c r="R452" s="35" t="n">
        <v>143</v>
      </c>
      <c r="S452" s="35" t="n">
        <v>143</v>
      </c>
      <c r="T452" s="35" t="n">
        <v>50000</v>
      </c>
      <c r="U452" s="35" t="n">
        <v>50000</v>
      </c>
      <c r="V452" s="35" t="n">
        <v>629559</v>
      </c>
      <c r="W452" s="35" t="n">
        <v>667067</v>
      </c>
      <c r="X452" s="35" t="n">
        <v>76963</v>
      </c>
      <c r="Y452" s="35" t="n">
        <v>80000</v>
      </c>
      <c r="Z452" s="35" t="n">
        <v>314213</v>
      </c>
      <c r="AA452" s="35" t="n">
        <v>332933</v>
      </c>
      <c r="AB452" s="35" t="n">
        <v>88900</v>
      </c>
      <c r="AC452" s="35" t="n">
        <v>100000</v>
      </c>
      <c r="AD452" s="35" t="n">
        <v>138755</v>
      </c>
      <c r="AE452" s="35" t="n">
        <v>150000</v>
      </c>
      <c r="AF452" s="35" t="n">
        <v>44450</v>
      </c>
      <c r="AG452" s="35" t="n">
        <v>50000</v>
      </c>
      <c r="AH452" s="35" t="n">
        <v>0</v>
      </c>
      <c r="AI452" s="35" t="n">
        <v>0</v>
      </c>
      <c r="AJ452" s="35" t="n">
        <v>234386</v>
      </c>
      <c r="AK452" s="35" t="n">
        <v>0</v>
      </c>
      <c r="AL452" s="35" t="n">
        <v>388000</v>
      </c>
      <c r="AM452" s="35" t="n">
        <v>0</v>
      </c>
      <c r="AN452" s="35" t="n">
        <v>234386</v>
      </c>
      <c r="AO452" s="35" t="n">
        <v>388000</v>
      </c>
      <c r="AP452" s="35" t="n">
        <v>1095089</v>
      </c>
      <c r="AQ452" s="35" t="n">
        <v>2081766</v>
      </c>
      <c r="AR452" s="35" t="n">
        <v>2634</v>
      </c>
      <c r="AS452" s="35" t="n">
        <v>4936</v>
      </c>
      <c r="AT452" s="35" t="n">
        <v>75812</v>
      </c>
      <c r="AU452" s="35" t="n">
        <v>120000</v>
      </c>
      <c r="AV452" s="35" t="n">
        <v>167296</v>
      </c>
      <c r="AW452" s="35" t="n">
        <v>300000</v>
      </c>
      <c r="AX452" s="35" t="n">
        <v>614961</v>
      </c>
      <c r="AY452" s="35" t="n">
        <v>1018000</v>
      </c>
      <c r="AZ452" s="35" t="n">
        <v>137.6356725</v>
      </c>
      <c r="BA452" s="35" t="n">
        <v>250830</v>
      </c>
      <c r="BB452" s="35" t="n">
        <v>0</v>
      </c>
      <c r="BC452" s="35" t="n">
        <v>4163532</v>
      </c>
      <c r="BD452" s="60" t="n">
        <v>2190178</v>
      </c>
      <c r="BE452" s="60" t="n">
        <v>24680</v>
      </c>
    </row>
    <row r="453" customFormat="false" ht="12.75" hidden="false" customHeight="true" outlineLevel="0" collapsed="false">
      <c r="A453" s="35" t="s">
        <v>793</v>
      </c>
      <c r="B453" s="35" t="s">
        <v>587</v>
      </c>
      <c r="C453" s="35" t="s">
        <v>153</v>
      </c>
      <c r="D453" s="35" t="s">
        <v>772</v>
      </c>
      <c r="E453" s="35" t="s">
        <v>155</v>
      </c>
      <c r="F453" s="35" t="s">
        <v>156</v>
      </c>
      <c r="H453" s="35" t="s">
        <v>556</v>
      </c>
      <c r="I453" s="35" t="n">
        <v>800</v>
      </c>
      <c r="J453" s="35" t="s">
        <v>551</v>
      </c>
      <c r="K453" s="35" t="n">
        <v>1044882</v>
      </c>
      <c r="L453" s="35" t="n">
        <v>2676621</v>
      </c>
      <c r="M453" s="35" t="n">
        <v>3714692</v>
      </c>
      <c r="N453" s="35" t="n">
        <v>1342839</v>
      </c>
      <c r="O453" s="35" t="n">
        <v>1430000</v>
      </c>
      <c r="P453" s="35" t="n">
        <v>1333782</v>
      </c>
      <c r="Q453" s="35" t="n">
        <v>2284692</v>
      </c>
      <c r="R453" s="35" t="n">
        <v>108</v>
      </c>
      <c r="S453" s="35" t="n">
        <v>108</v>
      </c>
      <c r="T453" s="35" t="n">
        <v>50000</v>
      </c>
      <c r="U453" s="35" t="n">
        <v>50000</v>
      </c>
      <c r="V453" s="35" t="n">
        <v>629559</v>
      </c>
      <c r="W453" s="35" t="n">
        <v>667067</v>
      </c>
      <c r="X453" s="35" t="n">
        <v>76963</v>
      </c>
      <c r="Y453" s="35" t="n">
        <v>80000</v>
      </c>
      <c r="Z453" s="35" t="n">
        <v>314213</v>
      </c>
      <c r="AA453" s="35" t="n">
        <v>332933</v>
      </c>
      <c r="AB453" s="35" t="n">
        <v>88900</v>
      </c>
      <c r="AC453" s="35" t="n">
        <v>100000</v>
      </c>
      <c r="AD453" s="35" t="n">
        <v>138755</v>
      </c>
      <c r="AE453" s="35" t="n">
        <v>150000</v>
      </c>
      <c r="AF453" s="35" t="n">
        <v>44450</v>
      </c>
      <c r="AG453" s="35" t="n">
        <v>50000</v>
      </c>
      <c r="AH453" s="35" t="n">
        <v>0</v>
      </c>
      <c r="AI453" s="35" t="n">
        <v>0</v>
      </c>
      <c r="AJ453" s="35" t="n">
        <v>234386</v>
      </c>
      <c r="AK453" s="35" t="n">
        <v>0</v>
      </c>
      <c r="AL453" s="35" t="n">
        <v>388000</v>
      </c>
      <c r="AM453" s="35" t="n">
        <v>0</v>
      </c>
      <c r="AN453" s="35" t="n">
        <v>234386</v>
      </c>
      <c r="AO453" s="35" t="n">
        <v>388000</v>
      </c>
      <c r="AP453" s="35" t="n">
        <v>238693</v>
      </c>
      <c r="AQ453" s="35" t="n">
        <v>453756</v>
      </c>
      <c r="AR453" s="35" t="n">
        <v>2634</v>
      </c>
      <c r="AS453" s="35" t="n">
        <v>4936</v>
      </c>
      <c r="AT453" s="35" t="n">
        <v>75812</v>
      </c>
      <c r="AU453" s="35" t="n">
        <v>120000</v>
      </c>
      <c r="AV453" s="35" t="n">
        <v>167296</v>
      </c>
      <c r="AW453" s="35" t="n">
        <v>300000</v>
      </c>
      <c r="AX453" s="35" t="n">
        <v>614961</v>
      </c>
      <c r="AY453" s="35" t="n">
        <v>1018000</v>
      </c>
      <c r="AZ453" s="35" t="n">
        <v>30</v>
      </c>
      <c r="BA453" s="35" t="n">
        <v>-1377180</v>
      </c>
      <c r="BB453" s="35" t="n">
        <v>-856396</v>
      </c>
      <c r="BC453" s="35" t="n">
        <v>907512</v>
      </c>
      <c r="BD453" s="60" t="n">
        <v>477386</v>
      </c>
      <c r="BE453" s="60" t="n">
        <v>24680</v>
      </c>
    </row>
    <row r="454" customFormat="false" ht="12.75" hidden="false" customHeight="true" outlineLevel="0" collapsed="false">
      <c r="A454" s="35" t="s">
        <v>794</v>
      </c>
      <c r="B454" s="35" t="s">
        <v>587</v>
      </c>
      <c r="C454" s="35" t="s">
        <v>153</v>
      </c>
      <c r="D454" s="35" t="s">
        <v>772</v>
      </c>
      <c r="E454" s="35" t="s">
        <v>155</v>
      </c>
      <c r="F454" s="35" t="s">
        <v>156</v>
      </c>
      <c r="H454" s="35" t="s">
        <v>550</v>
      </c>
      <c r="I454" s="35" t="n">
        <v>4000</v>
      </c>
      <c r="J454" s="35" t="s">
        <v>558</v>
      </c>
      <c r="K454" s="35" t="n">
        <v>1044882</v>
      </c>
      <c r="L454" s="35" t="n">
        <v>3554087</v>
      </c>
      <c r="M454" s="35" t="n">
        <v>5382473</v>
      </c>
      <c r="N454" s="35" t="n">
        <v>1342839</v>
      </c>
      <c r="O454" s="35" t="n">
        <v>1430000</v>
      </c>
      <c r="P454" s="35" t="n">
        <v>2211248</v>
      </c>
      <c r="Q454" s="35" t="n">
        <v>3952473</v>
      </c>
      <c r="R454" s="35" t="n">
        <v>29</v>
      </c>
      <c r="S454" s="35" t="n">
        <v>29</v>
      </c>
      <c r="T454" s="35" t="n">
        <v>50000</v>
      </c>
      <c r="U454" s="35" t="n">
        <v>50000</v>
      </c>
      <c r="V454" s="35" t="n">
        <v>629559</v>
      </c>
      <c r="W454" s="35" t="n">
        <v>667067</v>
      </c>
      <c r="X454" s="35" t="n">
        <v>76963</v>
      </c>
      <c r="Y454" s="35" t="n">
        <v>80000</v>
      </c>
      <c r="Z454" s="35" t="n">
        <v>314213</v>
      </c>
      <c r="AA454" s="35" t="n">
        <v>332933</v>
      </c>
      <c r="AB454" s="35" t="n">
        <v>88900</v>
      </c>
      <c r="AC454" s="35" t="n">
        <v>100000</v>
      </c>
      <c r="AD454" s="35" t="n">
        <v>138755</v>
      </c>
      <c r="AE454" s="35" t="n">
        <v>150000</v>
      </c>
      <c r="AF454" s="35" t="n">
        <v>44450</v>
      </c>
      <c r="AG454" s="35" t="n">
        <v>50000</v>
      </c>
      <c r="AH454" s="35" t="n">
        <v>0</v>
      </c>
      <c r="AI454" s="35" t="n">
        <v>0</v>
      </c>
      <c r="AJ454" s="35" t="n">
        <v>234386</v>
      </c>
      <c r="AK454" s="35" t="n">
        <v>0</v>
      </c>
      <c r="AL454" s="35" t="n">
        <v>388000</v>
      </c>
      <c r="AM454" s="35" t="n">
        <v>0</v>
      </c>
      <c r="AN454" s="35" t="n">
        <v>234386</v>
      </c>
      <c r="AO454" s="35" t="n">
        <v>388000</v>
      </c>
      <c r="AP454" s="35" t="n">
        <v>1105624</v>
      </c>
      <c r="AQ454" s="35" t="n">
        <v>2101793</v>
      </c>
      <c r="AR454" s="35" t="n">
        <v>13169</v>
      </c>
      <c r="AS454" s="35" t="n">
        <v>24680</v>
      </c>
      <c r="AT454" s="35" t="n">
        <v>75812</v>
      </c>
      <c r="AU454" s="35" t="n">
        <v>120000</v>
      </c>
      <c r="AV454" s="35" t="n">
        <v>167296</v>
      </c>
      <c r="AW454" s="35" t="n">
        <v>300000</v>
      </c>
      <c r="AX454" s="35" t="n">
        <v>614961</v>
      </c>
      <c r="AY454" s="35" t="n">
        <v>1018000</v>
      </c>
      <c r="AZ454" s="35" t="n">
        <v>27.79195073</v>
      </c>
      <c r="BA454" s="35" t="n">
        <v>251113</v>
      </c>
      <c r="BB454" s="35" t="n">
        <v>0</v>
      </c>
      <c r="BC454" s="35" t="n">
        <v>4203586</v>
      </c>
      <c r="BD454" s="60" t="n">
        <v>2211248</v>
      </c>
      <c r="BE454" s="60" t="n">
        <v>123401</v>
      </c>
    </row>
    <row r="455" customFormat="false" ht="12.75" hidden="false" customHeight="true" outlineLevel="0" collapsed="false">
      <c r="A455" s="35" t="s">
        <v>794</v>
      </c>
      <c r="B455" s="35" t="s">
        <v>587</v>
      </c>
      <c r="C455" s="35" t="s">
        <v>153</v>
      </c>
      <c r="D455" s="35" t="s">
        <v>772</v>
      </c>
      <c r="E455" s="35" t="s">
        <v>155</v>
      </c>
      <c r="F455" s="35" t="s">
        <v>156</v>
      </c>
      <c r="H455" s="35" t="s">
        <v>556</v>
      </c>
      <c r="I455" s="35" t="n">
        <v>4000</v>
      </c>
      <c r="J455" s="35" t="s">
        <v>558</v>
      </c>
      <c r="K455" s="35" t="n">
        <v>1044882</v>
      </c>
      <c r="L455" s="35" t="n">
        <v>3641928</v>
      </c>
      <c r="M455" s="35" t="n">
        <v>5549459</v>
      </c>
      <c r="N455" s="35" t="n">
        <v>1342839</v>
      </c>
      <c r="O455" s="35" t="n">
        <v>1430000</v>
      </c>
      <c r="P455" s="35" t="n">
        <v>2299089</v>
      </c>
      <c r="Q455" s="35" t="n">
        <v>4119459</v>
      </c>
      <c r="R455" s="35" t="n">
        <v>30</v>
      </c>
      <c r="S455" s="35" t="n">
        <v>30</v>
      </c>
      <c r="T455" s="35" t="n">
        <v>50000</v>
      </c>
      <c r="U455" s="35" t="n">
        <v>50000</v>
      </c>
      <c r="V455" s="35" t="n">
        <v>629559</v>
      </c>
      <c r="W455" s="35" t="n">
        <v>667067</v>
      </c>
      <c r="X455" s="35" t="n">
        <v>76963</v>
      </c>
      <c r="Y455" s="35" t="n">
        <v>80000</v>
      </c>
      <c r="Z455" s="35" t="n">
        <v>314213</v>
      </c>
      <c r="AA455" s="35" t="n">
        <v>332933</v>
      </c>
      <c r="AB455" s="35" t="n">
        <v>88900</v>
      </c>
      <c r="AC455" s="35" t="n">
        <v>100000</v>
      </c>
      <c r="AD455" s="35" t="n">
        <v>138755</v>
      </c>
      <c r="AE455" s="35" t="n">
        <v>150000</v>
      </c>
      <c r="AF455" s="35" t="n">
        <v>44450</v>
      </c>
      <c r="AG455" s="35" t="n">
        <v>50000</v>
      </c>
      <c r="AH455" s="35" t="n">
        <v>0</v>
      </c>
      <c r="AI455" s="35" t="n">
        <v>0</v>
      </c>
      <c r="AJ455" s="35" t="n">
        <v>234386</v>
      </c>
      <c r="AK455" s="35" t="n">
        <v>0</v>
      </c>
      <c r="AL455" s="35" t="n">
        <v>388000</v>
      </c>
      <c r="AM455" s="35" t="n">
        <v>0</v>
      </c>
      <c r="AN455" s="35" t="n">
        <v>234386</v>
      </c>
      <c r="AO455" s="35" t="n">
        <v>388000</v>
      </c>
      <c r="AP455" s="35" t="n">
        <v>1193465</v>
      </c>
      <c r="AQ455" s="35" t="n">
        <v>2268779</v>
      </c>
      <c r="AR455" s="35" t="n">
        <v>13169</v>
      </c>
      <c r="AS455" s="35" t="n">
        <v>24680</v>
      </c>
      <c r="AT455" s="35" t="n">
        <v>75812</v>
      </c>
      <c r="AU455" s="35" t="n">
        <v>120000</v>
      </c>
      <c r="AV455" s="35" t="n">
        <v>167296</v>
      </c>
      <c r="AW455" s="35" t="n">
        <v>300000</v>
      </c>
      <c r="AX455" s="35" t="n">
        <v>614961</v>
      </c>
      <c r="AY455" s="35" t="n">
        <v>1018000</v>
      </c>
      <c r="AZ455" s="35" t="n">
        <v>30</v>
      </c>
      <c r="BA455" s="35" t="n">
        <v>418099</v>
      </c>
      <c r="BB455" s="35" t="n">
        <v>87841</v>
      </c>
      <c r="BC455" s="35" t="n">
        <v>4537558</v>
      </c>
      <c r="BD455" s="60" t="n">
        <v>2386930</v>
      </c>
      <c r="BE455" s="60" t="n">
        <v>123401</v>
      </c>
    </row>
    <row r="456" customFormat="false" ht="12.75" hidden="false" customHeight="true" outlineLevel="0" collapsed="false">
      <c r="A456" s="35" t="s">
        <v>795</v>
      </c>
      <c r="B456" s="35" t="s">
        <v>587</v>
      </c>
      <c r="C456" s="35" t="s">
        <v>153</v>
      </c>
      <c r="D456" s="35" t="s">
        <v>772</v>
      </c>
      <c r="E456" s="35" t="s">
        <v>155</v>
      </c>
      <c r="F456" s="35" t="s">
        <v>156</v>
      </c>
      <c r="H456" s="35" t="s">
        <v>550</v>
      </c>
      <c r="I456" s="35" t="n">
        <v>8000</v>
      </c>
      <c r="J456" s="35" t="s">
        <v>562</v>
      </c>
      <c r="K456" s="35" t="n">
        <v>1044882</v>
      </c>
      <c r="L456" s="35" t="n">
        <v>3580425</v>
      </c>
      <c r="M456" s="35" t="n">
        <v>5432187</v>
      </c>
      <c r="N456" s="35" t="n">
        <v>1342839</v>
      </c>
      <c r="O456" s="35" t="n">
        <v>1430000</v>
      </c>
      <c r="P456" s="35" t="n">
        <v>2237586</v>
      </c>
      <c r="Q456" s="35" t="n">
        <v>4002187</v>
      </c>
      <c r="R456" s="35" t="n">
        <v>15</v>
      </c>
      <c r="S456" s="35" t="n">
        <v>15</v>
      </c>
      <c r="T456" s="35" t="n">
        <v>50000</v>
      </c>
      <c r="U456" s="35" t="n">
        <v>50000</v>
      </c>
      <c r="V456" s="35" t="n">
        <v>629559</v>
      </c>
      <c r="W456" s="35" t="n">
        <v>667067</v>
      </c>
      <c r="X456" s="35" t="n">
        <v>76963</v>
      </c>
      <c r="Y456" s="35" t="n">
        <v>80000</v>
      </c>
      <c r="Z456" s="35" t="n">
        <v>314213</v>
      </c>
      <c r="AA456" s="35" t="n">
        <v>332933</v>
      </c>
      <c r="AB456" s="35" t="n">
        <v>88900</v>
      </c>
      <c r="AC456" s="35" t="n">
        <v>100000</v>
      </c>
      <c r="AD456" s="35" t="n">
        <v>138755</v>
      </c>
      <c r="AE456" s="35" t="n">
        <v>150000</v>
      </c>
      <c r="AF456" s="35" t="n">
        <v>44450</v>
      </c>
      <c r="AG456" s="35" t="n">
        <v>50000</v>
      </c>
      <c r="AH456" s="35" t="n">
        <v>0</v>
      </c>
      <c r="AI456" s="35" t="n">
        <v>0</v>
      </c>
      <c r="AJ456" s="35" t="n">
        <v>234386</v>
      </c>
      <c r="AK456" s="35" t="n">
        <v>0</v>
      </c>
      <c r="AL456" s="35" t="n">
        <v>388000</v>
      </c>
      <c r="AM456" s="35" t="n">
        <v>0</v>
      </c>
      <c r="AN456" s="35" t="n">
        <v>234386</v>
      </c>
      <c r="AO456" s="35" t="n">
        <v>388000</v>
      </c>
      <c r="AP456" s="35" t="n">
        <v>1118793</v>
      </c>
      <c r="AQ456" s="35" t="n">
        <v>2126827</v>
      </c>
      <c r="AR456" s="35" t="n">
        <v>26337</v>
      </c>
      <c r="AS456" s="35" t="n">
        <v>49360</v>
      </c>
      <c r="AT456" s="35" t="n">
        <v>75812</v>
      </c>
      <c r="AU456" s="35" t="n">
        <v>120000</v>
      </c>
      <c r="AV456" s="35" t="n">
        <v>167296</v>
      </c>
      <c r="AW456" s="35" t="n">
        <v>300000</v>
      </c>
      <c r="AX456" s="35" t="n">
        <v>614961</v>
      </c>
      <c r="AY456" s="35" t="n">
        <v>1018000</v>
      </c>
      <c r="AZ456" s="35" t="n">
        <v>14.0614855</v>
      </c>
      <c r="BA456" s="35" t="n">
        <v>251467</v>
      </c>
      <c r="BB456" s="35" t="n">
        <v>0</v>
      </c>
      <c r="BC456" s="35" t="n">
        <v>4253654</v>
      </c>
      <c r="BD456" s="60" t="n">
        <v>2237586</v>
      </c>
      <c r="BE456" s="60" t="n">
        <v>246801</v>
      </c>
    </row>
    <row r="457" customFormat="false" ht="12.75" hidden="false" customHeight="true" outlineLevel="0" collapsed="false">
      <c r="A457" s="35" t="s">
        <v>795</v>
      </c>
      <c r="B457" s="35" t="s">
        <v>587</v>
      </c>
      <c r="C457" s="35" t="s">
        <v>153</v>
      </c>
      <c r="D457" s="35" t="s">
        <v>772</v>
      </c>
      <c r="E457" s="35" t="s">
        <v>155</v>
      </c>
      <c r="F457" s="35" t="s">
        <v>156</v>
      </c>
      <c r="H457" s="35" t="s">
        <v>556</v>
      </c>
      <c r="I457" s="35" t="n">
        <v>8000</v>
      </c>
      <c r="J457" s="35" t="s">
        <v>562</v>
      </c>
      <c r="K457" s="35" t="n">
        <v>1044882</v>
      </c>
      <c r="L457" s="35" t="n">
        <v>4848562</v>
      </c>
      <c r="M457" s="35" t="n">
        <v>7842918</v>
      </c>
      <c r="N457" s="35" t="n">
        <v>1342839</v>
      </c>
      <c r="O457" s="35" t="n">
        <v>1430000</v>
      </c>
      <c r="P457" s="35" t="n">
        <v>3505723</v>
      </c>
      <c r="Q457" s="35" t="n">
        <v>6412918</v>
      </c>
      <c r="R457" s="35" t="n">
        <v>20</v>
      </c>
      <c r="S457" s="35" t="n">
        <v>20</v>
      </c>
      <c r="T457" s="35" t="n">
        <v>50000</v>
      </c>
      <c r="U457" s="35" t="n">
        <v>50000</v>
      </c>
      <c r="V457" s="35" t="n">
        <v>629559</v>
      </c>
      <c r="W457" s="35" t="n">
        <v>667067</v>
      </c>
      <c r="X457" s="35" t="n">
        <v>76963</v>
      </c>
      <c r="Y457" s="35" t="n">
        <v>80000</v>
      </c>
      <c r="Z457" s="35" t="n">
        <v>314213</v>
      </c>
      <c r="AA457" s="35" t="n">
        <v>332933</v>
      </c>
      <c r="AB457" s="35" t="n">
        <v>88900</v>
      </c>
      <c r="AC457" s="35" t="n">
        <v>100000</v>
      </c>
      <c r="AD457" s="35" t="n">
        <v>138755</v>
      </c>
      <c r="AE457" s="35" t="n">
        <v>150000</v>
      </c>
      <c r="AF457" s="35" t="n">
        <v>44450</v>
      </c>
      <c r="AG457" s="35" t="n">
        <v>50000</v>
      </c>
      <c r="AH457" s="35" t="n">
        <v>0</v>
      </c>
      <c r="AI457" s="35" t="n">
        <v>0</v>
      </c>
      <c r="AJ457" s="35" t="n">
        <v>234386</v>
      </c>
      <c r="AK457" s="35" t="n">
        <v>0</v>
      </c>
      <c r="AL457" s="35" t="n">
        <v>388000</v>
      </c>
      <c r="AM457" s="35" t="n">
        <v>0</v>
      </c>
      <c r="AN457" s="35" t="n">
        <v>234386</v>
      </c>
      <c r="AO457" s="35" t="n">
        <v>388000</v>
      </c>
      <c r="AP457" s="35" t="n">
        <v>2386930</v>
      </c>
      <c r="AQ457" s="35" t="n">
        <v>4537558</v>
      </c>
      <c r="AR457" s="35" t="n">
        <v>26337</v>
      </c>
      <c r="AS457" s="35" t="n">
        <v>49360</v>
      </c>
      <c r="AT457" s="35" t="n">
        <v>75812</v>
      </c>
      <c r="AU457" s="35" t="n">
        <v>120000</v>
      </c>
      <c r="AV457" s="35" t="n">
        <v>167296</v>
      </c>
      <c r="AW457" s="35" t="n">
        <v>300000</v>
      </c>
      <c r="AX457" s="35" t="n">
        <v>614961</v>
      </c>
      <c r="AY457" s="35" t="n">
        <v>1018000</v>
      </c>
      <c r="AZ457" s="35" t="n">
        <v>30</v>
      </c>
      <c r="BA457" s="35" t="n">
        <v>2662198</v>
      </c>
      <c r="BB457" s="35" t="n">
        <v>1268137</v>
      </c>
      <c r="BC457" s="35" t="n">
        <v>9075116</v>
      </c>
      <c r="BD457" s="60" t="n">
        <v>4773860</v>
      </c>
      <c r="BE457" s="60" t="n">
        <v>246801</v>
      </c>
    </row>
  </sheetData>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2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sheetData>
    <row r="1" customFormat="false" ht="15" hidden="false" customHeight="false" outlineLevel="0" collapsed="false">
      <c r="A1" s="39" t="s">
        <v>481</v>
      </c>
      <c r="B1" s="39" t="s">
        <v>500</v>
      </c>
      <c r="C1" s="39" t="s">
        <v>796</v>
      </c>
      <c r="D1" s="39" t="s">
        <v>501</v>
      </c>
      <c r="E1" s="39" t="s">
        <v>797</v>
      </c>
      <c r="F1" s="39" t="s">
        <v>798</v>
      </c>
      <c r="G1" s="39" t="s">
        <v>799</v>
      </c>
      <c r="H1" s="39" t="s">
        <v>800</v>
      </c>
      <c r="I1" s="39" t="s">
        <v>801</v>
      </c>
      <c r="J1" s="39" t="s">
        <v>802</v>
      </c>
    </row>
    <row r="2" customFormat="false" ht="15" hidden="false" customHeight="false" outlineLevel="0" collapsed="false">
      <c r="A2" s="40" t="n">
        <v>1</v>
      </c>
      <c r="B2" s="40" t="s">
        <v>143</v>
      </c>
      <c r="C2" s="40" t="s">
        <v>803</v>
      </c>
      <c r="D2" s="40" t="s">
        <v>548</v>
      </c>
      <c r="E2" s="40" t="n">
        <v>840</v>
      </c>
      <c r="F2" s="40" t="s">
        <v>804</v>
      </c>
      <c r="G2" s="42"/>
      <c r="H2" s="40" t="s">
        <v>547</v>
      </c>
      <c r="I2" s="40" t="n">
        <v>1</v>
      </c>
      <c r="J2" s="40"/>
    </row>
    <row r="3" customFormat="false" ht="15" hidden="false" customHeight="false" outlineLevel="0" collapsed="false">
      <c r="A3" s="40" t="n">
        <v>2</v>
      </c>
      <c r="B3" s="40" t="s">
        <v>146</v>
      </c>
      <c r="C3" s="40" t="s">
        <v>805</v>
      </c>
      <c r="D3" s="40" t="s">
        <v>588</v>
      </c>
      <c r="E3" s="40" t="n">
        <v>360</v>
      </c>
      <c r="F3" s="40" t="s">
        <v>806</v>
      </c>
      <c r="G3" s="42"/>
      <c r="H3" s="40" t="s">
        <v>587</v>
      </c>
      <c r="I3" s="40" t="n">
        <v>2</v>
      </c>
      <c r="J3" s="40"/>
    </row>
    <row r="4" customFormat="false" ht="15" hidden="false" customHeight="false" outlineLevel="0" collapsed="false">
      <c r="A4" s="40" t="n">
        <v>3</v>
      </c>
      <c r="B4" s="40" t="s">
        <v>147</v>
      </c>
      <c r="C4" s="40" t="s">
        <v>807</v>
      </c>
      <c r="D4" s="40" t="s">
        <v>614</v>
      </c>
      <c r="E4" s="40" t="n">
        <v>36</v>
      </c>
      <c r="F4" s="40" t="s">
        <v>808</v>
      </c>
      <c r="G4" s="42"/>
      <c r="H4" s="40" t="s">
        <v>613</v>
      </c>
      <c r="I4" s="40" t="n">
        <v>1</v>
      </c>
      <c r="J4" s="40"/>
    </row>
    <row r="5" customFormat="false" ht="15" hidden="false" customHeight="false" outlineLevel="0" collapsed="false">
      <c r="A5" s="40" t="n">
        <v>4</v>
      </c>
      <c r="B5" s="40" t="s">
        <v>148</v>
      </c>
      <c r="C5" s="40" t="s">
        <v>809</v>
      </c>
      <c r="D5" s="40" t="s">
        <v>639</v>
      </c>
      <c r="E5" s="40" t="n">
        <v>44</v>
      </c>
      <c r="F5" s="40" t="s">
        <v>810</v>
      </c>
      <c r="G5" s="40" t="s">
        <v>811</v>
      </c>
      <c r="H5" s="40" t="s">
        <v>547</v>
      </c>
      <c r="I5" s="40" t="n">
        <v>1</v>
      </c>
      <c r="J5" s="40"/>
    </row>
    <row r="6" customFormat="false" ht="15" hidden="false" customHeight="false" outlineLevel="0" collapsed="false">
      <c r="A6" s="40" t="n">
        <v>5</v>
      </c>
      <c r="B6" s="40" t="s">
        <v>149</v>
      </c>
      <c r="C6" s="40" t="s">
        <v>812</v>
      </c>
      <c r="D6" s="40" t="s">
        <v>665</v>
      </c>
      <c r="E6" s="40" t="n">
        <v>404</v>
      </c>
      <c r="F6" s="40" t="s">
        <v>813</v>
      </c>
      <c r="G6" s="40" t="s">
        <v>814</v>
      </c>
      <c r="H6" s="40" t="s">
        <v>664</v>
      </c>
      <c r="I6" s="40" t="n">
        <v>3</v>
      </c>
      <c r="J6" s="40"/>
    </row>
    <row r="7" customFormat="false" ht="15" hidden="false" customHeight="false" outlineLevel="0" collapsed="false">
      <c r="A7" s="40" t="n">
        <v>6</v>
      </c>
      <c r="B7" s="40" t="s">
        <v>150</v>
      </c>
      <c r="C7" s="40" t="s">
        <v>815</v>
      </c>
      <c r="D7" s="40" t="s">
        <v>690</v>
      </c>
      <c r="E7" s="40" t="n">
        <v>484</v>
      </c>
      <c r="F7" s="40" t="s">
        <v>816</v>
      </c>
      <c r="G7" s="40" t="s">
        <v>811</v>
      </c>
      <c r="H7" s="40" t="s">
        <v>547</v>
      </c>
      <c r="I7" s="40" t="n">
        <v>2</v>
      </c>
      <c r="J7" s="40"/>
    </row>
    <row r="8" customFormat="false" ht="15" hidden="false" customHeight="false" outlineLevel="0" collapsed="false">
      <c r="A8" s="40" t="n">
        <v>7</v>
      </c>
      <c r="B8" s="40" t="s">
        <v>151</v>
      </c>
      <c r="C8" s="40" t="s">
        <v>817</v>
      </c>
      <c r="D8" s="40" t="s">
        <v>722</v>
      </c>
      <c r="E8" s="40" t="n">
        <v>170</v>
      </c>
      <c r="F8" s="40" t="s">
        <v>721</v>
      </c>
      <c r="G8" s="40" t="s">
        <v>811</v>
      </c>
      <c r="H8" s="40" t="s">
        <v>721</v>
      </c>
      <c r="I8" s="40" t="n">
        <v>2</v>
      </c>
      <c r="J8" s="40"/>
    </row>
    <row r="9" customFormat="false" ht="15" hidden="false" customHeight="false" outlineLevel="0" collapsed="false">
      <c r="A9" s="40" t="n">
        <v>8</v>
      </c>
      <c r="B9" s="40" t="s">
        <v>152</v>
      </c>
      <c r="C9" s="40" t="s">
        <v>818</v>
      </c>
      <c r="D9" s="40" t="s">
        <v>747</v>
      </c>
      <c r="E9" s="40" t="n">
        <v>356</v>
      </c>
      <c r="F9" s="40" t="s">
        <v>819</v>
      </c>
      <c r="G9" s="42"/>
      <c r="H9" s="40" t="s">
        <v>587</v>
      </c>
      <c r="I9" s="40" t="n">
        <v>3</v>
      </c>
      <c r="J9" s="40"/>
    </row>
    <row r="10" customFormat="false" ht="15" hidden="false" customHeight="false" outlineLevel="0" collapsed="false">
      <c r="A10" s="40" t="n">
        <v>9</v>
      </c>
      <c r="B10" s="40" t="s">
        <v>153</v>
      </c>
      <c r="C10" s="40" t="s">
        <v>820</v>
      </c>
      <c r="D10" s="40" t="s">
        <v>772</v>
      </c>
      <c r="E10" s="40" t="n">
        <v>156</v>
      </c>
      <c r="F10" s="40" t="s">
        <v>821</v>
      </c>
      <c r="G10" s="42"/>
      <c r="H10" s="40" t="s">
        <v>587</v>
      </c>
      <c r="I10" s="40" t="n">
        <v>2</v>
      </c>
      <c r="J10" s="40"/>
    </row>
    <row r="11" customFormat="false" ht="15" hidden="false" customHeight="false" outlineLevel="0" collapsed="false">
      <c r="A11" s="40" t="n">
        <v>10</v>
      </c>
      <c r="B11" s="40" t="s">
        <v>425</v>
      </c>
      <c r="C11" s="40" t="s">
        <v>822</v>
      </c>
      <c r="D11" s="40" t="s">
        <v>823</v>
      </c>
      <c r="E11" s="40" t="n">
        <v>4</v>
      </c>
      <c r="F11" s="40" t="s">
        <v>819</v>
      </c>
      <c r="G11" s="42"/>
      <c r="H11" s="40" t="s">
        <v>587</v>
      </c>
      <c r="I11" s="42"/>
      <c r="J11" s="40"/>
    </row>
    <row r="12" customFormat="false" ht="15" hidden="false" customHeight="false" outlineLevel="0" collapsed="false">
      <c r="A12" s="40" t="n">
        <v>11</v>
      </c>
      <c r="B12" s="40" t="s">
        <v>824</v>
      </c>
      <c r="C12" s="42"/>
      <c r="D12" s="40" t="s">
        <v>825</v>
      </c>
      <c r="E12" s="42"/>
      <c r="F12" s="42"/>
      <c r="G12" s="42"/>
      <c r="H12" s="40" t="s">
        <v>587</v>
      </c>
      <c r="I12" s="42"/>
      <c r="J12" s="40"/>
    </row>
    <row r="13" customFormat="false" ht="15" hidden="false" customHeight="false" outlineLevel="0" collapsed="false">
      <c r="A13" s="40" t="n">
        <v>12</v>
      </c>
      <c r="B13" s="40" t="s">
        <v>369</v>
      </c>
      <c r="C13" s="40" t="s">
        <v>826</v>
      </c>
      <c r="D13" s="40" t="s">
        <v>827</v>
      </c>
      <c r="E13" s="40" t="n">
        <v>8</v>
      </c>
      <c r="F13" s="40" t="s">
        <v>828</v>
      </c>
      <c r="G13" s="42"/>
      <c r="H13" s="40" t="s">
        <v>829</v>
      </c>
      <c r="I13" s="42"/>
      <c r="J13" s="40"/>
    </row>
    <row r="14" customFormat="false" ht="15" hidden="false" customHeight="false" outlineLevel="0" collapsed="false">
      <c r="A14" s="40" t="n">
        <v>13</v>
      </c>
      <c r="B14" s="40" t="s">
        <v>370</v>
      </c>
      <c r="C14" s="40" t="s">
        <v>830</v>
      </c>
      <c r="D14" s="40" t="s">
        <v>831</v>
      </c>
      <c r="E14" s="40" t="n">
        <v>12</v>
      </c>
      <c r="F14" s="40" t="s">
        <v>832</v>
      </c>
      <c r="G14" s="42"/>
      <c r="H14" s="40" t="s">
        <v>664</v>
      </c>
      <c r="I14" s="42"/>
      <c r="J14" s="40"/>
    </row>
    <row r="15" customFormat="false" ht="15" hidden="false" customHeight="false" outlineLevel="0" collapsed="false">
      <c r="A15" s="40" t="n">
        <v>14</v>
      </c>
      <c r="B15" s="40" t="s">
        <v>241</v>
      </c>
      <c r="C15" s="40" t="s">
        <v>833</v>
      </c>
      <c r="D15" s="40" t="s">
        <v>834</v>
      </c>
      <c r="E15" s="40" t="n">
        <v>16</v>
      </c>
      <c r="F15" s="40" t="s">
        <v>835</v>
      </c>
      <c r="G15" s="42"/>
      <c r="H15" s="40" t="s">
        <v>613</v>
      </c>
      <c r="I15" s="42"/>
      <c r="J15" s="40"/>
    </row>
    <row r="16" customFormat="false" ht="15" hidden="false" customHeight="false" outlineLevel="0" collapsed="false">
      <c r="A16" s="40" t="n">
        <v>15</v>
      </c>
      <c r="B16" s="40" t="s">
        <v>836</v>
      </c>
      <c r="C16" s="40" t="s">
        <v>837</v>
      </c>
      <c r="D16" s="40" t="s">
        <v>838</v>
      </c>
      <c r="E16" s="40" t="n">
        <v>20</v>
      </c>
      <c r="F16" s="40" t="s">
        <v>828</v>
      </c>
      <c r="G16" s="42"/>
      <c r="H16" s="40" t="s">
        <v>829</v>
      </c>
      <c r="I16" s="42"/>
      <c r="J16" s="40"/>
    </row>
    <row r="17" customFormat="false" ht="15" hidden="false" customHeight="false" outlineLevel="0" collapsed="false">
      <c r="A17" s="40" t="n">
        <v>16</v>
      </c>
      <c r="B17" s="40" t="s">
        <v>242</v>
      </c>
      <c r="C17" s="40" t="s">
        <v>839</v>
      </c>
      <c r="D17" s="40" t="s">
        <v>840</v>
      </c>
      <c r="E17" s="40" t="n">
        <v>24</v>
      </c>
      <c r="F17" s="40" t="s">
        <v>841</v>
      </c>
      <c r="G17" s="40" t="s">
        <v>814</v>
      </c>
      <c r="H17" s="40" t="s">
        <v>664</v>
      </c>
      <c r="I17" s="42"/>
      <c r="J17" s="40"/>
    </row>
    <row r="18" customFormat="false" ht="15" hidden="false" customHeight="false" outlineLevel="0" collapsed="false">
      <c r="A18" s="40" t="n">
        <v>17</v>
      </c>
      <c r="B18" s="40" t="s">
        <v>243</v>
      </c>
      <c r="C18" s="40" t="s">
        <v>842</v>
      </c>
      <c r="D18" s="40" t="s">
        <v>843</v>
      </c>
      <c r="E18" s="40" t="n">
        <v>660</v>
      </c>
      <c r="F18" s="40" t="s">
        <v>810</v>
      </c>
      <c r="G18" s="40" t="s">
        <v>811</v>
      </c>
      <c r="H18" s="40" t="s">
        <v>547</v>
      </c>
      <c r="I18" s="42"/>
      <c r="J18" s="40"/>
    </row>
    <row r="19" customFormat="false" ht="15" hidden="false" customHeight="false" outlineLevel="0" collapsed="false">
      <c r="A19" s="40" t="n">
        <v>18</v>
      </c>
      <c r="B19" s="40" t="s">
        <v>844</v>
      </c>
      <c r="C19" s="40" t="s">
        <v>845</v>
      </c>
      <c r="D19" s="40" t="s">
        <v>846</v>
      </c>
      <c r="E19" s="40" t="n">
        <v>10</v>
      </c>
      <c r="F19" s="40" t="s">
        <v>844</v>
      </c>
      <c r="G19" s="42"/>
      <c r="H19" s="40" t="s">
        <v>844</v>
      </c>
      <c r="I19" s="42"/>
      <c r="J19" s="40"/>
    </row>
    <row r="20" customFormat="false" ht="15" hidden="false" customHeight="false" outlineLevel="0" collapsed="false">
      <c r="A20" s="40" t="n">
        <v>19</v>
      </c>
      <c r="B20" s="40" t="s">
        <v>244</v>
      </c>
      <c r="C20" s="40" t="s">
        <v>847</v>
      </c>
      <c r="D20" s="40" t="s">
        <v>848</v>
      </c>
      <c r="E20" s="40" t="n">
        <v>28</v>
      </c>
      <c r="F20" s="40" t="s">
        <v>810</v>
      </c>
      <c r="G20" s="40" t="s">
        <v>811</v>
      </c>
      <c r="H20" s="40" t="s">
        <v>547</v>
      </c>
      <c r="I20" s="42"/>
      <c r="J20" s="40"/>
    </row>
    <row r="21" customFormat="false" ht="15" hidden="false" customHeight="false" outlineLevel="0" collapsed="false">
      <c r="A21" s="40" t="n">
        <v>20</v>
      </c>
      <c r="B21" s="40" t="s">
        <v>380</v>
      </c>
      <c r="C21" s="40" t="s">
        <v>849</v>
      </c>
      <c r="D21" s="40" t="s">
        <v>850</v>
      </c>
      <c r="E21" s="40" t="n">
        <v>32</v>
      </c>
      <c r="F21" s="40" t="s">
        <v>721</v>
      </c>
      <c r="G21" s="40" t="s">
        <v>811</v>
      </c>
      <c r="H21" s="40" t="s">
        <v>721</v>
      </c>
      <c r="I21" s="42"/>
      <c r="J21" s="40"/>
    </row>
    <row r="22" customFormat="false" ht="15" hidden="false" customHeight="false" outlineLevel="0" collapsed="false">
      <c r="A22" s="40" t="n">
        <v>21</v>
      </c>
      <c r="B22" s="40" t="s">
        <v>426</v>
      </c>
      <c r="C22" s="40" t="s">
        <v>851</v>
      </c>
      <c r="D22" s="40" t="s">
        <v>852</v>
      </c>
      <c r="E22" s="40" t="n">
        <v>51</v>
      </c>
      <c r="F22" s="40" t="s">
        <v>853</v>
      </c>
      <c r="G22" s="42"/>
      <c r="H22" s="40" t="s">
        <v>587</v>
      </c>
      <c r="I22" s="42"/>
      <c r="J22" s="40"/>
    </row>
    <row r="23" customFormat="false" ht="15" hidden="false" customHeight="false" outlineLevel="0" collapsed="false">
      <c r="A23" s="40" t="n">
        <v>22</v>
      </c>
      <c r="B23" s="40" t="s">
        <v>854</v>
      </c>
      <c r="C23" s="40" t="s">
        <v>855</v>
      </c>
      <c r="D23" s="40" t="s">
        <v>856</v>
      </c>
      <c r="E23" s="40" t="n">
        <v>533</v>
      </c>
      <c r="F23" s="40" t="s">
        <v>810</v>
      </c>
      <c r="G23" s="40" t="s">
        <v>811</v>
      </c>
      <c r="H23" s="40" t="s">
        <v>547</v>
      </c>
      <c r="I23" s="42"/>
      <c r="J23" s="40"/>
    </row>
    <row r="24" customFormat="false" ht="15" hidden="false" customHeight="false" outlineLevel="0" collapsed="false">
      <c r="A24" s="40" t="n">
        <v>23</v>
      </c>
      <c r="B24" s="40" t="s">
        <v>427</v>
      </c>
      <c r="C24" s="40" t="s">
        <v>857</v>
      </c>
      <c r="D24" s="40" t="s">
        <v>858</v>
      </c>
      <c r="E24" s="40" t="n">
        <v>40</v>
      </c>
      <c r="F24" s="40" t="s">
        <v>859</v>
      </c>
      <c r="G24" s="42"/>
      <c r="H24" s="40" t="s">
        <v>829</v>
      </c>
      <c r="I24" s="42"/>
      <c r="J24" s="40"/>
    </row>
    <row r="25" customFormat="false" ht="15" hidden="false" customHeight="false" outlineLevel="0" collapsed="false">
      <c r="A25" s="40" t="n">
        <v>24</v>
      </c>
      <c r="B25" s="40" t="s">
        <v>381</v>
      </c>
      <c r="C25" s="40" t="s">
        <v>860</v>
      </c>
      <c r="D25" s="40" t="s">
        <v>861</v>
      </c>
      <c r="E25" s="40" t="n">
        <v>31</v>
      </c>
      <c r="F25" s="40" t="s">
        <v>853</v>
      </c>
      <c r="G25" s="42"/>
      <c r="H25" s="40" t="s">
        <v>587</v>
      </c>
      <c r="I25" s="42"/>
      <c r="J25" s="40"/>
    </row>
    <row r="26" customFormat="false" ht="15" hidden="false" customHeight="false" outlineLevel="0" collapsed="false">
      <c r="A26" s="40" t="n">
        <v>25</v>
      </c>
      <c r="B26" s="40" t="s">
        <v>245</v>
      </c>
      <c r="C26" s="40" t="s">
        <v>862</v>
      </c>
      <c r="D26" s="40" t="s">
        <v>863</v>
      </c>
      <c r="E26" s="40" t="n">
        <v>48</v>
      </c>
      <c r="F26" s="40" t="s">
        <v>853</v>
      </c>
      <c r="G26" s="42"/>
      <c r="H26" s="40" t="s">
        <v>587</v>
      </c>
      <c r="I26" s="42"/>
      <c r="J26" s="40"/>
    </row>
    <row r="27" customFormat="false" ht="15" hidden="false" customHeight="false" outlineLevel="0" collapsed="false">
      <c r="A27" s="40" t="n">
        <v>26</v>
      </c>
      <c r="B27" s="40" t="s">
        <v>246</v>
      </c>
      <c r="C27" s="40" t="s">
        <v>864</v>
      </c>
      <c r="D27" s="40" t="s">
        <v>865</v>
      </c>
      <c r="E27" s="40" t="n">
        <v>50</v>
      </c>
      <c r="F27" s="40" t="s">
        <v>819</v>
      </c>
      <c r="G27" s="42"/>
      <c r="H27" s="40" t="s">
        <v>587</v>
      </c>
      <c r="I27" s="42"/>
      <c r="J27" s="40"/>
    </row>
    <row r="28" customFormat="false" ht="15" hidden="false" customHeight="false" outlineLevel="0" collapsed="false">
      <c r="A28" s="40" t="n">
        <v>27</v>
      </c>
      <c r="B28" s="40" t="s">
        <v>247</v>
      </c>
      <c r="C28" s="40" t="s">
        <v>866</v>
      </c>
      <c r="D28" s="40" t="s">
        <v>867</v>
      </c>
      <c r="E28" s="40" t="n">
        <v>52</v>
      </c>
      <c r="F28" s="40" t="s">
        <v>810</v>
      </c>
      <c r="G28" s="40" t="s">
        <v>811</v>
      </c>
      <c r="H28" s="40" t="s">
        <v>547</v>
      </c>
      <c r="I28" s="42"/>
      <c r="J28" s="40"/>
    </row>
    <row r="29" customFormat="false" ht="15" hidden="false" customHeight="false" outlineLevel="0" collapsed="false">
      <c r="A29" s="40" t="n">
        <v>28</v>
      </c>
      <c r="B29" s="40" t="s">
        <v>430</v>
      </c>
      <c r="C29" s="40" t="s">
        <v>868</v>
      </c>
      <c r="D29" s="40" t="s">
        <v>869</v>
      </c>
      <c r="E29" s="40" t="n">
        <v>112</v>
      </c>
      <c r="F29" s="40" t="s">
        <v>870</v>
      </c>
      <c r="G29" s="42"/>
      <c r="H29" s="40" t="s">
        <v>829</v>
      </c>
      <c r="I29" s="42"/>
      <c r="J29" s="40"/>
    </row>
    <row r="30" customFormat="false" ht="15" hidden="false" customHeight="false" outlineLevel="0" collapsed="false">
      <c r="A30" s="40" t="n">
        <v>29</v>
      </c>
      <c r="B30" s="40" t="s">
        <v>382</v>
      </c>
      <c r="C30" s="40" t="s">
        <v>871</v>
      </c>
      <c r="D30" s="40" t="s">
        <v>872</v>
      </c>
      <c r="E30" s="40" t="n">
        <v>56</v>
      </c>
      <c r="F30" s="40" t="s">
        <v>859</v>
      </c>
      <c r="G30" s="42"/>
      <c r="H30" s="40" t="s">
        <v>829</v>
      </c>
      <c r="I30" s="42"/>
      <c r="J30" s="40"/>
    </row>
    <row r="31" customFormat="false" ht="15" hidden="false" customHeight="false" outlineLevel="0" collapsed="false">
      <c r="A31" s="40" t="n">
        <v>30</v>
      </c>
      <c r="B31" s="40" t="s">
        <v>248</v>
      </c>
      <c r="C31" s="40" t="s">
        <v>873</v>
      </c>
      <c r="D31" s="40" t="s">
        <v>874</v>
      </c>
      <c r="E31" s="40" t="n">
        <v>84</v>
      </c>
      <c r="F31" s="40" t="s">
        <v>816</v>
      </c>
      <c r="G31" s="40" t="s">
        <v>811</v>
      </c>
      <c r="H31" s="40" t="s">
        <v>547</v>
      </c>
      <c r="I31" s="42"/>
      <c r="J31" s="40"/>
    </row>
    <row r="32" customFormat="false" ht="15" hidden="false" customHeight="false" outlineLevel="0" collapsed="false">
      <c r="A32" s="40" t="n">
        <v>31</v>
      </c>
      <c r="B32" s="40" t="s">
        <v>249</v>
      </c>
      <c r="C32" s="40" t="s">
        <v>875</v>
      </c>
      <c r="D32" s="40" t="s">
        <v>876</v>
      </c>
      <c r="E32" s="40" t="n">
        <v>204</v>
      </c>
      <c r="F32" s="40" t="s">
        <v>877</v>
      </c>
      <c r="G32" s="40" t="s">
        <v>814</v>
      </c>
      <c r="H32" s="40" t="s">
        <v>664</v>
      </c>
      <c r="I32" s="42"/>
      <c r="J32" s="40"/>
    </row>
    <row r="33" customFormat="false" ht="15" hidden="false" customHeight="false" outlineLevel="0" collapsed="false">
      <c r="A33" s="40" t="n">
        <v>32</v>
      </c>
      <c r="B33" s="40" t="s">
        <v>250</v>
      </c>
      <c r="C33" s="40" t="s">
        <v>878</v>
      </c>
      <c r="D33" s="40" t="s">
        <v>879</v>
      </c>
      <c r="E33" s="40" t="n">
        <v>60</v>
      </c>
      <c r="F33" s="40" t="s">
        <v>804</v>
      </c>
      <c r="G33" s="42"/>
      <c r="H33" s="40" t="s">
        <v>547</v>
      </c>
      <c r="I33" s="42"/>
      <c r="J33" s="40"/>
    </row>
    <row r="34" customFormat="false" ht="15" hidden="false" customHeight="false" outlineLevel="0" collapsed="false">
      <c r="A34" s="40" t="n">
        <v>33</v>
      </c>
      <c r="B34" s="40" t="s">
        <v>432</v>
      </c>
      <c r="C34" s="40" t="s">
        <v>880</v>
      </c>
      <c r="D34" s="40" t="s">
        <v>881</v>
      </c>
      <c r="E34" s="40" t="n">
        <v>64</v>
      </c>
      <c r="F34" s="40" t="s">
        <v>819</v>
      </c>
      <c r="G34" s="42"/>
      <c r="H34" s="40" t="s">
        <v>587</v>
      </c>
      <c r="I34" s="42"/>
      <c r="J34" s="40"/>
    </row>
    <row r="35" customFormat="false" ht="15" hidden="false" customHeight="false" outlineLevel="0" collapsed="false">
      <c r="A35" s="40" t="n">
        <v>34</v>
      </c>
      <c r="B35" s="40" t="s">
        <v>431</v>
      </c>
      <c r="C35" s="40" t="s">
        <v>882</v>
      </c>
      <c r="D35" s="40" t="s">
        <v>883</v>
      </c>
      <c r="E35" s="40" t="n">
        <v>68</v>
      </c>
      <c r="F35" s="40" t="s">
        <v>721</v>
      </c>
      <c r="G35" s="40" t="s">
        <v>811</v>
      </c>
      <c r="H35" s="40" t="s">
        <v>721</v>
      </c>
      <c r="I35" s="42"/>
      <c r="J35" s="40"/>
    </row>
    <row r="36" customFormat="false" ht="15" hidden="false" customHeight="false" outlineLevel="0" collapsed="false">
      <c r="A36" s="40" t="n">
        <v>35</v>
      </c>
      <c r="B36" s="40" t="s">
        <v>251</v>
      </c>
      <c r="C36" s="40" t="s">
        <v>884</v>
      </c>
      <c r="D36" s="40" t="s">
        <v>885</v>
      </c>
      <c r="E36" s="40" t="n">
        <v>535</v>
      </c>
      <c r="F36" s="40" t="s">
        <v>810</v>
      </c>
      <c r="G36" s="40" t="s">
        <v>811</v>
      </c>
      <c r="H36" s="40" t="s">
        <v>547</v>
      </c>
      <c r="I36" s="42"/>
      <c r="J36" s="40"/>
    </row>
    <row r="37" customFormat="false" ht="15" hidden="false" customHeight="false" outlineLevel="0" collapsed="false">
      <c r="A37" s="40" t="n">
        <v>36</v>
      </c>
      <c r="B37" s="40" t="s">
        <v>383</v>
      </c>
      <c r="C37" s="40" t="s">
        <v>886</v>
      </c>
      <c r="D37" s="40" t="s">
        <v>887</v>
      </c>
      <c r="E37" s="40" t="n">
        <v>70</v>
      </c>
      <c r="F37" s="40" t="s">
        <v>828</v>
      </c>
      <c r="G37" s="42"/>
      <c r="H37" s="40" t="s">
        <v>829</v>
      </c>
      <c r="I37" s="42"/>
      <c r="J37" s="40"/>
    </row>
    <row r="38" customFormat="false" ht="15" hidden="false" customHeight="false" outlineLevel="0" collapsed="false">
      <c r="A38" s="40" t="n">
        <v>37</v>
      </c>
      <c r="B38" s="40" t="s">
        <v>433</v>
      </c>
      <c r="C38" s="40" t="s">
        <v>888</v>
      </c>
      <c r="D38" s="40" t="s">
        <v>889</v>
      </c>
      <c r="E38" s="40" t="n">
        <v>72</v>
      </c>
      <c r="F38" s="40" t="s">
        <v>890</v>
      </c>
      <c r="G38" s="40" t="s">
        <v>814</v>
      </c>
      <c r="H38" s="40" t="s">
        <v>664</v>
      </c>
      <c r="I38" s="42"/>
      <c r="J38" s="40"/>
    </row>
    <row r="39" customFormat="false" ht="15" hidden="false" customHeight="false" outlineLevel="0" collapsed="false">
      <c r="A39" s="40" t="n">
        <v>38</v>
      </c>
      <c r="B39" s="40" t="s">
        <v>891</v>
      </c>
      <c r="C39" s="40" t="s">
        <v>892</v>
      </c>
      <c r="D39" s="40" t="s">
        <v>893</v>
      </c>
      <c r="E39" s="40" t="n">
        <v>74</v>
      </c>
      <c r="F39" s="40" t="s">
        <v>721</v>
      </c>
      <c r="G39" s="40" t="s">
        <v>811</v>
      </c>
      <c r="H39" s="40" t="s">
        <v>721</v>
      </c>
      <c r="I39" s="42"/>
      <c r="J39" s="40"/>
    </row>
    <row r="40" customFormat="false" ht="15" hidden="false" customHeight="false" outlineLevel="0" collapsed="false">
      <c r="A40" s="40" t="n">
        <v>39</v>
      </c>
      <c r="B40" s="40" t="s">
        <v>252</v>
      </c>
      <c r="C40" s="40" t="s">
        <v>894</v>
      </c>
      <c r="D40" s="40" t="s">
        <v>895</v>
      </c>
      <c r="E40" s="40" t="n">
        <v>76</v>
      </c>
      <c r="F40" s="40" t="s">
        <v>721</v>
      </c>
      <c r="G40" s="40" t="s">
        <v>811</v>
      </c>
      <c r="H40" s="40" t="s">
        <v>721</v>
      </c>
      <c r="I40" s="42"/>
      <c r="J40" s="40"/>
    </row>
    <row r="41" customFormat="false" ht="15" hidden="false" customHeight="false" outlineLevel="0" collapsed="false">
      <c r="A41" s="40" t="n">
        <v>40</v>
      </c>
      <c r="B41" s="40" t="s">
        <v>384</v>
      </c>
      <c r="C41" s="40" t="s">
        <v>896</v>
      </c>
      <c r="D41" s="40" t="s">
        <v>897</v>
      </c>
      <c r="E41" s="40" t="n">
        <v>86</v>
      </c>
      <c r="F41" s="40" t="s">
        <v>664</v>
      </c>
      <c r="G41" s="42"/>
      <c r="H41" s="40" t="s">
        <v>587</v>
      </c>
      <c r="I41" s="42"/>
      <c r="J41" s="40"/>
    </row>
    <row r="42" customFormat="false" ht="15" hidden="false" customHeight="false" outlineLevel="0" collapsed="false">
      <c r="A42" s="40" t="n">
        <v>41</v>
      </c>
      <c r="B42" s="40" t="s">
        <v>253</v>
      </c>
      <c r="C42" s="40" t="s">
        <v>898</v>
      </c>
      <c r="D42" s="40" t="s">
        <v>899</v>
      </c>
      <c r="E42" s="40" t="n">
        <v>92</v>
      </c>
      <c r="F42" s="40" t="s">
        <v>810</v>
      </c>
      <c r="G42" s="40" t="s">
        <v>811</v>
      </c>
      <c r="H42" s="40" t="s">
        <v>547</v>
      </c>
      <c r="I42" s="42"/>
      <c r="J42" s="40"/>
    </row>
    <row r="43" customFormat="false" ht="15" hidden="false" customHeight="false" outlineLevel="0" collapsed="false">
      <c r="A43" s="40" t="n">
        <v>42</v>
      </c>
      <c r="B43" s="40" t="s">
        <v>254</v>
      </c>
      <c r="C43" s="40" t="s">
        <v>900</v>
      </c>
      <c r="D43" s="40" t="s">
        <v>901</v>
      </c>
      <c r="E43" s="40" t="n">
        <v>96</v>
      </c>
      <c r="F43" s="40" t="s">
        <v>806</v>
      </c>
      <c r="G43" s="42"/>
      <c r="H43" s="40" t="s">
        <v>587</v>
      </c>
      <c r="I43" s="42"/>
      <c r="J43" s="40"/>
    </row>
    <row r="44" customFormat="false" ht="15" hidden="false" customHeight="false" outlineLevel="0" collapsed="false">
      <c r="A44" s="40" t="n">
        <v>43</v>
      </c>
      <c r="B44" s="40" t="s">
        <v>385</v>
      </c>
      <c r="C44" s="40" t="s">
        <v>902</v>
      </c>
      <c r="D44" s="40" t="s">
        <v>903</v>
      </c>
      <c r="E44" s="40" t="n">
        <v>100</v>
      </c>
      <c r="F44" s="40" t="s">
        <v>870</v>
      </c>
      <c r="G44" s="42"/>
      <c r="H44" s="40" t="s">
        <v>829</v>
      </c>
      <c r="I44" s="42"/>
      <c r="J44" s="40"/>
    </row>
    <row r="45" customFormat="false" ht="15" hidden="false" customHeight="false" outlineLevel="0" collapsed="false">
      <c r="A45" s="40" t="n">
        <v>44</v>
      </c>
      <c r="B45" s="40" t="s">
        <v>429</v>
      </c>
      <c r="C45" s="40" t="s">
        <v>904</v>
      </c>
      <c r="D45" s="40" t="s">
        <v>905</v>
      </c>
      <c r="E45" s="40" t="n">
        <v>854</v>
      </c>
      <c r="F45" s="40" t="s">
        <v>877</v>
      </c>
      <c r="G45" s="40" t="s">
        <v>814</v>
      </c>
      <c r="H45" s="40" t="s">
        <v>664</v>
      </c>
      <c r="I45" s="42"/>
      <c r="J45" s="40"/>
    </row>
    <row r="46" customFormat="false" ht="15" hidden="false" customHeight="false" outlineLevel="0" collapsed="false">
      <c r="A46" s="40" t="n">
        <v>45</v>
      </c>
      <c r="B46" s="40" t="s">
        <v>428</v>
      </c>
      <c r="C46" s="40" t="s">
        <v>906</v>
      </c>
      <c r="D46" s="40" t="s">
        <v>907</v>
      </c>
      <c r="E46" s="40" t="n">
        <v>108</v>
      </c>
      <c r="F46" s="40" t="s">
        <v>813</v>
      </c>
      <c r="G46" s="40" t="s">
        <v>814</v>
      </c>
      <c r="H46" s="40" t="s">
        <v>664</v>
      </c>
      <c r="I46" s="42"/>
      <c r="J46" s="40"/>
    </row>
    <row r="47" customFormat="false" ht="15" hidden="false" customHeight="false" outlineLevel="0" collapsed="false">
      <c r="A47" s="40" t="n">
        <v>46</v>
      </c>
      <c r="B47" s="40" t="s">
        <v>255</v>
      </c>
      <c r="C47" s="40" t="s">
        <v>908</v>
      </c>
      <c r="D47" s="40" t="s">
        <v>909</v>
      </c>
      <c r="E47" s="40" t="n">
        <v>116</v>
      </c>
      <c r="F47" s="40" t="s">
        <v>806</v>
      </c>
      <c r="G47" s="42"/>
      <c r="H47" s="40" t="s">
        <v>587</v>
      </c>
      <c r="I47" s="42"/>
      <c r="J47" s="40"/>
    </row>
    <row r="48" customFormat="false" ht="15" hidden="false" customHeight="false" outlineLevel="0" collapsed="false">
      <c r="A48" s="40" t="n">
        <v>47</v>
      </c>
      <c r="B48" s="40" t="s">
        <v>256</v>
      </c>
      <c r="C48" s="40" t="s">
        <v>910</v>
      </c>
      <c r="D48" s="40" t="s">
        <v>911</v>
      </c>
      <c r="E48" s="40" t="n">
        <v>120</v>
      </c>
      <c r="F48" s="40" t="s">
        <v>841</v>
      </c>
      <c r="G48" s="40" t="s">
        <v>814</v>
      </c>
      <c r="H48" s="40" t="s">
        <v>664</v>
      </c>
      <c r="I48" s="42"/>
      <c r="J48" s="40"/>
    </row>
    <row r="49" customFormat="false" ht="15" hidden="false" customHeight="false" outlineLevel="0" collapsed="false">
      <c r="A49" s="40" t="n">
        <v>48</v>
      </c>
      <c r="B49" s="40" t="s">
        <v>362</v>
      </c>
      <c r="C49" s="40" t="s">
        <v>912</v>
      </c>
      <c r="D49" s="40" t="s">
        <v>913</v>
      </c>
      <c r="E49" s="40" t="n">
        <v>124</v>
      </c>
      <c r="F49" s="40" t="s">
        <v>804</v>
      </c>
      <c r="G49" s="42"/>
      <c r="H49" s="40" t="s">
        <v>547</v>
      </c>
      <c r="I49" s="42"/>
      <c r="J49" s="40"/>
    </row>
    <row r="50" customFormat="false" ht="15" hidden="false" customHeight="false" outlineLevel="0" collapsed="false">
      <c r="A50" s="40" t="n">
        <v>49</v>
      </c>
      <c r="B50" s="40" t="s">
        <v>386</v>
      </c>
      <c r="C50" s="40" t="s">
        <v>914</v>
      </c>
      <c r="D50" s="40" t="s">
        <v>915</v>
      </c>
      <c r="E50" s="40" t="n">
        <v>132</v>
      </c>
      <c r="F50" s="40" t="s">
        <v>877</v>
      </c>
      <c r="G50" s="40" t="s">
        <v>814</v>
      </c>
      <c r="H50" s="40" t="s">
        <v>664</v>
      </c>
      <c r="I50" s="42"/>
      <c r="J50" s="40"/>
    </row>
    <row r="51" customFormat="false" ht="15" hidden="false" customHeight="false" outlineLevel="0" collapsed="false">
      <c r="A51" s="40" t="n">
        <v>50</v>
      </c>
      <c r="B51" s="40" t="s">
        <v>916</v>
      </c>
      <c r="C51" s="42"/>
      <c r="D51" s="40" t="s">
        <v>917</v>
      </c>
      <c r="E51" s="42"/>
      <c r="F51" s="42"/>
      <c r="G51" s="42"/>
      <c r="H51" s="40" t="s">
        <v>587</v>
      </c>
      <c r="I51" s="42"/>
      <c r="J51" s="40"/>
    </row>
    <row r="52" customFormat="false" ht="15" hidden="false" customHeight="false" outlineLevel="0" collapsed="false">
      <c r="A52" s="40" t="n">
        <v>51</v>
      </c>
      <c r="B52" s="40" t="s">
        <v>918</v>
      </c>
      <c r="C52" s="40" t="s">
        <v>919</v>
      </c>
      <c r="D52" s="40" t="s">
        <v>920</v>
      </c>
      <c r="E52" s="40" t="n">
        <v>136</v>
      </c>
      <c r="F52" s="40" t="s">
        <v>810</v>
      </c>
      <c r="G52" s="40" t="s">
        <v>811</v>
      </c>
      <c r="H52" s="40" t="s">
        <v>547</v>
      </c>
      <c r="I52" s="42"/>
      <c r="J52" s="40"/>
    </row>
    <row r="53" customFormat="false" ht="15" hidden="false" customHeight="false" outlineLevel="0" collapsed="false">
      <c r="A53" s="40" t="n">
        <v>52</v>
      </c>
      <c r="B53" s="40" t="s">
        <v>434</v>
      </c>
      <c r="C53" s="40" t="s">
        <v>921</v>
      </c>
      <c r="D53" s="40" t="s">
        <v>922</v>
      </c>
      <c r="E53" s="40" t="n">
        <v>140</v>
      </c>
      <c r="F53" s="40" t="s">
        <v>664</v>
      </c>
      <c r="G53" s="42"/>
      <c r="H53" s="40" t="s">
        <v>664</v>
      </c>
      <c r="I53" s="40" t="n">
        <v>7</v>
      </c>
      <c r="J53" s="40"/>
    </row>
    <row r="54" customFormat="false" ht="15" hidden="false" customHeight="false" outlineLevel="0" collapsed="false">
      <c r="A54" s="40" t="n">
        <v>53</v>
      </c>
      <c r="B54" s="40" t="s">
        <v>455</v>
      </c>
      <c r="C54" s="40" t="s">
        <v>923</v>
      </c>
      <c r="D54" s="40" t="s">
        <v>924</v>
      </c>
      <c r="E54" s="40" t="n">
        <v>148</v>
      </c>
      <c r="F54" s="40" t="s">
        <v>841</v>
      </c>
      <c r="G54" s="40" t="s">
        <v>814</v>
      </c>
      <c r="H54" s="40" t="s">
        <v>664</v>
      </c>
      <c r="I54" s="42"/>
      <c r="J54" s="40"/>
    </row>
    <row r="55" customFormat="false" ht="15" hidden="false" customHeight="false" outlineLevel="0" collapsed="false">
      <c r="A55" s="40" t="n">
        <v>54</v>
      </c>
      <c r="B55" s="40" t="s">
        <v>387</v>
      </c>
      <c r="C55" s="40" t="s">
        <v>925</v>
      </c>
      <c r="D55" s="40" t="s">
        <v>926</v>
      </c>
      <c r="E55" s="40" t="n">
        <v>152</v>
      </c>
      <c r="F55" s="40" t="s">
        <v>721</v>
      </c>
      <c r="G55" s="40" t="s">
        <v>811</v>
      </c>
      <c r="H55" s="40" t="s">
        <v>721</v>
      </c>
      <c r="I55" s="42"/>
      <c r="J55" s="40"/>
    </row>
    <row r="56" customFormat="false" ht="15" hidden="false" customHeight="false" outlineLevel="0" collapsed="false">
      <c r="A56" s="40" t="n">
        <v>55</v>
      </c>
      <c r="B56" s="40" t="s">
        <v>463</v>
      </c>
      <c r="C56" s="40" t="s">
        <v>927</v>
      </c>
      <c r="D56" s="40" t="s">
        <v>928</v>
      </c>
      <c r="E56" s="40" t="n">
        <v>162</v>
      </c>
      <c r="F56" s="40" t="s">
        <v>808</v>
      </c>
      <c r="G56" s="42"/>
      <c r="H56" s="40" t="s">
        <v>613</v>
      </c>
      <c r="I56" s="42"/>
      <c r="J56" s="40"/>
    </row>
    <row r="57" customFormat="false" ht="15" hidden="false" customHeight="false" outlineLevel="0" collapsed="false">
      <c r="A57" s="40" t="n">
        <v>56</v>
      </c>
      <c r="B57" s="40" t="s">
        <v>929</v>
      </c>
      <c r="C57" s="42"/>
      <c r="D57" s="40" t="s">
        <v>930</v>
      </c>
      <c r="E57" s="42"/>
      <c r="F57" s="42"/>
      <c r="G57" s="42"/>
      <c r="H57" s="40" t="s">
        <v>547</v>
      </c>
      <c r="I57" s="42"/>
      <c r="J57" s="40"/>
    </row>
    <row r="58" customFormat="false" ht="15" hidden="false" customHeight="false" outlineLevel="0" collapsed="false">
      <c r="A58" s="40" t="n">
        <v>57</v>
      </c>
      <c r="B58" s="40" t="s">
        <v>462</v>
      </c>
      <c r="C58" s="40" t="s">
        <v>931</v>
      </c>
      <c r="D58" s="40" t="s">
        <v>932</v>
      </c>
      <c r="E58" s="40" t="n">
        <v>166</v>
      </c>
      <c r="F58" s="40" t="s">
        <v>613</v>
      </c>
      <c r="G58" s="42"/>
      <c r="H58" s="40" t="s">
        <v>587</v>
      </c>
      <c r="I58" s="42"/>
      <c r="J58" s="40"/>
    </row>
    <row r="59" customFormat="false" ht="15" hidden="false" customHeight="false" outlineLevel="0" collapsed="false">
      <c r="A59" s="40" t="n">
        <v>58</v>
      </c>
      <c r="B59" s="40" t="s">
        <v>258</v>
      </c>
      <c r="C59" s="40" t="s">
        <v>933</v>
      </c>
      <c r="D59" s="40" t="s">
        <v>934</v>
      </c>
      <c r="E59" s="40" t="n">
        <v>174</v>
      </c>
      <c r="F59" s="40" t="s">
        <v>813</v>
      </c>
      <c r="G59" s="40" t="s">
        <v>814</v>
      </c>
      <c r="H59" s="40" t="s">
        <v>664</v>
      </c>
      <c r="I59" s="42"/>
      <c r="J59" s="40"/>
    </row>
    <row r="60" customFormat="false" ht="15" hidden="false" customHeight="false" outlineLevel="0" collapsed="false">
      <c r="A60" s="40" t="n">
        <v>59</v>
      </c>
      <c r="B60" s="40" t="s">
        <v>259</v>
      </c>
      <c r="C60" s="40" t="s">
        <v>935</v>
      </c>
      <c r="D60" s="40" t="s">
        <v>936</v>
      </c>
      <c r="E60" s="40" t="n">
        <v>184</v>
      </c>
      <c r="F60" s="40" t="s">
        <v>613</v>
      </c>
      <c r="G60" s="40" t="s">
        <v>835</v>
      </c>
      <c r="H60" s="40" t="s">
        <v>613</v>
      </c>
      <c r="I60" s="40" t="n">
        <v>8</v>
      </c>
      <c r="J60" s="40"/>
    </row>
    <row r="61" customFormat="false" ht="15" hidden="false" customHeight="false" outlineLevel="0" collapsed="false">
      <c r="A61" s="40" t="n">
        <v>60</v>
      </c>
      <c r="B61" s="40" t="s">
        <v>260</v>
      </c>
      <c r="C61" s="40" t="s">
        <v>937</v>
      </c>
      <c r="D61" s="40" t="s">
        <v>938</v>
      </c>
      <c r="E61" s="40" t="n">
        <v>188</v>
      </c>
      <c r="F61" s="40" t="s">
        <v>816</v>
      </c>
      <c r="G61" s="40" t="s">
        <v>811</v>
      </c>
      <c r="H61" s="40" t="s">
        <v>547</v>
      </c>
      <c r="I61" s="42"/>
      <c r="J61" s="40"/>
    </row>
    <row r="62" customFormat="false" ht="15" hidden="false" customHeight="false" outlineLevel="0" collapsed="false">
      <c r="A62" s="40" t="n">
        <v>61</v>
      </c>
      <c r="B62" s="40" t="s">
        <v>364</v>
      </c>
      <c r="C62" s="40" t="s">
        <v>939</v>
      </c>
      <c r="D62" s="40" t="s">
        <v>940</v>
      </c>
      <c r="E62" s="40" t="n">
        <v>191</v>
      </c>
      <c r="F62" s="40" t="s">
        <v>828</v>
      </c>
      <c r="G62" s="42"/>
      <c r="H62" s="40" t="s">
        <v>829</v>
      </c>
      <c r="I62" s="42"/>
      <c r="J62" s="40"/>
    </row>
    <row r="63" customFormat="false" ht="15" hidden="false" customHeight="false" outlineLevel="0" collapsed="false">
      <c r="A63" s="40" t="n">
        <v>62</v>
      </c>
      <c r="B63" s="40" t="s">
        <v>262</v>
      </c>
      <c r="C63" s="40" t="s">
        <v>941</v>
      </c>
      <c r="D63" s="40" t="s">
        <v>942</v>
      </c>
      <c r="E63" s="40" t="n">
        <v>192</v>
      </c>
      <c r="F63" s="40" t="s">
        <v>810</v>
      </c>
      <c r="G63" s="40" t="s">
        <v>811</v>
      </c>
      <c r="H63" s="40" t="s">
        <v>547</v>
      </c>
      <c r="I63" s="42"/>
      <c r="J63" s="40"/>
    </row>
    <row r="64" customFormat="false" ht="15" hidden="false" customHeight="false" outlineLevel="0" collapsed="false">
      <c r="A64" s="40" t="n">
        <v>63</v>
      </c>
      <c r="B64" s="40" t="s">
        <v>263</v>
      </c>
      <c r="C64" s="40" t="s">
        <v>943</v>
      </c>
      <c r="D64" s="40" t="s">
        <v>944</v>
      </c>
      <c r="E64" s="40" t="n">
        <v>531</v>
      </c>
      <c r="F64" s="40" t="s">
        <v>810</v>
      </c>
      <c r="G64" s="40" t="s">
        <v>811</v>
      </c>
      <c r="H64" s="40" t="s">
        <v>547</v>
      </c>
      <c r="I64" s="42"/>
      <c r="J64" s="40"/>
    </row>
    <row r="65" customFormat="false" ht="15" hidden="false" customHeight="false" outlineLevel="0" collapsed="false">
      <c r="A65" s="40" t="n">
        <v>64</v>
      </c>
      <c r="B65" s="40" t="s">
        <v>367</v>
      </c>
      <c r="C65" s="40" t="s">
        <v>945</v>
      </c>
      <c r="D65" s="40" t="s">
        <v>946</v>
      </c>
      <c r="E65" s="40" t="n">
        <v>196</v>
      </c>
      <c r="F65" s="40" t="s">
        <v>853</v>
      </c>
      <c r="G65" s="42"/>
      <c r="H65" s="40" t="s">
        <v>587</v>
      </c>
      <c r="I65" s="42"/>
      <c r="J65" s="40"/>
    </row>
    <row r="66" customFormat="false" ht="15" hidden="false" customHeight="false" outlineLevel="0" collapsed="false">
      <c r="A66" s="40" t="n">
        <v>65</v>
      </c>
      <c r="B66" s="40" t="s">
        <v>436</v>
      </c>
      <c r="C66" s="40" t="s">
        <v>947</v>
      </c>
      <c r="D66" s="40" t="s">
        <v>948</v>
      </c>
      <c r="E66" s="40" t="n">
        <v>203</v>
      </c>
      <c r="F66" s="40" t="s">
        <v>870</v>
      </c>
      <c r="G66" s="42"/>
      <c r="H66" s="40" t="s">
        <v>829</v>
      </c>
      <c r="I66" s="42"/>
      <c r="J66" s="40"/>
    </row>
    <row r="67" customFormat="false" ht="15" hidden="false" customHeight="false" outlineLevel="0" collapsed="false">
      <c r="A67" s="40" t="n">
        <v>66</v>
      </c>
      <c r="B67" s="40" t="s">
        <v>261</v>
      </c>
      <c r="C67" s="40" t="s">
        <v>949</v>
      </c>
      <c r="D67" s="40" t="s">
        <v>950</v>
      </c>
      <c r="E67" s="40" t="n">
        <v>384</v>
      </c>
      <c r="F67" s="40" t="s">
        <v>877</v>
      </c>
      <c r="G67" s="40" t="s">
        <v>814</v>
      </c>
      <c r="H67" s="40" t="s">
        <v>664</v>
      </c>
      <c r="I67" s="42"/>
      <c r="J67" s="40"/>
    </row>
    <row r="68" customFormat="false" ht="15" hidden="false" customHeight="false" outlineLevel="0" collapsed="false">
      <c r="A68" s="40" t="n">
        <v>67</v>
      </c>
      <c r="B68" s="40" t="s">
        <v>264</v>
      </c>
      <c r="C68" s="40" t="s">
        <v>951</v>
      </c>
      <c r="D68" s="40" t="s">
        <v>952</v>
      </c>
      <c r="E68" s="40" t="n">
        <v>180</v>
      </c>
      <c r="F68" s="40" t="s">
        <v>841</v>
      </c>
      <c r="G68" s="40" t="s">
        <v>814</v>
      </c>
      <c r="H68" s="40" t="s">
        <v>664</v>
      </c>
      <c r="I68" s="42"/>
      <c r="J68" s="40"/>
    </row>
    <row r="69" customFormat="false" ht="15" hidden="false" customHeight="false" outlineLevel="0" collapsed="false">
      <c r="A69" s="40" t="n">
        <v>68</v>
      </c>
      <c r="B69" s="40" t="s">
        <v>357</v>
      </c>
      <c r="C69" s="40" t="s">
        <v>953</v>
      </c>
      <c r="D69" s="40" t="s">
        <v>954</v>
      </c>
      <c r="E69" s="40" t="n">
        <v>208</v>
      </c>
      <c r="F69" s="40" t="s">
        <v>955</v>
      </c>
      <c r="G69" s="42"/>
      <c r="H69" s="40" t="s">
        <v>829</v>
      </c>
      <c r="I69" s="42"/>
      <c r="J69" s="40"/>
    </row>
    <row r="70" customFormat="false" ht="15" hidden="false" customHeight="false" outlineLevel="0" collapsed="false">
      <c r="A70" s="40" t="n">
        <v>69</v>
      </c>
      <c r="B70" s="40" t="s">
        <v>265</v>
      </c>
      <c r="C70" s="40" t="s">
        <v>956</v>
      </c>
      <c r="D70" s="40" t="s">
        <v>957</v>
      </c>
      <c r="E70" s="40" t="n">
        <v>262</v>
      </c>
      <c r="F70" s="40" t="s">
        <v>813</v>
      </c>
      <c r="G70" s="40" t="s">
        <v>814</v>
      </c>
      <c r="H70" s="40" t="s">
        <v>664</v>
      </c>
      <c r="I70" s="42"/>
      <c r="J70" s="40"/>
    </row>
    <row r="71" customFormat="false" ht="15" hidden="false" customHeight="false" outlineLevel="0" collapsed="false">
      <c r="A71" s="40" t="n">
        <v>70</v>
      </c>
      <c r="B71" s="40" t="s">
        <v>266</v>
      </c>
      <c r="C71" s="40" t="s">
        <v>958</v>
      </c>
      <c r="D71" s="40" t="s">
        <v>959</v>
      </c>
      <c r="E71" s="40" t="n">
        <v>212</v>
      </c>
      <c r="F71" s="40" t="s">
        <v>810</v>
      </c>
      <c r="G71" s="40" t="s">
        <v>811</v>
      </c>
      <c r="H71" s="40" t="s">
        <v>547</v>
      </c>
      <c r="I71" s="42"/>
      <c r="J71" s="40"/>
    </row>
    <row r="72" customFormat="false" ht="15" hidden="false" customHeight="false" outlineLevel="0" collapsed="false">
      <c r="A72" s="40" t="n">
        <v>71</v>
      </c>
      <c r="B72" s="40" t="s">
        <v>960</v>
      </c>
      <c r="C72" s="40" t="s">
        <v>961</v>
      </c>
      <c r="D72" s="40" t="s">
        <v>962</v>
      </c>
      <c r="E72" s="40" t="n">
        <v>214</v>
      </c>
      <c r="F72" s="40" t="s">
        <v>810</v>
      </c>
      <c r="G72" s="40" t="s">
        <v>811</v>
      </c>
      <c r="H72" s="40" t="s">
        <v>547</v>
      </c>
      <c r="I72" s="42"/>
      <c r="J72" s="40"/>
    </row>
    <row r="73" customFormat="false" ht="15" hidden="false" customHeight="false" outlineLevel="0" collapsed="false">
      <c r="A73" s="40" t="n">
        <v>72</v>
      </c>
      <c r="B73" s="40" t="s">
        <v>195</v>
      </c>
      <c r="C73" s="40" t="s">
        <v>963</v>
      </c>
      <c r="D73" s="40" t="s">
        <v>964</v>
      </c>
      <c r="E73" s="40" t="n">
        <v>218</v>
      </c>
      <c r="F73" s="40" t="s">
        <v>721</v>
      </c>
      <c r="G73" s="40" t="s">
        <v>811</v>
      </c>
      <c r="H73" s="40" t="s">
        <v>721</v>
      </c>
      <c r="I73" s="42"/>
      <c r="J73" s="40"/>
    </row>
    <row r="74" customFormat="false" ht="15" hidden="false" customHeight="false" outlineLevel="0" collapsed="false">
      <c r="A74" s="40" t="n">
        <v>73</v>
      </c>
      <c r="B74" s="40" t="s">
        <v>268</v>
      </c>
      <c r="C74" s="40" t="s">
        <v>965</v>
      </c>
      <c r="D74" s="40" t="s">
        <v>966</v>
      </c>
      <c r="E74" s="40" t="n">
        <v>818</v>
      </c>
      <c r="F74" s="40" t="s">
        <v>832</v>
      </c>
      <c r="G74" s="42"/>
      <c r="H74" s="40" t="s">
        <v>664</v>
      </c>
      <c r="I74" s="42"/>
      <c r="J74" s="40"/>
    </row>
    <row r="75" customFormat="false" ht="15" hidden="false" customHeight="false" outlineLevel="0" collapsed="false">
      <c r="A75" s="40" t="n">
        <v>74</v>
      </c>
      <c r="B75" s="40" t="s">
        <v>269</v>
      </c>
      <c r="C75" s="40" t="s">
        <v>967</v>
      </c>
      <c r="D75" s="40" t="s">
        <v>968</v>
      </c>
      <c r="E75" s="40" t="n">
        <v>222</v>
      </c>
      <c r="F75" s="40" t="s">
        <v>816</v>
      </c>
      <c r="G75" s="40" t="s">
        <v>811</v>
      </c>
      <c r="H75" s="40" t="s">
        <v>547</v>
      </c>
      <c r="I75" s="42"/>
      <c r="J75" s="40"/>
    </row>
    <row r="76" customFormat="false" ht="15" hidden="false" customHeight="false" outlineLevel="0" collapsed="false">
      <c r="A76" s="40" t="n">
        <v>75</v>
      </c>
      <c r="B76" s="40" t="s">
        <v>270</v>
      </c>
      <c r="C76" s="40" t="s">
        <v>969</v>
      </c>
      <c r="D76" s="40" t="s">
        <v>970</v>
      </c>
      <c r="E76" s="40" t="n">
        <v>226</v>
      </c>
      <c r="F76" s="40" t="s">
        <v>841</v>
      </c>
      <c r="G76" s="40" t="s">
        <v>814</v>
      </c>
      <c r="H76" s="40" t="s">
        <v>664</v>
      </c>
      <c r="I76" s="42"/>
      <c r="J76" s="40"/>
    </row>
    <row r="77" customFormat="false" ht="15" hidden="false" customHeight="false" outlineLevel="0" collapsed="false">
      <c r="A77" s="40" t="n">
        <v>76</v>
      </c>
      <c r="B77" s="40" t="s">
        <v>271</v>
      </c>
      <c r="C77" s="40" t="s">
        <v>971</v>
      </c>
      <c r="D77" s="40" t="s">
        <v>972</v>
      </c>
      <c r="E77" s="40" t="n">
        <v>232</v>
      </c>
      <c r="F77" s="40" t="s">
        <v>813</v>
      </c>
      <c r="G77" s="40" t="s">
        <v>814</v>
      </c>
      <c r="H77" s="40" t="s">
        <v>664</v>
      </c>
      <c r="I77" s="42"/>
      <c r="J77" s="40"/>
    </row>
    <row r="78" customFormat="false" ht="15" hidden="false" customHeight="false" outlineLevel="0" collapsed="false">
      <c r="A78" s="40" t="n">
        <v>77</v>
      </c>
      <c r="B78" s="40" t="s">
        <v>388</v>
      </c>
      <c r="C78" s="40" t="s">
        <v>973</v>
      </c>
      <c r="D78" s="40" t="s">
        <v>974</v>
      </c>
      <c r="E78" s="40" t="n">
        <v>233</v>
      </c>
      <c r="F78" s="40" t="s">
        <v>955</v>
      </c>
      <c r="G78" s="42"/>
      <c r="H78" s="40" t="s">
        <v>829</v>
      </c>
      <c r="I78" s="42"/>
      <c r="J78" s="40"/>
    </row>
    <row r="79" customFormat="false" ht="15" hidden="false" customHeight="false" outlineLevel="0" collapsed="false">
      <c r="A79" s="40" t="n">
        <v>78</v>
      </c>
      <c r="B79" s="40" t="s">
        <v>437</v>
      </c>
      <c r="C79" s="40" t="s">
        <v>975</v>
      </c>
      <c r="D79" s="40" t="s">
        <v>976</v>
      </c>
      <c r="E79" s="40" t="n">
        <v>231</v>
      </c>
      <c r="F79" s="40" t="s">
        <v>813</v>
      </c>
      <c r="G79" s="40" t="s">
        <v>814</v>
      </c>
      <c r="H79" s="40" t="s">
        <v>664</v>
      </c>
      <c r="I79" s="42"/>
      <c r="J79" s="40"/>
    </row>
    <row r="80" customFormat="false" ht="15" hidden="false" customHeight="false" outlineLevel="0" collapsed="false">
      <c r="A80" s="40" t="n">
        <v>79</v>
      </c>
      <c r="B80" s="40" t="s">
        <v>389</v>
      </c>
      <c r="C80" s="40" t="s">
        <v>977</v>
      </c>
      <c r="D80" s="40" t="s">
        <v>978</v>
      </c>
      <c r="E80" s="40" t="n">
        <v>238</v>
      </c>
      <c r="F80" s="40" t="s">
        <v>979</v>
      </c>
      <c r="G80" s="40" t="s">
        <v>980</v>
      </c>
      <c r="H80" s="40" t="s">
        <v>721</v>
      </c>
      <c r="I80" s="42"/>
      <c r="J80" s="40"/>
    </row>
    <row r="81" customFormat="false" ht="15" hidden="false" customHeight="false" outlineLevel="0" collapsed="false">
      <c r="A81" s="40" t="n">
        <v>80</v>
      </c>
      <c r="B81" s="40" t="s">
        <v>390</v>
      </c>
      <c r="C81" s="40" t="s">
        <v>981</v>
      </c>
      <c r="D81" s="40" t="s">
        <v>982</v>
      </c>
      <c r="E81" s="40" t="n">
        <v>234</v>
      </c>
      <c r="F81" s="40" t="s">
        <v>829</v>
      </c>
      <c r="G81" s="40" t="s">
        <v>983</v>
      </c>
      <c r="H81" s="40" t="s">
        <v>829</v>
      </c>
      <c r="I81" s="42"/>
      <c r="J81" s="40"/>
    </row>
    <row r="82" customFormat="false" ht="15" hidden="false" customHeight="false" outlineLevel="0" collapsed="false">
      <c r="A82" s="40" t="n">
        <v>81</v>
      </c>
      <c r="B82" s="40" t="s">
        <v>272</v>
      </c>
      <c r="C82" s="40" t="s">
        <v>984</v>
      </c>
      <c r="D82" s="40" t="s">
        <v>985</v>
      </c>
      <c r="E82" s="40" t="n">
        <v>242</v>
      </c>
      <c r="F82" s="40" t="s">
        <v>986</v>
      </c>
      <c r="G82" s="42"/>
      <c r="H82" s="40" t="s">
        <v>613</v>
      </c>
      <c r="I82" s="42"/>
      <c r="J82" s="40"/>
    </row>
    <row r="83" customFormat="false" ht="15" hidden="false" customHeight="false" outlineLevel="0" collapsed="false">
      <c r="A83" s="40" t="n">
        <v>82</v>
      </c>
      <c r="B83" s="40" t="s">
        <v>391</v>
      </c>
      <c r="C83" s="40" t="s">
        <v>987</v>
      </c>
      <c r="D83" s="40" t="s">
        <v>988</v>
      </c>
      <c r="E83" s="40" t="n">
        <v>246</v>
      </c>
      <c r="F83" s="40" t="s">
        <v>955</v>
      </c>
      <c r="G83" s="42"/>
      <c r="H83" s="40" t="s">
        <v>829</v>
      </c>
      <c r="I83" s="42"/>
      <c r="J83" s="40"/>
    </row>
    <row r="84" customFormat="false" ht="15" hidden="false" customHeight="false" outlineLevel="0" collapsed="false">
      <c r="A84" s="40" t="n">
        <v>83</v>
      </c>
      <c r="B84" s="40" t="s">
        <v>358</v>
      </c>
      <c r="C84" s="40" t="s">
        <v>989</v>
      </c>
      <c r="D84" s="40" t="s">
        <v>990</v>
      </c>
      <c r="E84" s="40" t="n">
        <v>250</v>
      </c>
      <c r="F84" s="40" t="s">
        <v>859</v>
      </c>
      <c r="G84" s="42"/>
      <c r="H84" s="40" t="s">
        <v>829</v>
      </c>
      <c r="I84" s="42"/>
      <c r="J84" s="40"/>
    </row>
    <row r="85" customFormat="false" ht="15" hidden="false" customHeight="false" outlineLevel="0" collapsed="false">
      <c r="A85" s="40" t="n">
        <v>84</v>
      </c>
      <c r="B85" s="40" t="s">
        <v>273</v>
      </c>
      <c r="C85" s="40" t="s">
        <v>991</v>
      </c>
      <c r="D85" s="40" t="s">
        <v>992</v>
      </c>
      <c r="E85" s="40" t="n">
        <v>254</v>
      </c>
      <c r="F85" s="40" t="s">
        <v>721</v>
      </c>
      <c r="G85" s="40" t="s">
        <v>811</v>
      </c>
      <c r="H85" s="40" t="s">
        <v>721</v>
      </c>
      <c r="I85" s="42"/>
      <c r="J85" s="40"/>
    </row>
    <row r="86" customFormat="false" ht="15" hidden="false" customHeight="false" outlineLevel="0" collapsed="false">
      <c r="A86" s="40" t="n">
        <v>85</v>
      </c>
      <c r="B86" s="40" t="s">
        <v>274</v>
      </c>
      <c r="C86" s="40" t="s">
        <v>993</v>
      </c>
      <c r="D86" s="40" t="s">
        <v>994</v>
      </c>
      <c r="E86" s="40" t="n">
        <v>258</v>
      </c>
      <c r="F86" s="40" t="s">
        <v>835</v>
      </c>
      <c r="G86" s="42"/>
      <c r="H86" s="40" t="s">
        <v>613</v>
      </c>
      <c r="I86" s="42"/>
      <c r="J86" s="40"/>
    </row>
    <row r="87" customFormat="false" ht="15" hidden="false" customHeight="false" outlineLevel="0" collapsed="false">
      <c r="A87" s="40" t="n">
        <v>86</v>
      </c>
      <c r="B87" s="40" t="s">
        <v>275</v>
      </c>
      <c r="C87" s="40" t="s">
        <v>995</v>
      </c>
      <c r="D87" s="40" t="s">
        <v>996</v>
      </c>
      <c r="E87" s="40" t="n">
        <v>260</v>
      </c>
      <c r="F87" s="40" t="s">
        <v>664</v>
      </c>
      <c r="G87" s="40" t="s">
        <v>997</v>
      </c>
      <c r="H87" s="40" t="s">
        <v>664</v>
      </c>
      <c r="I87" s="42"/>
      <c r="J87" s="40"/>
    </row>
    <row r="88" customFormat="false" ht="15" hidden="false" customHeight="false" outlineLevel="0" collapsed="false">
      <c r="A88" s="40" t="n">
        <v>87</v>
      </c>
      <c r="B88" s="40" t="s">
        <v>276</v>
      </c>
      <c r="C88" s="40" t="s">
        <v>998</v>
      </c>
      <c r="D88" s="40" t="s">
        <v>999</v>
      </c>
      <c r="E88" s="40" t="n">
        <v>266</v>
      </c>
      <c r="F88" s="40" t="s">
        <v>841</v>
      </c>
      <c r="G88" s="40" t="s">
        <v>814</v>
      </c>
      <c r="H88" s="40" t="s">
        <v>664</v>
      </c>
      <c r="I88" s="42"/>
      <c r="J88" s="40"/>
    </row>
    <row r="89" customFormat="false" ht="15" hidden="false" customHeight="false" outlineLevel="0" collapsed="false">
      <c r="A89" s="40" t="n">
        <v>88</v>
      </c>
      <c r="B89" s="40" t="s">
        <v>277</v>
      </c>
      <c r="C89" s="40" t="s">
        <v>1000</v>
      </c>
      <c r="D89" s="40" t="s">
        <v>1001</v>
      </c>
      <c r="E89" s="40" t="n">
        <v>270</v>
      </c>
      <c r="F89" s="40" t="s">
        <v>877</v>
      </c>
      <c r="G89" s="40" t="s">
        <v>814</v>
      </c>
      <c r="H89" s="40" t="s">
        <v>664</v>
      </c>
      <c r="I89" s="42"/>
      <c r="J89" s="40"/>
    </row>
    <row r="90" customFormat="false" ht="15" hidden="false" customHeight="false" outlineLevel="0" collapsed="false">
      <c r="A90" s="40" t="n">
        <v>89</v>
      </c>
      <c r="B90" s="40" t="s">
        <v>392</v>
      </c>
      <c r="C90" s="40" t="s">
        <v>1002</v>
      </c>
      <c r="D90" s="40" t="s">
        <v>1003</v>
      </c>
      <c r="E90" s="40" t="n">
        <v>268</v>
      </c>
      <c r="F90" s="40" t="s">
        <v>853</v>
      </c>
      <c r="G90" s="42"/>
      <c r="H90" s="40" t="s">
        <v>587</v>
      </c>
      <c r="I90" s="42"/>
      <c r="J90" s="40"/>
    </row>
    <row r="91" customFormat="false" ht="15" hidden="false" customHeight="false" outlineLevel="0" collapsed="false">
      <c r="A91" s="40" t="n">
        <v>90</v>
      </c>
      <c r="B91" s="40" t="s">
        <v>363</v>
      </c>
      <c r="C91" s="40" t="s">
        <v>1004</v>
      </c>
      <c r="D91" s="40" t="s">
        <v>1005</v>
      </c>
      <c r="E91" s="40" t="n">
        <v>276</v>
      </c>
      <c r="F91" s="40" t="s">
        <v>859</v>
      </c>
      <c r="G91" s="42"/>
      <c r="H91" s="40" t="s">
        <v>829</v>
      </c>
      <c r="I91" s="42"/>
      <c r="J91" s="40"/>
    </row>
    <row r="92" customFormat="false" ht="15" hidden="false" customHeight="false" outlineLevel="0" collapsed="false">
      <c r="A92" s="40" t="n">
        <v>91</v>
      </c>
      <c r="B92" s="40" t="s">
        <v>278</v>
      </c>
      <c r="C92" s="40" t="s">
        <v>1006</v>
      </c>
      <c r="D92" s="40" t="s">
        <v>1007</v>
      </c>
      <c r="E92" s="40" t="n">
        <v>288</v>
      </c>
      <c r="F92" s="40" t="s">
        <v>877</v>
      </c>
      <c r="G92" s="40" t="s">
        <v>814</v>
      </c>
      <c r="H92" s="40" t="s">
        <v>664</v>
      </c>
      <c r="I92" s="42"/>
      <c r="J92" s="40"/>
    </row>
    <row r="93" customFormat="false" ht="15" hidden="false" customHeight="false" outlineLevel="0" collapsed="false">
      <c r="A93" s="40" t="n">
        <v>92</v>
      </c>
      <c r="B93" s="40" t="s">
        <v>393</v>
      </c>
      <c r="C93" s="40" t="s">
        <v>1008</v>
      </c>
      <c r="D93" s="40" t="s">
        <v>1009</v>
      </c>
      <c r="E93" s="40" t="n">
        <v>292</v>
      </c>
      <c r="F93" s="40" t="s">
        <v>828</v>
      </c>
      <c r="G93" s="42"/>
      <c r="H93" s="40" t="s">
        <v>829</v>
      </c>
      <c r="I93" s="42"/>
      <c r="J93" s="40"/>
    </row>
    <row r="94" customFormat="false" ht="15" hidden="false" customHeight="false" outlineLevel="0" collapsed="false">
      <c r="A94" s="40" t="n">
        <v>93</v>
      </c>
      <c r="B94" s="40" t="s">
        <v>361</v>
      </c>
      <c r="C94" s="40" t="s">
        <v>1010</v>
      </c>
      <c r="D94" s="40" t="s">
        <v>1011</v>
      </c>
      <c r="E94" s="40" t="n">
        <v>300</v>
      </c>
      <c r="F94" s="40" t="s">
        <v>828</v>
      </c>
      <c r="G94" s="42"/>
      <c r="H94" s="40" t="s">
        <v>829</v>
      </c>
      <c r="I94" s="42"/>
      <c r="J94" s="40"/>
    </row>
    <row r="95" customFormat="false" ht="15" hidden="false" customHeight="false" outlineLevel="0" collapsed="false">
      <c r="A95" s="40" t="n">
        <v>94</v>
      </c>
      <c r="B95" s="40" t="s">
        <v>394</v>
      </c>
      <c r="C95" s="40" t="s">
        <v>1012</v>
      </c>
      <c r="D95" s="40" t="s">
        <v>1013</v>
      </c>
      <c r="E95" s="40" t="n">
        <v>304</v>
      </c>
      <c r="F95" s="40" t="s">
        <v>804</v>
      </c>
      <c r="G95" s="42"/>
      <c r="H95" s="40" t="s">
        <v>547</v>
      </c>
      <c r="I95" s="42"/>
      <c r="J95" s="40"/>
    </row>
    <row r="96" customFormat="false" ht="15" hidden="false" customHeight="false" outlineLevel="0" collapsed="false">
      <c r="A96" s="40" t="n">
        <v>95</v>
      </c>
      <c r="B96" s="40" t="s">
        <v>279</v>
      </c>
      <c r="C96" s="40" t="s">
        <v>1014</v>
      </c>
      <c r="D96" s="40" t="s">
        <v>1015</v>
      </c>
      <c r="E96" s="40" t="n">
        <v>308</v>
      </c>
      <c r="F96" s="40" t="s">
        <v>810</v>
      </c>
      <c r="G96" s="40" t="s">
        <v>811</v>
      </c>
      <c r="H96" s="40" t="s">
        <v>547</v>
      </c>
      <c r="I96" s="42"/>
      <c r="J96" s="40"/>
    </row>
    <row r="97" customFormat="false" ht="15" hidden="false" customHeight="false" outlineLevel="0" collapsed="false">
      <c r="A97" s="40" t="n">
        <v>96</v>
      </c>
      <c r="B97" s="40" t="s">
        <v>280</v>
      </c>
      <c r="C97" s="40" t="s">
        <v>1016</v>
      </c>
      <c r="D97" s="40" t="s">
        <v>1017</v>
      </c>
      <c r="E97" s="40" t="n">
        <v>312</v>
      </c>
      <c r="F97" s="40" t="s">
        <v>810</v>
      </c>
      <c r="G97" s="40" t="s">
        <v>811</v>
      </c>
      <c r="H97" s="40" t="s">
        <v>547</v>
      </c>
      <c r="I97" s="42"/>
      <c r="J97" s="40"/>
    </row>
    <row r="98" customFormat="false" ht="15" hidden="false" customHeight="false" outlineLevel="0" collapsed="false">
      <c r="A98" s="40" t="n">
        <v>97</v>
      </c>
      <c r="B98" s="40" t="s">
        <v>281</v>
      </c>
      <c r="C98" s="40" t="s">
        <v>1018</v>
      </c>
      <c r="D98" s="40" t="s">
        <v>1019</v>
      </c>
      <c r="E98" s="40" t="n">
        <v>316</v>
      </c>
      <c r="F98" s="40" t="s">
        <v>1020</v>
      </c>
      <c r="G98" s="42"/>
      <c r="H98" s="40" t="s">
        <v>613</v>
      </c>
      <c r="I98" s="42"/>
      <c r="J98" s="40"/>
    </row>
    <row r="99" customFormat="false" ht="15" hidden="false" customHeight="false" outlineLevel="0" collapsed="false">
      <c r="A99" s="40" t="n">
        <v>98</v>
      </c>
      <c r="B99" s="40" t="s">
        <v>282</v>
      </c>
      <c r="C99" s="40" t="s">
        <v>1021</v>
      </c>
      <c r="D99" s="40" t="s">
        <v>1022</v>
      </c>
      <c r="E99" s="40" t="n">
        <v>320</v>
      </c>
      <c r="F99" s="40" t="s">
        <v>816</v>
      </c>
      <c r="G99" s="40" t="s">
        <v>811</v>
      </c>
      <c r="H99" s="40" t="s">
        <v>547</v>
      </c>
      <c r="I99" s="42"/>
      <c r="J99" s="40"/>
    </row>
    <row r="100" customFormat="false" ht="15" hidden="false" customHeight="false" outlineLevel="0" collapsed="false">
      <c r="A100" s="40" t="n">
        <v>99</v>
      </c>
      <c r="B100" s="40" t="s">
        <v>395</v>
      </c>
      <c r="C100" s="40" t="s">
        <v>1023</v>
      </c>
      <c r="D100" s="40" t="s">
        <v>1024</v>
      </c>
      <c r="E100" s="40" t="n">
        <v>831</v>
      </c>
      <c r="F100" s="40" t="s">
        <v>955</v>
      </c>
      <c r="G100" s="40" t="s">
        <v>1025</v>
      </c>
      <c r="H100" s="40" t="s">
        <v>829</v>
      </c>
      <c r="I100" s="42"/>
      <c r="J100" s="40"/>
    </row>
    <row r="101" customFormat="false" ht="15" hidden="false" customHeight="false" outlineLevel="0" collapsed="false">
      <c r="A101" s="40" t="n">
        <v>100</v>
      </c>
      <c r="B101" s="40" t="s">
        <v>283</v>
      </c>
      <c r="C101" s="40" t="s">
        <v>1026</v>
      </c>
      <c r="D101" s="40" t="s">
        <v>1027</v>
      </c>
      <c r="E101" s="40" t="n">
        <v>324</v>
      </c>
      <c r="F101" s="40" t="s">
        <v>877</v>
      </c>
      <c r="G101" s="40" t="s">
        <v>814</v>
      </c>
      <c r="H101" s="40" t="s">
        <v>664</v>
      </c>
      <c r="I101" s="42"/>
      <c r="J101" s="40"/>
    </row>
    <row r="102" customFormat="false" ht="15" hidden="false" customHeight="false" outlineLevel="0" collapsed="false">
      <c r="A102" s="40" t="n">
        <v>101</v>
      </c>
      <c r="B102" s="40" t="s">
        <v>284</v>
      </c>
      <c r="C102" s="40" t="s">
        <v>1028</v>
      </c>
      <c r="D102" s="40" t="s">
        <v>1029</v>
      </c>
      <c r="E102" s="40" t="n">
        <v>624</v>
      </c>
      <c r="F102" s="40" t="s">
        <v>877</v>
      </c>
      <c r="G102" s="40" t="s">
        <v>814</v>
      </c>
      <c r="H102" s="40" t="s">
        <v>664</v>
      </c>
      <c r="I102" s="42"/>
      <c r="J102" s="40"/>
    </row>
    <row r="103" customFormat="false" ht="15" hidden="false" customHeight="false" outlineLevel="0" collapsed="false">
      <c r="A103" s="40" t="n">
        <v>102</v>
      </c>
      <c r="B103" s="40" t="s">
        <v>285</v>
      </c>
      <c r="C103" s="40" t="s">
        <v>1030</v>
      </c>
      <c r="D103" s="40" t="s">
        <v>1031</v>
      </c>
      <c r="E103" s="40" t="n">
        <v>328</v>
      </c>
      <c r="F103" s="40" t="s">
        <v>721</v>
      </c>
      <c r="G103" s="40" t="s">
        <v>811</v>
      </c>
      <c r="H103" s="40" t="s">
        <v>721</v>
      </c>
      <c r="I103" s="42"/>
      <c r="J103" s="40"/>
    </row>
    <row r="104" customFormat="false" ht="15" hidden="false" customHeight="false" outlineLevel="0" collapsed="false">
      <c r="A104" s="40" t="n">
        <v>103</v>
      </c>
      <c r="B104" s="40" t="s">
        <v>286</v>
      </c>
      <c r="C104" s="40" t="s">
        <v>1032</v>
      </c>
      <c r="D104" s="40" t="s">
        <v>1033</v>
      </c>
      <c r="E104" s="40" t="n">
        <v>332</v>
      </c>
      <c r="F104" s="40" t="s">
        <v>810</v>
      </c>
      <c r="G104" s="40" t="s">
        <v>811</v>
      </c>
      <c r="H104" s="40" t="s">
        <v>547</v>
      </c>
      <c r="I104" s="42"/>
      <c r="J104" s="40"/>
    </row>
    <row r="105" customFormat="false" ht="15" hidden="false" customHeight="false" outlineLevel="0" collapsed="false">
      <c r="A105" s="40" t="n">
        <v>104</v>
      </c>
      <c r="B105" s="40" t="s">
        <v>1034</v>
      </c>
      <c r="C105" s="40" t="s">
        <v>1035</v>
      </c>
      <c r="D105" s="40" t="s">
        <v>1036</v>
      </c>
      <c r="E105" s="40" t="n">
        <v>334</v>
      </c>
      <c r="F105" s="40" t="s">
        <v>808</v>
      </c>
      <c r="G105" s="42"/>
      <c r="H105" s="40" t="s">
        <v>613</v>
      </c>
      <c r="I105" s="42"/>
      <c r="J105" s="40"/>
    </row>
    <row r="106" customFormat="false" ht="15" hidden="false" customHeight="false" outlineLevel="0" collapsed="false">
      <c r="A106" s="40" t="n">
        <v>105</v>
      </c>
      <c r="B106" s="40" t="s">
        <v>287</v>
      </c>
      <c r="C106" s="40" t="s">
        <v>1037</v>
      </c>
      <c r="D106" s="40" t="s">
        <v>1038</v>
      </c>
      <c r="E106" s="40" t="n">
        <v>340</v>
      </c>
      <c r="F106" s="40" t="s">
        <v>816</v>
      </c>
      <c r="G106" s="40" t="s">
        <v>811</v>
      </c>
      <c r="H106" s="40" t="s">
        <v>547</v>
      </c>
      <c r="I106" s="42"/>
      <c r="J106" s="40"/>
    </row>
    <row r="107" customFormat="false" ht="15" hidden="false" customHeight="false" outlineLevel="0" collapsed="false">
      <c r="A107" s="40" t="n">
        <v>106</v>
      </c>
      <c r="B107" s="40" t="s">
        <v>1039</v>
      </c>
      <c r="C107" s="40" t="s">
        <v>1040</v>
      </c>
      <c r="D107" s="40" t="s">
        <v>1041</v>
      </c>
      <c r="E107" s="40" t="n">
        <v>344</v>
      </c>
      <c r="F107" s="40" t="s">
        <v>821</v>
      </c>
      <c r="G107" s="40"/>
      <c r="H107" s="40" t="s">
        <v>587</v>
      </c>
      <c r="I107" s="42"/>
      <c r="J107" s="40"/>
    </row>
    <row r="108" customFormat="false" ht="15" hidden="false" customHeight="false" outlineLevel="0" collapsed="false">
      <c r="A108" s="40" t="n">
        <v>107</v>
      </c>
      <c r="B108" s="40" t="s">
        <v>438</v>
      </c>
      <c r="C108" s="40" t="s">
        <v>1042</v>
      </c>
      <c r="D108" s="40" t="s">
        <v>1043</v>
      </c>
      <c r="E108" s="40" t="n">
        <v>348</v>
      </c>
      <c r="F108" s="40" t="s">
        <v>870</v>
      </c>
      <c r="G108" s="42"/>
      <c r="H108" s="40" t="s">
        <v>829</v>
      </c>
      <c r="I108" s="42"/>
      <c r="J108" s="40"/>
    </row>
    <row r="109" customFormat="false" ht="15" hidden="false" customHeight="false" outlineLevel="0" collapsed="false">
      <c r="A109" s="40" t="n">
        <v>108</v>
      </c>
      <c r="B109" s="40" t="s">
        <v>396</v>
      </c>
      <c r="C109" s="40" t="s">
        <v>1044</v>
      </c>
      <c r="D109" s="40" t="s">
        <v>1045</v>
      </c>
      <c r="E109" s="40" t="n">
        <v>352</v>
      </c>
      <c r="F109" s="40" t="s">
        <v>955</v>
      </c>
      <c r="G109" s="42"/>
      <c r="H109" s="40" t="s">
        <v>829</v>
      </c>
      <c r="I109" s="42"/>
      <c r="J109" s="40"/>
    </row>
    <row r="110" customFormat="false" ht="15" hidden="false" customHeight="false" outlineLevel="0" collapsed="false">
      <c r="A110" s="40" t="n">
        <v>109</v>
      </c>
      <c r="B110" s="40" t="s">
        <v>288</v>
      </c>
      <c r="C110" s="40" t="s">
        <v>1046</v>
      </c>
      <c r="D110" s="40" t="s">
        <v>1047</v>
      </c>
      <c r="E110" s="40" t="n">
        <v>364</v>
      </c>
      <c r="F110" s="40" t="s">
        <v>819</v>
      </c>
      <c r="G110" s="42"/>
      <c r="H110" s="40" t="s">
        <v>587</v>
      </c>
      <c r="I110" s="42"/>
      <c r="J110" s="40"/>
    </row>
    <row r="111" customFormat="false" ht="15" hidden="false" customHeight="false" outlineLevel="0" collapsed="false">
      <c r="A111" s="40" t="n">
        <v>110</v>
      </c>
      <c r="B111" s="40" t="s">
        <v>397</v>
      </c>
      <c r="C111" s="40" t="s">
        <v>1048</v>
      </c>
      <c r="D111" s="40" t="s">
        <v>1049</v>
      </c>
      <c r="E111" s="40" t="n">
        <v>368</v>
      </c>
      <c r="F111" s="40" t="s">
        <v>853</v>
      </c>
      <c r="G111" s="42"/>
      <c r="H111" s="40" t="s">
        <v>587</v>
      </c>
      <c r="I111" s="42"/>
      <c r="J111" s="40"/>
    </row>
    <row r="112" customFormat="false" ht="15" hidden="false" customHeight="false" outlineLevel="0" collapsed="false">
      <c r="A112" s="40" t="n">
        <v>111</v>
      </c>
      <c r="B112" s="40" t="s">
        <v>398</v>
      </c>
      <c r="C112" s="40" t="s">
        <v>1050</v>
      </c>
      <c r="D112" s="40" t="s">
        <v>1051</v>
      </c>
      <c r="E112" s="40" t="n">
        <v>372</v>
      </c>
      <c r="F112" s="40" t="s">
        <v>955</v>
      </c>
      <c r="G112" s="42"/>
      <c r="H112" s="40" t="s">
        <v>829</v>
      </c>
      <c r="I112" s="42"/>
      <c r="J112" s="40"/>
    </row>
    <row r="113" customFormat="false" ht="15" hidden="false" customHeight="false" outlineLevel="0" collapsed="false">
      <c r="A113" s="40" t="n">
        <v>112</v>
      </c>
      <c r="B113" s="40" t="s">
        <v>399</v>
      </c>
      <c r="C113" s="40" t="s">
        <v>1052</v>
      </c>
      <c r="D113" s="40" t="s">
        <v>1053</v>
      </c>
      <c r="E113" s="40" t="n">
        <v>833</v>
      </c>
      <c r="F113" s="40" t="s">
        <v>955</v>
      </c>
      <c r="G113" s="42"/>
      <c r="H113" s="40" t="s">
        <v>829</v>
      </c>
      <c r="I113" s="42"/>
      <c r="J113" s="40"/>
    </row>
    <row r="114" customFormat="false" ht="15" hidden="false" customHeight="false" outlineLevel="0" collapsed="false">
      <c r="A114" s="40" t="n">
        <v>113</v>
      </c>
      <c r="B114" s="40" t="s">
        <v>372</v>
      </c>
      <c r="C114" s="40" t="s">
        <v>1054</v>
      </c>
      <c r="D114" s="40" t="s">
        <v>1055</v>
      </c>
      <c r="E114" s="40" t="n">
        <v>376</v>
      </c>
      <c r="F114" s="40" t="s">
        <v>853</v>
      </c>
      <c r="G114" s="42"/>
      <c r="H114" s="40" t="s">
        <v>587</v>
      </c>
      <c r="I114" s="42"/>
      <c r="J114" s="40"/>
    </row>
    <row r="115" customFormat="false" ht="15" hidden="false" customHeight="false" outlineLevel="0" collapsed="false">
      <c r="A115" s="40" t="n">
        <v>114</v>
      </c>
      <c r="B115" s="40" t="s">
        <v>352</v>
      </c>
      <c r="C115" s="40" t="s">
        <v>1056</v>
      </c>
      <c r="D115" s="40" t="s">
        <v>1057</v>
      </c>
      <c r="E115" s="40" t="n">
        <v>380</v>
      </c>
      <c r="F115" s="40" t="s">
        <v>828</v>
      </c>
      <c r="G115" s="42"/>
      <c r="H115" s="40" t="s">
        <v>829</v>
      </c>
      <c r="I115" s="42"/>
      <c r="J115" s="40"/>
    </row>
    <row r="116" customFormat="false" ht="15" hidden="false" customHeight="false" outlineLevel="0" collapsed="false">
      <c r="A116" s="40" t="n">
        <v>115</v>
      </c>
      <c r="B116" s="40" t="s">
        <v>289</v>
      </c>
      <c r="C116" s="40" t="s">
        <v>1058</v>
      </c>
      <c r="D116" s="40" t="s">
        <v>1059</v>
      </c>
      <c r="E116" s="40" t="n">
        <v>388</v>
      </c>
      <c r="F116" s="40" t="s">
        <v>810</v>
      </c>
      <c r="G116" s="40" t="s">
        <v>811</v>
      </c>
      <c r="H116" s="40" t="s">
        <v>547</v>
      </c>
      <c r="I116" s="42"/>
      <c r="J116" s="40"/>
    </row>
    <row r="117" customFormat="false" ht="15" hidden="false" customHeight="false" outlineLevel="0" collapsed="false">
      <c r="A117" s="40" t="n">
        <v>116</v>
      </c>
      <c r="B117" s="40" t="s">
        <v>290</v>
      </c>
      <c r="C117" s="40" t="s">
        <v>1060</v>
      </c>
      <c r="D117" s="40" t="s">
        <v>1061</v>
      </c>
      <c r="E117" s="40" t="n">
        <v>392</v>
      </c>
      <c r="F117" s="40" t="s">
        <v>821</v>
      </c>
      <c r="G117" s="42"/>
      <c r="H117" s="40" t="s">
        <v>587</v>
      </c>
      <c r="I117" s="42"/>
      <c r="J117" s="40"/>
    </row>
    <row r="118" customFormat="false" ht="15" hidden="false" customHeight="false" outlineLevel="0" collapsed="false">
      <c r="A118" s="40" t="n">
        <v>117</v>
      </c>
      <c r="B118" s="40" t="s">
        <v>400</v>
      </c>
      <c r="C118" s="40" t="s">
        <v>1062</v>
      </c>
      <c r="D118" s="40" t="s">
        <v>1063</v>
      </c>
      <c r="E118" s="40" t="n">
        <v>832</v>
      </c>
      <c r="F118" s="40" t="s">
        <v>955</v>
      </c>
      <c r="G118" s="40" t="s">
        <v>1025</v>
      </c>
      <c r="H118" s="40" t="s">
        <v>829</v>
      </c>
      <c r="I118" s="42"/>
      <c r="J118" s="40"/>
    </row>
    <row r="119" customFormat="false" ht="15" hidden="false" customHeight="false" outlineLevel="0" collapsed="false">
      <c r="A119" s="40" t="n">
        <v>118</v>
      </c>
      <c r="B119" s="40" t="s">
        <v>378</v>
      </c>
      <c r="C119" s="40" t="s">
        <v>1064</v>
      </c>
      <c r="D119" s="40" t="s">
        <v>1065</v>
      </c>
      <c r="E119" s="40" t="n">
        <v>400</v>
      </c>
      <c r="F119" s="40" t="s">
        <v>853</v>
      </c>
      <c r="G119" s="42"/>
      <c r="H119" s="40" t="s">
        <v>587</v>
      </c>
      <c r="I119" s="42"/>
      <c r="J119" s="40"/>
    </row>
    <row r="120" customFormat="false" ht="15" hidden="false" customHeight="false" outlineLevel="0" collapsed="false">
      <c r="A120" s="40" t="n">
        <v>119</v>
      </c>
      <c r="B120" s="40" t="s">
        <v>401</v>
      </c>
      <c r="C120" s="40" t="s">
        <v>1066</v>
      </c>
      <c r="D120" s="40" t="s">
        <v>1067</v>
      </c>
      <c r="E120" s="40" t="n">
        <v>398</v>
      </c>
      <c r="F120" s="40" t="s">
        <v>1068</v>
      </c>
      <c r="G120" s="42"/>
      <c r="H120" s="40" t="s">
        <v>587</v>
      </c>
      <c r="I120" s="42"/>
      <c r="J120" s="40"/>
    </row>
    <row r="121" customFormat="false" ht="15" hidden="false" customHeight="false" outlineLevel="0" collapsed="false">
      <c r="A121" s="40" t="n">
        <v>120</v>
      </c>
      <c r="B121" s="40" t="s">
        <v>291</v>
      </c>
      <c r="C121" s="40" t="s">
        <v>1069</v>
      </c>
      <c r="D121" s="40" t="s">
        <v>1070</v>
      </c>
      <c r="E121" s="40" t="n">
        <v>296</v>
      </c>
      <c r="F121" s="40" t="s">
        <v>1020</v>
      </c>
      <c r="G121" s="42"/>
      <c r="H121" s="40" t="s">
        <v>613</v>
      </c>
      <c r="I121" s="42"/>
      <c r="J121" s="40"/>
    </row>
    <row r="122" customFormat="false" ht="15" hidden="false" customHeight="false" outlineLevel="0" collapsed="false">
      <c r="A122" s="40" t="n">
        <v>121</v>
      </c>
      <c r="B122" s="40" t="s">
        <v>1071</v>
      </c>
      <c r="C122" s="40" t="s">
        <v>1072</v>
      </c>
      <c r="D122" s="40" t="s">
        <v>1073</v>
      </c>
      <c r="E122" s="40" t="n">
        <v>383</v>
      </c>
      <c r="F122" s="40" t="s">
        <v>829</v>
      </c>
      <c r="G122" s="40" t="s">
        <v>997</v>
      </c>
      <c r="H122" s="40" t="s">
        <v>829</v>
      </c>
      <c r="I122" s="42"/>
      <c r="J122" s="40"/>
    </row>
    <row r="123" customFormat="false" ht="15" hidden="false" customHeight="false" outlineLevel="0" collapsed="false">
      <c r="A123" s="40" t="n">
        <v>122</v>
      </c>
      <c r="B123" s="40" t="s">
        <v>356</v>
      </c>
      <c r="C123" s="40" t="s">
        <v>1074</v>
      </c>
      <c r="D123" s="40" t="s">
        <v>1075</v>
      </c>
      <c r="E123" s="40" t="n">
        <v>414</v>
      </c>
      <c r="F123" s="40" t="s">
        <v>853</v>
      </c>
      <c r="G123" s="42"/>
      <c r="H123" s="40" t="s">
        <v>587</v>
      </c>
      <c r="I123" s="42"/>
      <c r="J123" s="40"/>
    </row>
    <row r="124" customFormat="false" ht="15" hidden="false" customHeight="false" outlineLevel="0" collapsed="false">
      <c r="A124" s="40" t="n">
        <v>123</v>
      </c>
      <c r="B124" s="40" t="s">
        <v>439</v>
      </c>
      <c r="C124" s="40" t="s">
        <v>1076</v>
      </c>
      <c r="D124" s="40" t="s">
        <v>1077</v>
      </c>
      <c r="E124" s="40" t="n">
        <v>417</v>
      </c>
      <c r="F124" s="40" t="s">
        <v>1068</v>
      </c>
      <c r="G124" s="42"/>
      <c r="H124" s="40" t="s">
        <v>587</v>
      </c>
      <c r="I124" s="42"/>
      <c r="J124" s="40"/>
    </row>
    <row r="125" customFormat="false" ht="15" hidden="false" customHeight="false" outlineLevel="0" collapsed="false">
      <c r="A125" s="40" t="n">
        <v>124</v>
      </c>
      <c r="B125" s="40" t="s">
        <v>440</v>
      </c>
      <c r="C125" s="40" t="s">
        <v>1078</v>
      </c>
      <c r="D125" s="40" t="s">
        <v>1079</v>
      </c>
      <c r="E125" s="40" t="n">
        <v>418</v>
      </c>
      <c r="F125" s="40" t="s">
        <v>587</v>
      </c>
      <c r="G125" s="40" t="s">
        <v>1080</v>
      </c>
      <c r="H125" s="40" t="s">
        <v>587</v>
      </c>
      <c r="I125" s="40" t="n">
        <v>8</v>
      </c>
      <c r="J125" s="40"/>
    </row>
    <row r="126" customFormat="false" ht="15" hidden="false" customHeight="false" outlineLevel="0" collapsed="false">
      <c r="A126" s="40" t="n">
        <v>125</v>
      </c>
      <c r="B126" s="40" t="s">
        <v>404</v>
      </c>
      <c r="C126" s="40" t="s">
        <v>1081</v>
      </c>
      <c r="D126" s="40" t="s">
        <v>1082</v>
      </c>
      <c r="E126" s="40" t="n">
        <v>428</v>
      </c>
      <c r="F126" s="40" t="s">
        <v>955</v>
      </c>
      <c r="G126" s="42"/>
      <c r="H126" s="40" t="s">
        <v>829</v>
      </c>
      <c r="I126" s="42"/>
      <c r="J126" s="40"/>
    </row>
    <row r="127" customFormat="false" ht="15" hidden="false" customHeight="false" outlineLevel="0" collapsed="false">
      <c r="A127" s="40" t="n">
        <v>126</v>
      </c>
      <c r="B127" s="40" t="s">
        <v>405</v>
      </c>
      <c r="C127" s="40" t="s">
        <v>1083</v>
      </c>
      <c r="D127" s="40" t="s">
        <v>1084</v>
      </c>
      <c r="E127" s="40" t="n">
        <v>422</v>
      </c>
      <c r="F127" s="40" t="s">
        <v>853</v>
      </c>
      <c r="G127" s="42"/>
      <c r="H127" s="40" t="s">
        <v>587</v>
      </c>
      <c r="I127" s="42"/>
      <c r="J127" s="40"/>
    </row>
    <row r="128" customFormat="false" ht="15" hidden="false" customHeight="false" outlineLevel="0" collapsed="false">
      <c r="A128" s="40" t="n">
        <v>127</v>
      </c>
      <c r="B128" s="40" t="s">
        <v>441</v>
      </c>
      <c r="C128" s="40" t="s">
        <v>1085</v>
      </c>
      <c r="D128" s="40" t="s">
        <v>1086</v>
      </c>
      <c r="E128" s="40" t="n">
        <v>426</v>
      </c>
      <c r="F128" s="40" t="s">
        <v>890</v>
      </c>
      <c r="G128" s="40" t="s">
        <v>814</v>
      </c>
      <c r="H128" s="40" t="s">
        <v>664</v>
      </c>
      <c r="I128" s="42"/>
      <c r="J128" s="40"/>
    </row>
    <row r="129" customFormat="false" ht="15" hidden="false" customHeight="false" outlineLevel="0" collapsed="false">
      <c r="A129" s="40" t="n">
        <v>128</v>
      </c>
      <c r="B129" s="40" t="s">
        <v>292</v>
      </c>
      <c r="C129" s="40" t="s">
        <v>1087</v>
      </c>
      <c r="D129" s="40" t="s">
        <v>1088</v>
      </c>
      <c r="E129" s="40" t="n">
        <v>430</v>
      </c>
      <c r="F129" s="40" t="s">
        <v>877</v>
      </c>
      <c r="G129" s="40" t="s">
        <v>814</v>
      </c>
      <c r="H129" s="40" t="s">
        <v>664</v>
      </c>
      <c r="I129" s="42"/>
      <c r="J129" s="40"/>
    </row>
    <row r="130" customFormat="false" ht="15" hidden="false" customHeight="false" outlineLevel="0" collapsed="false">
      <c r="A130" s="40" t="n">
        <v>129</v>
      </c>
      <c r="B130" s="40" t="s">
        <v>374</v>
      </c>
      <c r="C130" s="40" t="s">
        <v>1089</v>
      </c>
      <c r="D130" s="40" t="s">
        <v>1090</v>
      </c>
      <c r="E130" s="40" t="n">
        <v>434</v>
      </c>
      <c r="F130" s="40" t="s">
        <v>832</v>
      </c>
      <c r="G130" s="42"/>
      <c r="H130" s="40" t="s">
        <v>664</v>
      </c>
      <c r="I130" s="42"/>
      <c r="J130" s="40"/>
    </row>
    <row r="131" customFormat="false" ht="15" hidden="false" customHeight="false" outlineLevel="0" collapsed="false">
      <c r="A131" s="40" t="n">
        <v>130</v>
      </c>
      <c r="B131" s="40" t="s">
        <v>1091</v>
      </c>
      <c r="C131" s="40" t="s">
        <v>1092</v>
      </c>
      <c r="D131" s="40" t="s">
        <v>1093</v>
      </c>
      <c r="E131" s="40" t="n">
        <v>438</v>
      </c>
      <c r="F131" s="40" t="s">
        <v>859</v>
      </c>
      <c r="G131" s="42"/>
      <c r="H131" s="40" t="s">
        <v>829</v>
      </c>
      <c r="I131" s="42"/>
      <c r="J131" s="40"/>
    </row>
    <row r="132" customFormat="false" ht="15" hidden="false" customHeight="false" outlineLevel="0" collapsed="false">
      <c r="A132" s="40" t="n">
        <v>131</v>
      </c>
      <c r="B132" s="40" t="s">
        <v>406</v>
      </c>
      <c r="C132" s="40" t="s">
        <v>1094</v>
      </c>
      <c r="D132" s="40" t="s">
        <v>1095</v>
      </c>
      <c r="E132" s="40" t="n">
        <v>440</v>
      </c>
      <c r="F132" s="40" t="s">
        <v>955</v>
      </c>
      <c r="G132" s="42"/>
      <c r="H132" s="40" t="s">
        <v>829</v>
      </c>
      <c r="I132" s="42"/>
      <c r="J132" s="40"/>
    </row>
    <row r="133" customFormat="false" ht="15" hidden="false" customHeight="false" outlineLevel="0" collapsed="false">
      <c r="A133" s="40" t="n">
        <v>132</v>
      </c>
      <c r="B133" s="40" t="s">
        <v>442</v>
      </c>
      <c r="C133" s="40" t="s">
        <v>1096</v>
      </c>
      <c r="D133" s="40" t="s">
        <v>1097</v>
      </c>
      <c r="E133" s="40" t="n">
        <v>442</v>
      </c>
      <c r="F133" s="40" t="s">
        <v>859</v>
      </c>
      <c r="G133" s="42"/>
      <c r="H133" s="40" t="s">
        <v>829</v>
      </c>
      <c r="I133" s="42"/>
      <c r="J133" s="40"/>
    </row>
    <row r="134" customFormat="false" ht="15" hidden="false" customHeight="false" outlineLevel="0" collapsed="false">
      <c r="A134" s="40" t="n">
        <v>133</v>
      </c>
      <c r="B134" s="40" t="s">
        <v>444</v>
      </c>
      <c r="C134" s="40" t="s">
        <v>1098</v>
      </c>
      <c r="D134" s="40" t="s">
        <v>1099</v>
      </c>
      <c r="E134" s="40" t="n">
        <v>807</v>
      </c>
      <c r="F134" s="40" t="s">
        <v>829</v>
      </c>
      <c r="G134" s="40" t="s">
        <v>997</v>
      </c>
      <c r="H134" s="40" t="s">
        <v>829</v>
      </c>
      <c r="I134" s="40" t="n">
        <v>8</v>
      </c>
      <c r="J134" s="40"/>
    </row>
    <row r="135" customFormat="false" ht="15" hidden="false" customHeight="false" outlineLevel="0" collapsed="false">
      <c r="A135" s="40" t="n">
        <v>134</v>
      </c>
      <c r="B135" s="40" t="s">
        <v>293</v>
      </c>
      <c r="C135" s="40" t="s">
        <v>1100</v>
      </c>
      <c r="D135" s="40" t="s">
        <v>1101</v>
      </c>
      <c r="E135" s="40" t="n">
        <v>450</v>
      </c>
      <c r="F135" s="40" t="s">
        <v>813</v>
      </c>
      <c r="G135" s="40" t="s">
        <v>814</v>
      </c>
      <c r="H135" s="40" t="s">
        <v>664</v>
      </c>
      <c r="I135" s="42"/>
      <c r="J135" s="40"/>
    </row>
    <row r="136" customFormat="false" ht="15" hidden="false" customHeight="false" outlineLevel="0" collapsed="false">
      <c r="A136" s="40" t="n">
        <v>135</v>
      </c>
      <c r="B136" s="40" t="s">
        <v>447</v>
      </c>
      <c r="C136" s="40" t="s">
        <v>1102</v>
      </c>
      <c r="D136" s="40" t="s">
        <v>1103</v>
      </c>
      <c r="E136" s="40" t="n">
        <v>454</v>
      </c>
      <c r="F136" s="40" t="s">
        <v>813</v>
      </c>
      <c r="G136" s="40" t="s">
        <v>814</v>
      </c>
      <c r="H136" s="40" t="s">
        <v>664</v>
      </c>
      <c r="I136" s="42"/>
      <c r="J136" s="40"/>
    </row>
    <row r="137" customFormat="false" ht="15" hidden="false" customHeight="false" outlineLevel="0" collapsed="false">
      <c r="A137" s="40" t="n">
        <v>136</v>
      </c>
      <c r="B137" s="40" t="s">
        <v>294</v>
      </c>
      <c r="C137" s="40" t="s">
        <v>1104</v>
      </c>
      <c r="D137" s="40" t="s">
        <v>1105</v>
      </c>
      <c r="E137" s="40" t="n">
        <v>458</v>
      </c>
      <c r="F137" s="40" t="s">
        <v>806</v>
      </c>
      <c r="G137" s="42"/>
      <c r="H137" s="40" t="s">
        <v>587</v>
      </c>
      <c r="I137" s="42"/>
      <c r="J137" s="40"/>
    </row>
    <row r="138" customFormat="false" ht="15" hidden="false" customHeight="false" outlineLevel="0" collapsed="false">
      <c r="A138" s="40" t="n">
        <v>137</v>
      </c>
      <c r="B138" s="40" t="s">
        <v>295</v>
      </c>
      <c r="C138" s="40" t="s">
        <v>1106</v>
      </c>
      <c r="D138" s="40" t="s">
        <v>1107</v>
      </c>
      <c r="E138" s="40" t="n">
        <v>462</v>
      </c>
      <c r="F138" s="40" t="s">
        <v>819</v>
      </c>
      <c r="G138" s="42"/>
      <c r="H138" s="40" t="s">
        <v>587</v>
      </c>
      <c r="I138" s="42"/>
      <c r="J138" s="40"/>
    </row>
    <row r="139" customFormat="false" ht="15" hidden="false" customHeight="false" outlineLevel="0" collapsed="false">
      <c r="A139" s="40" t="n">
        <v>138</v>
      </c>
      <c r="B139" s="40" t="s">
        <v>445</v>
      </c>
      <c r="C139" s="40" t="s">
        <v>1108</v>
      </c>
      <c r="D139" s="40" t="s">
        <v>1109</v>
      </c>
      <c r="E139" s="40" t="n">
        <v>466</v>
      </c>
      <c r="F139" s="40" t="s">
        <v>877</v>
      </c>
      <c r="G139" s="40" t="s">
        <v>814</v>
      </c>
      <c r="H139" s="40" t="s">
        <v>664</v>
      </c>
      <c r="I139" s="42"/>
      <c r="J139" s="40"/>
    </row>
    <row r="140" customFormat="false" ht="15" hidden="false" customHeight="false" outlineLevel="0" collapsed="false">
      <c r="A140" s="40" t="n">
        <v>139</v>
      </c>
      <c r="B140" s="40" t="s">
        <v>366</v>
      </c>
      <c r="C140" s="40" t="s">
        <v>1110</v>
      </c>
      <c r="D140" s="40" t="s">
        <v>1111</v>
      </c>
      <c r="E140" s="40" t="n">
        <v>470</v>
      </c>
      <c r="F140" s="40" t="s">
        <v>828</v>
      </c>
      <c r="G140" s="42"/>
      <c r="H140" s="40" t="s">
        <v>829</v>
      </c>
      <c r="I140" s="42"/>
      <c r="J140" s="40"/>
    </row>
    <row r="141" customFormat="false" ht="15" hidden="false" customHeight="false" outlineLevel="0" collapsed="false">
      <c r="A141" s="40" t="n">
        <v>140</v>
      </c>
      <c r="B141" s="40" t="s">
        <v>296</v>
      </c>
      <c r="C141" s="40" t="s">
        <v>1112</v>
      </c>
      <c r="D141" s="40" t="s">
        <v>1113</v>
      </c>
      <c r="E141" s="40" t="n">
        <v>584</v>
      </c>
      <c r="F141" s="40" t="s">
        <v>613</v>
      </c>
      <c r="G141" s="40" t="s">
        <v>1020</v>
      </c>
      <c r="H141" s="40" t="s">
        <v>613</v>
      </c>
      <c r="I141" s="40" t="n">
        <v>9</v>
      </c>
      <c r="J141" s="40"/>
    </row>
    <row r="142" customFormat="false" ht="15" hidden="false" customHeight="false" outlineLevel="0" collapsed="false">
      <c r="A142" s="40" t="n">
        <v>141</v>
      </c>
      <c r="B142" s="40" t="s">
        <v>297</v>
      </c>
      <c r="C142" s="40" t="s">
        <v>1114</v>
      </c>
      <c r="D142" s="40" t="s">
        <v>1115</v>
      </c>
      <c r="E142" s="40" t="n">
        <v>474</v>
      </c>
      <c r="F142" s="40" t="s">
        <v>810</v>
      </c>
      <c r="G142" s="40" t="s">
        <v>811</v>
      </c>
      <c r="H142" s="40" t="s">
        <v>547</v>
      </c>
      <c r="I142" s="42"/>
      <c r="J142" s="40"/>
    </row>
    <row r="143" customFormat="false" ht="15" hidden="false" customHeight="false" outlineLevel="0" collapsed="false">
      <c r="A143" s="40" t="n">
        <v>142</v>
      </c>
      <c r="B143" s="40" t="s">
        <v>298</v>
      </c>
      <c r="C143" s="40" t="s">
        <v>1116</v>
      </c>
      <c r="D143" s="40" t="s">
        <v>1117</v>
      </c>
      <c r="E143" s="40" t="n">
        <v>478</v>
      </c>
      <c r="F143" s="40" t="s">
        <v>877</v>
      </c>
      <c r="G143" s="40" t="s">
        <v>814</v>
      </c>
      <c r="H143" s="40" t="s">
        <v>664</v>
      </c>
      <c r="I143" s="42"/>
      <c r="J143" s="40"/>
    </row>
    <row r="144" customFormat="false" ht="15" hidden="false" customHeight="false" outlineLevel="0" collapsed="false">
      <c r="A144" s="40" t="n">
        <v>143</v>
      </c>
      <c r="B144" s="40" t="s">
        <v>299</v>
      </c>
      <c r="C144" s="40" t="s">
        <v>1118</v>
      </c>
      <c r="D144" s="40" t="s">
        <v>1119</v>
      </c>
      <c r="E144" s="40" t="n">
        <v>480</v>
      </c>
      <c r="F144" s="40" t="s">
        <v>813</v>
      </c>
      <c r="G144" s="40" t="s">
        <v>814</v>
      </c>
      <c r="H144" s="40" t="s">
        <v>664</v>
      </c>
      <c r="I144" s="42"/>
      <c r="J144" s="40"/>
    </row>
    <row r="145" customFormat="false" ht="15" hidden="false" customHeight="false" outlineLevel="0" collapsed="false">
      <c r="A145" s="40" t="n">
        <v>144</v>
      </c>
      <c r="B145" s="40" t="s">
        <v>300</v>
      </c>
      <c r="C145" s="40" t="s">
        <v>1120</v>
      </c>
      <c r="D145" s="40" t="s">
        <v>1121</v>
      </c>
      <c r="E145" s="40" t="n">
        <v>175</v>
      </c>
      <c r="F145" s="40" t="s">
        <v>813</v>
      </c>
      <c r="G145" s="40" t="s">
        <v>814</v>
      </c>
      <c r="H145" s="40" t="s">
        <v>664</v>
      </c>
      <c r="I145" s="42"/>
      <c r="J145" s="40"/>
    </row>
    <row r="146" customFormat="false" ht="15" hidden="false" customHeight="false" outlineLevel="0" collapsed="false">
      <c r="A146" s="40" t="n">
        <v>145</v>
      </c>
      <c r="B146" s="40" t="s">
        <v>301</v>
      </c>
      <c r="C146" s="40" t="s">
        <v>1122</v>
      </c>
      <c r="D146" s="40" t="s">
        <v>1123</v>
      </c>
      <c r="E146" s="40" t="n">
        <v>583</v>
      </c>
      <c r="F146" s="40" t="s">
        <v>1020</v>
      </c>
      <c r="G146" s="42"/>
      <c r="H146" s="40" t="s">
        <v>613</v>
      </c>
      <c r="I146" s="42"/>
      <c r="J146" s="40"/>
    </row>
    <row r="147" customFormat="false" ht="15" hidden="false" customHeight="false" outlineLevel="0" collapsed="false">
      <c r="A147" s="40" t="n">
        <v>146</v>
      </c>
      <c r="B147" s="40" t="s">
        <v>443</v>
      </c>
      <c r="C147" s="40" t="s">
        <v>1124</v>
      </c>
      <c r="D147" s="40" t="s">
        <v>1125</v>
      </c>
      <c r="E147" s="40" t="n">
        <v>498</v>
      </c>
      <c r="F147" s="40" t="s">
        <v>829</v>
      </c>
      <c r="G147" s="40" t="s">
        <v>1126</v>
      </c>
      <c r="H147" s="40" t="s">
        <v>829</v>
      </c>
      <c r="I147" s="40" t="n">
        <v>8</v>
      </c>
      <c r="J147" s="40"/>
    </row>
    <row r="148" customFormat="false" ht="15" hidden="false" customHeight="false" outlineLevel="0" collapsed="false">
      <c r="A148" s="40" t="n">
        <v>147</v>
      </c>
      <c r="B148" s="40" t="s">
        <v>407</v>
      </c>
      <c r="C148" s="40" t="s">
        <v>1127</v>
      </c>
      <c r="D148" s="40" t="s">
        <v>1128</v>
      </c>
      <c r="E148" s="40" t="n">
        <v>492</v>
      </c>
      <c r="F148" s="40" t="s">
        <v>859</v>
      </c>
      <c r="G148" s="42"/>
      <c r="H148" s="40" t="s">
        <v>829</v>
      </c>
      <c r="I148" s="42"/>
      <c r="J148" s="40"/>
    </row>
    <row r="149" customFormat="false" ht="15" hidden="false" customHeight="false" outlineLevel="0" collapsed="false">
      <c r="A149" s="40" t="n">
        <v>148</v>
      </c>
      <c r="B149" s="40" t="s">
        <v>446</v>
      </c>
      <c r="C149" s="40" t="s">
        <v>1129</v>
      </c>
      <c r="D149" s="40" t="s">
        <v>1130</v>
      </c>
      <c r="E149" s="40" t="n">
        <v>496</v>
      </c>
      <c r="F149" s="40" t="s">
        <v>821</v>
      </c>
      <c r="G149" s="42"/>
      <c r="H149" s="40" t="s">
        <v>587</v>
      </c>
      <c r="I149" s="42"/>
      <c r="J149" s="40"/>
    </row>
    <row r="150" customFormat="false" ht="15" hidden="false" customHeight="false" outlineLevel="0" collapsed="false">
      <c r="A150" s="40" t="n">
        <v>149</v>
      </c>
      <c r="B150" s="40" t="s">
        <v>408</v>
      </c>
      <c r="C150" s="40" t="s">
        <v>1131</v>
      </c>
      <c r="D150" s="40" t="s">
        <v>1132</v>
      </c>
      <c r="E150" s="40" t="n">
        <v>499</v>
      </c>
      <c r="F150" s="40" t="s">
        <v>828</v>
      </c>
      <c r="G150" s="42"/>
      <c r="H150" s="40" t="s">
        <v>829</v>
      </c>
      <c r="I150" s="42"/>
      <c r="J150" s="40"/>
    </row>
    <row r="151" customFormat="false" ht="15" hidden="false" customHeight="false" outlineLevel="0" collapsed="false">
      <c r="A151" s="40" t="n">
        <v>150</v>
      </c>
      <c r="B151" s="40" t="s">
        <v>373</v>
      </c>
      <c r="C151" s="40" t="s">
        <v>1133</v>
      </c>
      <c r="D151" s="40" t="s">
        <v>1134</v>
      </c>
      <c r="E151" s="40" t="n">
        <v>500</v>
      </c>
      <c r="F151" s="40" t="s">
        <v>810</v>
      </c>
      <c r="G151" s="40" t="s">
        <v>811</v>
      </c>
      <c r="H151" s="40" t="s">
        <v>547</v>
      </c>
      <c r="I151" s="42"/>
      <c r="J151" s="40"/>
    </row>
    <row r="152" customFormat="false" ht="15" hidden="false" customHeight="false" outlineLevel="0" collapsed="false">
      <c r="A152" s="40" t="n">
        <v>151</v>
      </c>
      <c r="B152" s="40" t="s">
        <v>409</v>
      </c>
      <c r="C152" s="40" t="s">
        <v>1135</v>
      </c>
      <c r="D152" s="40" t="s">
        <v>1136</v>
      </c>
      <c r="E152" s="40" t="n">
        <v>504</v>
      </c>
      <c r="F152" s="40" t="s">
        <v>832</v>
      </c>
      <c r="G152" s="42"/>
      <c r="H152" s="40" t="s">
        <v>664</v>
      </c>
      <c r="I152" s="42"/>
      <c r="J152" s="40"/>
    </row>
    <row r="153" customFormat="false" ht="15" hidden="false" customHeight="false" outlineLevel="0" collapsed="false">
      <c r="A153" s="40" t="n">
        <v>152</v>
      </c>
      <c r="B153" s="40" t="s">
        <v>302</v>
      </c>
      <c r="C153" s="40" t="s">
        <v>1137</v>
      </c>
      <c r="D153" s="40" t="s">
        <v>1138</v>
      </c>
      <c r="E153" s="40" t="n">
        <v>508</v>
      </c>
      <c r="F153" s="40" t="s">
        <v>813</v>
      </c>
      <c r="G153" s="40" t="s">
        <v>814</v>
      </c>
      <c r="H153" s="40" t="s">
        <v>664</v>
      </c>
      <c r="I153" s="42"/>
      <c r="J153" s="40"/>
    </row>
    <row r="154" customFormat="false" ht="15" hidden="false" customHeight="false" outlineLevel="0" collapsed="false">
      <c r="A154" s="40" t="n">
        <v>153</v>
      </c>
      <c r="B154" s="40" t="s">
        <v>303</v>
      </c>
      <c r="C154" s="40" t="s">
        <v>1139</v>
      </c>
      <c r="D154" s="40" t="s">
        <v>1140</v>
      </c>
      <c r="E154" s="40" t="n">
        <v>104</v>
      </c>
      <c r="F154" s="40" t="s">
        <v>806</v>
      </c>
      <c r="G154" s="42"/>
      <c r="H154" s="40" t="s">
        <v>587</v>
      </c>
      <c r="I154" s="42"/>
      <c r="J154" s="40"/>
    </row>
    <row r="155" customFormat="false" ht="15" hidden="false" customHeight="false" outlineLevel="0" collapsed="false">
      <c r="A155" s="40" t="n">
        <v>154</v>
      </c>
      <c r="B155" s="40" t="s">
        <v>410</v>
      </c>
      <c r="C155" s="40" t="s">
        <v>1141</v>
      </c>
      <c r="D155" s="40" t="s">
        <v>1142</v>
      </c>
      <c r="E155" s="40" t="n">
        <v>516</v>
      </c>
      <c r="F155" s="40" t="s">
        <v>890</v>
      </c>
      <c r="G155" s="40" t="s">
        <v>814</v>
      </c>
      <c r="H155" s="40" t="s">
        <v>664</v>
      </c>
      <c r="I155" s="42"/>
      <c r="J155" s="40"/>
    </row>
    <row r="156" customFormat="false" ht="15" hidden="false" customHeight="false" outlineLevel="0" collapsed="false">
      <c r="A156" s="40" t="n">
        <v>155</v>
      </c>
      <c r="B156" s="40" t="s">
        <v>411</v>
      </c>
      <c r="C156" s="40" t="s">
        <v>1143</v>
      </c>
      <c r="D156" s="40" t="s">
        <v>1144</v>
      </c>
      <c r="E156" s="40" t="n">
        <v>520</v>
      </c>
      <c r="F156" s="40" t="s">
        <v>1020</v>
      </c>
      <c r="G156" s="42"/>
      <c r="H156" s="40" t="s">
        <v>613</v>
      </c>
      <c r="I156" s="42"/>
      <c r="J156" s="40"/>
    </row>
    <row r="157" customFormat="false" ht="15" hidden="false" customHeight="false" outlineLevel="0" collapsed="false">
      <c r="A157" s="40" t="n">
        <v>156</v>
      </c>
      <c r="B157" s="40" t="s">
        <v>449</v>
      </c>
      <c r="C157" s="40" t="s">
        <v>1145</v>
      </c>
      <c r="D157" s="40" t="s">
        <v>1146</v>
      </c>
      <c r="E157" s="40" t="n">
        <v>524</v>
      </c>
      <c r="F157" s="40" t="s">
        <v>819</v>
      </c>
      <c r="G157" s="42"/>
      <c r="H157" s="40" t="s">
        <v>587</v>
      </c>
      <c r="I157" s="42"/>
      <c r="J157" s="40"/>
    </row>
    <row r="158" customFormat="false" ht="15" hidden="false" customHeight="false" outlineLevel="0" collapsed="false">
      <c r="A158" s="40" t="n">
        <v>157</v>
      </c>
      <c r="B158" s="40" t="s">
        <v>375</v>
      </c>
      <c r="C158" s="40" t="s">
        <v>1147</v>
      </c>
      <c r="D158" s="40" t="s">
        <v>1148</v>
      </c>
      <c r="E158" s="40" t="n">
        <v>528</v>
      </c>
      <c r="F158" s="40" t="s">
        <v>829</v>
      </c>
      <c r="G158" s="40" t="s">
        <v>1149</v>
      </c>
      <c r="H158" s="40" t="s">
        <v>829</v>
      </c>
      <c r="I158" s="40" t="n">
        <v>9</v>
      </c>
      <c r="J158" s="40"/>
    </row>
    <row r="159" customFormat="false" ht="15" hidden="false" customHeight="false" outlineLevel="0" collapsed="false">
      <c r="A159" s="40" t="n">
        <v>158</v>
      </c>
      <c r="B159" s="40" t="s">
        <v>304</v>
      </c>
      <c r="C159" s="40" t="s">
        <v>1150</v>
      </c>
      <c r="D159" s="40" t="s">
        <v>1151</v>
      </c>
      <c r="E159" s="40" t="n">
        <v>540</v>
      </c>
      <c r="F159" s="40" t="s">
        <v>986</v>
      </c>
      <c r="G159" s="42"/>
      <c r="H159" s="40" t="s">
        <v>613</v>
      </c>
      <c r="I159" s="42"/>
      <c r="J159" s="40"/>
    </row>
    <row r="160" customFormat="false" ht="15" hidden="false" customHeight="false" outlineLevel="0" collapsed="false">
      <c r="A160" s="40" t="n">
        <v>159</v>
      </c>
      <c r="B160" s="40" t="s">
        <v>305</v>
      </c>
      <c r="C160" s="40" t="s">
        <v>1152</v>
      </c>
      <c r="D160" s="40" t="s">
        <v>1153</v>
      </c>
      <c r="E160" s="40" t="n">
        <v>554</v>
      </c>
      <c r="F160" s="40" t="s">
        <v>808</v>
      </c>
      <c r="G160" s="42"/>
      <c r="H160" s="40" t="s">
        <v>613</v>
      </c>
      <c r="I160" s="42"/>
      <c r="J160" s="40"/>
    </row>
    <row r="161" customFormat="false" ht="15" hidden="false" customHeight="false" outlineLevel="0" collapsed="false">
      <c r="A161" s="40" t="n">
        <v>160</v>
      </c>
      <c r="B161" s="40" t="s">
        <v>306</v>
      </c>
      <c r="C161" s="40" t="s">
        <v>1154</v>
      </c>
      <c r="D161" s="40" t="s">
        <v>1155</v>
      </c>
      <c r="E161" s="40" t="n">
        <v>558</v>
      </c>
      <c r="F161" s="40" t="s">
        <v>816</v>
      </c>
      <c r="G161" s="40" t="s">
        <v>811</v>
      </c>
      <c r="H161" s="40" t="s">
        <v>547</v>
      </c>
      <c r="I161" s="42"/>
      <c r="J161" s="40"/>
    </row>
    <row r="162" customFormat="false" ht="15" hidden="false" customHeight="false" outlineLevel="0" collapsed="false">
      <c r="A162" s="40" t="n">
        <v>161</v>
      </c>
      <c r="B162" s="40" t="s">
        <v>448</v>
      </c>
      <c r="C162" s="40" t="s">
        <v>1156</v>
      </c>
      <c r="D162" s="40" t="s">
        <v>1157</v>
      </c>
      <c r="E162" s="40" t="n">
        <v>562</v>
      </c>
      <c r="F162" s="40" t="s">
        <v>664</v>
      </c>
      <c r="G162" s="40" t="s">
        <v>1149</v>
      </c>
      <c r="H162" s="40" t="s">
        <v>664</v>
      </c>
      <c r="I162" s="40" t="n">
        <v>4</v>
      </c>
      <c r="J162" s="40"/>
    </row>
    <row r="163" customFormat="false" ht="15" hidden="false" customHeight="false" outlineLevel="0" collapsed="false">
      <c r="A163" s="40" t="n">
        <v>162</v>
      </c>
      <c r="B163" s="40" t="s">
        <v>307</v>
      </c>
      <c r="C163" s="40" t="s">
        <v>1158</v>
      </c>
      <c r="D163" s="40" t="s">
        <v>1159</v>
      </c>
      <c r="E163" s="40" t="n">
        <v>566</v>
      </c>
      <c r="F163" s="40" t="s">
        <v>877</v>
      </c>
      <c r="G163" s="40" t="s">
        <v>814</v>
      </c>
      <c r="H163" s="40" t="s">
        <v>664</v>
      </c>
      <c r="I163" s="42"/>
      <c r="J163" s="40"/>
    </row>
    <row r="164" customFormat="false" ht="15" hidden="false" customHeight="false" outlineLevel="0" collapsed="false">
      <c r="A164" s="40" t="n">
        <v>163</v>
      </c>
      <c r="B164" s="40" t="s">
        <v>412</v>
      </c>
      <c r="C164" s="40" t="s">
        <v>1160</v>
      </c>
      <c r="D164" s="40" t="s">
        <v>1161</v>
      </c>
      <c r="E164" s="40" t="n">
        <v>570</v>
      </c>
      <c r="F164" s="40" t="s">
        <v>835</v>
      </c>
      <c r="G164" s="42"/>
      <c r="H164" s="40" t="s">
        <v>613</v>
      </c>
      <c r="I164" s="42"/>
      <c r="J164" s="40"/>
    </row>
    <row r="165" customFormat="false" ht="15" hidden="false" customHeight="false" outlineLevel="0" collapsed="false">
      <c r="A165" s="40" t="n">
        <v>164</v>
      </c>
      <c r="B165" s="40" t="s">
        <v>1162</v>
      </c>
      <c r="C165" s="40" t="s">
        <v>1163</v>
      </c>
      <c r="D165" s="40" t="s">
        <v>1164</v>
      </c>
      <c r="E165" s="40" t="n">
        <v>574</v>
      </c>
      <c r="F165" s="40" t="s">
        <v>808</v>
      </c>
      <c r="G165" s="42"/>
      <c r="H165" s="40" t="s">
        <v>613</v>
      </c>
      <c r="I165" s="42"/>
      <c r="J165" s="40"/>
    </row>
    <row r="166" customFormat="false" ht="15" hidden="false" customHeight="false" outlineLevel="0" collapsed="false">
      <c r="A166" s="40" t="n">
        <v>165</v>
      </c>
      <c r="B166" s="40" t="s">
        <v>402</v>
      </c>
      <c r="C166" s="40" t="s">
        <v>1165</v>
      </c>
      <c r="D166" s="40" t="s">
        <v>1166</v>
      </c>
      <c r="E166" s="40" t="n">
        <v>408</v>
      </c>
      <c r="F166" s="40" t="s">
        <v>587</v>
      </c>
      <c r="G166" s="40" t="s">
        <v>1126</v>
      </c>
      <c r="H166" s="40" t="s">
        <v>587</v>
      </c>
      <c r="I166" s="40" t="n">
        <v>6</v>
      </c>
      <c r="J166" s="40"/>
    </row>
    <row r="167" customFormat="false" ht="15" hidden="false" customHeight="false" outlineLevel="0" collapsed="false">
      <c r="A167" s="40" t="n">
        <v>166</v>
      </c>
      <c r="B167" s="40" t="s">
        <v>413</v>
      </c>
      <c r="C167" s="40" t="s">
        <v>1167</v>
      </c>
      <c r="D167" s="40" t="s">
        <v>1168</v>
      </c>
      <c r="E167" s="40" t="n">
        <v>580</v>
      </c>
      <c r="F167" s="40" t="s">
        <v>613</v>
      </c>
      <c r="G167" s="40" t="s">
        <v>1020</v>
      </c>
      <c r="H167" s="40" t="s">
        <v>613</v>
      </c>
      <c r="I167" s="42"/>
      <c r="J167" s="40"/>
    </row>
    <row r="168" customFormat="false" ht="15" hidden="false" customHeight="false" outlineLevel="0" collapsed="false">
      <c r="A168" s="40" t="n">
        <v>167</v>
      </c>
      <c r="B168" s="40" t="s">
        <v>368</v>
      </c>
      <c r="C168" s="40" t="s">
        <v>1169</v>
      </c>
      <c r="D168" s="40" t="s">
        <v>1170</v>
      </c>
      <c r="E168" s="40" t="n">
        <v>578</v>
      </c>
      <c r="F168" s="40" t="s">
        <v>955</v>
      </c>
      <c r="G168" s="42"/>
      <c r="H168" s="40" t="s">
        <v>829</v>
      </c>
      <c r="I168" s="42"/>
      <c r="J168" s="40"/>
    </row>
    <row r="169" customFormat="false" ht="15" hidden="false" customHeight="false" outlineLevel="0" collapsed="false">
      <c r="A169" s="40" t="n">
        <v>168</v>
      </c>
      <c r="B169" s="40" t="s">
        <v>308</v>
      </c>
      <c r="C169" s="40" t="s">
        <v>1171</v>
      </c>
      <c r="D169" s="40" t="s">
        <v>1172</v>
      </c>
      <c r="E169" s="40" t="n">
        <v>512</v>
      </c>
      <c r="F169" s="40" t="s">
        <v>853</v>
      </c>
      <c r="G169" s="42"/>
      <c r="H169" s="40" t="s">
        <v>587</v>
      </c>
      <c r="I169" s="42"/>
      <c r="J169" s="40"/>
    </row>
    <row r="170" customFormat="false" ht="15" hidden="false" customHeight="false" outlineLevel="0" collapsed="false">
      <c r="A170" s="40" t="n">
        <v>169</v>
      </c>
      <c r="B170" s="40" t="s">
        <v>309</v>
      </c>
      <c r="C170" s="40" t="s">
        <v>1173</v>
      </c>
      <c r="D170" s="40" t="s">
        <v>1174</v>
      </c>
      <c r="E170" s="40" t="n">
        <v>586</v>
      </c>
      <c r="F170" s="40" t="s">
        <v>819</v>
      </c>
      <c r="G170" s="42"/>
      <c r="H170" s="40" t="s">
        <v>587</v>
      </c>
      <c r="I170" s="42"/>
      <c r="J170" s="40"/>
    </row>
    <row r="171" customFormat="false" ht="15" hidden="false" customHeight="false" outlineLevel="0" collapsed="false">
      <c r="A171" s="40" t="n">
        <v>170</v>
      </c>
      <c r="B171" s="40" t="s">
        <v>310</v>
      </c>
      <c r="C171" s="40" t="s">
        <v>1175</v>
      </c>
      <c r="D171" s="40" t="s">
        <v>1176</v>
      </c>
      <c r="E171" s="40" t="n">
        <v>585</v>
      </c>
      <c r="F171" s="40" t="s">
        <v>1020</v>
      </c>
      <c r="G171" s="42"/>
      <c r="H171" s="40" t="s">
        <v>613</v>
      </c>
      <c r="I171" s="42"/>
      <c r="J171" s="40"/>
    </row>
    <row r="172" customFormat="false" ht="15" hidden="false" customHeight="false" outlineLevel="0" collapsed="false">
      <c r="A172" s="40" t="n">
        <v>171</v>
      </c>
      <c r="B172" s="40" t="s">
        <v>1177</v>
      </c>
      <c r="C172" s="40" t="s">
        <v>1178</v>
      </c>
      <c r="D172" s="40" t="s">
        <v>1179</v>
      </c>
      <c r="E172" s="40" t="n">
        <v>275</v>
      </c>
      <c r="F172" s="40" t="s">
        <v>587</v>
      </c>
      <c r="G172" s="40" t="s">
        <v>1149</v>
      </c>
      <c r="H172" s="40" t="s">
        <v>587</v>
      </c>
      <c r="I172" s="42"/>
      <c r="J172" s="40"/>
    </row>
    <row r="173" customFormat="false" ht="15" hidden="false" customHeight="false" outlineLevel="0" collapsed="false">
      <c r="A173" s="40" t="n">
        <v>172</v>
      </c>
      <c r="B173" s="40" t="s">
        <v>311</v>
      </c>
      <c r="C173" s="40" t="s">
        <v>1180</v>
      </c>
      <c r="D173" s="40" t="s">
        <v>1181</v>
      </c>
      <c r="E173" s="40" t="n">
        <v>591</v>
      </c>
      <c r="F173" s="40" t="s">
        <v>816</v>
      </c>
      <c r="G173" s="40" t="s">
        <v>811</v>
      </c>
      <c r="H173" s="40" t="s">
        <v>547</v>
      </c>
      <c r="I173" s="42"/>
      <c r="J173" s="40"/>
    </row>
    <row r="174" customFormat="false" ht="15" hidden="false" customHeight="false" outlineLevel="0" collapsed="false">
      <c r="A174" s="40" t="n">
        <v>173</v>
      </c>
      <c r="B174" s="40" t="s">
        <v>312</v>
      </c>
      <c r="C174" s="40" t="s">
        <v>1182</v>
      </c>
      <c r="D174" s="40" t="s">
        <v>1183</v>
      </c>
      <c r="E174" s="40" t="n">
        <v>598</v>
      </c>
      <c r="F174" s="40" t="s">
        <v>986</v>
      </c>
      <c r="G174" s="42"/>
      <c r="H174" s="40" t="s">
        <v>613</v>
      </c>
      <c r="I174" s="42"/>
      <c r="J174" s="40"/>
    </row>
    <row r="175" customFormat="false" ht="15" hidden="false" customHeight="false" outlineLevel="0" collapsed="false">
      <c r="A175" s="40" t="n">
        <v>174</v>
      </c>
      <c r="B175" s="40" t="s">
        <v>1184</v>
      </c>
      <c r="C175" s="42"/>
      <c r="D175" s="40" t="s">
        <v>1185</v>
      </c>
      <c r="E175" s="42"/>
      <c r="F175" s="42"/>
      <c r="G175" s="42"/>
      <c r="H175" s="40" t="s">
        <v>587</v>
      </c>
      <c r="I175" s="42"/>
      <c r="J175" s="40"/>
    </row>
    <row r="176" customFormat="false" ht="15" hidden="false" customHeight="false" outlineLevel="0" collapsed="false">
      <c r="A176" s="40" t="n">
        <v>175</v>
      </c>
      <c r="B176" s="40" t="s">
        <v>450</v>
      </c>
      <c r="C176" s="40" t="s">
        <v>1186</v>
      </c>
      <c r="D176" s="40" t="s">
        <v>1187</v>
      </c>
      <c r="E176" s="40" t="n">
        <v>600</v>
      </c>
      <c r="F176" s="40" t="s">
        <v>721</v>
      </c>
      <c r="G176" s="40" t="s">
        <v>811</v>
      </c>
      <c r="H176" s="40" t="s">
        <v>721</v>
      </c>
      <c r="I176" s="42"/>
      <c r="J176" s="40"/>
    </row>
    <row r="177" customFormat="false" ht="15" hidden="false" customHeight="false" outlineLevel="0" collapsed="false">
      <c r="A177" s="40" t="n">
        <v>176</v>
      </c>
      <c r="B177" s="40" t="s">
        <v>313</v>
      </c>
      <c r="C177" s="40" t="s">
        <v>1188</v>
      </c>
      <c r="D177" s="40" t="s">
        <v>1189</v>
      </c>
      <c r="E177" s="40" t="n">
        <v>604</v>
      </c>
      <c r="F177" s="40" t="s">
        <v>721</v>
      </c>
      <c r="G177" s="40" t="s">
        <v>811</v>
      </c>
      <c r="H177" s="40" t="s">
        <v>721</v>
      </c>
      <c r="I177" s="42"/>
      <c r="J177" s="40"/>
    </row>
    <row r="178" customFormat="false" ht="15" hidden="false" customHeight="false" outlineLevel="0" collapsed="false">
      <c r="A178" s="40" t="n">
        <v>177</v>
      </c>
      <c r="B178" s="40" t="s">
        <v>314</v>
      </c>
      <c r="C178" s="40" t="s">
        <v>1190</v>
      </c>
      <c r="D178" s="40" t="s">
        <v>1191</v>
      </c>
      <c r="E178" s="40" t="n">
        <v>608</v>
      </c>
      <c r="F178" s="40" t="s">
        <v>806</v>
      </c>
      <c r="G178" s="42"/>
      <c r="H178" s="40" t="s">
        <v>587</v>
      </c>
      <c r="I178" s="42"/>
      <c r="J178" s="40"/>
    </row>
    <row r="179" customFormat="false" ht="15" hidden="false" customHeight="false" outlineLevel="0" collapsed="false">
      <c r="A179" s="40" t="n">
        <v>178</v>
      </c>
      <c r="B179" s="40" t="s">
        <v>414</v>
      </c>
      <c r="C179" s="40" t="s">
        <v>1192</v>
      </c>
      <c r="D179" s="40" t="s">
        <v>1193</v>
      </c>
      <c r="E179" s="40" t="n">
        <v>612</v>
      </c>
      <c r="F179" s="40" t="s">
        <v>835</v>
      </c>
      <c r="G179" s="42"/>
      <c r="H179" s="40" t="s">
        <v>613</v>
      </c>
      <c r="I179" s="42"/>
      <c r="J179" s="40"/>
    </row>
    <row r="180" customFormat="false" ht="15" hidden="false" customHeight="false" outlineLevel="0" collapsed="false">
      <c r="A180" s="40" t="n">
        <v>179</v>
      </c>
      <c r="B180" s="40" t="s">
        <v>376</v>
      </c>
      <c r="C180" s="40" t="s">
        <v>1194</v>
      </c>
      <c r="D180" s="40" t="s">
        <v>1195</v>
      </c>
      <c r="E180" s="40" t="n">
        <v>616</v>
      </c>
      <c r="F180" s="40" t="s">
        <v>870</v>
      </c>
      <c r="G180" s="42"/>
      <c r="H180" s="40" t="s">
        <v>829</v>
      </c>
      <c r="I180" s="42"/>
      <c r="J180" s="40"/>
    </row>
    <row r="181" customFormat="false" ht="15" hidden="false" customHeight="false" outlineLevel="0" collapsed="false">
      <c r="A181" s="40" t="n">
        <v>180</v>
      </c>
      <c r="B181" s="40" t="s">
        <v>415</v>
      </c>
      <c r="C181" s="40" t="s">
        <v>1196</v>
      </c>
      <c r="D181" s="40" t="s">
        <v>1197</v>
      </c>
      <c r="E181" s="40" t="n">
        <v>620</v>
      </c>
      <c r="F181" s="40" t="s">
        <v>828</v>
      </c>
      <c r="G181" s="42"/>
      <c r="H181" s="40" t="s">
        <v>829</v>
      </c>
      <c r="I181" s="42"/>
      <c r="J181" s="40"/>
    </row>
    <row r="182" customFormat="false" ht="15" hidden="false" customHeight="false" outlineLevel="0" collapsed="false">
      <c r="A182" s="40" t="n">
        <v>181</v>
      </c>
      <c r="B182" s="40" t="s">
        <v>315</v>
      </c>
      <c r="C182" s="40" t="s">
        <v>1198</v>
      </c>
      <c r="D182" s="40" t="s">
        <v>1199</v>
      </c>
      <c r="E182" s="40" t="n">
        <v>630</v>
      </c>
      <c r="F182" s="40" t="s">
        <v>810</v>
      </c>
      <c r="G182" s="40" t="s">
        <v>811</v>
      </c>
      <c r="H182" s="40" t="s">
        <v>547</v>
      </c>
      <c r="I182" s="42"/>
      <c r="J182" s="40"/>
    </row>
    <row r="183" customFormat="false" ht="15" hidden="false" customHeight="false" outlineLevel="0" collapsed="false">
      <c r="A183" s="40" t="n">
        <v>182</v>
      </c>
      <c r="B183" s="40" t="s">
        <v>316</v>
      </c>
      <c r="C183" s="40" t="s">
        <v>1200</v>
      </c>
      <c r="D183" s="40" t="s">
        <v>1201</v>
      </c>
      <c r="E183" s="40" t="n">
        <v>634</v>
      </c>
      <c r="F183" s="40" t="s">
        <v>853</v>
      </c>
      <c r="G183" s="42"/>
      <c r="H183" s="40" t="s">
        <v>587</v>
      </c>
      <c r="I183" s="42"/>
      <c r="J183" s="40"/>
    </row>
    <row r="184" customFormat="false" ht="15" hidden="false" customHeight="false" outlineLevel="0" collapsed="false">
      <c r="A184" s="40" t="n">
        <v>183</v>
      </c>
      <c r="B184" s="40" t="s">
        <v>317</v>
      </c>
      <c r="C184" s="40" t="s">
        <v>1202</v>
      </c>
      <c r="D184" s="40" t="s">
        <v>1203</v>
      </c>
      <c r="E184" s="40" t="n">
        <v>178</v>
      </c>
      <c r="F184" s="40" t="s">
        <v>664</v>
      </c>
      <c r="G184" s="40" t="s">
        <v>1204</v>
      </c>
      <c r="H184" s="40" t="s">
        <v>664</v>
      </c>
      <c r="I184" s="40" t="n">
        <v>6</v>
      </c>
      <c r="J184" s="40"/>
    </row>
    <row r="185" customFormat="false" ht="15" hidden="false" customHeight="false" outlineLevel="0" collapsed="false">
      <c r="A185" s="40" t="n">
        <v>184</v>
      </c>
      <c r="B185" s="40" t="s">
        <v>416</v>
      </c>
      <c r="C185" s="40" t="s">
        <v>1205</v>
      </c>
      <c r="D185" s="40" t="s">
        <v>1206</v>
      </c>
      <c r="E185" s="40" t="n">
        <v>638</v>
      </c>
      <c r="F185" s="40" t="s">
        <v>813</v>
      </c>
      <c r="G185" s="40" t="s">
        <v>814</v>
      </c>
      <c r="H185" s="40" t="s">
        <v>664</v>
      </c>
      <c r="I185" s="42"/>
      <c r="J185" s="40"/>
    </row>
    <row r="186" customFormat="false" ht="15" hidden="false" customHeight="false" outlineLevel="0" collapsed="false">
      <c r="A186" s="40" t="n">
        <v>185</v>
      </c>
      <c r="B186" s="40" t="s">
        <v>417</v>
      </c>
      <c r="C186" s="40" t="s">
        <v>1207</v>
      </c>
      <c r="D186" s="40" t="s">
        <v>1208</v>
      </c>
      <c r="E186" s="40" t="n">
        <v>642</v>
      </c>
      <c r="F186" s="40" t="s">
        <v>870</v>
      </c>
      <c r="G186" s="42"/>
      <c r="H186" s="40" t="s">
        <v>829</v>
      </c>
      <c r="I186" s="42"/>
      <c r="J186" s="40"/>
    </row>
    <row r="187" customFormat="false" ht="15" hidden="false" customHeight="false" outlineLevel="0" collapsed="false">
      <c r="A187" s="40" t="n">
        <v>186</v>
      </c>
      <c r="B187" s="40" t="s">
        <v>359</v>
      </c>
      <c r="C187" s="40" t="s">
        <v>1209</v>
      </c>
      <c r="D187" s="40" t="s">
        <v>1210</v>
      </c>
      <c r="E187" s="40" t="n">
        <v>643</v>
      </c>
      <c r="F187" s="40" t="s">
        <v>829</v>
      </c>
      <c r="G187" s="40" t="s">
        <v>1126</v>
      </c>
      <c r="H187" s="40" t="s">
        <v>1211</v>
      </c>
      <c r="I187" s="40" t="n">
        <v>9</v>
      </c>
      <c r="J187" s="40"/>
    </row>
    <row r="188" customFormat="false" ht="15" hidden="false" customHeight="false" outlineLevel="0" collapsed="false">
      <c r="A188" s="40" t="n">
        <v>187</v>
      </c>
      <c r="B188" s="40" t="s">
        <v>451</v>
      </c>
      <c r="C188" s="40" t="s">
        <v>1212</v>
      </c>
      <c r="D188" s="40" t="s">
        <v>1213</v>
      </c>
      <c r="E188" s="40" t="n">
        <v>646</v>
      </c>
      <c r="F188" s="40" t="s">
        <v>813</v>
      </c>
      <c r="G188" s="40" t="s">
        <v>814</v>
      </c>
      <c r="H188" s="40" t="s">
        <v>664</v>
      </c>
      <c r="I188" s="42"/>
      <c r="J188" s="40"/>
    </row>
    <row r="189" customFormat="false" ht="15" hidden="false" customHeight="false" outlineLevel="0" collapsed="false">
      <c r="A189" s="40" t="n">
        <v>188</v>
      </c>
      <c r="B189" s="40" t="s">
        <v>418</v>
      </c>
      <c r="C189" s="40" t="s">
        <v>1214</v>
      </c>
      <c r="D189" s="40" t="s">
        <v>1215</v>
      </c>
      <c r="E189" s="40" t="n">
        <v>654</v>
      </c>
      <c r="F189" s="40" t="s">
        <v>664</v>
      </c>
      <c r="G189" s="42"/>
      <c r="H189" s="40" t="s">
        <v>664</v>
      </c>
      <c r="I189" s="40" t="n">
        <v>6</v>
      </c>
      <c r="J189" s="40"/>
    </row>
    <row r="190" customFormat="false" ht="15" hidden="false" customHeight="false" outlineLevel="0" collapsed="false">
      <c r="A190" s="40" t="n">
        <v>189</v>
      </c>
      <c r="B190" s="40" t="s">
        <v>318</v>
      </c>
      <c r="C190" s="40" t="s">
        <v>1216</v>
      </c>
      <c r="D190" s="40" t="s">
        <v>1217</v>
      </c>
      <c r="E190" s="40" t="n">
        <v>659</v>
      </c>
      <c r="F190" s="40" t="s">
        <v>810</v>
      </c>
      <c r="G190" s="40" t="s">
        <v>811</v>
      </c>
      <c r="H190" s="40" t="s">
        <v>547</v>
      </c>
      <c r="I190" s="42"/>
      <c r="J190" s="40"/>
    </row>
    <row r="191" customFormat="false" ht="15" hidden="false" customHeight="false" outlineLevel="0" collapsed="false">
      <c r="A191" s="40" t="n">
        <v>190</v>
      </c>
      <c r="B191" s="40" t="s">
        <v>319</v>
      </c>
      <c r="C191" s="40" t="s">
        <v>1218</v>
      </c>
      <c r="D191" s="40" t="s">
        <v>1219</v>
      </c>
      <c r="E191" s="40" t="n">
        <v>662</v>
      </c>
      <c r="F191" s="40" t="s">
        <v>810</v>
      </c>
      <c r="G191" s="40" t="s">
        <v>811</v>
      </c>
      <c r="H191" s="40" t="s">
        <v>547</v>
      </c>
      <c r="I191" s="42"/>
      <c r="J191" s="40"/>
    </row>
    <row r="192" customFormat="false" ht="15" hidden="false" customHeight="false" outlineLevel="0" collapsed="false">
      <c r="A192" s="40" t="n">
        <v>191</v>
      </c>
      <c r="B192" s="40" t="s">
        <v>419</v>
      </c>
      <c r="C192" s="40" t="s">
        <v>1220</v>
      </c>
      <c r="D192" s="40" t="s">
        <v>1221</v>
      </c>
      <c r="E192" s="40" t="n">
        <v>666</v>
      </c>
      <c r="F192" s="40" t="s">
        <v>804</v>
      </c>
      <c r="G192" s="42"/>
      <c r="H192" s="40" t="s">
        <v>547</v>
      </c>
      <c r="I192" s="42"/>
      <c r="J192" s="40"/>
    </row>
    <row r="193" customFormat="false" ht="15" hidden="false" customHeight="false" outlineLevel="0" collapsed="false">
      <c r="A193" s="40" t="n">
        <v>192</v>
      </c>
      <c r="B193" s="40" t="s">
        <v>320</v>
      </c>
      <c r="C193" s="40" t="s">
        <v>1222</v>
      </c>
      <c r="D193" s="40" t="s">
        <v>1223</v>
      </c>
      <c r="E193" s="40" t="n">
        <v>670</v>
      </c>
      <c r="F193" s="40" t="s">
        <v>810</v>
      </c>
      <c r="G193" s="40" t="s">
        <v>811</v>
      </c>
      <c r="H193" s="40" t="s">
        <v>547</v>
      </c>
      <c r="I193" s="42"/>
      <c r="J193" s="40"/>
    </row>
    <row r="194" customFormat="false" ht="15" hidden="false" customHeight="false" outlineLevel="0" collapsed="false">
      <c r="A194" s="40" t="n">
        <v>193</v>
      </c>
      <c r="B194" s="40" t="s">
        <v>461</v>
      </c>
      <c r="C194" s="40" t="s">
        <v>1224</v>
      </c>
      <c r="D194" s="40" t="s">
        <v>1225</v>
      </c>
      <c r="E194" s="40" t="n">
        <v>652</v>
      </c>
      <c r="F194" s="40" t="s">
        <v>810</v>
      </c>
      <c r="G194" s="40" t="s">
        <v>811</v>
      </c>
      <c r="H194" s="40" t="s">
        <v>547</v>
      </c>
      <c r="I194" s="42"/>
      <c r="J194" s="40"/>
    </row>
    <row r="195" customFormat="false" ht="15" hidden="false" customHeight="false" outlineLevel="0" collapsed="false">
      <c r="A195" s="40" t="n">
        <v>194</v>
      </c>
      <c r="B195" s="40" t="s">
        <v>1226</v>
      </c>
      <c r="C195" s="40" t="s">
        <v>1227</v>
      </c>
      <c r="D195" s="40" t="s">
        <v>1228</v>
      </c>
      <c r="E195" s="40" t="n">
        <v>663</v>
      </c>
      <c r="F195" s="40" t="s">
        <v>810</v>
      </c>
      <c r="G195" s="40" t="s">
        <v>811</v>
      </c>
      <c r="H195" s="40" t="s">
        <v>547</v>
      </c>
      <c r="I195" s="42"/>
      <c r="J195" s="40"/>
    </row>
    <row r="196" customFormat="false" ht="15" hidden="false" customHeight="false" outlineLevel="0" collapsed="false">
      <c r="A196" s="40" t="n">
        <v>195</v>
      </c>
      <c r="B196" s="40" t="s">
        <v>322</v>
      </c>
      <c r="C196" s="40" t="s">
        <v>1229</v>
      </c>
      <c r="D196" s="40" t="s">
        <v>1230</v>
      </c>
      <c r="E196" s="40" t="n">
        <v>882</v>
      </c>
      <c r="F196" s="40" t="s">
        <v>835</v>
      </c>
      <c r="G196" s="42"/>
      <c r="H196" s="40" t="s">
        <v>613</v>
      </c>
      <c r="I196" s="42"/>
      <c r="J196" s="40"/>
    </row>
    <row r="197" customFormat="false" ht="15" hidden="false" customHeight="false" outlineLevel="0" collapsed="false">
      <c r="A197" s="40" t="n">
        <v>196</v>
      </c>
      <c r="B197" s="40" t="s">
        <v>1231</v>
      </c>
      <c r="C197" s="40" t="s">
        <v>1232</v>
      </c>
      <c r="D197" s="40" t="s">
        <v>1233</v>
      </c>
      <c r="E197" s="40" t="n">
        <v>674</v>
      </c>
      <c r="F197" s="40" t="s">
        <v>828</v>
      </c>
      <c r="G197" s="42"/>
      <c r="H197" s="40" t="s">
        <v>829</v>
      </c>
      <c r="I197" s="42"/>
      <c r="J197" s="40"/>
    </row>
    <row r="198" customFormat="false" ht="15" hidden="false" customHeight="false" outlineLevel="0" collapsed="false">
      <c r="A198" s="40" t="n">
        <v>197</v>
      </c>
      <c r="B198" s="40" t="s">
        <v>324</v>
      </c>
      <c r="C198" s="40" t="s">
        <v>1234</v>
      </c>
      <c r="D198" s="40" t="s">
        <v>1235</v>
      </c>
      <c r="E198" s="40" t="n">
        <v>682</v>
      </c>
      <c r="F198" s="40" t="s">
        <v>853</v>
      </c>
      <c r="G198" s="42"/>
      <c r="H198" s="40" t="s">
        <v>587</v>
      </c>
      <c r="I198" s="42"/>
      <c r="J198" s="40"/>
    </row>
    <row r="199" customFormat="false" ht="15" hidden="false" customHeight="false" outlineLevel="0" collapsed="false">
      <c r="A199" s="40" t="n">
        <v>198</v>
      </c>
      <c r="B199" s="40" t="s">
        <v>325</v>
      </c>
      <c r="C199" s="40" t="s">
        <v>1236</v>
      </c>
      <c r="D199" s="40" t="s">
        <v>1237</v>
      </c>
      <c r="E199" s="40" t="n">
        <v>686</v>
      </c>
      <c r="F199" s="40" t="s">
        <v>877</v>
      </c>
      <c r="G199" s="40" t="s">
        <v>814</v>
      </c>
      <c r="H199" s="40" t="s">
        <v>664</v>
      </c>
      <c r="I199" s="42"/>
      <c r="J199" s="40"/>
    </row>
    <row r="200" customFormat="false" ht="15" hidden="false" customHeight="false" outlineLevel="0" collapsed="false">
      <c r="A200" s="40" t="n">
        <v>199</v>
      </c>
      <c r="B200" s="40" t="s">
        <v>452</v>
      </c>
      <c r="C200" s="40" t="s">
        <v>1238</v>
      </c>
      <c r="D200" s="40" t="s">
        <v>1239</v>
      </c>
      <c r="E200" s="40" t="n">
        <v>688</v>
      </c>
      <c r="F200" s="40" t="s">
        <v>828</v>
      </c>
      <c r="G200" s="42"/>
      <c r="H200" s="40" t="s">
        <v>829</v>
      </c>
      <c r="I200" s="42"/>
      <c r="J200" s="40"/>
    </row>
    <row r="201" customFormat="false" ht="15" hidden="false" customHeight="false" outlineLevel="0" collapsed="false">
      <c r="A201" s="40" t="n">
        <v>200</v>
      </c>
      <c r="B201" s="40" t="s">
        <v>326</v>
      </c>
      <c r="C201" s="40" t="s">
        <v>1240</v>
      </c>
      <c r="D201" s="40" t="s">
        <v>1241</v>
      </c>
      <c r="E201" s="40" t="n">
        <v>690</v>
      </c>
      <c r="F201" s="40" t="s">
        <v>813</v>
      </c>
      <c r="G201" s="40" t="s">
        <v>814</v>
      </c>
      <c r="H201" s="40" t="s">
        <v>664</v>
      </c>
      <c r="I201" s="42"/>
      <c r="J201" s="40"/>
    </row>
    <row r="202" customFormat="false" ht="15" hidden="false" customHeight="false" outlineLevel="0" collapsed="false">
      <c r="A202" s="40" t="n">
        <v>201</v>
      </c>
      <c r="B202" s="40" t="s">
        <v>327</v>
      </c>
      <c r="C202" s="40" t="s">
        <v>1242</v>
      </c>
      <c r="D202" s="40" t="s">
        <v>1243</v>
      </c>
      <c r="E202" s="40" t="n">
        <v>694</v>
      </c>
      <c r="F202" s="40" t="s">
        <v>877</v>
      </c>
      <c r="G202" s="40" t="s">
        <v>814</v>
      </c>
      <c r="H202" s="40" t="s">
        <v>664</v>
      </c>
      <c r="I202" s="42"/>
      <c r="J202" s="40"/>
    </row>
    <row r="203" customFormat="false" ht="15" hidden="false" customHeight="false" outlineLevel="0" collapsed="false">
      <c r="A203" s="40" t="n">
        <v>202</v>
      </c>
      <c r="B203" s="40" t="s">
        <v>328</v>
      </c>
      <c r="C203" s="40" t="s">
        <v>1244</v>
      </c>
      <c r="D203" s="40" t="s">
        <v>1245</v>
      </c>
      <c r="E203" s="40" t="n">
        <v>702</v>
      </c>
      <c r="F203" s="40" t="s">
        <v>806</v>
      </c>
      <c r="G203" s="42"/>
      <c r="H203" s="40" t="s">
        <v>587</v>
      </c>
      <c r="I203" s="42"/>
      <c r="J203" s="40"/>
    </row>
    <row r="204" customFormat="false" ht="15" hidden="false" customHeight="false" outlineLevel="0" collapsed="false">
      <c r="A204" s="40" t="n">
        <v>203</v>
      </c>
      <c r="B204" s="40" t="s">
        <v>329</v>
      </c>
      <c r="C204" s="40" t="s">
        <v>1246</v>
      </c>
      <c r="D204" s="40" t="s">
        <v>1247</v>
      </c>
      <c r="E204" s="40" t="n">
        <v>534</v>
      </c>
      <c r="F204" s="40" t="s">
        <v>810</v>
      </c>
      <c r="G204" s="40" t="s">
        <v>811</v>
      </c>
      <c r="H204" s="40" t="s">
        <v>547</v>
      </c>
      <c r="I204" s="42"/>
      <c r="J204" s="40"/>
    </row>
    <row r="205" customFormat="false" ht="15" hidden="false" customHeight="false" outlineLevel="0" collapsed="false">
      <c r="A205" s="40" t="n">
        <v>204</v>
      </c>
      <c r="B205" s="40" t="s">
        <v>453</v>
      </c>
      <c r="C205" s="40" t="s">
        <v>1248</v>
      </c>
      <c r="D205" s="40" t="s">
        <v>1249</v>
      </c>
      <c r="E205" s="40" t="n">
        <v>703</v>
      </c>
      <c r="F205" s="40" t="s">
        <v>870</v>
      </c>
      <c r="G205" s="42"/>
      <c r="H205" s="40" t="s">
        <v>829</v>
      </c>
      <c r="I205" s="42"/>
      <c r="J205" s="40"/>
    </row>
    <row r="206" customFormat="false" ht="15" hidden="false" customHeight="false" outlineLevel="0" collapsed="false">
      <c r="A206" s="40" t="n">
        <v>205</v>
      </c>
      <c r="B206" s="40" t="s">
        <v>379</v>
      </c>
      <c r="C206" s="40" t="s">
        <v>1250</v>
      </c>
      <c r="D206" s="40" t="s">
        <v>1251</v>
      </c>
      <c r="E206" s="40" t="n">
        <v>705</v>
      </c>
      <c r="F206" s="40" t="s">
        <v>828</v>
      </c>
      <c r="G206" s="42"/>
      <c r="H206" s="40" t="s">
        <v>829</v>
      </c>
      <c r="I206" s="42"/>
      <c r="J206" s="40"/>
    </row>
    <row r="207" customFormat="false" ht="15" hidden="false" customHeight="false" outlineLevel="0" collapsed="false">
      <c r="A207" s="40" t="n">
        <v>206</v>
      </c>
      <c r="B207" s="40" t="s">
        <v>330</v>
      </c>
      <c r="C207" s="40" t="s">
        <v>1252</v>
      </c>
      <c r="D207" s="40" t="s">
        <v>1253</v>
      </c>
      <c r="E207" s="40" t="n">
        <v>90</v>
      </c>
      <c r="F207" s="40" t="s">
        <v>986</v>
      </c>
      <c r="G207" s="42"/>
      <c r="H207" s="40" t="s">
        <v>613</v>
      </c>
      <c r="I207" s="42"/>
      <c r="J207" s="40"/>
    </row>
    <row r="208" customFormat="false" ht="15" hidden="false" customHeight="false" outlineLevel="0" collapsed="false">
      <c r="A208" s="40" t="n">
        <v>207</v>
      </c>
      <c r="B208" s="40" t="s">
        <v>331</v>
      </c>
      <c r="C208" s="40" t="s">
        <v>1254</v>
      </c>
      <c r="D208" s="40" t="s">
        <v>1255</v>
      </c>
      <c r="E208" s="40" t="n">
        <v>706</v>
      </c>
      <c r="F208" s="40" t="s">
        <v>813</v>
      </c>
      <c r="G208" s="40" t="s">
        <v>814</v>
      </c>
      <c r="H208" s="40" t="s">
        <v>664</v>
      </c>
      <c r="I208" s="42"/>
      <c r="J208" s="40"/>
    </row>
    <row r="209" customFormat="false" ht="15" hidden="false" customHeight="false" outlineLevel="0" collapsed="false">
      <c r="A209" s="40" t="n">
        <v>208</v>
      </c>
      <c r="B209" s="40" t="s">
        <v>332</v>
      </c>
      <c r="C209" s="40" t="s">
        <v>1256</v>
      </c>
      <c r="D209" s="40" t="s">
        <v>1257</v>
      </c>
      <c r="E209" s="40" t="n">
        <v>710</v>
      </c>
      <c r="F209" s="40" t="s">
        <v>890</v>
      </c>
      <c r="G209" s="40" t="s">
        <v>814</v>
      </c>
      <c r="H209" s="40" t="s">
        <v>664</v>
      </c>
      <c r="I209" s="42"/>
      <c r="J209" s="40"/>
    </row>
    <row r="210" customFormat="false" ht="15" hidden="false" customHeight="false" outlineLevel="0" collapsed="false">
      <c r="A210" s="40" t="n">
        <v>209</v>
      </c>
      <c r="B210" s="40" t="s">
        <v>1258</v>
      </c>
      <c r="C210" s="40" t="s">
        <v>1259</v>
      </c>
      <c r="D210" s="40" t="s">
        <v>1260</v>
      </c>
      <c r="E210" s="40" t="n">
        <v>239</v>
      </c>
      <c r="F210" s="40" t="s">
        <v>721</v>
      </c>
      <c r="G210" s="40" t="s">
        <v>811</v>
      </c>
      <c r="H210" s="40" t="s">
        <v>721</v>
      </c>
      <c r="I210" s="42"/>
      <c r="J210" s="40"/>
    </row>
    <row r="211" customFormat="false" ht="15" hidden="false" customHeight="false" outlineLevel="0" collapsed="false">
      <c r="A211" s="40" t="n">
        <v>210</v>
      </c>
      <c r="B211" s="40" t="s">
        <v>403</v>
      </c>
      <c r="C211" s="40" t="s">
        <v>1261</v>
      </c>
      <c r="D211" s="40" t="s">
        <v>1262</v>
      </c>
      <c r="E211" s="40" t="n">
        <v>410</v>
      </c>
      <c r="F211" s="40" t="s">
        <v>587</v>
      </c>
      <c r="G211" s="40" t="s">
        <v>1263</v>
      </c>
      <c r="H211" s="40" t="s">
        <v>587</v>
      </c>
      <c r="I211" s="40" t="n">
        <v>9</v>
      </c>
      <c r="J211" s="40"/>
    </row>
    <row r="212" customFormat="false" ht="15" hidden="false" customHeight="false" outlineLevel="0" collapsed="false">
      <c r="A212" s="40" t="n">
        <v>211</v>
      </c>
      <c r="B212" s="40" t="s">
        <v>1264</v>
      </c>
      <c r="C212" s="40" t="s">
        <v>1265</v>
      </c>
      <c r="D212" s="40" t="s">
        <v>1266</v>
      </c>
      <c r="E212" s="40" t="n">
        <v>728</v>
      </c>
      <c r="F212" s="40" t="s">
        <v>813</v>
      </c>
      <c r="G212" s="40" t="s">
        <v>814</v>
      </c>
      <c r="H212" s="40" t="s">
        <v>664</v>
      </c>
      <c r="I212" s="42"/>
      <c r="J212" s="40"/>
    </row>
    <row r="213" customFormat="false" ht="15" hidden="false" customHeight="false" outlineLevel="0" collapsed="false">
      <c r="A213" s="40" t="n">
        <v>212</v>
      </c>
      <c r="B213" s="40" t="s">
        <v>355</v>
      </c>
      <c r="C213" s="40" t="s">
        <v>1267</v>
      </c>
      <c r="D213" s="40" t="s">
        <v>1268</v>
      </c>
      <c r="E213" s="40" t="n">
        <v>724</v>
      </c>
      <c r="F213" s="40" t="s">
        <v>828</v>
      </c>
      <c r="G213" s="42"/>
      <c r="H213" s="40" t="s">
        <v>829</v>
      </c>
      <c r="I213" s="42"/>
      <c r="J213" s="40"/>
    </row>
    <row r="214" customFormat="false" ht="15" hidden="false" customHeight="false" outlineLevel="0" collapsed="false">
      <c r="A214" s="40" t="n">
        <v>213</v>
      </c>
      <c r="B214" s="40" t="s">
        <v>1269</v>
      </c>
      <c r="C214" s="42"/>
      <c r="D214" s="40" t="s">
        <v>1270</v>
      </c>
      <c r="E214" s="42"/>
      <c r="F214" s="40" t="s">
        <v>587</v>
      </c>
      <c r="G214" s="42"/>
      <c r="H214" s="40" t="s">
        <v>587</v>
      </c>
      <c r="I214" s="42"/>
      <c r="J214" s="40"/>
    </row>
    <row r="215" customFormat="false" ht="15" hidden="false" customHeight="false" outlineLevel="0" collapsed="false">
      <c r="A215" s="40" t="n">
        <v>214</v>
      </c>
      <c r="B215" s="40" t="s">
        <v>333</v>
      </c>
      <c r="C215" s="40" t="s">
        <v>1271</v>
      </c>
      <c r="D215" s="40" t="s">
        <v>1272</v>
      </c>
      <c r="E215" s="40" t="n">
        <v>144</v>
      </c>
      <c r="F215" s="40" t="s">
        <v>819</v>
      </c>
      <c r="G215" s="42"/>
      <c r="H215" s="40" t="s">
        <v>587</v>
      </c>
      <c r="I215" s="42"/>
      <c r="J215" s="40"/>
    </row>
    <row r="216" customFormat="false" ht="15" hidden="false" customHeight="false" outlineLevel="0" collapsed="false">
      <c r="A216" s="40" t="n">
        <v>215</v>
      </c>
      <c r="B216" s="40" t="s">
        <v>334</v>
      </c>
      <c r="C216" s="40" t="s">
        <v>1273</v>
      </c>
      <c r="D216" s="40" t="s">
        <v>1274</v>
      </c>
      <c r="E216" s="40" t="n">
        <v>729</v>
      </c>
      <c r="F216" s="40" t="s">
        <v>832</v>
      </c>
      <c r="G216" s="42"/>
      <c r="H216" s="40" t="s">
        <v>664</v>
      </c>
      <c r="I216" s="42"/>
      <c r="J216" s="40"/>
    </row>
    <row r="217" customFormat="false" ht="15" hidden="false" customHeight="false" outlineLevel="0" collapsed="false">
      <c r="A217" s="40" t="n">
        <v>216</v>
      </c>
      <c r="B217" s="40" t="s">
        <v>335</v>
      </c>
      <c r="C217" s="40" t="s">
        <v>1275</v>
      </c>
      <c r="D217" s="40" t="s">
        <v>1276</v>
      </c>
      <c r="E217" s="40" t="n">
        <v>740</v>
      </c>
      <c r="F217" s="40" t="s">
        <v>721</v>
      </c>
      <c r="G217" s="40" t="s">
        <v>811</v>
      </c>
      <c r="H217" s="40" t="s">
        <v>721</v>
      </c>
      <c r="I217" s="42"/>
      <c r="J217" s="40"/>
    </row>
    <row r="218" customFormat="false" ht="15" hidden="false" customHeight="false" outlineLevel="0" collapsed="false">
      <c r="A218" s="40" t="n">
        <v>217</v>
      </c>
      <c r="B218" s="40" t="s">
        <v>1277</v>
      </c>
      <c r="C218" s="40" t="s">
        <v>1278</v>
      </c>
      <c r="D218" s="40" t="s">
        <v>1279</v>
      </c>
      <c r="E218" s="40" t="n">
        <v>744</v>
      </c>
      <c r="F218" s="40" t="s">
        <v>829</v>
      </c>
      <c r="G218" s="42"/>
      <c r="H218" s="40" t="s">
        <v>829</v>
      </c>
      <c r="I218" s="42"/>
      <c r="J218" s="40"/>
    </row>
    <row r="219" customFormat="false" ht="15" hidden="false" customHeight="false" outlineLevel="0" collapsed="false">
      <c r="A219" s="40" t="n">
        <v>218</v>
      </c>
      <c r="B219" s="40" t="s">
        <v>454</v>
      </c>
      <c r="C219" s="40" t="s">
        <v>1280</v>
      </c>
      <c r="D219" s="40" t="s">
        <v>1281</v>
      </c>
      <c r="E219" s="40" t="n">
        <v>748</v>
      </c>
      <c r="F219" s="40" t="s">
        <v>890</v>
      </c>
      <c r="G219" s="40" t="s">
        <v>814</v>
      </c>
      <c r="H219" s="40" t="s">
        <v>664</v>
      </c>
      <c r="I219" s="42"/>
      <c r="J219" s="40"/>
    </row>
    <row r="220" customFormat="false" ht="15" hidden="false" customHeight="false" outlineLevel="0" collapsed="false">
      <c r="A220" s="40" t="n">
        <v>219</v>
      </c>
      <c r="B220" s="40" t="s">
        <v>371</v>
      </c>
      <c r="C220" s="40" t="s">
        <v>1282</v>
      </c>
      <c r="D220" s="40" t="s">
        <v>1283</v>
      </c>
      <c r="E220" s="40" t="n">
        <v>752</v>
      </c>
      <c r="F220" s="40" t="s">
        <v>955</v>
      </c>
      <c r="G220" s="42"/>
      <c r="H220" s="40" t="s">
        <v>829</v>
      </c>
      <c r="I220" s="42"/>
      <c r="J220" s="40"/>
    </row>
    <row r="221" customFormat="false" ht="15" hidden="false" customHeight="false" outlineLevel="0" collapsed="false">
      <c r="A221" s="40" t="n">
        <v>220</v>
      </c>
      <c r="B221" s="40" t="s">
        <v>435</v>
      </c>
      <c r="C221" s="40" t="s">
        <v>1284</v>
      </c>
      <c r="D221" s="40" t="s">
        <v>1285</v>
      </c>
      <c r="E221" s="40" t="n">
        <v>756</v>
      </c>
      <c r="F221" s="40" t="s">
        <v>859</v>
      </c>
      <c r="G221" s="42"/>
      <c r="H221" s="40" t="s">
        <v>829</v>
      </c>
      <c r="I221" s="42"/>
      <c r="J221" s="40"/>
    </row>
    <row r="222" customFormat="false" ht="15" hidden="false" customHeight="false" outlineLevel="0" collapsed="false">
      <c r="A222" s="40" t="n">
        <v>221</v>
      </c>
      <c r="B222" s="40" t="s">
        <v>420</v>
      </c>
      <c r="C222" s="40" t="s">
        <v>1286</v>
      </c>
      <c r="D222" s="40" t="s">
        <v>1287</v>
      </c>
      <c r="E222" s="40" t="n">
        <v>760</v>
      </c>
      <c r="F222" s="40" t="s">
        <v>853</v>
      </c>
      <c r="G222" s="42"/>
      <c r="H222" s="40" t="s">
        <v>587</v>
      </c>
      <c r="I222" s="42"/>
      <c r="J222" s="40"/>
    </row>
    <row r="223" customFormat="false" ht="15" hidden="false" customHeight="false" outlineLevel="0" collapsed="false">
      <c r="A223" s="40" t="n">
        <v>222</v>
      </c>
      <c r="B223" s="40" t="s">
        <v>323</v>
      </c>
      <c r="C223" s="40" t="s">
        <v>1288</v>
      </c>
      <c r="D223" s="40" t="s">
        <v>1289</v>
      </c>
      <c r="E223" s="40" t="n">
        <v>678</v>
      </c>
      <c r="F223" s="40" t="s">
        <v>841</v>
      </c>
      <c r="G223" s="40" t="s">
        <v>814</v>
      </c>
      <c r="H223" s="40" t="s">
        <v>664</v>
      </c>
      <c r="I223" s="42"/>
      <c r="J223" s="40"/>
    </row>
    <row r="224" customFormat="false" ht="15" hidden="false" customHeight="false" outlineLevel="0" collapsed="false">
      <c r="A224" s="40" t="n">
        <v>223</v>
      </c>
      <c r="B224" s="40" t="s">
        <v>336</v>
      </c>
      <c r="C224" s="40" t="s">
        <v>1290</v>
      </c>
      <c r="D224" s="40" t="s">
        <v>1291</v>
      </c>
      <c r="E224" s="40" t="n">
        <v>158</v>
      </c>
      <c r="F224" s="40" t="s">
        <v>1263</v>
      </c>
      <c r="G224" s="42"/>
      <c r="H224" s="40" t="s">
        <v>587</v>
      </c>
      <c r="I224" s="42"/>
      <c r="J224" s="40"/>
    </row>
    <row r="225" customFormat="false" ht="15" hidden="false" customHeight="false" outlineLevel="0" collapsed="false">
      <c r="A225" s="40" t="n">
        <v>224</v>
      </c>
      <c r="B225" s="40" t="s">
        <v>456</v>
      </c>
      <c r="C225" s="40" t="s">
        <v>1292</v>
      </c>
      <c r="D225" s="40" t="s">
        <v>1293</v>
      </c>
      <c r="E225" s="40" t="n">
        <v>762</v>
      </c>
      <c r="F225" s="40" t="s">
        <v>1068</v>
      </c>
      <c r="G225" s="42"/>
      <c r="H225" s="40" t="s">
        <v>587</v>
      </c>
      <c r="I225" s="42"/>
      <c r="J225" s="40"/>
    </row>
    <row r="226" customFormat="false" ht="15" hidden="false" customHeight="false" outlineLevel="0" collapsed="false">
      <c r="A226" s="40" t="n">
        <v>225</v>
      </c>
      <c r="B226" s="40" t="s">
        <v>337</v>
      </c>
      <c r="C226" s="40" t="s">
        <v>1294</v>
      </c>
      <c r="D226" s="40" t="s">
        <v>1295</v>
      </c>
      <c r="E226" s="40" t="n">
        <v>834</v>
      </c>
      <c r="F226" s="40" t="s">
        <v>813</v>
      </c>
      <c r="G226" s="40" t="s">
        <v>814</v>
      </c>
      <c r="H226" s="40" t="s">
        <v>664</v>
      </c>
      <c r="I226" s="42"/>
      <c r="J226" s="40"/>
    </row>
    <row r="227" customFormat="false" ht="15" hidden="false" customHeight="false" outlineLevel="0" collapsed="false">
      <c r="A227" s="40" t="n">
        <v>226</v>
      </c>
      <c r="B227" s="40" t="s">
        <v>338</v>
      </c>
      <c r="C227" s="40" t="s">
        <v>1296</v>
      </c>
      <c r="D227" s="40" t="s">
        <v>1297</v>
      </c>
      <c r="E227" s="40" t="n">
        <v>764</v>
      </c>
      <c r="F227" s="40" t="s">
        <v>806</v>
      </c>
      <c r="G227" s="42"/>
      <c r="H227" s="40" t="s">
        <v>587</v>
      </c>
      <c r="I227" s="42"/>
      <c r="J227" s="40"/>
    </row>
    <row r="228" customFormat="false" ht="15" hidden="false" customHeight="false" outlineLevel="0" collapsed="false">
      <c r="A228" s="40" t="n">
        <v>227</v>
      </c>
      <c r="B228" s="40" t="s">
        <v>339</v>
      </c>
      <c r="C228" s="40" t="s">
        <v>1298</v>
      </c>
      <c r="D228" s="40" t="s">
        <v>1299</v>
      </c>
      <c r="E228" s="40" t="n">
        <v>626</v>
      </c>
      <c r="F228" s="40" t="s">
        <v>806</v>
      </c>
      <c r="G228" s="42"/>
      <c r="H228" s="40" t="s">
        <v>587</v>
      </c>
      <c r="I228" s="42"/>
      <c r="J228" s="40"/>
    </row>
    <row r="229" customFormat="false" ht="15" hidden="false" customHeight="false" outlineLevel="0" collapsed="false">
      <c r="A229" s="40" t="n">
        <v>228</v>
      </c>
      <c r="B229" s="40" t="s">
        <v>340</v>
      </c>
      <c r="C229" s="40" t="s">
        <v>1300</v>
      </c>
      <c r="D229" s="40" t="s">
        <v>1301</v>
      </c>
      <c r="E229" s="40" t="n">
        <v>768</v>
      </c>
      <c r="F229" s="40" t="s">
        <v>877</v>
      </c>
      <c r="G229" s="40" t="s">
        <v>814</v>
      </c>
      <c r="H229" s="40" t="s">
        <v>664</v>
      </c>
      <c r="I229" s="42"/>
      <c r="J229" s="40"/>
    </row>
    <row r="230" customFormat="false" ht="15" hidden="false" customHeight="false" outlineLevel="0" collapsed="false">
      <c r="A230" s="40" t="n">
        <v>229</v>
      </c>
      <c r="B230" s="40" t="s">
        <v>421</v>
      </c>
      <c r="C230" s="40" t="s">
        <v>1302</v>
      </c>
      <c r="D230" s="40" t="s">
        <v>1303</v>
      </c>
      <c r="E230" s="40" t="n">
        <v>772</v>
      </c>
      <c r="F230" s="40" t="s">
        <v>835</v>
      </c>
      <c r="G230" s="42"/>
      <c r="H230" s="40" t="s">
        <v>613</v>
      </c>
      <c r="I230" s="42"/>
      <c r="J230" s="40"/>
    </row>
    <row r="231" customFormat="false" ht="15" hidden="false" customHeight="false" outlineLevel="0" collapsed="false">
      <c r="A231" s="40" t="n">
        <v>230</v>
      </c>
      <c r="B231" s="40" t="s">
        <v>341</v>
      </c>
      <c r="C231" s="40" t="s">
        <v>1304</v>
      </c>
      <c r="D231" s="40" t="s">
        <v>1305</v>
      </c>
      <c r="E231" s="40" t="n">
        <v>776</v>
      </c>
      <c r="F231" s="40" t="s">
        <v>835</v>
      </c>
      <c r="G231" s="42"/>
      <c r="H231" s="40" t="s">
        <v>613</v>
      </c>
      <c r="I231" s="42"/>
      <c r="J231" s="40"/>
    </row>
    <row r="232" customFormat="false" ht="15" hidden="false" customHeight="false" outlineLevel="0" collapsed="false">
      <c r="A232" s="40" t="n">
        <v>231</v>
      </c>
      <c r="B232" s="40" t="s">
        <v>342</v>
      </c>
      <c r="C232" s="40" t="s">
        <v>1306</v>
      </c>
      <c r="D232" s="40" t="s">
        <v>1307</v>
      </c>
      <c r="E232" s="40" t="n">
        <v>780</v>
      </c>
      <c r="F232" s="40" t="s">
        <v>810</v>
      </c>
      <c r="G232" s="40" t="s">
        <v>811</v>
      </c>
      <c r="H232" s="40" t="s">
        <v>547</v>
      </c>
      <c r="I232" s="42"/>
      <c r="J232" s="40"/>
    </row>
    <row r="233" customFormat="false" ht="15" hidden="false" customHeight="false" outlineLevel="0" collapsed="false">
      <c r="A233" s="40" t="n">
        <v>232</v>
      </c>
      <c r="B233" s="40" t="s">
        <v>354</v>
      </c>
      <c r="C233" s="40" t="s">
        <v>1308</v>
      </c>
      <c r="D233" s="40" t="s">
        <v>1309</v>
      </c>
      <c r="E233" s="40" t="n">
        <v>788</v>
      </c>
      <c r="F233" s="40" t="s">
        <v>832</v>
      </c>
      <c r="G233" s="42"/>
      <c r="H233" s="40" t="s">
        <v>664</v>
      </c>
      <c r="I233" s="42"/>
      <c r="J233" s="40"/>
    </row>
    <row r="234" customFormat="false" ht="15" hidden="false" customHeight="false" outlineLevel="0" collapsed="false">
      <c r="A234" s="40" t="n">
        <v>233</v>
      </c>
      <c r="B234" s="40" t="s">
        <v>377</v>
      </c>
      <c r="C234" s="40" t="s">
        <v>1310</v>
      </c>
      <c r="D234" s="40" t="s">
        <v>1311</v>
      </c>
      <c r="E234" s="40" t="n">
        <v>792</v>
      </c>
      <c r="F234" s="40" t="s">
        <v>853</v>
      </c>
      <c r="G234" s="42"/>
      <c r="H234" s="40" t="s">
        <v>587</v>
      </c>
      <c r="I234" s="42"/>
      <c r="J234" s="40"/>
    </row>
    <row r="235" customFormat="false" ht="15" hidden="false" customHeight="false" outlineLevel="0" collapsed="false">
      <c r="A235" s="40" t="n">
        <v>234</v>
      </c>
      <c r="B235" s="40" t="s">
        <v>422</v>
      </c>
      <c r="C235" s="40" t="s">
        <v>1312</v>
      </c>
      <c r="D235" s="40" t="s">
        <v>1313</v>
      </c>
      <c r="E235" s="40" t="n">
        <v>795</v>
      </c>
      <c r="F235" s="40" t="s">
        <v>1068</v>
      </c>
      <c r="G235" s="42"/>
      <c r="H235" s="40" t="s">
        <v>587</v>
      </c>
      <c r="I235" s="42"/>
      <c r="J235" s="40"/>
    </row>
    <row r="236" customFormat="false" ht="15" hidden="false" customHeight="false" outlineLevel="0" collapsed="false">
      <c r="A236" s="40" t="n">
        <v>235</v>
      </c>
      <c r="B236" s="40" t="s">
        <v>343</v>
      </c>
      <c r="C236" s="40" t="s">
        <v>1314</v>
      </c>
      <c r="D236" s="40" t="s">
        <v>1315</v>
      </c>
      <c r="E236" s="40" t="n">
        <v>796</v>
      </c>
      <c r="F236" s="40" t="s">
        <v>810</v>
      </c>
      <c r="G236" s="40" t="s">
        <v>811</v>
      </c>
      <c r="H236" s="40" t="s">
        <v>547</v>
      </c>
      <c r="I236" s="42"/>
      <c r="J236" s="40"/>
    </row>
    <row r="237" customFormat="false" ht="15" hidden="false" customHeight="false" outlineLevel="0" collapsed="false">
      <c r="A237" s="40" t="n">
        <v>236</v>
      </c>
      <c r="B237" s="40" t="s">
        <v>344</v>
      </c>
      <c r="C237" s="40" t="s">
        <v>1316</v>
      </c>
      <c r="D237" s="40" t="s">
        <v>1317</v>
      </c>
      <c r="E237" s="40" t="n">
        <v>798</v>
      </c>
      <c r="F237" s="40" t="s">
        <v>835</v>
      </c>
      <c r="G237" s="42"/>
      <c r="H237" s="40" t="s">
        <v>613</v>
      </c>
      <c r="I237" s="42"/>
      <c r="J237" s="40"/>
    </row>
    <row r="238" customFormat="false" ht="15" hidden="false" customHeight="false" outlineLevel="0" collapsed="false">
      <c r="A238" s="40" t="n">
        <v>237</v>
      </c>
      <c r="B238" s="40" t="s">
        <v>457</v>
      </c>
      <c r="C238" s="40" t="s">
        <v>1318</v>
      </c>
      <c r="D238" s="40" t="s">
        <v>1319</v>
      </c>
      <c r="E238" s="40" t="n">
        <v>800</v>
      </c>
      <c r="F238" s="40" t="s">
        <v>813</v>
      </c>
      <c r="G238" s="40" t="s">
        <v>814</v>
      </c>
      <c r="H238" s="40" t="s">
        <v>664</v>
      </c>
      <c r="I238" s="42"/>
      <c r="J238" s="40"/>
    </row>
    <row r="239" customFormat="false" ht="15" hidden="false" customHeight="false" outlineLevel="0" collapsed="false">
      <c r="A239" s="40" t="n">
        <v>238</v>
      </c>
      <c r="B239" s="40" t="s">
        <v>353</v>
      </c>
      <c r="C239" s="40" t="s">
        <v>1320</v>
      </c>
      <c r="D239" s="40" t="s">
        <v>1321</v>
      </c>
      <c r="E239" s="40" t="n">
        <v>804</v>
      </c>
      <c r="F239" s="40" t="s">
        <v>870</v>
      </c>
      <c r="G239" s="42"/>
      <c r="H239" s="40" t="s">
        <v>829</v>
      </c>
      <c r="I239" s="42"/>
      <c r="J239" s="40"/>
    </row>
    <row r="240" customFormat="false" ht="15" hidden="false" customHeight="false" outlineLevel="0" collapsed="false">
      <c r="A240" s="40" t="n">
        <v>239</v>
      </c>
      <c r="B240" s="40" t="s">
        <v>345</v>
      </c>
      <c r="C240" s="40" t="s">
        <v>1322</v>
      </c>
      <c r="D240" s="40" t="s">
        <v>1323</v>
      </c>
      <c r="E240" s="40" t="n">
        <v>784</v>
      </c>
      <c r="F240" s="40" t="s">
        <v>853</v>
      </c>
      <c r="G240" s="42"/>
      <c r="H240" s="40" t="s">
        <v>587</v>
      </c>
      <c r="I240" s="42"/>
      <c r="J240" s="40"/>
    </row>
    <row r="241" customFormat="false" ht="15" hidden="false" customHeight="false" outlineLevel="0" collapsed="false">
      <c r="A241" s="40" t="n">
        <v>240</v>
      </c>
      <c r="B241" s="40" t="s">
        <v>365</v>
      </c>
      <c r="C241" s="40" t="s">
        <v>1324</v>
      </c>
      <c r="D241" s="40" t="s">
        <v>1325</v>
      </c>
      <c r="E241" s="40" t="n">
        <v>826</v>
      </c>
      <c r="F241" s="40" t="s">
        <v>829</v>
      </c>
      <c r="G241" s="40" t="s">
        <v>955</v>
      </c>
      <c r="H241" s="40" t="s">
        <v>829</v>
      </c>
      <c r="I241" s="40" t="n">
        <v>9</v>
      </c>
      <c r="J241" s="40"/>
    </row>
    <row r="242" customFormat="false" ht="15" hidden="false" customHeight="false" outlineLevel="0" collapsed="false">
      <c r="A242" s="40" t="n">
        <v>241</v>
      </c>
      <c r="B242" s="40" t="s">
        <v>360</v>
      </c>
      <c r="C242" s="40" t="s">
        <v>1326</v>
      </c>
      <c r="D242" s="40" t="s">
        <v>1327</v>
      </c>
      <c r="E242" s="40" t="n">
        <v>581</v>
      </c>
      <c r="F242" s="40" t="s">
        <v>979</v>
      </c>
      <c r="G242" s="42"/>
      <c r="H242" s="40" t="s">
        <v>547</v>
      </c>
      <c r="I242" s="42"/>
      <c r="J242" s="40"/>
    </row>
    <row r="243" customFormat="false" ht="15" hidden="false" customHeight="false" outlineLevel="0" collapsed="false">
      <c r="A243" s="40" t="n">
        <v>242</v>
      </c>
      <c r="B243" s="40" t="s">
        <v>423</v>
      </c>
      <c r="C243" s="40" t="s">
        <v>1328</v>
      </c>
      <c r="D243" s="40" t="s">
        <v>1329</v>
      </c>
      <c r="E243" s="40" t="n">
        <v>858</v>
      </c>
      <c r="F243" s="40" t="s">
        <v>721</v>
      </c>
      <c r="G243" s="40" t="s">
        <v>811</v>
      </c>
      <c r="H243" s="40" t="s">
        <v>721</v>
      </c>
      <c r="I243" s="42"/>
      <c r="J243" s="40"/>
    </row>
    <row r="244" customFormat="false" ht="15" hidden="false" customHeight="false" outlineLevel="0" collapsed="false">
      <c r="A244" s="40" t="n">
        <v>243</v>
      </c>
      <c r="B244" s="40" t="s">
        <v>458</v>
      </c>
      <c r="C244" s="40" t="s">
        <v>1330</v>
      </c>
      <c r="D244" s="40" t="s">
        <v>1331</v>
      </c>
      <c r="E244" s="40" t="n">
        <v>860</v>
      </c>
      <c r="F244" s="40" t="s">
        <v>1068</v>
      </c>
      <c r="G244" s="42"/>
      <c r="H244" s="40" t="s">
        <v>587</v>
      </c>
      <c r="I244" s="42"/>
      <c r="J244" s="40"/>
    </row>
    <row r="245" customFormat="false" ht="15" hidden="false" customHeight="false" outlineLevel="0" collapsed="false">
      <c r="A245" s="40" t="n">
        <v>244</v>
      </c>
      <c r="B245" s="40" t="s">
        <v>346</v>
      </c>
      <c r="C245" s="40" t="s">
        <v>1332</v>
      </c>
      <c r="D245" s="40" t="s">
        <v>1333</v>
      </c>
      <c r="E245" s="40" t="n">
        <v>548</v>
      </c>
      <c r="F245" s="40" t="s">
        <v>986</v>
      </c>
      <c r="G245" s="42"/>
      <c r="H245" s="40" t="s">
        <v>613</v>
      </c>
      <c r="I245" s="42"/>
      <c r="J245" s="40"/>
    </row>
    <row r="246" customFormat="false" ht="15" hidden="false" customHeight="false" outlineLevel="0" collapsed="false">
      <c r="A246" s="40" t="n">
        <v>245</v>
      </c>
      <c r="B246" s="40" t="s">
        <v>1334</v>
      </c>
      <c r="C246" s="40" t="s">
        <v>1335</v>
      </c>
      <c r="D246" s="40" t="s">
        <v>1336</v>
      </c>
      <c r="E246" s="40" t="n">
        <v>336</v>
      </c>
      <c r="F246" s="40" t="s">
        <v>829</v>
      </c>
      <c r="G246" s="42"/>
      <c r="H246" s="40" t="s">
        <v>829</v>
      </c>
      <c r="I246" s="40" t="n">
        <v>10</v>
      </c>
      <c r="J246" s="40"/>
    </row>
    <row r="247" customFormat="false" ht="15" hidden="false" customHeight="false" outlineLevel="0" collapsed="false">
      <c r="A247" s="40" t="n">
        <v>246</v>
      </c>
      <c r="B247" s="40" t="s">
        <v>347</v>
      </c>
      <c r="C247" s="40" t="s">
        <v>1337</v>
      </c>
      <c r="D247" s="40" t="s">
        <v>1338</v>
      </c>
      <c r="E247" s="40" t="n">
        <v>862</v>
      </c>
      <c r="F247" s="40" t="s">
        <v>721</v>
      </c>
      <c r="G247" s="40" t="s">
        <v>811</v>
      </c>
      <c r="H247" s="40" t="s">
        <v>721</v>
      </c>
      <c r="I247" s="42"/>
      <c r="J247" s="40"/>
    </row>
    <row r="248" customFormat="false" ht="15" hidden="false" customHeight="false" outlineLevel="0" collapsed="false">
      <c r="A248" s="40" t="n">
        <v>247</v>
      </c>
      <c r="B248" s="40" t="s">
        <v>348</v>
      </c>
      <c r="C248" s="40" t="s">
        <v>1339</v>
      </c>
      <c r="D248" s="40" t="s">
        <v>1340</v>
      </c>
      <c r="E248" s="40" t="n">
        <v>704</v>
      </c>
      <c r="F248" s="40" t="s">
        <v>806</v>
      </c>
      <c r="G248" s="42"/>
      <c r="H248" s="40" t="s">
        <v>587</v>
      </c>
      <c r="I248" s="42"/>
      <c r="J248" s="40"/>
    </row>
    <row r="249" customFormat="false" ht="15" hidden="false" customHeight="false" outlineLevel="0" collapsed="false">
      <c r="A249" s="40" t="n">
        <v>248</v>
      </c>
      <c r="B249" s="40" t="s">
        <v>1341</v>
      </c>
      <c r="C249" s="40" t="s">
        <v>1342</v>
      </c>
      <c r="D249" s="40" t="s">
        <v>1343</v>
      </c>
      <c r="E249" s="40" t="n">
        <v>850</v>
      </c>
      <c r="F249" s="40" t="s">
        <v>810</v>
      </c>
      <c r="G249" s="40" t="s">
        <v>811</v>
      </c>
      <c r="H249" s="40" t="s">
        <v>547</v>
      </c>
      <c r="I249" s="42"/>
      <c r="J249" s="40"/>
    </row>
    <row r="250" customFormat="false" ht="15" hidden="false" customHeight="false" outlineLevel="0" collapsed="false">
      <c r="A250" s="40" t="n">
        <v>249</v>
      </c>
      <c r="B250" s="40" t="s">
        <v>1344</v>
      </c>
      <c r="C250" s="40" t="s">
        <v>1345</v>
      </c>
      <c r="D250" s="40" t="s">
        <v>1346</v>
      </c>
      <c r="E250" s="40" t="n">
        <v>876</v>
      </c>
      <c r="F250" s="40" t="s">
        <v>835</v>
      </c>
      <c r="G250" s="42"/>
      <c r="H250" s="40" t="s">
        <v>613</v>
      </c>
      <c r="I250" s="42"/>
      <c r="J250" s="40"/>
    </row>
    <row r="251" customFormat="false" ht="15" hidden="false" customHeight="false" outlineLevel="0" collapsed="false">
      <c r="A251" s="40" t="n">
        <v>250</v>
      </c>
      <c r="B251" s="40" t="s">
        <v>424</v>
      </c>
      <c r="C251" s="40" t="s">
        <v>1347</v>
      </c>
      <c r="D251" s="40" t="s">
        <v>1348</v>
      </c>
      <c r="E251" s="40" t="n">
        <v>732</v>
      </c>
      <c r="F251" s="40" t="s">
        <v>832</v>
      </c>
      <c r="G251" s="42"/>
      <c r="H251" s="40" t="s">
        <v>664</v>
      </c>
      <c r="I251" s="42"/>
      <c r="J251" s="40"/>
    </row>
    <row r="252" customFormat="false" ht="15" hidden="false" customHeight="false" outlineLevel="0" collapsed="false">
      <c r="A252" s="40" t="n">
        <v>251</v>
      </c>
      <c r="B252" s="40" t="s">
        <v>351</v>
      </c>
      <c r="C252" s="40" t="s">
        <v>1349</v>
      </c>
      <c r="D252" s="40" t="s">
        <v>1350</v>
      </c>
      <c r="E252" s="40" t="n">
        <v>887</v>
      </c>
      <c r="F252" s="40" t="s">
        <v>853</v>
      </c>
      <c r="G252" s="42"/>
      <c r="H252" s="40" t="s">
        <v>587</v>
      </c>
      <c r="I252" s="42"/>
      <c r="J252" s="40"/>
    </row>
    <row r="253" customFormat="false" ht="15" hidden="false" customHeight="false" outlineLevel="0" collapsed="false">
      <c r="A253" s="40" t="n">
        <v>252</v>
      </c>
      <c r="B253" s="40" t="s">
        <v>459</v>
      </c>
      <c r="C253" s="40" t="s">
        <v>1351</v>
      </c>
      <c r="D253" s="40" t="s">
        <v>1352</v>
      </c>
      <c r="E253" s="40" t="n">
        <v>894</v>
      </c>
      <c r="F253" s="40" t="s">
        <v>813</v>
      </c>
      <c r="G253" s="40" t="s">
        <v>814</v>
      </c>
      <c r="H253" s="40" t="s">
        <v>664</v>
      </c>
      <c r="I253" s="42"/>
      <c r="J253" s="40"/>
    </row>
    <row r="254" customFormat="false" ht="15" hidden="false" customHeight="false" outlineLevel="0" collapsed="false">
      <c r="A254" s="40" t="n">
        <v>253</v>
      </c>
      <c r="B254" s="40" t="s">
        <v>460</v>
      </c>
      <c r="C254" s="40" t="s">
        <v>1353</v>
      </c>
      <c r="D254" s="40" t="s">
        <v>1354</v>
      </c>
      <c r="E254" s="40" t="n">
        <v>716</v>
      </c>
      <c r="F254" s="40" t="s">
        <v>813</v>
      </c>
      <c r="G254" s="40" t="s">
        <v>814</v>
      </c>
      <c r="H254" s="40" t="s">
        <v>664</v>
      </c>
      <c r="I254" s="42"/>
      <c r="J254" s="40"/>
    </row>
    <row r="255" customFormat="false" ht="15" hidden="false" customHeight="false" outlineLevel="0" collapsed="false">
      <c r="A255" s="40" t="n">
        <v>254</v>
      </c>
      <c r="B255" s="40" t="s">
        <v>1355</v>
      </c>
      <c r="C255" s="40" t="s">
        <v>1356</v>
      </c>
      <c r="D255" s="40" t="s">
        <v>1357</v>
      </c>
      <c r="E255" s="40" t="n">
        <v>248</v>
      </c>
      <c r="F255" s="40" t="s">
        <v>955</v>
      </c>
      <c r="G255" s="42"/>
      <c r="H255" s="40" t="s">
        <v>829</v>
      </c>
      <c r="I255" s="42"/>
      <c r="J255" s="40"/>
    </row>
  </sheetData>
  <autoFilter ref="A1:J255"/>
  <dataValidations count="1">
    <dataValidation allowBlank="true" operator="between" showDropDown="false" showErrorMessage="false" showInputMessage="false" sqref="J2:J255"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26" min="1" style="0" width="12.75"/>
  </cols>
  <sheetData>
    <row r="1" customFormat="false" ht="15" hidden="false" customHeight="false" outlineLevel="0" collapsed="false">
      <c r="A1" s="39" t="s">
        <v>481</v>
      </c>
      <c r="B1" s="39" t="s">
        <v>483</v>
      </c>
      <c r="C1" s="39" t="s">
        <v>1358</v>
      </c>
      <c r="D1" s="39" t="s">
        <v>802</v>
      </c>
      <c r="E1" s="84"/>
      <c r="F1" s="84"/>
      <c r="G1" s="84"/>
      <c r="H1" s="84"/>
      <c r="I1" s="84"/>
      <c r="J1" s="84"/>
      <c r="K1" s="84"/>
      <c r="L1" s="84"/>
      <c r="M1" s="84"/>
      <c r="N1" s="84"/>
      <c r="O1" s="84"/>
      <c r="P1" s="84"/>
      <c r="Q1" s="84"/>
      <c r="R1" s="84"/>
      <c r="S1" s="84"/>
      <c r="T1" s="84"/>
      <c r="U1" s="84"/>
      <c r="V1" s="84"/>
      <c r="W1" s="84"/>
      <c r="X1" s="84"/>
      <c r="Y1" s="84"/>
      <c r="Z1" s="84"/>
    </row>
    <row r="2" customFormat="false" ht="15" hidden="false" customHeight="false" outlineLevel="0" collapsed="false">
      <c r="A2" s="40" t="n">
        <v>1</v>
      </c>
      <c r="B2" s="40" t="s">
        <v>145</v>
      </c>
      <c r="C2" s="42"/>
      <c r="D2" s="40"/>
    </row>
    <row r="3" customFormat="false" ht="15" hidden="false" customHeight="false" outlineLevel="0" collapsed="false">
      <c r="A3" s="40" t="n">
        <v>2</v>
      </c>
      <c r="B3" s="40" t="s">
        <v>154</v>
      </c>
      <c r="C3" s="42"/>
      <c r="D3" s="40"/>
    </row>
    <row r="4" customFormat="false" ht="15" hidden="false" customHeight="false" outlineLevel="0" collapsed="false">
      <c r="A4" s="40" t="n">
        <v>3</v>
      </c>
      <c r="B4" s="40" t="s">
        <v>155</v>
      </c>
      <c r="C4" s="42"/>
      <c r="D4" s="40"/>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1">
    <dataValidation allowBlank="true" operator="between" showDropDown="false" showErrorMessage="false" showInputMessage="false" sqref="D2:D4"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2" min="1" style="0" width="12.75"/>
    <col collapsed="false" customWidth="true" hidden="false" outlineLevel="0" max="3" min="3" style="0" width="43.88"/>
    <col collapsed="false" customWidth="true" hidden="false" outlineLevel="0" max="26" min="4" style="0" width="12.75"/>
  </cols>
  <sheetData>
    <row r="1" customFormat="false" ht="15" hidden="false" customHeight="false" outlineLevel="0" collapsed="false">
      <c r="A1" s="39" t="s">
        <v>481</v>
      </c>
      <c r="B1" s="39" t="s">
        <v>482</v>
      </c>
      <c r="C1" s="39" t="s">
        <v>1358</v>
      </c>
      <c r="D1" s="39" t="s">
        <v>802</v>
      </c>
    </row>
    <row r="2" customFormat="false" ht="15" hidden="false" customHeight="false" outlineLevel="0" collapsed="false">
      <c r="A2" s="40" t="n">
        <v>1</v>
      </c>
      <c r="B2" s="40" t="s">
        <v>144</v>
      </c>
      <c r="C2" s="40" t="s">
        <v>1359</v>
      </c>
      <c r="D2" s="40"/>
    </row>
    <row r="3" customFormat="false" ht="15" hidden="false" customHeight="false" outlineLevel="0" collapsed="false">
      <c r="A3" s="40" t="n">
        <v>2</v>
      </c>
      <c r="B3" s="40" t="s">
        <v>156</v>
      </c>
      <c r="C3" s="40" t="s">
        <v>1360</v>
      </c>
      <c r="D3" s="40"/>
    </row>
    <row r="21" customFormat="false" ht="15.75" hidden="false" customHeight="true" outlineLevel="0" collapsed="false"/>
    <row r="22" customFormat="false" ht="15.75" hidden="false" customHeight="true" outlineLevel="0" collapsed="false"/>
    <row r="23" customFormat="false" ht="15.75" hidden="false" customHeight="true" outlineLevel="0" collapsed="false"/>
    <row r="24" customFormat="false" ht="15.75" hidden="false" customHeight="true" outlineLevel="0" collapsed="false"/>
    <row r="25" customFormat="false" ht="15.75" hidden="false" customHeight="true" outlineLevel="0" collapsed="false"/>
    <row r="26" customFormat="false" ht="15.75" hidden="false" customHeight="true" outlineLevel="0" collapsed="false"/>
    <row r="27" customFormat="false" ht="15.75" hidden="false" customHeight="true" outlineLevel="0" collapsed="false"/>
    <row r="28" customFormat="false" ht="15.75" hidden="false" customHeight="true" outlineLevel="0" collapsed="false"/>
    <row r="29" customFormat="false" ht="15.75" hidden="false" customHeight="true" outlineLevel="0" collapsed="false"/>
    <row r="30" customFormat="false" ht="15.75" hidden="false" customHeight="true" outlineLevel="0" collapsed="false"/>
    <row r="31" customFormat="false" ht="15.75" hidden="false" customHeight="true" outlineLevel="0" collapsed="false"/>
    <row r="32" customFormat="false" ht="15.75" hidden="false" customHeight="true" outlineLevel="0" collapsed="false"/>
    <row r="33" customFormat="false" ht="15.75" hidden="false" customHeight="true" outlineLevel="0" collapsed="false"/>
    <row r="34" customFormat="false" ht="15.75" hidden="false" customHeight="true" outlineLevel="0" collapsed="false"/>
    <row r="35" customFormat="false" ht="15.75" hidden="false" customHeight="true" outlineLevel="0" collapsed="false"/>
    <row r="36" customFormat="false" ht="15.75" hidden="false" customHeight="true" outlineLevel="0" collapsed="false"/>
    <row r="37" customFormat="false" ht="15.75" hidden="false" customHeight="true" outlineLevel="0" collapsed="false"/>
    <row r="38" customFormat="false" ht="15.75" hidden="false" customHeight="true" outlineLevel="0" collapsed="false"/>
    <row r="39" customFormat="false" ht="15.75" hidden="false" customHeight="true" outlineLevel="0" collapsed="false"/>
    <row r="40" customFormat="false" ht="15.75" hidden="false" customHeight="true" outlineLevel="0" collapsed="false"/>
    <row r="41" customFormat="false" ht="15.75" hidden="false" customHeight="true" outlineLevel="0" collapsed="false"/>
    <row r="42" customFormat="false" ht="15.75" hidden="false" customHeight="true" outlineLevel="0" collapsed="false"/>
    <row r="43" customFormat="false" ht="15.75" hidden="false" customHeight="true" outlineLevel="0" collapsed="false"/>
    <row r="44" customFormat="false" ht="15.75" hidden="false" customHeight="true" outlineLevel="0" collapsed="false"/>
    <row r="45" customFormat="false" ht="15.75" hidden="false" customHeight="true" outlineLevel="0" collapsed="false"/>
    <row r="46" customFormat="false" ht="15.75" hidden="false" customHeight="true" outlineLevel="0" collapsed="false"/>
    <row r="47" customFormat="false" ht="15.75" hidden="false" customHeight="true" outlineLevel="0" collapsed="false"/>
    <row r="48" customFormat="false" ht="15.75" hidden="false" customHeight="true" outlineLevel="0" collapsed="false"/>
    <row r="49" customFormat="false" ht="15.75" hidden="false" customHeight="true" outlineLevel="0" collapsed="false"/>
    <row r="50" customFormat="false" ht="15.75" hidden="false" customHeight="true" outlineLevel="0" collapsed="false"/>
    <row r="51" customFormat="false" ht="15.75" hidden="false" customHeight="true" outlineLevel="0" collapsed="false"/>
    <row r="52" customFormat="false" ht="15.75" hidden="false" customHeight="true" outlineLevel="0" collapsed="false"/>
    <row r="53" customFormat="false" ht="15.75" hidden="false" customHeight="true" outlineLevel="0" collapsed="false"/>
    <row r="54" customFormat="false" ht="15.75" hidden="false" customHeight="true" outlineLevel="0" collapsed="false"/>
    <row r="55" customFormat="false" ht="15.75" hidden="false" customHeight="true" outlineLevel="0" collapsed="false"/>
    <row r="56" customFormat="false" ht="15.75" hidden="false" customHeight="true" outlineLevel="0" collapsed="false"/>
    <row r="57" customFormat="false" ht="15.75" hidden="false" customHeight="true" outlineLevel="0" collapsed="false"/>
    <row r="58" customFormat="false" ht="15.75" hidden="false" customHeight="true" outlineLevel="0" collapsed="false"/>
    <row r="59" customFormat="false" ht="15.75" hidden="false" customHeight="true" outlineLevel="0" collapsed="false"/>
    <row r="60" customFormat="false" ht="15.75" hidden="false" customHeight="true" outlineLevel="0" collapsed="false"/>
    <row r="61" customFormat="false" ht="15.75" hidden="false" customHeight="true" outlineLevel="0" collapsed="false"/>
    <row r="62" customFormat="false" ht="15.75" hidden="false" customHeight="true" outlineLevel="0" collapsed="false"/>
    <row r="63" customFormat="false" ht="15.75" hidden="false" customHeight="true" outlineLevel="0" collapsed="false"/>
    <row r="64" customFormat="false" ht="15.75" hidden="false" customHeight="true" outlineLevel="0" collapsed="false"/>
    <row r="65" customFormat="false" ht="15.75" hidden="false" customHeight="true" outlineLevel="0" collapsed="false"/>
    <row r="66" customFormat="false" ht="15.75" hidden="false" customHeight="true" outlineLevel="0" collapsed="false"/>
    <row r="67" customFormat="false" ht="15.75" hidden="false" customHeight="true" outlineLevel="0" collapsed="false"/>
    <row r="68" customFormat="false" ht="15.75" hidden="false" customHeight="true" outlineLevel="0" collapsed="false"/>
    <row r="69" customFormat="false" ht="15.75" hidden="false" customHeight="true" outlineLevel="0" collapsed="false"/>
    <row r="70" customFormat="false" ht="15.75" hidden="false" customHeight="true" outlineLevel="0" collapsed="false"/>
    <row r="71" customFormat="false" ht="15.75" hidden="false" customHeight="true" outlineLevel="0" collapsed="false"/>
    <row r="72" customFormat="false" ht="15.75" hidden="false" customHeight="true" outlineLevel="0" collapsed="false"/>
    <row r="73" customFormat="false" ht="15.75" hidden="false" customHeight="true" outlineLevel="0" collapsed="false"/>
    <row r="74" customFormat="false" ht="15.75" hidden="false" customHeight="true" outlineLevel="0" collapsed="false"/>
    <row r="75" customFormat="false" ht="15.75" hidden="false" customHeight="true" outlineLevel="0" collapsed="false"/>
    <row r="76" customFormat="false" ht="15.75" hidden="false" customHeight="true" outlineLevel="0" collapsed="false"/>
    <row r="77" customFormat="false" ht="15.75" hidden="false" customHeight="true" outlineLevel="0" collapsed="false"/>
    <row r="78" customFormat="false" ht="15.75" hidden="false" customHeight="true" outlineLevel="0" collapsed="false"/>
    <row r="79" customFormat="false" ht="15.75" hidden="false" customHeight="true" outlineLevel="0" collapsed="false"/>
    <row r="80" customFormat="false" ht="15.75" hidden="false" customHeight="true" outlineLevel="0" collapsed="false"/>
    <row r="81" customFormat="false" ht="15.75" hidden="false" customHeight="true" outlineLevel="0" collapsed="false"/>
    <row r="82" customFormat="false" ht="15.75" hidden="false" customHeight="true" outlineLevel="0" collapsed="false"/>
    <row r="83" customFormat="false" ht="15.75" hidden="false" customHeight="true" outlineLevel="0" collapsed="false"/>
    <row r="84" customFormat="false" ht="15.75" hidden="false" customHeight="true" outlineLevel="0" collapsed="false"/>
    <row r="85" customFormat="false" ht="15.75" hidden="false" customHeight="true" outlineLevel="0" collapsed="false"/>
    <row r="86" customFormat="false" ht="15.75" hidden="false" customHeight="true" outlineLevel="0" collapsed="false"/>
    <row r="87" customFormat="false" ht="15.75" hidden="false" customHeight="true" outlineLevel="0" collapsed="false"/>
    <row r="88" customFormat="false" ht="15.75" hidden="false" customHeight="true" outlineLevel="0" collapsed="false"/>
    <row r="89" customFormat="false" ht="15.75" hidden="false" customHeight="true" outlineLevel="0" collapsed="false"/>
    <row r="90" customFormat="false" ht="15.75" hidden="false" customHeight="true" outlineLevel="0" collapsed="false"/>
    <row r="91" customFormat="false" ht="15.75" hidden="false" customHeight="true" outlineLevel="0" collapsed="false"/>
    <row r="92" customFormat="false" ht="15.75" hidden="false" customHeight="true" outlineLevel="0" collapsed="false"/>
    <row r="93" customFormat="false" ht="15.75" hidden="false" customHeight="true" outlineLevel="0" collapsed="false"/>
    <row r="94" customFormat="false" ht="15.75" hidden="false" customHeight="true" outlineLevel="0" collapsed="false"/>
    <row r="95" customFormat="false" ht="15.75" hidden="false" customHeight="true" outlineLevel="0" collapsed="false"/>
    <row r="96" customFormat="false" ht="15.75" hidden="false" customHeight="true" outlineLevel="0" collapsed="false"/>
    <row r="97" customFormat="false" ht="15.75" hidden="false" customHeight="true" outlineLevel="0" collapsed="false"/>
    <row r="98" customFormat="false" ht="15.75" hidden="false" customHeight="true" outlineLevel="0" collapsed="false"/>
    <row r="99" customFormat="false" ht="15.75" hidden="false" customHeight="true" outlineLevel="0" collapsed="false"/>
    <row r="100" customFormat="false" ht="15.75" hidden="false" customHeight="true" outlineLevel="0" collapsed="false"/>
    <row r="101" customFormat="false" ht="15.75" hidden="false" customHeight="true" outlineLevel="0" collapsed="false"/>
    <row r="102" customFormat="false" ht="15.75" hidden="false" customHeight="true" outlineLevel="0" collapsed="false"/>
    <row r="103" customFormat="false" ht="15.75" hidden="false" customHeight="true" outlineLevel="0" collapsed="false"/>
    <row r="104" customFormat="false" ht="15.75" hidden="false" customHeight="true" outlineLevel="0" collapsed="false"/>
    <row r="105" customFormat="false" ht="15.75" hidden="false" customHeight="true" outlineLevel="0" collapsed="false"/>
    <row r="106" customFormat="false" ht="15.75" hidden="false" customHeight="true" outlineLevel="0" collapsed="false"/>
    <row r="107" customFormat="false" ht="15.75" hidden="false" customHeight="true" outlineLevel="0" collapsed="false"/>
    <row r="108" customFormat="false" ht="15.75" hidden="false" customHeight="true" outlineLevel="0" collapsed="false"/>
    <row r="109" customFormat="false" ht="15.75" hidden="false" customHeight="true" outlineLevel="0" collapsed="false"/>
    <row r="110" customFormat="false" ht="15.75" hidden="false" customHeight="true" outlineLevel="0" collapsed="false"/>
    <row r="111" customFormat="false" ht="15.75" hidden="false" customHeight="true" outlineLevel="0" collapsed="false"/>
    <row r="112" customFormat="false" ht="15.75" hidden="false" customHeight="true" outlineLevel="0" collapsed="false"/>
    <row r="113" customFormat="false" ht="15.75" hidden="false" customHeight="true" outlineLevel="0" collapsed="false"/>
    <row r="114" customFormat="false" ht="15.75" hidden="false" customHeight="true" outlineLevel="0" collapsed="false"/>
    <row r="115" customFormat="false" ht="15.75" hidden="false" customHeight="true" outlineLevel="0" collapsed="false"/>
    <row r="116" customFormat="false" ht="15.75" hidden="false" customHeight="true" outlineLevel="0" collapsed="false"/>
    <row r="117" customFormat="false" ht="15.75" hidden="false" customHeight="true" outlineLevel="0" collapsed="false"/>
    <row r="118" customFormat="false" ht="15.75" hidden="false" customHeight="true" outlineLevel="0" collapsed="false"/>
    <row r="119" customFormat="false" ht="15.75" hidden="false" customHeight="true" outlineLevel="0" collapsed="false"/>
    <row r="120" customFormat="false" ht="15.75" hidden="false" customHeight="true" outlineLevel="0" collapsed="false"/>
    <row r="121" customFormat="false" ht="15.75" hidden="false" customHeight="true" outlineLevel="0" collapsed="false"/>
    <row r="122" customFormat="false" ht="15.75" hidden="false" customHeight="true" outlineLevel="0" collapsed="false"/>
    <row r="123" customFormat="false" ht="15.75" hidden="false" customHeight="true" outlineLevel="0" collapsed="false"/>
    <row r="124" customFormat="false" ht="15.75" hidden="false" customHeight="true" outlineLevel="0" collapsed="false"/>
    <row r="125" customFormat="false" ht="15.75" hidden="false" customHeight="true" outlineLevel="0" collapsed="false"/>
    <row r="126" customFormat="false" ht="15.75" hidden="false" customHeight="true" outlineLevel="0" collapsed="false"/>
    <row r="127" customFormat="false" ht="15.75" hidden="false" customHeight="true" outlineLevel="0" collapsed="false"/>
    <row r="128" customFormat="false" ht="15.75" hidden="false" customHeight="true" outlineLevel="0" collapsed="false"/>
    <row r="129" customFormat="false" ht="15.75" hidden="false" customHeight="true" outlineLevel="0" collapsed="false"/>
    <row r="130" customFormat="false" ht="15.75" hidden="false" customHeight="true" outlineLevel="0" collapsed="false"/>
    <row r="131" customFormat="false" ht="15.75" hidden="false" customHeight="true" outlineLevel="0" collapsed="false"/>
    <row r="132" customFormat="false" ht="15.75" hidden="false" customHeight="true" outlineLevel="0" collapsed="false"/>
    <row r="133" customFormat="false" ht="15.75" hidden="false" customHeight="true" outlineLevel="0" collapsed="false"/>
    <row r="134" customFormat="false" ht="15.75" hidden="false" customHeight="true" outlineLevel="0" collapsed="false"/>
    <row r="135" customFormat="false" ht="15.75" hidden="false" customHeight="true" outlineLevel="0" collapsed="false"/>
    <row r="136" customFormat="false" ht="15.75" hidden="false" customHeight="true" outlineLevel="0" collapsed="false"/>
    <row r="137" customFormat="false" ht="15.75" hidden="false" customHeight="true" outlineLevel="0" collapsed="false"/>
    <row r="138" customFormat="false" ht="15.75" hidden="false" customHeight="true" outlineLevel="0" collapsed="false"/>
    <row r="139" customFormat="false" ht="15.75" hidden="false" customHeight="true" outlineLevel="0" collapsed="false"/>
    <row r="140" customFormat="false" ht="15.75" hidden="false" customHeight="true" outlineLevel="0" collapsed="false"/>
    <row r="141" customFormat="false" ht="15.75" hidden="false" customHeight="true" outlineLevel="0" collapsed="false"/>
    <row r="142" customFormat="false" ht="15.75" hidden="false" customHeight="true" outlineLevel="0" collapsed="false"/>
    <row r="143" customFormat="false" ht="15.75" hidden="false" customHeight="true" outlineLevel="0" collapsed="false"/>
    <row r="144" customFormat="false" ht="15.75" hidden="false" customHeight="true" outlineLevel="0" collapsed="false"/>
    <row r="145" customFormat="false" ht="15.75" hidden="false" customHeight="true" outlineLevel="0" collapsed="false"/>
    <row r="146" customFormat="false" ht="15.75" hidden="false" customHeight="true" outlineLevel="0" collapsed="false"/>
    <row r="147" customFormat="false" ht="15.75" hidden="false" customHeight="true" outlineLevel="0" collapsed="false"/>
    <row r="148" customFormat="false" ht="15.75" hidden="false" customHeight="true" outlineLevel="0" collapsed="false"/>
    <row r="149" customFormat="false" ht="15.75" hidden="false" customHeight="true" outlineLevel="0" collapsed="false"/>
    <row r="150" customFormat="false" ht="15.75" hidden="false" customHeight="true" outlineLevel="0" collapsed="false"/>
    <row r="151" customFormat="false" ht="15.75" hidden="false" customHeight="true" outlineLevel="0" collapsed="false"/>
    <row r="152" customFormat="false" ht="15.75" hidden="false" customHeight="true" outlineLevel="0" collapsed="false"/>
    <row r="153" customFormat="false" ht="15.75" hidden="false" customHeight="true" outlineLevel="0" collapsed="false"/>
    <row r="154" customFormat="false" ht="15.75" hidden="false" customHeight="true" outlineLevel="0" collapsed="false"/>
    <row r="155" customFormat="false" ht="15.75" hidden="false" customHeight="true" outlineLevel="0" collapsed="false"/>
    <row r="156" customFormat="false" ht="15.75" hidden="false" customHeight="true" outlineLevel="0" collapsed="false"/>
    <row r="157" customFormat="false" ht="15.75" hidden="false" customHeight="true" outlineLevel="0" collapsed="false"/>
    <row r="158" customFormat="false" ht="15.75" hidden="false" customHeight="true" outlineLevel="0" collapsed="false"/>
    <row r="159" customFormat="false" ht="15.75" hidden="false" customHeight="true" outlineLevel="0" collapsed="false"/>
    <row r="160" customFormat="false" ht="15.75" hidden="false" customHeight="true" outlineLevel="0" collapsed="false"/>
    <row r="161" customFormat="false" ht="15.75" hidden="false" customHeight="true" outlineLevel="0" collapsed="false"/>
    <row r="162" customFormat="false" ht="15.75" hidden="false" customHeight="true" outlineLevel="0" collapsed="false"/>
    <row r="163" customFormat="false" ht="15.75" hidden="false" customHeight="true" outlineLevel="0" collapsed="false"/>
    <row r="164" customFormat="false" ht="15.75" hidden="false" customHeight="true" outlineLevel="0" collapsed="false"/>
    <row r="165" customFormat="false" ht="15.75" hidden="false" customHeight="true" outlineLevel="0" collapsed="false"/>
    <row r="166" customFormat="false" ht="15.75" hidden="false" customHeight="true" outlineLevel="0" collapsed="false"/>
    <row r="167" customFormat="false" ht="15.75" hidden="false" customHeight="true" outlineLevel="0" collapsed="false"/>
    <row r="168" customFormat="false" ht="15.75" hidden="false" customHeight="true" outlineLevel="0" collapsed="false"/>
    <row r="169" customFormat="false" ht="15.75" hidden="false" customHeight="true" outlineLevel="0" collapsed="false"/>
    <row r="170" customFormat="false" ht="15.75" hidden="false" customHeight="true" outlineLevel="0" collapsed="false"/>
    <row r="171" customFormat="false" ht="15.75" hidden="false" customHeight="true" outlineLevel="0" collapsed="false"/>
    <row r="172" customFormat="false" ht="15.75" hidden="false" customHeight="true" outlineLevel="0" collapsed="false"/>
    <row r="173" customFormat="false" ht="15.75" hidden="false" customHeight="true" outlineLevel="0" collapsed="false"/>
    <row r="174" customFormat="false" ht="15.75" hidden="false" customHeight="true" outlineLevel="0" collapsed="false"/>
    <row r="175" customFormat="false" ht="15.75" hidden="false" customHeight="true" outlineLevel="0" collapsed="false"/>
    <row r="176" customFormat="false" ht="15.75" hidden="false" customHeight="true" outlineLevel="0" collapsed="false"/>
    <row r="177" customFormat="false" ht="15.75" hidden="false" customHeight="true" outlineLevel="0" collapsed="false"/>
    <row r="178" customFormat="false" ht="15.75" hidden="false" customHeight="true" outlineLevel="0" collapsed="false"/>
    <row r="179" customFormat="false" ht="15.75" hidden="false" customHeight="true" outlineLevel="0" collapsed="false"/>
    <row r="180" customFormat="false" ht="15.75" hidden="false" customHeight="true" outlineLevel="0" collapsed="false"/>
    <row r="181" customFormat="false" ht="15.75" hidden="false" customHeight="true" outlineLevel="0" collapsed="false"/>
    <row r="182" customFormat="false" ht="15.75" hidden="false" customHeight="true" outlineLevel="0" collapsed="false"/>
    <row r="183" customFormat="false" ht="15.75" hidden="false" customHeight="true" outlineLevel="0" collapsed="false"/>
    <row r="184" customFormat="false" ht="15.75" hidden="false" customHeight="true" outlineLevel="0" collapsed="false"/>
    <row r="185" customFormat="false" ht="15.75" hidden="false" customHeight="true" outlineLevel="0" collapsed="false"/>
    <row r="186" customFormat="false" ht="15.75" hidden="false" customHeight="true" outlineLevel="0" collapsed="false"/>
    <row r="187" customFormat="false" ht="15.75" hidden="false" customHeight="true" outlineLevel="0" collapsed="false"/>
    <row r="188" customFormat="false" ht="15.75" hidden="false" customHeight="true" outlineLevel="0" collapsed="false"/>
    <row r="189" customFormat="false" ht="15.75" hidden="false" customHeight="true" outlineLevel="0" collapsed="false"/>
    <row r="190" customFormat="false" ht="15.75" hidden="false" customHeight="true" outlineLevel="0" collapsed="false"/>
    <row r="191" customFormat="false" ht="15.75" hidden="false" customHeight="true" outlineLevel="0" collapsed="false"/>
    <row r="192" customFormat="false" ht="15.75" hidden="false" customHeight="true" outlineLevel="0" collapsed="false"/>
    <row r="193" customFormat="false" ht="15.75" hidden="false" customHeight="true" outlineLevel="0" collapsed="false"/>
    <row r="194" customFormat="false" ht="15.75" hidden="false" customHeight="true" outlineLevel="0" collapsed="false"/>
    <row r="195" customFormat="false" ht="15.75" hidden="false" customHeight="true" outlineLevel="0" collapsed="false"/>
    <row r="196" customFormat="false" ht="15.75" hidden="false" customHeight="true" outlineLevel="0" collapsed="false"/>
    <row r="197" customFormat="false" ht="15.75" hidden="false" customHeight="true" outlineLevel="0" collapsed="false"/>
    <row r="198" customFormat="false" ht="15.75" hidden="false" customHeight="true" outlineLevel="0" collapsed="false"/>
    <row r="199" customFormat="false" ht="15.75" hidden="false" customHeight="true" outlineLevel="0" collapsed="false"/>
    <row r="200" customFormat="false" ht="15.75" hidden="false" customHeight="true" outlineLevel="0" collapsed="false"/>
    <row r="201" customFormat="false" ht="15.75" hidden="false" customHeight="true" outlineLevel="0" collapsed="false"/>
    <row r="202" customFormat="false" ht="15.75" hidden="false" customHeight="true" outlineLevel="0" collapsed="false"/>
    <row r="203" customFormat="false" ht="15.75" hidden="false" customHeight="true" outlineLevel="0" collapsed="false"/>
    <row r="204" customFormat="false" ht="15.75" hidden="false" customHeight="true" outlineLevel="0" collapsed="false"/>
    <row r="205" customFormat="false" ht="15.75" hidden="false" customHeight="true" outlineLevel="0" collapsed="false"/>
    <row r="206" customFormat="false" ht="15.75" hidden="false" customHeight="true" outlineLevel="0" collapsed="false"/>
    <row r="207" customFormat="false" ht="15.75" hidden="false" customHeight="true" outlineLevel="0" collapsed="false"/>
    <row r="208" customFormat="false" ht="15.75" hidden="false" customHeight="true" outlineLevel="0" collapsed="false"/>
    <row r="209" customFormat="false" ht="15.75" hidden="false" customHeight="true" outlineLevel="0" collapsed="false"/>
    <row r="210" customFormat="false" ht="15.75" hidden="false" customHeight="true" outlineLevel="0" collapsed="false"/>
    <row r="211" customFormat="false" ht="15.75" hidden="false" customHeight="true" outlineLevel="0" collapsed="false"/>
    <row r="212" customFormat="false" ht="15.75" hidden="false" customHeight="true" outlineLevel="0" collapsed="false"/>
    <row r="213" customFormat="false" ht="15.75" hidden="false" customHeight="true" outlineLevel="0" collapsed="false"/>
    <row r="214" customFormat="false" ht="15.75" hidden="false" customHeight="true" outlineLevel="0" collapsed="false"/>
    <row r="215" customFormat="false" ht="15.75" hidden="false" customHeight="true" outlineLevel="0" collapsed="false"/>
    <row r="216" customFormat="false" ht="15.75" hidden="false" customHeight="true" outlineLevel="0" collapsed="false"/>
    <row r="217" customFormat="false" ht="15.75" hidden="false" customHeight="true" outlineLevel="0" collapsed="false"/>
    <row r="218" customFormat="false" ht="15.75" hidden="false" customHeight="true" outlineLevel="0" collapsed="false"/>
    <row r="219" customFormat="false" ht="15.75" hidden="false" customHeight="true" outlineLevel="0" collapsed="false"/>
    <row r="220" customFormat="false" ht="15.75" hidden="false" customHeight="true" outlineLevel="0" collapsed="false"/>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dataValidations count="1">
    <dataValidation allowBlank="true" operator="between" showDropDown="false" showErrorMessage="false" showInputMessage="false" sqref="D2:D3"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D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12.75"/>
    <col collapsed="false" customWidth="true" hidden="false" outlineLevel="0" max="2" min="2" style="0" width="16.38"/>
    <col collapsed="false" customWidth="true" hidden="false" outlineLevel="0" max="26" min="3" style="0" width="12.75"/>
  </cols>
  <sheetData>
    <row r="1" customFormat="false" ht="12.75" hidden="false" customHeight="true" outlineLevel="0" collapsed="false">
      <c r="A1" s="39" t="s">
        <v>481</v>
      </c>
      <c r="B1" s="39" t="s">
        <v>1361</v>
      </c>
      <c r="C1" s="39" t="s">
        <v>1358</v>
      </c>
      <c r="D1" s="39" t="s">
        <v>802</v>
      </c>
    </row>
    <row r="2" customFormat="false" ht="12.75" hidden="false" customHeight="true" outlineLevel="0" collapsed="false">
      <c r="A2" s="40" t="n">
        <v>1</v>
      </c>
      <c r="B2" s="40" t="s">
        <v>549</v>
      </c>
      <c r="C2" s="42" t="s">
        <v>1362</v>
      </c>
      <c r="D2" s="40"/>
    </row>
    <row r="3" customFormat="false" ht="12.75" hidden="false" customHeight="true" outlineLevel="0" collapsed="false">
      <c r="A3" s="40" t="n">
        <v>2</v>
      </c>
      <c r="B3" s="40" t="s">
        <v>555</v>
      </c>
      <c r="C3" s="42" t="s">
        <v>1363</v>
      </c>
      <c r="D3" s="40"/>
    </row>
    <row r="4" customFormat="false" ht="12.75" hidden="false" customHeight="true" outlineLevel="0" collapsed="false">
      <c r="A4" s="40" t="n">
        <v>3</v>
      </c>
      <c r="B4" s="40" t="s">
        <v>553</v>
      </c>
      <c r="C4" s="42" t="s">
        <v>1364</v>
      </c>
      <c r="D4" s="40"/>
    </row>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dataValidations count="1">
    <dataValidation allowBlank="true" operator="between" showDropDown="false" showErrorMessage="false" showInputMessage="false" sqref="D2:D4" type="list">
      <formula1>SourceList</formula1>
      <formula2>0</formula2>
    </dataValidation>
  </dataValidations>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true" outlineLevel="0" max="6" min="1" style="0" width="8.87"/>
    <col collapsed="false" customWidth="true" hidden="false" outlineLevel="0" max="26" min="7" style="0" width="12.75"/>
  </cols>
  <sheetData>
    <row r="1" customFormat="false" ht="12.75" hidden="false" customHeight="true" outlineLevel="0" collapsed="false">
      <c r="A1" s="38"/>
      <c r="B1" s="38"/>
      <c r="C1" s="38"/>
      <c r="D1" s="38"/>
      <c r="E1" s="38"/>
      <c r="F1" s="38"/>
      <c r="G1" s="38"/>
      <c r="H1" s="38"/>
      <c r="I1" s="38"/>
      <c r="J1" s="38"/>
      <c r="K1" s="38"/>
      <c r="L1" s="38"/>
      <c r="M1" s="38"/>
      <c r="N1" s="38"/>
      <c r="O1" s="38"/>
      <c r="P1" s="38"/>
      <c r="Q1" s="38"/>
      <c r="R1" s="38"/>
      <c r="S1" s="38"/>
      <c r="T1" s="38"/>
      <c r="U1" s="38"/>
      <c r="V1" s="38"/>
      <c r="W1" s="38"/>
      <c r="X1" s="38"/>
      <c r="Y1" s="38"/>
      <c r="Z1" s="38"/>
    </row>
    <row r="2" customFormat="false" ht="12.75" hidden="false" customHeight="true" outlineLevel="0" collapsed="false">
      <c r="A2" s="38"/>
      <c r="B2" s="38"/>
      <c r="C2" s="38"/>
      <c r="D2" s="38"/>
      <c r="E2" s="38"/>
      <c r="F2" s="38"/>
      <c r="G2" s="38"/>
      <c r="H2" s="38"/>
      <c r="I2" s="38"/>
      <c r="J2" s="38"/>
      <c r="K2" s="38"/>
      <c r="L2" s="38"/>
      <c r="M2" s="38"/>
      <c r="N2" s="38"/>
      <c r="O2" s="38"/>
      <c r="P2" s="38"/>
      <c r="Q2" s="38"/>
      <c r="R2" s="38"/>
      <c r="S2" s="38"/>
      <c r="T2" s="38"/>
      <c r="U2" s="38"/>
      <c r="V2" s="38"/>
      <c r="W2" s="38"/>
      <c r="X2" s="38"/>
      <c r="Y2" s="38"/>
      <c r="Z2" s="38"/>
    </row>
    <row r="3" customFormat="false" ht="12.75" hidden="false" customHeight="true" outlineLevel="0" collapsed="false">
      <c r="A3" s="38"/>
      <c r="B3" s="38"/>
      <c r="C3" s="38"/>
      <c r="D3" s="38"/>
      <c r="E3" s="38"/>
      <c r="F3" s="38"/>
      <c r="G3" s="38"/>
      <c r="H3" s="38"/>
      <c r="I3" s="38"/>
      <c r="J3" s="38"/>
      <c r="K3" s="38"/>
      <c r="L3" s="38"/>
      <c r="M3" s="38"/>
      <c r="N3" s="38"/>
      <c r="O3" s="38"/>
      <c r="P3" s="38"/>
      <c r="Q3" s="38"/>
      <c r="R3" s="38"/>
      <c r="S3" s="38"/>
      <c r="T3" s="38"/>
      <c r="U3" s="38"/>
      <c r="V3" s="38"/>
      <c r="W3" s="38"/>
      <c r="X3" s="38"/>
      <c r="Y3" s="38"/>
      <c r="Z3" s="38"/>
    </row>
    <row r="4" customFormat="false" ht="12.75" hidden="false" customHeight="true" outlineLevel="0" collapsed="false">
      <c r="A4" s="38"/>
      <c r="B4" s="38"/>
      <c r="C4" s="38"/>
      <c r="D4" s="38"/>
      <c r="E4" s="38"/>
      <c r="F4" s="38"/>
      <c r="G4" s="38"/>
      <c r="H4" s="38"/>
      <c r="I4" s="38"/>
      <c r="J4" s="38"/>
      <c r="K4" s="38"/>
      <c r="L4" s="38"/>
      <c r="M4" s="38"/>
      <c r="N4" s="38"/>
      <c r="O4" s="38"/>
      <c r="P4" s="38"/>
      <c r="Q4" s="38"/>
      <c r="R4" s="38"/>
      <c r="S4" s="38"/>
      <c r="T4" s="38"/>
      <c r="U4" s="38"/>
      <c r="V4" s="38"/>
      <c r="W4" s="38"/>
      <c r="X4" s="38"/>
      <c r="Y4" s="38"/>
      <c r="Z4" s="38"/>
    </row>
    <row r="5" customFormat="false" ht="12.75" hidden="false" customHeight="true" outlineLevel="0" collapsed="false">
      <c r="A5" s="38"/>
      <c r="B5" s="38"/>
      <c r="C5" s="38"/>
      <c r="D5" s="38"/>
      <c r="E5" s="38"/>
      <c r="F5" s="38"/>
      <c r="G5" s="38"/>
      <c r="H5" s="38"/>
      <c r="I5" s="38"/>
      <c r="J5" s="38"/>
      <c r="K5" s="38"/>
      <c r="L5" s="38"/>
      <c r="M5" s="38"/>
      <c r="N5" s="38"/>
      <c r="O5" s="38"/>
      <c r="P5" s="38"/>
      <c r="Q5" s="38"/>
      <c r="R5" s="38"/>
      <c r="S5" s="38"/>
      <c r="T5" s="38"/>
      <c r="U5" s="38"/>
      <c r="V5" s="38"/>
      <c r="W5" s="38"/>
      <c r="X5" s="38"/>
      <c r="Y5" s="38"/>
      <c r="Z5" s="38"/>
    </row>
    <row r="6" customFormat="false" ht="12.75" hidden="false" customHeight="true" outlineLevel="0" collapsed="false">
      <c r="A6" s="38"/>
      <c r="B6" s="38"/>
      <c r="C6" s="38"/>
      <c r="D6" s="38"/>
      <c r="E6" s="38"/>
      <c r="F6" s="38"/>
      <c r="G6" s="38"/>
      <c r="H6" s="38"/>
      <c r="I6" s="38"/>
      <c r="J6" s="38"/>
      <c r="K6" s="38"/>
      <c r="L6" s="38"/>
      <c r="M6" s="38"/>
      <c r="N6" s="38"/>
      <c r="O6" s="38"/>
      <c r="P6" s="38"/>
      <c r="Q6" s="38"/>
      <c r="R6" s="38"/>
      <c r="S6" s="38"/>
      <c r="T6" s="38"/>
      <c r="U6" s="38"/>
      <c r="V6" s="38"/>
      <c r="W6" s="38"/>
      <c r="X6" s="38"/>
      <c r="Y6" s="38"/>
      <c r="Z6" s="38"/>
    </row>
    <row r="7" customFormat="false" ht="12.75" hidden="false" customHeight="true" outlineLevel="0" collapsed="false">
      <c r="A7" s="38"/>
      <c r="B7" s="38"/>
      <c r="C7" s="38"/>
      <c r="D7" s="38"/>
      <c r="E7" s="38"/>
      <c r="F7" s="38"/>
      <c r="G7" s="38"/>
      <c r="H7" s="38"/>
      <c r="I7" s="38"/>
      <c r="J7" s="38"/>
      <c r="K7" s="38"/>
      <c r="L7" s="38"/>
      <c r="M7" s="38"/>
      <c r="N7" s="38"/>
      <c r="O7" s="38"/>
      <c r="P7" s="38"/>
      <c r="Q7" s="38"/>
      <c r="R7" s="38"/>
      <c r="S7" s="38"/>
      <c r="T7" s="38"/>
      <c r="U7" s="38"/>
      <c r="V7" s="38"/>
      <c r="W7" s="38"/>
      <c r="X7" s="38"/>
      <c r="Y7" s="38"/>
      <c r="Z7" s="38"/>
    </row>
    <row r="8" customFormat="false" ht="12.75" hidden="false" customHeight="true" outlineLevel="0" collapsed="false">
      <c r="A8" s="38"/>
      <c r="B8" s="38"/>
      <c r="C8" s="38"/>
      <c r="D8" s="38"/>
      <c r="E8" s="38"/>
      <c r="F8" s="38"/>
      <c r="G8" s="38"/>
      <c r="H8" s="38"/>
      <c r="I8" s="38"/>
      <c r="J8" s="38"/>
      <c r="K8" s="38"/>
      <c r="L8" s="38"/>
      <c r="M8" s="38"/>
      <c r="N8" s="38"/>
      <c r="O8" s="38"/>
      <c r="P8" s="38"/>
      <c r="Q8" s="38"/>
      <c r="R8" s="38"/>
      <c r="S8" s="38"/>
      <c r="T8" s="38"/>
      <c r="U8" s="38"/>
      <c r="V8" s="38"/>
      <c r="W8" s="38"/>
      <c r="X8" s="38"/>
      <c r="Y8" s="38"/>
      <c r="Z8" s="38"/>
    </row>
    <row r="9" customFormat="false" ht="12.75" hidden="false" customHeight="true" outlineLevel="0" collapsed="false">
      <c r="A9" s="38"/>
      <c r="B9" s="38"/>
      <c r="C9" s="38"/>
      <c r="D9" s="38"/>
      <c r="E9" s="38"/>
      <c r="F9" s="38"/>
      <c r="G9" s="38"/>
      <c r="H9" s="38"/>
      <c r="I9" s="38"/>
      <c r="J9" s="38"/>
      <c r="K9" s="38"/>
      <c r="L9" s="38"/>
      <c r="M9" s="38"/>
      <c r="N9" s="38"/>
      <c r="O9" s="38"/>
      <c r="P9" s="38"/>
      <c r="Q9" s="38"/>
      <c r="R9" s="38"/>
      <c r="S9" s="38"/>
      <c r="T9" s="38"/>
      <c r="U9" s="38"/>
      <c r="V9" s="38"/>
      <c r="W9" s="38"/>
      <c r="X9" s="38"/>
      <c r="Y9" s="38"/>
      <c r="Z9" s="38"/>
    </row>
    <row r="10" customFormat="false" ht="12.75" hidden="false" customHeight="true" outlineLevel="0" collapsed="false">
      <c r="A10" s="38"/>
      <c r="B10" s="38"/>
      <c r="C10" s="38"/>
      <c r="D10" s="38"/>
      <c r="E10" s="38"/>
      <c r="F10" s="38"/>
      <c r="G10" s="38"/>
      <c r="H10" s="38"/>
      <c r="I10" s="38"/>
      <c r="J10" s="38"/>
      <c r="K10" s="38"/>
      <c r="L10" s="38"/>
      <c r="M10" s="38"/>
      <c r="N10" s="38"/>
      <c r="O10" s="38"/>
      <c r="P10" s="38"/>
      <c r="Q10" s="38"/>
      <c r="R10" s="38"/>
      <c r="S10" s="38"/>
      <c r="T10" s="38"/>
      <c r="U10" s="38"/>
      <c r="V10" s="38"/>
      <c r="W10" s="38"/>
      <c r="X10" s="38"/>
      <c r="Y10" s="38"/>
      <c r="Z10" s="38"/>
    </row>
    <row r="11" customFormat="false" ht="12.75" hidden="false" customHeight="true" outlineLevel="0" collapsed="false">
      <c r="A11" s="38"/>
      <c r="B11" s="38"/>
      <c r="C11" s="38"/>
      <c r="D11" s="38"/>
      <c r="E11" s="38"/>
      <c r="F11" s="38"/>
      <c r="G11" s="38"/>
      <c r="H11" s="38"/>
      <c r="I11" s="38"/>
      <c r="J11" s="38"/>
      <c r="K11" s="38"/>
      <c r="L11" s="38"/>
      <c r="M11" s="38"/>
      <c r="N11" s="38"/>
      <c r="O11" s="38"/>
      <c r="P11" s="38"/>
      <c r="Q11" s="38"/>
      <c r="R11" s="38"/>
      <c r="S11" s="38"/>
      <c r="T11" s="38"/>
      <c r="U11" s="38"/>
      <c r="V11" s="38"/>
      <c r="W11" s="38"/>
      <c r="X11" s="38"/>
      <c r="Y11" s="38"/>
      <c r="Z11" s="38"/>
    </row>
    <row r="12" customFormat="false" ht="12.75" hidden="false" customHeight="true" outlineLevel="0" collapsed="false">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row>
    <row r="13" customFormat="false" ht="12.75" hidden="false" customHeight="true" outlineLevel="0" collapsed="false">
      <c r="A13" s="38"/>
      <c r="B13" s="38"/>
      <c r="C13" s="38"/>
      <c r="D13" s="38"/>
      <c r="E13" s="38"/>
      <c r="F13" s="38"/>
      <c r="G13" s="38"/>
      <c r="H13" s="38"/>
      <c r="I13" s="38"/>
      <c r="J13" s="38"/>
      <c r="K13" s="38"/>
      <c r="L13" s="38"/>
      <c r="M13" s="38"/>
      <c r="N13" s="38"/>
      <c r="O13" s="38"/>
      <c r="P13" s="38"/>
      <c r="Q13" s="38"/>
      <c r="R13" s="38"/>
      <c r="S13" s="38"/>
      <c r="T13" s="38"/>
      <c r="U13" s="38"/>
      <c r="V13" s="38"/>
      <c r="W13" s="38"/>
      <c r="X13" s="38"/>
      <c r="Y13" s="38"/>
      <c r="Z13" s="38"/>
    </row>
    <row r="14" customFormat="false" ht="12.75" hidden="false" customHeight="true" outlineLevel="0" collapsed="false">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row>
    <row r="15" customFormat="false" ht="12.75" hidden="false" customHeight="true" outlineLevel="0" collapsed="false">
      <c r="A15" s="38"/>
      <c r="B15" s="38"/>
      <c r="C15" s="38"/>
      <c r="D15" s="38"/>
      <c r="E15" s="38"/>
      <c r="F15" s="38"/>
      <c r="G15" s="38"/>
      <c r="H15" s="38"/>
      <c r="I15" s="38"/>
      <c r="J15" s="38"/>
      <c r="K15" s="38"/>
      <c r="L15" s="38"/>
      <c r="M15" s="38"/>
      <c r="N15" s="38"/>
      <c r="O15" s="38"/>
      <c r="P15" s="38"/>
      <c r="Q15" s="38"/>
      <c r="R15" s="38"/>
      <c r="S15" s="38"/>
      <c r="T15" s="38"/>
      <c r="U15" s="38"/>
      <c r="V15" s="38"/>
      <c r="W15" s="38"/>
      <c r="X15" s="38"/>
      <c r="Y15" s="38"/>
      <c r="Z15" s="38"/>
    </row>
    <row r="16" customFormat="false" ht="12.75" hidden="false" customHeight="true" outlineLevel="0" collapsed="false">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row>
    <row r="17" customFormat="false" ht="12.75" hidden="false" customHeight="true" outlineLevel="0" collapsed="false">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row>
    <row r="18" customFormat="false" ht="12.75" hidden="false" customHeight="true" outlineLevel="0" collapsed="false">
      <c r="A18" s="38"/>
      <c r="B18" s="38"/>
      <c r="C18" s="38"/>
      <c r="D18" s="38"/>
      <c r="E18" s="38"/>
      <c r="F18" s="38"/>
      <c r="G18" s="38"/>
      <c r="H18" s="38"/>
      <c r="I18" s="38"/>
      <c r="J18" s="38"/>
      <c r="K18" s="38"/>
      <c r="L18" s="38"/>
      <c r="M18" s="38"/>
      <c r="N18" s="38"/>
      <c r="O18" s="38"/>
      <c r="P18" s="38"/>
      <c r="Q18" s="38"/>
      <c r="R18" s="38"/>
      <c r="S18" s="38"/>
      <c r="T18" s="38"/>
      <c r="U18" s="38"/>
      <c r="V18" s="38"/>
      <c r="W18" s="38"/>
      <c r="X18" s="38"/>
      <c r="Y18" s="38"/>
      <c r="Z18" s="38"/>
    </row>
    <row r="19" customFormat="false" ht="12.75" hidden="false" customHeight="true" outlineLevel="0" collapsed="false">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row>
    <row r="20" customFormat="false" ht="12.75" hidden="false" customHeight="true" outlineLevel="0" collapsed="false">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row>
    <row r="21" customFormat="false" ht="12.75" hidden="false" customHeight="true" outlineLevel="0" collapsed="false">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row>
    <row r="22" customFormat="false" ht="12.75" hidden="false" customHeight="true" outlineLevel="0" collapsed="false">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row>
    <row r="23" customFormat="false" ht="12.75" hidden="false" customHeight="true" outlineLevel="0" collapsed="false">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row>
    <row r="24" customFormat="false" ht="12.75" hidden="false" customHeight="true" outlineLevel="0" collapsed="false">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row>
    <row r="25" customFormat="false" ht="12.75" hidden="false" customHeight="true" outlineLevel="0" collapsed="false">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row>
    <row r="26" customFormat="false" ht="12.75" hidden="false" customHeight="true" outlineLevel="0" collapsed="false">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row>
    <row r="27" customFormat="false" ht="12.75" hidden="false" customHeight="true" outlineLevel="0" collapsed="false">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row>
    <row r="28" customFormat="false" ht="12.75" hidden="false" customHeight="true" outlineLevel="0" collapsed="false">
      <c r="A28" s="38"/>
      <c r="B28" s="38"/>
      <c r="C28" s="38"/>
      <c r="D28" s="38"/>
      <c r="E28" s="38"/>
      <c r="F28" s="38"/>
      <c r="G28" s="38"/>
      <c r="H28" s="38"/>
      <c r="I28" s="38"/>
      <c r="J28" s="38"/>
      <c r="K28" s="38"/>
      <c r="L28" s="38"/>
      <c r="M28" s="38"/>
      <c r="N28" s="38"/>
      <c r="O28" s="38"/>
      <c r="P28" s="38"/>
      <c r="Q28" s="38"/>
      <c r="R28" s="38"/>
      <c r="S28" s="38"/>
      <c r="T28" s="38"/>
      <c r="U28" s="38"/>
      <c r="V28" s="38"/>
      <c r="W28" s="38"/>
      <c r="X28" s="38"/>
      <c r="Y28" s="38"/>
      <c r="Z28" s="38"/>
    </row>
    <row r="29" customFormat="false" ht="12.75" hidden="false" customHeight="true" outlineLevel="0" collapsed="false">
      <c r="A29" s="38"/>
      <c r="B29" s="38"/>
      <c r="C29" s="38"/>
      <c r="D29" s="38"/>
      <c r="E29" s="38"/>
      <c r="F29" s="38"/>
      <c r="G29" s="38"/>
      <c r="H29" s="38"/>
      <c r="I29" s="38"/>
      <c r="J29" s="38"/>
      <c r="K29" s="38"/>
      <c r="L29" s="38"/>
      <c r="M29" s="38"/>
      <c r="N29" s="38"/>
      <c r="O29" s="38"/>
      <c r="P29" s="38"/>
      <c r="Q29" s="38"/>
      <c r="R29" s="38"/>
      <c r="S29" s="38"/>
      <c r="T29" s="38"/>
      <c r="U29" s="38"/>
      <c r="V29" s="38"/>
      <c r="W29" s="38"/>
      <c r="X29" s="38"/>
      <c r="Y29" s="38"/>
      <c r="Z29" s="38"/>
    </row>
    <row r="30" customFormat="false" ht="12.75" hidden="false" customHeight="true" outlineLevel="0" collapsed="false">
      <c r="A30" s="38"/>
      <c r="B30" s="38"/>
      <c r="C30" s="38"/>
      <c r="D30" s="38"/>
      <c r="E30" s="38"/>
      <c r="F30" s="38"/>
      <c r="G30" s="38"/>
      <c r="H30" s="38"/>
      <c r="I30" s="38"/>
      <c r="J30" s="38"/>
      <c r="K30" s="38"/>
      <c r="L30" s="38"/>
      <c r="M30" s="38"/>
      <c r="N30" s="38"/>
      <c r="O30" s="38"/>
      <c r="P30" s="38"/>
      <c r="Q30" s="38"/>
      <c r="R30" s="38"/>
      <c r="S30" s="38"/>
      <c r="T30" s="38"/>
      <c r="U30" s="38"/>
      <c r="V30" s="38"/>
      <c r="W30" s="38"/>
      <c r="X30" s="38"/>
      <c r="Y30" s="38"/>
      <c r="Z30" s="38"/>
    </row>
    <row r="31" customFormat="false" ht="12.75" hidden="false" customHeight="true" outlineLevel="0" collapsed="false">
      <c r="A31" s="38"/>
      <c r="B31" s="38"/>
      <c r="C31" s="38"/>
      <c r="D31" s="38"/>
      <c r="E31" s="38"/>
      <c r="F31" s="38"/>
      <c r="G31" s="38"/>
      <c r="H31" s="38"/>
      <c r="I31" s="38"/>
      <c r="J31" s="38"/>
      <c r="K31" s="38"/>
      <c r="L31" s="38"/>
      <c r="M31" s="38"/>
      <c r="N31" s="38"/>
      <c r="O31" s="38"/>
      <c r="P31" s="38"/>
      <c r="Q31" s="38"/>
      <c r="R31" s="38"/>
      <c r="S31" s="38"/>
      <c r="T31" s="38"/>
      <c r="U31" s="38"/>
      <c r="V31" s="38"/>
      <c r="W31" s="38"/>
      <c r="X31" s="38"/>
      <c r="Y31" s="38"/>
      <c r="Z31" s="38"/>
    </row>
    <row r="32" customFormat="false" ht="12.75" hidden="false" customHeight="true" outlineLevel="0" collapsed="false">
      <c r="A32" s="38"/>
      <c r="B32" s="38"/>
      <c r="C32" s="38"/>
      <c r="D32" s="38"/>
      <c r="E32" s="38"/>
      <c r="F32" s="38"/>
      <c r="G32" s="38"/>
      <c r="H32" s="38"/>
      <c r="I32" s="38"/>
      <c r="J32" s="38"/>
      <c r="K32" s="38"/>
      <c r="L32" s="38"/>
      <c r="M32" s="38"/>
      <c r="N32" s="38"/>
      <c r="O32" s="38"/>
      <c r="P32" s="38"/>
      <c r="Q32" s="38"/>
      <c r="R32" s="38"/>
      <c r="S32" s="38"/>
      <c r="T32" s="38"/>
      <c r="U32" s="38"/>
      <c r="V32" s="38"/>
      <c r="W32" s="38"/>
      <c r="X32" s="38"/>
      <c r="Y32" s="38"/>
      <c r="Z32" s="38"/>
    </row>
    <row r="33" customFormat="false" ht="12.75" hidden="false" customHeight="true" outlineLevel="0" collapsed="false">
      <c r="A33" s="38"/>
      <c r="B33" s="38"/>
      <c r="C33" s="38"/>
      <c r="D33" s="38"/>
      <c r="E33" s="38"/>
      <c r="F33" s="38"/>
      <c r="G33" s="38"/>
      <c r="H33" s="38"/>
      <c r="I33" s="38"/>
      <c r="J33" s="38"/>
      <c r="K33" s="38"/>
      <c r="L33" s="38"/>
      <c r="M33" s="38"/>
      <c r="N33" s="38"/>
      <c r="O33" s="38"/>
      <c r="P33" s="38"/>
      <c r="Q33" s="38"/>
      <c r="R33" s="38"/>
      <c r="S33" s="38"/>
      <c r="T33" s="38"/>
      <c r="U33" s="38"/>
      <c r="V33" s="38"/>
      <c r="W33" s="38"/>
      <c r="X33" s="38"/>
      <c r="Y33" s="38"/>
      <c r="Z33" s="38"/>
    </row>
    <row r="34" customFormat="false" ht="12.75" hidden="false" customHeight="true" outlineLevel="0" collapsed="false">
      <c r="A34" s="38"/>
      <c r="B34" s="38"/>
      <c r="C34" s="38"/>
      <c r="D34" s="38"/>
      <c r="E34" s="38"/>
      <c r="F34" s="38"/>
      <c r="G34" s="38"/>
      <c r="H34" s="38"/>
      <c r="I34" s="38"/>
      <c r="J34" s="38"/>
      <c r="K34" s="38"/>
      <c r="L34" s="38"/>
      <c r="M34" s="38"/>
      <c r="N34" s="38"/>
      <c r="O34" s="38"/>
      <c r="P34" s="38"/>
      <c r="Q34" s="38"/>
      <c r="R34" s="38"/>
      <c r="S34" s="38"/>
      <c r="T34" s="38"/>
      <c r="U34" s="38"/>
      <c r="V34" s="38"/>
      <c r="W34" s="38"/>
      <c r="X34" s="38"/>
      <c r="Y34" s="38"/>
      <c r="Z34" s="38"/>
    </row>
    <row r="35" customFormat="false" ht="12.75" hidden="false" customHeight="true" outlineLevel="0" collapsed="false">
      <c r="A35" s="38"/>
      <c r="B35" s="38"/>
      <c r="C35" s="38"/>
      <c r="D35" s="38"/>
      <c r="E35" s="38"/>
      <c r="F35" s="38"/>
      <c r="G35" s="38"/>
      <c r="H35" s="38"/>
      <c r="I35" s="38"/>
      <c r="J35" s="38"/>
      <c r="K35" s="38"/>
      <c r="L35" s="38"/>
      <c r="M35" s="38"/>
      <c r="N35" s="38"/>
      <c r="O35" s="38"/>
      <c r="P35" s="38"/>
      <c r="Q35" s="38"/>
      <c r="R35" s="38"/>
      <c r="S35" s="38"/>
      <c r="T35" s="38"/>
      <c r="U35" s="38"/>
      <c r="V35" s="38"/>
      <c r="W35" s="38"/>
      <c r="X35" s="38"/>
      <c r="Y35" s="38"/>
      <c r="Z35" s="38"/>
    </row>
    <row r="36" customFormat="false" ht="12.75" hidden="false" customHeight="true" outlineLevel="0" collapsed="false">
      <c r="A36" s="38"/>
      <c r="B36" s="38"/>
      <c r="C36" s="38"/>
      <c r="D36" s="38"/>
      <c r="E36" s="38"/>
      <c r="F36" s="38"/>
      <c r="G36" s="38"/>
      <c r="H36" s="38"/>
      <c r="I36" s="38"/>
      <c r="J36" s="38"/>
      <c r="K36" s="38"/>
      <c r="L36" s="38"/>
      <c r="M36" s="38"/>
      <c r="N36" s="38"/>
      <c r="O36" s="38"/>
      <c r="P36" s="38"/>
      <c r="Q36" s="38"/>
      <c r="R36" s="38"/>
      <c r="S36" s="38"/>
      <c r="T36" s="38"/>
      <c r="U36" s="38"/>
      <c r="V36" s="38"/>
      <c r="W36" s="38"/>
      <c r="X36" s="38"/>
      <c r="Y36" s="38"/>
      <c r="Z36" s="38"/>
    </row>
    <row r="37" customFormat="false" ht="12.75" hidden="false" customHeight="true" outlineLevel="0" collapsed="false">
      <c r="A37" s="38"/>
      <c r="B37" s="38"/>
      <c r="C37" s="38"/>
      <c r="D37" s="38"/>
      <c r="E37" s="38"/>
      <c r="F37" s="38"/>
      <c r="G37" s="38"/>
      <c r="H37" s="38"/>
      <c r="I37" s="38"/>
      <c r="J37" s="38"/>
      <c r="K37" s="38"/>
      <c r="L37" s="38"/>
      <c r="M37" s="38"/>
      <c r="N37" s="38"/>
      <c r="O37" s="38"/>
      <c r="P37" s="38"/>
      <c r="Q37" s="38"/>
      <c r="R37" s="38"/>
      <c r="S37" s="38"/>
      <c r="T37" s="38"/>
      <c r="U37" s="38"/>
      <c r="V37" s="38"/>
      <c r="W37" s="38"/>
      <c r="X37" s="38"/>
      <c r="Y37" s="38"/>
      <c r="Z37" s="38"/>
    </row>
    <row r="38" customFormat="false" ht="12.75" hidden="false" customHeight="true" outlineLevel="0" collapsed="false">
      <c r="A38" s="38"/>
      <c r="B38" s="38"/>
      <c r="C38" s="38"/>
      <c r="D38" s="38"/>
      <c r="E38" s="38"/>
      <c r="F38" s="38"/>
      <c r="G38" s="38"/>
      <c r="H38" s="38"/>
      <c r="I38" s="38"/>
      <c r="J38" s="38"/>
      <c r="K38" s="38"/>
      <c r="L38" s="38"/>
      <c r="M38" s="38"/>
      <c r="N38" s="38"/>
      <c r="O38" s="38"/>
      <c r="P38" s="38"/>
      <c r="Q38" s="38"/>
      <c r="R38" s="38"/>
      <c r="S38" s="38"/>
      <c r="T38" s="38"/>
      <c r="U38" s="38"/>
      <c r="V38" s="38"/>
      <c r="W38" s="38"/>
      <c r="X38" s="38"/>
      <c r="Y38" s="38"/>
      <c r="Z38" s="38"/>
    </row>
    <row r="39" customFormat="false" ht="12.75" hidden="false" customHeight="true" outlineLevel="0" collapsed="false">
      <c r="A39" s="38"/>
      <c r="B39" s="38"/>
      <c r="C39" s="38"/>
      <c r="D39" s="38"/>
      <c r="E39" s="38"/>
      <c r="F39" s="38"/>
      <c r="G39" s="38"/>
      <c r="H39" s="38"/>
      <c r="I39" s="38"/>
      <c r="J39" s="38"/>
      <c r="K39" s="38"/>
      <c r="L39" s="38"/>
      <c r="M39" s="38"/>
      <c r="N39" s="38"/>
      <c r="O39" s="38"/>
      <c r="P39" s="38"/>
      <c r="Q39" s="38"/>
      <c r="R39" s="38"/>
      <c r="S39" s="38"/>
      <c r="T39" s="38"/>
      <c r="U39" s="38"/>
      <c r="V39" s="38"/>
      <c r="W39" s="38"/>
      <c r="X39" s="38"/>
      <c r="Y39" s="38"/>
      <c r="Z39" s="38"/>
    </row>
    <row r="40" customFormat="false" ht="12.75" hidden="false" customHeight="true" outlineLevel="0" collapsed="false">
      <c r="A40" s="38"/>
      <c r="B40" s="38"/>
      <c r="C40" s="38"/>
      <c r="D40" s="38"/>
      <c r="E40" s="38"/>
      <c r="F40" s="38"/>
      <c r="G40" s="38"/>
      <c r="H40" s="38"/>
      <c r="I40" s="38"/>
      <c r="J40" s="38"/>
      <c r="K40" s="38"/>
      <c r="L40" s="38"/>
      <c r="M40" s="38"/>
      <c r="N40" s="38"/>
      <c r="O40" s="38"/>
      <c r="P40" s="38"/>
      <c r="Q40" s="38"/>
      <c r="R40" s="38"/>
      <c r="S40" s="38"/>
      <c r="T40" s="38"/>
      <c r="U40" s="38"/>
      <c r="V40" s="38"/>
      <c r="W40" s="38"/>
      <c r="X40" s="38"/>
      <c r="Y40" s="38"/>
      <c r="Z40" s="38"/>
    </row>
    <row r="41" customFormat="false" ht="12.75" hidden="false" customHeight="true" outlineLevel="0" collapsed="false">
      <c r="A41" s="38"/>
      <c r="B41" s="38"/>
      <c r="C41" s="38"/>
      <c r="D41" s="38"/>
      <c r="E41" s="38"/>
      <c r="F41" s="38"/>
      <c r="G41" s="38"/>
      <c r="H41" s="38"/>
      <c r="I41" s="38"/>
      <c r="J41" s="38"/>
      <c r="K41" s="38"/>
      <c r="L41" s="38"/>
      <c r="M41" s="38"/>
      <c r="N41" s="38"/>
      <c r="O41" s="38"/>
      <c r="P41" s="38"/>
      <c r="Q41" s="38"/>
      <c r="R41" s="38"/>
      <c r="S41" s="38"/>
      <c r="T41" s="38"/>
      <c r="U41" s="38"/>
      <c r="V41" s="38"/>
      <c r="W41" s="38"/>
      <c r="X41" s="38"/>
      <c r="Y41" s="38"/>
      <c r="Z41" s="38"/>
    </row>
    <row r="42" customFormat="false" ht="12.75" hidden="false" customHeight="true" outlineLevel="0" collapsed="false">
      <c r="A42" s="38"/>
      <c r="B42" s="38"/>
      <c r="C42" s="38"/>
      <c r="D42" s="38"/>
      <c r="E42" s="38"/>
      <c r="F42" s="38"/>
      <c r="G42" s="38"/>
      <c r="H42" s="38"/>
      <c r="I42" s="38"/>
      <c r="J42" s="38"/>
      <c r="K42" s="38"/>
      <c r="L42" s="38"/>
      <c r="M42" s="38"/>
      <c r="N42" s="38"/>
      <c r="O42" s="38"/>
      <c r="P42" s="38"/>
      <c r="Q42" s="38"/>
      <c r="R42" s="38"/>
      <c r="S42" s="38"/>
      <c r="T42" s="38"/>
      <c r="U42" s="38"/>
      <c r="V42" s="38"/>
      <c r="W42" s="38"/>
      <c r="X42" s="38"/>
      <c r="Y42" s="38"/>
      <c r="Z42" s="38"/>
    </row>
    <row r="43" customFormat="false" ht="12.75" hidden="false" customHeight="true" outlineLevel="0" collapsed="false">
      <c r="A43" s="38"/>
      <c r="B43" s="38"/>
      <c r="C43" s="38"/>
      <c r="D43" s="38"/>
      <c r="E43" s="38"/>
      <c r="F43" s="38"/>
      <c r="G43" s="38"/>
      <c r="H43" s="38"/>
      <c r="I43" s="38"/>
      <c r="J43" s="38"/>
      <c r="K43" s="38"/>
      <c r="L43" s="38"/>
      <c r="M43" s="38"/>
      <c r="N43" s="38"/>
      <c r="O43" s="38"/>
      <c r="P43" s="38"/>
      <c r="Q43" s="38"/>
      <c r="R43" s="38"/>
      <c r="S43" s="38"/>
      <c r="T43" s="38"/>
      <c r="U43" s="38"/>
      <c r="V43" s="38"/>
      <c r="W43" s="38"/>
      <c r="X43" s="38"/>
      <c r="Y43" s="38"/>
      <c r="Z43" s="38"/>
    </row>
    <row r="44" customFormat="false" ht="12.75" hidden="false" customHeight="true" outlineLevel="0" collapsed="false">
      <c r="A44" s="38"/>
      <c r="B44" s="38"/>
      <c r="C44" s="38"/>
      <c r="D44" s="38"/>
      <c r="E44" s="38"/>
      <c r="F44" s="38"/>
      <c r="G44" s="38"/>
      <c r="H44" s="38"/>
      <c r="I44" s="38"/>
      <c r="J44" s="38"/>
      <c r="K44" s="38"/>
      <c r="L44" s="38"/>
      <c r="M44" s="38"/>
      <c r="N44" s="38"/>
      <c r="O44" s="38"/>
      <c r="P44" s="38"/>
      <c r="Q44" s="38"/>
      <c r="R44" s="38"/>
      <c r="S44" s="38"/>
      <c r="T44" s="38"/>
      <c r="U44" s="38"/>
      <c r="V44" s="38"/>
      <c r="W44" s="38"/>
      <c r="X44" s="38"/>
      <c r="Y44" s="38"/>
      <c r="Z44" s="38"/>
    </row>
    <row r="45" customFormat="false" ht="12.75" hidden="false" customHeight="true" outlineLevel="0" collapsed="false">
      <c r="A45" s="38"/>
      <c r="B45" s="38"/>
      <c r="C45" s="38"/>
      <c r="D45" s="38"/>
      <c r="E45" s="38"/>
      <c r="F45" s="38"/>
      <c r="G45" s="38"/>
      <c r="H45" s="38"/>
      <c r="I45" s="38"/>
      <c r="J45" s="38"/>
      <c r="K45" s="38"/>
      <c r="L45" s="38"/>
      <c r="M45" s="38"/>
      <c r="N45" s="38"/>
      <c r="O45" s="38"/>
      <c r="P45" s="38"/>
      <c r="Q45" s="38"/>
      <c r="R45" s="38"/>
      <c r="S45" s="38"/>
      <c r="T45" s="38"/>
      <c r="U45" s="38"/>
      <c r="V45" s="38"/>
      <c r="W45" s="38"/>
      <c r="X45" s="38"/>
      <c r="Y45" s="38"/>
      <c r="Z45" s="38"/>
    </row>
    <row r="46" customFormat="false" ht="12.75" hidden="false" customHeight="true" outlineLevel="0" collapsed="false">
      <c r="A46" s="38"/>
      <c r="B46" s="38"/>
      <c r="C46" s="38"/>
      <c r="D46" s="38"/>
      <c r="E46" s="38"/>
      <c r="F46" s="38"/>
      <c r="G46" s="38"/>
      <c r="H46" s="38"/>
      <c r="I46" s="38"/>
      <c r="J46" s="38"/>
      <c r="K46" s="38"/>
      <c r="L46" s="38"/>
      <c r="M46" s="38"/>
      <c r="N46" s="38"/>
      <c r="O46" s="38"/>
      <c r="P46" s="38"/>
      <c r="Q46" s="38"/>
      <c r="R46" s="38"/>
      <c r="S46" s="38"/>
      <c r="T46" s="38"/>
      <c r="U46" s="38"/>
      <c r="V46" s="38"/>
      <c r="W46" s="38"/>
      <c r="X46" s="38"/>
      <c r="Y46" s="38"/>
      <c r="Z46" s="38"/>
    </row>
    <row r="47" customFormat="false" ht="12.75" hidden="false" customHeight="true" outlineLevel="0" collapsed="false">
      <c r="A47" s="38"/>
      <c r="B47" s="38"/>
      <c r="C47" s="38"/>
      <c r="D47" s="38"/>
      <c r="E47" s="38"/>
      <c r="F47" s="38"/>
      <c r="G47" s="38"/>
      <c r="H47" s="38"/>
      <c r="I47" s="38"/>
      <c r="J47" s="38"/>
      <c r="K47" s="38"/>
      <c r="L47" s="38"/>
      <c r="M47" s="38"/>
      <c r="N47" s="38"/>
      <c r="O47" s="38"/>
      <c r="P47" s="38"/>
      <c r="Q47" s="38"/>
      <c r="R47" s="38"/>
      <c r="S47" s="38"/>
      <c r="T47" s="38"/>
      <c r="U47" s="38"/>
      <c r="V47" s="38"/>
      <c r="W47" s="38"/>
      <c r="X47" s="38"/>
      <c r="Y47" s="38"/>
      <c r="Z47" s="38"/>
    </row>
    <row r="48" customFormat="false" ht="12.75" hidden="false" customHeight="true" outlineLevel="0" collapsed="false">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row>
    <row r="49" customFormat="false" ht="12.75" hidden="false" customHeight="true" outlineLevel="0" collapsed="false">
      <c r="A49" s="38"/>
      <c r="B49" s="38"/>
      <c r="C49" s="38"/>
      <c r="D49" s="38"/>
      <c r="E49" s="38"/>
      <c r="F49" s="38"/>
      <c r="G49" s="38"/>
      <c r="H49" s="38"/>
      <c r="I49" s="38"/>
      <c r="J49" s="38"/>
      <c r="K49" s="38"/>
      <c r="L49" s="38"/>
      <c r="M49" s="38"/>
      <c r="N49" s="38"/>
      <c r="O49" s="38"/>
      <c r="P49" s="38"/>
      <c r="Q49" s="38"/>
      <c r="R49" s="38"/>
      <c r="S49" s="38"/>
      <c r="T49" s="38"/>
      <c r="U49" s="38"/>
      <c r="V49" s="38"/>
      <c r="W49" s="38"/>
      <c r="X49" s="38"/>
      <c r="Y49" s="38"/>
      <c r="Z49" s="38"/>
    </row>
    <row r="50" customFormat="false" ht="12.75" hidden="false" customHeight="true" outlineLevel="0" collapsed="false">
      <c r="A50" s="38"/>
      <c r="B50" s="38"/>
      <c r="C50" s="38"/>
      <c r="D50" s="38"/>
      <c r="E50" s="38"/>
      <c r="F50" s="38"/>
      <c r="G50" s="38"/>
      <c r="H50" s="38"/>
      <c r="I50" s="38"/>
      <c r="J50" s="38"/>
      <c r="K50" s="38"/>
      <c r="L50" s="38"/>
      <c r="M50" s="38"/>
      <c r="N50" s="38"/>
      <c r="O50" s="38"/>
      <c r="P50" s="38"/>
      <c r="Q50" s="38"/>
      <c r="R50" s="38"/>
      <c r="S50" s="38"/>
      <c r="T50" s="38"/>
      <c r="U50" s="38"/>
      <c r="V50" s="38"/>
      <c r="W50" s="38"/>
      <c r="X50" s="38"/>
      <c r="Y50" s="38"/>
      <c r="Z50" s="38"/>
    </row>
    <row r="51" customFormat="false" ht="12.75" hidden="false" customHeight="true" outlineLevel="0" collapsed="false">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row>
    <row r="52" customFormat="false" ht="12.75" hidden="false" customHeight="true" outlineLevel="0" collapsed="false">
      <c r="A52" s="38"/>
      <c r="B52" s="38"/>
      <c r="C52" s="38"/>
      <c r="D52" s="38"/>
      <c r="E52" s="38"/>
      <c r="F52" s="38"/>
      <c r="G52" s="38"/>
      <c r="H52" s="38"/>
      <c r="I52" s="38"/>
      <c r="J52" s="38"/>
      <c r="K52" s="38"/>
      <c r="L52" s="38"/>
      <c r="M52" s="38"/>
      <c r="N52" s="38"/>
      <c r="O52" s="38"/>
      <c r="P52" s="38"/>
      <c r="Q52" s="38"/>
      <c r="R52" s="38"/>
      <c r="S52" s="38"/>
      <c r="T52" s="38"/>
      <c r="U52" s="38"/>
      <c r="V52" s="38"/>
      <c r="W52" s="38"/>
      <c r="X52" s="38"/>
      <c r="Y52" s="38"/>
      <c r="Z52" s="38"/>
    </row>
    <row r="53" customFormat="false" ht="12.75" hidden="false" customHeight="true" outlineLevel="0" collapsed="false">
      <c r="A53" s="38"/>
      <c r="B53" s="38"/>
      <c r="C53" s="38"/>
      <c r="D53" s="38"/>
      <c r="E53" s="38"/>
      <c r="F53" s="38"/>
      <c r="G53" s="38"/>
      <c r="H53" s="38"/>
      <c r="I53" s="38"/>
      <c r="J53" s="38"/>
      <c r="K53" s="38"/>
      <c r="L53" s="38"/>
      <c r="M53" s="38"/>
      <c r="N53" s="38"/>
      <c r="O53" s="38"/>
      <c r="P53" s="38"/>
      <c r="Q53" s="38"/>
      <c r="R53" s="38"/>
      <c r="S53" s="38"/>
      <c r="T53" s="38"/>
      <c r="U53" s="38"/>
      <c r="V53" s="38"/>
      <c r="W53" s="38"/>
      <c r="X53" s="38"/>
      <c r="Y53" s="38"/>
      <c r="Z53" s="38"/>
    </row>
    <row r="54" customFormat="false" ht="12.75" hidden="false" customHeight="true" outlineLevel="0" collapsed="false">
      <c r="A54" s="38"/>
      <c r="B54" s="38"/>
      <c r="C54" s="38"/>
      <c r="D54" s="38"/>
      <c r="E54" s="38"/>
      <c r="F54" s="38"/>
      <c r="G54" s="38"/>
      <c r="H54" s="38"/>
      <c r="I54" s="38"/>
      <c r="J54" s="38"/>
      <c r="K54" s="38"/>
      <c r="L54" s="38"/>
      <c r="M54" s="38"/>
      <c r="N54" s="38"/>
      <c r="O54" s="38"/>
      <c r="P54" s="38"/>
      <c r="Q54" s="38"/>
      <c r="R54" s="38"/>
      <c r="S54" s="38"/>
      <c r="T54" s="38"/>
      <c r="U54" s="38"/>
      <c r="V54" s="38"/>
      <c r="W54" s="38"/>
      <c r="X54" s="38"/>
      <c r="Y54" s="38"/>
      <c r="Z54" s="38"/>
    </row>
    <row r="55" customFormat="false" ht="12.75" hidden="false" customHeight="true" outlineLevel="0" collapsed="false">
      <c r="A55" s="38"/>
      <c r="B55" s="38"/>
      <c r="C55" s="38"/>
      <c r="D55" s="38"/>
      <c r="E55" s="38"/>
      <c r="F55" s="38"/>
      <c r="G55" s="38"/>
      <c r="H55" s="38"/>
      <c r="I55" s="38"/>
      <c r="J55" s="38"/>
      <c r="K55" s="38"/>
      <c r="L55" s="38"/>
      <c r="M55" s="38"/>
      <c r="N55" s="38"/>
      <c r="O55" s="38"/>
      <c r="P55" s="38"/>
      <c r="Q55" s="38"/>
      <c r="R55" s="38"/>
      <c r="S55" s="38"/>
      <c r="T55" s="38"/>
      <c r="U55" s="38"/>
      <c r="V55" s="38"/>
      <c r="W55" s="38"/>
      <c r="X55" s="38"/>
      <c r="Y55" s="38"/>
      <c r="Z55" s="38"/>
    </row>
    <row r="56" customFormat="false" ht="12.75" hidden="false" customHeight="true" outlineLevel="0" collapsed="false">
      <c r="A56" s="38"/>
      <c r="B56" s="38"/>
      <c r="C56" s="38"/>
      <c r="D56" s="38"/>
      <c r="E56" s="38"/>
      <c r="F56" s="38"/>
      <c r="G56" s="38"/>
      <c r="H56" s="38"/>
      <c r="I56" s="38"/>
      <c r="J56" s="38"/>
      <c r="K56" s="38"/>
      <c r="L56" s="38"/>
      <c r="M56" s="38"/>
      <c r="N56" s="38"/>
      <c r="O56" s="38"/>
      <c r="P56" s="38"/>
      <c r="Q56" s="38"/>
      <c r="R56" s="38"/>
      <c r="S56" s="38"/>
      <c r="T56" s="38"/>
      <c r="U56" s="38"/>
      <c r="V56" s="38"/>
      <c r="W56" s="38"/>
      <c r="X56" s="38"/>
      <c r="Y56" s="38"/>
      <c r="Z56" s="38"/>
    </row>
    <row r="57" customFormat="false" ht="12.75" hidden="false" customHeight="true" outlineLevel="0" collapsed="false">
      <c r="A57" s="38"/>
      <c r="B57" s="38"/>
      <c r="C57" s="38"/>
      <c r="D57" s="38"/>
      <c r="E57" s="38"/>
      <c r="F57" s="38"/>
      <c r="G57" s="38"/>
      <c r="H57" s="38"/>
      <c r="I57" s="38"/>
      <c r="J57" s="38"/>
      <c r="K57" s="38"/>
      <c r="L57" s="38"/>
      <c r="M57" s="38"/>
      <c r="N57" s="38"/>
      <c r="O57" s="38"/>
      <c r="P57" s="38"/>
      <c r="Q57" s="38"/>
      <c r="R57" s="38"/>
      <c r="S57" s="38"/>
      <c r="T57" s="38"/>
      <c r="U57" s="38"/>
      <c r="V57" s="38"/>
      <c r="W57" s="38"/>
      <c r="X57" s="38"/>
      <c r="Y57" s="38"/>
      <c r="Z57" s="38"/>
    </row>
    <row r="58" customFormat="false" ht="12.75" hidden="false" customHeight="true" outlineLevel="0" collapsed="false">
      <c r="A58" s="38"/>
      <c r="B58" s="38"/>
      <c r="C58" s="38"/>
      <c r="D58" s="38"/>
      <c r="E58" s="38"/>
      <c r="F58" s="38"/>
      <c r="G58" s="38"/>
      <c r="H58" s="38"/>
      <c r="I58" s="38"/>
      <c r="J58" s="38"/>
      <c r="K58" s="38"/>
      <c r="L58" s="38"/>
      <c r="M58" s="38"/>
      <c r="N58" s="38"/>
      <c r="O58" s="38"/>
      <c r="P58" s="38"/>
      <c r="Q58" s="38"/>
      <c r="R58" s="38"/>
      <c r="S58" s="38"/>
      <c r="T58" s="38"/>
      <c r="U58" s="38"/>
      <c r="V58" s="38"/>
      <c r="W58" s="38"/>
      <c r="X58" s="38"/>
      <c r="Y58" s="38"/>
      <c r="Z58" s="38"/>
    </row>
    <row r="59" customFormat="false" ht="12.75" hidden="false" customHeight="true" outlineLevel="0" collapsed="false">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row>
    <row r="60" customFormat="false" ht="12.75" hidden="false" customHeight="true" outlineLevel="0" collapsed="false">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row>
    <row r="61" customFormat="false" ht="12.75" hidden="false" customHeight="true" outlineLevel="0" collapsed="false">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row>
    <row r="62" customFormat="false" ht="12.75" hidden="false" customHeight="true" outlineLevel="0" collapsed="false">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row>
    <row r="63" customFormat="false" ht="12.75" hidden="false" customHeight="true" outlineLevel="0" collapsed="false">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row>
    <row r="64" customFormat="false" ht="12.75" hidden="false" customHeight="true" outlineLevel="0" collapsed="false">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row>
    <row r="65" customFormat="false" ht="12.75" hidden="false" customHeight="true" outlineLevel="0" collapsed="false">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row>
    <row r="66" customFormat="false" ht="12.75" hidden="false" customHeight="true" outlineLevel="0" collapsed="false">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row>
    <row r="67" customFormat="false" ht="12.75" hidden="false" customHeight="true" outlineLevel="0" collapsed="false">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row>
    <row r="68" customFormat="false" ht="12.75" hidden="false" customHeight="true" outlineLevel="0" collapsed="false">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row>
    <row r="69" customFormat="false" ht="12.75" hidden="false" customHeight="true" outlineLevel="0" collapsed="false">
      <c r="A69" s="38"/>
      <c r="B69" s="38"/>
      <c r="C69" s="38"/>
      <c r="D69" s="38"/>
      <c r="E69" s="38"/>
      <c r="F69" s="38"/>
      <c r="G69" s="38"/>
      <c r="H69" s="38"/>
      <c r="I69" s="38"/>
      <c r="J69" s="38"/>
      <c r="K69" s="38"/>
      <c r="L69" s="38"/>
      <c r="M69" s="38"/>
      <c r="N69" s="38"/>
      <c r="O69" s="38"/>
      <c r="P69" s="38"/>
      <c r="Q69" s="38"/>
      <c r="R69" s="38"/>
      <c r="S69" s="38"/>
      <c r="T69" s="38"/>
      <c r="U69" s="38"/>
      <c r="V69" s="38"/>
      <c r="W69" s="38"/>
      <c r="X69" s="38"/>
      <c r="Y69" s="38"/>
      <c r="Z69" s="38"/>
    </row>
    <row r="70" customFormat="false" ht="12.75" hidden="false" customHeight="true" outlineLevel="0" collapsed="false">
      <c r="A70" s="38"/>
      <c r="B70" s="38"/>
      <c r="C70" s="38"/>
      <c r="D70" s="38"/>
      <c r="E70" s="38"/>
      <c r="F70" s="38"/>
      <c r="G70" s="38"/>
      <c r="H70" s="38"/>
      <c r="I70" s="38"/>
      <c r="J70" s="38"/>
      <c r="K70" s="38"/>
      <c r="L70" s="38"/>
      <c r="M70" s="38"/>
      <c r="N70" s="38"/>
      <c r="O70" s="38"/>
      <c r="P70" s="38"/>
      <c r="Q70" s="38"/>
      <c r="R70" s="38"/>
      <c r="S70" s="38"/>
      <c r="T70" s="38"/>
      <c r="U70" s="38"/>
      <c r="V70" s="38"/>
      <c r="W70" s="38"/>
      <c r="X70" s="38"/>
      <c r="Y70" s="38"/>
      <c r="Z70" s="38"/>
    </row>
    <row r="71" customFormat="false" ht="12.75" hidden="false" customHeight="true" outlineLevel="0" collapsed="false">
      <c r="A71" s="38"/>
      <c r="B71" s="38"/>
      <c r="C71" s="38"/>
      <c r="D71" s="38"/>
      <c r="E71" s="38"/>
      <c r="F71" s="38"/>
      <c r="G71" s="38"/>
      <c r="H71" s="38"/>
      <c r="I71" s="38"/>
      <c r="J71" s="38"/>
      <c r="K71" s="38"/>
      <c r="L71" s="38"/>
      <c r="M71" s="38"/>
      <c r="N71" s="38"/>
      <c r="O71" s="38"/>
      <c r="P71" s="38"/>
      <c r="Q71" s="38"/>
      <c r="R71" s="38"/>
      <c r="S71" s="38"/>
      <c r="T71" s="38"/>
      <c r="U71" s="38"/>
      <c r="V71" s="38"/>
      <c r="W71" s="38"/>
      <c r="X71" s="38"/>
      <c r="Y71" s="38"/>
      <c r="Z71" s="38"/>
    </row>
    <row r="72" customFormat="false" ht="12.75" hidden="false" customHeight="true" outlineLevel="0" collapsed="false">
      <c r="A72" s="38"/>
      <c r="B72" s="38"/>
      <c r="C72" s="38"/>
      <c r="D72" s="38"/>
      <c r="E72" s="38"/>
      <c r="F72" s="38"/>
      <c r="G72" s="38"/>
      <c r="H72" s="38"/>
      <c r="I72" s="38"/>
      <c r="J72" s="38"/>
      <c r="K72" s="38"/>
      <c r="L72" s="38"/>
      <c r="M72" s="38"/>
      <c r="N72" s="38"/>
      <c r="O72" s="38"/>
      <c r="P72" s="38"/>
      <c r="Q72" s="38"/>
      <c r="R72" s="38"/>
      <c r="S72" s="38"/>
      <c r="T72" s="38"/>
      <c r="U72" s="38"/>
      <c r="V72" s="38"/>
      <c r="W72" s="38"/>
      <c r="X72" s="38"/>
      <c r="Y72" s="38"/>
      <c r="Z72" s="38"/>
    </row>
    <row r="73" customFormat="false" ht="12.75" hidden="false" customHeight="true" outlineLevel="0" collapsed="false">
      <c r="A73" s="38"/>
      <c r="B73" s="38"/>
      <c r="C73" s="38"/>
      <c r="D73" s="38"/>
      <c r="E73" s="38"/>
      <c r="F73" s="38"/>
      <c r="G73" s="38"/>
      <c r="H73" s="38"/>
      <c r="I73" s="38"/>
      <c r="J73" s="38"/>
      <c r="K73" s="38"/>
      <c r="L73" s="38"/>
      <c r="M73" s="38"/>
      <c r="N73" s="38"/>
      <c r="O73" s="38"/>
      <c r="P73" s="38"/>
      <c r="Q73" s="38"/>
      <c r="R73" s="38"/>
      <c r="S73" s="38"/>
      <c r="T73" s="38"/>
      <c r="U73" s="38"/>
      <c r="V73" s="38"/>
      <c r="W73" s="38"/>
      <c r="X73" s="38"/>
      <c r="Y73" s="38"/>
      <c r="Z73" s="38"/>
    </row>
    <row r="74" customFormat="false" ht="12.75" hidden="false" customHeight="true" outlineLevel="0" collapsed="false">
      <c r="A74" s="38"/>
      <c r="B74" s="38"/>
      <c r="C74" s="38"/>
      <c r="D74" s="38"/>
      <c r="E74" s="38"/>
      <c r="F74" s="38"/>
      <c r="G74" s="38"/>
      <c r="H74" s="38"/>
      <c r="I74" s="38"/>
      <c r="J74" s="38"/>
      <c r="K74" s="38"/>
      <c r="L74" s="38"/>
      <c r="M74" s="38"/>
      <c r="N74" s="38"/>
      <c r="O74" s="38"/>
      <c r="P74" s="38"/>
      <c r="Q74" s="38"/>
      <c r="R74" s="38"/>
      <c r="S74" s="38"/>
      <c r="T74" s="38"/>
      <c r="U74" s="38"/>
      <c r="V74" s="38"/>
      <c r="W74" s="38"/>
      <c r="X74" s="38"/>
      <c r="Y74" s="38"/>
      <c r="Z74" s="38"/>
    </row>
    <row r="75" customFormat="false" ht="12.75" hidden="false" customHeight="true" outlineLevel="0" collapsed="false">
      <c r="A75" s="38"/>
      <c r="B75" s="38"/>
      <c r="C75" s="38"/>
      <c r="D75" s="38"/>
      <c r="E75" s="38"/>
      <c r="F75" s="38"/>
      <c r="G75" s="38"/>
      <c r="H75" s="38"/>
      <c r="I75" s="38"/>
      <c r="J75" s="38"/>
      <c r="K75" s="38"/>
      <c r="L75" s="38"/>
      <c r="M75" s="38"/>
      <c r="N75" s="38"/>
      <c r="O75" s="38"/>
      <c r="P75" s="38"/>
      <c r="Q75" s="38"/>
      <c r="R75" s="38"/>
      <c r="S75" s="38"/>
      <c r="T75" s="38"/>
      <c r="U75" s="38"/>
      <c r="V75" s="38"/>
      <c r="W75" s="38"/>
      <c r="X75" s="38"/>
      <c r="Y75" s="38"/>
      <c r="Z75" s="38"/>
    </row>
    <row r="76" customFormat="false" ht="12.75" hidden="false" customHeight="true" outlineLevel="0" collapsed="false">
      <c r="A76" s="38"/>
      <c r="B76" s="38"/>
      <c r="C76" s="38"/>
      <c r="D76" s="38"/>
      <c r="E76" s="38"/>
      <c r="F76" s="38"/>
      <c r="G76" s="38"/>
      <c r="H76" s="38"/>
      <c r="I76" s="38"/>
      <c r="J76" s="38"/>
      <c r="K76" s="38"/>
      <c r="L76" s="38"/>
      <c r="M76" s="38"/>
      <c r="N76" s="38"/>
      <c r="O76" s="38"/>
      <c r="P76" s="38"/>
      <c r="Q76" s="38"/>
      <c r="R76" s="38"/>
      <c r="S76" s="38"/>
      <c r="T76" s="38"/>
      <c r="U76" s="38"/>
      <c r="V76" s="38"/>
      <c r="W76" s="38"/>
      <c r="X76" s="38"/>
      <c r="Y76" s="38"/>
      <c r="Z76" s="38"/>
    </row>
    <row r="77" customFormat="false" ht="12.75" hidden="false" customHeight="true" outlineLevel="0" collapsed="false">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row>
    <row r="78" customFormat="false" ht="12.75" hidden="false" customHeight="true" outlineLevel="0" collapsed="false">
      <c r="A78" s="38"/>
      <c r="B78" s="38"/>
      <c r="C78" s="38"/>
      <c r="D78" s="38"/>
      <c r="E78" s="38"/>
      <c r="F78" s="38"/>
      <c r="G78" s="38"/>
      <c r="H78" s="38"/>
      <c r="I78" s="38"/>
      <c r="J78" s="38"/>
      <c r="K78" s="38"/>
      <c r="L78" s="38"/>
      <c r="M78" s="38"/>
      <c r="N78" s="38"/>
      <c r="O78" s="38"/>
      <c r="P78" s="38"/>
      <c r="Q78" s="38"/>
      <c r="R78" s="38"/>
      <c r="S78" s="38"/>
      <c r="T78" s="38"/>
      <c r="U78" s="38"/>
      <c r="V78" s="38"/>
      <c r="W78" s="38"/>
      <c r="X78" s="38"/>
      <c r="Y78" s="38"/>
      <c r="Z78" s="38"/>
    </row>
    <row r="79" customFormat="false" ht="12.75" hidden="false" customHeight="true" outlineLevel="0" collapsed="false">
      <c r="A79" s="38"/>
      <c r="B79" s="38"/>
      <c r="C79" s="38"/>
      <c r="D79" s="38"/>
      <c r="E79" s="38"/>
      <c r="F79" s="38"/>
      <c r="G79" s="38"/>
      <c r="H79" s="38"/>
      <c r="I79" s="38"/>
      <c r="J79" s="38"/>
      <c r="K79" s="38"/>
      <c r="L79" s="38"/>
      <c r="M79" s="38"/>
      <c r="N79" s="38"/>
      <c r="O79" s="38"/>
      <c r="P79" s="38"/>
      <c r="Q79" s="38"/>
      <c r="R79" s="38"/>
      <c r="S79" s="38"/>
      <c r="T79" s="38"/>
      <c r="U79" s="38"/>
      <c r="V79" s="38"/>
      <c r="W79" s="38"/>
      <c r="X79" s="38"/>
      <c r="Y79" s="38"/>
      <c r="Z79" s="38"/>
    </row>
    <row r="80" customFormat="false" ht="12.75" hidden="false" customHeight="true" outlineLevel="0" collapsed="false">
      <c r="A80" s="38"/>
      <c r="B80" s="38"/>
      <c r="C80" s="38"/>
      <c r="D80" s="38"/>
      <c r="E80" s="38"/>
      <c r="F80" s="38"/>
      <c r="G80" s="38"/>
      <c r="H80" s="38"/>
      <c r="I80" s="38"/>
      <c r="J80" s="38"/>
      <c r="K80" s="38"/>
      <c r="L80" s="38"/>
      <c r="M80" s="38"/>
      <c r="N80" s="38"/>
      <c r="O80" s="38"/>
      <c r="P80" s="38"/>
      <c r="Q80" s="38"/>
      <c r="R80" s="38"/>
      <c r="S80" s="38"/>
      <c r="T80" s="38"/>
      <c r="U80" s="38"/>
      <c r="V80" s="38"/>
      <c r="W80" s="38"/>
      <c r="X80" s="38"/>
      <c r="Y80" s="38"/>
      <c r="Z80" s="38"/>
    </row>
    <row r="81" customFormat="false" ht="12.75" hidden="false" customHeight="true" outlineLevel="0" collapsed="false">
      <c r="A81" s="38"/>
      <c r="B81" s="38"/>
      <c r="C81" s="38"/>
      <c r="D81" s="38"/>
      <c r="E81" s="38"/>
      <c r="F81" s="38"/>
      <c r="G81" s="38"/>
      <c r="H81" s="38"/>
      <c r="I81" s="38"/>
      <c r="J81" s="38"/>
      <c r="K81" s="38"/>
      <c r="L81" s="38"/>
      <c r="M81" s="38"/>
      <c r="N81" s="38"/>
      <c r="O81" s="38"/>
      <c r="P81" s="38"/>
      <c r="Q81" s="38"/>
      <c r="R81" s="38"/>
      <c r="S81" s="38"/>
      <c r="T81" s="38"/>
      <c r="U81" s="38"/>
      <c r="V81" s="38"/>
      <c r="W81" s="38"/>
      <c r="X81" s="38"/>
      <c r="Y81" s="38"/>
      <c r="Z81" s="38"/>
    </row>
    <row r="82" customFormat="false" ht="12.75" hidden="false" customHeight="true" outlineLevel="0" collapsed="false">
      <c r="A82" s="38"/>
      <c r="B82" s="38"/>
      <c r="C82" s="38"/>
      <c r="D82" s="38"/>
      <c r="E82" s="38"/>
      <c r="F82" s="38"/>
      <c r="G82" s="38"/>
      <c r="H82" s="38"/>
      <c r="I82" s="38"/>
      <c r="J82" s="38"/>
      <c r="K82" s="38"/>
      <c r="L82" s="38"/>
      <c r="M82" s="38"/>
      <c r="N82" s="38"/>
      <c r="O82" s="38"/>
      <c r="P82" s="38"/>
      <c r="Q82" s="38"/>
      <c r="R82" s="38"/>
      <c r="S82" s="38"/>
      <c r="T82" s="38"/>
      <c r="U82" s="38"/>
      <c r="V82" s="38"/>
      <c r="W82" s="38"/>
      <c r="X82" s="38"/>
      <c r="Y82" s="38"/>
      <c r="Z82" s="38"/>
    </row>
    <row r="83" customFormat="false" ht="12.75" hidden="false" customHeight="true" outlineLevel="0" collapsed="false">
      <c r="A83" s="38"/>
      <c r="B83" s="38"/>
      <c r="C83" s="38"/>
      <c r="D83" s="38"/>
      <c r="E83" s="38"/>
      <c r="F83" s="38"/>
      <c r="G83" s="38"/>
      <c r="H83" s="38"/>
      <c r="I83" s="38"/>
      <c r="J83" s="38"/>
      <c r="K83" s="38"/>
      <c r="L83" s="38"/>
      <c r="M83" s="38"/>
      <c r="N83" s="38"/>
      <c r="O83" s="38"/>
      <c r="P83" s="38"/>
      <c r="Q83" s="38"/>
      <c r="R83" s="38"/>
      <c r="S83" s="38"/>
      <c r="T83" s="38"/>
      <c r="U83" s="38"/>
      <c r="V83" s="38"/>
      <c r="W83" s="38"/>
      <c r="X83" s="38"/>
      <c r="Y83" s="38"/>
      <c r="Z83" s="38"/>
    </row>
    <row r="84" customFormat="false" ht="12.75" hidden="false" customHeight="true" outlineLevel="0" collapsed="false">
      <c r="A84" s="38"/>
      <c r="B84" s="38"/>
      <c r="C84" s="38"/>
      <c r="D84" s="38"/>
      <c r="E84" s="38"/>
      <c r="F84" s="38"/>
      <c r="G84" s="38"/>
      <c r="H84" s="38"/>
      <c r="I84" s="38"/>
      <c r="J84" s="38"/>
      <c r="K84" s="38"/>
      <c r="L84" s="38"/>
      <c r="M84" s="38"/>
      <c r="N84" s="38"/>
      <c r="O84" s="38"/>
      <c r="P84" s="38"/>
      <c r="Q84" s="38"/>
      <c r="R84" s="38"/>
      <c r="S84" s="38"/>
      <c r="T84" s="38"/>
      <c r="U84" s="38"/>
      <c r="V84" s="38"/>
      <c r="W84" s="38"/>
      <c r="X84" s="38"/>
      <c r="Y84" s="38"/>
      <c r="Z84" s="38"/>
    </row>
    <row r="85" customFormat="false" ht="12.75" hidden="false" customHeight="true" outlineLevel="0" collapsed="false">
      <c r="A85" s="38"/>
      <c r="B85" s="38"/>
      <c r="C85" s="38"/>
      <c r="D85" s="38"/>
      <c r="E85" s="38"/>
      <c r="F85" s="38"/>
      <c r="G85" s="38"/>
      <c r="H85" s="38"/>
      <c r="I85" s="38"/>
      <c r="J85" s="38"/>
      <c r="K85" s="38"/>
      <c r="L85" s="38"/>
      <c r="M85" s="38"/>
      <c r="N85" s="38"/>
      <c r="O85" s="38"/>
      <c r="P85" s="38"/>
      <c r="Q85" s="38"/>
      <c r="R85" s="38"/>
      <c r="S85" s="38"/>
      <c r="T85" s="38"/>
      <c r="U85" s="38"/>
      <c r="V85" s="38"/>
      <c r="W85" s="38"/>
      <c r="X85" s="38"/>
      <c r="Y85" s="38"/>
      <c r="Z85" s="38"/>
    </row>
    <row r="86" customFormat="false" ht="12.75" hidden="false" customHeight="true" outlineLevel="0" collapsed="false">
      <c r="A86" s="38"/>
      <c r="B86" s="38"/>
      <c r="C86" s="38"/>
      <c r="D86" s="38"/>
      <c r="E86" s="38"/>
      <c r="F86" s="38"/>
      <c r="G86" s="38"/>
      <c r="H86" s="38"/>
      <c r="I86" s="38"/>
      <c r="J86" s="38"/>
      <c r="K86" s="38"/>
      <c r="L86" s="38"/>
      <c r="M86" s="38"/>
      <c r="N86" s="38"/>
      <c r="O86" s="38"/>
      <c r="P86" s="38"/>
      <c r="Q86" s="38"/>
      <c r="R86" s="38"/>
      <c r="S86" s="38"/>
      <c r="T86" s="38"/>
      <c r="U86" s="38"/>
      <c r="V86" s="38"/>
      <c r="W86" s="38"/>
      <c r="X86" s="38"/>
      <c r="Y86" s="38"/>
      <c r="Z86" s="38"/>
    </row>
    <row r="87" customFormat="false" ht="12.75" hidden="false" customHeight="true" outlineLevel="0" collapsed="false">
      <c r="A87" s="38"/>
      <c r="B87" s="38"/>
      <c r="C87" s="38"/>
      <c r="D87" s="38"/>
      <c r="E87" s="38"/>
      <c r="F87" s="38"/>
      <c r="G87" s="38"/>
      <c r="H87" s="38"/>
      <c r="I87" s="38"/>
      <c r="J87" s="38"/>
      <c r="K87" s="38"/>
      <c r="L87" s="38"/>
      <c r="M87" s="38"/>
      <c r="N87" s="38"/>
      <c r="O87" s="38"/>
      <c r="P87" s="38"/>
      <c r="Q87" s="38"/>
      <c r="R87" s="38"/>
      <c r="S87" s="38"/>
      <c r="T87" s="38"/>
      <c r="U87" s="38"/>
      <c r="V87" s="38"/>
      <c r="W87" s="38"/>
      <c r="X87" s="38"/>
      <c r="Y87" s="38"/>
      <c r="Z87" s="38"/>
    </row>
    <row r="88" customFormat="false" ht="12.75" hidden="false" customHeight="true" outlineLevel="0" collapsed="false">
      <c r="A88" s="38"/>
      <c r="B88" s="38"/>
      <c r="C88" s="38"/>
      <c r="D88" s="38"/>
      <c r="E88" s="38"/>
      <c r="F88" s="38"/>
      <c r="G88" s="38"/>
      <c r="H88" s="38"/>
      <c r="I88" s="38"/>
      <c r="J88" s="38"/>
      <c r="K88" s="38"/>
      <c r="L88" s="38"/>
      <c r="M88" s="38"/>
      <c r="N88" s="38"/>
      <c r="O88" s="38"/>
      <c r="P88" s="38"/>
      <c r="Q88" s="38"/>
      <c r="R88" s="38"/>
      <c r="S88" s="38"/>
      <c r="T88" s="38"/>
      <c r="U88" s="38"/>
      <c r="V88" s="38"/>
      <c r="W88" s="38"/>
      <c r="X88" s="38"/>
      <c r="Y88" s="38"/>
      <c r="Z88" s="38"/>
    </row>
    <row r="89" customFormat="false" ht="12.75" hidden="false" customHeight="true" outlineLevel="0" collapsed="false">
      <c r="A89" s="38"/>
      <c r="B89" s="38"/>
      <c r="C89" s="38"/>
      <c r="D89" s="38"/>
      <c r="E89" s="38"/>
      <c r="F89" s="38"/>
      <c r="G89" s="38"/>
      <c r="H89" s="38"/>
      <c r="I89" s="38"/>
      <c r="J89" s="38"/>
      <c r="K89" s="38"/>
      <c r="L89" s="38"/>
      <c r="M89" s="38"/>
      <c r="N89" s="38"/>
      <c r="O89" s="38"/>
      <c r="P89" s="38"/>
      <c r="Q89" s="38"/>
      <c r="R89" s="38"/>
      <c r="S89" s="38"/>
      <c r="T89" s="38"/>
      <c r="U89" s="38"/>
      <c r="V89" s="38"/>
      <c r="W89" s="38"/>
      <c r="X89" s="38"/>
      <c r="Y89" s="38"/>
      <c r="Z89" s="38"/>
    </row>
    <row r="90" customFormat="false" ht="12.75" hidden="false" customHeight="true" outlineLevel="0" collapsed="false">
      <c r="A90" s="38"/>
      <c r="B90" s="38"/>
      <c r="C90" s="38"/>
      <c r="D90" s="38"/>
      <c r="E90" s="38"/>
      <c r="F90" s="38"/>
      <c r="G90" s="38"/>
      <c r="H90" s="38"/>
      <c r="I90" s="38"/>
      <c r="J90" s="38"/>
      <c r="K90" s="38"/>
      <c r="L90" s="38"/>
      <c r="M90" s="38"/>
      <c r="N90" s="38"/>
      <c r="O90" s="38"/>
      <c r="P90" s="38"/>
      <c r="Q90" s="38"/>
      <c r="R90" s="38"/>
      <c r="S90" s="38"/>
      <c r="T90" s="38"/>
      <c r="U90" s="38"/>
      <c r="V90" s="38"/>
      <c r="W90" s="38"/>
      <c r="X90" s="38"/>
      <c r="Y90" s="38"/>
      <c r="Z90" s="38"/>
    </row>
    <row r="91" customFormat="false" ht="12.75" hidden="false" customHeight="true" outlineLevel="0" collapsed="false">
      <c r="A91" s="38"/>
      <c r="B91" s="38"/>
      <c r="C91" s="38"/>
      <c r="D91" s="38"/>
      <c r="E91" s="38"/>
      <c r="F91" s="38"/>
      <c r="G91" s="38"/>
      <c r="H91" s="38"/>
      <c r="I91" s="38"/>
      <c r="J91" s="38"/>
      <c r="K91" s="38"/>
      <c r="L91" s="38"/>
      <c r="M91" s="38"/>
      <c r="N91" s="38"/>
      <c r="O91" s="38"/>
      <c r="P91" s="38"/>
      <c r="Q91" s="38"/>
      <c r="R91" s="38"/>
      <c r="S91" s="38"/>
      <c r="T91" s="38"/>
      <c r="U91" s="38"/>
      <c r="V91" s="38"/>
      <c r="W91" s="38"/>
      <c r="X91" s="38"/>
      <c r="Y91" s="38"/>
      <c r="Z91" s="38"/>
    </row>
    <row r="92" customFormat="false" ht="12.75" hidden="false" customHeight="true" outlineLevel="0" collapsed="false">
      <c r="A92" s="38"/>
      <c r="B92" s="38"/>
      <c r="C92" s="38"/>
      <c r="D92" s="38"/>
      <c r="E92" s="38"/>
      <c r="F92" s="38"/>
      <c r="G92" s="38"/>
      <c r="H92" s="38"/>
      <c r="I92" s="38"/>
      <c r="J92" s="38"/>
      <c r="K92" s="38"/>
      <c r="L92" s="38"/>
      <c r="M92" s="38"/>
      <c r="N92" s="38"/>
      <c r="O92" s="38"/>
      <c r="P92" s="38"/>
      <c r="Q92" s="38"/>
      <c r="R92" s="38"/>
      <c r="S92" s="38"/>
      <c r="T92" s="38"/>
      <c r="U92" s="38"/>
      <c r="V92" s="38"/>
      <c r="W92" s="38"/>
      <c r="X92" s="38"/>
      <c r="Y92" s="38"/>
      <c r="Z92" s="38"/>
    </row>
    <row r="93" customFormat="false" ht="12.75" hidden="false" customHeight="true" outlineLevel="0" collapsed="false">
      <c r="A93" s="38"/>
      <c r="B93" s="38"/>
      <c r="C93" s="38"/>
      <c r="D93" s="38"/>
      <c r="E93" s="38"/>
      <c r="F93" s="38"/>
      <c r="G93" s="38"/>
      <c r="H93" s="38"/>
      <c r="I93" s="38"/>
      <c r="J93" s="38"/>
      <c r="K93" s="38"/>
      <c r="L93" s="38"/>
      <c r="M93" s="38"/>
      <c r="N93" s="38"/>
      <c r="O93" s="38"/>
      <c r="P93" s="38"/>
      <c r="Q93" s="38"/>
      <c r="R93" s="38"/>
      <c r="S93" s="38"/>
      <c r="T93" s="38"/>
      <c r="U93" s="38"/>
      <c r="V93" s="38"/>
      <c r="W93" s="38"/>
      <c r="X93" s="38"/>
      <c r="Y93" s="38"/>
      <c r="Z93" s="38"/>
    </row>
    <row r="94" customFormat="false" ht="12.75" hidden="false" customHeight="true" outlineLevel="0" collapsed="false">
      <c r="A94" s="38"/>
      <c r="B94" s="38"/>
      <c r="C94" s="38"/>
      <c r="D94" s="38"/>
      <c r="E94" s="38"/>
      <c r="F94" s="38"/>
      <c r="G94" s="38"/>
      <c r="H94" s="38"/>
      <c r="I94" s="38"/>
      <c r="J94" s="38"/>
      <c r="K94" s="38"/>
      <c r="L94" s="38"/>
      <c r="M94" s="38"/>
      <c r="N94" s="38"/>
      <c r="O94" s="38"/>
      <c r="P94" s="38"/>
      <c r="Q94" s="38"/>
      <c r="R94" s="38"/>
      <c r="S94" s="38"/>
      <c r="T94" s="38"/>
      <c r="U94" s="38"/>
      <c r="V94" s="38"/>
      <c r="W94" s="38"/>
      <c r="X94" s="38"/>
      <c r="Y94" s="38"/>
      <c r="Z94" s="38"/>
    </row>
    <row r="95" customFormat="false" ht="12.75" hidden="false" customHeight="true" outlineLevel="0" collapsed="false">
      <c r="A95" s="38"/>
      <c r="B95" s="38"/>
      <c r="C95" s="38"/>
      <c r="D95" s="38"/>
      <c r="E95" s="38"/>
      <c r="F95" s="38"/>
      <c r="G95" s="38"/>
      <c r="H95" s="38"/>
      <c r="I95" s="38"/>
      <c r="J95" s="38"/>
      <c r="K95" s="38"/>
      <c r="L95" s="38"/>
      <c r="M95" s="38"/>
      <c r="N95" s="38"/>
      <c r="O95" s="38"/>
      <c r="P95" s="38"/>
      <c r="Q95" s="38"/>
      <c r="R95" s="38"/>
      <c r="S95" s="38"/>
      <c r="T95" s="38"/>
      <c r="U95" s="38"/>
      <c r="V95" s="38"/>
      <c r="W95" s="38"/>
      <c r="X95" s="38"/>
      <c r="Y95" s="38"/>
      <c r="Z95" s="38"/>
    </row>
    <row r="96" customFormat="false" ht="12.75" hidden="false" customHeight="true" outlineLevel="0" collapsed="false">
      <c r="A96" s="38"/>
      <c r="B96" s="38"/>
      <c r="C96" s="38"/>
      <c r="D96" s="38"/>
      <c r="E96" s="38"/>
      <c r="F96" s="38"/>
      <c r="G96" s="38"/>
      <c r="H96" s="38"/>
      <c r="I96" s="38"/>
      <c r="J96" s="38"/>
      <c r="K96" s="38"/>
      <c r="L96" s="38"/>
      <c r="M96" s="38"/>
      <c r="N96" s="38"/>
      <c r="O96" s="38"/>
      <c r="P96" s="38"/>
      <c r="Q96" s="38"/>
      <c r="R96" s="38"/>
      <c r="S96" s="38"/>
      <c r="T96" s="38"/>
      <c r="U96" s="38"/>
      <c r="V96" s="38"/>
      <c r="W96" s="38"/>
      <c r="X96" s="38"/>
      <c r="Y96" s="38"/>
      <c r="Z96" s="38"/>
    </row>
    <row r="97" customFormat="false" ht="12.75" hidden="false" customHeight="true" outlineLevel="0" collapsed="false">
      <c r="A97" s="38"/>
      <c r="B97" s="38"/>
      <c r="C97" s="38"/>
      <c r="D97" s="38"/>
      <c r="E97" s="38"/>
      <c r="F97" s="38"/>
      <c r="G97" s="38"/>
      <c r="H97" s="38"/>
      <c r="I97" s="38"/>
      <c r="J97" s="38"/>
      <c r="K97" s="38"/>
      <c r="L97" s="38"/>
      <c r="M97" s="38"/>
      <c r="N97" s="38"/>
      <c r="O97" s="38"/>
      <c r="P97" s="38"/>
      <c r="Q97" s="38"/>
      <c r="R97" s="38"/>
      <c r="S97" s="38"/>
      <c r="T97" s="38"/>
      <c r="U97" s="38"/>
      <c r="V97" s="38"/>
      <c r="W97" s="38"/>
      <c r="X97" s="38"/>
      <c r="Y97" s="38"/>
      <c r="Z97" s="38"/>
    </row>
    <row r="98" customFormat="false" ht="12.75" hidden="false" customHeight="true" outlineLevel="0" collapsed="false">
      <c r="A98" s="38"/>
      <c r="B98" s="38"/>
      <c r="C98" s="38"/>
      <c r="D98" s="38"/>
      <c r="E98" s="38"/>
      <c r="F98" s="38"/>
      <c r="G98" s="38"/>
      <c r="H98" s="38"/>
      <c r="I98" s="38"/>
      <c r="J98" s="38"/>
      <c r="K98" s="38"/>
      <c r="L98" s="38"/>
      <c r="M98" s="38"/>
      <c r="N98" s="38"/>
      <c r="O98" s="38"/>
      <c r="P98" s="38"/>
      <c r="Q98" s="38"/>
      <c r="R98" s="38"/>
      <c r="S98" s="38"/>
      <c r="T98" s="38"/>
      <c r="U98" s="38"/>
      <c r="V98" s="38"/>
      <c r="W98" s="38"/>
      <c r="X98" s="38"/>
      <c r="Y98" s="38"/>
      <c r="Z98" s="38"/>
    </row>
    <row r="99" customFormat="false" ht="12.75" hidden="false" customHeight="true" outlineLevel="0" collapsed="false">
      <c r="A99" s="38"/>
      <c r="B99" s="38"/>
      <c r="C99" s="38"/>
      <c r="D99" s="38"/>
      <c r="E99" s="38"/>
      <c r="F99" s="38"/>
      <c r="G99" s="38"/>
      <c r="H99" s="38"/>
      <c r="I99" s="38"/>
      <c r="J99" s="38"/>
      <c r="K99" s="38"/>
      <c r="L99" s="38"/>
      <c r="M99" s="38"/>
      <c r="N99" s="38"/>
      <c r="O99" s="38"/>
      <c r="P99" s="38"/>
      <c r="Q99" s="38"/>
      <c r="R99" s="38"/>
      <c r="S99" s="38"/>
      <c r="T99" s="38"/>
      <c r="U99" s="38"/>
      <c r="V99" s="38"/>
      <c r="W99" s="38"/>
      <c r="X99" s="38"/>
      <c r="Y99" s="38"/>
      <c r="Z99" s="38"/>
    </row>
    <row r="100" customFormat="false" ht="12.75" hidden="false" customHeight="true" outlineLevel="0" collapsed="false">
      <c r="A100" s="38"/>
      <c r="B100" s="38"/>
      <c r="C100" s="38"/>
      <c r="D100" s="38"/>
      <c r="E100" s="38"/>
      <c r="F100" s="38"/>
      <c r="G100" s="38"/>
      <c r="H100" s="38"/>
      <c r="I100" s="38"/>
      <c r="J100" s="38"/>
      <c r="K100" s="38"/>
      <c r="L100" s="38"/>
      <c r="M100" s="38"/>
      <c r="N100" s="38"/>
      <c r="O100" s="38"/>
      <c r="P100" s="38"/>
      <c r="Q100" s="38"/>
      <c r="R100" s="38"/>
      <c r="S100" s="38"/>
      <c r="T100" s="38"/>
      <c r="U100" s="38"/>
      <c r="V100" s="38"/>
      <c r="W100" s="38"/>
      <c r="X100" s="38"/>
      <c r="Y100" s="38"/>
      <c r="Z100" s="38"/>
    </row>
    <row r="101" customFormat="false" ht="12.75" hidden="false" customHeight="true" outlineLevel="0" collapsed="false">
      <c r="A101" s="38"/>
      <c r="B101" s="38"/>
      <c r="C101" s="38"/>
      <c r="D101" s="38"/>
      <c r="E101" s="38"/>
      <c r="F101" s="38"/>
      <c r="G101" s="38"/>
      <c r="H101" s="38"/>
      <c r="I101" s="38"/>
      <c r="J101" s="38"/>
      <c r="K101" s="38"/>
      <c r="L101" s="38"/>
      <c r="M101" s="38"/>
      <c r="N101" s="38"/>
      <c r="O101" s="38"/>
      <c r="P101" s="38"/>
      <c r="Q101" s="38"/>
      <c r="R101" s="38"/>
      <c r="S101" s="38"/>
      <c r="T101" s="38"/>
      <c r="U101" s="38"/>
      <c r="V101" s="38"/>
      <c r="W101" s="38"/>
      <c r="X101" s="38"/>
      <c r="Y101" s="38"/>
      <c r="Z101" s="38"/>
    </row>
    <row r="102" customFormat="false" ht="12.75" hidden="false" customHeight="true" outlineLevel="0" collapsed="false">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row>
    <row r="103" customFormat="false" ht="12.75" hidden="false" customHeight="true" outlineLevel="0" collapsed="false">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row>
    <row r="104" customFormat="false" ht="12.75" hidden="false" customHeight="true" outlineLevel="0" collapsed="false">
      <c r="A104" s="38"/>
      <c r="B104" s="38"/>
      <c r="C104" s="38"/>
      <c r="D104" s="38"/>
      <c r="E104" s="38"/>
      <c r="F104" s="38"/>
      <c r="G104" s="38"/>
      <c r="H104" s="38"/>
      <c r="I104" s="38"/>
      <c r="J104" s="38"/>
      <c r="K104" s="38"/>
      <c r="L104" s="38"/>
      <c r="M104" s="38"/>
      <c r="N104" s="38"/>
      <c r="O104" s="38"/>
      <c r="P104" s="38"/>
      <c r="Q104" s="38"/>
      <c r="R104" s="38"/>
      <c r="S104" s="38"/>
      <c r="T104" s="38"/>
      <c r="U104" s="38"/>
      <c r="V104" s="38"/>
      <c r="W104" s="38"/>
      <c r="X104" s="38"/>
      <c r="Y104" s="38"/>
      <c r="Z104" s="38"/>
    </row>
    <row r="105" customFormat="false" ht="12.75" hidden="false" customHeight="true" outlineLevel="0" collapsed="false">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38"/>
      <c r="Y105" s="38"/>
      <c r="Z105" s="38"/>
    </row>
    <row r="106" customFormat="false" ht="12.75" hidden="false" customHeight="true" outlineLevel="0" collapsed="false">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38"/>
      <c r="Y106" s="38"/>
      <c r="Z106" s="38"/>
    </row>
    <row r="107" customFormat="false" ht="12.75" hidden="false" customHeight="true" outlineLevel="0" collapsed="false">
      <c r="A107" s="38"/>
      <c r="B107" s="38"/>
      <c r="C107" s="38"/>
      <c r="D107" s="38"/>
      <c r="E107" s="38"/>
      <c r="F107" s="38"/>
      <c r="G107" s="38"/>
      <c r="H107" s="38"/>
      <c r="I107" s="38"/>
      <c r="J107" s="38"/>
      <c r="K107" s="38"/>
      <c r="L107" s="38"/>
      <c r="M107" s="38"/>
      <c r="N107" s="38"/>
      <c r="O107" s="38"/>
      <c r="P107" s="38"/>
      <c r="Q107" s="38"/>
      <c r="R107" s="38"/>
      <c r="S107" s="38"/>
      <c r="T107" s="38"/>
      <c r="U107" s="38"/>
      <c r="V107" s="38"/>
      <c r="W107" s="38"/>
      <c r="X107" s="38"/>
      <c r="Y107" s="38"/>
      <c r="Z107" s="38"/>
    </row>
    <row r="108" customFormat="false" ht="12.75" hidden="false" customHeight="true" outlineLevel="0" collapsed="false">
      <c r="A108" s="38"/>
      <c r="B108" s="38"/>
      <c r="C108" s="38"/>
      <c r="D108" s="38"/>
      <c r="E108" s="38"/>
      <c r="F108" s="38"/>
      <c r="G108" s="38"/>
      <c r="H108" s="38"/>
      <c r="I108" s="38"/>
      <c r="J108" s="38"/>
      <c r="K108" s="38"/>
      <c r="L108" s="38"/>
      <c r="M108" s="38"/>
      <c r="N108" s="38"/>
      <c r="O108" s="38"/>
      <c r="P108" s="38"/>
      <c r="Q108" s="38"/>
      <c r="R108" s="38"/>
      <c r="S108" s="38"/>
      <c r="T108" s="38"/>
      <c r="U108" s="38"/>
      <c r="V108" s="38"/>
      <c r="W108" s="38"/>
      <c r="X108" s="38"/>
      <c r="Y108" s="38"/>
      <c r="Z108" s="38"/>
    </row>
    <row r="109" customFormat="false" ht="12.75" hidden="false" customHeight="true" outlineLevel="0" collapsed="false">
      <c r="A109" s="38"/>
      <c r="B109" s="38"/>
      <c r="C109" s="38"/>
      <c r="D109" s="38"/>
      <c r="E109" s="38"/>
      <c r="F109" s="38"/>
      <c r="G109" s="38"/>
      <c r="H109" s="38"/>
      <c r="I109" s="38"/>
      <c r="J109" s="38"/>
      <c r="K109" s="38"/>
      <c r="L109" s="38"/>
      <c r="M109" s="38"/>
      <c r="N109" s="38"/>
      <c r="O109" s="38"/>
      <c r="P109" s="38"/>
      <c r="Q109" s="38"/>
      <c r="R109" s="38"/>
      <c r="S109" s="38"/>
      <c r="T109" s="38"/>
      <c r="U109" s="38"/>
      <c r="V109" s="38"/>
      <c r="W109" s="38"/>
      <c r="X109" s="38"/>
      <c r="Y109" s="38"/>
      <c r="Z109" s="38"/>
    </row>
    <row r="110" customFormat="false" ht="12.75" hidden="false" customHeight="true" outlineLevel="0" collapsed="false">
      <c r="A110" s="38"/>
      <c r="B110" s="38"/>
      <c r="C110" s="38"/>
      <c r="D110" s="38"/>
      <c r="E110" s="38"/>
      <c r="F110" s="38"/>
      <c r="G110" s="38"/>
      <c r="H110" s="38"/>
      <c r="I110" s="38"/>
      <c r="J110" s="38"/>
      <c r="K110" s="38"/>
      <c r="L110" s="38"/>
      <c r="M110" s="38"/>
      <c r="N110" s="38"/>
      <c r="O110" s="38"/>
      <c r="P110" s="38"/>
      <c r="Q110" s="38"/>
      <c r="R110" s="38"/>
      <c r="S110" s="38"/>
      <c r="T110" s="38"/>
      <c r="U110" s="38"/>
      <c r="V110" s="38"/>
      <c r="W110" s="38"/>
      <c r="X110" s="38"/>
      <c r="Y110" s="38"/>
      <c r="Z110" s="38"/>
    </row>
    <row r="111" customFormat="false" ht="12.75" hidden="false" customHeight="true" outlineLevel="0" collapsed="false">
      <c r="A111" s="38"/>
      <c r="B111" s="38"/>
      <c r="C111" s="38"/>
      <c r="D111" s="38"/>
      <c r="E111" s="38"/>
      <c r="F111" s="38"/>
      <c r="G111" s="38"/>
      <c r="H111" s="38"/>
      <c r="I111" s="38"/>
      <c r="J111" s="38"/>
      <c r="K111" s="38"/>
      <c r="L111" s="38"/>
      <c r="M111" s="38"/>
      <c r="N111" s="38"/>
      <c r="O111" s="38"/>
      <c r="P111" s="38"/>
      <c r="Q111" s="38"/>
      <c r="R111" s="38"/>
      <c r="S111" s="38"/>
      <c r="T111" s="38"/>
      <c r="U111" s="38"/>
      <c r="V111" s="38"/>
      <c r="W111" s="38"/>
      <c r="X111" s="38"/>
      <c r="Y111" s="38"/>
      <c r="Z111" s="38"/>
    </row>
    <row r="112" customFormat="false" ht="12.75" hidden="false" customHeight="true" outlineLevel="0" collapsed="false">
      <c r="A112" s="38"/>
      <c r="B112" s="38"/>
      <c r="C112" s="38"/>
      <c r="D112" s="38"/>
      <c r="E112" s="38"/>
      <c r="F112" s="38"/>
      <c r="G112" s="38"/>
      <c r="H112" s="38"/>
      <c r="I112" s="38"/>
      <c r="J112" s="38"/>
      <c r="K112" s="38"/>
      <c r="L112" s="38"/>
      <c r="M112" s="38"/>
      <c r="N112" s="38"/>
      <c r="O112" s="38"/>
      <c r="P112" s="38"/>
      <c r="Q112" s="38"/>
      <c r="R112" s="38"/>
      <c r="S112" s="38"/>
      <c r="T112" s="38"/>
      <c r="U112" s="38"/>
      <c r="V112" s="38"/>
      <c r="W112" s="38"/>
      <c r="X112" s="38"/>
      <c r="Y112" s="38"/>
      <c r="Z112" s="38"/>
    </row>
    <row r="113" customFormat="false" ht="12.75" hidden="false" customHeight="true" outlineLevel="0" collapsed="false">
      <c r="A113" s="38"/>
      <c r="B113" s="38"/>
      <c r="C113" s="38"/>
      <c r="D113" s="38"/>
      <c r="E113" s="38"/>
      <c r="F113" s="38"/>
      <c r="G113" s="38"/>
      <c r="H113" s="38"/>
      <c r="I113" s="38"/>
      <c r="J113" s="38"/>
      <c r="K113" s="38"/>
      <c r="L113" s="38"/>
      <c r="M113" s="38"/>
      <c r="N113" s="38"/>
      <c r="O113" s="38"/>
      <c r="P113" s="38"/>
      <c r="Q113" s="38"/>
      <c r="R113" s="38"/>
      <c r="S113" s="38"/>
      <c r="T113" s="38"/>
      <c r="U113" s="38"/>
      <c r="V113" s="38"/>
      <c r="W113" s="38"/>
      <c r="X113" s="38"/>
      <c r="Y113" s="38"/>
      <c r="Z113" s="38"/>
    </row>
    <row r="114" customFormat="false" ht="12.75" hidden="false" customHeight="true" outlineLevel="0" collapsed="false">
      <c r="A114" s="38"/>
      <c r="B114" s="38"/>
      <c r="C114" s="38"/>
      <c r="D114" s="38"/>
      <c r="E114" s="38"/>
      <c r="F114" s="38"/>
      <c r="G114" s="38"/>
      <c r="H114" s="38"/>
      <c r="I114" s="38"/>
      <c r="J114" s="38"/>
      <c r="K114" s="38"/>
      <c r="L114" s="38"/>
      <c r="M114" s="38"/>
      <c r="N114" s="38"/>
      <c r="O114" s="38"/>
      <c r="P114" s="38"/>
      <c r="Q114" s="38"/>
      <c r="R114" s="38"/>
      <c r="S114" s="38"/>
      <c r="T114" s="38"/>
      <c r="U114" s="38"/>
      <c r="V114" s="38"/>
      <c r="W114" s="38"/>
      <c r="X114" s="38"/>
      <c r="Y114" s="38"/>
      <c r="Z114" s="38"/>
    </row>
    <row r="115" customFormat="false" ht="12.75" hidden="false" customHeight="true" outlineLevel="0" collapsed="false">
      <c r="A115" s="38"/>
      <c r="B115" s="38"/>
      <c r="C115" s="38"/>
      <c r="D115" s="38"/>
      <c r="E115" s="38"/>
      <c r="F115" s="38"/>
      <c r="G115" s="38"/>
      <c r="H115" s="38"/>
      <c r="I115" s="38"/>
      <c r="J115" s="38"/>
      <c r="K115" s="38"/>
      <c r="L115" s="38"/>
      <c r="M115" s="38"/>
      <c r="N115" s="38"/>
      <c r="O115" s="38"/>
      <c r="P115" s="38"/>
      <c r="Q115" s="38"/>
      <c r="R115" s="38"/>
      <c r="S115" s="38"/>
      <c r="T115" s="38"/>
      <c r="U115" s="38"/>
      <c r="V115" s="38"/>
      <c r="W115" s="38"/>
      <c r="X115" s="38"/>
      <c r="Y115" s="38"/>
      <c r="Z115" s="38"/>
    </row>
    <row r="116" customFormat="false" ht="12.75" hidden="false" customHeight="true" outlineLevel="0" collapsed="false">
      <c r="A116" s="38"/>
      <c r="B116" s="38"/>
      <c r="C116" s="38"/>
      <c r="D116" s="38"/>
      <c r="E116" s="38"/>
      <c r="F116" s="38"/>
      <c r="G116" s="38"/>
      <c r="H116" s="38"/>
      <c r="I116" s="38"/>
      <c r="J116" s="38"/>
      <c r="K116" s="38"/>
      <c r="L116" s="38"/>
      <c r="M116" s="38"/>
      <c r="N116" s="38"/>
      <c r="O116" s="38"/>
      <c r="P116" s="38"/>
      <c r="Q116" s="38"/>
      <c r="R116" s="38"/>
      <c r="S116" s="38"/>
      <c r="T116" s="38"/>
      <c r="U116" s="38"/>
      <c r="V116" s="38"/>
      <c r="W116" s="38"/>
      <c r="X116" s="38"/>
      <c r="Y116" s="38"/>
      <c r="Z116" s="38"/>
    </row>
    <row r="117" customFormat="false" ht="12.75" hidden="false" customHeight="true" outlineLevel="0" collapsed="false">
      <c r="A117" s="38"/>
      <c r="B117" s="38"/>
      <c r="C117" s="38"/>
      <c r="D117" s="38"/>
      <c r="E117" s="38"/>
      <c r="F117" s="38"/>
      <c r="G117" s="38"/>
      <c r="H117" s="38"/>
      <c r="I117" s="38"/>
      <c r="J117" s="38"/>
      <c r="K117" s="38"/>
      <c r="L117" s="38"/>
      <c r="M117" s="38"/>
      <c r="N117" s="38"/>
      <c r="O117" s="38"/>
      <c r="P117" s="38"/>
      <c r="Q117" s="38"/>
      <c r="R117" s="38"/>
      <c r="S117" s="38"/>
      <c r="T117" s="38"/>
      <c r="U117" s="38"/>
      <c r="V117" s="38"/>
      <c r="W117" s="38"/>
      <c r="X117" s="38"/>
      <c r="Y117" s="38"/>
      <c r="Z117" s="38"/>
    </row>
    <row r="118" customFormat="false" ht="12.75" hidden="false" customHeight="true" outlineLevel="0" collapsed="false">
      <c r="A118" s="38"/>
      <c r="B118" s="38"/>
      <c r="C118" s="38"/>
      <c r="D118" s="38"/>
      <c r="E118" s="38"/>
      <c r="F118" s="38"/>
      <c r="G118" s="38"/>
      <c r="H118" s="38"/>
      <c r="I118" s="38"/>
      <c r="J118" s="38"/>
      <c r="K118" s="38"/>
      <c r="L118" s="38"/>
      <c r="M118" s="38"/>
      <c r="N118" s="38"/>
      <c r="O118" s="38"/>
      <c r="P118" s="38"/>
      <c r="Q118" s="38"/>
      <c r="R118" s="38"/>
      <c r="S118" s="38"/>
      <c r="T118" s="38"/>
      <c r="U118" s="38"/>
      <c r="V118" s="38"/>
      <c r="W118" s="38"/>
      <c r="X118" s="38"/>
      <c r="Y118" s="38"/>
      <c r="Z118" s="38"/>
    </row>
    <row r="119" customFormat="false" ht="12.75" hidden="false" customHeight="true" outlineLevel="0" collapsed="false">
      <c r="A119" s="38"/>
      <c r="B119" s="38"/>
      <c r="C119" s="38"/>
      <c r="D119" s="38"/>
      <c r="E119" s="38"/>
      <c r="F119" s="38"/>
      <c r="G119" s="38"/>
      <c r="H119" s="38"/>
      <c r="I119" s="38"/>
      <c r="J119" s="38"/>
      <c r="K119" s="38"/>
      <c r="L119" s="38"/>
      <c r="M119" s="38"/>
      <c r="N119" s="38"/>
      <c r="O119" s="38"/>
      <c r="P119" s="38"/>
      <c r="Q119" s="38"/>
      <c r="R119" s="38"/>
      <c r="S119" s="38"/>
      <c r="T119" s="38"/>
      <c r="U119" s="38"/>
      <c r="V119" s="38"/>
      <c r="W119" s="38"/>
      <c r="X119" s="38"/>
      <c r="Y119" s="38"/>
      <c r="Z119" s="38"/>
    </row>
    <row r="120" customFormat="false" ht="12.75" hidden="false" customHeight="true" outlineLevel="0" collapsed="false">
      <c r="A120" s="38"/>
      <c r="B120" s="38"/>
      <c r="C120" s="38"/>
      <c r="D120" s="38"/>
      <c r="E120" s="38"/>
      <c r="F120" s="38"/>
      <c r="G120" s="38"/>
      <c r="H120" s="38"/>
      <c r="I120" s="38"/>
      <c r="J120" s="38"/>
      <c r="K120" s="38"/>
      <c r="L120" s="38"/>
      <c r="M120" s="38"/>
      <c r="N120" s="38"/>
      <c r="O120" s="38"/>
      <c r="P120" s="38"/>
      <c r="Q120" s="38"/>
      <c r="R120" s="38"/>
      <c r="S120" s="38"/>
      <c r="T120" s="38"/>
      <c r="U120" s="38"/>
      <c r="V120" s="38"/>
      <c r="W120" s="38"/>
      <c r="X120" s="38"/>
      <c r="Y120" s="38"/>
      <c r="Z120" s="38"/>
    </row>
    <row r="121" customFormat="false" ht="12.75" hidden="false" customHeight="true" outlineLevel="0" collapsed="false">
      <c r="A121" s="38"/>
      <c r="B121" s="38"/>
      <c r="C121" s="38"/>
      <c r="D121" s="38"/>
      <c r="E121" s="38"/>
      <c r="F121" s="38"/>
      <c r="G121" s="38"/>
      <c r="H121" s="38"/>
      <c r="I121" s="38"/>
      <c r="J121" s="38"/>
      <c r="K121" s="38"/>
      <c r="L121" s="38"/>
      <c r="M121" s="38"/>
      <c r="N121" s="38"/>
      <c r="O121" s="38"/>
      <c r="P121" s="38"/>
      <c r="Q121" s="38"/>
      <c r="R121" s="38"/>
      <c r="S121" s="38"/>
      <c r="T121" s="38"/>
      <c r="U121" s="38"/>
      <c r="V121" s="38"/>
      <c r="W121" s="38"/>
      <c r="X121" s="38"/>
      <c r="Y121" s="38"/>
      <c r="Z121" s="38"/>
    </row>
    <row r="122" customFormat="false" ht="12.75" hidden="false" customHeight="true" outlineLevel="0" collapsed="false">
      <c r="A122" s="38"/>
      <c r="B122" s="38"/>
      <c r="C122" s="38"/>
      <c r="D122" s="38"/>
      <c r="E122" s="38"/>
      <c r="F122" s="38"/>
      <c r="G122" s="38"/>
      <c r="H122" s="38"/>
      <c r="I122" s="38"/>
      <c r="J122" s="38"/>
      <c r="K122" s="38"/>
      <c r="L122" s="38"/>
      <c r="M122" s="38"/>
      <c r="N122" s="38"/>
      <c r="O122" s="38"/>
      <c r="P122" s="38"/>
      <c r="Q122" s="38"/>
      <c r="R122" s="38"/>
      <c r="S122" s="38"/>
      <c r="T122" s="38"/>
      <c r="U122" s="38"/>
      <c r="V122" s="38"/>
      <c r="W122" s="38"/>
      <c r="X122" s="38"/>
      <c r="Y122" s="38"/>
      <c r="Z122" s="38"/>
    </row>
    <row r="123" customFormat="false" ht="12.75" hidden="false" customHeight="true" outlineLevel="0" collapsed="false">
      <c r="A123" s="38"/>
      <c r="B123" s="38"/>
      <c r="C123" s="38"/>
      <c r="D123" s="38"/>
      <c r="E123" s="38"/>
      <c r="F123" s="38"/>
      <c r="G123" s="38"/>
      <c r="H123" s="38"/>
      <c r="I123" s="38"/>
      <c r="J123" s="38"/>
      <c r="K123" s="38"/>
      <c r="L123" s="38"/>
      <c r="M123" s="38"/>
      <c r="N123" s="38"/>
      <c r="O123" s="38"/>
      <c r="P123" s="38"/>
      <c r="Q123" s="38"/>
      <c r="R123" s="38"/>
      <c r="S123" s="38"/>
      <c r="T123" s="38"/>
      <c r="U123" s="38"/>
      <c r="V123" s="38"/>
      <c r="W123" s="38"/>
      <c r="X123" s="38"/>
      <c r="Y123" s="38"/>
      <c r="Z123" s="38"/>
    </row>
    <row r="124" customFormat="false" ht="12.75" hidden="false" customHeight="true" outlineLevel="0" collapsed="false">
      <c r="A124" s="38"/>
      <c r="B124" s="38"/>
      <c r="C124" s="38"/>
      <c r="D124" s="38"/>
      <c r="E124" s="38"/>
      <c r="F124" s="38"/>
      <c r="G124" s="38"/>
      <c r="H124" s="38"/>
      <c r="I124" s="38"/>
      <c r="J124" s="38"/>
      <c r="K124" s="38"/>
      <c r="L124" s="38"/>
      <c r="M124" s="38"/>
      <c r="N124" s="38"/>
      <c r="O124" s="38"/>
      <c r="P124" s="38"/>
      <c r="Q124" s="38"/>
      <c r="R124" s="38"/>
      <c r="S124" s="38"/>
      <c r="T124" s="38"/>
      <c r="U124" s="38"/>
      <c r="V124" s="38"/>
      <c r="W124" s="38"/>
      <c r="X124" s="38"/>
      <c r="Y124" s="38"/>
      <c r="Z124" s="38"/>
    </row>
    <row r="125" customFormat="false" ht="12.75" hidden="false" customHeight="true" outlineLevel="0" collapsed="false">
      <c r="A125" s="38"/>
      <c r="B125" s="38"/>
      <c r="C125" s="38"/>
      <c r="D125" s="38"/>
      <c r="E125" s="38"/>
      <c r="F125" s="38"/>
      <c r="G125" s="38"/>
      <c r="H125" s="38"/>
      <c r="I125" s="38"/>
      <c r="J125" s="38"/>
      <c r="K125" s="38"/>
      <c r="L125" s="38"/>
      <c r="M125" s="38"/>
      <c r="N125" s="38"/>
      <c r="O125" s="38"/>
      <c r="P125" s="38"/>
      <c r="Q125" s="38"/>
      <c r="R125" s="38"/>
      <c r="S125" s="38"/>
      <c r="T125" s="38"/>
      <c r="U125" s="38"/>
      <c r="V125" s="38"/>
      <c r="W125" s="38"/>
      <c r="X125" s="38"/>
      <c r="Y125" s="38"/>
      <c r="Z125" s="38"/>
    </row>
    <row r="126" customFormat="false" ht="12.75" hidden="false" customHeight="true" outlineLevel="0" collapsed="false">
      <c r="A126" s="38"/>
      <c r="B126" s="38"/>
      <c r="C126" s="38"/>
      <c r="D126" s="38"/>
      <c r="E126" s="38"/>
      <c r="F126" s="38"/>
      <c r="G126" s="38"/>
      <c r="H126" s="38"/>
      <c r="I126" s="38"/>
      <c r="J126" s="38"/>
      <c r="K126" s="38"/>
      <c r="L126" s="38"/>
      <c r="M126" s="38"/>
      <c r="N126" s="38"/>
      <c r="O126" s="38"/>
      <c r="P126" s="38"/>
      <c r="Q126" s="38"/>
      <c r="R126" s="38"/>
      <c r="S126" s="38"/>
      <c r="T126" s="38"/>
      <c r="U126" s="38"/>
      <c r="V126" s="38"/>
      <c r="W126" s="38"/>
      <c r="X126" s="38"/>
      <c r="Y126" s="38"/>
      <c r="Z126" s="38"/>
    </row>
    <row r="127" customFormat="false" ht="12.75" hidden="false" customHeight="true" outlineLevel="0" collapsed="false">
      <c r="A127" s="38"/>
      <c r="B127" s="38"/>
      <c r="C127" s="38"/>
      <c r="D127" s="38"/>
      <c r="E127" s="38"/>
      <c r="F127" s="38"/>
      <c r="G127" s="38"/>
      <c r="H127" s="38"/>
      <c r="I127" s="38"/>
      <c r="J127" s="38"/>
      <c r="K127" s="38"/>
      <c r="L127" s="38"/>
      <c r="M127" s="38"/>
      <c r="N127" s="38"/>
      <c r="O127" s="38"/>
      <c r="P127" s="38"/>
      <c r="Q127" s="38"/>
      <c r="R127" s="38"/>
      <c r="S127" s="38"/>
      <c r="T127" s="38"/>
      <c r="U127" s="38"/>
      <c r="V127" s="38"/>
      <c r="W127" s="38"/>
      <c r="X127" s="38"/>
      <c r="Y127" s="38"/>
      <c r="Z127" s="38"/>
    </row>
    <row r="128" customFormat="false" ht="12.75" hidden="false" customHeight="true" outlineLevel="0" collapsed="false">
      <c r="A128" s="38"/>
      <c r="B128" s="38"/>
      <c r="C128" s="38"/>
      <c r="D128" s="38"/>
      <c r="E128" s="38"/>
      <c r="F128" s="38"/>
      <c r="G128" s="38"/>
      <c r="H128" s="38"/>
      <c r="I128" s="38"/>
      <c r="J128" s="38"/>
      <c r="K128" s="38"/>
      <c r="L128" s="38"/>
      <c r="M128" s="38"/>
      <c r="N128" s="38"/>
      <c r="O128" s="38"/>
      <c r="P128" s="38"/>
      <c r="Q128" s="38"/>
      <c r="R128" s="38"/>
      <c r="S128" s="38"/>
      <c r="T128" s="38"/>
      <c r="U128" s="38"/>
      <c r="V128" s="38"/>
      <c r="W128" s="38"/>
      <c r="X128" s="38"/>
      <c r="Y128" s="38"/>
      <c r="Z128" s="38"/>
    </row>
    <row r="129" customFormat="false" ht="12.75" hidden="false" customHeight="true" outlineLevel="0" collapsed="false">
      <c r="A129" s="38"/>
      <c r="B129" s="38"/>
      <c r="C129" s="38"/>
      <c r="D129" s="38"/>
      <c r="E129" s="38"/>
      <c r="F129" s="38"/>
      <c r="G129" s="38"/>
      <c r="H129" s="38"/>
      <c r="I129" s="38"/>
      <c r="J129" s="38"/>
      <c r="K129" s="38"/>
      <c r="L129" s="38"/>
      <c r="M129" s="38"/>
      <c r="N129" s="38"/>
      <c r="O129" s="38"/>
      <c r="P129" s="38"/>
      <c r="Q129" s="38"/>
      <c r="R129" s="38"/>
      <c r="S129" s="38"/>
      <c r="T129" s="38"/>
      <c r="U129" s="38"/>
      <c r="V129" s="38"/>
      <c r="W129" s="38"/>
      <c r="X129" s="38"/>
      <c r="Y129" s="38"/>
      <c r="Z129" s="38"/>
    </row>
    <row r="130" customFormat="false" ht="12.75" hidden="false" customHeight="true" outlineLevel="0" collapsed="false">
      <c r="A130" s="38"/>
      <c r="B130" s="38"/>
      <c r="C130" s="38"/>
      <c r="D130" s="38"/>
      <c r="E130" s="38"/>
      <c r="F130" s="38"/>
      <c r="G130" s="38"/>
      <c r="H130" s="38"/>
      <c r="I130" s="38"/>
      <c r="J130" s="38"/>
      <c r="K130" s="38"/>
      <c r="L130" s="38"/>
      <c r="M130" s="38"/>
      <c r="N130" s="38"/>
      <c r="O130" s="38"/>
      <c r="P130" s="38"/>
      <c r="Q130" s="38"/>
      <c r="R130" s="38"/>
      <c r="S130" s="38"/>
      <c r="T130" s="38"/>
      <c r="U130" s="38"/>
      <c r="V130" s="38"/>
      <c r="W130" s="38"/>
      <c r="X130" s="38"/>
      <c r="Y130" s="38"/>
      <c r="Z130" s="38"/>
    </row>
    <row r="131" customFormat="false" ht="12.75" hidden="false" customHeight="true" outlineLevel="0" collapsed="false">
      <c r="A131" s="38"/>
      <c r="B131" s="38"/>
      <c r="C131" s="38"/>
      <c r="D131" s="38"/>
      <c r="E131" s="38"/>
      <c r="F131" s="38"/>
      <c r="G131" s="38"/>
      <c r="H131" s="38"/>
      <c r="I131" s="38"/>
      <c r="J131" s="38"/>
      <c r="K131" s="38"/>
      <c r="L131" s="38"/>
      <c r="M131" s="38"/>
      <c r="N131" s="38"/>
      <c r="O131" s="38"/>
      <c r="P131" s="38"/>
      <c r="Q131" s="38"/>
      <c r="R131" s="38"/>
      <c r="S131" s="38"/>
      <c r="T131" s="38"/>
      <c r="U131" s="38"/>
      <c r="V131" s="38"/>
      <c r="W131" s="38"/>
      <c r="X131" s="38"/>
      <c r="Y131" s="38"/>
      <c r="Z131" s="38"/>
    </row>
    <row r="132" customFormat="false" ht="12.75" hidden="false" customHeight="true" outlineLevel="0" collapsed="false">
      <c r="A132" s="38"/>
      <c r="B132" s="38"/>
      <c r="C132" s="38"/>
      <c r="D132" s="38"/>
      <c r="E132" s="38"/>
      <c r="F132" s="38"/>
      <c r="G132" s="38"/>
      <c r="H132" s="38"/>
      <c r="I132" s="38"/>
      <c r="J132" s="38"/>
      <c r="K132" s="38"/>
      <c r="L132" s="38"/>
      <c r="M132" s="38"/>
      <c r="N132" s="38"/>
      <c r="O132" s="38"/>
      <c r="P132" s="38"/>
      <c r="Q132" s="38"/>
      <c r="R132" s="38"/>
      <c r="S132" s="38"/>
      <c r="T132" s="38"/>
      <c r="U132" s="38"/>
      <c r="V132" s="38"/>
      <c r="W132" s="38"/>
      <c r="X132" s="38"/>
      <c r="Y132" s="38"/>
      <c r="Z132" s="38"/>
    </row>
    <row r="133" customFormat="false" ht="12.75" hidden="false" customHeight="true" outlineLevel="0" collapsed="false">
      <c r="A133" s="38"/>
      <c r="B133" s="38"/>
      <c r="C133" s="38"/>
      <c r="D133" s="38"/>
      <c r="E133" s="38"/>
      <c r="F133" s="38"/>
      <c r="G133" s="38"/>
      <c r="H133" s="38"/>
      <c r="I133" s="38"/>
      <c r="J133" s="38"/>
      <c r="K133" s="38"/>
      <c r="L133" s="38"/>
      <c r="M133" s="38"/>
      <c r="N133" s="38"/>
      <c r="O133" s="38"/>
      <c r="P133" s="38"/>
      <c r="Q133" s="38"/>
      <c r="R133" s="38"/>
      <c r="S133" s="38"/>
      <c r="T133" s="38"/>
      <c r="U133" s="38"/>
      <c r="V133" s="38"/>
      <c r="W133" s="38"/>
      <c r="X133" s="38"/>
      <c r="Y133" s="38"/>
      <c r="Z133" s="38"/>
    </row>
    <row r="134" customFormat="false" ht="12.75" hidden="false" customHeight="true" outlineLevel="0" collapsed="false">
      <c r="A134" s="38"/>
      <c r="B134" s="38"/>
      <c r="C134" s="38"/>
      <c r="D134" s="38"/>
      <c r="E134" s="38"/>
      <c r="F134" s="38"/>
      <c r="G134" s="38"/>
      <c r="H134" s="38"/>
      <c r="I134" s="38"/>
      <c r="J134" s="38"/>
      <c r="K134" s="38"/>
      <c r="L134" s="38"/>
      <c r="M134" s="38"/>
      <c r="N134" s="38"/>
      <c r="O134" s="38"/>
      <c r="P134" s="38"/>
      <c r="Q134" s="38"/>
      <c r="R134" s="38"/>
      <c r="S134" s="38"/>
      <c r="T134" s="38"/>
      <c r="U134" s="38"/>
      <c r="V134" s="38"/>
      <c r="W134" s="38"/>
      <c r="X134" s="38"/>
      <c r="Y134" s="38"/>
      <c r="Z134" s="38"/>
    </row>
    <row r="135" customFormat="false" ht="12.75" hidden="false" customHeight="true" outlineLevel="0" collapsed="false">
      <c r="A135" s="38"/>
      <c r="B135" s="38"/>
      <c r="C135" s="38"/>
      <c r="D135" s="38"/>
      <c r="E135" s="38"/>
      <c r="F135" s="38"/>
      <c r="G135" s="38"/>
      <c r="H135" s="38"/>
      <c r="I135" s="38"/>
      <c r="J135" s="38"/>
      <c r="K135" s="38"/>
      <c r="L135" s="38"/>
      <c r="M135" s="38"/>
      <c r="N135" s="38"/>
      <c r="O135" s="38"/>
      <c r="P135" s="38"/>
      <c r="Q135" s="38"/>
      <c r="R135" s="38"/>
      <c r="S135" s="38"/>
      <c r="T135" s="38"/>
      <c r="U135" s="38"/>
      <c r="V135" s="38"/>
      <c r="W135" s="38"/>
      <c r="X135" s="38"/>
      <c r="Y135" s="38"/>
      <c r="Z135" s="38"/>
    </row>
    <row r="136" customFormat="false" ht="12.75" hidden="false" customHeight="true" outlineLevel="0" collapsed="false">
      <c r="A136" s="38"/>
      <c r="B136" s="38"/>
      <c r="C136" s="38"/>
      <c r="D136" s="38"/>
      <c r="E136" s="38"/>
      <c r="F136" s="38"/>
      <c r="G136" s="38"/>
      <c r="H136" s="38"/>
      <c r="I136" s="38"/>
      <c r="J136" s="38"/>
      <c r="K136" s="38"/>
      <c r="L136" s="38"/>
      <c r="M136" s="38"/>
      <c r="N136" s="38"/>
      <c r="O136" s="38"/>
      <c r="P136" s="38"/>
      <c r="Q136" s="38"/>
      <c r="R136" s="38"/>
      <c r="S136" s="38"/>
      <c r="T136" s="38"/>
      <c r="U136" s="38"/>
      <c r="V136" s="38"/>
      <c r="W136" s="38"/>
      <c r="X136" s="38"/>
      <c r="Y136" s="38"/>
      <c r="Z136" s="38"/>
    </row>
    <row r="137" customFormat="false" ht="12.75" hidden="false" customHeight="true" outlineLevel="0" collapsed="false">
      <c r="A137" s="38"/>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row>
    <row r="138" customFormat="false" ht="12.75" hidden="false" customHeight="true" outlineLevel="0" collapsed="false">
      <c r="A138" s="38"/>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row>
    <row r="139" customFormat="false" ht="12.75" hidden="false" customHeight="true" outlineLevel="0" collapsed="false">
      <c r="A139" s="38"/>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row>
    <row r="140" customFormat="false" ht="12.75" hidden="false" customHeight="true" outlineLevel="0" collapsed="false">
      <c r="A140" s="38"/>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row>
    <row r="141" customFormat="false" ht="12.75" hidden="false" customHeight="true" outlineLevel="0" collapsed="false">
      <c r="A141" s="38"/>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row>
    <row r="142" customFormat="false" ht="12.75" hidden="false" customHeight="true" outlineLevel="0" collapsed="false">
      <c r="A142" s="38"/>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row>
    <row r="143" customFormat="false" ht="12.75" hidden="false" customHeight="true" outlineLevel="0" collapsed="false">
      <c r="A143" s="38"/>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row>
    <row r="144" customFormat="false" ht="12.75" hidden="false" customHeight="true" outlineLevel="0" collapsed="false">
      <c r="A144" s="38"/>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row>
    <row r="145" customFormat="false" ht="12.75" hidden="false" customHeight="true" outlineLevel="0" collapsed="false">
      <c r="A145" s="38"/>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row>
    <row r="146" customFormat="false" ht="12.75" hidden="false" customHeight="true" outlineLevel="0" collapsed="false">
      <c r="A146" s="38"/>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row>
    <row r="147" customFormat="false" ht="12.75" hidden="false" customHeight="true" outlineLevel="0" collapsed="false">
      <c r="A147" s="38"/>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row>
    <row r="148" customFormat="false" ht="12.75" hidden="false" customHeight="true" outlineLevel="0" collapsed="false">
      <c r="A148" s="38"/>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row>
    <row r="149" customFormat="false" ht="12.75" hidden="false" customHeight="true" outlineLevel="0" collapsed="false">
      <c r="A149" s="38"/>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row>
    <row r="150" customFormat="false" ht="12.75" hidden="false" customHeight="true" outlineLevel="0" collapsed="false">
      <c r="A150" s="38"/>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row>
    <row r="151" customFormat="false" ht="12.75" hidden="false" customHeight="true" outlineLevel="0" collapsed="false">
      <c r="A151" s="38"/>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row>
    <row r="152" customFormat="false" ht="12.75" hidden="false" customHeight="true" outlineLevel="0" collapsed="false">
      <c r="A152" s="38"/>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row>
    <row r="153" customFormat="false" ht="12.75" hidden="false" customHeight="true" outlineLevel="0" collapsed="false">
      <c r="A153" s="38"/>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row>
    <row r="154" customFormat="false" ht="12.75" hidden="false" customHeight="true" outlineLevel="0" collapsed="false">
      <c r="A154" s="38"/>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row>
    <row r="155" customFormat="false" ht="12.75" hidden="false" customHeight="true" outlineLevel="0" collapsed="false">
      <c r="A155" s="38"/>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row>
    <row r="156" customFormat="false" ht="12.75" hidden="false" customHeight="true" outlineLevel="0" collapsed="false">
      <c r="A156" s="38"/>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row>
    <row r="157" customFormat="false" ht="12.75" hidden="false" customHeight="true" outlineLevel="0" collapsed="false">
      <c r="A157" s="38"/>
      <c r="B157" s="38"/>
      <c r="C157" s="38"/>
      <c r="D157" s="38"/>
      <c r="E157" s="38"/>
      <c r="F157" s="38"/>
      <c r="G157" s="38"/>
      <c r="H157" s="38"/>
      <c r="I157" s="38"/>
      <c r="J157" s="38"/>
      <c r="K157" s="38"/>
      <c r="L157" s="38"/>
      <c r="M157" s="38"/>
      <c r="N157" s="38"/>
      <c r="O157" s="38"/>
      <c r="P157" s="38"/>
      <c r="Q157" s="38"/>
      <c r="R157" s="38"/>
      <c r="S157" s="38"/>
      <c r="T157" s="38"/>
      <c r="U157" s="38"/>
      <c r="V157" s="38"/>
      <c r="W157" s="38"/>
      <c r="X157" s="38"/>
      <c r="Y157" s="38"/>
      <c r="Z157" s="38"/>
    </row>
    <row r="158" customFormat="false" ht="12.75" hidden="false" customHeight="true" outlineLevel="0" collapsed="false">
      <c r="A158" s="38"/>
      <c r="B158" s="38"/>
      <c r="C158" s="38"/>
      <c r="D158" s="38"/>
      <c r="E158" s="38"/>
      <c r="F158" s="38"/>
      <c r="G158" s="38"/>
      <c r="H158" s="38"/>
      <c r="I158" s="38"/>
      <c r="J158" s="38"/>
      <c r="K158" s="38"/>
      <c r="L158" s="38"/>
      <c r="M158" s="38"/>
      <c r="N158" s="38"/>
      <c r="O158" s="38"/>
      <c r="P158" s="38"/>
      <c r="Q158" s="38"/>
      <c r="R158" s="38"/>
      <c r="S158" s="38"/>
      <c r="T158" s="38"/>
      <c r="U158" s="38"/>
      <c r="V158" s="38"/>
      <c r="W158" s="38"/>
      <c r="X158" s="38"/>
      <c r="Y158" s="38"/>
      <c r="Z158" s="38"/>
    </row>
    <row r="159" customFormat="false" ht="12.75" hidden="false" customHeight="true" outlineLevel="0" collapsed="false">
      <c r="A159" s="38"/>
      <c r="B159" s="38"/>
      <c r="C159" s="38"/>
      <c r="D159" s="38"/>
      <c r="E159" s="38"/>
      <c r="F159" s="38"/>
      <c r="G159" s="38"/>
      <c r="H159" s="38"/>
      <c r="I159" s="38"/>
      <c r="J159" s="38"/>
      <c r="K159" s="38"/>
      <c r="L159" s="38"/>
      <c r="M159" s="38"/>
      <c r="N159" s="38"/>
      <c r="O159" s="38"/>
      <c r="P159" s="38"/>
      <c r="Q159" s="38"/>
      <c r="R159" s="38"/>
      <c r="S159" s="38"/>
      <c r="T159" s="38"/>
      <c r="U159" s="38"/>
      <c r="V159" s="38"/>
      <c r="W159" s="38"/>
      <c r="X159" s="38"/>
      <c r="Y159" s="38"/>
      <c r="Z159" s="38"/>
    </row>
    <row r="160" customFormat="false" ht="12.75" hidden="false" customHeight="true" outlineLevel="0" collapsed="false">
      <c r="A160" s="38"/>
      <c r="B160" s="38"/>
      <c r="C160" s="38"/>
      <c r="D160" s="38"/>
      <c r="E160" s="38"/>
      <c r="F160" s="38"/>
      <c r="G160" s="38"/>
      <c r="H160" s="38"/>
      <c r="I160" s="38"/>
      <c r="J160" s="38"/>
      <c r="K160" s="38"/>
      <c r="L160" s="38"/>
      <c r="M160" s="38"/>
      <c r="N160" s="38"/>
      <c r="O160" s="38"/>
      <c r="P160" s="38"/>
      <c r="Q160" s="38"/>
      <c r="R160" s="38"/>
      <c r="S160" s="38"/>
      <c r="T160" s="38"/>
      <c r="U160" s="38"/>
      <c r="V160" s="38"/>
      <c r="W160" s="38"/>
      <c r="X160" s="38"/>
      <c r="Y160" s="38"/>
      <c r="Z160" s="38"/>
    </row>
    <row r="161" customFormat="false" ht="12.75" hidden="false" customHeight="true" outlineLevel="0" collapsed="false">
      <c r="A161" s="38"/>
      <c r="B161" s="38"/>
      <c r="C161" s="38"/>
      <c r="D161" s="38"/>
      <c r="E161" s="38"/>
      <c r="F161" s="38"/>
      <c r="G161" s="38"/>
      <c r="H161" s="38"/>
      <c r="I161" s="38"/>
      <c r="J161" s="38"/>
      <c r="K161" s="38"/>
      <c r="L161" s="38"/>
      <c r="M161" s="38"/>
      <c r="N161" s="38"/>
      <c r="O161" s="38"/>
      <c r="P161" s="38"/>
      <c r="Q161" s="38"/>
      <c r="R161" s="38"/>
      <c r="S161" s="38"/>
      <c r="T161" s="38"/>
      <c r="U161" s="38"/>
      <c r="V161" s="38"/>
      <c r="W161" s="38"/>
      <c r="X161" s="38"/>
      <c r="Y161" s="38"/>
      <c r="Z161" s="38"/>
    </row>
    <row r="162" customFormat="false" ht="12.75" hidden="false" customHeight="true" outlineLevel="0" collapsed="false">
      <c r="A162" s="38"/>
      <c r="B162" s="38"/>
      <c r="C162" s="38"/>
      <c r="D162" s="38"/>
      <c r="E162" s="38"/>
      <c r="F162" s="38"/>
      <c r="G162" s="38"/>
      <c r="H162" s="38"/>
      <c r="I162" s="38"/>
      <c r="J162" s="38"/>
      <c r="K162" s="38"/>
      <c r="L162" s="38"/>
      <c r="M162" s="38"/>
      <c r="N162" s="38"/>
      <c r="O162" s="38"/>
      <c r="P162" s="38"/>
      <c r="Q162" s="38"/>
      <c r="R162" s="38"/>
      <c r="S162" s="38"/>
      <c r="T162" s="38"/>
      <c r="U162" s="38"/>
      <c r="V162" s="38"/>
      <c r="W162" s="38"/>
      <c r="X162" s="38"/>
      <c r="Y162" s="38"/>
      <c r="Z162" s="38"/>
    </row>
    <row r="163" customFormat="false" ht="12.75" hidden="false" customHeight="true" outlineLevel="0" collapsed="false">
      <c r="A163" s="38"/>
      <c r="B163" s="38"/>
      <c r="C163" s="38"/>
      <c r="D163" s="38"/>
      <c r="E163" s="38"/>
      <c r="F163" s="38"/>
      <c r="G163" s="38"/>
      <c r="H163" s="38"/>
      <c r="I163" s="38"/>
      <c r="J163" s="38"/>
      <c r="K163" s="38"/>
      <c r="L163" s="38"/>
      <c r="M163" s="38"/>
      <c r="N163" s="38"/>
      <c r="O163" s="38"/>
      <c r="P163" s="38"/>
      <c r="Q163" s="38"/>
      <c r="R163" s="38"/>
      <c r="S163" s="38"/>
      <c r="T163" s="38"/>
      <c r="U163" s="38"/>
      <c r="V163" s="38"/>
      <c r="W163" s="38"/>
      <c r="X163" s="38"/>
      <c r="Y163" s="38"/>
      <c r="Z163" s="38"/>
    </row>
    <row r="164" customFormat="false" ht="12.75" hidden="false" customHeight="true" outlineLevel="0" collapsed="false">
      <c r="A164" s="38"/>
      <c r="B164" s="38"/>
      <c r="C164" s="38"/>
      <c r="D164" s="38"/>
      <c r="E164" s="38"/>
      <c r="F164" s="38"/>
      <c r="G164" s="38"/>
      <c r="H164" s="38"/>
      <c r="I164" s="38"/>
      <c r="J164" s="38"/>
      <c r="K164" s="38"/>
      <c r="L164" s="38"/>
      <c r="M164" s="38"/>
      <c r="N164" s="38"/>
      <c r="O164" s="38"/>
      <c r="P164" s="38"/>
      <c r="Q164" s="38"/>
      <c r="R164" s="38"/>
      <c r="S164" s="38"/>
      <c r="T164" s="38"/>
      <c r="U164" s="38"/>
      <c r="V164" s="38"/>
      <c r="W164" s="38"/>
      <c r="X164" s="38"/>
      <c r="Y164" s="38"/>
      <c r="Z164" s="38"/>
    </row>
    <row r="165" customFormat="false" ht="12.75" hidden="false" customHeight="true" outlineLevel="0" collapsed="false">
      <c r="A165" s="38"/>
      <c r="B165" s="38"/>
      <c r="C165" s="38"/>
      <c r="D165" s="38"/>
      <c r="E165" s="38"/>
      <c r="F165" s="38"/>
      <c r="G165" s="38"/>
      <c r="H165" s="38"/>
      <c r="I165" s="38"/>
      <c r="J165" s="38"/>
      <c r="K165" s="38"/>
      <c r="L165" s="38"/>
      <c r="M165" s="38"/>
      <c r="N165" s="38"/>
      <c r="O165" s="38"/>
      <c r="P165" s="38"/>
      <c r="Q165" s="38"/>
      <c r="R165" s="38"/>
      <c r="S165" s="38"/>
      <c r="T165" s="38"/>
      <c r="U165" s="38"/>
      <c r="V165" s="38"/>
      <c r="W165" s="38"/>
      <c r="X165" s="38"/>
      <c r="Y165" s="38"/>
      <c r="Z165" s="38"/>
    </row>
    <row r="166" customFormat="false" ht="12.75" hidden="false" customHeight="true" outlineLevel="0" collapsed="false">
      <c r="A166" s="38"/>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row>
    <row r="167" customFormat="false" ht="12.75" hidden="false" customHeight="true" outlineLevel="0" collapsed="false">
      <c r="A167" s="38"/>
      <c r="B167" s="38"/>
      <c r="C167" s="38"/>
      <c r="D167" s="38"/>
      <c r="E167" s="38"/>
      <c r="F167" s="38"/>
      <c r="G167" s="38"/>
      <c r="H167" s="38"/>
      <c r="I167" s="38"/>
      <c r="J167" s="38"/>
      <c r="K167" s="38"/>
      <c r="L167" s="38"/>
      <c r="M167" s="38"/>
      <c r="N167" s="38"/>
      <c r="O167" s="38"/>
      <c r="P167" s="38"/>
      <c r="Q167" s="38"/>
      <c r="R167" s="38"/>
      <c r="S167" s="38"/>
      <c r="T167" s="38"/>
      <c r="U167" s="38"/>
      <c r="V167" s="38"/>
      <c r="W167" s="38"/>
      <c r="X167" s="38"/>
      <c r="Y167" s="38"/>
      <c r="Z167" s="38"/>
    </row>
    <row r="168" customFormat="false" ht="12.75" hidden="false" customHeight="true" outlineLevel="0" collapsed="false">
      <c r="A168" s="38"/>
      <c r="B168" s="38"/>
      <c r="C168" s="38"/>
      <c r="D168" s="38"/>
      <c r="E168" s="38"/>
      <c r="F168" s="38"/>
      <c r="G168" s="38"/>
      <c r="H168" s="38"/>
      <c r="I168" s="38"/>
      <c r="J168" s="38"/>
      <c r="K168" s="38"/>
      <c r="L168" s="38"/>
      <c r="M168" s="38"/>
      <c r="N168" s="38"/>
      <c r="O168" s="38"/>
      <c r="P168" s="38"/>
      <c r="Q168" s="38"/>
      <c r="R168" s="38"/>
      <c r="S168" s="38"/>
      <c r="T168" s="38"/>
      <c r="U168" s="38"/>
      <c r="V168" s="38"/>
      <c r="W168" s="38"/>
      <c r="X168" s="38"/>
      <c r="Y168" s="38"/>
      <c r="Z168" s="38"/>
    </row>
    <row r="169" customFormat="false" ht="12.75" hidden="false" customHeight="true" outlineLevel="0" collapsed="false">
      <c r="A169" s="38"/>
      <c r="B169" s="38"/>
      <c r="C169" s="38"/>
      <c r="D169" s="38"/>
      <c r="E169" s="38"/>
      <c r="F169" s="38"/>
      <c r="G169" s="38"/>
      <c r="H169" s="38"/>
      <c r="I169" s="38"/>
      <c r="J169" s="38"/>
      <c r="K169" s="38"/>
      <c r="L169" s="38"/>
      <c r="M169" s="38"/>
      <c r="N169" s="38"/>
      <c r="O169" s="38"/>
      <c r="P169" s="38"/>
      <c r="Q169" s="38"/>
      <c r="R169" s="38"/>
      <c r="S169" s="38"/>
      <c r="T169" s="38"/>
      <c r="U169" s="38"/>
      <c r="V169" s="38"/>
      <c r="W169" s="38"/>
      <c r="X169" s="38"/>
      <c r="Y169" s="38"/>
      <c r="Z169" s="38"/>
    </row>
    <row r="170" customFormat="false" ht="12.75" hidden="false" customHeight="true" outlineLevel="0" collapsed="false">
      <c r="A170" s="38"/>
      <c r="B170" s="38"/>
      <c r="C170" s="38"/>
      <c r="D170" s="38"/>
      <c r="E170" s="38"/>
      <c r="F170" s="38"/>
      <c r="G170" s="38"/>
      <c r="H170" s="38"/>
      <c r="I170" s="38"/>
      <c r="J170" s="38"/>
      <c r="K170" s="38"/>
      <c r="L170" s="38"/>
      <c r="M170" s="38"/>
      <c r="N170" s="38"/>
      <c r="O170" s="38"/>
      <c r="P170" s="38"/>
      <c r="Q170" s="38"/>
      <c r="R170" s="38"/>
      <c r="S170" s="38"/>
      <c r="T170" s="38"/>
      <c r="U170" s="38"/>
      <c r="V170" s="38"/>
      <c r="W170" s="38"/>
      <c r="X170" s="38"/>
      <c r="Y170" s="38"/>
      <c r="Z170" s="38"/>
    </row>
    <row r="171" customFormat="false" ht="12.75" hidden="false" customHeight="true" outlineLevel="0" collapsed="false">
      <c r="A171" s="38"/>
      <c r="B171" s="38"/>
      <c r="C171" s="38"/>
      <c r="D171" s="38"/>
      <c r="E171" s="38"/>
      <c r="F171" s="38"/>
      <c r="G171" s="38"/>
      <c r="H171" s="38"/>
      <c r="I171" s="38"/>
      <c r="J171" s="38"/>
      <c r="K171" s="38"/>
      <c r="L171" s="38"/>
      <c r="M171" s="38"/>
      <c r="N171" s="38"/>
      <c r="O171" s="38"/>
      <c r="P171" s="38"/>
      <c r="Q171" s="38"/>
      <c r="R171" s="38"/>
      <c r="S171" s="38"/>
      <c r="T171" s="38"/>
      <c r="U171" s="38"/>
      <c r="V171" s="38"/>
      <c r="W171" s="38"/>
      <c r="X171" s="38"/>
      <c r="Y171" s="38"/>
      <c r="Z171" s="38"/>
    </row>
    <row r="172" customFormat="false" ht="12.75" hidden="false" customHeight="true" outlineLevel="0" collapsed="false">
      <c r="A172" s="38"/>
      <c r="B172" s="38"/>
      <c r="C172" s="38"/>
      <c r="D172" s="38"/>
      <c r="E172" s="38"/>
      <c r="F172" s="38"/>
      <c r="G172" s="38"/>
      <c r="H172" s="38"/>
      <c r="I172" s="38"/>
      <c r="J172" s="38"/>
      <c r="K172" s="38"/>
      <c r="L172" s="38"/>
      <c r="M172" s="38"/>
      <c r="N172" s="38"/>
      <c r="O172" s="38"/>
      <c r="P172" s="38"/>
      <c r="Q172" s="38"/>
      <c r="R172" s="38"/>
      <c r="S172" s="38"/>
      <c r="T172" s="38"/>
      <c r="U172" s="38"/>
      <c r="V172" s="38"/>
      <c r="W172" s="38"/>
      <c r="X172" s="38"/>
      <c r="Y172" s="38"/>
      <c r="Z172" s="38"/>
    </row>
    <row r="173" customFormat="false" ht="12.75" hidden="false" customHeight="true" outlineLevel="0" collapsed="false">
      <c r="A173" s="38"/>
      <c r="B173" s="38"/>
      <c r="C173" s="38"/>
      <c r="D173" s="38"/>
      <c r="E173" s="38"/>
      <c r="F173" s="38"/>
      <c r="G173" s="38"/>
      <c r="H173" s="38"/>
      <c r="I173" s="38"/>
      <c r="J173" s="38"/>
      <c r="K173" s="38"/>
      <c r="L173" s="38"/>
      <c r="M173" s="38"/>
      <c r="N173" s="38"/>
      <c r="O173" s="38"/>
      <c r="P173" s="38"/>
      <c r="Q173" s="38"/>
      <c r="R173" s="38"/>
      <c r="S173" s="38"/>
      <c r="T173" s="38"/>
      <c r="U173" s="38"/>
      <c r="V173" s="38"/>
      <c r="W173" s="38"/>
      <c r="X173" s="38"/>
      <c r="Y173" s="38"/>
      <c r="Z173" s="38"/>
    </row>
    <row r="174" customFormat="false" ht="12.75" hidden="false" customHeight="true" outlineLevel="0" collapsed="false">
      <c r="A174" s="38"/>
      <c r="B174" s="38"/>
      <c r="C174" s="38"/>
      <c r="D174" s="38"/>
      <c r="E174" s="38"/>
      <c r="F174" s="38"/>
      <c r="G174" s="38"/>
      <c r="H174" s="38"/>
      <c r="I174" s="38"/>
      <c r="J174" s="38"/>
      <c r="K174" s="38"/>
      <c r="L174" s="38"/>
      <c r="M174" s="38"/>
      <c r="N174" s="38"/>
      <c r="O174" s="38"/>
      <c r="P174" s="38"/>
      <c r="Q174" s="38"/>
      <c r="R174" s="38"/>
      <c r="S174" s="38"/>
      <c r="T174" s="38"/>
      <c r="U174" s="38"/>
      <c r="V174" s="38"/>
      <c r="W174" s="38"/>
      <c r="X174" s="38"/>
      <c r="Y174" s="38"/>
      <c r="Z174" s="38"/>
    </row>
    <row r="175" customFormat="false" ht="12.75" hidden="false" customHeight="true" outlineLevel="0" collapsed="false">
      <c r="A175" s="38"/>
      <c r="B175" s="38"/>
      <c r="C175" s="38"/>
      <c r="D175" s="38"/>
      <c r="E175" s="38"/>
      <c r="F175" s="38"/>
      <c r="G175" s="38"/>
      <c r="H175" s="38"/>
      <c r="I175" s="38"/>
      <c r="J175" s="38"/>
      <c r="K175" s="38"/>
      <c r="L175" s="38"/>
      <c r="M175" s="38"/>
      <c r="N175" s="38"/>
      <c r="O175" s="38"/>
      <c r="P175" s="38"/>
      <c r="Q175" s="38"/>
      <c r="R175" s="38"/>
      <c r="S175" s="38"/>
      <c r="T175" s="38"/>
      <c r="U175" s="38"/>
      <c r="V175" s="38"/>
      <c r="W175" s="38"/>
      <c r="X175" s="38"/>
      <c r="Y175" s="38"/>
      <c r="Z175" s="38"/>
    </row>
    <row r="176" customFormat="false" ht="12.75" hidden="false" customHeight="true" outlineLevel="0" collapsed="false">
      <c r="A176" s="38"/>
      <c r="B176" s="38"/>
      <c r="C176" s="38"/>
      <c r="D176" s="38"/>
      <c r="E176" s="38"/>
      <c r="F176" s="38"/>
      <c r="G176" s="38"/>
      <c r="H176" s="38"/>
      <c r="I176" s="38"/>
      <c r="J176" s="38"/>
      <c r="K176" s="38"/>
      <c r="L176" s="38"/>
      <c r="M176" s="38"/>
      <c r="N176" s="38"/>
      <c r="O176" s="38"/>
      <c r="P176" s="38"/>
      <c r="Q176" s="38"/>
      <c r="R176" s="38"/>
      <c r="S176" s="38"/>
      <c r="T176" s="38"/>
      <c r="U176" s="38"/>
      <c r="V176" s="38"/>
      <c r="W176" s="38"/>
      <c r="X176" s="38"/>
      <c r="Y176" s="38"/>
      <c r="Z176" s="38"/>
    </row>
    <row r="177" customFormat="false" ht="12.75" hidden="false" customHeight="true" outlineLevel="0" collapsed="false">
      <c r="A177" s="38"/>
      <c r="B177" s="38"/>
      <c r="C177" s="38"/>
      <c r="D177" s="38"/>
      <c r="E177" s="38"/>
      <c r="F177" s="38"/>
      <c r="G177" s="38"/>
      <c r="H177" s="38"/>
      <c r="I177" s="38"/>
      <c r="J177" s="38"/>
      <c r="K177" s="38"/>
      <c r="L177" s="38"/>
      <c r="M177" s="38"/>
      <c r="N177" s="38"/>
      <c r="O177" s="38"/>
      <c r="P177" s="38"/>
      <c r="Q177" s="38"/>
      <c r="R177" s="38"/>
      <c r="S177" s="38"/>
      <c r="T177" s="38"/>
      <c r="U177" s="38"/>
      <c r="V177" s="38"/>
      <c r="W177" s="38"/>
      <c r="X177" s="38"/>
      <c r="Y177" s="38"/>
      <c r="Z177" s="38"/>
    </row>
    <row r="178" customFormat="false" ht="12.75" hidden="false" customHeight="true" outlineLevel="0" collapsed="false">
      <c r="A178" s="38"/>
      <c r="B178" s="38"/>
      <c r="C178" s="38"/>
      <c r="D178" s="38"/>
      <c r="E178" s="38"/>
      <c r="F178" s="38"/>
      <c r="G178" s="38"/>
      <c r="H178" s="38"/>
      <c r="I178" s="38"/>
      <c r="J178" s="38"/>
      <c r="K178" s="38"/>
      <c r="L178" s="38"/>
      <c r="M178" s="38"/>
      <c r="N178" s="38"/>
      <c r="O178" s="38"/>
      <c r="P178" s="38"/>
      <c r="Q178" s="38"/>
      <c r="R178" s="38"/>
      <c r="S178" s="38"/>
      <c r="T178" s="38"/>
      <c r="U178" s="38"/>
      <c r="V178" s="38"/>
      <c r="W178" s="38"/>
      <c r="X178" s="38"/>
      <c r="Y178" s="38"/>
      <c r="Z178" s="38"/>
    </row>
    <row r="179" customFormat="false" ht="12.75" hidden="false" customHeight="true" outlineLevel="0" collapsed="false">
      <c r="A179" s="38"/>
      <c r="B179" s="38"/>
      <c r="C179" s="38"/>
      <c r="D179" s="38"/>
      <c r="E179" s="38"/>
      <c r="F179" s="38"/>
      <c r="G179" s="38"/>
      <c r="H179" s="38"/>
      <c r="I179" s="38"/>
      <c r="J179" s="38"/>
      <c r="K179" s="38"/>
      <c r="L179" s="38"/>
      <c r="M179" s="38"/>
      <c r="N179" s="38"/>
      <c r="O179" s="38"/>
      <c r="P179" s="38"/>
      <c r="Q179" s="38"/>
      <c r="R179" s="38"/>
      <c r="S179" s="38"/>
      <c r="T179" s="38"/>
      <c r="U179" s="38"/>
      <c r="V179" s="38"/>
      <c r="W179" s="38"/>
      <c r="X179" s="38"/>
      <c r="Y179" s="38"/>
      <c r="Z179" s="38"/>
    </row>
    <row r="180" customFormat="false" ht="12.75" hidden="false" customHeight="true" outlineLevel="0" collapsed="false">
      <c r="A180" s="38"/>
      <c r="B180" s="38"/>
      <c r="C180" s="38"/>
      <c r="D180" s="38"/>
      <c r="E180" s="38"/>
      <c r="F180" s="38"/>
      <c r="G180" s="38"/>
      <c r="H180" s="38"/>
      <c r="I180" s="38"/>
      <c r="J180" s="38"/>
      <c r="K180" s="38"/>
      <c r="L180" s="38"/>
      <c r="M180" s="38"/>
      <c r="N180" s="38"/>
      <c r="O180" s="38"/>
      <c r="P180" s="38"/>
      <c r="Q180" s="38"/>
      <c r="R180" s="38"/>
      <c r="S180" s="38"/>
      <c r="T180" s="38"/>
      <c r="U180" s="38"/>
      <c r="V180" s="38"/>
      <c r="W180" s="38"/>
      <c r="X180" s="38"/>
      <c r="Y180" s="38"/>
      <c r="Z180" s="38"/>
    </row>
    <row r="181" customFormat="false" ht="12.75" hidden="false" customHeight="true" outlineLevel="0" collapsed="false">
      <c r="A181" s="38"/>
      <c r="B181" s="38"/>
      <c r="C181" s="38"/>
      <c r="D181" s="38"/>
      <c r="E181" s="38"/>
      <c r="F181" s="38"/>
      <c r="G181" s="38"/>
      <c r="H181" s="38"/>
      <c r="I181" s="38"/>
      <c r="J181" s="38"/>
      <c r="K181" s="38"/>
      <c r="L181" s="38"/>
      <c r="M181" s="38"/>
      <c r="N181" s="38"/>
      <c r="O181" s="38"/>
      <c r="P181" s="38"/>
      <c r="Q181" s="38"/>
      <c r="R181" s="38"/>
      <c r="S181" s="38"/>
      <c r="T181" s="38"/>
      <c r="U181" s="38"/>
      <c r="V181" s="38"/>
      <c r="W181" s="38"/>
      <c r="X181" s="38"/>
      <c r="Y181" s="38"/>
      <c r="Z181" s="38"/>
    </row>
    <row r="182" customFormat="false" ht="12.75" hidden="false" customHeight="true" outlineLevel="0" collapsed="false">
      <c r="A182" s="38"/>
      <c r="B182" s="38"/>
      <c r="C182" s="38"/>
      <c r="D182" s="38"/>
      <c r="E182" s="38"/>
      <c r="F182" s="38"/>
      <c r="G182" s="38"/>
      <c r="H182" s="38"/>
      <c r="I182" s="38"/>
      <c r="J182" s="38"/>
      <c r="K182" s="38"/>
      <c r="L182" s="38"/>
      <c r="M182" s="38"/>
      <c r="N182" s="38"/>
      <c r="O182" s="38"/>
      <c r="P182" s="38"/>
      <c r="Q182" s="38"/>
      <c r="R182" s="38"/>
      <c r="S182" s="38"/>
      <c r="T182" s="38"/>
      <c r="U182" s="38"/>
      <c r="V182" s="38"/>
      <c r="W182" s="38"/>
      <c r="X182" s="38"/>
      <c r="Y182" s="38"/>
      <c r="Z182" s="38"/>
    </row>
    <row r="183" customFormat="false" ht="12.75" hidden="false" customHeight="true" outlineLevel="0" collapsed="false">
      <c r="A183" s="38"/>
      <c r="B183" s="38"/>
      <c r="C183" s="38"/>
      <c r="D183" s="38"/>
      <c r="E183" s="38"/>
      <c r="F183" s="38"/>
      <c r="G183" s="38"/>
      <c r="H183" s="38"/>
      <c r="I183" s="38"/>
      <c r="J183" s="38"/>
      <c r="K183" s="38"/>
      <c r="L183" s="38"/>
      <c r="M183" s="38"/>
      <c r="N183" s="38"/>
      <c r="O183" s="38"/>
      <c r="P183" s="38"/>
      <c r="Q183" s="38"/>
      <c r="R183" s="38"/>
      <c r="S183" s="38"/>
      <c r="T183" s="38"/>
      <c r="U183" s="38"/>
      <c r="V183" s="38"/>
      <c r="W183" s="38"/>
      <c r="X183" s="38"/>
      <c r="Y183" s="38"/>
      <c r="Z183" s="38"/>
    </row>
    <row r="184" customFormat="false" ht="12.75" hidden="false" customHeight="true" outlineLevel="0" collapsed="false">
      <c r="A184" s="38"/>
      <c r="B184" s="38"/>
      <c r="C184" s="38"/>
      <c r="D184" s="38"/>
      <c r="E184" s="38"/>
      <c r="F184" s="38"/>
      <c r="G184" s="38"/>
      <c r="H184" s="38"/>
      <c r="I184" s="38"/>
      <c r="J184" s="38"/>
      <c r="K184" s="38"/>
      <c r="L184" s="38"/>
      <c r="M184" s="38"/>
      <c r="N184" s="38"/>
      <c r="O184" s="38"/>
      <c r="P184" s="38"/>
      <c r="Q184" s="38"/>
      <c r="R184" s="38"/>
      <c r="S184" s="38"/>
      <c r="T184" s="38"/>
      <c r="U184" s="38"/>
      <c r="V184" s="38"/>
      <c r="W184" s="38"/>
      <c r="X184" s="38"/>
      <c r="Y184" s="38"/>
      <c r="Z184" s="38"/>
    </row>
    <row r="185" customFormat="false" ht="12.75" hidden="false" customHeight="true" outlineLevel="0" collapsed="false">
      <c r="A185" s="38"/>
      <c r="B185" s="38"/>
      <c r="C185" s="38"/>
      <c r="D185" s="38"/>
      <c r="E185" s="38"/>
      <c r="F185" s="38"/>
      <c r="G185" s="38"/>
      <c r="H185" s="38"/>
      <c r="I185" s="38"/>
      <c r="J185" s="38"/>
      <c r="K185" s="38"/>
      <c r="L185" s="38"/>
      <c r="M185" s="38"/>
      <c r="N185" s="38"/>
      <c r="O185" s="38"/>
      <c r="P185" s="38"/>
      <c r="Q185" s="38"/>
      <c r="R185" s="38"/>
      <c r="S185" s="38"/>
      <c r="T185" s="38"/>
      <c r="U185" s="38"/>
      <c r="V185" s="38"/>
      <c r="W185" s="38"/>
      <c r="X185" s="38"/>
      <c r="Y185" s="38"/>
      <c r="Z185" s="38"/>
    </row>
    <row r="186" customFormat="false" ht="12.75" hidden="false" customHeight="true" outlineLevel="0" collapsed="false">
      <c r="A186" s="38"/>
      <c r="B186" s="38"/>
      <c r="C186" s="38"/>
      <c r="D186" s="38"/>
      <c r="E186" s="38"/>
      <c r="F186" s="38"/>
      <c r="G186" s="38"/>
      <c r="H186" s="38"/>
      <c r="I186" s="38"/>
      <c r="J186" s="38"/>
      <c r="K186" s="38"/>
      <c r="L186" s="38"/>
      <c r="M186" s="38"/>
      <c r="N186" s="38"/>
      <c r="O186" s="38"/>
      <c r="P186" s="38"/>
      <c r="Q186" s="38"/>
      <c r="R186" s="38"/>
      <c r="S186" s="38"/>
      <c r="T186" s="38"/>
      <c r="U186" s="38"/>
      <c r="V186" s="38"/>
      <c r="W186" s="38"/>
      <c r="X186" s="38"/>
      <c r="Y186" s="38"/>
      <c r="Z186" s="38"/>
    </row>
    <row r="187" customFormat="false" ht="12.75" hidden="false" customHeight="true" outlineLevel="0" collapsed="false">
      <c r="A187" s="38"/>
      <c r="B187" s="38"/>
      <c r="C187" s="38"/>
      <c r="D187" s="38"/>
      <c r="E187" s="38"/>
      <c r="F187" s="38"/>
      <c r="G187" s="38"/>
      <c r="H187" s="38"/>
      <c r="I187" s="38"/>
      <c r="J187" s="38"/>
      <c r="K187" s="38"/>
      <c r="L187" s="38"/>
      <c r="M187" s="38"/>
      <c r="N187" s="38"/>
      <c r="O187" s="38"/>
      <c r="P187" s="38"/>
      <c r="Q187" s="38"/>
      <c r="R187" s="38"/>
      <c r="S187" s="38"/>
      <c r="T187" s="38"/>
      <c r="U187" s="38"/>
      <c r="V187" s="38"/>
      <c r="W187" s="38"/>
      <c r="X187" s="38"/>
      <c r="Y187" s="38"/>
      <c r="Z187" s="38"/>
    </row>
    <row r="188" customFormat="false" ht="12.75" hidden="false" customHeight="true" outlineLevel="0" collapsed="false">
      <c r="A188" s="38"/>
      <c r="B188" s="38"/>
      <c r="C188" s="38"/>
      <c r="D188" s="38"/>
      <c r="E188" s="38"/>
      <c r="F188" s="38"/>
      <c r="G188" s="38"/>
      <c r="H188" s="38"/>
      <c r="I188" s="38"/>
      <c r="J188" s="38"/>
      <c r="K188" s="38"/>
      <c r="L188" s="38"/>
      <c r="M188" s="38"/>
      <c r="N188" s="38"/>
      <c r="O188" s="38"/>
      <c r="P188" s="38"/>
      <c r="Q188" s="38"/>
      <c r="R188" s="38"/>
      <c r="S188" s="38"/>
      <c r="T188" s="38"/>
      <c r="U188" s="38"/>
      <c r="V188" s="38"/>
      <c r="W188" s="38"/>
      <c r="X188" s="38"/>
      <c r="Y188" s="38"/>
      <c r="Z188" s="38"/>
    </row>
    <row r="189" customFormat="false" ht="12.75" hidden="false" customHeight="true" outlineLevel="0" collapsed="false">
      <c r="A189" s="38"/>
      <c r="B189" s="38"/>
      <c r="C189" s="38"/>
      <c r="D189" s="38"/>
      <c r="E189" s="38"/>
      <c r="F189" s="38"/>
      <c r="G189" s="38"/>
      <c r="H189" s="38"/>
      <c r="I189" s="38"/>
      <c r="J189" s="38"/>
      <c r="K189" s="38"/>
      <c r="L189" s="38"/>
      <c r="M189" s="38"/>
      <c r="N189" s="38"/>
      <c r="O189" s="38"/>
      <c r="P189" s="38"/>
      <c r="Q189" s="38"/>
      <c r="R189" s="38"/>
      <c r="S189" s="38"/>
      <c r="T189" s="38"/>
      <c r="U189" s="38"/>
      <c r="V189" s="38"/>
      <c r="W189" s="38"/>
      <c r="X189" s="38"/>
      <c r="Y189" s="38"/>
      <c r="Z189" s="38"/>
    </row>
    <row r="190" customFormat="false" ht="12.75" hidden="false" customHeight="true" outlineLevel="0" collapsed="false">
      <c r="A190" s="38"/>
      <c r="B190" s="38"/>
      <c r="C190" s="38"/>
      <c r="D190" s="38"/>
      <c r="E190" s="38"/>
      <c r="F190" s="38"/>
      <c r="G190" s="38"/>
      <c r="H190" s="38"/>
      <c r="I190" s="38"/>
      <c r="J190" s="38"/>
      <c r="K190" s="38"/>
      <c r="L190" s="38"/>
      <c r="M190" s="38"/>
      <c r="N190" s="38"/>
      <c r="O190" s="38"/>
      <c r="P190" s="38"/>
      <c r="Q190" s="38"/>
      <c r="R190" s="38"/>
      <c r="S190" s="38"/>
      <c r="T190" s="38"/>
      <c r="U190" s="38"/>
      <c r="V190" s="38"/>
      <c r="W190" s="38"/>
      <c r="X190" s="38"/>
      <c r="Y190" s="38"/>
      <c r="Z190" s="38"/>
    </row>
    <row r="191" customFormat="false" ht="12.75" hidden="false" customHeight="true" outlineLevel="0" collapsed="false">
      <c r="A191" s="38"/>
      <c r="B191" s="38"/>
      <c r="C191" s="38"/>
      <c r="D191" s="38"/>
      <c r="E191" s="38"/>
      <c r="F191" s="38"/>
      <c r="G191" s="38"/>
      <c r="H191" s="38"/>
      <c r="I191" s="38"/>
      <c r="J191" s="38"/>
      <c r="K191" s="38"/>
      <c r="L191" s="38"/>
      <c r="M191" s="38"/>
      <c r="N191" s="38"/>
      <c r="O191" s="38"/>
      <c r="P191" s="38"/>
      <c r="Q191" s="38"/>
      <c r="R191" s="38"/>
      <c r="S191" s="38"/>
      <c r="T191" s="38"/>
      <c r="U191" s="38"/>
      <c r="V191" s="38"/>
      <c r="W191" s="38"/>
      <c r="X191" s="38"/>
      <c r="Y191" s="38"/>
      <c r="Z191" s="38"/>
    </row>
    <row r="192" customFormat="false" ht="12.75" hidden="false" customHeight="true" outlineLevel="0" collapsed="false">
      <c r="A192" s="38"/>
      <c r="B192" s="38"/>
      <c r="C192" s="38"/>
      <c r="D192" s="38"/>
      <c r="E192" s="38"/>
      <c r="F192" s="38"/>
      <c r="G192" s="38"/>
      <c r="H192" s="38"/>
      <c r="I192" s="38"/>
      <c r="J192" s="38"/>
      <c r="K192" s="38"/>
      <c r="L192" s="38"/>
      <c r="M192" s="38"/>
      <c r="N192" s="38"/>
      <c r="O192" s="38"/>
      <c r="P192" s="38"/>
      <c r="Q192" s="38"/>
      <c r="R192" s="38"/>
      <c r="S192" s="38"/>
      <c r="T192" s="38"/>
      <c r="U192" s="38"/>
      <c r="V192" s="38"/>
      <c r="W192" s="38"/>
      <c r="X192" s="38"/>
      <c r="Y192" s="38"/>
      <c r="Z192" s="38"/>
    </row>
    <row r="193" customFormat="false" ht="12.75" hidden="false" customHeight="true" outlineLevel="0" collapsed="false">
      <c r="A193" s="38"/>
      <c r="B193" s="38"/>
      <c r="C193" s="38"/>
      <c r="D193" s="38"/>
      <c r="E193" s="38"/>
      <c r="F193" s="38"/>
      <c r="G193" s="38"/>
      <c r="H193" s="38"/>
      <c r="I193" s="38"/>
      <c r="J193" s="38"/>
      <c r="K193" s="38"/>
      <c r="L193" s="38"/>
      <c r="M193" s="38"/>
      <c r="N193" s="38"/>
      <c r="O193" s="38"/>
      <c r="P193" s="38"/>
      <c r="Q193" s="38"/>
      <c r="R193" s="38"/>
      <c r="S193" s="38"/>
      <c r="T193" s="38"/>
      <c r="U193" s="38"/>
      <c r="V193" s="38"/>
      <c r="W193" s="38"/>
      <c r="X193" s="38"/>
      <c r="Y193" s="38"/>
      <c r="Z193" s="38"/>
    </row>
    <row r="194" customFormat="false" ht="12.75" hidden="false" customHeight="true" outlineLevel="0" collapsed="false">
      <c r="A194" s="38"/>
      <c r="B194" s="38"/>
      <c r="C194" s="38"/>
      <c r="D194" s="38"/>
      <c r="E194" s="38"/>
      <c r="F194" s="38"/>
      <c r="G194" s="38"/>
      <c r="H194" s="38"/>
      <c r="I194" s="38"/>
      <c r="J194" s="38"/>
      <c r="K194" s="38"/>
      <c r="L194" s="38"/>
      <c r="M194" s="38"/>
      <c r="N194" s="38"/>
      <c r="O194" s="38"/>
      <c r="P194" s="38"/>
      <c r="Q194" s="38"/>
      <c r="R194" s="38"/>
      <c r="S194" s="38"/>
      <c r="T194" s="38"/>
      <c r="U194" s="38"/>
      <c r="V194" s="38"/>
      <c r="W194" s="38"/>
      <c r="X194" s="38"/>
      <c r="Y194" s="38"/>
      <c r="Z194" s="38"/>
    </row>
    <row r="195" customFormat="false" ht="12.75" hidden="false" customHeight="true" outlineLevel="0" collapsed="false">
      <c r="A195" s="38"/>
      <c r="B195" s="38"/>
      <c r="C195" s="38"/>
      <c r="D195" s="38"/>
      <c r="E195" s="38"/>
      <c r="F195" s="38"/>
      <c r="G195" s="38"/>
      <c r="H195" s="38"/>
      <c r="I195" s="38"/>
      <c r="J195" s="38"/>
      <c r="K195" s="38"/>
      <c r="L195" s="38"/>
      <c r="M195" s="38"/>
      <c r="N195" s="38"/>
      <c r="O195" s="38"/>
      <c r="P195" s="38"/>
      <c r="Q195" s="38"/>
      <c r="R195" s="38"/>
      <c r="S195" s="38"/>
      <c r="T195" s="38"/>
      <c r="U195" s="38"/>
      <c r="V195" s="38"/>
      <c r="W195" s="38"/>
      <c r="X195" s="38"/>
      <c r="Y195" s="38"/>
      <c r="Z195" s="38"/>
    </row>
    <row r="196" customFormat="false" ht="12.75" hidden="false" customHeight="true" outlineLevel="0" collapsed="false">
      <c r="A196" s="38"/>
      <c r="B196" s="38"/>
      <c r="C196" s="38"/>
      <c r="D196" s="38"/>
      <c r="E196" s="38"/>
      <c r="F196" s="38"/>
      <c r="G196" s="38"/>
      <c r="H196" s="38"/>
      <c r="I196" s="38"/>
      <c r="J196" s="38"/>
      <c r="K196" s="38"/>
      <c r="L196" s="38"/>
      <c r="M196" s="38"/>
      <c r="N196" s="38"/>
      <c r="O196" s="38"/>
      <c r="P196" s="38"/>
      <c r="Q196" s="38"/>
      <c r="R196" s="38"/>
      <c r="S196" s="38"/>
      <c r="T196" s="38"/>
      <c r="U196" s="38"/>
      <c r="V196" s="38"/>
      <c r="W196" s="38"/>
      <c r="X196" s="38"/>
      <c r="Y196" s="38"/>
      <c r="Z196" s="38"/>
    </row>
    <row r="197" customFormat="false" ht="12.75" hidden="false" customHeight="true" outlineLevel="0" collapsed="false">
      <c r="A197" s="38"/>
      <c r="B197" s="38"/>
      <c r="C197" s="38"/>
      <c r="D197" s="38"/>
      <c r="E197" s="38"/>
      <c r="F197" s="38"/>
      <c r="G197" s="38"/>
      <c r="H197" s="38"/>
      <c r="I197" s="38"/>
      <c r="J197" s="38"/>
      <c r="K197" s="38"/>
      <c r="L197" s="38"/>
      <c r="M197" s="38"/>
      <c r="N197" s="38"/>
      <c r="O197" s="38"/>
      <c r="P197" s="38"/>
      <c r="Q197" s="38"/>
      <c r="R197" s="38"/>
      <c r="S197" s="38"/>
      <c r="T197" s="38"/>
      <c r="U197" s="38"/>
      <c r="V197" s="38"/>
      <c r="W197" s="38"/>
      <c r="X197" s="38"/>
      <c r="Y197" s="38"/>
      <c r="Z197" s="38"/>
    </row>
    <row r="198" customFormat="false" ht="12.75" hidden="false" customHeight="true" outlineLevel="0" collapsed="false">
      <c r="A198" s="38"/>
      <c r="B198" s="38"/>
      <c r="C198" s="38"/>
      <c r="D198" s="38"/>
      <c r="E198" s="38"/>
      <c r="F198" s="38"/>
      <c r="G198" s="38"/>
      <c r="H198" s="38"/>
      <c r="I198" s="38"/>
      <c r="J198" s="38"/>
      <c r="K198" s="38"/>
      <c r="L198" s="38"/>
      <c r="M198" s="38"/>
      <c r="N198" s="38"/>
      <c r="O198" s="38"/>
      <c r="P198" s="38"/>
      <c r="Q198" s="38"/>
      <c r="R198" s="38"/>
      <c r="S198" s="38"/>
      <c r="T198" s="38"/>
      <c r="U198" s="38"/>
      <c r="V198" s="38"/>
      <c r="W198" s="38"/>
      <c r="X198" s="38"/>
      <c r="Y198" s="38"/>
      <c r="Z198" s="38"/>
    </row>
    <row r="199" customFormat="false" ht="12.75" hidden="false" customHeight="true" outlineLevel="0" collapsed="false">
      <c r="A199" s="38"/>
      <c r="B199" s="38"/>
      <c r="C199" s="38"/>
      <c r="D199" s="38"/>
      <c r="E199" s="38"/>
      <c r="F199" s="38"/>
      <c r="G199" s="38"/>
      <c r="H199" s="38"/>
      <c r="I199" s="38"/>
      <c r="J199" s="38"/>
      <c r="K199" s="38"/>
      <c r="L199" s="38"/>
      <c r="M199" s="38"/>
      <c r="N199" s="38"/>
      <c r="O199" s="38"/>
      <c r="P199" s="38"/>
      <c r="Q199" s="38"/>
      <c r="R199" s="38"/>
      <c r="S199" s="38"/>
      <c r="T199" s="38"/>
      <c r="U199" s="38"/>
      <c r="V199" s="38"/>
      <c r="W199" s="38"/>
      <c r="X199" s="38"/>
      <c r="Y199" s="38"/>
      <c r="Z199" s="38"/>
    </row>
    <row r="200" customFormat="false" ht="12.75" hidden="false" customHeight="true" outlineLevel="0" collapsed="false">
      <c r="A200" s="38"/>
      <c r="B200" s="38"/>
      <c r="C200" s="38"/>
      <c r="D200" s="38"/>
      <c r="E200" s="38"/>
      <c r="F200" s="38"/>
      <c r="G200" s="38"/>
      <c r="H200" s="38"/>
      <c r="I200" s="38"/>
      <c r="J200" s="38"/>
      <c r="K200" s="38"/>
      <c r="L200" s="38"/>
      <c r="M200" s="38"/>
      <c r="N200" s="38"/>
      <c r="O200" s="38"/>
      <c r="P200" s="38"/>
      <c r="Q200" s="38"/>
      <c r="R200" s="38"/>
      <c r="S200" s="38"/>
      <c r="T200" s="38"/>
      <c r="U200" s="38"/>
      <c r="V200" s="38"/>
      <c r="W200" s="38"/>
      <c r="X200" s="38"/>
      <c r="Y200" s="38"/>
      <c r="Z200" s="38"/>
    </row>
    <row r="201" customFormat="false" ht="12.75" hidden="false" customHeight="true" outlineLevel="0" collapsed="false">
      <c r="A201" s="38"/>
      <c r="B201" s="38"/>
      <c r="C201" s="38"/>
      <c r="D201" s="38"/>
      <c r="E201" s="38"/>
      <c r="F201" s="38"/>
      <c r="G201" s="38"/>
      <c r="H201" s="38"/>
      <c r="I201" s="38"/>
      <c r="J201" s="38"/>
      <c r="K201" s="38"/>
      <c r="L201" s="38"/>
      <c r="M201" s="38"/>
      <c r="N201" s="38"/>
      <c r="O201" s="38"/>
      <c r="P201" s="38"/>
      <c r="Q201" s="38"/>
      <c r="R201" s="38"/>
      <c r="S201" s="38"/>
      <c r="T201" s="38"/>
      <c r="U201" s="38"/>
      <c r="V201" s="38"/>
      <c r="W201" s="38"/>
      <c r="X201" s="38"/>
      <c r="Y201" s="38"/>
      <c r="Z201" s="38"/>
    </row>
    <row r="202" customFormat="false" ht="12.75" hidden="false" customHeight="true" outlineLevel="0" collapsed="false">
      <c r="A202" s="38"/>
      <c r="B202" s="38"/>
      <c r="C202" s="38"/>
      <c r="D202" s="38"/>
      <c r="E202" s="38"/>
      <c r="F202" s="38"/>
      <c r="G202" s="38"/>
      <c r="H202" s="38"/>
      <c r="I202" s="38"/>
      <c r="J202" s="38"/>
      <c r="K202" s="38"/>
      <c r="L202" s="38"/>
      <c r="M202" s="38"/>
      <c r="N202" s="38"/>
      <c r="O202" s="38"/>
      <c r="P202" s="38"/>
      <c r="Q202" s="38"/>
      <c r="R202" s="38"/>
      <c r="S202" s="38"/>
      <c r="T202" s="38"/>
      <c r="U202" s="38"/>
      <c r="V202" s="38"/>
      <c r="W202" s="38"/>
      <c r="X202" s="38"/>
      <c r="Y202" s="38"/>
      <c r="Z202" s="38"/>
    </row>
    <row r="203" customFormat="false" ht="12.75" hidden="false" customHeight="true" outlineLevel="0" collapsed="false">
      <c r="A203" s="38"/>
      <c r="B203" s="38"/>
      <c r="C203" s="38"/>
      <c r="D203" s="38"/>
      <c r="E203" s="38"/>
      <c r="F203" s="38"/>
      <c r="G203" s="38"/>
      <c r="H203" s="38"/>
      <c r="I203" s="38"/>
      <c r="J203" s="38"/>
      <c r="K203" s="38"/>
      <c r="L203" s="38"/>
      <c r="M203" s="38"/>
      <c r="N203" s="38"/>
      <c r="O203" s="38"/>
      <c r="P203" s="38"/>
      <c r="Q203" s="38"/>
      <c r="R203" s="38"/>
      <c r="S203" s="38"/>
      <c r="T203" s="38"/>
      <c r="U203" s="38"/>
      <c r="V203" s="38"/>
      <c r="W203" s="38"/>
      <c r="X203" s="38"/>
      <c r="Y203" s="38"/>
      <c r="Z203" s="38"/>
    </row>
    <row r="204" customFormat="false" ht="12.75" hidden="false" customHeight="true" outlineLevel="0" collapsed="false">
      <c r="A204" s="38"/>
      <c r="B204" s="38"/>
      <c r="C204" s="38"/>
      <c r="D204" s="38"/>
      <c r="E204" s="38"/>
      <c r="F204" s="38"/>
      <c r="G204" s="38"/>
      <c r="H204" s="38"/>
      <c r="I204" s="38"/>
      <c r="J204" s="38"/>
      <c r="K204" s="38"/>
      <c r="L204" s="38"/>
      <c r="M204" s="38"/>
      <c r="N204" s="38"/>
      <c r="O204" s="38"/>
      <c r="P204" s="38"/>
      <c r="Q204" s="38"/>
      <c r="R204" s="38"/>
      <c r="S204" s="38"/>
      <c r="T204" s="38"/>
      <c r="U204" s="38"/>
      <c r="V204" s="38"/>
      <c r="W204" s="38"/>
      <c r="X204" s="38"/>
      <c r="Y204" s="38"/>
      <c r="Z204" s="38"/>
    </row>
    <row r="205" customFormat="false" ht="12.75" hidden="false" customHeight="true" outlineLevel="0" collapsed="false">
      <c r="A205" s="38"/>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row>
    <row r="206" customFormat="false" ht="12.75" hidden="false" customHeight="true" outlineLevel="0" collapsed="false">
      <c r="A206" s="38"/>
      <c r="B206" s="38"/>
      <c r="C206" s="38"/>
      <c r="D206" s="38"/>
      <c r="E206" s="38"/>
      <c r="F206" s="38"/>
      <c r="G206" s="38"/>
      <c r="H206" s="38"/>
      <c r="I206" s="38"/>
      <c r="J206" s="38"/>
      <c r="K206" s="38"/>
      <c r="L206" s="38"/>
      <c r="M206" s="38"/>
      <c r="N206" s="38"/>
      <c r="O206" s="38"/>
      <c r="P206" s="38"/>
      <c r="Q206" s="38"/>
      <c r="R206" s="38"/>
      <c r="S206" s="38"/>
      <c r="T206" s="38"/>
      <c r="U206" s="38"/>
      <c r="V206" s="38"/>
      <c r="W206" s="38"/>
      <c r="X206" s="38"/>
      <c r="Y206" s="38"/>
      <c r="Z206" s="38"/>
    </row>
    <row r="207" customFormat="false" ht="12.75" hidden="false" customHeight="true" outlineLevel="0" collapsed="false">
      <c r="A207" s="38"/>
      <c r="B207" s="38"/>
      <c r="C207" s="38"/>
      <c r="D207" s="38"/>
      <c r="E207" s="38"/>
      <c r="F207" s="38"/>
      <c r="G207" s="38"/>
      <c r="H207" s="38"/>
      <c r="I207" s="38"/>
      <c r="J207" s="38"/>
      <c r="K207" s="38"/>
      <c r="L207" s="38"/>
      <c r="M207" s="38"/>
      <c r="N207" s="38"/>
      <c r="O207" s="38"/>
      <c r="P207" s="38"/>
      <c r="Q207" s="38"/>
      <c r="R207" s="38"/>
      <c r="S207" s="38"/>
      <c r="T207" s="38"/>
      <c r="U207" s="38"/>
      <c r="V207" s="38"/>
      <c r="W207" s="38"/>
      <c r="X207" s="38"/>
      <c r="Y207" s="38"/>
      <c r="Z207" s="38"/>
    </row>
    <row r="208" customFormat="false" ht="12.75" hidden="false" customHeight="true" outlineLevel="0" collapsed="false">
      <c r="A208" s="38"/>
      <c r="B208" s="38"/>
      <c r="C208" s="38"/>
      <c r="D208" s="38"/>
      <c r="E208" s="38"/>
      <c r="F208" s="38"/>
      <c r="G208" s="38"/>
      <c r="H208" s="38"/>
      <c r="I208" s="38"/>
      <c r="J208" s="38"/>
      <c r="K208" s="38"/>
      <c r="L208" s="38"/>
      <c r="M208" s="38"/>
      <c r="N208" s="38"/>
      <c r="O208" s="38"/>
      <c r="P208" s="38"/>
      <c r="Q208" s="38"/>
      <c r="R208" s="38"/>
      <c r="S208" s="38"/>
      <c r="T208" s="38"/>
      <c r="U208" s="38"/>
      <c r="V208" s="38"/>
      <c r="W208" s="38"/>
      <c r="X208" s="38"/>
      <c r="Y208" s="38"/>
      <c r="Z208" s="38"/>
    </row>
    <row r="209" customFormat="false" ht="12.75" hidden="false" customHeight="true" outlineLevel="0" collapsed="false">
      <c r="A209" s="38"/>
      <c r="B209" s="38"/>
      <c r="C209" s="38"/>
      <c r="D209" s="38"/>
      <c r="E209" s="38"/>
      <c r="F209" s="38"/>
      <c r="G209" s="38"/>
      <c r="H209" s="38"/>
      <c r="I209" s="38"/>
      <c r="J209" s="38"/>
      <c r="K209" s="38"/>
      <c r="L209" s="38"/>
      <c r="M209" s="38"/>
      <c r="N209" s="38"/>
      <c r="O209" s="38"/>
      <c r="P209" s="38"/>
      <c r="Q209" s="38"/>
      <c r="R209" s="38"/>
      <c r="S209" s="38"/>
      <c r="T209" s="38"/>
      <c r="U209" s="38"/>
      <c r="V209" s="38"/>
      <c r="W209" s="38"/>
      <c r="X209" s="38"/>
      <c r="Y209" s="38"/>
      <c r="Z209" s="38"/>
    </row>
    <row r="210" customFormat="false" ht="12.75" hidden="false" customHeight="true" outlineLevel="0" collapsed="false">
      <c r="A210" s="38"/>
      <c r="B210" s="38"/>
      <c r="C210" s="38"/>
      <c r="D210" s="38"/>
      <c r="E210" s="38"/>
      <c r="F210" s="38"/>
      <c r="G210" s="38"/>
      <c r="H210" s="38"/>
      <c r="I210" s="38"/>
      <c r="J210" s="38"/>
      <c r="K210" s="38"/>
      <c r="L210" s="38"/>
      <c r="M210" s="38"/>
      <c r="N210" s="38"/>
      <c r="O210" s="38"/>
      <c r="P210" s="38"/>
      <c r="Q210" s="38"/>
      <c r="R210" s="38"/>
      <c r="S210" s="38"/>
      <c r="T210" s="38"/>
      <c r="U210" s="38"/>
      <c r="V210" s="38"/>
      <c r="W210" s="38"/>
      <c r="X210" s="38"/>
      <c r="Y210" s="38"/>
      <c r="Z210" s="38"/>
    </row>
    <row r="211" customFormat="false" ht="12.75" hidden="false" customHeight="true" outlineLevel="0" collapsed="false">
      <c r="A211" s="38"/>
      <c r="B211" s="38"/>
      <c r="C211" s="38"/>
      <c r="D211" s="38"/>
      <c r="E211" s="38"/>
      <c r="F211" s="38"/>
      <c r="G211" s="38"/>
      <c r="H211" s="38"/>
      <c r="I211" s="38"/>
      <c r="J211" s="38"/>
      <c r="K211" s="38"/>
      <c r="L211" s="38"/>
      <c r="M211" s="38"/>
      <c r="N211" s="38"/>
      <c r="O211" s="38"/>
      <c r="P211" s="38"/>
      <c r="Q211" s="38"/>
      <c r="R211" s="38"/>
      <c r="S211" s="38"/>
      <c r="T211" s="38"/>
      <c r="U211" s="38"/>
      <c r="V211" s="38"/>
      <c r="W211" s="38"/>
      <c r="X211" s="38"/>
      <c r="Y211" s="38"/>
      <c r="Z211" s="38"/>
    </row>
    <row r="212" customFormat="false" ht="12.75" hidden="false" customHeight="true" outlineLevel="0" collapsed="false">
      <c r="A212" s="38"/>
      <c r="B212" s="38"/>
      <c r="C212" s="38"/>
      <c r="D212" s="38"/>
      <c r="E212" s="38"/>
      <c r="F212" s="38"/>
      <c r="G212" s="38"/>
      <c r="H212" s="38"/>
      <c r="I212" s="38"/>
      <c r="J212" s="38"/>
      <c r="K212" s="38"/>
      <c r="L212" s="38"/>
      <c r="M212" s="38"/>
      <c r="N212" s="38"/>
      <c r="O212" s="38"/>
      <c r="P212" s="38"/>
      <c r="Q212" s="38"/>
      <c r="R212" s="38"/>
      <c r="S212" s="38"/>
      <c r="T212" s="38"/>
      <c r="U212" s="38"/>
      <c r="V212" s="38"/>
      <c r="W212" s="38"/>
      <c r="X212" s="38"/>
      <c r="Y212" s="38"/>
      <c r="Z212" s="38"/>
    </row>
    <row r="213" customFormat="false" ht="12.75" hidden="false" customHeight="true" outlineLevel="0" collapsed="false">
      <c r="A213" s="38"/>
      <c r="B213" s="38"/>
      <c r="C213" s="38"/>
      <c r="D213" s="38"/>
      <c r="E213" s="38"/>
      <c r="F213" s="38"/>
      <c r="G213" s="38"/>
      <c r="H213" s="38"/>
      <c r="I213" s="38"/>
      <c r="J213" s="38"/>
      <c r="K213" s="38"/>
      <c r="L213" s="38"/>
      <c r="M213" s="38"/>
      <c r="N213" s="38"/>
      <c r="O213" s="38"/>
      <c r="P213" s="38"/>
      <c r="Q213" s="38"/>
      <c r="R213" s="38"/>
      <c r="S213" s="38"/>
      <c r="T213" s="38"/>
      <c r="U213" s="38"/>
      <c r="V213" s="38"/>
      <c r="W213" s="38"/>
      <c r="X213" s="38"/>
      <c r="Y213" s="38"/>
      <c r="Z213" s="38"/>
    </row>
    <row r="214" customFormat="false" ht="12.75" hidden="false" customHeight="true" outlineLevel="0" collapsed="false">
      <c r="A214" s="38"/>
      <c r="B214" s="38"/>
      <c r="C214" s="38"/>
      <c r="D214" s="38"/>
      <c r="E214" s="38"/>
      <c r="F214" s="38"/>
      <c r="G214" s="38"/>
      <c r="H214" s="38"/>
      <c r="I214" s="38"/>
      <c r="J214" s="38"/>
      <c r="K214" s="38"/>
      <c r="L214" s="38"/>
      <c r="M214" s="38"/>
      <c r="N214" s="38"/>
      <c r="O214" s="38"/>
      <c r="P214" s="38"/>
      <c r="Q214" s="38"/>
      <c r="R214" s="38"/>
      <c r="S214" s="38"/>
      <c r="T214" s="38"/>
      <c r="U214" s="38"/>
      <c r="V214" s="38"/>
      <c r="W214" s="38"/>
      <c r="X214" s="38"/>
      <c r="Y214" s="38"/>
      <c r="Z214" s="38"/>
    </row>
    <row r="215" customFormat="false" ht="12.75" hidden="false" customHeight="true" outlineLevel="0" collapsed="false">
      <c r="A215" s="38"/>
      <c r="B215" s="38"/>
      <c r="C215" s="38"/>
      <c r="D215" s="38"/>
      <c r="E215" s="38"/>
      <c r="F215" s="38"/>
      <c r="G215" s="38"/>
      <c r="H215" s="38"/>
      <c r="I215" s="38"/>
      <c r="J215" s="38"/>
      <c r="K215" s="38"/>
      <c r="L215" s="38"/>
      <c r="M215" s="38"/>
      <c r="N215" s="38"/>
      <c r="O215" s="38"/>
      <c r="P215" s="38"/>
      <c r="Q215" s="38"/>
      <c r="R215" s="38"/>
      <c r="S215" s="38"/>
      <c r="T215" s="38"/>
      <c r="U215" s="38"/>
      <c r="V215" s="38"/>
      <c r="W215" s="38"/>
      <c r="X215" s="38"/>
      <c r="Y215" s="38"/>
      <c r="Z215" s="38"/>
    </row>
    <row r="216" customFormat="false" ht="12.75" hidden="false" customHeight="true" outlineLevel="0" collapsed="false">
      <c r="A216" s="38"/>
      <c r="B216" s="38"/>
      <c r="C216" s="38"/>
      <c r="D216" s="38"/>
      <c r="E216" s="38"/>
      <c r="F216" s="38"/>
      <c r="G216" s="38"/>
      <c r="H216" s="38"/>
      <c r="I216" s="38"/>
      <c r="J216" s="38"/>
      <c r="K216" s="38"/>
      <c r="L216" s="38"/>
      <c r="M216" s="38"/>
      <c r="N216" s="38"/>
      <c r="O216" s="38"/>
      <c r="P216" s="38"/>
      <c r="Q216" s="38"/>
      <c r="R216" s="38"/>
      <c r="S216" s="38"/>
      <c r="T216" s="38"/>
      <c r="U216" s="38"/>
      <c r="V216" s="38"/>
      <c r="W216" s="38"/>
      <c r="X216" s="38"/>
      <c r="Y216" s="38"/>
      <c r="Z216" s="38"/>
    </row>
    <row r="217" customFormat="false" ht="12.75" hidden="false" customHeight="true" outlineLevel="0" collapsed="false">
      <c r="A217" s="38"/>
      <c r="B217" s="38"/>
      <c r="C217" s="38"/>
      <c r="D217" s="38"/>
      <c r="E217" s="38"/>
      <c r="F217" s="38"/>
      <c r="G217" s="38"/>
      <c r="H217" s="38"/>
      <c r="I217" s="38"/>
      <c r="J217" s="38"/>
      <c r="K217" s="38"/>
      <c r="L217" s="38"/>
      <c r="M217" s="38"/>
      <c r="N217" s="38"/>
      <c r="O217" s="38"/>
      <c r="P217" s="38"/>
      <c r="Q217" s="38"/>
      <c r="R217" s="38"/>
      <c r="S217" s="38"/>
      <c r="T217" s="38"/>
      <c r="U217" s="38"/>
      <c r="V217" s="38"/>
      <c r="W217" s="38"/>
      <c r="X217" s="38"/>
      <c r="Y217" s="38"/>
      <c r="Z217" s="38"/>
    </row>
    <row r="218" customFormat="false" ht="12.75" hidden="false" customHeight="true" outlineLevel="0" collapsed="false">
      <c r="A218" s="38"/>
      <c r="B218" s="38"/>
      <c r="C218" s="38"/>
      <c r="D218" s="38"/>
      <c r="E218" s="38"/>
      <c r="F218" s="38"/>
      <c r="G218" s="38"/>
      <c r="H218" s="38"/>
      <c r="I218" s="38"/>
      <c r="J218" s="38"/>
      <c r="K218" s="38"/>
      <c r="L218" s="38"/>
      <c r="M218" s="38"/>
      <c r="N218" s="38"/>
      <c r="O218" s="38"/>
      <c r="P218" s="38"/>
      <c r="Q218" s="38"/>
      <c r="R218" s="38"/>
      <c r="S218" s="38"/>
      <c r="T218" s="38"/>
      <c r="U218" s="38"/>
      <c r="V218" s="38"/>
      <c r="W218" s="38"/>
      <c r="X218" s="38"/>
      <c r="Y218" s="38"/>
      <c r="Z218" s="38"/>
    </row>
    <row r="219" customFormat="false" ht="12.75" hidden="false" customHeight="true" outlineLevel="0" collapsed="false">
      <c r="A219" s="38"/>
      <c r="B219" s="38"/>
      <c r="C219" s="38"/>
      <c r="D219" s="38"/>
      <c r="E219" s="38"/>
      <c r="F219" s="38"/>
      <c r="G219" s="38"/>
      <c r="H219" s="38"/>
      <c r="I219" s="38"/>
      <c r="J219" s="38"/>
      <c r="K219" s="38"/>
      <c r="L219" s="38"/>
      <c r="M219" s="38"/>
      <c r="N219" s="38"/>
      <c r="O219" s="38"/>
      <c r="P219" s="38"/>
      <c r="Q219" s="38"/>
      <c r="R219" s="38"/>
      <c r="S219" s="38"/>
      <c r="T219" s="38"/>
      <c r="U219" s="38"/>
      <c r="V219" s="38"/>
      <c r="W219" s="38"/>
      <c r="X219" s="38"/>
      <c r="Y219" s="38"/>
      <c r="Z219" s="38"/>
    </row>
    <row r="220" customFormat="false" ht="12.75" hidden="false" customHeight="true" outlineLevel="0" collapsed="false">
      <c r="A220" s="38"/>
      <c r="B220" s="38"/>
      <c r="C220" s="38"/>
      <c r="D220" s="38"/>
      <c r="E220" s="38"/>
      <c r="F220" s="38"/>
      <c r="G220" s="38"/>
      <c r="H220" s="38"/>
      <c r="I220" s="38"/>
      <c r="J220" s="38"/>
      <c r="K220" s="38"/>
      <c r="L220" s="38"/>
      <c r="M220" s="38"/>
      <c r="N220" s="38"/>
      <c r="O220" s="38"/>
      <c r="P220" s="38"/>
      <c r="Q220" s="38"/>
      <c r="R220" s="38"/>
      <c r="S220" s="38"/>
      <c r="T220" s="38"/>
      <c r="U220" s="38"/>
      <c r="V220" s="38"/>
      <c r="W220" s="38"/>
      <c r="X220" s="38"/>
      <c r="Y220" s="38"/>
      <c r="Z220" s="38"/>
    </row>
    <row r="221" customFormat="false" ht="15.75" hidden="false" customHeight="true" outlineLevel="0" collapsed="false">
      <c r="A221" s="38"/>
      <c r="B221" s="38"/>
      <c r="C221" s="38"/>
      <c r="D221" s="38"/>
      <c r="E221" s="38"/>
      <c r="F221" s="38"/>
      <c r="G221" s="38"/>
      <c r="H221" s="38"/>
      <c r="I221" s="38"/>
      <c r="J221" s="38"/>
      <c r="K221" s="38"/>
      <c r="L221" s="38"/>
      <c r="M221" s="38"/>
      <c r="N221" s="38"/>
      <c r="O221" s="38"/>
      <c r="P221" s="38"/>
      <c r="Q221" s="38"/>
      <c r="R221" s="38"/>
      <c r="S221" s="38"/>
      <c r="T221" s="38"/>
      <c r="U221" s="38"/>
      <c r="V221" s="38"/>
      <c r="W221" s="38"/>
      <c r="X221" s="38"/>
      <c r="Y221" s="38"/>
      <c r="Z221" s="38"/>
    </row>
    <row r="222" customFormat="false" ht="15.75" hidden="false" customHeight="true" outlineLevel="0" collapsed="false">
      <c r="A222" s="38"/>
      <c r="B222" s="38"/>
      <c r="C222" s="38"/>
      <c r="D222" s="38"/>
      <c r="E222" s="38"/>
      <c r="F222" s="38"/>
      <c r="G222" s="38"/>
      <c r="H222" s="38"/>
      <c r="I222" s="38"/>
      <c r="J222" s="38"/>
      <c r="K222" s="38"/>
      <c r="L222" s="38"/>
      <c r="M222" s="38"/>
      <c r="N222" s="38"/>
      <c r="O222" s="38"/>
      <c r="P222" s="38"/>
      <c r="Q222" s="38"/>
      <c r="R222" s="38"/>
      <c r="S222" s="38"/>
      <c r="T222" s="38"/>
      <c r="U222" s="38"/>
      <c r="V222" s="38"/>
      <c r="W222" s="38"/>
      <c r="X222" s="38"/>
      <c r="Y222" s="38"/>
      <c r="Z222" s="38"/>
    </row>
    <row r="223" customFormat="false" ht="15.75" hidden="false" customHeight="true" outlineLevel="0" collapsed="false">
      <c r="A223" s="38"/>
      <c r="B223" s="38"/>
      <c r="C223" s="38"/>
      <c r="D223" s="38"/>
      <c r="E223" s="38"/>
      <c r="F223" s="38"/>
      <c r="G223" s="38"/>
      <c r="H223" s="38"/>
      <c r="I223" s="38"/>
      <c r="J223" s="38"/>
      <c r="K223" s="38"/>
      <c r="L223" s="38"/>
      <c r="M223" s="38"/>
      <c r="N223" s="38"/>
      <c r="O223" s="38"/>
      <c r="P223" s="38"/>
      <c r="Q223" s="38"/>
      <c r="R223" s="38"/>
      <c r="S223" s="38"/>
      <c r="T223" s="38"/>
      <c r="U223" s="38"/>
      <c r="V223" s="38"/>
      <c r="W223" s="38"/>
      <c r="X223" s="38"/>
      <c r="Y223" s="38"/>
      <c r="Z223" s="38"/>
    </row>
    <row r="224" customFormat="false" ht="15.75" hidden="false" customHeight="true" outlineLevel="0" collapsed="false">
      <c r="A224" s="38"/>
      <c r="B224" s="38"/>
      <c r="C224" s="38"/>
      <c r="D224" s="38"/>
      <c r="E224" s="38"/>
      <c r="F224" s="38"/>
      <c r="G224" s="38"/>
      <c r="H224" s="38"/>
      <c r="I224" s="38"/>
      <c r="J224" s="38"/>
      <c r="K224" s="38"/>
      <c r="L224" s="38"/>
      <c r="M224" s="38"/>
      <c r="N224" s="38"/>
      <c r="O224" s="38"/>
      <c r="P224" s="38"/>
      <c r="Q224" s="38"/>
      <c r="R224" s="38"/>
      <c r="S224" s="38"/>
      <c r="T224" s="38"/>
      <c r="U224" s="38"/>
      <c r="V224" s="38"/>
      <c r="W224" s="38"/>
      <c r="X224" s="38"/>
      <c r="Y224" s="38"/>
      <c r="Z224" s="38"/>
    </row>
    <row r="225" customFormat="false" ht="15.75" hidden="false" customHeight="true" outlineLevel="0" collapsed="false">
      <c r="A225" s="38"/>
      <c r="B225" s="38"/>
      <c r="C225" s="38"/>
      <c r="D225" s="38"/>
      <c r="E225" s="38"/>
      <c r="F225" s="38"/>
      <c r="G225" s="38"/>
      <c r="H225" s="38"/>
      <c r="I225" s="38"/>
      <c r="J225" s="38"/>
      <c r="K225" s="38"/>
      <c r="L225" s="38"/>
      <c r="M225" s="38"/>
      <c r="N225" s="38"/>
      <c r="O225" s="38"/>
      <c r="P225" s="38"/>
      <c r="Q225" s="38"/>
      <c r="R225" s="38"/>
      <c r="S225" s="38"/>
      <c r="T225" s="38"/>
      <c r="U225" s="38"/>
      <c r="V225" s="38"/>
      <c r="W225" s="38"/>
      <c r="X225" s="38"/>
      <c r="Y225" s="38"/>
      <c r="Z225" s="38"/>
    </row>
    <row r="226" customFormat="false" ht="15.75" hidden="false" customHeight="true" outlineLevel="0" collapsed="false">
      <c r="A226" s="38"/>
      <c r="B226" s="38"/>
      <c r="C226" s="38"/>
      <c r="D226" s="38"/>
      <c r="E226" s="38"/>
      <c r="F226" s="38"/>
      <c r="G226" s="38"/>
      <c r="H226" s="38"/>
      <c r="I226" s="38"/>
      <c r="J226" s="38"/>
      <c r="K226" s="38"/>
      <c r="L226" s="38"/>
      <c r="M226" s="38"/>
      <c r="N226" s="38"/>
      <c r="O226" s="38"/>
      <c r="P226" s="38"/>
      <c r="Q226" s="38"/>
      <c r="R226" s="38"/>
      <c r="S226" s="38"/>
      <c r="T226" s="38"/>
      <c r="U226" s="38"/>
      <c r="V226" s="38"/>
      <c r="W226" s="38"/>
      <c r="X226" s="38"/>
      <c r="Y226" s="38"/>
      <c r="Z226" s="38"/>
    </row>
    <row r="227" customFormat="false" ht="15.75" hidden="false" customHeight="true" outlineLevel="0" collapsed="false">
      <c r="A227" s="38"/>
      <c r="B227" s="38"/>
      <c r="C227" s="38"/>
      <c r="D227" s="38"/>
      <c r="E227" s="38"/>
      <c r="F227" s="38"/>
      <c r="G227" s="38"/>
      <c r="H227" s="38"/>
      <c r="I227" s="38"/>
      <c r="J227" s="38"/>
      <c r="K227" s="38"/>
      <c r="L227" s="38"/>
      <c r="M227" s="38"/>
      <c r="N227" s="38"/>
      <c r="O227" s="38"/>
      <c r="P227" s="38"/>
      <c r="Q227" s="38"/>
      <c r="R227" s="38"/>
      <c r="S227" s="38"/>
      <c r="T227" s="38"/>
      <c r="U227" s="38"/>
      <c r="V227" s="38"/>
      <c r="W227" s="38"/>
      <c r="X227" s="38"/>
      <c r="Y227" s="38"/>
      <c r="Z227" s="38"/>
    </row>
    <row r="228" customFormat="false" ht="15.75" hidden="false" customHeight="true" outlineLevel="0" collapsed="false">
      <c r="A228" s="38"/>
      <c r="B228" s="38"/>
      <c r="C228" s="38"/>
      <c r="D228" s="38"/>
      <c r="E228" s="38"/>
      <c r="F228" s="38"/>
      <c r="G228" s="38"/>
      <c r="H228" s="38"/>
      <c r="I228" s="38"/>
      <c r="J228" s="38"/>
      <c r="K228" s="38"/>
      <c r="L228" s="38"/>
      <c r="M228" s="38"/>
      <c r="N228" s="38"/>
      <c r="O228" s="38"/>
      <c r="P228" s="38"/>
      <c r="Q228" s="38"/>
      <c r="R228" s="38"/>
      <c r="S228" s="38"/>
      <c r="T228" s="38"/>
      <c r="U228" s="38"/>
      <c r="V228" s="38"/>
      <c r="W228" s="38"/>
      <c r="X228" s="38"/>
      <c r="Y228" s="38"/>
      <c r="Z228" s="38"/>
    </row>
    <row r="229" customFormat="false" ht="15.75" hidden="false" customHeight="true" outlineLevel="0" collapsed="false">
      <c r="A229" s="38"/>
      <c r="B229" s="38"/>
      <c r="C229" s="38"/>
      <c r="D229" s="38"/>
      <c r="E229" s="38"/>
      <c r="F229" s="38"/>
      <c r="G229" s="38"/>
      <c r="H229" s="38"/>
      <c r="I229" s="38"/>
      <c r="J229" s="38"/>
      <c r="K229" s="38"/>
      <c r="L229" s="38"/>
      <c r="M229" s="38"/>
      <c r="N229" s="38"/>
      <c r="O229" s="38"/>
      <c r="P229" s="38"/>
      <c r="Q229" s="38"/>
      <c r="R229" s="38"/>
      <c r="S229" s="38"/>
      <c r="T229" s="38"/>
      <c r="U229" s="38"/>
      <c r="V229" s="38"/>
      <c r="W229" s="38"/>
      <c r="X229" s="38"/>
      <c r="Y229" s="38"/>
      <c r="Z229" s="38"/>
    </row>
    <row r="230" customFormat="false" ht="15.75" hidden="false" customHeight="true" outlineLevel="0" collapsed="false">
      <c r="A230" s="38"/>
      <c r="B230" s="38"/>
      <c r="C230" s="38"/>
      <c r="D230" s="38"/>
      <c r="E230" s="38"/>
      <c r="F230" s="38"/>
      <c r="G230" s="38"/>
      <c r="H230" s="38"/>
      <c r="I230" s="38"/>
      <c r="J230" s="38"/>
      <c r="K230" s="38"/>
      <c r="L230" s="38"/>
      <c r="M230" s="38"/>
      <c r="N230" s="38"/>
      <c r="O230" s="38"/>
      <c r="P230" s="38"/>
      <c r="Q230" s="38"/>
      <c r="R230" s="38"/>
      <c r="S230" s="38"/>
      <c r="T230" s="38"/>
      <c r="U230" s="38"/>
      <c r="V230" s="38"/>
      <c r="W230" s="38"/>
      <c r="X230" s="38"/>
      <c r="Y230" s="38"/>
      <c r="Z230" s="38"/>
    </row>
    <row r="231" customFormat="false" ht="15.75" hidden="false" customHeight="true" outlineLevel="0" collapsed="false">
      <c r="A231" s="38"/>
      <c r="B231" s="38"/>
      <c r="C231" s="38"/>
      <c r="D231" s="38"/>
      <c r="E231" s="38"/>
      <c r="F231" s="38"/>
      <c r="G231" s="38"/>
      <c r="H231" s="38"/>
      <c r="I231" s="38"/>
      <c r="J231" s="38"/>
      <c r="K231" s="38"/>
      <c r="L231" s="38"/>
      <c r="M231" s="38"/>
      <c r="N231" s="38"/>
      <c r="O231" s="38"/>
      <c r="P231" s="38"/>
      <c r="Q231" s="38"/>
      <c r="R231" s="38"/>
      <c r="S231" s="38"/>
      <c r="T231" s="38"/>
      <c r="U231" s="38"/>
      <c r="V231" s="38"/>
      <c r="W231" s="38"/>
      <c r="X231" s="38"/>
      <c r="Y231" s="38"/>
      <c r="Z231" s="38"/>
    </row>
    <row r="232" customFormat="false" ht="15.75" hidden="false" customHeight="true" outlineLevel="0" collapsed="false">
      <c r="A232" s="38"/>
      <c r="B232" s="38"/>
      <c r="C232" s="38"/>
      <c r="D232" s="38"/>
      <c r="E232" s="38"/>
      <c r="F232" s="38"/>
      <c r="G232" s="38"/>
      <c r="H232" s="38"/>
      <c r="I232" s="38"/>
      <c r="J232" s="38"/>
      <c r="K232" s="38"/>
      <c r="L232" s="38"/>
      <c r="M232" s="38"/>
      <c r="N232" s="38"/>
      <c r="O232" s="38"/>
      <c r="P232" s="38"/>
      <c r="Q232" s="38"/>
      <c r="R232" s="38"/>
      <c r="S232" s="38"/>
      <c r="T232" s="38"/>
      <c r="U232" s="38"/>
      <c r="V232" s="38"/>
      <c r="W232" s="38"/>
      <c r="X232" s="38"/>
      <c r="Y232" s="38"/>
      <c r="Z232" s="38"/>
    </row>
    <row r="233" customFormat="false" ht="15.75" hidden="false" customHeight="true" outlineLevel="0" collapsed="false">
      <c r="A233" s="38"/>
      <c r="B233" s="38"/>
      <c r="C233" s="38"/>
      <c r="D233" s="38"/>
      <c r="E233" s="38"/>
      <c r="F233" s="38"/>
      <c r="G233" s="38"/>
      <c r="H233" s="38"/>
      <c r="I233" s="38"/>
      <c r="J233" s="38"/>
      <c r="K233" s="38"/>
      <c r="L233" s="38"/>
      <c r="M233" s="38"/>
      <c r="N233" s="38"/>
      <c r="O233" s="38"/>
      <c r="P233" s="38"/>
      <c r="Q233" s="38"/>
      <c r="R233" s="38"/>
      <c r="S233" s="38"/>
      <c r="T233" s="38"/>
      <c r="U233" s="38"/>
      <c r="V233" s="38"/>
      <c r="W233" s="38"/>
      <c r="X233" s="38"/>
      <c r="Y233" s="38"/>
      <c r="Z233" s="38"/>
    </row>
    <row r="234" customFormat="false" ht="15.75" hidden="false" customHeight="true" outlineLevel="0" collapsed="false">
      <c r="A234" s="38"/>
      <c r="B234" s="38"/>
      <c r="C234" s="38"/>
      <c r="D234" s="38"/>
      <c r="E234" s="38"/>
      <c r="F234" s="38"/>
      <c r="G234" s="38"/>
      <c r="H234" s="38"/>
      <c r="I234" s="38"/>
      <c r="J234" s="38"/>
      <c r="K234" s="38"/>
      <c r="L234" s="38"/>
      <c r="M234" s="38"/>
      <c r="N234" s="38"/>
      <c r="O234" s="38"/>
      <c r="P234" s="38"/>
      <c r="Q234" s="38"/>
      <c r="R234" s="38"/>
      <c r="S234" s="38"/>
      <c r="T234" s="38"/>
      <c r="U234" s="38"/>
      <c r="V234" s="38"/>
      <c r="W234" s="38"/>
      <c r="X234" s="38"/>
      <c r="Y234" s="38"/>
      <c r="Z234" s="38"/>
    </row>
    <row r="235" customFormat="false" ht="15.75" hidden="false" customHeight="true" outlineLevel="0" collapsed="false">
      <c r="A235" s="38"/>
      <c r="B235" s="38"/>
      <c r="C235" s="38"/>
      <c r="D235" s="38"/>
      <c r="E235" s="38"/>
      <c r="F235" s="38"/>
      <c r="G235" s="38"/>
      <c r="H235" s="38"/>
      <c r="I235" s="38"/>
      <c r="J235" s="38"/>
      <c r="K235" s="38"/>
      <c r="L235" s="38"/>
      <c r="M235" s="38"/>
      <c r="N235" s="38"/>
      <c r="O235" s="38"/>
      <c r="P235" s="38"/>
      <c r="Q235" s="38"/>
      <c r="R235" s="38"/>
      <c r="S235" s="38"/>
      <c r="T235" s="38"/>
      <c r="U235" s="38"/>
      <c r="V235" s="38"/>
      <c r="W235" s="38"/>
      <c r="X235" s="38"/>
      <c r="Y235" s="38"/>
      <c r="Z235" s="38"/>
    </row>
    <row r="236" customFormat="false" ht="15.75" hidden="false" customHeight="true" outlineLevel="0" collapsed="false">
      <c r="A236" s="38"/>
      <c r="B236" s="38"/>
      <c r="C236" s="38"/>
      <c r="D236" s="38"/>
      <c r="E236" s="38"/>
      <c r="F236" s="38"/>
      <c r="G236" s="38"/>
      <c r="H236" s="38"/>
      <c r="I236" s="38"/>
      <c r="J236" s="38"/>
      <c r="K236" s="38"/>
      <c r="L236" s="38"/>
      <c r="M236" s="38"/>
      <c r="N236" s="38"/>
      <c r="O236" s="38"/>
      <c r="P236" s="38"/>
      <c r="Q236" s="38"/>
      <c r="R236" s="38"/>
      <c r="S236" s="38"/>
      <c r="T236" s="38"/>
      <c r="U236" s="38"/>
      <c r="V236" s="38"/>
      <c r="W236" s="38"/>
      <c r="X236" s="38"/>
      <c r="Y236" s="38"/>
      <c r="Z236" s="38"/>
    </row>
    <row r="237" customFormat="false" ht="15.75" hidden="false" customHeight="true" outlineLevel="0" collapsed="false">
      <c r="A237" s="38"/>
      <c r="B237" s="38"/>
      <c r="C237" s="38"/>
      <c r="D237" s="38"/>
      <c r="E237" s="38"/>
      <c r="F237" s="38"/>
      <c r="G237" s="38"/>
      <c r="H237" s="38"/>
      <c r="I237" s="38"/>
      <c r="J237" s="38"/>
      <c r="K237" s="38"/>
      <c r="L237" s="38"/>
      <c r="M237" s="38"/>
      <c r="N237" s="38"/>
      <c r="O237" s="38"/>
      <c r="P237" s="38"/>
      <c r="Q237" s="38"/>
      <c r="R237" s="38"/>
      <c r="S237" s="38"/>
      <c r="T237" s="38"/>
      <c r="U237" s="38"/>
      <c r="V237" s="38"/>
      <c r="W237" s="38"/>
      <c r="X237" s="38"/>
      <c r="Y237" s="38"/>
      <c r="Z237" s="38"/>
    </row>
    <row r="238" customFormat="false" ht="15.75" hidden="false" customHeight="true" outlineLevel="0" collapsed="false">
      <c r="A238" s="38"/>
      <c r="B238" s="38"/>
      <c r="C238" s="38"/>
      <c r="D238" s="38"/>
      <c r="E238" s="38"/>
      <c r="F238" s="38"/>
      <c r="G238" s="38"/>
      <c r="H238" s="38"/>
      <c r="I238" s="38"/>
      <c r="J238" s="38"/>
      <c r="K238" s="38"/>
      <c r="L238" s="38"/>
      <c r="M238" s="38"/>
      <c r="N238" s="38"/>
      <c r="O238" s="38"/>
      <c r="P238" s="38"/>
      <c r="Q238" s="38"/>
      <c r="R238" s="38"/>
      <c r="S238" s="38"/>
      <c r="T238" s="38"/>
      <c r="U238" s="38"/>
      <c r="V238" s="38"/>
      <c r="W238" s="38"/>
      <c r="X238" s="38"/>
      <c r="Y238" s="38"/>
      <c r="Z238" s="38"/>
    </row>
    <row r="239" customFormat="false" ht="15.75" hidden="false" customHeight="true" outlineLevel="0" collapsed="false">
      <c r="A239" s="38"/>
      <c r="B239" s="38"/>
      <c r="C239" s="38"/>
      <c r="D239" s="38"/>
      <c r="E239" s="38"/>
      <c r="F239" s="38"/>
      <c r="G239" s="38"/>
      <c r="H239" s="38"/>
      <c r="I239" s="38"/>
      <c r="J239" s="38"/>
      <c r="K239" s="38"/>
      <c r="L239" s="38"/>
      <c r="M239" s="38"/>
      <c r="N239" s="38"/>
      <c r="O239" s="38"/>
      <c r="P239" s="38"/>
      <c r="Q239" s="38"/>
      <c r="R239" s="38"/>
      <c r="S239" s="38"/>
      <c r="T239" s="38"/>
      <c r="U239" s="38"/>
      <c r="V239" s="38"/>
      <c r="W239" s="38"/>
      <c r="X239" s="38"/>
      <c r="Y239" s="38"/>
      <c r="Z239" s="38"/>
    </row>
    <row r="240" customFormat="false" ht="15.75" hidden="false" customHeight="true" outlineLevel="0" collapsed="false">
      <c r="A240" s="38"/>
      <c r="B240" s="38"/>
      <c r="C240" s="38"/>
      <c r="D240" s="38"/>
      <c r="E240" s="38"/>
      <c r="F240" s="38"/>
      <c r="G240" s="38"/>
      <c r="H240" s="38"/>
      <c r="I240" s="38"/>
      <c r="J240" s="38"/>
      <c r="K240" s="38"/>
      <c r="L240" s="38"/>
      <c r="M240" s="38"/>
      <c r="N240" s="38"/>
      <c r="O240" s="38"/>
      <c r="P240" s="38"/>
      <c r="Q240" s="38"/>
      <c r="R240" s="38"/>
      <c r="S240" s="38"/>
      <c r="T240" s="38"/>
      <c r="U240" s="38"/>
      <c r="V240" s="38"/>
      <c r="W240" s="38"/>
      <c r="X240" s="38"/>
      <c r="Y240" s="38"/>
      <c r="Z240" s="38"/>
    </row>
    <row r="241" customFormat="false" ht="15.75" hidden="false" customHeight="true" outlineLevel="0" collapsed="false">
      <c r="A241" s="38"/>
      <c r="B241" s="38"/>
      <c r="C241" s="38"/>
      <c r="D241" s="38"/>
      <c r="E241" s="38"/>
      <c r="F241" s="38"/>
      <c r="G241" s="38"/>
      <c r="H241" s="38"/>
      <c r="I241" s="38"/>
      <c r="J241" s="38"/>
      <c r="K241" s="38"/>
      <c r="L241" s="38"/>
      <c r="M241" s="38"/>
      <c r="N241" s="38"/>
      <c r="O241" s="38"/>
      <c r="P241" s="38"/>
      <c r="Q241" s="38"/>
      <c r="R241" s="38"/>
      <c r="S241" s="38"/>
      <c r="T241" s="38"/>
      <c r="U241" s="38"/>
      <c r="V241" s="38"/>
      <c r="W241" s="38"/>
      <c r="X241" s="38"/>
      <c r="Y241" s="38"/>
      <c r="Z241" s="38"/>
    </row>
    <row r="242" customFormat="false" ht="15.75" hidden="false" customHeight="true" outlineLevel="0" collapsed="false">
      <c r="A242" s="38"/>
      <c r="B242" s="38"/>
      <c r="C242" s="38"/>
      <c r="D242" s="38"/>
      <c r="E242" s="38"/>
      <c r="F242" s="38"/>
      <c r="G242" s="38"/>
      <c r="H242" s="38"/>
      <c r="I242" s="38"/>
      <c r="J242" s="38"/>
      <c r="K242" s="38"/>
      <c r="L242" s="38"/>
      <c r="M242" s="38"/>
      <c r="N242" s="38"/>
      <c r="O242" s="38"/>
      <c r="P242" s="38"/>
      <c r="Q242" s="38"/>
      <c r="R242" s="38"/>
      <c r="S242" s="38"/>
      <c r="T242" s="38"/>
      <c r="U242" s="38"/>
      <c r="V242" s="38"/>
      <c r="W242" s="38"/>
      <c r="X242" s="38"/>
      <c r="Y242" s="38"/>
      <c r="Z242" s="38"/>
    </row>
    <row r="243" customFormat="false" ht="15.75" hidden="false" customHeight="true" outlineLevel="0" collapsed="false">
      <c r="A243" s="38"/>
      <c r="B243" s="38"/>
      <c r="C243" s="38"/>
      <c r="D243" s="38"/>
      <c r="E243" s="38"/>
      <c r="F243" s="38"/>
      <c r="G243" s="38"/>
      <c r="H243" s="38"/>
      <c r="I243" s="38"/>
      <c r="J243" s="38"/>
      <c r="K243" s="38"/>
      <c r="L243" s="38"/>
      <c r="M243" s="38"/>
      <c r="N243" s="38"/>
      <c r="O243" s="38"/>
      <c r="P243" s="38"/>
      <c r="Q243" s="38"/>
      <c r="R243" s="38"/>
      <c r="S243" s="38"/>
      <c r="T243" s="38"/>
      <c r="U243" s="38"/>
      <c r="V243" s="38"/>
      <c r="W243" s="38"/>
      <c r="X243" s="38"/>
      <c r="Y243" s="38"/>
      <c r="Z243" s="38"/>
    </row>
    <row r="244" customFormat="false" ht="15.75" hidden="false" customHeight="true" outlineLevel="0" collapsed="false">
      <c r="A244" s="38"/>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row>
    <row r="245" customFormat="false" ht="15.75" hidden="false" customHeight="true" outlineLevel="0" collapsed="false">
      <c r="A245" s="38"/>
      <c r="B245" s="38"/>
      <c r="C245" s="38"/>
      <c r="D245" s="38"/>
      <c r="E245" s="38"/>
      <c r="F245" s="38"/>
      <c r="G245" s="38"/>
      <c r="H245" s="38"/>
      <c r="I245" s="38"/>
      <c r="J245" s="38"/>
      <c r="K245" s="38"/>
      <c r="L245" s="38"/>
      <c r="M245" s="38"/>
      <c r="N245" s="38"/>
      <c r="O245" s="38"/>
      <c r="P245" s="38"/>
      <c r="Q245" s="38"/>
      <c r="R245" s="38"/>
      <c r="S245" s="38"/>
      <c r="T245" s="38"/>
      <c r="U245" s="38"/>
      <c r="V245" s="38"/>
      <c r="W245" s="38"/>
      <c r="X245" s="38"/>
      <c r="Y245" s="38"/>
      <c r="Z245" s="38"/>
    </row>
    <row r="246" customFormat="false" ht="15.75" hidden="false" customHeight="true" outlineLevel="0" collapsed="false">
      <c r="A246" s="38"/>
      <c r="B246" s="38"/>
      <c r="C246" s="38"/>
      <c r="D246" s="38"/>
      <c r="E246" s="38"/>
      <c r="F246" s="38"/>
      <c r="G246" s="38"/>
      <c r="H246" s="38"/>
      <c r="I246" s="38"/>
      <c r="J246" s="38"/>
      <c r="K246" s="38"/>
      <c r="L246" s="38"/>
      <c r="M246" s="38"/>
      <c r="N246" s="38"/>
      <c r="O246" s="38"/>
      <c r="P246" s="38"/>
      <c r="Q246" s="38"/>
      <c r="R246" s="38"/>
      <c r="S246" s="38"/>
      <c r="T246" s="38"/>
      <c r="U246" s="38"/>
      <c r="V246" s="38"/>
      <c r="W246" s="38"/>
      <c r="X246" s="38"/>
      <c r="Y246" s="38"/>
      <c r="Z246" s="38"/>
    </row>
    <row r="247" customFormat="false" ht="15.75" hidden="false" customHeight="true" outlineLevel="0" collapsed="false">
      <c r="A247" s="38"/>
      <c r="B247" s="38"/>
      <c r="C247" s="38"/>
      <c r="D247" s="38"/>
      <c r="E247" s="38"/>
      <c r="F247" s="38"/>
      <c r="G247" s="38"/>
      <c r="H247" s="38"/>
      <c r="I247" s="38"/>
      <c r="J247" s="38"/>
      <c r="K247" s="38"/>
      <c r="L247" s="38"/>
      <c r="M247" s="38"/>
      <c r="N247" s="38"/>
      <c r="O247" s="38"/>
      <c r="P247" s="38"/>
      <c r="Q247" s="38"/>
      <c r="R247" s="38"/>
      <c r="S247" s="38"/>
      <c r="T247" s="38"/>
      <c r="U247" s="38"/>
      <c r="V247" s="38"/>
      <c r="W247" s="38"/>
      <c r="X247" s="38"/>
      <c r="Y247" s="38"/>
      <c r="Z247" s="38"/>
    </row>
    <row r="248" customFormat="false" ht="15.75" hidden="false" customHeight="true" outlineLevel="0" collapsed="false">
      <c r="A248" s="38"/>
      <c r="B248" s="38"/>
      <c r="C248" s="38"/>
      <c r="D248" s="38"/>
      <c r="E248" s="38"/>
      <c r="F248" s="38"/>
      <c r="G248" s="38"/>
      <c r="H248" s="38"/>
      <c r="I248" s="38"/>
      <c r="J248" s="38"/>
      <c r="K248" s="38"/>
      <c r="L248" s="38"/>
      <c r="M248" s="38"/>
      <c r="N248" s="38"/>
      <c r="O248" s="38"/>
      <c r="P248" s="38"/>
      <c r="Q248" s="38"/>
      <c r="R248" s="38"/>
      <c r="S248" s="38"/>
      <c r="T248" s="38"/>
      <c r="U248" s="38"/>
      <c r="V248" s="38"/>
      <c r="W248" s="38"/>
      <c r="X248" s="38"/>
      <c r="Y248" s="38"/>
      <c r="Z248" s="38"/>
    </row>
    <row r="249" customFormat="false" ht="15.75" hidden="false" customHeight="true" outlineLevel="0" collapsed="false">
      <c r="A249" s="38"/>
      <c r="B249" s="38"/>
      <c r="C249" s="38"/>
      <c r="D249" s="38"/>
      <c r="E249" s="38"/>
      <c r="F249" s="38"/>
      <c r="G249" s="38"/>
      <c r="H249" s="38"/>
      <c r="I249" s="38"/>
      <c r="J249" s="38"/>
      <c r="K249" s="38"/>
      <c r="L249" s="38"/>
      <c r="M249" s="38"/>
      <c r="N249" s="38"/>
      <c r="O249" s="38"/>
      <c r="P249" s="38"/>
      <c r="Q249" s="38"/>
      <c r="R249" s="38"/>
      <c r="S249" s="38"/>
      <c r="T249" s="38"/>
      <c r="U249" s="38"/>
      <c r="V249" s="38"/>
      <c r="W249" s="38"/>
      <c r="X249" s="38"/>
      <c r="Y249" s="38"/>
      <c r="Z249" s="38"/>
    </row>
    <row r="250" customFormat="false" ht="15.75" hidden="false" customHeight="true" outlineLevel="0" collapsed="false">
      <c r="A250" s="38"/>
      <c r="B250" s="38"/>
      <c r="C250" s="38"/>
      <c r="D250" s="38"/>
      <c r="E250" s="38"/>
      <c r="F250" s="38"/>
      <c r="G250" s="38"/>
      <c r="H250" s="38"/>
      <c r="I250" s="38"/>
      <c r="J250" s="38"/>
      <c r="K250" s="38"/>
      <c r="L250" s="38"/>
      <c r="M250" s="38"/>
      <c r="N250" s="38"/>
      <c r="O250" s="38"/>
      <c r="P250" s="38"/>
      <c r="Q250" s="38"/>
      <c r="R250" s="38"/>
      <c r="S250" s="38"/>
      <c r="T250" s="38"/>
      <c r="U250" s="38"/>
      <c r="V250" s="38"/>
      <c r="W250" s="38"/>
      <c r="X250" s="38"/>
      <c r="Y250" s="38"/>
      <c r="Z250" s="38"/>
    </row>
    <row r="251" customFormat="false" ht="15.75" hidden="false" customHeight="true" outlineLevel="0" collapsed="false">
      <c r="A251" s="38"/>
      <c r="B251" s="38"/>
      <c r="C251" s="38"/>
      <c r="D251" s="38"/>
      <c r="E251" s="38"/>
      <c r="F251" s="38"/>
      <c r="G251" s="38"/>
      <c r="H251" s="38"/>
      <c r="I251" s="38"/>
      <c r="J251" s="38"/>
      <c r="K251" s="38"/>
      <c r="L251" s="38"/>
      <c r="M251" s="38"/>
      <c r="N251" s="38"/>
      <c r="O251" s="38"/>
      <c r="P251" s="38"/>
      <c r="Q251" s="38"/>
      <c r="R251" s="38"/>
      <c r="S251" s="38"/>
      <c r="T251" s="38"/>
      <c r="U251" s="38"/>
      <c r="V251" s="38"/>
      <c r="W251" s="38"/>
      <c r="X251" s="38"/>
      <c r="Y251" s="38"/>
      <c r="Z251" s="38"/>
    </row>
    <row r="252" customFormat="false" ht="15.75" hidden="false" customHeight="true" outlineLevel="0" collapsed="false">
      <c r="A252" s="38"/>
      <c r="B252" s="38"/>
      <c r="C252" s="38"/>
      <c r="D252" s="38"/>
      <c r="E252" s="38"/>
      <c r="F252" s="38"/>
      <c r="G252" s="38"/>
      <c r="H252" s="38"/>
      <c r="I252" s="38"/>
      <c r="J252" s="38"/>
      <c r="K252" s="38"/>
      <c r="L252" s="38"/>
      <c r="M252" s="38"/>
      <c r="N252" s="38"/>
      <c r="O252" s="38"/>
      <c r="P252" s="38"/>
      <c r="Q252" s="38"/>
      <c r="R252" s="38"/>
      <c r="S252" s="38"/>
      <c r="T252" s="38"/>
      <c r="U252" s="38"/>
      <c r="V252" s="38"/>
      <c r="W252" s="38"/>
      <c r="X252" s="38"/>
      <c r="Y252" s="38"/>
      <c r="Z252" s="38"/>
    </row>
    <row r="253" customFormat="false" ht="15.75" hidden="false" customHeight="true" outlineLevel="0" collapsed="false">
      <c r="A253" s="38"/>
      <c r="B253" s="38"/>
      <c r="C253" s="38"/>
      <c r="D253" s="38"/>
      <c r="E253" s="38"/>
      <c r="F253" s="38"/>
      <c r="G253" s="38"/>
      <c r="H253" s="38"/>
      <c r="I253" s="38"/>
      <c r="J253" s="38"/>
      <c r="K253" s="38"/>
      <c r="L253" s="38"/>
      <c r="M253" s="38"/>
      <c r="N253" s="38"/>
      <c r="O253" s="38"/>
      <c r="P253" s="38"/>
      <c r="Q253" s="38"/>
      <c r="R253" s="38"/>
      <c r="S253" s="38"/>
      <c r="T253" s="38"/>
      <c r="U253" s="38"/>
      <c r="V253" s="38"/>
      <c r="W253" s="38"/>
      <c r="X253" s="38"/>
      <c r="Y253" s="38"/>
      <c r="Z253" s="38"/>
    </row>
    <row r="254" customFormat="false" ht="15.75" hidden="false" customHeight="true" outlineLevel="0" collapsed="false">
      <c r="A254" s="38"/>
      <c r="B254" s="38"/>
      <c r="C254" s="38"/>
      <c r="D254" s="38"/>
      <c r="E254" s="38"/>
      <c r="F254" s="38"/>
      <c r="G254" s="38"/>
      <c r="H254" s="38"/>
      <c r="I254" s="38"/>
      <c r="J254" s="38"/>
      <c r="K254" s="38"/>
      <c r="L254" s="38"/>
      <c r="M254" s="38"/>
      <c r="N254" s="38"/>
      <c r="O254" s="38"/>
      <c r="P254" s="38"/>
      <c r="Q254" s="38"/>
      <c r="R254" s="38"/>
      <c r="S254" s="38"/>
      <c r="T254" s="38"/>
      <c r="U254" s="38"/>
      <c r="V254" s="38"/>
      <c r="W254" s="38"/>
      <c r="X254" s="38"/>
      <c r="Y254" s="38"/>
      <c r="Z254" s="38"/>
    </row>
    <row r="255" customFormat="false" ht="15.75" hidden="false" customHeight="true" outlineLevel="0" collapsed="false">
      <c r="A255" s="38"/>
      <c r="B255" s="38"/>
      <c r="C255" s="38"/>
      <c r="D255" s="38"/>
      <c r="E255" s="38"/>
      <c r="F255" s="38"/>
      <c r="G255" s="38"/>
      <c r="H255" s="38"/>
      <c r="I255" s="38"/>
      <c r="J255" s="38"/>
      <c r="K255" s="38"/>
      <c r="L255" s="38"/>
      <c r="M255" s="38"/>
      <c r="N255" s="38"/>
      <c r="O255" s="38"/>
      <c r="P255" s="38"/>
      <c r="Q255" s="38"/>
      <c r="R255" s="38"/>
      <c r="S255" s="38"/>
      <c r="T255" s="38"/>
      <c r="U255" s="38"/>
      <c r="V255" s="38"/>
      <c r="W255" s="38"/>
      <c r="X255" s="38"/>
      <c r="Y255" s="38"/>
      <c r="Z255" s="38"/>
    </row>
    <row r="256" customFormat="false" ht="15.75" hidden="false" customHeight="true" outlineLevel="0" collapsed="false">
      <c r="A256" s="38"/>
      <c r="B256" s="38"/>
      <c r="C256" s="38"/>
      <c r="D256" s="38"/>
      <c r="E256" s="38"/>
      <c r="F256" s="38"/>
      <c r="G256" s="38"/>
      <c r="H256" s="38"/>
      <c r="I256" s="38"/>
      <c r="J256" s="38"/>
      <c r="K256" s="38"/>
      <c r="L256" s="38"/>
      <c r="M256" s="38"/>
      <c r="N256" s="38"/>
      <c r="O256" s="38"/>
      <c r="P256" s="38"/>
      <c r="Q256" s="38"/>
      <c r="R256" s="38"/>
      <c r="S256" s="38"/>
      <c r="T256" s="38"/>
      <c r="U256" s="38"/>
      <c r="V256" s="38"/>
      <c r="W256" s="38"/>
      <c r="X256" s="38"/>
      <c r="Y256" s="38"/>
      <c r="Z256" s="38"/>
    </row>
    <row r="257" customFormat="false" ht="15.75" hidden="false" customHeight="true" outlineLevel="0" collapsed="false">
      <c r="A257" s="38"/>
      <c r="B257" s="38"/>
      <c r="C257" s="38"/>
      <c r="D257" s="38"/>
      <c r="E257" s="38"/>
      <c r="F257" s="38"/>
      <c r="G257" s="38"/>
      <c r="H257" s="38"/>
      <c r="I257" s="38"/>
      <c r="J257" s="38"/>
      <c r="K257" s="38"/>
      <c r="L257" s="38"/>
      <c r="M257" s="38"/>
      <c r="N257" s="38"/>
      <c r="O257" s="38"/>
      <c r="P257" s="38"/>
      <c r="Q257" s="38"/>
      <c r="R257" s="38"/>
      <c r="S257" s="38"/>
      <c r="T257" s="38"/>
      <c r="U257" s="38"/>
      <c r="V257" s="38"/>
      <c r="W257" s="38"/>
      <c r="X257" s="38"/>
      <c r="Y257" s="38"/>
      <c r="Z257" s="38"/>
    </row>
    <row r="258" customFormat="false" ht="15.75" hidden="false" customHeight="true" outlineLevel="0" collapsed="false">
      <c r="A258" s="38"/>
      <c r="B258" s="38"/>
      <c r="C258" s="38"/>
      <c r="D258" s="38"/>
      <c r="E258" s="38"/>
      <c r="F258" s="38"/>
      <c r="G258" s="38"/>
      <c r="H258" s="38"/>
      <c r="I258" s="38"/>
      <c r="J258" s="38"/>
      <c r="K258" s="38"/>
      <c r="L258" s="38"/>
      <c r="M258" s="38"/>
      <c r="N258" s="38"/>
      <c r="O258" s="38"/>
      <c r="P258" s="38"/>
      <c r="Q258" s="38"/>
      <c r="R258" s="38"/>
      <c r="S258" s="38"/>
      <c r="T258" s="38"/>
      <c r="U258" s="38"/>
      <c r="V258" s="38"/>
      <c r="W258" s="38"/>
      <c r="X258" s="38"/>
      <c r="Y258" s="38"/>
      <c r="Z258" s="38"/>
    </row>
    <row r="259" customFormat="false" ht="15.75" hidden="false" customHeight="true" outlineLevel="0" collapsed="false">
      <c r="A259" s="38"/>
      <c r="B259" s="38"/>
      <c r="C259" s="38"/>
      <c r="D259" s="38"/>
      <c r="E259" s="38"/>
      <c r="F259" s="38"/>
      <c r="G259" s="38"/>
      <c r="H259" s="38"/>
      <c r="I259" s="38"/>
      <c r="J259" s="38"/>
      <c r="K259" s="38"/>
      <c r="L259" s="38"/>
      <c r="M259" s="38"/>
      <c r="N259" s="38"/>
      <c r="O259" s="38"/>
      <c r="P259" s="38"/>
      <c r="Q259" s="38"/>
      <c r="R259" s="38"/>
      <c r="S259" s="38"/>
      <c r="T259" s="38"/>
      <c r="U259" s="38"/>
      <c r="V259" s="38"/>
      <c r="W259" s="38"/>
      <c r="X259" s="38"/>
      <c r="Y259" s="38"/>
      <c r="Z259" s="38"/>
    </row>
    <row r="260" customFormat="false" ht="15.75" hidden="false" customHeight="true" outlineLevel="0" collapsed="false">
      <c r="A260" s="38"/>
      <c r="B260" s="38"/>
      <c r="C260" s="38"/>
      <c r="D260" s="38"/>
      <c r="E260" s="38"/>
      <c r="F260" s="38"/>
      <c r="G260" s="38"/>
      <c r="H260" s="38"/>
      <c r="I260" s="38"/>
      <c r="J260" s="38"/>
      <c r="K260" s="38"/>
      <c r="L260" s="38"/>
      <c r="M260" s="38"/>
      <c r="N260" s="38"/>
      <c r="O260" s="38"/>
      <c r="P260" s="38"/>
      <c r="Q260" s="38"/>
      <c r="R260" s="38"/>
      <c r="S260" s="38"/>
      <c r="T260" s="38"/>
      <c r="U260" s="38"/>
      <c r="V260" s="38"/>
      <c r="W260" s="38"/>
      <c r="X260" s="38"/>
      <c r="Y260" s="38"/>
      <c r="Z260" s="38"/>
    </row>
    <row r="261" customFormat="false" ht="15.75" hidden="false" customHeight="true" outlineLevel="0" collapsed="false">
      <c r="A261" s="38"/>
      <c r="B261" s="38"/>
      <c r="C261" s="38"/>
      <c r="D261" s="38"/>
      <c r="E261" s="38"/>
      <c r="F261" s="38"/>
      <c r="G261" s="38"/>
      <c r="H261" s="38"/>
      <c r="I261" s="38"/>
      <c r="J261" s="38"/>
      <c r="K261" s="38"/>
      <c r="L261" s="38"/>
      <c r="M261" s="38"/>
      <c r="N261" s="38"/>
      <c r="O261" s="38"/>
      <c r="P261" s="38"/>
      <c r="Q261" s="38"/>
      <c r="R261" s="38"/>
      <c r="S261" s="38"/>
      <c r="T261" s="38"/>
      <c r="U261" s="38"/>
      <c r="V261" s="38"/>
      <c r="W261" s="38"/>
      <c r="X261" s="38"/>
      <c r="Y261" s="38"/>
      <c r="Z261" s="38"/>
    </row>
    <row r="262" customFormat="false" ht="15.75" hidden="false" customHeight="true" outlineLevel="0" collapsed="false">
      <c r="A262" s="38"/>
      <c r="B262" s="38"/>
      <c r="C262" s="38"/>
      <c r="D262" s="38"/>
      <c r="E262" s="38"/>
      <c r="F262" s="38"/>
      <c r="G262" s="38"/>
      <c r="H262" s="38"/>
      <c r="I262" s="38"/>
      <c r="J262" s="38"/>
      <c r="K262" s="38"/>
      <c r="L262" s="38"/>
      <c r="M262" s="38"/>
      <c r="N262" s="38"/>
      <c r="O262" s="38"/>
      <c r="P262" s="38"/>
      <c r="Q262" s="38"/>
      <c r="R262" s="38"/>
      <c r="S262" s="38"/>
      <c r="T262" s="38"/>
      <c r="U262" s="38"/>
      <c r="V262" s="38"/>
      <c r="W262" s="38"/>
      <c r="X262" s="38"/>
      <c r="Y262" s="38"/>
      <c r="Z262" s="38"/>
    </row>
    <row r="263" customFormat="false" ht="15.75" hidden="false" customHeight="true" outlineLevel="0" collapsed="false">
      <c r="A263" s="38"/>
      <c r="B263" s="38"/>
      <c r="C263" s="38"/>
      <c r="D263" s="38"/>
      <c r="E263" s="38"/>
      <c r="F263" s="38"/>
      <c r="G263" s="38"/>
      <c r="H263" s="38"/>
      <c r="I263" s="38"/>
      <c r="J263" s="38"/>
      <c r="K263" s="38"/>
      <c r="L263" s="38"/>
      <c r="M263" s="38"/>
      <c r="N263" s="38"/>
      <c r="O263" s="38"/>
      <c r="P263" s="38"/>
      <c r="Q263" s="38"/>
      <c r="R263" s="38"/>
      <c r="S263" s="38"/>
      <c r="T263" s="38"/>
      <c r="U263" s="38"/>
      <c r="V263" s="38"/>
      <c r="W263" s="38"/>
      <c r="X263" s="38"/>
      <c r="Y263" s="38"/>
      <c r="Z263" s="38"/>
    </row>
    <row r="264" customFormat="false" ht="15.75" hidden="false" customHeight="true" outlineLevel="0" collapsed="false">
      <c r="A264" s="38"/>
      <c r="B264" s="38"/>
      <c r="C264" s="38"/>
      <c r="D264" s="38"/>
      <c r="E264" s="38"/>
      <c r="F264" s="38"/>
      <c r="G264" s="38"/>
      <c r="H264" s="38"/>
      <c r="I264" s="38"/>
      <c r="J264" s="38"/>
      <c r="K264" s="38"/>
      <c r="L264" s="38"/>
      <c r="M264" s="38"/>
      <c r="N264" s="38"/>
      <c r="O264" s="38"/>
      <c r="P264" s="38"/>
      <c r="Q264" s="38"/>
      <c r="R264" s="38"/>
      <c r="S264" s="38"/>
      <c r="T264" s="38"/>
      <c r="U264" s="38"/>
      <c r="V264" s="38"/>
      <c r="W264" s="38"/>
      <c r="X264" s="38"/>
      <c r="Y264" s="38"/>
      <c r="Z264" s="38"/>
    </row>
    <row r="265" customFormat="false" ht="15.75" hidden="false" customHeight="true" outlineLevel="0" collapsed="false">
      <c r="A265" s="38"/>
      <c r="B265" s="38"/>
      <c r="C265" s="38"/>
      <c r="D265" s="38"/>
      <c r="E265" s="38"/>
      <c r="F265" s="38"/>
      <c r="G265" s="38"/>
      <c r="H265" s="38"/>
      <c r="I265" s="38"/>
      <c r="J265" s="38"/>
      <c r="K265" s="38"/>
      <c r="L265" s="38"/>
      <c r="M265" s="38"/>
      <c r="N265" s="38"/>
      <c r="O265" s="38"/>
      <c r="P265" s="38"/>
      <c r="Q265" s="38"/>
      <c r="R265" s="38"/>
      <c r="S265" s="38"/>
      <c r="T265" s="38"/>
      <c r="U265" s="38"/>
      <c r="V265" s="38"/>
      <c r="W265" s="38"/>
      <c r="X265" s="38"/>
      <c r="Y265" s="38"/>
      <c r="Z265" s="38"/>
    </row>
    <row r="266" customFormat="false" ht="15.75" hidden="false" customHeight="true" outlineLevel="0" collapsed="false">
      <c r="A266" s="38"/>
      <c r="B266" s="38"/>
      <c r="C266" s="38"/>
      <c r="D266" s="38"/>
      <c r="E266" s="38"/>
      <c r="F266" s="38"/>
      <c r="G266" s="38"/>
      <c r="H266" s="38"/>
      <c r="I266" s="38"/>
      <c r="J266" s="38"/>
      <c r="K266" s="38"/>
      <c r="L266" s="38"/>
      <c r="M266" s="38"/>
      <c r="N266" s="38"/>
      <c r="O266" s="38"/>
      <c r="P266" s="38"/>
      <c r="Q266" s="38"/>
      <c r="R266" s="38"/>
      <c r="S266" s="38"/>
      <c r="T266" s="38"/>
      <c r="U266" s="38"/>
      <c r="V266" s="38"/>
      <c r="W266" s="38"/>
      <c r="X266" s="38"/>
      <c r="Y266" s="38"/>
      <c r="Z266" s="38"/>
    </row>
    <row r="267" customFormat="false" ht="15.75" hidden="false" customHeight="true" outlineLevel="0" collapsed="false">
      <c r="A267" s="38"/>
      <c r="B267" s="38"/>
      <c r="C267" s="38"/>
      <c r="D267" s="38"/>
      <c r="E267" s="38"/>
      <c r="F267" s="38"/>
      <c r="G267" s="38"/>
      <c r="H267" s="38"/>
      <c r="I267" s="38"/>
      <c r="J267" s="38"/>
      <c r="K267" s="38"/>
      <c r="L267" s="38"/>
      <c r="M267" s="38"/>
      <c r="N267" s="38"/>
      <c r="O267" s="38"/>
      <c r="P267" s="38"/>
      <c r="Q267" s="38"/>
      <c r="R267" s="38"/>
      <c r="S267" s="38"/>
      <c r="T267" s="38"/>
      <c r="U267" s="38"/>
      <c r="V267" s="38"/>
      <c r="W267" s="38"/>
      <c r="X267" s="38"/>
      <c r="Y267" s="38"/>
      <c r="Z267" s="38"/>
    </row>
    <row r="268" customFormat="false" ht="15.75" hidden="false" customHeight="true" outlineLevel="0" collapsed="false">
      <c r="A268" s="38"/>
      <c r="B268" s="38"/>
      <c r="C268" s="38"/>
      <c r="D268" s="38"/>
      <c r="E268" s="38"/>
      <c r="F268" s="38"/>
      <c r="G268" s="38"/>
      <c r="H268" s="38"/>
      <c r="I268" s="38"/>
      <c r="J268" s="38"/>
      <c r="K268" s="38"/>
      <c r="L268" s="38"/>
      <c r="M268" s="38"/>
      <c r="N268" s="38"/>
      <c r="O268" s="38"/>
      <c r="P268" s="38"/>
      <c r="Q268" s="38"/>
      <c r="R268" s="38"/>
      <c r="S268" s="38"/>
      <c r="T268" s="38"/>
      <c r="U268" s="38"/>
      <c r="V268" s="38"/>
      <c r="W268" s="38"/>
      <c r="X268" s="38"/>
      <c r="Y268" s="38"/>
      <c r="Z268" s="38"/>
    </row>
    <row r="269" customFormat="false" ht="15.75" hidden="false" customHeight="true" outlineLevel="0" collapsed="false">
      <c r="A269" s="38"/>
      <c r="B269" s="38"/>
      <c r="C269" s="38"/>
      <c r="D269" s="38"/>
      <c r="E269" s="38"/>
      <c r="F269" s="38"/>
      <c r="G269" s="38"/>
      <c r="H269" s="38"/>
      <c r="I269" s="38"/>
      <c r="J269" s="38"/>
      <c r="K269" s="38"/>
      <c r="L269" s="38"/>
      <c r="M269" s="38"/>
      <c r="N269" s="38"/>
      <c r="O269" s="38"/>
      <c r="P269" s="38"/>
      <c r="Q269" s="38"/>
      <c r="R269" s="38"/>
      <c r="S269" s="38"/>
      <c r="T269" s="38"/>
      <c r="U269" s="38"/>
      <c r="V269" s="38"/>
      <c r="W269" s="38"/>
      <c r="X269" s="38"/>
      <c r="Y269" s="38"/>
      <c r="Z269" s="38"/>
    </row>
    <row r="270" customFormat="false" ht="15.75" hidden="false" customHeight="true" outlineLevel="0" collapsed="false">
      <c r="A270" s="38"/>
      <c r="B270" s="38"/>
      <c r="C270" s="38"/>
      <c r="D270" s="38"/>
      <c r="E270" s="38"/>
      <c r="F270" s="38"/>
      <c r="G270" s="38"/>
      <c r="H270" s="38"/>
      <c r="I270" s="38"/>
      <c r="J270" s="38"/>
      <c r="K270" s="38"/>
      <c r="L270" s="38"/>
      <c r="M270" s="38"/>
      <c r="N270" s="38"/>
      <c r="O270" s="38"/>
      <c r="P270" s="38"/>
      <c r="Q270" s="38"/>
      <c r="R270" s="38"/>
      <c r="S270" s="38"/>
      <c r="T270" s="38"/>
      <c r="U270" s="38"/>
      <c r="V270" s="38"/>
      <c r="W270" s="38"/>
      <c r="X270" s="38"/>
      <c r="Y270" s="38"/>
      <c r="Z270" s="38"/>
    </row>
    <row r="271" customFormat="false" ht="15.75" hidden="false" customHeight="true" outlineLevel="0" collapsed="false">
      <c r="A271" s="38"/>
      <c r="B271" s="38"/>
      <c r="C271" s="38"/>
      <c r="D271" s="38"/>
      <c r="E271" s="38"/>
      <c r="F271" s="38"/>
      <c r="G271" s="38"/>
      <c r="H271" s="38"/>
      <c r="I271" s="38"/>
      <c r="J271" s="38"/>
      <c r="K271" s="38"/>
      <c r="L271" s="38"/>
      <c r="M271" s="38"/>
      <c r="N271" s="38"/>
      <c r="O271" s="38"/>
      <c r="P271" s="38"/>
      <c r="Q271" s="38"/>
      <c r="R271" s="38"/>
      <c r="S271" s="38"/>
      <c r="T271" s="38"/>
      <c r="U271" s="38"/>
      <c r="V271" s="38"/>
      <c r="W271" s="38"/>
      <c r="X271" s="38"/>
      <c r="Y271" s="38"/>
      <c r="Z271" s="38"/>
    </row>
    <row r="272" customFormat="false" ht="15.75" hidden="false" customHeight="true" outlineLevel="0" collapsed="false">
      <c r="A272" s="38"/>
      <c r="B272" s="38"/>
      <c r="C272" s="38"/>
      <c r="D272" s="38"/>
      <c r="E272" s="38"/>
      <c r="F272" s="38"/>
      <c r="G272" s="38"/>
      <c r="H272" s="38"/>
      <c r="I272" s="38"/>
      <c r="J272" s="38"/>
      <c r="K272" s="38"/>
      <c r="L272" s="38"/>
      <c r="M272" s="38"/>
      <c r="N272" s="38"/>
      <c r="O272" s="38"/>
      <c r="P272" s="38"/>
      <c r="Q272" s="38"/>
      <c r="R272" s="38"/>
      <c r="S272" s="38"/>
      <c r="T272" s="38"/>
      <c r="U272" s="38"/>
      <c r="V272" s="38"/>
      <c r="W272" s="38"/>
      <c r="X272" s="38"/>
      <c r="Y272" s="38"/>
      <c r="Z272" s="38"/>
    </row>
    <row r="273" customFormat="false" ht="15.75" hidden="false" customHeight="true" outlineLevel="0" collapsed="false">
      <c r="A273" s="38"/>
      <c r="B273" s="38"/>
      <c r="C273" s="38"/>
      <c r="D273" s="38"/>
      <c r="E273" s="38"/>
      <c r="F273" s="38"/>
      <c r="G273" s="38"/>
      <c r="H273" s="38"/>
      <c r="I273" s="38"/>
      <c r="J273" s="38"/>
      <c r="K273" s="38"/>
      <c r="L273" s="38"/>
      <c r="M273" s="38"/>
      <c r="N273" s="38"/>
      <c r="O273" s="38"/>
      <c r="P273" s="38"/>
      <c r="Q273" s="38"/>
      <c r="R273" s="38"/>
      <c r="S273" s="38"/>
      <c r="T273" s="38"/>
      <c r="U273" s="38"/>
      <c r="V273" s="38"/>
      <c r="W273" s="38"/>
      <c r="X273" s="38"/>
      <c r="Y273" s="38"/>
      <c r="Z273" s="38"/>
    </row>
    <row r="274" customFormat="false" ht="15.75" hidden="false" customHeight="true" outlineLevel="0" collapsed="false">
      <c r="A274" s="38"/>
      <c r="B274" s="38"/>
      <c r="C274" s="38"/>
      <c r="D274" s="38"/>
      <c r="E274" s="38"/>
      <c r="F274" s="38"/>
      <c r="G274" s="38"/>
      <c r="H274" s="38"/>
      <c r="I274" s="38"/>
      <c r="J274" s="38"/>
      <c r="K274" s="38"/>
      <c r="L274" s="38"/>
      <c r="M274" s="38"/>
      <c r="N274" s="38"/>
      <c r="O274" s="38"/>
      <c r="P274" s="38"/>
      <c r="Q274" s="38"/>
      <c r="R274" s="38"/>
      <c r="S274" s="38"/>
      <c r="T274" s="38"/>
      <c r="U274" s="38"/>
      <c r="V274" s="38"/>
      <c r="W274" s="38"/>
      <c r="X274" s="38"/>
      <c r="Y274" s="38"/>
      <c r="Z274" s="38"/>
    </row>
    <row r="275" customFormat="false" ht="15.75" hidden="false" customHeight="true" outlineLevel="0" collapsed="false">
      <c r="A275" s="38"/>
      <c r="B275" s="38"/>
      <c r="C275" s="38"/>
      <c r="D275" s="38"/>
      <c r="E275" s="38"/>
      <c r="F275" s="38"/>
      <c r="G275" s="38"/>
      <c r="H275" s="38"/>
      <c r="I275" s="38"/>
      <c r="J275" s="38"/>
      <c r="K275" s="38"/>
      <c r="L275" s="38"/>
      <c r="M275" s="38"/>
      <c r="N275" s="38"/>
      <c r="O275" s="38"/>
      <c r="P275" s="38"/>
      <c r="Q275" s="38"/>
      <c r="R275" s="38"/>
      <c r="S275" s="38"/>
      <c r="T275" s="38"/>
      <c r="U275" s="38"/>
      <c r="V275" s="38"/>
      <c r="W275" s="38"/>
      <c r="X275" s="38"/>
      <c r="Y275" s="38"/>
      <c r="Z275" s="38"/>
    </row>
    <row r="276" customFormat="false" ht="15.75" hidden="false" customHeight="true" outlineLevel="0" collapsed="false">
      <c r="A276" s="38"/>
      <c r="B276" s="38"/>
      <c r="C276" s="38"/>
      <c r="D276" s="38"/>
      <c r="E276" s="38"/>
      <c r="F276" s="38"/>
      <c r="G276" s="38"/>
      <c r="H276" s="38"/>
      <c r="I276" s="38"/>
      <c r="J276" s="38"/>
      <c r="K276" s="38"/>
      <c r="L276" s="38"/>
      <c r="M276" s="38"/>
      <c r="N276" s="38"/>
      <c r="O276" s="38"/>
      <c r="P276" s="38"/>
      <c r="Q276" s="38"/>
      <c r="R276" s="38"/>
      <c r="S276" s="38"/>
      <c r="T276" s="38"/>
      <c r="U276" s="38"/>
      <c r="V276" s="38"/>
      <c r="W276" s="38"/>
      <c r="X276" s="38"/>
      <c r="Y276" s="38"/>
      <c r="Z276" s="38"/>
    </row>
    <row r="277" customFormat="false" ht="15.75" hidden="false" customHeight="true" outlineLevel="0" collapsed="false">
      <c r="A277" s="38"/>
      <c r="B277" s="38"/>
      <c r="C277" s="38"/>
      <c r="D277" s="38"/>
      <c r="E277" s="38"/>
      <c r="F277" s="38"/>
      <c r="G277" s="38"/>
      <c r="H277" s="38"/>
      <c r="I277" s="38"/>
      <c r="J277" s="38"/>
      <c r="K277" s="38"/>
      <c r="L277" s="38"/>
      <c r="M277" s="38"/>
      <c r="N277" s="38"/>
      <c r="O277" s="38"/>
      <c r="P277" s="38"/>
      <c r="Q277" s="38"/>
      <c r="R277" s="38"/>
      <c r="S277" s="38"/>
      <c r="T277" s="38"/>
      <c r="U277" s="38"/>
      <c r="V277" s="38"/>
      <c r="W277" s="38"/>
      <c r="X277" s="38"/>
      <c r="Y277" s="38"/>
      <c r="Z277" s="38"/>
    </row>
    <row r="278" customFormat="false" ht="15.75" hidden="false" customHeight="true" outlineLevel="0" collapsed="false">
      <c r="A278" s="38"/>
      <c r="B278" s="38"/>
      <c r="C278" s="38"/>
      <c r="D278" s="38"/>
      <c r="E278" s="38"/>
      <c r="F278" s="38"/>
      <c r="G278" s="38"/>
      <c r="H278" s="38"/>
      <c r="I278" s="38"/>
      <c r="J278" s="38"/>
      <c r="K278" s="38"/>
      <c r="L278" s="38"/>
      <c r="M278" s="38"/>
      <c r="N278" s="38"/>
      <c r="O278" s="38"/>
      <c r="P278" s="38"/>
      <c r="Q278" s="38"/>
      <c r="R278" s="38"/>
      <c r="S278" s="38"/>
      <c r="T278" s="38"/>
      <c r="U278" s="38"/>
      <c r="V278" s="38"/>
      <c r="W278" s="38"/>
      <c r="X278" s="38"/>
      <c r="Y278" s="38"/>
      <c r="Z278" s="38"/>
    </row>
    <row r="279" customFormat="false" ht="15.75" hidden="false" customHeight="true" outlineLevel="0" collapsed="false">
      <c r="A279" s="38"/>
      <c r="B279" s="38"/>
      <c r="C279" s="38"/>
      <c r="D279" s="38"/>
      <c r="E279" s="38"/>
      <c r="F279" s="38"/>
      <c r="G279" s="38"/>
      <c r="H279" s="38"/>
      <c r="I279" s="38"/>
      <c r="J279" s="38"/>
      <c r="K279" s="38"/>
      <c r="L279" s="38"/>
      <c r="M279" s="38"/>
      <c r="N279" s="38"/>
      <c r="O279" s="38"/>
      <c r="P279" s="38"/>
      <c r="Q279" s="38"/>
      <c r="R279" s="38"/>
      <c r="S279" s="38"/>
      <c r="T279" s="38"/>
      <c r="U279" s="38"/>
      <c r="V279" s="38"/>
      <c r="W279" s="38"/>
      <c r="X279" s="38"/>
      <c r="Y279" s="38"/>
      <c r="Z279" s="38"/>
    </row>
    <row r="280" customFormat="false" ht="15.75" hidden="false" customHeight="true" outlineLevel="0" collapsed="false">
      <c r="A280" s="38"/>
      <c r="B280" s="38"/>
      <c r="C280" s="38"/>
      <c r="D280" s="38"/>
      <c r="E280" s="38"/>
      <c r="F280" s="38"/>
      <c r="G280" s="38"/>
      <c r="H280" s="38"/>
      <c r="I280" s="38"/>
      <c r="J280" s="38"/>
      <c r="K280" s="38"/>
      <c r="L280" s="38"/>
      <c r="M280" s="38"/>
      <c r="N280" s="38"/>
      <c r="O280" s="38"/>
      <c r="P280" s="38"/>
      <c r="Q280" s="38"/>
      <c r="R280" s="38"/>
      <c r="S280" s="38"/>
      <c r="T280" s="38"/>
      <c r="U280" s="38"/>
      <c r="V280" s="38"/>
      <c r="W280" s="38"/>
      <c r="X280" s="38"/>
      <c r="Y280" s="38"/>
      <c r="Z280" s="38"/>
    </row>
    <row r="281" customFormat="false" ht="15.75" hidden="false" customHeight="true" outlineLevel="0" collapsed="false">
      <c r="A281" s="38"/>
      <c r="B281" s="38"/>
      <c r="C281" s="38"/>
      <c r="D281" s="38"/>
      <c r="E281" s="38"/>
      <c r="F281" s="38"/>
      <c r="G281" s="38"/>
      <c r="H281" s="38"/>
      <c r="I281" s="38"/>
      <c r="J281" s="38"/>
      <c r="K281" s="38"/>
      <c r="L281" s="38"/>
      <c r="M281" s="38"/>
      <c r="N281" s="38"/>
      <c r="O281" s="38"/>
      <c r="P281" s="38"/>
      <c r="Q281" s="38"/>
      <c r="R281" s="38"/>
      <c r="S281" s="38"/>
      <c r="T281" s="38"/>
      <c r="U281" s="38"/>
      <c r="V281" s="38"/>
      <c r="W281" s="38"/>
      <c r="X281" s="38"/>
      <c r="Y281" s="38"/>
      <c r="Z281" s="38"/>
    </row>
    <row r="282" customFormat="false" ht="15.75" hidden="false" customHeight="true" outlineLevel="0" collapsed="false">
      <c r="A282" s="38"/>
      <c r="B282" s="38"/>
      <c r="C282" s="38"/>
      <c r="D282" s="38"/>
      <c r="E282" s="38"/>
      <c r="F282" s="38"/>
      <c r="G282" s="38"/>
      <c r="H282" s="38"/>
      <c r="I282" s="38"/>
      <c r="J282" s="38"/>
      <c r="K282" s="38"/>
      <c r="L282" s="38"/>
      <c r="M282" s="38"/>
      <c r="N282" s="38"/>
      <c r="O282" s="38"/>
      <c r="P282" s="38"/>
      <c r="Q282" s="38"/>
      <c r="R282" s="38"/>
      <c r="S282" s="38"/>
      <c r="T282" s="38"/>
      <c r="U282" s="38"/>
      <c r="V282" s="38"/>
      <c r="W282" s="38"/>
      <c r="X282" s="38"/>
      <c r="Y282" s="38"/>
      <c r="Z282" s="38"/>
    </row>
    <row r="283" customFormat="false" ht="15.75" hidden="false" customHeight="true" outlineLevel="0" collapsed="false">
      <c r="A283" s="38"/>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row>
    <row r="284" customFormat="false" ht="15.75" hidden="false" customHeight="true" outlineLevel="0" collapsed="false">
      <c r="A284" s="38"/>
      <c r="B284" s="38"/>
      <c r="C284" s="38"/>
      <c r="D284" s="38"/>
      <c r="E284" s="38"/>
      <c r="F284" s="38"/>
      <c r="G284" s="38"/>
      <c r="H284" s="38"/>
      <c r="I284" s="38"/>
      <c r="J284" s="38"/>
      <c r="K284" s="38"/>
      <c r="L284" s="38"/>
      <c r="M284" s="38"/>
      <c r="N284" s="38"/>
      <c r="O284" s="38"/>
      <c r="P284" s="38"/>
      <c r="Q284" s="38"/>
      <c r="R284" s="38"/>
      <c r="S284" s="38"/>
      <c r="T284" s="38"/>
      <c r="U284" s="38"/>
      <c r="V284" s="38"/>
      <c r="W284" s="38"/>
      <c r="X284" s="38"/>
      <c r="Y284" s="38"/>
      <c r="Z284" s="38"/>
    </row>
    <row r="285" customFormat="false" ht="15.75" hidden="false" customHeight="true" outlineLevel="0" collapsed="false">
      <c r="A285" s="38"/>
      <c r="B285" s="38"/>
      <c r="C285" s="38"/>
      <c r="D285" s="38"/>
      <c r="E285" s="38"/>
      <c r="F285" s="38"/>
      <c r="G285" s="38"/>
      <c r="H285" s="38"/>
      <c r="I285" s="38"/>
      <c r="J285" s="38"/>
      <c r="K285" s="38"/>
      <c r="L285" s="38"/>
      <c r="M285" s="38"/>
      <c r="N285" s="38"/>
      <c r="O285" s="38"/>
      <c r="P285" s="38"/>
      <c r="Q285" s="38"/>
      <c r="R285" s="38"/>
      <c r="S285" s="38"/>
      <c r="T285" s="38"/>
      <c r="U285" s="38"/>
      <c r="V285" s="38"/>
      <c r="W285" s="38"/>
      <c r="X285" s="38"/>
      <c r="Y285" s="38"/>
      <c r="Z285" s="38"/>
    </row>
    <row r="286" customFormat="false" ht="15.75" hidden="false" customHeight="true" outlineLevel="0" collapsed="false">
      <c r="A286" s="38"/>
      <c r="B286" s="38"/>
      <c r="C286" s="38"/>
      <c r="D286" s="38"/>
      <c r="E286" s="38"/>
      <c r="F286" s="38"/>
      <c r="G286" s="38"/>
      <c r="H286" s="38"/>
      <c r="I286" s="38"/>
      <c r="J286" s="38"/>
      <c r="K286" s="38"/>
      <c r="L286" s="38"/>
      <c r="M286" s="38"/>
      <c r="N286" s="38"/>
      <c r="O286" s="38"/>
      <c r="P286" s="38"/>
      <c r="Q286" s="38"/>
      <c r="R286" s="38"/>
      <c r="S286" s="38"/>
      <c r="T286" s="38"/>
      <c r="U286" s="38"/>
      <c r="V286" s="38"/>
      <c r="W286" s="38"/>
      <c r="X286" s="38"/>
      <c r="Y286" s="38"/>
      <c r="Z286" s="38"/>
    </row>
    <row r="287" customFormat="false" ht="15.75" hidden="false" customHeight="true" outlineLevel="0" collapsed="false">
      <c r="A287" s="38"/>
      <c r="B287" s="38"/>
      <c r="C287" s="38"/>
      <c r="D287" s="38"/>
      <c r="E287" s="38"/>
      <c r="F287" s="38"/>
      <c r="G287" s="38"/>
      <c r="H287" s="38"/>
      <c r="I287" s="38"/>
      <c r="J287" s="38"/>
      <c r="K287" s="38"/>
      <c r="L287" s="38"/>
      <c r="M287" s="38"/>
      <c r="N287" s="38"/>
      <c r="O287" s="38"/>
      <c r="P287" s="38"/>
      <c r="Q287" s="38"/>
      <c r="R287" s="38"/>
      <c r="S287" s="38"/>
      <c r="T287" s="38"/>
      <c r="U287" s="38"/>
      <c r="V287" s="38"/>
      <c r="W287" s="38"/>
      <c r="X287" s="38"/>
      <c r="Y287" s="38"/>
      <c r="Z287" s="38"/>
    </row>
    <row r="288" customFormat="false" ht="15.75" hidden="false" customHeight="true" outlineLevel="0" collapsed="false">
      <c r="A288" s="38"/>
      <c r="B288" s="38"/>
      <c r="C288" s="38"/>
      <c r="D288" s="38"/>
      <c r="E288" s="38"/>
      <c r="F288" s="38"/>
      <c r="G288" s="38"/>
      <c r="H288" s="38"/>
      <c r="I288" s="38"/>
      <c r="J288" s="38"/>
      <c r="K288" s="38"/>
      <c r="L288" s="38"/>
      <c r="M288" s="38"/>
      <c r="N288" s="38"/>
      <c r="O288" s="38"/>
      <c r="P288" s="38"/>
      <c r="Q288" s="38"/>
      <c r="R288" s="38"/>
      <c r="S288" s="38"/>
      <c r="T288" s="38"/>
      <c r="U288" s="38"/>
      <c r="V288" s="38"/>
      <c r="W288" s="38"/>
      <c r="X288" s="38"/>
      <c r="Y288" s="38"/>
      <c r="Z288" s="38"/>
    </row>
    <row r="289" customFormat="false" ht="15.75" hidden="false" customHeight="true" outlineLevel="0" collapsed="false">
      <c r="A289" s="38"/>
      <c r="B289" s="38"/>
      <c r="C289" s="38"/>
      <c r="D289" s="38"/>
      <c r="E289" s="38"/>
      <c r="F289" s="38"/>
      <c r="G289" s="38"/>
      <c r="H289" s="38"/>
      <c r="I289" s="38"/>
      <c r="J289" s="38"/>
      <c r="K289" s="38"/>
      <c r="L289" s="38"/>
      <c r="M289" s="38"/>
      <c r="N289" s="38"/>
      <c r="O289" s="38"/>
      <c r="P289" s="38"/>
      <c r="Q289" s="38"/>
      <c r="R289" s="38"/>
      <c r="S289" s="38"/>
      <c r="T289" s="38"/>
      <c r="U289" s="38"/>
      <c r="V289" s="38"/>
      <c r="W289" s="38"/>
      <c r="X289" s="38"/>
      <c r="Y289" s="38"/>
      <c r="Z289" s="38"/>
    </row>
    <row r="290" customFormat="false" ht="15.75" hidden="false" customHeight="true" outlineLevel="0" collapsed="false">
      <c r="A290" s="38"/>
      <c r="B290" s="38"/>
      <c r="C290" s="38"/>
      <c r="D290" s="38"/>
      <c r="E290" s="38"/>
      <c r="F290" s="38"/>
      <c r="G290" s="38"/>
      <c r="H290" s="38"/>
      <c r="I290" s="38"/>
      <c r="J290" s="38"/>
      <c r="K290" s="38"/>
      <c r="L290" s="38"/>
      <c r="M290" s="38"/>
      <c r="N290" s="38"/>
      <c r="O290" s="38"/>
      <c r="P290" s="38"/>
      <c r="Q290" s="38"/>
      <c r="R290" s="38"/>
      <c r="S290" s="38"/>
      <c r="T290" s="38"/>
      <c r="U290" s="38"/>
      <c r="V290" s="38"/>
      <c r="W290" s="38"/>
      <c r="X290" s="38"/>
      <c r="Y290" s="38"/>
      <c r="Z290" s="38"/>
    </row>
    <row r="291" customFormat="false" ht="15.75" hidden="false" customHeight="true" outlineLevel="0" collapsed="false">
      <c r="A291" s="38"/>
      <c r="B291" s="38"/>
      <c r="C291" s="38"/>
      <c r="D291" s="38"/>
      <c r="E291" s="38"/>
      <c r="F291" s="38"/>
      <c r="G291" s="38"/>
      <c r="H291" s="38"/>
      <c r="I291" s="38"/>
      <c r="J291" s="38"/>
      <c r="K291" s="38"/>
      <c r="L291" s="38"/>
      <c r="M291" s="38"/>
      <c r="N291" s="38"/>
      <c r="O291" s="38"/>
      <c r="P291" s="38"/>
      <c r="Q291" s="38"/>
      <c r="R291" s="38"/>
      <c r="S291" s="38"/>
      <c r="T291" s="38"/>
      <c r="U291" s="38"/>
      <c r="V291" s="38"/>
      <c r="W291" s="38"/>
      <c r="X291" s="38"/>
      <c r="Y291" s="38"/>
      <c r="Z291" s="38"/>
    </row>
    <row r="292" customFormat="false" ht="15.75" hidden="false" customHeight="true" outlineLevel="0" collapsed="false">
      <c r="A292" s="38"/>
      <c r="B292" s="38"/>
      <c r="C292" s="38"/>
      <c r="D292" s="38"/>
      <c r="E292" s="38"/>
      <c r="F292" s="38"/>
      <c r="G292" s="38"/>
      <c r="H292" s="38"/>
      <c r="I292" s="38"/>
      <c r="J292" s="38"/>
      <c r="K292" s="38"/>
      <c r="L292" s="38"/>
      <c r="M292" s="38"/>
      <c r="N292" s="38"/>
      <c r="O292" s="38"/>
      <c r="P292" s="38"/>
      <c r="Q292" s="38"/>
      <c r="R292" s="38"/>
      <c r="S292" s="38"/>
      <c r="T292" s="38"/>
      <c r="U292" s="38"/>
      <c r="V292" s="38"/>
      <c r="W292" s="38"/>
      <c r="X292" s="38"/>
      <c r="Y292" s="38"/>
      <c r="Z292" s="38"/>
    </row>
    <row r="293" customFormat="false" ht="15.75" hidden="false" customHeight="true" outlineLevel="0" collapsed="false">
      <c r="A293" s="38"/>
      <c r="B293" s="38"/>
      <c r="C293" s="38"/>
      <c r="D293" s="38"/>
      <c r="E293" s="38"/>
      <c r="F293" s="38"/>
      <c r="G293" s="38"/>
      <c r="H293" s="38"/>
      <c r="I293" s="38"/>
      <c r="J293" s="38"/>
      <c r="K293" s="38"/>
      <c r="L293" s="38"/>
      <c r="M293" s="38"/>
      <c r="N293" s="38"/>
      <c r="O293" s="38"/>
      <c r="P293" s="38"/>
      <c r="Q293" s="38"/>
      <c r="R293" s="38"/>
      <c r="S293" s="38"/>
      <c r="T293" s="38"/>
      <c r="U293" s="38"/>
      <c r="V293" s="38"/>
      <c r="W293" s="38"/>
      <c r="X293" s="38"/>
      <c r="Y293" s="38"/>
      <c r="Z293" s="38"/>
    </row>
    <row r="294" customFormat="false" ht="15.75" hidden="false" customHeight="true" outlineLevel="0" collapsed="false">
      <c r="A294" s="38"/>
      <c r="B294" s="38"/>
      <c r="C294" s="38"/>
      <c r="D294" s="38"/>
      <c r="E294" s="38"/>
      <c r="F294" s="38"/>
      <c r="G294" s="38"/>
      <c r="H294" s="38"/>
      <c r="I294" s="38"/>
      <c r="J294" s="38"/>
      <c r="K294" s="38"/>
      <c r="L294" s="38"/>
      <c r="M294" s="38"/>
      <c r="N294" s="38"/>
      <c r="O294" s="38"/>
      <c r="P294" s="38"/>
      <c r="Q294" s="38"/>
      <c r="R294" s="38"/>
      <c r="S294" s="38"/>
      <c r="T294" s="38"/>
      <c r="U294" s="38"/>
      <c r="V294" s="38"/>
      <c r="W294" s="38"/>
      <c r="X294" s="38"/>
      <c r="Y294" s="38"/>
      <c r="Z294" s="38"/>
    </row>
    <row r="295" customFormat="false" ht="15.75" hidden="false" customHeight="true" outlineLevel="0" collapsed="false">
      <c r="A295" s="38"/>
      <c r="B295" s="38"/>
      <c r="C295" s="38"/>
      <c r="D295" s="38"/>
      <c r="E295" s="38"/>
      <c r="F295" s="38"/>
      <c r="G295" s="38"/>
      <c r="H295" s="38"/>
      <c r="I295" s="38"/>
      <c r="J295" s="38"/>
      <c r="K295" s="38"/>
      <c r="L295" s="38"/>
      <c r="M295" s="38"/>
      <c r="N295" s="38"/>
      <c r="O295" s="38"/>
      <c r="P295" s="38"/>
      <c r="Q295" s="38"/>
      <c r="R295" s="38"/>
      <c r="S295" s="38"/>
      <c r="T295" s="38"/>
      <c r="U295" s="38"/>
      <c r="V295" s="38"/>
      <c r="W295" s="38"/>
      <c r="X295" s="38"/>
      <c r="Y295" s="38"/>
      <c r="Z295" s="38"/>
    </row>
    <row r="296" customFormat="false" ht="15.75" hidden="false" customHeight="true" outlineLevel="0" collapsed="false">
      <c r="A296" s="38"/>
      <c r="B296" s="38"/>
      <c r="C296" s="38"/>
      <c r="D296" s="38"/>
      <c r="E296" s="38"/>
      <c r="F296" s="38"/>
      <c r="G296" s="38"/>
      <c r="H296" s="38"/>
      <c r="I296" s="38"/>
      <c r="J296" s="38"/>
      <c r="K296" s="38"/>
      <c r="L296" s="38"/>
      <c r="M296" s="38"/>
      <c r="N296" s="38"/>
      <c r="O296" s="38"/>
      <c r="P296" s="38"/>
      <c r="Q296" s="38"/>
      <c r="R296" s="38"/>
      <c r="S296" s="38"/>
      <c r="T296" s="38"/>
      <c r="U296" s="38"/>
      <c r="V296" s="38"/>
      <c r="W296" s="38"/>
      <c r="X296" s="38"/>
      <c r="Y296" s="38"/>
      <c r="Z296" s="38"/>
    </row>
    <row r="297" customFormat="false" ht="15.75" hidden="false" customHeight="true" outlineLevel="0" collapsed="false">
      <c r="A297" s="38"/>
      <c r="B297" s="38"/>
      <c r="C297" s="38"/>
      <c r="D297" s="38"/>
      <c r="E297" s="38"/>
      <c r="F297" s="38"/>
      <c r="G297" s="38"/>
      <c r="H297" s="38"/>
      <c r="I297" s="38"/>
      <c r="J297" s="38"/>
      <c r="K297" s="38"/>
      <c r="L297" s="38"/>
      <c r="M297" s="38"/>
      <c r="N297" s="38"/>
      <c r="O297" s="38"/>
      <c r="P297" s="38"/>
      <c r="Q297" s="38"/>
      <c r="R297" s="38"/>
      <c r="S297" s="38"/>
      <c r="T297" s="38"/>
      <c r="U297" s="38"/>
      <c r="V297" s="38"/>
      <c r="W297" s="38"/>
      <c r="X297" s="38"/>
      <c r="Y297" s="38"/>
      <c r="Z297" s="38"/>
    </row>
    <row r="298" customFormat="false" ht="15.75" hidden="false" customHeight="true" outlineLevel="0" collapsed="false">
      <c r="A298" s="38"/>
      <c r="B298" s="38"/>
      <c r="C298" s="38"/>
      <c r="D298" s="38"/>
      <c r="E298" s="38"/>
      <c r="F298" s="38"/>
      <c r="G298" s="38"/>
      <c r="H298" s="38"/>
      <c r="I298" s="38"/>
      <c r="J298" s="38"/>
      <c r="K298" s="38"/>
      <c r="L298" s="38"/>
      <c r="M298" s="38"/>
      <c r="N298" s="38"/>
      <c r="O298" s="38"/>
      <c r="P298" s="38"/>
      <c r="Q298" s="38"/>
      <c r="R298" s="38"/>
      <c r="S298" s="38"/>
      <c r="T298" s="38"/>
      <c r="U298" s="38"/>
      <c r="V298" s="38"/>
      <c r="W298" s="38"/>
      <c r="X298" s="38"/>
      <c r="Y298" s="38"/>
      <c r="Z298" s="38"/>
    </row>
    <row r="299" customFormat="false" ht="15.75" hidden="false" customHeight="true" outlineLevel="0" collapsed="false">
      <c r="A299" s="38"/>
      <c r="B299" s="38"/>
      <c r="C299" s="38"/>
      <c r="D299" s="38"/>
      <c r="E299" s="38"/>
      <c r="F299" s="38"/>
      <c r="G299" s="38"/>
      <c r="H299" s="38"/>
      <c r="I299" s="38"/>
      <c r="J299" s="38"/>
      <c r="K299" s="38"/>
      <c r="L299" s="38"/>
      <c r="M299" s="38"/>
      <c r="N299" s="38"/>
      <c r="O299" s="38"/>
      <c r="P299" s="38"/>
      <c r="Q299" s="38"/>
      <c r="R299" s="38"/>
      <c r="S299" s="38"/>
      <c r="T299" s="38"/>
      <c r="U299" s="38"/>
      <c r="V299" s="38"/>
      <c r="W299" s="38"/>
      <c r="X299" s="38"/>
      <c r="Y299" s="38"/>
      <c r="Z299" s="38"/>
    </row>
    <row r="300" customFormat="false" ht="15.75" hidden="false" customHeight="true" outlineLevel="0" collapsed="false">
      <c r="A300" s="38"/>
      <c r="B300" s="38"/>
      <c r="C300" s="38"/>
      <c r="D300" s="38"/>
      <c r="E300" s="38"/>
      <c r="F300" s="38"/>
      <c r="G300" s="38"/>
      <c r="H300" s="38"/>
      <c r="I300" s="38"/>
      <c r="J300" s="38"/>
      <c r="K300" s="38"/>
      <c r="L300" s="38"/>
      <c r="M300" s="38"/>
      <c r="N300" s="38"/>
      <c r="O300" s="38"/>
      <c r="P300" s="38"/>
      <c r="Q300" s="38"/>
      <c r="R300" s="38"/>
      <c r="S300" s="38"/>
      <c r="T300" s="38"/>
      <c r="U300" s="38"/>
      <c r="V300" s="38"/>
      <c r="W300" s="38"/>
      <c r="X300" s="38"/>
      <c r="Y300" s="38"/>
      <c r="Z300" s="38"/>
    </row>
    <row r="301" customFormat="false" ht="15.75" hidden="false" customHeight="true" outlineLevel="0" collapsed="false">
      <c r="A301" s="38"/>
      <c r="B301" s="38"/>
      <c r="C301" s="38"/>
      <c r="D301" s="38"/>
      <c r="E301" s="38"/>
      <c r="F301" s="38"/>
      <c r="G301" s="38"/>
      <c r="H301" s="38"/>
      <c r="I301" s="38"/>
      <c r="J301" s="38"/>
      <c r="K301" s="38"/>
      <c r="L301" s="38"/>
      <c r="M301" s="38"/>
      <c r="N301" s="38"/>
      <c r="O301" s="38"/>
      <c r="P301" s="38"/>
      <c r="Q301" s="38"/>
      <c r="R301" s="38"/>
      <c r="S301" s="38"/>
      <c r="T301" s="38"/>
      <c r="U301" s="38"/>
      <c r="V301" s="38"/>
      <c r="W301" s="38"/>
      <c r="X301" s="38"/>
      <c r="Y301" s="38"/>
      <c r="Z301" s="38"/>
    </row>
    <row r="302" customFormat="false" ht="15.75" hidden="false" customHeight="true" outlineLevel="0" collapsed="false">
      <c r="A302" s="38"/>
      <c r="B302" s="38"/>
      <c r="C302" s="38"/>
      <c r="D302" s="38"/>
      <c r="E302" s="38"/>
      <c r="F302" s="38"/>
      <c r="G302" s="38"/>
      <c r="H302" s="38"/>
      <c r="I302" s="38"/>
      <c r="J302" s="38"/>
      <c r="K302" s="38"/>
      <c r="L302" s="38"/>
      <c r="M302" s="38"/>
      <c r="N302" s="38"/>
      <c r="O302" s="38"/>
      <c r="P302" s="38"/>
      <c r="Q302" s="38"/>
      <c r="R302" s="38"/>
      <c r="S302" s="38"/>
      <c r="T302" s="38"/>
      <c r="U302" s="38"/>
      <c r="V302" s="38"/>
      <c r="W302" s="38"/>
      <c r="X302" s="38"/>
      <c r="Y302" s="38"/>
      <c r="Z302" s="38"/>
    </row>
    <row r="303" customFormat="false" ht="15.75" hidden="false" customHeight="true" outlineLevel="0" collapsed="false">
      <c r="A303" s="38"/>
      <c r="B303" s="38"/>
      <c r="C303" s="38"/>
      <c r="D303" s="38"/>
      <c r="E303" s="38"/>
      <c r="F303" s="38"/>
      <c r="G303" s="38"/>
      <c r="H303" s="38"/>
      <c r="I303" s="38"/>
      <c r="J303" s="38"/>
      <c r="K303" s="38"/>
      <c r="L303" s="38"/>
      <c r="M303" s="38"/>
      <c r="N303" s="38"/>
      <c r="O303" s="38"/>
      <c r="P303" s="38"/>
      <c r="Q303" s="38"/>
      <c r="R303" s="38"/>
      <c r="S303" s="38"/>
      <c r="T303" s="38"/>
      <c r="U303" s="38"/>
      <c r="V303" s="38"/>
      <c r="W303" s="38"/>
      <c r="X303" s="38"/>
      <c r="Y303" s="38"/>
      <c r="Z303" s="38"/>
    </row>
    <row r="304" customFormat="false" ht="15.75" hidden="false" customHeight="true" outlineLevel="0" collapsed="false">
      <c r="A304" s="38"/>
      <c r="B304" s="38"/>
      <c r="C304" s="38"/>
      <c r="D304" s="38"/>
      <c r="E304" s="38"/>
      <c r="F304" s="38"/>
      <c r="G304" s="38"/>
      <c r="H304" s="38"/>
      <c r="I304" s="38"/>
      <c r="J304" s="38"/>
      <c r="K304" s="38"/>
      <c r="L304" s="38"/>
      <c r="M304" s="38"/>
      <c r="N304" s="38"/>
      <c r="O304" s="38"/>
      <c r="P304" s="38"/>
      <c r="Q304" s="38"/>
      <c r="R304" s="38"/>
      <c r="S304" s="38"/>
      <c r="T304" s="38"/>
      <c r="U304" s="38"/>
      <c r="V304" s="38"/>
      <c r="W304" s="38"/>
      <c r="X304" s="38"/>
      <c r="Y304" s="38"/>
      <c r="Z304" s="38"/>
    </row>
    <row r="305" customFormat="false" ht="15.75" hidden="false" customHeight="true" outlineLevel="0" collapsed="false">
      <c r="A305" s="38"/>
      <c r="B305" s="38"/>
      <c r="C305" s="38"/>
      <c r="D305" s="38"/>
      <c r="E305" s="38"/>
      <c r="F305" s="38"/>
      <c r="G305" s="38"/>
      <c r="H305" s="38"/>
      <c r="I305" s="38"/>
      <c r="J305" s="38"/>
      <c r="K305" s="38"/>
      <c r="L305" s="38"/>
      <c r="M305" s="38"/>
      <c r="N305" s="38"/>
      <c r="O305" s="38"/>
      <c r="P305" s="38"/>
      <c r="Q305" s="38"/>
      <c r="R305" s="38"/>
      <c r="S305" s="38"/>
      <c r="T305" s="38"/>
      <c r="U305" s="38"/>
      <c r="V305" s="38"/>
      <c r="W305" s="38"/>
      <c r="X305" s="38"/>
      <c r="Y305" s="38"/>
      <c r="Z305" s="38"/>
    </row>
    <row r="306" customFormat="false" ht="15.75" hidden="false" customHeight="true" outlineLevel="0" collapsed="false">
      <c r="A306" s="38"/>
      <c r="B306" s="38"/>
      <c r="C306" s="38"/>
      <c r="D306" s="38"/>
      <c r="E306" s="38"/>
      <c r="F306" s="38"/>
      <c r="G306" s="38"/>
      <c r="H306" s="38"/>
      <c r="I306" s="38"/>
      <c r="J306" s="38"/>
      <c r="K306" s="38"/>
      <c r="L306" s="38"/>
      <c r="M306" s="38"/>
      <c r="N306" s="38"/>
      <c r="O306" s="38"/>
      <c r="P306" s="38"/>
      <c r="Q306" s="38"/>
      <c r="R306" s="38"/>
      <c r="S306" s="38"/>
      <c r="T306" s="38"/>
      <c r="U306" s="38"/>
      <c r="V306" s="38"/>
      <c r="W306" s="38"/>
      <c r="X306" s="38"/>
      <c r="Y306" s="38"/>
      <c r="Z306" s="38"/>
    </row>
    <row r="307" customFormat="false" ht="15.75" hidden="false" customHeight="true" outlineLevel="0" collapsed="false">
      <c r="A307" s="38"/>
      <c r="B307" s="38"/>
      <c r="C307" s="38"/>
      <c r="D307" s="38"/>
      <c r="E307" s="38"/>
      <c r="F307" s="38"/>
      <c r="G307" s="38"/>
      <c r="H307" s="38"/>
      <c r="I307" s="38"/>
      <c r="J307" s="38"/>
      <c r="K307" s="38"/>
      <c r="L307" s="38"/>
      <c r="M307" s="38"/>
      <c r="N307" s="38"/>
      <c r="O307" s="38"/>
      <c r="P307" s="38"/>
      <c r="Q307" s="38"/>
      <c r="R307" s="38"/>
      <c r="S307" s="38"/>
      <c r="T307" s="38"/>
      <c r="U307" s="38"/>
      <c r="V307" s="38"/>
      <c r="W307" s="38"/>
      <c r="X307" s="38"/>
      <c r="Y307" s="38"/>
      <c r="Z307" s="38"/>
    </row>
    <row r="308" customFormat="false" ht="15.75" hidden="false" customHeight="true" outlineLevel="0" collapsed="false">
      <c r="A308" s="38"/>
      <c r="B308" s="38"/>
      <c r="C308" s="38"/>
      <c r="D308" s="38"/>
      <c r="E308" s="38"/>
      <c r="F308" s="38"/>
      <c r="G308" s="38"/>
      <c r="H308" s="38"/>
      <c r="I308" s="38"/>
      <c r="J308" s="38"/>
      <c r="K308" s="38"/>
      <c r="L308" s="38"/>
      <c r="M308" s="38"/>
      <c r="N308" s="38"/>
      <c r="O308" s="38"/>
      <c r="P308" s="38"/>
      <c r="Q308" s="38"/>
      <c r="R308" s="38"/>
      <c r="S308" s="38"/>
      <c r="T308" s="38"/>
      <c r="U308" s="38"/>
      <c r="V308" s="38"/>
      <c r="W308" s="38"/>
      <c r="X308" s="38"/>
      <c r="Y308" s="38"/>
      <c r="Z308" s="38"/>
    </row>
    <row r="309" customFormat="false" ht="15.75" hidden="false" customHeight="true" outlineLevel="0" collapsed="false">
      <c r="A309" s="38"/>
      <c r="B309" s="38"/>
      <c r="C309" s="38"/>
      <c r="D309" s="38"/>
      <c r="E309" s="38"/>
      <c r="F309" s="38"/>
      <c r="G309" s="38"/>
      <c r="H309" s="38"/>
      <c r="I309" s="38"/>
      <c r="J309" s="38"/>
      <c r="K309" s="38"/>
      <c r="L309" s="38"/>
      <c r="M309" s="38"/>
      <c r="N309" s="38"/>
      <c r="O309" s="38"/>
      <c r="P309" s="38"/>
      <c r="Q309" s="38"/>
      <c r="R309" s="38"/>
      <c r="S309" s="38"/>
      <c r="T309" s="38"/>
      <c r="U309" s="38"/>
      <c r="V309" s="38"/>
      <c r="W309" s="38"/>
      <c r="X309" s="38"/>
      <c r="Y309" s="38"/>
      <c r="Z309" s="38"/>
    </row>
    <row r="310" customFormat="false" ht="15.75" hidden="false" customHeight="true" outlineLevel="0" collapsed="false">
      <c r="A310" s="38"/>
      <c r="B310" s="38"/>
      <c r="C310" s="38"/>
      <c r="D310" s="38"/>
      <c r="E310" s="38"/>
      <c r="F310" s="38"/>
      <c r="G310" s="38"/>
      <c r="H310" s="38"/>
      <c r="I310" s="38"/>
      <c r="J310" s="38"/>
      <c r="K310" s="38"/>
      <c r="L310" s="38"/>
      <c r="M310" s="38"/>
      <c r="N310" s="38"/>
      <c r="O310" s="38"/>
      <c r="P310" s="38"/>
      <c r="Q310" s="38"/>
      <c r="R310" s="38"/>
      <c r="S310" s="38"/>
      <c r="T310" s="38"/>
      <c r="U310" s="38"/>
      <c r="V310" s="38"/>
      <c r="W310" s="38"/>
      <c r="X310" s="38"/>
      <c r="Y310" s="38"/>
      <c r="Z310" s="38"/>
    </row>
    <row r="311" customFormat="false" ht="15.75" hidden="false" customHeight="true" outlineLevel="0" collapsed="false">
      <c r="A311" s="38"/>
      <c r="B311" s="38"/>
      <c r="C311" s="38"/>
      <c r="D311" s="38"/>
      <c r="E311" s="38"/>
      <c r="F311" s="38"/>
      <c r="G311" s="38"/>
      <c r="H311" s="38"/>
      <c r="I311" s="38"/>
      <c r="J311" s="38"/>
      <c r="K311" s="38"/>
      <c r="L311" s="38"/>
      <c r="M311" s="38"/>
      <c r="N311" s="38"/>
      <c r="O311" s="38"/>
      <c r="P311" s="38"/>
      <c r="Q311" s="38"/>
      <c r="R311" s="38"/>
      <c r="S311" s="38"/>
      <c r="T311" s="38"/>
      <c r="U311" s="38"/>
      <c r="V311" s="38"/>
      <c r="W311" s="38"/>
      <c r="X311" s="38"/>
      <c r="Y311" s="38"/>
      <c r="Z311" s="38"/>
    </row>
    <row r="312" customFormat="false" ht="15.75" hidden="false" customHeight="true" outlineLevel="0" collapsed="false">
      <c r="A312" s="38"/>
      <c r="B312" s="38"/>
      <c r="C312" s="38"/>
      <c r="D312" s="38"/>
      <c r="E312" s="38"/>
      <c r="F312" s="38"/>
      <c r="G312" s="38"/>
      <c r="H312" s="38"/>
      <c r="I312" s="38"/>
      <c r="J312" s="38"/>
      <c r="K312" s="38"/>
      <c r="L312" s="38"/>
      <c r="M312" s="38"/>
      <c r="N312" s="38"/>
      <c r="O312" s="38"/>
      <c r="P312" s="38"/>
      <c r="Q312" s="38"/>
      <c r="R312" s="38"/>
      <c r="S312" s="38"/>
      <c r="T312" s="38"/>
      <c r="U312" s="38"/>
      <c r="V312" s="38"/>
      <c r="W312" s="38"/>
      <c r="X312" s="38"/>
      <c r="Y312" s="38"/>
      <c r="Z312" s="38"/>
    </row>
    <row r="313" customFormat="false" ht="15.75" hidden="false" customHeight="true" outlineLevel="0" collapsed="false">
      <c r="A313" s="38"/>
      <c r="B313" s="38"/>
      <c r="C313" s="38"/>
      <c r="D313" s="38"/>
      <c r="E313" s="38"/>
      <c r="F313" s="38"/>
      <c r="G313" s="38"/>
      <c r="H313" s="38"/>
      <c r="I313" s="38"/>
      <c r="J313" s="38"/>
      <c r="K313" s="38"/>
      <c r="L313" s="38"/>
      <c r="M313" s="38"/>
      <c r="N313" s="38"/>
      <c r="O313" s="38"/>
      <c r="P313" s="38"/>
      <c r="Q313" s="38"/>
      <c r="R313" s="38"/>
      <c r="S313" s="38"/>
      <c r="T313" s="38"/>
      <c r="U313" s="38"/>
      <c r="V313" s="38"/>
      <c r="W313" s="38"/>
      <c r="X313" s="38"/>
      <c r="Y313" s="38"/>
      <c r="Z313" s="38"/>
    </row>
    <row r="314" customFormat="false" ht="15.75" hidden="false" customHeight="true" outlineLevel="0" collapsed="false">
      <c r="A314" s="38"/>
      <c r="B314" s="38"/>
      <c r="C314" s="38"/>
      <c r="D314" s="38"/>
      <c r="E314" s="38"/>
      <c r="F314" s="38"/>
      <c r="G314" s="38"/>
      <c r="H314" s="38"/>
      <c r="I314" s="38"/>
      <c r="J314" s="38"/>
      <c r="K314" s="38"/>
      <c r="L314" s="38"/>
      <c r="M314" s="38"/>
      <c r="N314" s="38"/>
      <c r="O314" s="38"/>
      <c r="P314" s="38"/>
      <c r="Q314" s="38"/>
      <c r="R314" s="38"/>
      <c r="S314" s="38"/>
      <c r="T314" s="38"/>
      <c r="U314" s="38"/>
      <c r="V314" s="38"/>
      <c r="W314" s="38"/>
      <c r="X314" s="38"/>
      <c r="Y314" s="38"/>
      <c r="Z314" s="38"/>
    </row>
    <row r="315" customFormat="false" ht="15.75" hidden="false" customHeight="true" outlineLevel="0" collapsed="false">
      <c r="A315" s="38"/>
      <c r="B315" s="38"/>
      <c r="C315" s="38"/>
      <c r="D315" s="38"/>
      <c r="E315" s="38"/>
      <c r="F315" s="38"/>
      <c r="G315" s="38"/>
      <c r="H315" s="38"/>
      <c r="I315" s="38"/>
      <c r="J315" s="38"/>
      <c r="K315" s="38"/>
      <c r="L315" s="38"/>
      <c r="M315" s="38"/>
      <c r="N315" s="38"/>
      <c r="O315" s="38"/>
      <c r="P315" s="38"/>
      <c r="Q315" s="38"/>
      <c r="R315" s="38"/>
      <c r="S315" s="38"/>
      <c r="T315" s="38"/>
      <c r="U315" s="38"/>
      <c r="V315" s="38"/>
      <c r="W315" s="38"/>
      <c r="X315" s="38"/>
      <c r="Y315" s="38"/>
      <c r="Z315" s="38"/>
    </row>
    <row r="316" customFormat="false" ht="15.75" hidden="false" customHeight="true" outlineLevel="0" collapsed="false">
      <c r="A316" s="38"/>
      <c r="B316" s="38"/>
      <c r="C316" s="38"/>
      <c r="D316" s="38"/>
      <c r="E316" s="38"/>
      <c r="F316" s="38"/>
      <c r="G316" s="38"/>
      <c r="H316" s="38"/>
      <c r="I316" s="38"/>
      <c r="J316" s="38"/>
      <c r="K316" s="38"/>
      <c r="L316" s="38"/>
      <c r="M316" s="38"/>
      <c r="N316" s="38"/>
      <c r="O316" s="38"/>
      <c r="P316" s="38"/>
      <c r="Q316" s="38"/>
      <c r="R316" s="38"/>
      <c r="S316" s="38"/>
      <c r="T316" s="38"/>
      <c r="U316" s="38"/>
      <c r="V316" s="38"/>
      <c r="W316" s="38"/>
      <c r="X316" s="38"/>
      <c r="Y316" s="38"/>
      <c r="Z316" s="38"/>
    </row>
    <row r="317" customFormat="false" ht="15.75" hidden="false" customHeight="true" outlineLevel="0" collapsed="false">
      <c r="A317" s="38"/>
      <c r="B317" s="38"/>
      <c r="C317" s="38"/>
      <c r="D317" s="38"/>
      <c r="E317" s="38"/>
      <c r="F317" s="38"/>
      <c r="G317" s="38"/>
      <c r="H317" s="38"/>
      <c r="I317" s="38"/>
      <c r="J317" s="38"/>
      <c r="K317" s="38"/>
      <c r="L317" s="38"/>
      <c r="M317" s="38"/>
      <c r="N317" s="38"/>
      <c r="O317" s="38"/>
      <c r="P317" s="38"/>
      <c r="Q317" s="38"/>
      <c r="R317" s="38"/>
      <c r="S317" s="38"/>
      <c r="T317" s="38"/>
      <c r="U317" s="38"/>
      <c r="V317" s="38"/>
      <c r="W317" s="38"/>
      <c r="X317" s="38"/>
      <c r="Y317" s="38"/>
      <c r="Z317" s="38"/>
    </row>
    <row r="318" customFormat="false" ht="15.75" hidden="false" customHeight="true" outlineLevel="0" collapsed="false">
      <c r="A318" s="38"/>
      <c r="B318" s="38"/>
      <c r="C318" s="38"/>
      <c r="D318" s="38"/>
      <c r="E318" s="38"/>
      <c r="F318" s="38"/>
      <c r="G318" s="38"/>
      <c r="H318" s="38"/>
      <c r="I318" s="38"/>
      <c r="J318" s="38"/>
      <c r="K318" s="38"/>
      <c r="L318" s="38"/>
      <c r="M318" s="38"/>
      <c r="N318" s="38"/>
      <c r="O318" s="38"/>
      <c r="P318" s="38"/>
      <c r="Q318" s="38"/>
      <c r="R318" s="38"/>
      <c r="S318" s="38"/>
      <c r="T318" s="38"/>
      <c r="U318" s="38"/>
      <c r="V318" s="38"/>
      <c r="W318" s="38"/>
      <c r="X318" s="38"/>
      <c r="Y318" s="38"/>
      <c r="Z318" s="38"/>
    </row>
    <row r="319" customFormat="false" ht="15.75" hidden="false" customHeight="true" outlineLevel="0" collapsed="false">
      <c r="A319" s="38"/>
      <c r="B319" s="38"/>
      <c r="C319" s="38"/>
      <c r="D319" s="38"/>
      <c r="E319" s="38"/>
      <c r="F319" s="38"/>
      <c r="G319" s="38"/>
      <c r="H319" s="38"/>
      <c r="I319" s="38"/>
      <c r="J319" s="38"/>
      <c r="K319" s="38"/>
      <c r="L319" s="38"/>
      <c r="M319" s="38"/>
      <c r="N319" s="38"/>
      <c r="O319" s="38"/>
      <c r="P319" s="38"/>
      <c r="Q319" s="38"/>
      <c r="R319" s="38"/>
      <c r="S319" s="38"/>
      <c r="T319" s="38"/>
      <c r="U319" s="38"/>
      <c r="V319" s="38"/>
      <c r="W319" s="38"/>
      <c r="X319" s="38"/>
      <c r="Y319" s="38"/>
      <c r="Z319" s="38"/>
    </row>
    <row r="320" customFormat="false" ht="15.75" hidden="false" customHeight="true" outlineLevel="0" collapsed="false">
      <c r="A320" s="38"/>
      <c r="B320" s="38"/>
      <c r="C320" s="38"/>
      <c r="D320" s="38"/>
      <c r="E320" s="38"/>
      <c r="F320" s="38"/>
      <c r="G320" s="38"/>
      <c r="H320" s="38"/>
      <c r="I320" s="38"/>
      <c r="J320" s="38"/>
      <c r="K320" s="38"/>
      <c r="L320" s="38"/>
      <c r="M320" s="38"/>
      <c r="N320" s="38"/>
      <c r="O320" s="38"/>
      <c r="P320" s="38"/>
      <c r="Q320" s="38"/>
      <c r="R320" s="38"/>
      <c r="S320" s="38"/>
      <c r="T320" s="38"/>
      <c r="U320" s="38"/>
      <c r="V320" s="38"/>
      <c r="W320" s="38"/>
      <c r="X320" s="38"/>
      <c r="Y320" s="38"/>
      <c r="Z320" s="38"/>
    </row>
    <row r="321" customFormat="false" ht="15.75" hidden="false" customHeight="true" outlineLevel="0" collapsed="false">
      <c r="A321" s="38"/>
      <c r="B321" s="38"/>
      <c r="C321" s="38"/>
      <c r="D321" s="38"/>
      <c r="E321" s="38"/>
      <c r="F321" s="38"/>
      <c r="G321" s="38"/>
      <c r="H321" s="38"/>
      <c r="I321" s="38"/>
      <c r="J321" s="38"/>
      <c r="K321" s="38"/>
      <c r="L321" s="38"/>
      <c r="M321" s="38"/>
      <c r="N321" s="38"/>
      <c r="O321" s="38"/>
      <c r="P321" s="38"/>
      <c r="Q321" s="38"/>
      <c r="R321" s="38"/>
      <c r="S321" s="38"/>
      <c r="T321" s="38"/>
      <c r="U321" s="38"/>
      <c r="V321" s="38"/>
      <c r="W321" s="38"/>
      <c r="X321" s="38"/>
      <c r="Y321" s="38"/>
      <c r="Z321" s="38"/>
    </row>
    <row r="322" customFormat="false" ht="15.75" hidden="false" customHeight="true" outlineLevel="0" collapsed="false">
      <c r="A322" s="38"/>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row>
    <row r="323" customFormat="false" ht="15.75" hidden="false" customHeight="true" outlineLevel="0" collapsed="false">
      <c r="A323" s="38"/>
      <c r="B323" s="38"/>
      <c r="C323" s="38"/>
      <c r="D323" s="38"/>
      <c r="E323" s="38"/>
      <c r="F323" s="38"/>
      <c r="G323" s="38"/>
      <c r="H323" s="38"/>
      <c r="I323" s="38"/>
      <c r="J323" s="38"/>
      <c r="K323" s="38"/>
      <c r="L323" s="38"/>
      <c r="M323" s="38"/>
      <c r="N323" s="38"/>
      <c r="O323" s="38"/>
      <c r="P323" s="38"/>
      <c r="Q323" s="38"/>
      <c r="R323" s="38"/>
      <c r="S323" s="38"/>
      <c r="T323" s="38"/>
      <c r="U323" s="38"/>
      <c r="V323" s="38"/>
      <c r="W323" s="38"/>
      <c r="X323" s="38"/>
      <c r="Y323" s="38"/>
      <c r="Z323" s="38"/>
    </row>
    <row r="324" customFormat="false" ht="15.75" hidden="false" customHeight="true" outlineLevel="0" collapsed="false">
      <c r="A324" s="38"/>
      <c r="B324" s="38"/>
      <c r="C324" s="38"/>
      <c r="D324" s="38"/>
      <c r="E324" s="38"/>
      <c r="F324" s="38"/>
      <c r="G324" s="38"/>
      <c r="H324" s="38"/>
      <c r="I324" s="38"/>
      <c r="J324" s="38"/>
      <c r="K324" s="38"/>
      <c r="L324" s="38"/>
      <c r="M324" s="38"/>
      <c r="N324" s="38"/>
      <c r="O324" s="38"/>
      <c r="P324" s="38"/>
      <c r="Q324" s="38"/>
      <c r="R324" s="38"/>
      <c r="S324" s="38"/>
      <c r="T324" s="38"/>
      <c r="U324" s="38"/>
      <c r="V324" s="38"/>
      <c r="W324" s="38"/>
      <c r="X324" s="38"/>
      <c r="Y324" s="38"/>
      <c r="Z324" s="38"/>
    </row>
    <row r="325" customFormat="false" ht="15.75" hidden="false" customHeight="true" outlineLevel="0" collapsed="false">
      <c r="A325" s="38"/>
      <c r="B325" s="38"/>
      <c r="C325" s="38"/>
      <c r="D325" s="38"/>
      <c r="E325" s="38"/>
      <c r="F325" s="38"/>
      <c r="G325" s="38"/>
      <c r="H325" s="38"/>
      <c r="I325" s="38"/>
      <c r="J325" s="38"/>
      <c r="K325" s="38"/>
      <c r="L325" s="38"/>
      <c r="M325" s="38"/>
      <c r="N325" s="38"/>
      <c r="O325" s="38"/>
      <c r="P325" s="38"/>
      <c r="Q325" s="38"/>
      <c r="R325" s="38"/>
      <c r="S325" s="38"/>
      <c r="T325" s="38"/>
      <c r="U325" s="38"/>
      <c r="V325" s="38"/>
      <c r="W325" s="38"/>
      <c r="X325" s="38"/>
      <c r="Y325" s="38"/>
      <c r="Z325" s="38"/>
    </row>
    <row r="326" customFormat="false" ht="15.75" hidden="false" customHeight="true" outlineLevel="0" collapsed="false">
      <c r="A326" s="38"/>
      <c r="B326" s="38"/>
      <c r="C326" s="38"/>
      <c r="D326" s="38"/>
      <c r="E326" s="38"/>
      <c r="F326" s="38"/>
      <c r="G326" s="38"/>
      <c r="H326" s="38"/>
      <c r="I326" s="38"/>
      <c r="J326" s="38"/>
      <c r="K326" s="38"/>
      <c r="L326" s="38"/>
      <c r="M326" s="38"/>
      <c r="N326" s="38"/>
      <c r="O326" s="38"/>
      <c r="P326" s="38"/>
      <c r="Q326" s="38"/>
      <c r="R326" s="38"/>
      <c r="S326" s="38"/>
      <c r="T326" s="38"/>
      <c r="U326" s="38"/>
      <c r="V326" s="38"/>
      <c r="W326" s="38"/>
      <c r="X326" s="38"/>
      <c r="Y326" s="38"/>
      <c r="Z326" s="38"/>
    </row>
    <row r="327" customFormat="false" ht="15.75" hidden="false" customHeight="true" outlineLevel="0" collapsed="false">
      <c r="A327" s="38"/>
      <c r="B327" s="38"/>
      <c r="C327" s="38"/>
      <c r="D327" s="38"/>
      <c r="E327" s="38"/>
      <c r="F327" s="38"/>
      <c r="G327" s="38"/>
      <c r="H327" s="38"/>
      <c r="I327" s="38"/>
      <c r="J327" s="38"/>
      <c r="K327" s="38"/>
      <c r="L327" s="38"/>
      <c r="M327" s="38"/>
      <c r="N327" s="38"/>
      <c r="O327" s="38"/>
      <c r="P327" s="38"/>
      <c r="Q327" s="38"/>
      <c r="R327" s="38"/>
      <c r="S327" s="38"/>
      <c r="T327" s="38"/>
      <c r="U327" s="38"/>
      <c r="V327" s="38"/>
      <c r="W327" s="38"/>
      <c r="X327" s="38"/>
      <c r="Y327" s="38"/>
      <c r="Z327" s="38"/>
    </row>
    <row r="328" customFormat="false" ht="15.75" hidden="false" customHeight="true" outlineLevel="0" collapsed="false">
      <c r="A328" s="38"/>
      <c r="B328" s="38"/>
      <c r="C328" s="38"/>
      <c r="D328" s="38"/>
      <c r="E328" s="38"/>
      <c r="F328" s="38"/>
      <c r="G328" s="38"/>
      <c r="H328" s="38"/>
      <c r="I328" s="38"/>
      <c r="J328" s="38"/>
      <c r="K328" s="38"/>
      <c r="L328" s="38"/>
      <c r="M328" s="38"/>
      <c r="N328" s="38"/>
      <c r="O328" s="38"/>
      <c r="P328" s="38"/>
      <c r="Q328" s="38"/>
      <c r="R328" s="38"/>
      <c r="S328" s="38"/>
      <c r="T328" s="38"/>
      <c r="U328" s="38"/>
      <c r="V328" s="38"/>
      <c r="W328" s="38"/>
      <c r="X328" s="38"/>
      <c r="Y328" s="38"/>
      <c r="Z328" s="38"/>
    </row>
    <row r="329" customFormat="false" ht="15.75" hidden="false" customHeight="true" outlineLevel="0" collapsed="false">
      <c r="A329" s="38"/>
      <c r="B329" s="38"/>
      <c r="C329" s="38"/>
      <c r="D329" s="38"/>
      <c r="E329" s="38"/>
      <c r="F329" s="38"/>
      <c r="G329" s="38"/>
      <c r="H329" s="38"/>
      <c r="I329" s="38"/>
      <c r="J329" s="38"/>
      <c r="K329" s="38"/>
      <c r="L329" s="38"/>
      <c r="M329" s="38"/>
      <c r="N329" s="38"/>
      <c r="O329" s="38"/>
      <c r="P329" s="38"/>
      <c r="Q329" s="38"/>
      <c r="R329" s="38"/>
      <c r="S329" s="38"/>
      <c r="T329" s="38"/>
      <c r="U329" s="38"/>
      <c r="V329" s="38"/>
      <c r="W329" s="38"/>
      <c r="X329" s="38"/>
      <c r="Y329" s="38"/>
      <c r="Z329" s="38"/>
    </row>
    <row r="330" customFormat="false" ht="15.75" hidden="false" customHeight="true" outlineLevel="0" collapsed="false">
      <c r="A330" s="38"/>
      <c r="B330" s="38"/>
      <c r="C330" s="38"/>
      <c r="D330" s="38"/>
      <c r="E330" s="38"/>
      <c r="F330" s="38"/>
      <c r="G330" s="38"/>
      <c r="H330" s="38"/>
      <c r="I330" s="38"/>
      <c r="J330" s="38"/>
      <c r="K330" s="38"/>
      <c r="L330" s="38"/>
      <c r="M330" s="38"/>
      <c r="N330" s="38"/>
      <c r="O330" s="38"/>
      <c r="P330" s="38"/>
      <c r="Q330" s="38"/>
      <c r="R330" s="38"/>
      <c r="S330" s="38"/>
      <c r="T330" s="38"/>
      <c r="U330" s="38"/>
      <c r="V330" s="38"/>
      <c r="W330" s="38"/>
      <c r="X330" s="38"/>
      <c r="Y330" s="38"/>
      <c r="Z330" s="38"/>
    </row>
    <row r="331" customFormat="false" ht="15.75" hidden="false" customHeight="true" outlineLevel="0" collapsed="false">
      <c r="A331" s="38"/>
      <c r="B331" s="38"/>
      <c r="C331" s="38"/>
      <c r="D331" s="38"/>
      <c r="E331" s="38"/>
      <c r="F331" s="38"/>
      <c r="G331" s="38"/>
      <c r="H331" s="38"/>
      <c r="I331" s="38"/>
      <c r="J331" s="38"/>
      <c r="K331" s="38"/>
      <c r="L331" s="38"/>
      <c r="M331" s="38"/>
      <c r="N331" s="38"/>
      <c r="O331" s="38"/>
      <c r="P331" s="38"/>
      <c r="Q331" s="38"/>
      <c r="R331" s="38"/>
      <c r="S331" s="38"/>
      <c r="T331" s="38"/>
      <c r="U331" s="38"/>
      <c r="V331" s="38"/>
      <c r="W331" s="38"/>
      <c r="X331" s="38"/>
      <c r="Y331" s="38"/>
      <c r="Z331" s="38"/>
    </row>
    <row r="332" customFormat="false" ht="15.75" hidden="false" customHeight="true" outlineLevel="0" collapsed="false">
      <c r="A332" s="38"/>
      <c r="B332" s="38"/>
      <c r="C332" s="38"/>
      <c r="D332" s="38"/>
      <c r="E332" s="38"/>
      <c r="F332" s="38"/>
      <c r="G332" s="38"/>
      <c r="H332" s="38"/>
      <c r="I332" s="38"/>
      <c r="J332" s="38"/>
      <c r="K332" s="38"/>
      <c r="L332" s="38"/>
      <c r="M332" s="38"/>
      <c r="N332" s="38"/>
      <c r="O332" s="38"/>
      <c r="P332" s="38"/>
      <c r="Q332" s="38"/>
      <c r="R332" s="38"/>
      <c r="S332" s="38"/>
      <c r="T332" s="38"/>
      <c r="U332" s="38"/>
      <c r="V332" s="38"/>
      <c r="W332" s="38"/>
      <c r="X332" s="38"/>
      <c r="Y332" s="38"/>
      <c r="Z332" s="38"/>
    </row>
    <row r="333" customFormat="false" ht="15.75" hidden="false" customHeight="true" outlineLevel="0" collapsed="false">
      <c r="A333" s="38"/>
      <c r="B333" s="38"/>
      <c r="C333" s="38"/>
      <c r="D333" s="38"/>
      <c r="E333" s="38"/>
      <c r="F333" s="38"/>
      <c r="G333" s="38"/>
      <c r="H333" s="38"/>
      <c r="I333" s="38"/>
      <c r="J333" s="38"/>
      <c r="K333" s="38"/>
      <c r="L333" s="38"/>
      <c r="M333" s="38"/>
      <c r="N333" s="38"/>
      <c r="O333" s="38"/>
      <c r="P333" s="38"/>
      <c r="Q333" s="38"/>
      <c r="R333" s="38"/>
      <c r="S333" s="38"/>
      <c r="T333" s="38"/>
      <c r="U333" s="38"/>
      <c r="V333" s="38"/>
      <c r="W333" s="38"/>
      <c r="X333" s="38"/>
      <c r="Y333" s="38"/>
      <c r="Z333" s="38"/>
    </row>
    <row r="334" customFormat="false" ht="15.75" hidden="false" customHeight="true" outlineLevel="0" collapsed="false">
      <c r="A334" s="38"/>
      <c r="B334" s="38"/>
      <c r="C334" s="38"/>
      <c r="D334" s="38"/>
      <c r="E334" s="38"/>
      <c r="F334" s="38"/>
      <c r="G334" s="38"/>
      <c r="H334" s="38"/>
      <c r="I334" s="38"/>
      <c r="J334" s="38"/>
      <c r="K334" s="38"/>
      <c r="L334" s="38"/>
      <c r="M334" s="38"/>
      <c r="N334" s="38"/>
      <c r="O334" s="38"/>
      <c r="P334" s="38"/>
      <c r="Q334" s="38"/>
      <c r="R334" s="38"/>
      <c r="S334" s="38"/>
      <c r="T334" s="38"/>
      <c r="U334" s="38"/>
      <c r="V334" s="38"/>
      <c r="W334" s="38"/>
      <c r="X334" s="38"/>
      <c r="Y334" s="38"/>
      <c r="Z334" s="38"/>
    </row>
    <row r="335" customFormat="false" ht="15.75" hidden="false" customHeight="true" outlineLevel="0" collapsed="false">
      <c r="A335" s="38"/>
      <c r="B335" s="38"/>
      <c r="C335" s="38"/>
      <c r="D335" s="38"/>
      <c r="E335" s="38"/>
      <c r="F335" s="38"/>
      <c r="G335" s="38"/>
      <c r="H335" s="38"/>
      <c r="I335" s="38"/>
      <c r="J335" s="38"/>
      <c r="K335" s="38"/>
      <c r="L335" s="38"/>
      <c r="M335" s="38"/>
      <c r="N335" s="38"/>
      <c r="O335" s="38"/>
      <c r="P335" s="38"/>
      <c r="Q335" s="38"/>
      <c r="R335" s="38"/>
      <c r="S335" s="38"/>
      <c r="T335" s="38"/>
      <c r="U335" s="38"/>
      <c r="V335" s="38"/>
      <c r="W335" s="38"/>
      <c r="X335" s="38"/>
      <c r="Y335" s="38"/>
      <c r="Z335" s="38"/>
    </row>
    <row r="336" customFormat="false" ht="15.75" hidden="false" customHeight="true" outlineLevel="0" collapsed="false">
      <c r="A336" s="38"/>
      <c r="B336" s="38"/>
      <c r="C336" s="38"/>
      <c r="D336" s="38"/>
      <c r="E336" s="38"/>
      <c r="F336" s="38"/>
      <c r="G336" s="38"/>
      <c r="H336" s="38"/>
      <c r="I336" s="38"/>
      <c r="J336" s="38"/>
      <c r="K336" s="38"/>
      <c r="L336" s="38"/>
      <c r="M336" s="38"/>
      <c r="N336" s="38"/>
      <c r="O336" s="38"/>
      <c r="P336" s="38"/>
      <c r="Q336" s="38"/>
      <c r="R336" s="38"/>
      <c r="S336" s="38"/>
      <c r="T336" s="38"/>
      <c r="U336" s="38"/>
      <c r="V336" s="38"/>
      <c r="W336" s="38"/>
      <c r="X336" s="38"/>
      <c r="Y336" s="38"/>
      <c r="Z336" s="38"/>
    </row>
    <row r="337" customFormat="false" ht="15.75" hidden="false" customHeight="true" outlineLevel="0" collapsed="false">
      <c r="A337" s="38"/>
      <c r="B337" s="38"/>
      <c r="C337" s="38"/>
      <c r="D337" s="38"/>
      <c r="E337" s="38"/>
      <c r="F337" s="38"/>
      <c r="G337" s="38"/>
      <c r="H337" s="38"/>
      <c r="I337" s="38"/>
      <c r="J337" s="38"/>
      <c r="K337" s="38"/>
      <c r="L337" s="38"/>
      <c r="M337" s="38"/>
      <c r="N337" s="38"/>
      <c r="O337" s="38"/>
      <c r="P337" s="38"/>
      <c r="Q337" s="38"/>
      <c r="R337" s="38"/>
      <c r="S337" s="38"/>
      <c r="T337" s="38"/>
      <c r="U337" s="38"/>
      <c r="V337" s="38"/>
      <c r="W337" s="38"/>
      <c r="X337" s="38"/>
      <c r="Y337" s="38"/>
      <c r="Z337" s="38"/>
    </row>
    <row r="338" customFormat="false" ht="15.75" hidden="false" customHeight="true" outlineLevel="0" collapsed="false">
      <c r="A338" s="38"/>
      <c r="B338" s="38"/>
      <c r="C338" s="38"/>
      <c r="D338" s="38"/>
      <c r="E338" s="38"/>
      <c r="F338" s="38"/>
      <c r="G338" s="38"/>
      <c r="H338" s="38"/>
      <c r="I338" s="38"/>
      <c r="J338" s="38"/>
      <c r="K338" s="38"/>
      <c r="L338" s="38"/>
      <c r="M338" s="38"/>
      <c r="N338" s="38"/>
      <c r="O338" s="38"/>
      <c r="P338" s="38"/>
      <c r="Q338" s="38"/>
      <c r="R338" s="38"/>
      <c r="S338" s="38"/>
      <c r="T338" s="38"/>
      <c r="U338" s="38"/>
      <c r="V338" s="38"/>
      <c r="W338" s="38"/>
      <c r="X338" s="38"/>
      <c r="Y338" s="38"/>
      <c r="Z338" s="38"/>
    </row>
    <row r="339" customFormat="false" ht="15.75" hidden="false" customHeight="true" outlineLevel="0" collapsed="false">
      <c r="A339" s="38"/>
      <c r="B339" s="38"/>
      <c r="C339" s="38"/>
      <c r="D339" s="38"/>
      <c r="E339" s="38"/>
      <c r="F339" s="38"/>
      <c r="G339" s="38"/>
      <c r="H339" s="38"/>
      <c r="I339" s="38"/>
      <c r="J339" s="38"/>
      <c r="K339" s="38"/>
      <c r="L339" s="38"/>
      <c r="M339" s="38"/>
      <c r="N339" s="38"/>
      <c r="O339" s="38"/>
      <c r="P339" s="38"/>
      <c r="Q339" s="38"/>
      <c r="R339" s="38"/>
      <c r="S339" s="38"/>
      <c r="T339" s="38"/>
      <c r="U339" s="38"/>
      <c r="V339" s="38"/>
      <c r="W339" s="38"/>
      <c r="X339" s="38"/>
      <c r="Y339" s="38"/>
      <c r="Z339" s="38"/>
    </row>
    <row r="340" customFormat="false" ht="15.75" hidden="false" customHeight="true" outlineLevel="0" collapsed="false">
      <c r="A340" s="38"/>
      <c r="B340" s="38"/>
      <c r="C340" s="38"/>
      <c r="D340" s="38"/>
      <c r="E340" s="38"/>
      <c r="F340" s="38"/>
      <c r="G340" s="38"/>
      <c r="H340" s="38"/>
      <c r="I340" s="38"/>
      <c r="J340" s="38"/>
      <c r="K340" s="38"/>
      <c r="L340" s="38"/>
      <c r="M340" s="38"/>
      <c r="N340" s="38"/>
      <c r="O340" s="38"/>
      <c r="P340" s="38"/>
      <c r="Q340" s="38"/>
      <c r="R340" s="38"/>
      <c r="S340" s="38"/>
      <c r="T340" s="38"/>
      <c r="U340" s="38"/>
      <c r="V340" s="38"/>
      <c r="W340" s="38"/>
      <c r="X340" s="38"/>
      <c r="Y340" s="38"/>
      <c r="Z340" s="38"/>
    </row>
    <row r="341" customFormat="false" ht="15.75" hidden="false" customHeight="true" outlineLevel="0" collapsed="false">
      <c r="A341" s="38"/>
      <c r="B341" s="38"/>
      <c r="C341" s="38"/>
      <c r="D341" s="38"/>
      <c r="E341" s="38"/>
      <c r="F341" s="38"/>
      <c r="G341" s="38"/>
      <c r="H341" s="38"/>
      <c r="I341" s="38"/>
      <c r="J341" s="38"/>
      <c r="K341" s="38"/>
      <c r="L341" s="38"/>
      <c r="M341" s="38"/>
      <c r="N341" s="38"/>
      <c r="O341" s="38"/>
      <c r="P341" s="38"/>
      <c r="Q341" s="38"/>
      <c r="R341" s="38"/>
      <c r="S341" s="38"/>
      <c r="T341" s="38"/>
      <c r="U341" s="38"/>
      <c r="V341" s="38"/>
      <c r="W341" s="38"/>
      <c r="X341" s="38"/>
      <c r="Y341" s="38"/>
      <c r="Z341" s="38"/>
    </row>
    <row r="342" customFormat="false" ht="15.75" hidden="false" customHeight="true" outlineLevel="0" collapsed="false">
      <c r="A342" s="38"/>
      <c r="B342" s="38"/>
      <c r="C342" s="38"/>
      <c r="D342" s="38"/>
      <c r="E342" s="38"/>
      <c r="F342" s="38"/>
      <c r="G342" s="38"/>
      <c r="H342" s="38"/>
      <c r="I342" s="38"/>
      <c r="J342" s="38"/>
      <c r="K342" s="38"/>
      <c r="L342" s="38"/>
      <c r="M342" s="38"/>
      <c r="N342" s="38"/>
      <c r="O342" s="38"/>
      <c r="P342" s="38"/>
      <c r="Q342" s="38"/>
      <c r="R342" s="38"/>
      <c r="S342" s="38"/>
      <c r="T342" s="38"/>
      <c r="U342" s="38"/>
      <c r="V342" s="38"/>
      <c r="W342" s="38"/>
      <c r="X342" s="38"/>
      <c r="Y342" s="38"/>
      <c r="Z342" s="38"/>
    </row>
    <row r="343" customFormat="false" ht="15.75" hidden="false" customHeight="true" outlineLevel="0" collapsed="false">
      <c r="A343" s="38"/>
      <c r="B343" s="38"/>
      <c r="C343" s="38"/>
      <c r="D343" s="38"/>
      <c r="E343" s="38"/>
      <c r="F343" s="38"/>
      <c r="G343" s="38"/>
      <c r="H343" s="38"/>
      <c r="I343" s="38"/>
      <c r="J343" s="38"/>
      <c r="K343" s="38"/>
      <c r="L343" s="38"/>
      <c r="M343" s="38"/>
      <c r="N343" s="38"/>
      <c r="O343" s="38"/>
      <c r="P343" s="38"/>
      <c r="Q343" s="38"/>
      <c r="R343" s="38"/>
      <c r="S343" s="38"/>
      <c r="T343" s="38"/>
      <c r="U343" s="38"/>
      <c r="V343" s="38"/>
      <c r="W343" s="38"/>
      <c r="X343" s="38"/>
      <c r="Y343" s="38"/>
      <c r="Z343" s="38"/>
    </row>
    <row r="344" customFormat="false" ht="15.75" hidden="false" customHeight="true" outlineLevel="0" collapsed="false">
      <c r="A344" s="38"/>
      <c r="B344" s="38"/>
      <c r="C344" s="38"/>
      <c r="D344" s="38"/>
      <c r="E344" s="38"/>
      <c r="F344" s="38"/>
      <c r="G344" s="38"/>
      <c r="H344" s="38"/>
      <c r="I344" s="38"/>
      <c r="J344" s="38"/>
      <c r="K344" s="38"/>
      <c r="L344" s="38"/>
      <c r="M344" s="38"/>
      <c r="N344" s="38"/>
      <c r="O344" s="38"/>
      <c r="P344" s="38"/>
      <c r="Q344" s="38"/>
      <c r="R344" s="38"/>
      <c r="S344" s="38"/>
      <c r="T344" s="38"/>
      <c r="U344" s="38"/>
      <c r="V344" s="38"/>
      <c r="W344" s="38"/>
      <c r="X344" s="38"/>
      <c r="Y344" s="38"/>
      <c r="Z344" s="38"/>
    </row>
    <row r="345" customFormat="false" ht="15.75" hidden="false" customHeight="true" outlineLevel="0" collapsed="false">
      <c r="A345" s="38"/>
      <c r="B345" s="38"/>
      <c r="C345" s="38"/>
      <c r="D345" s="38"/>
      <c r="E345" s="38"/>
      <c r="F345" s="38"/>
      <c r="G345" s="38"/>
      <c r="H345" s="38"/>
      <c r="I345" s="38"/>
      <c r="J345" s="38"/>
      <c r="K345" s="38"/>
      <c r="L345" s="38"/>
      <c r="M345" s="38"/>
      <c r="N345" s="38"/>
      <c r="O345" s="38"/>
      <c r="P345" s="38"/>
      <c r="Q345" s="38"/>
      <c r="R345" s="38"/>
      <c r="S345" s="38"/>
      <c r="T345" s="38"/>
      <c r="U345" s="38"/>
      <c r="V345" s="38"/>
      <c r="W345" s="38"/>
      <c r="X345" s="38"/>
      <c r="Y345" s="38"/>
      <c r="Z345" s="38"/>
    </row>
    <row r="346" customFormat="false" ht="15.75" hidden="false" customHeight="true" outlineLevel="0" collapsed="false">
      <c r="A346" s="38"/>
      <c r="B346" s="38"/>
      <c r="C346" s="38"/>
      <c r="D346" s="38"/>
      <c r="E346" s="38"/>
      <c r="F346" s="38"/>
      <c r="G346" s="38"/>
      <c r="H346" s="38"/>
      <c r="I346" s="38"/>
      <c r="J346" s="38"/>
      <c r="K346" s="38"/>
      <c r="L346" s="38"/>
      <c r="M346" s="38"/>
      <c r="N346" s="38"/>
      <c r="O346" s="38"/>
      <c r="P346" s="38"/>
      <c r="Q346" s="38"/>
      <c r="R346" s="38"/>
      <c r="S346" s="38"/>
      <c r="T346" s="38"/>
      <c r="U346" s="38"/>
      <c r="V346" s="38"/>
      <c r="W346" s="38"/>
      <c r="X346" s="38"/>
      <c r="Y346" s="38"/>
      <c r="Z346" s="38"/>
    </row>
    <row r="347" customFormat="false" ht="15.75" hidden="false" customHeight="true" outlineLevel="0" collapsed="false">
      <c r="A347" s="38"/>
      <c r="B347" s="38"/>
      <c r="C347" s="38"/>
      <c r="D347" s="38"/>
      <c r="E347" s="38"/>
      <c r="F347" s="38"/>
      <c r="G347" s="38"/>
      <c r="H347" s="38"/>
      <c r="I347" s="38"/>
      <c r="J347" s="38"/>
      <c r="K347" s="38"/>
      <c r="L347" s="38"/>
      <c r="M347" s="38"/>
      <c r="N347" s="38"/>
      <c r="O347" s="38"/>
      <c r="P347" s="38"/>
      <c r="Q347" s="38"/>
      <c r="R347" s="38"/>
      <c r="S347" s="38"/>
      <c r="T347" s="38"/>
      <c r="U347" s="38"/>
      <c r="V347" s="38"/>
      <c r="W347" s="38"/>
      <c r="X347" s="38"/>
      <c r="Y347" s="38"/>
      <c r="Z347" s="38"/>
    </row>
    <row r="348" customFormat="false" ht="15.75" hidden="false" customHeight="true" outlineLevel="0" collapsed="false">
      <c r="A348" s="38"/>
      <c r="B348" s="38"/>
      <c r="C348" s="38"/>
      <c r="D348" s="38"/>
      <c r="E348" s="38"/>
      <c r="F348" s="38"/>
      <c r="G348" s="38"/>
      <c r="H348" s="38"/>
      <c r="I348" s="38"/>
      <c r="J348" s="38"/>
      <c r="K348" s="38"/>
      <c r="L348" s="38"/>
      <c r="M348" s="38"/>
      <c r="N348" s="38"/>
      <c r="O348" s="38"/>
      <c r="P348" s="38"/>
      <c r="Q348" s="38"/>
      <c r="R348" s="38"/>
      <c r="S348" s="38"/>
      <c r="T348" s="38"/>
      <c r="U348" s="38"/>
      <c r="V348" s="38"/>
      <c r="W348" s="38"/>
      <c r="X348" s="38"/>
      <c r="Y348" s="38"/>
      <c r="Z348" s="38"/>
    </row>
    <row r="349" customFormat="false" ht="15.75" hidden="false" customHeight="true" outlineLevel="0" collapsed="false">
      <c r="A349" s="38"/>
      <c r="B349" s="38"/>
      <c r="C349" s="38"/>
      <c r="D349" s="38"/>
      <c r="E349" s="38"/>
      <c r="F349" s="38"/>
      <c r="G349" s="38"/>
      <c r="H349" s="38"/>
      <c r="I349" s="38"/>
      <c r="J349" s="38"/>
      <c r="K349" s="38"/>
      <c r="L349" s="38"/>
      <c r="M349" s="38"/>
      <c r="N349" s="38"/>
      <c r="O349" s="38"/>
      <c r="P349" s="38"/>
      <c r="Q349" s="38"/>
      <c r="R349" s="38"/>
      <c r="S349" s="38"/>
      <c r="T349" s="38"/>
      <c r="U349" s="38"/>
      <c r="V349" s="38"/>
      <c r="W349" s="38"/>
      <c r="X349" s="38"/>
      <c r="Y349" s="38"/>
      <c r="Z349" s="38"/>
    </row>
    <row r="350" customFormat="false" ht="15.75" hidden="false" customHeight="true" outlineLevel="0" collapsed="false">
      <c r="A350" s="38"/>
      <c r="B350" s="38"/>
      <c r="C350" s="38"/>
      <c r="D350" s="38"/>
      <c r="E350" s="38"/>
      <c r="F350" s="38"/>
      <c r="G350" s="38"/>
      <c r="H350" s="38"/>
      <c r="I350" s="38"/>
      <c r="J350" s="38"/>
      <c r="K350" s="38"/>
      <c r="L350" s="38"/>
      <c r="M350" s="38"/>
      <c r="N350" s="38"/>
      <c r="O350" s="38"/>
      <c r="P350" s="38"/>
      <c r="Q350" s="38"/>
      <c r="R350" s="38"/>
      <c r="S350" s="38"/>
      <c r="T350" s="38"/>
      <c r="U350" s="38"/>
      <c r="V350" s="38"/>
      <c r="W350" s="38"/>
      <c r="X350" s="38"/>
      <c r="Y350" s="38"/>
      <c r="Z350" s="38"/>
    </row>
    <row r="351" customFormat="false" ht="15.75" hidden="false" customHeight="true" outlineLevel="0" collapsed="false">
      <c r="A351" s="38"/>
      <c r="B351" s="38"/>
      <c r="C351" s="38"/>
      <c r="D351" s="38"/>
      <c r="E351" s="38"/>
      <c r="F351" s="38"/>
      <c r="G351" s="38"/>
      <c r="H351" s="38"/>
      <c r="I351" s="38"/>
      <c r="J351" s="38"/>
      <c r="K351" s="38"/>
      <c r="L351" s="38"/>
      <c r="M351" s="38"/>
      <c r="N351" s="38"/>
      <c r="O351" s="38"/>
      <c r="P351" s="38"/>
      <c r="Q351" s="38"/>
      <c r="R351" s="38"/>
      <c r="S351" s="38"/>
      <c r="T351" s="38"/>
      <c r="U351" s="38"/>
      <c r="V351" s="38"/>
      <c r="W351" s="38"/>
      <c r="X351" s="38"/>
      <c r="Y351" s="38"/>
      <c r="Z351" s="38"/>
    </row>
    <row r="352" customFormat="false" ht="15.75" hidden="false" customHeight="true" outlineLevel="0" collapsed="false">
      <c r="A352" s="38"/>
      <c r="B352" s="38"/>
      <c r="C352" s="38"/>
      <c r="D352" s="38"/>
      <c r="E352" s="38"/>
      <c r="F352" s="38"/>
      <c r="G352" s="38"/>
      <c r="H352" s="38"/>
      <c r="I352" s="38"/>
      <c r="J352" s="38"/>
      <c r="K352" s="38"/>
      <c r="L352" s="38"/>
      <c r="M352" s="38"/>
      <c r="N352" s="38"/>
      <c r="O352" s="38"/>
      <c r="P352" s="38"/>
      <c r="Q352" s="38"/>
      <c r="R352" s="38"/>
      <c r="S352" s="38"/>
      <c r="T352" s="38"/>
      <c r="U352" s="38"/>
      <c r="V352" s="38"/>
      <c r="W352" s="38"/>
      <c r="X352" s="38"/>
      <c r="Y352" s="38"/>
      <c r="Z352" s="38"/>
    </row>
    <row r="353" customFormat="false" ht="15.75" hidden="false" customHeight="true" outlineLevel="0" collapsed="false">
      <c r="A353" s="38"/>
      <c r="B353" s="38"/>
      <c r="C353" s="38"/>
      <c r="D353" s="38"/>
      <c r="E353" s="38"/>
      <c r="F353" s="38"/>
      <c r="G353" s="38"/>
      <c r="H353" s="38"/>
      <c r="I353" s="38"/>
      <c r="J353" s="38"/>
      <c r="K353" s="38"/>
      <c r="L353" s="38"/>
      <c r="M353" s="38"/>
      <c r="N353" s="38"/>
      <c r="O353" s="38"/>
      <c r="P353" s="38"/>
      <c r="Q353" s="38"/>
      <c r="R353" s="38"/>
      <c r="S353" s="38"/>
      <c r="T353" s="38"/>
      <c r="U353" s="38"/>
      <c r="V353" s="38"/>
      <c r="W353" s="38"/>
      <c r="X353" s="38"/>
      <c r="Y353" s="38"/>
      <c r="Z353" s="38"/>
    </row>
    <row r="354" customFormat="false" ht="15.75" hidden="false" customHeight="true" outlineLevel="0" collapsed="false">
      <c r="A354" s="38"/>
      <c r="B354" s="38"/>
      <c r="C354" s="38"/>
      <c r="D354" s="38"/>
      <c r="E354" s="38"/>
      <c r="F354" s="38"/>
      <c r="G354" s="38"/>
      <c r="H354" s="38"/>
      <c r="I354" s="38"/>
      <c r="J354" s="38"/>
      <c r="K354" s="38"/>
      <c r="L354" s="38"/>
      <c r="M354" s="38"/>
      <c r="N354" s="38"/>
      <c r="O354" s="38"/>
      <c r="P354" s="38"/>
      <c r="Q354" s="38"/>
      <c r="R354" s="38"/>
      <c r="S354" s="38"/>
      <c r="T354" s="38"/>
      <c r="U354" s="38"/>
      <c r="V354" s="38"/>
      <c r="W354" s="38"/>
      <c r="X354" s="38"/>
      <c r="Y354" s="38"/>
      <c r="Z354" s="38"/>
    </row>
    <row r="355" customFormat="false" ht="15.75" hidden="false" customHeight="true" outlineLevel="0" collapsed="false">
      <c r="A355" s="38"/>
      <c r="B355" s="38"/>
      <c r="C355" s="38"/>
      <c r="D355" s="38"/>
      <c r="E355" s="38"/>
      <c r="F355" s="38"/>
      <c r="G355" s="38"/>
      <c r="H355" s="38"/>
      <c r="I355" s="38"/>
      <c r="J355" s="38"/>
      <c r="K355" s="38"/>
      <c r="L355" s="38"/>
      <c r="M355" s="38"/>
      <c r="N355" s="38"/>
      <c r="O355" s="38"/>
      <c r="P355" s="38"/>
      <c r="Q355" s="38"/>
      <c r="R355" s="38"/>
      <c r="S355" s="38"/>
      <c r="T355" s="38"/>
      <c r="U355" s="38"/>
      <c r="V355" s="38"/>
      <c r="W355" s="38"/>
      <c r="X355" s="38"/>
      <c r="Y355" s="38"/>
      <c r="Z355" s="38"/>
    </row>
    <row r="356" customFormat="false" ht="15.75" hidden="false" customHeight="true" outlineLevel="0" collapsed="false">
      <c r="A356" s="38"/>
      <c r="B356" s="38"/>
      <c r="C356" s="38"/>
      <c r="D356" s="38"/>
      <c r="E356" s="38"/>
      <c r="F356" s="38"/>
      <c r="G356" s="38"/>
      <c r="H356" s="38"/>
      <c r="I356" s="38"/>
      <c r="J356" s="38"/>
      <c r="K356" s="38"/>
      <c r="L356" s="38"/>
      <c r="M356" s="38"/>
      <c r="N356" s="38"/>
      <c r="O356" s="38"/>
      <c r="P356" s="38"/>
      <c r="Q356" s="38"/>
      <c r="R356" s="38"/>
      <c r="S356" s="38"/>
      <c r="T356" s="38"/>
      <c r="U356" s="38"/>
      <c r="V356" s="38"/>
      <c r="W356" s="38"/>
      <c r="X356" s="38"/>
      <c r="Y356" s="38"/>
      <c r="Z356" s="38"/>
    </row>
    <row r="357" customFormat="false" ht="15.75" hidden="false" customHeight="true" outlineLevel="0" collapsed="false">
      <c r="A357" s="38"/>
      <c r="B357" s="38"/>
      <c r="C357" s="38"/>
      <c r="D357" s="38"/>
      <c r="E357" s="38"/>
      <c r="F357" s="38"/>
      <c r="G357" s="38"/>
      <c r="H357" s="38"/>
      <c r="I357" s="38"/>
      <c r="J357" s="38"/>
      <c r="K357" s="38"/>
      <c r="L357" s="38"/>
      <c r="M357" s="38"/>
      <c r="N357" s="38"/>
      <c r="O357" s="38"/>
      <c r="P357" s="38"/>
      <c r="Q357" s="38"/>
      <c r="R357" s="38"/>
      <c r="S357" s="38"/>
      <c r="T357" s="38"/>
      <c r="U357" s="38"/>
      <c r="V357" s="38"/>
      <c r="W357" s="38"/>
      <c r="X357" s="38"/>
      <c r="Y357" s="38"/>
      <c r="Z357" s="38"/>
    </row>
    <row r="358" customFormat="false" ht="15.75" hidden="false" customHeight="true" outlineLevel="0" collapsed="false">
      <c r="A358" s="38"/>
      <c r="B358" s="38"/>
      <c r="C358" s="38"/>
      <c r="D358" s="38"/>
      <c r="E358" s="38"/>
      <c r="F358" s="38"/>
      <c r="G358" s="38"/>
      <c r="H358" s="38"/>
      <c r="I358" s="38"/>
      <c r="J358" s="38"/>
      <c r="K358" s="38"/>
      <c r="L358" s="38"/>
      <c r="M358" s="38"/>
      <c r="N358" s="38"/>
      <c r="O358" s="38"/>
      <c r="P358" s="38"/>
      <c r="Q358" s="38"/>
      <c r="R358" s="38"/>
      <c r="S358" s="38"/>
      <c r="T358" s="38"/>
      <c r="U358" s="38"/>
      <c r="V358" s="38"/>
      <c r="W358" s="38"/>
      <c r="X358" s="38"/>
      <c r="Y358" s="38"/>
      <c r="Z358" s="38"/>
    </row>
    <row r="359" customFormat="false" ht="15.75" hidden="false" customHeight="true" outlineLevel="0" collapsed="false">
      <c r="A359" s="38"/>
      <c r="B359" s="38"/>
      <c r="C359" s="38"/>
      <c r="D359" s="38"/>
      <c r="E359" s="38"/>
      <c r="F359" s="38"/>
      <c r="G359" s="38"/>
      <c r="H359" s="38"/>
      <c r="I359" s="38"/>
      <c r="J359" s="38"/>
      <c r="K359" s="38"/>
      <c r="L359" s="38"/>
      <c r="M359" s="38"/>
      <c r="N359" s="38"/>
      <c r="O359" s="38"/>
      <c r="P359" s="38"/>
      <c r="Q359" s="38"/>
      <c r="R359" s="38"/>
      <c r="S359" s="38"/>
      <c r="T359" s="38"/>
      <c r="U359" s="38"/>
      <c r="V359" s="38"/>
      <c r="W359" s="38"/>
      <c r="X359" s="38"/>
      <c r="Y359" s="38"/>
      <c r="Z359" s="38"/>
    </row>
    <row r="360" customFormat="false" ht="15.75" hidden="false" customHeight="true" outlineLevel="0" collapsed="false">
      <c r="A360" s="38"/>
      <c r="B360" s="38"/>
      <c r="C360" s="38"/>
      <c r="D360" s="38"/>
      <c r="E360" s="38"/>
      <c r="F360" s="38"/>
      <c r="G360" s="38"/>
      <c r="H360" s="38"/>
      <c r="I360" s="38"/>
      <c r="J360" s="38"/>
      <c r="K360" s="38"/>
      <c r="L360" s="38"/>
      <c r="M360" s="38"/>
      <c r="N360" s="38"/>
      <c r="O360" s="38"/>
      <c r="P360" s="38"/>
      <c r="Q360" s="38"/>
      <c r="R360" s="38"/>
      <c r="S360" s="38"/>
      <c r="T360" s="38"/>
      <c r="U360" s="38"/>
      <c r="V360" s="38"/>
      <c r="W360" s="38"/>
      <c r="X360" s="38"/>
      <c r="Y360" s="38"/>
      <c r="Z360" s="38"/>
    </row>
    <row r="361" customFormat="false" ht="15.75" hidden="false" customHeight="true" outlineLevel="0" collapsed="false">
      <c r="A361" s="38"/>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row>
    <row r="362" customFormat="false" ht="15.75" hidden="false" customHeight="true" outlineLevel="0" collapsed="false">
      <c r="A362" s="38"/>
      <c r="B362" s="38"/>
      <c r="C362" s="38"/>
      <c r="D362" s="38"/>
      <c r="E362" s="38"/>
      <c r="F362" s="38"/>
      <c r="G362" s="38"/>
      <c r="H362" s="38"/>
      <c r="I362" s="38"/>
      <c r="J362" s="38"/>
      <c r="K362" s="38"/>
      <c r="L362" s="38"/>
      <c r="M362" s="38"/>
      <c r="N362" s="38"/>
      <c r="O362" s="38"/>
      <c r="P362" s="38"/>
      <c r="Q362" s="38"/>
      <c r="R362" s="38"/>
      <c r="S362" s="38"/>
      <c r="T362" s="38"/>
      <c r="U362" s="38"/>
      <c r="V362" s="38"/>
      <c r="W362" s="38"/>
      <c r="X362" s="38"/>
      <c r="Y362" s="38"/>
      <c r="Z362" s="38"/>
    </row>
    <row r="363" customFormat="false" ht="15.75" hidden="false" customHeight="true" outlineLevel="0" collapsed="false">
      <c r="A363" s="38"/>
      <c r="B363" s="38"/>
      <c r="C363" s="38"/>
      <c r="D363" s="38"/>
      <c r="E363" s="38"/>
      <c r="F363" s="38"/>
      <c r="G363" s="38"/>
      <c r="H363" s="38"/>
      <c r="I363" s="38"/>
      <c r="J363" s="38"/>
      <c r="K363" s="38"/>
      <c r="L363" s="38"/>
      <c r="M363" s="38"/>
      <c r="N363" s="38"/>
      <c r="O363" s="38"/>
      <c r="P363" s="38"/>
      <c r="Q363" s="38"/>
      <c r="R363" s="38"/>
      <c r="S363" s="38"/>
      <c r="T363" s="38"/>
      <c r="U363" s="38"/>
      <c r="V363" s="38"/>
      <c r="W363" s="38"/>
      <c r="X363" s="38"/>
      <c r="Y363" s="38"/>
      <c r="Z363" s="38"/>
    </row>
    <row r="364" customFormat="false" ht="15.75" hidden="false" customHeight="true" outlineLevel="0" collapsed="false">
      <c r="A364" s="38"/>
      <c r="B364" s="38"/>
      <c r="C364" s="38"/>
      <c r="D364" s="38"/>
      <c r="E364" s="38"/>
      <c r="F364" s="38"/>
      <c r="G364" s="38"/>
      <c r="H364" s="38"/>
      <c r="I364" s="38"/>
      <c r="J364" s="38"/>
      <c r="K364" s="38"/>
      <c r="L364" s="38"/>
      <c r="M364" s="38"/>
      <c r="N364" s="38"/>
      <c r="O364" s="38"/>
      <c r="P364" s="38"/>
      <c r="Q364" s="38"/>
      <c r="R364" s="38"/>
      <c r="S364" s="38"/>
      <c r="T364" s="38"/>
      <c r="U364" s="38"/>
      <c r="V364" s="38"/>
      <c r="W364" s="38"/>
      <c r="X364" s="38"/>
      <c r="Y364" s="38"/>
      <c r="Z364" s="38"/>
    </row>
    <row r="365" customFormat="false" ht="15.75" hidden="false" customHeight="true" outlineLevel="0" collapsed="false">
      <c r="A365" s="38"/>
      <c r="B365" s="38"/>
      <c r="C365" s="38"/>
      <c r="D365" s="38"/>
      <c r="E365" s="38"/>
      <c r="F365" s="38"/>
      <c r="G365" s="38"/>
      <c r="H365" s="38"/>
      <c r="I365" s="38"/>
      <c r="J365" s="38"/>
      <c r="K365" s="38"/>
      <c r="L365" s="38"/>
      <c r="M365" s="38"/>
      <c r="N365" s="38"/>
      <c r="O365" s="38"/>
      <c r="P365" s="38"/>
      <c r="Q365" s="38"/>
      <c r="R365" s="38"/>
      <c r="S365" s="38"/>
      <c r="T365" s="38"/>
      <c r="U365" s="38"/>
      <c r="V365" s="38"/>
      <c r="W365" s="38"/>
      <c r="X365" s="38"/>
      <c r="Y365" s="38"/>
      <c r="Z365" s="38"/>
    </row>
    <row r="366" customFormat="false" ht="15.75" hidden="false" customHeight="true" outlineLevel="0" collapsed="false">
      <c r="A366" s="38"/>
      <c r="B366" s="38"/>
      <c r="C366" s="38"/>
      <c r="D366" s="38"/>
      <c r="E366" s="38"/>
      <c r="F366" s="38"/>
      <c r="G366" s="38"/>
      <c r="H366" s="38"/>
      <c r="I366" s="38"/>
      <c r="J366" s="38"/>
      <c r="K366" s="38"/>
      <c r="L366" s="38"/>
      <c r="M366" s="38"/>
      <c r="N366" s="38"/>
      <c r="O366" s="38"/>
      <c r="P366" s="38"/>
      <c r="Q366" s="38"/>
      <c r="R366" s="38"/>
      <c r="S366" s="38"/>
      <c r="T366" s="38"/>
      <c r="U366" s="38"/>
      <c r="V366" s="38"/>
      <c r="W366" s="38"/>
      <c r="X366" s="38"/>
      <c r="Y366" s="38"/>
      <c r="Z366" s="38"/>
    </row>
    <row r="367" customFormat="false" ht="15.75" hidden="false" customHeight="true" outlineLevel="0" collapsed="false">
      <c r="A367" s="38"/>
      <c r="B367" s="38"/>
      <c r="C367" s="38"/>
      <c r="D367" s="38"/>
      <c r="E367" s="38"/>
      <c r="F367" s="38"/>
      <c r="G367" s="38"/>
      <c r="H367" s="38"/>
      <c r="I367" s="38"/>
      <c r="J367" s="38"/>
      <c r="K367" s="38"/>
      <c r="L367" s="38"/>
      <c r="M367" s="38"/>
      <c r="N367" s="38"/>
      <c r="O367" s="38"/>
      <c r="P367" s="38"/>
      <c r="Q367" s="38"/>
      <c r="R367" s="38"/>
      <c r="S367" s="38"/>
      <c r="T367" s="38"/>
      <c r="U367" s="38"/>
      <c r="V367" s="38"/>
      <c r="W367" s="38"/>
      <c r="X367" s="38"/>
      <c r="Y367" s="38"/>
      <c r="Z367" s="38"/>
    </row>
    <row r="368" customFormat="false" ht="15.75" hidden="false" customHeight="true" outlineLevel="0" collapsed="false">
      <c r="A368" s="38"/>
      <c r="B368" s="38"/>
      <c r="C368" s="38"/>
      <c r="D368" s="38"/>
      <c r="E368" s="38"/>
      <c r="F368" s="38"/>
      <c r="G368" s="38"/>
      <c r="H368" s="38"/>
      <c r="I368" s="38"/>
      <c r="J368" s="38"/>
      <c r="K368" s="38"/>
      <c r="L368" s="38"/>
      <c r="M368" s="38"/>
      <c r="N368" s="38"/>
      <c r="O368" s="38"/>
      <c r="P368" s="38"/>
      <c r="Q368" s="38"/>
      <c r="R368" s="38"/>
      <c r="S368" s="38"/>
      <c r="T368" s="38"/>
      <c r="U368" s="38"/>
      <c r="V368" s="38"/>
      <c r="W368" s="38"/>
      <c r="X368" s="38"/>
      <c r="Y368" s="38"/>
      <c r="Z368" s="38"/>
    </row>
    <row r="369" customFormat="false" ht="15.75" hidden="false" customHeight="true" outlineLevel="0" collapsed="false">
      <c r="A369" s="38"/>
      <c r="B369" s="38"/>
      <c r="C369" s="38"/>
      <c r="D369" s="38"/>
      <c r="E369" s="38"/>
      <c r="F369" s="38"/>
      <c r="G369" s="38"/>
      <c r="H369" s="38"/>
      <c r="I369" s="38"/>
      <c r="J369" s="38"/>
      <c r="K369" s="38"/>
      <c r="L369" s="38"/>
      <c r="M369" s="38"/>
      <c r="N369" s="38"/>
      <c r="O369" s="38"/>
      <c r="P369" s="38"/>
      <c r="Q369" s="38"/>
      <c r="R369" s="38"/>
      <c r="S369" s="38"/>
      <c r="T369" s="38"/>
      <c r="U369" s="38"/>
      <c r="V369" s="38"/>
      <c r="W369" s="38"/>
      <c r="X369" s="38"/>
      <c r="Y369" s="38"/>
      <c r="Z369" s="38"/>
    </row>
    <row r="370" customFormat="false" ht="15.75" hidden="false" customHeight="true" outlineLevel="0" collapsed="false">
      <c r="A370" s="38"/>
      <c r="B370" s="38"/>
      <c r="C370" s="38"/>
      <c r="D370" s="38"/>
      <c r="E370" s="38"/>
      <c r="F370" s="38"/>
      <c r="G370" s="38"/>
      <c r="H370" s="38"/>
      <c r="I370" s="38"/>
      <c r="J370" s="38"/>
      <c r="K370" s="38"/>
      <c r="L370" s="38"/>
      <c r="M370" s="38"/>
      <c r="N370" s="38"/>
      <c r="O370" s="38"/>
      <c r="P370" s="38"/>
      <c r="Q370" s="38"/>
      <c r="R370" s="38"/>
      <c r="S370" s="38"/>
      <c r="T370" s="38"/>
      <c r="U370" s="38"/>
      <c r="V370" s="38"/>
      <c r="W370" s="38"/>
      <c r="X370" s="38"/>
      <c r="Y370" s="38"/>
      <c r="Z370" s="38"/>
    </row>
    <row r="371" customFormat="false" ht="15.75" hidden="false" customHeight="true" outlineLevel="0" collapsed="false">
      <c r="A371" s="38"/>
      <c r="B371" s="38"/>
      <c r="C371" s="38"/>
      <c r="D371" s="38"/>
      <c r="E371" s="38"/>
      <c r="F371" s="38"/>
      <c r="G371" s="38"/>
      <c r="H371" s="38"/>
      <c r="I371" s="38"/>
      <c r="J371" s="38"/>
      <c r="K371" s="38"/>
      <c r="L371" s="38"/>
      <c r="M371" s="38"/>
      <c r="N371" s="38"/>
      <c r="O371" s="38"/>
      <c r="P371" s="38"/>
      <c r="Q371" s="38"/>
      <c r="R371" s="38"/>
      <c r="S371" s="38"/>
      <c r="T371" s="38"/>
      <c r="U371" s="38"/>
      <c r="V371" s="38"/>
      <c r="W371" s="38"/>
      <c r="X371" s="38"/>
      <c r="Y371" s="38"/>
      <c r="Z371" s="38"/>
    </row>
    <row r="372" customFormat="false" ht="15.75" hidden="false" customHeight="true" outlineLevel="0" collapsed="false">
      <c r="A372" s="38"/>
      <c r="B372" s="38"/>
      <c r="C372" s="38"/>
      <c r="D372" s="38"/>
      <c r="E372" s="38"/>
      <c r="F372" s="38"/>
      <c r="G372" s="38"/>
      <c r="H372" s="38"/>
      <c r="I372" s="38"/>
      <c r="J372" s="38"/>
      <c r="K372" s="38"/>
      <c r="L372" s="38"/>
      <c r="M372" s="38"/>
      <c r="N372" s="38"/>
      <c r="O372" s="38"/>
      <c r="P372" s="38"/>
      <c r="Q372" s="38"/>
      <c r="R372" s="38"/>
      <c r="S372" s="38"/>
      <c r="T372" s="38"/>
      <c r="U372" s="38"/>
      <c r="V372" s="38"/>
      <c r="W372" s="38"/>
      <c r="X372" s="38"/>
      <c r="Y372" s="38"/>
      <c r="Z372" s="38"/>
    </row>
    <row r="373" customFormat="false" ht="15.75" hidden="false" customHeight="true" outlineLevel="0" collapsed="false">
      <c r="A373" s="38"/>
      <c r="B373" s="38"/>
      <c r="C373" s="38"/>
      <c r="D373" s="38"/>
      <c r="E373" s="38"/>
      <c r="F373" s="38"/>
      <c r="G373" s="38"/>
      <c r="H373" s="38"/>
      <c r="I373" s="38"/>
      <c r="J373" s="38"/>
      <c r="K373" s="38"/>
      <c r="L373" s="38"/>
      <c r="M373" s="38"/>
      <c r="N373" s="38"/>
      <c r="O373" s="38"/>
      <c r="P373" s="38"/>
      <c r="Q373" s="38"/>
      <c r="R373" s="38"/>
      <c r="S373" s="38"/>
      <c r="T373" s="38"/>
      <c r="U373" s="38"/>
      <c r="V373" s="38"/>
      <c r="W373" s="38"/>
      <c r="X373" s="38"/>
      <c r="Y373" s="38"/>
      <c r="Z373" s="38"/>
    </row>
    <row r="374" customFormat="false" ht="15.75" hidden="false" customHeight="true" outlineLevel="0" collapsed="false">
      <c r="A374" s="38"/>
      <c r="B374" s="38"/>
      <c r="C374" s="38"/>
      <c r="D374" s="38"/>
      <c r="E374" s="38"/>
      <c r="F374" s="38"/>
      <c r="G374" s="38"/>
      <c r="H374" s="38"/>
      <c r="I374" s="38"/>
      <c r="J374" s="38"/>
      <c r="K374" s="38"/>
      <c r="L374" s="38"/>
      <c r="M374" s="38"/>
      <c r="N374" s="38"/>
      <c r="O374" s="38"/>
      <c r="P374" s="38"/>
      <c r="Q374" s="38"/>
      <c r="R374" s="38"/>
      <c r="S374" s="38"/>
      <c r="T374" s="38"/>
      <c r="U374" s="38"/>
      <c r="V374" s="38"/>
      <c r="W374" s="38"/>
      <c r="X374" s="38"/>
      <c r="Y374" s="38"/>
      <c r="Z374" s="38"/>
    </row>
    <row r="375" customFormat="false" ht="15.75" hidden="false" customHeight="true" outlineLevel="0" collapsed="false">
      <c r="A375" s="38"/>
      <c r="B375" s="38"/>
      <c r="C375" s="38"/>
      <c r="D375" s="38"/>
      <c r="E375" s="38"/>
      <c r="F375" s="38"/>
      <c r="G375" s="38"/>
      <c r="H375" s="38"/>
      <c r="I375" s="38"/>
      <c r="J375" s="38"/>
      <c r="K375" s="38"/>
      <c r="L375" s="38"/>
      <c r="M375" s="38"/>
      <c r="N375" s="38"/>
      <c r="O375" s="38"/>
      <c r="P375" s="38"/>
      <c r="Q375" s="38"/>
      <c r="R375" s="38"/>
      <c r="S375" s="38"/>
      <c r="T375" s="38"/>
      <c r="U375" s="38"/>
      <c r="V375" s="38"/>
      <c r="W375" s="38"/>
      <c r="X375" s="38"/>
      <c r="Y375" s="38"/>
      <c r="Z375" s="38"/>
    </row>
    <row r="376" customFormat="false" ht="15.75" hidden="false" customHeight="true" outlineLevel="0" collapsed="false">
      <c r="A376" s="38"/>
      <c r="B376" s="38"/>
      <c r="C376" s="38"/>
      <c r="D376" s="38"/>
      <c r="E376" s="38"/>
      <c r="F376" s="38"/>
      <c r="G376" s="38"/>
      <c r="H376" s="38"/>
      <c r="I376" s="38"/>
      <c r="J376" s="38"/>
      <c r="K376" s="38"/>
      <c r="L376" s="38"/>
      <c r="M376" s="38"/>
      <c r="N376" s="38"/>
      <c r="O376" s="38"/>
      <c r="P376" s="38"/>
      <c r="Q376" s="38"/>
      <c r="R376" s="38"/>
      <c r="S376" s="38"/>
      <c r="T376" s="38"/>
      <c r="U376" s="38"/>
      <c r="V376" s="38"/>
      <c r="W376" s="38"/>
      <c r="X376" s="38"/>
      <c r="Y376" s="38"/>
      <c r="Z376" s="38"/>
    </row>
    <row r="377" customFormat="false" ht="15.75" hidden="false" customHeight="true" outlineLevel="0" collapsed="false">
      <c r="A377" s="38"/>
      <c r="B377" s="38"/>
      <c r="C377" s="38"/>
      <c r="D377" s="38"/>
      <c r="E377" s="38"/>
      <c r="F377" s="38"/>
      <c r="G377" s="38"/>
      <c r="H377" s="38"/>
      <c r="I377" s="38"/>
      <c r="J377" s="38"/>
      <c r="K377" s="38"/>
      <c r="L377" s="38"/>
      <c r="M377" s="38"/>
      <c r="N377" s="38"/>
      <c r="O377" s="38"/>
      <c r="P377" s="38"/>
      <c r="Q377" s="38"/>
      <c r="R377" s="38"/>
      <c r="S377" s="38"/>
      <c r="T377" s="38"/>
      <c r="U377" s="38"/>
      <c r="V377" s="38"/>
      <c r="W377" s="38"/>
      <c r="X377" s="38"/>
      <c r="Y377" s="38"/>
      <c r="Z377" s="38"/>
    </row>
    <row r="378" customFormat="false" ht="15.75" hidden="false" customHeight="true" outlineLevel="0" collapsed="false">
      <c r="A378" s="38"/>
      <c r="B378" s="38"/>
      <c r="C378" s="38"/>
      <c r="D378" s="38"/>
      <c r="E378" s="38"/>
      <c r="F378" s="38"/>
      <c r="G378" s="38"/>
      <c r="H378" s="38"/>
      <c r="I378" s="38"/>
      <c r="J378" s="38"/>
      <c r="K378" s="38"/>
      <c r="L378" s="38"/>
      <c r="M378" s="38"/>
      <c r="N378" s="38"/>
      <c r="O378" s="38"/>
      <c r="P378" s="38"/>
      <c r="Q378" s="38"/>
      <c r="R378" s="38"/>
      <c r="S378" s="38"/>
      <c r="T378" s="38"/>
      <c r="U378" s="38"/>
      <c r="V378" s="38"/>
      <c r="W378" s="38"/>
      <c r="X378" s="38"/>
      <c r="Y378" s="38"/>
      <c r="Z378" s="38"/>
    </row>
    <row r="379" customFormat="false" ht="15.75" hidden="false" customHeight="true" outlineLevel="0" collapsed="false">
      <c r="A379" s="38"/>
      <c r="B379" s="38"/>
      <c r="C379" s="38"/>
      <c r="D379" s="38"/>
      <c r="E379" s="38"/>
      <c r="F379" s="38"/>
      <c r="G379" s="38"/>
      <c r="H379" s="38"/>
      <c r="I379" s="38"/>
      <c r="J379" s="38"/>
      <c r="K379" s="38"/>
      <c r="L379" s="38"/>
      <c r="M379" s="38"/>
      <c r="N379" s="38"/>
      <c r="O379" s="38"/>
      <c r="P379" s="38"/>
      <c r="Q379" s="38"/>
      <c r="R379" s="38"/>
      <c r="S379" s="38"/>
      <c r="T379" s="38"/>
      <c r="U379" s="38"/>
      <c r="V379" s="38"/>
      <c r="W379" s="38"/>
      <c r="X379" s="38"/>
      <c r="Y379" s="38"/>
      <c r="Z379" s="38"/>
    </row>
    <row r="380" customFormat="false" ht="15.75" hidden="false" customHeight="true" outlineLevel="0" collapsed="false">
      <c r="A380" s="38"/>
      <c r="B380" s="38"/>
      <c r="C380" s="38"/>
      <c r="D380" s="38"/>
      <c r="E380" s="38"/>
      <c r="F380" s="38"/>
      <c r="G380" s="38"/>
      <c r="H380" s="38"/>
      <c r="I380" s="38"/>
      <c r="J380" s="38"/>
      <c r="K380" s="38"/>
      <c r="L380" s="38"/>
      <c r="M380" s="38"/>
      <c r="N380" s="38"/>
      <c r="O380" s="38"/>
      <c r="P380" s="38"/>
      <c r="Q380" s="38"/>
      <c r="R380" s="38"/>
      <c r="S380" s="38"/>
      <c r="T380" s="38"/>
      <c r="U380" s="38"/>
      <c r="V380" s="38"/>
      <c r="W380" s="38"/>
      <c r="X380" s="38"/>
      <c r="Y380" s="38"/>
      <c r="Z380" s="38"/>
    </row>
    <row r="381" customFormat="false" ht="15.75" hidden="false" customHeight="true" outlineLevel="0" collapsed="false">
      <c r="A381" s="38"/>
      <c r="B381" s="38"/>
      <c r="C381" s="38"/>
      <c r="D381" s="38"/>
      <c r="E381" s="38"/>
      <c r="F381" s="38"/>
      <c r="G381" s="38"/>
      <c r="H381" s="38"/>
      <c r="I381" s="38"/>
      <c r="J381" s="38"/>
      <c r="K381" s="38"/>
      <c r="L381" s="38"/>
      <c r="M381" s="38"/>
      <c r="N381" s="38"/>
      <c r="O381" s="38"/>
      <c r="P381" s="38"/>
      <c r="Q381" s="38"/>
      <c r="R381" s="38"/>
      <c r="S381" s="38"/>
      <c r="T381" s="38"/>
      <c r="U381" s="38"/>
      <c r="V381" s="38"/>
      <c r="W381" s="38"/>
      <c r="X381" s="38"/>
      <c r="Y381" s="38"/>
      <c r="Z381" s="38"/>
    </row>
    <row r="382" customFormat="false" ht="15.75" hidden="false" customHeight="true" outlineLevel="0" collapsed="false">
      <c r="A382" s="38"/>
      <c r="B382" s="38"/>
      <c r="C382" s="38"/>
      <c r="D382" s="38"/>
      <c r="E382" s="38"/>
      <c r="F382" s="38"/>
      <c r="G382" s="38"/>
      <c r="H382" s="38"/>
      <c r="I382" s="38"/>
      <c r="J382" s="38"/>
      <c r="K382" s="38"/>
      <c r="L382" s="38"/>
      <c r="M382" s="38"/>
      <c r="N382" s="38"/>
      <c r="O382" s="38"/>
      <c r="P382" s="38"/>
      <c r="Q382" s="38"/>
      <c r="R382" s="38"/>
      <c r="S382" s="38"/>
      <c r="T382" s="38"/>
      <c r="U382" s="38"/>
      <c r="V382" s="38"/>
      <c r="W382" s="38"/>
      <c r="X382" s="38"/>
      <c r="Y382" s="38"/>
      <c r="Z382" s="38"/>
    </row>
    <row r="383" customFormat="false" ht="15.75" hidden="false" customHeight="true" outlineLevel="0" collapsed="false">
      <c r="A383" s="38"/>
      <c r="B383" s="38"/>
      <c r="C383" s="38"/>
      <c r="D383" s="38"/>
      <c r="E383" s="38"/>
      <c r="F383" s="38"/>
      <c r="G383" s="38"/>
      <c r="H383" s="38"/>
      <c r="I383" s="38"/>
      <c r="J383" s="38"/>
      <c r="K383" s="38"/>
      <c r="L383" s="38"/>
      <c r="M383" s="38"/>
      <c r="N383" s="38"/>
      <c r="O383" s="38"/>
      <c r="P383" s="38"/>
      <c r="Q383" s="38"/>
      <c r="R383" s="38"/>
      <c r="S383" s="38"/>
      <c r="T383" s="38"/>
      <c r="U383" s="38"/>
      <c r="V383" s="38"/>
      <c r="W383" s="38"/>
      <c r="X383" s="38"/>
      <c r="Y383" s="38"/>
      <c r="Z383" s="38"/>
    </row>
    <row r="384" customFormat="false" ht="15.75" hidden="false" customHeight="true" outlineLevel="0" collapsed="false">
      <c r="A384" s="38"/>
      <c r="B384" s="38"/>
      <c r="C384" s="38"/>
      <c r="D384" s="38"/>
      <c r="E384" s="38"/>
      <c r="F384" s="38"/>
      <c r="G384" s="38"/>
      <c r="H384" s="38"/>
      <c r="I384" s="38"/>
      <c r="J384" s="38"/>
      <c r="K384" s="38"/>
      <c r="L384" s="38"/>
      <c r="M384" s="38"/>
      <c r="N384" s="38"/>
      <c r="O384" s="38"/>
      <c r="P384" s="38"/>
      <c r="Q384" s="38"/>
      <c r="R384" s="38"/>
      <c r="S384" s="38"/>
      <c r="T384" s="38"/>
      <c r="U384" s="38"/>
      <c r="V384" s="38"/>
      <c r="W384" s="38"/>
      <c r="X384" s="38"/>
      <c r="Y384" s="38"/>
      <c r="Z384" s="38"/>
    </row>
    <row r="385" customFormat="false" ht="15.75" hidden="false" customHeight="true" outlineLevel="0" collapsed="false">
      <c r="A385" s="38"/>
      <c r="B385" s="38"/>
      <c r="C385" s="38"/>
      <c r="D385" s="38"/>
      <c r="E385" s="38"/>
      <c r="F385" s="38"/>
      <c r="G385" s="38"/>
      <c r="H385" s="38"/>
      <c r="I385" s="38"/>
      <c r="J385" s="38"/>
      <c r="K385" s="38"/>
      <c r="L385" s="38"/>
      <c r="M385" s="38"/>
      <c r="N385" s="38"/>
      <c r="O385" s="38"/>
      <c r="P385" s="38"/>
      <c r="Q385" s="38"/>
      <c r="R385" s="38"/>
      <c r="S385" s="38"/>
      <c r="T385" s="38"/>
      <c r="U385" s="38"/>
      <c r="V385" s="38"/>
      <c r="W385" s="38"/>
      <c r="X385" s="38"/>
      <c r="Y385" s="38"/>
      <c r="Z385" s="38"/>
    </row>
    <row r="386" customFormat="false" ht="15.75" hidden="false" customHeight="true" outlineLevel="0" collapsed="false">
      <c r="A386" s="38"/>
      <c r="B386" s="38"/>
      <c r="C386" s="38"/>
      <c r="D386" s="38"/>
      <c r="E386" s="38"/>
      <c r="F386" s="38"/>
      <c r="G386" s="38"/>
      <c r="H386" s="38"/>
      <c r="I386" s="38"/>
      <c r="J386" s="38"/>
      <c r="K386" s="38"/>
      <c r="L386" s="38"/>
      <c r="M386" s="38"/>
      <c r="N386" s="38"/>
      <c r="O386" s="38"/>
      <c r="P386" s="38"/>
      <c r="Q386" s="38"/>
      <c r="R386" s="38"/>
      <c r="S386" s="38"/>
      <c r="T386" s="38"/>
      <c r="U386" s="38"/>
      <c r="V386" s="38"/>
      <c r="W386" s="38"/>
      <c r="X386" s="38"/>
      <c r="Y386" s="38"/>
      <c r="Z386" s="38"/>
    </row>
    <row r="387" customFormat="false" ht="15.75" hidden="false" customHeight="true" outlineLevel="0" collapsed="false">
      <c r="A387" s="38"/>
      <c r="B387" s="38"/>
      <c r="C387" s="38"/>
      <c r="D387" s="38"/>
      <c r="E387" s="38"/>
      <c r="F387" s="38"/>
      <c r="G387" s="38"/>
      <c r="H387" s="38"/>
      <c r="I387" s="38"/>
      <c r="J387" s="38"/>
      <c r="K387" s="38"/>
      <c r="L387" s="38"/>
      <c r="M387" s="38"/>
      <c r="N387" s="38"/>
      <c r="O387" s="38"/>
      <c r="P387" s="38"/>
      <c r="Q387" s="38"/>
      <c r="R387" s="38"/>
      <c r="S387" s="38"/>
      <c r="T387" s="38"/>
      <c r="U387" s="38"/>
      <c r="V387" s="38"/>
      <c r="W387" s="38"/>
      <c r="X387" s="38"/>
      <c r="Y387" s="38"/>
      <c r="Z387" s="38"/>
    </row>
    <row r="388" customFormat="false" ht="15.75" hidden="false" customHeight="true" outlineLevel="0" collapsed="false">
      <c r="A388" s="38"/>
      <c r="B388" s="38"/>
      <c r="C388" s="38"/>
      <c r="D388" s="38"/>
      <c r="E388" s="38"/>
      <c r="F388" s="38"/>
      <c r="G388" s="38"/>
      <c r="H388" s="38"/>
      <c r="I388" s="38"/>
      <c r="J388" s="38"/>
      <c r="K388" s="38"/>
      <c r="L388" s="38"/>
      <c r="M388" s="38"/>
      <c r="N388" s="38"/>
      <c r="O388" s="38"/>
      <c r="P388" s="38"/>
      <c r="Q388" s="38"/>
      <c r="R388" s="38"/>
      <c r="S388" s="38"/>
      <c r="T388" s="38"/>
      <c r="U388" s="38"/>
      <c r="V388" s="38"/>
      <c r="W388" s="38"/>
      <c r="X388" s="38"/>
      <c r="Y388" s="38"/>
      <c r="Z388" s="38"/>
    </row>
    <row r="389" customFormat="false" ht="15.75" hidden="false" customHeight="true" outlineLevel="0" collapsed="false">
      <c r="A389" s="38"/>
      <c r="B389" s="38"/>
      <c r="C389" s="38"/>
      <c r="D389" s="38"/>
      <c r="E389" s="38"/>
      <c r="F389" s="38"/>
      <c r="G389" s="38"/>
      <c r="H389" s="38"/>
      <c r="I389" s="38"/>
      <c r="J389" s="38"/>
      <c r="K389" s="38"/>
      <c r="L389" s="38"/>
      <c r="M389" s="38"/>
      <c r="N389" s="38"/>
      <c r="O389" s="38"/>
      <c r="P389" s="38"/>
      <c r="Q389" s="38"/>
      <c r="R389" s="38"/>
      <c r="S389" s="38"/>
      <c r="T389" s="38"/>
      <c r="U389" s="38"/>
      <c r="V389" s="38"/>
      <c r="W389" s="38"/>
      <c r="X389" s="38"/>
      <c r="Y389" s="38"/>
      <c r="Z389" s="38"/>
    </row>
    <row r="390" customFormat="false" ht="15.75" hidden="false" customHeight="true" outlineLevel="0" collapsed="false">
      <c r="A390" s="38"/>
      <c r="B390" s="38"/>
      <c r="C390" s="38"/>
      <c r="D390" s="38"/>
      <c r="E390" s="38"/>
      <c r="F390" s="38"/>
      <c r="G390" s="38"/>
      <c r="H390" s="38"/>
      <c r="I390" s="38"/>
      <c r="J390" s="38"/>
      <c r="K390" s="38"/>
      <c r="L390" s="38"/>
      <c r="M390" s="38"/>
      <c r="N390" s="38"/>
      <c r="O390" s="38"/>
      <c r="P390" s="38"/>
      <c r="Q390" s="38"/>
      <c r="R390" s="38"/>
      <c r="S390" s="38"/>
      <c r="T390" s="38"/>
      <c r="U390" s="38"/>
      <c r="V390" s="38"/>
      <c r="W390" s="38"/>
      <c r="X390" s="38"/>
      <c r="Y390" s="38"/>
      <c r="Z390" s="38"/>
    </row>
    <row r="391" customFormat="false" ht="15.75" hidden="false" customHeight="true" outlineLevel="0" collapsed="false">
      <c r="A391" s="38"/>
      <c r="B391" s="38"/>
      <c r="C391" s="38"/>
      <c r="D391" s="38"/>
      <c r="E391" s="38"/>
      <c r="F391" s="38"/>
      <c r="G391" s="38"/>
      <c r="H391" s="38"/>
      <c r="I391" s="38"/>
      <c r="J391" s="38"/>
      <c r="K391" s="38"/>
      <c r="L391" s="38"/>
      <c r="M391" s="38"/>
      <c r="N391" s="38"/>
      <c r="O391" s="38"/>
      <c r="P391" s="38"/>
      <c r="Q391" s="38"/>
      <c r="R391" s="38"/>
      <c r="S391" s="38"/>
      <c r="T391" s="38"/>
      <c r="U391" s="38"/>
      <c r="V391" s="38"/>
      <c r="W391" s="38"/>
      <c r="X391" s="38"/>
      <c r="Y391" s="38"/>
      <c r="Z391" s="38"/>
    </row>
    <row r="392" customFormat="false" ht="15.75" hidden="false" customHeight="true" outlineLevel="0" collapsed="false">
      <c r="A392" s="38"/>
      <c r="B392" s="38"/>
      <c r="C392" s="38"/>
      <c r="D392" s="38"/>
      <c r="E392" s="38"/>
      <c r="F392" s="38"/>
      <c r="G392" s="38"/>
      <c r="H392" s="38"/>
      <c r="I392" s="38"/>
      <c r="J392" s="38"/>
      <c r="K392" s="38"/>
      <c r="L392" s="38"/>
      <c r="M392" s="38"/>
      <c r="N392" s="38"/>
      <c r="O392" s="38"/>
      <c r="P392" s="38"/>
      <c r="Q392" s="38"/>
      <c r="R392" s="38"/>
      <c r="S392" s="38"/>
      <c r="T392" s="38"/>
      <c r="U392" s="38"/>
      <c r="V392" s="38"/>
      <c r="W392" s="38"/>
      <c r="X392" s="38"/>
      <c r="Y392" s="38"/>
      <c r="Z392" s="38"/>
    </row>
    <row r="393" customFormat="false" ht="15.75" hidden="false" customHeight="true" outlineLevel="0" collapsed="false">
      <c r="A393" s="38"/>
      <c r="B393" s="38"/>
      <c r="C393" s="38"/>
      <c r="D393" s="38"/>
      <c r="E393" s="38"/>
      <c r="F393" s="38"/>
      <c r="G393" s="38"/>
      <c r="H393" s="38"/>
      <c r="I393" s="38"/>
      <c r="J393" s="38"/>
      <c r="K393" s="38"/>
      <c r="L393" s="38"/>
      <c r="M393" s="38"/>
      <c r="N393" s="38"/>
      <c r="O393" s="38"/>
      <c r="P393" s="38"/>
      <c r="Q393" s="38"/>
      <c r="R393" s="38"/>
      <c r="S393" s="38"/>
      <c r="T393" s="38"/>
      <c r="U393" s="38"/>
      <c r="V393" s="38"/>
      <c r="W393" s="38"/>
      <c r="X393" s="38"/>
      <c r="Y393" s="38"/>
      <c r="Z393" s="38"/>
    </row>
    <row r="394" customFormat="false" ht="15.75" hidden="false" customHeight="true" outlineLevel="0" collapsed="false">
      <c r="A394" s="38"/>
      <c r="B394" s="38"/>
      <c r="C394" s="38"/>
      <c r="D394" s="38"/>
      <c r="E394" s="38"/>
      <c r="F394" s="38"/>
      <c r="G394" s="38"/>
      <c r="H394" s="38"/>
      <c r="I394" s="38"/>
      <c r="J394" s="38"/>
      <c r="K394" s="38"/>
      <c r="L394" s="38"/>
      <c r="M394" s="38"/>
      <c r="N394" s="38"/>
      <c r="O394" s="38"/>
      <c r="P394" s="38"/>
      <c r="Q394" s="38"/>
      <c r="R394" s="38"/>
      <c r="S394" s="38"/>
      <c r="T394" s="38"/>
      <c r="U394" s="38"/>
      <c r="V394" s="38"/>
      <c r="W394" s="38"/>
      <c r="X394" s="38"/>
      <c r="Y394" s="38"/>
      <c r="Z394" s="38"/>
    </row>
    <row r="395" customFormat="false" ht="15.75" hidden="false" customHeight="true" outlineLevel="0" collapsed="false">
      <c r="A395" s="38"/>
      <c r="B395" s="38"/>
      <c r="C395" s="38"/>
      <c r="D395" s="38"/>
      <c r="E395" s="38"/>
      <c r="F395" s="38"/>
      <c r="G395" s="38"/>
      <c r="H395" s="38"/>
      <c r="I395" s="38"/>
      <c r="J395" s="38"/>
      <c r="K395" s="38"/>
      <c r="L395" s="38"/>
      <c r="M395" s="38"/>
      <c r="N395" s="38"/>
      <c r="O395" s="38"/>
      <c r="P395" s="38"/>
      <c r="Q395" s="38"/>
      <c r="R395" s="38"/>
      <c r="S395" s="38"/>
      <c r="T395" s="38"/>
      <c r="U395" s="38"/>
      <c r="V395" s="38"/>
      <c r="W395" s="38"/>
      <c r="X395" s="38"/>
      <c r="Y395" s="38"/>
      <c r="Z395" s="38"/>
    </row>
    <row r="396" customFormat="false" ht="15.75" hidden="false" customHeight="true" outlineLevel="0" collapsed="false">
      <c r="A396" s="38"/>
      <c r="B396" s="38"/>
      <c r="C396" s="38"/>
      <c r="D396" s="38"/>
      <c r="E396" s="38"/>
      <c r="F396" s="38"/>
      <c r="G396" s="38"/>
      <c r="H396" s="38"/>
      <c r="I396" s="38"/>
      <c r="J396" s="38"/>
      <c r="K396" s="38"/>
      <c r="L396" s="38"/>
      <c r="M396" s="38"/>
      <c r="N396" s="38"/>
      <c r="O396" s="38"/>
      <c r="P396" s="38"/>
      <c r="Q396" s="38"/>
      <c r="R396" s="38"/>
      <c r="S396" s="38"/>
      <c r="T396" s="38"/>
      <c r="U396" s="38"/>
      <c r="V396" s="38"/>
      <c r="W396" s="38"/>
      <c r="X396" s="38"/>
      <c r="Y396" s="38"/>
      <c r="Z396" s="38"/>
    </row>
    <row r="397" customFormat="false" ht="15.75" hidden="false" customHeight="true" outlineLevel="0" collapsed="false">
      <c r="A397" s="38"/>
      <c r="B397" s="38"/>
      <c r="C397" s="38"/>
      <c r="D397" s="38"/>
      <c r="E397" s="38"/>
      <c r="F397" s="38"/>
      <c r="G397" s="38"/>
      <c r="H397" s="38"/>
      <c r="I397" s="38"/>
      <c r="J397" s="38"/>
      <c r="K397" s="38"/>
      <c r="L397" s="38"/>
      <c r="M397" s="38"/>
      <c r="N397" s="38"/>
      <c r="O397" s="38"/>
      <c r="P397" s="38"/>
      <c r="Q397" s="38"/>
      <c r="R397" s="38"/>
      <c r="S397" s="38"/>
      <c r="T397" s="38"/>
      <c r="U397" s="38"/>
      <c r="V397" s="38"/>
      <c r="W397" s="38"/>
      <c r="X397" s="38"/>
      <c r="Y397" s="38"/>
      <c r="Z397" s="38"/>
    </row>
    <row r="398" customFormat="false" ht="15.75" hidden="false" customHeight="true" outlineLevel="0" collapsed="false">
      <c r="A398" s="38"/>
      <c r="B398" s="38"/>
      <c r="C398" s="38"/>
      <c r="D398" s="38"/>
      <c r="E398" s="38"/>
      <c r="F398" s="38"/>
      <c r="G398" s="38"/>
      <c r="H398" s="38"/>
      <c r="I398" s="38"/>
      <c r="J398" s="38"/>
      <c r="K398" s="38"/>
      <c r="L398" s="38"/>
      <c r="M398" s="38"/>
      <c r="N398" s="38"/>
      <c r="O398" s="38"/>
      <c r="P398" s="38"/>
      <c r="Q398" s="38"/>
      <c r="R398" s="38"/>
      <c r="S398" s="38"/>
      <c r="T398" s="38"/>
      <c r="U398" s="38"/>
      <c r="V398" s="38"/>
      <c r="W398" s="38"/>
      <c r="X398" s="38"/>
      <c r="Y398" s="38"/>
      <c r="Z398" s="38"/>
    </row>
    <row r="399" customFormat="false" ht="15.75" hidden="false" customHeight="true" outlineLevel="0" collapsed="false">
      <c r="A399" s="38"/>
      <c r="B399" s="38"/>
      <c r="C399" s="38"/>
      <c r="D399" s="38"/>
      <c r="E399" s="38"/>
      <c r="F399" s="38"/>
      <c r="G399" s="38"/>
      <c r="H399" s="38"/>
      <c r="I399" s="38"/>
      <c r="J399" s="38"/>
      <c r="K399" s="38"/>
      <c r="L399" s="38"/>
      <c r="M399" s="38"/>
      <c r="N399" s="38"/>
      <c r="O399" s="38"/>
      <c r="P399" s="38"/>
      <c r="Q399" s="38"/>
      <c r="R399" s="38"/>
      <c r="S399" s="38"/>
      <c r="T399" s="38"/>
      <c r="U399" s="38"/>
      <c r="V399" s="38"/>
      <c r="W399" s="38"/>
      <c r="X399" s="38"/>
      <c r="Y399" s="38"/>
      <c r="Z399" s="38"/>
    </row>
    <row r="400" customFormat="false" ht="15.75" hidden="false" customHeight="true" outlineLevel="0" collapsed="false">
      <c r="A400" s="38"/>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row>
    <row r="401" customFormat="false" ht="15.75" hidden="false" customHeight="true" outlineLevel="0" collapsed="false">
      <c r="A401" s="38"/>
      <c r="B401" s="38"/>
      <c r="C401" s="38"/>
      <c r="D401" s="38"/>
      <c r="E401" s="38"/>
      <c r="F401" s="38"/>
      <c r="G401" s="38"/>
      <c r="H401" s="38"/>
      <c r="I401" s="38"/>
      <c r="J401" s="38"/>
      <c r="K401" s="38"/>
      <c r="L401" s="38"/>
      <c r="M401" s="38"/>
      <c r="N401" s="38"/>
      <c r="O401" s="38"/>
      <c r="P401" s="38"/>
      <c r="Q401" s="38"/>
      <c r="R401" s="38"/>
      <c r="S401" s="38"/>
      <c r="T401" s="38"/>
      <c r="U401" s="38"/>
      <c r="V401" s="38"/>
      <c r="W401" s="38"/>
      <c r="X401" s="38"/>
      <c r="Y401" s="38"/>
      <c r="Z401" s="38"/>
    </row>
    <row r="402" customFormat="false" ht="15.75" hidden="false" customHeight="true" outlineLevel="0" collapsed="false">
      <c r="A402" s="38"/>
      <c r="B402" s="38"/>
      <c r="C402" s="38"/>
      <c r="D402" s="38"/>
      <c r="E402" s="38"/>
      <c r="F402" s="38"/>
      <c r="G402" s="38"/>
      <c r="H402" s="38"/>
      <c r="I402" s="38"/>
      <c r="J402" s="38"/>
      <c r="K402" s="38"/>
      <c r="L402" s="38"/>
      <c r="M402" s="38"/>
      <c r="N402" s="38"/>
      <c r="O402" s="38"/>
      <c r="P402" s="38"/>
      <c r="Q402" s="38"/>
      <c r="R402" s="38"/>
      <c r="S402" s="38"/>
      <c r="T402" s="38"/>
      <c r="U402" s="38"/>
      <c r="V402" s="38"/>
      <c r="W402" s="38"/>
      <c r="X402" s="38"/>
      <c r="Y402" s="38"/>
      <c r="Z402" s="38"/>
    </row>
    <row r="403" customFormat="false" ht="15.75" hidden="false" customHeight="true" outlineLevel="0" collapsed="false">
      <c r="A403" s="38"/>
      <c r="B403" s="38"/>
      <c r="C403" s="38"/>
      <c r="D403" s="38"/>
      <c r="E403" s="38"/>
      <c r="F403" s="38"/>
      <c r="G403" s="38"/>
      <c r="H403" s="38"/>
      <c r="I403" s="38"/>
      <c r="J403" s="38"/>
      <c r="K403" s="38"/>
      <c r="L403" s="38"/>
      <c r="M403" s="38"/>
      <c r="N403" s="38"/>
      <c r="O403" s="38"/>
      <c r="P403" s="38"/>
      <c r="Q403" s="38"/>
      <c r="R403" s="38"/>
      <c r="S403" s="38"/>
      <c r="T403" s="38"/>
      <c r="U403" s="38"/>
      <c r="V403" s="38"/>
      <c r="W403" s="38"/>
      <c r="X403" s="38"/>
      <c r="Y403" s="38"/>
      <c r="Z403" s="38"/>
    </row>
    <row r="404" customFormat="false" ht="15.75" hidden="false" customHeight="true" outlineLevel="0" collapsed="false">
      <c r="A404" s="38"/>
      <c r="B404" s="38"/>
      <c r="C404" s="38"/>
      <c r="D404" s="38"/>
      <c r="E404" s="38"/>
      <c r="F404" s="38"/>
      <c r="G404" s="38"/>
      <c r="H404" s="38"/>
      <c r="I404" s="38"/>
      <c r="J404" s="38"/>
      <c r="K404" s="38"/>
      <c r="L404" s="38"/>
      <c r="M404" s="38"/>
      <c r="N404" s="38"/>
      <c r="O404" s="38"/>
      <c r="P404" s="38"/>
      <c r="Q404" s="38"/>
      <c r="R404" s="38"/>
      <c r="S404" s="38"/>
      <c r="T404" s="38"/>
      <c r="U404" s="38"/>
      <c r="V404" s="38"/>
      <c r="W404" s="38"/>
      <c r="X404" s="38"/>
      <c r="Y404" s="38"/>
      <c r="Z404" s="38"/>
    </row>
    <row r="405" customFormat="false" ht="15.75" hidden="false" customHeight="true" outlineLevel="0" collapsed="false">
      <c r="A405" s="38"/>
      <c r="B405" s="38"/>
      <c r="C405" s="38"/>
      <c r="D405" s="38"/>
      <c r="E405" s="38"/>
      <c r="F405" s="38"/>
      <c r="G405" s="38"/>
      <c r="H405" s="38"/>
      <c r="I405" s="38"/>
      <c r="J405" s="38"/>
      <c r="K405" s="38"/>
      <c r="L405" s="38"/>
      <c r="M405" s="38"/>
      <c r="N405" s="38"/>
      <c r="O405" s="38"/>
      <c r="P405" s="38"/>
      <c r="Q405" s="38"/>
      <c r="R405" s="38"/>
      <c r="S405" s="38"/>
      <c r="T405" s="38"/>
      <c r="U405" s="38"/>
      <c r="V405" s="38"/>
      <c r="W405" s="38"/>
      <c r="X405" s="38"/>
      <c r="Y405" s="38"/>
      <c r="Z405" s="38"/>
    </row>
    <row r="406" customFormat="false" ht="15.75" hidden="false" customHeight="true" outlineLevel="0" collapsed="false">
      <c r="A406" s="38"/>
      <c r="B406" s="38"/>
      <c r="C406" s="38"/>
      <c r="D406" s="38"/>
      <c r="E406" s="38"/>
      <c r="F406" s="38"/>
      <c r="G406" s="38"/>
      <c r="H406" s="38"/>
      <c r="I406" s="38"/>
      <c r="J406" s="38"/>
      <c r="K406" s="38"/>
      <c r="L406" s="38"/>
      <c r="M406" s="38"/>
      <c r="N406" s="38"/>
      <c r="O406" s="38"/>
      <c r="P406" s="38"/>
      <c r="Q406" s="38"/>
      <c r="R406" s="38"/>
      <c r="S406" s="38"/>
      <c r="T406" s="38"/>
      <c r="U406" s="38"/>
      <c r="V406" s="38"/>
      <c r="W406" s="38"/>
      <c r="X406" s="38"/>
      <c r="Y406" s="38"/>
      <c r="Z406" s="38"/>
    </row>
    <row r="407" customFormat="false" ht="15.75" hidden="false" customHeight="true" outlineLevel="0" collapsed="false">
      <c r="A407" s="38"/>
      <c r="B407" s="38"/>
      <c r="C407" s="38"/>
      <c r="D407" s="38"/>
      <c r="E407" s="38"/>
      <c r="F407" s="38"/>
      <c r="G407" s="38"/>
      <c r="H407" s="38"/>
      <c r="I407" s="38"/>
      <c r="J407" s="38"/>
      <c r="K407" s="38"/>
      <c r="L407" s="38"/>
      <c r="M407" s="38"/>
      <c r="N407" s="38"/>
      <c r="O407" s="38"/>
      <c r="P407" s="38"/>
      <c r="Q407" s="38"/>
      <c r="R407" s="38"/>
      <c r="S407" s="38"/>
      <c r="T407" s="38"/>
      <c r="U407" s="38"/>
      <c r="V407" s="38"/>
      <c r="W407" s="38"/>
      <c r="X407" s="38"/>
      <c r="Y407" s="38"/>
      <c r="Z407" s="38"/>
    </row>
    <row r="408" customFormat="false" ht="15.75" hidden="false" customHeight="true" outlineLevel="0" collapsed="false">
      <c r="A408" s="38"/>
      <c r="B408" s="38"/>
      <c r="C408" s="38"/>
      <c r="D408" s="38"/>
      <c r="E408" s="38"/>
      <c r="F408" s="38"/>
      <c r="G408" s="38"/>
      <c r="H408" s="38"/>
      <c r="I408" s="38"/>
      <c r="J408" s="38"/>
      <c r="K408" s="38"/>
      <c r="L408" s="38"/>
      <c r="M408" s="38"/>
      <c r="N408" s="38"/>
      <c r="O408" s="38"/>
      <c r="P408" s="38"/>
      <c r="Q408" s="38"/>
      <c r="R408" s="38"/>
      <c r="S408" s="38"/>
      <c r="T408" s="38"/>
      <c r="U408" s="38"/>
      <c r="V408" s="38"/>
      <c r="W408" s="38"/>
      <c r="X408" s="38"/>
      <c r="Y408" s="38"/>
      <c r="Z408" s="38"/>
    </row>
    <row r="409" customFormat="false" ht="15.75" hidden="false" customHeight="true" outlineLevel="0" collapsed="false">
      <c r="A409" s="38"/>
      <c r="B409" s="38"/>
      <c r="C409" s="38"/>
      <c r="D409" s="38"/>
      <c r="E409" s="38"/>
      <c r="F409" s="38"/>
      <c r="G409" s="38"/>
      <c r="H409" s="38"/>
      <c r="I409" s="38"/>
      <c r="J409" s="38"/>
      <c r="K409" s="38"/>
      <c r="L409" s="38"/>
      <c r="M409" s="38"/>
      <c r="N409" s="38"/>
      <c r="O409" s="38"/>
      <c r="P409" s="38"/>
      <c r="Q409" s="38"/>
      <c r="R409" s="38"/>
      <c r="S409" s="38"/>
      <c r="T409" s="38"/>
      <c r="U409" s="38"/>
      <c r="V409" s="38"/>
      <c r="W409" s="38"/>
      <c r="X409" s="38"/>
      <c r="Y409" s="38"/>
      <c r="Z409" s="38"/>
    </row>
    <row r="410" customFormat="false" ht="15.75" hidden="false" customHeight="true" outlineLevel="0" collapsed="false">
      <c r="A410" s="38"/>
      <c r="B410" s="38"/>
      <c r="C410" s="38"/>
      <c r="D410" s="38"/>
      <c r="E410" s="38"/>
      <c r="F410" s="38"/>
      <c r="G410" s="38"/>
      <c r="H410" s="38"/>
      <c r="I410" s="38"/>
      <c r="J410" s="38"/>
      <c r="K410" s="38"/>
      <c r="L410" s="38"/>
      <c r="M410" s="38"/>
      <c r="N410" s="38"/>
      <c r="O410" s="38"/>
      <c r="P410" s="38"/>
      <c r="Q410" s="38"/>
      <c r="R410" s="38"/>
      <c r="S410" s="38"/>
      <c r="T410" s="38"/>
      <c r="U410" s="38"/>
      <c r="V410" s="38"/>
      <c r="W410" s="38"/>
      <c r="X410" s="38"/>
      <c r="Y410" s="38"/>
      <c r="Z410" s="38"/>
    </row>
    <row r="411" customFormat="false" ht="15.75" hidden="false" customHeight="true" outlineLevel="0" collapsed="false">
      <c r="A411" s="38"/>
      <c r="B411" s="38"/>
      <c r="C411" s="38"/>
      <c r="D411" s="38"/>
      <c r="E411" s="38"/>
      <c r="F411" s="38"/>
      <c r="G411" s="38"/>
      <c r="H411" s="38"/>
      <c r="I411" s="38"/>
      <c r="J411" s="38"/>
      <c r="K411" s="38"/>
      <c r="L411" s="38"/>
      <c r="M411" s="38"/>
      <c r="N411" s="38"/>
      <c r="O411" s="38"/>
      <c r="P411" s="38"/>
      <c r="Q411" s="38"/>
      <c r="R411" s="38"/>
      <c r="S411" s="38"/>
      <c r="T411" s="38"/>
      <c r="U411" s="38"/>
      <c r="V411" s="38"/>
      <c r="W411" s="38"/>
      <c r="X411" s="38"/>
      <c r="Y411" s="38"/>
      <c r="Z411" s="38"/>
    </row>
    <row r="412" customFormat="false" ht="15.75" hidden="false" customHeight="true" outlineLevel="0" collapsed="false">
      <c r="A412" s="38"/>
      <c r="B412" s="38"/>
      <c r="C412" s="38"/>
      <c r="D412" s="38"/>
      <c r="E412" s="38"/>
      <c r="F412" s="38"/>
      <c r="G412" s="38"/>
      <c r="H412" s="38"/>
      <c r="I412" s="38"/>
      <c r="J412" s="38"/>
      <c r="K412" s="38"/>
      <c r="L412" s="38"/>
      <c r="M412" s="38"/>
      <c r="N412" s="38"/>
      <c r="O412" s="38"/>
      <c r="P412" s="38"/>
      <c r="Q412" s="38"/>
      <c r="R412" s="38"/>
      <c r="S412" s="38"/>
      <c r="T412" s="38"/>
      <c r="U412" s="38"/>
      <c r="V412" s="38"/>
      <c r="W412" s="38"/>
      <c r="X412" s="38"/>
      <c r="Y412" s="38"/>
      <c r="Z412" s="38"/>
    </row>
    <row r="413" customFormat="false" ht="15.75" hidden="false" customHeight="true" outlineLevel="0" collapsed="false">
      <c r="A413" s="38"/>
      <c r="B413" s="38"/>
      <c r="C413" s="38"/>
      <c r="D413" s="38"/>
      <c r="E413" s="38"/>
      <c r="F413" s="38"/>
      <c r="G413" s="38"/>
      <c r="H413" s="38"/>
      <c r="I413" s="38"/>
      <c r="J413" s="38"/>
      <c r="K413" s="38"/>
      <c r="L413" s="38"/>
      <c r="M413" s="38"/>
      <c r="N413" s="38"/>
      <c r="O413" s="38"/>
      <c r="P413" s="38"/>
      <c r="Q413" s="38"/>
      <c r="R413" s="38"/>
      <c r="S413" s="38"/>
      <c r="T413" s="38"/>
      <c r="U413" s="38"/>
      <c r="V413" s="38"/>
      <c r="W413" s="38"/>
      <c r="X413" s="38"/>
      <c r="Y413" s="38"/>
      <c r="Z413" s="38"/>
    </row>
    <row r="414" customFormat="false" ht="15.75" hidden="false" customHeight="true" outlineLevel="0" collapsed="false">
      <c r="A414" s="38"/>
      <c r="B414" s="38"/>
      <c r="C414" s="38"/>
      <c r="D414" s="38"/>
      <c r="E414" s="38"/>
      <c r="F414" s="38"/>
      <c r="G414" s="38"/>
      <c r="H414" s="38"/>
      <c r="I414" s="38"/>
      <c r="J414" s="38"/>
      <c r="K414" s="38"/>
      <c r="L414" s="38"/>
      <c r="M414" s="38"/>
      <c r="N414" s="38"/>
      <c r="O414" s="38"/>
      <c r="P414" s="38"/>
      <c r="Q414" s="38"/>
      <c r="R414" s="38"/>
      <c r="S414" s="38"/>
      <c r="T414" s="38"/>
      <c r="U414" s="38"/>
      <c r="V414" s="38"/>
      <c r="W414" s="38"/>
      <c r="X414" s="38"/>
      <c r="Y414" s="38"/>
      <c r="Z414" s="38"/>
    </row>
    <row r="415" customFormat="false" ht="15.75" hidden="false" customHeight="true" outlineLevel="0" collapsed="false">
      <c r="A415" s="38"/>
      <c r="B415" s="38"/>
      <c r="C415" s="38"/>
      <c r="D415" s="38"/>
      <c r="E415" s="38"/>
      <c r="F415" s="38"/>
      <c r="G415" s="38"/>
      <c r="H415" s="38"/>
      <c r="I415" s="38"/>
      <c r="J415" s="38"/>
      <c r="K415" s="38"/>
      <c r="L415" s="38"/>
      <c r="M415" s="38"/>
      <c r="N415" s="38"/>
      <c r="O415" s="38"/>
      <c r="P415" s="38"/>
      <c r="Q415" s="38"/>
      <c r="R415" s="38"/>
      <c r="S415" s="38"/>
      <c r="T415" s="38"/>
      <c r="U415" s="38"/>
      <c r="V415" s="38"/>
      <c r="W415" s="38"/>
      <c r="X415" s="38"/>
      <c r="Y415" s="38"/>
      <c r="Z415" s="38"/>
    </row>
    <row r="416" customFormat="false" ht="15.75" hidden="false" customHeight="true" outlineLevel="0" collapsed="false">
      <c r="A416" s="38"/>
      <c r="B416" s="38"/>
      <c r="C416" s="38"/>
      <c r="D416" s="38"/>
      <c r="E416" s="38"/>
      <c r="F416" s="38"/>
      <c r="G416" s="38"/>
      <c r="H416" s="38"/>
      <c r="I416" s="38"/>
      <c r="J416" s="38"/>
      <c r="K416" s="38"/>
      <c r="L416" s="38"/>
      <c r="M416" s="38"/>
      <c r="N416" s="38"/>
      <c r="O416" s="38"/>
      <c r="P416" s="38"/>
      <c r="Q416" s="38"/>
      <c r="R416" s="38"/>
      <c r="S416" s="38"/>
      <c r="T416" s="38"/>
      <c r="U416" s="38"/>
      <c r="V416" s="38"/>
      <c r="W416" s="38"/>
      <c r="X416" s="38"/>
      <c r="Y416" s="38"/>
      <c r="Z416" s="38"/>
    </row>
    <row r="417" customFormat="false" ht="15.75" hidden="false" customHeight="true" outlineLevel="0" collapsed="false">
      <c r="A417" s="38"/>
      <c r="B417" s="38"/>
      <c r="C417" s="38"/>
      <c r="D417" s="38"/>
      <c r="E417" s="38"/>
      <c r="F417" s="38"/>
      <c r="G417" s="38"/>
      <c r="H417" s="38"/>
      <c r="I417" s="38"/>
      <c r="J417" s="38"/>
      <c r="K417" s="38"/>
      <c r="L417" s="38"/>
      <c r="M417" s="38"/>
      <c r="N417" s="38"/>
      <c r="O417" s="38"/>
      <c r="P417" s="38"/>
      <c r="Q417" s="38"/>
      <c r="R417" s="38"/>
      <c r="S417" s="38"/>
      <c r="T417" s="38"/>
      <c r="U417" s="38"/>
      <c r="V417" s="38"/>
      <c r="W417" s="38"/>
      <c r="X417" s="38"/>
      <c r="Y417" s="38"/>
      <c r="Z417" s="38"/>
    </row>
    <row r="418" customFormat="false" ht="15.75" hidden="false" customHeight="true" outlineLevel="0" collapsed="false">
      <c r="A418" s="38"/>
      <c r="B418" s="38"/>
      <c r="C418" s="38"/>
      <c r="D418" s="38"/>
      <c r="E418" s="38"/>
      <c r="F418" s="38"/>
      <c r="G418" s="38"/>
      <c r="H418" s="38"/>
      <c r="I418" s="38"/>
      <c r="J418" s="38"/>
      <c r="K418" s="38"/>
      <c r="L418" s="38"/>
      <c r="M418" s="38"/>
      <c r="N418" s="38"/>
      <c r="O418" s="38"/>
      <c r="P418" s="38"/>
      <c r="Q418" s="38"/>
      <c r="R418" s="38"/>
      <c r="S418" s="38"/>
      <c r="T418" s="38"/>
      <c r="U418" s="38"/>
      <c r="V418" s="38"/>
      <c r="W418" s="38"/>
      <c r="X418" s="38"/>
      <c r="Y418" s="38"/>
      <c r="Z418" s="38"/>
    </row>
    <row r="419" customFormat="false" ht="15.75" hidden="false" customHeight="true" outlineLevel="0" collapsed="false">
      <c r="A419" s="38"/>
      <c r="B419" s="38"/>
      <c r="C419" s="38"/>
      <c r="D419" s="38"/>
      <c r="E419" s="38"/>
      <c r="F419" s="38"/>
      <c r="G419" s="38"/>
      <c r="H419" s="38"/>
      <c r="I419" s="38"/>
      <c r="J419" s="38"/>
      <c r="K419" s="38"/>
      <c r="L419" s="38"/>
      <c r="M419" s="38"/>
      <c r="N419" s="38"/>
      <c r="O419" s="38"/>
      <c r="P419" s="38"/>
      <c r="Q419" s="38"/>
      <c r="R419" s="38"/>
      <c r="S419" s="38"/>
      <c r="T419" s="38"/>
      <c r="U419" s="38"/>
      <c r="V419" s="38"/>
      <c r="W419" s="38"/>
      <c r="X419" s="38"/>
      <c r="Y419" s="38"/>
      <c r="Z419" s="38"/>
    </row>
    <row r="420" customFormat="false" ht="15.75" hidden="false" customHeight="true" outlineLevel="0" collapsed="false">
      <c r="A420" s="38"/>
      <c r="B420" s="38"/>
      <c r="C420" s="38"/>
      <c r="D420" s="38"/>
      <c r="E420" s="38"/>
      <c r="F420" s="38"/>
      <c r="G420" s="38"/>
      <c r="H420" s="38"/>
      <c r="I420" s="38"/>
      <c r="J420" s="38"/>
      <c r="K420" s="38"/>
      <c r="L420" s="38"/>
      <c r="M420" s="38"/>
      <c r="N420" s="38"/>
      <c r="O420" s="38"/>
      <c r="P420" s="38"/>
      <c r="Q420" s="38"/>
      <c r="R420" s="38"/>
      <c r="S420" s="38"/>
      <c r="T420" s="38"/>
      <c r="U420" s="38"/>
      <c r="V420" s="38"/>
      <c r="W420" s="38"/>
      <c r="X420" s="38"/>
      <c r="Y420" s="38"/>
      <c r="Z420" s="38"/>
    </row>
    <row r="421" customFormat="false" ht="15.75" hidden="false" customHeight="true" outlineLevel="0" collapsed="false">
      <c r="A421" s="38"/>
      <c r="B421" s="38"/>
      <c r="C421" s="38"/>
      <c r="D421" s="38"/>
      <c r="E421" s="38"/>
      <c r="F421" s="38"/>
      <c r="G421" s="38"/>
      <c r="H421" s="38"/>
      <c r="I421" s="38"/>
      <c r="J421" s="38"/>
      <c r="K421" s="38"/>
      <c r="L421" s="38"/>
      <c r="M421" s="38"/>
      <c r="N421" s="38"/>
      <c r="O421" s="38"/>
      <c r="P421" s="38"/>
      <c r="Q421" s="38"/>
      <c r="R421" s="38"/>
      <c r="S421" s="38"/>
      <c r="T421" s="38"/>
      <c r="U421" s="38"/>
      <c r="V421" s="38"/>
      <c r="W421" s="38"/>
      <c r="X421" s="38"/>
      <c r="Y421" s="38"/>
      <c r="Z421" s="38"/>
    </row>
    <row r="422" customFormat="false" ht="15.75" hidden="false" customHeight="true" outlineLevel="0" collapsed="false">
      <c r="A422" s="38"/>
      <c r="B422" s="38"/>
      <c r="C422" s="38"/>
      <c r="D422" s="38"/>
      <c r="E422" s="38"/>
      <c r="F422" s="38"/>
      <c r="G422" s="38"/>
      <c r="H422" s="38"/>
      <c r="I422" s="38"/>
      <c r="J422" s="38"/>
      <c r="K422" s="38"/>
      <c r="L422" s="38"/>
      <c r="M422" s="38"/>
      <c r="N422" s="38"/>
      <c r="O422" s="38"/>
      <c r="P422" s="38"/>
      <c r="Q422" s="38"/>
      <c r="R422" s="38"/>
      <c r="S422" s="38"/>
      <c r="T422" s="38"/>
      <c r="U422" s="38"/>
      <c r="V422" s="38"/>
      <c r="W422" s="38"/>
      <c r="X422" s="38"/>
      <c r="Y422" s="38"/>
      <c r="Z422" s="38"/>
    </row>
    <row r="423" customFormat="false" ht="15.75" hidden="false" customHeight="true" outlineLevel="0" collapsed="false">
      <c r="A423" s="38"/>
      <c r="B423" s="38"/>
      <c r="C423" s="38"/>
      <c r="D423" s="38"/>
      <c r="E423" s="38"/>
      <c r="F423" s="38"/>
      <c r="G423" s="38"/>
      <c r="H423" s="38"/>
      <c r="I423" s="38"/>
      <c r="J423" s="38"/>
      <c r="K423" s="38"/>
      <c r="L423" s="38"/>
      <c r="M423" s="38"/>
      <c r="N423" s="38"/>
      <c r="O423" s="38"/>
      <c r="P423" s="38"/>
      <c r="Q423" s="38"/>
      <c r="R423" s="38"/>
      <c r="S423" s="38"/>
      <c r="T423" s="38"/>
      <c r="U423" s="38"/>
      <c r="V423" s="38"/>
      <c r="W423" s="38"/>
      <c r="X423" s="38"/>
      <c r="Y423" s="38"/>
      <c r="Z423" s="38"/>
    </row>
    <row r="424" customFormat="false" ht="15.75" hidden="false" customHeight="true" outlineLevel="0" collapsed="false">
      <c r="A424" s="38"/>
      <c r="B424" s="38"/>
      <c r="C424" s="38"/>
      <c r="D424" s="38"/>
      <c r="E424" s="38"/>
      <c r="F424" s="38"/>
      <c r="G424" s="38"/>
      <c r="H424" s="38"/>
      <c r="I424" s="38"/>
      <c r="J424" s="38"/>
      <c r="K424" s="38"/>
      <c r="L424" s="38"/>
      <c r="M424" s="38"/>
      <c r="N424" s="38"/>
      <c r="O424" s="38"/>
      <c r="P424" s="38"/>
      <c r="Q424" s="38"/>
      <c r="R424" s="38"/>
      <c r="S424" s="38"/>
      <c r="T424" s="38"/>
      <c r="U424" s="38"/>
      <c r="V424" s="38"/>
      <c r="W424" s="38"/>
      <c r="X424" s="38"/>
      <c r="Y424" s="38"/>
      <c r="Z424" s="38"/>
    </row>
    <row r="425" customFormat="false" ht="15.75" hidden="false" customHeight="true" outlineLevel="0" collapsed="false">
      <c r="A425" s="38"/>
      <c r="B425" s="38"/>
      <c r="C425" s="38"/>
      <c r="D425" s="38"/>
      <c r="E425" s="38"/>
      <c r="F425" s="38"/>
      <c r="G425" s="38"/>
      <c r="H425" s="38"/>
      <c r="I425" s="38"/>
      <c r="J425" s="38"/>
      <c r="K425" s="38"/>
      <c r="L425" s="38"/>
      <c r="M425" s="38"/>
      <c r="N425" s="38"/>
      <c r="O425" s="38"/>
      <c r="P425" s="38"/>
      <c r="Q425" s="38"/>
      <c r="R425" s="38"/>
      <c r="S425" s="38"/>
      <c r="T425" s="38"/>
      <c r="U425" s="38"/>
      <c r="V425" s="38"/>
      <c r="W425" s="38"/>
      <c r="X425" s="38"/>
      <c r="Y425" s="38"/>
      <c r="Z425" s="38"/>
    </row>
    <row r="426" customFormat="false" ht="15.75" hidden="false" customHeight="true" outlineLevel="0" collapsed="false">
      <c r="A426" s="38"/>
      <c r="B426" s="38"/>
      <c r="C426" s="38"/>
      <c r="D426" s="38"/>
      <c r="E426" s="38"/>
      <c r="F426" s="38"/>
      <c r="G426" s="38"/>
      <c r="H426" s="38"/>
      <c r="I426" s="38"/>
      <c r="J426" s="38"/>
      <c r="K426" s="38"/>
      <c r="L426" s="38"/>
      <c r="M426" s="38"/>
      <c r="N426" s="38"/>
      <c r="O426" s="38"/>
      <c r="P426" s="38"/>
      <c r="Q426" s="38"/>
      <c r="R426" s="38"/>
      <c r="S426" s="38"/>
      <c r="T426" s="38"/>
      <c r="U426" s="38"/>
      <c r="V426" s="38"/>
      <c r="W426" s="38"/>
      <c r="X426" s="38"/>
      <c r="Y426" s="38"/>
      <c r="Z426" s="38"/>
    </row>
    <row r="427" customFormat="false" ht="15.75" hidden="false" customHeight="true" outlineLevel="0" collapsed="false">
      <c r="A427" s="38"/>
      <c r="B427" s="38"/>
      <c r="C427" s="38"/>
      <c r="D427" s="38"/>
      <c r="E427" s="38"/>
      <c r="F427" s="38"/>
      <c r="G427" s="38"/>
      <c r="H427" s="38"/>
      <c r="I427" s="38"/>
      <c r="J427" s="38"/>
      <c r="K427" s="38"/>
      <c r="L427" s="38"/>
      <c r="M427" s="38"/>
      <c r="N427" s="38"/>
      <c r="O427" s="38"/>
      <c r="P427" s="38"/>
      <c r="Q427" s="38"/>
      <c r="R427" s="38"/>
      <c r="S427" s="38"/>
      <c r="T427" s="38"/>
      <c r="U427" s="38"/>
      <c r="V427" s="38"/>
      <c r="W427" s="38"/>
      <c r="X427" s="38"/>
      <c r="Y427" s="38"/>
      <c r="Z427" s="38"/>
    </row>
    <row r="428" customFormat="false" ht="15.75" hidden="false" customHeight="true" outlineLevel="0" collapsed="false">
      <c r="A428" s="38"/>
      <c r="B428" s="38"/>
      <c r="C428" s="38"/>
      <c r="D428" s="38"/>
      <c r="E428" s="38"/>
      <c r="F428" s="38"/>
      <c r="G428" s="38"/>
      <c r="H428" s="38"/>
      <c r="I428" s="38"/>
      <c r="J428" s="38"/>
      <c r="K428" s="38"/>
      <c r="L428" s="38"/>
      <c r="M428" s="38"/>
      <c r="N428" s="38"/>
      <c r="O428" s="38"/>
      <c r="P428" s="38"/>
      <c r="Q428" s="38"/>
      <c r="R428" s="38"/>
      <c r="S428" s="38"/>
      <c r="T428" s="38"/>
      <c r="U428" s="38"/>
      <c r="V428" s="38"/>
      <c r="W428" s="38"/>
      <c r="X428" s="38"/>
      <c r="Y428" s="38"/>
      <c r="Z428" s="38"/>
    </row>
    <row r="429" customFormat="false" ht="15.75" hidden="false" customHeight="true" outlineLevel="0" collapsed="false">
      <c r="A429" s="38"/>
      <c r="B429" s="38"/>
      <c r="C429" s="38"/>
      <c r="D429" s="38"/>
      <c r="E429" s="38"/>
      <c r="F429" s="38"/>
      <c r="G429" s="38"/>
      <c r="H429" s="38"/>
      <c r="I429" s="38"/>
      <c r="J429" s="38"/>
      <c r="K429" s="38"/>
      <c r="L429" s="38"/>
      <c r="M429" s="38"/>
      <c r="N429" s="38"/>
      <c r="O429" s="38"/>
      <c r="P429" s="38"/>
      <c r="Q429" s="38"/>
      <c r="R429" s="38"/>
      <c r="S429" s="38"/>
      <c r="T429" s="38"/>
      <c r="U429" s="38"/>
      <c r="V429" s="38"/>
      <c r="W429" s="38"/>
      <c r="X429" s="38"/>
      <c r="Y429" s="38"/>
      <c r="Z429" s="38"/>
    </row>
    <row r="430" customFormat="false" ht="15.75" hidden="false" customHeight="true" outlineLevel="0" collapsed="false">
      <c r="A430" s="38"/>
      <c r="B430" s="38"/>
      <c r="C430" s="38"/>
      <c r="D430" s="38"/>
      <c r="E430" s="38"/>
      <c r="F430" s="38"/>
      <c r="G430" s="38"/>
      <c r="H430" s="38"/>
      <c r="I430" s="38"/>
      <c r="J430" s="38"/>
      <c r="K430" s="38"/>
      <c r="L430" s="38"/>
      <c r="M430" s="38"/>
      <c r="N430" s="38"/>
      <c r="O430" s="38"/>
      <c r="P430" s="38"/>
      <c r="Q430" s="38"/>
      <c r="R430" s="38"/>
      <c r="S430" s="38"/>
      <c r="T430" s="38"/>
      <c r="U430" s="38"/>
      <c r="V430" s="38"/>
      <c r="W430" s="38"/>
      <c r="X430" s="38"/>
      <c r="Y430" s="38"/>
      <c r="Z430" s="38"/>
    </row>
    <row r="431" customFormat="false" ht="15.75" hidden="false" customHeight="true" outlineLevel="0" collapsed="false">
      <c r="A431" s="38"/>
      <c r="B431" s="38"/>
      <c r="C431" s="38"/>
      <c r="D431" s="38"/>
      <c r="E431" s="38"/>
      <c r="F431" s="38"/>
      <c r="G431" s="38"/>
      <c r="H431" s="38"/>
      <c r="I431" s="38"/>
      <c r="J431" s="38"/>
      <c r="K431" s="38"/>
      <c r="L431" s="38"/>
      <c r="M431" s="38"/>
      <c r="N431" s="38"/>
      <c r="O431" s="38"/>
      <c r="P431" s="38"/>
      <c r="Q431" s="38"/>
      <c r="R431" s="38"/>
      <c r="S431" s="38"/>
      <c r="T431" s="38"/>
      <c r="U431" s="38"/>
      <c r="V431" s="38"/>
      <c r="W431" s="38"/>
      <c r="X431" s="38"/>
      <c r="Y431" s="38"/>
      <c r="Z431" s="38"/>
    </row>
    <row r="432" customFormat="false" ht="15.75" hidden="false" customHeight="true" outlineLevel="0" collapsed="false">
      <c r="A432" s="38"/>
      <c r="B432" s="38"/>
      <c r="C432" s="38"/>
      <c r="D432" s="38"/>
      <c r="E432" s="38"/>
      <c r="F432" s="38"/>
      <c r="G432" s="38"/>
      <c r="H432" s="38"/>
      <c r="I432" s="38"/>
      <c r="J432" s="38"/>
      <c r="K432" s="38"/>
      <c r="L432" s="38"/>
      <c r="M432" s="38"/>
      <c r="N432" s="38"/>
      <c r="O432" s="38"/>
      <c r="P432" s="38"/>
      <c r="Q432" s="38"/>
      <c r="R432" s="38"/>
      <c r="S432" s="38"/>
      <c r="T432" s="38"/>
      <c r="U432" s="38"/>
      <c r="V432" s="38"/>
      <c r="W432" s="38"/>
      <c r="X432" s="38"/>
      <c r="Y432" s="38"/>
      <c r="Z432" s="38"/>
    </row>
    <row r="433" customFormat="false" ht="15.75" hidden="false" customHeight="true" outlineLevel="0" collapsed="false">
      <c r="A433" s="38"/>
      <c r="B433" s="38"/>
      <c r="C433" s="38"/>
      <c r="D433" s="38"/>
      <c r="E433" s="38"/>
      <c r="F433" s="38"/>
      <c r="G433" s="38"/>
      <c r="H433" s="38"/>
      <c r="I433" s="38"/>
      <c r="J433" s="38"/>
      <c r="K433" s="38"/>
      <c r="L433" s="38"/>
      <c r="M433" s="38"/>
      <c r="N433" s="38"/>
      <c r="O433" s="38"/>
      <c r="P433" s="38"/>
      <c r="Q433" s="38"/>
      <c r="R433" s="38"/>
      <c r="S433" s="38"/>
      <c r="T433" s="38"/>
      <c r="U433" s="38"/>
      <c r="V433" s="38"/>
      <c r="W433" s="38"/>
      <c r="X433" s="38"/>
      <c r="Y433" s="38"/>
      <c r="Z433" s="38"/>
    </row>
    <row r="434" customFormat="false" ht="15.75" hidden="false" customHeight="true" outlineLevel="0" collapsed="false">
      <c r="A434" s="38"/>
      <c r="B434" s="38"/>
      <c r="C434" s="38"/>
      <c r="D434" s="38"/>
      <c r="E434" s="38"/>
      <c r="F434" s="38"/>
      <c r="G434" s="38"/>
      <c r="H434" s="38"/>
      <c r="I434" s="38"/>
      <c r="J434" s="38"/>
      <c r="K434" s="38"/>
      <c r="L434" s="38"/>
      <c r="M434" s="38"/>
      <c r="N434" s="38"/>
      <c r="O434" s="38"/>
      <c r="P434" s="38"/>
      <c r="Q434" s="38"/>
      <c r="R434" s="38"/>
      <c r="S434" s="38"/>
      <c r="T434" s="38"/>
      <c r="U434" s="38"/>
      <c r="V434" s="38"/>
      <c r="W434" s="38"/>
      <c r="X434" s="38"/>
      <c r="Y434" s="38"/>
      <c r="Z434" s="38"/>
    </row>
    <row r="435" customFormat="false" ht="15.75" hidden="false" customHeight="true" outlineLevel="0" collapsed="false">
      <c r="A435" s="38"/>
      <c r="B435" s="38"/>
      <c r="C435" s="38"/>
      <c r="D435" s="38"/>
      <c r="E435" s="38"/>
      <c r="F435" s="38"/>
      <c r="G435" s="38"/>
      <c r="H435" s="38"/>
      <c r="I435" s="38"/>
      <c r="J435" s="38"/>
      <c r="K435" s="38"/>
      <c r="L435" s="38"/>
      <c r="M435" s="38"/>
      <c r="N435" s="38"/>
      <c r="O435" s="38"/>
      <c r="P435" s="38"/>
      <c r="Q435" s="38"/>
      <c r="R435" s="38"/>
      <c r="S435" s="38"/>
      <c r="T435" s="38"/>
      <c r="U435" s="38"/>
      <c r="V435" s="38"/>
      <c r="W435" s="38"/>
      <c r="X435" s="38"/>
      <c r="Y435" s="38"/>
      <c r="Z435" s="38"/>
    </row>
    <row r="436" customFormat="false" ht="15.75" hidden="false" customHeight="true" outlineLevel="0" collapsed="false">
      <c r="A436" s="38"/>
      <c r="B436" s="38"/>
      <c r="C436" s="38"/>
      <c r="D436" s="38"/>
      <c r="E436" s="38"/>
      <c r="F436" s="38"/>
      <c r="G436" s="38"/>
      <c r="H436" s="38"/>
      <c r="I436" s="38"/>
      <c r="J436" s="38"/>
      <c r="K436" s="38"/>
      <c r="L436" s="38"/>
      <c r="M436" s="38"/>
      <c r="N436" s="38"/>
      <c r="O436" s="38"/>
      <c r="P436" s="38"/>
      <c r="Q436" s="38"/>
      <c r="R436" s="38"/>
      <c r="S436" s="38"/>
      <c r="T436" s="38"/>
      <c r="U436" s="38"/>
      <c r="V436" s="38"/>
      <c r="W436" s="38"/>
      <c r="X436" s="38"/>
      <c r="Y436" s="38"/>
      <c r="Z436" s="38"/>
    </row>
    <row r="437" customFormat="false" ht="15.75" hidden="false" customHeight="true" outlineLevel="0" collapsed="false">
      <c r="A437" s="38"/>
      <c r="B437" s="38"/>
      <c r="C437" s="38"/>
      <c r="D437" s="38"/>
      <c r="E437" s="38"/>
      <c r="F437" s="38"/>
      <c r="G437" s="38"/>
      <c r="H437" s="38"/>
      <c r="I437" s="38"/>
      <c r="J437" s="38"/>
      <c r="K437" s="38"/>
      <c r="L437" s="38"/>
      <c r="M437" s="38"/>
      <c r="N437" s="38"/>
      <c r="O437" s="38"/>
      <c r="P437" s="38"/>
      <c r="Q437" s="38"/>
      <c r="R437" s="38"/>
      <c r="S437" s="38"/>
      <c r="T437" s="38"/>
      <c r="U437" s="38"/>
      <c r="V437" s="38"/>
      <c r="W437" s="38"/>
      <c r="X437" s="38"/>
      <c r="Y437" s="38"/>
      <c r="Z437" s="38"/>
    </row>
    <row r="438" customFormat="false" ht="15.75" hidden="false" customHeight="true" outlineLevel="0" collapsed="false">
      <c r="A438" s="38"/>
      <c r="B438" s="38"/>
      <c r="C438" s="38"/>
      <c r="D438" s="38"/>
      <c r="E438" s="38"/>
      <c r="F438" s="38"/>
      <c r="G438" s="38"/>
      <c r="H438" s="38"/>
      <c r="I438" s="38"/>
      <c r="J438" s="38"/>
      <c r="K438" s="38"/>
      <c r="L438" s="38"/>
      <c r="M438" s="38"/>
      <c r="N438" s="38"/>
      <c r="O438" s="38"/>
      <c r="P438" s="38"/>
      <c r="Q438" s="38"/>
      <c r="R438" s="38"/>
      <c r="S438" s="38"/>
      <c r="T438" s="38"/>
      <c r="U438" s="38"/>
      <c r="V438" s="38"/>
      <c r="W438" s="38"/>
      <c r="X438" s="38"/>
      <c r="Y438" s="38"/>
      <c r="Z438" s="38"/>
    </row>
    <row r="439" customFormat="false" ht="15.75" hidden="false" customHeight="true" outlineLevel="0" collapsed="false">
      <c r="A439" s="38"/>
      <c r="B439" s="38"/>
      <c r="C439" s="38"/>
      <c r="D439" s="38"/>
      <c r="E439" s="38"/>
      <c r="F439" s="38"/>
      <c r="G439" s="38"/>
      <c r="H439" s="38"/>
      <c r="I439" s="38"/>
      <c r="J439" s="38"/>
      <c r="K439" s="38"/>
      <c r="L439" s="38"/>
      <c r="M439" s="38"/>
      <c r="N439" s="38"/>
      <c r="O439" s="38"/>
      <c r="P439" s="38"/>
      <c r="Q439" s="38"/>
      <c r="R439" s="38"/>
      <c r="S439" s="38"/>
      <c r="T439" s="38"/>
      <c r="U439" s="38"/>
      <c r="V439" s="38"/>
      <c r="W439" s="38"/>
      <c r="X439" s="38"/>
      <c r="Y439" s="38"/>
      <c r="Z439" s="38"/>
    </row>
    <row r="440" customFormat="false" ht="15.75" hidden="false" customHeight="true" outlineLevel="0" collapsed="false">
      <c r="A440" s="38"/>
      <c r="B440" s="38"/>
      <c r="C440" s="38"/>
      <c r="D440" s="38"/>
      <c r="E440" s="38"/>
      <c r="F440" s="38"/>
      <c r="G440" s="38"/>
      <c r="H440" s="38"/>
      <c r="I440" s="38"/>
      <c r="J440" s="38"/>
      <c r="K440" s="38"/>
      <c r="L440" s="38"/>
      <c r="M440" s="38"/>
      <c r="N440" s="38"/>
      <c r="O440" s="38"/>
      <c r="P440" s="38"/>
      <c r="Q440" s="38"/>
      <c r="R440" s="38"/>
      <c r="S440" s="38"/>
      <c r="T440" s="38"/>
      <c r="U440" s="38"/>
      <c r="V440" s="38"/>
      <c r="W440" s="38"/>
      <c r="X440" s="38"/>
      <c r="Y440" s="38"/>
      <c r="Z440" s="38"/>
    </row>
    <row r="441" customFormat="false" ht="15.75" hidden="false" customHeight="true" outlineLevel="0" collapsed="false">
      <c r="A441" s="38"/>
      <c r="B441" s="38"/>
      <c r="C441" s="38"/>
      <c r="D441" s="38"/>
      <c r="E441" s="38"/>
      <c r="F441" s="38"/>
      <c r="G441" s="38"/>
      <c r="H441" s="38"/>
      <c r="I441" s="38"/>
      <c r="J441" s="38"/>
      <c r="K441" s="38"/>
      <c r="L441" s="38"/>
      <c r="M441" s="38"/>
      <c r="N441" s="38"/>
      <c r="O441" s="38"/>
      <c r="P441" s="38"/>
      <c r="Q441" s="38"/>
      <c r="R441" s="38"/>
      <c r="S441" s="38"/>
      <c r="T441" s="38"/>
      <c r="U441" s="38"/>
      <c r="V441" s="38"/>
      <c r="W441" s="38"/>
      <c r="X441" s="38"/>
      <c r="Y441" s="38"/>
      <c r="Z441" s="38"/>
    </row>
    <row r="442" customFormat="false" ht="15.75" hidden="false" customHeight="true" outlineLevel="0" collapsed="false">
      <c r="A442" s="38"/>
      <c r="B442" s="38"/>
      <c r="C442" s="38"/>
      <c r="D442" s="38"/>
      <c r="E442" s="38"/>
      <c r="F442" s="38"/>
      <c r="G442" s="38"/>
      <c r="H442" s="38"/>
      <c r="I442" s="38"/>
      <c r="J442" s="38"/>
      <c r="K442" s="38"/>
      <c r="L442" s="38"/>
      <c r="M442" s="38"/>
      <c r="N442" s="38"/>
      <c r="O442" s="38"/>
      <c r="P442" s="38"/>
      <c r="Q442" s="38"/>
      <c r="R442" s="38"/>
      <c r="S442" s="38"/>
      <c r="T442" s="38"/>
      <c r="U442" s="38"/>
      <c r="V442" s="38"/>
      <c r="W442" s="38"/>
      <c r="X442" s="38"/>
      <c r="Y442" s="38"/>
      <c r="Z442" s="38"/>
    </row>
    <row r="443" customFormat="false" ht="15.75" hidden="false" customHeight="true" outlineLevel="0" collapsed="false">
      <c r="A443" s="38"/>
      <c r="B443" s="38"/>
      <c r="C443" s="38"/>
      <c r="D443" s="38"/>
      <c r="E443" s="38"/>
      <c r="F443" s="38"/>
      <c r="G443" s="38"/>
      <c r="H443" s="38"/>
      <c r="I443" s="38"/>
      <c r="J443" s="38"/>
      <c r="K443" s="38"/>
      <c r="L443" s="38"/>
      <c r="M443" s="38"/>
      <c r="N443" s="38"/>
      <c r="O443" s="38"/>
      <c r="P443" s="38"/>
      <c r="Q443" s="38"/>
      <c r="R443" s="38"/>
      <c r="S443" s="38"/>
      <c r="T443" s="38"/>
      <c r="U443" s="38"/>
      <c r="V443" s="38"/>
      <c r="W443" s="38"/>
      <c r="X443" s="38"/>
      <c r="Y443" s="38"/>
      <c r="Z443" s="38"/>
    </row>
    <row r="444" customFormat="false" ht="15.75" hidden="false" customHeight="true" outlineLevel="0" collapsed="false">
      <c r="A444" s="38"/>
      <c r="B444" s="38"/>
      <c r="C444" s="38"/>
      <c r="D444" s="38"/>
      <c r="E444" s="38"/>
      <c r="F444" s="38"/>
      <c r="G444" s="38"/>
      <c r="H444" s="38"/>
      <c r="I444" s="38"/>
      <c r="J444" s="38"/>
      <c r="K444" s="38"/>
      <c r="L444" s="38"/>
      <c r="M444" s="38"/>
      <c r="N444" s="38"/>
      <c r="O444" s="38"/>
      <c r="P444" s="38"/>
      <c r="Q444" s="38"/>
      <c r="R444" s="38"/>
      <c r="S444" s="38"/>
      <c r="T444" s="38"/>
      <c r="U444" s="38"/>
      <c r="V444" s="38"/>
      <c r="W444" s="38"/>
      <c r="X444" s="38"/>
      <c r="Y444" s="38"/>
      <c r="Z444" s="38"/>
    </row>
    <row r="445" customFormat="false" ht="15.75" hidden="false" customHeight="true" outlineLevel="0" collapsed="false">
      <c r="A445" s="38"/>
      <c r="B445" s="38"/>
      <c r="C445" s="38"/>
      <c r="D445" s="38"/>
      <c r="E445" s="38"/>
      <c r="F445" s="38"/>
      <c r="G445" s="38"/>
      <c r="H445" s="38"/>
      <c r="I445" s="38"/>
      <c r="J445" s="38"/>
      <c r="K445" s="38"/>
      <c r="L445" s="38"/>
      <c r="M445" s="38"/>
      <c r="N445" s="38"/>
      <c r="O445" s="38"/>
      <c r="P445" s="38"/>
      <c r="Q445" s="38"/>
      <c r="R445" s="38"/>
      <c r="S445" s="38"/>
      <c r="T445" s="38"/>
      <c r="U445" s="38"/>
      <c r="V445" s="38"/>
      <c r="W445" s="38"/>
      <c r="X445" s="38"/>
      <c r="Y445" s="38"/>
      <c r="Z445" s="38"/>
    </row>
    <row r="446" customFormat="false" ht="15.75" hidden="false" customHeight="true" outlineLevel="0" collapsed="false">
      <c r="A446" s="38"/>
      <c r="B446" s="38"/>
      <c r="C446" s="38"/>
      <c r="D446" s="38"/>
      <c r="E446" s="38"/>
      <c r="F446" s="38"/>
      <c r="G446" s="38"/>
      <c r="H446" s="38"/>
      <c r="I446" s="38"/>
      <c r="J446" s="38"/>
      <c r="K446" s="38"/>
      <c r="L446" s="38"/>
      <c r="M446" s="38"/>
      <c r="N446" s="38"/>
      <c r="O446" s="38"/>
      <c r="P446" s="38"/>
      <c r="Q446" s="38"/>
      <c r="R446" s="38"/>
      <c r="S446" s="38"/>
      <c r="T446" s="38"/>
      <c r="U446" s="38"/>
      <c r="V446" s="38"/>
      <c r="W446" s="38"/>
      <c r="X446" s="38"/>
      <c r="Y446" s="38"/>
      <c r="Z446" s="38"/>
    </row>
    <row r="447" customFormat="false" ht="15.75" hidden="false" customHeight="true" outlineLevel="0" collapsed="false">
      <c r="A447" s="38"/>
      <c r="B447" s="38"/>
      <c r="C447" s="38"/>
      <c r="D447" s="38"/>
      <c r="E447" s="38"/>
      <c r="F447" s="38"/>
      <c r="G447" s="38"/>
      <c r="H447" s="38"/>
      <c r="I447" s="38"/>
      <c r="J447" s="38"/>
      <c r="K447" s="38"/>
      <c r="L447" s="38"/>
      <c r="M447" s="38"/>
      <c r="N447" s="38"/>
      <c r="O447" s="38"/>
      <c r="P447" s="38"/>
      <c r="Q447" s="38"/>
      <c r="R447" s="38"/>
      <c r="S447" s="38"/>
      <c r="T447" s="38"/>
      <c r="U447" s="38"/>
      <c r="V447" s="38"/>
      <c r="W447" s="38"/>
      <c r="X447" s="38"/>
      <c r="Y447" s="38"/>
      <c r="Z447" s="38"/>
    </row>
    <row r="448" customFormat="false" ht="15.75" hidden="false" customHeight="true" outlineLevel="0" collapsed="false">
      <c r="A448" s="38"/>
      <c r="B448" s="38"/>
      <c r="C448" s="38"/>
      <c r="D448" s="38"/>
      <c r="E448" s="38"/>
      <c r="F448" s="38"/>
      <c r="G448" s="38"/>
      <c r="H448" s="38"/>
      <c r="I448" s="38"/>
      <c r="J448" s="38"/>
      <c r="K448" s="38"/>
      <c r="L448" s="38"/>
      <c r="M448" s="38"/>
      <c r="N448" s="38"/>
      <c r="O448" s="38"/>
      <c r="P448" s="38"/>
      <c r="Q448" s="38"/>
      <c r="R448" s="38"/>
      <c r="S448" s="38"/>
      <c r="T448" s="38"/>
      <c r="U448" s="38"/>
      <c r="V448" s="38"/>
      <c r="W448" s="38"/>
      <c r="X448" s="38"/>
      <c r="Y448" s="38"/>
      <c r="Z448" s="38"/>
    </row>
    <row r="449" customFormat="false" ht="15.75" hidden="false" customHeight="true" outlineLevel="0" collapsed="false">
      <c r="A449" s="38"/>
      <c r="B449" s="38"/>
      <c r="C449" s="38"/>
      <c r="D449" s="38"/>
      <c r="E449" s="38"/>
      <c r="F449" s="38"/>
      <c r="G449" s="38"/>
      <c r="H449" s="38"/>
      <c r="I449" s="38"/>
      <c r="J449" s="38"/>
      <c r="K449" s="38"/>
      <c r="L449" s="38"/>
      <c r="M449" s="38"/>
      <c r="N449" s="38"/>
      <c r="O449" s="38"/>
      <c r="P449" s="38"/>
      <c r="Q449" s="38"/>
      <c r="R449" s="38"/>
      <c r="S449" s="38"/>
      <c r="T449" s="38"/>
      <c r="U449" s="38"/>
      <c r="V449" s="38"/>
      <c r="W449" s="38"/>
      <c r="X449" s="38"/>
      <c r="Y449" s="38"/>
      <c r="Z449" s="38"/>
    </row>
    <row r="450" customFormat="false" ht="15.75" hidden="false" customHeight="true" outlineLevel="0" collapsed="false">
      <c r="A450" s="38"/>
      <c r="B450" s="38"/>
      <c r="C450" s="38"/>
      <c r="D450" s="38"/>
      <c r="E450" s="38"/>
      <c r="F450" s="38"/>
      <c r="G450" s="38"/>
      <c r="H450" s="38"/>
      <c r="I450" s="38"/>
      <c r="J450" s="38"/>
      <c r="K450" s="38"/>
      <c r="L450" s="38"/>
      <c r="M450" s="38"/>
      <c r="N450" s="38"/>
      <c r="O450" s="38"/>
      <c r="P450" s="38"/>
      <c r="Q450" s="38"/>
      <c r="R450" s="38"/>
      <c r="S450" s="38"/>
      <c r="T450" s="38"/>
      <c r="U450" s="38"/>
      <c r="V450" s="38"/>
      <c r="W450" s="38"/>
      <c r="X450" s="38"/>
      <c r="Y450" s="38"/>
      <c r="Z450" s="38"/>
    </row>
    <row r="451" customFormat="false" ht="15.75" hidden="false" customHeight="true" outlineLevel="0" collapsed="false">
      <c r="A451" s="38"/>
      <c r="B451" s="38"/>
      <c r="C451" s="38"/>
      <c r="D451" s="38"/>
      <c r="E451" s="38"/>
      <c r="F451" s="38"/>
      <c r="G451" s="38"/>
      <c r="H451" s="38"/>
      <c r="I451" s="38"/>
      <c r="J451" s="38"/>
      <c r="K451" s="38"/>
      <c r="L451" s="38"/>
      <c r="M451" s="38"/>
      <c r="N451" s="38"/>
      <c r="O451" s="38"/>
      <c r="P451" s="38"/>
      <c r="Q451" s="38"/>
      <c r="R451" s="38"/>
      <c r="S451" s="38"/>
      <c r="T451" s="38"/>
      <c r="U451" s="38"/>
      <c r="V451" s="38"/>
      <c r="W451" s="38"/>
      <c r="X451" s="38"/>
      <c r="Y451" s="38"/>
      <c r="Z451" s="38"/>
    </row>
    <row r="452" customFormat="false" ht="15.75" hidden="false" customHeight="true" outlineLevel="0" collapsed="false">
      <c r="A452" s="38"/>
      <c r="B452" s="38"/>
      <c r="C452" s="38"/>
      <c r="D452" s="38"/>
      <c r="E452" s="38"/>
      <c r="F452" s="38"/>
      <c r="G452" s="38"/>
      <c r="H452" s="38"/>
      <c r="I452" s="38"/>
      <c r="J452" s="38"/>
      <c r="K452" s="38"/>
      <c r="L452" s="38"/>
      <c r="M452" s="38"/>
      <c r="N452" s="38"/>
      <c r="O452" s="38"/>
      <c r="P452" s="38"/>
      <c r="Q452" s="38"/>
      <c r="R452" s="38"/>
      <c r="S452" s="38"/>
      <c r="T452" s="38"/>
      <c r="U452" s="38"/>
      <c r="V452" s="38"/>
      <c r="W452" s="38"/>
      <c r="X452" s="38"/>
      <c r="Y452" s="38"/>
      <c r="Z452" s="38"/>
    </row>
    <row r="453" customFormat="false" ht="15.75" hidden="false" customHeight="true" outlineLevel="0" collapsed="false">
      <c r="A453" s="38"/>
      <c r="B453" s="38"/>
      <c r="C453" s="38"/>
      <c r="D453" s="38"/>
      <c r="E453" s="38"/>
      <c r="F453" s="38"/>
      <c r="G453" s="38"/>
      <c r="H453" s="38"/>
      <c r="I453" s="38"/>
      <c r="J453" s="38"/>
      <c r="K453" s="38"/>
      <c r="L453" s="38"/>
      <c r="M453" s="38"/>
      <c r="N453" s="38"/>
      <c r="O453" s="38"/>
      <c r="P453" s="38"/>
      <c r="Q453" s="38"/>
      <c r="R453" s="38"/>
      <c r="S453" s="38"/>
      <c r="T453" s="38"/>
      <c r="U453" s="38"/>
      <c r="V453" s="38"/>
      <c r="W453" s="38"/>
      <c r="X453" s="38"/>
      <c r="Y453" s="38"/>
      <c r="Z453" s="38"/>
    </row>
    <row r="454" customFormat="false" ht="15.75" hidden="false" customHeight="true" outlineLevel="0" collapsed="false">
      <c r="A454" s="38"/>
      <c r="B454" s="38"/>
      <c r="C454" s="38"/>
      <c r="D454" s="38"/>
      <c r="E454" s="38"/>
      <c r="F454" s="38"/>
      <c r="G454" s="38"/>
      <c r="H454" s="38"/>
      <c r="I454" s="38"/>
      <c r="J454" s="38"/>
      <c r="K454" s="38"/>
      <c r="L454" s="38"/>
      <c r="M454" s="38"/>
      <c r="N454" s="38"/>
      <c r="O454" s="38"/>
      <c r="P454" s="38"/>
      <c r="Q454" s="38"/>
      <c r="R454" s="38"/>
      <c r="S454" s="38"/>
      <c r="T454" s="38"/>
      <c r="U454" s="38"/>
      <c r="V454" s="38"/>
      <c r="W454" s="38"/>
      <c r="X454" s="38"/>
      <c r="Y454" s="38"/>
      <c r="Z454" s="38"/>
    </row>
    <row r="455" customFormat="false" ht="15.75" hidden="false" customHeight="true" outlineLevel="0" collapsed="false">
      <c r="A455" s="38"/>
      <c r="B455" s="38"/>
      <c r="C455" s="38"/>
      <c r="D455" s="38"/>
      <c r="E455" s="38"/>
      <c r="F455" s="38"/>
      <c r="G455" s="38"/>
      <c r="H455" s="38"/>
      <c r="I455" s="38"/>
      <c r="J455" s="38"/>
      <c r="K455" s="38"/>
      <c r="L455" s="38"/>
      <c r="M455" s="38"/>
      <c r="N455" s="38"/>
      <c r="O455" s="38"/>
      <c r="P455" s="38"/>
      <c r="Q455" s="38"/>
      <c r="R455" s="38"/>
      <c r="S455" s="38"/>
      <c r="T455" s="38"/>
      <c r="U455" s="38"/>
      <c r="V455" s="38"/>
      <c r="W455" s="38"/>
      <c r="X455" s="38"/>
      <c r="Y455" s="38"/>
      <c r="Z455" s="38"/>
    </row>
    <row r="456" customFormat="false" ht="15.75" hidden="false" customHeight="true" outlineLevel="0" collapsed="false">
      <c r="A456" s="38"/>
      <c r="B456" s="38"/>
      <c r="C456" s="38"/>
      <c r="D456" s="38"/>
      <c r="E456" s="38"/>
      <c r="F456" s="38"/>
      <c r="G456" s="38"/>
      <c r="H456" s="38"/>
      <c r="I456" s="38"/>
      <c r="J456" s="38"/>
      <c r="K456" s="38"/>
      <c r="L456" s="38"/>
      <c r="M456" s="38"/>
      <c r="N456" s="38"/>
      <c r="O456" s="38"/>
      <c r="P456" s="38"/>
      <c r="Q456" s="38"/>
      <c r="R456" s="38"/>
      <c r="S456" s="38"/>
      <c r="T456" s="38"/>
      <c r="U456" s="38"/>
      <c r="V456" s="38"/>
      <c r="W456" s="38"/>
      <c r="X456" s="38"/>
      <c r="Y456" s="38"/>
      <c r="Z456" s="38"/>
    </row>
    <row r="457" customFormat="false" ht="15.75" hidden="false" customHeight="true" outlineLevel="0" collapsed="false">
      <c r="A457" s="38"/>
      <c r="B457" s="38"/>
      <c r="C457" s="38"/>
      <c r="D457" s="38"/>
      <c r="E457" s="38"/>
      <c r="F457" s="38"/>
      <c r="G457" s="38"/>
      <c r="H457" s="38"/>
      <c r="I457" s="38"/>
      <c r="J457" s="38"/>
      <c r="K457" s="38"/>
      <c r="L457" s="38"/>
      <c r="M457" s="38"/>
      <c r="N457" s="38"/>
      <c r="O457" s="38"/>
      <c r="P457" s="38"/>
      <c r="Q457" s="38"/>
      <c r="R457" s="38"/>
      <c r="S457" s="38"/>
      <c r="T457" s="38"/>
      <c r="U457" s="38"/>
      <c r="V457" s="38"/>
      <c r="W457" s="38"/>
      <c r="X457" s="38"/>
      <c r="Y457" s="38"/>
      <c r="Z457" s="38"/>
    </row>
    <row r="458" customFormat="false" ht="15.75" hidden="false" customHeight="true" outlineLevel="0" collapsed="false">
      <c r="A458" s="38"/>
      <c r="B458" s="38"/>
      <c r="C458" s="38"/>
      <c r="D458" s="38"/>
      <c r="E458" s="38"/>
      <c r="F458" s="38"/>
      <c r="G458" s="38"/>
      <c r="H458" s="38"/>
      <c r="I458" s="38"/>
      <c r="J458" s="38"/>
      <c r="K458" s="38"/>
      <c r="L458" s="38"/>
      <c r="M458" s="38"/>
      <c r="N458" s="38"/>
      <c r="O458" s="38"/>
      <c r="P458" s="38"/>
      <c r="Q458" s="38"/>
      <c r="R458" s="38"/>
      <c r="S458" s="38"/>
      <c r="T458" s="38"/>
      <c r="U458" s="38"/>
      <c r="V458" s="38"/>
      <c r="W458" s="38"/>
      <c r="X458" s="38"/>
      <c r="Y458" s="38"/>
      <c r="Z458" s="38"/>
    </row>
    <row r="459" customFormat="false" ht="15.75" hidden="false" customHeight="true" outlineLevel="0" collapsed="false">
      <c r="A459" s="38"/>
      <c r="B459" s="38"/>
      <c r="C459" s="38"/>
      <c r="D459" s="38"/>
      <c r="E459" s="38"/>
      <c r="F459" s="38"/>
      <c r="G459" s="38"/>
      <c r="H459" s="38"/>
      <c r="I459" s="38"/>
      <c r="J459" s="38"/>
      <c r="K459" s="38"/>
      <c r="L459" s="38"/>
      <c r="M459" s="38"/>
      <c r="N459" s="38"/>
      <c r="O459" s="38"/>
      <c r="P459" s="38"/>
      <c r="Q459" s="38"/>
      <c r="R459" s="38"/>
      <c r="S459" s="38"/>
      <c r="T459" s="38"/>
      <c r="U459" s="38"/>
      <c r="V459" s="38"/>
      <c r="W459" s="38"/>
      <c r="X459" s="38"/>
      <c r="Y459" s="38"/>
      <c r="Z459" s="38"/>
    </row>
    <row r="460" customFormat="false" ht="15.75" hidden="false" customHeight="true" outlineLevel="0" collapsed="false">
      <c r="A460" s="38"/>
      <c r="B460" s="38"/>
      <c r="C460" s="38"/>
      <c r="D460" s="38"/>
      <c r="E460" s="38"/>
      <c r="F460" s="38"/>
      <c r="G460" s="38"/>
      <c r="H460" s="38"/>
      <c r="I460" s="38"/>
      <c r="J460" s="38"/>
      <c r="K460" s="38"/>
      <c r="L460" s="38"/>
      <c r="M460" s="38"/>
      <c r="N460" s="38"/>
      <c r="O460" s="38"/>
      <c r="P460" s="38"/>
      <c r="Q460" s="38"/>
      <c r="R460" s="38"/>
      <c r="S460" s="38"/>
      <c r="T460" s="38"/>
      <c r="U460" s="38"/>
      <c r="V460" s="38"/>
      <c r="W460" s="38"/>
      <c r="X460" s="38"/>
      <c r="Y460" s="38"/>
      <c r="Z460" s="38"/>
    </row>
    <row r="461" customFormat="false" ht="15.75" hidden="false" customHeight="true" outlineLevel="0" collapsed="false">
      <c r="A461" s="38"/>
      <c r="B461" s="38"/>
      <c r="C461" s="38"/>
      <c r="D461" s="38"/>
      <c r="E461" s="38"/>
      <c r="F461" s="38"/>
      <c r="G461" s="38"/>
      <c r="H461" s="38"/>
      <c r="I461" s="38"/>
      <c r="J461" s="38"/>
      <c r="K461" s="38"/>
      <c r="L461" s="38"/>
      <c r="M461" s="38"/>
      <c r="N461" s="38"/>
      <c r="O461" s="38"/>
      <c r="P461" s="38"/>
      <c r="Q461" s="38"/>
      <c r="R461" s="38"/>
      <c r="S461" s="38"/>
      <c r="T461" s="38"/>
      <c r="U461" s="38"/>
      <c r="V461" s="38"/>
      <c r="W461" s="38"/>
      <c r="X461" s="38"/>
      <c r="Y461" s="38"/>
      <c r="Z461" s="38"/>
    </row>
    <row r="462" customFormat="false" ht="15.75" hidden="false" customHeight="true" outlineLevel="0" collapsed="false">
      <c r="A462" s="38"/>
      <c r="B462" s="38"/>
      <c r="C462" s="38"/>
      <c r="D462" s="38"/>
      <c r="E462" s="38"/>
      <c r="F462" s="38"/>
      <c r="G462" s="38"/>
      <c r="H462" s="38"/>
      <c r="I462" s="38"/>
      <c r="J462" s="38"/>
      <c r="K462" s="38"/>
      <c r="L462" s="38"/>
      <c r="M462" s="38"/>
      <c r="N462" s="38"/>
      <c r="O462" s="38"/>
      <c r="P462" s="38"/>
      <c r="Q462" s="38"/>
      <c r="R462" s="38"/>
      <c r="S462" s="38"/>
      <c r="T462" s="38"/>
      <c r="U462" s="38"/>
      <c r="V462" s="38"/>
      <c r="W462" s="38"/>
      <c r="X462" s="38"/>
      <c r="Y462" s="38"/>
      <c r="Z462" s="38"/>
    </row>
    <row r="463" customFormat="false" ht="15.75" hidden="false" customHeight="true" outlineLevel="0" collapsed="false">
      <c r="A463" s="38"/>
      <c r="B463" s="38"/>
      <c r="C463" s="38"/>
      <c r="D463" s="38"/>
      <c r="E463" s="38"/>
      <c r="F463" s="38"/>
      <c r="G463" s="38"/>
      <c r="H463" s="38"/>
      <c r="I463" s="38"/>
      <c r="J463" s="38"/>
      <c r="K463" s="38"/>
      <c r="L463" s="38"/>
      <c r="M463" s="38"/>
      <c r="N463" s="38"/>
      <c r="O463" s="38"/>
      <c r="P463" s="38"/>
      <c r="Q463" s="38"/>
      <c r="R463" s="38"/>
      <c r="S463" s="38"/>
      <c r="T463" s="38"/>
      <c r="U463" s="38"/>
      <c r="V463" s="38"/>
      <c r="W463" s="38"/>
      <c r="X463" s="38"/>
      <c r="Y463" s="38"/>
      <c r="Z463" s="38"/>
    </row>
    <row r="464" customFormat="false" ht="15.75" hidden="false" customHeight="true" outlineLevel="0" collapsed="false">
      <c r="A464" s="38"/>
      <c r="B464" s="38"/>
      <c r="C464" s="38"/>
      <c r="D464" s="38"/>
      <c r="E464" s="38"/>
      <c r="F464" s="38"/>
      <c r="G464" s="38"/>
      <c r="H464" s="38"/>
      <c r="I464" s="38"/>
      <c r="J464" s="38"/>
      <c r="K464" s="38"/>
      <c r="L464" s="38"/>
      <c r="M464" s="38"/>
      <c r="N464" s="38"/>
      <c r="O464" s="38"/>
      <c r="P464" s="38"/>
      <c r="Q464" s="38"/>
      <c r="R464" s="38"/>
      <c r="S464" s="38"/>
      <c r="T464" s="38"/>
      <c r="U464" s="38"/>
      <c r="V464" s="38"/>
      <c r="W464" s="38"/>
      <c r="X464" s="38"/>
      <c r="Y464" s="38"/>
      <c r="Z464" s="38"/>
    </row>
    <row r="465" customFormat="false" ht="15.75" hidden="false" customHeight="true" outlineLevel="0" collapsed="false">
      <c r="A465" s="38"/>
      <c r="B465" s="38"/>
      <c r="C465" s="38"/>
      <c r="D465" s="38"/>
      <c r="E465" s="38"/>
      <c r="F465" s="38"/>
      <c r="G465" s="38"/>
      <c r="H465" s="38"/>
      <c r="I465" s="38"/>
      <c r="J465" s="38"/>
      <c r="K465" s="38"/>
      <c r="L465" s="38"/>
      <c r="M465" s="38"/>
      <c r="N465" s="38"/>
      <c r="O465" s="38"/>
      <c r="P465" s="38"/>
      <c r="Q465" s="38"/>
      <c r="R465" s="38"/>
      <c r="S465" s="38"/>
      <c r="T465" s="38"/>
      <c r="U465" s="38"/>
      <c r="V465" s="38"/>
      <c r="W465" s="38"/>
      <c r="X465" s="38"/>
      <c r="Y465" s="38"/>
      <c r="Z465" s="38"/>
    </row>
    <row r="466" customFormat="false" ht="15.75" hidden="false" customHeight="true" outlineLevel="0" collapsed="false">
      <c r="A466" s="38"/>
      <c r="B466" s="38"/>
      <c r="C466" s="38"/>
      <c r="D466" s="38"/>
      <c r="E466" s="38"/>
      <c r="F466" s="38"/>
      <c r="G466" s="38"/>
      <c r="H466" s="38"/>
      <c r="I466" s="38"/>
      <c r="J466" s="38"/>
      <c r="K466" s="38"/>
      <c r="L466" s="38"/>
      <c r="M466" s="38"/>
      <c r="N466" s="38"/>
      <c r="O466" s="38"/>
      <c r="P466" s="38"/>
      <c r="Q466" s="38"/>
      <c r="R466" s="38"/>
      <c r="S466" s="38"/>
      <c r="T466" s="38"/>
      <c r="U466" s="38"/>
      <c r="V466" s="38"/>
      <c r="W466" s="38"/>
      <c r="X466" s="38"/>
      <c r="Y466" s="38"/>
      <c r="Z466" s="38"/>
    </row>
    <row r="467" customFormat="false" ht="15.75" hidden="false" customHeight="true" outlineLevel="0" collapsed="false">
      <c r="A467" s="38"/>
      <c r="B467" s="38"/>
      <c r="C467" s="38"/>
      <c r="D467" s="38"/>
      <c r="E467" s="38"/>
      <c r="F467" s="38"/>
      <c r="G467" s="38"/>
      <c r="H467" s="38"/>
      <c r="I467" s="38"/>
      <c r="J467" s="38"/>
      <c r="K467" s="38"/>
      <c r="L467" s="38"/>
      <c r="M467" s="38"/>
      <c r="N467" s="38"/>
      <c r="O467" s="38"/>
      <c r="P467" s="38"/>
      <c r="Q467" s="38"/>
      <c r="R467" s="38"/>
      <c r="S467" s="38"/>
      <c r="T467" s="38"/>
      <c r="U467" s="38"/>
      <c r="V467" s="38"/>
      <c r="W467" s="38"/>
      <c r="X467" s="38"/>
      <c r="Y467" s="38"/>
      <c r="Z467" s="38"/>
    </row>
    <row r="468" customFormat="false" ht="15.75" hidden="false" customHeight="true" outlineLevel="0" collapsed="false">
      <c r="A468" s="38"/>
      <c r="B468" s="38"/>
      <c r="C468" s="38"/>
      <c r="D468" s="38"/>
      <c r="E468" s="38"/>
      <c r="F468" s="38"/>
      <c r="G468" s="38"/>
      <c r="H468" s="38"/>
      <c r="I468" s="38"/>
      <c r="J468" s="38"/>
      <c r="K468" s="38"/>
      <c r="L468" s="38"/>
      <c r="M468" s="38"/>
      <c r="N468" s="38"/>
      <c r="O468" s="38"/>
      <c r="P468" s="38"/>
      <c r="Q468" s="38"/>
      <c r="R468" s="38"/>
      <c r="S468" s="38"/>
      <c r="T468" s="38"/>
      <c r="U468" s="38"/>
      <c r="V468" s="38"/>
      <c r="W468" s="38"/>
      <c r="X468" s="38"/>
      <c r="Y468" s="38"/>
      <c r="Z468" s="38"/>
    </row>
    <row r="469" customFormat="false" ht="15.75" hidden="false" customHeight="true" outlineLevel="0" collapsed="false">
      <c r="A469" s="38"/>
      <c r="B469" s="38"/>
      <c r="C469" s="38"/>
      <c r="D469" s="38"/>
      <c r="E469" s="38"/>
      <c r="F469" s="38"/>
      <c r="G469" s="38"/>
      <c r="H469" s="38"/>
      <c r="I469" s="38"/>
      <c r="J469" s="38"/>
      <c r="K469" s="38"/>
      <c r="L469" s="38"/>
      <c r="M469" s="38"/>
      <c r="N469" s="38"/>
      <c r="O469" s="38"/>
      <c r="P469" s="38"/>
      <c r="Q469" s="38"/>
      <c r="R469" s="38"/>
      <c r="S469" s="38"/>
      <c r="T469" s="38"/>
      <c r="U469" s="38"/>
      <c r="V469" s="38"/>
      <c r="W469" s="38"/>
      <c r="X469" s="38"/>
      <c r="Y469" s="38"/>
      <c r="Z469" s="38"/>
    </row>
    <row r="470" customFormat="false" ht="15.75" hidden="false" customHeight="true" outlineLevel="0" collapsed="false">
      <c r="A470" s="38"/>
      <c r="B470" s="38"/>
      <c r="C470" s="38"/>
      <c r="D470" s="38"/>
      <c r="E470" s="38"/>
      <c r="F470" s="38"/>
      <c r="G470" s="38"/>
      <c r="H470" s="38"/>
      <c r="I470" s="38"/>
      <c r="J470" s="38"/>
      <c r="K470" s="38"/>
      <c r="L470" s="38"/>
      <c r="M470" s="38"/>
      <c r="N470" s="38"/>
      <c r="O470" s="38"/>
      <c r="P470" s="38"/>
      <c r="Q470" s="38"/>
      <c r="R470" s="38"/>
      <c r="S470" s="38"/>
      <c r="T470" s="38"/>
      <c r="U470" s="38"/>
      <c r="V470" s="38"/>
      <c r="W470" s="38"/>
      <c r="X470" s="38"/>
      <c r="Y470" s="38"/>
      <c r="Z470" s="38"/>
    </row>
    <row r="471" customFormat="false" ht="15.75" hidden="false" customHeight="true" outlineLevel="0" collapsed="false">
      <c r="A471" s="38"/>
      <c r="B471" s="38"/>
      <c r="C471" s="38"/>
      <c r="D471" s="38"/>
      <c r="E471" s="38"/>
      <c r="F471" s="38"/>
      <c r="G471" s="38"/>
      <c r="H471" s="38"/>
      <c r="I471" s="38"/>
      <c r="J471" s="38"/>
      <c r="K471" s="38"/>
      <c r="L471" s="38"/>
      <c r="M471" s="38"/>
      <c r="N471" s="38"/>
      <c r="O471" s="38"/>
      <c r="P471" s="38"/>
      <c r="Q471" s="38"/>
      <c r="R471" s="38"/>
      <c r="S471" s="38"/>
      <c r="T471" s="38"/>
      <c r="U471" s="38"/>
      <c r="V471" s="38"/>
      <c r="W471" s="38"/>
      <c r="X471" s="38"/>
      <c r="Y471" s="38"/>
      <c r="Z471" s="38"/>
    </row>
    <row r="472" customFormat="false" ht="15.75" hidden="false" customHeight="true" outlineLevel="0" collapsed="false">
      <c r="A472" s="38"/>
      <c r="B472" s="38"/>
      <c r="C472" s="38"/>
      <c r="D472" s="38"/>
      <c r="E472" s="38"/>
      <c r="F472" s="38"/>
      <c r="G472" s="38"/>
      <c r="H472" s="38"/>
      <c r="I472" s="38"/>
      <c r="J472" s="38"/>
      <c r="K472" s="38"/>
      <c r="L472" s="38"/>
      <c r="M472" s="38"/>
      <c r="N472" s="38"/>
      <c r="O472" s="38"/>
      <c r="P472" s="38"/>
      <c r="Q472" s="38"/>
      <c r="R472" s="38"/>
      <c r="S472" s="38"/>
      <c r="T472" s="38"/>
      <c r="U472" s="38"/>
      <c r="V472" s="38"/>
      <c r="W472" s="38"/>
      <c r="X472" s="38"/>
      <c r="Y472" s="38"/>
      <c r="Z472" s="38"/>
    </row>
    <row r="473" customFormat="false" ht="15.75" hidden="false" customHeight="true" outlineLevel="0" collapsed="false">
      <c r="A473" s="38"/>
      <c r="B473" s="38"/>
      <c r="C473" s="38"/>
      <c r="D473" s="38"/>
      <c r="E473" s="38"/>
      <c r="F473" s="38"/>
      <c r="G473" s="38"/>
      <c r="H473" s="38"/>
      <c r="I473" s="38"/>
      <c r="J473" s="38"/>
      <c r="K473" s="38"/>
      <c r="L473" s="38"/>
      <c r="M473" s="38"/>
      <c r="N473" s="38"/>
      <c r="O473" s="38"/>
      <c r="P473" s="38"/>
      <c r="Q473" s="38"/>
      <c r="R473" s="38"/>
      <c r="S473" s="38"/>
      <c r="T473" s="38"/>
      <c r="U473" s="38"/>
      <c r="V473" s="38"/>
      <c r="W473" s="38"/>
      <c r="X473" s="38"/>
      <c r="Y473" s="38"/>
      <c r="Z473" s="38"/>
    </row>
    <row r="474" customFormat="false" ht="15.75" hidden="false" customHeight="true" outlineLevel="0" collapsed="false">
      <c r="A474" s="38"/>
      <c r="B474" s="38"/>
      <c r="C474" s="38"/>
      <c r="D474" s="38"/>
      <c r="E474" s="38"/>
      <c r="F474" s="38"/>
      <c r="G474" s="38"/>
      <c r="H474" s="38"/>
      <c r="I474" s="38"/>
      <c r="J474" s="38"/>
      <c r="K474" s="38"/>
      <c r="L474" s="38"/>
      <c r="M474" s="38"/>
      <c r="N474" s="38"/>
      <c r="O474" s="38"/>
      <c r="P474" s="38"/>
      <c r="Q474" s="38"/>
      <c r="R474" s="38"/>
      <c r="S474" s="38"/>
      <c r="T474" s="38"/>
      <c r="U474" s="38"/>
      <c r="V474" s="38"/>
      <c r="W474" s="38"/>
      <c r="X474" s="38"/>
      <c r="Y474" s="38"/>
      <c r="Z474" s="38"/>
    </row>
    <row r="475" customFormat="false" ht="15.75" hidden="false" customHeight="true" outlineLevel="0" collapsed="false">
      <c r="A475" s="38"/>
      <c r="B475" s="38"/>
      <c r="C475" s="38"/>
      <c r="D475" s="38"/>
      <c r="E475" s="38"/>
      <c r="F475" s="38"/>
      <c r="G475" s="38"/>
      <c r="H475" s="38"/>
      <c r="I475" s="38"/>
      <c r="J475" s="38"/>
      <c r="K475" s="38"/>
      <c r="L475" s="38"/>
      <c r="M475" s="38"/>
      <c r="N475" s="38"/>
      <c r="O475" s="38"/>
      <c r="P475" s="38"/>
      <c r="Q475" s="38"/>
      <c r="R475" s="38"/>
      <c r="S475" s="38"/>
      <c r="T475" s="38"/>
      <c r="U475" s="38"/>
      <c r="V475" s="38"/>
      <c r="W475" s="38"/>
      <c r="X475" s="38"/>
      <c r="Y475" s="38"/>
      <c r="Z475" s="38"/>
    </row>
    <row r="476" customFormat="false" ht="15.75" hidden="false" customHeight="true" outlineLevel="0" collapsed="false">
      <c r="A476" s="38"/>
      <c r="B476" s="38"/>
      <c r="C476" s="38"/>
      <c r="D476" s="38"/>
      <c r="E476" s="38"/>
      <c r="F476" s="38"/>
      <c r="G476" s="38"/>
      <c r="H476" s="38"/>
      <c r="I476" s="38"/>
      <c r="J476" s="38"/>
      <c r="K476" s="38"/>
      <c r="L476" s="38"/>
      <c r="M476" s="38"/>
      <c r="N476" s="38"/>
      <c r="O476" s="38"/>
      <c r="P476" s="38"/>
      <c r="Q476" s="38"/>
      <c r="R476" s="38"/>
      <c r="S476" s="38"/>
      <c r="T476" s="38"/>
      <c r="U476" s="38"/>
      <c r="V476" s="38"/>
      <c r="W476" s="38"/>
      <c r="X476" s="38"/>
      <c r="Y476" s="38"/>
      <c r="Z476" s="38"/>
    </row>
    <row r="477" customFormat="false" ht="15.75" hidden="false" customHeight="true" outlineLevel="0" collapsed="false">
      <c r="A477" s="38"/>
      <c r="B477" s="38"/>
      <c r="C477" s="38"/>
      <c r="D477" s="38"/>
      <c r="E477" s="38"/>
      <c r="F477" s="38"/>
      <c r="G477" s="38"/>
      <c r="H477" s="38"/>
      <c r="I477" s="38"/>
      <c r="J477" s="38"/>
      <c r="K477" s="38"/>
      <c r="L477" s="38"/>
      <c r="M477" s="38"/>
      <c r="N477" s="38"/>
      <c r="O477" s="38"/>
      <c r="P477" s="38"/>
      <c r="Q477" s="38"/>
      <c r="R477" s="38"/>
      <c r="S477" s="38"/>
      <c r="T477" s="38"/>
      <c r="U477" s="38"/>
      <c r="V477" s="38"/>
      <c r="W477" s="38"/>
      <c r="X477" s="38"/>
      <c r="Y477" s="38"/>
      <c r="Z477" s="38"/>
    </row>
    <row r="478" customFormat="false" ht="15.75" hidden="false" customHeight="true" outlineLevel="0" collapsed="false">
      <c r="A478" s="38"/>
      <c r="B478" s="38"/>
      <c r="C478" s="38"/>
      <c r="D478" s="38"/>
      <c r="E478" s="38"/>
      <c r="F478" s="38"/>
      <c r="G478" s="38"/>
      <c r="H478" s="38"/>
      <c r="I478" s="38"/>
      <c r="J478" s="38"/>
      <c r="K478" s="38"/>
      <c r="L478" s="38"/>
      <c r="M478" s="38"/>
      <c r="N478" s="38"/>
      <c r="O478" s="38"/>
      <c r="P478" s="38"/>
      <c r="Q478" s="38"/>
      <c r="R478" s="38"/>
      <c r="S478" s="38"/>
      <c r="T478" s="38"/>
      <c r="U478" s="38"/>
      <c r="V478" s="38"/>
      <c r="W478" s="38"/>
      <c r="X478" s="38"/>
      <c r="Y478" s="38"/>
      <c r="Z478" s="38"/>
    </row>
    <row r="479" customFormat="false" ht="15.75" hidden="false" customHeight="true" outlineLevel="0" collapsed="false">
      <c r="A479" s="38"/>
      <c r="B479" s="38"/>
      <c r="C479" s="38"/>
      <c r="D479" s="38"/>
      <c r="E479" s="38"/>
      <c r="F479" s="38"/>
      <c r="G479" s="38"/>
      <c r="H479" s="38"/>
      <c r="I479" s="38"/>
      <c r="J479" s="38"/>
      <c r="K479" s="38"/>
      <c r="L479" s="38"/>
      <c r="M479" s="38"/>
      <c r="N479" s="38"/>
      <c r="O479" s="38"/>
      <c r="P479" s="38"/>
      <c r="Q479" s="38"/>
      <c r="R479" s="38"/>
      <c r="S479" s="38"/>
      <c r="T479" s="38"/>
      <c r="U479" s="38"/>
      <c r="V479" s="38"/>
      <c r="W479" s="38"/>
      <c r="X479" s="38"/>
      <c r="Y479" s="38"/>
      <c r="Z479" s="38"/>
    </row>
    <row r="480" customFormat="false" ht="15.75" hidden="false" customHeight="true" outlineLevel="0" collapsed="false">
      <c r="A480" s="38"/>
      <c r="B480" s="38"/>
      <c r="C480" s="38"/>
      <c r="D480" s="38"/>
      <c r="E480" s="38"/>
      <c r="F480" s="38"/>
      <c r="G480" s="38"/>
      <c r="H480" s="38"/>
      <c r="I480" s="38"/>
      <c r="J480" s="38"/>
      <c r="K480" s="38"/>
      <c r="L480" s="38"/>
      <c r="M480" s="38"/>
      <c r="N480" s="38"/>
      <c r="O480" s="38"/>
      <c r="P480" s="38"/>
      <c r="Q480" s="38"/>
      <c r="R480" s="38"/>
      <c r="S480" s="38"/>
      <c r="T480" s="38"/>
      <c r="U480" s="38"/>
      <c r="V480" s="38"/>
      <c r="W480" s="38"/>
      <c r="X480" s="38"/>
      <c r="Y480" s="38"/>
      <c r="Z480" s="38"/>
    </row>
    <row r="481" customFormat="false" ht="15.75" hidden="false" customHeight="true" outlineLevel="0" collapsed="false">
      <c r="A481" s="38"/>
      <c r="B481" s="38"/>
      <c r="C481" s="38"/>
      <c r="D481" s="38"/>
      <c r="E481" s="38"/>
      <c r="F481" s="38"/>
      <c r="G481" s="38"/>
      <c r="H481" s="38"/>
      <c r="I481" s="38"/>
      <c r="J481" s="38"/>
      <c r="K481" s="38"/>
      <c r="L481" s="38"/>
      <c r="M481" s="38"/>
      <c r="N481" s="38"/>
      <c r="O481" s="38"/>
      <c r="P481" s="38"/>
      <c r="Q481" s="38"/>
      <c r="R481" s="38"/>
      <c r="S481" s="38"/>
      <c r="T481" s="38"/>
      <c r="U481" s="38"/>
      <c r="V481" s="38"/>
      <c r="W481" s="38"/>
      <c r="X481" s="38"/>
      <c r="Y481" s="38"/>
      <c r="Z481" s="38"/>
    </row>
    <row r="482" customFormat="false" ht="15.75" hidden="false" customHeight="true" outlineLevel="0" collapsed="false">
      <c r="A482" s="38"/>
      <c r="B482" s="38"/>
      <c r="C482" s="38"/>
      <c r="D482" s="38"/>
      <c r="E482" s="38"/>
      <c r="F482" s="38"/>
      <c r="G482" s="38"/>
      <c r="H482" s="38"/>
      <c r="I482" s="38"/>
      <c r="J482" s="38"/>
      <c r="K482" s="38"/>
      <c r="L482" s="38"/>
      <c r="M482" s="38"/>
      <c r="N482" s="38"/>
      <c r="O482" s="38"/>
      <c r="P482" s="38"/>
      <c r="Q482" s="38"/>
      <c r="R482" s="38"/>
      <c r="S482" s="38"/>
      <c r="T482" s="38"/>
      <c r="U482" s="38"/>
      <c r="V482" s="38"/>
      <c r="W482" s="38"/>
      <c r="X482" s="38"/>
      <c r="Y482" s="38"/>
      <c r="Z482" s="38"/>
    </row>
    <row r="483" customFormat="false" ht="15.75" hidden="false" customHeight="true" outlineLevel="0" collapsed="false">
      <c r="A483" s="38"/>
      <c r="B483" s="38"/>
      <c r="C483" s="38"/>
      <c r="D483" s="38"/>
      <c r="E483" s="38"/>
      <c r="F483" s="38"/>
      <c r="G483" s="38"/>
      <c r="H483" s="38"/>
      <c r="I483" s="38"/>
      <c r="J483" s="38"/>
      <c r="K483" s="38"/>
      <c r="L483" s="38"/>
      <c r="M483" s="38"/>
      <c r="N483" s="38"/>
      <c r="O483" s="38"/>
      <c r="P483" s="38"/>
      <c r="Q483" s="38"/>
      <c r="R483" s="38"/>
      <c r="S483" s="38"/>
      <c r="T483" s="38"/>
      <c r="U483" s="38"/>
      <c r="V483" s="38"/>
      <c r="W483" s="38"/>
      <c r="X483" s="38"/>
      <c r="Y483" s="38"/>
      <c r="Z483" s="38"/>
    </row>
    <row r="484" customFormat="false" ht="15.75" hidden="false" customHeight="true" outlineLevel="0" collapsed="false">
      <c r="A484" s="38"/>
      <c r="B484" s="38"/>
      <c r="C484" s="38"/>
      <c r="D484" s="38"/>
      <c r="E484" s="38"/>
      <c r="F484" s="38"/>
      <c r="G484" s="38"/>
      <c r="H484" s="38"/>
      <c r="I484" s="38"/>
      <c r="J484" s="38"/>
      <c r="K484" s="38"/>
      <c r="L484" s="38"/>
      <c r="M484" s="38"/>
      <c r="N484" s="38"/>
      <c r="O484" s="38"/>
      <c r="P484" s="38"/>
      <c r="Q484" s="38"/>
      <c r="R484" s="38"/>
      <c r="S484" s="38"/>
      <c r="T484" s="38"/>
      <c r="U484" s="38"/>
      <c r="V484" s="38"/>
      <c r="W484" s="38"/>
      <c r="X484" s="38"/>
      <c r="Y484" s="38"/>
      <c r="Z484" s="38"/>
    </row>
    <row r="485" customFormat="false" ht="15.75" hidden="false" customHeight="true" outlineLevel="0" collapsed="false">
      <c r="A485" s="38"/>
      <c r="B485" s="38"/>
      <c r="C485" s="38"/>
      <c r="D485" s="38"/>
      <c r="E485" s="38"/>
      <c r="F485" s="38"/>
      <c r="G485" s="38"/>
      <c r="H485" s="38"/>
      <c r="I485" s="38"/>
      <c r="J485" s="38"/>
      <c r="K485" s="38"/>
      <c r="L485" s="38"/>
      <c r="M485" s="38"/>
      <c r="N485" s="38"/>
      <c r="O485" s="38"/>
      <c r="P485" s="38"/>
      <c r="Q485" s="38"/>
      <c r="R485" s="38"/>
      <c r="S485" s="38"/>
      <c r="T485" s="38"/>
      <c r="U485" s="38"/>
      <c r="V485" s="38"/>
      <c r="W485" s="38"/>
      <c r="X485" s="38"/>
      <c r="Y485" s="38"/>
      <c r="Z485" s="38"/>
    </row>
    <row r="486" customFormat="false" ht="15.75" hidden="false" customHeight="true" outlineLevel="0" collapsed="false">
      <c r="A486" s="38"/>
      <c r="B486" s="38"/>
      <c r="C486" s="38"/>
      <c r="D486" s="38"/>
      <c r="E486" s="38"/>
      <c r="F486" s="38"/>
      <c r="G486" s="38"/>
      <c r="H486" s="38"/>
      <c r="I486" s="38"/>
      <c r="J486" s="38"/>
      <c r="K486" s="38"/>
      <c r="L486" s="38"/>
      <c r="M486" s="38"/>
      <c r="N486" s="38"/>
      <c r="O486" s="38"/>
      <c r="P486" s="38"/>
      <c r="Q486" s="38"/>
      <c r="R486" s="38"/>
      <c r="S486" s="38"/>
      <c r="T486" s="38"/>
      <c r="U486" s="38"/>
      <c r="V486" s="38"/>
      <c r="W486" s="38"/>
      <c r="X486" s="38"/>
      <c r="Y486" s="38"/>
      <c r="Z486" s="38"/>
    </row>
    <row r="487" customFormat="false" ht="15.75" hidden="false" customHeight="true" outlineLevel="0" collapsed="false">
      <c r="A487" s="38"/>
      <c r="B487" s="38"/>
      <c r="C487" s="38"/>
      <c r="D487" s="38"/>
      <c r="E487" s="38"/>
      <c r="F487" s="38"/>
      <c r="G487" s="38"/>
      <c r="H487" s="38"/>
      <c r="I487" s="38"/>
      <c r="J487" s="38"/>
      <c r="K487" s="38"/>
      <c r="L487" s="38"/>
      <c r="M487" s="38"/>
      <c r="N487" s="38"/>
      <c r="O487" s="38"/>
      <c r="P487" s="38"/>
      <c r="Q487" s="38"/>
      <c r="R487" s="38"/>
      <c r="S487" s="38"/>
      <c r="T487" s="38"/>
      <c r="U487" s="38"/>
      <c r="V487" s="38"/>
      <c r="W487" s="38"/>
      <c r="X487" s="38"/>
      <c r="Y487" s="38"/>
      <c r="Z487" s="38"/>
    </row>
    <row r="488" customFormat="false" ht="15.75" hidden="false" customHeight="true" outlineLevel="0" collapsed="false">
      <c r="A488" s="38"/>
      <c r="B488" s="38"/>
      <c r="C488" s="38"/>
      <c r="D488" s="38"/>
      <c r="E488" s="38"/>
      <c r="F488" s="38"/>
      <c r="G488" s="38"/>
      <c r="H488" s="38"/>
      <c r="I488" s="38"/>
      <c r="J488" s="38"/>
      <c r="K488" s="38"/>
      <c r="L488" s="38"/>
      <c r="M488" s="38"/>
      <c r="N488" s="38"/>
      <c r="O488" s="38"/>
      <c r="P488" s="38"/>
      <c r="Q488" s="38"/>
      <c r="R488" s="38"/>
      <c r="S488" s="38"/>
      <c r="T488" s="38"/>
      <c r="U488" s="38"/>
      <c r="V488" s="38"/>
      <c r="W488" s="38"/>
      <c r="X488" s="38"/>
      <c r="Y488" s="38"/>
      <c r="Z488" s="38"/>
    </row>
    <row r="489" customFormat="false" ht="15.75" hidden="false" customHeight="true" outlineLevel="0" collapsed="false">
      <c r="A489" s="38"/>
      <c r="B489" s="38"/>
      <c r="C489" s="38"/>
      <c r="D489" s="38"/>
      <c r="E489" s="38"/>
      <c r="F489" s="38"/>
      <c r="G489" s="38"/>
      <c r="H489" s="38"/>
      <c r="I489" s="38"/>
      <c r="J489" s="38"/>
      <c r="K489" s="38"/>
      <c r="L489" s="38"/>
      <c r="M489" s="38"/>
      <c r="N489" s="38"/>
      <c r="O489" s="38"/>
      <c r="P489" s="38"/>
      <c r="Q489" s="38"/>
      <c r="R489" s="38"/>
      <c r="S489" s="38"/>
      <c r="T489" s="38"/>
      <c r="U489" s="38"/>
      <c r="V489" s="38"/>
      <c r="W489" s="38"/>
      <c r="X489" s="38"/>
      <c r="Y489" s="38"/>
      <c r="Z489" s="38"/>
    </row>
    <row r="490" customFormat="false" ht="15.75" hidden="false" customHeight="true" outlineLevel="0" collapsed="false">
      <c r="A490" s="38"/>
      <c r="B490" s="38"/>
      <c r="C490" s="38"/>
      <c r="D490" s="38"/>
      <c r="E490" s="38"/>
      <c r="F490" s="38"/>
      <c r="G490" s="38"/>
      <c r="H490" s="38"/>
      <c r="I490" s="38"/>
      <c r="J490" s="38"/>
      <c r="K490" s="38"/>
      <c r="L490" s="38"/>
      <c r="M490" s="38"/>
      <c r="N490" s="38"/>
      <c r="O490" s="38"/>
      <c r="P490" s="38"/>
      <c r="Q490" s="38"/>
      <c r="R490" s="38"/>
      <c r="S490" s="38"/>
      <c r="T490" s="38"/>
      <c r="U490" s="38"/>
      <c r="V490" s="38"/>
      <c r="W490" s="38"/>
      <c r="X490" s="38"/>
      <c r="Y490" s="38"/>
      <c r="Z490" s="38"/>
    </row>
    <row r="491" customFormat="false" ht="15.75" hidden="false" customHeight="true" outlineLevel="0" collapsed="false">
      <c r="A491" s="38"/>
      <c r="B491" s="38"/>
      <c r="C491" s="38"/>
      <c r="D491" s="38"/>
      <c r="E491" s="38"/>
      <c r="F491" s="38"/>
      <c r="G491" s="38"/>
      <c r="H491" s="38"/>
      <c r="I491" s="38"/>
      <c r="J491" s="38"/>
      <c r="K491" s="38"/>
      <c r="L491" s="38"/>
      <c r="M491" s="38"/>
      <c r="N491" s="38"/>
      <c r="O491" s="38"/>
      <c r="P491" s="38"/>
      <c r="Q491" s="38"/>
      <c r="R491" s="38"/>
      <c r="S491" s="38"/>
      <c r="T491" s="38"/>
      <c r="U491" s="38"/>
      <c r="V491" s="38"/>
      <c r="W491" s="38"/>
      <c r="X491" s="38"/>
      <c r="Y491" s="38"/>
      <c r="Z491" s="38"/>
    </row>
    <row r="492" customFormat="false" ht="15.75" hidden="false" customHeight="true" outlineLevel="0" collapsed="false">
      <c r="A492" s="38"/>
      <c r="B492" s="38"/>
      <c r="C492" s="38"/>
      <c r="D492" s="38"/>
      <c r="E492" s="38"/>
      <c r="F492" s="38"/>
      <c r="G492" s="38"/>
      <c r="H492" s="38"/>
      <c r="I492" s="38"/>
      <c r="J492" s="38"/>
      <c r="K492" s="38"/>
      <c r="L492" s="38"/>
      <c r="M492" s="38"/>
      <c r="N492" s="38"/>
      <c r="O492" s="38"/>
      <c r="P492" s="38"/>
      <c r="Q492" s="38"/>
      <c r="R492" s="38"/>
      <c r="S492" s="38"/>
      <c r="T492" s="38"/>
      <c r="U492" s="38"/>
      <c r="V492" s="38"/>
      <c r="W492" s="38"/>
      <c r="X492" s="38"/>
      <c r="Y492" s="38"/>
      <c r="Z492" s="38"/>
    </row>
    <row r="493" customFormat="false" ht="15.75" hidden="false" customHeight="true" outlineLevel="0" collapsed="false">
      <c r="A493" s="38"/>
      <c r="B493" s="38"/>
      <c r="C493" s="38"/>
      <c r="D493" s="38"/>
      <c r="E493" s="38"/>
      <c r="F493" s="38"/>
      <c r="G493" s="38"/>
      <c r="H493" s="38"/>
      <c r="I493" s="38"/>
      <c r="J493" s="38"/>
      <c r="K493" s="38"/>
      <c r="L493" s="38"/>
      <c r="M493" s="38"/>
      <c r="N493" s="38"/>
      <c r="O493" s="38"/>
      <c r="P493" s="38"/>
      <c r="Q493" s="38"/>
      <c r="R493" s="38"/>
      <c r="S493" s="38"/>
      <c r="T493" s="38"/>
      <c r="U493" s="38"/>
      <c r="V493" s="38"/>
      <c r="W493" s="38"/>
      <c r="X493" s="38"/>
      <c r="Y493" s="38"/>
      <c r="Z493" s="38"/>
    </row>
    <row r="494" customFormat="false" ht="15.75" hidden="false" customHeight="true" outlineLevel="0" collapsed="false">
      <c r="A494" s="38"/>
      <c r="B494" s="38"/>
      <c r="C494" s="38"/>
      <c r="D494" s="38"/>
      <c r="E494" s="38"/>
      <c r="F494" s="38"/>
      <c r="G494" s="38"/>
      <c r="H494" s="38"/>
      <c r="I494" s="38"/>
      <c r="J494" s="38"/>
      <c r="K494" s="38"/>
      <c r="L494" s="38"/>
      <c r="M494" s="38"/>
      <c r="N494" s="38"/>
      <c r="O494" s="38"/>
      <c r="P494" s="38"/>
      <c r="Q494" s="38"/>
      <c r="R494" s="38"/>
      <c r="S494" s="38"/>
      <c r="T494" s="38"/>
      <c r="U494" s="38"/>
      <c r="V494" s="38"/>
      <c r="W494" s="38"/>
      <c r="X494" s="38"/>
      <c r="Y494" s="38"/>
      <c r="Z494" s="38"/>
    </row>
    <row r="495" customFormat="false" ht="15.75" hidden="false" customHeight="true" outlineLevel="0" collapsed="false">
      <c r="A495" s="38"/>
      <c r="B495" s="38"/>
      <c r="C495" s="38"/>
      <c r="D495" s="38"/>
      <c r="E495" s="38"/>
      <c r="F495" s="38"/>
      <c r="G495" s="38"/>
      <c r="H495" s="38"/>
      <c r="I495" s="38"/>
      <c r="J495" s="38"/>
      <c r="K495" s="38"/>
      <c r="L495" s="38"/>
      <c r="M495" s="38"/>
      <c r="N495" s="38"/>
      <c r="O495" s="38"/>
      <c r="P495" s="38"/>
      <c r="Q495" s="38"/>
      <c r="R495" s="38"/>
      <c r="S495" s="38"/>
      <c r="T495" s="38"/>
      <c r="U495" s="38"/>
      <c r="V495" s="38"/>
      <c r="W495" s="38"/>
      <c r="X495" s="38"/>
      <c r="Y495" s="38"/>
      <c r="Z495" s="38"/>
    </row>
    <row r="496" customFormat="false" ht="15.75" hidden="false" customHeight="true" outlineLevel="0" collapsed="false">
      <c r="A496" s="38"/>
      <c r="B496" s="38"/>
      <c r="C496" s="38"/>
      <c r="D496" s="38"/>
      <c r="E496" s="38"/>
      <c r="F496" s="38"/>
      <c r="G496" s="38"/>
      <c r="H496" s="38"/>
      <c r="I496" s="38"/>
      <c r="J496" s="38"/>
      <c r="K496" s="38"/>
      <c r="L496" s="38"/>
      <c r="M496" s="38"/>
      <c r="N496" s="38"/>
      <c r="O496" s="38"/>
      <c r="P496" s="38"/>
      <c r="Q496" s="38"/>
      <c r="R496" s="38"/>
      <c r="S496" s="38"/>
      <c r="T496" s="38"/>
      <c r="U496" s="38"/>
      <c r="V496" s="38"/>
      <c r="W496" s="38"/>
      <c r="X496" s="38"/>
      <c r="Y496" s="38"/>
      <c r="Z496" s="38"/>
    </row>
    <row r="497" customFormat="false" ht="15.75" hidden="false" customHeight="true" outlineLevel="0" collapsed="false">
      <c r="A497" s="38"/>
      <c r="B497" s="38"/>
      <c r="C497" s="38"/>
      <c r="D497" s="38"/>
      <c r="E497" s="38"/>
      <c r="F497" s="38"/>
      <c r="G497" s="38"/>
      <c r="H497" s="38"/>
      <c r="I497" s="38"/>
      <c r="J497" s="38"/>
      <c r="K497" s="38"/>
      <c r="L497" s="38"/>
      <c r="M497" s="38"/>
      <c r="N497" s="38"/>
      <c r="O497" s="38"/>
      <c r="P497" s="38"/>
      <c r="Q497" s="38"/>
      <c r="R497" s="38"/>
      <c r="S497" s="38"/>
      <c r="T497" s="38"/>
      <c r="U497" s="38"/>
      <c r="V497" s="38"/>
      <c r="W497" s="38"/>
      <c r="X497" s="38"/>
      <c r="Y497" s="38"/>
      <c r="Z497" s="38"/>
    </row>
    <row r="498" customFormat="false" ht="15.75" hidden="false" customHeight="true" outlineLevel="0" collapsed="false">
      <c r="A498" s="38"/>
      <c r="B498" s="38"/>
      <c r="C498" s="38"/>
      <c r="D498" s="38"/>
      <c r="E498" s="38"/>
      <c r="F498" s="38"/>
      <c r="G498" s="38"/>
      <c r="H498" s="38"/>
      <c r="I498" s="38"/>
      <c r="J498" s="38"/>
      <c r="K498" s="38"/>
      <c r="L498" s="38"/>
      <c r="M498" s="38"/>
      <c r="N498" s="38"/>
      <c r="O498" s="38"/>
      <c r="P498" s="38"/>
      <c r="Q498" s="38"/>
      <c r="R498" s="38"/>
      <c r="S498" s="38"/>
      <c r="T498" s="38"/>
      <c r="U498" s="38"/>
      <c r="V498" s="38"/>
      <c r="W498" s="38"/>
      <c r="X498" s="38"/>
      <c r="Y498" s="38"/>
      <c r="Z498" s="38"/>
    </row>
    <row r="499" customFormat="false" ht="15.75" hidden="false" customHeight="true" outlineLevel="0" collapsed="false">
      <c r="A499" s="38"/>
      <c r="B499" s="38"/>
      <c r="C499" s="38"/>
      <c r="D499" s="38"/>
      <c r="E499" s="38"/>
      <c r="F499" s="38"/>
      <c r="G499" s="38"/>
      <c r="H499" s="38"/>
      <c r="I499" s="38"/>
      <c r="J499" s="38"/>
      <c r="K499" s="38"/>
      <c r="L499" s="38"/>
      <c r="M499" s="38"/>
      <c r="N499" s="38"/>
      <c r="O499" s="38"/>
      <c r="P499" s="38"/>
      <c r="Q499" s="38"/>
      <c r="R499" s="38"/>
      <c r="S499" s="38"/>
      <c r="T499" s="38"/>
      <c r="U499" s="38"/>
      <c r="V499" s="38"/>
      <c r="W499" s="38"/>
      <c r="X499" s="38"/>
      <c r="Y499" s="38"/>
      <c r="Z499" s="38"/>
    </row>
    <row r="500" customFormat="false" ht="15.75" hidden="false" customHeight="true" outlineLevel="0" collapsed="false">
      <c r="A500" s="38"/>
      <c r="B500" s="38"/>
      <c r="C500" s="38"/>
      <c r="D500" s="38"/>
      <c r="E500" s="38"/>
      <c r="F500" s="38"/>
      <c r="G500" s="38"/>
      <c r="H500" s="38"/>
      <c r="I500" s="38"/>
      <c r="J500" s="38"/>
      <c r="K500" s="38"/>
      <c r="L500" s="38"/>
      <c r="M500" s="38"/>
      <c r="N500" s="38"/>
      <c r="O500" s="38"/>
      <c r="P500" s="38"/>
      <c r="Q500" s="38"/>
      <c r="R500" s="38"/>
      <c r="S500" s="38"/>
      <c r="T500" s="38"/>
      <c r="U500" s="38"/>
      <c r="V500" s="38"/>
      <c r="W500" s="38"/>
      <c r="X500" s="38"/>
      <c r="Y500" s="38"/>
      <c r="Z500" s="38"/>
    </row>
    <row r="501" customFormat="false" ht="15.75" hidden="false" customHeight="true" outlineLevel="0" collapsed="false">
      <c r="A501" s="38"/>
      <c r="B501" s="38"/>
      <c r="C501" s="38"/>
      <c r="D501" s="38"/>
      <c r="E501" s="38"/>
      <c r="F501" s="38"/>
      <c r="G501" s="38"/>
      <c r="H501" s="38"/>
      <c r="I501" s="38"/>
      <c r="J501" s="38"/>
      <c r="K501" s="38"/>
      <c r="L501" s="38"/>
      <c r="M501" s="38"/>
      <c r="N501" s="38"/>
      <c r="O501" s="38"/>
      <c r="P501" s="38"/>
      <c r="Q501" s="38"/>
      <c r="R501" s="38"/>
      <c r="S501" s="38"/>
      <c r="T501" s="38"/>
      <c r="U501" s="38"/>
      <c r="V501" s="38"/>
      <c r="W501" s="38"/>
      <c r="X501" s="38"/>
      <c r="Y501" s="38"/>
      <c r="Z501" s="38"/>
    </row>
    <row r="502" customFormat="false" ht="15.75" hidden="false" customHeight="true" outlineLevel="0" collapsed="false">
      <c r="A502" s="38"/>
      <c r="B502" s="38"/>
      <c r="C502" s="38"/>
      <c r="D502" s="38"/>
      <c r="E502" s="38"/>
      <c r="F502" s="38"/>
      <c r="G502" s="38"/>
      <c r="H502" s="38"/>
      <c r="I502" s="38"/>
      <c r="J502" s="38"/>
      <c r="K502" s="38"/>
      <c r="L502" s="38"/>
      <c r="M502" s="38"/>
      <c r="N502" s="38"/>
      <c r="O502" s="38"/>
      <c r="P502" s="38"/>
      <c r="Q502" s="38"/>
      <c r="R502" s="38"/>
      <c r="S502" s="38"/>
      <c r="T502" s="38"/>
      <c r="U502" s="38"/>
      <c r="V502" s="38"/>
      <c r="W502" s="38"/>
      <c r="X502" s="38"/>
      <c r="Y502" s="38"/>
      <c r="Z502" s="38"/>
    </row>
    <row r="503" customFormat="false" ht="15.75" hidden="false" customHeight="true" outlineLevel="0" collapsed="false">
      <c r="A503" s="38"/>
      <c r="B503" s="38"/>
      <c r="C503" s="38"/>
      <c r="D503" s="38"/>
      <c r="E503" s="38"/>
      <c r="F503" s="38"/>
      <c r="G503" s="38"/>
      <c r="H503" s="38"/>
      <c r="I503" s="38"/>
      <c r="J503" s="38"/>
      <c r="K503" s="38"/>
      <c r="L503" s="38"/>
      <c r="M503" s="38"/>
      <c r="N503" s="38"/>
      <c r="O503" s="38"/>
      <c r="P503" s="38"/>
      <c r="Q503" s="38"/>
      <c r="R503" s="38"/>
      <c r="S503" s="38"/>
      <c r="T503" s="38"/>
      <c r="U503" s="38"/>
      <c r="V503" s="38"/>
      <c r="W503" s="38"/>
      <c r="X503" s="38"/>
      <c r="Y503" s="38"/>
      <c r="Z503" s="38"/>
    </row>
    <row r="504" customFormat="false" ht="15.75" hidden="false" customHeight="true" outlineLevel="0" collapsed="false">
      <c r="A504" s="38"/>
      <c r="B504" s="38"/>
      <c r="C504" s="38"/>
      <c r="D504" s="38"/>
      <c r="E504" s="38"/>
      <c r="F504" s="38"/>
      <c r="G504" s="38"/>
      <c r="H504" s="38"/>
      <c r="I504" s="38"/>
      <c r="J504" s="38"/>
      <c r="K504" s="38"/>
      <c r="L504" s="38"/>
      <c r="M504" s="38"/>
      <c r="N504" s="38"/>
      <c r="O504" s="38"/>
      <c r="P504" s="38"/>
      <c r="Q504" s="38"/>
      <c r="R504" s="38"/>
      <c r="S504" s="38"/>
      <c r="T504" s="38"/>
      <c r="U504" s="38"/>
      <c r="V504" s="38"/>
      <c r="W504" s="38"/>
      <c r="X504" s="38"/>
      <c r="Y504" s="38"/>
      <c r="Z504" s="38"/>
    </row>
    <row r="505" customFormat="false" ht="15.75" hidden="false" customHeight="true" outlineLevel="0" collapsed="false">
      <c r="A505" s="38"/>
      <c r="B505" s="38"/>
      <c r="C505" s="38"/>
      <c r="D505" s="38"/>
      <c r="E505" s="38"/>
      <c r="F505" s="38"/>
      <c r="G505" s="38"/>
      <c r="H505" s="38"/>
      <c r="I505" s="38"/>
      <c r="J505" s="38"/>
      <c r="K505" s="38"/>
      <c r="L505" s="38"/>
      <c r="M505" s="38"/>
      <c r="N505" s="38"/>
      <c r="O505" s="38"/>
      <c r="P505" s="38"/>
      <c r="Q505" s="38"/>
      <c r="R505" s="38"/>
      <c r="S505" s="38"/>
      <c r="T505" s="38"/>
      <c r="U505" s="38"/>
      <c r="V505" s="38"/>
      <c r="W505" s="38"/>
      <c r="X505" s="38"/>
      <c r="Y505" s="38"/>
      <c r="Z505" s="38"/>
    </row>
    <row r="506" customFormat="false" ht="15.75" hidden="false" customHeight="true" outlineLevel="0" collapsed="false">
      <c r="A506" s="38"/>
      <c r="B506" s="38"/>
      <c r="C506" s="38"/>
      <c r="D506" s="38"/>
      <c r="E506" s="38"/>
      <c r="F506" s="38"/>
      <c r="G506" s="38"/>
      <c r="H506" s="38"/>
      <c r="I506" s="38"/>
      <c r="J506" s="38"/>
      <c r="K506" s="38"/>
      <c r="L506" s="38"/>
      <c r="M506" s="38"/>
      <c r="N506" s="38"/>
      <c r="O506" s="38"/>
      <c r="P506" s="38"/>
      <c r="Q506" s="38"/>
      <c r="R506" s="38"/>
      <c r="S506" s="38"/>
      <c r="T506" s="38"/>
      <c r="U506" s="38"/>
      <c r="V506" s="38"/>
      <c r="W506" s="38"/>
      <c r="X506" s="38"/>
      <c r="Y506" s="38"/>
      <c r="Z506" s="38"/>
    </row>
    <row r="507" customFormat="false" ht="15.75" hidden="false" customHeight="true" outlineLevel="0" collapsed="false">
      <c r="A507" s="38"/>
      <c r="B507" s="38"/>
      <c r="C507" s="38"/>
      <c r="D507" s="38"/>
      <c r="E507" s="38"/>
      <c r="F507" s="38"/>
      <c r="G507" s="38"/>
      <c r="H507" s="38"/>
      <c r="I507" s="38"/>
      <c r="J507" s="38"/>
      <c r="K507" s="38"/>
      <c r="L507" s="38"/>
      <c r="M507" s="38"/>
      <c r="N507" s="38"/>
      <c r="O507" s="38"/>
      <c r="P507" s="38"/>
      <c r="Q507" s="38"/>
      <c r="R507" s="38"/>
      <c r="S507" s="38"/>
      <c r="T507" s="38"/>
      <c r="U507" s="38"/>
      <c r="V507" s="38"/>
      <c r="W507" s="38"/>
      <c r="X507" s="38"/>
      <c r="Y507" s="38"/>
      <c r="Z507" s="38"/>
    </row>
    <row r="508" customFormat="false" ht="15.75" hidden="false" customHeight="true" outlineLevel="0" collapsed="false">
      <c r="A508" s="38"/>
      <c r="B508" s="38"/>
      <c r="C508" s="38"/>
      <c r="D508" s="38"/>
      <c r="E508" s="38"/>
      <c r="F508" s="38"/>
      <c r="G508" s="38"/>
      <c r="H508" s="38"/>
      <c r="I508" s="38"/>
      <c r="J508" s="38"/>
      <c r="K508" s="38"/>
      <c r="L508" s="38"/>
      <c r="M508" s="38"/>
      <c r="N508" s="38"/>
      <c r="O508" s="38"/>
      <c r="P508" s="38"/>
      <c r="Q508" s="38"/>
      <c r="R508" s="38"/>
      <c r="S508" s="38"/>
      <c r="T508" s="38"/>
      <c r="U508" s="38"/>
      <c r="V508" s="38"/>
      <c r="W508" s="38"/>
      <c r="X508" s="38"/>
      <c r="Y508" s="38"/>
      <c r="Z508" s="38"/>
    </row>
    <row r="509" customFormat="false" ht="15.75" hidden="false" customHeight="true" outlineLevel="0" collapsed="false">
      <c r="A509" s="38"/>
      <c r="B509" s="38"/>
      <c r="C509" s="38"/>
      <c r="D509" s="38"/>
      <c r="E509" s="38"/>
      <c r="F509" s="38"/>
      <c r="G509" s="38"/>
      <c r="H509" s="38"/>
      <c r="I509" s="38"/>
      <c r="J509" s="38"/>
      <c r="K509" s="38"/>
      <c r="L509" s="38"/>
      <c r="M509" s="38"/>
      <c r="N509" s="38"/>
      <c r="O509" s="38"/>
      <c r="P509" s="38"/>
      <c r="Q509" s="38"/>
      <c r="R509" s="38"/>
      <c r="S509" s="38"/>
      <c r="T509" s="38"/>
      <c r="U509" s="38"/>
      <c r="V509" s="38"/>
      <c r="W509" s="38"/>
      <c r="X509" s="38"/>
      <c r="Y509" s="38"/>
      <c r="Z509" s="38"/>
    </row>
    <row r="510" customFormat="false" ht="15.75" hidden="false" customHeight="true" outlineLevel="0" collapsed="false">
      <c r="A510" s="38"/>
      <c r="B510" s="38"/>
      <c r="C510" s="38"/>
      <c r="D510" s="38"/>
      <c r="E510" s="38"/>
      <c r="F510" s="38"/>
      <c r="G510" s="38"/>
      <c r="H510" s="38"/>
      <c r="I510" s="38"/>
      <c r="J510" s="38"/>
      <c r="K510" s="38"/>
      <c r="L510" s="38"/>
      <c r="M510" s="38"/>
      <c r="N510" s="38"/>
      <c r="O510" s="38"/>
      <c r="P510" s="38"/>
      <c r="Q510" s="38"/>
      <c r="R510" s="38"/>
      <c r="S510" s="38"/>
      <c r="T510" s="38"/>
      <c r="U510" s="38"/>
      <c r="V510" s="38"/>
      <c r="W510" s="38"/>
      <c r="X510" s="38"/>
      <c r="Y510" s="38"/>
      <c r="Z510" s="38"/>
    </row>
    <row r="511" customFormat="false" ht="15.75" hidden="false" customHeight="true" outlineLevel="0" collapsed="false">
      <c r="A511" s="38"/>
      <c r="B511" s="38"/>
      <c r="C511" s="38"/>
      <c r="D511" s="38"/>
      <c r="E511" s="38"/>
      <c r="F511" s="38"/>
      <c r="G511" s="38"/>
      <c r="H511" s="38"/>
      <c r="I511" s="38"/>
      <c r="J511" s="38"/>
      <c r="K511" s="38"/>
      <c r="L511" s="38"/>
      <c r="M511" s="38"/>
      <c r="N511" s="38"/>
      <c r="O511" s="38"/>
      <c r="P511" s="38"/>
      <c r="Q511" s="38"/>
      <c r="R511" s="38"/>
      <c r="S511" s="38"/>
      <c r="T511" s="38"/>
      <c r="U511" s="38"/>
      <c r="V511" s="38"/>
      <c r="W511" s="38"/>
      <c r="X511" s="38"/>
      <c r="Y511" s="38"/>
      <c r="Z511" s="38"/>
    </row>
    <row r="512" customFormat="false" ht="15.75" hidden="false" customHeight="true" outlineLevel="0" collapsed="false">
      <c r="A512" s="38"/>
      <c r="B512" s="38"/>
      <c r="C512" s="38"/>
      <c r="D512" s="38"/>
      <c r="E512" s="38"/>
      <c r="F512" s="38"/>
      <c r="G512" s="38"/>
      <c r="H512" s="38"/>
      <c r="I512" s="38"/>
      <c r="J512" s="38"/>
      <c r="K512" s="38"/>
      <c r="L512" s="38"/>
      <c r="M512" s="38"/>
      <c r="N512" s="38"/>
      <c r="O512" s="38"/>
      <c r="P512" s="38"/>
      <c r="Q512" s="38"/>
      <c r="R512" s="38"/>
      <c r="S512" s="38"/>
      <c r="T512" s="38"/>
      <c r="U512" s="38"/>
      <c r="V512" s="38"/>
      <c r="W512" s="38"/>
      <c r="X512" s="38"/>
      <c r="Y512" s="38"/>
      <c r="Z512" s="38"/>
    </row>
    <row r="513" customFormat="false" ht="15.75" hidden="false" customHeight="true" outlineLevel="0" collapsed="false">
      <c r="A513" s="38"/>
      <c r="B513" s="38"/>
      <c r="C513" s="38"/>
      <c r="D513" s="38"/>
      <c r="E513" s="38"/>
      <c r="F513" s="38"/>
      <c r="G513" s="38"/>
      <c r="H513" s="38"/>
      <c r="I513" s="38"/>
      <c r="J513" s="38"/>
      <c r="K513" s="38"/>
      <c r="L513" s="38"/>
      <c r="M513" s="38"/>
      <c r="N513" s="38"/>
      <c r="O513" s="38"/>
      <c r="P513" s="38"/>
      <c r="Q513" s="38"/>
      <c r="R513" s="38"/>
      <c r="S513" s="38"/>
      <c r="T513" s="38"/>
      <c r="U513" s="38"/>
      <c r="V513" s="38"/>
      <c r="W513" s="38"/>
      <c r="X513" s="38"/>
      <c r="Y513" s="38"/>
      <c r="Z513" s="38"/>
    </row>
    <row r="514" customFormat="false" ht="15.75" hidden="false" customHeight="true" outlineLevel="0" collapsed="false">
      <c r="A514" s="38"/>
      <c r="B514" s="38"/>
      <c r="C514" s="38"/>
      <c r="D514" s="38"/>
      <c r="E514" s="38"/>
      <c r="F514" s="38"/>
      <c r="G514" s="38"/>
      <c r="H514" s="38"/>
      <c r="I514" s="38"/>
      <c r="J514" s="38"/>
      <c r="K514" s="38"/>
      <c r="L514" s="38"/>
      <c r="M514" s="38"/>
      <c r="N514" s="38"/>
      <c r="O514" s="38"/>
      <c r="P514" s="38"/>
      <c r="Q514" s="38"/>
      <c r="R514" s="38"/>
      <c r="S514" s="38"/>
      <c r="T514" s="38"/>
      <c r="U514" s="38"/>
      <c r="V514" s="38"/>
      <c r="W514" s="38"/>
      <c r="X514" s="38"/>
      <c r="Y514" s="38"/>
      <c r="Z514" s="38"/>
    </row>
    <row r="515" customFormat="false" ht="15.75" hidden="false" customHeight="true" outlineLevel="0" collapsed="false">
      <c r="A515" s="38"/>
      <c r="B515" s="38"/>
      <c r="C515" s="38"/>
      <c r="D515" s="38"/>
      <c r="E515" s="38"/>
      <c r="F515" s="38"/>
      <c r="G515" s="38"/>
      <c r="H515" s="38"/>
      <c r="I515" s="38"/>
      <c r="J515" s="38"/>
      <c r="K515" s="38"/>
      <c r="L515" s="38"/>
      <c r="M515" s="38"/>
      <c r="N515" s="38"/>
      <c r="O515" s="38"/>
      <c r="P515" s="38"/>
      <c r="Q515" s="38"/>
      <c r="R515" s="38"/>
      <c r="S515" s="38"/>
      <c r="T515" s="38"/>
      <c r="U515" s="38"/>
      <c r="V515" s="38"/>
      <c r="W515" s="38"/>
      <c r="X515" s="38"/>
      <c r="Y515" s="38"/>
      <c r="Z515" s="38"/>
    </row>
    <row r="516" customFormat="false" ht="15.75" hidden="false" customHeight="true" outlineLevel="0" collapsed="false">
      <c r="A516" s="38"/>
      <c r="B516" s="38"/>
      <c r="C516" s="38"/>
      <c r="D516" s="38"/>
      <c r="E516" s="38"/>
      <c r="F516" s="38"/>
      <c r="G516" s="38"/>
      <c r="H516" s="38"/>
      <c r="I516" s="38"/>
      <c r="J516" s="38"/>
      <c r="K516" s="38"/>
      <c r="L516" s="38"/>
      <c r="M516" s="38"/>
      <c r="N516" s="38"/>
      <c r="O516" s="38"/>
      <c r="P516" s="38"/>
      <c r="Q516" s="38"/>
      <c r="R516" s="38"/>
      <c r="S516" s="38"/>
      <c r="T516" s="38"/>
      <c r="U516" s="38"/>
      <c r="V516" s="38"/>
      <c r="W516" s="38"/>
      <c r="X516" s="38"/>
      <c r="Y516" s="38"/>
      <c r="Z516" s="38"/>
    </row>
    <row r="517" customFormat="false" ht="15.75" hidden="false" customHeight="true" outlineLevel="0" collapsed="false">
      <c r="A517" s="38"/>
      <c r="B517" s="38"/>
      <c r="C517" s="38"/>
      <c r="D517" s="38"/>
      <c r="E517" s="38"/>
      <c r="F517" s="38"/>
      <c r="G517" s="38"/>
      <c r="H517" s="38"/>
      <c r="I517" s="38"/>
      <c r="J517" s="38"/>
      <c r="K517" s="38"/>
      <c r="L517" s="38"/>
      <c r="M517" s="38"/>
      <c r="N517" s="38"/>
      <c r="O517" s="38"/>
      <c r="P517" s="38"/>
      <c r="Q517" s="38"/>
      <c r="R517" s="38"/>
      <c r="S517" s="38"/>
      <c r="T517" s="38"/>
      <c r="U517" s="38"/>
      <c r="V517" s="38"/>
      <c r="W517" s="38"/>
      <c r="X517" s="38"/>
      <c r="Y517" s="38"/>
      <c r="Z517" s="38"/>
    </row>
    <row r="518" customFormat="false" ht="15.75" hidden="false" customHeight="true" outlineLevel="0" collapsed="false">
      <c r="A518" s="38"/>
      <c r="B518" s="38"/>
      <c r="C518" s="38"/>
      <c r="D518" s="38"/>
      <c r="E518" s="38"/>
      <c r="F518" s="38"/>
      <c r="G518" s="38"/>
      <c r="H518" s="38"/>
      <c r="I518" s="38"/>
      <c r="J518" s="38"/>
      <c r="K518" s="38"/>
      <c r="L518" s="38"/>
      <c r="M518" s="38"/>
      <c r="N518" s="38"/>
      <c r="O518" s="38"/>
      <c r="P518" s="38"/>
      <c r="Q518" s="38"/>
      <c r="R518" s="38"/>
      <c r="S518" s="38"/>
      <c r="T518" s="38"/>
      <c r="U518" s="38"/>
      <c r="V518" s="38"/>
      <c r="W518" s="38"/>
      <c r="X518" s="38"/>
      <c r="Y518" s="38"/>
      <c r="Z518" s="38"/>
    </row>
    <row r="519" customFormat="false" ht="15.75" hidden="false" customHeight="true" outlineLevel="0" collapsed="false">
      <c r="A519" s="38"/>
      <c r="B519" s="38"/>
      <c r="C519" s="38"/>
      <c r="D519" s="38"/>
      <c r="E519" s="38"/>
      <c r="F519" s="38"/>
      <c r="G519" s="38"/>
      <c r="H519" s="38"/>
      <c r="I519" s="38"/>
      <c r="J519" s="38"/>
      <c r="K519" s="38"/>
      <c r="L519" s="38"/>
      <c r="M519" s="38"/>
      <c r="N519" s="38"/>
      <c r="O519" s="38"/>
      <c r="P519" s="38"/>
      <c r="Q519" s="38"/>
      <c r="R519" s="38"/>
      <c r="S519" s="38"/>
      <c r="T519" s="38"/>
      <c r="U519" s="38"/>
      <c r="V519" s="38"/>
      <c r="W519" s="38"/>
      <c r="X519" s="38"/>
      <c r="Y519" s="38"/>
      <c r="Z519" s="38"/>
    </row>
    <row r="520" customFormat="false" ht="15.75" hidden="false" customHeight="true" outlineLevel="0" collapsed="false">
      <c r="A520" s="38"/>
      <c r="B520" s="38"/>
      <c r="C520" s="38"/>
      <c r="D520" s="38"/>
      <c r="E520" s="38"/>
      <c r="F520" s="38"/>
      <c r="G520" s="38"/>
      <c r="H520" s="38"/>
      <c r="I520" s="38"/>
      <c r="J520" s="38"/>
      <c r="K520" s="38"/>
      <c r="L520" s="38"/>
      <c r="M520" s="38"/>
      <c r="N520" s="38"/>
      <c r="O520" s="38"/>
      <c r="P520" s="38"/>
      <c r="Q520" s="38"/>
      <c r="R520" s="38"/>
      <c r="S520" s="38"/>
      <c r="T520" s="38"/>
      <c r="U520" s="38"/>
      <c r="V520" s="38"/>
      <c r="W520" s="38"/>
      <c r="X520" s="38"/>
      <c r="Y520" s="38"/>
      <c r="Z520" s="38"/>
    </row>
    <row r="521" customFormat="false" ht="15.75" hidden="false" customHeight="true" outlineLevel="0" collapsed="false">
      <c r="A521" s="38"/>
      <c r="B521" s="38"/>
      <c r="C521" s="38"/>
      <c r="D521" s="38"/>
      <c r="E521" s="38"/>
      <c r="F521" s="38"/>
      <c r="G521" s="38"/>
      <c r="H521" s="38"/>
      <c r="I521" s="38"/>
      <c r="J521" s="38"/>
      <c r="K521" s="38"/>
      <c r="L521" s="38"/>
      <c r="M521" s="38"/>
      <c r="N521" s="38"/>
      <c r="O521" s="38"/>
      <c r="P521" s="38"/>
      <c r="Q521" s="38"/>
      <c r="R521" s="38"/>
      <c r="S521" s="38"/>
      <c r="T521" s="38"/>
      <c r="U521" s="38"/>
      <c r="V521" s="38"/>
      <c r="W521" s="38"/>
      <c r="X521" s="38"/>
      <c r="Y521" s="38"/>
      <c r="Z521" s="38"/>
    </row>
    <row r="522" customFormat="false" ht="15.75" hidden="false" customHeight="true" outlineLevel="0" collapsed="false">
      <c r="A522" s="38"/>
      <c r="B522" s="38"/>
      <c r="C522" s="38"/>
      <c r="D522" s="38"/>
      <c r="E522" s="38"/>
      <c r="F522" s="38"/>
      <c r="G522" s="38"/>
      <c r="H522" s="38"/>
      <c r="I522" s="38"/>
      <c r="J522" s="38"/>
      <c r="K522" s="38"/>
      <c r="L522" s="38"/>
      <c r="M522" s="38"/>
      <c r="N522" s="38"/>
      <c r="O522" s="38"/>
      <c r="P522" s="38"/>
      <c r="Q522" s="38"/>
      <c r="R522" s="38"/>
      <c r="S522" s="38"/>
      <c r="T522" s="38"/>
      <c r="U522" s="38"/>
      <c r="V522" s="38"/>
      <c r="W522" s="38"/>
      <c r="X522" s="38"/>
      <c r="Y522" s="38"/>
      <c r="Z522" s="38"/>
    </row>
    <row r="523" customFormat="false" ht="15.75" hidden="false" customHeight="true" outlineLevel="0" collapsed="false">
      <c r="A523" s="38"/>
      <c r="B523" s="38"/>
      <c r="C523" s="38"/>
      <c r="D523" s="38"/>
      <c r="E523" s="38"/>
      <c r="F523" s="38"/>
      <c r="G523" s="38"/>
      <c r="H523" s="38"/>
      <c r="I523" s="38"/>
      <c r="J523" s="38"/>
      <c r="K523" s="38"/>
      <c r="L523" s="38"/>
      <c r="M523" s="38"/>
      <c r="N523" s="38"/>
      <c r="O523" s="38"/>
      <c r="P523" s="38"/>
      <c r="Q523" s="38"/>
      <c r="R523" s="38"/>
      <c r="S523" s="38"/>
      <c r="T523" s="38"/>
      <c r="U523" s="38"/>
      <c r="V523" s="38"/>
      <c r="W523" s="38"/>
      <c r="X523" s="38"/>
      <c r="Y523" s="38"/>
      <c r="Z523" s="38"/>
    </row>
    <row r="524" customFormat="false" ht="15.75" hidden="false" customHeight="true" outlineLevel="0" collapsed="false">
      <c r="A524" s="38"/>
      <c r="B524" s="38"/>
      <c r="C524" s="38"/>
      <c r="D524" s="38"/>
      <c r="E524" s="38"/>
      <c r="F524" s="38"/>
      <c r="G524" s="38"/>
      <c r="H524" s="38"/>
      <c r="I524" s="38"/>
      <c r="J524" s="38"/>
      <c r="K524" s="38"/>
      <c r="L524" s="38"/>
      <c r="M524" s="38"/>
      <c r="N524" s="38"/>
      <c r="O524" s="38"/>
      <c r="P524" s="38"/>
      <c r="Q524" s="38"/>
      <c r="R524" s="38"/>
      <c r="S524" s="38"/>
      <c r="T524" s="38"/>
      <c r="U524" s="38"/>
      <c r="V524" s="38"/>
      <c r="W524" s="38"/>
      <c r="X524" s="38"/>
      <c r="Y524" s="38"/>
      <c r="Z524" s="38"/>
    </row>
    <row r="525" customFormat="false" ht="15.75" hidden="false" customHeight="true" outlineLevel="0" collapsed="false">
      <c r="A525" s="38"/>
      <c r="B525" s="38"/>
      <c r="C525" s="38"/>
      <c r="D525" s="38"/>
      <c r="E525" s="38"/>
      <c r="F525" s="38"/>
      <c r="G525" s="38"/>
      <c r="H525" s="38"/>
      <c r="I525" s="38"/>
      <c r="J525" s="38"/>
      <c r="K525" s="38"/>
      <c r="L525" s="38"/>
      <c r="M525" s="38"/>
      <c r="N525" s="38"/>
      <c r="O525" s="38"/>
      <c r="P525" s="38"/>
      <c r="Q525" s="38"/>
      <c r="R525" s="38"/>
      <c r="S525" s="38"/>
      <c r="T525" s="38"/>
      <c r="U525" s="38"/>
      <c r="V525" s="38"/>
      <c r="W525" s="38"/>
      <c r="X525" s="38"/>
      <c r="Y525" s="38"/>
      <c r="Z525" s="38"/>
    </row>
    <row r="526" customFormat="false" ht="15.75" hidden="false" customHeight="true" outlineLevel="0" collapsed="false">
      <c r="A526" s="38"/>
      <c r="B526" s="38"/>
      <c r="C526" s="38"/>
      <c r="D526" s="38"/>
      <c r="E526" s="38"/>
      <c r="F526" s="38"/>
      <c r="G526" s="38"/>
      <c r="H526" s="38"/>
      <c r="I526" s="38"/>
      <c r="J526" s="38"/>
      <c r="K526" s="38"/>
      <c r="L526" s="38"/>
      <c r="M526" s="38"/>
      <c r="N526" s="38"/>
      <c r="O526" s="38"/>
      <c r="P526" s="38"/>
      <c r="Q526" s="38"/>
      <c r="R526" s="38"/>
      <c r="S526" s="38"/>
      <c r="T526" s="38"/>
      <c r="U526" s="38"/>
      <c r="V526" s="38"/>
      <c r="W526" s="38"/>
      <c r="X526" s="38"/>
      <c r="Y526" s="38"/>
      <c r="Z526" s="38"/>
    </row>
    <row r="527" customFormat="false" ht="15.75" hidden="false" customHeight="true" outlineLevel="0" collapsed="false">
      <c r="A527" s="38"/>
      <c r="B527" s="38"/>
      <c r="C527" s="38"/>
      <c r="D527" s="38"/>
      <c r="E527" s="38"/>
      <c r="F527" s="38"/>
      <c r="G527" s="38"/>
      <c r="H527" s="38"/>
      <c r="I527" s="38"/>
      <c r="J527" s="38"/>
      <c r="K527" s="38"/>
      <c r="L527" s="38"/>
      <c r="M527" s="38"/>
      <c r="N527" s="38"/>
      <c r="O527" s="38"/>
      <c r="P527" s="38"/>
      <c r="Q527" s="38"/>
      <c r="R527" s="38"/>
      <c r="S527" s="38"/>
      <c r="T527" s="38"/>
      <c r="U527" s="38"/>
      <c r="V527" s="38"/>
      <c r="W527" s="38"/>
      <c r="X527" s="38"/>
      <c r="Y527" s="38"/>
      <c r="Z527" s="38"/>
    </row>
    <row r="528" customFormat="false" ht="15.75" hidden="false" customHeight="true" outlineLevel="0" collapsed="false">
      <c r="A528" s="38"/>
      <c r="B528" s="38"/>
      <c r="C528" s="38"/>
      <c r="D528" s="38"/>
      <c r="E528" s="38"/>
      <c r="F528" s="38"/>
      <c r="G528" s="38"/>
      <c r="H528" s="38"/>
      <c r="I528" s="38"/>
      <c r="J528" s="38"/>
      <c r="K528" s="38"/>
      <c r="L528" s="38"/>
      <c r="M528" s="38"/>
      <c r="N528" s="38"/>
      <c r="O528" s="38"/>
      <c r="P528" s="38"/>
      <c r="Q528" s="38"/>
      <c r="R528" s="38"/>
      <c r="S528" s="38"/>
      <c r="T528" s="38"/>
      <c r="U528" s="38"/>
      <c r="V528" s="38"/>
      <c r="W528" s="38"/>
      <c r="X528" s="38"/>
      <c r="Y528" s="38"/>
      <c r="Z528" s="38"/>
    </row>
    <row r="529" customFormat="false" ht="15.75" hidden="false" customHeight="true" outlineLevel="0" collapsed="false">
      <c r="A529" s="38"/>
      <c r="B529" s="38"/>
      <c r="C529" s="38"/>
      <c r="D529" s="38"/>
      <c r="E529" s="38"/>
      <c r="F529" s="38"/>
      <c r="G529" s="38"/>
      <c r="H529" s="38"/>
      <c r="I529" s="38"/>
      <c r="J529" s="38"/>
      <c r="K529" s="38"/>
      <c r="L529" s="38"/>
      <c r="M529" s="38"/>
      <c r="N529" s="38"/>
      <c r="O529" s="38"/>
      <c r="P529" s="38"/>
      <c r="Q529" s="38"/>
      <c r="R529" s="38"/>
      <c r="S529" s="38"/>
      <c r="T529" s="38"/>
      <c r="U529" s="38"/>
      <c r="V529" s="38"/>
      <c r="W529" s="38"/>
      <c r="X529" s="38"/>
      <c r="Y529" s="38"/>
      <c r="Z529" s="38"/>
    </row>
    <row r="530" customFormat="false" ht="15.75" hidden="false" customHeight="true" outlineLevel="0" collapsed="false">
      <c r="A530" s="38"/>
      <c r="B530" s="38"/>
      <c r="C530" s="38"/>
      <c r="D530" s="38"/>
      <c r="E530" s="38"/>
      <c r="F530" s="38"/>
      <c r="G530" s="38"/>
      <c r="H530" s="38"/>
      <c r="I530" s="38"/>
      <c r="J530" s="38"/>
      <c r="K530" s="38"/>
      <c r="L530" s="38"/>
      <c r="M530" s="38"/>
      <c r="N530" s="38"/>
      <c r="O530" s="38"/>
      <c r="P530" s="38"/>
      <c r="Q530" s="38"/>
      <c r="R530" s="38"/>
      <c r="S530" s="38"/>
      <c r="T530" s="38"/>
      <c r="U530" s="38"/>
      <c r="V530" s="38"/>
      <c r="W530" s="38"/>
      <c r="X530" s="38"/>
      <c r="Y530" s="38"/>
      <c r="Z530" s="38"/>
    </row>
    <row r="531" customFormat="false" ht="15.75" hidden="false" customHeight="true" outlineLevel="0" collapsed="false">
      <c r="A531" s="38"/>
      <c r="B531" s="38"/>
      <c r="C531" s="38"/>
      <c r="D531" s="38"/>
      <c r="E531" s="38"/>
      <c r="F531" s="38"/>
      <c r="G531" s="38"/>
      <c r="H531" s="38"/>
      <c r="I531" s="38"/>
      <c r="J531" s="38"/>
      <c r="K531" s="38"/>
      <c r="L531" s="38"/>
      <c r="M531" s="38"/>
      <c r="N531" s="38"/>
      <c r="O531" s="38"/>
      <c r="P531" s="38"/>
      <c r="Q531" s="38"/>
      <c r="R531" s="38"/>
      <c r="S531" s="38"/>
      <c r="T531" s="38"/>
      <c r="U531" s="38"/>
      <c r="V531" s="38"/>
      <c r="W531" s="38"/>
      <c r="X531" s="38"/>
      <c r="Y531" s="38"/>
      <c r="Z531" s="38"/>
    </row>
    <row r="532" customFormat="false" ht="15.75" hidden="false" customHeight="true" outlineLevel="0" collapsed="false">
      <c r="A532" s="38"/>
      <c r="B532" s="38"/>
      <c r="C532" s="38"/>
      <c r="D532" s="38"/>
      <c r="E532" s="38"/>
      <c r="F532" s="38"/>
      <c r="G532" s="38"/>
      <c r="H532" s="38"/>
      <c r="I532" s="38"/>
      <c r="J532" s="38"/>
      <c r="K532" s="38"/>
      <c r="L532" s="38"/>
      <c r="M532" s="38"/>
      <c r="N532" s="38"/>
      <c r="O532" s="38"/>
      <c r="P532" s="38"/>
      <c r="Q532" s="38"/>
      <c r="R532" s="38"/>
      <c r="S532" s="38"/>
      <c r="T532" s="38"/>
      <c r="U532" s="38"/>
      <c r="V532" s="38"/>
      <c r="W532" s="38"/>
      <c r="X532" s="38"/>
      <c r="Y532" s="38"/>
      <c r="Z532" s="38"/>
    </row>
    <row r="533" customFormat="false" ht="15.75" hidden="false" customHeight="true" outlineLevel="0" collapsed="false">
      <c r="A533" s="38"/>
      <c r="B533" s="38"/>
      <c r="C533" s="38"/>
      <c r="D533" s="38"/>
      <c r="E533" s="38"/>
      <c r="F533" s="38"/>
      <c r="G533" s="38"/>
      <c r="H533" s="38"/>
      <c r="I533" s="38"/>
      <c r="J533" s="38"/>
      <c r="K533" s="38"/>
      <c r="L533" s="38"/>
      <c r="M533" s="38"/>
      <c r="N533" s="38"/>
      <c r="O533" s="38"/>
      <c r="P533" s="38"/>
      <c r="Q533" s="38"/>
      <c r="R533" s="38"/>
      <c r="S533" s="38"/>
      <c r="T533" s="38"/>
      <c r="U533" s="38"/>
      <c r="V533" s="38"/>
      <c r="W533" s="38"/>
      <c r="X533" s="38"/>
      <c r="Y533" s="38"/>
      <c r="Z533" s="38"/>
    </row>
    <row r="534" customFormat="false" ht="15.75" hidden="false" customHeight="true" outlineLevel="0" collapsed="false">
      <c r="A534" s="38"/>
      <c r="B534" s="38"/>
      <c r="C534" s="38"/>
      <c r="D534" s="38"/>
      <c r="E534" s="38"/>
      <c r="F534" s="38"/>
      <c r="G534" s="38"/>
      <c r="H534" s="38"/>
      <c r="I534" s="38"/>
      <c r="J534" s="38"/>
      <c r="K534" s="38"/>
      <c r="L534" s="38"/>
      <c r="M534" s="38"/>
      <c r="N534" s="38"/>
      <c r="O534" s="38"/>
      <c r="P534" s="38"/>
      <c r="Q534" s="38"/>
      <c r="R534" s="38"/>
      <c r="S534" s="38"/>
      <c r="T534" s="38"/>
      <c r="U534" s="38"/>
      <c r="V534" s="38"/>
      <c r="W534" s="38"/>
      <c r="X534" s="38"/>
      <c r="Y534" s="38"/>
      <c r="Z534" s="38"/>
    </row>
    <row r="535" customFormat="false" ht="15.75" hidden="false" customHeight="true" outlineLevel="0" collapsed="false">
      <c r="A535" s="38"/>
      <c r="B535" s="38"/>
      <c r="C535" s="38"/>
      <c r="D535" s="38"/>
      <c r="E535" s="38"/>
      <c r="F535" s="38"/>
      <c r="G535" s="38"/>
      <c r="H535" s="38"/>
      <c r="I535" s="38"/>
      <c r="J535" s="38"/>
      <c r="K535" s="38"/>
      <c r="L535" s="38"/>
      <c r="M535" s="38"/>
      <c r="N535" s="38"/>
      <c r="O535" s="38"/>
      <c r="P535" s="38"/>
      <c r="Q535" s="38"/>
      <c r="R535" s="38"/>
      <c r="S535" s="38"/>
      <c r="T535" s="38"/>
      <c r="U535" s="38"/>
      <c r="V535" s="38"/>
      <c r="W535" s="38"/>
      <c r="X535" s="38"/>
      <c r="Y535" s="38"/>
      <c r="Z535" s="38"/>
    </row>
    <row r="536" customFormat="false" ht="15.75" hidden="false" customHeight="true" outlineLevel="0" collapsed="false">
      <c r="A536" s="38"/>
      <c r="B536" s="38"/>
      <c r="C536" s="38"/>
      <c r="D536" s="38"/>
      <c r="E536" s="38"/>
      <c r="F536" s="38"/>
      <c r="G536" s="38"/>
      <c r="H536" s="38"/>
      <c r="I536" s="38"/>
      <c r="J536" s="38"/>
      <c r="K536" s="38"/>
      <c r="L536" s="38"/>
      <c r="M536" s="38"/>
      <c r="N536" s="38"/>
      <c r="O536" s="38"/>
      <c r="P536" s="38"/>
      <c r="Q536" s="38"/>
      <c r="R536" s="38"/>
      <c r="S536" s="38"/>
      <c r="T536" s="38"/>
      <c r="U536" s="38"/>
      <c r="V536" s="38"/>
      <c r="W536" s="38"/>
      <c r="X536" s="38"/>
      <c r="Y536" s="38"/>
      <c r="Z536" s="38"/>
    </row>
    <row r="537" customFormat="false" ht="15.75" hidden="false" customHeight="true" outlineLevel="0" collapsed="false">
      <c r="A537" s="38"/>
      <c r="B537" s="38"/>
      <c r="C537" s="38"/>
      <c r="D537" s="38"/>
      <c r="E537" s="38"/>
      <c r="F537" s="38"/>
      <c r="G537" s="38"/>
      <c r="H537" s="38"/>
      <c r="I537" s="38"/>
      <c r="J537" s="38"/>
      <c r="K537" s="38"/>
      <c r="L537" s="38"/>
      <c r="M537" s="38"/>
      <c r="N537" s="38"/>
      <c r="O537" s="38"/>
      <c r="P537" s="38"/>
      <c r="Q537" s="38"/>
      <c r="R537" s="38"/>
      <c r="S537" s="38"/>
      <c r="T537" s="38"/>
      <c r="U537" s="38"/>
      <c r="V537" s="38"/>
      <c r="W537" s="38"/>
      <c r="X537" s="38"/>
      <c r="Y537" s="38"/>
      <c r="Z537" s="38"/>
    </row>
    <row r="538" customFormat="false" ht="15.75" hidden="false" customHeight="true" outlineLevel="0" collapsed="false">
      <c r="A538" s="38"/>
      <c r="B538" s="38"/>
      <c r="C538" s="38"/>
      <c r="D538" s="38"/>
      <c r="E538" s="38"/>
      <c r="F538" s="38"/>
      <c r="G538" s="38"/>
      <c r="H538" s="38"/>
      <c r="I538" s="38"/>
      <c r="J538" s="38"/>
      <c r="K538" s="38"/>
      <c r="L538" s="38"/>
      <c r="M538" s="38"/>
      <c r="N538" s="38"/>
      <c r="O538" s="38"/>
      <c r="P538" s="38"/>
      <c r="Q538" s="38"/>
      <c r="R538" s="38"/>
      <c r="S538" s="38"/>
      <c r="T538" s="38"/>
      <c r="U538" s="38"/>
      <c r="V538" s="38"/>
      <c r="W538" s="38"/>
      <c r="X538" s="38"/>
      <c r="Y538" s="38"/>
      <c r="Z538" s="38"/>
    </row>
    <row r="539" customFormat="false" ht="15.75" hidden="false" customHeight="true" outlineLevel="0" collapsed="false">
      <c r="A539" s="38"/>
      <c r="B539" s="38"/>
      <c r="C539" s="38"/>
      <c r="D539" s="38"/>
      <c r="E539" s="38"/>
      <c r="F539" s="38"/>
      <c r="G539" s="38"/>
      <c r="H539" s="38"/>
      <c r="I539" s="38"/>
      <c r="J539" s="38"/>
      <c r="K539" s="38"/>
      <c r="L539" s="38"/>
      <c r="M539" s="38"/>
      <c r="N539" s="38"/>
      <c r="O539" s="38"/>
      <c r="P539" s="38"/>
      <c r="Q539" s="38"/>
      <c r="R539" s="38"/>
      <c r="S539" s="38"/>
      <c r="T539" s="38"/>
      <c r="U539" s="38"/>
      <c r="V539" s="38"/>
      <c r="W539" s="38"/>
      <c r="X539" s="38"/>
      <c r="Y539" s="38"/>
      <c r="Z539" s="38"/>
    </row>
    <row r="540" customFormat="false" ht="15.75" hidden="false" customHeight="true" outlineLevel="0" collapsed="false">
      <c r="A540" s="38"/>
      <c r="B540" s="38"/>
      <c r="C540" s="38"/>
      <c r="D540" s="38"/>
      <c r="E540" s="38"/>
      <c r="F540" s="38"/>
      <c r="G540" s="38"/>
      <c r="H540" s="38"/>
      <c r="I540" s="38"/>
      <c r="J540" s="38"/>
      <c r="K540" s="38"/>
      <c r="L540" s="38"/>
      <c r="M540" s="38"/>
      <c r="N540" s="38"/>
      <c r="O540" s="38"/>
      <c r="P540" s="38"/>
      <c r="Q540" s="38"/>
      <c r="R540" s="38"/>
      <c r="S540" s="38"/>
      <c r="T540" s="38"/>
      <c r="U540" s="38"/>
      <c r="V540" s="38"/>
      <c r="W540" s="38"/>
      <c r="X540" s="38"/>
      <c r="Y540" s="38"/>
      <c r="Z540" s="38"/>
    </row>
    <row r="541" customFormat="false" ht="15.75" hidden="false" customHeight="true" outlineLevel="0" collapsed="false">
      <c r="A541" s="38"/>
      <c r="B541" s="38"/>
      <c r="C541" s="38"/>
      <c r="D541" s="38"/>
      <c r="E541" s="38"/>
      <c r="F541" s="38"/>
      <c r="G541" s="38"/>
      <c r="H541" s="38"/>
      <c r="I541" s="38"/>
      <c r="J541" s="38"/>
      <c r="K541" s="38"/>
      <c r="L541" s="38"/>
      <c r="M541" s="38"/>
      <c r="N541" s="38"/>
      <c r="O541" s="38"/>
      <c r="P541" s="38"/>
      <c r="Q541" s="38"/>
      <c r="R541" s="38"/>
      <c r="S541" s="38"/>
      <c r="T541" s="38"/>
      <c r="U541" s="38"/>
      <c r="V541" s="38"/>
      <c r="W541" s="38"/>
      <c r="X541" s="38"/>
      <c r="Y541" s="38"/>
      <c r="Z541" s="38"/>
    </row>
    <row r="542" customFormat="false" ht="15.75" hidden="false" customHeight="true" outlineLevel="0" collapsed="false">
      <c r="A542" s="38"/>
      <c r="B542" s="38"/>
      <c r="C542" s="38"/>
      <c r="D542" s="38"/>
      <c r="E542" s="38"/>
      <c r="F542" s="38"/>
      <c r="G542" s="38"/>
      <c r="H542" s="38"/>
      <c r="I542" s="38"/>
      <c r="J542" s="38"/>
      <c r="K542" s="38"/>
      <c r="L542" s="38"/>
      <c r="M542" s="38"/>
      <c r="N542" s="38"/>
      <c r="O542" s="38"/>
      <c r="P542" s="38"/>
      <c r="Q542" s="38"/>
      <c r="R542" s="38"/>
      <c r="S542" s="38"/>
      <c r="T542" s="38"/>
      <c r="U542" s="38"/>
      <c r="V542" s="38"/>
      <c r="W542" s="38"/>
      <c r="X542" s="38"/>
      <c r="Y542" s="38"/>
      <c r="Z542" s="38"/>
    </row>
    <row r="543" customFormat="false" ht="15.75" hidden="false" customHeight="true" outlineLevel="0" collapsed="false">
      <c r="A543" s="38"/>
      <c r="B543" s="38"/>
      <c r="C543" s="38"/>
      <c r="D543" s="38"/>
      <c r="E543" s="38"/>
      <c r="F543" s="38"/>
      <c r="G543" s="38"/>
      <c r="H543" s="38"/>
      <c r="I543" s="38"/>
      <c r="J543" s="38"/>
      <c r="K543" s="38"/>
      <c r="L543" s="38"/>
      <c r="M543" s="38"/>
      <c r="N543" s="38"/>
      <c r="O543" s="38"/>
      <c r="P543" s="38"/>
      <c r="Q543" s="38"/>
      <c r="R543" s="38"/>
      <c r="S543" s="38"/>
      <c r="T543" s="38"/>
      <c r="U543" s="38"/>
      <c r="V543" s="38"/>
      <c r="W543" s="38"/>
      <c r="X543" s="38"/>
      <c r="Y543" s="38"/>
      <c r="Z543" s="38"/>
    </row>
    <row r="544" customFormat="false" ht="15.75" hidden="false" customHeight="true" outlineLevel="0" collapsed="false">
      <c r="A544" s="38"/>
      <c r="B544" s="38"/>
      <c r="C544" s="38"/>
      <c r="D544" s="38"/>
      <c r="E544" s="38"/>
      <c r="F544" s="38"/>
      <c r="G544" s="38"/>
      <c r="H544" s="38"/>
      <c r="I544" s="38"/>
      <c r="J544" s="38"/>
      <c r="K544" s="38"/>
      <c r="L544" s="38"/>
      <c r="M544" s="38"/>
      <c r="N544" s="38"/>
      <c r="O544" s="38"/>
      <c r="P544" s="38"/>
      <c r="Q544" s="38"/>
      <c r="R544" s="38"/>
      <c r="S544" s="38"/>
      <c r="T544" s="38"/>
      <c r="U544" s="38"/>
      <c r="V544" s="38"/>
      <c r="W544" s="38"/>
      <c r="X544" s="38"/>
      <c r="Y544" s="38"/>
      <c r="Z544" s="38"/>
    </row>
    <row r="545" customFormat="false" ht="15.75" hidden="false" customHeight="true" outlineLevel="0" collapsed="false">
      <c r="A545" s="38"/>
      <c r="B545" s="38"/>
      <c r="C545" s="38"/>
      <c r="D545" s="38"/>
      <c r="E545" s="38"/>
      <c r="F545" s="38"/>
      <c r="G545" s="38"/>
      <c r="H545" s="38"/>
      <c r="I545" s="38"/>
      <c r="J545" s="38"/>
      <c r="K545" s="38"/>
      <c r="L545" s="38"/>
      <c r="M545" s="38"/>
      <c r="N545" s="38"/>
      <c r="O545" s="38"/>
      <c r="P545" s="38"/>
      <c r="Q545" s="38"/>
      <c r="R545" s="38"/>
      <c r="S545" s="38"/>
      <c r="T545" s="38"/>
      <c r="U545" s="38"/>
      <c r="V545" s="38"/>
      <c r="W545" s="38"/>
      <c r="X545" s="38"/>
      <c r="Y545" s="38"/>
      <c r="Z545" s="38"/>
    </row>
    <row r="546" customFormat="false" ht="15.75" hidden="false" customHeight="true" outlineLevel="0" collapsed="false">
      <c r="A546" s="38"/>
      <c r="B546" s="38"/>
      <c r="C546" s="38"/>
      <c r="D546" s="38"/>
      <c r="E546" s="38"/>
      <c r="F546" s="38"/>
      <c r="G546" s="38"/>
      <c r="H546" s="38"/>
      <c r="I546" s="38"/>
      <c r="J546" s="38"/>
      <c r="K546" s="38"/>
      <c r="L546" s="38"/>
      <c r="M546" s="38"/>
      <c r="N546" s="38"/>
      <c r="O546" s="38"/>
      <c r="P546" s="38"/>
      <c r="Q546" s="38"/>
      <c r="R546" s="38"/>
      <c r="S546" s="38"/>
      <c r="T546" s="38"/>
      <c r="U546" s="38"/>
      <c r="V546" s="38"/>
      <c r="W546" s="38"/>
      <c r="X546" s="38"/>
      <c r="Y546" s="38"/>
      <c r="Z546" s="38"/>
    </row>
    <row r="547" customFormat="false" ht="15.75" hidden="false" customHeight="true" outlineLevel="0" collapsed="false">
      <c r="A547" s="38"/>
      <c r="B547" s="38"/>
      <c r="C547" s="38"/>
      <c r="D547" s="38"/>
      <c r="E547" s="38"/>
      <c r="F547" s="38"/>
      <c r="G547" s="38"/>
      <c r="H547" s="38"/>
      <c r="I547" s="38"/>
      <c r="J547" s="38"/>
      <c r="K547" s="38"/>
      <c r="L547" s="38"/>
      <c r="M547" s="38"/>
      <c r="N547" s="38"/>
      <c r="O547" s="38"/>
      <c r="P547" s="38"/>
      <c r="Q547" s="38"/>
      <c r="R547" s="38"/>
      <c r="S547" s="38"/>
      <c r="T547" s="38"/>
      <c r="U547" s="38"/>
      <c r="V547" s="38"/>
      <c r="W547" s="38"/>
      <c r="X547" s="38"/>
      <c r="Y547" s="38"/>
      <c r="Z547" s="38"/>
    </row>
    <row r="548" customFormat="false" ht="15.75" hidden="false" customHeight="true" outlineLevel="0" collapsed="false">
      <c r="A548" s="38"/>
      <c r="B548" s="38"/>
      <c r="C548" s="38"/>
      <c r="D548" s="38"/>
      <c r="E548" s="38"/>
      <c r="F548" s="38"/>
      <c r="G548" s="38"/>
      <c r="H548" s="38"/>
      <c r="I548" s="38"/>
      <c r="J548" s="38"/>
      <c r="K548" s="38"/>
      <c r="L548" s="38"/>
      <c r="M548" s="38"/>
      <c r="N548" s="38"/>
      <c r="O548" s="38"/>
      <c r="P548" s="38"/>
      <c r="Q548" s="38"/>
      <c r="R548" s="38"/>
      <c r="S548" s="38"/>
      <c r="T548" s="38"/>
      <c r="U548" s="38"/>
      <c r="V548" s="38"/>
      <c r="W548" s="38"/>
      <c r="X548" s="38"/>
      <c r="Y548" s="38"/>
      <c r="Z548" s="38"/>
    </row>
    <row r="549" customFormat="false" ht="15.75" hidden="false" customHeight="true" outlineLevel="0" collapsed="false">
      <c r="A549" s="38"/>
      <c r="B549" s="38"/>
      <c r="C549" s="38"/>
      <c r="D549" s="38"/>
      <c r="E549" s="38"/>
      <c r="F549" s="38"/>
      <c r="G549" s="38"/>
      <c r="H549" s="38"/>
      <c r="I549" s="38"/>
      <c r="J549" s="38"/>
      <c r="K549" s="38"/>
      <c r="L549" s="38"/>
      <c r="M549" s="38"/>
      <c r="N549" s="38"/>
      <c r="O549" s="38"/>
      <c r="P549" s="38"/>
      <c r="Q549" s="38"/>
      <c r="R549" s="38"/>
      <c r="S549" s="38"/>
      <c r="T549" s="38"/>
      <c r="U549" s="38"/>
      <c r="V549" s="38"/>
      <c r="W549" s="38"/>
      <c r="X549" s="38"/>
      <c r="Y549" s="38"/>
      <c r="Z549" s="38"/>
    </row>
    <row r="550" customFormat="false" ht="15.75" hidden="false" customHeight="true" outlineLevel="0" collapsed="false">
      <c r="A550" s="38"/>
      <c r="B550" s="38"/>
      <c r="C550" s="38"/>
      <c r="D550" s="38"/>
      <c r="E550" s="38"/>
      <c r="F550" s="38"/>
      <c r="G550" s="38"/>
      <c r="H550" s="38"/>
      <c r="I550" s="38"/>
      <c r="J550" s="38"/>
      <c r="K550" s="38"/>
      <c r="L550" s="38"/>
      <c r="M550" s="38"/>
      <c r="N550" s="38"/>
      <c r="O550" s="38"/>
      <c r="P550" s="38"/>
      <c r="Q550" s="38"/>
      <c r="R550" s="38"/>
      <c r="S550" s="38"/>
      <c r="T550" s="38"/>
      <c r="U550" s="38"/>
      <c r="V550" s="38"/>
      <c r="W550" s="38"/>
      <c r="X550" s="38"/>
      <c r="Y550" s="38"/>
      <c r="Z550" s="38"/>
    </row>
    <row r="551" customFormat="false" ht="15.75" hidden="false" customHeight="true" outlineLevel="0" collapsed="false">
      <c r="A551" s="38"/>
      <c r="B551" s="38"/>
      <c r="C551" s="38"/>
      <c r="D551" s="38"/>
      <c r="E551" s="38"/>
      <c r="F551" s="38"/>
      <c r="G551" s="38"/>
      <c r="H551" s="38"/>
      <c r="I551" s="38"/>
      <c r="J551" s="38"/>
      <c r="K551" s="38"/>
      <c r="L551" s="38"/>
      <c r="M551" s="38"/>
      <c r="N551" s="38"/>
      <c r="O551" s="38"/>
      <c r="P551" s="38"/>
      <c r="Q551" s="38"/>
      <c r="R551" s="38"/>
      <c r="S551" s="38"/>
      <c r="T551" s="38"/>
      <c r="U551" s="38"/>
      <c r="V551" s="38"/>
      <c r="W551" s="38"/>
      <c r="X551" s="38"/>
      <c r="Y551" s="38"/>
      <c r="Z551" s="38"/>
    </row>
    <row r="552" customFormat="false" ht="15.75" hidden="false" customHeight="true" outlineLevel="0" collapsed="false">
      <c r="A552" s="38"/>
      <c r="B552" s="38"/>
      <c r="C552" s="38"/>
      <c r="D552" s="38"/>
      <c r="E552" s="38"/>
      <c r="F552" s="38"/>
      <c r="G552" s="38"/>
      <c r="H552" s="38"/>
      <c r="I552" s="38"/>
      <c r="J552" s="38"/>
      <c r="K552" s="38"/>
      <c r="L552" s="38"/>
      <c r="M552" s="38"/>
      <c r="N552" s="38"/>
      <c r="O552" s="38"/>
      <c r="P552" s="38"/>
      <c r="Q552" s="38"/>
      <c r="R552" s="38"/>
      <c r="S552" s="38"/>
      <c r="T552" s="38"/>
      <c r="U552" s="38"/>
      <c r="V552" s="38"/>
      <c r="W552" s="38"/>
      <c r="X552" s="38"/>
      <c r="Y552" s="38"/>
      <c r="Z552" s="38"/>
    </row>
    <row r="553" customFormat="false" ht="15.75" hidden="false" customHeight="true" outlineLevel="0" collapsed="false">
      <c r="A553" s="38"/>
      <c r="B553" s="38"/>
      <c r="C553" s="38"/>
      <c r="D553" s="38"/>
      <c r="E553" s="38"/>
      <c r="F553" s="38"/>
      <c r="G553" s="38"/>
      <c r="H553" s="38"/>
      <c r="I553" s="38"/>
      <c r="J553" s="38"/>
      <c r="K553" s="38"/>
      <c r="L553" s="38"/>
      <c r="M553" s="38"/>
      <c r="N553" s="38"/>
      <c r="O553" s="38"/>
      <c r="P553" s="38"/>
      <c r="Q553" s="38"/>
      <c r="R553" s="38"/>
      <c r="S553" s="38"/>
      <c r="T553" s="38"/>
      <c r="U553" s="38"/>
      <c r="V553" s="38"/>
      <c r="W553" s="38"/>
      <c r="X553" s="38"/>
      <c r="Y553" s="38"/>
      <c r="Z553" s="38"/>
    </row>
    <row r="554" customFormat="false" ht="15.75" hidden="false" customHeight="true" outlineLevel="0" collapsed="false">
      <c r="A554" s="38"/>
      <c r="B554" s="38"/>
      <c r="C554" s="38"/>
      <c r="D554" s="38"/>
      <c r="E554" s="38"/>
      <c r="F554" s="38"/>
      <c r="G554" s="38"/>
      <c r="H554" s="38"/>
      <c r="I554" s="38"/>
      <c r="J554" s="38"/>
      <c r="K554" s="38"/>
      <c r="L554" s="38"/>
      <c r="M554" s="38"/>
      <c r="N554" s="38"/>
      <c r="O554" s="38"/>
      <c r="P554" s="38"/>
      <c r="Q554" s="38"/>
      <c r="R554" s="38"/>
      <c r="S554" s="38"/>
      <c r="T554" s="38"/>
      <c r="U554" s="38"/>
      <c r="V554" s="38"/>
      <c r="W554" s="38"/>
      <c r="X554" s="38"/>
      <c r="Y554" s="38"/>
      <c r="Z554" s="38"/>
    </row>
    <row r="555" customFormat="false" ht="15.75" hidden="false" customHeight="true" outlineLevel="0" collapsed="false">
      <c r="A555" s="38"/>
      <c r="B555" s="38"/>
      <c r="C555" s="38"/>
      <c r="D555" s="38"/>
      <c r="E555" s="38"/>
      <c r="F555" s="38"/>
      <c r="G555" s="38"/>
      <c r="H555" s="38"/>
      <c r="I555" s="38"/>
      <c r="J555" s="38"/>
      <c r="K555" s="38"/>
      <c r="L555" s="38"/>
      <c r="M555" s="38"/>
      <c r="N555" s="38"/>
      <c r="O555" s="38"/>
      <c r="P555" s="38"/>
      <c r="Q555" s="38"/>
      <c r="R555" s="38"/>
      <c r="S555" s="38"/>
      <c r="T555" s="38"/>
      <c r="U555" s="38"/>
      <c r="V555" s="38"/>
      <c r="W555" s="38"/>
      <c r="X555" s="38"/>
      <c r="Y555" s="38"/>
      <c r="Z555" s="38"/>
    </row>
    <row r="556" customFormat="false" ht="15.75" hidden="false" customHeight="true" outlineLevel="0" collapsed="false">
      <c r="A556" s="38"/>
      <c r="B556" s="38"/>
      <c r="C556" s="38"/>
      <c r="D556" s="38"/>
      <c r="E556" s="38"/>
      <c r="F556" s="38"/>
      <c r="G556" s="38"/>
      <c r="H556" s="38"/>
      <c r="I556" s="38"/>
      <c r="J556" s="38"/>
      <c r="K556" s="38"/>
      <c r="L556" s="38"/>
      <c r="M556" s="38"/>
      <c r="N556" s="38"/>
      <c r="O556" s="38"/>
      <c r="P556" s="38"/>
      <c r="Q556" s="38"/>
      <c r="R556" s="38"/>
      <c r="S556" s="38"/>
      <c r="T556" s="38"/>
      <c r="U556" s="38"/>
      <c r="V556" s="38"/>
      <c r="W556" s="38"/>
      <c r="X556" s="38"/>
      <c r="Y556" s="38"/>
      <c r="Z556" s="38"/>
    </row>
    <row r="557" customFormat="false" ht="15.75" hidden="false" customHeight="true" outlineLevel="0" collapsed="false">
      <c r="A557" s="38"/>
      <c r="B557" s="38"/>
      <c r="C557" s="38"/>
      <c r="D557" s="38"/>
      <c r="E557" s="38"/>
      <c r="F557" s="38"/>
      <c r="G557" s="38"/>
      <c r="H557" s="38"/>
      <c r="I557" s="38"/>
      <c r="J557" s="38"/>
      <c r="K557" s="38"/>
      <c r="L557" s="38"/>
      <c r="M557" s="38"/>
      <c r="N557" s="38"/>
      <c r="O557" s="38"/>
      <c r="P557" s="38"/>
      <c r="Q557" s="38"/>
      <c r="R557" s="38"/>
      <c r="S557" s="38"/>
      <c r="T557" s="38"/>
      <c r="U557" s="38"/>
      <c r="V557" s="38"/>
      <c r="W557" s="38"/>
      <c r="X557" s="38"/>
      <c r="Y557" s="38"/>
      <c r="Z557" s="38"/>
    </row>
    <row r="558" customFormat="false" ht="15.75" hidden="false" customHeight="true" outlineLevel="0" collapsed="false">
      <c r="A558" s="38"/>
      <c r="B558" s="38"/>
      <c r="C558" s="38"/>
      <c r="D558" s="38"/>
      <c r="E558" s="38"/>
      <c r="F558" s="38"/>
      <c r="G558" s="38"/>
      <c r="H558" s="38"/>
      <c r="I558" s="38"/>
      <c r="J558" s="38"/>
      <c r="K558" s="38"/>
      <c r="L558" s="38"/>
      <c r="M558" s="38"/>
      <c r="N558" s="38"/>
      <c r="O558" s="38"/>
      <c r="P558" s="38"/>
      <c r="Q558" s="38"/>
      <c r="R558" s="38"/>
      <c r="S558" s="38"/>
      <c r="T558" s="38"/>
      <c r="U558" s="38"/>
      <c r="V558" s="38"/>
      <c r="W558" s="38"/>
      <c r="X558" s="38"/>
      <c r="Y558" s="38"/>
      <c r="Z558" s="38"/>
    </row>
    <row r="559" customFormat="false" ht="15.75" hidden="false" customHeight="true" outlineLevel="0" collapsed="false">
      <c r="A559" s="38"/>
      <c r="B559" s="38"/>
      <c r="C559" s="38"/>
      <c r="D559" s="38"/>
      <c r="E559" s="38"/>
      <c r="F559" s="38"/>
      <c r="G559" s="38"/>
      <c r="H559" s="38"/>
      <c r="I559" s="38"/>
      <c r="J559" s="38"/>
      <c r="K559" s="38"/>
      <c r="L559" s="38"/>
      <c r="M559" s="38"/>
      <c r="N559" s="38"/>
      <c r="O559" s="38"/>
      <c r="P559" s="38"/>
      <c r="Q559" s="38"/>
      <c r="R559" s="38"/>
      <c r="S559" s="38"/>
      <c r="T559" s="38"/>
      <c r="U559" s="38"/>
      <c r="V559" s="38"/>
      <c r="W559" s="38"/>
      <c r="X559" s="38"/>
      <c r="Y559" s="38"/>
      <c r="Z559" s="38"/>
    </row>
    <row r="560" customFormat="false" ht="15.75" hidden="false" customHeight="true" outlineLevel="0" collapsed="false">
      <c r="A560" s="38"/>
      <c r="B560" s="38"/>
      <c r="C560" s="38"/>
      <c r="D560" s="38"/>
      <c r="E560" s="38"/>
      <c r="F560" s="38"/>
      <c r="G560" s="38"/>
      <c r="H560" s="38"/>
      <c r="I560" s="38"/>
      <c r="J560" s="38"/>
      <c r="K560" s="38"/>
      <c r="L560" s="38"/>
      <c r="M560" s="38"/>
      <c r="N560" s="38"/>
      <c r="O560" s="38"/>
      <c r="P560" s="38"/>
      <c r="Q560" s="38"/>
      <c r="R560" s="38"/>
      <c r="S560" s="38"/>
      <c r="T560" s="38"/>
      <c r="U560" s="38"/>
      <c r="V560" s="38"/>
      <c r="W560" s="38"/>
      <c r="X560" s="38"/>
      <c r="Y560" s="38"/>
      <c r="Z560" s="38"/>
    </row>
    <row r="561" customFormat="false" ht="15.75" hidden="false" customHeight="true" outlineLevel="0" collapsed="false">
      <c r="A561" s="38"/>
      <c r="B561" s="38"/>
      <c r="C561" s="38"/>
      <c r="D561" s="38"/>
      <c r="E561" s="38"/>
      <c r="F561" s="38"/>
      <c r="G561" s="38"/>
      <c r="H561" s="38"/>
      <c r="I561" s="38"/>
      <c r="J561" s="38"/>
      <c r="K561" s="38"/>
      <c r="L561" s="38"/>
      <c r="M561" s="38"/>
      <c r="N561" s="38"/>
      <c r="O561" s="38"/>
      <c r="P561" s="38"/>
      <c r="Q561" s="38"/>
      <c r="R561" s="38"/>
      <c r="S561" s="38"/>
      <c r="T561" s="38"/>
      <c r="U561" s="38"/>
      <c r="V561" s="38"/>
      <c r="W561" s="38"/>
      <c r="X561" s="38"/>
      <c r="Y561" s="38"/>
      <c r="Z561" s="38"/>
    </row>
    <row r="562" customFormat="false" ht="15.75" hidden="false" customHeight="true" outlineLevel="0" collapsed="false">
      <c r="A562" s="38"/>
      <c r="B562" s="38"/>
      <c r="C562" s="38"/>
      <c r="D562" s="38"/>
      <c r="E562" s="38"/>
      <c r="F562" s="38"/>
      <c r="G562" s="38"/>
      <c r="H562" s="38"/>
      <c r="I562" s="38"/>
      <c r="J562" s="38"/>
      <c r="K562" s="38"/>
      <c r="L562" s="38"/>
      <c r="M562" s="38"/>
      <c r="N562" s="38"/>
      <c r="O562" s="38"/>
      <c r="P562" s="38"/>
      <c r="Q562" s="38"/>
      <c r="R562" s="38"/>
      <c r="S562" s="38"/>
      <c r="T562" s="38"/>
      <c r="U562" s="38"/>
      <c r="V562" s="38"/>
      <c r="W562" s="38"/>
      <c r="X562" s="38"/>
      <c r="Y562" s="38"/>
      <c r="Z562" s="38"/>
    </row>
    <row r="563" customFormat="false" ht="15.75" hidden="false" customHeight="true" outlineLevel="0" collapsed="false">
      <c r="A563" s="38"/>
      <c r="B563" s="38"/>
      <c r="C563" s="38"/>
      <c r="D563" s="38"/>
      <c r="E563" s="38"/>
      <c r="F563" s="38"/>
      <c r="G563" s="38"/>
      <c r="H563" s="38"/>
      <c r="I563" s="38"/>
      <c r="J563" s="38"/>
      <c r="K563" s="38"/>
      <c r="L563" s="38"/>
      <c r="M563" s="38"/>
      <c r="N563" s="38"/>
      <c r="O563" s="38"/>
      <c r="P563" s="38"/>
      <c r="Q563" s="38"/>
      <c r="R563" s="38"/>
      <c r="S563" s="38"/>
      <c r="T563" s="38"/>
      <c r="U563" s="38"/>
      <c r="V563" s="38"/>
      <c r="W563" s="38"/>
      <c r="X563" s="38"/>
      <c r="Y563" s="38"/>
      <c r="Z563" s="38"/>
    </row>
    <row r="564" customFormat="false" ht="15.75" hidden="false" customHeight="true" outlineLevel="0" collapsed="false">
      <c r="A564" s="38"/>
      <c r="B564" s="38"/>
      <c r="C564" s="38"/>
      <c r="D564" s="38"/>
      <c r="E564" s="38"/>
      <c r="F564" s="38"/>
      <c r="G564" s="38"/>
      <c r="H564" s="38"/>
      <c r="I564" s="38"/>
      <c r="J564" s="38"/>
      <c r="K564" s="38"/>
      <c r="L564" s="38"/>
      <c r="M564" s="38"/>
      <c r="N564" s="38"/>
      <c r="O564" s="38"/>
      <c r="P564" s="38"/>
      <c r="Q564" s="38"/>
      <c r="R564" s="38"/>
      <c r="S564" s="38"/>
      <c r="T564" s="38"/>
      <c r="U564" s="38"/>
      <c r="V564" s="38"/>
      <c r="W564" s="38"/>
      <c r="X564" s="38"/>
      <c r="Y564" s="38"/>
      <c r="Z564" s="38"/>
    </row>
    <row r="565" customFormat="false" ht="15.75" hidden="false" customHeight="true" outlineLevel="0" collapsed="false">
      <c r="A565" s="38"/>
      <c r="B565" s="38"/>
      <c r="C565" s="38"/>
      <c r="D565" s="38"/>
      <c r="E565" s="38"/>
      <c r="F565" s="38"/>
      <c r="G565" s="38"/>
      <c r="H565" s="38"/>
      <c r="I565" s="38"/>
      <c r="J565" s="38"/>
      <c r="K565" s="38"/>
      <c r="L565" s="38"/>
      <c r="M565" s="38"/>
      <c r="N565" s="38"/>
      <c r="O565" s="38"/>
      <c r="P565" s="38"/>
      <c r="Q565" s="38"/>
      <c r="R565" s="38"/>
      <c r="S565" s="38"/>
      <c r="T565" s="38"/>
      <c r="U565" s="38"/>
      <c r="V565" s="38"/>
      <c r="W565" s="38"/>
      <c r="X565" s="38"/>
      <c r="Y565" s="38"/>
      <c r="Z565" s="38"/>
    </row>
    <row r="566" customFormat="false" ht="15.75" hidden="false" customHeight="true" outlineLevel="0" collapsed="false">
      <c r="A566" s="38"/>
      <c r="B566" s="38"/>
      <c r="C566" s="38"/>
      <c r="D566" s="38"/>
      <c r="E566" s="38"/>
      <c r="F566" s="38"/>
      <c r="G566" s="38"/>
      <c r="H566" s="38"/>
      <c r="I566" s="38"/>
      <c r="J566" s="38"/>
      <c r="K566" s="38"/>
      <c r="L566" s="38"/>
      <c r="M566" s="38"/>
      <c r="N566" s="38"/>
      <c r="O566" s="38"/>
      <c r="P566" s="38"/>
      <c r="Q566" s="38"/>
      <c r="R566" s="38"/>
      <c r="S566" s="38"/>
      <c r="T566" s="38"/>
      <c r="U566" s="38"/>
      <c r="V566" s="38"/>
      <c r="W566" s="38"/>
      <c r="X566" s="38"/>
      <c r="Y566" s="38"/>
      <c r="Z566" s="38"/>
    </row>
    <row r="567" customFormat="false" ht="15.75" hidden="false" customHeight="true" outlineLevel="0" collapsed="false">
      <c r="A567" s="38"/>
      <c r="B567" s="38"/>
      <c r="C567" s="38"/>
      <c r="D567" s="38"/>
      <c r="E567" s="38"/>
      <c r="F567" s="38"/>
      <c r="G567" s="38"/>
      <c r="H567" s="38"/>
      <c r="I567" s="38"/>
      <c r="J567" s="38"/>
      <c r="K567" s="38"/>
      <c r="L567" s="38"/>
      <c r="M567" s="38"/>
      <c r="N567" s="38"/>
      <c r="O567" s="38"/>
      <c r="P567" s="38"/>
      <c r="Q567" s="38"/>
      <c r="R567" s="38"/>
      <c r="S567" s="38"/>
      <c r="T567" s="38"/>
      <c r="U567" s="38"/>
      <c r="V567" s="38"/>
      <c r="W567" s="38"/>
      <c r="X567" s="38"/>
      <c r="Y567" s="38"/>
      <c r="Z567" s="38"/>
    </row>
    <row r="568" customFormat="false" ht="15.75" hidden="false" customHeight="true" outlineLevel="0" collapsed="false">
      <c r="A568" s="38"/>
      <c r="B568" s="38"/>
      <c r="C568" s="38"/>
      <c r="D568" s="38"/>
      <c r="E568" s="38"/>
      <c r="F568" s="38"/>
      <c r="G568" s="38"/>
      <c r="H568" s="38"/>
      <c r="I568" s="38"/>
      <c r="J568" s="38"/>
      <c r="K568" s="38"/>
      <c r="L568" s="38"/>
      <c r="M568" s="38"/>
      <c r="N568" s="38"/>
      <c r="O568" s="38"/>
      <c r="P568" s="38"/>
      <c r="Q568" s="38"/>
      <c r="R568" s="38"/>
      <c r="S568" s="38"/>
      <c r="T568" s="38"/>
      <c r="U568" s="38"/>
      <c r="V568" s="38"/>
      <c r="W568" s="38"/>
      <c r="X568" s="38"/>
      <c r="Y568" s="38"/>
      <c r="Z568" s="38"/>
    </row>
    <row r="569" customFormat="false" ht="15.75" hidden="false" customHeight="true" outlineLevel="0" collapsed="false">
      <c r="A569" s="38"/>
      <c r="B569" s="38"/>
      <c r="C569" s="38"/>
      <c r="D569" s="38"/>
      <c r="E569" s="38"/>
      <c r="F569" s="38"/>
      <c r="G569" s="38"/>
      <c r="H569" s="38"/>
      <c r="I569" s="38"/>
      <c r="J569" s="38"/>
      <c r="K569" s="38"/>
      <c r="L569" s="38"/>
      <c r="M569" s="38"/>
      <c r="N569" s="38"/>
      <c r="O569" s="38"/>
      <c r="P569" s="38"/>
      <c r="Q569" s="38"/>
      <c r="R569" s="38"/>
      <c r="S569" s="38"/>
      <c r="T569" s="38"/>
      <c r="U569" s="38"/>
      <c r="V569" s="38"/>
      <c r="W569" s="38"/>
      <c r="X569" s="38"/>
      <c r="Y569" s="38"/>
      <c r="Z569" s="38"/>
    </row>
    <row r="570" customFormat="false" ht="15.75" hidden="false" customHeight="true" outlineLevel="0" collapsed="false">
      <c r="A570" s="38"/>
      <c r="B570" s="38"/>
      <c r="C570" s="38"/>
      <c r="D570" s="38"/>
      <c r="E570" s="38"/>
      <c r="F570" s="38"/>
      <c r="G570" s="38"/>
      <c r="H570" s="38"/>
      <c r="I570" s="38"/>
      <c r="J570" s="38"/>
      <c r="K570" s="38"/>
      <c r="L570" s="38"/>
      <c r="M570" s="38"/>
      <c r="N570" s="38"/>
      <c r="O570" s="38"/>
      <c r="P570" s="38"/>
      <c r="Q570" s="38"/>
      <c r="R570" s="38"/>
      <c r="S570" s="38"/>
      <c r="T570" s="38"/>
      <c r="U570" s="38"/>
      <c r="V570" s="38"/>
      <c r="W570" s="38"/>
      <c r="X570" s="38"/>
      <c r="Y570" s="38"/>
      <c r="Z570" s="38"/>
    </row>
    <row r="571" customFormat="false" ht="15.75" hidden="false" customHeight="true" outlineLevel="0" collapsed="false">
      <c r="A571" s="38"/>
      <c r="B571" s="38"/>
      <c r="C571" s="38"/>
      <c r="D571" s="38"/>
      <c r="E571" s="38"/>
      <c r="F571" s="38"/>
      <c r="G571" s="38"/>
      <c r="H571" s="38"/>
      <c r="I571" s="38"/>
      <c r="J571" s="38"/>
      <c r="K571" s="38"/>
      <c r="L571" s="38"/>
      <c r="M571" s="38"/>
      <c r="N571" s="38"/>
      <c r="O571" s="38"/>
      <c r="P571" s="38"/>
      <c r="Q571" s="38"/>
      <c r="R571" s="38"/>
      <c r="S571" s="38"/>
      <c r="T571" s="38"/>
      <c r="U571" s="38"/>
      <c r="V571" s="38"/>
      <c r="W571" s="38"/>
      <c r="X571" s="38"/>
      <c r="Y571" s="38"/>
      <c r="Z571" s="38"/>
    </row>
    <row r="572" customFormat="false" ht="15.75" hidden="false" customHeight="true" outlineLevel="0" collapsed="false">
      <c r="A572" s="38"/>
      <c r="B572" s="38"/>
      <c r="C572" s="38"/>
      <c r="D572" s="38"/>
      <c r="E572" s="38"/>
      <c r="F572" s="38"/>
      <c r="G572" s="38"/>
      <c r="H572" s="38"/>
      <c r="I572" s="38"/>
      <c r="J572" s="38"/>
      <c r="K572" s="38"/>
      <c r="L572" s="38"/>
      <c r="M572" s="38"/>
      <c r="N572" s="38"/>
      <c r="O572" s="38"/>
      <c r="P572" s="38"/>
      <c r="Q572" s="38"/>
      <c r="R572" s="38"/>
      <c r="S572" s="38"/>
      <c r="T572" s="38"/>
      <c r="U572" s="38"/>
      <c r="V572" s="38"/>
      <c r="W572" s="38"/>
      <c r="X572" s="38"/>
      <c r="Y572" s="38"/>
      <c r="Z572" s="38"/>
    </row>
    <row r="573" customFormat="false" ht="15.75" hidden="false" customHeight="true" outlineLevel="0" collapsed="false">
      <c r="A573" s="38"/>
      <c r="B573" s="38"/>
      <c r="C573" s="38"/>
      <c r="D573" s="38"/>
      <c r="E573" s="38"/>
      <c r="F573" s="38"/>
      <c r="G573" s="38"/>
      <c r="H573" s="38"/>
      <c r="I573" s="38"/>
      <c r="J573" s="38"/>
      <c r="K573" s="38"/>
      <c r="L573" s="38"/>
      <c r="M573" s="38"/>
      <c r="N573" s="38"/>
      <c r="O573" s="38"/>
      <c r="P573" s="38"/>
      <c r="Q573" s="38"/>
      <c r="R573" s="38"/>
      <c r="S573" s="38"/>
      <c r="T573" s="38"/>
      <c r="U573" s="38"/>
      <c r="V573" s="38"/>
      <c r="W573" s="38"/>
      <c r="X573" s="38"/>
      <c r="Y573" s="38"/>
      <c r="Z573" s="38"/>
    </row>
    <row r="574" customFormat="false" ht="15.75" hidden="false" customHeight="true" outlineLevel="0" collapsed="false">
      <c r="A574" s="38"/>
      <c r="B574" s="38"/>
      <c r="C574" s="38"/>
      <c r="D574" s="38"/>
      <c r="E574" s="38"/>
      <c r="F574" s="38"/>
      <c r="G574" s="38"/>
      <c r="H574" s="38"/>
      <c r="I574" s="38"/>
      <c r="J574" s="38"/>
      <c r="K574" s="38"/>
      <c r="L574" s="38"/>
      <c r="M574" s="38"/>
      <c r="N574" s="38"/>
      <c r="O574" s="38"/>
      <c r="P574" s="38"/>
      <c r="Q574" s="38"/>
      <c r="R574" s="38"/>
      <c r="S574" s="38"/>
      <c r="T574" s="38"/>
      <c r="U574" s="38"/>
      <c r="V574" s="38"/>
      <c r="W574" s="38"/>
      <c r="X574" s="38"/>
      <c r="Y574" s="38"/>
      <c r="Z574" s="38"/>
    </row>
    <row r="575" customFormat="false" ht="15.75" hidden="false" customHeight="true" outlineLevel="0" collapsed="false">
      <c r="A575" s="38"/>
      <c r="B575" s="38"/>
      <c r="C575" s="38"/>
      <c r="D575" s="38"/>
      <c r="E575" s="38"/>
      <c r="F575" s="38"/>
      <c r="G575" s="38"/>
      <c r="H575" s="38"/>
      <c r="I575" s="38"/>
      <c r="J575" s="38"/>
      <c r="K575" s="38"/>
      <c r="L575" s="38"/>
      <c r="M575" s="38"/>
      <c r="N575" s="38"/>
      <c r="O575" s="38"/>
      <c r="P575" s="38"/>
      <c r="Q575" s="38"/>
      <c r="R575" s="38"/>
      <c r="S575" s="38"/>
      <c r="T575" s="38"/>
      <c r="U575" s="38"/>
      <c r="V575" s="38"/>
      <c r="W575" s="38"/>
      <c r="X575" s="38"/>
      <c r="Y575" s="38"/>
      <c r="Z575" s="38"/>
    </row>
    <row r="576" customFormat="false" ht="15.75" hidden="false" customHeight="true" outlineLevel="0" collapsed="false">
      <c r="A576" s="38"/>
      <c r="B576" s="38"/>
      <c r="C576" s="38"/>
      <c r="D576" s="38"/>
      <c r="E576" s="38"/>
      <c r="F576" s="38"/>
      <c r="G576" s="38"/>
      <c r="H576" s="38"/>
      <c r="I576" s="38"/>
      <c r="J576" s="38"/>
      <c r="K576" s="38"/>
      <c r="L576" s="38"/>
      <c r="M576" s="38"/>
      <c r="N576" s="38"/>
      <c r="O576" s="38"/>
      <c r="P576" s="38"/>
      <c r="Q576" s="38"/>
      <c r="R576" s="38"/>
      <c r="S576" s="38"/>
      <c r="T576" s="38"/>
      <c r="U576" s="38"/>
      <c r="V576" s="38"/>
      <c r="W576" s="38"/>
      <c r="X576" s="38"/>
      <c r="Y576" s="38"/>
      <c r="Z576" s="38"/>
    </row>
    <row r="577" customFormat="false" ht="15.75" hidden="false" customHeight="true" outlineLevel="0" collapsed="false">
      <c r="A577" s="38"/>
      <c r="B577" s="38"/>
      <c r="C577" s="38"/>
      <c r="D577" s="38"/>
      <c r="E577" s="38"/>
      <c r="F577" s="38"/>
      <c r="G577" s="38"/>
      <c r="H577" s="38"/>
      <c r="I577" s="38"/>
      <c r="J577" s="38"/>
      <c r="K577" s="38"/>
      <c r="L577" s="38"/>
      <c r="M577" s="38"/>
      <c r="N577" s="38"/>
      <c r="O577" s="38"/>
      <c r="P577" s="38"/>
      <c r="Q577" s="38"/>
      <c r="R577" s="38"/>
      <c r="S577" s="38"/>
      <c r="T577" s="38"/>
      <c r="U577" s="38"/>
      <c r="V577" s="38"/>
      <c r="W577" s="38"/>
      <c r="X577" s="38"/>
      <c r="Y577" s="38"/>
      <c r="Z577" s="38"/>
    </row>
    <row r="578" customFormat="false" ht="15.75" hidden="false" customHeight="true" outlineLevel="0" collapsed="false">
      <c r="A578" s="38"/>
      <c r="B578" s="38"/>
      <c r="C578" s="38"/>
      <c r="D578" s="38"/>
      <c r="E578" s="38"/>
      <c r="F578" s="38"/>
      <c r="G578" s="38"/>
      <c r="H578" s="38"/>
      <c r="I578" s="38"/>
      <c r="J578" s="38"/>
      <c r="K578" s="38"/>
      <c r="L578" s="38"/>
      <c r="M578" s="38"/>
      <c r="N578" s="38"/>
      <c r="O578" s="38"/>
      <c r="P578" s="38"/>
      <c r="Q578" s="38"/>
      <c r="R578" s="38"/>
      <c r="S578" s="38"/>
      <c r="T578" s="38"/>
      <c r="U578" s="38"/>
      <c r="V578" s="38"/>
      <c r="W578" s="38"/>
      <c r="X578" s="38"/>
      <c r="Y578" s="38"/>
      <c r="Z578" s="38"/>
    </row>
    <row r="579" customFormat="false" ht="15.75" hidden="false" customHeight="true" outlineLevel="0" collapsed="false">
      <c r="A579" s="38"/>
      <c r="B579" s="38"/>
      <c r="C579" s="38"/>
      <c r="D579" s="38"/>
      <c r="E579" s="38"/>
      <c r="F579" s="38"/>
      <c r="G579" s="38"/>
      <c r="H579" s="38"/>
      <c r="I579" s="38"/>
      <c r="J579" s="38"/>
      <c r="K579" s="38"/>
      <c r="L579" s="38"/>
      <c r="M579" s="38"/>
      <c r="N579" s="38"/>
      <c r="O579" s="38"/>
      <c r="P579" s="38"/>
      <c r="Q579" s="38"/>
      <c r="R579" s="38"/>
      <c r="S579" s="38"/>
      <c r="T579" s="38"/>
      <c r="U579" s="38"/>
      <c r="V579" s="38"/>
      <c r="W579" s="38"/>
      <c r="X579" s="38"/>
      <c r="Y579" s="38"/>
      <c r="Z579" s="38"/>
    </row>
    <row r="580" customFormat="false" ht="15.75" hidden="false" customHeight="true" outlineLevel="0" collapsed="false">
      <c r="A580" s="38"/>
      <c r="B580" s="38"/>
      <c r="C580" s="38"/>
      <c r="D580" s="38"/>
      <c r="E580" s="38"/>
      <c r="F580" s="38"/>
      <c r="G580" s="38"/>
      <c r="H580" s="38"/>
      <c r="I580" s="38"/>
      <c r="J580" s="38"/>
      <c r="K580" s="38"/>
      <c r="L580" s="38"/>
      <c r="M580" s="38"/>
      <c r="N580" s="38"/>
      <c r="O580" s="38"/>
      <c r="P580" s="38"/>
      <c r="Q580" s="38"/>
      <c r="R580" s="38"/>
      <c r="S580" s="38"/>
      <c r="T580" s="38"/>
      <c r="U580" s="38"/>
      <c r="V580" s="38"/>
      <c r="W580" s="38"/>
      <c r="X580" s="38"/>
      <c r="Y580" s="38"/>
      <c r="Z580" s="38"/>
    </row>
    <row r="581" customFormat="false" ht="15.75" hidden="false" customHeight="true" outlineLevel="0" collapsed="false">
      <c r="A581" s="38"/>
      <c r="B581" s="38"/>
      <c r="C581" s="38"/>
      <c r="D581" s="38"/>
      <c r="E581" s="38"/>
      <c r="F581" s="38"/>
      <c r="G581" s="38"/>
      <c r="H581" s="38"/>
      <c r="I581" s="38"/>
      <c r="J581" s="38"/>
      <c r="K581" s="38"/>
      <c r="L581" s="38"/>
      <c r="M581" s="38"/>
      <c r="N581" s="38"/>
      <c r="O581" s="38"/>
      <c r="P581" s="38"/>
      <c r="Q581" s="38"/>
      <c r="R581" s="38"/>
      <c r="S581" s="38"/>
      <c r="T581" s="38"/>
      <c r="U581" s="38"/>
      <c r="V581" s="38"/>
      <c r="W581" s="38"/>
      <c r="X581" s="38"/>
      <c r="Y581" s="38"/>
      <c r="Z581" s="38"/>
    </row>
    <row r="582" customFormat="false" ht="15.75" hidden="false" customHeight="true" outlineLevel="0" collapsed="false">
      <c r="A582" s="38"/>
      <c r="B582" s="38"/>
      <c r="C582" s="38"/>
      <c r="D582" s="38"/>
      <c r="E582" s="38"/>
      <c r="F582" s="38"/>
      <c r="G582" s="38"/>
      <c r="H582" s="38"/>
      <c r="I582" s="38"/>
      <c r="J582" s="38"/>
      <c r="K582" s="38"/>
      <c r="L582" s="38"/>
      <c r="M582" s="38"/>
      <c r="N582" s="38"/>
      <c r="O582" s="38"/>
      <c r="P582" s="38"/>
      <c r="Q582" s="38"/>
      <c r="R582" s="38"/>
      <c r="S582" s="38"/>
      <c r="T582" s="38"/>
      <c r="U582" s="38"/>
      <c r="V582" s="38"/>
      <c r="W582" s="38"/>
      <c r="X582" s="38"/>
      <c r="Y582" s="38"/>
      <c r="Z582" s="38"/>
    </row>
    <row r="583" customFormat="false" ht="15.75" hidden="false" customHeight="true" outlineLevel="0" collapsed="false">
      <c r="A583" s="38"/>
      <c r="B583" s="38"/>
      <c r="C583" s="38"/>
      <c r="D583" s="38"/>
      <c r="E583" s="38"/>
      <c r="F583" s="38"/>
      <c r="G583" s="38"/>
      <c r="H583" s="38"/>
      <c r="I583" s="38"/>
      <c r="J583" s="38"/>
      <c r="K583" s="38"/>
      <c r="L583" s="38"/>
      <c r="M583" s="38"/>
      <c r="N583" s="38"/>
      <c r="O583" s="38"/>
      <c r="P583" s="38"/>
      <c r="Q583" s="38"/>
      <c r="R583" s="38"/>
      <c r="S583" s="38"/>
      <c r="T583" s="38"/>
      <c r="U583" s="38"/>
      <c r="V583" s="38"/>
      <c r="W583" s="38"/>
      <c r="X583" s="38"/>
      <c r="Y583" s="38"/>
      <c r="Z583" s="38"/>
    </row>
    <row r="584" customFormat="false" ht="15.75" hidden="false" customHeight="true" outlineLevel="0" collapsed="false">
      <c r="A584" s="38"/>
      <c r="B584" s="38"/>
      <c r="C584" s="38"/>
      <c r="D584" s="38"/>
      <c r="E584" s="38"/>
      <c r="F584" s="38"/>
      <c r="G584" s="38"/>
      <c r="H584" s="38"/>
      <c r="I584" s="38"/>
      <c r="J584" s="38"/>
      <c r="K584" s="38"/>
      <c r="L584" s="38"/>
      <c r="M584" s="38"/>
      <c r="N584" s="38"/>
      <c r="O584" s="38"/>
      <c r="P584" s="38"/>
      <c r="Q584" s="38"/>
      <c r="R584" s="38"/>
      <c r="S584" s="38"/>
      <c r="T584" s="38"/>
      <c r="U584" s="38"/>
      <c r="V584" s="38"/>
      <c r="W584" s="38"/>
      <c r="X584" s="38"/>
      <c r="Y584" s="38"/>
      <c r="Z584" s="38"/>
    </row>
    <row r="585" customFormat="false" ht="15.75" hidden="false" customHeight="true" outlineLevel="0" collapsed="false">
      <c r="A585" s="38"/>
      <c r="B585" s="38"/>
      <c r="C585" s="38"/>
      <c r="D585" s="38"/>
      <c r="E585" s="38"/>
      <c r="F585" s="38"/>
      <c r="G585" s="38"/>
      <c r="H585" s="38"/>
      <c r="I585" s="38"/>
      <c r="J585" s="38"/>
      <c r="K585" s="38"/>
      <c r="L585" s="38"/>
      <c r="M585" s="38"/>
      <c r="N585" s="38"/>
      <c r="O585" s="38"/>
      <c r="P585" s="38"/>
      <c r="Q585" s="38"/>
      <c r="R585" s="38"/>
      <c r="S585" s="38"/>
      <c r="T585" s="38"/>
      <c r="U585" s="38"/>
      <c r="V585" s="38"/>
      <c r="W585" s="38"/>
      <c r="X585" s="38"/>
      <c r="Y585" s="38"/>
      <c r="Z585" s="38"/>
    </row>
    <row r="586" customFormat="false" ht="15.75" hidden="false" customHeight="true" outlineLevel="0" collapsed="false">
      <c r="A586" s="38"/>
      <c r="B586" s="38"/>
      <c r="C586" s="38"/>
      <c r="D586" s="38"/>
      <c r="E586" s="38"/>
      <c r="F586" s="38"/>
      <c r="G586" s="38"/>
      <c r="H586" s="38"/>
      <c r="I586" s="38"/>
      <c r="J586" s="38"/>
      <c r="K586" s="38"/>
      <c r="L586" s="38"/>
      <c r="M586" s="38"/>
      <c r="N586" s="38"/>
      <c r="O586" s="38"/>
      <c r="P586" s="38"/>
      <c r="Q586" s="38"/>
      <c r="R586" s="38"/>
      <c r="S586" s="38"/>
      <c r="T586" s="38"/>
      <c r="U586" s="38"/>
      <c r="V586" s="38"/>
      <c r="W586" s="38"/>
      <c r="X586" s="38"/>
      <c r="Y586" s="38"/>
      <c r="Z586" s="38"/>
    </row>
    <row r="587" customFormat="false" ht="15.75" hidden="false" customHeight="true" outlineLevel="0" collapsed="false">
      <c r="A587" s="38"/>
      <c r="B587" s="38"/>
      <c r="C587" s="38"/>
      <c r="D587" s="38"/>
      <c r="E587" s="38"/>
      <c r="F587" s="38"/>
      <c r="G587" s="38"/>
      <c r="H587" s="38"/>
      <c r="I587" s="38"/>
      <c r="J587" s="38"/>
      <c r="K587" s="38"/>
      <c r="L587" s="38"/>
      <c r="M587" s="38"/>
      <c r="N587" s="38"/>
      <c r="O587" s="38"/>
      <c r="P587" s="38"/>
      <c r="Q587" s="38"/>
      <c r="R587" s="38"/>
      <c r="S587" s="38"/>
      <c r="T587" s="38"/>
      <c r="U587" s="38"/>
      <c r="V587" s="38"/>
      <c r="W587" s="38"/>
      <c r="X587" s="38"/>
      <c r="Y587" s="38"/>
      <c r="Z587" s="38"/>
    </row>
    <row r="588" customFormat="false" ht="15.75" hidden="false" customHeight="true" outlineLevel="0" collapsed="false">
      <c r="A588" s="38"/>
      <c r="B588" s="38"/>
      <c r="C588" s="38"/>
      <c r="D588" s="38"/>
      <c r="E588" s="38"/>
      <c r="F588" s="38"/>
      <c r="G588" s="38"/>
      <c r="H588" s="38"/>
      <c r="I588" s="38"/>
      <c r="J588" s="38"/>
      <c r="K588" s="38"/>
      <c r="L588" s="38"/>
      <c r="M588" s="38"/>
      <c r="N588" s="38"/>
      <c r="O588" s="38"/>
      <c r="P588" s="38"/>
      <c r="Q588" s="38"/>
      <c r="R588" s="38"/>
      <c r="S588" s="38"/>
      <c r="T588" s="38"/>
      <c r="U588" s="38"/>
      <c r="V588" s="38"/>
      <c r="W588" s="38"/>
      <c r="X588" s="38"/>
      <c r="Y588" s="38"/>
      <c r="Z588" s="38"/>
    </row>
    <row r="589" customFormat="false" ht="15.75" hidden="false" customHeight="true" outlineLevel="0" collapsed="false">
      <c r="A589" s="38"/>
      <c r="B589" s="38"/>
      <c r="C589" s="38"/>
      <c r="D589" s="38"/>
      <c r="E589" s="38"/>
      <c r="F589" s="38"/>
      <c r="G589" s="38"/>
      <c r="H589" s="38"/>
      <c r="I589" s="38"/>
      <c r="J589" s="38"/>
      <c r="K589" s="38"/>
      <c r="L589" s="38"/>
      <c r="M589" s="38"/>
      <c r="N589" s="38"/>
      <c r="O589" s="38"/>
      <c r="P589" s="38"/>
      <c r="Q589" s="38"/>
      <c r="R589" s="38"/>
      <c r="S589" s="38"/>
      <c r="T589" s="38"/>
      <c r="U589" s="38"/>
      <c r="V589" s="38"/>
      <c r="W589" s="38"/>
      <c r="X589" s="38"/>
      <c r="Y589" s="38"/>
      <c r="Z589" s="38"/>
    </row>
    <row r="590" customFormat="false" ht="15.75" hidden="false" customHeight="true" outlineLevel="0" collapsed="false">
      <c r="A590" s="38"/>
      <c r="B590" s="38"/>
      <c r="C590" s="38"/>
      <c r="D590" s="38"/>
      <c r="E590" s="38"/>
      <c r="F590" s="38"/>
      <c r="G590" s="38"/>
      <c r="H590" s="38"/>
      <c r="I590" s="38"/>
      <c r="J590" s="38"/>
      <c r="K590" s="38"/>
      <c r="L590" s="38"/>
      <c r="M590" s="38"/>
      <c r="N590" s="38"/>
      <c r="O590" s="38"/>
      <c r="P590" s="38"/>
      <c r="Q590" s="38"/>
      <c r="R590" s="38"/>
      <c r="S590" s="38"/>
      <c r="T590" s="38"/>
      <c r="U590" s="38"/>
      <c r="V590" s="38"/>
      <c r="W590" s="38"/>
      <c r="X590" s="38"/>
      <c r="Y590" s="38"/>
      <c r="Z590" s="38"/>
    </row>
    <row r="591" customFormat="false" ht="15.75" hidden="false" customHeight="true" outlineLevel="0" collapsed="false">
      <c r="A591" s="38"/>
      <c r="B591" s="38"/>
      <c r="C591" s="38"/>
      <c r="D591" s="38"/>
      <c r="E591" s="38"/>
      <c r="F591" s="38"/>
      <c r="G591" s="38"/>
      <c r="H591" s="38"/>
      <c r="I591" s="38"/>
      <c r="J591" s="38"/>
      <c r="K591" s="38"/>
      <c r="L591" s="38"/>
      <c r="M591" s="38"/>
      <c r="N591" s="38"/>
      <c r="O591" s="38"/>
      <c r="P591" s="38"/>
      <c r="Q591" s="38"/>
      <c r="R591" s="38"/>
      <c r="S591" s="38"/>
      <c r="T591" s="38"/>
      <c r="U591" s="38"/>
      <c r="V591" s="38"/>
      <c r="W591" s="38"/>
      <c r="X591" s="38"/>
      <c r="Y591" s="38"/>
      <c r="Z591" s="38"/>
    </row>
    <row r="592" customFormat="false" ht="15.75" hidden="false" customHeight="true" outlineLevel="0" collapsed="false">
      <c r="A592" s="38"/>
      <c r="B592" s="38"/>
      <c r="C592" s="38"/>
      <c r="D592" s="38"/>
      <c r="E592" s="38"/>
      <c r="F592" s="38"/>
      <c r="G592" s="38"/>
      <c r="H592" s="38"/>
      <c r="I592" s="38"/>
      <c r="J592" s="38"/>
      <c r="K592" s="38"/>
      <c r="L592" s="38"/>
      <c r="M592" s="38"/>
      <c r="N592" s="38"/>
      <c r="O592" s="38"/>
      <c r="P592" s="38"/>
      <c r="Q592" s="38"/>
      <c r="R592" s="38"/>
      <c r="S592" s="38"/>
      <c r="T592" s="38"/>
      <c r="U592" s="38"/>
      <c r="V592" s="38"/>
      <c r="W592" s="38"/>
      <c r="X592" s="38"/>
      <c r="Y592" s="38"/>
      <c r="Z592" s="38"/>
    </row>
    <row r="593" customFormat="false" ht="15.75" hidden="false" customHeight="true" outlineLevel="0" collapsed="false">
      <c r="A593" s="38"/>
      <c r="B593" s="38"/>
      <c r="C593" s="38"/>
      <c r="D593" s="38"/>
      <c r="E593" s="38"/>
      <c r="F593" s="38"/>
      <c r="G593" s="38"/>
      <c r="H593" s="38"/>
      <c r="I593" s="38"/>
      <c r="J593" s="38"/>
      <c r="K593" s="38"/>
      <c r="L593" s="38"/>
      <c r="M593" s="38"/>
      <c r="N593" s="38"/>
      <c r="O593" s="38"/>
      <c r="P593" s="38"/>
      <c r="Q593" s="38"/>
      <c r="R593" s="38"/>
      <c r="S593" s="38"/>
      <c r="T593" s="38"/>
      <c r="U593" s="38"/>
      <c r="V593" s="38"/>
      <c r="W593" s="38"/>
      <c r="X593" s="38"/>
      <c r="Y593" s="38"/>
      <c r="Z593" s="38"/>
    </row>
    <row r="594" customFormat="false" ht="15.75" hidden="false" customHeight="true" outlineLevel="0" collapsed="false">
      <c r="A594" s="38"/>
      <c r="B594" s="38"/>
      <c r="C594" s="38"/>
      <c r="D594" s="38"/>
      <c r="E594" s="38"/>
      <c r="F594" s="38"/>
      <c r="G594" s="38"/>
      <c r="H594" s="38"/>
      <c r="I594" s="38"/>
      <c r="J594" s="38"/>
      <c r="K594" s="38"/>
      <c r="L594" s="38"/>
      <c r="M594" s="38"/>
      <c r="N594" s="38"/>
      <c r="O594" s="38"/>
      <c r="P594" s="38"/>
      <c r="Q594" s="38"/>
      <c r="R594" s="38"/>
      <c r="S594" s="38"/>
      <c r="T594" s="38"/>
      <c r="U594" s="38"/>
      <c r="V594" s="38"/>
      <c r="W594" s="38"/>
      <c r="X594" s="38"/>
      <c r="Y594" s="38"/>
      <c r="Z594" s="38"/>
    </row>
    <row r="595" customFormat="false" ht="15.75" hidden="false" customHeight="true" outlineLevel="0" collapsed="false">
      <c r="A595" s="38"/>
      <c r="B595" s="38"/>
      <c r="C595" s="38"/>
      <c r="D595" s="38"/>
      <c r="E595" s="38"/>
      <c r="F595" s="38"/>
      <c r="G595" s="38"/>
      <c r="H595" s="38"/>
      <c r="I595" s="38"/>
      <c r="J595" s="38"/>
      <c r="K595" s="38"/>
      <c r="L595" s="38"/>
      <c r="M595" s="38"/>
      <c r="N595" s="38"/>
      <c r="O595" s="38"/>
      <c r="P595" s="38"/>
      <c r="Q595" s="38"/>
      <c r="R595" s="38"/>
      <c r="S595" s="38"/>
      <c r="T595" s="38"/>
      <c r="U595" s="38"/>
      <c r="V595" s="38"/>
      <c r="W595" s="38"/>
      <c r="X595" s="38"/>
      <c r="Y595" s="38"/>
      <c r="Z595" s="38"/>
    </row>
    <row r="596" customFormat="false" ht="15.75" hidden="false" customHeight="true" outlineLevel="0" collapsed="false">
      <c r="A596" s="38"/>
      <c r="B596" s="38"/>
      <c r="C596" s="38"/>
      <c r="D596" s="38"/>
      <c r="E596" s="38"/>
      <c r="F596" s="38"/>
      <c r="G596" s="38"/>
      <c r="H596" s="38"/>
      <c r="I596" s="38"/>
      <c r="J596" s="38"/>
      <c r="K596" s="38"/>
      <c r="L596" s="38"/>
      <c r="M596" s="38"/>
      <c r="N596" s="38"/>
      <c r="O596" s="38"/>
      <c r="P596" s="38"/>
      <c r="Q596" s="38"/>
      <c r="R596" s="38"/>
      <c r="S596" s="38"/>
      <c r="T596" s="38"/>
      <c r="U596" s="38"/>
      <c r="V596" s="38"/>
      <c r="W596" s="38"/>
      <c r="X596" s="38"/>
      <c r="Y596" s="38"/>
      <c r="Z596" s="38"/>
    </row>
    <row r="597" customFormat="false" ht="15.75" hidden="false" customHeight="true" outlineLevel="0" collapsed="false">
      <c r="A597" s="38"/>
      <c r="B597" s="38"/>
      <c r="C597" s="38"/>
      <c r="D597" s="38"/>
      <c r="E597" s="38"/>
      <c r="F597" s="38"/>
      <c r="G597" s="38"/>
      <c r="H597" s="38"/>
      <c r="I597" s="38"/>
      <c r="J597" s="38"/>
      <c r="K597" s="38"/>
      <c r="L597" s="38"/>
      <c r="M597" s="38"/>
      <c r="N597" s="38"/>
      <c r="O597" s="38"/>
      <c r="P597" s="38"/>
      <c r="Q597" s="38"/>
      <c r="R597" s="38"/>
      <c r="S597" s="38"/>
      <c r="T597" s="38"/>
      <c r="U597" s="38"/>
      <c r="V597" s="38"/>
      <c r="W597" s="38"/>
      <c r="X597" s="38"/>
      <c r="Y597" s="38"/>
      <c r="Z597" s="38"/>
    </row>
    <row r="598" customFormat="false" ht="15.75" hidden="false" customHeight="true" outlineLevel="0" collapsed="false">
      <c r="A598" s="38"/>
      <c r="B598" s="38"/>
      <c r="C598" s="38"/>
      <c r="D598" s="38"/>
      <c r="E598" s="38"/>
      <c r="F598" s="38"/>
      <c r="G598" s="38"/>
      <c r="H598" s="38"/>
      <c r="I598" s="38"/>
      <c r="J598" s="38"/>
      <c r="K598" s="38"/>
      <c r="L598" s="38"/>
      <c r="M598" s="38"/>
      <c r="N598" s="38"/>
      <c r="O598" s="38"/>
      <c r="P598" s="38"/>
      <c r="Q598" s="38"/>
      <c r="R598" s="38"/>
      <c r="S598" s="38"/>
      <c r="T598" s="38"/>
      <c r="U598" s="38"/>
      <c r="V598" s="38"/>
      <c r="W598" s="38"/>
      <c r="X598" s="38"/>
      <c r="Y598" s="38"/>
      <c r="Z598" s="38"/>
    </row>
    <row r="599" customFormat="false" ht="15.75" hidden="false" customHeight="true" outlineLevel="0" collapsed="false">
      <c r="A599" s="38"/>
      <c r="B599" s="38"/>
      <c r="C599" s="38"/>
      <c r="D599" s="38"/>
      <c r="E599" s="38"/>
      <c r="F599" s="38"/>
      <c r="G599" s="38"/>
      <c r="H599" s="38"/>
      <c r="I599" s="38"/>
      <c r="J599" s="38"/>
      <c r="K599" s="38"/>
      <c r="L599" s="38"/>
      <c r="M599" s="38"/>
      <c r="N599" s="38"/>
      <c r="O599" s="38"/>
      <c r="P599" s="38"/>
      <c r="Q599" s="38"/>
      <c r="R599" s="38"/>
      <c r="S599" s="38"/>
      <c r="T599" s="38"/>
      <c r="U599" s="38"/>
      <c r="V599" s="38"/>
      <c r="W599" s="38"/>
      <c r="X599" s="38"/>
      <c r="Y599" s="38"/>
      <c r="Z599" s="38"/>
    </row>
    <row r="600" customFormat="false" ht="15.75" hidden="false" customHeight="true" outlineLevel="0" collapsed="false">
      <c r="A600" s="38"/>
      <c r="B600" s="38"/>
      <c r="C600" s="38"/>
      <c r="D600" s="38"/>
      <c r="E600" s="38"/>
      <c r="F600" s="38"/>
      <c r="G600" s="38"/>
      <c r="H600" s="38"/>
      <c r="I600" s="38"/>
      <c r="J600" s="38"/>
      <c r="K600" s="38"/>
      <c r="L600" s="38"/>
      <c r="M600" s="38"/>
      <c r="N600" s="38"/>
      <c r="O600" s="38"/>
      <c r="P600" s="38"/>
      <c r="Q600" s="38"/>
      <c r="R600" s="38"/>
      <c r="S600" s="38"/>
      <c r="T600" s="38"/>
      <c r="U600" s="38"/>
      <c r="V600" s="38"/>
      <c r="W600" s="38"/>
      <c r="X600" s="38"/>
      <c r="Y600" s="38"/>
      <c r="Z600" s="38"/>
    </row>
    <row r="601" customFormat="false" ht="15.75" hidden="false" customHeight="true" outlineLevel="0" collapsed="false">
      <c r="A601" s="38"/>
      <c r="B601" s="38"/>
      <c r="C601" s="38"/>
      <c r="D601" s="38"/>
      <c r="E601" s="38"/>
      <c r="F601" s="38"/>
      <c r="G601" s="38"/>
      <c r="H601" s="38"/>
      <c r="I601" s="38"/>
      <c r="J601" s="38"/>
      <c r="K601" s="38"/>
      <c r="L601" s="38"/>
      <c r="M601" s="38"/>
      <c r="N601" s="38"/>
      <c r="O601" s="38"/>
      <c r="P601" s="38"/>
      <c r="Q601" s="38"/>
      <c r="R601" s="38"/>
      <c r="S601" s="38"/>
      <c r="T601" s="38"/>
      <c r="U601" s="38"/>
      <c r="V601" s="38"/>
      <c r="W601" s="38"/>
      <c r="X601" s="38"/>
      <c r="Y601" s="38"/>
      <c r="Z601" s="38"/>
    </row>
    <row r="602" customFormat="false" ht="15.75" hidden="false" customHeight="true" outlineLevel="0" collapsed="false">
      <c r="A602" s="38"/>
      <c r="B602" s="38"/>
      <c r="C602" s="38"/>
      <c r="D602" s="38"/>
      <c r="E602" s="38"/>
      <c r="F602" s="38"/>
      <c r="G602" s="38"/>
      <c r="H602" s="38"/>
      <c r="I602" s="38"/>
      <c r="J602" s="38"/>
      <c r="K602" s="38"/>
      <c r="L602" s="38"/>
      <c r="M602" s="38"/>
      <c r="N602" s="38"/>
      <c r="O602" s="38"/>
      <c r="P602" s="38"/>
      <c r="Q602" s="38"/>
      <c r="R602" s="38"/>
      <c r="S602" s="38"/>
      <c r="T602" s="38"/>
      <c r="U602" s="38"/>
      <c r="V602" s="38"/>
      <c r="W602" s="38"/>
      <c r="X602" s="38"/>
      <c r="Y602" s="38"/>
      <c r="Z602" s="38"/>
    </row>
    <row r="603" customFormat="false" ht="15.75" hidden="false" customHeight="true" outlineLevel="0" collapsed="false">
      <c r="A603" s="38"/>
      <c r="B603" s="38"/>
      <c r="C603" s="38"/>
      <c r="D603" s="38"/>
      <c r="E603" s="38"/>
      <c r="F603" s="38"/>
      <c r="G603" s="38"/>
      <c r="H603" s="38"/>
      <c r="I603" s="38"/>
      <c r="J603" s="38"/>
      <c r="K603" s="38"/>
      <c r="L603" s="38"/>
      <c r="M603" s="38"/>
      <c r="N603" s="38"/>
      <c r="O603" s="38"/>
      <c r="P603" s="38"/>
      <c r="Q603" s="38"/>
      <c r="R603" s="38"/>
      <c r="S603" s="38"/>
      <c r="T603" s="38"/>
      <c r="U603" s="38"/>
      <c r="V603" s="38"/>
      <c r="W603" s="38"/>
      <c r="X603" s="38"/>
      <c r="Y603" s="38"/>
      <c r="Z603" s="38"/>
    </row>
    <row r="604" customFormat="false" ht="15.75" hidden="false" customHeight="true" outlineLevel="0" collapsed="false">
      <c r="A604" s="38"/>
      <c r="B604" s="38"/>
      <c r="C604" s="38"/>
      <c r="D604" s="38"/>
      <c r="E604" s="38"/>
      <c r="F604" s="38"/>
      <c r="G604" s="38"/>
      <c r="H604" s="38"/>
      <c r="I604" s="38"/>
      <c r="J604" s="38"/>
      <c r="K604" s="38"/>
      <c r="L604" s="38"/>
      <c r="M604" s="38"/>
      <c r="N604" s="38"/>
      <c r="O604" s="38"/>
      <c r="P604" s="38"/>
      <c r="Q604" s="38"/>
      <c r="R604" s="38"/>
      <c r="S604" s="38"/>
      <c r="T604" s="38"/>
      <c r="U604" s="38"/>
      <c r="V604" s="38"/>
      <c r="W604" s="38"/>
      <c r="X604" s="38"/>
      <c r="Y604" s="38"/>
      <c r="Z604" s="38"/>
    </row>
    <row r="605" customFormat="false" ht="15.75" hidden="false" customHeight="true" outlineLevel="0" collapsed="false">
      <c r="A605" s="38"/>
      <c r="B605" s="38"/>
      <c r="C605" s="38"/>
      <c r="D605" s="38"/>
      <c r="E605" s="38"/>
      <c r="F605" s="38"/>
      <c r="G605" s="38"/>
      <c r="H605" s="38"/>
      <c r="I605" s="38"/>
      <c r="J605" s="38"/>
      <c r="K605" s="38"/>
      <c r="L605" s="38"/>
      <c r="M605" s="38"/>
      <c r="N605" s="38"/>
      <c r="O605" s="38"/>
      <c r="P605" s="38"/>
      <c r="Q605" s="38"/>
      <c r="R605" s="38"/>
      <c r="S605" s="38"/>
      <c r="T605" s="38"/>
      <c r="U605" s="38"/>
      <c r="V605" s="38"/>
      <c r="W605" s="38"/>
      <c r="X605" s="38"/>
      <c r="Y605" s="38"/>
      <c r="Z605" s="38"/>
    </row>
    <row r="606" customFormat="false" ht="15.75" hidden="false" customHeight="true" outlineLevel="0" collapsed="false">
      <c r="A606" s="38"/>
      <c r="B606" s="38"/>
      <c r="C606" s="38"/>
      <c r="D606" s="38"/>
      <c r="E606" s="38"/>
      <c r="F606" s="38"/>
      <c r="G606" s="38"/>
      <c r="H606" s="38"/>
      <c r="I606" s="38"/>
      <c r="J606" s="38"/>
      <c r="K606" s="38"/>
      <c r="L606" s="38"/>
      <c r="M606" s="38"/>
      <c r="N606" s="38"/>
      <c r="O606" s="38"/>
      <c r="P606" s="38"/>
      <c r="Q606" s="38"/>
      <c r="R606" s="38"/>
      <c r="S606" s="38"/>
      <c r="T606" s="38"/>
      <c r="U606" s="38"/>
      <c r="V606" s="38"/>
      <c r="W606" s="38"/>
      <c r="X606" s="38"/>
      <c r="Y606" s="38"/>
      <c r="Z606" s="38"/>
    </row>
    <row r="607" customFormat="false" ht="15.75" hidden="false" customHeight="true" outlineLevel="0" collapsed="false">
      <c r="A607" s="38"/>
      <c r="B607" s="38"/>
      <c r="C607" s="38"/>
      <c r="D607" s="38"/>
      <c r="E607" s="38"/>
      <c r="F607" s="38"/>
      <c r="G607" s="38"/>
      <c r="H607" s="38"/>
      <c r="I607" s="38"/>
      <c r="J607" s="38"/>
      <c r="K607" s="38"/>
      <c r="L607" s="38"/>
      <c r="M607" s="38"/>
      <c r="N607" s="38"/>
      <c r="O607" s="38"/>
      <c r="P607" s="38"/>
      <c r="Q607" s="38"/>
      <c r="R607" s="38"/>
      <c r="S607" s="38"/>
      <c r="T607" s="38"/>
      <c r="U607" s="38"/>
      <c r="V607" s="38"/>
      <c r="W607" s="38"/>
      <c r="X607" s="38"/>
      <c r="Y607" s="38"/>
      <c r="Z607" s="38"/>
    </row>
    <row r="608" customFormat="false" ht="15.75" hidden="false" customHeight="true" outlineLevel="0" collapsed="false">
      <c r="A608" s="38"/>
      <c r="B608" s="38"/>
      <c r="C608" s="38"/>
      <c r="D608" s="38"/>
      <c r="E608" s="38"/>
      <c r="F608" s="38"/>
      <c r="G608" s="38"/>
      <c r="H608" s="38"/>
      <c r="I608" s="38"/>
      <c r="J608" s="38"/>
      <c r="K608" s="38"/>
      <c r="L608" s="38"/>
      <c r="M608" s="38"/>
      <c r="N608" s="38"/>
      <c r="O608" s="38"/>
      <c r="P608" s="38"/>
      <c r="Q608" s="38"/>
      <c r="R608" s="38"/>
      <c r="S608" s="38"/>
      <c r="T608" s="38"/>
      <c r="U608" s="38"/>
      <c r="V608" s="38"/>
      <c r="W608" s="38"/>
      <c r="X608" s="38"/>
      <c r="Y608" s="38"/>
      <c r="Z608" s="38"/>
    </row>
    <row r="609" customFormat="false" ht="15.75" hidden="false" customHeight="true" outlineLevel="0" collapsed="false">
      <c r="A609" s="38"/>
      <c r="B609" s="38"/>
      <c r="C609" s="38"/>
      <c r="D609" s="38"/>
      <c r="E609" s="38"/>
      <c r="F609" s="38"/>
      <c r="G609" s="38"/>
      <c r="H609" s="38"/>
      <c r="I609" s="38"/>
      <c r="J609" s="38"/>
      <c r="K609" s="38"/>
      <c r="L609" s="38"/>
      <c r="M609" s="38"/>
      <c r="N609" s="38"/>
      <c r="O609" s="38"/>
      <c r="P609" s="38"/>
      <c r="Q609" s="38"/>
      <c r="R609" s="38"/>
      <c r="S609" s="38"/>
      <c r="T609" s="38"/>
      <c r="U609" s="38"/>
      <c r="V609" s="38"/>
      <c r="W609" s="38"/>
      <c r="X609" s="38"/>
      <c r="Y609" s="38"/>
      <c r="Z609" s="38"/>
    </row>
    <row r="610" customFormat="false" ht="15.75" hidden="false" customHeight="true" outlineLevel="0" collapsed="false">
      <c r="A610" s="38"/>
      <c r="B610" s="38"/>
      <c r="C610" s="38"/>
      <c r="D610" s="38"/>
      <c r="E610" s="38"/>
      <c r="F610" s="38"/>
      <c r="G610" s="38"/>
      <c r="H610" s="38"/>
      <c r="I610" s="38"/>
      <c r="J610" s="38"/>
      <c r="K610" s="38"/>
      <c r="L610" s="38"/>
      <c r="M610" s="38"/>
      <c r="N610" s="38"/>
      <c r="O610" s="38"/>
      <c r="P610" s="38"/>
      <c r="Q610" s="38"/>
      <c r="R610" s="38"/>
      <c r="S610" s="38"/>
      <c r="T610" s="38"/>
      <c r="U610" s="38"/>
      <c r="V610" s="38"/>
      <c r="W610" s="38"/>
      <c r="X610" s="38"/>
      <c r="Y610" s="38"/>
      <c r="Z610" s="38"/>
    </row>
    <row r="611" customFormat="false" ht="15.75" hidden="false" customHeight="true" outlineLevel="0" collapsed="false">
      <c r="A611" s="38"/>
      <c r="B611" s="38"/>
      <c r="C611" s="38"/>
      <c r="D611" s="38"/>
      <c r="E611" s="38"/>
      <c r="F611" s="38"/>
      <c r="G611" s="38"/>
      <c r="H611" s="38"/>
      <c r="I611" s="38"/>
      <c r="J611" s="38"/>
      <c r="K611" s="38"/>
      <c r="L611" s="38"/>
      <c r="M611" s="38"/>
      <c r="N611" s="38"/>
      <c r="O611" s="38"/>
      <c r="P611" s="38"/>
      <c r="Q611" s="38"/>
      <c r="R611" s="38"/>
      <c r="S611" s="38"/>
      <c r="T611" s="38"/>
      <c r="U611" s="38"/>
      <c r="V611" s="38"/>
      <c r="W611" s="38"/>
      <c r="X611" s="38"/>
      <c r="Y611" s="38"/>
      <c r="Z611" s="38"/>
    </row>
    <row r="612" customFormat="false" ht="15.75" hidden="false" customHeight="true" outlineLevel="0" collapsed="false">
      <c r="A612" s="38"/>
      <c r="B612" s="38"/>
      <c r="C612" s="38"/>
      <c r="D612" s="38"/>
      <c r="E612" s="38"/>
      <c r="F612" s="38"/>
      <c r="G612" s="38"/>
      <c r="H612" s="38"/>
      <c r="I612" s="38"/>
      <c r="J612" s="38"/>
      <c r="K612" s="38"/>
      <c r="L612" s="38"/>
      <c r="M612" s="38"/>
      <c r="N612" s="38"/>
      <c r="O612" s="38"/>
      <c r="P612" s="38"/>
      <c r="Q612" s="38"/>
      <c r="R612" s="38"/>
      <c r="S612" s="38"/>
      <c r="T612" s="38"/>
      <c r="U612" s="38"/>
      <c r="V612" s="38"/>
      <c r="W612" s="38"/>
      <c r="X612" s="38"/>
      <c r="Y612" s="38"/>
      <c r="Z612" s="38"/>
    </row>
    <row r="613" customFormat="false" ht="15.75" hidden="false" customHeight="true" outlineLevel="0" collapsed="false">
      <c r="A613" s="38"/>
      <c r="B613" s="38"/>
      <c r="C613" s="38"/>
      <c r="D613" s="38"/>
      <c r="E613" s="38"/>
      <c r="F613" s="38"/>
      <c r="G613" s="38"/>
      <c r="H613" s="38"/>
      <c r="I613" s="38"/>
      <c r="J613" s="38"/>
      <c r="K613" s="38"/>
      <c r="L613" s="38"/>
      <c r="M613" s="38"/>
      <c r="N613" s="38"/>
      <c r="O613" s="38"/>
      <c r="P613" s="38"/>
      <c r="Q613" s="38"/>
      <c r="R613" s="38"/>
      <c r="S613" s="38"/>
      <c r="T613" s="38"/>
      <c r="U613" s="38"/>
      <c r="V613" s="38"/>
      <c r="W613" s="38"/>
      <c r="X613" s="38"/>
      <c r="Y613" s="38"/>
      <c r="Z613" s="38"/>
    </row>
    <row r="614" customFormat="false" ht="15.75" hidden="false" customHeight="true" outlineLevel="0" collapsed="false">
      <c r="A614" s="38"/>
      <c r="B614" s="38"/>
      <c r="C614" s="38"/>
      <c r="D614" s="38"/>
      <c r="E614" s="38"/>
      <c r="F614" s="38"/>
      <c r="G614" s="38"/>
      <c r="H614" s="38"/>
      <c r="I614" s="38"/>
      <c r="J614" s="38"/>
      <c r="K614" s="38"/>
      <c r="L614" s="38"/>
      <c r="M614" s="38"/>
      <c r="N614" s="38"/>
      <c r="O614" s="38"/>
      <c r="P614" s="38"/>
      <c r="Q614" s="38"/>
      <c r="R614" s="38"/>
      <c r="S614" s="38"/>
      <c r="T614" s="38"/>
      <c r="U614" s="38"/>
      <c r="V614" s="38"/>
      <c r="W614" s="38"/>
      <c r="X614" s="38"/>
      <c r="Y614" s="38"/>
      <c r="Z614" s="38"/>
    </row>
    <row r="615" customFormat="false" ht="15.75" hidden="false" customHeight="true" outlineLevel="0" collapsed="false">
      <c r="A615" s="38"/>
      <c r="B615" s="38"/>
      <c r="C615" s="38"/>
      <c r="D615" s="38"/>
      <c r="E615" s="38"/>
      <c r="F615" s="38"/>
      <c r="G615" s="38"/>
      <c r="H615" s="38"/>
      <c r="I615" s="38"/>
      <c r="J615" s="38"/>
      <c r="K615" s="38"/>
      <c r="L615" s="38"/>
      <c r="M615" s="38"/>
      <c r="N615" s="38"/>
      <c r="O615" s="38"/>
      <c r="P615" s="38"/>
      <c r="Q615" s="38"/>
      <c r="R615" s="38"/>
      <c r="S615" s="38"/>
      <c r="T615" s="38"/>
      <c r="U615" s="38"/>
      <c r="V615" s="38"/>
      <c r="W615" s="38"/>
      <c r="X615" s="38"/>
      <c r="Y615" s="38"/>
      <c r="Z615" s="38"/>
    </row>
    <row r="616" customFormat="false" ht="15.75" hidden="false" customHeight="true" outlineLevel="0" collapsed="false">
      <c r="A616" s="38"/>
      <c r="B616" s="38"/>
      <c r="C616" s="38"/>
      <c r="D616" s="38"/>
      <c r="E616" s="38"/>
      <c r="F616" s="38"/>
      <c r="G616" s="38"/>
      <c r="H616" s="38"/>
      <c r="I616" s="38"/>
      <c r="J616" s="38"/>
      <c r="K616" s="38"/>
      <c r="L616" s="38"/>
      <c r="M616" s="38"/>
      <c r="N616" s="38"/>
      <c r="O616" s="38"/>
      <c r="P616" s="38"/>
      <c r="Q616" s="38"/>
      <c r="R616" s="38"/>
      <c r="S616" s="38"/>
      <c r="T616" s="38"/>
      <c r="U616" s="38"/>
      <c r="V616" s="38"/>
      <c r="W616" s="38"/>
      <c r="X616" s="38"/>
      <c r="Y616" s="38"/>
      <c r="Z616" s="38"/>
    </row>
    <row r="617" customFormat="false" ht="15.75" hidden="false" customHeight="true" outlineLevel="0" collapsed="false">
      <c r="A617" s="38"/>
      <c r="B617" s="38"/>
      <c r="C617" s="38"/>
      <c r="D617" s="38"/>
      <c r="E617" s="38"/>
      <c r="F617" s="38"/>
      <c r="G617" s="38"/>
      <c r="H617" s="38"/>
      <c r="I617" s="38"/>
      <c r="J617" s="38"/>
      <c r="K617" s="38"/>
      <c r="L617" s="38"/>
      <c r="M617" s="38"/>
      <c r="N617" s="38"/>
      <c r="O617" s="38"/>
      <c r="P617" s="38"/>
      <c r="Q617" s="38"/>
      <c r="R617" s="38"/>
      <c r="S617" s="38"/>
      <c r="T617" s="38"/>
      <c r="U617" s="38"/>
      <c r="V617" s="38"/>
      <c r="W617" s="38"/>
      <c r="X617" s="38"/>
      <c r="Y617" s="38"/>
      <c r="Z617" s="38"/>
    </row>
    <row r="618" customFormat="false" ht="15.75" hidden="false" customHeight="true" outlineLevel="0" collapsed="false">
      <c r="A618" s="38"/>
      <c r="B618" s="38"/>
      <c r="C618" s="38"/>
      <c r="D618" s="38"/>
      <c r="E618" s="38"/>
      <c r="F618" s="38"/>
      <c r="G618" s="38"/>
      <c r="H618" s="38"/>
      <c r="I618" s="38"/>
      <c r="J618" s="38"/>
      <c r="K618" s="38"/>
      <c r="L618" s="38"/>
      <c r="M618" s="38"/>
      <c r="N618" s="38"/>
      <c r="O618" s="38"/>
      <c r="P618" s="38"/>
      <c r="Q618" s="38"/>
      <c r="R618" s="38"/>
      <c r="S618" s="38"/>
      <c r="T618" s="38"/>
      <c r="U618" s="38"/>
      <c r="V618" s="38"/>
      <c r="W618" s="38"/>
      <c r="X618" s="38"/>
      <c r="Y618" s="38"/>
      <c r="Z618" s="38"/>
    </row>
    <row r="619" customFormat="false" ht="15.75" hidden="false" customHeight="true" outlineLevel="0" collapsed="false">
      <c r="A619" s="38"/>
      <c r="B619" s="38"/>
      <c r="C619" s="38"/>
      <c r="D619" s="38"/>
      <c r="E619" s="38"/>
      <c r="F619" s="38"/>
      <c r="G619" s="38"/>
      <c r="H619" s="38"/>
      <c r="I619" s="38"/>
      <c r="J619" s="38"/>
      <c r="K619" s="38"/>
      <c r="L619" s="38"/>
      <c r="M619" s="38"/>
      <c r="N619" s="38"/>
      <c r="O619" s="38"/>
      <c r="P619" s="38"/>
      <c r="Q619" s="38"/>
      <c r="R619" s="38"/>
      <c r="S619" s="38"/>
      <c r="T619" s="38"/>
      <c r="U619" s="38"/>
      <c r="V619" s="38"/>
      <c r="W619" s="38"/>
      <c r="X619" s="38"/>
      <c r="Y619" s="38"/>
      <c r="Z619" s="38"/>
    </row>
    <row r="620" customFormat="false" ht="15.75" hidden="false" customHeight="true" outlineLevel="0" collapsed="false">
      <c r="A620" s="38"/>
      <c r="B620" s="38"/>
      <c r="C620" s="38"/>
      <c r="D620" s="38"/>
      <c r="E620" s="38"/>
      <c r="F620" s="38"/>
      <c r="G620" s="38"/>
      <c r="H620" s="38"/>
      <c r="I620" s="38"/>
      <c r="J620" s="38"/>
      <c r="K620" s="38"/>
      <c r="L620" s="38"/>
      <c r="M620" s="38"/>
      <c r="N620" s="38"/>
      <c r="O620" s="38"/>
      <c r="P620" s="38"/>
      <c r="Q620" s="38"/>
      <c r="R620" s="38"/>
      <c r="S620" s="38"/>
      <c r="T620" s="38"/>
      <c r="U620" s="38"/>
      <c r="V620" s="38"/>
      <c r="W620" s="38"/>
      <c r="X620" s="38"/>
      <c r="Y620" s="38"/>
      <c r="Z620" s="38"/>
    </row>
    <row r="621" customFormat="false" ht="15.75" hidden="false" customHeight="true" outlineLevel="0" collapsed="false">
      <c r="A621" s="38"/>
      <c r="B621" s="38"/>
      <c r="C621" s="38"/>
      <c r="D621" s="38"/>
      <c r="E621" s="38"/>
      <c r="F621" s="38"/>
      <c r="G621" s="38"/>
      <c r="H621" s="38"/>
      <c r="I621" s="38"/>
      <c r="J621" s="38"/>
      <c r="K621" s="38"/>
      <c r="L621" s="38"/>
      <c r="M621" s="38"/>
      <c r="N621" s="38"/>
      <c r="O621" s="38"/>
      <c r="P621" s="38"/>
      <c r="Q621" s="38"/>
      <c r="R621" s="38"/>
      <c r="S621" s="38"/>
      <c r="T621" s="38"/>
      <c r="U621" s="38"/>
      <c r="V621" s="38"/>
      <c r="W621" s="38"/>
      <c r="X621" s="38"/>
      <c r="Y621" s="38"/>
      <c r="Z621" s="38"/>
    </row>
    <row r="622" customFormat="false" ht="15.75" hidden="false" customHeight="true" outlineLevel="0" collapsed="false">
      <c r="A622" s="38"/>
      <c r="B622" s="38"/>
      <c r="C622" s="38"/>
      <c r="D622" s="38"/>
      <c r="E622" s="38"/>
      <c r="F622" s="38"/>
      <c r="G622" s="38"/>
      <c r="H622" s="38"/>
      <c r="I622" s="38"/>
      <c r="J622" s="38"/>
      <c r="K622" s="38"/>
      <c r="L622" s="38"/>
      <c r="M622" s="38"/>
      <c r="N622" s="38"/>
      <c r="O622" s="38"/>
      <c r="P622" s="38"/>
      <c r="Q622" s="38"/>
      <c r="R622" s="38"/>
      <c r="S622" s="38"/>
      <c r="T622" s="38"/>
      <c r="U622" s="38"/>
      <c r="V622" s="38"/>
      <c r="W622" s="38"/>
      <c r="X622" s="38"/>
      <c r="Y622" s="38"/>
      <c r="Z622" s="38"/>
    </row>
    <row r="623" customFormat="false" ht="15.75" hidden="false" customHeight="true" outlineLevel="0" collapsed="false">
      <c r="A623" s="38"/>
      <c r="B623" s="38"/>
      <c r="C623" s="38"/>
      <c r="D623" s="38"/>
      <c r="E623" s="38"/>
      <c r="F623" s="38"/>
      <c r="G623" s="38"/>
      <c r="H623" s="38"/>
      <c r="I623" s="38"/>
      <c r="J623" s="38"/>
      <c r="K623" s="38"/>
      <c r="L623" s="38"/>
      <c r="M623" s="38"/>
      <c r="N623" s="38"/>
      <c r="O623" s="38"/>
      <c r="P623" s="38"/>
      <c r="Q623" s="38"/>
      <c r="R623" s="38"/>
      <c r="S623" s="38"/>
      <c r="T623" s="38"/>
      <c r="U623" s="38"/>
      <c r="V623" s="38"/>
      <c r="W623" s="38"/>
      <c r="X623" s="38"/>
      <c r="Y623" s="38"/>
      <c r="Z623" s="38"/>
    </row>
    <row r="624" customFormat="false" ht="15.75" hidden="false" customHeight="true" outlineLevel="0" collapsed="false">
      <c r="A624" s="38"/>
      <c r="B624" s="38"/>
      <c r="C624" s="38"/>
      <c r="D624" s="38"/>
      <c r="E624" s="38"/>
      <c r="F624" s="38"/>
      <c r="G624" s="38"/>
      <c r="H624" s="38"/>
      <c r="I624" s="38"/>
      <c r="J624" s="38"/>
      <c r="K624" s="38"/>
      <c r="L624" s="38"/>
      <c r="M624" s="38"/>
      <c r="N624" s="38"/>
      <c r="O624" s="38"/>
      <c r="P624" s="38"/>
      <c r="Q624" s="38"/>
      <c r="R624" s="38"/>
      <c r="S624" s="38"/>
      <c r="T624" s="38"/>
      <c r="U624" s="38"/>
      <c r="V624" s="38"/>
      <c r="W624" s="38"/>
      <c r="X624" s="38"/>
      <c r="Y624" s="38"/>
      <c r="Z624" s="38"/>
    </row>
    <row r="625" customFormat="false" ht="15.75" hidden="false" customHeight="true" outlineLevel="0" collapsed="false">
      <c r="A625" s="38"/>
      <c r="B625" s="38"/>
      <c r="C625" s="38"/>
      <c r="D625" s="38"/>
      <c r="E625" s="38"/>
      <c r="F625" s="38"/>
      <c r="G625" s="38"/>
      <c r="H625" s="38"/>
      <c r="I625" s="38"/>
      <c r="J625" s="38"/>
      <c r="K625" s="38"/>
      <c r="L625" s="38"/>
      <c r="M625" s="38"/>
      <c r="N625" s="38"/>
      <c r="O625" s="38"/>
      <c r="P625" s="38"/>
      <c r="Q625" s="38"/>
      <c r="R625" s="38"/>
      <c r="S625" s="38"/>
      <c r="T625" s="38"/>
      <c r="U625" s="38"/>
      <c r="V625" s="38"/>
      <c r="W625" s="38"/>
      <c r="X625" s="38"/>
      <c r="Y625" s="38"/>
      <c r="Z625" s="38"/>
    </row>
    <row r="626" customFormat="false" ht="15.75" hidden="false" customHeight="true" outlineLevel="0" collapsed="false">
      <c r="A626" s="38"/>
      <c r="B626" s="38"/>
      <c r="C626" s="38"/>
      <c r="D626" s="38"/>
      <c r="E626" s="38"/>
      <c r="F626" s="38"/>
      <c r="G626" s="38"/>
      <c r="H626" s="38"/>
      <c r="I626" s="38"/>
      <c r="J626" s="38"/>
      <c r="K626" s="38"/>
      <c r="L626" s="38"/>
      <c r="M626" s="38"/>
      <c r="N626" s="38"/>
      <c r="O626" s="38"/>
      <c r="P626" s="38"/>
      <c r="Q626" s="38"/>
      <c r="R626" s="38"/>
      <c r="S626" s="38"/>
      <c r="T626" s="38"/>
      <c r="U626" s="38"/>
      <c r="V626" s="38"/>
      <c r="W626" s="38"/>
      <c r="X626" s="38"/>
      <c r="Y626" s="38"/>
      <c r="Z626" s="38"/>
    </row>
    <row r="627" customFormat="false" ht="15.75" hidden="false" customHeight="true" outlineLevel="0" collapsed="false">
      <c r="A627" s="38"/>
      <c r="B627" s="38"/>
      <c r="C627" s="38"/>
      <c r="D627" s="38"/>
      <c r="E627" s="38"/>
      <c r="F627" s="38"/>
      <c r="G627" s="38"/>
      <c r="H627" s="38"/>
      <c r="I627" s="38"/>
      <c r="J627" s="38"/>
      <c r="K627" s="38"/>
      <c r="L627" s="38"/>
      <c r="M627" s="38"/>
      <c r="N627" s="38"/>
      <c r="O627" s="38"/>
      <c r="P627" s="38"/>
      <c r="Q627" s="38"/>
      <c r="R627" s="38"/>
      <c r="S627" s="38"/>
      <c r="T627" s="38"/>
      <c r="U627" s="38"/>
      <c r="V627" s="38"/>
      <c r="W627" s="38"/>
      <c r="X627" s="38"/>
      <c r="Y627" s="38"/>
      <c r="Z627" s="38"/>
    </row>
    <row r="628" customFormat="false" ht="15.75" hidden="false" customHeight="true" outlineLevel="0" collapsed="false">
      <c r="A628" s="38"/>
      <c r="B628" s="38"/>
      <c r="C628" s="38"/>
      <c r="D628" s="38"/>
      <c r="E628" s="38"/>
      <c r="F628" s="38"/>
      <c r="G628" s="38"/>
      <c r="H628" s="38"/>
      <c r="I628" s="38"/>
      <c r="J628" s="38"/>
      <c r="K628" s="38"/>
      <c r="L628" s="38"/>
      <c r="M628" s="38"/>
      <c r="N628" s="38"/>
      <c r="O628" s="38"/>
      <c r="P628" s="38"/>
      <c r="Q628" s="38"/>
      <c r="R628" s="38"/>
      <c r="S628" s="38"/>
      <c r="T628" s="38"/>
      <c r="U628" s="38"/>
      <c r="V628" s="38"/>
      <c r="W628" s="38"/>
      <c r="X628" s="38"/>
      <c r="Y628" s="38"/>
      <c r="Z628" s="38"/>
    </row>
    <row r="629" customFormat="false" ht="15.75" hidden="false" customHeight="true" outlineLevel="0" collapsed="false">
      <c r="A629" s="38"/>
      <c r="B629" s="38"/>
      <c r="C629" s="38"/>
      <c r="D629" s="38"/>
      <c r="E629" s="38"/>
      <c r="F629" s="38"/>
      <c r="G629" s="38"/>
      <c r="H629" s="38"/>
      <c r="I629" s="38"/>
      <c r="J629" s="38"/>
      <c r="K629" s="38"/>
      <c r="L629" s="38"/>
      <c r="M629" s="38"/>
      <c r="N629" s="38"/>
      <c r="O629" s="38"/>
      <c r="P629" s="38"/>
      <c r="Q629" s="38"/>
      <c r="R629" s="38"/>
      <c r="S629" s="38"/>
      <c r="T629" s="38"/>
      <c r="U629" s="38"/>
      <c r="V629" s="38"/>
      <c r="W629" s="38"/>
      <c r="X629" s="38"/>
      <c r="Y629" s="38"/>
      <c r="Z629" s="38"/>
    </row>
    <row r="630" customFormat="false" ht="15.75" hidden="false" customHeight="true" outlineLevel="0" collapsed="false">
      <c r="A630" s="38"/>
      <c r="B630" s="38"/>
      <c r="C630" s="38"/>
      <c r="D630" s="38"/>
      <c r="E630" s="38"/>
      <c r="F630" s="38"/>
      <c r="G630" s="38"/>
      <c r="H630" s="38"/>
      <c r="I630" s="38"/>
      <c r="J630" s="38"/>
      <c r="K630" s="38"/>
      <c r="L630" s="38"/>
      <c r="M630" s="38"/>
      <c r="N630" s="38"/>
      <c r="O630" s="38"/>
      <c r="P630" s="38"/>
      <c r="Q630" s="38"/>
      <c r="R630" s="38"/>
      <c r="S630" s="38"/>
      <c r="T630" s="38"/>
      <c r="U630" s="38"/>
      <c r="V630" s="38"/>
      <c r="W630" s="38"/>
      <c r="X630" s="38"/>
      <c r="Y630" s="38"/>
      <c r="Z630" s="38"/>
    </row>
    <row r="631" customFormat="false" ht="15.75" hidden="false" customHeight="true" outlineLevel="0" collapsed="false">
      <c r="A631" s="38"/>
      <c r="B631" s="38"/>
      <c r="C631" s="38"/>
      <c r="D631" s="38"/>
      <c r="E631" s="38"/>
      <c r="F631" s="38"/>
      <c r="G631" s="38"/>
      <c r="H631" s="38"/>
      <c r="I631" s="38"/>
      <c r="J631" s="38"/>
      <c r="K631" s="38"/>
      <c r="L631" s="38"/>
      <c r="M631" s="38"/>
      <c r="N631" s="38"/>
      <c r="O631" s="38"/>
      <c r="P631" s="38"/>
      <c r="Q631" s="38"/>
      <c r="R631" s="38"/>
      <c r="S631" s="38"/>
      <c r="T631" s="38"/>
      <c r="U631" s="38"/>
      <c r="V631" s="38"/>
      <c r="W631" s="38"/>
      <c r="X631" s="38"/>
      <c r="Y631" s="38"/>
      <c r="Z631" s="38"/>
    </row>
    <row r="632" customFormat="false" ht="15.75" hidden="false" customHeight="true" outlineLevel="0" collapsed="false">
      <c r="A632" s="38"/>
      <c r="B632" s="38"/>
      <c r="C632" s="38"/>
      <c r="D632" s="38"/>
      <c r="E632" s="38"/>
      <c r="F632" s="38"/>
      <c r="G632" s="38"/>
      <c r="H632" s="38"/>
      <c r="I632" s="38"/>
      <c r="J632" s="38"/>
      <c r="K632" s="38"/>
      <c r="L632" s="38"/>
      <c r="M632" s="38"/>
      <c r="N632" s="38"/>
      <c r="O632" s="38"/>
      <c r="P632" s="38"/>
      <c r="Q632" s="38"/>
      <c r="R632" s="38"/>
      <c r="S632" s="38"/>
      <c r="T632" s="38"/>
      <c r="U632" s="38"/>
      <c r="V632" s="38"/>
      <c r="W632" s="38"/>
      <c r="X632" s="38"/>
      <c r="Y632" s="38"/>
      <c r="Z632" s="38"/>
    </row>
    <row r="633" customFormat="false" ht="15.75" hidden="false" customHeight="true" outlineLevel="0" collapsed="false">
      <c r="A633" s="38"/>
      <c r="B633" s="38"/>
      <c r="C633" s="38"/>
      <c r="D633" s="38"/>
      <c r="E633" s="38"/>
      <c r="F633" s="38"/>
      <c r="G633" s="38"/>
      <c r="H633" s="38"/>
      <c r="I633" s="38"/>
      <c r="J633" s="38"/>
      <c r="K633" s="38"/>
      <c r="L633" s="38"/>
      <c r="M633" s="38"/>
      <c r="N633" s="38"/>
      <c r="O633" s="38"/>
      <c r="P633" s="38"/>
      <c r="Q633" s="38"/>
      <c r="R633" s="38"/>
      <c r="S633" s="38"/>
      <c r="T633" s="38"/>
      <c r="U633" s="38"/>
      <c r="V633" s="38"/>
      <c r="W633" s="38"/>
      <c r="X633" s="38"/>
      <c r="Y633" s="38"/>
      <c r="Z633" s="38"/>
    </row>
    <row r="634" customFormat="false" ht="15.75" hidden="false" customHeight="true" outlineLevel="0" collapsed="false">
      <c r="A634" s="38"/>
      <c r="B634" s="38"/>
      <c r="C634" s="38"/>
      <c r="D634" s="38"/>
      <c r="E634" s="38"/>
      <c r="F634" s="38"/>
      <c r="G634" s="38"/>
      <c r="H634" s="38"/>
      <c r="I634" s="38"/>
      <c r="J634" s="38"/>
      <c r="K634" s="38"/>
      <c r="L634" s="38"/>
      <c r="M634" s="38"/>
      <c r="N634" s="38"/>
      <c r="O634" s="38"/>
      <c r="P634" s="38"/>
      <c r="Q634" s="38"/>
      <c r="R634" s="38"/>
      <c r="S634" s="38"/>
      <c r="T634" s="38"/>
      <c r="U634" s="38"/>
      <c r="V634" s="38"/>
      <c r="W634" s="38"/>
      <c r="X634" s="38"/>
      <c r="Y634" s="38"/>
      <c r="Z634" s="38"/>
    </row>
    <row r="635" customFormat="false" ht="15.75" hidden="false" customHeight="true" outlineLevel="0" collapsed="false">
      <c r="A635" s="38"/>
      <c r="B635" s="38"/>
      <c r="C635" s="38"/>
      <c r="D635" s="38"/>
      <c r="E635" s="38"/>
      <c r="F635" s="38"/>
      <c r="G635" s="38"/>
      <c r="H635" s="38"/>
      <c r="I635" s="38"/>
      <c r="J635" s="38"/>
      <c r="K635" s="38"/>
      <c r="L635" s="38"/>
      <c r="M635" s="38"/>
      <c r="N635" s="38"/>
      <c r="O635" s="38"/>
      <c r="P635" s="38"/>
      <c r="Q635" s="38"/>
      <c r="R635" s="38"/>
      <c r="S635" s="38"/>
      <c r="T635" s="38"/>
      <c r="U635" s="38"/>
      <c r="V635" s="38"/>
      <c r="W635" s="38"/>
      <c r="X635" s="38"/>
      <c r="Y635" s="38"/>
      <c r="Z635" s="38"/>
    </row>
    <row r="636" customFormat="false" ht="15.75" hidden="false" customHeight="true" outlineLevel="0" collapsed="false">
      <c r="A636" s="38"/>
      <c r="B636" s="38"/>
      <c r="C636" s="38"/>
      <c r="D636" s="38"/>
      <c r="E636" s="38"/>
      <c r="F636" s="38"/>
      <c r="G636" s="38"/>
      <c r="H636" s="38"/>
      <c r="I636" s="38"/>
      <c r="J636" s="38"/>
      <c r="K636" s="38"/>
      <c r="L636" s="38"/>
      <c r="M636" s="38"/>
      <c r="N636" s="38"/>
      <c r="O636" s="38"/>
      <c r="P636" s="38"/>
      <c r="Q636" s="38"/>
      <c r="R636" s="38"/>
      <c r="S636" s="38"/>
      <c r="T636" s="38"/>
      <c r="U636" s="38"/>
      <c r="V636" s="38"/>
      <c r="W636" s="38"/>
      <c r="X636" s="38"/>
      <c r="Y636" s="38"/>
      <c r="Z636" s="38"/>
    </row>
    <row r="637" customFormat="false" ht="15.75" hidden="false" customHeight="true" outlineLevel="0" collapsed="false">
      <c r="A637" s="38"/>
      <c r="B637" s="38"/>
      <c r="C637" s="38"/>
      <c r="D637" s="38"/>
      <c r="E637" s="38"/>
      <c r="F637" s="38"/>
      <c r="G637" s="38"/>
      <c r="H637" s="38"/>
      <c r="I637" s="38"/>
      <c r="J637" s="38"/>
      <c r="K637" s="38"/>
      <c r="L637" s="38"/>
      <c r="M637" s="38"/>
      <c r="N637" s="38"/>
      <c r="O637" s="38"/>
      <c r="P637" s="38"/>
      <c r="Q637" s="38"/>
      <c r="R637" s="38"/>
      <c r="S637" s="38"/>
      <c r="T637" s="38"/>
      <c r="U637" s="38"/>
      <c r="V637" s="38"/>
      <c r="W637" s="38"/>
      <c r="X637" s="38"/>
      <c r="Y637" s="38"/>
      <c r="Z637" s="38"/>
    </row>
    <row r="638" customFormat="false" ht="15.75" hidden="false" customHeight="true" outlineLevel="0" collapsed="false">
      <c r="A638" s="38"/>
      <c r="B638" s="38"/>
      <c r="C638" s="38"/>
      <c r="D638" s="38"/>
      <c r="E638" s="38"/>
      <c r="F638" s="38"/>
      <c r="G638" s="38"/>
      <c r="H638" s="38"/>
      <c r="I638" s="38"/>
      <c r="J638" s="38"/>
      <c r="K638" s="38"/>
      <c r="L638" s="38"/>
      <c r="M638" s="38"/>
      <c r="N638" s="38"/>
      <c r="O638" s="38"/>
      <c r="P638" s="38"/>
      <c r="Q638" s="38"/>
      <c r="R638" s="38"/>
      <c r="S638" s="38"/>
      <c r="T638" s="38"/>
      <c r="U638" s="38"/>
      <c r="V638" s="38"/>
      <c r="W638" s="38"/>
      <c r="X638" s="38"/>
      <c r="Y638" s="38"/>
      <c r="Z638" s="38"/>
    </row>
    <row r="639" customFormat="false" ht="15.75" hidden="false" customHeight="true" outlineLevel="0" collapsed="false">
      <c r="A639" s="38"/>
      <c r="B639" s="38"/>
      <c r="C639" s="38"/>
      <c r="D639" s="38"/>
      <c r="E639" s="38"/>
      <c r="F639" s="38"/>
      <c r="G639" s="38"/>
      <c r="H639" s="38"/>
      <c r="I639" s="38"/>
      <c r="J639" s="38"/>
      <c r="K639" s="38"/>
      <c r="L639" s="38"/>
      <c r="M639" s="38"/>
      <c r="N639" s="38"/>
      <c r="O639" s="38"/>
      <c r="P639" s="38"/>
      <c r="Q639" s="38"/>
      <c r="R639" s="38"/>
      <c r="S639" s="38"/>
      <c r="T639" s="38"/>
      <c r="U639" s="38"/>
      <c r="V639" s="38"/>
      <c r="W639" s="38"/>
      <c r="X639" s="38"/>
      <c r="Y639" s="38"/>
      <c r="Z639" s="38"/>
    </row>
    <row r="640" customFormat="false" ht="15.75" hidden="false" customHeight="true" outlineLevel="0" collapsed="false">
      <c r="A640" s="38"/>
      <c r="B640" s="38"/>
      <c r="C640" s="38"/>
      <c r="D640" s="38"/>
      <c r="E640" s="38"/>
      <c r="F640" s="38"/>
      <c r="G640" s="38"/>
      <c r="H640" s="38"/>
      <c r="I640" s="38"/>
      <c r="J640" s="38"/>
      <c r="K640" s="38"/>
      <c r="L640" s="38"/>
      <c r="M640" s="38"/>
      <c r="N640" s="38"/>
      <c r="O640" s="38"/>
      <c r="P640" s="38"/>
      <c r="Q640" s="38"/>
      <c r="R640" s="38"/>
      <c r="S640" s="38"/>
      <c r="T640" s="38"/>
      <c r="U640" s="38"/>
      <c r="V640" s="38"/>
      <c r="W640" s="38"/>
      <c r="X640" s="38"/>
      <c r="Y640" s="38"/>
      <c r="Z640" s="38"/>
    </row>
    <row r="641" customFormat="false" ht="15.75" hidden="false" customHeight="true" outlineLevel="0" collapsed="false">
      <c r="A641" s="38"/>
      <c r="B641" s="38"/>
      <c r="C641" s="38"/>
      <c r="D641" s="38"/>
      <c r="E641" s="38"/>
      <c r="F641" s="38"/>
      <c r="G641" s="38"/>
      <c r="H641" s="38"/>
      <c r="I641" s="38"/>
      <c r="J641" s="38"/>
      <c r="K641" s="38"/>
      <c r="L641" s="38"/>
      <c r="M641" s="38"/>
      <c r="N641" s="38"/>
      <c r="O641" s="38"/>
      <c r="P641" s="38"/>
      <c r="Q641" s="38"/>
      <c r="R641" s="38"/>
      <c r="S641" s="38"/>
      <c r="T641" s="38"/>
      <c r="U641" s="38"/>
      <c r="V641" s="38"/>
      <c r="W641" s="38"/>
      <c r="X641" s="38"/>
      <c r="Y641" s="38"/>
      <c r="Z641" s="38"/>
    </row>
    <row r="642" customFormat="false" ht="15.75" hidden="false" customHeight="true" outlineLevel="0" collapsed="false">
      <c r="A642" s="38"/>
      <c r="B642" s="38"/>
      <c r="C642" s="38"/>
      <c r="D642" s="38"/>
      <c r="E642" s="38"/>
      <c r="F642" s="38"/>
      <c r="G642" s="38"/>
      <c r="H642" s="38"/>
      <c r="I642" s="38"/>
      <c r="J642" s="38"/>
      <c r="K642" s="38"/>
      <c r="L642" s="38"/>
      <c r="M642" s="38"/>
      <c r="N642" s="38"/>
      <c r="O642" s="38"/>
      <c r="P642" s="38"/>
      <c r="Q642" s="38"/>
      <c r="R642" s="38"/>
      <c r="S642" s="38"/>
      <c r="T642" s="38"/>
      <c r="U642" s="38"/>
      <c r="V642" s="38"/>
      <c r="W642" s="38"/>
      <c r="X642" s="38"/>
      <c r="Y642" s="38"/>
      <c r="Z642" s="38"/>
    </row>
    <row r="643" customFormat="false" ht="15.75" hidden="false" customHeight="true" outlineLevel="0" collapsed="false">
      <c r="A643" s="38"/>
      <c r="B643" s="38"/>
      <c r="C643" s="38"/>
      <c r="D643" s="38"/>
      <c r="E643" s="38"/>
      <c r="F643" s="38"/>
      <c r="G643" s="38"/>
      <c r="H643" s="38"/>
      <c r="I643" s="38"/>
      <c r="J643" s="38"/>
      <c r="K643" s="38"/>
      <c r="L643" s="38"/>
      <c r="M643" s="38"/>
      <c r="N643" s="38"/>
      <c r="O643" s="38"/>
      <c r="P643" s="38"/>
      <c r="Q643" s="38"/>
      <c r="R643" s="38"/>
      <c r="S643" s="38"/>
      <c r="T643" s="38"/>
      <c r="U643" s="38"/>
      <c r="V643" s="38"/>
      <c r="W643" s="38"/>
      <c r="X643" s="38"/>
      <c r="Y643" s="38"/>
      <c r="Z643" s="38"/>
    </row>
    <row r="644" customFormat="false" ht="15.75" hidden="false" customHeight="true" outlineLevel="0" collapsed="false">
      <c r="A644" s="38"/>
      <c r="B644" s="38"/>
      <c r="C644" s="38"/>
      <c r="D644" s="38"/>
      <c r="E644" s="38"/>
      <c r="F644" s="38"/>
      <c r="G644" s="38"/>
      <c r="H644" s="38"/>
      <c r="I644" s="38"/>
      <c r="J644" s="38"/>
      <c r="K644" s="38"/>
      <c r="L644" s="38"/>
      <c r="M644" s="38"/>
      <c r="N644" s="38"/>
      <c r="O644" s="38"/>
      <c r="P644" s="38"/>
      <c r="Q644" s="38"/>
      <c r="R644" s="38"/>
      <c r="S644" s="38"/>
      <c r="T644" s="38"/>
      <c r="U644" s="38"/>
      <c r="V644" s="38"/>
      <c r="W644" s="38"/>
      <c r="X644" s="38"/>
      <c r="Y644" s="38"/>
      <c r="Z644" s="38"/>
    </row>
    <row r="645" customFormat="false" ht="15.75" hidden="false" customHeight="true" outlineLevel="0" collapsed="false">
      <c r="A645" s="38"/>
      <c r="B645" s="38"/>
      <c r="C645" s="38"/>
      <c r="D645" s="38"/>
      <c r="E645" s="38"/>
      <c r="F645" s="38"/>
      <c r="G645" s="38"/>
      <c r="H645" s="38"/>
      <c r="I645" s="38"/>
      <c r="J645" s="38"/>
      <c r="K645" s="38"/>
      <c r="L645" s="38"/>
      <c r="M645" s="38"/>
      <c r="N645" s="38"/>
      <c r="O645" s="38"/>
      <c r="P645" s="38"/>
      <c r="Q645" s="38"/>
      <c r="R645" s="38"/>
      <c r="S645" s="38"/>
      <c r="T645" s="38"/>
      <c r="U645" s="38"/>
      <c r="V645" s="38"/>
      <c r="W645" s="38"/>
      <c r="X645" s="38"/>
      <c r="Y645" s="38"/>
      <c r="Z645" s="38"/>
    </row>
    <row r="646" customFormat="false" ht="15.75" hidden="false" customHeight="true" outlineLevel="0" collapsed="false">
      <c r="A646" s="38"/>
      <c r="B646" s="38"/>
      <c r="C646" s="38"/>
      <c r="D646" s="38"/>
      <c r="E646" s="38"/>
      <c r="F646" s="38"/>
      <c r="G646" s="38"/>
      <c r="H646" s="38"/>
      <c r="I646" s="38"/>
      <c r="J646" s="38"/>
      <c r="K646" s="38"/>
      <c r="L646" s="38"/>
      <c r="M646" s="38"/>
      <c r="N646" s="38"/>
      <c r="O646" s="38"/>
      <c r="P646" s="38"/>
      <c r="Q646" s="38"/>
      <c r="R646" s="38"/>
      <c r="S646" s="38"/>
      <c r="T646" s="38"/>
      <c r="U646" s="38"/>
      <c r="V646" s="38"/>
      <c r="W646" s="38"/>
      <c r="X646" s="38"/>
      <c r="Y646" s="38"/>
      <c r="Z646" s="38"/>
    </row>
    <row r="647" customFormat="false" ht="15.75" hidden="false" customHeight="true" outlineLevel="0" collapsed="false">
      <c r="A647" s="38"/>
      <c r="B647" s="38"/>
      <c r="C647" s="38"/>
      <c r="D647" s="38"/>
      <c r="E647" s="38"/>
      <c r="F647" s="38"/>
      <c r="G647" s="38"/>
      <c r="H647" s="38"/>
      <c r="I647" s="38"/>
      <c r="J647" s="38"/>
      <c r="K647" s="38"/>
      <c r="L647" s="38"/>
      <c r="M647" s="38"/>
      <c r="N647" s="38"/>
      <c r="O647" s="38"/>
      <c r="P647" s="38"/>
      <c r="Q647" s="38"/>
      <c r="R647" s="38"/>
      <c r="S647" s="38"/>
      <c r="T647" s="38"/>
      <c r="U647" s="38"/>
      <c r="V647" s="38"/>
      <c r="W647" s="38"/>
      <c r="X647" s="38"/>
      <c r="Y647" s="38"/>
      <c r="Z647" s="38"/>
    </row>
    <row r="648" customFormat="false" ht="15.75" hidden="false" customHeight="true" outlineLevel="0" collapsed="false">
      <c r="A648" s="38"/>
      <c r="B648" s="38"/>
      <c r="C648" s="38"/>
      <c r="D648" s="38"/>
      <c r="E648" s="38"/>
      <c r="F648" s="38"/>
      <c r="G648" s="38"/>
      <c r="H648" s="38"/>
      <c r="I648" s="38"/>
      <c r="J648" s="38"/>
      <c r="K648" s="38"/>
      <c r="L648" s="38"/>
      <c r="M648" s="38"/>
      <c r="N648" s="38"/>
      <c r="O648" s="38"/>
      <c r="P648" s="38"/>
      <c r="Q648" s="38"/>
      <c r="R648" s="38"/>
      <c r="S648" s="38"/>
      <c r="T648" s="38"/>
      <c r="U648" s="38"/>
      <c r="V648" s="38"/>
      <c r="W648" s="38"/>
      <c r="X648" s="38"/>
      <c r="Y648" s="38"/>
      <c r="Z648" s="38"/>
    </row>
    <row r="649" customFormat="false" ht="15.75" hidden="false" customHeight="true" outlineLevel="0" collapsed="false">
      <c r="A649" s="38"/>
      <c r="B649" s="38"/>
      <c r="C649" s="38"/>
      <c r="D649" s="38"/>
      <c r="E649" s="38"/>
      <c r="F649" s="38"/>
      <c r="G649" s="38"/>
      <c r="H649" s="38"/>
      <c r="I649" s="38"/>
      <c r="J649" s="38"/>
      <c r="K649" s="38"/>
      <c r="L649" s="38"/>
      <c r="M649" s="38"/>
      <c r="N649" s="38"/>
      <c r="O649" s="38"/>
      <c r="P649" s="38"/>
      <c r="Q649" s="38"/>
      <c r="R649" s="38"/>
      <c r="S649" s="38"/>
      <c r="T649" s="38"/>
      <c r="U649" s="38"/>
      <c r="V649" s="38"/>
      <c r="W649" s="38"/>
      <c r="X649" s="38"/>
      <c r="Y649" s="38"/>
      <c r="Z649" s="38"/>
    </row>
    <row r="650" customFormat="false" ht="15.75" hidden="false" customHeight="true" outlineLevel="0" collapsed="false">
      <c r="A650" s="38"/>
      <c r="B650" s="38"/>
      <c r="C650" s="38"/>
      <c r="D650" s="38"/>
      <c r="E650" s="38"/>
      <c r="F650" s="38"/>
      <c r="G650" s="38"/>
      <c r="H650" s="38"/>
      <c r="I650" s="38"/>
      <c r="J650" s="38"/>
      <c r="K650" s="38"/>
      <c r="L650" s="38"/>
      <c r="M650" s="38"/>
      <c r="N650" s="38"/>
      <c r="O650" s="38"/>
      <c r="P650" s="38"/>
      <c r="Q650" s="38"/>
      <c r="R650" s="38"/>
      <c r="S650" s="38"/>
      <c r="T650" s="38"/>
      <c r="U650" s="38"/>
      <c r="V650" s="38"/>
      <c r="W650" s="38"/>
      <c r="X650" s="38"/>
      <c r="Y650" s="38"/>
      <c r="Z650" s="38"/>
    </row>
    <row r="651" customFormat="false" ht="15.75" hidden="false" customHeight="true" outlineLevel="0" collapsed="false">
      <c r="A651" s="38"/>
      <c r="B651" s="38"/>
      <c r="C651" s="38"/>
      <c r="D651" s="38"/>
      <c r="E651" s="38"/>
      <c r="F651" s="38"/>
      <c r="G651" s="38"/>
      <c r="H651" s="38"/>
      <c r="I651" s="38"/>
      <c r="J651" s="38"/>
      <c r="K651" s="38"/>
      <c r="L651" s="38"/>
      <c r="M651" s="38"/>
      <c r="N651" s="38"/>
      <c r="O651" s="38"/>
      <c r="P651" s="38"/>
      <c r="Q651" s="38"/>
      <c r="R651" s="38"/>
      <c r="S651" s="38"/>
      <c r="T651" s="38"/>
      <c r="U651" s="38"/>
      <c r="V651" s="38"/>
      <c r="W651" s="38"/>
      <c r="X651" s="38"/>
      <c r="Y651" s="38"/>
      <c r="Z651" s="38"/>
    </row>
    <row r="652" customFormat="false" ht="15.75" hidden="false" customHeight="true" outlineLevel="0" collapsed="false">
      <c r="A652" s="38"/>
      <c r="B652" s="38"/>
      <c r="C652" s="38"/>
      <c r="D652" s="38"/>
      <c r="E652" s="38"/>
      <c r="F652" s="38"/>
      <c r="G652" s="38"/>
      <c r="H652" s="38"/>
      <c r="I652" s="38"/>
      <c r="J652" s="38"/>
      <c r="K652" s="38"/>
      <c r="L652" s="38"/>
      <c r="M652" s="38"/>
      <c r="N652" s="38"/>
      <c r="O652" s="38"/>
      <c r="P652" s="38"/>
      <c r="Q652" s="38"/>
      <c r="R652" s="38"/>
      <c r="S652" s="38"/>
      <c r="T652" s="38"/>
      <c r="U652" s="38"/>
      <c r="V652" s="38"/>
      <c r="W652" s="38"/>
      <c r="X652" s="38"/>
      <c r="Y652" s="38"/>
      <c r="Z652" s="38"/>
    </row>
    <row r="653" customFormat="false" ht="15.75" hidden="false" customHeight="true" outlineLevel="0" collapsed="false">
      <c r="A653" s="38"/>
      <c r="B653" s="38"/>
      <c r="C653" s="38"/>
      <c r="D653" s="38"/>
      <c r="E653" s="38"/>
      <c r="F653" s="38"/>
      <c r="G653" s="38"/>
      <c r="H653" s="38"/>
      <c r="I653" s="38"/>
      <c r="J653" s="38"/>
      <c r="K653" s="38"/>
      <c r="L653" s="38"/>
      <c r="M653" s="38"/>
      <c r="N653" s="38"/>
      <c r="O653" s="38"/>
      <c r="P653" s="38"/>
      <c r="Q653" s="38"/>
      <c r="R653" s="38"/>
      <c r="S653" s="38"/>
      <c r="T653" s="38"/>
      <c r="U653" s="38"/>
      <c r="V653" s="38"/>
      <c r="W653" s="38"/>
      <c r="X653" s="38"/>
      <c r="Y653" s="38"/>
      <c r="Z653" s="38"/>
    </row>
    <row r="654" customFormat="false" ht="15.75" hidden="false" customHeight="true" outlineLevel="0" collapsed="false">
      <c r="A654" s="38"/>
      <c r="B654" s="38"/>
      <c r="C654" s="38"/>
      <c r="D654" s="38"/>
      <c r="E654" s="38"/>
      <c r="F654" s="38"/>
      <c r="G654" s="38"/>
      <c r="H654" s="38"/>
      <c r="I654" s="38"/>
      <c r="J654" s="38"/>
      <c r="K654" s="38"/>
      <c r="L654" s="38"/>
      <c r="M654" s="38"/>
      <c r="N654" s="38"/>
      <c r="O654" s="38"/>
      <c r="P654" s="38"/>
      <c r="Q654" s="38"/>
      <c r="R654" s="38"/>
      <c r="S654" s="38"/>
      <c r="T654" s="38"/>
      <c r="U654" s="38"/>
      <c r="V654" s="38"/>
      <c r="W654" s="38"/>
      <c r="X654" s="38"/>
      <c r="Y654" s="38"/>
      <c r="Z654" s="38"/>
    </row>
    <row r="655" customFormat="false" ht="15.75" hidden="false" customHeight="true" outlineLevel="0" collapsed="false">
      <c r="A655" s="38"/>
      <c r="B655" s="38"/>
      <c r="C655" s="38"/>
      <c r="D655" s="38"/>
      <c r="E655" s="38"/>
      <c r="F655" s="38"/>
      <c r="G655" s="38"/>
      <c r="H655" s="38"/>
      <c r="I655" s="38"/>
      <c r="J655" s="38"/>
      <c r="K655" s="38"/>
      <c r="L655" s="38"/>
      <c r="M655" s="38"/>
      <c r="N655" s="38"/>
      <c r="O655" s="38"/>
      <c r="P655" s="38"/>
      <c r="Q655" s="38"/>
      <c r="R655" s="38"/>
      <c r="S655" s="38"/>
      <c r="T655" s="38"/>
      <c r="U655" s="38"/>
      <c r="V655" s="38"/>
      <c r="W655" s="38"/>
      <c r="X655" s="38"/>
      <c r="Y655" s="38"/>
      <c r="Z655" s="38"/>
    </row>
    <row r="656" customFormat="false" ht="15.75" hidden="false" customHeight="true" outlineLevel="0" collapsed="false">
      <c r="A656" s="38"/>
      <c r="B656" s="38"/>
      <c r="C656" s="38"/>
      <c r="D656" s="38"/>
      <c r="E656" s="38"/>
      <c r="F656" s="38"/>
      <c r="G656" s="38"/>
      <c r="H656" s="38"/>
      <c r="I656" s="38"/>
      <c r="J656" s="38"/>
      <c r="K656" s="38"/>
      <c r="L656" s="38"/>
      <c r="M656" s="38"/>
      <c r="N656" s="38"/>
      <c r="O656" s="38"/>
      <c r="P656" s="38"/>
      <c r="Q656" s="38"/>
      <c r="R656" s="38"/>
      <c r="S656" s="38"/>
      <c r="T656" s="38"/>
      <c r="U656" s="38"/>
      <c r="V656" s="38"/>
      <c r="W656" s="38"/>
      <c r="X656" s="38"/>
      <c r="Y656" s="38"/>
      <c r="Z656" s="38"/>
    </row>
    <row r="657" customFormat="false" ht="15.75" hidden="false" customHeight="true" outlineLevel="0" collapsed="false">
      <c r="A657" s="38"/>
      <c r="B657" s="38"/>
      <c r="C657" s="38"/>
      <c r="D657" s="38"/>
      <c r="E657" s="38"/>
      <c r="F657" s="38"/>
      <c r="G657" s="38"/>
      <c r="H657" s="38"/>
      <c r="I657" s="38"/>
      <c r="J657" s="38"/>
      <c r="K657" s="38"/>
      <c r="L657" s="38"/>
      <c r="M657" s="38"/>
      <c r="N657" s="38"/>
      <c r="O657" s="38"/>
      <c r="P657" s="38"/>
      <c r="Q657" s="38"/>
      <c r="R657" s="38"/>
      <c r="S657" s="38"/>
      <c r="T657" s="38"/>
      <c r="U657" s="38"/>
      <c r="V657" s="38"/>
      <c r="W657" s="38"/>
      <c r="X657" s="38"/>
      <c r="Y657" s="38"/>
      <c r="Z657" s="38"/>
    </row>
    <row r="658" customFormat="false" ht="15.75" hidden="false" customHeight="true" outlineLevel="0" collapsed="false">
      <c r="A658" s="38"/>
      <c r="B658" s="38"/>
      <c r="C658" s="38"/>
      <c r="D658" s="38"/>
      <c r="E658" s="38"/>
      <c r="F658" s="38"/>
      <c r="G658" s="38"/>
      <c r="H658" s="38"/>
      <c r="I658" s="38"/>
      <c r="J658" s="38"/>
      <c r="K658" s="38"/>
      <c r="L658" s="38"/>
      <c r="M658" s="38"/>
      <c r="N658" s="38"/>
      <c r="O658" s="38"/>
      <c r="P658" s="38"/>
      <c r="Q658" s="38"/>
      <c r="R658" s="38"/>
      <c r="S658" s="38"/>
      <c r="T658" s="38"/>
      <c r="U658" s="38"/>
      <c r="V658" s="38"/>
      <c r="W658" s="38"/>
      <c r="X658" s="38"/>
      <c r="Y658" s="38"/>
      <c r="Z658" s="38"/>
    </row>
    <row r="659" customFormat="false" ht="15.75" hidden="false" customHeight="true" outlineLevel="0" collapsed="false">
      <c r="A659" s="38"/>
      <c r="B659" s="38"/>
      <c r="C659" s="38"/>
      <c r="D659" s="38"/>
      <c r="E659" s="38"/>
      <c r="F659" s="38"/>
      <c r="G659" s="38"/>
      <c r="H659" s="38"/>
      <c r="I659" s="38"/>
      <c r="J659" s="38"/>
      <c r="K659" s="38"/>
      <c r="L659" s="38"/>
      <c r="M659" s="38"/>
      <c r="N659" s="38"/>
      <c r="O659" s="38"/>
      <c r="P659" s="38"/>
      <c r="Q659" s="38"/>
      <c r="R659" s="38"/>
      <c r="S659" s="38"/>
      <c r="T659" s="38"/>
      <c r="U659" s="38"/>
      <c r="V659" s="38"/>
      <c r="W659" s="38"/>
      <c r="X659" s="38"/>
      <c r="Y659" s="38"/>
      <c r="Z659" s="38"/>
    </row>
    <row r="660" customFormat="false" ht="15.75" hidden="false" customHeight="true" outlineLevel="0" collapsed="false">
      <c r="A660" s="38"/>
      <c r="B660" s="38"/>
      <c r="C660" s="38"/>
      <c r="D660" s="38"/>
      <c r="E660" s="38"/>
      <c r="F660" s="38"/>
      <c r="G660" s="38"/>
      <c r="H660" s="38"/>
      <c r="I660" s="38"/>
      <c r="J660" s="38"/>
      <c r="K660" s="38"/>
      <c r="L660" s="38"/>
      <c r="M660" s="38"/>
      <c r="N660" s="38"/>
      <c r="O660" s="38"/>
      <c r="P660" s="38"/>
      <c r="Q660" s="38"/>
      <c r="R660" s="38"/>
      <c r="S660" s="38"/>
      <c r="T660" s="38"/>
      <c r="U660" s="38"/>
      <c r="V660" s="38"/>
      <c r="W660" s="38"/>
      <c r="X660" s="38"/>
      <c r="Y660" s="38"/>
      <c r="Z660" s="38"/>
    </row>
    <row r="661" customFormat="false" ht="15.75" hidden="false" customHeight="true" outlineLevel="0" collapsed="false">
      <c r="A661" s="38"/>
      <c r="B661" s="38"/>
      <c r="C661" s="38"/>
      <c r="D661" s="38"/>
      <c r="E661" s="38"/>
      <c r="F661" s="38"/>
      <c r="G661" s="38"/>
      <c r="H661" s="38"/>
      <c r="I661" s="38"/>
      <c r="J661" s="38"/>
      <c r="K661" s="38"/>
      <c r="L661" s="38"/>
      <c r="M661" s="38"/>
      <c r="N661" s="38"/>
      <c r="O661" s="38"/>
      <c r="P661" s="38"/>
      <c r="Q661" s="38"/>
      <c r="R661" s="38"/>
      <c r="S661" s="38"/>
      <c r="T661" s="38"/>
      <c r="U661" s="38"/>
      <c r="V661" s="38"/>
      <c r="W661" s="38"/>
      <c r="X661" s="38"/>
      <c r="Y661" s="38"/>
      <c r="Z661" s="38"/>
    </row>
    <row r="662" customFormat="false" ht="15.75" hidden="false" customHeight="true" outlineLevel="0" collapsed="false">
      <c r="A662" s="38"/>
      <c r="B662" s="38"/>
      <c r="C662" s="38"/>
      <c r="D662" s="38"/>
      <c r="E662" s="38"/>
      <c r="F662" s="38"/>
      <c r="G662" s="38"/>
      <c r="H662" s="38"/>
      <c r="I662" s="38"/>
      <c r="J662" s="38"/>
      <c r="K662" s="38"/>
      <c r="L662" s="38"/>
      <c r="M662" s="38"/>
      <c r="N662" s="38"/>
      <c r="O662" s="38"/>
      <c r="P662" s="38"/>
      <c r="Q662" s="38"/>
      <c r="R662" s="38"/>
      <c r="S662" s="38"/>
      <c r="T662" s="38"/>
      <c r="U662" s="38"/>
      <c r="V662" s="38"/>
      <c r="W662" s="38"/>
      <c r="X662" s="38"/>
      <c r="Y662" s="38"/>
      <c r="Z662" s="38"/>
    </row>
    <row r="663" customFormat="false" ht="15.75" hidden="false" customHeight="true" outlineLevel="0" collapsed="false">
      <c r="A663" s="38"/>
      <c r="B663" s="38"/>
      <c r="C663" s="38"/>
      <c r="D663" s="38"/>
      <c r="E663" s="38"/>
      <c r="F663" s="38"/>
      <c r="G663" s="38"/>
      <c r="H663" s="38"/>
      <c r="I663" s="38"/>
      <c r="J663" s="38"/>
      <c r="K663" s="38"/>
      <c r="L663" s="38"/>
      <c r="M663" s="38"/>
      <c r="N663" s="38"/>
      <c r="O663" s="38"/>
      <c r="P663" s="38"/>
      <c r="Q663" s="38"/>
      <c r="R663" s="38"/>
      <c r="S663" s="38"/>
      <c r="T663" s="38"/>
      <c r="U663" s="38"/>
      <c r="V663" s="38"/>
      <c r="W663" s="38"/>
      <c r="X663" s="38"/>
      <c r="Y663" s="38"/>
      <c r="Z663" s="38"/>
    </row>
    <row r="664" customFormat="false" ht="15.75" hidden="false" customHeight="true" outlineLevel="0" collapsed="false">
      <c r="A664" s="38"/>
      <c r="B664" s="38"/>
      <c r="C664" s="38"/>
      <c r="D664" s="38"/>
      <c r="E664" s="38"/>
      <c r="F664" s="38"/>
      <c r="G664" s="38"/>
      <c r="H664" s="38"/>
      <c r="I664" s="38"/>
      <c r="J664" s="38"/>
      <c r="K664" s="38"/>
      <c r="L664" s="38"/>
      <c r="M664" s="38"/>
      <c r="N664" s="38"/>
      <c r="O664" s="38"/>
      <c r="P664" s="38"/>
      <c r="Q664" s="38"/>
      <c r="R664" s="38"/>
      <c r="S664" s="38"/>
      <c r="T664" s="38"/>
      <c r="U664" s="38"/>
      <c r="V664" s="38"/>
      <c r="W664" s="38"/>
      <c r="X664" s="38"/>
      <c r="Y664" s="38"/>
      <c r="Z664" s="38"/>
    </row>
    <row r="665" customFormat="false" ht="15.75" hidden="false" customHeight="true" outlineLevel="0" collapsed="false">
      <c r="A665" s="38"/>
      <c r="B665" s="38"/>
      <c r="C665" s="38"/>
      <c r="D665" s="38"/>
      <c r="E665" s="38"/>
      <c r="F665" s="38"/>
      <c r="G665" s="38"/>
      <c r="H665" s="38"/>
      <c r="I665" s="38"/>
      <c r="J665" s="38"/>
      <c r="K665" s="38"/>
      <c r="L665" s="38"/>
      <c r="M665" s="38"/>
      <c r="N665" s="38"/>
      <c r="O665" s="38"/>
      <c r="P665" s="38"/>
      <c r="Q665" s="38"/>
      <c r="R665" s="38"/>
      <c r="S665" s="38"/>
      <c r="T665" s="38"/>
      <c r="U665" s="38"/>
      <c r="V665" s="38"/>
      <c r="W665" s="38"/>
      <c r="X665" s="38"/>
      <c r="Y665" s="38"/>
      <c r="Z665" s="38"/>
    </row>
    <row r="666" customFormat="false" ht="15.75" hidden="false" customHeight="true" outlineLevel="0" collapsed="false">
      <c r="A666" s="38"/>
      <c r="B666" s="38"/>
      <c r="C666" s="38"/>
      <c r="D666" s="38"/>
      <c r="E666" s="38"/>
      <c r="F666" s="38"/>
      <c r="G666" s="38"/>
      <c r="H666" s="38"/>
      <c r="I666" s="38"/>
      <c r="J666" s="38"/>
      <c r="K666" s="38"/>
      <c r="L666" s="38"/>
      <c r="M666" s="38"/>
      <c r="N666" s="38"/>
      <c r="O666" s="38"/>
      <c r="P666" s="38"/>
      <c r="Q666" s="38"/>
      <c r="R666" s="38"/>
      <c r="S666" s="38"/>
      <c r="T666" s="38"/>
      <c r="U666" s="38"/>
      <c r="V666" s="38"/>
      <c r="W666" s="38"/>
      <c r="X666" s="38"/>
      <c r="Y666" s="38"/>
      <c r="Z666" s="38"/>
    </row>
    <row r="667" customFormat="false" ht="15.75" hidden="false" customHeight="true" outlineLevel="0" collapsed="false">
      <c r="A667" s="38"/>
      <c r="B667" s="38"/>
      <c r="C667" s="38"/>
      <c r="D667" s="38"/>
      <c r="E667" s="38"/>
      <c r="F667" s="38"/>
      <c r="G667" s="38"/>
      <c r="H667" s="38"/>
      <c r="I667" s="38"/>
      <c r="J667" s="38"/>
      <c r="K667" s="38"/>
      <c r="L667" s="38"/>
      <c r="M667" s="38"/>
      <c r="N667" s="38"/>
      <c r="O667" s="38"/>
      <c r="P667" s="38"/>
      <c r="Q667" s="38"/>
      <c r="R667" s="38"/>
      <c r="S667" s="38"/>
      <c r="T667" s="38"/>
      <c r="U667" s="38"/>
      <c r="V667" s="38"/>
      <c r="W667" s="38"/>
      <c r="X667" s="38"/>
      <c r="Y667" s="38"/>
      <c r="Z667" s="38"/>
    </row>
    <row r="668" customFormat="false" ht="15.75" hidden="false" customHeight="true" outlineLevel="0" collapsed="false">
      <c r="A668" s="38"/>
      <c r="B668" s="38"/>
      <c r="C668" s="38"/>
      <c r="D668" s="38"/>
      <c r="E668" s="38"/>
      <c r="F668" s="38"/>
      <c r="G668" s="38"/>
      <c r="H668" s="38"/>
      <c r="I668" s="38"/>
      <c r="J668" s="38"/>
      <c r="K668" s="38"/>
      <c r="L668" s="38"/>
      <c r="M668" s="38"/>
      <c r="N668" s="38"/>
      <c r="O668" s="38"/>
      <c r="P668" s="38"/>
      <c r="Q668" s="38"/>
      <c r="R668" s="38"/>
      <c r="S668" s="38"/>
      <c r="T668" s="38"/>
      <c r="U668" s="38"/>
      <c r="V668" s="38"/>
      <c r="W668" s="38"/>
      <c r="X668" s="38"/>
      <c r="Y668" s="38"/>
      <c r="Z668" s="38"/>
    </row>
    <row r="669" customFormat="false" ht="15.75" hidden="false" customHeight="true" outlineLevel="0" collapsed="false">
      <c r="A669" s="38"/>
      <c r="B669" s="38"/>
      <c r="C669" s="38"/>
      <c r="D669" s="38"/>
      <c r="E669" s="38"/>
      <c r="F669" s="38"/>
      <c r="G669" s="38"/>
      <c r="H669" s="38"/>
      <c r="I669" s="38"/>
      <c r="J669" s="38"/>
      <c r="K669" s="38"/>
      <c r="L669" s="38"/>
      <c r="M669" s="38"/>
      <c r="N669" s="38"/>
      <c r="O669" s="38"/>
      <c r="P669" s="38"/>
      <c r="Q669" s="38"/>
      <c r="R669" s="38"/>
      <c r="S669" s="38"/>
      <c r="T669" s="38"/>
      <c r="U669" s="38"/>
      <c r="V669" s="38"/>
      <c r="W669" s="38"/>
      <c r="X669" s="38"/>
      <c r="Y669" s="38"/>
      <c r="Z669" s="38"/>
    </row>
    <row r="670" customFormat="false" ht="15.75" hidden="false" customHeight="true" outlineLevel="0" collapsed="false">
      <c r="A670" s="38"/>
      <c r="B670" s="38"/>
      <c r="C670" s="38"/>
      <c r="D670" s="38"/>
      <c r="E670" s="38"/>
      <c r="F670" s="38"/>
      <c r="G670" s="38"/>
      <c r="H670" s="38"/>
      <c r="I670" s="38"/>
      <c r="J670" s="38"/>
      <c r="K670" s="38"/>
      <c r="L670" s="38"/>
      <c r="M670" s="38"/>
      <c r="N670" s="38"/>
      <c r="O670" s="38"/>
      <c r="P670" s="38"/>
      <c r="Q670" s="38"/>
      <c r="R670" s="38"/>
      <c r="S670" s="38"/>
      <c r="T670" s="38"/>
      <c r="U670" s="38"/>
      <c r="V670" s="38"/>
      <c r="W670" s="38"/>
      <c r="X670" s="38"/>
      <c r="Y670" s="38"/>
      <c r="Z670" s="38"/>
    </row>
    <row r="671" customFormat="false" ht="15.75" hidden="false" customHeight="true" outlineLevel="0" collapsed="false">
      <c r="A671" s="38"/>
      <c r="B671" s="38"/>
      <c r="C671" s="38"/>
      <c r="D671" s="38"/>
      <c r="E671" s="38"/>
      <c r="F671" s="38"/>
      <c r="G671" s="38"/>
      <c r="H671" s="38"/>
      <c r="I671" s="38"/>
      <c r="J671" s="38"/>
      <c r="K671" s="38"/>
      <c r="L671" s="38"/>
      <c r="M671" s="38"/>
      <c r="N671" s="38"/>
      <c r="O671" s="38"/>
      <c r="P671" s="38"/>
      <c r="Q671" s="38"/>
      <c r="R671" s="38"/>
      <c r="S671" s="38"/>
      <c r="T671" s="38"/>
      <c r="U671" s="38"/>
      <c r="V671" s="38"/>
      <c r="W671" s="38"/>
      <c r="X671" s="38"/>
      <c r="Y671" s="38"/>
      <c r="Z671" s="38"/>
    </row>
    <row r="672" customFormat="false" ht="15.75" hidden="false" customHeight="true" outlineLevel="0" collapsed="false">
      <c r="A672" s="38"/>
      <c r="B672" s="38"/>
      <c r="C672" s="38"/>
      <c r="D672" s="38"/>
      <c r="E672" s="38"/>
      <c r="F672" s="38"/>
      <c r="G672" s="38"/>
      <c r="H672" s="38"/>
      <c r="I672" s="38"/>
      <c r="J672" s="38"/>
      <c r="K672" s="38"/>
      <c r="L672" s="38"/>
      <c r="M672" s="38"/>
      <c r="N672" s="38"/>
      <c r="O672" s="38"/>
      <c r="P672" s="38"/>
      <c r="Q672" s="38"/>
      <c r="R672" s="38"/>
      <c r="S672" s="38"/>
      <c r="T672" s="38"/>
      <c r="U672" s="38"/>
      <c r="V672" s="38"/>
      <c r="W672" s="38"/>
      <c r="X672" s="38"/>
      <c r="Y672" s="38"/>
      <c r="Z672" s="38"/>
    </row>
    <row r="673" customFormat="false" ht="15.75" hidden="false" customHeight="true" outlineLevel="0" collapsed="false">
      <c r="A673" s="38"/>
      <c r="B673" s="38"/>
      <c r="C673" s="38"/>
      <c r="D673" s="38"/>
      <c r="E673" s="38"/>
      <c r="F673" s="38"/>
      <c r="G673" s="38"/>
      <c r="H673" s="38"/>
      <c r="I673" s="38"/>
      <c r="J673" s="38"/>
      <c r="K673" s="38"/>
      <c r="L673" s="38"/>
      <c r="M673" s="38"/>
      <c r="N673" s="38"/>
      <c r="O673" s="38"/>
      <c r="P673" s="38"/>
      <c r="Q673" s="38"/>
      <c r="R673" s="38"/>
      <c r="S673" s="38"/>
      <c r="T673" s="38"/>
      <c r="U673" s="38"/>
      <c r="V673" s="38"/>
      <c r="W673" s="38"/>
      <c r="X673" s="38"/>
      <c r="Y673" s="38"/>
      <c r="Z673" s="38"/>
    </row>
    <row r="674" customFormat="false" ht="15.75" hidden="false" customHeight="true" outlineLevel="0" collapsed="false">
      <c r="A674" s="38"/>
      <c r="B674" s="38"/>
      <c r="C674" s="38"/>
      <c r="D674" s="38"/>
      <c r="E674" s="38"/>
      <c r="F674" s="38"/>
      <c r="G674" s="38"/>
      <c r="H674" s="38"/>
      <c r="I674" s="38"/>
      <c r="J674" s="38"/>
      <c r="K674" s="38"/>
      <c r="L674" s="38"/>
      <c r="M674" s="38"/>
      <c r="N674" s="38"/>
      <c r="O674" s="38"/>
      <c r="P674" s="38"/>
      <c r="Q674" s="38"/>
      <c r="R674" s="38"/>
      <c r="S674" s="38"/>
      <c r="T674" s="38"/>
      <c r="U674" s="38"/>
      <c r="V674" s="38"/>
      <c r="W674" s="38"/>
      <c r="X674" s="38"/>
      <c r="Y674" s="38"/>
      <c r="Z674" s="38"/>
    </row>
    <row r="675" customFormat="false" ht="15.75" hidden="false" customHeight="true" outlineLevel="0" collapsed="false">
      <c r="A675" s="38"/>
      <c r="B675" s="38"/>
      <c r="C675" s="38"/>
      <c r="D675" s="38"/>
      <c r="E675" s="38"/>
      <c r="F675" s="38"/>
      <c r="G675" s="38"/>
      <c r="H675" s="38"/>
      <c r="I675" s="38"/>
      <c r="J675" s="38"/>
      <c r="K675" s="38"/>
      <c r="L675" s="38"/>
      <c r="M675" s="38"/>
      <c r="N675" s="38"/>
      <c r="O675" s="38"/>
      <c r="P675" s="38"/>
      <c r="Q675" s="38"/>
      <c r="R675" s="38"/>
      <c r="S675" s="38"/>
      <c r="T675" s="38"/>
      <c r="U675" s="38"/>
      <c r="V675" s="38"/>
      <c r="W675" s="38"/>
      <c r="X675" s="38"/>
      <c r="Y675" s="38"/>
      <c r="Z675" s="38"/>
    </row>
    <row r="676" customFormat="false" ht="15.75" hidden="false" customHeight="true" outlineLevel="0" collapsed="false">
      <c r="A676" s="38"/>
      <c r="B676" s="38"/>
      <c r="C676" s="38"/>
      <c r="D676" s="38"/>
      <c r="E676" s="38"/>
      <c r="F676" s="38"/>
      <c r="G676" s="38"/>
      <c r="H676" s="38"/>
      <c r="I676" s="38"/>
      <c r="J676" s="38"/>
      <c r="K676" s="38"/>
      <c r="L676" s="38"/>
      <c r="M676" s="38"/>
      <c r="N676" s="38"/>
      <c r="O676" s="38"/>
      <c r="P676" s="38"/>
      <c r="Q676" s="38"/>
      <c r="R676" s="38"/>
      <c r="S676" s="38"/>
      <c r="T676" s="38"/>
      <c r="U676" s="38"/>
      <c r="V676" s="38"/>
      <c r="W676" s="38"/>
      <c r="X676" s="38"/>
      <c r="Y676" s="38"/>
      <c r="Z676" s="38"/>
    </row>
    <row r="677" customFormat="false" ht="15.75" hidden="false" customHeight="true" outlineLevel="0" collapsed="false">
      <c r="A677" s="38"/>
      <c r="B677" s="38"/>
      <c r="C677" s="38"/>
      <c r="D677" s="38"/>
      <c r="E677" s="38"/>
      <c r="F677" s="38"/>
      <c r="G677" s="38"/>
      <c r="H677" s="38"/>
      <c r="I677" s="38"/>
      <c r="J677" s="38"/>
      <c r="K677" s="38"/>
      <c r="L677" s="38"/>
      <c r="M677" s="38"/>
      <c r="N677" s="38"/>
      <c r="O677" s="38"/>
      <c r="P677" s="38"/>
      <c r="Q677" s="38"/>
      <c r="R677" s="38"/>
      <c r="S677" s="38"/>
      <c r="T677" s="38"/>
      <c r="U677" s="38"/>
      <c r="V677" s="38"/>
      <c r="W677" s="38"/>
      <c r="X677" s="38"/>
      <c r="Y677" s="38"/>
      <c r="Z677" s="38"/>
    </row>
    <row r="678" customFormat="false" ht="15.75" hidden="false" customHeight="true" outlineLevel="0" collapsed="false">
      <c r="A678" s="38"/>
      <c r="B678" s="38"/>
      <c r="C678" s="38"/>
      <c r="D678" s="38"/>
      <c r="E678" s="38"/>
      <c r="F678" s="38"/>
      <c r="G678" s="38"/>
      <c r="H678" s="38"/>
      <c r="I678" s="38"/>
      <c r="J678" s="38"/>
      <c r="K678" s="38"/>
      <c r="L678" s="38"/>
      <c r="M678" s="38"/>
      <c r="N678" s="38"/>
      <c r="O678" s="38"/>
      <c r="P678" s="38"/>
      <c r="Q678" s="38"/>
      <c r="R678" s="38"/>
      <c r="S678" s="38"/>
      <c r="T678" s="38"/>
      <c r="U678" s="38"/>
      <c r="V678" s="38"/>
      <c r="W678" s="38"/>
      <c r="X678" s="38"/>
      <c r="Y678" s="38"/>
      <c r="Z678" s="38"/>
    </row>
    <row r="679" customFormat="false" ht="15.75" hidden="false" customHeight="true" outlineLevel="0" collapsed="false">
      <c r="A679" s="38"/>
      <c r="B679" s="38"/>
      <c r="C679" s="38"/>
      <c r="D679" s="38"/>
      <c r="E679" s="38"/>
      <c r="F679" s="38"/>
      <c r="G679" s="38"/>
      <c r="H679" s="38"/>
      <c r="I679" s="38"/>
      <c r="J679" s="38"/>
      <c r="K679" s="38"/>
      <c r="L679" s="38"/>
      <c r="M679" s="38"/>
      <c r="N679" s="38"/>
      <c r="O679" s="38"/>
      <c r="P679" s="38"/>
      <c r="Q679" s="38"/>
      <c r="R679" s="38"/>
      <c r="S679" s="38"/>
      <c r="T679" s="38"/>
      <c r="U679" s="38"/>
      <c r="V679" s="38"/>
      <c r="W679" s="38"/>
      <c r="X679" s="38"/>
      <c r="Y679" s="38"/>
      <c r="Z679" s="38"/>
    </row>
    <row r="680" customFormat="false" ht="15.75" hidden="false" customHeight="true" outlineLevel="0" collapsed="false">
      <c r="A680" s="38"/>
      <c r="B680" s="38"/>
      <c r="C680" s="38"/>
      <c r="D680" s="38"/>
      <c r="E680" s="38"/>
      <c r="F680" s="38"/>
      <c r="G680" s="38"/>
      <c r="H680" s="38"/>
      <c r="I680" s="38"/>
      <c r="J680" s="38"/>
      <c r="K680" s="38"/>
      <c r="L680" s="38"/>
      <c r="M680" s="38"/>
      <c r="N680" s="38"/>
      <c r="O680" s="38"/>
      <c r="P680" s="38"/>
      <c r="Q680" s="38"/>
      <c r="R680" s="38"/>
      <c r="S680" s="38"/>
      <c r="T680" s="38"/>
      <c r="U680" s="38"/>
      <c r="V680" s="38"/>
      <c r="W680" s="38"/>
      <c r="X680" s="38"/>
      <c r="Y680" s="38"/>
      <c r="Z680" s="38"/>
    </row>
    <row r="681" customFormat="false" ht="15.75" hidden="false" customHeight="true" outlineLevel="0" collapsed="false">
      <c r="A681" s="38"/>
      <c r="B681" s="38"/>
      <c r="C681" s="38"/>
      <c r="D681" s="38"/>
      <c r="E681" s="38"/>
      <c r="F681" s="38"/>
      <c r="G681" s="38"/>
      <c r="H681" s="38"/>
      <c r="I681" s="38"/>
      <c r="J681" s="38"/>
      <c r="K681" s="38"/>
      <c r="L681" s="38"/>
      <c r="M681" s="38"/>
      <c r="N681" s="38"/>
      <c r="O681" s="38"/>
      <c r="P681" s="38"/>
      <c r="Q681" s="38"/>
      <c r="R681" s="38"/>
      <c r="S681" s="38"/>
      <c r="T681" s="38"/>
      <c r="U681" s="38"/>
      <c r="V681" s="38"/>
      <c r="W681" s="38"/>
      <c r="X681" s="38"/>
      <c r="Y681" s="38"/>
      <c r="Z681" s="38"/>
    </row>
    <row r="682" customFormat="false" ht="15.75" hidden="false" customHeight="true" outlineLevel="0" collapsed="false">
      <c r="A682" s="38"/>
      <c r="B682" s="38"/>
      <c r="C682" s="38"/>
      <c r="D682" s="38"/>
      <c r="E682" s="38"/>
      <c r="F682" s="38"/>
      <c r="G682" s="38"/>
      <c r="H682" s="38"/>
      <c r="I682" s="38"/>
      <c r="J682" s="38"/>
      <c r="K682" s="38"/>
      <c r="L682" s="38"/>
      <c r="M682" s="38"/>
      <c r="N682" s="38"/>
      <c r="O682" s="38"/>
      <c r="P682" s="38"/>
      <c r="Q682" s="38"/>
      <c r="R682" s="38"/>
      <c r="S682" s="38"/>
      <c r="T682" s="38"/>
      <c r="U682" s="38"/>
      <c r="V682" s="38"/>
      <c r="W682" s="38"/>
      <c r="X682" s="38"/>
      <c r="Y682" s="38"/>
      <c r="Z682" s="38"/>
    </row>
    <row r="683" customFormat="false" ht="15.75" hidden="false" customHeight="true" outlineLevel="0" collapsed="false">
      <c r="A683" s="38"/>
      <c r="B683" s="38"/>
      <c r="C683" s="38"/>
      <c r="D683" s="38"/>
      <c r="E683" s="38"/>
      <c r="F683" s="38"/>
      <c r="G683" s="38"/>
      <c r="H683" s="38"/>
      <c r="I683" s="38"/>
      <c r="J683" s="38"/>
      <c r="K683" s="38"/>
      <c r="L683" s="38"/>
      <c r="M683" s="38"/>
      <c r="N683" s="38"/>
      <c r="O683" s="38"/>
      <c r="P683" s="38"/>
      <c r="Q683" s="38"/>
      <c r="R683" s="38"/>
      <c r="S683" s="38"/>
      <c r="T683" s="38"/>
      <c r="U683" s="38"/>
      <c r="V683" s="38"/>
      <c r="W683" s="38"/>
      <c r="X683" s="38"/>
      <c r="Y683" s="38"/>
      <c r="Z683" s="38"/>
    </row>
    <row r="684" customFormat="false" ht="15.75" hidden="false" customHeight="true" outlineLevel="0" collapsed="false">
      <c r="A684" s="38"/>
      <c r="B684" s="38"/>
      <c r="C684" s="38"/>
      <c r="D684" s="38"/>
      <c r="E684" s="38"/>
      <c r="F684" s="38"/>
      <c r="G684" s="38"/>
      <c r="H684" s="38"/>
      <c r="I684" s="38"/>
      <c r="J684" s="38"/>
      <c r="K684" s="38"/>
      <c r="L684" s="38"/>
      <c r="M684" s="38"/>
      <c r="N684" s="38"/>
      <c r="O684" s="38"/>
      <c r="P684" s="38"/>
      <c r="Q684" s="38"/>
      <c r="R684" s="38"/>
      <c r="S684" s="38"/>
      <c r="T684" s="38"/>
      <c r="U684" s="38"/>
      <c r="V684" s="38"/>
      <c r="W684" s="38"/>
      <c r="X684" s="38"/>
      <c r="Y684" s="38"/>
      <c r="Z684" s="38"/>
    </row>
    <row r="685" customFormat="false" ht="15.75" hidden="false" customHeight="true" outlineLevel="0" collapsed="false">
      <c r="A685" s="38"/>
      <c r="B685" s="38"/>
      <c r="C685" s="38"/>
      <c r="D685" s="38"/>
      <c r="E685" s="38"/>
      <c r="F685" s="38"/>
      <c r="G685" s="38"/>
      <c r="H685" s="38"/>
      <c r="I685" s="38"/>
      <c r="J685" s="38"/>
      <c r="K685" s="38"/>
      <c r="L685" s="38"/>
      <c r="M685" s="38"/>
      <c r="N685" s="38"/>
      <c r="O685" s="38"/>
      <c r="P685" s="38"/>
      <c r="Q685" s="38"/>
      <c r="R685" s="38"/>
      <c r="S685" s="38"/>
      <c r="T685" s="38"/>
      <c r="U685" s="38"/>
      <c r="V685" s="38"/>
      <c r="W685" s="38"/>
      <c r="X685" s="38"/>
      <c r="Y685" s="38"/>
      <c r="Z685" s="38"/>
    </row>
    <row r="686" customFormat="false" ht="15.75" hidden="false" customHeight="true" outlineLevel="0" collapsed="false">
      <c r="A686" s="38"/>
      <c r="B686" s="38"/>
      <c r="C686" s="38"/>
      <c r="D686" s="38"/>
      <c r="E686" s="38"/>
      <c r="F686" s="38"/>
      <c r="G686" s="38"/>
      <c r="H686" s="38"/>
      <c r="I686" s="38"/>
      <c r="J686" s="38"/>
      <c r="K686" s="38"/>
      <c r="L686" s="38"/>
      <c r="M686" s="38"/>
      <c r="N686" s="38"/>
      <c r="O686" s="38"/>
      <c r="P686" s="38"/>
      <c r="Q686" s="38"/>
      <c r="R686" s="38"/>
      <c r="S686" s="38"/>
      <c r="T686" s="38"/>
      <c r="U686" s="38"/>
      <c r="V686" s="38"/>
      <c r="W686" s="38"/>
      <c r="X686" s="38"/>
      <c r="Y686" s="38"/>
      <c r="Z686" s="38"/>
    </row>
    <row r="687" customFormat="false" ht="15.75" hidden="false" customHeight="true" outlineLevel="0" collapsed="false">
      <c r="A687" s="38"/>
      <c r="B687" s="38"/>
      <c r="C687" s="38"/>
      <c r="D687" s="38"/>
      <c r="E687" s="38"/>
      <c r="F687" s="38"/>
      <c r="G687" s="38"/>
      <c r="H687" s="38"/>
      <c r="I687" s="38"/>
      <c r="J687" s="38"/>
      <c r="K687" s="38"/>
      <c r="L687" s="38"/>
      <c r="M687" s="38"/>
      <c r="N687" s="38"/>
      <c r="O687" s="38"/>
      <c r="P687" s="38"/>
      <c r="Q687" s="38"/>
      <c r="R687" s="38"/>
      <c r="S687" s="38"/>
      <c r="T687" s="38"/>
      <c r="U687" s="38"/>
      <c r="V687" s="38"/>
      <c r="W687" s="38"/>
      <c r="X687" s="38"/>
      <c r="Y687" s="38"/>
      <c r="Z687" s="38"/>
    </row>
    <row r="688" customFormat="false" ht="15.75" hidden="false" customHeight="true" outlineLevel="0" collapsed="false">
      <c r="A688" s="38"/>
      <c r="B688" s="38"/>
      <c r="C688" s="38"/>
      <c r="D688" s="38"/>
      <c r="E688" s="38"/>
      <c r="F688" s="38"/>
      <c r="G688" s="38"/>
      <c r="H688" s="38"/>
      <c r="I688" s="38"/>
      <c r="J688" s="38"/>
      <c r="K688" s="38"/>
      <c r="L688" s="38"/>
      <c r="M688" s="38"/>
      <c r="N688" s="38"/>
      <c r="O688" s="38"/>
      <c r="P688" s="38"/>
      <c r="Q688" s="38"/>
      <c r="R688" s="38"/>
      <c r="S688" s="38"/>
      <c r="T688" s="38"/>
      <c r="U688" s="38"/>
      <c r="V688" s="38"/>
      <c r="W688" s="38"/>
      <c r="X688" s="38"/>
      <c r="Y688" s="38"/>
      <c r="Z688" s="38"/>
    </row>
    <row r="689" customFormat="false" ht="15.75" hidden="false" customHeight="true" outlineLevel="0" collapsed="false">
      <c r="A689" s="38"/>
      <c r="B689" s="38"/>
      <c r="C689" s="38"/>
      <c r="D689" s="38"/>
      <c r="E689" s="38"/>
      <c r="F689" s="38"/>
      <c r="G689" s="38"/>
      <c r="H689" s="38"/>
      <c r="I689" s="38"/>
      <c r="J689" s="38"/>
      <c r="K689" s="38"/>
      <c r="L689" s="38"/>
      <c r="M689" s="38"/>
      <c r="N689" s="38"/>
      <c r="O689" s="38"/>
      <c r="P689" s="38"/>
      <c r="Q689" s="38"/>
      <c r="R689" s="38"/>
      <c r="S689" s="38"/>
      <c r="T689" s="38"/>
      <c r="U689" s="38"/>
      <c r="V689" s="38"/>
      <c r="W689" s="38"/>
      <c r="X689" s="38"/>
      <c r="Y689" s="38"/>
      <c r="Z689" s="38"/>
    </row>
    <row r="690" customFormat="false" ht="15.75" hidden="false" customHeight="true" outlineLevel="0" collapsed="false">
      <c r="A690" s="38"/>
      <c r="B690" s="38"/>
      <c r="C690" s="38"/>
      <c r="D690" s="38"/>
      <c r="E690" s="38"/>
      <c r="F690" s="38"/>
      <c r="G690" s="38"/>
      <c r="H690" s="38"/>
      <c r="I690" s="38"/>
      <c r="J690" s="38"/>
      <c r="K690" s="38"/>
      <c r="L690" s="38"/>
      <c r="M690" s="38"/>
      <c r="N690" s="38"/>
      <c r="O690" s="38"/>
      <c r="P690" s="38"/>
      <c r="Q690" s="38"/>
      <c r="R690" s="38"/>
      <c r="S690" s="38"/>
      <c r="T690" s="38"/>
      <c r="U690" s="38"/>
      <c r="V690" s="38"/>
      <c r="W690" s="38"/>
      <c r="X690" s="38"/>
      <c r="Y690" s="38"/>
      <c r="Z690" s="38"/>
    </row>
    <row r="691" customFormat="false" ht="15.75" hidden="false" customHeight="true" outlineLevel="0" collapsed="false">
      <c r="A691" s="38"/>
      <c r="B691" s="38"/>
      <c r="C691" s="38"/>
      <c r="D691" s="38"/>
      <c r="E691" s="38"/>
      <c r="F691" s="38"/>
      <c r="G691" s="38"/>
      <c r="H691" s="38"/>
      <c r="I691" s="38"/>
      <c r="J691" s="38"/>
      <c r="K691" s="38"/>
      <c r="L691" s="38"/>
      <c r="M691" s="38"/>
      <c r="N691" s="38"/>
      <c r="O691" s="38"/>
      <c r="P691" s="38"/>
      <c r="Q691" s="38"/>
      <c r="R691" s="38"/>
      <c r="S691" s="38"/>
      <c r="T691" s="38"/>
      <c r="U691" s="38"/>
      <c r="V691" s="38"/>
      <c r="W691" s="38"/>
      <c r="X691" s="38"/>
      <c r="Y691" s="38"/>
      <c r="Z691" s="38"/>
    </row>
    <row r="692" customFormat="false" ht="15.75" hidden="false" customHeight="true" outlineLevel="0" collapsed="false">
      <c r="A692" s="38"/>
      <c r="B692" s="38"/>
      <c r="C692" s="38"/>
      <c r="D692" s="38"/>
      <c r="E692" s="38"/>
      <c r="F692" s="38"/>
      <c r="G692" s="38"/>
      <c r="H692" s="38"/>
      <c r="I692" s="38"/>
      <c r="J692" s="38"/>
      <c r="K692" s="38"/>
      <c r="L692" s="38"/>
      <c r="M692" s="38"/>
      <c r="N692" s="38"/>
      <c r="O692" s="38"/>
      <c r="P692" s="38"/>
      <c r="Q692" s="38"/>
      <c r="R692" s="38"/>
      <c r="S692" s="38"/>
      <c r="T692" s="38"/>
      <c r="U692" s="38"/>
      <c r="V692" s="38"/>
      <c r="W692" s="38"/>
      <c r="X692" s="38"/>
      <c r="Y692" s="38"/>
      <c r="Z692" s="38"/>
    </row>
    <row r="693" customFormat="false" ht="15.75" hidden="false" customHeight="true" outlineLevel="0" collapsed="false">
      <c r="A693" s="38"/>
      <c r="B693" s="38"/>
      <c r="C693" s="38"/>
      <c r="D693" s="38"/>
      <c r="E693" s="38"/>
      <c r="F693" s="38"/>
      <c r="G693" s="38"/>
      <c r="H693" s="38"/>
      <c r="I693" s="38"/>
      <c r="J693" s="38"/>
      <c r="K693" s="38"/>
      <c r="L693" s="38"/>
      <c r="M693" s="38"/>
      <c r="N693" s="38"/>
      <c r="O693" s="38"/>
      <c r="P693" s="38"/>
      <c r="Q693" s="38"/>
      <c r="R693" s="38"/>
      <c r="S693" s="38"/>
      <c r="T693" s="38"/>
      <c r="U693" s="38"/>
      <c r="V693" s="38"/>
      <c r="W693" s="38"/>
      <c r="X693" s="38"/>
      <c r="Y693" s="38"/>
      <c r="Z693" s="38"/>
    </row>
    <row r="694" customFormat="false" ht="15.75" hidden="false" customHeight="true" outlineLevel="0" collapsed="false">
      <c r="A694" s="38"/>
      <c r="B694" s="38"/>
      <c r="C694" s="38"/>
      <c r="D694" s="38"/>
      <c r="E694" s="38"/>
      <c r="F694" s="38"/>
      <c r="G694" s="38"/>
      <c r="H694" s="38"/>
      <c r="I694" s="38"/>
      <c r="J694" s="38"/>
      <c r="K694" s="38"/>
      <c r="L694" s="38"/>
      <c r="M694" s="38"/>
      <c r="N694" s="38"/>
      <c r="O694" s="38"/>
      <c r="P694" s="38"/>
      <c r="Q694" s="38"/>
      <c r="R694" s="38"/>
      <c r="S694" s="38"/>
      <c r="T694" s="38"/>
      <c r="U694" s="38"/>
      <c r="V694" s="38"/>
      <c r="W694" s="38"/>
      <c r="X694" s="38"/>
      <c r="Y694" s="38"/>
      <c r="Z694" s="38"/>
    </row>
    <row r="695" customFormat="false" ht="15.75" hidden="false" customHeight="true" outlineLevel="0" collapsed="false">
      <c r="A695" s="38"/>
      <c r="B695" s="38"/>
      <c r="C695" s="38"/>
      <c r="D695" s="38"/>
      <c r="E695" s="38"/>
      <c r="F695" s="38"/>
      <c r="G695" s="38"/>
      <c r="H695" s="38"/>
      <c r="I695" s="38"/>
      <c r="J695" s="38"/>
      <c r="K695" s="38"/>
      <c r="L695" s="38"/>
      <c r="M695" s="38"/>
      <c r="N695" s="38"/>
      <c r="O695" s="38"/>
      <c r="P695" s="38"/>
      <c r="Q695" s="38"/>
      <c r="R695" s="38"/>
      <c r="S695" s="38"/>
      <c r="T695" s="38"/>
      <c r="U695" s="38"/>
      <c r="V695" s="38"/>
      <c r="W695" s="38"/>
      <c r="X695" s="38"/>
      <c r="Y695" s="38"/>
      <c r="Z695" s="38"/>
    </row>
    <row r="696" customFormat="false" ht="15.75" hidden="false" customHeight="true" outlineLevel="0" collapsed="false">
      <c r="A696" s="38"/>
      <c r="B696" s="38"/>
      <c r="C696" s="38"/>
      <c r="D696" s="38"/>
      <c r="E696" s="38"/>
      <c r="F696" s="38"/>
      <c r="G696" s="38"/>
      <c r="H696" s="38"/>
      <c r="I696" s="38"/>
      <c r="J696" s="38"/>
      <c r="K696" s="38"/>
      <c r="L696" s="38"/>
      <c r="M696" s="38"/>
      <c r="N696" s="38"/>
      <c r="O696" s="38"/>
      <c r="P696" s="38"/>
      <c r="Q696" s="38"/>
      <c r="R696" s="38"/>
      <c r="S696" s="38"/>
      <c r="T696" s="38"/>
      <c r="U696" s="38"/>
      <c r="V696" s="38"/>
      <c r="W696" s="38"/>
      <c r="X696" s="38"/>
      <c r="Y696" s="38"/>
      <c r="Z696" s="38"/>
    </row>
    <row r="697" customFormat="false" ht="15.75" hidden="false" customHeight="true" outlineLevel="0" collapsed="false">
      <c r="A697" s="38"/>
      <c r="B697" s="38"/>
      <c r="C697" s="38"/>
      <c r="D697" s="38"/>
      <c r="E697" s="38"/>
      <c r="F697" s="38"/>
      <c r="G697" s="38"/>
      <c r="H697" s="38"/>
      <c r="I697" s="38"/>
      <c r="J697" s="38"/>
      <c r="K697" s="38"/>
      <c r="L697" s="38"/>
      <c r="M697" s="38"/>
      <c r="N697" s="38"/>
      <c r="O697" s="38"/>
      <c r="P697" s="38"/>
      <c r="Q697" s="38"/>
      <c r="R697" s="38"/>
      <c r="S697" s="38"/>
      <c r="T697" s="38"/>
      <c r="U697" s="38"/>
      <c r="V697" s="38"/>
      <c r="W697" s="38"/>
      <c r="X697" s="38"/>
      <c r="Y697" s="38"/>
      <c r="Z697" s="38"/>
    </row>
    <row r="698" customFormat="false" ht="15.75" hidden="false" customHeight="true" outlineLevel="0" collapsed="false">
      <c r="A698" s="38"/>
      <c r="B698" s="38"/>
      <c r="C698" s="38"/>
      <c r="D698" s="38"/>
      <c r="E698" s="38"/>
      <c r="F698" s="38"/>
      <c r="G698" s="38"/>
      <c r="H698" s="38"/>
      <c r="I698" s="38"/>
      <c r="J698" s="38"/>
      <c r="K698" s="38"/>
      <c r="L698" s="38"/>
      <c r="M698" s="38"/>
      <c r="N698" s="38"/>
      <c r="O698" s="38"/>
      <c r="P698" s="38"/>
      <c r="Q698" s="38"/>
      <c r="R698" s="38"/>
      <c r="S698" s="38"/>
      <c r="T698" s="38"/>
      <c r="U698" s="38"/>
      <c r="V698" s="38"/>
      <c r="W698" s="38"/>
      <c r="X698" s="38"/>
      <c r="Y698" s="38"/>
      <c r="Z698" s="38"/>
    </row>
    <row r="699" customFormat="false" ht="15.75" hidden="false" customHeight="true" outlineLevel="0" collapsed="false">
      <c r="A699" s="38"/>
      <c r="B699" s="38"/>
      <c r="C699" s="38"/>
      <c r="D699" s="38"/>
      <c r="E699" s="38"/>
      <c r="F699" s="38"/>
      <c r="G699" s="38"/>
      <c r="H699" s="38"/>
      <c r="I699" s="38"/>
      <c r="J699" s="38"/>
      <c r="K699" s="38"/>
      <c r="L699" s="38"/>
      <c r="M699" s="38"/>
      <c r="N699" s="38"/>
      <c r="O699" s="38"/>
      <c r="P699" s="38"/>
      <c r="Q699" s="38"/>
      <c r="R699" s="38"/>
      <c r="S699" s="38"/>
      <c r="T699" s="38"/>
      <c r="U699" s="38"/>
      <c r="V699" s="38"/>
      <c r="W699" s="38"/>
      <c r="X699" s="38"/>
      <c r="Y699" s="38"/>
      <c r="Z699" s="38"/>
    </row>
    <row r="700" customFormat="false" ht="15.75" hidden="false" customHeight="true" outlineLevel="0" collapsed="false">
      <c r="A700" s="38"/>
      <c r="B700" s="38"/>
      <c r="C700" s="38"/>
      <c r="D700" s="38"/>
      <c r="E700" s="38"/>
      <c r="F700" s="38"/>
      <c r="G700" s="38"/>
      <c r="H700" s="38"/>
      <c r="I700" s="38"/>
      <c r="J700" s="38"/>
      <c r="K700" s="38"/>
      <c r="L700" s="38"/>
      <c r="M700" s="38"/>
      <c r="N700" s="38"/>
      <c r="O700" s="38"/>
      <c r="P700" s="38"/>
      <c r="Q700" s="38"/>
      <c r="R700" s="38"/>
      <c r="S700" s="38"/>
      <c r="T700" s="38"/>
      <c r="U700" s="38"/>
      <c r="V700" s="38"/>
      <c r="W700" s="38"/>
      <c r="X700" s="38"/>
      <c r="Y700" s="38"/>
      <c r="Z700" s="38"/>
    </row>
    <row r="701" customFormat="false" ht="15.75" hidden="false" customHeight="true" outlineLevel="0" collapsed="false">
      <c r="A701" s="38"/>
      <c r="B701" s="38"/>
      <c r="C701" s="38"/>
      <c r="D701" s="38"/>
      <c r="E701" s="38"/>
      <c r="F701" s="38"/>
      <c r="G701" s="38"/>
      <c r="H701" s="38"/>
      <c r="I701" s="38"/>
      <c r="J701" s="38"/>
      <c r="K701" s="38"/>
      <c r="L701" s="38"/>
      <c r="M701" s="38"/>
      <c r="N701" s="38"/>
      <c r="O701" s="38"/>
      <c r="P701" s="38"/>
      <c r="Q701" s="38"/>
      <c r="R701" s="38"/>
      <c r="S701" s="38"/>
      <c r="T701" s="38"/>
      <c r="U701" s="38"/>
      <c r="V701" s="38"/>
      <c r="W701" s="38"/>
      <c r="X701" s="38"/>
      <c r="Y701" s="38"/>
      <c r="Z701" s="38"/>
    </row>
    <row r="702" customFormat="false" ht="15.75" hidden="false" customHeight="true" outlineLevel="0" collapsed="false">
      <c r="A702" s="38"/>
      <c r="B702" s="38"/>
      <c r="C702" s="38"/>
      <c r="D702" s="38"/>
      <c r="E702" s="38"/>
      <c r="F702" s="38"/>
      <c r="G702" s="38"/>
      <c r="H702" s="38"/>
      <c r="I702" s="38"/>
      <c r="J702" s="38"/>
      <c r="K702" s="38"/>
      <c r="L702" s="38"/>
      <c r="M702" s="38"/>
      <c r="N702" s="38"/>
      <c r="O702" s="38"/>
      <c r="P702" s="38"/>
      <c r="Q702" s="38"/>
      <c r="R702" s="38"/>
      <c r="S702" s="38"/>
      <c r="T702" s="38"/>
      <c r="U702" s="38"/>
      <c r="V702" s="38"/>
      <c r="W702" s="38"/>
      <c r="X702" s="38"/>
      <c r="Y702" s="38"/>
      <c r="Z702" s="38"/>
    </row>
    <row r="703" customFormat="false" ht="15.75" hidden="false" customHeight="true" outlineLevel="0" collapsed="false">
      <c r="A703" s="38"/>
      <c r="B703" s="38"/>
      <c r="C703" s="38"/>
      <c r="D703" s="38"/>
      <c r="E703" s="38"/>
      <c r="F703" s="38"/>
      <c r="G703" s="38"/>
      <c r="H703" s="38"/>
      <c r="I703" s="38"/>
      <c r="J703" s="38"/>
      <c r="K703" s="38"/>
      <c r="L703" s="38"/>
      <c r="M703" s="38"/>
      <c r="N703" s="38"/>
      <c r="O703" s="38"/>
      <c r="P703" s="38"/>
      <c r="Q703" s="38"/>
      <c r="R703" s="38"/>
      <c r="S703" s="38"/>
      <c r="T703" s="38"/>
      <c r="U703" s="38"/>
      <c r="V703" s="38"/>
      <c r="W703" s="38"/>
      <c r="X703" s="38"/>
      <c r="Y703" s="38"/>
      <c r="Z703" s="38"/>
    </row>
    <row r="704" customFormat="false" ht="15.75" hidden="false" customHeight="true" outlineLevel="0" collapsed="false">
      <c r="A704" s="38"/>
      <c r="B704" s="38"/>
      <c r="C704" s="38"/>
      <c r="D704" s="38"/>
      <c r="E704" s="38"/>
      <c r="F704" s="38"/>
      <c r="G704" s="38"/>
      <c r="H704" s="38"/>
      <c r="I704" s="38"/>
      <c r="J704" s="38"/>
      <c r="K704" s="38"/>
      <c r="L704" s="38"/>
      <c r="M704" s="38"/>
      <c r="N704" s="38"/>
      <c r="O704" s="38"/>
      <c r="P704" s="38"/>
      <c r="Q704" s="38"/>
      <c r="R704" s="38"/>
      <c r="S704" s="38"/>
      <c r="T704" s="38"/>
      <c r="U704" s="38"/>
      <c r="V704" s="38"/>
      <c r="W704" s="38"/>
      <c r="X704" s="38"/>
      <c r="Y704" s="38"/>
      <c r="Z704" s="38"/>
    </row>
    <row r="705" customFormat="false" ht="15.75" hidden="false" customHeight="true" outlineLevel="0" collapsed="false">
      <c r="A705" s="38"/>
      <c r="B705" s="38"/>
      <c r="C705" s="38"/>
      <c r="D705" s="38"/>
      <c r="E705" s="38"/>
      <c r="F705" s="38"/>
      <c r="G705" s="38"/>
      <c r="H705" s="38"/>
      <c r="I705" s="38"/>
      <c r="J705" s="38"/>
      <c r="K705" s="38"/>
      <c r="L705" s="38"/>
      <c r="M705" s="38"/>
      <c r="N705" s="38"/>
      <c r="O705" s="38"/>
      <c r="P705" s="38"/>
      <c r="Q705" s="38"/>
      <c r="R705" s="38"/>
      <c r="S705" s="38"/>
      <c r="T705" s="38"/>
      <c r="U705" s="38"/>
      <c r="V705" s="38"/>
      <c r="W705" s="38"/>
      <c r="X705" s="38"/>
      <c r="Y705" s="38"/>
      <c r="Z705" s="38"/>
    </row>
    <row r="706" customFormat="false" ht="15.75" hidden="false" customHeight="true" outlineLevel="0" collapsed="false">
      <c r="A706" s="38"/>
      <c r="B706" s="38"/>
      <c r="C706" s="38"/>
      <c r="D706" s="38"/>
      <c r="E706" s="38"/>
      <c r="F706" s="38"/>
      <c r="G706" s="38"/>
      <c r="H706" s="38"/>
      <c r="I706" s="38"/>
      <c r="J706" s="38"/>
      <c r="K706" s="38"/>
      <c r="L706" s="38"/>
      <c r="M706" s="38"/>
      <c r="N706" s="38"/>
      <c r="O706" s="38"/>
      <c r="P706" s="38"/>
      <c r="Q706" s="38"/>
      <c r="R706" s="38"/>
      <c r="S706" s="38"/>
      <c r="T706" s="38"/>
      <c r="U706" s="38"/>
      <c r="V706" s="38"/>
      <c r="W706" s="38"/>
      <c r="X706" s="38"/>
      <c r="Y706" s="38"/>
      <c r="Z706" s="38"/>
    </row>
    <row r="707" customFormat="false" ht="15.75" hidden="false" customHeight="true" outlineLevel="0" collapsed="false">
      <c r="A707" s="38"/>
      <c r="B707" s="38"/>
      <c r="C707" s="38"/>
      <c r="D707" s="38"/>
      <c r="E707" s="38"/>
      <c r="F707" s="38"/>
      <c r="G707" s="38"/>
      <c r="H707" s="38"/>
      <c r="I707" s="38"/>
      <c r="J707" s="38"/>
      <c r="K707" s="38"/>
      <c r="L707" s="38"/>
      <c r="M707" s="38"/>
      <c r="N707" s="38"/>
      <c r="O707" s="38"/>
      <c r="P707" s="38"/>
      <c r="Q707" s="38"/>
      <c r="R707" s="38"/>
      <c r="S707" s="38"/>
      <c r="T707" s="38"/>
      <c r="U707" s="38"/>
      <c r="V707" s="38"/>
      <c r="W707" s="38"/>
      <c r="X707" s="38"/>
      <c r="Y707" s="38"/>
      <c r="Z707" s="38"/>
    </row>
    <row r="708" customFormat="false" ht="15.75" hidden="false" customHeight="true" outlineLevel="0" collapsed="false">
      <c r="A708" s="38"/>
      <c r="B708" s="38"/>
      <c r="C708" s="38"/>
      <c r="D708" s="38"/>
      <c r="E708" s="38"/>
      <c r="F708" s="38"/>
      <c r="G708" s="38"/>
      <c r="H708" s="38"/>
      <c r="I708" s="38"/>
      <c r="J708" s="38"/>
      <c r="K708" s="38"/>
      <c r="L708" s="38"/>
      <c r="M708" s="38"/>
      <c r="N708" s="38"/>
      <c r="O708" s="38"/>
      <c r="P708" s="38"/>
      <c r="Q708" s="38"/>
      <c r="R708" s="38"/>
      <c r="S708" s="38"/>
      <c r="T708" s="38"/>
      <c r="U708" s="38"/>
      <c r="V708" s="38"/>
      <c r="W708" s="38"/>
      <c r="X708" s="38"/>
      <c r="Y708" s="38"/>
      <c r="Z708" s="38"/>
    </row>
    <row r="709" customFormat="false" ht="15.75" hidden="false" customHeight="true" outlineLevel="0" collapsed="false">
      <c r="A709" s="38"/>
      <c r="B709" s="38"/>
      <c r="C709" s="38"/>
      <c r="D709" s="38"/>
      <c r="E709" s="38"/>
      <c r="F709" s="38"/>
      <c r="G709" s="38"/>
      <c r="H709" s="38"/>
      <c r="I709" s="38"/>
      <c r="J709" s="38"/>
      <c r="K709" s="38"/>
      <c r="L709" s="38"/>
      <c r="M709" s="38"/>
      <c r="N709" s="38"/>
      <c r="O709" s="38"/>
      <c r="P709" s="38"/>
      <c r="Q709" s="38"/>
      <c r="R709" s="38"/>
      <c r="S709" s="38"/>
      <c r="T709" s="38"/>
      <c r="U709" s="38"/>
      <c r="V709" s="38"/>
      <c r="W709" s="38"/>
      <c r="X709" s="38"/>
      <c r="Y709" s="38"/>
      <c r="Z709" s="38"/>
    </row>
    <row r="710" customFormat="false" ht="15.75" hidden="false" customHeight="true" outlineLevel="0" collapsed="false">
      <c r="A710" s="38"/>
      <c r="B710" s="38"/>
      <c r="C710" s="38"/>
      <c r="D710" s="38"/>
      <c r="E710" s="38"/>
      <c r="F710" s="38"/>
      <c r="G710" s="38"/>
      <c r="H710" s="38"/>
      <c r="I710" s="38"/>
      <c r="J710" s="38"/>
      <c r="K710" s="38"/>
      <c r="L710" s="38"/>
      <c r="M710" s="38"/>
      <c r="N710" s="38"/>
      <c r="O710" s="38"/>
      <c r="P710" s="38"/>
      <c r="Q710" s="38"/>
      <c r="R710" s="38"/>
      <c r="S710" s="38"/>
      <c r="T710" s="38"/>
      <c r="U710" s="38"/>
      <c r="V710" s="38"/>
      <c r="W710" s="38"/>
      <c r="X710" s="38"/>
      <c r="Y710" s="38"/>
      <c r="Z710" s="38"/>
    </row>
    <row r="711" customFormat="false" ht="15.75" hidden="false" customHeight="true" outlineLevel="0" collapsed="false">
      <c r="A711" s="38"/>
      <c r="B711" s="38"/>
      <c r="C711" s="38"/>
      <c r="D711" s="38"/>
      <c r="E711" s="38"/>
      <c r="F711" s="38"/>
      <c r="G711" s="38"/>
      <c r="H711" s="38"/>
      <c r="I711" s="38"/>
      <c r="J711" s="38"/>
      <c r="K711" s="38"/>
      <c r="L711" s="38"/>
      <c r="M711" s="38"/>
      <c r="N711" s="38"/>
      <c r="O711" s="38"/>
      <c r="P711" s="38"/>
      <c r="Q711" s="38"/>
      <c r="R711" s="38"/>
      <c r="S711" s="38"/>
      <c r="T711" s="38"/>
      <c r="U711" s="38"/>
      <c r="V711" s="38"/>
      <c r="W711" s="38"/>
      <c r="X711" s="38"/>
      <c r="Y711" s="38"/>
      <c r="Z711" s="38"/>
    </row>
    <row r="712" customFormat="false" ht="15.75" hidden="false" customHeight="true" outlineLevel="0" collapsed="false">
      <c r="A712" s="38"/>
      <c r="B712" s="38"/>
      <c r="C712" s="38"/>
      <c r="D712" s="38"/>
      <c r="E712" s="38"/>
      <c r="F712" s="38"/>
      <c r="G712" s="38"/>
      <c r="H712" s="38"/>
      <c r="I712" s="38"/>
      <c r="J712" s="38"/>
      <c r="K712" s="38"/>
      <c r="L712" s="38"/>
      <c r="M712" s="38"/>
      <c r="N712" s="38"/>
      <c r="O712" s="38"/>
      <c r="P712" s="38"/>
      <c r="Q712" s="38"/>
      <c r="R712" s="38"/>
      <c r="S712" s="38"/>
      <c r="T712" s="38"/>
      <c r="U712" s="38"/>
      <c r="V712" s="38"/>
      <c r="W712" s="38"/>
      <c r="X712" s="38"/>
      <c r="Y712" s="38"/>
      <c r="Z712" s="38"/>
    </row>
    <row r="713" customFormat="false" ht="15.75" hidden="false" customHeight="true" outlineLevel="0" collapsed="false">
      <c r="A713" s="38"/>
      <c r="B713" s="38"/>
      <c r="C713" s="38"/>
      <c r="D713" s="38"/>
      <c r="E713" s="38"/>
      <c r="F713" s="38"/>
      <c r="G713" s="38"/>
      <c r="H713" s="38"/>
      <c r="I713" s="38"/>
      <c r="J713" s="38"/>
      <c r="K713" s="38"/>
      <c r="L713" s="38"/>
      <c r="M713" s="38"/>
      <c r="N713" s="38"/>
      <c r="O713" s="38"/>
      <c r="P713" s="38"/>
      <c r="Q713" s="38"/>
      <c r="R713" s="38"/>
      <c r="S713" s="38"/>
      <c r="T713" s="38"/>
      <c r="U713" s="38"/>
      <c r="V713" s="38"/>
      <c r="W713" s="38"/>
      <c r="X713" s="38"/>
      <c r="Y713" s="38"/>
      <c r="Z713" s="38"/>
    </row>
    <row r="714" customFormat="false" ht="15.75" hidden="false" customHeight="true" outlineLevel="0" collapsed="false">
      <c r="A714" s="38"/>
      <c r="B714" s="38"/>
      <c r="C714" s="38"/>
      <c r="D714" s="38"/>
      <c r="E714" s="38"/>
      <c r="F714" s="38"/>
      <c r="G714" s="38"/>
      <c r="H714" s="38"/>
      <c r="I714" s="38"/>
      <c r="J714" s="38"/>
      <c r="K714" s="38"/>
      <c r="L714" s="38"/>
      <c r="M714" s="38"/>
      <c r="N714" s="38"/>
      <c r="O714" s="38"/>
      <c r="P714" s="38"/>
      <c r="Q714" s="38"/>
      <c r="R714" s="38"/>
      <c r="S714" s="38"/>
      <c r="T714" s="38"/>
      <c r="U714" s="38"/>
      <c r="V714" s="38"/>
      <c r="W714" s="38"/>
      <c r="X714" s="38"/>
      <c r="Y714" s="38"/>
      <c r="Z714" s="38"/>
    </row>
    <row r="715" customFormat="false" ht="15.75" hidden="false" customHeight="true" outlineLevel="0" collapsed="false">
      <c r="A715" s="38"/>
      <c r="B715" s="38"/>
      <c r="C715" s="38"/>
      <c r="D715" s="38"/>
      <c r="E715" s="38"/>
      <c r="F715" s="38"/>
      <c r="G715" s="38"/>
      <c r="H715" s="38"/>
      <c r="I715" s="38"/>
      <c r="J715" s="38"/>
      <c r="K715" s="38"/>
      <c r="L715" s="38"/>
      <c r="M715" s="38"/>
      <c r="N715" s="38"/>
      <c r="O715" s="38"/>
      <c r="P715" s="38"/>
      <c r="Q715" s="38"/>
      <c r="R715" s="38"/>
      <c r="S715" s="38"/>
      <c r="T715" s="38"/>
      <c r="U715" s="38"/>
      <c r="V715" s="38"/>
      <c r="W715" s="38"/>
      <c r="X715" s="38"/>
      <c r="Y715" s="38"/>
      <c r="Z715" s="38"/>
    </row>
    <row r="716" customFormat="false" ht="15.75" hidden="false" customHeight="true" outlineLevel="0" collapsed="false">
      <c r="A716" s="38"/>
      <c r="B716" s="38"/>
      <c r="C716" s="38"/>
      <c r="D716" s="38"/>
      <c r="E716" s="38"/>
      <c r="F716" s="38"/>
      <c r="G716" s="38"/>
      <c r="H716" s="38"/>
      <c r="I716" s="38"/>
      <c r="J716" s="38"/>
      <c r="K716" s="38"/>
      <c r="L716" s="38"/>
      <c r="M716" s="38"/>
      <c r="N716" s="38"/>
      <c r="O716" s="38"/>
      <c r="P716" s="38"/>
      <c r="Q716" s="38"/>
      <c r="R716" s="38"/>
      <c r="S716" s="38"/>
      <c r="T716" s="38"/>
      <c r="U716" s="38"/>
      <c r="V716" s="38"/>
      <c r="W716" s="38"/>
      <c r="X716" s="38"/>
      <c r="Y716" s="38"/>
      <c r="Z716" s="38"/>
    </row>
    <row r="717" customFormat="false" ht="15.75" hidden="false" customHeight="true" outlineLevel="0" collapsed="false">
      <c r="A717" s="38"/>
      <c r="B717" s="38"/>
      <c r="C717" s="38"/>
      <c r="D717" s="38"/>
      <c r="E717" s="38"/>
      <c r="F717" s="38"/>
      <c r="G717" s="38"/>
      <c r="H717" s="38"/>
      <c r="I717" s="38"/>
      <c r="J717" s="38"/>
      <c r="K717" s="38"/>
      <c r="L717" s="38"/>
      <c r="M717" s="38"/>
      <c r="N717" s="38"/>
      <c r="O717" s="38"/>
      <c r="P717" s="38"/>
      <c r="Q717" s="38"/>
      <c r="R717" s="38"/>
      <c r="S717" s="38"/>
      <c r="T717" s="38"/>
      <c r="U717" s="38"/>
      <c r="V717" s="38"/>
      <c r="W717" s="38"/>
      <c r="X717" s="38"/>
      <c r="Y717" s="38"/>
      <c r="Z717" s="38"/>
    </row>
    <row r="718" customFormat="false" ht="15.75" hidden="false" customHeight="true" outlineLevel="0" collapsed="false">
      <c r="A718" s="38"/>
      <c r="B718" s="38"/>
      <c r="C718" s="38"/>
      <c r="D718" s="38"/>
      <c r="E718" s="38"/>
      <c r="F718" s="38"/>
      <c r="G718" s="38"/>
      <c r="H718" s="38"/>
      <c r="I718" s="38"/>
      <c r="J718" s="38"/>
      <c r="K718" s="38"/>
      <c r="L718" s="38"/>
      <c r="M718" s="38"/>
      <c r="N718" s="38"/>
      <c r="O718" s="38"/>
      <c r="P718" s="38"/>
      <c r="Q718" s="38"/>
      <c r="R718" s="38"/>
      <c r="S718" s="38"/>
      <c r="T718" s="38"/>
      <c r="U718" s="38"/>
      <c r="V718" s="38"/>
      <c r="W718" s="38"/>
      <c r="X718" s="38"/>
      <c r="Y718" s="38"/>
      <c r="Z718" s="38"/>
    </row>
    <row r="719" customFormat="false" ht="15.75" hidden="false" customHeight="true" outlineLevel="0" collapsed="false">
      <c r="A719" s="38"/>
      <c r="B719" s="38"/>
      <c r="C719" s="38"/>
      <c r="D719" s="38"/>
      <c r="E719" s="38"/>
      <c r="F719" s="38"/>
      <c r="G719" s="38"/>
      <c r="H719" s="38"/>
      <c r="I719" s="38"/>
      <c r="J719" s="38"/>
      <c r="K719" s="38"/>
      <c r="L719" s="38"/>
      <c r="M719" s="38"/>
      <c r="N719" s="38"/>
      <c r="O719" s="38"/>
      <c r="P719" s="38"/>
      <c r="Q719" s="38"/>
      <c r="R719" s="38"/>
      <c r="S719" s="38"/>
      <c r="T719" s="38"/>
      <c r="U719" s="38"/>
      <c r="V719" s="38"/>
      <c r="W719" s="38"/>
      <c r="X719" s="38"/>
      <c r="Y719" s="38"/>
      <c r="Z719" s="38"/>
    </row>
    <row r="720" customFormat="false" ht="15.75" hidden="false" customHeight="true" outlineLevel="0" collapsed="false">
      <c r="A720" s="38"/>
      <c r="B720" s="38"/>
      <c r="C720" s="38"/>
      <c r="D720" s="38"/>
      <c r="E720" s="38"/>
      <c r="F720" s="38"/>
      <c r="G720" s="38"/>
      <c r="H720" s="38"/>
      <c r="I720" s="38"/>
      <c r="J720" s="38"/>
      <c r="K720" s="38"/>
      <c r="L720" s="38"/>
      <c r="M720" s="38"/>
      <c r="N720" s="38"/>
      <c r="O720" s="38"/>
      <c r="P720" s="38"/>
      <c r="Q720" s="38"/>
      <c r="R720" s="38"/>
      <c r="S720" s="38"/>
      <c r="T720" s="38"/>
      <c r="U720" s="38"/>
      <c r="V720" s="38"/>
      <c r="W720" s="38"/>
      <c r="X720" s="38"/>
      <c r="Y720" s="38"/>
      <c r="Z720" s="38"/>
    </row>
    <row r="721" customFormat="false" ht="15.75" hidden="false" customHeight="true" outlineLevel="0" collapsed="false">
      <c r="A721" s="38"/>
      <c r="B721" s="38"/>
      <c r="C721" s="38"/>
      <c r="D721" s="38"/>
      <c r="E721" s="38"/>
      <c r="F721" s="38"/>
      <c r="G721" s="38"/>
      <c r="H721" s="38"/>
      <c r="I721" s="38"/>
      <c r="J721" s="38"/>
      <c r="K721" s="38"/>
      <c r="L721" s="38"/>
      <c r="M721" s="38"/>
      <c r="N721" s="38"/>
      <c r="O721" s="38"/>
      <c r="P721" s="38"/>
      <c r="Q721" s="38"/>
      <c r="R721" s="38"/>
      <c r="S721" s="38"/>
      <c r="T721" s="38"/>
      <c r="U721" s="38"/>
      <c r="V721" s="38"/>
      <c r="W721" s="38"/>
      <c r="X721" s="38"/>
      <c r="Y721" s="38"/>
      <c r="Z721" s="38"/>
    </row>
    <row r="722" customFormat="false" ht="15.75" hidden="false" customHeight="true" outlineLevel="0" collapsed="false">
      <c r="A722" s="38"/>
      <c r="B722" s="38"/>
      <c r="C722" s="38"/>
      <c r="D722" s="38"/>
      <c r="E722" s="38"/>
      <c r="F722" s="38"/>
      <c r="G722" s="38"/>
      <c r="H722" s="38"/>
      <c r="I722" s="38"/>
      <c r="J722" s="38"/>
      <c r="K722" s="38"/>
      <c r="L722" s="38"/>
      <c r="M722" s="38"/>
      <c r="N722" s="38"/>
      <c r="O722" s="38"/>
      <c r="P722" s="38"/>
      <c r="Q722" s="38"/>
      <c r="R722" s="38"/>
      <c r="S722" s="38"/>
      <c r="T722" s="38"/>
      <c r="U722" s="38"/>
      <c r="V722" s="38"/>
      <c r="W722" s="38"/>
      <c r="X722" s="38"/>
      <c r="Y722" s="38"/>
      <c r="Z722" s="38"/>
    </row>
    <row r="723" customFormat="false" ht="15.75" hidden="false" customHeight="true" outlineLevel="0" collapsed="false">
      <c r="A723" s="38"/>
      <c r="B723" s="38"/>
      <c r="C723" s="38"/>
      <c r="D723" s="38"/>
      <c r="E723" s="38"/>
      <c r="F723" s="38"/>
      <c r="G723" s="38"/>
      <c r="H723" s="38"/>
      <c r="I723" s="38"/>
      <c r="J723" s="38"/>
      <c r="K723" s="38"/>
      <c r="L723" s="38"/>
      <c r="M723" s="38"/>
      <c r="N723" s="38"/>
      <c r="O723" s="38"/>
      <c r="P723" s="38"/>
      <c r="Q723" s="38"/>
      <c r="R723" s="38"/>
      <c r="S723" s="38"/>
      <c r="T723" s="38"/>
      <c r="U723" s="38"/>
      <c r="V723" s="38"/>
      <c r="W723" s="38"/>
      <c r="X723" s="38"/>
      <c r="Y723" s="38"/>
      <c r="Z723" s="38"/>
    </row>
    <row r="724" customFormat="false" ht="15.75" hidden="false" customHeight="true" outlineLevel="0" collapsed="false">
      <c r="A724" s="38"/>
      <c r="B724" s="38"/>
      <c r="C724" s="38"/>
      <c r="D724" s="38"/>
      <c r="E724" s="38"/>
      <c r="F724" s="38"/>
      <c r="G724" s="38"/>
      <c r="H724" s="38"/>
      <c r="I724" s="38"/>
      <c r="J724" s="38"/>
      <c r="K724" s="38"/>
      <c r="L724" s="38"/>
      <c r="M724" s="38"/>
      <c r="N724" s="38"/>
      <c r="O724" s="38"/>
      <c r="P724" s="38"/>
      <c r="Q724" s="38"/>
      <c r="R724" s="38"/>
      <c r="S724" s="38"/>
      <c r="T724" s="38"/>
      <c r="U724" s="38"/>
      <c r="V724" s="38"/>
      <c r="W724" s="38"/>
      <c r="X724" s="38"/>
      <c r="Y724" s="38"/>
      <c r="Z724" s="38"/>
    </row>
    <row r="725" customFormat="false" ht="15.75" hidden="false" customHeight="true" outlineLevel="0" collapsed="false">
      <c r="A725" s="38"/>
      <c r="B725" s="38"/>
      <c r="C725" s="38"/>
      <c r="D725" s="38"/>
      <c r="E725" s="38"/>
      <c r="F725" s="38"/>
      <c r="G725" s="38"/>
      <c r="H725" s="38"/>
      <c r="I725" s="38"/>
      <c r="J725" s="38"/>
      <c r="K725" s="38"/>
      <c r="L725" s="38"/>
      <c r="M725" s="38"/>
      <c r="N725" s="38"/>
      <c r="O725" s="38"/>
      <c r="P725" s="38"/>
      <c r="Q725" s="38"/>
      <c r="R725" s="38"/>
      <c r="S725" s="38"/>
      <c r="T725" s="38"/>
      <c r="U725" s="38"/>
      <c r="V725" s="38"/>
      <c r="W725" s="38"/>
      <c r="X725" s="38"/>
      <c r="Y725" s="38"/>
      <c r="Z725" s="38"/>
    </row>
    <row r="726" customFormat="false" ht="15.75" hidden="false" customHeight="true" outlineLevel="0" collapsed="false">
      <c r="A726" s="38"/>
      <c r="B726" s="38"/>
      <c r="C726" s="38"/>
      <c r="D726" s="38"/>
      <c r="E726" s="38"/>
      <c r="F726" s="38"/>
      <c r="G726" s="38"/>
      <c r="H726" s="38"/>
      <c r="I726" s="38"/>
      <c r="J726" s="38"/>
      <c r="K726" s="38"/>
      <c r="L726" s="38"/>
      <c r="M726" s="38"/>
      <c r="N726" s="38"/>
      <c r="O726" s="38"/>
      <c r="P726" s="38"/>
      <c r="Q726" s="38"/>
      <c r="R726" s="38"/>
      <c r="S726" s="38"/>
      <c r="T726" s="38"/>
      <c r="U726" s="38"/>
      <c r="V726" s="38"/>
      <c r="W726" s="38"/>
      <c r="X726" s="38"/>
      <c r="Y726" s="38"/>
      <c r="Z726" s="38"/>
    </row>
    <row r="727" customFormat="false" ht="15.75" hidden="false" customHeight="true" outlineLevel="0" collapsed="false">
      <c r="A727" s="38"/>
      <c r="B727" s="38"/>
      <c r="C727" s="38"/>
      <c r="D727" s="38"/>
      <c r="E727" s="38"/>
      <c r="F727" s="38"/>
      <c r="G727" s="38"/>
      <c r="H727" s="38"/>
      <c r="I727" s="38"/>
      <c r="J727" s="38"/>
      <c r="K727" s="38"/>
      <c r="L727" s="38"/>
      <c r="M727" s="38"/>
      <c r="N727" s="38"/>
      <c r="O727" s="38"/>
      <c r="P727" s="38"/>
      <c r="Q727" s="38"/>
      <c r="R727" s="38"/>
      <c r="S727" s="38"/>
      <c r="T727" s="38"/>
      <c r="U727" s="38"/>
      <c r="V727" s="38"/>
      <c r="W727" s="38"/>
      <c r="X727" s="38"/>
      <c r="Y727" s="38"/>
      <c r="Z727" s="38"/>
    </row>
    <row r="728" customFormat="false" ht="15.75" hidden="false" customHeight="true" outlineLevel="0" collapsed="false">
      <c r="A728" s="38"/>
      <c r="B728" s="38"/>
      <c r="C728" s="38"/>
      <c r="D728" s="38"/>
      <c r="E728" s="38"/>
      <c r="F728" s="38"/>
      <c r="G728" s="38"/>
      <c r="H728" s="38"/>
      <c r="I728" s="38"/>
      <c r="J728" s="38"/>
      <c r="K728" s="38"/>
      <c r="L728" s="38"/>
      <c r="M728" s="38"/>
      <c r="N728" s="38"/>
      <c r="O728" s="38"/>
      <c r="P728" s="38"/>
      <c r="Q728" s="38"/>
      <c r="R728" s="38"/>
      <c r="S728" s="38"/>
      <c r="T728" s="38"/>
      <c r="U728" s="38"/>
      <c r="V728" s="38"/>
      <c r="W728" s="38"/>
      <c r="X728" s="38"/>
      <c r="Y728" s="38"/>
      <c r="Z728" s="38"/>
    </row>
    <row r="729" customFormat="false" ht="15.75" hidden="false" customHeight="true" outlineLevel="0" collapsed="false">
      <c r="A729" s="38"/>
      <c r="B729" s="38"/>
      <c r="C729" s="38"/>
      <c r="D729" s="38"/>
      <c r="E729" s="38"/>
      <c r="F729" s="38"/>
      <c r="G729" s="38"/>
      <c r="H729" s="38"/>
      <c r="I729" s="38"/>
      <c r="J729" s="38"/>
      <c r="K729" s="38"/>
      <c r="L729" s="38"/>
      <c r="M729" s="38"/>
      <c r="N729" s="38"/>
      <c r="O729" s="38"/>
      <c r="P729" s="38"/>
      <c r="Q729" s="38"/>
      <c r="R729" s="38"/>
      <c r="S729" s="38"/>
      <c r="T729" s="38"/>
      <c r="U729" s="38"/>
      <c r="V729" s="38"/>
      <c r="W729" s="38"/>
      <c r="X729" s="38"/>
      <c r="Y729" s="38"/>
      <c r="Z729" s="38"/>
    </row>
    <row r="730" customFormat="false" ht="15.75" hidden="false" customHeight="true" outlineLevel="0" collapsed="false">
      <c r="A730" s="38"/>
      <c r="B730" s="38"/>
      <c r="C730" s="38"/>
      <c r="D730" s="38"/>
      <c r="E730" s="38"/>
      <c r="F730" s="38"/>
      <c r="G730" s="38"/>
      <c r="H730" s="38"/>
      <c r="I730" s="38"/>
      <c r="J730" s="38"/>
      <c r="K730" s="38"/>
      <c r="L730" s="38"/>
      <c r="M730" s="38"/>
      <c r="N730" s="38"/>
      <c r="O730" s="38"/>
      <c r="P730" s="38"/>
      <c r="Q730" s="38"/>
      <c r="R730" s="38"/>
      <c r="S730" s="38"/>
      <c r="T730" s="38"/>
      <c r="U730" s="38"/>
      <c r="V730" s="38"/>
      <c r="W730" s="38"/>
      <c r="X730" s="38"/>
      <c r="Y730" s="38"/>
      <c r="Z730" s="38"/>
    </row>
    <row r="731" customFormat="false" ht="15.75" hidden="false" customHeight="true" outlineLevel="0" collapsed="false">
      <c r="A731" s="38"/>
      <c r="B731" s="38"/>
      <c r="C731" s="38"/>
      <c r="D731" s="38"/>
      <c r="E731" s="38"/>
      <c r="F731" s="38"/>
      <c r="G731" s="38"/>
      <c r="H731" s="38"/>
      <c r="I731" s="38"/>
      <c r="J731" s="38"/>
      <c r="K731" s="38"/>
      <c r="L731" s="38"/>
      <c r="M731" s="38"/>
      <c r="N731" s="38"/>
      <c r="O731" s="38"/>
      <c r="P731" s="38"/>
      <c r="Q731" s="38"/>
      <c r="R731" s="38"/>
      <c r="S731" s="38"/>
      <c r="T731" s="38"/>
      <c r="U731" s="38"/>
      <c r="V731" s="38"/>
      <c r="W731" s="38"/>
      <c r="X731" s="38"/>
      <c r="Y731" s="38"/>
      <c r="Z731" s="38"/>
    </row>
    <row r="732" customFormat="false" ht="15.75" hidden="false" customHeight="true" outlineLevel="0" collapsed="false">
      <c r="A732" s="38"/>
      <c r="B732" s="38"/>
      <c r="C732" s="38"/>
      <c r="D732" s="38"/>
      <c r="E732" s="38"/>
      <c r="F732" s="38"/>
      <c r="G732" s="38"/>
      <c r="H732" s="38"/>
      <c r="I732" s="38"/>
      <c r="J732" s="38"/>
      <c r="K732" s="38"/>
      <c r="L732" s="38"/>
      <c r="M732" s="38"/>
      <c r="N732" s="38"/>
      <c r="O732" s="38"/>
      <c r="P732" s="38"/>
      <c r="Q732" s="38"/>
      <c r="R732" s="38"/>
      <c r="S732" s="38"/>
      <c r="T732" s="38"/>
      <c r="U732" s="38"/>
      <c r="V732" s="38"/>
      <c r="W732" s="38"/>
      <c r="X732" s="38"/>
      <c r="Y732" s="38"/>
      <c r="Z732" s="38"/>
    </row>
    <row r="733" customFormat="false" ht="15.75" hidden="false" customHeight="true" outlineLevel="0" collapsed="false">
      <c r="A733" s="38"/>
      <c r="B733" s="38"/>
      <c r="C733" s="38"/>
      <c r="D733" s="38"/>
      <c r="E733" s="38"/>
      <c r="F733" s="38"/>
      <c r="G733" s="38"/>
      <c r="H733" s="38"/>
      <c r="I733" s="38"/>
      <c r="J733" s="38"/>
      <c r="K733" s="38"/>
      <c r="L733" s="38"/>
      <c r="M733" s="38"/>
      <c r="N733" s="38"/>
      <c r="O733" s="38"/>
      <c r="P733" s="38"/>
      <c r="Q733" s="38"/>
      <c r="R733" s="38"/>
      <c r="S733" s="38"/>
      <c r="T733" s="38"/>
      <c r="U733" s="38"/>
      <c r="V733" s="38"/>
      <c r="W733" s="38"/>
      <c r="X733" s="38"/>
      <c r="Y733" s="38"/>
      <c r="Z733" s="38"/>
    </row>
    <row r="734" customFormat="false" ht="15.75" hidden="false" customHeight="true" outlineLevel="0" collapsed="false">
      <c r="A734" s="38"/>
      <c r="B734" s="38"/>
      <c r="C734" s="38"/>
      <c r="D734" s="38"/>
      <c r="E734" s="38"/>
      <c r="F734" s="38"/>
      <c r="G734" s="38"/>
      <c r="H734" s="38"/>
      <c r="I734" s="38"/>
      <c r="J734" s="38"/>
      <c r="K734" s="38"/>
      <c r="L734" s="38"/>
      <c r="M734" s="38"/>
      <c r="N734" s="38"/>
      <c r="O734" s="38"/>
      <c r="P734" s="38"/>
      <c r="Q734" s="38"/>
      <c r="R734" s="38"/>
      <c r="S734" s="38"/>
      <c r="T734" s="38"/>
      <c r="U734" s="38"/>
      <c r="V734" s="38"/>
      <c r="W734" s="38"/>
      <c r="X734" s="38"/>
      <c r="Y734" s="38"/>
      <c r="Z734" s="38"/>
    </row>
    <row r="735" customFormat="false" ht="15.75" hidden="false" customHeight="true" outlineLevel="0" collapsed="false">
      <c r="A735" s="38"/>
      <c r="B735" s="38"/>
      <c r="C735" s="38"/>
      <c r="D735" s="38"/>
      <c r="E735" s="38"/>
      <c r="F735" s="38"/>
      <c r="G735" s="38"/>
      <c r="H735" s="38"/>
      <c r="I735" s="38"/>
      <c r="J735" s="38"/>
      <c r="K735" s="38"/>
      <c r="L735" s="38"/>
      <c r="M735" s="38"/>
      <c r="N735" s="38"/>
      <c r="O735" s="38"/>
      <c r="P735" s="38"/>
      <c r="Q735" s="38"/>
      <c r="R735" s="38"/>
      <c r="S735" s="38"/>
      <c r="T735" s="38"/>
      <c r="U735" s="38"/>
      <c r="V735" s="38"/>
      <c r="W735" s="38"/>
      <c r="X735" s="38"/>
      <c r="Y735" s="38"/>
      <c r="Z735" s="38"/>
    </row>
    <row r="736" customFormat="false" ht="15.75" hidden="false" customHeight="true" outlineLevel="0" collapsed="false">
      <c r="A736" s="38"/>
      <c r="B736" s="38"/>
      <c r="C736" s="38"/>
      <c r="D736" s="38"/>
      <c r="E736" s="38"/>
      <c r="F736" s="38"/>
      <c r="G736" s="38"/>
      <c r="H736" s="38"/>
      <c r="I736" s="38"/>
      <c r="J736" s="38"/>
      <c r="K736" s="38"/>
      <c r="L736" s="38"/>
      <c r="M736" s="38"/>
      <c r="N736" s="38"/>
      <c r="O736" s="38"/>
      <c r="P736" s="38"/>
      <c r="Q736" s="38"/>
      <c r="R736" s="38"/>
      <c r="S736" s="38"/>
      <c r="T736" s="38"/>
      <c r="U736" s="38"/>
      <c r="V736" s="38"/>
      <c r="W736" s="38"/>
      <c r="X736" s="38"/>
      <c r="Y736" s="38"/>
      <c r="Z736" s="38"/>
    </row>
    <row r="737" customFormat="false" ht="15.75" hidden="false" customHeight="true" outlineLevel="0" collapsed="false">
      <c r="A737" s="38"/>
      <c r="B737" s="38"/>
      <c r="C737" s="38"/>
      <c r="D737" s="38"/>
      <c r="E737" s="38"/>
      <c r="F737" s="38"/>
      <c r="G737" s="38"/>
      <c r="H737" s="38"/>
      <c r="I737" s="38"/>
      <c r="J737" s="38"/>
      <c r="K737" s="38"/>
      <c r="L737" s="38"/>
      <c r="M737" s="38"/>
      <c r="N737" s="38"/>
      <c r="O737" s="38"/>
      <c r="P737" s="38"/>
      <c r="Q737" s="38"/>
      <c r="R737" s="38"/>
      <c r="S737" s="38"/>
      <c r="T737" s="38"/>
      <c r="U737" s="38"/>
      <c r="V737" s="38"/>
      <c r="W737" s="38"/>
      <c r="X737" s="38"/>
      <c r="Y737" s="38"/>
      <c r="Z737" s="38"/>
    </row>
    <row r="738" customFormat="false" ht="15.75" hidden="false" customHeight="true" outlineLevel="0" collapsed="false">
      <c r="A738" s="38"/>
      <c r="B738" s="38"/>
      <c r="C738" s="38"/>
      <c r="D738" s="38"/>
      <c r="E738" s="38"/>
      <c r="F738" s="38"/>
      <c r="G738" s="38"/>
      <c r="H738" s="38"/>
      <c r="I738" s="38"/>
      <c r="J738" s="38"/>
      <c r="K738" s="38"/>
      <c r="L738" s="38"/>
      <c r="M738" s="38"/>
      <c r="N738" s="38"/>
      <c r="O738" s="38"/>
      <c r="P738" s="38"/>
      <c r="Q738" s="38"/>
      <c r="R738" s="38"/>
      <c r="S738" s="38"/>
      <c r="T738" s="38"/>
      <c r="U738" s="38"/>
      <c r="V738" s="38"/>
      <c r="W738" s="38"/>
      <c r="X738" s="38"/>
      <c r="Y738" s="38"/>
      <c r="Z738" s="38"/>
    </row>
    <row r="739" customFormat="false" ht="15.75" hidden="false" customHeight="true" outlineLevel="0" collapsed="false">
      <c r="A739" s="38"/>
      <c r="B739" s="38"/>
      <c r="C739" s="38"/>
      <c r="D739" s="38"/>
      <c r="E739" s="38"/>
      <c r="F739" s="38"/>
      <c r="G739" s="38"/>
      <c r="H739" s="38"/>
      <c r="I739" s="38"/>
      <c r="J739" s="38"/>
      <c r="K739" s="38"/>
      <c r="L739" s="38"/>
      <c r="M739" s="38"/>
      <c r="N739" s="38"/>
      <c r="O739" s="38"/>
      <c r="P739" s="38"/>
      <c r="Q739" s="38"/>
      <c r="R739" s="38"/>
      <c r="S739" s="38"/>
      <c r="T739" s="38"/>
      <c r="U739" s="38"/>
      <c r="V739" s="38"/>
      <c r="W739" s="38"/>
      <c r="X739" s="38"/>
      <c r="Y739" s="38"/>
      <c r="Z739" s="38"/>
    </row>
    <row r="740" customFormat="false" ht="15.75" hidden="false" customHeight="true" outlineLevel="0" collapsed="false">
      <c r="A740" s="38"/>
      <c r="B740" s="38"/>
      <c r="C740" s="38"/>
      <c r="D740" s="38"/>
      <c r="E740" s="38"/>
      <c r="F740" s="38"/>
      <c r="G740" s="38"/>
      <c r="H740" s="38"/>
      <c r="I740" s="38"/>
      <c r="J740" s="38"/>
      <c r="K740" s="38"/>
      <c r="L740" s="38"/>
      <c r="M740" s="38"/>
      <c r="N740" s="38"/>
      <c r="O740" s="38"/>
      <c r="P740" s="38"/>
      <c r="Q740" s="38"/>
      <c r="R740" s="38"/>
      <c r="S740" s="38"/>
      <c r="T740" s="38"/>
      <c r="U740" s="38"/>
      <c r="V740" s="38"/>
      <c r="W740" s="38"/>
      <c r="X740" s="38"/>
      <c r="Y740" s="38"/>
      <c r="Z740" s="38"/>
    </row>
    <row r="741" customFormat="false" ht="15.75" hidden="false" customHeight="true" outlineLevel="0" collapsed="false">
      <c r="A741" s="38"/>
      <c r="B741" s="38"/>
      <c r="C741" s="38"/>
      <c r="D741" s="38"/>
      <c r="E741" s="38"/>
      <c r="F741" s="38"/>
      <c r="G741" s="38"/>
      <c r="H741" s="38"/>
      <c r="I741" s="38"/>
      <c r="J741" s="38"/>
      <c r="K741" s="38"/>
      <c r="L741" s="38"/>
      <c r="M741" s="38"/>
      <c r="N741" s="38"/>
      <c r="O741" s="38"/>
      <c r="P741" s="38"/>
      <c r="Q741" s="38"/>
      <c r="R741" s="38"/>
      <c r="S741" s="38"/>
      <c r="T741" s="38"/>
      <c r="U741" s="38"/>
      <c r="V741" s="38"/>
      <c r="W741" s="38"/>
      <c r="X741" s="38"/>
      <c r="Y741" s="38"/>
      <c r="Z741" s="38"/>
    </row>
    <row r="742" customFormat="false" ht="15.75" hidden="false" customHeight="true" outlineLevel="0" collapsed="false">
      <c r="A742" s="38"/>
      <c r="B742" s="38"/>
      <c r="C742" s="38"/>
      <c r="D742" s="38"/>
      <c r="E742" s="38"/>
      <c r="F742" s="38"/>
      <c r="G742" s="38"/>
      <c r="H742" s="38"/>
      <c r="I742" s="38"/>
      <c r="J742" s="38"/>
      <c r="K742" s="38"/>
      <c r="L742" s="38"/>
      <c r="M742" s="38"/>
      <c r="N742" s="38"/>
      <c r="O742" s="38"/>
      <c r="P742" s="38"/>
      <c r="Q742" s="38"/>
      <c r="R742" s="38"/>
      <c r="S742" s="38"/>
      <c r="T742" s="38"/>
      <c r="U742" s="38"/>
      <c r="V742" s="38"/>
      <c r="W742" s="38"/>
      <c r="X742" s="38"/>
      <c r="Y742" s="38"/>
      <c r="Z742" s="38"/>
    </row>
    <row r="743" customFormat="false" ht="15.75" hidden="false" customHeight="true" outlineLevel="0" collapsed="false">
      <c r="A743" s="38"/>
      <c r="B743" s="38"/>
      <c r="C743" s="38"/>
      <c r="D743" s="38"/>
      <c r="E743" s="38"/>
      <c r="F743" s="38"/>
      <c r="G743" s="38"/>
      <c r="H743" s="38"/>
      <c r="I743" s="38"/>
      <c r="J743" s="38"/>
      <c r="K743" s="38"/>
      <c r="L743" s="38"/>
      <c r="M743" s="38"/>
      <c r="N743" s="38"/>
      <c r="O743" s="38"/>
      <c r="P743" s="38"/>
      <c r="Q743" s="38"/>
      <c r="R743" s="38"/>
      <c r="S743" s="38"/>
      <c r="T743" s="38"/>
      <c r="U743" s="38"/>
      <c r="V743" s="38"/>
      <c r="W743" s="38"/>
      <c r="X743" s="38"/>
      <c r="Y743" s="38"/>
      <c r="Z743" s="38"/>
    </row>
    <row r="744" customFormat="false" ht="15.75" hidden="false" customHeight="true" outlineLevel="0" collapsed="false">
      <c r="A744" s="38"/>
      <c r="B744" s="38"/>
      <c r="C744" s="38"/>
      <c r="D744" s="38"/>
      <c r="E744" s="38"/>
      <c r="F744" s="38"/>
      <c r="G744" s="38"/>
      <c r="H744" s="38"/>
      <c r="I744" s="38"/>
      <c r="J744" s="38"/>
      <c r="K744" s="38"/>
      <c r="L744" s="38"/>
      <c r="M744" s="38"/>
      <c r="N744" s="38"/>
      <c r="O744" s="38"/>
      <c r="P744" s="38"/>
      <c r="Q744" s="38"/>
      <c r="R744" s="38"/>
      <c r="S744" s="38"/>
      <c r="T744" s="38"/>
      <c r="U744" s="38"/>
      <c r="V744" s="38"/>
      <c r="W744" s="38"/>
      <c r="X744" s="38"/>
      <c r="Y744" s="38"/>
      <c r="Z744" s="38"/>
    </row>
    <row r="745" customFormat="false" ht="15.75" hidden="false" customHeight="true" outlineLevel="0" collapsed="false">
      <c r="A745" s="38"/>
      <c r="B745" s="38"/>
      <c r="C745" s="38"/>
      <c r="D745" s="38"/>
      <c r="E745" s="38"/>
      <c r="F745" s="38"/>
      <c r="G745" s="38"/>
      <c r="H745" s="38"/>
      <c r="I745" s="38"/>
      <c r="J745" s="38"/>
      <c r="K745" s="38"/>
      <c r="L745" s="38"/>
      <c r="M745" s="38"/>
      <c r="N745" s="38"/>
      <c r="O745" s="38"/>
      <c r="P745" s="38"/>
      <c r="Q745" s="38"/>
      <c r="R745" s="38"/>
      <c r="S745" s="38"/>
      <c r="T745" s="38"/>
      <c r="U745" s="38"/>
      <c r="V745" s="38"/>
      <c r="W745" s="38"/>
      <c r="X745" s="38"/>
      <c r="Y745" s="38"/>
      <c r="Z745" s="38"/>
    </row>
    <row r="746" customFormat="false" ht="15.75" hidden="false" customHeight="true" outlineLevel="0" collapsed="false">
      <c r="A746" s="38"/>
      <c r="B746" s="38"/>
      <c r="C746" s="38"/>
      <c r="D746" s="38"/>
      <c r="E746" s="38"/>
      <c r="F746" s="38"/>
      <c r="G746" s="38"/>
      <c r="H746" s="38"/>
      <c r="I746" s="38"/>
      <c r="J746" s="38"/>
      <c r="K746" s="38"/>
      <c r="L746" s="38"/>
      <c r="M746" s="38"/>
      <c r="N746" s="38"/>
      <c r="O746" s="38"/>
      <c r="P746" s="38"/>
      <c r="Q746" s="38"/>
      <c r="R746" s="38"/>
      <c r="S746" s="38"/>
      <c r="T746" s="38"/>
      <c r="U746" s="38"/>
      <c r="V746" s="38"/>
      <c r="W746" s="38"/>
      <c r="X746" s="38"/>
      <c r="Y746" s="38"/>
      <c r="Z746" s="38"/>
    </row>
    <row r="747" customFormat="false" ht="15.75" hidden="false" customHeight="true" outlineLevel="0" collapsed="false">
      <c r="A747" s="38"/>
      <c r="B747" s="38"/>
      <c r="C747" s="38"/>
      <c r="D747" s="38"/>
      <c r="E747" s="38"/>
      <c r="F747" s="38"/>
      <c r="G747" s="38"/>
      <c r="H747" s="38"/>
      <c r="I747" s="38"/>
      <c r="J747" s="38"/>
      <c r="K747" s="38"/>
      <c r="L747" s="38"/>
      <c r="M747" s="38"/>
      <c r="N747" s="38"/>
      <c r="O747" s="38"/>
      <c r="P747" s="38"/>
      <c r="Q747" s="38"/>
      <c r="R747" s="38"/>
      <c r="S747" s="38"/>
      <c r="T747" s="38"/>
      <c r="U747" s="38"/>
      <c r="V747" s="38"/>
      <c r="W747" s="38"/>
      <c r="X747" s="38"/>
      <c r="Y747" s="38"/>
      <c r="Z747" s="38"/>
    </row>
    <row r="748" customFormat="false" ht="15.75" hidden="false" customHeight="true" outlineLevel="0" collapsed="false">
      <c r="A748" s="38"/>
      <c r="B748" s="38"/>
      <c r="C748" s="38"/>
      <c r="D748" s="38"/>
      <c r="E748" s="38"/>
      <c r="F748" s="38"/>
      <c r="G748" s="38"/>
      <c r="H748" s="38"/>
      <c r="I748" s="38"/>
      <c r="J748" s="38"/>
      <c r="K748" s="38"/>
      <c r="L748" s="38"/>
      <c r="M748" s="38"/>
      <c r="N748" s="38"/>
      <c r="O748" s="38"/>
      <c r="P748" s="38"/>
      <c r="Q748" s="38"/>
      <c r="R748" s="38"/>
      <c r="S748" s="38"/>
      <c r="T748" s="38"/>
      <c r="U748" s="38"/>
      <c r="V748" s="38"/>
      <c r="W748" s="38"/>
      <c r="X748" s="38"/>
      <c r="Y748" s="38"/>
      <c r="Z748" s="38"/>
    </row>
    <row r="749" customFormat="false" ht="15.75" hidden="false" customHeight="true" outlineLevel="0" collapsed="false">
      <c r="A749" s="38"/>
      <c r="B749" s="38"/>
      <c r="C749" s="38"/>
      <c r="D749" s="38"/>
      <c r="E749" s="38"/>
      <c r="F749" s="38"/>
      <c r="G749" s="38"/>
      <c r="H749" s="38"/>
      <c r="I749" s="38"/>
      <c r="J749" s="38"/>
      <c r="K749" s="38"/>
      <c r="L749" s="38"/>
      <c r="M749" s="38"/>
      <c r="N749" s="38"/>
      <c r="O749" s="38"/>
      <c r="P749" s="38"/>
      <c r="Q749" s="38"/>
      <c r="R749" s="38"/>
      <c r="S749" s="38"/>
      <c r="T749" s="38"/>
      <c r="U749" s="38"/>
      <c r="V749" s="38"/>
      <c r="W749" s="38"/>
      <c r="X749" s="38"/>
      <c r="Y749" s="38"/>
      <c r="Z749" s="38"/>
    </row>
    <row r="750" customFormat="false" ht="15.75" hidden="false" customHeight="true" outlineLevel="0" collapsed="false">
      <c r="A750" s="38"/>
      <c r="B750" s="38"/>
      <c r="C750" s="38"/>
      <c r="D750" s="38"/>
      <c r="E750" s="38"/>
      <c r="F750" s="38"/>
      <c r="G750" s="38"/>
      <c r="H750" s="38"/>
      <c r="I750" s="38"/>
      <c r="J750" s="38"/>
      <c r="K750" s="38"/>
      <c r="L750" s="38"/>
      <c r="M750" s="38"/>
      <c r="N750" s="38"/>
      <c r="O750" s="38"/>
      <c r="P750" s="38"/>
      <c r="Q750" s="38"/>
      <c r="R750" s="38"/>
      <c r="S750" s="38"/>
      <c r="T750" s="38"/>
      <c r="U750" s="38"/>
      <c r="V750" s="38"/>
      <c r="W750" s="38"/>
      <c r="X750" s="38"/>
      <c r="Y750" s="38"/>
      <c r="Z750" s="38"/>
    </row>
    <row r="751" customFormat="false" ht="15.75" hidden="false" customHeight="true" outlineLevel="0" collapsed="false">
      <c r="A751" s="38"/>
      <c r="B751" s="38"/>
      <c r="C751" s="38"/>
      <c r="D751" s="38"/>
      <c r="E751" s="38"/>
      <c r="F751" s="38"/>
      <c r="G751" s="38"/>
      <c r="H751" s="38"/>
      <c r="I751" s="38"/>
      <c r="J751" s="38"/>
      <c r="K751" s="38"/>
      <c r="L751" s="38"/>
      <c r="M751" s="38"/>
      <c r="N751" s="38"/>
      <c r="O751" s="38"/>
      <c r="P751" s="38"/>
      <c r="Q751" s="38"/>
      <c r="R751" s="38"/>
      <c r="S751" s="38"/>
      <c r="T751" s="38"/>
      <c r="U751" s="38"/>
      <c r="V751" s="38"/>
      <c r="W751" s="38"/>
      <c r="X751" s="38"/>
      <c r="Y751" s="38"/>
      <c r="Z751" s="38"/>
    </row>
    <row r="752" customFormat="false" ht="15.75" hidden="false" customHeight="true" outlineLevel="0" collapsed="false">
      <c r="A752" s="38"/>
      <c r="B752" s="38"/>
      <c r="C752" s="38"/>
      <c r="D752" s="38"/>
      <c r="E752" s="38"/>
      <c r="F752" s="38"/>
      <c r="G752" s="38"/>
      <c r="H752" s="38"/>
      <c r="I752" s="38"/>
      <c r="J752" s="38"/>
      <c r="K752" s="38"/>
      <c r="L752" s="38"/>
      <c r="M752" s="38"/>
      <c r="N752" s="38"/>
      <c r="O752" s="38"/>
      <c r="P752" s="38"/>
      <c r="Q752" s="38"/>
      <c r="R752" s="38"/>
      <c r="S752" s="38"/>
      <c r="T752" s="38"/>
      <c r="U752" s="38"/>
      <c r="V752" s="38"/>
      <c r="W752" s="38"/>
      <c r="X752" s="38"/>
      <c r="Y752" s="38"/>
      <c r="Z752" s="38"/>
    </row>
    <row r="753" customFormat="false" ht="15.75" hidden="false" customHeight="true" outlineLevel="0" collapsed="false">
      <c r="A753" s="38"/>
      <c r="B753" s="38"/>
      <c r="C753" s="38"/>
      <c r="D753" s="38"/>
      <c r="E753" s="38"/>
      <c r="F753" s="38"/>
      <c r="G753" s="38"/>
      <c r="H753" s="38"/>
      <c r="I753" s="38"/>
      <c r="J753" s="38"/>
      <c r="K753" s="38"/>
      <c r="L753" s="38"/>
      <c r="M753" s="38"/>
      <c r="N753" s="38"/>
      <c r="O753" s="38"/>
      <c r="P753" s="38"/>
      <c r="Q753" s="38"/>
      <c r="R753" s="38"/>
      <c r="S753" s="38"/>
      <c r="T753" s="38"/>
      <c r="U753" s="38"/>
      <c r="V753" s="38"/>
      <c r="W753" s="38"/>
      <c r="X753" s="38"/>
      <c r="Y753" s="38"/>
      <c r="Z753" s="38"/>
    </row>
    <row r="754" customFormat="false" ht="15.75" hidden="false" customHeight="true" outlineLevel="0" collapsed="false">
      <c r="A754" s="38"/>
      <c r="B754" s="38"/>
      <c r="C754" s="38"/>
      <c r="D754" s="38"/>
      <c r="E754" s="38"/>
      <c r="F754" s="38"/>
      <c r="G754" s="38"/>
      <c r="H754" s="38"/>
      <c r="I754" s="38"/>
      <c r="J754" s="38"/>
      <c r="K754" s="38"/>
      <c r="L754" s="38"/>
      <c r="M754" s="38"/>
      <c r="N754" s="38"/>
      <c r="O754" s="38"/>
      <c r="P754" s="38"/>
      <c r="Q754" s="38"/>
      <c r="R754" s="38"/>
      <c r="S754" s="38"/>
      <c r="T754" s="38"/>
      <c r="U754" s="38"/>
      <c r="V754" s="38"/>
      <c r="W754" s="38"/>
      <c r="X754" s="38"/>
      <c r="Y754" s="38"/>
      <c r="Z754" s="38"/>
    </row>
    <row r="755" customFormat="false" ht="15.75" hidden="false" customHeight="true" outlineLevel="0" collapsed="false">
      <c r="A755" s="38"/>
      <c r="B755" s="38"/>
      <c r="C755" s="38"/>
      <c r="D755" s="38"/>
      <c r="E755" s="38"/>
      <c r="F755" s="38"/>
      <c r="G755" s="38"/>
      <c r="H755" s="38"/>
      <c r="I755" s="38"/>
      <c r="J755" s="38"/>
      <c r="K755" s="38"/>
      <c r="L755" s="38"/>
      <c r="M755" s="38"/>
      <c r="N755" s="38"/>
      <c r="O755" s="38"/>
      <c r="P755" s="38"/>
      <c r="Q755" s="38"/>
      <c r="R755" s="38"/>
      <c r="S755" s="38"/>
      <c r="T755" s="38"/>
      <c r="U755" s="38"/>
      <c r="V755" s="38"/>
      <c r="W755" s="38"/>
      <c r="X755" s="38"/>
      <c r="Y755" s="38"/>
      <c r="Z755" s="38"/>
    </row>
    <row r="756" customFormat="false" ht="15.75" hidden="false" customHeight="true" outlineLevel="0" collapsed="false">
      <c r="A756" s="38"/>
      <c r="B756" s="38"/>
      <c r="C756" s="38"/>
      <c r="D756" s="38"/>
      <c r="E756" s="38"/>
      <c r="F756" s="38"/>
      <c r="G756" s="38"/>
      <c r="H756" s="38"/>
      <c r="I756" s="38"/>
      <c r="J756" s="38"/>
      <c r="K756" s="38"/>
      <c r="L756" s="38"/>
      <c r="M756" s="38"/>
      <c r="N756" s="38"/>
      <c r="O756" s="38"/>
      <c r="P756" s="38"/>
      <c r="Q756" s="38"/>
      <c r="R756" s="38"/>
      <c r="S756" s="38"/>
      <c r="T756" s="38"/>
      <c r="U756" s="38"/>
      <c r="V756" s="38"/>
      <c r="W756" s="38"/>
      <c r="X756" s="38"/>
      <c r="Y756" s="38"/>
      <c r="Z756" s="38"/>
    </row>
    <row r="757" customFormat="false" ht="15.75" hidden="false" customHeight="true" outlineLevel="0" collapsed="false">
      <c r="A757" s="38"/>
      <c r="B757" s="38"/>
      <c r="C757" s="38"/>
      <c r="D757" s="38"/>
      <c r="E757" s="38"/>
      <c r="F757" s="38"/>
      <c r="G757" s="38"/>
      <c r="H757" s="38"/>
      <c r="I757" s="38"/>
      <c r="J757" s="38"/>
      <c r="K757" s="38"/>
      <c r="L757" s="38"/>
      <c r="M757" s="38"/>
      <c r="N757" s="38"/>
      <c r="O757" s="38"/>
      <c r="P757" s="38"/>
      <c r="Q757" s="38"/>
      <c r="R757" s="38"/>
      <c r="S757" s="38"/>
      <c r="T757" s="38"/>
      <c r="U757" s="38"/>
      <c r="V757" s="38"/>
      <c r="W757" s="38"/>
      <c r="X757" s="38"/>
      <c r="Y757" s="38"/>
      <c r="Z757" s="38"/>
    </row>
    <row r="758" customFormat="false" ht="15.75" hidden="false" customHeight="true" outlineLevel="0" collapsed="false">
      <c r="A758" s="38"/>
      <c r="B758" s="38"/>
      <c r="C758" s="38"/>
      <c r="D758" s="38"/>
      <c r="E758" s="38"/>
      <c r="F758" s="38"/>
      <c r="G758" s="38"/>
      <c r="H758" s="38"/>
      <c r="I758" s="38"/>
      <c r="J758" s="38"/>
      <c r="K758" s="38"/>
      <c r="L758" s="38"/>
      <c r="M758" s="38"/>
      <c r="N758" s="38"/>
      <c r="O758" s="38"/>
      <c r="P758" s="38"/>
      <c r="Q758" s="38"/>
      <c r="R758" s="38"/>
      <c r="S758" s="38"/>
      <c r="T758" s="38"/>
      <c r="U758" s="38"/>
      <c r="V758" s="38"/>
      <c r="W758" s="38"/>
      <c r="X758" s="38"/>
      <c r="Y758" s="38"/>
      <c r="Z758" s="38"/>
    </row>
    <row r="759" customFormat="false" ht="15.75" hidden="false" customHeight="true" outlineLevel="0" collapsed="false">
      <c r="A759" s="38"/>
      <c r="B759" s="38"/>
      <c r="C759" s="38"/>
      <c r="D759" s="38"/>
      <c r="E759" s="38"/>
      <c r="F759" s="38"/>
      <c r="G759" s="38"/>
      <c r="H759" s="38"/>
      <c r="I759" s="38"/>
      <c r="J759" s="38"/>
      <c r="K759" s="38"/>
      <c r="L759" s="38"/>
      <c r="M759" s="38"/>
      <c r="N759" s="38"/>
      <c r="O759" s="38"/>
      <c r="P759" s="38"/>
      <c r="Q759" s="38"/>
      <c r="R759" s="38"/>
      <c r="S759" s="38"/>
      <c r="T759" s="38"/>
      <c r="U759" s="38"/>
      <c r="V759" s="38"/>
      <c r="W759" s="38"/>
      <c r="X759" s="38"/>
      <c r="Y759" s="38"/>
      <c r="Z759" s="38"/>
    </row>
    <row r="760" customFormat="false" ht="15.75" hidden="false" customHeight="true" outlineLevel="0" collapsed="false">
      <c r="A760" s="38"/>
      <c r="B760" s="38"/>
      <c r="C760" s="38"/>
      <c r="D760" s="38"/>
      <c r="E760" s="38"/>
      <c r="F760" s="38"/>
      <c r="G760" s="38"/>
      <c r="H760" s="38"/>
      <c r="I760" s="38"/>
      <c r="J760" s="38"/>
      <c r="K760" s="38"/>
      <c r="L760" s="38"/>
      <c r="M760" s="38"/>
      <c r="N760" s="38"/>
      <c r="O760" s="38"/>
      <c r="P760" s="38"/>
      <c r="Q760" s="38"/>
      <c r="R760" s="38"/>
      <c r="S760" s="38"/>
      <c r="T760" s="38"/>
      <c r="U760" s="38"/>
      <c r="V760" s="38"/>
      <c r="W760" s="38"/>
      <c r="X760" s="38"/>
      <c r="Y760" s="38"/>
      <c r="Z760" s="38"/>
    </row>
    <row r="761" customFormat="false" ht="15.75" hidden="false" customHeight="true" outlineLevel="0" collapsed="false">
      <c r="A761" s="38"/>
      <c r="B761" s="38"/>
      <c r="C761" s="38"/>
      <c r="D761" s="38"/>
      <c r="E761" s="38"/>
      <c r="F761" s="38"/>
      <c r="G761" s="38"/>
      <c r="H761" s="38"/>
      <c r="I761" s="38"/>
      <c r="J761" s="38"/>
      <c r="K761" s="38"/>
      <c r="L761" s="38"/>
      <c r="M761" s="38"/>
      <c r="N761" s="38"/>
      <c r="O761" s="38"/>
      <c r="P761" s="38"/>
      <c r="Q761" s="38"/>
      <c r="R761" s="38"/>
      <c r="S761" s="38"/>
      <c r="T761" s="38"/>
      <c r="U761" s="38"/>
      <c r="V761" s="38"/>
      <c r="W761" s="38"/>
      <c r="X761" s="38"/>
      <c r="Y761" s="38"/>
      <c r="Z761" s="38"/>
    </row>
    <row r="762" customFormat="false" ht="15.75" hidden="false" customHeight="true" outlineLevel="0" collapsed="false">
      <c r="A762" s="38"/>
      <c r="B762" s="38"/>
      <c r="C762" s="38"/>
      <c r="D762" s="38"/>
      <c r="E762" s="38"/>
      <c r="F762" s="38"/>
      <c r="G762" s="38"/>
      <c r="H762" s="38"/>
      <c r="I762" s="38"/>
      <c r="J762" s="38"/>
      <c r="K762" s="38"/>
      <c r="L762" s="38"/>
      <c r="M762" s="38"/>
      <c r="N762" s="38"/>
      <c r="O762" s="38"/>
      <c r="P762" s="38"/>
      <c r="Q762" s="38"/>
      <c r="R762" s="38"/>
      <c r="S762" s="38"/>
      <c r="T762" s="38"/>
      <c r="U762" s="38"/>
      <c r="V762" s="38"/>
      <c r="W762" s="38"/>
      <c r="X762" s="38"/>
      <c r="Y762" s="38"/>
      <c r="Z762" s="38"/>
    </row>
    <row r="763" customFormat="false" ht="15.75" hidden="false" customHeight="true" outlineLevel="0" collapsed="false">
      <c r="A763" s="38"/>
      <c r="B763" s="38"/>
      <c r="C763" s="38"/>
      <c r="D763" s="38"/>
      <c r="E763" s="38"/>
      <c r="F763" s="38"/>
      <c r="G763" s="38"/>
      <c r="H763" s="38"/>
      <c r="I763" s="38"/>
      <c r="J763" s="38"/>
      <c r="K763" s="38"/>
      <c r="L763" s="38"/>
      <c r="M763" s="38"/>
      <c r="N763" s="38"/>
      <c r="O763" s="38"/>
      <c r="P763" s="38"/>
      <c r="Q763" s="38"/>
      <c r="R763" s="38"/>
      <c r="S763" s="38"/>
      <c r="T763" s="38"/>
      <c r="U763" s="38"/>
      <c r="V763" s="38"/>
      <c r="W763" s="38"/>
      <c r="X763" s="38"/>
      <c r="Y763" s="38"/>
      <c r="Z763" s="38"/>
    </row>
    <row r="764" customFormat="false" ht="15.75" hidden="false" customHeight="true" outlineLevel="0" collapsed="false">
      <c r="A764" s="38"/>
      <c r="B764" s="38"/>
      <c r="C764" s="38"/>
      <c r="D764" s="38"/>
      <c r="E764" s="38"/>
      <c r="F764" s="38"/>
      <c r="G764" s="38"/>
      <c r="H764" s="38"/>
      <c r="I764" s="38"/>
      <c r="J764" s="38"/>
      <c r="K764" s="38"/>
      <c r="L764" s="38"/>
      <c r="M764" s="38"/>
      <c r="N764" s="38"/>
      <c r="O764" s="38"/>
      <c r="P764" s="38"/>
      <c r="Q764" s="38"/>
      <c r="R764" s="38"/>
      <c r="S764" s="38"/>
      <c r="T764" s="38"/>
      <c r="U764" s="38"/>
      <c r="V764" s="38"/>
      <c r="W764" s="38"/>
      <c r="X764" s="38"/>
      <c r="Y764" s="38"/>
      <c r="Z764" s="38"/>
    </row>
    <row r="765" customFormat="false" ht="15.75" hidden="false" customHeight="true" outlineLevel="0" collapsed="false">
      <c r="A765" s="38"/>
      <c r="B765" s="38"/>
      <c r="C765" s="38"/>
      <c r="D765" s="38"/>
      <c r="E765" s="38"/>
      <c r="F765" s="38"/>
      <c r="G765" s="38"/>
      <c r="H765" s="38"/>
      <c r="I765" s="38"/>
      <c r="J765" s="38"/>
      <c r="K765" s="38"/>
      <c r="L765" s="38"/>
      <c r="M765" s="38"/>
      <c r="N765" s="38"/>
      <c r="O765" s="38"/>
      <c r="P765" s="38"/>
      <c r="Q765" s="38"/>
      <c r="R765" s="38"/>
      <c r="S765" s="38"/>
      <c r="T765" s="38"/>
      <c r="U765" s="38"/>
      <c r="V765" s="38"/>
      <c r="W765" s="38"/>
      <c r="X765" s="38"/>
      <c r="Y765" s="38"/>
      <c r="Z765" s="38"/>
    </row>
    <row r="766" customFormat="false" ht="15.75" hidden="false" customHeight="true" outlineLevel="0" collapsed="false">
      <c r="A766" s="38"/>
      <c r="B766" s="38"/>
      <c r="C766" s="38"/>
      <c r="D766" s="38"/>
      <c r="E766" s="38"/>
      <c r="F766" s="38"/>
      <c r="G766" s="38"/>
      <c r="H766" s="38"/>
      <c r="I766" s="38"/>
      <c r="J766" s="38"/>
      <c r="K766" s="38"/>
      <c r="L766" s="38"/>
      <c r="M766" s="38"/>
      <c r="N766" s="38"/>
      <c r="O766" s="38"/>
      <c r="P766" s="38"/>
      <c r="Q766" s="38"/>
      <c r="R766" s="38"/>
      <c r="S766" s="38"/>
      <c r="T766" s="38"/>
      <c r="U766" s="38"/>
      <c r="V766" s="38"/>
      <c r="W766" s="38"/>
      <c r="X766" s="38"/>
      <c r="Y766" s="38"/>
      <c r="Z766" s="38"/>
    </row>
    <row r="767" customFormat="false" ht="15.75" hidden="false" customHeight="true" outlineLevel="0" collapsed="false">
      <c r="A767" s="38"/>
      <c r="B767" s="38"/>
      <c r="C767" s="38"/>
      <c r="D767" s="38"/>
      <c r="E767" s="38"/>
      <c r="F767" s="38"/>
      <c r="G767" s="38"/>
      <c r="H767" s="38"/>
      <c r="I767" s="38"/>
      <c r="J767" s="38"/>
      <c r="K767" s="38"/>
      <c r="L767" s="38"/>
      <c r="M767" s="38"/>
      <c r="N767" s="38"/>
      <c r="O767" s="38"/>
      <c r="P767" s="38"/>
      <c r="Q767" s="38"/>
      <c r="R767" s="38"/>
      <c r="S767" s="38"/>
      <c r="T767" s="38"/>
      <c r="U767" s="38"/>
      <c r="V767" s="38"/>
      <c r="W767" s="38"/>
      <c r="X767" s="38"/>
      <c r="Y767" s="38"/>
      <c r="Z767" s="38"/>
    </row>
    <row r="768" customFormat="false" ht="15.75" hidden="false" customHeight="true" outlineLevel="0" collapsed="false">
      <c r="A768" s="38"/>
      <c r="B768" s="38"/>
      <c r="C768" s="38"/>
      <c r="D768" s="38"/>
      <c r="E768" s="38"/>
      <c r="F768" s="38"/>
      <c r="G768" s="38"/>
      <c r="H768" s="38"/>
      <c r="I768" s="38"/>
      <c r="J768" s="38"/>
      <c r="K768" s="38"/>
      <c r="L768" s="38"/>
      <c r="M768" s="38"/>
      <c r="N768" s="38"/>
      <c r="O768" s="38"/>
      <c r="P768" s="38"/>
      <c r="Q768" s="38"/>
      <c r="R768" s="38"/>
      <c r="S768" s="38"/>
      <c r="T768" s="38"/>
      <c r="U768" s="38"/>
      <c r="V768" s="38"/>
      <c r="W768" s="38"/>
      <c r="X768" s="38"/>
      <c r="Y768" s="38"/>
      <c r="Z768" s="38"/>
    </row>
    <row r="769" customFormat="false" ht="15.75" hidden="false" customHeight="true" outlineLevel="0" collapsed="false">
      <c r="A769" s="38"/>
      <c r="B769" s="38"/>
      <c r="C769" s="38"/>
      <c r="D769" s="38"/>
      <c r="E769" s="38"/>
      <c r="F769" s="38"/>
      <c r="G769" s="38"/>
      <c r="H769" s="38"/>
      <c r="I769" s="38"/>
      <c r="J769" s="38"/>
      <c r="K769" s="38"/>
      <c r="L769" s="38"/>
      <c r="M769" s="38"/>
      <c r="N769" s="38"/>
      <c r="O769" s="38"/>
      <c r="P769" s="38"/>
      <c r="Q769" s="38"/>
      <c r="R769" s="38"/>
      <c r="S769" s="38"/>
      <c r="T769" s="38"/>
      <c r="U769" s="38"/>
      <c r="V769" s="38"/>
      <c r="W769" s="38"/>
      <c r="X769" s="38"/>
      <c r="Y769" s="38"/>
      <c r="Z769" s="38"/>
    </row>
    <row r="770" customFormat="false" ht="15.75" hidden="false" customHeight="true" outlineLevel="0" collapsed="false">
      <c r="A770" s="38"/>
      <c r="B770" s="38"/>
      <c r="C770" s="38"/>
      <c r="D770" s="38"/>
      <c r="E770" s="38"/>
      <c r="F770" s="38"/>
      <c r="G770" s="38"/>
      <c r="H770" s="38"/>
      <c r="I770" s="38"/>
      <c r="J770" s="38"/>
      <c r="K770" s="38"/>
      <c r="L770" s="38"/>
      <c r="M770" s="38"/>
      <c r="N770" s="38"/>
      <c r="O770" s="38"/>
      <c r="P770" s="38"/>
      <c r="Q770" s="38"/>
      <c r="R770" s="38"/>
      <c r="S770" s="38"/>
      <c r="T770" s="38"/>
      <c r="U770" s="38"/>
      <c r="V770" s="38"/>
      <c r="W770" s="38"/>
      <c r="X770" s="38"/>
      <c r="Y770" s="38"/>
      <c r="Z770" s="38"/>
    </row>
    <row r="771" customFormat="false" ht="15.75" hidden="false" customHeight="true" outlineLevel="0" collapsed="false">
      <c r="A771" s="38"/>
      <c r="B771" s="38"/>
      <c r="C771" s="38"/>
      <c r="D771" s="38"/>
      <c r="E771" s="38"/>
      <c r="F771" s="38"/>
      <c r="G771" s="38"/>
      <c r="H771" s="38"/>
      <c r="I771" s="38"/>
      <c r="J771" s="38"/>
      <c r="K771" s="38"/>
      <c r="L771" s="38"/>
      <c r="M771" s="38"/>
      <c r="N771" s="38"/>
      <c r="O771" s="38"/>
      <c r="P771" s="38"/>
      <c r="Q771" s="38"/>
      <c r="R771" s="38"/>
      <c r="S771" s="38"/>
      <c r="T771" s="38"/>
      <c r="U771" s="38"/>
      <c r="V771" s="38"/>
      <c r="W771" s="38"/>
      <c r="X771" s="38"/>
      <c r="Y771" s="38"/>
      <c r="Z771" s="38"/>
    </row>
    <row r="772" customFormat="false" ht="15.75" hidden="false" customHeight="true" outlineLevel="0" collapsed="false">
      <c r="A772" s="38"/>
      <c r="B772" s="38"/>
      <c r="C772" s="38"/>
      <c r="D772" s="38"/>
      <c r="E772" s="38"/>
      <c r="F772" s="38"/>
      <c r="G772" s="38"/>
      <c r="H772" s="38"/>
      <c r="I772" s="38"/>
      <c r="J772" s="38"/>
      <c r="K772" s="38"/>
      <c r="L772" s="38"/>
      <c r="M772" s="38"/>
      <c r="N772" s="38"/>
      <c r="O772" s="38"/>
      <c r="P772" s="38"/>
      <c r="Q772" s="38"/>
      <c r="R772" s="38"/>
      <c r="S772" s="38"/>
      <c r="T772" s="38"/>
      <c r="U772" s="38"/>
      <c r="V772" s="38"/>
      <c r="W772" s="38"/>
      <c r="X772" s="38"/>
      <c r="Y772" s="38"/>
      <c r="Z772" s="38"/>
    </row>
    <row r="773" customFormat="false" ht="15.75" hidden="false" customHeight="true" outlineLevel="0" collapsed="false">
      <c r="A773" s="38"/>
      <c r="B773" s="38"/>
      <c r="C773" s="38"/>
      <c r="D773" s="38"/>
      <c r="E773" s="38"/>
      <c r="F773" s="38"/>
      <c r="G773" s="38"/>
      <c r="H773" s="38"/>
      <c r="I773" s="38"/>
      <c r="J773" s="38"/>
      <c r="K773" s="38"/>
      <c r="L773" s="38"/>
      <c r="M773" s="38"/>
      <c r="N773" s="38"/>
      <c r="O773" s="38"/>
      <c r="P773" s="38"/>
      <c r="Q773" s="38"/>
      <c r="R773" s="38"/>
      <c r="S773" s="38"/>
      <c r="T773" s="38"/>
      <c r="U773" s="38"/>
      <c r="V773" s="38"/>
      <c r="W773" s="38"/>
      <c r="X773" s="38"/>
      <c r="Y773" s="38"/>
      <c r="Z773" s="38"/>
    </row>
    <row r="774" customFormat="false" ht="15.75" hidden="false" customHeight="true" outlineLevel="0" collapsed="false">
      <c r="A774" s="38"/>
      <c r="B774" s="38"/>
      <c r="C774" s="38"/>
      <c r="D774" s="38"/>
      <c r="E774" s="38"/>
      <c r="F774" s="38"/>
      <c r="G774" s="38"/>
      <c r="H774" s="38"/>
      <c r="I774" s="38"/>
      <c r="J774" s="38"/>
      <c r="K774" s="38"/>
      <c r="L774" s="38"/>
      <c r="M774" s="38"/>
      <c r="N774" s="38"/>
      <c r="O774" s="38"/>
      <c r="P774" s="38"/>
      <c r="Q774" s="38"/>
      <c r="R774" s="38"/>
      <c r="S774" s="38"/>
      <c r="T774" s="38"/>
      <c r="U774" s="38"/>
      <c r="V774" s="38"/>
      <c r="W774" s="38"/>
      <c r="X774" s="38"/>
      <c r="Y774" s="38"/>
      <c r="Z774" s="38"/>
    </row>
    <row r="775" customFormat="false" ht="15.75" hidden="false" customHeight="true" outlineLevel="0" collapsed="false">
      <c r="A775" s="38"/>
      <c r="B775" s="38"/>
      <c r="C775" s="38"/>
      <c r="D775" s="38"/>
      <c r="E775" s="38"/>
      <c r="F775" s="38"/>
      <c r="G775" s="38"/>
      <c r="H775" s="38"/>
      <c r="I775" s="38"/>
      <c r="J775" s="38"/>
      <c r="K775" s="38"/>
      <c r="L775" s="38"/>
      <c r="M775" s="38"/>
      <c r="N775" s="38"/>
      <c r="O775" s="38"/>
      <c r="P775" s="38"/>
      <c r="Q775" s="38"/>
      <c r="R775" s="38"/>
      <c r="S775" s="38"/>
      <c r="T775" s="38"/>
      <c r="U775" s="38"/>
      <c r="V775" s="38"/>
      <c r="W775" s="38"/>
      <c r="X775" s="38"/>
      <c r="Y775" s="38"/>
      <c r="Z775" s="38"/>
    </row>
    <row r="776" customFormat="false" ht="15.75" hidden="false" customHeight="true" outlineLevel="0" collapsed="false">
      <c r="A776" s="38"/>
      <c r="B776" s="38"/>
      <c r="C776" s="38"/>
      <c r="D776" s="38"/>
      <c r="E776" s="38"/>
      <c r="F776" s="38"/>
      <c r="G776" s="38"/>
      <c r="H776" s="38"/>
      <c r="I776" s="38"/>
      <c r="J776" s="38"/>
      <c r="K776" s="38"/>
      <c r="L776" s="38"/>
      <c r="M776" s="38"/>
      <c r="N776" s="38"/>
      <c r="O776" s="38"/>
      <c r="P776" s="38"/>
      <c r="Q776" s="38"/>
      <c r="R776" s="38"/>
      <c r="S776" s="38"/>
      <c r="T776" s="38"/>
      <c r="U776" s="38"/>
      <c r="V776" s="38"/>
      <c r="W776" s="38"/>
      <c r="X776" s="38"/>
      <c r="Y776" s="38"/>
      <c r="Z776" s="38"/>
    </row>
    <row r="777" customFormat="false" ht="15.75" hidden="false" customHeight="true" outlineLevel="0" collapsed="false">
      <c r="A777" s="38"/>
      <c r="B777" s="38"/>
      <c r="C777" s="38"/>
      <c r="D777" s="38"/>
      <c r="E777" s="38"/>
      <c r="F777" s="38"/>
      <c r="G777" s="38"/>
      <c r="H777" s="38"/>
      <c r="I777" s="38"/>
      <c r="J777" s="38"/>
      <c r="K777" s="38"/>
      <c r="L777" s="38"/>
      <c r="M777" s="38"/>
      <c r="N777" s="38"/>
      <c r="O777" s="38"/>
      <c r="P777" s="38"/>
      <c r="Q777" s="38"/>
      <c r="R777" s="38"/>
      <c r="S777" s="38"/>
      <c r="T777" s="38"/>
      <c r="U777" s="38"/>
      <c r="V777" s="38"/>
      <c r="W777" s="38"/>
      <c r="X777" s="38"/>
      <c r="Y777" s="38"/>
      <c r="Z777" s="38"/>
    </row>
    <row r="778" customFormat="false" ht="15.75" hidden="false" customHeight="true" outlineLevel="0" collapsed="false">
      <c r="A778" s="38"/>
      <c r="B778" s="38"/>
      <c r="C778" s="38"/>
      <c r="D778" s="38"/>
      <c r="E778" s="38"/>
      <c r="F778" s="38"/>
      <c r="G778" s="38"/>
      <c r="H778" s="38"/>
      <c r="I778" s="38"/>
      <c r="J778" s="38"/>
      <c r="K778" s="38"/>
      <c r="L778" s="38"/>
      <c r="M778" s="38"/>
      <c r="N778" s="38"/>
      <c r="O778" s="38"/>
      <c r="P778" s="38"/>
      <c r="Q778" s="38"/>
      <c r="R778" s="38"/>
      <c r="S778" s="38"/>
      <c r="T778" s="38"/>
      <c r="U778" s="38"/>
      <c r="V778" s="38"/>
      <c r="W778" s="38"/>
      <c r="X778" s="38"/>
      <c r="Y778" s="38"/>
      <c r="Z778" s="38"/>
    </row>
    <row r="779" customFormat="false" ht="15.75" hidden="false" customHeight="true" outlineLevel="0" collapsed="false">
      <c r="A779" s="38"/>
      <c r="B779" s="38"/>
      <c r="C779" s="38"/>
      <c r="D779" s="38"/>
      <c r="E779" s="38"/>
      <c r="F779" s="38"/>
      <c r="G779" s="38"/>
      <c r="H779" s="38"/>
      <c r="I779" s="38"/>
      <c r="J779" s="38"/>
      <c r="K779" s="38"/>
      <c r="L779" s="38"/>
      <c r="M779" s="38"/>
      <c r="N779" s="38"/>
      <c r="O779" s="38"/>
      <c r="P779" s="38"/>
      <c r="Q779" s="38"/>
      <c r="R779" s="38"/>
      <c r="S779" s="38"/>
      <c r="T779" s="38"/>
      <c r="U779" s="38"/>
      <c r="V779" s="38"/>
      <c r="W779" s="38"/>
      <c r="X779" s="38"/>
      <c r="Y779" s="38"/>
      <c r="Z779" s="38"/>
    </row>
    <row r="780" customFormat="false" ht="15.75" hidden="false" customHeight="true" outlineLevel="0" collapsed="false">
      <c r="A780" s="38"/>
      <c r="B780" s="38"/>
      <c r="C780" s="38"/>
      <c r="D780" s="38"/>
      <c r="E780" s="38"/>
      <c r="F780" s="38"/>
      <c r="G780" s="38"/>
      <c r="H780" s="38"/>
      <c r="I780" s="38"/>
      <c r="J780" s="38"/>
      <c r="K780" s="38"/>
      <c r="L780" s="38"/>
      <c r="M780" s="38"/>
      <c r="N780" s="38"/>
      <c r="O780" s="38"/>
      <c r="P780" s="38"/>
      <c r="Q780" s="38"/>
      <c r="R780" s="38"/>
      <c r="S780" s="38"/>
      <c r="T780" s="38"/>
      <c r="U780" s="38"/>
      <c r="V780" s="38"/>
      <c r="W780" s="38"/>
      <c r="X780" s="38"/>
      <c r="Y780" s="38"/>
      <c r="Z780" s="38"/>
    </row>
    <row r="781" customFormat="false" ht="15.75" hidden="false" customHeight="true" outlineLevel="0" collapsed="false">
      <c r="A781" s="38"/>
      <c r="B781" s="38"/>
      <c r="C781" s="38"/>
      <c r="D781" s="38"/>
      <c r="E781" s="38"/>
      <c r="F781" s="38"/>
      <c r="G781" s="38"/>
      <c r="H781" s="38"/>
      <c r="I781" s="38"/>
      <c r="J781" s="38"/>
      <c r="K781" s="38"/>
      <c r="L781" s="38"/>
      <c r="M781" s="38"/>
      <c r="N781" s="38"/>
      <c r="O781" s="38"/>
      <c r="P781" s="38"/>
      <c r="Q781" s="38"/>
      <c r="R781" s="38"/>
      <c r="S781" s="38"/>
      <c r="T781" s="38"/>
      <c r="U781" s="38"/>
      <c r="V781" s="38"/>
      <c r="W781" s="38"/>
      <c r="X781" s="38"/>
      <c r="Y781" s="38"/>
      <c r="Z781" s="38"/>
    </row>
    <row r="782" customFormat="false" ht="15.75" hidden="false" customHeight="true" outlineLevel="0" collapsed="false">
      <c r="A782" s="38"/>
      <c r="B782" s="38"/>
      <c r="C782" s="38"/>
      <c r="D782" s="38"/>
      <c r="E782" s="38"/>
      <c r="F782" s="38"/>
      <c r="G782" s="38"/>
      <c r="H782" s="38"/>
      <c r="I782" s="38"/>
      <c r="J782" s="38"/>
      <c r="K782" s="38"/>
      <c r="L782" s="38"/>
      <c r="M782" s="38"/>
      <c r="N782" s="38"/>
      <c r="O782" s="38"/>
      <c r="P782" s="38"/>
      <c r="Q782" s="38"/>
      <c r="R782" s="38"/>
      <c r="S782" s="38"/>
      <c r="T782" s="38"/>
      <c r="U782" s="38"/>
      <c r="V782" s="38"/>
      <c r="W782" s="38"/>
      <c r="X782" s="38"/>
      <c r="Y782" s="38"/>
      <c r="Z782" s="38"/>
    </row>
    <row r="783" customFormat="false" ht="15.75" hidden="false" customHeight="true" outlineLevel="0" collapsed="false">
      <c r="A783" s="38"/>
      <c r="B783" s="38"/>
      <c r="C783" s="38"/>
      <c r="D783" s="38"/>
      <c r="E783" s="38"/>
      <c r="F783" s="38"/>
      <c r="G783" s="38"/>
      <c r="H783" s="38"/>
      <c r="I783" s="38"/>
      <c r="J783" s="38"/>
      <c r="K783" s="38"/>
      <c r="L783" s="38"/>
      <c r="M783" s="38"/>
      <c r="N783" s="38"/>
      <c r="O783" s="38"/>
      <c r="P783" s="38"/>
      <c r="Q783" s="38"/>
      <c r="R783" s="38"/>
      <c r="S783" s="38"/>
      <c r="T783" s="38"/>
      <c r="U783" s="38"/>
      <c r="V783" s="38"/>
      <c r="W783" s="38"/>
      <c r="X783" s="38"/>
      <c r="Y783" s="38"/>
      <c r="Z783" s="38"/>
    </row>
    <row r="784" customFormat="false" ht="15.75" hidden="false" customHeight="true" outlineLevel="0" collapsed="false">
      <c r="A784" s="38"/>
      <c r="B784" s="38"/>
      <c r="C784" s="38"/>
      <c r="D784" s="38"/>
      <c r="E784" s="38"/>
      <c r="F784" s="38"/>
      <c r="G784" s="38"/>
      <c r="H784" s="38"/>
      <c r="I784" s="38"/>
      <c r="J784" s="38"/>
      <c r="K784" s="38"/>
      <c r="L784" s="38"/>
      <c r="M784" s="38"/>
      <c r="N784" s="38"/>
      <c r="O784" s="38"/>
      <c r="P784" s="38"/>
      <c r="Q784" s="38"/>
      <c r="R784" s="38"/>
      <c r="S784" s="38"/>
      <c r="T784" s="38"/>
      <c r="U784" s="38"/>
      <c r="V784" s="38"/>
      <c r="W784" s="38"/>
      <c r="X784" s="38"/>
      <c r="Y784" s="38"/>
      <c r="Z784" s="38"/>
    </row>
    <row r="785" customFormat="false" ht="15.75" hidden="false" customHeight="true" outlineLevel="0" collapsed="false">
      <c r="A785" s="38"/>
      <c r="B785" s="38"/>
      <c r="C785" s="38"/>
      <c r="D785" s="38"/>
      <c r="E785" s="38"/>
      <c r="F785" s="38"/>
      <c r="G785" s="38"/>
      <c r="H785" s="38"/>
      <c r="I785" s="38"/>
      <c r="J785" s="38"/>
      <c r="K785" s="38"/>
      <c r="L785" s="38"/>
      <c r="M785" s="38"/>
      <c r="N785" s="38"/>
      <c r="O785" s="38"/>
      <c r="P785" s="38"/>
      <c r="Q785" s="38"/>
      <c r="R785" s="38"/>
      <c r="S785" s="38"/>
      <c r="T785" s="38"/>
      <c r="U785" s="38"/>
      <c r="V785" s="38"/>
      <c r="W785" s="38"/>
      <c r="X785" s="38"/>
      <c r="Y785" s="38"/>
      <c r="Z785" s="38"/>
    </row>
    <row r="786" customFormat="false" ht="15.75" hidden="false" customHeight="true" outlineLevel="0" collapsed="false">
      <c r="A786" s="38"/>
      <c r="B786" s="38"/>
      <c r="C786" s="38"/>
      <c r="D786" s="38"/>
      <c r="E786" s="38"/>
      <c r="F786" s="38"/>
      <c r="G786" s="38"/>
      <c r="H786" s="38"/>
      <c r="I786" s="38"/>
      <c r="J786" s="38"/>
      <c r="K786" s="38"/>
      <c r="L786" s="38"/>
      <c r="M786" s="38"/>
      <c r="N786" s="38"/>
      <c r="O786" s="38"/>
      <c r="P786" s="38"/>
      <c r="Q786" s="38"/>
      <c r="R786" s="38"/>
      <c r="S786" s="38"/>
      <c r="T786" s="38"/>
      <c r="U786" s="38"/>
      <c r="V786" s="38"/>
      <c r="W786" s="38"/>
      <c r="X786" s="38"/>
      <c r="Y786" s="38"/>
      <c r="Z786" s="38"/>
    </row>
    <row r="787" customFormat="false" ht="15.75" hidden="false" customHeight="true" outlineLevel="0" collapsed="false">
      <c r="A787" s="38"/>
      <c r="B787" s="38"/>
      <c r="C787" s="38"/>
      <c r="D787" s="38"/>
      <c r="E787" s="38"/>
      <c r="F787" s="38"/>
      <c r="G787" s="38"/>
      <c r="H787" s="38"/>
      <c r="I787" s="38"/>
      <c r="J787" s="38"/>
      <c r="K787" s="38"/>
      <c r="L787" s="38"/>
      <c r="M787" s="38"/>
      <c r="N787" s="38"/>
      <c r="O787" s="38"/>
      <c r="P787" s="38"/>
      <c r="Q787" s="38"/>
      <c r="R787" s="38"/>
      <c r="S787" s="38"/>
      <c r="T787" s="38"/>
      <c r="U787" s="38"/>
      <c r="V787" s="38"/>
      <c r="W787" s="38"/>
      <c r="X787" s="38"/>
      <c r="Y787" s="38"/>
      <c r="Z787" s="38"/>
    </row>
    <row r="788" customFormat="false" ht="15.75" hidden="false" customHeight="true" outlineLevel="0" collapsed="false">
      <c r="A788" s="38"/>
      <c r="B788" s="38"/>
      <c r="C788" s="38"/>
      <c r="D788" s="38"/>
      <c r="E788" s="38"/>
      <c r="F788" s="38"/>
      <c r="G788" s="38"/>
      <c r="H788" s="38"/>
      <c r="I788" s="38"/>
      <c r="J788" s="38"/>
      <c r="K788" s="38"/>
      <c r="L788" s="38"/>
      <c r="M788" s="38"/>
      <c r="N788" s="38"/>
      <c r="O788" s="38"/>
      <c r="P788" s="38"/>
      <c r="Q788" s="38"/>
      <c r="R788" s="38"/>
      <c r="S788" s="38"/>
      <c r="T788" s="38"/>
      <c r="U788" s="38"/>
      <c r="V788" s="38"/>
      <c r="W788" s="38"/>
      <c r="X788" s="38"/>
      <c r="Y788" s="38"/>
      <c r="Z788" s="38"/>
    </row>
    <row r="789" customFormat="false" ht="15.75" hidden="false" customHeight="true" outlineLevel="0" collapsed="false">
      <c r="A789" s="38"/>
      <c r="B789" s="38"/>
      <c r="C789" s="38"/>
      <c r="D789" s="38"/>
      <c r="E789" s="38"/>
      <c r="F789" s="38"/>
      <c r="G789" s="38"/>
      <c r="H789" s="38"/>
      <c r="I789" s="38"/>
      <c r="J789" s="38"/>
      <c r="K789" s="38"/>
      <c r="L789" s="38"/>
      <c r="M789" s="38"/>
      <c r="N789" s="38"/>
      <c r="O789" s="38"/>
      <c r="P789" s="38"/>
      <c r="Q789" s="38"/>
      <c r="R789" s="38"/>
      <c r="S789" s="38"/>
      <c r="T789" s="38"/>
      <c r="U789" s="38"/>
      <c r="V789" s="38"/>
      <c r="W789" s="38"/>
      <c r="X789" s="38"/>
      <c r="Y789" s="38"/>
      <c r="Z789" s="38"/>
    </row>
    <row r="790" customFormat="false" ht="15.75" hidden="false" customHeight="true" outlineLevel="0" collapsed="false">
      <c r="A790" s="38"/>
      <c r="B790" s="38"/>
      <c r="C790" s="38"/>
      <c r="D790" s="38"/>
      <c r="E790" s="38"/>
      <c r="F790" s="38"/>
      <c r="G790" s="38"/>
      <c r="H790" s="38"/>
      <c r="I790" s="38"/>
      <c r="J790" s="38"/>
      <c r="K790" s="38"/>
      <c r="L790" s="38"/>
      <c r="M790" s="38"/>
      <c r="N790" s="38"/>
      <c r="O790" s="38"/>
      <c r="P790" s="38"/>
      <c r="Q790" s="38"/>
      <c r="R790" s="38"/>
      <c r="S790" s="38"/>
      <c r="T790" s="38"/>
      <c r="U790" s="38"/>
      <c r="V790" s="38"/>
      <c r="W790" s="38"/>
      <c r="X790" s="38"/>
      <c r="Y790" s="38"/>
      <c r="Z790" s="38"/>
    </row>
    <row r="791" customFormat="false" ht="15.75" hidden="false" customHeight="true" outlineLevel="0" collapsed="false">
      <c r="A791" s="38"/>
      <c r="B791" s="38"/>
      <c r="C791" s="38"/>
      <c r="D791" s="38"/>
      <c r="E791" s="38"/>
      <c r="F791" s="38"/>
      <c r="G791" s="38"/>
      <c r="H791" s="38"/>
      <c r="I791" s="38"/>
      <c r="J791" s="38"/>
      <c r="K791" s="38"/>
      <c r="L791" s="38"/>
      <c r="M791" s="38"/>
      <c r="N791" s="38"/>
      <c r="O791" s="38"/>
      <c r="P791" s="38"/>
      <c r="Q791" s="38"/>
      <c r="R791" s="38"/>
      <c r="S791" s="38"/>
      <c r="T791" s="38"/>
      <c r="U791" s="38"/>
      <c r="V791" s="38"/>
      <c r="W791" s="38"/>
      <c r="X791" s="38"/>
      <c r="Y791" s="38"/>
      <c r="Z791" s="38"/>
    </row>
    <row r="792" customFormat="false" ht="15.75" hidden="false" customHeight="true" outlineLevel="0" collapsed="false">
      <c r="A792" s="38"/>
      <c r="B792" s="38"/>
      <c r="C792" s="38"/>
      <c r="D792" s="38"/>
      <c r="E792" s="38"/>
      <c r="F792" s="38"/>
      <c r="G792" s="38"/>
      <c r="H792" s="38"/>
      <c r="I792" s="38"/>
      <c r="J792" s="38"/>
      <c r="K792" s="38"/>
      <c r="L792" s="38"/>
      <c r="M792" s="38"/>
      <c r="N792" s="38"/>
      <c r="O792" s="38"/>
      <c r="P792" s="38"/>
      <c r="Q792" s="38"/>
      <c r="R792" s="38"/>
      <c r="S792" s="38"/>
      <c r="T792" s="38"/>
      <c r="U792" s="38"/>
      <c r="V792" s="38"/>
      <c r="W792" s="38"/>
      <c r="X792" s="38"/>
      <c r="Y792" s="38"/>
      <c r="Z792" s="38"/>
    </row>
    <row r="793" customFormat="false" ht="15.75" hidden="false" customHeight="true" outlineLevel="0" collapsed="false">
      <c r="A793" s="38"/>
      <c r="B793" s="38"/>
      <c r="C793" s="38"/>
      <c r="D793" s="38"/>
      <c r="E793" s="38"/>
      <c r="F793" s="38"/>
      <c r="G793" s="38"/>
      <c r="H793" s="38"/>
      <c r="I793" s="38"/>
      <c r="J793" s="38"/>
      <c r="K793" s="38"/>
      <c r="L793" s="38"/>
      <c r="M793" s="38"/>
      <c r="N793" s="38"/>
      <c r="O793" s="38"/>
      <c r="P793" s="38"/>
      <c r="Q793" s="38"/>
      <c r="R793" s="38"/>
      <c r="S793" s="38"/>
      <c r="T793" s="38"/>
      <c r="U793" s="38"/>
      <c r="V793" s="38"/>
      <c r="W793" s="38"/>
      <c r="X793" s="38"/>
      <c r="Y793" s="38"/>
      <c r="Z793" s="38"/>
    </row>
    <row r="794" customFormat="false" ht="15.75" hidden="false" customHeight="true" outlineLevel="0" collapsed="false">
      <c r="A794" s="38"/>
      <c r="B794" s="38"/>
      <c r="C794" s="38"/>
      <c r="D794" s="38"/>
      <c r="E794" s="38"/>
      <c r="F794" s="38"/>
      <c r="G794" s="38"/>
      <c r="H794" s="38"/>
      <c r="I794" s="38"/>
      <c r="J794" s="38"/>
      <c r="K794" s="38"/>
      <c r="L794" s="38"/>
      <c r="M794" s="38"/>
      <c r="N794" s="38"/>
      <c r="O794" s="38"/>
      <c r="P794" s="38"/>
      <c r="Q794" s="38"/>
      <c r="R794" s="38"/>
      <c r="S794" s="38"/>
      <c r="T794" s="38"/>
      <c r="U794" s="38"/>
      <c r="V794" s="38"/>
      <c r="W794" s="38"/>
      <c r="X794" s="38"/>
      <c r="Y794" s="38"/>
      <c r="Z794" s="38"/>
    </row>
    <row r="795" customFormat="false" ht="15.75" hidden="false" customHeight="true" outlineLevel="0" collapsed="false">
      <c r="A795" s="38"/>
      <c r="B795" s="38"/>
      <c r="C795" s="38"/>
      <c r="D795" s="38"/>
      <c r="E795" s="38"/>
      <c r="F795" s="38"/>
      <c r="G795" s="38"/>
      <c r="H795" s="38"/>
      <c r="I795" s="38"/>
      <c r="J795" s="38"/>
      <c r="K795" s="38"/>
      <c r="L795" s="38"/>
      <c r="M795" s="38"/>
      <c r="N795" s="38"/>
      <c r="O795" s="38"/>
      <c r="P795" s="38"/>
      <c r="Q795" s="38"/>
      <c r="R795" s="38"/>
      <c r="S795" s="38"/>
      <c r="T795" s="38"/>
      <c r="U795" s="38"/>
      <c r="V795" s="38"/>
      <c r="W795" s="38"/>
      <c r="X795" s="38"/>
      <c r="Y795" s="38"/>
      <c r="Z795" s="38"/>
    </row>
    <row r="796" customFormat="false" ht="15.75" hidden="false" customHeight="true" outlineLevel="0" collapsed="false">
      <c r="A796" s="38"/>
      <c r="B796" s="38"/>
      <c r="C796" s="38"/>
      <c r="D796" s="38"/>
      <c r="E796" s="38"/>
      <c r="F796" s="38"/>
      <c r="G796" s="38"/>
      <c r="H796" s="38"/>
      <c r="I796" s="38"/>
      <c r="J796" s="38"/>
      <c r="K796" s="38"/>
      <c r="L796" s="38"/>
      <c r="M796" s="38"/>
      <c r="N796" s="38"/>
      <c r="O796" s="38"/>
      <c r="P796" s="38"/>
      <c r="Q796" s="38"/>
      <c r="R796" s="38"/>
      <c r="S796" s="38"/>
      <c r="T796" s="38"/>
      <c r="U796" s="38"/>
      <c r="V796" s="38"/>
      <c r="W796" s="38"/>
      <c r="X796" s="38"/>
      <c r="Y796" s="38"/>
      <c r="Z796" s="38"/>
    </row>
    <row r="797" customFormat="false" ht="15.75" hidden="false" customHeight="true" outlineLevel="0" collapsed="false">
      <c r="A797" s="38"/>
      <c r="B797" s="38"/>
      <c r="C797" s="38"/>
      <c r="D797" s="38"/>
      <c r="E797" s="38"/>
      <c r="F797" s="38"/>
      <c r="G797" s="38"/>
      <c r="H797" s="38"/>
      <c r="I797" s="38"/>
      <c r="J797" s="38"/>
      <c r="K797" s="38"/>
      <c r="L797" s="38"/>
      <c r="M797" s="38"/>
      <c r="N797" s="38"/>
      <c r="O797" s="38"/>
      <c r="P797" s="38"/>
      <c r="Q797" s="38"/>
      <c r="R797" s="38"/>
      <c r="S797" s="38"/>
      <c r="T797" s="38"/>
      <c r="U797" s="38"/>
      <c r="V797" s="38"/>
      <c r="W797" s="38"/>
      <c r="X797" s="38"/>
      <c r="Y797" s="38"/>
      <c r="Z797" s="38"/>
    </row>
    <row r="798" customFormat="false" ht="15.75" hidden="false" customHeight="true" outlineLevel="0" collapsed="false">
      <c r="A798" s="38"/>
      <c r="B798" s="38"/>
      <c r="C798" s="38"/>
      <c r="D798" s="38"/>
      <c r="E798" s="38"/>
      <c r="F798" s="38"/>
      <c r="G798" s="38"/>
      <c r="H798" s="38"/>
      <c r="I798" s="38"/>
      <c r="J798" s="38"/>
      <c r="K798" s="38"/>
      <c r="L798" s="38"/>
      <c r="M798" s="38"/>
      <c r="N798" s="38"/>
      <c r="O798" s="38"/>
      <c r="P798" s="38"/>
      <c r="Q798" s="38"/>
      <c r="R798" s="38"/>
      <c r="S798" s="38"/>
      <c r="T798" s="38"/>
      <c r="U798" s="38"/>
      <c r="V798" s="38"/>
      <c r="W798" s="38"/>
      <c r="X798" s="38"/>
      <c r="Y798" s="38"/>
      <c r="Z798" s="38"/>
    </row>
    <row r="799" customFormat="false" ht="15.75" hidden="false" customHeight="true" outlineLevel="0" collapsed="false">
      <c r="A799" s="38"/>
      <c r="B799" s="38"/>
      <c r="C799" s="38"/>
      <c r="D799" s="38"/>
      <c r="E799" s="38"/>
      <c r="F799" s="38"/>
      <c r="G799" s="38"/>
      <c r="H799" s="38"/>
      <c r="I799" s="38"/>
      <c r="J799" s="38"/>
      <c r="K799" s="38"/>
      <c r="L799" s="38"/>
      <c r="M799" s="38"/>
      <c r="N799" s="38"/>
      <c r="O799" s="38"/>
      <c r="P799" s="38"/>
      <c r="Q799" s="38"/>
      <c r="R799" s="38"/>
      <c r="S799" s="38"/>
      <c r="T799" s="38"/>
      <c r="U799" s="38"/>
      <c r="V799" s="38"/>
      <c r="W799" s="38"/>
      <c r="X799" s="38"/>
      <c r="Y799" s="38"/>
      <c r="Z799" s="38"/>
    </row>
    <row r="800" customFormat="false" ht="15.75" hidden="false" customHeight="true" outlineLevel="0" collapsed="false">
      <c r="A800" s="38"/>
      <c r="B800" s="38"/>
      <c r="C800" s="38"/>
      <c r="D800" s="38"/>
      <c r="E800" s="38"/>
      <c r="F800" s="38"/>
      <c r="G800" s="38"/>
      <c r="H800" s="38"/>
      <c r="I800" s="38"/>
      <c r="J800" s="38"/>
      <c r="K800" s="38"/>
      <c r="L800" s="38"/>
      <c r="M800" s="38"/>
      <c r="N800" s="38"/>
      <c r="O800" s="38"/>
      <c r="P800" s="38"/>
      <c r="Q800" s="38"/>
      <c r="R800" s="38"/>
      <c r="S800" s="38"/>
      <c r="T800" s="38"/>
      <c r="U800" s="38"/>
      <c r="V800" s="38"/>
      <c r="W800" s="38"/>
      <c r="X800" s="38"/>
      <c r="Y800" s="38"/>
      <c r="Z800" s="38"/>
    </row>
    <row r="801" customFormat="false" ht="15.75" hidden="false" customHeight="true" outlineLevel="0" collapsed="false">
      <c r="A801" s="38"/>
      <c r="B801" s="38"/>
      <c r="C801" s="38"/>
      <c r="D801" s="38"/>
      <c r="E801" s="38"/>
      <c r="F801" s="38"/>
      <c r="G801" s="38"/>
      <c r="H801" s="38"/>
      <c r="I801" s="38"/>
      <c r="J801" s="38"/>
      <c r="K801" s="38"/>
      <c r="L801" s="38"/>
      <c r="M801" s="38"/>
      <c r="N801" s="38"/>
      <c r="O801" s="38"/>
      <c r="P801" s="38"/>
      <c r="Q801" s="38"/>
      <c r="R801" s="38"/>
      <c r="S801" s="38"/>
      <c r="T801" s="38"/>
      <c r="U801" s="38"/>
      <c r="V801" s="38"/>
      <c r="W801" s="38"/>
      <c r="X801" s="38"/>
      <c r="Y801" s="38"/>
      <c r="Z801" s="38"/>
    </row>
    <row r="802" customFormat="false" ht="15.75" hidden="false" customHeight="true" outlineLevel="0" collapsed="false">
      <c r="A802" s="38"/>
      <c r="B802" s="38"/>
      <c r="C802" s="38"/>
      <c r="D802" s="38"/>
      <c r="E802" s="38"/>
      <c r="F802" s="38"/>
      <c r="G802" s="38"/>
      <c r="H802" s="38"/>
      <c r="I802" s="38"/>
      <c r="J802" s="38"/>
      <c r="K802" s="38"/>
      <c r="L802" s="38"/>
      <c r="M802" s="38"/>
      <c r="N802" s="38"/>
      <c r="O802" s="38"/>
      <c r="P802" s="38"/>
      <c r="Q802" s="38"/>
      <c r="R802" s="38"/>
      <c r="S802" s="38"/>
      <c r="T802" s="38"/>
      <c r="U802" s="38"/>
      <c r="V802" s="38"/>
      <c r="W802" s="38"/>
      <c r="X802" s="38"/>
      <c r="Y802" s="38"/>
      <c r="Z802" s="38"/>
    </row>
    <row r="803" customFormat="false" ht="15.75" hidden="false" customHeight="true" outlineLevel="0" collapsed="false">
      <c r="A803" s="38"/>
      <c r="B803" s="38"/>
      <c r="C803" s="38"/>
      <c r="D803" s="38"/>
      <c r="E803" s="38"/>
      <c r="F803" s="38"/>
      <c r="G803" s="38"/>
      <c r="H803" s="38"/>
      <c r="I803" s="38"/>
      <c r="J803" s="38"/>
      <c r="K803" s="38"/>
      <c r="L803" s="38"/>
      <c r="M803" s="38"/>
      <c r="N803" s="38"/>
      <c r="O803" s="38"/>
      <c r="P803" s="38"/>
      <c r="Q803" s="38"/>
      <c r="R803" s="38"/>
      <c r="S803" s="38"/>
      <c r="T803" s="38"/>
      <c r="U803" s="38"/>
      <c r="V803" s="38"/>
      <c r="W803" s="38"/>
      <c r="X803" s="38"/>
      <c r="Y803" s="38"/>
      <c r="Z803" s="38"/>
    </row>
    <row r="804" customFormat="false" ht="15.75" hidden="false" customHeight="true" outlineLevel="0" collapsed="false">
      <c r="A804" s="38"/>
      <c r="B804" s="38"/>
      <c r="C804" s="38"/>
      <c r="D804" s="38"/>
      <c r="E804" s="38"/>
      <c r="F804" s="38"/>
      <c r="G804" s="38"/>
      <c r="H804" s="38"/>
      <c r="I804" s="38"/>
      <c r="J804" s="38"/>
      <c r="K804" s="38"/>
      <c r="L804" s="38"/>
      <c r="M804" s="38"/>
      <c r="N804" s="38"/>
      <c r="O804" s="38"/>
      <c r="P804" s="38"/>
      <c r="Q804" s="38"/>
      <c r="R804" s="38"/>
      <c r="S804" s="38"/>
      <c r="T804" s="38"/>
      <c r="U804" s="38"/>
      <c r="V804" s="38"/>
      <c r="W804" s="38"/>
      <c r="X804" s="38"/>
      <c r="Y804" s="38"/>
      <c r="Z804" s="38"/>
    </row>
    <row r="805" customFormat="false" ht="15.75" hidden="false" customHeight="true" outlineLevel="0" collapsed="false">
      <c r="A805" s="38"/>
      <c r="B805" s="38"/>
      <c r="C805" s="38"/>
      <c r="D805" s="38"/>
      <c r="E805" s="38"/>
      <c r="F805" s="38"/>
      <c r="G805" s="38"/>
      <c r="H805" s="38"/>
      <c r="I805" s="38"/>
      <c r="J805" s="38"/>
      <c r="K805" s="38"/>
      <c r="L805" s="38"/>
      <c r="M805" s="38"/>
      <c r="N805" s="38"/>
      <c r="O805" s="38"/>
      <c r="P805" s="38"/>
      <c r="Q805" s="38"/>
      <c r="R805" s="38"/>
      <c r="S805" s="38"/>
      <c r="T805" s="38"/>
      <c r="U805" s="38"/>
      <c r="V805" s="38"/>
      <c r="W805" s="38"/>
      <c r="X805" s="38"/>
      <c r="Y805" s="38"/>
      <c r="Z805" s="38"/>
    </row>
    <row r="806" customFormat="false" ht="15.75" hidden="false" customHeight="true" outlineLevel="0" collapsed="false">
      <c r="A806" s="38"/>
      <c r="B806" s="38"/>
      <c r="C806" s="38"/>
      <c r="D806" s="38"/>
      <c r="E806" s="38"/>
      <c r="F806" s="38"/>
      <c r="G806" s="38"/>
      <c r="H806" s="38"/>
      <c r="I806" s="38"/>
      <c r="J806" s="38"/>
      <c r="K806" s="38"/>
      <c r="L806" s="38"/>
      <c r="M806" s="38"/>
      <c r="N806" s="38"/>
      <c r="O806" s="38"/>
      <c r="P806" s="38"/>
      <c r="Q806" s="38"/>
      <c r="R806" s="38"/>
      <c r="S806" s="38"/>
      <c r="T806" s="38"/>
      <c r="U806" s="38"/>
      <c r="V806" s="38"/>
      <c r="W806" s="38"/>
      <c r="X806" s="38"/>
      <c r="Y806" s="38"/>
      <c r="Z806" s="38"/>
    </row>
    <row r="807" customFormat="false" ht="15.75" hidden="false" customHeight="true" outlineLevel="0" collapsed="false">
      <c r="A807" s="38"/>
      <c r="B807" s="38"/>
      <c r="C807" s="38"/>
      <c r="D807" s="38"/>
      <c r="E807" s="38"/>
      <c r="F807" s="38"/>
      <c r="G807" s="38"/>
      <c r="H807" s="38"/>
      <c r="I807" s="38"/>
      <c r="J807" s="38"/>
      <c r="K807" s="38"/>
      <c r="L807" s="38"/>
      <c r="M807" s="38"/>
      <c r="N807" s="38"/>
      <c r="O807" s="38"/>
      <c r="P807" s="38"/>
      <c r="Q807" s="38"/>
      <c r="R807" s="38"/>
      <c r="S807" s="38"/>
      <c r="T807" s="38"/>
      <c r="U807" s="38"/>
      <c r="V807" s="38"/>
      <c r="W807" s="38"/>
      <c r="X807" s="38"/>
      <c r="Y807" s="38"/>
      <c r="Z807" s="38"/>
    </row>
    <row r="808" customFormat="false" ht="15.75" hidden="false" customHeight="true" outlineLevel="0" collapsed="false">
      <c r="A808" s="38"/>
      <c r="B808" s="38"/>
      <c r="C808" s="38"/>
      <c r="D808" s="38"/>
      <c r="E808" s="38"/>
      <c r="F808" s="38"/>
      <c r="G808" s="38"/>
      <c r="H808" s="38"/>
      <c r="I808" s="38"/>
      <c r="J808" s="38"/>
      <c r="K808" s="38"/>
      <c r="L808" s="38"/>
      <c r="M808" s="38"/>
      <c r="N808" s="38"/>
      <c r="O808" s="38"/>
      <c r="P808" s="38"/>
      <c r="Q808" s="38"/>
      <c r="R808" s="38"/>
      <c r="S808" s="38"/>
      <c r="T808" s="38"/>
      <c r="U808" s="38"/>
      <c r="V808" s="38"/>
      <c r="W808" s="38"/>
      <c r="X808" s="38"/>
      <c r="Y808" s="38"/>
      <c r="Z808" s="38"/>
    </row>
    <row r="809" customFormat="false" ht="15.75" hidden="false" customHeight="true" outlineLevel="0" collapsed="false">
      <c r="A809" s="38"/>
      <c r="B809" s="38"/>
      <c r="C809" s="38"/>
      <c r="D809" s="38"/>
      <c r="E809" s="38"/>
      <c r="F809" s="38"/>
      <c r="G809" s="38"/>
      <c r="H809" s="38"/>
      <c r="I809" s="38"/>
      <c r="J809" s="38"/>
      <c r="K809" s="38"/>
      <c r="L809" s="38"/>
      <c r="M809" s="38"/>
      <c r="N809" s="38"/>
      <c r="O809" s="38"/>
      <c r="P809" s="38"/>
      <c r="Q809" s="38"/>
      <c r="R809" s="38"/>
      <c r="S809" s="38"/>
      <c r="T809" s="38"/>
      <c r="U809" s="38"/>
      <c r="V809" s="38"/>
      <c r="W809" s="38"/>
      <c r="X809" s="38"/>
      <c r="Y809" s="38"/>
      <c r="Z809" s="38"/>
    </row>
    <row r="810" customFormat="false" ht="15.75" hidden="false" customHeight="true" outlineLevel="0" collapsed="false">
      <c r="A810" s="38"/>
      <c r="B810" s="38"/>
      <c r="C810" s="38"/>
      <c r="D810" s="38"/>
      <c r="E810" s="38"/>
      <c r="F810" s="38"/>
      <c r="G810" s="38"/>
      <c r="H810" s="38"/>
      <c r="I810" s="38"/>
      <c r="J810" s="38"/>
      <c r="K810" s="38"/>
      <c r="L810" s="38"/>
      <c r="M810" s="38"/>
      <c r="N810" s="38"/>
      <c r="O810" s="38"/>
      <c r="P810" s="38"/>
      <c r="Q810" s="38"/>
      <c r="R810" s="38"/>
      <c r="S810" s="38"/>
      <c r="T810" s="38"/>
      <c r="U810" s="38"/>
      <c r="V810" s="38"/>
      <c r="W810" s="38"/>
      <c r="X810" s="38"/>
      <c r="Y810" s="38"/>
      <c r="Z810" s="38"/>
    </row>
    <row r="811" customFormat="false" ht="15.75" hidden="false" customHeight="true" outlineLevel="0" collapsed="false">
      <c r="A811" s="38"/>
      <c r="B811" s="38"/>
      <c r="C811" s="38"/>
      <c r="D811" s="38"/>
      <c r="E811" s="38"/>
      <c r="F811" s="38"/>
      <c r="G811" s="38"/>
      <c r="H811" s="38"/>
      <c r="I811" s="38"/>
      <c r="J811" s="38"/>
      <c r="K811" s="38"/>
      <c r="L811" s="38"/>
      <c r="M811" s="38"/>
      <c r="N811" s="38"/>
      <c r="O811" s="38"/>
      <c r="P811" s="38"/>
      <c r="Q811" s="38"/>
      <c r="R811" s="38"/>
      <c r="S811" s="38"/>
      <c r="T811" s="38"/>
      <c r="U811" s="38"/>
      <c r="V811" s="38"/>
      <c r="W811" s="38"/>
      <c r="X811" s="38"/>
      <c r="Y811" s="38"/>
      <c r="Z811" s="38"/>
    </row>
    <row r="812" customFormat="false" ht="15.75" hidden="false" customHeight="true" outlineLevel="0" collapsed="false">
      <c r="A812" s="38"/>
      <c r="B812" s="38"/>
      <c r="C812" s="38"/>
      <c r="D812" s="38"/>
      <c r="E812" s="38"/>
      <c r="F812" s="38"/>
      <c r="G812" s="38"/>
      <c r="H812" s="38"/>
      <c r="I812" s="38"/>
      <c r="J812" s="38"/>
      <c r="K812" s="38"/>
      <c r="L812" s="38"/>
      <c r="M812" s="38"/>
      <c r="N812" s="38"/>
      <c r="O812" s="38"/>
      <c r="P812" s="38"/>
      <c r="Q812" s="38"/>
      <c r="R812" s="38"/>
      <c r="S812" s="38"/>
      <c r="T812" s="38"/>
      <c r="U812" s="38"/>
      <c r="V812" s="38"/>
      <c r="W812" s="38"/>
      <c r="X812" s="38"/>
      <c r="Y812" s="38"/>
      <c r="Z812" s="38"/>
    </row>
    <row r="813" customFormat="false" ht="15.75" hidden="false" customHeight="true" outlineLevel="0" collapsed="false">
      <c r="A813" s="38"/>
      <c r="B813" s="38"/>
      <c r="C813" s="38"/>
      <c r="D813" s="38"/>
      <c r="E813" s="38"/>
      <c r="F813" s="38"/>
      <c r="G813" s="38"/>
      <c r="H813" s="38"/>
      <c r="I813" s="38"/>
      <c r="J813" s="38"/>
      <c r="K813" s="38"/>
      <c r="L813" s="38"/>
      <c r="M813" s="38"/>
      <c r="N813" s="38"/>
      <c r="O813" s="38"/>
      <c r="P813" s="38"/>
      <c r="Q813" s="38"/>
      <c r="R813" s="38"/>
      <c r="S813" s="38"/>
      <c r="T813" s="38"/>
      <c r="U813" s="38"/>
      <c r="V813" s="38"/>
      <c r="W813" s="38"/>
      <c r="X813" s="38"/>
      <c r="Y813" s="38"/>
      <c r="Z813" s="38"/>
    </row>
    <row r="814" customFormat="false" ht="15.75" hidden="false" customHeight="true" outlineLevel="0" collapsed="false">
      <c r="A814" s="38"/>
      <c r="B814" s="38"/>
      <c r="C814" s="38"/>
      <c r="D814" s="38"/>
      <c r="E814" s="38"/>
      <c r="F814" s="38"/>
      <c r="G814" s="38"/>
      <c r="H814" s="38"/>
      <c r="I814" s="38"/>
      <c r="J814" s="38"/>
      <c r="K814" s="38"/>
      <c r="L814" s="38"/>
      <c r="M814" s="38"/>
      <c r="N814" s="38"/>
      <c r="O814" s="38"/>
      <c r="P814" s="38"/>
      <c r="Q814" s="38"/>
      <c r="R814" s="38"/>
      <c r="S814" s="38"/>
      <c r="T814" s="38"/>
      <c r="U814" s="38"/>
      <c r="V814" s="38"/>
      <c r="W814" s="38"/>
      <c r="X814" s="38"/>
      <c r="Y814" s="38"/>
      <c r="Z814" s="38"/>
    </row>
    <row r="815" customFormat="false" ht="15.75" hidden="false" customHeight="true" outlineLevel="0" collapsed="false">
      <c r="A815" s="38"/>
      <c r="B815" s="38"/>
      <c r="C815" s="38"/>
      <c r="D815" s="38"/>
      <c r="E815" s="38"/>
      <c r="F815" s="38"/>
      <c r="G815" s="38"/>
      <c r="H815" s="38"/>
      <c r="I815" s="38"/>
      <c r="J815" s="38"/>
      <c r="K815" s="38"/>
      <c r="L815" s="38"/>
      <c r="M815" s="38"/>
      <c r="N815" s="38"/>
      <c r="O815" s="38"/>
      <c r="P815" s="38"/>
      <c r="Q815" s="38"/>
      <c r="R815" s="38"/>
      <c r="S815" s="38"/>
      <c r="T815" s="38"/>
      <c r="U815" s="38"/>
      <c r="V815" s="38"/>
      <c r="W815" s="38"/>
      <c r="X815" s="38"/>
      <c r="Y815" s="38"/>
      <c r="Z815" s="38"/>
    </row>
    <row r="816" customFormat="false" ht="15.75" hidden="false" customHeight="true" outlineLevel="0" collapsed="false">
      <c r="A816" s="38"/>
      <c r="B816" s="38"/>
      <c r="C816" s="38"/>
      <c r="D816" s="38"/>
      <c r="E816" s="38"/>
      <c r="F816" s="38"/>
      <c r="G816" s="38"/>
      <c r="H816" s="38"/>
      <c r="I816" s="38"/>
      <c r="J816" s="38"/>
      <c r="K816" s="38"/>
      <c r="L816" s="38"/>
      <c r="M816" s="38"/>
      <c r="N816" s="38"/>
      <c r="O816" s="38"/>
      <c r="P816" s="38"/>
      <c r="Q816" s="38"/>
      <c r="R816" s="38"/>
      <c r="S816" s="38"/>
      <c r="T816" s="38"/>
      <c r="U816" s="38"/>
      <c r="V816" s="38"/>
      <c r="W816" s="38"/>
      <c r="X816" s="38"/>
      <c r="Y816" s="38"/>
      <c r="Z816" s="38"/>
    </row>
    <row r="817" customFormat="false" ht="15.75" hidden="false" customHeight="true" outlineLevel="0" collapsed="false">
      <c r="A817" s="38"/>
      <c r="B817" s="38"/>
      <c r="C817" s="38"/>
      <c r="D817" s="38"/>
      <c r="E817" s="38"/>
      <c r="F817" s="38"/>
      <c r="G817" s="38"/>
      <c r="H817" s="38"/>
      <c r="I817" s="38"/>
      <c r="J817" s="38"/>
      <c r="K817" s="38"/>
      <c r="L817" s="38"/>
      <c r="M817" s="38"/>
      <c r="N817" s="38"/>
      <c r="O817" s="38"/>
      <c r="P817" s="38"/>
      <c r="Q817" s="38"/>
      <c r="R817" s="38"/>
      <c r="S817" s="38"/>
      <c r="T817" s="38"/>
      <c r="U817" s="38"/>
      <c r="V817" s="38"/>
      <c r="W817" s="38"/>
      <c r="X817" s="38"/>
      <c r="Y817" s="38"/>
      <c r="Z817" s="38"/>
    </row>
    <row r="818" customFormat="false" ht="15.75" hidden="false" customHeight="true" outlineLevel="0" collapsed="false">
      <c r="A818" s="38"/>
      <c r="B818" s="38"/>
      <c r="C818" s="38"/>
      <c r="D818" s="38"/>
      <c r="E818" s="38"/>
      <c r="F818" s="38"/>
      <c r="G818" s="38"/>
      <c r="H818" s="38"/>
      <c r="I818" s="38"/>
      <c r="J818" s="38"/>
      <c r="K818" s="38"/>
      <c r="L818" s="38"/>
      <c r="M818" s="38"/>
      <c r="N818" s="38"/>
      <c r="O818" s="38"/>
      <c r="P818" s="38"/>
      <c r="Q818" s="38"/>
      <c r="R818" s="38"/>
      <c r="S818" s="38"/>
      <c r="T818" s="38"/>
      <c r="U818" s="38"/>
      <c r="V818" s="38"/>
      <c r="W818" s="38"/>
      <c r="X818" s="38"/>
      <c r="Y818" s="38"/>
      <c r="Z818" s="38"/>
    </row>
    <row r="819" customFormat="false" ht="15.75" hidden="false" customHeight="true" outlineLevel="0" collapsed="false">
      <c r="A819" s="38"/>
      <c r="B819" s="38"/>
      <c r="C819" s="38"/>
      <c r="D819" s="38"/>
      <c r="E819" s="38"/>
      <c r="F819" s="38"/>
      <c r="G819" s="38"/>
      <c r="H819" s="38"/>
      <c r="I819" s="38"/>
      <c r="J819" s="38"/>
      <c r="K819" s="38"/>
      <c r="L819" s="38"/>
      <c r="M819" s="38"/>
      <c r="N819" s="38"/>
      <c r="O819" s="38"/>
      <c r="P819" s="38"/>
      <c r="Q819" s="38"/>
      <c r="R819" s="38"/>
      <c r="S819" s="38"/>
      <c r="T819" s="38"/>
      <c r="U819" s="38"/>
      <c r="V819" s="38"/>
      <c r="W819" s="38"/>
      <c r="X819" s="38"/>
      <c r="Y819" s="38"/>
      <c r="Z819" s="38"/>
    </row>
    <row r="820" customFormat="false" ht="15.75" hidden="false" customHeight="true" outlineLevel="0" collapsed="false">
      <c r="A820" s="38"/>
      <c r="B820" s="38"/>
      <c r="C820" s="38"/>
      <c r="D820" s="38"/>
      <c r="E820" s="38"/>
      <c r="F820" s="38"/>
      <c r="G820" s="38"/>
      <c r="H820" s="38"/>
      <c r="I820" s="38"/>
      <c r="J820" s="38"/>
      <c r="K820" s="38"/>
      <c r="L820" s="38"/>
      <c r="M820" s="38"/>
      <c r="N820" s="38"/>
      <c r="O820" s="38"/>
      <c r="P820" s="38"/>
      <c r="Q820" s="38"/>
      <c r="R820" s="38"/>
      <c r="S820" s="38"/>
      <c r="T820" s="38"/>
      <c r="U820" s="38"/>
      <c r="V820" s="38"/>
      <c r="W820" s="38"/>
      <c r="X820" s="38"/>
      <c r="Y820" s="38"/>
      <c r="Z820" s="38"/>
    </row>
    <row r="821" customFormat="false" ht="15.75" hidden="false" customHeight="true" outlineLevel="0" collapsed="false">
      <c r="A821" s="38"/>
      <c r="B821" s="38"/>
      <c r="C821" s="38"/>
      <c r="D821" s="38"/>
      <c r="E821" s="38"/>
      <c r="F821" s="38"/>
      <c r="G821" s="38"/>
      <c r="H821" s="38"/>
      <c r="I821" s="38"/>
      <c r="J821" s="38"/>
      <c r="K821" s="38"/>
      <c r="L821" s="38"/>
      <c r="M821" s="38"/>
      <c r="N821" s="38"/>
      <c r="O821" s="38"/>
      <c r="P821" s="38"/>
      <c r="Q821" s="38"/>
      <c r="R821" s="38"/>
      <c r="S821" s="38"/>
      <c r="T821" s="38"/>
      <c r="U821" s="38"/>
      <c r="V821" s="38"/>
      <c r="W821" s="38"/>
      <c r="X821" s="38"/>
      <c r="Y821" s="38"/>
      <c r="Z821" s="38"/>
    </row>
    <row r="822" customFormat="false" ht="15.75" hidden="false" customHeight="true" outlineLevel="0" collapsed="false">
      <c r="A822" s="38"/>
      <c r="B822" s="38"/>
      <c r="C822" s="38"/>
      <c r="D822" s="38"/>
      <c r="E822" s="38"/>
      <c r="F822" s="38"/>
      <c r="G822" s="38"/>
      <c r="H822" s="38"/>
      <c r="I822" s="38"/>
      <c r="J822" s="38"/>
      <c r="K822" s="38"/>
      <c r="L822" s="38"/>
      <c r="M822" s="38"/>
      <c r="N822" s="38"/>
      <c r="O822" s="38"/>
      <c r="P822" s="38"/>
      <c r="Q822" s="38"/>
      <c r="R822" s="38"/>
      <c r="S822" s="38"/>
      <c r="T822" s="38"/>
      <c r="U822" s="38"/>
      <c r="V822" s="38"/>
      <c r="W822" s="38"/>
      <c r="X822" s="38"/>
      <c r="Y822" s="38"/>
      <c r="Z822" s="38"/>
    </row>
    <row r="823" customFormat="false" ht="15.75" hidden="false" customHeight="true" outlineLevel="0" collapsed="false">
      <c r="A823" s="38"/>
      <c r="B823" s="38"/>
      <c r="C823" s="38"/>
      <c r="D823" s="38"/>
      <c r="E823" s="38"/>
      <c r="F823" s="38"/>
      <c r="G823" s="38"/>
      <c r="H823" s="38"/>
      <c r="I823" s="38"/>
      <c r="J823" s="38"/>
      <c r="K823" s="38"/>
      <c r="L823" s="38"/>
      <c r="M823" s="38"/>
      <c r="N823" s="38"/>
      <c r="O823" s="38"/>
      <c r="P823" s="38"/>
      <c r="Q823" s="38"/>
      <c r="R823" s="38"/>
      <c r="S823" s="38"/>
      <c r="T823" s="38"/>
      <c r="U823" s="38"/>
      <c r="V823" s="38"/>
      <c r="W823" s="38"/>
      <c r="X823" s="38"/>
      <c r="Y823" s="38"/>
      <c r="Z823" s="38"/>
    </row>
    <row r="824" customFormat="false" ht="15.75" hidden="false" customHeight="true" outlineLevel="0" collapsed="false">
      <c r="A824" s="38"/>
      <c r="B824" s="38"/>
      <c r="C824" s="38"/>
      <c r="D824" s="38"/>
      <c r="E824" s="38"/>
      <c r="F824" s="38"/>
      <c r="G824" s="38"/>
      <c r="H824" s="38"/>
      <c r="I824" s="38"/>
      <c r="J824" s="38"/>
      <c r="K824" s="38"/>
      <c r="L824" s="38"/>
      <c r="M824" s="38"/>
      <c r="N824" s="38"/>
      <c r="O824" s="38"/>
      <c r="P824" s="38"/>
      <c r="Q824" s="38"/>
      <c r="R824" s="38"/>
      <c r="S824" s="38"/>
      <c r="T824" s="38"/>
      <c r="U824" s="38"/>
      <c r="V824" s="38"/>
      <c r="W824" s="38"/>
      <c r="X824" s="38"/>
      <c r="Y824" s="38"/>
      <c r="Z824" s="38"/>
    </row>
    <row r="825" customFormat="false" ht="15.75" hidden="false" customHeight="true" outlineLevel="0" collapsed="false">
      <c r="A825" s="38"/>
      <c r="B825" s="38"/>
      <c r="C825" s="38"/>
      <c r="D825" s="38"/>
      <c r="E825" s="38"/>
      <c r="F825" s="38"/>
      <c r="G825" s="38"/>
      <c r="H825" s="38"/>
      <c r="I825" s="38"/>
      <c r="J825" s="38"/>
      <c r="K825" s="38"/>
      <c r="L825" s="38"/>
      <c r="M825" s="38"/>
      <c r="N825" s="38"/>
      <c r="O825" s="38"/>
      <c r="P825" s="38"/>
      <c r="Q825" s="38"/>
      <c r="R825" s="38"/>
      <c r="S825" s="38"/>
      <c r="T825" s="38"/>
      <c r="U825" s="38"/>
      <c r="V825" s="38"/>
      <c r="W825" s="38"/>
      <c r="X825" s="38"/>
      <c r="Y825" s="38"/>
      <c r="Z825" s="38"/>
    </row>
    <row r="826" customFormat="false" ht="15.75" hidden="false" customHeight="true" outlineLevel="0" collapsed="false">
      <c r="A826" s="38"/>
      <c r="B826" s="38"/>
      <c r="C826" s="38"/>
      <c r="D826" s="38"/>
      <c r="E826" s="38"/>
      <c r="F826" s="38"/>
      <c r="G826" s="38"/>
      <c r="H826" s="38"/>
      <c r="I826" s="38"/>
      <c r="J826" s="38"/>
      <c r="K826" s="38"/>
      <c r="L826" s="38"/>
      <c r="M826" s="38"/>
      <c r="N826" s="38"/>
      <c r="O826" s="38"/>
      <c r="P826" s="38"/>
      <c r="Q826" s="38"/>
      <c r="R826" s="38"/>
      <c r="S826" s="38"/>
      <c r="T826" s="38"/>
      <c r="U826" s="38"/>
      <c r="V826" s="38"/>
      <c r="W826" s="38"/>
      <c r="X826" s="38"/>
      <c r="Y826" s="38"/>
      <c r="Z826" s="38"/>
    </row>
    <row r="827" customFormat="false" ht="15.75" hidden="false" customHeight="true" outlineLevel="0" collapsed="false">
      <c r="A827" s="38"/>
      <c r="B827" s="38"/>
      <c r="C827" s="38"/>
      <c r="D827" s="38"/>
      <c r="E827" s="38"/>
      <c r="F827" s="38"/>
      <c r="G827" s="38"/>
      <c r="H827" s="38"/>
      <c r="I827" s="38"/>
      <c r="J827" s="38"/>
      <c r="K827" s="38"/>
      <c r="L827" s="38"/>
      <c r="M827" s="38"/>
      <c r="N827" s="38"/>
      <c r="O827" s="38"/>
      <c r="P827" s="38"/>
      <c r="Q827" s="38"/>
      <c r="R827" s="38"/>
      <c r="S827" s="38"/>
      <c r="T827" s="38"/>
      <c r="U827" s="38"/>
      <c r="V827" s="38"/>
      <c r="W827" s="38"/>
      <c r="X827" s="38"/>
      <c r="Y827" s="38"/>
      <c r="Z827" s="38"/>
    </row>
    <row r="828" customFormat="false" ht="15.75" hidden="false" customHeight="true" outlineLevel="0" collapsed="false">
      <c r="A828" s="38"/>
      <c r="B828" s="38"/>
      <c r="C828" s="38"/>
      <c r="D828" s="38"/>
      <c r="E828" s="38"/>
      <c r="F828" s="38"/>
      <c r="G828" s="38"/>
      <c r="H828" s="38"/>
      <c r="I828" s="38"/>
      <c r="J828" s="38"/>
      <c r="K828" s="38"/>
      <c r="L828" s="38"/>
      <c r="M828" s="38"/>
      <c r="N828" s="38"/>
      <c r="O828" s="38"/>
      <c r="P828" s="38"/>
      <c r="Q828" s="38"/>
      <c r="R828" s="38"/>
      <c r="S828" s="38"/>
      <c r="T828" s="38"/>
      <c r="U828" s="38"/>
      <c r="V828" s="38"/>
      <c r="W828" s="38"/>
      <c r="X828" s="38"/>
      <c r="Y828" s="38"/>
      <c r="Z828" s="38"/>
    </row>
    <row r="829" customFormat="false" ht="15.75" hidden="false" customHeight="true" outlineLevel="0" collapsed="false">
      <c r="A829" s="38"/>
      <c r="B829" s="38"/>
      <c r="C829" s="38"/>
      <c r="D829" s="38"/>
      <c r="E829" s="38"/>
      <c r="F829" s="38"/>
      <c r="G829" s="38"/>
      <c r="H829" s="38"/>
      <c r="I829" s="38"/>
      <c r="J829" s="38"/>
      <c r="K829" s="38"/>
      <c r="L829" s="38"/>
      <c r="M829" s="38"/>
      <c r="N829" s="38"/>
      <c r="O829" s="38"/>
      <c r="P829" s="38"/>
      <c r="Q829" s="38"/>
      <c r="R829" s="38"/>
      <c r="S829" s="38"/>
      <c r="T829" s="38"/>
      <c r="U829" s="38"/>
      <c r="V829" s="38"/>
      <c r="W829" s="38"/>
      <c r="X829" s="38"/>
      <c r="Y829" s="38"/>
      <c r="Z829" s="38"/>
    </row>
    <row r="830" customFormat="false" ht="15.75" hidden="false" customHeight="true" outlineLevel="0" collapsed="false">
      <c r="A830" s="38"/>
      <c r="B830" s="38"/>
      <c r="C830" s="38"/>
      <c r="D830" s="38"/>
      <c r="E830" s="38"/>
      <c r="F830" s="38"/>
      <c r="G830" s="38"/>
      <c r="H830" s="38"/>
      <c r="I830" s="38"/>
      <c r="J830" s="38"/>
      <c r="K830" s="38"/>
      <c r="L830" s="38"/>
      <c r="M830" s="38"/>
      <c r="N830" s="38"/>
      <c r="O830" s="38"/>
      <c r="P830" s="38"/>
      <c r="Q830" s="38"/>
      <c r="R830" s="38"/>
      <c r="S830" s="38"/>
      <c r="T830" s="38"/>
      <c r="U830" s="38"/>
      <c r="V830" s="38"/>
      <c r="W830" s="38"/>
      <c r="X830" s="38"/>
      <c r="Y830" s="38"/>
      <c r="Z830" s="38"/>
    </row>
    <row r="831" customFormat="false" ht="15.75" hidden="false" customHeight="true" outlineLevel="0" collapsed="false">
      <c r="A831" s="38"/>
      <c r="B831" s="38"/>
      <c r="C831" s="38"/>
      <c r="D831" s="38"/>
      <c r="E831" s="38"/>
      <c r="F831" s="38"/>
      <c r="G831" s="38"/>
      <c r="H831" s="38"/>
      <c r="I831" s="38"/>
      <c r="J831" s="38"/>
      <c r="K831" s="38"/>
      <c r="L831" s="38"/>
      <c r="M831" s="38"/>
      <c r="N831" s="38"/>
      <c r="O831" s="38"/>
      <c r="P831" s="38"/>
      <c r="Q831" s="38"/>
      <c r="R831" s="38"/>
      <c r="S831" s="38"/>
      <c r="T831" s="38"/>
      <c r="U831" s="38"/>
      <c r="V831" s="38"/>
      <c r="W831" s="38"/>
      <c r="X831" s="38"/>
      <c r="Y831" s="38"/>
      <c r="Z831" s="38"/>
    </row>
    <row r="832" customFormat="false" ht="15.75" hidden="false" customHeight="true" outlineLevel="0" collapsed="false">
      <c r="A832" s="38"/>
      <c r="B832" s="38"/>
      <c r="C832" s="38"/>
      <c r="D832" s="38"/>
      <c r="E832" s="38"/>
      <c r="F832" s="38"/>
      <c r="G832" s="38"/>
      <c r="H832" s="38"/>
      <c r="I832" s="38"/>
      <c r="J832" s="38"/>
      <c r="K832" s="38"/>
      <c r="L832" s="38"/>
      <c r="M832" s="38"/>
      <c r="N832" s="38"/>
      <c r="O832" s="38"/>
      <c r="P832" s="38"/>
      <c r="Q832" s="38"/>
      <c r="R832" s="38"/>
      <c r="S832" s="38"/>
      <c r="T832" s="38"/>
      <c r="U832" s="38"/>
      <c r="V832" s="38"/>
      <c r="W832" s="38"/>
      <c r="X832" s="38"/>
      <c r="Y832" s="38"/>
      <c r="Z832" s="38"/>
    </row>
    <row r="833" customFormat="false" ht="15.75" hidden="false" customHeight="true" outlineLevel="0" collapsed="false">
      <c r="A833" s="38"/>
      <c r="B833" s="38"/>
      <c r="C833" s="38"/>
      <c r="D833" s="38"/>
      <c r="E833" s="38"/>
      <c r="F833" s="38"/>
      <c r="G833" s="38"/>
      <c r="H833" s="38"/>
      <c r="I833" s="38"/>
      <c r="J833" s="38"/>
      <c r="K833" s="38"/>
      <c r="L833" s="38"/>
      <c r="M833" s="38"/>
      <c r="N833" s="38"/>
      <c r="O833" s="38"/>
      <c r="P833" s="38"/>
      <c r="Q833" s="38"/>
      <c r="R833" s="38"/>
      <c r="S833" s="38"/>
      <c r="T833" s="38"/>
      <c r="U833" s="38"/>
      <c r="V833" s="38"/>
      <c r="W833" s="38"/>
      <c r="X833" s="38"/>
      <c r="Y833" s="38"/>
      <c r="Z833" s="38"/>
    </row>
    <row r="834" customFormat="false" ht="15.75" hidden="false" customHeight="true" outlineLevel="0" collapsed="false">
      <c r="A834" s="38"/>
      <c r="B834" s="38"/>
      <c r="C834" s="38"/>
      <c r="D834" s="38"/>
      <c r="E834" s="38"/>
      <c r="F834" s="38"/>
      <c r="G834" s="38"/>
      <c r="H834" s="38"/>
      <c r="I834" s="38"/>
      <c r="J834" s="38"/>
      <c r="K834" s="38"/>
      <c r="L834" s="38"/>
      <c r="M834" s="38"/>
      <c r="N834" s="38"/>
      <c r="O834" s="38"/>
      <c r="P834" s="38"/>
      <c r="Q834" s="38"/>
      <c r="R834" s="38"/>
      <c r="S834" s="38"/>
      <c r="T834" s="38"/>
      <c r="U834" s="38"/>
      <c r="V834" s="38"/>
      <c r="W834" s="38"/>
      <c r="X834" s="38"/>
      <c r="Y834" s="38"/>
      <c r="Z834" s="38"/>
    </row>
    <row r="835" customFormat="false" ht="15.75" hidden="false" customHeight="true" outlineLevel="0" collapsed="false">
      <c r="A835" s="38"/>
      <c r="B835" s="38"/>
      <c r="C835" s="38"/>
      <c r="D835" s="38"/>
      <c r="E835" s="38"/>
      <c r="F835" s="38"/>
      <c r="G835" s="38"/>
      <c r="H835" s="38"/>
      <c r="I835" s="38"/>
      <c r="J835" s="38"/>
      <c r="K835" s="38"/>
      <c r="L835" s="38"/>
      <c r="M835" s="38"/>
      <c r="N835" s="38"/>
      <c r="O835" s="38"/>
      <c r="P835" s="38"/>
      <c r="Q835" s="38"/>
      <c r="R835" s="38"/>
      <c r="S835" s="38"/>
      <c r="T835" s="38"/>
      <c r="U835" s="38"/>
      <c r="V835" s="38"/>
      <c r="W835" s="38"/>
      <c r="X835" s="38"/>
      <c r="Y835" s="38"/>
      <c r="Z835" s="38"/>
    </row>
    <row r="836" customFormat="false" ht="15.75" hidden="false" customHeight="true" outlineLevel="0" collapsed="false">
      <c r="A836" s="38"/>
      <c r="B836" s="38"/>
      <c r="C836" s="38"/>
      <c r="D836" s="38"/>
      <c r="E836" s="38"/>
      <c r="F836" s="38"/>
      <c r="G836" s="38"/>
      <c r="H836" s="38"/>
      <c r="I836" s="38"/>
      <c r="J836" s="38"/>
      <c r="K836" s="38"/>
      <c r="L836" s="38"/>
      <c r="M836" s="38"/>
      <c r="N836" s="38"/>
      <c r="O836" s="38"/>
      <c r="P836" s="38"/>
      <c r="Q836" s="38"/>
      <c r="R836" s="38"/>
      <c r="S836" s="38"/>
      <c r="T836" s="38"/>
      <c r="U836" s="38"/>
      <c r="V836" s="38"/>
      <c r="W836" s="38"/>
      <c r="X836" s="38"/>
      <c r="Y836" s="38"/>
      <c r="Z836" s="38"/>
    </row>
    <row r="837" customFormat="false" ht="15.75" hidden="false" customHeight="true" outlineLevel="0" collapsed="false">
      <c r="A837" s="38"/>
      <c r="B837" s="38"/>
      <c r="C837" s="38"/>
      <c r="D837" s="38"/>
      <c r="E837" s="38"/>
      <c r="F837" s="38"/>
      <c r="G837" s="38"/>
      <c r="H837" s="38"/>
      <c r="I837" s="38"/>
      <c r="J837" s="38"/>
      <c r="K837" s="38"/>
      <c r="L837" s="38"/>
      <c r="M837" s="38"/>
      <c r="N837" s="38"/>
      <c r="O837" s="38"/>
      <c r="P837" s="38"/>
      <c r="Q837" s="38"/>
      <c r="R837" s="38"/>
      <c r="S837" s="38"/>
      <c r="T837" s="38"/>
      <c r="U837" s="38"/>
      <c r="V837" s="38"/>
      <c r="W837" s="38"/>
      <c r="X837" s="38"/>
      <c r="Y837" s="38"/>
      <c r="Z837" s="38"/>
    </row>
    <row r="838" customFormat="false" ht="15.75" hidden="false" customHeight="true" outlineLevel="0" collapsed="false">
      <c r="A838" s="38"/>
      <c r="B838" s="38"/>
      <c r="C838" s="38"/>
      <c r="D838" s="38"/>
      <c r="E838" s="38"/>
      <c r="F838" s="38"/>
      <c r="G838" s="38"/>
      <c r="H838" s="38"/>
      <c r="I838" s="38"/>
      <c r="J838" s="38"/>
      <c r="K838" s="38"/>
      <c r="L838" s="38"/>
      <c r="M838" s="38"/>
      <c r="N838" s="38"/>
      <c r="O838" s="38"/>
      <c r="P838" s="38"/>
      <c r="Q838" s="38"/>
      <c r="R838" s="38"/>
      <c r="S838" s="38"/>
      <c r="T838" s="38"/>
      <c r="U838" s="38"/>
      <c r="V838" s="38"/>
      <c r="W838" s="38"/>
      <c r="X838" s="38"/>
      <c r="Y838" s="38"/>
      <c r="Z838" s="38"/>
    </row>
    <row r="839" customFormat="false" ht="15.75" hidden="false" customHeight="true" outlineLevel="0" collapsed="false">
      <c r="A839" s="38"/>
      <c r="B839" s="38"/>
      <c r="C839" s="38"/>
      <c r="D839" s="38"/>
      <c r="E839" s="38"/>
      <c r="F839" s="38"/>
      <c r="G839" s="38"/>
      <c r="H839" s="38"/>
      <c r="I839" s="38"/>
      <c r="J839" s="38"/>
      <c r="K839" s="38"/>
      <c r="L839" s="38"/>
      <c r="M839" s="38"/>
      <c r="N839" s="38"/>
      <c r="O839" s="38"/>
      <c r="P839" s="38"/>
      <c r="Q839" s="38"/>
      <c r="R839" s="38"/>
      <c r="S839" s="38"/>
      <c r="T839" s="38"/>
      <c r="U839" s="38"/>
      <c r="V839" s="38"/>
      <c r="W839" s="38"/>
      <c r="X839" s="38"/>
      <c r="Y839" s="38"/>
      <c r="Z839" s="38"/>
    </row>
    <row r="840" customFormat="false" ht="15.75" hidden="false" customHeight="true" outlineLevel="0" collapsed="false">
      <c r="A840" s="38"/>
      <c r="B840" s="38"/>
      <c r="C840" s="38"/>
      <c r="D840" s="38"/>
      <c r="E840" s="38"/>
      <c r="F840" s="38"/>
      <c r="G840" s="38"/>
      <c r="H840" s="38"/>
      <c r="I840" s="38"/>
      <c r="J840" s="38"/>
      <c r="K840" s="38"/>
      <c r="L840" s="38"/>
      <c r="M840" s="38"/>
      <c r="N840" s="38"/>
      <c r="O840" s="38"/>
      <c r="P840" s="38"/>
      <c r="Q840" s="38"/>
      <c r="R840" s="38"/>
      <c r="S840" s="38"/>
      <c r="T840" s="38"/>
      <c r="U840" s="38"/>
      <c r="V840" s="38"/>
      <c r="W840" s="38"/>
      <c r="X840" s="38"/>
      <c r="Y840" s="38"/>
      <c r="Z840" s="38"/>
    </row>
    <row r="841" customFormat="false" ht="15.75" hidden="false" customHeight="true" outlineLevel="0" collapsed="false">
      <c r="A841" s="38"/>
      <c r="B841" s="38"/>
      <c r="C841" s="38"/>
      <c r="D841" s="38"/>
      <c r="E841" s="38"/>
      <c r="F841" s="38"/>
      <c r="G841" s="38"/>
      <c r="H841" s="38"/>
      <c r="I841" s="38"/>
      <c r="J841" s="38"/>
      <c r="K841" s="38"/>
      <c r="L841" s="38"/>
      <c r="M841" s="38"/>
      <c r="N841" s="38"/>
      <c r="O841" s="38"/>
      <c r="P841" s="38"/>
      <c r="Q841" s="38"/>
      <c r="R841" s="38"/>
      <c r="S841" s="38"/>
      <c r="T841" s="38"/>
      <c r="U841" s="38"/>
      <c r="V841" s="38"/>
      <c r="W841" s="38"/>
      <c r="X841" s="38"/>
      <c r="Y841" s="38"/>
      <c r="Z841" s="38"/>
    </row>
    <row r="842" customFormat="false" ht="15.75" hidden="false" customHeight="true" outlineLevel="0" collapsed="false">
      <c r="A842" s="38"/>
      <c r="B842" s="38"/>
      <c r="C842" s="38"/>
      <c r="D842" s="38"/>
      <c r="E842" s="38"/>
      <c r="F842" s="38"/>
      <c r="G842" s="38"/>
      <c r="H842" s="38"/>
      <c r="I842" s="38"/>
      <c r="J842" s="38"/>
      <c r="K842" s="38"/>
      <c r="L842" s="38"/>
      <c r="M842" s="38"/>
      <c r="N842" s="38"/>
      <c r="O842" s="38"/>
      <c r="P842" s="38"/>
      <c r="Q842" s="38"/>
      <c r="R842" s="38"/>
      <c r="S842" s="38"/>
      <c r="T842" s="38"/>
      <c r="U842" s="38"/>
      <c r="V842" s="38"/>
      <c r="W842" s="38"/>
      <c r="X842" s="38"/>
      <c r="Y842" s="38"/>
      <c r="Z842" s="38"/>
    </row>
    <row r="843" customFormat="false" ht="15.75" hidden="false" customHeight="true" outlineLevel="0" collapsed="false">
      <c r="A843" s="38"/>
      <c r="B843" s="38"/>
      <c r="C843" s="38"/>
      <c r="D843" s="38"/>
      <c r="E843" s="38"/>
      <c r="F843" s="38"/>
      <c r="G843" s="38"/>
      <c r="H843" s="38"/>
      <c r="I843" s="38"/>
      <c r="J843" s="38"/>
      <c r="K843" s="38"/>
      <c r="L843" s="38"/>
      <c r="M843" s="38"/>
      <c r="N843" s="38"/>
      <c r="O843" s="38"/>
      <c r="P843" s="38"/>
      <c r="Q843" s="38"/>
      <c r="R843" s="38"/>
      <c r="S843" s="38"/>
      <c r="T843" s="38"/>
      <c r="U843" s="38"/>
      <c r="V843" s="38"/>
      <c r="W843" s="38"/>
      <c r="X843" s="38"/>
      <c r="Y843" s="38"/>
      <c r="Z843" s="38"/>
    </row>
    <row r="844" customFormat="false" ht="15.75" hidden="false" customHeight="true" outlineLevel="0" collapsed="false">
      <c r="A844" s="38"/>
      <c r="B844" s="38"/>
      <c r="C844" s="38"/>
      <c r="D844" s="38"/>
      <c r="E844" s="38"/>
      <c r="F844" s="38"/>
      <c r="G844" s="38"/>
      <c r="H844" s="38"/>
      <c r="I844" s="38"/>
      <c r="J844" s="38"/>
      <c r="K844" s="38"/>
      <c r="L844" s="38"/>
      <c r="M844" s="38"/>
      <c r="N844" s="38"/>
      <c r="O844" s="38"/>
      <c r="P844" s="38"/>
      <c r="Q844" s="38"/>
      <c r="R844" s="38"/>
      <c r="S844" s="38"/>
      <c r="T844" s="38"/>
      <c r="U844" s="38"/>
      <c r="V844" s="38"/>
      <c r="W844" s="38"/>
      <c r="X844" s="38"/>
      <c r="Y844" s="38"/>
      <c r="Z844" s="38"/>
    </row>
    <row r="845" customFormat="false" ht="15.75" hidden="false" customHeight="true" outlineLevel="0" collapsed="false">
      <c r="A845" s="38"/>
      <c r="B845" s="38"/>
      <c r="C845" s="38"/>
      <c r="D845" s="38"/>
      <c r="E845" s="38"/>
      <c r="F845" s="38"/>
      <c r="G845" s="38"/>
      <c r="H845" s="38"/>
      <c r="I845" s="38"/>
      <c r="J845" s="38"/>
      <c r="K845" s="38"/>
      <c r="L845" s="38"/>
      <c r="M845" s="38"/>
      <c r="N845" s="38"/>
      <c r="O845" s="38"/>
      <c r="P845" s="38"/>
      <c r="Q845" s="38"/>
      <c r="R845" s="38"/>
      <c r="S845" s="38"/>
      <c r="T845" s="38"/>
      <c r="U845" s="38"/>
      <c r="V845" s="38"/>
      <c r="W845" s="38"/>
      <c r="X845" s="38"/>
      <c r="Y845" s="38"/>
      <c r="Z845" s="38"/>
    </row>
    <row r="846" customFormat="false" ht="15.75" hidden="false" customHeight="true" outlineLevel="0" collapsed="false">
      <c r="A846" s="38"/>
      <c r="B846" s="38"/>
      <c r="C846" s="38"/>
      <c r="D846" s="38"/>
      <c r="E846" s="38"/>
      <c r="F846" s="38"/>
      <c r="G846" s="38"/>
      <c r="H846" s="38"/>
      <c r="I846" s="38"/>
      <c r="J846" s="38"/>
      <c r="K846" s="38"/>
      <c r="L846" s="38"/>
      <c r="M846" s="38"/>
      <c r="N846" s="38"/>
      <c r="O846" s="38"/>
      <c r="P846" s="38"/>
      <c r="Q846" s="38"/>
      <c r="R846" s="38"/>
      <c r="S846" s="38"/>
      <c r="T846" s="38"/>
      <c r="U846" s="38"/>
      <c r="V846" s="38"/>
      <c r="W846" s="38"/>
      <c r="X846" s="38"/>
      <c r="Y846" s="38"/>
      <c r="Z846" s="38"/>
    </row>
    <row r="847" customFormat="false" ht="15.75" hidden="false" customHeight="true" outlineLevel="0" collapsed="false">
      <c r="A847" s="38"/>
      <c r="B847" s="38"/>
      <c r="C847" s="38"/>
      <c r="D847" s="38"/>
      <c r="E847" s="38"/>
      <c r="F847" s="38"/>
      <c r="G847" s="38"/>
      <c r="H847" s="38"/>
      <c r="I847" s="38"/>
      <c r="J847" s="38"/>
      <c r="K847" s="38"/>
      <c r="L847" s="38"/>
      <c r="M847" s="38"/>
      <c r="N847" s="38"/>
      <c r="O847" s="38"/>
      <c r="P847" s="38"/>
      <c r="Q847" s="38"/>
      <c r="R847" s="38"/>
      <c r="S847" s="38"/>
      <c r="T847" s="38"/>
      <c r="U847" s="38"/>
      <c r="V847" s="38"/>
      <c r="W847" s="38"/>
      <c r="X847" s="38"/>
      <c r="Y847" s="38"/>
      <c r="Z847" s="38"/>
    </row>
    <row r="848" customFormat="false" ht="15.75" hidden="false" customHeight="true" outlineLevel="0" collapsed="false">
      <c r="A848" s="38"/>
      <c r="B848" s="38"/>
      <c r="C848" s="38"/>
      <c r="D848" s="38"/>
      <c r="E848" s="38"/>
      <c r="F848" s="38"/>
      <c r="G848" s="38"/>
      <c r="H848" s="38"/>
      <c r="I848" s="38"/>
      <c r="J848" s="38"/>
      <c r="K848" s="38"/>
      <c r="L848" s="38"/>
      <c r="M848" s="38"/>
      <c r="N848" s="38"/>
      <c r="O848" s="38"/>
      <c r="P848" s="38"/>
      <c r="Q848" s="38"/>
      <c r="R848" s="38"/>
      <c r="S848" s="38"/>
      <c r="T848" s="38"/>
      <c r="U848" s="38"/>
      <c r="V848" s="38"/>
      <c r="W848" s="38"/>
      <c r="X848" s="38"/>
      <c r="Y848" s="38"/>
      <c r="Z848" s="38"/>
    </row>
    <row r="849" customFormat="false" ht="15.75" hidden="false" customHeight="true" outlineLevel="0" collapsed="false">
      <c r="A849" s="38"/>
      <c r="B849" s="38"/>
      <c r="C849" s="38"/>
      <c r="D849" s="38"/>
      <c r="E849" s="38"/>
      <c r="F849" s="38"/>
      <c r="G849" s="38"/>
      <c r="H849" s="38"/>
      <c r="I849" s="38"/>
      <c r="J849" s="38"/>
      <c r="K849" s="38"/>
      <c r="L849" s="38"/>
      <c r="M849" s="38"/>
      <c r="N849" s="38"/>
      <c r="O849" s="38"/>
      <c r="P849" s="38"/>
      <c r="Q849" s="38"/>
      <c r="R849" s="38"/>
      <c r="S849" s="38"/>
      <c r="T849" s="38"/>
      <c r="U849" s="38"/>
      <c r="V849" s="38"/>
      <c r="W849" s="38"/>
      <c r="X849" s="38"/>
      <c r="Y849" s="38"/>
      <c r="Z849" s="38"/>
    </row>
    <row r="850" customFormat="false" ht="15.75" hidden="false" customHeight="true" outlineLevel="0" collapsed="false">
      <c r="A850" s="38"/>
      <c r="B850" s="38"/>
      <c r="C850" s="38"/>
      <c r="D850" s="38"/>
      <c r="E850" s="38"/>
      <c r="F850" s="38"/>
      <c r="G850" s="38"/>
      <c r="H850" s="38"/>
      <c r="I850" s="38"/>
      <c r="J850" s="38"/>
      <c r="K850" s="38"/>
      <c r="L850" s="38"/>
      <c r="M850" s="38"/>
      <c r="N850" s="38"/>
      <c r="O850" s="38"/>
      <c r="P850" s="38"/>
      <c r="Q850" s="38"/>
      <c r="R850" s="38"/>
      <c r="S850" s="38"/>
      <c r="T850" s="38"/>
      <c r="U850" s="38"/>
      <c r="V850" s="38"/>
      <c r="W850" s="38"/>
      <c r="X850" s="38"/>
      <c r="Y850" s="38"/>
      <c r="Z850" s="38"/>
    </row>
    <row r="851" customFormat="false" ht="15.75" hidden="false" customHeight="true" outlineLevel="0" collapsed="false">
      <c r="A851" s="38"/>
      <c r="B851" s="38"/>
      <c r="C851" s="38"/>
      <c r="D851" s="38"/>
      <c r="E851" s="38"/>
      <c r="F851" s="38"/>
      <c r="G851" s="38"/>
      <c r="H851" s="38"/>
      <c r="I851" s="38"/>
      <c r="J851" s="38"/>
      <c r="K851" s="38"/>
      <c r="L851" s="38"/>
      <c r="M851" s="38"/>
      <c r="N851" s="38"/>
      <c r="O851" s="38"/>
      <c r="P851" s="38"/>
      <c r="Q851" s="38"/>
      <c r="R851" s="38"/>
      <c r="S851" s="38"/>
      <c r="T851" s="38"/>
      <c r="U851" s="38"/>
      <c r="V851" s="38"/>
      <c r="W851" s="38"/>
      <c r="X851" s="38"/>
      <c r="Y851" s="38"/>
      <c r="Z851" s="38"/>
    </row>
    <row r="852" customFormat="false" ht="15.75" hidden="false" customHeight="true" outlineLevel="0" collapsed="false">
      <c r="A852" s="38"/>
      <c r="B852" s="38"/>
      <c r="C852" s="38"/>
      <c r="D852" s="38"/>
      <c r="E852" s="38"/>
      <c r="F852" s="38"/>
      <c r="G852" s="38"/>
      <c r="H852" s="38"/>
      <c r="I852" s="38"/>
      <c r="J852" s="38"/>
      <c r="K852" s="38"/>
      <c r="L852" s="38"/>
      <c r="M852" s="38"/>
      <c r="N852" s="38"/>
      <c r="O852" s="38"/>
      <c r="P852" s="38"/>
      <c r="Q852" s="38"/>
      <c r="R852" s="38"/>
      <c r="S852" s="38"/>
      <c r="T852" s="38"/>
      <c r="U852" s="38"/>
      <c r="V852" s="38"/>
      <c r="W852" s="38"/>
      <c r="X852" s="38"/>
      <c r="Y852" s="38"/>
      <c r="Z852" s="38"/>
    </row>
    <row r="853" customFormat="false" ht="15.75" hidden="false" customHeight="true" outlineLevel="0" collapsed="false">
      <c r="A853" s="38"/>
      <c r="B853" s="38"/>
      <c r="C853" s="38"/>
      <c r="D853" s="38"/>
      <c r="E853" s="38"/>
      <c r="F853" s="38"/>
      <c r="G853" s="38"/>
      <c r="H853" s="38"/>
      <c r="I853" s="38"/>
      <c r="J853" s="38"/>
      <c r="K853" s="38"/>
      <c r="L853" s="38"/>
      <c r="M853" s="38"/>
      <c r="N853" s="38"/>
      <c r="O853" s="38"/>
      <c r="P853" s="38"/>
      <c r="Q853" s="38"/>
      <c r="R853" s="38"/>
      <c r="S853" s="38"/>
      <c r="T853" s="38"/>
      <c r="U853" s="38"/>
      <c r="V853" s="38"/>
      <c r="W853" s="38"/>
      <c r="X853" s="38"/>
      <c r="Y853" s="38"/>
      <c r="Z853" s="38"/>
    </row>
    <row r="854" customFormat="false" ht="15.75" hidden="false" customHeight="true" outlineLevel="0" collapsed="false">
      <c r="A854" s="38"/>
      <c r="B854" s="38"/>
      <c r="C854" s="38"/>
      <c r="D854" s="38"/>
      <c r="E854" s="38"/>
      <c r="F854" s="38"/>
      <c r="G854" s="38"/>
      <c r="H854" s="38"/>
      <c r="I854" s="38"/>
      <c r="J854" s="38"/>
      <c r="K854" s="38"/>
      <c r="L854" s="38"/>
      <c r="M854" s="38"/>
      <c r="N854" s="38"/>
      <c r="O854" s="38"/>
      <c r="P854" s="38"/>
      <c r="Q854" s="38"/>
      <c r="R854" s="38"/>
      <c r="S854" s="38"/>
      <c r="T854" s="38"/>
      <c r="U854" s="38"/>
      <c r="V854" s="38"/>
      <c r="W854" s="38"/>
      <c r="X854" s="38"/>
      <c r="Y854" s="38"/>
      <c r="Z854" s="38"/>
    </row>
    <row r="855" customFormat="false" ht="15.75" hidden="false" customHeight="true" outlineLevel="0" collapsed="false">
      <c r="A855" s="38"/>
      <c r="B855" s="38"/>
      <c r="C855" s="38"/>
      <c r="D855" s="38"/>
      <c r="E855" s="38"/>
      <c r="F855" s="38"/>
      <c r="G855" s="38"/>
      <c r="H855" s="38"/>
      <c r="I855" s="38"/>
      <c r="J855" s="38"/>
      <c r="K855" s="38"/>
      <c r="L855" s="38"/>
      <c r="M855" s="38"/>
      <c r="N855" s="38"/>
      <c r="O855" s="38"/>
      <c r="P855" s="38"/>
      <c r="Q855" s="38"/>
      <c r="R855" s="38"/>
      <c r="S855" s="38"/>
      <c r="T855" s="38"/>
      <c r="U855" s="38"/>
      <c r="V855" s="38"/>
      <c r="W855" s="38"/>
      <c r="X855" s="38"/>
      <c r="Y855" s="38"/>
      <c r="Z855" s="38"/>
    </row>
    <row r="856" customFormat="false" ht="15.75" hidden="false" customHeight="true" outlineLevel="0" collapsed="false">
      <c r="A856" s="38"/>
      <c r="B856" s="38"/>
      <c r="C856" s="38"/>
      <c r="D856" s="38"/>
      <c r="E856" s="38"/>
      <c r="F856" s="38"/>
      <c r="G856" s="38"/>
      <c r="H856" s="38"/>
      <c r="I856" s="38"/>
      <c r="J856" s="38"/>
      <c r="K856" s="38"/>
      <c r="L856" s="38"/>
      <c r="M856" s="38"/>
      <c r="N856" s="38"/>
      <c r="O856" s="38"/>
      <c r="P856" s="38"/>
      <c r="Q856" s="38"/>
      <c r="R856" s="38"/>
      <c r="S856" s="38"/>
      <c r="T856" s="38"/>
      <c r="U856" s="38"/>
      <c r="V856" s="38"/>
      <c r="W856" s="38"/>
      <c r="X856" s="38"/>
      <c r="Y856" s="38"/>
      <c r="Z856" s="38"/>
    </row>
    <row r="857" customFormat="false" ht="15.75" hidden="false" customHeight="true" outlineLevel="0" collapsed="false">
      <c r="A857" s="38"/>
      <c r="B857" s="38"/>
      <c r="C857" s="38"/>
      <c r="D857" s="38"/>
      <c r="E857" s="38"/>
      <c r="F857" s="38"/>
      <c r="G857" s="38"/>
      <c r="H857" s="38"/>
      <c r="I857" s="38"/>
      <c r="J857" s="38"/>
      <c r="K857" s="38"/>
      <c r="L857" s="38"/>
      <c r="M857" s="38"/>
      <c r="N857" s="38"/>
      <c r="O857" s="38"/>
      <c r="P857" s="38"/>
      <c r="Q857" s="38"/>
      <c r="R857" s="38"/>
      <c r="S857" s="38"/>
      <c r="T857" s="38"/>
      <c r="U857" s="38"/>
      <c r="V857" s="38"/>
      <c r="W857" s="38"/>
      <c r="X857" s="38"/>
      <c r="Y857" s="38"/>
      <c r="Z857" s="38"/>
    </row>
    <row r="858" customFormat="false" ht="15.75" hidden="false" customHeight="true" outlineLevel="0" collapsed="false">
      <c r="A858" s="38"/>
      <c r="B858" s="38"/>
      <c r="C858" s="38"/>
      <c r="D858" s="38"/>
      <c r="E858" s="38"/>
      <c r="F858" s="38"/>
      <c r="G858" s="38"/>
      <c r="H858" s="38"/>
      <c r="I858" s="38"/>
      <c r="J858" s="38"/>
      <c r="K858" s="38"/>
      <c r="L858" s="38"/>
      <c r="M858" s="38"/>
      <c r="N858" s="38"/>
      <c r="O858" s="38"/>
      <c r="P858" s="38"/>
      <c r="Q858" s="38"/>
      <c r="R858" s="38"/>
      <c r="S858" s="38"/>
      <c r="T858" s="38"/>
      <c r="U858" s="38"/>
      <c r="V858" s="38"/>
      <c r="W858" s="38"/>
      <c r="X858" s="38"/>
      <c r="Y858" s="38"/>
      <c r="Z858" s="38"/>
    </row>
    <row r="859" customFormat="false" ht="15.75" hidden="false" customHeight="true" outlineLevel="0" collapsed="false">
      <c r="A859" s="38"/>
      <c r="B859" s="38"/>
      <c r="C859" s="38"/>
      <c r="D859" s="38"/>
      <c r="E859" s="38"/>
      <c r="F859" s="38"/>
      <c r="G859" s="38"/>
      <c r="H859" s="38"/>
      <c r="I859" s="38"/>
      <c r="J859" s="38"/>
      <c r="K859" s="38"/>
      <c r="L859" s="38"/>
      <c r="M859" s="38"/>
      <c r="N859" s="38"/>
      <c r="O859" s="38"/>
      <c r="P859" s="38"/>
      <c r="Q859" s="38"/>
      <c r="R859" s="38"/>
      <c r="S859" s="38"/>
      <c r="T859" s="38"/>
      <c r="U859" s="38"/>
      <c r="V859" s="38"/>
      <c r="W859" s="38"/>
      <c r="X859" s="38"/>
      <c r="Y859" s="38"/>
      <c r="Z859" s="38"/>
    </row>
    <row r="860" customFormat="false" ht="15.75" hidden="false" customHeight="true" outlineLevel="0" collapsed="false">
      <c r="A860" s="38"/>
      <c r="B860" s="38"/>
      <c r="C860" s="38"/>
      <c r="D860" s="38"/>
      <c r="E860" s="38"/>
      <c r="F860" s="38"/>
      <c r="G860" s="38"/>
      <c r="H860" s="38"/>
      <c r="I860" s="38"/>
      <c r="J860" s="38"/>
      <c r="K860" s="38"/>
      <c r="L860" s="38"/>
      <c r="M860" s="38"/>
      <c r="N860" s="38"/>
      <c r="O860" s="38"/>
      <c r="P860" s="38"/>
      <c r="Q860" s="38"/>
      <c r="R860" s="38"/>
      <c r="S860" s="38"/>
      <c r="T860" s="38"/>
      <c r="U860" s="38"/>
      <c r="V860" s="38"/>
      <c r="W860" s="38"/>
      <c r="X860" s="38"/>
      <c r="Y860" s="38"/>
      <c r="Z860" s="38"/>
    </row>
    <row r="861" customFormat="false" ht="15.75" hidden="false" customHeight="true" outlineLevel="0" collapsed="false">
      <c r="A861" s="38"/>
      <c r="B861" s="38"/>
      <c r="C861" s="38"/>
      <c r="D861" s="38"/>
      <c r="E861" s="38"/>
      <c r="F861" s="38"/>
      <c r="G861" s="38"/>
      <c r="H861" s="38"/>
      <c r="I861" s="38"/>
      <c r="J861" s="38"/>
      <c r="K861" s="38"/>
      <c r="L861" s="38"/>
      <c r="M861" s="38"/>
      <c r="N861" s="38"/>
      <c r="O861" s="38"/>
      <c r="P861" s="38"/>
      <c r="Q861" s="38"/>
      <c r="R861" s="38"/>
      <c r="S861" s="38"/>
      <c r="T861" s="38"/>
      <c r="U861" s="38"/>
      <c r="V861" s="38"/>
      <c r="W861" s="38"/>
      <c r="X861" s="38"/>
      <c r="Y861" s="38"/>
      <c r="Z861" s="38"/>
    </row>
    <row r="862" customFormat="false" ht="15.75" hidden="false" customHeight="true" outlineLevel="0" collapsed="false">
      <c r="A862" s="38"/>
      <c r="B862" s="38"/>
      <c r="C862" s="38"/>
      <c r="D862" s="38"/>
      <c r="E862" s="38"/>
      <c r="F862" s="38"/>
      <c r="G862" s="38"/>
      <c r="H862" s="38"/>
      <c r="I862" s="38"/>
      <c r="J862" s="38"/>
      <c r="K862" s="38"/>
      <c r="L862" s="38"/>
      <c r="M862" s="38"/>
      <c r="N862" s="38"/>
      <c r="O862" s="38"/>
      <c r="P862" s="38"/>
      <c r="Q862" s="38"/>
      <c r="R862" s="38"/>
      <c r="S862" s="38"/>
      <c r="T862" s="38"/>
      <c r="U862" s="38"/>
      <c r="V862" s="38"/>
      <c r="W862" s="38"/>
      <c r="X862" s="38"/>
      <c r="Y862" s="38"/>
      <c r="Z862" s="38"/>
    </row>
    <row r="863" customFormat="false" ht="15.75" hidden="false" customHeight="true" outlineLevel="0" collapsed="false">
      <c r="A863" s="38"/>
      <c r="B863" s="38"/>
      <c r="C863" s="38"/>
      <c r="D863" s="38"/>
      <c r="E863" s="38"/>
      <c r="F863" s="38"/>
      <c r="G863" s="38"/>
      <c r="H863" s="38"/>
      <c r="I863" s="38"/>
      <c r="J863" s="38"/>
      <c r="K863" s="38"/>
      <c r="L863" s="38"/>
      <c r="M863" s="38"/>
      <c r="N863" s="38"/>
      <c r="O863" s="38"/>
      <c r="P863" s="38"/>
      <c r="Q863" s="38"/>
      <c r="R863" s="38"/>
      <c r="S863" s="38"/>
      <c r="T863" s="38"/>
      <c r="U863" s="38"/>
      <c r="V863" s="38"/>
      <c r="W863" s="38"/>
      <c r="X863" s="38"/>
      <c r="Y863" s="38"/>
      <c r="Z863" s="38"/>
    </row>
    <row r="864" customFormat="false" ht="15.75" hidden="false" customHeight="true" outlineLevel="0" collapsed="false">
      <c r="A864" s="38"/>
      <c r="B864" s="38"/>
      <c r="C864" s="38"/>
      <c r="D864" s="38"/>
      <c r="E864" s="38"/>
      <c r="F864" s="38"/>
      <c r="G864" s="38"/>
      <c r="H864" s="38"/>
      <c r="I864" s="38"/>
      <c r="J864" s="38"/>
      <c r="K864" s="38"/>
      <c r="L864" s="38"/>
      <c r="M864" s="38"/>
      <c r="N864" s="38"/>
      <c r="O864" s="38"/>
      <c r="P864" s="38"/>
      <c r="Q864" s="38"/>
      <c r="R864" s="38"/>
      <c r="S864" s="38"/>
      <c r="T864" s="38"/>
      <c r="U864" s="38"/>
      <c r="V864" s="38"/>
      <c r="W864" s="38"/>
      <c r="X864" s="38"/>
      <c r="Y864" s="38"/>
      <c r="Z864" s="38"/>
    </row>
    <row r="865" customFormat="false" ht="15.75" hidden="false" customHeight="true" outlineLevel="0" collapsed="false">
      <c r="A865" s="38"/>
      <c r="B865" s="38"/>
      <c r="C865" s="38"/>
      <c r="D865" s="38"/>
      <c r="E865" s="38"/>
      <c r="F865" s="38"/>
      <c r="G865" s="38"/>
      <c r="H865" s="38"/>
      <c r="I865" s="38"/>
      <c r="J865" s="38"/>
      <c r="K865" s="38"/>
      <c r="L865" s="38"/>
      <c r="M865" s="38"/>
      <c r="N865" s="38"/>
      <c r="O865" s="38"/>
      <c r="P865" s="38"/>
      <c r="Q865" s="38"/>
      <c r="R865" s="38"/>
      <c r="S865" s="38"/>
      <c r="T865" s="38"/>
      <c r="U865" s="38"/>
      <c r="V865" s="38"/>
      <c r="W865" s="38"/>
      <c r="X865" s="38"/>
      <c r="Y865" s="38"/>
      <c r="Z865" s="38"/>
    </row>
    <row r="866" customFormat="false" ht="15.75" hidden="false" customHeight="true" outlineLevel="0" collapsed="false">
      <c r="A866" s="38"/>
      <c r="B866" s="38"/>
      <c r="C866" s="38"/>
      <c r="D866" s="38"/>
      <c r="E866" s="38"/>
      <c r="F866" s="38"/>
      <c r="G866" s="38"/>
      <c r="H866" s="38"/>
      <c r="I866" s="38"/>
      <c r="J866" s="38"/>
      <c r="K866" s="38"/>
      <c r="L866" s="38"/>
      <c r="M866" s="38"/>
      <c r="N866" s="38"/>
      <c r="O866" s="38"/>
      <c r="P866" s="38"/>
      <c r="Q866" s="38"/>
      <c r="R866" s="38"/>
      <c r="S866" s="38"/>
      <c r="T866" s="38"/>
      <c r="U866" s="38"/>
      <c r="V866" s="38"/>
      <c r="W866" s="38"/>
      <c r="X866" s="38"/>
      <c r="Y866" s="38"/>
      <c r="Z866" s="38"/>
    </row>
    <row r="867" customFormat="false" ht="15.75" hidden="false" customHeight="true" outlineLevel="0" collapsed="false">
      <c r="A867" s="38"/>
      <c r="B867" s="38"/>
      <c r="C867" s="38"/>
      <c r="D867" s="38"/>
      <c r="E867" s="38"/>
      <c r="F867" s="38"/>
      <c r="G867" s="38"/>
      <c r="H867" s="38"/>
      <c r="I867" s="38"/>
      <c r="J867" s="38"/>
      <c r="K867" s="38"/>
      <c r="L867" s="38"/>
      <c r="M867" s="38"/>
      <c r="N867" s="38"/>
      <c r="O867" s="38"/>
      <c r="P867" s="38"/>
      <c r="Q867" s="38"/>
      <c r="R867" s="38"/>
      <c r="S867" s="38"/>
      <c r="T867" s="38"/>
      <c r="U867" s="38"/>
      <c r="V867" s="38"/>
      <c r="W867" s="38"/>
      <c r="X867" s="38"/>
      <c r="Y867" s="38"/>
      <c r="Z867" s="38"/>
    </row>
    <row r="868" customFormat="false" ht="15.75" hidden="false" customHeight="true" outlineLevel="0" collapsed="false">
      <c r="A868" s="38"/>
      <c r="B868" s="38"/>
      <c r="C868" s="38"/>
      <c r="D868" s="38"/>
      <c r="E868" s="38"/>
      <c r="F868" s="38"/>
      <c r="G868" s="38"/>
      <c r="H868" s="38"/>
      <c r="I868" s="38"/>
      <c r="J868" s="38"/>
      <c r="K868" s="38"/>
      <c r="L868" s="38"/>
      <c r="M868" s="38"/>
      <c r="N868" s="38"/>
      <c r="O868" s="38"/>
      <c r="P868" s="38"/>
      <c r="Q868" s="38"/>
      <c r="R868" s="38"/>
      <c r="S868" s="38"/>
      <c r="T868" s="38"/>
      <c r="U868" s="38"/>
      <c r="V868" s="38"/>
      <c r="W868" s="38"/>
      <c r="X868" s="38"/>
      <c r="Y868" s="38"/>
      <c r="Z868" s="38"/>
    </row>
    <row r="869" customFormat="false" ht="15.75" hidden="false" customHeight="true" outlineLevel="0" collapsed="false">
      <c r="A869" s="38"/>
      <c r="B869" s="38"/>
      <c r="C869" s="38"/>
      <c r="D869" s="38"/>
      <c r="E869" s="38"/>
      <c r="F869" s="38"/>
      <c r="G869" s="38"/>
      <c r="H869" s="38"/>
      <c r="I869" s="38"/>
      <c r="J869" s="38"/>
      <c r="K869" s="38"/>
      <c r="L869" s="38"/>
      <c r="M869" s="38"/>
      <c r="N869" s="38"/>
      <c r="O869" s="38"/>
      <c r="P869" s="38"/>
      <c r="Q869" s="38"/>
      <c r="R869" s="38"/>
      <c r="S869" s="38"/>
      <c r="T869" s="38"/>
      <c r="U869" s="38"/>
      <c r="V869" s="38"/>
      <c r="W869" s="38"/>
      <c r="X869" s="38"/>
      <c r="Y869" s="38"/>
      <c r="Z869" s="38"/>
    </row>
    <row r="870" customFormat="false" ht="15.75" hidden="false" customHeight="true" outlineLevel="0" collapsed="false">
      <c r="A870" s="38"/>
      <c r="B870" s="38"/>
      <c r="C870" s="38"/>
      <c r="D870" s="38"/>
      <c r="E870" s="38"/>
      <c r="F870" s="38"/>
      <c r="G870" s="38"/>
      <c r="H870" s="38"/>
      <c r="I870" s="38"/>
      <c r="J870" s="38"/>
      <c r="K870" s="38"/>
      <c r="L870" s="38"/>
      <c r="M870" s="38"/>
      <c r="N870" s="38"/>
      <c r="O870" s="38"/>
      <c r="P870" s="38"/>
      <c r="Q870" s="38"/>
      <c r="R870" s="38"/>
      <c r="S870" s="38"/>
      <c r="T870" s="38"/>
      <c r="U870" s="38"/>
      <c r="V870" s="38"/>
      <c r="W870" s="38"/>
      <c r="X870" s="38"/>
      <c r="Y870" s="38"/>
      <c r="Z870" s="38"/>
    </row>
    <row r="871" customFormat="false" ht="15.75" hidden="false" customHeight="true" outlineLevel="0" collapsed="false">
      <c r="A871" s="38"/>
      <c r="B871" s="38"/>
      <c r="C871" s="38"/>
      <c r="D871" s="38"/>
      <c r="E871" s="38"/>
      <c r="F871" s="38"/>
      <c r="G871" s="38"/>
      <c r="H871" s="38"/>
      <c r="I871" s="38"/>
      <c r="J871" s="38"/>
      <c r="K871" s="38"/>
      <c r="L871" s="38"/>
      <c r="M871" s="38"/>
      <c r="N871" s="38"/>
      <c r="O871" s="38"/>
      <c r="P871" s="38"/>
      <c r="Q871" s="38"/>
      <c r="R871" s="38"/>
      <c r="S871" s="38"/>
      <c r="T871" s="38"/>
      <c r="U871" s="38"/>
      <c r="V871" s="38"/>
      <c r="W871" s="38"/>
      <c r="X871" s="38"/>
      <c r="Y871" s="38"/>
      <c r="Z871" s="38"/>
    </row>
    <row r="872" customFormat="false" ht="15.75" hidden="false" customHeight="true" outlineLevel="0" collapsed="false">
      <c r="A872" s="38"/>
      <c r="B872" s="38"/>
      <c r="C872" s="38"/>
      <c r="D872" s="38"/>
      <c r="E872" s="38"/>
      <c r="F872" s="38"/>
      <c r="G872" s="38"/>
      <c r="H872" s="38"/>
      <c r="I872" s="38"/>
      <c r="J872" s="38"/>
      <c r="K872" s="38"/>
      <c r="L872" s="38"/>
      <c r="M872" s="38"/>
      <c r="N872" s="38"/>
      <c r="O872" s="38"/>
      <c r="P872" s="38"/>
      <c r="Q872" s="38"/>
      <c r="R872" s="38"/>
      <c r="S872" s="38"/>
      <c r="T872" s="38"/>
      <c r="U872" s="38"/>
      <c r="V872" s="38"/>
      <c r="W872" s="38"/>
      <c r="X872" s="38"/>
      <c r="Y872" s="38"/>
      <c r="Z872" s="38"/>
    </row>
    <row r="873" customFormat="false" ht="15.75" hidden="false" customHeight="true" outlineLevel="0" collapsed="false">
      <c r="A873" s="38"/>
      <c r="B873" s="38"/>
      <c r="C873" s="38"/>
      <c r="D873" s="38"/>
      <c r="E873" s="38"/>
      <c r="F873" s="38"/>
      <c r="G873" s="38"/>
      <c r="H873" s="38"/>
      <c r="I873" s="38"/>
      <c r="J873" s="38"/>
      <c r="K873" s="38"/>
      <c r="L873" s="38"/>
      <c r="M873" s="38"/>
      <c r="N873" s="38"/>
      <c r="O873" s="38"/>
      <c r="P873" s="38"/>
      <c r="Q873" s="38"/>
      <c r="R873" s="38"/>
      <c r="S873" s="38"/>
      <c r="T873" s="38"/>
      <c r="U873" s="38"/>
      <c r="V873" s="38"/>
      <c r="W873" s="38"/>
      <c r="X873" s="38"/>
      <c r="Y873" s="38"/>
      <c r="Z873" s="38"/>
    </row>
    <row r="874" customFormat="false" ht="15.75" hidden="false" customHeight="true" outlineLevel="0" collapsed="false">
      <c r="A874" s="38"/>
      <c r="B874" s="38"/>
      <c r="C874" s="38"/>
      <c r="D874" s="38"/>
      <c r="E874" s="38"/>
      <c r="F874" s="38"/>
      <c r="G874" s="38"/>
      <c r="H874" s="38"/>
      <c r="I874" s="38"/>
      <c r="J874" s="38"/>
      <c r="K874" s="38"/>
      <c r="L874" s="38"/>
      <c r="M874" s="38"/>
      <c r="N874" s="38"/>
      <c r="O874" s="38"/>
      <c r="P874" s="38"/>
      <c r="Q874" s="38"/>
      <c r="R874" s="38"/>
      <c r="S874" s="38"/>
      <c r="T874" s="38"/>
      <c r="U874" s="38"/>
      <c r="V874" s="38"/>
      <c r="W874" s="38"/>
      <c r="X874" s="38"/>
      <c r="Y874" s="38"/>
      <c r="Z874" s="38"/>
    </row>
    <row r="875" customFormat="false" ht="15.75" hidden="false" customHeight="true" outlineLevel="0" collapsed="false">
      <c r="A875" s="38"/>
      <c r="B875" s="38"/>
      <c r="C875" s="38"/>
      <c r="D875" s="38"/>
      <c r="E875" s="38"/>
      <c r="F875" s="38"/>
      <c r="G875" s="38"/>
      <c r="H875" s="38"/>
      <c r="I875" s="38"/>
      <c r="J875" s="38"/>
      <c r="K875" s="38"/>
      <c r="L875" s="38"/>
      <c r="M875" s="38"/>
      <c r="N875" s="38"/>
      <c r="O875" s="38"/>
      <c r="P875" s="38"/>
      <c r="Q875" s="38"/>
      <c r="R875" s="38"/>
      <c r="S875" s="38"/>
      <c r="T875" s="38"/>
      <c r="U875" s="38"/>
      <c r="V875" s="38"/>
      <c r="W875" s="38"/>
      <c r="X875" s="38"/>
      <c r="Y875" s="38"/>
      <c r="Z875" s="38"/>
    </row>
    <row r="876" customFormat="false" ht="15.75" hidden="false" customHeight="true" outlineLevel="0" collapsed="false">
      <c r="A876" s="38"/>
      <c r="B876" s="38"/>
      <c r="C876" s="38"/>
      <c r="D876" s="38"/>
      <c r="E876" s="38"/>
      <c r="F876" s="38"/>
      <c r="G876" s="38"/>
      <c r="H876" s="38"/>
      <c r="I876" s="38"/>
      <c r="J876" s="38"/>
      <c r="K876" s="38"/>
      <c r="L876" s="38"/>
      <c r="M876" s="38"/>
      <c r="N876" s="38"/>
      <c r="O876" s="38"/>
      <c r="P876" s="38"/>
      <c r="Q876" s="38"/>
      <c r="R876" s="38"/>
      <c r="S876" s="38"/>
      <c r="T876" s="38"/>
      <c r="U876" s="38"/>
      <c r="V876" s="38"/>
      <c r="W876" s="38"/>
      <c r="X876" s="38"/>
      <c r="Y876" s="38"/>
      <c r="Z876" s="38"/>
    </row>
    <row r="877" customFormat="false" ht="15.75" hidden="false" customHeight="true" outlineLevel="0" collapsed="false">
      <c r="A877" s="38"/>
      <c r="B877" s="38"/>
      <c r="C877" s="38"/>
      <c r="D877" s="38"/>
      <c r="E877" s="38"/>
      <c r="F877" s="38"/>
      <c r="G877" s="38"/>
      <c r="H877" s="38"/>
      <c r="I877" s="38"/>
      <c r="J877" s="38"/>
      <c r="K877" s="38"/>
      <c r="L877" s="38"/>
      <c r="M877" s="38"/>
      <c r="N877" s="38"/>
      <c r="O877" s="38"/>
      <c r="P877" s="38"/>
      <c r="Q877" s="38"/>
      <c r="R877" s="38"/>
      <c r="S877" s="38"/>
      <c r="T877" s="38"/>
      <c r="U877" s="38"/>
      <c r="V877" s="38"/>
      <c r="W877" s="38"/>
      <c r="X877" s="38"/>
      <c r="Y877" s="38"/>
      <c r="Z877" s="38"/>
    </row>
    <row r="878" customFormat="false" ht="15.75" hidden="false" customHeight="true" outlineLevel="0" collapsed="false">
      <c r="A878" s="38"/>
      <c r="B878" s="38"/>
      <c r="C878" s="38"/>
      <c r="D878" s="38"/>
      <c r="E878" s="38"/>
      <c r="F878" s="38"/>
      <c r="G878" s="38"/>
      <c r="H878" s="38"/>
      <c r="I878" s="38"/>
      <c r="J878" s="38"/>
      <c r="K878" s="38"/>
      <c r="L878" s="38"/>
      <c r="M878" s="38"/>
      <c r="N878" s="38"/>
      <c r="O878" s="38"/>
      <c r="P878" s="38"/>
      <c r="Q878" s="38"/>
      <c r="R878" s="38"/>
      <c r="S878" s="38"/>
      <c r="T878" s="38"/>
      <c r="U878" s="38"/>
      <c r="V878" s="38"/>
      <c r="W878" s="38"/>
      <c r="X878" s="38"/>
      <c r="Y878" s="38"/>
      <c r="Z878" s="38"/>
    </row>
    <row r="879" customFormat="false" ht="15.75" hidden="false" customHeight="true" outlineLevel="0" collapsed="false">
      <c r="A879" s="38"/>
      <c r="B879" s="38"/>
      <c r="C879" s="38"/>
      <c r="D879" s="38"/>
      <c r="E879" s="38"/>
      <c r="F879" s="38"/>
      <c r="G879" s="38"/>
      <c r="H879" s="38"/>
      <c r="I879" s="38"/>
      <c r="J879" s="38"/>
      <c r="K879" s="38"/>
      <c r="L879" s="38"/>
      <c r="M879" s="38"/>
      <c r="N879" s="38"/>
      <c r="O879" s="38"/>
      <c r="P879" s="38"/>
      <c r="Q879" s="38"/>
      <c r="R879" s="38"/>
      <c r="S879" s="38"/>
      <c r="T879" s="38"/>
      <c r="U879" s="38"/>
      <c r="V879" s="38"/>
      <c r="W879" s="38"/>
      <c r="X879" s="38"/>
      <c r="Y879" s="38"/>
      <c r="Z879" s="38"/>
    </row>
    <row r="880" customFormat="false" ht="15.75" hidden="false" customHeight="true" outlineLevel="0" collapsed="false">
      <c r="A880" s="38"/>
      <c r="B880" s="38"/>
      <c r="C880" s="38"/>
      <c r="D880" s="38"/>
      <c r="E880" s="38"/>
      <c r="F880" s="38"/>
      <c r="G880" s="38"/>
      <c r="H880" s="38"/>
      <c r="I880" s="38"/>
      <c r="J880" s="38"/>
      <c r="K880" s="38"/>
      <c r="L880" s="38"/>
      <c r="M880" s="38"/>
      <c r="N880" s="38"/>
      <c r="O880" s="38"/>
      <c r="P880" s="38"/>
      <c r="Q880" s="38"/>
      <c r="R880" s="38"/>
      <c r="S880" s="38"/>
      <c r="T880" s="38"/>
      <c r="U880" s="38"/>
      <c r="V880" s="38"/>
      <c r="W880" s="38"/>
      <c r="X880" s="38"/>
      <c r="Y880" s="38"/>
      <c r="Z880" s="38"/>
    </row>
    <row r="881" customFormat="false" ht="15.75" hidden="false" customHeight="true" outlineLevel="0" collapsed="false">
      <c r="A881" s="38"/>
      <c r="B881" s="38"/>
      <c r="C881" s="38"/>
      <c r="D881" s="38"/>
      <c r="E881" s="38"/>
      <c r="F881" s="38"/>
      <c r="G881" s="38"/>
      <c r="H881" s="38"/>
      <c r="I881" s="38"/>
      <c r="J881" s="38"/>
      <c r="K881" s="38"/>
      <c r="L881" s="38"/>
      <c r="M881" s="38"/>
      <c r="N881" s="38"/>
      <c r="O881" s="38"/>
      <c r="P881" s="38"/>
      <c r="Q881" s="38"/>
      <c r="R881" s="38"/>
      <c r="S881" s="38"/>
      <c r="T881" s="38"/>
      <c r="U881" s="38"/>
      <c r="V881" s="38"/>
      <c r="W881" s="38"/>
      <c r="X881" s="38"/>
      <c r="Y881" s="38"/>
      <c r="Z881" s="38"/>
    </row>
    <row r="882" customFormat="false" ht="15.75" hidden="false" customHeight="true" outlineLevel="0" collapsed="false">
      <c r="A882" s="38"/>
      <c r="B882" s="38"/>
      <c r="C882" s="38"/>
      <c r="D882" s="38"/>
      <c r="E882" s="38"/>
      <c r="F882" s="38"/>
      <c r="G882" s="38"/>
      <c r="H882" s="38"/>
      <c r="I882" s="38"/>
      <c r="J882" s="38"/>
      <c r="K882" s="38"/>
      <c r="L882" s="38"/>
      <c r="M882" s="38"/>
      <c r="N882" s="38"/>
      <c r="O882" s="38"/>
      <c r="P882" s="38"/>
      <c r="Q882" s="38"/>
      <c r="R882" s="38"/>
      <c r="S882" s="38"/>
      <c r="T882" s="38"/>
      <c r="U882" s="38"/>
      <c r="V882" s="38"/>
      <c r="W882" s="38"/>
      <c r="X882" s="38"/>
      <c r="Y882" s="38"/>
      <c r="Z882" s="38"/>
    </row>
    <row r="883" customFormat="false" ht="15.75" hidden="false" customHeight="true" outlineLevel="0" collapsed="false">
      <c r="A883" s="38"/>
      <c r="B883" s="38"/>
      <c r="C883" s="38"/>
      <c r="D883" s="38"/>
      <c r="E883" s="38"/>
      <c r="F883" s="38"/>
      <c r="G883" s="38"/>
      <c r="H883" s="38"/>
      <c r="I883" s="38"/>
      <c r="J883" s="38"/>
      <c r="K883" s="38"/>
      <c r="L883" s="38"/>
      <c r="M883" s="38"/>
      <c r="N883" s="38"/>
      <c r="O883" s="38"/>
      <c r="P883" s="38"/>
      <c r="Q883" s="38"/>
      <c r="R883" s="38"/>
      <c r="S883" s="38"/>
      <c r="T883" s="38"/>
      <c r="U883" s="38"/>
      <c r="V883" s="38"/>
      <c r="W883" s="38"/>
      <c r="X883" s="38"/>
      <c r="Y883" s="38"/>
      <c r="Z883" s="38"/>
    </row>
    <row r="884" customFormat="false" ht="15.75" hidden="false" customHeight="true" outlineLevel="0" collapsed="false">
      <c r="A884" s="38"/>
      <c r="B884" s="38"/>
      <c r="C884" s="38"/>
      <c r="D884" s="38"/>
      <c r="E884" s="38"/>
      <c r="F884" s="38"/>
      <c r="G884" s="38"/>
      <c r="H884" s="38"/>
      <c r="I884" s="38"/>
      <c r="J884" s="38"/>
      <c r="K884" s="38"/>
      <c r="L884" s="38"/>
      <c r="M884" s="38"/>
      <c r="N884" s="38"/>
      <c r="O884" s="38"/>
      <c r="P884" s="38"/>
      <c r="Q884" s="38"/>
      <c r="R884" s="38"/>
      <c r="S884" s="38"/>
      <c r="T884" s="38"/>
      <c r="U884" s="38"/>
      <c r="V884" s="38"/>
      <c r="W884" s="38"/>
      <c r="X884" s="38"/>
      <c r="Y884" s="38"/>
      <c r="Z884" s="38"/>
    </row>
    <row r="885" customFormat="false" ht="15.75" hidden="false" customHeight="true" outlineLevel="0" collapsed="false">
      <c r="A885" s="38"/>
      <c r="B885" s="38"/>
      <c r="C885" s="38"/>
      <c r="D885" s="38"/>
      <c r="E885" s="38"/>
      <c r="F885" s="38"/>
      <c r="G885" s="38"/>
      <c r="H885" s="38"/>
      <c r="I885" s="38"/>
      <c r="J885" s="38"/>
      <c r="K885" s="38"/>
      <c r="L885" s="38"/>
      <c r="M885" s="38"/>
      <c r="N885" s="38"/>
      <c r="O885" s="38"/>
      <c r="P885" s="38"/>
      <c r="Q885" s="38"/>
      <c r="R885" s="38"/>
      <c r="S885" s="38"/>
      <c r="T885" s="38"/>
      <c r="U885" s="38"/>
      <c r="V885" s="38"/>
      <c r="W885" s="38"/>
      <c r="X885" s="38"/>
      <c r="Y885" s="38"/>
      <c r="Z885" s="38"/>
    </row>
    <row r="886" customFormat="false" ht="15.75" hidden="false" customHeight="true" outlineLevel="0" collapsed="false">
      <c r="A886" s="38"/>
      <c r="B886" s="38"/>
      <c r="C886" s="38"/>
      <c r="D886" s="38"/>
      <c r="E886" s="38"/>
      <c r="F886" s="38"/>
      <c r="G886" s="38"/>
      <c r="H886" s="38"/>
      <c r="I886" s="38"/>
      <c r="J886" s="38"/>
      <c r="K886" s="38"/>
      <c r="L886" s="38"/>
      <c r="M886" s="38"/>
      <c r="N886" s="38"/>
      <c r="O886" s="38"/>
      <c r="P886" s="38"/>
      <c r="Q886" s="38"/>
      <c r="R886" s="38"/>
      <c r="S886" s="38"/>
      <c r="T886" s="38"/>
      <c r="U886" s="38"/>
      <c r="V886" s="38"/>
      <c r="W886" s="38"/>
      <c r="X886" s="38"/>
      <c r="Y886" s="38"/>
      <c r="Z886" s="38"/>
    </row>
    <row r="887" customFormat="false" ht="15.75" hidden="false" customHeight="true" outlineLevel="0" collapsed="false">
      <c r="A887" s="38"/>
      <c r="B887" s="38"/>
      <c r="C887" s="38"/>
      <c r="D887" s="38"/>
      <c r="E887" s="38"/>
      <c r="F887" s="38"/>
      <c r="G887" s="38"/>
      <c r="H887" s="38"/>
      <c r="I887" s="38"/>
      <c r="J887" s="38"/>
      <c r="K887" s="38"/>
      <c r="L887" s="38"/>
      <c r="M887" s="38"/>
      <c r="N887" s="38"/>
      <c r="O887" s="38"/>
      <c r="P887" s="38"/>
      <c r="Q887" s="38"/>
      <c r="R887" s="38"/>
      <c r="S887" s="38"/>
      <c r="T887" s="38"/>
      <c r="U887" s="38"/>
      <c r="V887" s="38"/>
      <c r="W887" s="38"/>
      <c r="X887" s="38"/>
      <c r="Y887" s="38"/>
      <c r="Z887" s="38"/>
    </row>
    <row r="888" customFormat="false" ht="15.75" hidden="false" customHeight="true" outlineLevel="0" collapsed="false">
      <c r="A888" s="38"/>
      <c r="B888" s="38"/>
      <c r="C888" s="38"/>
      <c r="D888" s="38"/>
      <c r="E888" s="38"/>
      <c r="F888" s="38"/>
      <c r="G888" s="38"/>
      <c r="H888" s="38"/>
      <c r="I888" s="38"/>
      <c r="J888" s="38"/>
      <c r="K888" s="38"/>
      <c r="L888" s="38"/>
      <c r="M888" s="38"/>
      <c r="N888" s="38"/>
      <c r="O888" s="38"/>
      <c r="P888" s="38"/>
      <c r="Q888" s="38"/>
      <c r="R888" s="38"/>
      <c r="S888" s="38"/>
      <c r="T888" s="38"/>
      <c r="U888" s="38"/>
      <c r="V888" s="38"/>
      <c r="W888" s="38"/>
      <c r="X888" s="38"/>
      <c r="Y888" s="38"/>
      <c r="Z888" s="38"/>
    </row>
    <row r="889" customFormat="false" ht="15.75" hidden="false" customHeight="true" outlineLevel="0" collapsed="false">
      <c r="A889" s="38"/>
      <c r="B889" s="38"/>
      <c r="C889" s="38"/>
      <c r="D889" s="38"/>
      <c r="E889" s="38"/>
      <c r="F889" s="38"/>
      <c r="G889" s="38"/>
      <c r="H889" s="38"/>
      <c r="I889" s="38"/>
      <c r="J889" s="38"/>
      <c r="K889" s="38"/>
      <c r="L889" s="38"/>
      <c r="M889" s="38"/>
      <c r="N889" s="38"/>
      <c r="O889" s="38"/>
      <c r="P889" s="38"/>
      <c r="Q889" s="38"/>
      <c r="R889" s="38"/>
      <c r="S889" s="38"/>
      <c r="T889" s="38"/>
      <c r="U889" s="38"/>
      <c r="V889" s="38"/>
      <c r="W889" s="38"/>
      <c r="X889" s="38"/>
      <c r="Y889" s="38"/>
      <c r="Z889" s="38"/>
    </row>
    <row r="890" customFormat="false" ht="15.75" hidden="false" customHeight="true" outlineLevel="0" collapsed="false">
      <c r="A890" s="38"/>
      <c r="B890" s="38"/>
      <c r="C890" s="38"/>
      <c r="D890" s="38"/>
      <c r="E890" s="38"/>
      <c r="F890" s="38"/>
      <c r="G890" s="38"/>
      <c r="H890" s="38"/>
      <c r="I890" s="38"/>
      <c r="J890" s="38"/>
      <c r="K890" s="38"/>
      <c r="L890" s="38"/>
      <c r="M890" s="38"/>
      <c r="N890" s="38"/>
      <c r="O890" s="38"/>
      <c r="P890" s="38"/>
      <c r="Q890" s="38"/>
      <c r="R890" s="38"/>
      <c r="S890" s="38"/>
      <c r="T890" s="38"/>
      <c r="U890" s="38"/>
      <c r="V890" s="38"/>
      <c r="W890" s="38"/>
      <c r="X890" s="38"/>
      <c r="Y890" s="38"/>
      <c r="Z890" s="38"/>
    </row>
    <row r="891" customFormat="false" ht="15.75" hidden="false" customHeight="true" outlineLevel="0" collapsed="false">
      <c r="A891" s="38"/>
      <c r="B891" s="38"/>
      <c r="C891" s="38"/>
      <c r="D891" s="38"/>
      <c r="E891" s="38"/>
      <c r="F891" s="38"/>
      <c r="G891" s="38"/>
      <c r="H891" s="38"/>
      <c r="I891" s="38"/>
      <c r="J891" s="38"/>
      <c r="K891" s="38"/>
      <c r="L891" s="38"/>
      <c r="M891" s="38"/>
      <c r="N891" s="38"/>
      <c r="O891" s="38"/>
      <c r="P891" s="38"/>
      <c r="Q891" s="38"/>
      <c r="R891" s="38"/>
      <c r="S891" s="38"/>
      <c r="T891" s="38"/>
      <c r="U891" s="38"/>
      <c r="V891" s="38"/>
      <c r="W891" s="38"/>
      <c r="X891" s="38"/>
      <c r="Y891" s="38"/>
      <c r="Z891" s="38"/>
    </row>
    <row r="892" customFormat="false" ht="15.75" hidden="false" customHeight="true" outlineLevel="0" collapsed="false">
      <c r="A892" s="38"/>
      <c r="B892" s="38"/>
      <c r="C892" s="38"/>
      <c r="D892" s="38"/>
      <c r="E892" s="38"/>
      <c r="F892" s="38"/>
      <c r="G892" s="38"/>
      <c r="H892" s="38"/>
      <c r="I892" s="38"/>
      <c r="J892" s="38"/>
      <c r="K892" s="38"/>
      <c r="L892" s="38"/>
      <c r="M892" s="38"/>
      <c r="N892" s="38"/>
      <c r="O892" s="38"/>
      <c r="P892" s="38"/>
      <c r="Q892" s="38"/>
      <c r="R892" s="38"/>
      <c r="S892" s="38"/>
      <c r="T892" s="38"/>
      <c r="U892" s="38"/>
      <c r="V892" s="38"/>
      <c r="W892" s="38"/>
      <c r="X892" s="38"/>
      <c r="Y892" s="38"/>
      <c r="Z892" s="38"/>
    </row>
    <row r="893" customFormat="false" ht="15.75" hidden="false" customHeight="true" outlineLevel="0" collapsed="false">
      <c r="A893" s="38"/>
      <c r="B893" s="38"/>
      <c r="C893" s="38"/>
      <c r="D893" s="38"/>
      <c r="E893" s="38"/>
      <c r="F893" s="38"/>
      <c r="G893" s="38"/>
      <c r="H893" s="38"/>
      <c r="I893" s="38"/>
      <c r="J893" s="38"/>
      <c r="K893" s="38"/>
      <c r="L893" s="38"/>
      <c r="M893" s="38"/>
      <c r="N893" s="38"/>
      <c r="O893" s="38"/>
      <c r="P893" s="38"/>
      <c r="Q893" s="38"/>
      <c r="R893" s="38"/>
      <c r="S893" s="38"/>
      <c r="T893" s="38"/>
      <c r="U893" s="38"/>
      <c r="V893" s="38"/>
      <c r="W893" s="38"/>
      <c r="X893" s="38"/>
      <c r="Y893" s="38"/>
      <c r="Z893" s="38"/>
    </row>
    <row r="894" customFormat="false" ht="15.75" hidden="false" customHeight="true" outlineLevel="0" collapsed="false">
      <c r="A894" s="38"/>
      <c r="B894" s="38"/>
      <c r="C894" s="38"/>
      <c r="D894" s="38"/>
      <c r="E894" s="38"/>
      <c r="F894" s="38"/>
      <c r="G894" s="38"/>
      <c r="H894" s="38"/>
      <c r="I894" s="38"/>
      <c r="J894" s="38"/>
      <c r="K894" s="38"/>
      <c r="L894" s="38"/>
      <c r="M894" s="38"/>
      <c r="N894" s="38"/>
      <c r="O894" s="38"/>
      <c r="P894" s="38"/>
      <c r="Q894" s="38"/>
      <c r="R894" s="38"/>
      <c r="S894" s="38"/>
      <c r="T894" s="38"/>
      <c r="U894" s="38"/>
      <c r="V894" s="38"/>
      <c r="W894" s="38"/>
      <c r="X894" s="38"/>
      <c r="Y894" s="38"/>
      <c r="Z894" s="38"/>
    </row>
    <row r="895" customFormat="false" ht="15.75" hidden="false" customHeight="true" outlineLevel="0" collapsed="false">
      <c r="A895" s="38"/>
      <c r="B895" s="38"/>
      <c r="C895" s="38"/>
      <c r="D895" s="38"/>
      <c r="E895" s="38"/>
      <c r="F895" s="38"/>
      <c r="G895" s="38"/>
      <c r="H895" s="38"/>
      <c r="I895" s="38"/>
      <c r="J895" s="38"/>
      <c r="K895" s="38"/>
      <c r="L895" s="38"/>
      <c r="M895" s="38"/>
      <c r="N895" s="38"/>
      <c r="O895" s="38"/>
      <c r="P895" s="38"/>
      <c r="Q895" s="38"/>
      <c r="R895" s="38"/>
      <c r="S895" s="38"/>
      <c r="T895" s="38"/>
      <c r="U895" s="38"/>
      <c r="V895" s="38"/>
      <c r="W895" s="38"/>
      <c r="X895" s="38"/>
      <c r="Y895" s="38"/>
      <c r="Z895" s="38"/>
    </row>
    <row r="896" customFormat="false" ht="15.75" hidden="false" customHeight="true" outlineLevel="0" collapsed="false">
      <c r="A896" s="38"/>
      <c r="B896" s="38"/>
      <c r="C896" s="38"/>
      <c r="D896" s="38"/>
      <c r="E896" s="38"/>
      <c r="F896" s="38"/>
      <c r="G896" s="38"/>
      <c r="H896" s="38"/>
      <c r="I896" s="38"/>
      <c r="J896" s="38"/>
      <c r="K896" s="38"/>
      <c r="L896" s="38"/>
      <c r="M896" s="38"/>
      <c r="N896" s="38"/>
      <c r="O896" s="38"/>
      <c r="P896" s="38"/>
      <c r="Q896" s="38"/>
      <c r="R896" s="38"/>
      <c r="S896" s="38"/>
      <c r="T896" s="38"/>
      <c r="U896" s="38"/>
      <c r="V896" s="38"/>
      <c r="W896" s="38"/>
      <c r="X896" s="38"/>
      <c r="Y896" s="38"/>
      <c r="Z896" s="38"/>
    </row>
    <row r="897" customFormat="false" ht="15.75" hidden="false" customHeight="true" outlineLevel="0" collapsed="false">
      <c r="A897" s="38"/>
      <c r="B897" s="38"/>
      <c r="C897" s="38"/>
      <c r="D897" s="38"/>
      <c r="E897" s="38"/>
      <c r="F897" s="38"/>
      <c r="G897" s="38"/>
      <c r="H897" s="38"/>
      <c r="I897" s="38"/>
      <c r="J897" s="38"/>
      <c r="K897" s="38"/>
      <c r="L897" s="38"/>
      <c r="M897" s="38"/>
      <c r="N897" s="38"/>
      <c r="O897" s="38"/>
      <c r="P897" s="38"/>
      <c r="Q897" s="38"/>
      <c r="R897" s="38"/>
      <c r="S897" s="38"/>
      <c r="T897" s="38"/>
      <c r="U897" s="38"/>
      <c r="V897" s="38"/>
      <c r="W897" s="38"/>
      <c r="X897" s="38"/>
      <c r="Y897" s="38"/>
      <c r="Z897" s="38"/>
    </row>
    <row r="898" customFormat="false" ht="15.75" hidden="false" customHeight="true" outlineLevel="0" collapsed="false">
      <c r="A898" s="38"/>
      <c r="B898" s="38"/>
      <c r="C898" s="38"/>
      <c r="D898" s="38"/>
      <c r="E898" s="38"/>
      <c r="F898" s="38"/>
      <c r="G898" s="38"/>
      <c r="H898" s="38"/>
      <c r="I898" s="38"/>
      <c r="J898" s="38"/>
      <c r="K898" s="38"/>
      <c r="L898" s="38"/>
      <c r="M898" s="38"/>
      <c r="N898" s="38"/>
      <c r="O898" s="38"/>
      <c r="P898" s="38"/>
      <c r="Q898" s="38"/>
      <c r="R898" s="38"/>
      <c r="S898" s="38"/>
      <c r="T898" s="38"/>
      <c r="U898" s="38"/>
      <c r="V898" s="38"/>
      <c r="W898" s="38"/>
      <c r="X898" s="38"/>
      <c r="Y898" s="38"/>
      <c r="Z898" s="38"/>
    </row>
    <row r="899" customFormat="false" ht="15.75" hidden="false" customHeight="true" outlineLevel="0" collapsed="false">
      <c r="A899" s="38"/>
      <c r="B899" s="38"/>
      <c r="C899" s="38"/>
      <c r="D899" s="38"/>
      <c r="E899" s="38"/>
      <c r="F899" s="38"/>
      <c r="G899" s="38"/>
      <c r="H899" s="38"/>
      <c r="I899" s="38"/>
      <c r="J899" s="38"/>
      <c r="K899" s="38"/>
      <c r="L899" s="38"/>
      <c r="M899" s="38"/>
      <c r="N899" s="38"/>
      <c r="O899" s="38"/>
      <c r="P899" s="38"/>
      <c r="Q899" s="38"/>
      <c r="R899" s="38"/>
      <c r="S899" s="38"/>
      <c r="T899" s="38"/>
      <c r="U899" s="38"/>
      <c r="V899" s="38"/>
      <c r="W899" s="38"/>
      <c r="X899" s="38"/>
      <c r="Y899" s="38"/>
      <c r="Z899" s="38"/>
    </row>
    <row r="900" customFormat="false" ht="15.75" hidden="false" customHeight="true" outlineLevel="0" collapsed="false">
      <c r="A900" s="38"/>
      <c r="B900" s="38"/>
      <c r="C900" s="38"/>
      <c r="D900" s="38"/>
      <c r="E900" s="38"/>
      <c r="F900" s="38"/>
      <c r="G900" s="38"/>
      <c r="H900" s="38"/>
      <c r="I900" s="38"/>
      <c r="J900" s="38"/>
      <c r="K900" s="38"/>
      <c r="L900" s="38"/>
      <c r="M900" s="38"/>
      <c r="N900" s="38"/>
      <c r="O900" s="38"/>
      <c r="P900" s="38"/>
      <c r="Q900" s="38"/>
      <c r="R900" s="38"/>
      <c r="S900" s="38"/>
      <c r="T900" s="38"/>
      <c r="U900" s="38"/>
      <c r="V900" s="38"/>
      <c r="W900" s="38"/>
      <c r="X900" s="38"/>
      <c r="Y900" s="38"/>
      <c r="Z900" s="38"/>
    </row>
    <row r="901" customFormat="false" ht="15.75" hidden="false" customHeight="true" outlineLevel="0" collapsed="false">
      <c r="A901" s="38"/>
      <c r="B901" s="38"/>
      <c r="C901" s="38"/>
      <c r="D901" s="38"/>
      <c r="E901" s="38"/>
      <c r="F901" s="38"/>
      <c r="G901" s="38"/>
      <c r="H901" s="38"/>
      <c r="I901" s="38"/>
      <c r="J901" s="38"/>
      <c r="K901" s="38"/>
      <c r="L901" s="38"/>
      <c r="M901" s="38"/>
      <c r="N901" s="38"/>
      <c r="O901" s="38"/>
      <c r="P901" s="38"/>
      <c r="Q901" s="38"/>
      <c r="R901" s="38"/>
      <c r="S901" s="38"/>
      <c r="T901" s="38"/>
      <c r="U901" s="38"/>
      <c r="V901" s="38"/>
      <c r="W901" s="38"/>
      <c r="X901" s="38"/>
      <c r="Y901" s="38"/>
      <c r="Z901" s="38"/>
    </row>
    <row r="902" customFormat="false" ht="15.75" hidden="false" customHeight="true" outlineLevel="0" collapsed="false">
      <c r="A902" s="38"/>
      <c r="B902" s="38"/>
      <c r="C902" s="38"/>
      <c r="D902" s="38"/>
      <c r="E902" s="38"/>
      <c r="F902" s="38"/>
      <c r="G902" s="38"/>
      <c r="H902" s="38"/>
      <c r="I902" s="38"/>
      <c r="J902" s="38"/>
      <c r="K902" s="38"/>
      <c r="L902" s="38"/>
      <c r="M902" s="38"/>
      <c r="N902" s="38"/>
      <c r="O902" s="38"/>
      <c r="P902" s="38"/>
      <c r="Q902" s="38"/>
      <c r="R902" s="38"/>
      <c r="S902" s="38"/>
      <c r="T902" s="38"/>
      <c r="U902" s="38"/>
      <c r="V902" s="38"/>
      <c r="W902" s="38"/>
      <c r="X902" s="38"/>
      <c r="Y902" s="38"/>
      <c r="Z902" s="38"/>
    </row>
    <row r="903" customFormat="false" ht="15.75" hidden="false" customHeight="true" outlineLevel="0" collapsed="false">
      <c r="A903" s="38"/>
      <c r="B903" s="38"/>
      <c r="C903" s="38"/>
      <c r="D903" s="38"/>
      <c r="E903" s="38"/>
      <c r="F903" s="38"/>
      <c r="G903" s="38"/>
      <c r="H903" s="38"/>
      <c r="I903" s="38"/>
      <c r="J903" s="38"/>
      <c r="K903" s="38"/>
      <c r="L903" s="38"/>
      <c r="M903" s="38"/>
      <c r="N903" s="38"/>
      <c r="O903" s="38"/>
      <c r="P903" s="38"/>
      <c r="Q903" s="38"/>
      <c r="R903" s="38"/>
      <c r="S903" s="38"/>
      <c r="T903" s="38"/>
      <c r="U903" s="38"/>
      <c r="V903" s="38"/>
      <c r="W903" s="38"/>
      <c r="X903" s="38"/>
      <c r="Y903" s="38"/>
      <c r="Z903" s="38"/>
    </row>
    <row r="904" customFormat="false" ht="15.75" hidden="false" customHeight="true" outlineLevel="0" collapsed="false">
      <c r="A904" s="38"/>
      <c r="B904" s="38"/>
      <c r="C904" s="38"/>
      <c r="D904" s="38"/>
      <c r="E904" s="38"/>
      <c r="F904" s="38"/>
      <c r="G904" s="38"/>
      <c r="H904" s="38"/>
      <c r="I904" s="38"/>
      <c r="J904" s="38"/>
      <c r="K904" s="38"/>
      <c r="L904" s="38"/>
      <c r="M904" s="38"/>
      <c r="N904" s="38"/>
      <c r="O904" s="38"/>
      <c r="P904" s="38"/>
      <c r="Q904" s="38"/>
      <c r="R904" s="38"/>
      <c r="S904" s="38"/>
      <c r="T904" s="38"/>
      <c r="U904" s="38"/>
      <c r="V904" s="38"/>
      <c r="W904" s="38"/>
      <c r="X904" s="38"/>
      <c r="Y904" s="38"/>
      <c r="Z904" s="38"/>
    </row>
    <row r="905" customFormat="false" ht="15.75" hidden="false" customHeight="true" outlineLevel="0" collapsed="false">
      <c r="A905" s="38"/>
      <c r="B905" s="38"/>
      <c r="C905" s="38"/>
      <c r="D905" s="38"/>
      <c r="E905" s="38"/>
      <c r="F905" s="38"/>
      <c r="G905" s="38"/>
      <c r="H905" s="38"/>
      <c r="I905" s="38"/>
      <c r="J905" s="38"/>
      <c r="K905" s="38"/>
      <c r="L905" s="38"/>
      <c r="M905" s="38"/>
      <c r="N905" s="38"/>
      <c r="O905" s="38"/>
      <c r="P905" s="38"/>
      <c r="Q905" s="38"/>
      <c r="R905" s="38"/>
      <c r="S905" s="38"/>
      <c r="T905" s="38"/>
      <c r="U905" s="38"/>
      <c r="V905" s="38"/>
      <c r="W905" s="38"/>
      <c r="X905" s="38"/>
      <c r="Y905" s="38"/>
      <c r="Z905" s="38"/>
    </row>
    <row r="906" customFormat="false" ht="15.75" hidden="false" customHeight="true" outlineLevel="0" collapsed="false">
      <c r="A906" s="38"/>
      <c r="B906" s="38"/>
      <c r="C906" s="38"/>
      <c r="D906" s="38"/>
      <c r="E906" s="38"/>
      <c r="F906" s="38"/>
      <c r="G906" s="38"/>
      <c r="H906" s="38"/>
      <c r="I906" s="38"/>
      <c r="J906" s="38"/>
      <c r="K906" s="38"/>
      <c r="L906" s="38"/>
      <c r="M906" s="38"/>
      <c r="N906" s="38"/>
      <c r="O906" s="38"/>
      <c r="P906" s="38"/>
      <c r="Q906" s="38"/>
      <c r="R906" s="38"/>
      <c r="S906" s="38"/>
      <c r="T906" s="38"/>
      <c r="U906" s="38"/>
      <c r="V906" s="38"/>
      <c r="W906" s="38"/>
      <c r="X906" s="38"/>
      <c r="Y906" s="38"/>
      <c r="Z906" s="38"/>
    </row>
    <row r="907" customFormat="false" ht="15.75" hidden="false" customHeight="true" outlineLevel="0" collapsed="false">
      <c r="A907" s="38"/>
      <c r="B907" s="38"/>
      <c r="C907" s="38"/>
      <c r="D907" s="38"/>
      <c r="E907" s="38"/>
      <c r="F907" s="38"/>
      <c r="G907" s="38"/>
      <c r="H907" s="38"/>
      <c r="I907" s="38"/>
      <c r="J907" s="38"/>
      <c r="K907" s="38"/>
      <c r="L907" s="38"/>
      <c r="M907" s="38"/>
      <c r="N907" s="38"/>
      <c r="O907" s="38"/>
      <c r="P907" s="38"/>
      <c r="Q907" s="38"/>
      <c r="R907" s="38"/>
      <c r="S907" s="38"/>
      <c r="T907" s="38"/>
      <c r="U907" s="38"/>
      <c r="V907" s="38"/>
      <c r="W907" s="38"/>
      <c r="X907" s="38"/>
      <c r="Y907" s="38"/>
      <c r="Z907" s="38"/>
    </row>
    <row r="908" customFormat="false" ht="15.75" hidden="false" customHeight="true" outlineLevel="0" collapsed="false">
      <c r="A908" s="38"/>
      <c r="B908" s="38"/>
      <c r="C908" s="38"/>
      <c r="D908" s="38"/>
      <c r="E908" s="38"/>
      <c r="F908" s="38"/>
      <c r="G908" s="38"/>
      <c r="H908" s="38"/>
      <c r="I908" s="38"/>
      <c r="J908" s="38"/>
      <c r="K908" s="38"/>
      <c r="L908" s="38"/>
      <c r="M908" s="38"/>
      <c r="N908" s="38"/>
      <c r="O908" s="38"/>
      <c r="P908" s="38"/>
      <c r="Q908" s="38"/>
      <c r="R908" s="38"/>
      <c r="S908" s="38"/>
      <c r="T908" s="38"/>
      <c r="U908" s="38"/>
      <c r="V908" s="38"/>
      <c r="W908" s="38"/>
      <c r="X908" s="38"/>
      <c r="Y908" s="38"/>
      <c r="Z908" s="38"/>
    </row>
    <row r="909" customFormat="false" ht="15.75" hidden="false" customHeight="true" outlineLevel="0" collapsed="false">
      <c r="A909" s="38"/>
      <c r="B909" s="38"/>
      <c r="C909" s="38"/>
      <c r="D909" s="38"/>
      <c r="E909" s="38"/>
      <c r="F909" s="38"/>
      <c r="G909" s="38"/>
      <c r="H909" s="38"/>
      <c r="I909" s="38"/>
      <c r="J909" s="38"/>
      <c r="K909" s="38"/>
      <c r="L909" s="38"/>
      <c r="M909" s="38"/>
      <c r="N909" s="38"/>
      <c r="O909" s="38"/>
      <c r="P909" s="38"/>
      <c r="Q909" s="38"/>
      <c r="R909" s="38"/>
      <c r="S909" s="38"/>
      <c r="T909" s="38"/>
      <c r="U909" s="38"/>
      <c r="V909" s="38"/>
      <c r="W909" s="38"/>
      <c r="X909" s="38"/>
      <c r="Y909" s="38"/>
      <c r="Z909" s="38"/>
    </row>
    <row r="910" customFormat="false" ht="15.75" hidden="false" customHeight="true" outlineLevel="0" collapsed="false">
      <c r="A910" s="38"/>
      <c r="B910" s="38"/>
      <c r="C910" s="38"/>
      <c r="D910" s="38"/>
      <c r="E910" s="38"/>
      <c r="F910" s="38"/>
      <c r="G910" s="38"/>
      <c r="H910" s="38"/>
      <c r="I910" s="38"/>
      <c r="J910" s="38"/>
      <c r="K910" s="38"/>
      <c r="L910" s="38"/>
      <c r="M910" s="38"/>
      <c r="N910" s="38"/>
      <c r="O910" s="38"/>
      <c r="P910" s="38"/>
      <c r="Q910" s="38"/>
      <c r="R910" s="38"/>
      <c r="S910" s="38"/>
      <c r="T910" s="38"/>
      <c r="U910" s="38"/>
      <c r="V910" s="38"/>
      <c r="W910" s="38"/>
      <c r="X910" s="38"/>
      <c r="Y910" s="38"/>
      <c r="Z910" s="38"/>
    </row>
    <row r="911" customFormat="false" ht="15.75" hidden="false" customHeight="true" outlineLevel="0" collapsed="false">
      <c r="A911" s="38"/>
      <c r="B911" s="38"/>
      <c r="C911" s="38"/>
      <c r="D911" s="38"/>
      <c r="E911" s="38"/>
      <c r="F911" s="38"/>
      <c r="G911" s="38"/>
      <c r="H911" s="38"/>
      <c r="I911" s="38"/>
      <c r="J911" s="38"/>
      <c r="K911" s="38"/>
      <c r="L911" s="38"/>
      <c r="M911" s="38"/>
      <c r="N911" s="38"/>
      <c r="O911" s="38"/>
      <c r="P911" s="38"/>
      <c r="Q911" s="38"/>
      <c r="R911" s="38"/>
      <c r="S911" s="38"/>
      <c r="T911" s="38"/>
      <c r="U911" s="38"/>
      <c r="V911" s="38"/>
      <c r="W911" s="38"/>
      <c r="X911" s="38"/>
      <c r="Y911" s="38"/>
      <c r="Z911" s="38"/>
    </row>
    <row r="912" customFormat="false" ht="15.75" hidden="false" customHeight="true" outlineLevel="0" collapsed="false">
      <c r="A912" s="38"/>
      <c r="B912" s="38"/>
      <c r="C912" s="38"/>
      <c r="D912" s="38"/>
      <c r="E912" s="38"/>
      <c r="F912" s="38"/>
      <c r="G912" s="38"/>
      <c r="H912" s="38"/>
      <c r="I912" s="38"/>
      <c r="J912" s="38"/>
      <c r="K912" s="38"/>
      <c r="L912" s="38"/>
      <c r="M912" s="38"/>
      <c r="N912" s="38"/>
      <c r="O912" s="38"/>
      <c r="P912" s="38"/>
      <c r="Q912" s="38"/>
      <c r="R912" s="38"/>
      <c r="S912" s="38"/>
      <c r="T912" s="38"/>
      <c r="U912" s="38"/>
      <c r="V912" s="38"/>
      <c r="W912" s="38"/>
      <c r="X912" s="38"/>
      <c r="Y912" s="38"/>
      <c r="Z912" s="38"/>
    </row>
    <row r="913" customFormat="false" ht="15.75" hidden="false" customHeight="true" outlineLevel="0" collapsed="false">
      <c r="A913" s="38"/>
      <c r="B913" s="38"/>
      <c r="C913" s="38"/>
      <c r="D913" s="38"/>
      <c r="E913" s="38"/>
      <c r="F913" s="38"/>
      <c r="G913" s="38"/>
      <c r="H913" s="38"/>
      <c r="I913" s="38"/>
      <c r="J913" s="38"/>
      <c r="K913" s="38"/>
      <c r="L913" s="38"/>
      <c r="M913" s="38"/>
      <c r="N913" s="38"/>
      <c r="O913" s="38"/>
      <c r="P913" s="38"/>
      <c r="Q913" s="38"/>
      <c r="R913" s="38"/>
      <c r="S913" s="38"/>
      <c r="T913" s="38"/>
      <c r="U913" s="38"/>
      <c r="V913" s="38"/>
      <c r="W913" s="38"/>
      <c r="X913" s="38"/>
      <c r="Y913" s="38"/>
      <c r="Z913" s="38"/>
    </row>
    <row r="914" customFormat="false" ht="15.75" hidden="false" customHeight="true" outlineLevel="0" collapsed="false">
      <c r="A914" s="38"/>
      <c r="B914" s="38"/>
      <c r="C914" s="38"/>
      <c r="D914" s="38"/>
      <c r="E914" s="38"/>
      <c r="F914" s="38"/>
      <c r="G914" s="38"/>
      <c r="H914" s="38"/>
      <c r="I914" s="38"/>
      <c r="J914" s="38"/>
      <c r="K914" s="38"/>
      <c r="L914" s="38"/>
      <c r="M914" s="38"/>
      <c r="N914" s="38"/>
      <c r="O914" s="38"/>
      <c r="P914" s="38"/>
      <c r="Q914" s="38"/>
      <c r="R914" s="38"/>
      <c r="S914" s="38"/>
      <c r="T914" s="38"/>
      <c r="U914" s="38"/>
      <c r="V914" s="38"/>
      <c r="W914" s="38"/>
      <c r="X914" s="38"/>
      <c r="Y914" s="38"/>
      <c r="Z914" s="38"/>
    </row>
    <row r="915" customFormat="false" ht="15.75" hidden="false" customHeight="true" outlineLevel="0" collapsed="false">
      <c r="A915" s="38"/>
      <c r="B915" s="38"/>
      <c r="C915" s="38"/>
      <c r="D915" s="38"/>
      <c r="E915" s="38"/>
      <c r="F915" s="38"/>
      <c r="G915" s="38"/>
      <c r="H915" s="38"/>
      <c r="I915" s="38"/>
      <c r="J915" s="38"/>
      <c r="K915" s="38"/>
      <c r="L915" s="38"/>
      <c r="M915" s="38"/>
      <c r="N915" s="38"/>
      <c r="O915" s="38"/>
      <c r="P915" s="38"/>
      <c r="Q915" s="38"/>
      <c r="R915" s="38"/>
      <c r="S915" s="38"/>
      <c r="T915" s="38"/>
      <c r="U915" s="38"/>
      <c r="V915" s="38"/>
      <c r="W915" s="38"/>
      <c r="X915" s="38"/>
      <c r="Y915" s="38"/>
      <c r="Z915" s="38"/>
    </row>
    <row r="916" customFormat="false" ht="15.75" hidden="false" customHeight="true" outlineLevel="0" collapsed="false">
      <c r="A916" s="38"/>
      <c r="B916" s="38"/>
      <c r="C916" s="38"/>
      <c r="D916" s="38"/>
      <c r="E916" s="38"/>
      <c r="F916" s="38"/>
      <c r="G916" s="38"/>
      <c r="H916" s="38"/>
      <c r="I916" s="38"/>
      <c r="J916" s="38"/>
      <c r="K916" s="38"/>
      <c r="L916" s="38"/>
      <c r="M916" s="38"/>
      <c r="N916" s="38"/>
      <c r="O916" s="38"/>
      <c r="P916" s="38"/>
      <c r="Q916" s="38"/>
      <c r="R916" s="38"/>
      <c r="S916" s="38"/>
      <c r="T916" s="38"/>
      <c r="U916" s="38"/>
      <c r="V916" s="38"/>
      <c r="W916" s="38"/>
      <c r="X916" s="38"/>
      <c r="Y916" s="38"/>
      <c r="Z916" s="38"/>
    </row>
    <row r="917" customFormat="false" ht="15.75" hidden="false" customHeight="true" outlineLevel="0" collapsed="false">
      <c r="A917" s="38"/>
      <c r="B917" s="38"/>
      <c r="C917" s="38"/>
      <c r="D917" s="38"/>
      <c r="E917" s="38"/>
      <c r="F917" s="38"/>
      <c r="G917" s="38"/>
      <c r="H917" s="38"/>
      <c r="I917" s="38"/>
      <c r="J917" s="38"/>
      <c r="K917" s="38"/>
      <c r="L917" s="38"/>
      <c r="M917" s="38"/>
      <c r="N917" s="38"/>
      <c r="O917" s="38"/>
      <c r="P917" s="38"/>
      <c r="Q917" s="38"/>
      <c r="R917" s="38"/>
      <c r="S917" s="38"/>
      <c r="T917" s="38"/>
      <c r="U917" s="38"/>
      <c r="V917" s="38"/>
      <c r="W917" s="38"/>
      <c r="X917" s="38"/>
      <c r="Y917" s="38"/>
      <c r="Z917" s="38"/>
    </row>
    <row r="918" customFormat="false" ht="15.75" hidden="false" customHeight="true" outlineLevel="0" collapsed="false">
      <c r="A918" s="38"/>
      <c r="B918" s="38"/>
      <c r="C918" s="38"/>
      <c r="D918" s="38"/>
      <c r="E918" s="38"/>
      <c r="F918" s="38"/>
      <c r="G918" s="38"/>
      <c r="H918" s="38"/>
      <c r="I918" s="38"/>
      <c r="J918" s="38"/>
      <c r="K918" s="38"/>
      <c r="L918" s="38"/>
      <c r="M918" s="38"/>
      <c r="N918" s="38"/>
      <c r="O918" s="38"/>
      <c r="P918" s="38"/>
      <c r="Q918" s="38"/>
      <c r="R918" s="38"/>
      <c r="S918" s="38"/>
      <c r="T918" s="38"/>
      <c r="U918" s="38"/>
      <c r="V918" s="38"/>
      <c r="W918" s="38"/>
      <c r="X918" s="38"/>
      <c r="Y918" s="38"/>
      <c r="Z918" s="38"/>
    </row>
    <row r="919" customFormat="false" ht="15.75" hidden="false" customHeight="true" outlineLevel="0" collapsed="false">
      <c r="A919" s="38"/>
      <c r="B919" s="38"/>
      <c r="C919" s="38"/>
      <c r="D919" s="38"/>
      <c r="E919" s="38"/>
      <c r="F919" s="38"/>
      <c r="G919" s="38"/>
      <c r="H919" s="38"/>
      <c r="I919" s="38"/>
      <c r="J919" s="38"/>
      <c r="K919" s="38"/>
      <c r="L919" s="38"/>
      <c r="M919" s="38"/>
      <c r="N919" s="38"/>
      <c r="O919" s="38"/>
      <c r="P919" s="38"/>
      <c r="Q919" s="38"/>
      <c r="R919" s="38"/>
      <c r="S919" s="38"/>
      <c r="T919" s="38"/>
      <c r="U919" s="38"/>
      <c r="V919" s="38"/>
      <c r="W919" s="38"/>
      <c r="X919" s="38"/>
      <c r="Y919" s="38"/>
      <c r="Z919" s="38"/>
    </row>
    <row r="920" customFormat="false" ht="15.75" hidden="false" customHeight="true" outlineLevel="0" collapsed="false">
      <c r="A920" s="38"/>
      <c r="B920" s="38"/>
      <c r="C920" s="38"/>
      <c r="D920" s="38"/>
      <c r="E920" s="38"/>
      <c r="F920" s="38"/>
      <c r="G920" s="38"/>
      <c r="H920" s="38"/>
      <c r="I920" s="38"/>
      <c r="J920" s="38"/>
      <c r="K920" s="38"/>
      <c r="L920" s="38"/>
      <c r="M920" s="38"/>
      <c r="N920" s="38"/>
      <c r="O920" s="38"/>
      <c r="P920" s="38"/>
      <c r="Q920" s="38"/>
      <c r="R920" s="38"/>
      <c r="S920" s="38"/>
      <c r="T920" s="38"/>
      <c r="U920" s="38"/>
      <c r="V920" s="38"/>
      <c r="W920" s="38"/>
      <c r="X920" s="38"/>
      <c r="Y920" s="38"/>
      <c r="Z920" s="38"/>
    </row>
    <row r="921" customFormat="false" ht="15.75" hidden="false" customHeight="true" outlineLevel="0" collapsed="false">
      <c r="A921" s="38"/>
      <c r="B921" s="38"/>
      <c r="C921" s="38"/>
      <c r="D921" s="38"/>
      <c r="E921" s="38"/>
      <c r="F921" s="38"/>
      <c r="G921" s="38"/>
      <c r="H921" s="38"/>
      <c r="I921" s="38"/>
      <c r="J921" s="38"/>
      <c r="K921" s="38"/>
      <c r="L921" s="38"/>
      <c r="M921" s="38"/>
      <c r="N921" s="38"/>
      <c r="O921" s="38"/>
      <c r="P921" s="38"/>
      <c r="Q921" s="38"/>
      <c r="R921" s="38"/>
      <c r="S921" s="38"/>
      <c r="T921" s="38"/>
      <c r="U921" s="38"/>
      <c r="V921" s="38"/>
      <c r="W921" s="38"/>
      <c r="X921" s="38"/>
      <c r="Y921" s="38"/>
      <c r="Z921" s="38"/>
    </row>
    <row r="922" customFormat="false" ht="15.75" hidden="false" customHeight="true" outlineLevel="0" collapsed="false">
      <c r="A922" s="38"/>
      <c r="B922" s="38"/>
      <c r="C922" s="38"/>
      <c r="D922" s="38"/>
      <c r="E922" s="38"/>
      <c r="F922" s="38"/>
      <c r="G922" s="38"/>
      <c r="H922" s="38"/>
      <c r="I922" s="38"/>
      <c r="J922" s="38"/>
      <c r="K922" s="38"/>
      <c r="L922" s="38"/>
      <c r="M922" s="38"/>
      <c r="N922" s="38"/>
      <c r="O922" s="38"/>
      <c r="P922" s="38"/>
      <c r="Q922" s="38"/>
      <c r="R922" s="38"/>
      <c r="S922" s="38"/>
      <c r="T922" s="38"/>
      <c r="U922" s="38"/>
      <c r="V922" s="38"/>
      <c r="W922" s="38"/>
      <c r="X922" s="38"/>
      <c r="Y922" s="38"/>
      <c r="Z922" s="38"/>
    </row>
    <row r="923" customFormat="false" ht="15.75" hidden="false" customHeight="true" outlineLevel="0" collapsed="false">
      <c r="A923" s="38"/>
      <c r="B923" s="38"/>
      <c r="C923" s="38"/>
      <c r="D923" s="38"/>
      <c r="E923" s="38"/>
      <c r="F923" s="38"/>
      <c r="G923" s="38"/>
      <c r="H923" s="38"/>
      <c r="I923" s="38"/>
      <c r="J923" s="38"/>
      <c r="K923" s="38"/>
      <c r="L923" s="38"/>
      <c r="M923" s="38"/>
      <c r="N923" s="38"/>
      <c r="O923" s="38"/>
      <c r="P923" s="38"/>
      <c r="Q923" s="38"/>
      <c r="R923" s="38"/>
      <c r="S923" s="38"/>
      <c r="T923" s="38"/>
      <c r="U923" s="38"/>
      <c r="V923" s="38"/>
      <c r="W923" s="38"/>
      <c r="X923" s="38"/>
      <c r="Y923" s="38"/>
      <c r="Z923" s="38"/>
    </row>
    <row r="924" customFormat="false" ht="15.75" hidden="false" customHeight="true" outlineLevel="0" collapsed="false">
      <c r="A924" s="38"/>
      <c r="B924" s="38"/>
      <c r="C924" s="38"/>
      <c r="D924" s="38"/>
      <c r="E924" s="38"/>
      <c r="F924" s="38"/>
      <c r="G924" s="38"/>
      <c r="H924" s="38"/>
      <c r="I924" s="38"/>
      <c r="J924" s="38"/>
      <c r="K924" s="38"/>
      <c r="L924" s="38"/>
      <c r="M924" s="38"/>
      <c r="N924" s="38"/>
      <c r="O924" s="38"/>
      <c r="P924" s="38"/>
      <c r="Q924" s="38"/>
      <c r="R924" s="38"/>
      <c r="S924" s="38"/>
      <c r="T924" s="38"/>
      <c r="U924" s="38"/>
      <c r="V924" s="38"/>
      <c r="W924" s="38"/>
      <c r="X924" s="38"/>
      <c r="Y924" s="38"/>
      <c r="Z924" s="38"/>
    </row>
    <row r="925" customFormat="false" ht="15.75" hidden="false" customHeight="true" outlineLevel="0" collapsed="false">
      <c r="A925" s="38"/>
      <c r="B925" s="38"/>
      <c r="C925" s="38"/>
      <c r="D925" s="38"/>
      <c r="E925" s="38"/>
      <c r="F925" s="38"/>
      <c r="G925" s="38"/>
      <c r="H925" s="38"/>
      <c r="I925" s="38"/>
      <c r="J925" s="38"/>
      <c r="K925" s="38"/>
      <c r="L925" s="38"/>
      <c r="M925" s="38"/>
      <c r="N925" s="38"/>
      <c r="O925" s="38"/>
      <c r="P925" s="38"/>
      <c r="Q925" s="38"/>
      <c r="R925" s="38"/>
      <c r="S925" s="38"/>
      <c r="T925" s="38"/>
      <c r="U925" s="38"/>
      <c r="V925" s="38"/>
      <c r="W925" s="38"/>
      <c r="X925" s="38"/>
      <c r="Y925" s="38"/>
      <c r="Z925" s="38"/>
    </row>
    <row r="926" customFormat="false" ht="15.75" hidden="false" customHeight="true" outlineLevel="0" collapsed="false">
      <c r="A926" s="38"/>
      <c r="B926" s="38"/>
      <c r="C926" s="38"/>
      <c r="D926" s="38"/>
      <c r="E926" s="38"/>
      <c r="F926" s="38"/>
      <c r="G926" s="38"/>
      <c r="H926" s="38"/>
      <c r="I926" s="38"/>
      <c r="J926" s="38"/>
      <c r="K926" s="38"/>
      <c r="L926" s="38"/>
      <c r="M926" s="38"/>
      <c r="N926" s="38"/>
      <c r="O926" s="38"/>
      <c r="P926" s="38"/>
      <c r="Q926" s="38"/>
      <c r="R926" s="38"/>
      <c r="S926" s="38"/>
      <c r="T926" s="38"/>
      <c r="U926" s="38"/>
      <c r="V926" s="38"/>
      <c r="W926" s="38"/>
      <c r="X926" s="38"/>
      <c r="Y926" s="38"/>
      <c r="Z926" s="38"/>
    </row>
    <row r="927" customFormat="false" ht="15.75" hidden="false" customHeight="true" outlineLevel="0" collapsed="false">
      <c r="A927" s="38"/>
      <c r="B927" s="38"/>
      <c r="C927" s="38"/>
      <c r="D927" s="38"/>
      <c r="E927" s="38"/>
      <c r="F927" s="38"/>
      <c r="G927" s="38"/>
      <c r="H927" s="38"/>
      <c r="I927" s="38"/>
      <c r="J927" s="38"/>
      <c r="K927" s="38"/>
      <c r="L927" s="38"/>
      <c r="M927" s="38"/>
      <c r="N927" s="38"/>
      <c r="O927" s="38"/>
      <c r="P927" s="38"/>
      <c r="Q927" s="38"/>
      <c r="R927" s="38"/>
      <c r="S927" s="38"/>
      <c r="T927" s="38"/>
      <c r="U927" s="38"/>
      <c r="V927" s="38"/>
      <c r="W927" s="38"/>
      <c r="X927" s="38"/>
      <c r="Y927" s="38"/>
      <c r="Z927" s="38"/>
    </row>
    <row r="928" customFormat="false" ht="15.75" hidden="false" customHeight="true" outlineLevel="0" collapsed="false">
      <c r="A928" s="38"/>
      <c r="B928" s="38"/>
      <c r="C928" s="38"/>
      <c r="D928" s="38"/>
      <c r="E928" s="38"/>
      <c r="F928" s="38"/>
      <c r="G928" s="38"/>
      <c r="H928" s="38"/>
      <c r="I928" s="38"/>
      <c r="J928" s="38"/>
      <c r="K928" s="38"/>
      <c r="L928" s="38"/>
      <c r="M928" s="38"/>
      <c r="N928" s="38"/>
      <c r="O928" s="38"/>
      <c r="P928" s="38"/>
      <c r="Q928" s="38"/>
      <c r="R928" s="38"/>
      <c r="S928" s="38"/>
      <c r="T928" s="38"/>
      <c r="U928" s="38"/>
      <c r="V928" s="38"/>
      <c r="W928" s="38"/>
      <c r="X928" s="38"/>
      <c r="Y928" s="38"/>
      <c r="Z928" s="38"/>
    </row>
    <row r="929" customFormat="false" ht="15.75" hidden="false" customHeight="true" outlineLevel="0" collapsed="false">
      <c r="A929" s="38"/>
      <c r="B929" s="38"/>
      <c r="C929" s="38"/>
      <c r="D929" s="38"/>
      <c r="E929" s="38"/>
      <c r="F929" s="38"/>
      <c r="G929" s="38"/>
      <c r="H929" s="38"/>
      <c r="I929" s="38"/>
      <c r="J929" s="38"/>
      <c r="K929" s="38"/>
      <c r="L929" s="38"/>
      <c r="M929" s="38"/>
      <c r="N929" s="38"/>
      <c r="O929" s="38"/>
      <c r="P929" s="38"/>
      <c r="Q929" s="38"/>
      <c r="R929" s="38"/>
      <c r="S929" s="38"/>
      <c r="T929" s="38"/>
      <c r="U929" s="38"/>
      <c r="V929" s="38"/>
      <c r="W929" s="38"/>
      <c r="X929" s="38"/>
      <c r="Y929" s="38"/>
      <c r="Z929" s="38"/>
    </row>
    <row r="930" customFormat="false" ht="15.75" hidden="false" customHeight="true" outlineLevel="0" collapsed="false">
      <c r="A930" s="38"/>
      <c r="B930" s="38"/>
      <c r="C930" s="38"/>
      <c r="D930" s="38"/>
      <c r="E930" s="38"/>
      <c r="F930" s="38"/>
      <c r="G930" s="38"/>
      <c r="H930" s="38"/>
      <c r="I930" s="38"/>
      <c r="J930" s="38"/>
      <c r="K930" s="38"/>
      <c r="L930" s="38"/>
      <c r="M930" s="38"/>
      <c r="N930" s="38"/>
      <c r="O930" s="38"/>
      <c r="P930" s="38"/>
      <c r="Q930" s="38"/>
      <c r="R930" s="38"/>
      <c r="S930" s="38"/>
      <c r="T930" s="38"/>
      <c r="U930" s="38"/>
      <c r="V930" s="38"/>
      <c r="W930" s="38"/>
      <c r="X930" s="38"/>
      <c r="Y930" s="38"/>
      <c r="Z930" s="38"/>
    </row>
    <row r="931" customFormat="false" ht="15.75" hidden="false" customHeight="true" outlineLevel="0" collapsed="false">
      <c r="A931" s="38"/>
      <c r="B931" s="38"/>
      <c r="C931" s="38"/>
      <c r="D931" s="38"/>
      <c r="E931" s="38"/>
      <c r="F931" s="38"/>
      <c r="G931" s="38"/>
      <c r="H931" s="38"/>
      <c r="I931" s="38"/>
      <c r="J931" s="38"/>
      <c r="K931" s="38"/>
      <c r="L931" s="38"/>
      <c r="M931" s="38"/>
      <c r="N931" s="38"/>
      <c r="O931" s="38"/>
      <c r="P931" s="38"/>
      <c r="Q931" s="38"/>
      <c r="R931" s="38"/>
      <c r="S931" s="38"/>
      <c r="T931" s="38"/>
      <c r="U931" s="38"/>
      <c r="V931" s="38"/>
      <c r="W931" s="38"/>
      <c r="X931" s="38"/>
      <c r="Y931" s="38"/>
      <c r="Z931" s="38"/>
    </row>
    <row r="932" customFormat="false" ht="15.75" hidden="false" customHeight="true" outlineLevel="0" collapsed="false">
      <c r="A932" s="38"/>
      <c r="B932" s="38"/>
      <c r="C932" s="38"/>
      <c r="D932" s="38"/>
      <c r="E932" s="38"/>
      <c r="F932" s="38"/>
      <c r="G932" s="38"/>
      <c r="H932" s="38"/>
      <c r="I932" s="38"/>
      <c r="J932" s="38"/>
      <c r="K932" s="38"/>
      <c r="L932" s="38"/>
      <c r="M932" s="38"/>
      <c r="N932" s="38"/>
      <c r="O932" s="38"/>
      <c r="P932" s="38"/>
      <c r="Q932" s="38"/>
      <c r="R932" s="38"/>
      <c r="S932" s="38"/>
      <c r="T932" s="38"/>
      <c r="U932" s="38"/>
      <c r="V932" s="38"/>
      <c r="W932" s="38"/>
      <c r="X932" s="38"/>
      <c r="Y932" s="38"/>
      <c r="Z932" s="38"/>
    </row>
    <row r="933" customFormat="false" ht="15.75" hidden="false" customHeight="true" outlineLevel="0" collapsed="false">
      <c r="A933" s="38"/>
      <c r="B933" s="38"/>
      <c r="C933" s="38"/>
      <c r="D933" s="38"/>
      <c r="E933" s="38"/>
      <c r="F933" s="38"/>
      <c r="G933" s="38"/>
      <c r="H933" s="38"/>
      <c r="I933" s="38"/>
      <c r="J933" s="38"/>
      <c r="K933" s="38"/>
      <c r="L933" s="38"/>
      <c r="M933" s="38"/>
      <c r="N933" s="38"/>
      <c r="O933" s="38"/>
      <c r="P933" s="38"/>
      <c r="Q933" s="38"/>
      <c r="R933" s="38"/>
      <c r="S933" s="38"/>
      <c r="T933" s="38"/>
      <c r="U933" s="38"/>
      <c r="V933" s="38"/>
      <c r="W933" s="38"/>
      <c r="X933" s="38"/>
      <c r="Y933" s="38"/>
      <c r="Z933" s="38"/>
    </row>
    <row r="934" customFormat="false" ht="15.75" hidden="false" customHeight="true" outlineLevel="0" collapsed="false">
      <c r="A934" s="38"/>
      <c r="B934" s="38"/>
      <c r="C934" s="38"/>
      <c r="D934" s="38"/>
      <c r="E934" s="38"/>
      <c r="F934" s="38"/>
      <c r="G934" s="38"/>
      <c r="H934" s="38"/>
      <c r="I934" s="38"/>
      <c r="J934" s="38"/>
      <c r="K934" s="38"/>
      <c r="L934" s="38"/>
      <c r="M934" s="38"/>
      <c r="N934" s="38"/>
      <c r="O934" s="38"/>
      <c r="P934" s="38"/>
      <c r="Q934" s="38"/>
      <c r="R934" s="38"/>
      <c r="S934" s="38"/>
      <c r="T934" s="38"/>
      <c r="U934" s="38"/>
      <c r="V934" s="38"/>
      <c r="W934" s="38"/>
      <c r="X934" s="38"/>
      <c r="Y934" s="38"/>
      <c r="Z934" s="38"/>
    </row>
    <row r="935" customFormat="false" ht="15.75" hidden="false" customHeight="true" outlineLevel="0" collapsed="false">
      <c r="A935" s="38"/>
      <c r="B935" s="38"/>
      <c r="C935" s="38"/>
      <c r="D935" s="38"/>
      <c r="E935" s="38"/>
      <c r="F935" s="38"/>
      <c r="G935" s="38"/>
      <c r="H935" s="38"/>
      <c r="I935" s="38"/>
      <c r="J935" s="38"/>
      <c r="K935" s="38"/>
      <c r="L935" s="38"/>
      <c r="M935" s="38"/>
      <c r="N935" s="38"/>
      <c r="O935" s="38"/>
      <c r="P935" s="38"/>
      <c r="Q935" s="38"/>
      <c r="R935" s="38"/>
      <c r="S935" s="38"/>
      <c r="T935" s="38"/>
      <c r="U935" s="38"/>
      <c r="V935" s="38"/>
      <c r="W935" s="38"/>
      <c r="X935" s="38"/>
      <c r="Y935" s="38"/>
      <c r="Z935" s="38"/>
    </row>
    <row r="936" customFormat="false" ht="15.75" hidden="false" customHeight="true" outlineLevel="0" collapsed="false">
      <c r="A936" s="38"/>
      <c r="B936" s="38"/>
      <c r="C936" s="38"/>
      <c r="D936" s="38"/>
      <c r="E936" s="38"/>
      <c r="F936" s="38"/>
      <c r="G936" s="38"/>
      <c r="H936" s="38"/>
      <c r="I936" s="38"/>
      <c r="J936" s="38"/>
      <c r="K936" s="38"/>
      <c r="L936" s="38"/>
      <c r="M936" s="38"/>
      <c r="N936" s="38"/>
      <c r="O936" s="38"/>
      <c r="P936" s="38"/>
      <c r="Q936" s="38"/>
      <c r="R936" s="38"/>
      <c r="S936" s="38"/>
      <c r="T936" s="38"/>
      <c r="U936" s="38"/>
      <c r="V936" s="38"/>
      <c r="W936" s="38"/>
      <c r="X936" s="38"/>
      <c r="Y936" s="38"/>
      <c r="Z936" s="38"/>
    </row>
    <row r="937" customFormat="false" ht="15.75" hidden="false" customHeight="true" outlineLevel="0" collapsed="false">
      <c r="A937" s="38"/>
      <c r="B937" s="38"/>
      <c r="C937" s="38"/>
      <c r="D937" s="38"/>
      <c r="E937" s="38"/>
      <c r="F937" s="38"/>
      <c r="G937" s="38"/>
      <c r="H937" s="38"/>
      <c r="I937" s="38"/>
      <c r="J937" s="38"/>
      <c r="K937" s="38"/>
      <c r="L937" s="38"/>
      <c r="M937" s="38"/>
      <c r="N937" s="38"/>
      <c r="O937" s="38"/>
      <c r="P937" s="38"/>
      <c r="Q937" s="38"/>
      <c r="R937" s="38"/>
      <c r="S937" s="38"/>
      <c r="T937" s="38"/>
      <c r="U937" s="38"/>
      <c r="V937" s="38"/>
      <c r="W937" s="38"/>
      <c r="X937" s="38"/>
      <c r="Y937" s="38"/>
      <c r="Z937" s="38"/>
    </row>
    <row r="938" customFormat="false" ht="15.75" hidden="false" customHeight="true" outlineLevel="0" collapsed="false">
      <c r="A938" s="38"/>
      <c r="B938" s="38"/>
      <c r="C938" s="38"/>
      <c r="D938" s="38"/>
      <c r="E938" s="38"/>
      <c r="F938" s="38"/>
      <c r="G938" s="38"/>
      <c r="H938" s="38"/>
      <c r="I938" s="38"/>
      <c r="J938" s="38"/>
      <c r="K938" s="38"/>
      <c r="L938" s="38"/>
      <c r="M938" s="38"/>
      <c r="N938" s="38"/>
      <c r="O938" s="38"/>
      <c r="P938" s="38"/>
      <c r="Q938" s="38"/>
      <c r="R938" s="38"/>
      <c r="S938" s="38"/>
      <c r="T938" s="38"/>
      <c r="U938" s="38"/>
      <c r="V938" s="38"/>
      <c r="W938" s="38"/>
      <c r="X938" s="38"/>
      <c r="Y938" s="38"/>
      <c r="Z938" s="38"/>
    </row>
    <row r="939" customFormat="false" ht="15.75" hidden="false" customHeight="true" outlineLevel="0" collapsed="false">
      <c r="A939" s="38"/>
      <c r="B939" s="38"/>
      <c r="C939" s="38"/>
      <c r="D939" s="38"/>
      <c r="E939" s="38"/>
      <c r="F939" s="38"/>
      <c r="G939" s="38"/>
      <c r="H939" s="38"/>
      <c r="I939" s="38"/>
      <c r="J939" s="38"/>
      <c r="K939" s="38"/>
      <c r="L939" s="38"/>
      <c r="M939" s="38"/>
      <c r="N939" s="38"/>
      <c r="O939" s="38"/>
      <c r="P939" s="38"/>
      <c r="Q939" s="38"/>
      <c r="R939" s="38"/>
      <c r="S939" s="38"/>
      <c r="T939" s="38"/>
      <c r="U939" s="38"/>
      <c r="V939" s="38"/>
      <c r="W939" s="38"/>
      <c r="X939" s="38"/>
      <c r="Y939" s="38"/>
      <c r="Z939" s="38"/>
    </row>
    <row r="940" customFormat="false" ht="15.75" hidden="false" customHeight="true" outlineLevel="0" collapsed="false">
      <c r="A940" s="38"/>
      <c r="B940" s="38"/>
      <c r="C940" s="38"/>
      <c r="D940" s="38"/>
      <c r="E940" s="38"/>
      <c r="F940" s="38"/>
      <c r="G940" s="38"/>
      <c r="H940" s="38"/>
      <c r="I940" s="38"/>
      <c r="J940" s="38"/>
      <c r="K940" s="38"/>
      <c r="L940" s="38"/>
      <c r="M940" s="38"/>
      <c r="N940" s="38"/>
      <c r="O940" s="38"/>
      <c r="P940" s="38"/>
      <c r="Q940" s="38"/>
      <c r="R940" s="38"/>
      <c r="S940" s="38"/>
      <c r="T940" s="38"/>
      <c r="U940" s="38"/>
      <c r="V940" s="38"/>
      <c r="W940" s="38"/>
      <c r="X940" s="38"/>
      <c r="Y940" s="38"/>
      <c r="Z940" s="38"/>
    </row>
    <row r="941" customFormat="false" ht="15.75" hidden="false" customHeight="true" outlineLevel="0" collapsed="false">
      <c r="A941" s="38"/>
      <c r="B941" s="38"/>
      <c r="C941" s="38"/>
      <c r="D941" s="38"/>
      <c r="E941" s="38"/>
      <c r="F941" s="38"/>
      <c r="G941" s="38"/>
      <c r="H941" s="38"/>
      <c r="I941" s="38"/>
      <c r="J941" s="38"/>
      <c r="K941" s="38"/>
      <c r="L941" s="38"/>
      <c r="M941" s="38"/>
      <c r="N941" s="38"/>
      <c r="O941" s="38"/>
      <c r="P941" s="38"/>
      <c r="Q941" s="38"/>
      <c r="R941" s="38"/>
      <c r="S941" s="38"/>
      <c r="T941" s="38"/>
      <c r="U941" s="38"/>
      <c r="V941" s="38"/>
      <c r="W941" s="38"/>
      <c r="X941" s="38"/>
      <c r="Y941" s="38"/>
      <c r="Z941" s="38"/>
    </row>
    <row r="942" customFormat="false" ht="15.75" hidden="false" customHeight="true" outlineLevel="0" collapsed="false">
      <c r="A942" s="38"/>
      <c r="B942" s="38"/>
      <c r="C942" s="38"/>
      <c r="D942" s="38"/>
      <c r="E942" s="38"/>
      <c r="F942" s="38"/>
      <c r="G942" s="38"/>
      <c r="H942" s="38"/>
      <c r="I942" s="38"/>
      <c r="J942" s="38"/>
      <c r="K942" s="38"/>
      <c r="L942" s="38"/>
      <c r="M942" s="38"/>
      <c r="N942" s="38"/>
      <c r="O942" s="38"/>
      <c r="P942" s="38"/>
      <c r="Q942" s="38"/>
      <c r="R942" s="38"/>
      <c r="S942" s="38"/>
      <c r="T942" s="38"/>
      <c r="U942" s="38"/>
      <c r="V942" s="38"/>
      <c r="W942" s="38"/>
      <c r="X942" s="38"/>
      <c r="Y942" s="38"/>
      <c r="Z942" s="38"/>
    </row>
    <row r="943" customFormat="false" ht="15.75" hidden="false" customHeight="true" outlineLevel="0" collapsed="false">
      <c r="A943" s="38"/>
      <c r="B943" s="38"/>
      <c r="C943" s="38"/>
      <c r="D943" s="38"/>
      <c r="E943" s="38"/>
      <c r="F943" s="38"/>
      <c r="G943" s="38"/>
      <c r="H943" s="38"/>
      <c r="I943" s="38"/>
      <c r="J943" s="38"/>
      <c r="K943" s="38"/>
      <c r="L943" s="38"/>
      <c r="M943" s="38"/>
      <c r="N943" s="38"/>
      <c r="O943" s="38"/>
      <c r="P943" s="38"/>
      <c r="Q943" s="38"/>
      <c r="R943" s="38"/>
      <c r="S943" s="38"/>
      <c r="T943" s="38"/>
      <c r="U943" s="38"/>
      <c r="V943" s="38"/>
      <c r="W943" s="38"/>
      <c r="X943" s="38"/>
      <c r="Y943" s="38"/>
      <c r="Z943" s="38"/>
    </row>
    <row r="944" customFormat="false" ht="15.75" hidden="false" customHeight="true" outlineLevel="0" collapsed="false">
      <c r="A944" s="38"/>
      <c r="B944" s="38"/>
      <c r="C944" s="38"/>
      <c r="D944" s="38"/>
      <c r="E944" s="38"/>
      <c r="F944" s="38"/>
      <c r="G944" s="38"/>
      <c r="H944" s="38"/>
      <c r="I944" s="38"/>
      <c r="J944" s="38"/>
      <c r="K944" s="38"/>
      <c r="L944" s="38"/>
      <c r="M944" s="38"/>
      <c r="N944" s="38"/>
      <c r="O944" s="38"/>
      <c r="P944" s="38"/>
      <c r="Q944" s="38"/>
      <c r="R944" s="38"/>
      <c r="S944" s="38"/>
      <c r="T944" s="38"/>
      <c r="U944" s="38"/>
      <c r="V944" s="38"/>
      <c r="W944" s="38"/>
      <c r="X944" s="38"/>
      <c r="Y944" s="38"/>
      <c r="Z944" s="38"/>
    </row>
    <row r="945" customFormat="false" ht="15.75" hidden="false" customHeight="true" outlineLevel="0" collapsed="false">
      <c r="A945" s="38"/>
      <c r="B945" s="38"/>
      <c r="C945" s="38"/>
      <c r="D945" s="38"/>
      <c r="E945" s="38"/>
      <c r="F945" s="38"/>
      <c r="G945" s="38"/>
      <c r="H945" s="38"/>
      <c r="I945" s="38"/>
      <c r="J945" s="38"/>
      <c r="K945" s="38"/>
      <c r="L945" s="38"/>
      <c r="M945" s="38"/>
      <c r="N945" s="38"/>
      <c r="O945" s="38"/>
      <c r="P945" s="38"/>
      <c r="Q945" s="38"/>
      <c r="R945" s="38"/>
      <c r="S945" s="38"/>
      <c r="T945" s="38"/>
      <c r="U945" s="38"/>
      <c r="V945" s="38"/>
      <c r="W945" s="38"/>
      <c r="X945" s="38"/>
      <c r="Y945" s="38"/>
      <c r="Z945" s="38"/>
    </row>
    <row r="946" customFormat="false" ht="15.75" hidden="false" customHeight="true" outlineLevel="0" collapsed="false">
      <c r="A946" s="38"/>
      <c r="B946" s="38"/>
      <c r="C946" s="38"/>
      <c r="D946" s="38"/>
      <c r="E946" s="38"/>
      <c r="F946" s="38"/>
      <c r="G946" s="38"/>
      <c r="H946" s="38"/>
      <c r="I946" s="38"/>
      <c r="J946" s="38"/>
      <c r="K946" s="38"/>
      <c r="L946" s="38"/>
      <c r="M946" s="38"/>
      <c r="N946" s="38"/>
      <c r="O946" s="38"/>
      <c r="P946" s="38"/>
      <c r="Q946" s="38"/>
      <c r="R946" s="38"/>
      <c r="S946" s="38"/>
      <c r="T946" s="38"/>
      <c r="U946" s="38"/>
      <c r="V946" s="38"/>
      <c r="W946" s="38"/>
      <c r="X946" s="38"/>
      <c r="Y946" s="38"/>
      <c r="Z946" s="38"/>
    </row>
    <row r="947" customFormat="false" ht="15.75" hidden="false" customHeight="true" outlineLevel="0" collapsed="false">
      <c r="A947" s="38"/>
      <c r="B947" s="38"/>
      <c r="C947" s="38"/>
      <c r="D947" s="38"/>
      <c r="E947" s="38"/>
      <c r="F947" s="38"/>
      <c r="G947" s="38"/>
      <c r="H947" s="38"/>
      <c r="I947" s="38"/>
      <c r="J947" s="38"/>
      <c r="K947" s="38"/>
      <c r="L947" s="38"/>
      <c r="M947" s="38"/>
      <c r="N947" s="38"/>
      <c r="O947" s="38"/>
      <c r="P947" s="38"/>
      <c r="Q947" s="38"/>
      <c r="R947" s="38"/>
      <c r="S947" s="38"/>
      <c r="T947" s="38"/>
      <c r="U947" s="38"/>
      <c r="V947" s="38"/>
      <c r="W947" s="38"/>
      <c r="X947" s="38"/>
      <c r="Y947" s="38"/>
      <c r="Z947" s="38"/>
    </row>
    <row r="948" customFormat="false" ht="15.75" hidden="false" customHeight="true" outlineLevel="0" collapsed="false">
      <c r="A948" s="38"/>
      <c r="B948" s="38"/>
      <c r="C948" s="38"/>
      <c r="D948" s="38"/>
      <c r="E948" s="38"/>
      <c r="F948" s="38"/>
      <c r="G948" s="38"/>
      <c r="H948" s="38"/>
      <c r="I948" s="38"/>
      <c r="J948" s="38"/>
      <c r="K948" s="38"/>
      <c r="L948" s="38"/>
      <c r="M948" s="38"/>
      <c r="N948" s="38"/>
      <c r="O948" s="38"/>
      <c r="P948" s="38"/>
      <c r="Q948" s="38"/>
      <c r="R948" s="38"/>
      <c r="S948" s="38"/>
      <c r="T948" s="38"/>
      <c r="U948" s="38"/>
      <c r="V948" s="38"/>
      <c r="W948" s="38"/>
      <c r="X948" s="38"/>
      <c r="Y948" s="38"/>
      <c r="Z948" s="38"/>
    </row>
    <row r="949" customFormat="false" ht="15.75" hidden="false" customHeight="true" outlineLevel="0" collapsed="false">
      <c r="A949" s="38"/>
      <c r="B949" s="38"/>
      <c r="C949" s="38"/>
      <c r="D949" s="38"/>
      <c r="E949" s="38"/>
      <c r="F949" s="38"/>
      <c r="G949" s="38"/>
      <c r="H949" s="38"/>
      <c r="I949" s="38"/>
      <c r="J949" s="38"/>
      <c r="K949" s="38"/>
      <c r="L949" s="38"/>
      <c r="M949" s="38"/>
      <c r="N949" s="38"/>
      <c r="O949" s="38"/>
      <c r="P949" s="38"/>
      <c r="Q949" s="38"/>
      <c r="R949" s="38"/>
      <c r="S949" s="38"/>
      <c r="T949" s="38"/>
      <c r="U949" s="38"/>
      <c r="V949" s="38"/>
      <c r="W949" s="38"/>
      <c r="X949" s="38"/>
      <c r="Y949" s="38"/>
      <c r="Z949" s="38"/>
    </row>
    <row r="950" customFormat="false" ht="15.75" hidden="false" customHeight="true" outlineLevel="0" collapsed="false">
      <c r="A950" s="38"/>
      <c r="B950" s="38"/>
      <c r="C950" s="38"/>
      <c r="D950" s="38"/>
      <c r="E950" s="38"/>
      <c r="F950" s="38"/>
      <c r="G950" s="38"/>
      <c r="H950" s="38"/>
      <c r="I950" s="38"/>
      <c r="J950" s="38"/>
      <c r="K950" s="38"/>
      <c r="L950" s="38"/>
      <c r="M950" s="38"/>
      <c r="N950" s="38"/>
      <c r="O950" s="38"/>
      <c r="P950" s="38"/>
      <c r="Q950" s="38"/>
      <c r="R950" s="38"/>
      <c r="S950" s="38"/>
      <c r="T950" s="38"/>
      <c r="U950" s="38"/>
      <c r="V950" s="38"/>
      <c r="W950" s="38"/>
      <c r="X950" s="38"/>
      <c r="Y950" s="38"/>
      <c r="Z950" s="38"/>
    </row>
    <row r="951" customFormat="false" ht="15.75" hidden="false" customHeight="true" outlineLevel="0" collapsed="false">
      <c r="A951" s="38"/>
      <c r="B951" s="38"/>
      <c r="C951" s="38"/>
      <c r="D951" s="38"/>
      <c r="E951" s="38"/>
      <c r="F951" s="38"/>
      <c r="G951" s="38"/>
      <c r="H951" s="38"/>
      <c r="I951" s="38"/>
      <c r="J951" s="38"/>
      <c r="K951" s="38"/>
      <c r="L951" s="38"/>
      <c r="M951" s="38"/>
      <c r="N951" s="38"/>
      <c r="O951" s="38"/>
      <c r="P951" s="38"/>
      <c r="Q951" s="38"/>
      <c r="R951" s="38"/>
      <c r="S951" s="38"/>
      <c r="T951" s="38"/>
      <c r="U951" s="38"/>
      <c r="V951" s="38"/>
      <c r="W951" s="38"/>
      <c r="X951" s="38"/>
      <c r="Y951" s="38"/>
      <c r="Z951" s="38"/>
    </row>
    <row r="952" customFormat="false" ht="15.75" hidden="false" customHeight="true" outlineLevel="0" collapsed="false">
      <c r="A952" s="38"/>
      <c r="B952" s="38"/>
      <c r="C952" s="38"/>
      <c r="D952" s="38"/>
      <c r="E952" s="38"/>
      <c r="F952" s="38"/>
      <c r="G952" s="38"/>
      <c r="H952" s="38"/>
      <c r="I952" s="38"/>
      <c r="J952" s="38"/>
      <c r="K952" s="38"/>
      <c r="L952" s="38"/>
      <c r="M952" s="38"/>
      <c r="N952" s="38"/>
      <c r="O952" s="38"/>
      <c r="P952" s="38"/>
      <c r="Q952" s="38"/>
      <c r="R952" s="38"/>
      <c r="S952" s="38"/>
      <c r="T952" s="38"/>
      <c r="U952" s="38"/>
      <c r="V952" s="38"/>
      <c r="W952" s="38"/>
      <c r="X952" s="38"/>
      <c r="Y952" s="38"/>
      <c r="Z952" s="38"/>
    </row>
    <row r="953" customFormat="false" ht="15.75" hidden="false" customHeight="true" outlineLevel="0" collapsed="false">
      <c r="A953" s="38"/>
      <c r="B953" s="38"/>
      <c r="C953" s="38"/>
      <c r="D953" s="38"/>
      <c r="E953" s="38"/>
      <c r="F953" s="38"/>
      <c r="G953" s="38"/>
      <c r="H953" s="38"/>
      <c r="I953" s="38"/>
      <c r="J953" s="38"/>
      <c r="K953" s="38"/>
      <c r="L953" s="38"/>
      <c r="M953" s="38"/>
      <c r="N953" s="38"/>
      <c r="O953" s="38"/>
      <c r="P953" s="38"/>
      <c r="Q953" s="38"/>
      <c r="R953" s="38"/>
      <c r="S953" s="38"/>
      <c r="T953" s="38"/>
      <c r="U953" s="38"/>
      <c r="V953" s="38"/>
      <c r="W953" s="38"/>
      <c r="X953" s="38"/>
      <c r="Y953" s="38"/>
      <c r="Z953" s="38"/>
    </row>
    <row r="954" customFormat="false" ht="15.75" hidden="false" customHeight="true" outlineLevel="0" collapsed="false">
      <c r="A954" s="38"/>
      <c r="B954" s="38"/>
      <c r="C954" s="38"/>
      <c r="D954" s="38"/>
      <c r="E954" s="38"/>
      <c r="F954" s="38"/>
      <c r="G954" s="38"/>
      <c r="H954" s="38"/>
      <c r="I954" s="38"/>
      <c r="J954" s="38"/>
      <c r="K954" s="38"/>
      <c r="L954" s="38"/>
      <c r="M954" s="38"/>
      <c r="N954" s="38"/>
      <c r="O954" s="38"/>
      <c r="P954" s="38"/>
      <c r="Q954" s="38"/>
      <c r="R954" s="38"/>
      <c r="S954" s="38"/>
      <c r="T954" s="38"/>
      <c r="U954" s="38"/>
      <c r="V954" s="38"/>
      <c r="W954" s="38"/>
      <c r="X954" s="38"/>
      <c r="Y954" s="38"/>
      <c r="Z954" s="38"/>
    </row>
    <row r="955" customFormat="false" ht="15.75" hidden="false" customHeight="true" outlineLevel="0" collapsed="false">
      <c r="A955" s="38"/>
      <c r="B955" s="38"/>
      <c r="C955" s="38"/>
      <c r="D955" s="38"/>
      <c r="E955" s="38"/>
      <c r="F955" s="38"/>
      <c r="G955" s="38"/>
      <c r="H955" s="38"/>
      <c r="I955" s="38"/>
      <c r="J955" s="38"/>
      <c r="K955" s="38"/>
      <c r="L955" s="38"/>
      <c r="M955" s="38"/>
      <c r="N955" s="38"/>
      <c r="O955" s="38"/>
      <c r="P955" s="38"/>
      <c r="Q955" s="38"/>
      <c r="R955" s="38"/>
      <c r="S955" s="38"/>
      <c r="T955" s="38"/>
      <c r="U955" s="38"/>
      <c r="V955" s="38"/>
      <c r="W955" s="38"/>
      <c r="X955" s="38"/>
      <c r="Y955" s="38"/>
      <c r="Z955" s="38"/>
    </row>
    <row r="956" customFormat="false" ht="15.75" hidden="false" customHeight="true" outlineLevel="0" collapsed="false">
      <c r="A956" s="38"/>
      <c r="B956" s="38"/>
      <c r="C956" s="38"/>
      <c r="D956" s="38"/>
      <c r="E956" s="38"/>
      <c r="F956" s="38"/>
      <c r="G956" s="38"/>
      <c r="H956" s="38"/>
      <c r="I956" s="38"/>
      <c r="J956" s="38"/>
      <c r="K956" s="38"/>
      <c r="L956" s="38"/>
      <c r="M956" s="38"/>
      <c r="N956" s="38"/>
      <c r="O956" s="38"/>
      <c r="P956" s="38"/>
      <c r="Q956" s="38"/>
      <c r="R956" s="38"/>
      <c r="S956" s="38"/>
      <c r="T956" s="38"/>
      <c r="U956" s="38"/>
      <c r="V956" s="38"/>
      <c r="W956" s="38"/>
      <c r="X956" s="38"/>
      <c r="Y956" s="38"/>
      <c r="Z956" s="38"/>
    </row>
    <row r="957" customFormat="false" ht="15.75" hidden="false" customHeight="true" outlineLevel="0" collapsed="false">
      <c r="A957" s="38"/>
      <c r="B957" s="38"/>
      <c r="C957" s="38"/>
      <c r="D957" s="38"/>
      <c r="E957" s="38"/>
      <c r="F957" s="38"/>
      <c r="G957" s="38"/>
      <c r="H957" s="38"/>
      <c r="I957" s="38"/>
      <c r="J957" s="38"/>
      <c r="K957" s="38"/>
      <c r="L957" s="38"/>
      <c r="M957" s="38"/>
      <c r="N957" s="38"/>
      <c r="O957" s="38"/>
      <c r="P957" s="38"/>
      <c r="Q957" s="38"/>
      <c r="R957" s="38"/>
      <c r="S957" s="38"/>
      <c r="T957" s="38"/>
      <c r="U957" s="38"/>
      <c r="V957" s="38"/>
      <c r="W957" s="38"/>
      <c r="X957" s="38"/>
      <c r="Y957" s="38"/>
      <c r="Z957" s="38"/>
    </row>
    <row r="958" customFormat="false" ht="15.75" hidden="false" customHeight="true" outlineLevel="0" collapsed="false">
      <c r="A958" s="38"/>
      <c r="B958" s="38"/>
      <c r="C958" s="38"/>
      <c r="D958" s="38"/>
      <c r="E958" s="38"/>
      <c r="F958" s="38"/>
      <c r="G958" s="38"/>
      <c r="H958" s="38"/>
      <c r="I958" s="38"/>
      <c r="J958" s="38"/>
      <c r="K958" s="38"/>
      <c r="L958" s="38"/>
      <c r="M958" s="38"/>
      <c r="N958" s="38"/>
      <c r="O958" s="38"/>
      <c r="P958" s="38"/>
      <c r="Q958" s="38"/>
      <c r="R958" s="38"/>
      <c r="S958" s="38"/>
      <c r="T958" s="38"/>
      <c r="U958" s="38"/>
      <c r="V958" s="38"/>
      <c r="W958" s="38"/>
      <c r="X958" s="38"/>
      <c r="Y958" s="38"/>
      <c r="Z958" s="38"/>
    </row>
    <row r="959" customFormat="false" ht="15.75" hidden="false" customHeight="true" outlineLevel="0" collapsed="false">
      <c r="A959" s="38"/>
      <c r="B959" s="38"/>
      <c r="C959" s="38"/>
      <c r="D959" s="38"/>
      <c r="E959" s="38"/>
      <c r="F959" s="38"/>
      <c r="G959" s="38"/>
      <c r="H959" s="38"/>
      <c r="I959" s="38"/>
      <c r="J959" s="38"/>
      <c r="K959" s="38"/>
      <c r="L959" s="38"/>
      <c r="M959" s="38"/>
      <c r="N959" s="38"/>
      <c r="O959" s="38"/>
      <c r="P959" s="38"/>
      <c r="Q959" s="38"/>
      <c r="R959" s="38"/>
      <c r="S959" s="38"/>
      <c r="T959" s="38"/>
      <c r="U959" s="38"/>
      <c r="V959" s="38"/>
      <c r="W959" s="38"/>
      <c r="X959" s="38"/>
      <c r="Y959" s="38"/>
      <c r="Z959" s="38"/>
    </row>
    <row r="960" customFormat="false" ht="15.75" hidden="false" customHeight="true" outlineLevel="0" collapsed="false">
      <c r="A960" s="38"/>
      <c r="B960" s="38"/>
      <c r="C960" s="38"/>
      <c r="D960" s="38"/>
      <c r="E960" s="38"/>
      <c r="F960" s="38"/>
      <c r="G960" s="38"/>
      <c r="H960" s="38"/>
      <c r="I960" s="38"/>
      <c r="J960" s="38"/>
      <c r="K960" s="38"/>
      <c r="L960" s="38"/>
      <c r="M960" s="38"/>
      <c r="N960" s="38"/>
      <c r="O960" s="38"/>
      <c r="P960" s="38"/>
      <c r="Q960" s="38"/>
      <c r="R960" s="38"/>
      <c r="S960" s="38"/>
      <c r="T960" s="38"/>
      <c r="U960" s="38"/>
      <c r="V960" s="38"/>
      <c r="W960" s="38"/>
      <c r="X960" s="38"/>
      <c r="Y960" s="38"/>
      <c r="Z960" s="38"/>
    </row>
    <row r="961" customFormat="false" ht="15.75" hidden="false" customHeight="true" outlineLevel="0" collapsed="false">
      <c r="A961" s="38"/>
      <c r="B961" s="38"/>
      <c r="C961" s="38"/>
      <c r="D961" s="38"/>
      <c r="E961" s="38"/>
      <c r="F961" s="38"/>
      <c r="G961" s="38"/>
      <c r="H961" s="38"/>
      <c r="I961" s="38"/>
      <c r="J961" s="38"/>
      <c r="K961" s="38"/>
      <c r="L961" s="38"/>
      <c r="M961" s="38"/>
      <c r="N961" s="38"/>
      <c r="O961" s="38"/>
      <c r="P961" s="38"/>
      <c r="Q961" s="38"/>
      <c r="R961" s="38"/>
      <c r="S961" s="38"/>
      <c r="T961" s="38"/>
      <c r="U961" s="38"/>
      <c r="V961" s="38"/>
      <c r="W961" s="38"/>
      <c r="X961" s="38"/>
      <c r="Y961" s="38"/>
      <c r="Z961" s="38"/>
    </row>
    <row r="962" customFormat="false" ht="15.75" hidden="false" customHeight="true" outlineLevel="0" collapsed="false">
      <c r="A962" s="38"/>
      <c r="B962" s="38"/>
      <c r="C962" s="38"/>
      <c r="D962" s="38"/>
      <c r="E962" s="38"/>
      <c r="F962" s="38"/>
      <c r="G962" s="38"/>
      <c r="H962" s="38"/>
      <c r="I962" s="38"/>
      <c r="J962" s="38"/>
      <c r="K962" s="38"/>
      <c r="L962" s="38"/>
      <c r="M962" s="38"/>
      <c r="N962" s="38"/>
      <c r="O962" s="38"/>
      <c r="P962" s="38"/>
      <c r="Q962" s="38"/>
      <c r="R962" s="38"/>
      <c r="S962" s="38"/>
      <c r="T962" s="38"/>
      <c r="U962" s="38"/>
      <c r="V962" s="38"/>
      <c r="W962" s="38"/>
      <c r="X962" s="38"/>
      <c r="Y962" s="38"/>
      <c r="Z962" s="38"/>
    </row>
    <row r="963" customFormat="false" ht="15.75" hidden="false" customHeight="true" outlineLevel="0" collapsed="false">
      <c r="A963" s="38"/>
      <c r="B963" s="38"/>
      <c r="C963" s="38"/>
      <c r="D963" s="38"/>
      <c r="E963" s="38"/>
      <c r="F963" s="38"/>
      <c r="G963" s="38"/>
      <c r="H963" s="38"/>
      <c r="I963" s="38"/>
      <c r="J963" s="38"/>
      <c r="K963" s="38"/>
      <c r="L963" s="38"/>
      <c r="M963" s="38"/>
      <c r="N963" s="38"/>
      <c r="O963" s="38"/>
      <c r="P963" s="38"/>
      <c r="Q963" s="38"/>
      <c r="R963" s="38"/>
      <c r="S963" s="38"/>
      <c r="T963" s="38"/>
      <c r="U963" s="38"/>
      <c r="V963" s="38"/>
      <c r="W963" s="38"/>
      <c r="X963" s="38"/>
      <c r="Y963" s="38"/>
      <c r="Z963" s="38"/>
    </row>
    <row r="964" customFormat="false" ht="15.75" hidden="false" customHeight="true" outlineLevel="0" collapsed="false">
      <c r="A964" s="38"/>
      <c r="B964" s="38"/>
      <c r="C964" s="38"/>
      <c r="D964" s="38"/>
      <c r="E964" s="38"/>
      <c r="F964" s="38"/>
      <c r="G964" s="38"/>
      <c r="H964" s="38"/>
      <c r="I964" s="38"/>
      <c r="J964" s="38"/>
      <c r="K964" s="38"/>
      <c r="L964" s="38"/>
      <c r="M964" s="38"/>
      <c r="N964" s="38"/>
      <c r="O964" s="38"/>
      <c r="P964" s="38"/>
      <c r="Q964" s="38"/>
      <c r="R964" s="38"/>
      <c r="S964" s="38"/>
      <c r="T964" s="38"/>
      <c r="U964" s="38"/>
      <c r="V964" s="38"/>
      <c r="W964" s="38"/>
      <c r="X964" s="38"/>
      <c r="Y964" s="38"/>
      <c r="Z964" s="38"/>
    </row>
    <row r="965" customFormat="false" ht="15.75" hidden="false" customHeight="true" outlineLevel="0" collapsed="false">
      <c r="A965" s="38"/>
      <c r="B965" s="38"/>
      <c r="C965" s="38"/>
      <c r="D965" s="38"/>
      <c r="E965" s="38"/>
      <c r="F965" s="38"/>
      <c r="G965" s="38"/>
      <c r="H965" s="38"/>
      <c r="I965" s="38"/>
      <c r="J965" s="38"/>
      <c r="K965" s="38"/>
      <c r="L965" s="38"/>
      <c r="M965" s="38"/>
      <c r="N965" s="38"/>
      <c r="O965" s="38"/>
      <c r="P965" s="38"/>
      <c r="Q965" s="38"/>
      <c r="R965" s="38"/>
      <c r="S965" s="38"/>
      <c r="T965" s="38"/>
      <c r="U965" s="38"/>
      <c r="V965" s="38"/>
      <c r="W965" s="38"/>
      <c r="X965" s="38"/>
      <c r="Y965" s="38"/>
      <c r="Z965" s="38"/>
    </row>
    <row r="966" customFormat="false" ht="15.75" hidden="false" customHeight="true" outlineLevel="0" collapsed="false">
      <c r="A966" s="38"/>
      <c r="B966" s="38"/>
      <c r="C966" s="38"/>
      <c r="D966" s="38"/>
      <c r="E966" s="38"/>
      <c r="F966" s="38"/>
      <c r="G966" s="38"/>
      <c r="H966" s="38"/>
      <c r="I966" s="38"/>
      <c r="J966" s="38"/>
      <c r="K966" s="38"/>
      <c r="L966" s="38"/>
      <c r="M966" s="38"/>
      <c r="N966" s="38"/>
      <c r="O966" s="38"/>
      <c r="P966" s="38"/>
      <c r="Q966" s="38"/>
      <c r="R966" s="38"/>
      <c r="S966" s="38"/>
      <c r="T966" s="38"/>
      <c r="U966" s="38"/>
      <c r="V966" s="38"/>
      <c r="W966" s="38"/>
      <c r="X966" s="38"/>
      <c r="Y966" s="38"/>
      <c r="Z966" s="38"/>
    </row>
    <row r="967" customFormat="false" ht="15.75" hidden="false" customHeight="true" outlineLevel="0" collapsed="false">
      <c r="A967" s="38"/>
      <c r="B967" s="38"/>
      <c r="C967" s="38"/>
      <c r="D967" s="38"/>
      <c r="E967" s="38"/>
      <c r="F967" s="38"/>
      <c r="G967" s="38"/>
      <c r="H967" s="38"/>
      <c r="I967" s="38"/>
      <c r="J967" s="38"/>
      <c r="K967" s="38"/>
      <c r="L967" s="38"/>
      <c r="M967" s="38"/>
      <c r="N967" s="38"/>
      <c r="O967" s="38"/>
      <c r="P967" s="38"/>
      <c r="Q967" s="38"/>
      <c r="R967" s="38"/>
      <c r="S967" s="38"/>
      <c r="T967" s="38"/>
      <c r="U967" s="38"/>
      <c r="V967" s="38"/>
      <c r="W967" s="38"/>
      <c r="X967" s="38"/>
      <c r="Y967" s="38"/>
      <c r="Z967" s="38"/>
    </row>
    <row r="968" customFormat="false" ht="15.75" hidden="false" customHeight="true" outlineLevel="0" collapsed="false">
      <c r="A968" s="38"/>
      <c r="B968" s="38"/>
      <c r="C968" s="38"/>
      <c r="D968" s="38"/>
      <c r="E968" s="38"/>
      <c r="F968" s="38"/>
      <c r="G968" s="38"/>
      <c r="H968" s="38"/>
      <c r="I968" s="38"/>
      <c r="J968" s="38"/>
      <c r="K968" s="38"/>
      <c r="L968" s="38"/>
      <c r="M968" s="38"/>
      <c r="N968" s="38"/>
      <c r="O968" s="38"/>
      <c r="P968" s="38"/>
      <c r="Q968" s="38"/>
      <c r="R968" s="38"/>
      <c r="S968" s="38"/>
      <c r="T968" s="38"/>
      <c r="U968" s="38"/>
      <c r="V968" s="38"/>
      <c r="W968" s="38"/>
      <c r="X968" s="38"/>
      <c r="Y968" s="38"/>
      <c r="Z968" s="38"/>
    </row>
    <row r="969" customFormat="false" ht="15.75" hidden="false" customHeight="true" outlineLevel="0" collapsed="false">
      <c r="A969" s="38"/>
      <c r="B969" s="38"/>
      <c r="C969" s="38"/>
      <c r="D969" s="38"/>
      <c r="E969" s="38"/>
      <c r="F969" s="38"/>
      <c r="G969" s="38"/>
      <c r="H969" s="38"/>
      <c r="I969" s="38"/>
      <c r="J969" s="38"/>
      <c r="K969" s="38"/>
      <c r="L969" s="38"/>
      <c r="M969" s="38"/>
      <c r="N969" s="38"/>
      <c r="O969" s="38"/>
      <c r="P969" s="38"/>
      <c r="Q969" s="38"/>
      <c r="R969" s="38"/>
      <c r="S969" s="38"/>
      <c r="T969" s="38"/>
      <c r="U969" s="38"/>
      <c r="V969" s="38"/>
      <c r="W969" s="38"/>
      <c r="X969" s="38"/>
      <c r="Y969" s="38"/>
      <c r="Z969" s="38"/>
    </row>
    <row r="970" customFormat="false" ht="15.75" hidden="false" customHeight="true" outlineLevel="0" collapsed="false">
      <c r="A970" s="38"/>
      <c r="B970" s="38"/>
      <c r="C970" s="38"/>
      <c r="D970" s="38"/>
      <c r="E970" s="38"/>
      <c r="F970" s="38"/>
      <c r="G970" s="38"/>
      <c r="H970" s="38"/>
      <c r="I970" s="38"/>
      <c r="J970" s="38"/>
      <c r="K970" s="38"/>
      <c r="L970" s="38"/>
      <c r="M970" s="38"/>
      <c r="N970" s="38"/>
      <c r="O970" s="38"/>
      <c r="P970" s="38"/>
      <c r="Q970" s="38"/>
      <c r="R970" s="38"/>
      <c r="S970" s="38"/>
      <c r="T970" s="38"/>
      <c r="U970" s="38"/>
      <c r="V970" s="38"/>
      <c r="W970" s="38"/>
      <c r="X970" s="38"/>
      <c r="Y970" s="38"/>
      <c r="Z970" s="38"/>
    </row>
    <row r="971" customFormat="false" ht="15.75" hidden="false" customHeight="true" outlineLevel="0" collapsed="false">
      <c r="A971" s="38"/>
      <c r="B971" s="38"/>
      <c r="C971" s="38"/>
      <c r="D971" s="38"/>
      <c r="E971" s="38"/>
      <c r="F971" s="38"/>
      <c r="G971" s="38"/>
      <c r="H971" s="38"/>
      <c r="I971" s="38"/>
      <c r="J971" s="38"/>
      <c r="K971" s="38"/>
      <c r="L971" s="38"/>
      <c r="M971" s="38"/>
      <c r="N971" s="38"/>
      <c r="O971" s="38"/>
      <c r="P971" s="38"/>
      <c r="Q971" s="38"/>
      <c r="R971" s="38"/>
      <c r="S971" s="38"/>
      <c r="T971" s="38"/>
      <c r="U971" s="38"/>
      <c r="V971" s="38"/>
      <c r="W971" s="38"/>
      <c r="X971" s="38"/>
      <c r="Y971" s="38"/>
      <c r="Z971" s="38"/>
    </row>
    <row r="972" customFormat="false" ht="15.75" hidden="false" customHeight="true" outlineLevel="0" collapsed="false">
      <c r="A972" s="38"/>
      <c r="B972" s="38"/>
      <c r="C972" s="38"/>
      <c r="D972" s="38"/>
      <c r="E972" s="38"/>
      <c r="F972" s="38"/>
      <c r="G972" s="38"/>
      <c r="H972" s="38"/>
      <c r="I972" s="38"/>
      <c r="J972" s="38"/>
      <c r="K972" s="38"/>
      <c r="L972" s="38"/>
      <c r="M972" s="38"/>
      <c r="N972" s="38"/>
      <c r="O972" s="38"/>
      <c r="P972" s="38"/>
      <c r="Q972" s="38"/>
      <c r="R972" s="38"/>
      <c r="S972" s="38"/>
      <c r="T972" s="38"/>
      <c r="U972" s="38"/>
      <c r="V972" s="38"/>
      <c r="W972" s="38"/>
      <c r="X972" s="38"/>
      <c r="Y972" s="38"/>
      <c r="Z972" s="38"/>
    </row>
    <row r="973" customFormat="false" ht="15.75" hidden="false" customHeight="true" outlineLevel="0" collapsed="false">
      <c r="A973" s="38"/>
      <c r="B973" s="38"/>
      <c r="C973" s="38"/>
      <c r="D973" s="38"/>
      <c r="E973" s="38"/>
      <c r="F973" s="38"/>
      <c r="G973" s="38"/>
      <c r="H973" s="38"/>
      <c r="I973" s="38"/>
      <c r="J973" s="38"/>
      <c r="K973" s="38"/>
      <c r="L973" s="38"/>
      <c r="M973" s="38"/>
      <c r="N973" s="38"/>
      <c r="O973" s="38"/>
      <c r="P973" s="38"/>
      <c r="Q973" s="38"/>
      <c r="R973" s="38"/>
      <c r="S973" s="38"/>
      <c r="T973" s="38"/>
      <c r="U973" s="38"/>
      <c r="V973" s="38"/>
      <c r="W973" s="38"/>
      <c r="X973" s="38"/>
      <c r="Y973" s="38"/>
      <c r="Z973" s="38"/>
    </row>
    <row r="974" customFormat="false" ht="15.75" hidden="false" customHeight="true" outlineLevel="0" collapsed="false">
      <c r="A974" s="38"/>
      <c r="B974" s="38"/>
      <c r="C974" s="38"/>
      <c r="D974" s="38"/>
      <c r="E974" s="38"/>
      <c r="F974" s="38"/>
      <c r="G974" s="38"/>
      <c r="H974" s="38"/>
      <c r="I974" s="38"/>
      <c r="J974" s="38"/>
      <c r="K974" s="38"/>
      <c r="L974" s="38"/>
      <c r="M974" s="38"/>
      <c r="N974" s="38"/>
      <c r="O974" s="38"/>
      <c r="P974" s="38"/>
      <c r="Q974" s="38"/>
      <c r="R974" s="38"/>
      <c r="S974" s="38"/>
      <c r="T974" s="38"/>
      <c r="U974" s="38"/>
      <c r="V974" s="38"/>
      <c r="W974" s="38"/>
      <c r="X974" s="38"/>
      <c r="Y974" s="38"/>
      <c r="Z974" s="38"/>
    </row>
    <row r="975" customFormat="false" ht="15.75" hidden="false" customHeight="true" outlineLevel="0" collapsed="false">
      <c r="A975" s="38"/>
      <c r="B975" s="38"/>
      <c r="C975" s="38"/>
      <c r="D975" s="38"/>
      <c r="E975" s="38"/>
      <c r="F975" s="38"/>
      <c r="G975" s="38"/>
      <c r="H975" s="38"/>
      <c r="I975" s="38"/>
      <c r="J975" s="38"/>
      <c r="K975" s="38"/>
      <c r="L975" s="38"/>
      <c r="M975" s="38"/>
      <c r="N975" s="38"/>
      <c r="O975" s="38"/>
      <c r="P975" s="38"/>
      <c r="Q975" s="38"/>
      <c r="R975" s="38"/>
      <c r="S975" s="38"/>
      <c r="T975" s="38"/>
      <c r="U975" s="38"/>
      <c r="V975" s="38"/>
      <c r="W975" s="38"/>
      <c r="X975" s="38"/>
      <c r="Y975" s="38"/>
      <c r="Z975" s="38"/>
    </row>
    <row r="976" customFormat="false" ht="15.75" hidden="false" customHeight="true" outlineLevel="0" collapsed="false">
      <c r="A976" s="38"/>
      <c r="B976" s="38"/>
      <c r="C976" s="38"/>
      <c r="D976" s="38"/>
      <c r="E976" s="38"/>
      <c r="F976" s="38"/>
      <c r="G976" s="38"/>
      <c r="H976" s="38"/>
      <c r="I976" s="38"/>
      <c r="J976" s="38"/>
      <c r="K976" s="38"/>
      <c r="L976" s="38"/>
      <c r="M976" s="38"/>
      <c r="N976" s="38"/>
      <c r="O976" s="38"/>
      <c r="P976" s="38"/>
      <c r="Q976" s="38"/>
      <c r="R976" s="38"/>
      <c r="S976" s="38"/>
      <c r="T976" s="38"/>
      <c r="U976" s="38"/>
      <c r="V976" s="38"/>
      <c r="W976" s="38"/>
      <c r="X976" s="38"/>
      <c r="Y976" s="38"/>
      <c r="Z976" s="38"/>
    </row>
    <row r="977" customFormat="false" ht="15.75" hidden="false" customHeight="true" outlineLevel="0" collapsed="false">
      <c r="A977" s="38"/>
      <c r="B977" s="38"/>
      <c r="C977" s="38"/>
      <c r="D977" s="38"/>
      <c r="E977" s="38"/>
      <c r="F977" s="38"/>
      <c r="G977" s="38"/>
      <c r="H977" s="38"/>
      <c r="I977" s="38"/>
      <c r="J977" s="38"/>
      <c r="K977" s="38"/>
      <c r="L977" s="38"/>
      <c r="M977" s="38"/>
      <c r="N977" s="38"/>
      <c r="O977" s="38"/>
      <c r="P977" s="38"/>
      <c r="Q977" s="38"/>
      <c r="R977" s="38"/>
      <c r="S977" s="38"/>
      <c r="T977" s="38"/>
      <c r="U977" s="38"/>
      <c r="V977" s="38"/>
      <c r="W977" s="38"/>
      <c r="X977" s="38"/>
      <c r="Y977" s="38"/>
      <c r="Z977" s="38"/>
    </row>
    <row r="978" customFormat="false" ht="15.75" hidden="false" customHeight="true" outlineLevel="0" collapsed="false">
      <c r="A978" s="38"/>
      <c r="B978" s="38"/>
      <c r="C978" s="38"/>
      <c r="D978" s="38"/>
      <c r="E978" s="38"/>
      <c r="F978" s="38"/>
      <c r="G978" s="38"/>
      <c r="H978" s="38"/>
      <c r="I978" s="38"/>
      <c r="J978" s="38"/>
      <c r="K978" s="38"/>
      <c r="L978" s="38"/>
      <c r="M978" s="38"/>
      <c r="N978" s="38"/>
      <c r="O978" s="38"/>
      <c r="P978" s="38"/>
      <c r="Q978" s="38"/>
      <c r="R978" s="38"/>
      <c r="S978" s="38"/>
      <c r="T978" s="38"/>
      <c r="U978" s="38"/>
      <c r="V978" s="38"/>
      <c r="W978" s="38"/>
      <c r="X978" s="38"/>
      <c r="Y978" s="38"/>
      <c r="Z978" s="38"/>
    </row>
    <row r="979" customFormat="false" ht="15.75" hidden="false" customHeight="true" outlineLevel="0" collapsed="false">
      <c r="A979" s="38"/>
      <c r="B979" s="38"/>
      <c r="C979" s="38"/>
      <c r="D979" s="38"/>
      <c r="E979" s="38"/>
      <c r="F979" s="38"/>
      <c r="G979" s="38"/>
      <c r="H979" s="38"/>
      <c r="I979" s="38"/>
      <c r="J979" s="38"/>
      <c r="K979" s="38"/>
      <c r="L979" s="38"/>
      <c r="M979" s="38"/>
      <c r="N979" s="38"/>
      <c r="O979" s="38"/>
      <c r="P979" s="38"/>
      <c r="Q979" s="38"/>
      <c r="R979" s="38"/>
      <c r="S979" s="38"/>
      <c r="T979" s="38"/>
      <c r="U979" s="38"/>
      <c r="V979" s="38"/>
      <c r="W979" s="38"/>
      <c r="X979" s="38"/>
      <c r="Y979" s="38"/>
      <c r="Z979" s="38"/>
    </row>
    <row r="980" customFormat="false" ht="15.75" hidden="false" customHeight="true" outlineLevel="0" collapsed="false">
      <c r="A980" s="38"/>
      <c r="B980" s="38"/>
      <c r="C980" s="38"/>
      <c r="D980" s="38"/>
      <c r="E980" s="38"/>
      <c r="F980" s="38"/>
      <c r="G980" s="38"/>
      <c r="H980" s="38"/>
      <c r="I980" s="38"/>
      <c r="J980" s="38"/>
      <c r="K980" s="38"/>
      <c r="L980" s="38"/>
      <c r="M980" s="38"/>
      <c r="N980" s="38"/>
      <c r="O980" s="38"/>
      <c r="P980" s="38"/>
      <c r="Q980" s="38"/>
      <c r="R980" s="38"/>
      <c r="S980" s="38"/>
      <c r="T980" s="38"/>
      <c r="U980" s="38"/>
      <c r="V980" s="38"/>
      <c r="W980" s="38"/>
      <c r="X980" s="38"/>
      <c r="Y980" s="38"/>
      <c r="Z980" s="38"/>
    </row>
    <row r="981" customFormat="false" ht="15.75" hidden="false" customHeight="true" outlineLevel="0" collapsed="false">
      <c r="A981" s="38"/>
      <c r="B981" s="38"/>
      <c r="C981" s="38"/>
      <c r="D981" s="38"/>
      <c r="E981" s="38"/>
      <c r="F981" s="38"/>
      <c r="G981" s="38"/>
      <c r="H981" s="38"/>
      <c r="I981" s="38"/>
      <c r="J981" s="38"/>
      <c r="K981" s="38"/>
      <c r="L981" s="38"/>
      <c r="M981" s="38"/>
      <c r="N981" s="38"/>
      <c r="O981" s="38"/>
      <c r="P981" s="38"/>
      <c r="Q981" s="38"/>
      <c r="R981" s="38"/>
      <c r="S981" s="38"/>
      <c r="T981" s="38"/>
      <c r="U981" s="38"/>
      <c r="V981" s="38"/>
      <c r="W981" s="38"/>
      <c r="X981" s="38"/>
      <c r="Y981" s="38"/>
      <c r="Z981" s="38"/>
    </row>
    <row r="982" customFormat="false" ht="15.75" hidden="false" customHeight="true" outlineLevel="0" collapsed="false">
      <c r="A982" s="38"/>
      <c r="B982" s="38"/>
      <c r="C982" s="38"/>
      <c r="D982" s="38"/>
      <c r="E982" s="38"/>
      <c r="F982" s="38"/>
      <c r="G982" s="38"/>
      <c r="H982" s="38"/>
      <c r="I982" s="38"/>
      <c r="J982" s="38"/>
      <c r="K982" s="38"/>
      <c r="L982" s="38"/>
      <c r="M982" s="38"/>
      <c r="N982" s="38"/>
      <c r="O982" s="38"/>
      <c r="P982" s="38"/>
      <c r="Q982" s="38"/>
      <c r="R982" s="38"/>
      <c r="S982" s="38"/>
      <c r="T982" s="38"/>
      <c r="U982" s="38"/>
      <c r="V982" s="38"/>
      <c r="W982" s="38"/>
      <c r="X982" s="38"/>
      <c r="Y982" s="38"/>
      <c r="Z982" s="38"/>
    </row>
    <row r="983" customFormat="false" ht="15.75" hidden="false" customHeight="true" outlineLevel="0" collapsed="false">
      <c r="A983" s="38"/>
      <c r="B983" s="38"/>
      <c r="C983" s="38"/>
      <c r="D983" s="38"/>
      <c r="E983" s="38"/>
      <c r="F983" s="38"/>
      <c r="G983" s="38"/>
      <c r="H983" s="38"/>
      <c r="I983" s="38"/>
      <c r="J983" s="38"/>
      <c r="K983" s="38"/>
      <c r="L983" s="38"/>
      <c r="M983" s="38"/>
      <c r="N983" s="38"/>
      <c r="O983" s="38"/>
      <c r="P983" s="38"/>
      <c r="Q983" s="38"/>
      <c r="R983" s="38"/>
      <c r="S983" s="38"/>
      <c r="T983" s="38"/>
      <c r="U983" s="38"/>
      <c r="V983" s="38"/>
      <c r="W983" s="38"/>
      <c r="X983" s="38"/>
      <c r="Y983" s="38"/>
      <c r="Z983" s="38"/>
    </row>
    <row r="984" customFormat="false" ht="15.75" hidden="false" customHeight="true" outlineLevel="0" collapsed="false">
      <c r="A984" s="38"/>
      <c r="B984" s="38"/>
      <c r="C984" s="38"/>
      <c r="D984" s="38"/>
      <c r="E984" s="38"/>
      <c r="F984" s="38"/>
      <c r="G984" s="38"/>
      <c r="H984" s="38"/>
      <c r="I984" s="38"/>
      <c r="J984" s="38"/>
      <c r="K984" s="38"/>
      <c r="L984" s="38"/>
      <c r="M984" s="38"/>
      <c r="N984" s="38"/>
      <c r="O984" s="38"/>
      <c r="P984" s="38"/>
      <c r="Q984" s="38"/>
      <c r="R984" s="38"/>
      <c r="S984" s="38"/>
      <c r="T984" s="38"/>
      <c r="U984" s="38"/>
      <c r="V984" s="38"/>
      <c r="W984" s="38"/>
      <c r="X984" s="38"/>
      <c r="Y984" s="38"/>
      <c r="Z984" s="38"/>
    </row>
    <row r="985" customFormat="false" ht="15.75" hidden="false" customHeight="true" outlineLevel="0" collapsed="false">
      <c r="A985" s="38"/>
      <c r="B985" s="38"/>
      <c r="C985" s="38"/>
      <c r="D985" s="38"/>
      <c r="E985" s="38"/>
      <c r="F985" s="38"/>
      <c r="G985" s="38"/>
      <c r="H985" s="38"/>
      <c r="I985" s="38"/>
      <c r="J985" s="38"/>
      <c r="K985" s="38"/>
      <c r="L985" s="38"/>
      <c r="M985" s="38"/>
      <c r="N985" s="38"/>
      <c r="O985" s="38"/>
      <c r="P985" s="38"/>
      <c r="Q985" s="38"/>
      <c r="R985" s="38"/>
      <c r="S985" s="38"/>
      <c r="T985" s="38"/>
      <c r="U985" s="38"/>
      <c r="V985" s="38"/>
      <c r="W985" s="38"/>
      <c r="X985" s="38"/>
      <c r="Y985" s="38"/>
      <c r="Z985" s="38"/>
    </row>
    <row r="986" customFormat="false" ht="15.75" hidden="false" customHeight="true" outlineLevel="0" collapsed="false">
      <c r="A986" s="38"/>
      <c r="B986" s="38"/>
      <c r="C986" s="38"/>
      <c r="D986" s="38"/>
      <c r="E986" s="38"/>
      <c r="F986" s="38"/>
      <c r="G986" s="38"/>
      <c r="H986" s="38"/>
      <c r="I986" s="38"/>
      <c r="J986" s="38"/>
      <c r="K986" s="38"/>
      <c r="L986" s="38"/>
      <c r="M986" s="38"/>
      <c r="N986" s="38"/>
      <c r="O986" s="38"/>
      <c r="P986" s="38"/>
      <c r="Q986" s="38"/>
      <c r="R986" s="38"/>
      <c r="S986" s="38"/>
      <c r="T986" s="38"/>
      <c r="U986" s="38"/>
      <c r="V986" s="38"/>
      <c r="W986" s="38"/>
      <c r="X986" s="38"/>
      <c r="Y986" s="38"/>
      <c r="Z986" s="38"/>
    </row>
    <row r="987" customFormat="false" ht="15.75" hidden="false" customHeight="true" outlineLevel="0" collapsed="false">
      <c r="A987" s="38"/>
      <c r="B987" s="38"/>
      <c r="C987" s="38"/>
      <c r="D987" s="38"/>
      <c r="E987" s="38"/>
      <c r="F987" s="38"/>
      <c r="G987" s="38"/>
      <c r="H987" s="38"/>
      <c r="I987" s="38"/>
      <c r="J987" s="38"/>
      <c r="K987" s="38"/>
      <c r="L987" s="38"/>
      <c r="M987" s="38"/>
      <c r="N987" s="38"/>
      <c r="O987" s="38"/>
      <c r="P987" s="38"/>
      <c r="Q987" s="38"/>
      <c r="R987" s="38"/>
      <c r="S987" s="38"/>
      <c r="T987" s="38"/>
      <c r="U987" s="38"/>
      <c r="V987" s="38"/>
      <c r="W987" s="38"/>
      <c r="X987" s="38"/>
      <c r="Y987" s="38"/>
      <c r="Z987" s="38"/>
    </row>
    <row r="988" customFormat="false" ht="15.75" hidden="false" customHeight="true" outlineLevel="0" collapsed="false">
      <c r="A988" s="38"/>
      <c r="B988" s="38"/>
      <c r="C988" s="38"/>
      <c r="D988" s="38"/>
      <c r="E988" s="38"/>
      <c r="F988" s="38"/>
      <c r="G988" s="38"/>
      <c r="H988" s="38"/>
      <c r="I988" s="38"/>
      <c r="J988" s="38"/>
      <c r="K988" s="38"/>
      <c r="L988" s="38"/>
      <c r="M988" s="38"/>
      <c r="N988" s="38"/>
      <c r="O988" s="38"/>
      <c r="P988" s="38"/>
      <c r="Q988" s="38"/>
      <c r="R988" s="38"/>
      <c r="S988" s="38"/>
      <c r="T988" s="38"/>
      <c r="U988" s="38"/>
      <c r="V988" s="38"/>
      <c r="W988" s="38"/>
      <c r="X988" s="38"/>
      <c r="Y988" s="38"/>
      <c r="Z988" s="38"/>
    </row>
    <row r="989" customFormat="false" ht="15.75" hidden="false" customHeight="true" outlineLevel="0" collapsed="false">
      <c r="A989" s="38"/>
      <c r="B989" s="38"/>
      <c r="C989" s="38"/>
      <c r="D989" s="38"/>
      <c r="E989" s="38"/>
      <c r="F989" s="38"/>
      <c r="G989" s="38"/>
      <c r="H989" s="38"/>
      <c r="I989" s="38"/>
      <c r="J989" s="38"/>
      <c r="K989" s="38"/>
      <c r="L989" s="38"/>
      <c r="M989" s="38"/>
      <c r="N989" s="38"/>
      <c r="O989" s="38"/>
      <c r="P989" s="38"/>
      <c r="Q989" s="38"/>
      <c r="R989" s="38"/>
      <c r="S989" s="38"/>
      <c r="T989" s="38"/>
      <c r="U989" s="38"/>
      <c r="V989" s="38"/>
      <c r="W989" s="38"/>
      <c r="X989" s="38"/>
      <c r="Y989" s="38"/>
      <c r="Z989" s="38"/>
    </row>
    <row r="990" customFormat="false" ht="15.75" hidden="false" customHeight="true" outlineLevel="0" collapsed="false">
      <c r="A990" s="38"/>
      <c r="B990" s="38"/>
      <c r="C990" s="38"/>
      <c r="D990" s="38"/>
      <c r="E990" s="38"/>
      <c r="F990" s="38"/>
      <c r="G990" s="38"/>
      <c r="H990" s="38"/>
      <c r="I990" s="38"/>
      <c r="J990" s="38"/>
      <c r="K990" s="38"/>
      <c r="L990" s="38"/>
      <c r="M990" s="38"/>
      <c r="N990" s="38"/>
      <c r="O990" s="38"/>
      <c r="P990" s="38"/>
      <c r="Q990" s="38"/>
      <c r="R990" s="38"/>
      <c r="S990" s="38"/>
      <c r="T990" s="38"/>
      <c r="U990" s="38"/>
      <c r="V990" s="38"/>
      <c r="W990" s="38"/>
      <c r="X990" s="38"/>
      <c r="Y990" s="38"/>
      <c r="Z990" s="38"/>
    </row>
    <row r="991" customFormat="false" ht="15.75" hidden="false" customHeight="true" outlineLevel="0" collapsed="false">
      <c r="A991" s="38"/>
      <c r="B991" s="38"/>
      <c r="C991" s="38"/>
      <c r="D991" s="38"/>
      <c r="E991" s="38"/>
      <c r="F991" s="38"/>
      <c r="G991" s="38"/>
      <c r="H991" s="38"/>
      <c r="I991" s="38"/>
      <c r="J991" s="38"/>
      <c r="K991" s="38"/>
      <c r="L991" s="38"/>
      <c r="M991" s="38"/>
      <c r="N991" s="38"/>
      <c r="O991" s="38"/>
      <c r="P991" s="38"/>
      <c r="Q991" s="38"/>
      <c r="R991" s="38"/>
      <c r="S991" s="38"/>
      <c r="T991" s="38"/>
      <c r="U991" s="38"/>
      <c r="V991" s="38"/>
      <c r="W991" s="38"/>
      <c r="X991" s="38"/>
      <c r="Y991" s="38"/>
      <c r="Z991" s="38"/>
    </row>
    <row r="992" customFormat="false" ht="15.75" hidden="false" customHeight="true" outlineLevel="0" collapsed="false">
      <c r="A992" s="38"/>
      <c r="B992" s="38"/>
      <c r="C992" s="38"/>
      <c r="D992" s="38"/>
      <c r="E992" s="38"/>
      <c r="F992" s="38"/>
      <c r="G992" s="38"/>
      <c r="H992" s="38"/>
      <c r="I992" s="38"/>
      <c r="J992" s="38"/>
      <c r="K992" s="38"/>
      <c r="L992" s="38"/>
      <c r="M992" s="38"/>
      <c r="N992" s="38"/>
      <c r="O992" s="38"/>
      <c r="P992" s="38"/>
      <c r="Q992" s="38"/>
      <c r="R992" s="38"/>
      <c r="S992" s="38"/>
      <c r="T992" s="38"/>
      <c r="U992" s="38"/>
      <c r="V992" s="38"/>
      <c r="W992" s="38"/>
      <c r="X992" s="38"/>
      <c r="Y992" s="38"/>
      <c r="Z992" s="38"/>
    </row>
    <row r="993" customFormat="false" ht="15.75" hidden="false" customHeight="true" outlineLevel="0" collapsed="false">
      <c r="A993" s="38"/>
      <c r="B993" s="38"/>
      <c r="C993" s="38"/>
      <c r="D993" s="38"/>
      <c r="E993" s="38"/>
      <c r="F993" s="38"/>
      <c r="G993" s="38"/>
      <c r="H993" s="38"/>
      <c r="I993" s="38"/>
      <c r="J993" s="38"/>
      <c r="K993" s="38"/>
      <c r="L993" s="38"/>
      <c r="M993" s="38"/>
      <c r="N993" s="38"/>
      <c r="O993" s="38"/>
      <c r="P993" s="38"/>
      <c r="Q993" s="38"/>
      <c r="R993" s="38"/>
      <c r="S993" s="38"/>
      <c r="T993" s="38"/>
      <c r="U993" s="38"/>
      <c r="V993" s="38"/>
      <c r="W993" s="38"/>
      <c r="X993" s="38"/>
      <c r="Y993" s="38"/>
      <c r="Z993" s="38"/>
    </row>
    <row r="994" customFormat="false" ht="15.75" hidden="false" customHeight="true" outlineLevel="0" collapsed="false">
      <c r="A994" s="38"/>
      <c r="B994" s="38"/>
      <c r="C994" s="38"/>
      <c r="D994" s="38"/>
      <c r="E994" s="38"/>
      <c r="F994" s="38"/>
      <c r="G994" s="38"/>
      <c r="H994" s="38"/>
      <c r="I994" s="38"/>
      <c r="J994" s="38"/>
      <c r="K994" s="38"/>
      <c r="L994" s="38"/>
      <c r="M994" s="38"/>
      <c r="N994" s="38"/>
      <c r="O994" s="38"/>
      <c r="P994" s="38"/>
      <c r="Q994" s="38"/>
      <c r="R994" s="38"/>
      <c r="S994" s="38"/>
      <c r="T994" s="38"/>
      <c r="U994" s="38"/>
      <c r="V994" s="38"/>
      <c r="W994" s="38"/>
      <c r="X994" s="38"/>
      <c r="Y994" s="38"/>
      <c r="Z994" s="38"/>
    </row>
    <row r="995" customFormat="false" ht="15.75" hidden="false" customHeight="true" outlineLevel="0" collapsed="false">
      <c r="A995" s="38"/>
      <c r="B995" s="38"/>
      <c r="C995" s="38"/>
      <c r="D995" s="38"/>
      <c r="E995" s="38"/>
      <c r="F995" s="38"/>
      <c r="G995" s="38"/>
      <c r="H995" s="38"/>
      <c r="I995" s="38"/>
      <c r="J995" s="38"/>
      <c r="K995" s="38"/>
      <c r="L995" s="38"/>
      <c r="M995" s="38"/>
      <c r="N995" s="38"/>
      <c r="O995" s="38"/>
      <c r="P995" s="38"/>
      <c r="Q995" s="38"/>
      <c r="R995" s="38"/>
      <c r="S995" s="38"/>
      <c r="T995" s="38"/>
      <c r="U995" s="38"/>
      <c r="V995" s="38"/>
      <c r="W995" s="38"/>
      <c r="X995" s="38"/>
      <c r="Y995" s="38"/>
      <c r="Z995" s="38"/>
    </row>
    <row r="996" customFormat="false" ht="15.75" hidden="false" customHeight="true" outlineLevel="0" collapsed="false">
      <c r="A996" s="38"/>
      <c r="B996" s="38"/>
      <c r="C996" s="38"/>
      <c r="D996" s="38"/>
      <c r="E996" s="38"/>
      <c r="F996" s="38"/>
      <c r="G996" s="38"/>
      <c r="H996" s="38"/>
      <c r="I996" s="38"/>
      <c r="J996" s="38"/>
      <c r="K996" s="38"/>
      <c r="L996" s="38"/>
      <c r="M996" s="38"/>
      <c r="N996" s="38"/>
      <c r="O996" s="38"/>
      <c r="P996" s="38"/>
      <c r="Q996" s="38"/>
      <c r="R996" s="38"/>
      <c r="S996" s="38"/>
      <c r="T996" s="38"/>
      <c r="U996" s="38"/>
      <c r="V996" s="38"/>
      <c r="W996" s="38"/>
      <c r="X996" s="38"/>
      <c r="Y996" s="38"/>
      <c r="Z996" s="38"/>
    </row>
    <row r="997" customFormat="false" ht="15.75" hidden="false" customHeight="true" outlineLevel="0" collapsed="false">
      <c r="A997" s="38"/>
      <c r="B997" s="38"/>
      <c r="C997" s="38"/>
      <c r="D997" s="38"/>
      <c r="E997" s="38"/>
      <c r="F997" s="38"/>
      <c r="G997" s="38"/>
      <c r="H997" s="38"/>
      <c r="I997" s="38"/>
      <c r="J997" s="38"/>
      <c r="K997" s="38"/>
      <c r="L997" s="38"/>
      <c r="M997" s="38"/>
      <c r="N997" s="38"/>
      <c r="O997" s="38"/>
      <c r="P997" s="38"/>
      <c r="Q997" s="38"/>
      <c r="R997" s="38"/>
      <c r="S997" s="38"/>
      <c r="T997" s="38"/>
      <c r="U997" s="38"/>
      <c r="V997" s="38"/>
      <c r="W997" s="38"/>
      <c r="X997" s="38"/>
      <c r="Y997" s="38"/>
      <c r="Z997" s="38"/>
    </row>
    <row r="998" customFormat="false" ht="15.75" hidden="false" customHeight="true" outlineLevel="0" collapsed="false">
      <c r="A998" s="38"/>
      <c r="B998" s="38"/>
      <c r="C998" s="38"/>
      <c r="D998" s="38"/>
      <c r="E998" s="38"/>
      <c r="F998" s="38"/>
      <c r="G998" s="38"/>
      <c r="H998" s="38"/>
      <c r="I998" s="38"/>
      <c r="J998" s="38"/>
      <c r="K998" s="38"/>
      <c r="L998" s="38"/>
      <c r="M998" s="38"/>
      <c r="N998" s="38"/>
      <c r="O998" s="38"/>
      <c r="P998" s="38"/>
      <c r="Q998" s="38"/>
      <c r="R998" s="38"/>
      <c r="S998" s="38"/>
      <c r="T998" s="38"/>
      <c r="U998" s="38"/>
      <c r="V998" s="38"/>
      <c r="W998" s="38"/>
      <c r="X998" s="38"/>
      <c r="Y998" s="38"/>
      <c r="Z998" s="38"/>
    </row>
    <row r="999" customFormat="false" ht="15.75" hidden="false" customHeight="true" outlineLevel="0" collapsed="false">
      <c r="A999" s="38"/>
      <c r="B999" s="38"/>
      <c r="C999" s="38"/>
      <c r="D999" s="38"/>
      <c r="E999" s="38"/>
      <c r="F999" s="38"/>
      <c r="G999" s="38"/>
      <c r="H999" s="38"/>
      <c r="I999" s="38"/>
      <c r="J999" s="38"/>
      <c r="K999" s="38"/>
      <c r="L999" s="38"/>
      <c r="M999" s="38"/>
      <c r="N999" s="38"/>
      <c r="O999" s="38"/>
      <c r="P999" s="38"/>
      <c r="Q999" s="38"/>
      <c r="R999" s="38"/>
      <c r="S999" s="38"/>
      <c r="T999" s="38"/>
      <c r="U999" s="38"/>
      <c r="V999" s="38"/>
      <c r="W999" s="38"/>
      <c r="X999" s="38"/>
      <c r="Y999" s="38"/>
      <c r="Z999" s="38"/>
    </row>
    <row r="1000" customFormat="false" ht="15.75" hidden="false" customHeight="true" outlineLevel="0" collapsed="false">
      <c r="A1000" s="38"/>
      <c r="B1000" s="38"/>
      <c r="C1000" s="38"/>
      <c r="D1000" s="38"/>
      <c r="E1000" s="38"/>
      <c r="F1000" s="38"/>
      <c r="G1000" s="38"/>
      <c r="H1000" s="38"/>
      <c r="I1000" s="38"/>
      <c r="J1000" s="38"/>
      <c r="K1000" s="38"/>
      <c r="L1000" s="38"/>
      <c r="M1000" s="38"/>
      <c r="N1000" s="38"/>
      <c r="O1000" s="38"/>
      <c r="P1000" s="38"/>
      <c r="Q1000" s="38"/>
      <c r="R1000" s="38"/>
      <c r="S1000" s="38"/>
      <c r="T1000" s="38"/>
      <c r="U1000" s="38"/>
      <c r="V1000" s="38"/>
      <c r="W1000" s="38"/>
      <c r="X1000" s="38"/>
      <c r="Y1000" s="38"/>
      <c r="Z1000" s="38"/>
    </row>
  </sheetData>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&amp;CPage &amp;P of</oddFooter>
  </headerFooter>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C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J14" activeCellId="0" sqref="J14"/>
    </sheetView>
  </sheetViews>
  <sheetFormatPr defaultColWidth="12.640625" defaultRowHeight="15" zeroHeight="false" outlineLevelRow="0" outlineLevelCol="0"/>
  <cols>
    <col collapsed="false" customWidth="true" hidden="false" outlineLevel="0" max="2" min="2" style="0" width="48.75"/>
    <col collapsed="false" customWidth="true" hidden="false" outlineLevel="0" max="1024" min="1023" style="0" width="11.52"/>
  </cols>
  <sheetData>
    <row r="1" customFormat="false" ht="12.8" hidden="false" customHeight="false" outlineLevel="0" collapsed="false">
      <c r="A1" s="39" t="s">
        <v>1365</v>
      </c>
      <c r="B1" s="39" t="s">
        <v>110</v>
      </c>
      <c r="C1" s="39" t="s">
        <v>1366</v>
      </c>
    </row>
    <row r="2" customFormat="false" ht="13.8" hidden="false" customHeight="false" outlineLevel="0" collapsed="false">
      <c r="A2" s="40" t="n">
        <v>1</v>
      </c>
      <c r="B2" s="41" t="s">
        <v>118</v>
      </c>
      <c r="C2" s="85"/>
    </row>
    <row r="3" customFormat="false" ht="13.8" hidden="false" customHeight="false" outlineLevel="0" collapsed="false">
      <c r="A3" s="40" t="n">
        <v>2</v>
      </c>
      <c r="B3" s="41" t="s">
        <v>118</v>
      </c>
      <c r="C3" s="85"/>
    </row>
    <row r="4" customFormat="false" ht="13.8" hidden="false" customHeight="false" outlineLevel="0" collapsed="false">
      <c r="A4" s="40" t="n">
        <v>3</v>
      </c>
      <c r="B4" s="41" t="s">
        <v>158</v>
      </c>
      <c r="C4" s="86" t="n">
        <v>44859</v>
      </c>
    </row>
    <row r="5" customFormat="false" ht="13.8" hidden="false" customHeight="false" outlineLevel="0" collapsed="false">
      <c r="A5" s="40" t="n">
        <v>4</v>
      </c>
      <c r="B5" s="70" t="s">
        <v>160</v>
      </c>
      <c r="C5" s="86" t="n">
        <v>44859</v>
      </c>
    </row>
    <row r="6" customFormat="false" ht="13.8" hidden="false" customHeight="false" outlineLevel="0" collapsed="false">
      <c r="A6" s="40" t="n">
        <v>5</v>
      </c>
      <c r="B6" s="70" t="s">
        <v>162</v>
      </c>
      <c r="C6" s="86" t="n">
        <v>44859</v>
      </c>
    </row>
    <row r="7" customFormat="false" ht="13.8" hidden="false" customHeight="false" outlineLevel="0" collapsed="false">
      <c r="A7" s="40" t="n">
        <v>6</v>
      </c>
      <c r="B7" s="41" t="s">
        <v>164</v>
      </c>
      <c r="C7" s="87" t="n">
        <v>45955</v>
      </c>
    </row>
    <row r="8" customFormat="false" ht="13.8" hidden="false" customHeight="false" outlineLevel="0" collapsed="false">
      <c r="A8" s="40" t="n">
        <v>7</v>
      </c>
      <c r="B8" s="41" t="s">
        <v>166</v>
      </c>
      <c r="C8" s="87" t="n">
        <v>45955</v>
      </c>
    </row>
    <row r="9" customFormat="false" ht="13.8" hidden="false" customHeight="false" outlineLevel="0" collapsed="false">
      <c r="A9" s="40" t="n">
        <v>8</v>
      </c>
      <c r="B9" s="41" t="s">
        <v>167</v>
      </c>
      <c r="C9" s="87" t="n">
        <v>45955</v>
      </c>
    </row>
    <row r="10" customFormat="false" ht="13.8" hidden="false" customHeight="false" outlineLevel="0" collapsed="false">
      <c r="A10" s="40" t="n">
        <v>9</v>
      </c>
      <c r="B10" s="41" t="s">
        <v>168</v>
      </c>
      <c r="C10" s="87" t="n">
        <v>45955</v>
      </c>
    </row>
    <row r="11" customFormat="false" ht="13.8" hidden="false" customHeight="false" outlineLevel="0" collapsed="false">
      <c r="A11" s="40" t="n">
        <v>10</v>
      </c>
      <c r="B11" s="41" t="s">
        <v>169</v>
      </c>
      <c r="C11" s="87" t="n">
        <v>45955</v>
      </c>
    </row>
    <row r="12" customFormat="false" ht="13.8" hidden="false" customHeight="false" outlineLevel="0" collapsed="false">
      <c r="A12" s="40" t="n">
        <v>11</v>
      </c>
      <c r="B12" s="41" t="s">
        <v>170</v>
      </c>
      <c r="C12" s="87" t="n">
        <v>45955</v>
      </c>
    </row>
    <row r="13" customFormat="false" ht="13.8" hidden="false" customHeight="false" outlineLevel="0" collapsed="false">
      <c r="A13" s="40" t="n">
        <v>12</v>
      </c>
      <c r="B13" s="41" t="s">
        <v>1367</v>
      </c>
      <c r="C13" s="87" t="n">
        <v>45955</v>
      </c>
    </row>
    <row r="14" customFormat="false" ht="13.8" hidden="false" customHeight="false" outlineLevel="0" collapsed="false">
      <c r="A14" s="40" t="n">
        <v>13</v>
      </c>
      <c r="B14" s="41" t="s">
        <v>172</v>
      </c>
      <c r="C14" s="87" t="n">
        <v>45955</v>
      </c>
    </row>
    <row r="15" customFormat="false" ht="13.8" hidden="false" customHeight="false" outlineLevel="0" collapsed="false">
      <c r="A15" s="40" t="n">
        <v>14</v>
      </c>
      <c r="B15" s="41" t="s">
        <v>173</v>
      </c>
      <c r="C15" s="87" t="n">
        <v>45955</v>
      </c>
    </row>
    <row r="16" customFormat="false" ht="13.8" hidden="false" customHeight="false" outlineLevel="0" collapsed="false">
      <c r="A16" s="40" t="n">
        <v>15</v>
      </c>
      <c r="B16" s="41" t="s">
        <v>1368</v>
      </c>
      <c r="C16" s="87" t="n">
        <v>45955</v>
      </c>
    </row>
    <row r="17" customFormat="false" ht="13.8" hidden="false" customHeight="false" outlineLevel="0" collapsed="false">
      <c r="A17" s="40" t="n">
        <v>16</v>
      </c>
      <c r="B17" s="41" t="s">
        <v>1369</v>
      </c>
      <c r="C17" s="87" t="n">
        <v>45955</v>
      </c>
    </row>
    <row r="18" customFormat="false" ht="13.8" hidden="false" customHeight="false" outlineLevel="0" collapsed="false">
      <c r="A18" s="40" t="n">
        <v>17</v>
      </c>
      <c r="B18" s="41" t="s">
        <v>171</v>
      </c>
      <c r="C18" s="87" t="n">
        <v>45955</v>
      </c>
    </row>
    <row r="19" customFormat="false" ht="13.8" hidden="false" customHeight="false" outlineLevel="0" collapsed="false">
      <c r="A19" s="40" t="n">
        <v>18</v>
      </c>
      <c r="B19" s="41" t="s">
        <v>174</v>
      </c>
      <c r="C19" s="87" t="n">
        <v>45955</v>
      </c>
    </row>
    <row r="20" customFormat="false" ht="13.8" hidden="false" customHeight="false" outlineLevel="0" collapsed="false">
      <c r="A20" s="40" t="n">
        <v>19</v>
      </c>
      <c r="B20" s="41" t="s">
        <v>175</v>
      </c>
      <c r="C20" s="87" t="n">
        <v>45955</v>
      </c>
    </row>
    <row r="21" customFormat="false" ht="13.8" hidden="false" customHeight="false" outlineLevel="0" collapsed="false">
      <c r="A21" s="40" t="n">
        <v>20</v>
      </c>
      <c r="B21" s="41" t="s">
        <v>176</v>
      </c>
      <c r="C21" s="87" t="n">
        <v>45955</v>
      </c>
    </row>
    <row r="22" customFormat="false" ht="13.8" hidden="false" customHeight="false" outlineLevel="0" collapsed="false">
      <c r="A22" s="40" t="n">
        <v>21</v>
      </c>
      <c r="B22" s="41" t="s">
        <v>166</v>
      </c>
      <c r="C22" s="87" t="n">
        <v>45955</v>
      </c>
    </row>
    <row r="23" customFormat="false" ht="13.8" hidden="false" customHeight="false" outlineLevel="0" collapsed="false">
      <c r="A23" s="40" t="n">
        <v>22</v>
      </c>
      <c r="B23" s="41" t="s">
        <v>167</v>
      </c>
      <c r="C23" s="87" t="n">
        <v>45955</v>
      </c>
    </row>
    <row r="24" customFormat="false" ht="13.8" hidden="false" customHeight="false" outlineLevel="0" collapsed="false">
      <c r="A24" s="40" t="n">
        <v>23</v>
      </c>
      <c r="B24" s="41" t="s">
        <v>168</v>
      </c>
      <c r="C24" s="87" t="n">
        <v>45955</v>
      </c>
    </row>
    <row r="25" customFormat="false" ht="13.8" hidden="false" customHeight="false" outlineLevel="0" collapsed="false">
      <c r="A25" s="40" t="n">
        <v>24</v>
      </c>
      <c r="B25" s="41" t="s">
        <v>169</v>
      </c>
      <c r="C25" s="87" t="n">
        <v>45955</v>
      </c>
    </row>
    <row r="26" customFormat="false" ht="13.8" hidden="false" customHeight="false" outlineLevel="0" collapsed="false">
      <c r="A26" s="40" t="n">
        <v>25</v>
      </c>
      <c r="B26" s="41" t="s">
        <v>184</v>
      </c>
      <c r="C26" s="85"/>
    </row>
    <row r="27" customFormat="false" ht="13.8" hidden="false" customHeight="false" outlineLevel="0" collapsed="false">
      <c r="A27" s="40" t="n">
        <v>26</v>
      </c>
      <c r="B27" s="41" t="s">
        <v>184</v>
      </c>
      <c r="C27" s="85"/>
    </row>
    <row r="28" customFormat="false" ht="13.8" hidden="false" customHeight="false" outlineLevel="0" collapsed="false">
      <c r="A28" s="40" t="n">
        <v>27</v>
      </c>
      <c r="B28" s="41" t="s">
        <v>184</v>
      </c>
      <c r="C28" s="85"/>
    </row>
    <row r="29" customFormat="false" ht="13.8" hidden="false" customHeight="false" outlineLevel="0" collapsed="false">
      <c r="A29" s="40" t="n">
        <v>28</v>
      </c>
      <c r="B29" s="41" t="s">
        <v>185</v>
      </c>
      <c r="C29" s="85"/>
    </row>
    <row r="30" customFormat="false" ht="13.8" hidden="false" customHeight="false" outlineLevel="0" collapsed="false">
      <c r="A30" s="40" t="n">
        <v>29</v>
      </c>
      <c r="B30" s="41" t="s">
        <v>186</v>
      </c>
      <c r="C30" s="85"/>
    </row>
    <row r="31" customFormat="false" ht="13.8" hidden="false" customHeight="false" outlineLevel="0" collapsed="false">
      <c r="A31" s="40" t="n">
        <v>30</v>
      </c>
      <c r="B31" s="41" t="s">
        <v>187</v>
      </c>
      <c r="C31" s="85"/>
    </row>
    <row r="32" customFormat="false" ht="13.8" hidden="false" customHeight="false" outlineLevel="0" collapsed="false">
      <c r="A32" s="40" t="n">
        <v>31</v>
      </c>
      <c r="B32" s="41" t="s">
        <v>188</v>
      </c>
      <c r="C32" s="85"/>
    </row>
    <row r="33" customFormat="false" ht="13.8" hidden="false" customHeight="false" outlineLevel="0" collapsed="false">
      <c r="A33" s="40" t="n">
        <v>32</v>
      </c>
      <c r="B33" s="41" t="s">
        <v>189</v>
      </c>
      <c r="C33" s="85"/>
    </row>
    <row r="34" customFormat="false" ht="13.8" hidden="false" customHeight="false" outlineLevel="0" collapsed="false">
      <c r="A34" s="40" t="n">
        <v>33</v>
      </c>
      <c r="B34" s="41" t="s">
        <v>190</v>
      </c>
      <c r="C34" s="85"/>
    </row>
    <row r="35" customFormat="false" ht="13.8" hidden="false" customHeight="false" outlineLevel="0" collapsed="false">
      <c r="A35" s="40" t="n">
        <v>34</v>
      </c>
      <c r="B35" s="41" t="s">
        <v>191</v>
      </c>
      <c r="C35" s="85"/>
    </row>
    <row r="36" customFormat="false" ht="13.8" hidden="false" customHeight="false" outlineLevel="0" collapsed="false">
      <c r="A36" s="40" t="n">
        <v>35</v>
      </c>
      <c r="B36" s="41" t="s">
        <v>192</v>
      </c>
      <c r="C36" s="85"/>
    </row>
    <row r="37" customFormat="false" ht="13.8" hidden="false" customHeight="false" outlineLevel="0" collapsed="false">
      <c r="A37" s="40" t="n">
        <v>36</v>
      </c>
      <c r="B37" s="41" t="s">
        <v>193</v>
      </c>
      <c r="C37" s="85"/>
    </row>
    <row r="38" customFormat="false" ht="13.8" hidden="false" customHeight="false" outlineLevel="0" collapsed="false">
      <c r="A38" s="40" t="n">
        <v>37</v>
      </c>
      <c r="B38" s="41" t="s">
        <v>194</v>
      </c>
      <c r="C38" s="85"/>
    </row>
    <row r="39" customFormat="false" ht="13.8" hidden="false" customHeight="false" outlineLevel="0" collapsed="false">
      <c r="A39" s="40" t="n">
        <v>38</v>
      </c>
      <c r="B39" s="41" t="s">
        <v>196</v>
      </c>
      <c r="C39" s="85"/>
    </row>
    <row r="40" customFormat="false" ht="13.8" hidden="false" customHeight="false" outlineLevel="0" collapsed="false">
      <c r="A40" s="40" t="n">
        <v>39</v>
      </c>
      <c r="B40" s="41" t="s">
        <v>196</v>
      </c>
      <c r="C40" s="85"/>
    </row>
    <row r="41" customFormat="false" ht="13.8" hidden="false" customHeight="false" outlineLevel="0" collapsed="false">
      <c r="A41" s="40" t="n">
        <v>40</v>
      </c>
      <c r="B41" s="41" t="s">
        <v>196</v>
      </c>
      <c r="C41" s="85"/>
    </row>
    <row r="42" customFormat="false" ht="13.8" hidden="false" customHeight="false" outlineLevel="0" collapsed="false">
      <c r="A42" s="40" t="n">
        <v>41</v>
      </c>
      <c r="B42" s="41" t="s">
        <v>198</v>
      </c>
      <c r="C42" s="87" t="n">
        <v>45955</v>
      </c>
    </row>
    <row r="43" customFormat="false" ht="13.8" hidden="false" customHeight="false" outlineLevel="0" collapsed="false">
      <c r="A43" s="40" t="n">
        <v>42</v>
      </c>
      <c r="B43" s="41" t="s">
        <v>199</v>
      </c>
      <c r="C43" s="87" t="n">
        <v>45955</v>
      </c>
    </row>
    <row r="44" customFormat="false" ht="13.8" hidden="false" customHeight="false" outlineLevel="0" collapsed="false">
      <c r="A44" s="40" t="n">
        <v>43</v>
      </c>
      <c r="B44" s="41" t="s">
        <v>200</v>
      </c>
      <c r="C44" s="87" t="n">
        <v>45955</v>
      </c>
    </row>
    <row r="45" customFormat="false" ht="13.8" hidden="false" customHeight="false" outlineLevel="0" collapsed="false">
      <c r="A45" s="40" t="n">
        <v>44</v>
      </c>
      <c r="B45" s="41" t="s">
        <v>201</v>
      </c>
      <c r="C45" s="87" t="n">
        <v>45955</v>
      </c>
    </row>
    <row r="46" customFormat="false" ht="13.8" hidden="false" customHeight="false" outlineLevel="0" collapsed="false">
      <c r="A46" s="40" t="n">
        <v>45</v>
      </c>
      <c r="B46" s="41" t="s">
        <v>202</v>
      </c>
      <c r="C46" s="87" t="n">
        <v>45955</v>
      </c>
    </row>
    <row r="47" customFormat="false" ht="13.8" hidden="false" customHeight="false" outlineLevel="0" collapsed="false">
      <c r="A47" s="40" t="n">
        <v>46</v>
      </c>
      <c r="B47" s="41" t="s">
        <v>203</v>
      </c>
      <c r="C47" s="87" t="n">
        <v>45955</v>
      </c>
    </row>
    <row r="48" customFormat="false" ht="13.8" hidden="false" customHeight="false" outlineLevel="0" collapsed="false">
      <c r="A48" s="40" t="n">
        <v>47</v>
      </c>
      <c r="B48" s="41" t="s">
        <v>204</v>
      </c>
      <c r="C48" s="87" t="n">
        <v>45955</v>
      </c>
    </row>
    <row r="49" customFormat="false" ht="13.8" hidden="false" customHeight="false" outlineLevel="0" collapsed="false">
      <c r="A49" s="40" t="n">
        <v>48</v>
      </c>
      <c r="B49" s="41" t="s">
        <v>205</v>
      </c>
      <c r="C49" s="87" t="n">
        <v>45955</v>
      </c>
    </row>
    <row r="50" customFormat="false" ht="13.8" hidden="false" customHeight="false" outlineLevel="0" collapsed="false">
      <c r="A50" s="40" t="n">
        <v>49</v>
      </c>
      <c r="B50" s="41" t="s">
        <v>206</v>
      </c>
      <c r="C50" s="87" t="n">
        <v>45955</v>
      </c>
    </row>
    <row r="51" customFormat="false" ht="13.8" hidden="false" customHeight="false" outlineLevel="0" collapsed="false">
      <c r="A51" s="40" t="n">
        <v>50</v>
      </c>
      <c r="B51" s="41" t="s">
        <v>210</v>
      </c>
      <c r="C51" s="88" t="n">
        <v>44859</v>
      </c>
    </row>
    <row r="52" customFormat="false" ht="13.8" hidden="false" customHeight="false" outlineLevel="0" collapsed="false">
      <c r="A52" s="40" t="n">
        <v>51</v>
      </c>
      <c r="B52" s="41" t="s">
        <v>213</v>
      </c>
      <c r="C52" s="87" t="n">
        <v>45955</v>
      </c>
    </row>
    <row r="53" customFormat="false" ht="13.8" hidden="false" customHeight="false" outlineLevel="0" collapsed="false">
      <c r="A53" s="40" t="n">
        <v>52</v>
      </c>
      <c r="B53" s="41" t="s">
        <v>214</v>
      </c>
      <c r="C53" s="87" t="n">
        <v>45955</v>
      </c>
    </row>
    <row r="54" customFormat="false" ht="13.8" hidden="false" customHeight="false" outlineLevel="0" collapsed="false">
      <c r="A54" s="40" t="n">
        <v>53</v>
      </c>
      <c r="B54" s="41" t="s">
        <v>215</v>
      </c>
      <c r="C54" s="87" t="n">
        <v>45955</v>
      </c>
    </row>
    <row r="55" customFormat="false" ht="13.8" hidden="false" customHeight="false" outlineLevel="0" collapsed="false">
      <c r="A55" s="40" t="n">
        <v>54</v>
      </c>
      <c r="B55" s="41" t="s">
        <v>217</v>
      </c>
      <c r="C55" s="87" t="n">
        <v>45830</v>
      </c>
    </row>
    <row r="56" customFormat="false" ht="13.8" hidden="false" customHeight="false" outlineLevel="0" collapsed="false">
      <c r="A56" s="40" t="n">
        <v>55</v>
      </c>
      <c r="B56" s="41" t="s">
        <v>219</v>
      </c>
      <c r="C56" s="87" t="n">
        <v>45955</v>
      </c>
    </row>
    <row r="57" customFormat="false" ht="13.8" hidden="false" customHeight="false" outlineLevel="0" collapsed="false">
      <c r="A57" s="40" t="n">
        <v>56</v>
      </c>
      <c r="B57" s="85" t="s">
        <v>220</v>
      </c>
      <c r="C57" s="87" t="n">
        <v>45955</v>
      </c>
    </row>
    <row r="58" customFormat="false" ht="13.8" hidden="false" customHeight="false" outlineLevel="0" collapsed="false">
      <c r="A58" s="40" t="n">
        <v>57</v>
      </c>
      <c r="B58" s="41" t="s">
        <v>169</v>
      </c>
      <c r="C58" s="87" t="n">
        <v>45955</v>
      </c>
    </row>
    <row r="59" customFormat="false" ht="13.8" hidden="false" customHeight="false" outlineLevel="0" collapsed="false">
      <c r="A59" s="40" t="n">
        <v>58</v>
      </c>
      <c r="B59" s="41" t="s">
        <v>222</v>
      </c>
      <c r="C59" s="87" t="n">
        <v>45955</v>
      </c>
    </row>
    <row r="60" customFormat="false" ht="13.8" hidden="false" customHeight="false" outlineLevel="0" collapsed="false">
      <c r="A60" s="40" t="n">
        <v>59</v>
      </c>
      <c r="B60" s="41" t="s">
        <v>223</v>
      </c>
      <c r="C60" s="87" t="n">
        <v>45955</v>
      </c>
    </row>
    <row r="61" customFormat="false" ht="13.8" hidden="false" customHeight="false" outlineLevel="0" collapsed="false">
      <c r="A61" s="40" t="n">
        <v>60</v>
      </c>
      <c r="B61" s="41" t="s">
        <v>224</v>
      </c>
      <c r="C61" s="87" t="n">
        <v>45955</v>
      </c>
    </row>
    <row r="62" customFormat="false" ht="13.8" hidden="false" customHeight="false" outlineLevel="0" collapsed="false">
      <c r="A62" s="40" t="n">
        <v>61</v>
      </c>
      <c r="B62" s="41" t="s">
        <v>225</v>
      </c>
      <c r="C62" s="87" t="n">
        <v>45955</v>
      </c>
    </row>
    <row r="63" customFormat="false" ht="13.8" hidden="false" customHeight="false" outlineLevel="0" collapsed="false">
      <c r="A63" s="40" t="n">
        <v>62</v>
      </c>
      <c r="B63" s="41" t="s">
        <v>226</v>
      </c>
      <c r="C63" s="87" t="n">
        <v>45955</v>
      </c>
    </row>
    <row r="64" customFormat="false" ht="13.8" hidden="false" customHeight="false" outlineLevel="0" collapsed="false">
      <c r="A64" s="40" t="n">
        <v>63</v>
      </c>
      <c r="B64" s="41" t="s">
        <v>227</v>
      </c>
      <c r="C64" s="87" t="n">
        <v>45955</v>
      </c>
    </row>
    <row r="65" customFormat="false" ht="13.8" hidden="false" customHeight="false" outlineLevel="0" collapsed="false">
      <c r="A65" s="40" t="n">
        <v>64</v>
      </c>
      <c r="B65" s="41" t="s">
        <v>228</v>
      </c>
      <c r="C65" s="87" t="n">
        <v>45955</v>
      </c>
    </row>
    <row r="66" customFormat="false" ht="13.8" hidden="false" customHeight="false" outlineLevel="0" collapsed="false">
      <c r="A66" s="40" t="n">
        <v>65</v>
      </c>
      <c r="B66" s="41" t="s">
        <v>229</v>
      </c>
      <c r="C66" s="87" t="n">
        <v>45955</v>
      </c>
    </row>
    <row r="67" customFormat="false" ht="13.8" hidden="false" customHeight="false" outlineLevel="0" collapsed="false">
      <c r="A67" s="40" t="n">
        <v>66</v>
      </c>
      <c r="B67" s="41" t="s">
        <v>230</v>
      </c>
      <c r="C67" s="87" t="n">
        <v>45955</v>
      </c>
    </row>
    <row r="68" customFormat="false" ht="13.8" hidden="false" customHeight="false" outlineLevel="0" collapsed="false">
      <c r="A68" s="40" t="n">
        <v>67</v>
      </c>
      <c r="B68" s="41" t="s">
        <v>211</v>
      </c>
      <c r="C68" s="87" t="n">
        <v>45084</v>
      </c>
    </row>
    <row r="69" customFormat="false" ht="13.8" hidden="false" customHeight="false" outlineLevel="0" collapsed="false">
      <c r="A69" s="40" t="n">
        <v>68</v>
      </c>
      <c r="B69" s="41" t="s">
        <v>240</v>
      </c>
      <c r="C69" s="87"/>
    </row>
    <row r="70" customFormat="false" ht="13.8" hidden="false" customHeight="false" outlineLevel="0" collapsed="false">
      <c r="A70" s="40" t="n">
        <v>69</v>
      </c>
      <c r="B70" s="41" t="s">
        <v>240</v>
      </c>
      <c r="C70" s="87"/>
    </row>
    <row r="71" customFormat="false" ht="13.8" hidden="false" customHeight="false" outlineLevel="0" collapsed="false">
      <c r="A71" s="40" t="n">
        <v>70</v>
      </c>
      <c r="B71" s="41" t="s">
        <v>467</v>
      </c>
      <c r="C71" s="87"/>
    </row>
    <row r="72" customFormat="false" ht="13.8" hidden="false" customHeight="false" outlineLevel="0" collapsed="false">
      <c r="A72" s="40" t="n">
        <v>71</v>
      </c>
      <c r="B72" s="41" t="s">
        <v>464</v>
      </c>
      <c r="C72" s="41"/>
    </row>
    <row r="73" customFormat="false" ht="13.8" hidden="false" customHeight="false" outlineLevel="0" collapsed="false">
      <c r="A73" s="40" t="n">
        <v>72</v>
      </c>
      <c r="B73" s="41" t="s">
        <v>465</v>
      </c>
      <c r="C73" s="41"/>
    </row>
    <row r="74" customFormat="false" ht="13.8" hidden="false" customHeight="false" outlineLevel="0" collapsed="false">
      <c r="A74" s="40" t="n">
        <v>73</v>
      </c>
      <c r="B74" s="41" t="s">
        <v>467</v>
      </c>
      <c r="C74" s="41"/>
    </row>
    <row r="75" customFormat="false" ht="13.8" hidden="false" customHeight="false" outlineLevel="0" collapsed="false">
      <c r="A75" s="40" t="n">
        <v>74</v>
      </c>
      <c r="B75" s="41" t="s">
        <v>468</v>
      </c>
      <c r="C75" s="41"/>
    </row>
    <row r="76" customFormat="false" ht="13.8" hidden="false" customHeight="false" outlineLevel="0" collapsed="false">
      <c r="A76" s="40" t="n">
        <v>75</v>
      </c>
      <c r="B76" s="41" t="s">
        <v>473</v>
      </c>
      <c r="C76" s="41"/>
    </row>
    <row r="77" customFormat="false" ht="13.8" hidden="false" customHeight="false" outlineLevel="0" collapsed="false">
      <c r="A77" s="42"/>
      <c r="B77" s="42"/>
      <c r="C77" s="42"/>
    </row>
    <row r="78" customFormat="false" ht="13.8" hidden="false" customHeight="false" outlineLevel="0" collapsed="false">
      <c r="A78" s="42"/>
      <c r="B78" s="42"/>
      <c r="C78" s="42"/>
    </row>
    <row r="79" customFormat="false" ht="13.8" hidden="false" customHeight="false" outlineLevel="0" collapsed="false">
      <c r="A79" s="42"/>
      <c r="B79" s="42"/>
      <c r="C79" s="42"/>
    </row>
    <row r="80" customFormat="false" ht="13.8" hidden="false" customHeight="false" outlineLevel="0" collapsed="false">
      <c r="A80" s="42"/>
      <c r="B80" s="42"/>
      <c r="C80" s="42"/>
    </row>
    <row r="81" customFormat="false" ht="13.8" hidden="false" customHeight="false" outlineLevel="0" collapsed="false">
      <c r="A81" s="42"/>
      <c r="B81" s="42"/>
      <c r="C81" s="42"/>
    </row>
    <row r="82" customFormat="false" ht="13.8" hidden="false" customHeight="false" outlineLevel="0" collapsed="false">
      <c r="A82" s="42"/>
      <c r="B82" s="42"/>
      <c r="C82" s="42"/>
    </row>
    <row r="83" customFormat="false" ht="13.8" hidden="false" customHeight="false" outlineLevel="0" collapsed="false">
      <c r="A83" s="42"/>
      <c r="B83" s="42"/>
      <c r="C83" s="42"/>
    </row>
    <row r="84" customFormat="false" ht="13.8" hidden="false" customHeight="false" outlineLevel="0" collapsed="false">
      <c r="A84" s="42"/>
      <c r="B84" s="42"/>
      <c r="C84" s="42"/>
    </row>
    <row r="85" customFormat="false" ht="13.8" hidden="false" customHeight="false" outlineLevel="0" collapsed="false">
      <c r="A85" s="42"/>
      <c r="B85" s="42"/>
      <c r="C85" s="42"/>
    </row>
    <row r="86" customFormat="false" ht="13.8" hidden="false" customHeight="false" outlineLevel="0" collapsed="false">
      <c r="A86" s="42"/>
      <c r="B86" s="42"/>
      <c r="C86" s="42"/>
    </row>
    <row r="87" customFormat="false" ht="13.8" hidden="false" customHeight="false" outlineLevel="0" collapsed="false">
      <c r="A87" s="42"/>
      <c r="B87" s="42"/>
      <c r="C87" s="42"/>
    </row>
    <row r="88" customFormat="false" ht="13.8" hidden="false" customHeight="false" outlineLevel="0" collapsed="false">
      <c r="A88" s="42"/>
      <c r="B88" s="42"/>
      <c r="C88" s="42"/>
    </row>
    <row r="89" customFormat="false" ht="13.8" hidden="false" customHeight="false" outlineLevel="0" collapsed="false">
      <c r="A89" s="42"/>
      <c r="B89" s="42"/>
      <c r="C89" s="42"/>
    </row>
    <row r="90" customFormat="false" ht="13.8" hidden="false" customHeight="false" outlineLevel="0" collapsed="false">
      <c r="A90" s="42"/>
      <c r="B90" s="42"/>
      <c r="C90" s="42"/>
    </row>
    <row r="91" customFormat="false" ht="13.8" hidden="false" customHeight="false" outlineLevel="0" collapsed="false">
      <c r="A91" s="42"/>
      <c r="B91" s="42"/>
      <c r="C91" s="42"/>
    </row>
    <row r="92" customFormat="false" ht="13.8" hidden="false" customHeight="false" outlineLevel="0" collapsed="false">
      <c r="A92" s="42"/>
      <c r="B92" s="42"/>
      <c r="C92" s="42"/>
    </row>
    <row r="93" customFormat="false" ht="13.8" hidden="false" customHeight="false" outlineLevel="0" collapsed="false">
      <c r="A93" s="42"/>
      <c r="B93" s="42"/>
      <c r="C93" s="42"/>
    </row>
    <row r="94" customFormat="false" ht="13.8" hidden="false" customHeight="false" outlineLevel="0" collapsed="false">
      <c r="A94" s="42"/>
      <c r="B94" s="42"/>
      <c r="C94" s="42"/>
    </row>
    <row r="95" customFormat="false" ht="13.8" hidden="false" customHeight="false" outlineLevel="0" collapsed="false">
      <c r="A95" s="42"/>
      <c r="B95" s="42"/>
      <c r="C95" s="42"/>
    </row>
    <row r="96" customFormat="false" ht="13.8" hidden="false" customHeight="false" outlineLevel="0" collapsed="false">
      <c r="A96" s="42"/>
      <c r="B96" s="42"/>
      <c r="C96" s="42"/>
    </row>
    <row r="97" customFormat="false" ht="13.8" hidden="false" customHeight="false" outlineLevel="0" collapsed="false">
      <c r="A97" s="42"/>
      <c r="B97" s="42"/>
      <c r="C97" s="42"/>
    </row>
    <row r="98" customFormat="false" ht="13.8" hidden="false" customHeight="false" outlineLevel="0" collapsed="false">
      <c r="A98" s="42"/>
      <c r="B98" s="42"/>
      <c r="C98" s="42"/>
    </row>
    <row r="99" customFormat="false" ht="13.8" hidden="false" customHeight="false" outlineLevel="0" collapsed="false">
      <c r="A99" s="42"/>
      <c r="B99" s="42"/>
      <c r="C99" s="42"/>
    </row>
    <row r="100" customFormat="false" ht="13.8" hidden="false" customHeight="false" outlineLevel="0" collapsed="false">
      <c r="A100" s="42"/>
      <c r="B100" s="42"/>
      <c r="C100" s="42"/>
    </row>
    <row r="101" customFormat="false" ht="13.8" hidden="false" customHeight="false" outlineLevel="0" collapsed="false">
      <c r="A101" s="42"/>
      <c r="B101" s="42"/>
      <c r="C101" s="42"/>
    </row>
    <row r="102" customFormat="false" ht="13.8" hidden="false" customHeight="false" outlineLevel="0" collapsed="false">
      <c r="A102" s="42"/>
      <c r="B102" s="42"/>
      <c r="C102" s="42"/>
    </row>
    <row r="103" customFormat="false" ht="13.8" hidden="false" customHeight="false" outlineLevel="0" collapsed="false">
      <c r="A103" s="42"/>
      <c r="B103" s="42"/>
      <c r="C103" s="42"/>
    </row>
    <row r="104" customFormat="false" ht="13.8" hidden="false" customHeight="false" outlineLevel="0" collapsed="false">
      <c r="A104" s="42"/>
      <c r="B104" s="42"/>
      <c r="C104" s="42"/>
    </row>
    <row r="105" customFormat="false" ht="13.8" hidden="false" customHeight="false" outlineLevel="0" collapsed="false">
      <c r="A105" s="42"/>
      <c r="B105" s="42"/>
      <c r="C105" s="42"/>
    </row>
    <row r="106" customFormat="false" ht="13.8" hidden="false" customHeight="false" outlineLevel="0" collapsed="false">
      <c r="A106" s="42"/>
      <c r="B106" s="42"/>
      <c r="C106" s="42"/>
    </row>
    <row r="107" customFormat="false" ht="13.8" hidden="false" customHeight="false" outlineLevel="0" collapsed="false">
      <c r="A107" s="42"/>
      <c r="B107" s="42"/>
      <c r="C107" s="42"/>
    </row>
    <row r="108" customFormat="false" ht="13.8" hidden="false" customHeight="false" outlineLevel="0" collapsed="false">
      <c r="A108" s="42"/>
      <c r="B108" s="42"/>
      <c r="C108" s="42"/>
    </row>
    <row r="109" customFormat="false" ht="13.8" hidden="false" customHeight="false" outlineLevel="0" collapsed="false">
      <c r="A109" s="42"/>
      <c r="B109" s="42"/>
      <c r="C109" s="42"/>
    </row>
    <row r="110" customFormat="false" ht="13.8" hidden="false" customHeight="false" outlineLevel="0" collapsed="false">
      <c r="A110" s="42"/>
      <c r="B110" s="42"/>
      <c r="C110" s="42"/>
    </row>
    <row r="111" customFormat="false" ht="13.8" hidden="false" customHeight="false" outlineLevel="0" collapsed="false">
      <c r="A111" s="42"/>
      <c r="B111" s="42"/>
      <c r="C111" s="42"/>
    </row>
    <row r="112" customFormat="false" ht="13.8" hidden="false" customHeight="false" outlineLevel="0" collapsed="false">
      <c r="A112" s="42"/>
      <c r="B112" s="42"/>
      <c r="C112" s="42"/>
    </row>
    <row r="113" customFormat="false" ht="13.8" hidden="false" customHeight="false" outlineLevel="0" collapsed="false">
      <c r="A113" s="42"/>
      <c r="B113" s="42"/>
      <c r="C113" s="42"/>
    </row>
    <row r="114" customFormat="false" ht="13.8" hidden="false" customHeight="false" outlineLevel="0" collapsed="false">
      <c r="A114" s="42"/>
      <c r="B114" s="42"/>
      <c r="C114" s="42"/>
    </row>
    <row r="115" customFormat="false" ht="13.8" hidden="false" customHeight="false" outlineLevel="0" collapsed="false">
      <c r="A115" s="42"/>
      <c r="B115" s="42"/>
      <c r="C115" s="42"/>
    </row>
    <row r="116" customFormat="false" ht="13.8" hidden="false" customHeight="false" outlineLevel="0" collapsed="false">
      <c r="A116" s="42"/>
      <c r="B116" s="42"/>
      <c r="C116" s="42"/>
    </row>
    <row r="117" customFormat="false" ht="13.8" hidden="false" customHeight="false" outlineLevel="0" collapsed="false">
      <c r="A117" s="42"/>
      <c r="B117" s="42"/>
      <c r="C117" s="42"/>
    </row>
    <row r="118" customFormat="false" ht="13.8" hidden="false" customHeight="false" outlineLevel="0" collapsed="false">
      <c r="A118" s="42"/>
      <c r="B118" s="42"/>
      <c r="C118" s="42"/>
    </row>
    <row r="119" customFormat="false" ht="13.8" hidden="false" customHeight="false" outlineLevel="0" collapsed="false">
      <c r="A119" s="42"/>
      <c r="B119" s="42"/>
      <c r="C119" s="42"/>
    </row>
    <row r="120" customFormat="false" ht="13.8" hidden="false" customHeight="false" outlineLevel="0" collapsed="false">
      <c r="A120" s="42"/>
      <c r="B120" s="42"/>
      <c r="C120" s="42"/>
    </row>
    <row r="121" customFormat="false" ht="13.8" hidden="false" customHeight="false" outlineLevel="0" collapsed="false">
      <c r="A121" s="42"/>
      <c r="B121" s="42"/>
      <c r="C121" s="42"/>
    </row>
    <row r="122" customFormat="false" ht="13.8" hidden="false" customHeight="false" outlineLevel="0" collapsed="false">
      <c r="A122" s="42"/>
      <c r="B122" s="42"/>
      <c r="C122" s="42"/>
    </row>
    <row r="123" customFormat="false" ht="13.8" hidden="false" customHeight="false" outlineLevel="0" collapsed="false">
      <c r="A123" s="42"/>
      <c r="B123" s="42"/>
      <c r="C123" s="42"/>
    </row>
    <row r="124" customFormat="false" ht="13.8" hidden="false" customHeight="false" outlineLevel="0" collapsed="false">
      <c r="A124" s="42"/>
      <c r="B124" s="42"/>
      <c r="C124" s="42"/>
    </row>
    <row r="125" customFormat="false" ht="13.8" hidden="false" customHeight="false" outlineLevel="0" collapsed="false">
      <c r="A125" s="42"/>
      <c r="B125" s="42"/>
      <c r="C125" s="42"/>
    </row>
    <row r="126" customFormat="false" ht="13.8" hidden="false" customHeight="false" outlineLevel="0" collapsed="false">
      <c r="A126" s="42"/>
      <c r="B126" s="42"/>
      <c r="C126" s="42"/>
    </row>
    <row r="127" customFormat="false" ht="13.8" hidden="false" customHeight="false" outlineLevel="0" collapsed="false">
      <c r="A127" s="42"/>
      <c r="B127" s="42"/>
      <c r="C127" s="42"/>
    </row>
    <row r="128" customFormat="false" ht="13.8" hidden="false" customHeight="false" outlineLevel="0" collapsed="false">
      <c r="A128" s="42"/>
      <c r="B128" s="42"/>
      <c r="C128" s="42"/>
    </row>
    <row r="129" customFormat="false" ht="13.8" hidden="false" customHeight="false" outlineLevel="0" collapsed="false">
      <c r="A129" s="42"/>
      <c r="B129" s="42"/>
      <c r="C129" s="42"/>
    </row>
    <row r="130" customFormat="false" ht="13.8" hidden="false" customHeight="false" outlineLevel="0" collapsed="false">
      <c r="A130" s="42"/>
      <c r="B130" s="42"/>
      <c r="C130" s="42"/>
    </row>
    <row r="131" customFormat="false" ht="13.8" hidden="false" customHeight="false" outlineLevel="0" collapsed="false">
      <c r="A131" s="42"/>
      <c r="B131" s="42"/>
      <c r="C131" s="42"/>
    </row>
    <row r="132" customFormat="false" ht="13.8" hidden="false" customHeight="false" outlineLevel="0" collapsed="false">
      <c r="A132" s="42"/>
      <c r="B132" s="42"/>
      <c r="C132" s="42"/>
    </row>
    <row r="133" customFormat="false" ht="13.8" hidden="false" customHeight="false" outlineLevel="0" collapsed="false">
      <c r="A133" s="42"/>
      <c r="B133" s="42"/>
      <c r="C133" s="42"/>
    </row>
    <row r="134" customFormat="false" ht="13.8" hidden="false" customHeight="false" outlineLevel="0" collapsed="false">
      <c r="A134" s="42"/>
      <c r="B134" s="42"/>
      <c r="C134" s="42"/>
    </row>
    <row r="135" customFormat="false" ht="13.8" hidden="false" customHeight="false" outlineLevel="0" collapsed="false">
      <c r="A135" s="42"/>
      <c r="B135" s="42"/>
      <c r="C135" s="42"/>
    </row>
    <row r="136" customFormat="false" ht="13.8" hidden="false" customHeight="false" outlineLevel="0" collapsed="false">
      <c r="A136" s="42"/>
      <c r="B136" s="42"/>
      <c r="C136" s="42"/>
    </row>
    <row r="137" customFormat="false" ht="13.8" hidden="false" customHeight="false" outlineLevel="0" collapsed="false">
      <c r="A137" s="42"/>
      <c r="B137" s="42"/>
      <c r="C137" s="42"/>
    </row>
    <row r="138" customFormat="false" ht="13.8" hidden="false" customHeight="false" outlineLevel="0" collapsed="false">
      <c r="A138" s="42"/>
      <c r="B138" s="42"/>
      <c r="C138" s="42"/>
    </row>
    <row r="139" customFormat="false" ht="13.8" hidden="false" customHeight="false" outlineLevel="0" collapsed="false">
      <c r="A139" s="42"/>
      <c r="B139" s="42"/>
      <c r="C139" s="42"/>
    </row>
    <row r="140" customFormat="false" ht="13.8" hidden="false" customHeight="false" outlineLevel="0" collapsed="false">
      <c r="A140" s="42"/>
      <c r="B140" s="42"/>
      <c r="C140" s="42"/>
    </row>
    <row r="141" customFormat="false" ht="13.8" hidden="false" customHeight="false" outlineLevel="0" collapsed="false">
      <c r="A141" s="42"/>
      <c r="B141" s="42"/>
      <c r="C141" s="42"/>
    </row>
    <row r="142" customFormat="false" ht="13.8" hidden="false" customHeight="false" outlineLevel="0" collapsed="false">
      <c r="A142" s="42"/>
      <c r="B142" s="42"/>
      <c r="C142" s="42"/>
    </row>
    <row r="143" customFormat="false" ht="13.8" hidden="false" customHeight="false" outlineLevel="0" collapsed="false">
      <c r="A143" s="42"/>
      <c r="B143" s="42"/>
      <c r="C143" s="42"/>
    </row>
    <row r="144" customFormat="false" ht="13.8" hidden="false" customHeight="false" outlineLevel="0" collapsed="false">
      <c r="A144" s="42"/>
      <c r="B144" s="42"/>
      <c r="C144" s="42"/>
    </row>
    <row r="145" customFormat="false" ht="13.8" hidden="false" customHeight="false" outlineLevel="0" collapsed="false">
      <c r="A145" s="42"/>
      <c r="B145" s="42"/>
      <c r="C145" s="42"/>
    </row>
    <row r="146" customFormat="false" ht="13.8" hidden="false" customHeight="false" outlineLevel="0" collapsed="false">
      <c r="A146" s="42"/>
      <c r="B146" s="42"/>
      <c r="C146" s="42"/>
    </row>
    <row r="147" customFormat="false" ht="13.8" hidden="false" customHeight="false" outlineLevel="0" collapsed="false">
      <c r="A147" s="42"/>
      <c r="B147" s="42"/>
      <c r="C147" s="42"/>
    </row>
    <row r="148" customFormat="false" ht="13.8" hidden="false" customHeight="false" outlineLevel="0" collapsed="false">
      <c r="A148" s="42"/>
      <c r="B148" s="42"/>
      <c r="C148" s="42"/>
    </row>
    <row r="149" customFormat="false" ht="13.8" hidden="false" customHeight="false" outlineLevel="0" collapsed="false">
      <c r="A149" s="42"/>
      <c r="B149" s="42"/>
      <c r="C149" s="42"/>
    </row>
    <row r="150" customFormat="false" ht="13.8" hidden="false" customHeight="false" outlineLevel="0" collapsed="false">
      <c r="A150" s="42"/>
      <c r="B150" s="42"/>
      <c r="C150" s="42"/>
    </row>
    <row r="151" customFormat="false" ht="13.8" hidden="false" customHeight="false" outlineLevel="0" collapsed="false">
      <c r="A151" s="42"/>
      <c r="B151" s="42"/>
      <c r="C151" s="42"/>
    </row>
    <row r="152" customFormat="false" ht="13.8" hidden="false" customHeight="false" outlineLevel="0" collapsed="false">
      <c r="A152" s="42"/>
      <c r="B152" s="42"/>
      <c r="C152" s="42"/>
    </row>
    <row r="153" customFormat="false" ht="13.8" hidden="false" customHeight="false" outlineLevel="0" collapsed="false">
      <c r="A153" s="42"/>
      <c r="B153" s="42"/>
      <c r="C153" s="42"/>
    </row>
    <row r="154" customFormat="false" ht="13.8" hidden="false" customHeight="false" outlineLevel="0" collapsed="false">
      <c r="A154" s="42"/>
      <c r="B154" s="42"/>
      <c r="C154" s="42"/>
    </row>
    <row r="155" customFormat="false" ht="13.8" hidden="false" customHeight="false" outlineLevel="0" collapsed="false">
      <c r="A155" s="42"/>
      <c r="B155" s="42"/>
      <c r="C155" s="42"/>
    </row>
    <row r="156" customFormat="false" ht="13.8" hidden="false" customHeight="false" outlineLevel="0" collapsed="false">
      <c r="A156" s="42"/>
      <c r="B156" s="42"/>
      <c r="C156" s="42"/>
    </row>
    <row r="157" customFormat="false" ht="13.8" hidden="false" customHeight="false" outlineLevel="0" collapsed="false">
      <c r="A157" s="42"/>
      <c r="B157" s="42"/>
      <c r="C157" s="42"/>
    </row>
    <row r="158" customFormat="false" ht="13.8" hidden="false" customHeight="false" outlineLevel="0" collapsed="false">
      <c r="A158" s="42"/>
      <c r="B158" s="42"/>
      <c r="C158" s="42"/>
    </row>
    <row r="159" customFormat="false" ht="13.8" hidden="false" customHeight="false" outlineLevel="0" collapsed="false">
      <c r="A159" s="42"/>
      <c r="B159" s="42"/>
      <c r="C159" s="42"/>
    </row>
    <row r="160" customFormat="false" ht="13.8" hidden="false" customHeight="false" outlineLevel="0" collapsed="false">
      <c r="A160" s="42"/>
      <c r="B160" s="42"/>
      <c r="C160" s="42"/>
    </row>
    <row r="161" customFormat="false" ht="13.8" hidden="false" customHeight="false" outlineLevel="0" collapsed="false">
      <c r="A161" s="42"/>
      <c r="B161" s="42"/>
      <c r="C161" s="42"/>
    </row>
    <row r="162" customFormat="false" ht="13.8" hidden="false" customHeight="false" outlineLevel="0" collapsed="false">
      <c r="A162" s="42"/>
      <c r="B162" s="42"/>
      <c r="C162" s="42"/>
    </row>
    <row r="163" customFormat="false" ht="13.8" hidden="false" customHeight="false" outlineLevel="0" collapsed="false">
      <c r="A163" s="42"/>
      <c r="B163" s="42"/>
      <c r="C163" s="42"/>
    </row>
    <row r="164" customFormat="false" ht="13.8" hidden="false" customHeight="false" outlineLevel="0" collapsed="false">
      <c r="A164" s="42"/>
      <c r="B164" s="42"/>
      <c r="C164" s="42"/>
    </row>
    <row r="165" customFormat="false" ht="13.8" hidden="false" customHeight="false" outlineLevel="0" collapsed="false">
      <c r="A165" s="42"/>
      <c r="B165" s="42"/>
      <c r="C165" s="42"/>
    </row>
    <row r="166" customFormat="false" ht="13.8" hidden="false" customHeight="false" outlineLevel="0" collapsed="false">
      <c r="A166" s="42"/>
      <c r="B166" s="42"/>
      <c r="C166" s="42"/>
    </row>
    <row r="167" customFormat="false" ht="13.8" hidden="false" customHeight="false" outlineLevel="0" collapsed="false">
      <c r="A167" s="42"/>
      <c r="B167" s="42"/>
      <c r="C167" s="42"/>
    </row>
    <row r="168" customFormat="false" ht="13.8" hidden="false" customHeight="false" outlineLevel="0" collapsed="false">
      <c r="A168" s="42"/>
      <c r="B168" s="42"/>
      <c r="C168" s="42"/>
    </row>
    <row r="169" customFormat="false" ht="13.8" hidden="false" customHeight="false" outlineLevel="0" collapsed="false">
      <c r="A169" s="42"/>
      <c r="B169" s="42"/>
      <c r="C169" s="42"/>
    </row>
    <row r="170" customFormat="false" ht="13.8" hidden="false" customHeight="false" outlineLevel="0" collapsed="false">
      <c r="A170" s="42"/>
      <c r="B170" s="42"/>
      <c r="C170" s="42"/>
    </row>
    <row r="171" customFormat="false" ht="13.8" hidden="false" customHeight="false" outlineLevel="0" collapsed="false">
      <c r="A171" s="42"/>
      <c r="B171" s="42"/>
      <c r="C171" s="42"/>
    </row>
    <row r="172" customFormat="false" ht="13.8" hidden="false" customHeight="false" outlineLevel="0" collapsed="false">
      <c r="A172" s="42"/>
      <c r="B172" s="42"/>
      <c r="C172" s="42"/>
    </row>
    <row r="173" customFormat="false" ht="13.8" hidden="false" customHeight="false" outlineLevel="0" collapsed="false">
      <c r="A173" s="42"/>
      <c r="B173" s="42"/>
      <c r="C173" s="42"/>
    </row>
    <row r="174" customFormat="false" ht="13.8" hidden="false" customHeight="false" outlineLevel="0" collapsed="false">
      <c r="A174" s="42"/>
      <c r="B174" s="42"/>
      <c r="C174" s="42"/>
    </row>
    <row r="175" customFormat="false" ht="13.8" hidden="false" customHeight="false" outlineLevel="0" collapsed="false">
      <c r="A175" s="42"/>
      <c r="B175" s="42"/>
      <c r="C175" s="42"/>
    </row>
    <row r="176" customFormat="false" ht="13.8" hidden="false" customHeight="false" outlineLevel="0" collapsed="false">
      <c r="A176" s="42"/>
      <c r="B176" s="42"/>
      <c r="C176" s="42"/>
    </row>
    <row r="177" customFormat="false" ht="13.8" hidden="false" customHeight="false" outlineLevel="0" collapsed="false">
      <c r="A177" s="42"/>
      <c r="B177" s="42"/>
      <c r="C177" s="42"/>
    </row>
    <row r="178" customFormat="false" ht="13.8" hidden="false" customHeight="false" outlineLevel="0" collapsed="false">
      <c r="A178" s="42"/>
      <c r="B178" s="42"/>
      <c r="C178" s="42"/>
    </row>
    <row r="179" customFormat="false" ht="13.8" hidden="false" customHeight="false" outlineLevel="0" collapsed="false">
      <c r="A179" s="42"/>
      <c r="B179" s="42"/>
      <c r="C179" s="42"/>
    </row>
    <row r="180" customFormat="false" ht="13.8" hidden="false" customHeight="false" outlineLevel="0" collapsed="false">
      <c r="A180" s="42"/>
      <c r="B180" s="42"/>
      <c r="C180" s="42"/>
    </row>
    <row r="181" customFormat="false" ht="13.8" hidden="false" customHeight="false" outlineLevel="0" collapsed="false">
      <c r="A181" s="42"/>
      <c r="B181" s="42"/>
      <c r="C181" s="42"/>
    </row>
    <row r="182" customFormat="false" ht="13.8" hidden="false" customHeight="false" outlineLevel="0" collapsed="false">
      <c r="A182" s="42"/>
      <c r="B182" s="42"/>
      <c r="C182" s="42"/>
    </row>
    <row r="183" customFormat="false" ht="13.8" hidden="false" customHeight="false" outlineLevel="0" collapsed="false">
      <c r="A183" s="42"/>
      <c r="B183" s="42"/>
      <c r="C183" s="42"/>
    </row>
    <row r="184" customFormat="false" ht="13.8" hidden="false" customHeight="false" outlineLevel="0" collapsed="false">
      <c r="A184" s="42"/>
      <c r="B184" s="42"/>
      <c r="C184" s="42"/>
    </row>
    <row r="185" customFormat="false" ht="13.8" hidden="false" customHeight="false" outlineLevel="0" collapsed="false">
      <c r="A185" s="42"/>
      <c r="B185" s="42"/>
      <c r="C185" s="42"/>
    </row>
    <row r="186" customFormat="false" ht="13.8" hidden="false" customHeight="false" outlineLevel="0" collapsed="false">
      <c r="A186" s="42"/>
      <c r="B186" s="42"/>
      <c r="C186" s="42"/>
    </row>
    <row r="187" customFormat="false" ht="13.8" hidden="false" customHeight="false" outlineLevel="0" collapsed="false">
      <c r="A187" s="42"/>
      <c r="B187" s="42"/>
      <c r="C187" s="42"/>
    </row>
    <row r="188" customFormat="false" ht="13.8" hidden="false" customHeight="false" outlineLevel="0" collapsed="false">
      <c r="A188" s="42"/>
      <c r="B188" s="42"/>
      <c r="C188" s="42"/>
    </row>
    <row r="189" customFormat="false" ht="13.8" hidden="false" customHeight="false" outlineLevel="0" collapsed="false">
      <c r="A189" s="42"/>
      <c r="B189" s="42"/>
      <c r="C189" s="42"/>
    </row>
    <row r="190" customFormat="false" ht="13.8" hidden="false" customHeight="false" outlineLevel="0" collapsed="false">
      <c r="A190" s="42"/>
      <c r="B190" s="42"/>
      <c r="C190" s="42"/>
    </row>
    <row r="191" customFormat="false" ht="13.8" hidden="false" customHeight="false" outlineLevel="0" collapsed="false">
      <c r="A191" s="42"/>
      <c r="B191" s="42"/>
      <c r="C191" s="42"/>
    </row>
    <row r="192" customFormat="false" ht="13.8" hidden="false" customHeight="false" outlineLevel="0" collapsed="false">
      <c r="A192" s="42"/>
      <c r="B192" s="42"/>
      <c r="C192" s="42"/>
    </row>
    <row r="193" customFormat="false" ht="13.8" hidden="false" customHeight="false" outlineLevel="0" collapsed="false">
      <c r="A193" s="42"/>
      <c r="B193" s="42"/>
      <c r="C193" s="42"/>
    </row>
    <row r="194" customFormat="false" ht="13.8" hidden="false" customHeight="false" outlineLevel="0" collapsed="false">
      <c r="A194" s="42"/>
      <c r="B194" s="42"/>
      <c r="C194" s="42"/>
    </row>
    <row r="195" customFormat="false" ht="13.8" hidden="false" customHeight="false" outlineLevel="0" collapsed="false">
      <c r="A195" s="42"/>
      <c r="B195" s="42"/>
      <c r="C195" s="42"/>
    </row>
    <row r="196" customFormat="false" ht="13.8" hidden="false" customHeight="false" outlineLevel="0" collapsed="false">
      <c r="A196" s="42"/>
      <c r="B196" s="42"/>
      <c r="C196" s="42"/>
    </row>
    <row r="197" customFormat="false" ht="13.8" hidden="false" customHeight="false" outlineLevel="0" collapsed="false">
      <c r="A197" s="42"/>
      <c r="B197" s="42"/>
      <c r="C197" s="42"/>
    </row>
    <row r="198" customFormat="false" ht="13.8" hidden="false" customHeight="false" outlineLevel="0" collapsed="false">
      <c r="A198" s="42"/>
      <c r="B198" s="42"/>
      <c r="C198" s="42"/>
    </row>
    <row r="199" customFormat="false" ht="13.8" hidden="false" customHeight="false" outlineLevel="0" collapsed="false">
      <c r="A199" s="42"/>
      <c r="B199" s="42"/>
      <c r="C199" s="42"/>
    </row>
    <row r="200" customFormat="false" ht="13.8" hidden="false" customHeight="false" outlineLevel="0" collapsed="false">
      <c r="A200" s="42"/>
      <c r="B200" s="42"/>
      <c r="C200" s="42"/>
    </row>
    <row r="201" customFormat="false" ht="13.8" hidden="false" customHeight="false" outlineLevel="0" collapsed="false">
      <c r="A201" s="42"/>
      <c r="B201" s="42"/>
      <c r="C201" s="42"/>
    </row>
    <row r="202" customFormat="false" ht="13.8" hidden="false" customHeight="false" outlineLevel="0" collapsed="false">
      <c r="A202" s="42"/>
      <c r="B202" s="42"/>
      <c r="C202" s="42"/>
    </row>
    <row r="203" customFormat="false" ht="13.8" hidden="false" customHeight="false" outlineLevel="0" collapsed="false">
      <c r="A203" s="42"/>
      <c r="B203" s="42"/>
      <c r="C203" s="42"/>
    </row>
    <row r="204" customFormat="false" ht="13.8" hidden="false" customHeight="false" outlineLevel="0" collapsed="false">
      <c r="A204" s="42"/>
      <c r="B204" s="42"/>
      <c r="C204" s="42"/>
    </row>
    <row r="205" customFormat="false" ht="13.8" hidden="false" customHeight="false" outlineLevel="0" collapsed="false">
      <c r="A205" s="42"/>
      <c r="B205" s="42"/>
      <c r="C205" s="42"/>
    </row>
    <row r="206" customFormat="false" ht="13.8" hidden="false" customHeight="false" outlineLevel="0" collapsed="false">
      <c r="A206" s="42"/>
      <c r="B206" s="42"/>
      <c r="C206" s="42"/>
    </row>
    <row r="207" customFormat="false" ht="13.8" hidden="false" customHeight="false" outlineLevel="0" collapsed="false">
      <c r="A207" s="42"/>
      <c r="B207" s="42"/>
      <c r="C207" s="42"/>
    </row>
    <row r="208" customFormat="false" ht="13.8" hidden="false" customHeight="false" outlineLevel="0" collapsed="false">
      <c r="A208" s="42"/>
      <c r="B208" s="42"/>
      <c r="C208" s="42"/>
    </row>
    <row r="209" customFormat="false" ht="13.8" hidden="false" customHeight="false" outlineLevel="0" collapsed="false">
      <c r="A209" s="42"/>
      <c r="B209" s="42"/>
      <c r="C209" s="42"/>
    </row>
    <row r="210" customFormat="false" ht="13.8" hidden="false" customHeight="false" outlineLevel="0" collapsed="false">
      <c r="A210" s="42"/>
      <c r="B210" s="42"/>
      <c r="C210" s="42"/>
    </row>
    <row r="211" customFormat="false" ht="13.8" hidden="false" customHeight="false" outlineLevel="0" collapsed="false">
      <c r="A211" s="42"/>
      <c r="B211" s="42"/>
      <c r="C211" s="42"/>
    </row>
    <row r="212" customFormat="false" ht="13.8" hidden="false" customHeight="false" outlineLevel="0" collapsed="false">
      <c r="A212" s="42"/>
      <c r="B212" s="42"/>
      <c r="C212" s="42"/>
    </row>
    <row r="213" customFormat="false" ht="13.8" hidden="false" customHeight="false" outlineLevel="0" collapsed="false">
      <c r="A213" s="42"/>
      <c r="B213" s="42"/>
      <c r="C213" s="42"/>
    </row>
    <row r="214" customFormat="false" ht="13.8" hidden="false" customHeight="false" outlineLevel="0" collapsed="false">
      <c r="A214" s="42"/>
      <c r="B214" s="42"/>
      <c r="C214" s="42"/>
    </row>
    <row r="215" customFormat="false" ht="13.8" hidden="false" customHeight="false" outlineLevel="0" collapsed="false">
      <c r="A215" s="42"/>
      <c r="B215" s="42"/>
      <c r="C215" s="42"/>
    </row>
    <row r="216" customFormat="false" ht="13.8" hidden="false" customHeight="false" outlineLevel="0" collapsed="false">
      <c r="A216" s="42"/>
      <c r="B216" s="42"/>
      <c r="C216" s="42"/>
    </row>
    <row r="217" customFormat="false" ht="13.8" hidden="false" customHeight="false" outlineLevel="0" collapsed="false">
      <c r="A217" s="42"/>
      <c r="B217" s="42"/>
      <c r="C217" s="42"/>
    </row>
    <row r="218" customFormat="false" ht="13.8" hidden="false" customHeight="false" outlineLevel="0" collapsed="false">
      <c r="A218" s="42"/>
      <c r="B218" s="42"/>
      <c r="C218" s="42"/>
    </row>
    <row r="219" customFormat="false" ht="13.8" hidden="false" customHeight="false" outlineLevel="0" collapsed="false">
      <c r="A219" s="42"/>
      <c r="B219" s="42"/>
      <c r="C219" s="42"/>
    </row>
    <row r="220" customFormat="false" ht="13.8" hidden="false" customHeight="false" outlineLevel="0" collapsed="false">
      <c r="A220" s="42"/>
      <c r="B220" s="42"/>
      <c r="C220" s="42"/>
    </row>
    <row r="221" customFormat="false" ht="13.8" hidden="false" customHeight="false" outlineLevel="0" collapsed="false">
      <c r="A221" s="42"/>
      <c r="B221" s="42"/>
      <c r="C221" s="42"/>
    </row>
    <row r="222" customFormat="false" ht="13.8" hidden="false" customHeight="false" outlineLevel="0" collapsed="false">
      <c r="A222" s="42"/>
      <c r="B222" s="42"/>
      <c r="C222" s="42"/>
    </row>
    <row r="223" customFormat="false" ht="13.8" hidden="false" customHeight="false" outlineLevel="0" collapsed="false">
      <c r="A223" s="42"/>
      <c r="B223" s="42"/>
      <c r="C223" s="42"/>
    </row>
    <row r="224" customFormat="false" ht="13.8" hidden="false" customHeight="false" outlineLevel="0" collapsed="false">
      <c r="A224" s="42"/>
      <c r="B224" s="42"/>
      <c r="C224" s="42"/>
    </row>
    <row r="225" customFormat="false" ht="13.8" hidden="false" customHeight="false" outlineLevel="0" collapsed="false">
      <c r="A225" s="42"/>
      <c r="B225" s="42"/>
      <c r="C225" s="42"/>
    </row>
    <row r="226" customFormat="false" ht="13.8" hidden="false" customHeight="false" outlineLevel="0" collapsed="false">
      <c r="A226" s="42"/>
      <c r="B226" s="42"/>
      <c r="C226" s="42"/>
    </row>
    <row r="227" customFormat="false" ht="13.8" hidden="false" customHeight="false" outlineLevel="0" collapsed="false">
      <c r="A227" s="42"/>
      <c r="B227" s="42"/>
      <c r="C227" s="42"/>
    </row>
    <row r="228" customFormat="false" ht="13.8" hidden="false" customHeight="false" outlineLevel="0" collapsed="false">
      <c r="A228" s="42"/>
      <c r="B228" s="42"/>
      <c r="C228" s="42"/>
    </row>
    <row r="229" customFormat="false" ht="13.8" hidden="false" customHeight="false" outlineLevel="0" collapsed="false">
      <c r="A229" s="42"/>
      <c r="B229" s="42"/>
      <c r="C229" s="42"/>
    </row>
    <row r="230" customFormat="false" ht="13.8" hidden="false" customHeight="false" outlineLevel="0" collapsed="false">
      <c r="A230" s="42"/>
      <c r="B230" s="42"/>
      <c r="C230" s="42"/>
    </row>
    <row r="231" customFormat="false" ht="13.8" hidden="false" customHeight="false" outlineLevel="0" collapsed="false">
      <c r="A231" s="42"/>
      <c r="B231" s="42"/>
      <c r="C231" s="42"/>
    </row>
    <row r="232" customFormat="false" ht="13.8" hidden="false" customHeight="false" outlineLevel="0" collapsed="false">
      <c r="A232" s="42"/>
      <c r="B232" s="42"/>
      <c r="C232" s="42"/>
    </row>
    <row r="233" customFormat="false" ht="13.8" hidden="false" customHeight="false" outlineLevel="0" collapsed="false">
      <c r="A233" s="42"/>
      <c r="B233" s="42"/>
      <c r="C233" s="42"/>
    </row>
    <row r="234" customFormat="false" ht="13.8" hidden="false" customHeight="false" outlineLevel="0" collapsed="false">
      <c r="A234" s="42"/>
      <c r="B234" s="42"/>
      <c r="C234" s="42"/>
    </row>
    <row r="235" customFormat="false" ht="13.8" hidden="false" customHeight="false" outlineLevel="0" collapsed="false">
      <c r="A235" s="42"/>
      <c r="B235" s="42"/>
      <c r="C235" s="42"/>
    </row>
    <row r="236" customFormat="false" ht="13.8" hidden="false" customHeight="false" outlineLevel="0" collapsed="false">
      <c r="A236" s="42"/>
      <c r="B236" s="42"/>
      <c r="C236" s="42"/>
    </row>
    <row r="237" customFormat="false" ht="13.8" hidden="false" customHeight="false" outlineLevel="0" collapsed="false">
      <c r="A237" s="42"/>
      <c r="B237" s="42"/>
      <c r="C237" s="42"/>
    </row>
    <row r="238" customFormat="false" ht="13.8" hidden="false" customHeight="false" outlineLevel="0" collapsed="false">
      <c r="A238" s="42"/>
      <c r="B238" s="42"/>
      <c r="C238" s="42"/>
    </row>
    <row r="239" customFormat="false" ht="13.8" hidden="false" customHeight="false" outlineLevel="0" collapsed="false">
      <c r="A239" s="42"/>
      <c r="B239" s="42"/>
      <c r="C239" s="42"/>
    </row>
    <row r="240" customFormat="false" ht="13.8" hidden="false" customHeight="false" outlineLevel="0" collapsed="false">
      <c r="A240" s="42"/>
      <c r="B240" s="42"/>
      <c r="C240" s="42"/>
    </row>
    <row r="241" customFormat="false" ht="13.8" hidden="false" customHeight="false" outlineLevel="0" collapsed="false">
      <c r="A241" s="42"/>
      <c r="B241" s="42"/>
      <c r="C241" s="42"/>
    </row>
    <row r="242" customFormat="false" ht="13.8" hidden="false" customHeight="false" outlineLevel="0" collapsed="false">
      <c r="A242" s="42"/>
      <c r="B242" s="42"/>
      <c r="C242" s="42"/>
    </row>
    <row r="243" customFormat="false" ht="13.8" hidden="false" customHeight="false" outlineLevel="0" collapsed="false">
      <c r="A243" s="42"/>
      <c r="B243" s="42"/>
      <c r="C243" s="42"/>
    </row>
    <row r="244" customFormat="false" ht="13.8" hidden="false" customHeight="false" outlineLevel="0" collapsed="false">
      <c r="A244" s="42"/>
      <c r="B244" s="42"/>
      <c r="C244" s="42"/>
    </row>
    <row r="245" customFormat="false" ht="13.8" hidden="false" customHeight="false" outlineLevel="0" collapsed="false">
      <c r="A245" s="42"/>
      <c r="B245" s="42"/>
      <c r="C245" s="42"/>
    </row>
    <row r="246" customFormat="false" ht="13.8" hidden="false" customHeight="false" outlineLevel="0" collapsed="false">
      <c r="A246" s="42"/>
      <c r="B246" s="42"/>
      <c r="C246" s="42"/>
    </row>
    <row r="247" customFormat="false" ht="13.8" hidden="false" customHeight="false" outlineLevel="0" collapsed="false">
      <c r="A247" s="42"/>
      <c r="B247" s="42"/>
      <c r="C247" s="42"/>
    </row>
    <row r="248" customFormat="false" ht="13.8" hidden="false" customHeight="false" outlineLevel="0" collapsed="false">
      <c r="A248" s="42"/>
      <c r="B248" s="42"/>
      <c r="C248" s="42"/>
    </row>
    <row r="249" customFormat="false" ht="13.8" hidden="false" customHeight="false" outlineLevel="0" collapsed="false">
      <c r="A249" s="42"/>
      <c r="B249" s="42"/>
      <c r="C249" s="42"/>
    </row>
    <row r="250" customFormat="false" ht="13.8" hidden="false" customHeight="false" outlineLevel="0" collapsed="false">
      <c r="A250" s="42"/>
      <c r="B250" s="42"/>
      <c r="C250" s="42"/>
    </row>
    <row r="251" customFormat="false" ht="13.8" hidden="false" customHeight="false" outlineLevel="0" collapsed="false">
      <c r="A251" s="42"/>
      <c r="B251" s="42"/>
      <c r="C251" s="42"/>
    </row>
    <row r="252" customFormat="false" ht="13.8" hidden="false" customHeight="false" outlineLevel="0" collapsed="false">
      <c r="A252" s="42"/>
      <c r="B252" s="42"/>
      <c r="C252" s="42"/>
    </row>
    <row r="253" customFormat="false" ht="13.8" hidden="false" customHeight="false" outlineLevel="0" collapsed="false">
      <c r="A253" s="42"/>
      <c r="B253" s="42"/>
      <c r="C253" s="42"/>
    </row>
    <row r="254" customFormat="false" ht="13.8" hidden="false" customHeight="false" outlineLevel="0" collapsed="false">
      <c r="A254" s="42"/>
      <c r="B254" s="42"/>
      <c r="C254" s="42"/>
    </row>
    <row r="255" customFormat="false" ht="13.8" hidden="false" customHeight="false" outlineLevel="0" collapsed="false">
      <c r="A255" s="42"/>
      <c r="B255" s="42"/>
      <c r="C255" s="42"/>
    </row>
    <row r="256" customFormat="false" ht="13.8" hidden="false" customHeight="false" outlineLevel="0" collapsed="false">
      <c r="A256" s="42"/>
      <c r="B256" s="42"/>
      <c r="C256" s="42"/>
    </row>
    <row r="257" customFormat="false" ht="13.8" hidden="false" customHeight="false" outlineLevel="0" collapsed="false">
      <c r="A257" s="42"/>
      <c r="B257" s="42"/>
      <c r="C257" s="42"/>
    </row>
    <row r="258" customFormat="false" ht="13.8" hidden="false" customHeight="false" outlineLevel="0" collapsed="false">
      <c r="A258" s="42"/>
      <c r="B258" s="42"/>
      <c r="C258" s="42"/>
    </row>
    <row r="259" customFormat="false" ht="13.8" hidden="false" customHeight="false" outlineLevel="0" collapsed="false">
      <c r="A259" s="42"/>
      <c r="B259" s="42"/>
      <c r="C259" s="42"/>
    </row>
    <row r="260" customFormat="false" ht="13.8" hidden="false" customHeight="false" outlineLevel="0" collapsed="false">
      <c r="A260" s="42"/>
      <c r="B260" s="42"/>
      <c r="C260" s="42"/>
    </row>
    <row r="261" customFormat="false" ht="13.8" hidden="false" customHeight="false" outlineLevel="0" collapsed="false">
      <c r="A261" s="42"/>
      <c r="B261" s="42"/>
      <c r="C261" s="42"/>
    </row>
    <row r="262" customFormat="false" ht="13.8" hidden="false" customHeight="false" outlineLevel="0" collapsed="false">
      <c r="A262" s="42"/>
      <c r="B262" s="42"/>
      <c r="C262" s="42"/>
    </row>
    <row r="263" customFormat="false" ht="13.8" hidden="false" customHeight="false" outlineLevel="0" collapsed="false">
      <c r="A263" s="42"/>
      <c r="B263" s="42"/>
      <c r="C263" s="42"/>
    </row>
    <row r="264" customFormat="false" ht="13.8" hidden="false" customHeight="false" outlineLevel="0" collapsed="false">
      <c r="A264" s="42"/>
      <c r="B264" s="42"/>
      <c r="C264" s="42"/>
    </row>
    <row r="265" customFormat="false" ht="13.8" hidden="false" customHeight="false" outlineLevel="0" collapsed="false">
      <c r="A265" s="42"/>
      <c r="B265" s="42"/>
      <c r="C265" s="42"/>
    </row>
    <row r="266" customFormat="false" ht="13.8" hidden="false" customHeight="false" outlineLevel="0" collapsed="false">
      <c r="A266" s="42"/>
      <c r="B266" s="42"/>
      <c r="C266" s="42"/>
    </row>
    <row r="267" customFormat="false" ht="13.8" hidden="false" customHeight="false" outlineLevel="0" collapsed="false">
      <c r="A267" s="42"/>
      <c r="B267" s="42"/>
      <c r="C267" s="42"/>
    </row>
    <row r="268" customFormat="false" ht="13.8" hidden="false" customHeight="false" outlineLevel="0" collapsed="false">
      <c r="A268" s="42"/>
      <c r="B268" s="42"/>
      <c r="C268" s="42"/>
    </row>
    <row r="269" customFormat="false" ht="13.8" hidden="false" customHeight="false" outlineLevel="0" collapsed="false">
      <c r="A269" s="42"/>
      <c r="B269" s="42"/>
      <c r="C269" s="42"/>
    </row>
    <row r="270" customFormat="false" ht="13.8" hidden="false" customHeight="false" outlineLevel="0" collapsed="false">
      <c r="A270" s="42"/>
      <c r="B270" s="42"/>
      <c r="C270" s="42"/>
    </row>
    <row r="271" customFormat="false" ht="13.8" hidden="false" customHeight="false" outlineLevel="0" collapsed="false">
      <c r="A271" s="42"/>
      <c r="B271" s="42"/>
      <c r="C271" s="42"/>
    </row>
    <row r="272" customFormat="false" ht="13.8" hidden="false" customHeight="false" outlineLevel="0" collapsed="false">
      <c r="A272" s="42"/>
      <c r="B272" s="42"/>
      <c r="C272" s="42"/>
    </row>
    <row r="273" customFormat="false" ht="13.8" hidden="false" customHeight="false" outlineLevel="0" collapsed="false">
      <c r="A273" s="42"/>
      <c r="B273" s="42"/>
      <c r="C273" s="42"/>
    </row>
    <row r="274" customFormat="false" ht="13.8" hidden="false" customHeight="false" outlineLevel="0" collapsed="false">
      <c r="A274" s="42"/>
      <c r="B274" s="42"/>
      <c r="C274" s="42"/>
    </row>
    <row r="275" customFormat="false" ht="13.8" hidden="false" customHeight="false" outlineLevel="0" collapsed="false">
      <c r="A275" s="42"/>
      <c r="B275" s="42"/>
      <c r="C275" s="42"/>
    </row>
    <row r="276" customFormat="false" ht="13.8" hidden="false" customHeight="false" outlineLevel="0" collapsed="false">
      <c r="A276" s="42"/>
      <c r="B276" s="42"/>
      <c r="C276" s="42"/>
    </row>
    <row r="277" customFormat="false" ht="13.8" hidden="false" customHeight="false" outlineLevel="0" collapsed="false">
      <c r="A277" s="42"/>
      <c r="B277" s="42"/>
      <c r="C277" s="42"/>
    </row>
    <row r="278" customFormat="false" ht="13.8" hidden="false" customHeight="false" outlineLevel="0" collapsed="false">
      <c r="A278" s="42"/>
      <c r="B278" s="42"/>
      <c r="C278" s="42"/>
    </row>
    <row r="279" customFormat="false" ht="13.8" hidden="false" customHeight="false" outlineLevel="0" collapsed="false">
      <c r="A279" s="42"/>
      <c r="B279" s="42"/>
      <c r="C279" s="42"/>
    </row>
    <row r="280" customFormat="false" ht="13.8" hidden="false" customHeight="false" outlineLevel="0" collapsed="false">
      <c r="A280" s="42"/>
      <c r="B280" s="42"/>
      <c r="C280" s="42"/>
    </row>
    <row r="281" customFormat="false" ht="13.8" hidden="false" customHeight="false" outlineLevel="0" collapsed="false">
      <c r="A281" s="42"/>
      <c r="B281" s="42"/>
      <c r="C281" s="42"/>
    </row>
    <row r="282" customFormat="false" ht="13.8" hidden="false" customHeight="false" outlineLevel="0" collapsed="false">
      <c r="A282" s="42"/>
      <c r="B282" s="42"/>
      <c r="C282" s="42"/>
    </row>
    <row r="283" customFormat="false" ht="13.8" hidden="false" customHeight="false" outlineLevel="0" collapsed="false">
      <c r="A283" s="42"/>
      <c r="B283" s="42"/>
      <c r="C283" s="42"/>
    </row>
    <row r="284" customFormat="false" ht="13.8" hidden="false" customHeight="false" outlineLevel="0" collapsed="false">
      <c r="A284" s="42"/>
      <c r="B284" s="42"/>
      <c r="C284" s="42"/>
    </row>
    <row r="285" customFormat="false" ht="13.8" hidden="false" customHeight="false" outlineLevel="0" collapsed="false">
      <c r="A285" s="42"/>
      <c r="B285" s="42"/>
      <c r="C285" s="42"/>
    </row>
    <row r="286" customFormat="false" ht="13.8" hidden="false" customHeight="false" outlineLevel="0" collapsed="false">
      <c r="A286" s="42"/>
      <c r="B286" s="42"/>
      <c r="C286" s="42"/>
    </row>
    <row r="287" customFormat="false" ht="13.8" hidden="false" customHeight="false" outlineLevel="0" collapsed="false">
      <c r="A287" s="42"/>
      <c r="B287" s="42"/>
      <c r="C287" s="42"/>
    </row>
    <row r="288" customFormat="false" ht="13.8" hidden="false" customHeight="false" outlineLevel="0" collapsed="false">
      <c r="A288" s="42"/>
      <c r="B288" s="42"/>
      <c r="C288" s="42"/>
    </row>
    <row r="289" customFormat="false" ht="13.8" hidden="false" customHeight="false" outlineLevel="0" collapsed="false">
      <c r="A289" s="42"/>
      <c r="B289" s="42"/>
      <c r="C289" s="42"/>
    </row>
    <row r="290" customFormat="false" ht="13.8" hidden="false" customHeight="false" outlineLevel="0" collapsed="false">
      <c r="A290" s="42"/>
      <c r="B290" s="42"/>
      <c r="C290" s="42"/>
    </row>
    <row r="291" customFormat="false" ht="13.8" hidden="false" customHeight="false" outlineLevel="0" collapsed="false">
      <c r="A291" s="42"/>
      <c r="B291" s="42"/>
      <c r="C291" s="42"/>
    </row>
    <row r="292" customFormat="false" ht="13.8" hidden="false" customHeight="false" outlineLevel="0" collapsed="false">
      <c r="A292" s="42"/>
      <c r="B292" s="42"/>
      <c r="C292" s="42"/>
    </row>
    <row r="293" customFormat="false" ht="13.8" hidden="false" customHeight="false" outlineLevel="0" collapsed="false">
      <c r="A293" s="42"/>
      <c r="B293" s="42"/>
      <c r="C293" s="42"/>
    </row>
    <row r="294" customFormat="false" ht="13.8" hidden="false" customHeight="false" outlineLevel="0" collapsed="false">
      <c r="A294" s="42"/>
      <c r="B294" s="42"/>
      <c r="C294" s="42"/>
    </row>
    <row r="295" customFormat="false" ht="13.8" hidden="false" customHeight="false" outlineLevel="0" collapsed="false">
      <c r="A295" s="42"/>
      <c r="B295" s="42"/>
      <c r="C295" s="42"/>
    </row>
    <row r="296" customFormat="false" ht="13.8" hidden="false" customHeight="false" outlineLevel="0" collapsed="false">
      <c r="A296" s="42"/>
      <c r="B296" s="42"/>
      <c r="C296" s="42"/>
    </row>
    <row r="297" customFormat="false" ht="13.8" hidden="false" customHeight="false" outlineLevel="0" collapsed="false">
      <c r="A297" s="42"/>
      <c r="B297" s="42"/>
      <c r="C297" s="42"/>
    </row>
    <row r="298" customFormat="false" ht="13.8" hidden="false" customHeight="false" outlineLevel="0" collapsed="false">
      <c r="A298" s="42"/>
      <c r="B298" s="42"/>
      <c r="C298" s="42"/>
    </row>
    <row r="299" customFormat="false" ht="13.8" hidden="false" customHeight="false" outlineLevel="0" collapsed="false">
      <c r="A299" s="42"/>
      <c r="B299" s="42"/>
      <c r="C299" s="42"/>
    </row>
    <row r="300" customFormat="false" ht="13.8" hidden="false" customHeight="false" outlineLevel="0" collapsed="false">
      <c r="A300" s="42"/>
      <c r="B300" s="42"/>
      <c r="C300" s="42"/>
    </row>
    <row r="301" customFormat="false" ht="13.8" hidden="false" customHeight="false" outlineLevel="0" collapsed="false">
      <c r="A301" s="42"/>
      <c r="B301" s="42"/>
      <c r="C301" s="42"/>
    </row>
    <row r="302" customFormat="false" ht="13.8" hidden="false" customHeight="false" outlineLevel="0" collapsed="false">
      <c r="A302" s="42"/>
      <c r="B302" s="42"/>
      <c r="C302" s="42"/>
    </row>
    <row r="303" customFormat="false" ht="13.8" hidden="false" customHeight="false" outlineLevel="0" collapsed="false">
      <c r="A303" s="42"/>
      <c r="B303" s="42"/>
      <c r="C303" s="42"/>
    </row>
    <row r="304" customFormat="false" ht="13.8" hidden="false" customHeight="false" outlineLevel="0" collapsed="false">
      <c r="A304" s="42"/>
      <c r="B304" s="42"/>
      <c r="C304" s="42"/>
    </row>
    <row r="305" customFormat="false" ht="13.8" hidden="false" customHeight="false" outlineLevel="0" collapsed="false">
      <c r="A305" s="42"/>
      <c r="B305" s="42"/>
      <c r="C305" s="42"/>
    </row>
    <row r="306" customFormat="false" ht="13.8" hidden="false" customHeight="false" outlineLevel="0" collapsed="false">
      <c r="A306" s="42"/>
      <c r="B306" s="42"/>
      <c r="C306" s="42"/>
    </row>
    <row r="307" customFormat="false" ht="13.8" hidden="false" customHeight="false" outlineLevel="0" collapsed="false">
      <c r="A307" s="42"/>
      <c r="B307" s="42"/>
      <c r="C307" s="42"/>
    </row>
    <row r="308" customFormat="false" ht="13.8" hidden="false" customHeight="false" outlineLevel="0" collapsed="false">
      <c r="A308" s="42"/>
      <c r="B308" s="42"/>
      <c r="C308" s="42"/>
    </row>
    <row r="309" customFormat="false" ht="13.8" hidden="false" customHeight="false" outlineLevel="0" collapsed="false">
      <c r="A309" s="42"/>
      <c r="B309" s="42"/>
      <c r="C309" s="42"/>
    </row>
    <row r="310" customFormat="false" ht="13.8" hidden="false" customHeight="false" outlineLevel="0" collapsed="false">
      <c r="A310" s="42"/>
      <c r="B310" s="42"/>
      <c r="C310" s="42"/>
    </row>
    <row r="311" customFormat="false" ht="13.8" hidden="false" customHeight="false" outlineLevel="0" collapsed="false">
      <c r="A311" s="42"/>
      <c r="B311" s="42"/>
      <c r="C311" s="42"/>
    </row>
    <row r="312" customFormat="false" ht="13.8" hidden="false" customHeight="false" outlineLevel="0" collapsed="false">
      <c r="A312" s="42"/>
      <c r="B312" s="42"/>
      <c r="C312" s="42"/>
    </row>
    <row r="313" customFormat="false" ht="13.8" hidden="false" customHeight="false" outlineLevel="0" collapsed="false">
      <c r="A313" s="42"/>
      <c r="B313" s="42"/>
      <c r="C313" s="42"/>
    </row>
    <row r="314" customFormat="false" ht="13.8" hidden="false" customHeight="false" outlineLevel="0" collapsed="false">
      <c r="A314" s="42"/>
      <c r="B314" s="42"/>
      <c r="C314" s="42"/>
    </row>
    <row r="315" customFormat="false" ht="13.8" hidden="false" customHeight="false" outlineLevel="0" collapsed="false">
      <c r="A315" s="42"/>
      <c r="B315" s="42"/>
      <c r="C315" s="42"/>
    </row>
    <row r="316" customFormat="false" ht="13.8" hidden="false" customHeight="false" outlineLevel="0" collapsed="false">
      <c r="A316" s="42"/>
      <c r="B316" s="42"/>
      <c r="C316" s="42"/>
    </row>
    <row r="317" customFormat="false" ht="13.8" hidden="false" customHeight="false" outlineLevel="0" collapsed="false">
      <c r="A317" s="42"/>
      <c r="B317" s="42"/>
      <c r="C317" s="42"/>
    </row>
    <row r="318" customFormat="false" ht="13.8" hidden="false" customHeight="false" outlineLevel="0" collapsed="false">
      <c r="A318" s="42"/>
      <c r="B318" s="42"/>
      <c r="C318" s="42"/>
    </row>
    <row r="319" customFormat="false" ht="13.8" hidden="false" customHeight="false" outlineLevel="0" collapsed="false">
      <c r="A319" s="42"/>
      <c r="B319" s="42"/>
      <c r="C319" s="42"/>
    </row>
    <row r="320" customFormat="false" ht="13.8" hidden="false" customHeight="false" outlineLevel="0" collapsed="false">
      <c r="A320" s="42"/>
      <c r="B320" s="42"/>
      <c r="C320" s="42"/>
    </row>
    <row r="321" customFormat="false" ht="13.8" hidden="false" customHeight="false" outlineLevel="0" collapsed="false">
      <c r="A321" s="42"/>
      <c r="B321" s="42"/>
      <c r="C321" s="42"/>
    </row>
    <row r="322" customFormat="false" ht="13.8" hidden="false" customHeight="false" outlineLevel="0" collapsed="false">
      <c r="A322" s="42"/>
      <c r="B322" s="42"/>
      <c r="C322" s="42"/>
    </row>
    <row r="323" customFormat="false" ht="13.8" hidden="false" customHeight="false" outlineLevel="0" collapsed="false">
      <c r="A323" s="42"/>
      <c r="B323" s="42"/>
      <c r="C323" s="42"/>
    </row>
    <row r="324" customFormat="false" ht="13.8" hidden="false" customHeight="false" outlineLevel="0" collapsed="false">
      <c r="A324" s="42"/>
      <c r="B324" s="42"/>
      <c r="C324" s="42"/>
    </row>
    <row r="325" customFormat="false" ht="13.8" hidden="false" customHeight="false" outlineLevel="0" collapsed="false">
      <c r="A325" s="42"/>
      <c r="B325" s="42"/>
      <c r="C325" s="42"/>
    </row>
    <row r="326" customFormat="false" ht="13.8" hidden="false" customHeight="false" outlineLevel="0" collapsed="false">
      <c r="A326" s="42"/>
      <c r="B326" s="42"/>
      <c r="C326" s="42"/>
    </row>
    <row r="327" customFormat="false" ht="13.8" hidden="false" customHeight="false" outlineLevel="0" collapsed="false">
      <c r="A327" s="42"/>
      <c r="B327" s="42"/>
      <c r="C327" s="42"/>
    </row>
    <row r="328" customFormat="false" ht="13.8" hidden="false" customHeight="false" outlineLevel="0" collapsed="false">
      <c r="A328" s="42"/>
      <c r="B328" s="42"/>
      <c r="C328" s="42"/>
    </row>
    <row r="329" customFormat="false" ht="13.8" hidden="false" customHeight="false" outlineLevel="0" collapsed="false">
      <c r="A329" s="42"/>
      <c r="B329" s="42"/>
      <c r="C329" s="42"/>
    </row>
    <row r="330" customFormat="false" ht="13.8" hidden="false" customHeight="false" outlineLevel="0" collapsed="false">
      <c r="A330" s="42"/>
      <c r="B330" s="42"/>
      <c r="C330" s="42"/>
    </row>
    <row r="331" customFormat="false" ht="13.8" hidden="false" customHeight="false" outlineLevel="0" collapsed="false">
      <c r="A331" s="42"/>
      <c r="B331" s="42"/>
      <c r="C331" s="42"/>
    </row>
    <row r="332" customFormat="false" ht="13.8" hidden="false" customHeight="false" outlineLevel="0" collapsed="false">
      <c r="A332" s="42"/>
      <c r="B332" s="42"/>
      <c r="C332" s="42"/>
    </row>
    <row r="333" customFormat="false" ht="13.8" hidden="false" customHeight="false" outlineLevel="0" collapsed="false">
      <c r="A333" s="42"/>
      <c r="B333" s="42"/>
      <c r="C333" s="42"/>
    </row>
    <row r="334" customFormat="false" ht="13.8" hidden="false" customHeight="false" outlineLevel="0" collapsed="false">
      <c r="A334" s="42"/>
      <c r="B334" s="42"/>
      <c r="C334" s="42"/>
    </row>
    <row r="335" customFormat="false" ht="13.8" hidden="false" customHeight="false" outlineLevel="0" collapsed="false">
      <c r="A335" s="42"/>
      <c r="B335" s="42"/>
      <c r="C335" s="42"/>
    </row>
    <row r="336" customFormat="false" ht="13.8" hidden="false" customHeight="false" outlineLevel="0" collapsed="false">
      <c r="A336" s="42"/>
      <c r="B336" s="42"/>
      <c r="C336" s="42"/>
    </row>
    <row r="337" customFormat="false" ht="13.8" hidden="false" customHeight="false" outlineLevel="0" collapsed="false">
      <c r="A337" s="42"/>
      <c r="B337" s="42"/>
      <c r="C337" s="42"/>
    </row>
    <row r="338" customFormat="false" ht="13.8" hidden="false" customHeight="false" outlineLevel="0" collapsed="false">
      <c r="A338" s="42"/>
      <c r="B338" s="42"/>
      <c r="C338" s="42"/>
    </row>
    <row r="339" customFormat="false" ht="13.8" hidden="false" customHeight="false" outlineLevel="0" collapsed="false">
      <c r="A339" s="42"/>
      <c r="B339" s="42"/>
      <c r="C339" s="42"/>
    </row>
    <row r="340" customFormat="false" ht="13.8" hidden="false" customHeight="false" outlineLevel="0" collapsed="false">
      <c r="A340" s="42"/>
      <c r="B340" s="42"/>
      <c r="C340" s="42"/>
    </row>
    <row r="341" customFormat="false" ht="13.8" hidden="false" customHeight="false" outlineLevel="0" collapsed="false">
      <c r="A341" s="42"/>
      <c r="B341" s="42"/>
      <c r="C341" s="42"/>
    </row>
    <row r="342" customFormat="false" ht="13.8" hidden="false" customHeight="false" outlineLevel="0" collapsed="false">
      <c r="A342" s="42"/>
      <c r="B342" s="42"/>
      <c r="C342" s="42"/>
    </row>
    <row r="343" customFormat="false" ht="13.8" hidden="false" customHeight="false" outlineLevel="0" collapsed="false">
      <c r="A343" s="42"/>
      <c r="B343" s="42"/>
      <c r="C343" s="42"/>
    </row>
    <row r="344" customFormat="false" ht="13.8" hidden="false" customHeight="false" outlineLevel="0" collapsed="false">
      <c r="A344" s="42"/>
      <c r="B344" s="42"/>
      <c r="C344" s="42"/>
    </row>
    <row r="345" customFormat="false" ht="13.8" hidden="false" customHeight="false" outlineLevel="0" collapsed="false">
      <c r="A345" s="42"/>
      <c r="B345" s="42"/>
      <c r="C345" s="42"/>
    </row>
    <row r="346" customFormat="false" ht="13.8" hidden="false" customHeight="false" outlineLevel="0" collapsed="false">
      <c r="A346" s="42"/>
      <c r="B346" s="42"/>
      <c r="C346" s="42"/>
    </row>
    <row r="347" customFormat="false" ht="13.8" hidden="false" customHeight="false" outlineLevel="0" collapsed="false">
      <c r="A347" s="42"/>
      <c r="B347" s="42"/>
      <c r="C347" s="42"/>
    </row>
    <row r="348" customFormat="false" ht="13.8" hidden="false" customHeight="false" outlineLevel="0" collapsed="false">
      <c r="A348" s="42"/>
      <c r="B348" s="42"/>
      <c r="C348" s="42"/>
    </row>
    <row r="349" customFormat="false" ht="13.8" hidden="false" customHeight="false" outlineLevel="0" collapsed="false">
      <c r="A349" s="42"/>
      <c r="B349" s="42"/>
      <c r="C349" s="42"/>
    </row>
    <row r="350" customFormat="false" ht="13.8" hidden="false" customHeight="false" outlineLevel="0" collapsed="false">
      <c r="A350" s="42"/>
      <c r="B350" s="42"/>
      <c r="C350" s="42"/>
    </row>
    <row r="351" customFormat="false" ht="13.8" hidden="false" customHeight="false" outlineLevel="0" collapsed="false">
      <c r="A351" s="42"/>
      <c r="B351" s="42"/>
      <c r="C351" s="42"/>
    </row>
    <row r="352" customFormat="false" ht="13.8" hidden="false" customHeight="false" outlineLevel="0" collapsed="false">
      <c r="A352" s="42"/>
      <c r="B352" s="42"/>
      <c r="C352" s="42"/>
    </row>
    <row r="353" customFormat="false" ht="13.8" hidden="false" customHeight="false" outlineLevel="0" collapsed="false">
      <c r="A353" s="42"/>
      <c r="B353" s="42"/>
      <c r="C353" s="42"/>
    </row>
    <row r="354" customFormat="false" ht="13.8" hidden="false" customHeight="false" outlineLevel="0" collapsed="false">
      <c r="A354" s="42"/>
      <c r="B354" s="42"/>
      <c r="C354" s="42"/>
    </row>
    <row r="355" customFormat="false" ht="13.8" hidden="false" customHeight="false" outlineLevel="0" collapsed="false">
      <c r="A355" s="42"/>
      <c r="B355" s="42"/>
      <c r="C355" s="42"/>
    </row>
    <row r="356" customFormat="false" ht="13.8" hidden="false" customHeight="false" outlineLevel="0" collapsed="false">
      <c r="A356" s="42"/>
      <c r="B356" s="42"/>
      <c r="C356" s="42"/>
    </row>
    <row r="357" customFormat="false" ht="13.8" hidden="false" customHeight="false" outlineLevel="0" collapsed="false">
      <c r="A357" s="42"/>
      <c r="B357" s="42"/>
      <c r="C357" s="42"/>
    </row>
    <row r="358" customFormat="false" ht="13.8" hidden="false" customHeight="false" outlineLevel="0" collapsed="false">
      <c r="A358" s="42"/>
      <c r="B358" s="42"/>
      <c r="C358" s="42"/>
    </row>
    <row r="359" customFormat="false" ht="13.8" hidden="false" customHeight="false" outlineLevel="0" collapsed="false">
      <c r="A359" s="42"/>
      <c r="B359" s="42"/>
      <c r="C359" s="42"/>
    </row>
    <row r="360" customFormat="false" ht="13.8" hidden="false" customHeight="false" outlineLevel="0" collapsed="false">
      <c r="A360" s="42"/>
      <c r="B360" s="42"/>
      <c r="C360" s="42"/>
    </row>
    <row r="361" customFormat="false" ht="13.8" hidden="false" customHeight="false" outlineLevel="0" collapsed="false">
      <c r="A361" s="42"/>
      <c r="B361" s="42"/>
      <c r="C361" s="42"/>
    </row>
    <row r="362" customFormat="false" ht="13.8" hidden="false" customHeight="false" outlineLevel="0" collapsed="false">
      <c r="A362" s="42"/>
      <c r="B362" s="42"/>
      <c r="C362" s="42"/>
    </row>
    <row r="363" customFormat="false" ht="13.8" hidden="false" customHeight="false" outlineLevel="0" collapsed="false">
      <c r="A363" s="42"/>
      <c r="B363" s="42"/>
      <c r="C363" s="42"/>
    </row>
    <row r="364" customFormat="false" ht="13.8" hidden="false" customHeight="false" outlineLevel="0" collapsed="false">
      <c r="A364" s="42"/>
      <c r="B364" s="42"/>
      <c r="C364" s="42"/>
    </row>
    <row r="365" customFormat="false" ht="13.8" hidden="false" customHeight="false" outlineLevel="0" collapsed="false">
      <c r="A365" s="42"/>
      <c r="B365" s="42"/>
      <c r="C365" s="42"/>
    </row>
    <row r="366" customFormat="false" ht="13.8" hidden="false" customHeight="false" outlineLevel="0" collapsed="false">
      <c r="A366" s="42"/>
      <c r="B366" s="42"/>
      <c r="C366" s="42"/>
    </row>
    <row r="367" customFormat="false" ht="13.8" hidden="false" customHeight="false" outlineLevel="0" collapsed="false">
      <c r="A367" s="42"/>
      <c r="B367" s="42"/>
      <c r="C367" s="42"/>
    </row>
    <row r="368" customFormat="false" ht="13.8" hidden="false" customHeight="false" outlineLevel="0" collapsed="false">
      <c r="A368" s="42"/>
      <c r="B368" s="42"/>
      <c r="C368" s="42"/>
    </row>
    <row r="369" customFormat="false" ht="13.8" hidden="false" customHeight="false" outlineLevel="0" collapsed="false">
      <c r="A369" s="42"/>
      <c r="B369" s="42"/>
      <c r="C369" s="42"/>
    </row>
    <row r="370" customFormat="false" ht="13.8" hidden="false" customHeight="false" outlineLevel="0" collapsed="false">
      <c r="A370" s="42"/>
      <c r="B370" s="42"/>
      <c r="C370" s="42"/>
    </row>
    <row r="371" customFormat="false" ht="13.8" hidden="false" customHeight="false" outlineLevel="0" collapsed="false">
      <c r="A371" s="42"/>
      <c r="B371" s="42"/>
      <c r="C371" s="42"/>
    </row>
    <row r="372" customFormat="false" ht="13.8" hidden="false" customHeight="false" outlineLevel="0" collapsed="false">
      <c r="A372" s="42"/>
      <c r="B372" s="42"/>
      <c r="C372" s="42"/>
    </row>
    <row r="373" customFormat="false" ht="13.8" hidden="false" customHeight="false" outlineLevel="0" collapsed="false">
      <c r="A373" s="42"/>
      <c r="B373" s="42"/>
      <c r="C373" s="42"/>
    </row>
    <row r="374" customFormat="false" ht="13.8" hidden="false" customHeight="false" outlineLevel="0" collapsed="false">
      <c r="A374" s="42"/>
      <c r="B374" s="42"/>
      <c r="C374" s="42"/>
    </row>
    <row r="375" customFormat="false" ht="13.8" hidden="false" customHeight="false" outlineLevel="0" collapsed="false">
      <c r="A375" s="42"/>
      <c r="B375" s="42"/>
      <c r="C375" s="42"/>
    </row>
    <row r="376" customFormat="false" ht="13.8" hidden="false" customHeight="false" outlineLevel="0" collapsed="false">
      <c r="A376" s="42"/>
      <c r="B376" s="42"/>
      <c r="C376" s="42"/>
    </row>
    <row r="377" customFormat="false" ht="13.8" hidden="false" customHeight="false" outlineLevel="0" collapsed="false">
      <c r="A377" s="42"/>
      <c r="B377" s="42"/>
      <c r="C377" s="42"/>
    </row>
    <row r="378" customFormat="false" ht="13.8" hidden="false" customHeight="false" outlineLevel="0" collapsed="false">
      <c r="A378" s="42"/>
      <c r="B378" s="42"/>
      <c r="C378" s="42"/>
    </row>
    <row r="379" customFormat="false" ht="13.8" hidden="false" customHeight="false" outlineLevel="0" collapsed="false">
      <c r="A379" s="42"/>
      <c r="B379" s="42"/>
      <c r="C379" s="42"/>
    </row>
    <row r="380" customFormat="false" ht="13.8" hidden="false" customHeight="false" outlineLevel="0" collapsed="false">
      <c r="A380" s="42"/>
      <c r="B380" s="42"/>
      <c r="C380" s="42"/>
    </row>
    <row r="381" customFormat="false" ht="13.8" hidden="false" customHeight="false" outlineLevel="0" collapsed="false">
      <c r="A381" s="42"/>
      <c r="B381" s="42"/>
      <c r="C381" s="42"/>
    </row>
    <row r="382" customFormat="false" ht="13.8" hidden="false" customHeight="false" outlineLevel="0" collapsed="false">
      <c r="A382" s="42"/>
      <c r="B382" s="42"/>
      <c r="C382" s="42"/>
    </row>
    <row r="383" customFormat="false" ht="13.8" hidden="false" customHeight="false" outlineLevel="0" collapsed="false">
      <c r="A383" s="42"/>
      <c r="B383" s="42"/>
      <c r="C383" s="42"/>
    </row>
    <row r="384" customFormat="false" ht="13.8" hidden="false" customHeight="false" outlineLevel="0" collapsed="false">
      <c r="A384" s="42"/>
      <c r="B384" s="42"/>
      <c r="C384" s="42"/>
    </row>
    <row r="385" customFormat="false" ht="13.8" hidden="false" customHeight="false" outlineLevel="0" collapsed="false">
      <c r="A385" s="42"/>
      <c r="B385" s="42"/>
      <c r="C385" s="42"/>
    </row>
    <row r="386" customFormat="false" ht="13.8" hidden="false" customHeight="false" outlineLevel="0" collapsed="false">
      <c r="A386" s="42"/>
      <c r="B386" s="42"/>
      <c r="C386" s="42"/>
    </row>
    <row r="387" customFormat="false" ht="13.8" hidden="false" customHeight="false" outlineLevel="0" collapsed="false">
      <c r="A387" s="42"/>
      <c r="B387" s="42"/>
      <c r="C387" s="42"/>
    </row>
    <row r="388" customFormat="false" ht="13.8" hidden="false" customHeight="false" outlineLevel="0" collapsed="false">
      <c r="A388" s="42"/>
      <c r="B388" s="42"/>
      <c r="C388" s="42"/>
    </row>
    <row r="389" customFormat="false" ht="13.8" hidden="false" customHeight="false" outlineLevel="0" collapsed="false">
      <c r="A389" s="42"/>
      <c r="B389" s="42"/>
      <c r="C389" s="42"/>
    </row>
    <row r="390" customFormat="false" ht="13.8" hidden="false" customHeight="false" outlineLevel="0" collapsed="false">
      <c r="A390" s="42"/>
      <c r="B390" s="42"/>
      <c r="C390" s="42"/>
    </row>
    <row r="391" customFormat="false" ht="13.8" hidden="false" customHeight="false" outlineLevel="0" collapsed="false">
      <c r="A391" s="42"/>
      <c r="B391" s="42"/>
      <c r="C391" s="42"/>
    </row>
    <row r="392" customFormat="false" ht="13.8" hidden="false" customHeight="false" outlineLevel="0" collapsed="false">
      <c r="A392" s="42"/>
      <c r="B392" s="42"/>
      <c r="C392" s="42"/>
    </row>
    <row r="393" customFormat="false" ht="13.8" hidden="false" customHeight="false" outlineLevel="0" collapsed="false">
      <c r="A393" s="42"/>
      <c r="B393" s="42"/>
      <c r="C393" s="42"/>
    </row>
    <row r="394" customFormat="false" ht="13.8" hidden="false" customHeight="false" outlineLevel="0" collapsed="false">
      <c r="A394" s="42"/>
      <c r="B394" s="42"/>
      <c r="C394" s="42"/>
    </row>
    <row r="395" customFormat="false" ht="13.8" hidden="false" customHeight="false" outlineLevel="0" collapsed="false">
      <c r="A395" s="42"/>
      <c r="B395" s="42"/>
      <c r="C395" s="42"/>
    </row>
    <row r="396" customFormat="false" ht="13.8" hidden="false" customHeight="false" outlineLevel="0" collapsed="false">
      <c r="A396" s="42"/>
      <c r="B396" s="42"/>
      <c r="C396" s="42"/>
    </row>
    <row r="397" customFormat="false" ht="13.8" hidden="false" customHeight="false" outlineLevel="0" collapsed="false">
      <c r="A397" s="42"/>
      <c r="B397" s="42"/>
      <c r="C397" s="42"/>
    </row>
    <row r="398" customFormat="false" ht="13.8" hidden="false" customHeight="false" outlineLevel="0" collapsed="false">
      <c r="A398" s="42"/>
      <c r="B398" s="42"/>
      <c r="C398" s="42"/>
    </row>
    <row r="399" customFormat="false" ht="13.8" hidden="false" customHeight="false" outlineLevel="0" collapsed="false">
      <c r="A399" s="42"/>
      <c r="B399" s="42"/>
      <c r="C399" s="42"/>
    </row>
    <row r="400" customFormat="false" ht="13.8" hidden="false" customHeight="false" outlineLevel="0" collapsed="false">
      <c r="A400" s="42"/>
      <c r="B400" s="42"/>
      <c r="C400" s="42"/>
    </row>
    <row r="401" customFormat="false" ht="13.8" hidden="false" customHeight="false" outlineLevel="0" collapsed="false">
      <c r="A401" s="42"/>
      <c r="B401" s="42"/>
      <c r="C401" s="42"/>
    </row>
    <row r="402" customFormat="false" ht="13.8" hidden="false" customHeight="false" outlineLevel="0" collapsed="false">
      <c r="A402" s="42"/>
      <c r="B402" s="42"/>
      <c r="C402" s="42"/>
    </row>
    <row r="403" customFormat="false" ht="13.8" hidden="false" customHeight="false" outlineLevel="0" collapsed="false">
      <c r="A403" s="42"/>
      <c r="B403" s="42"/>
      <c r="C403" s="42"/>
    </row>
    <row r="404" customFormat="false" ht="13.8" hidden="false" customHeight="false" outlineLevel="0" collapsed="false">
      <c r="A404" s="42"/>
      <c r="B404" s="42"/>
      <c r="C404" s="42"/>
    </row>
    <row r="405" customFormat="false" ht="13.8" hidden="false" customHeight="false" outlineLevel="0" collapsed="false">
      <c r="A405" s="42"/>
      <c r="B405" s="42"/>
      <c r="C405" s="42"/>
    </row>
    <row r="406" customFormat="false" ht="13.8" hidden="false" customHeight="false" outlineLevel="0" collapsed="false">
      <c r="A406" s="42"/>
      <c r="B406" s="42"/>
      <c r="C406" s="42"/>
    </row>
    <row r="407" customFormat="false" ht="13.8" hidden="false" customHeight="false" outlineLevel="0" collapsed="false">
      <c r="A407" s="42"/>
      <c r="B407" s="42"/>
      <c r="C407" s="42"/>
    </row>
    <row r="408" customFormat="false" ht="13.8" hidden="false" customHeight="false" outlineLevel="0" collapsed="false">
      <c r="A408" s="42"/>
      <c r="B408" s="42"/>
      <c r="C408" s="42"/>
    </row>
    <row r="409" customFormat="false" ht="13.8" hidden="false" customHeight="false" outlineLevel="0" collapsed="false">
      <c r="A409" s="42"/>
      <c r="B409" s="42"/>
      <c r="C409" s="42"/>
    </row>
    <row r="410" customFormat="false" ht="13.8" hidden="false" customHeight="false" outlineLevel="0" collapsed="false">
      <c r="A410" s="42"/>
      <c r="B410" s="42"/>
      <c r="C410" s="42"/>
    </row>
    <row r="411" customFormat="false" ht="13.8" hidden="false" customHeight="false" outlineLevel="0" collapsed="false">
      <c r="A411" s="42"/>
      <c r="B411" s="42"/>
      <c r="C411" s="42"/>
    </row>
    <row r="412" customFormat="false" ht="13.8" hidden="false" customHeight="false" outlineLevel="0" collapsed="false">
      <c r="A412" s="42"/>
      <c r="B412" s="42"/>
      <c r="C412" s="42"/>
    </row>
    <row r="413" customFormat="false" ht="13.8" hidden="false" customHeight="false" outlineLevel="0" collapsed="false">
      <c r="A413" s="42"/>
      <c r="B413" s="42"/>
      <c r="C413" s="42"/>
    </row>
    <row r="414" customFormat="false" ht="13.8" hidden="false" customHeight="false" outlineLevel="0" collapsed="false">
      <c r="A414" s="42"/>
      <c r="B414" s="42"/>
      <c r="C414" s="42"/>
    </row>
    <row r="415" customFormat="false" ht="13.8" hidden="false" customHeight="false" outlineLevel="0" collapsed="false">
      <c r="A415" s="42"/>
      <c r="B415" s="42"/>
      <c r="C415" s="42"/>
    </row>
    <row r="416" customFormat="false" ht="13.8" hidden="false" customHeight="false" outlineLevel="0" collapsed="false">
      <c r="A416" s="42"/>
      <c r="B416" s="42"/>
      <c r="C416" s="42"/>
    </row>
    <row r="417" customFormat="false" ht="13.8" hidden="false" customHeight="false" outlineLevel="0" collapsed="false">
      <c r="A417" s="42"/>
      <c r="B417" s="42"/>
      <c r="C417" s="42"/>
    </row>
    <row r="418" customFormat="false" ht="13.8" hidden="false" customHeight="false" outlineLevel="0" collapsed="false">
      <c r="A418" s="42"/>
      <c r="B418" s="42"/>
      <c r="C418" s="42"/>
    </row>
    <row r="419" customFormat="false" ht="13.8" hidden="false" customHeight="false" outlineLevel="0" collapsed="false">
      <c r="A419" s="42"/>
      <c r="B419" s="42"/>
      <c r="C419" s="42"/>
    </row>
    <row r="420" customFormat="false" ht="13.8" hidden="false" customHeight="false" outlineLevel="0" collapsed="false">
      <c r="A420" s="42"/>
      <c r="B420" s="42"/>
      <c r="C420" s="42"/>
    </row>
    <row r="421" customFormat="false" ht="13.8" hidden="false" customHeight="false" outlineLevel="0" collapsed="false">
      <c r="A421" s="42"/>
      <c r="B421" s="42"/>
      <c r="C421" s="42"/>
    </row>
    <row r="422" customFormat="false" ht="13.8" hidden="false" customHeight="false" outlineLevel="0" collapsed="false">
      <c r="A422" s="42"/>
      <c r="B422" s="42"/>
      <c r="C422" s="42"/>
    </row>
    <row r="423" customFormat="false" ht="13.8" hidden="false" customHeight="false" outlineLevel="0" collapsed="false">
      <c r="A423" s="42"/>
      <c r="B423" s="42"/>
      <c r="C423" s="42"/>
    </row>
    <row r="424" customFormat="false" ht="13.8" hidden="false" customHeight="false" outlineLevel="0" collapsed="false">
      <c r="A424" s="42"/>
      <c r="B424" s="42"/>
      <c r="C424" s="42"/>
    </row>
    <row r="425" customFormat="false" ht="13.8" hidden="false" customHeight="false" outlineLevel="0" collapsed="false">
      <c r="A425" s="42"/>
      <c r="B425" s="42"/>
      <c r="C425" s="42"/>
    </row>
    <row r="426" customFormat="false" ht="13.8" hidden="false" customHeight="false" outlineLevel="0" collapsed="false">
      <c r="A426" s="42"/>
      <c r="B426" s="42"/>
      <c r="C426" s="42"/>
    </row>
    <row r="427" customFormat="false" ht="13.8" hidden="false" customHeight="false" outlineLevel="0" collapsed="false">
      <c r="A427" s="42"/>
      <c r="B427" s="42"/>
      <c r="C427" s="42"/>
    </row>
    <row r="428" customFormat="false" ht="13.8" hidden="false" customHeight="false" outlineLevel="0" collapsed="false">
      <c r="A428" s="42"/>
      <c r="B428" s="42"/>
      <c r="C428" s="42"/>
    </row>
    <row r="429" customFormat="false" ht="13.8" hidden="false" customHeight="false" outlineLevel="0" collapsed="false">
      <c r="A429" s="42"/>
      <c r="B429" s="42"/>
      <c r="C429" s="42"/>
    </row>
    <row r="430" customFormat="false" ht="13.8" hidden="false" customHeight="false" outlineLevel="0" collapsed="false">
      <c r="A430" s="42"/>
      <c r="B430" s="42"/>
      <c r="C430" s="42"/>
    </row>
    <row r="431" customFormat="false" ht="13.8" hidden="false" customHeight="false" outlineLevel="0" collapsed="false">
      <c r="A431" s="42"/>
      <c r="B431" s="42"/>
      <c r="C431" s="42"/>
    </row>
    <row r="432" customFormat="false" ht="13.8" hidden="false" customHeight="false" outlineLevel="0" collapsed="false">
      <c r="A432" s="42"/>
      <c r="B432" s="42"/>
      <c r="C432" s="42"/>
    </row>
    <row r="433" customFormat="false" ht="13.8" hidden="false" customHeight="false" outlineLevel="0" collapsed="false">
      <c r="A433" s="42"/>
      <c r="B433" s="42"/>
      <c r="C433" s="42"/>
    </row>
    <row r="434" customFormat="false" ht="13.8" hidden="false" customHeight="false" outlineLevel="0" collapsed="false">
      <c r="A434" s="42"/>
      <c r="B434" s="42"/>
      <c r="C434" s="42"/>
    </row>
    <row r="435" customFormat="false" ht="13.8" hidden="false" customHeight="false" outlineLevel="0" collapsed="false">
      <c r="A435" s="42"/>
      <c r="B435" s="42"/>
      <c r="C435" s="42"/>
    </row>
    <row r="436" customFormat="false" ht="13.8" hidden="false" customHeight="false" outlineLevel="0" collapsed="false">
      <c r="A436" s="42"/>
      <c r="B436" s="42"/>
      <c r="C436" s="42"/>
    </row>
    <row r="437" customFormat="false" ht="13.8" hidden="false" customHeight="false" outlineLevel="0" collapsed="false">
      <c r="A437" s="42"/>
      <c r="B437" s="42"/>
      <c r="C437" s="42"/>
    </row>
    <row r="438" customFormat="false" ht="13.8" hidden="false" customHeight="false" outlineLevel="0" collapsed="false">
      <c r="A438" s="42"/>
      <c r="B438" s="42"/>
      <c r="C438" s="42"/>
    </row>
    <row r="439" customFormat="false" ht="13.8" hidden="false" customHeight="false" outlineLevel="0" collapsed="false">
      <c r="A439" s="42"/>
      <c r="B439" s="42"/>
      <c r="C439" s="42"/>
    </row>
    <row r="440" customFormat="false" ht="13.8" hidden="false" customHeight="false" outlineLevel="0" collapsed="false">
      <c r="A440" s="42"/>
      <c r="B440" s="42"/>
      <c r="C440" s="42"/>
    </row>
    <row r="441" customFormat="false" ht="13.8" hidden="false" customHeight="false" outlineLevel="0" collapsed="false">
      <c r="A441" s="42"/>
      <c r="B441" s="42"/>
      <c r="C441" s="42"/>
    </row>
    <row r="442" customFormat="false" ht="13.8" hidden="false" customHeight="false" outlineLevel="0" collapsed="false">
      <c r="A442" s="42"/>
      <c r="B442" s="42"/>
      <c r="C442" s="42"/>
    </row>
    <row r="443" customFormat="false" ht="13.8" hidden="false" customHeight="false" outlineLevel="0" collapsed="false">
      <c r="A443" s="42"/>
      <c r="B443" s="42"/>
      <c r="C443" s="42"/>
    </row>
    <row r="444" customFormat="false" ht="13.8" hidden="false" customHeight="false" outlineLevel="0" collapsed="false">
      <c r="A444" s="42"/>
      <c r="B444" s="42"/>
      <c r="C444" s="42"/>
    </row>
    <row r="445" customFormat="false" ht="13.8" hidden="false" customHeight="false" outlineLevel="0" collapsed="false">
      <c r="A445" s="42"/>
      <c r="B445" s="42"/>
      <c r="C445" s="42"/>
    </row>
    <row r="446" customFormat="false" ht="13.8" hidden="false" customHeight="false" outlineLevel="0" collapsed="false">
      <c r="A446" s="42"/>
      <c r="B446" s="42"/>
      <c r="C446" s="42"/>
    </row>
    <row r="447" customFormat="false" ht="13.8" hidden="false" customHeight="false" outlineLevel="0" collapsed="false">
      <c r="A447" s="42"/>
      <c r="B447" s="42"/>
      <c r="C447" s="42"/>
    </row>
    <row r="448" customFormat="false" ht="13.8" hidden="false" customHeight="false" outlineLevel="0" collapsed="false">
      <c r="A448" s="42"/>
      <c r="B448" s="42"/>
      <c r="C448" s="42"/>
    </row>
    <row r="449" customFormat="false" ht="13.8" hidden="false" customHeight="false" outlineLevel="0" collapsed="false">
      <c r="A449" s="42"/>
      <c r="B449" s="42"/>
      <c r="C449" s="42"/>
    </row>
    <row r="450" customFormat="false" ht="13.8" hidden="false" customHeight="false" outlineLevel="0" collapsed="false">
      <c r="A450" s="42"/>
      <c r="B450" s="42"/>
      <c r="C450" s="42"/>
    </row>
    <row r="451" customFormat="false" ht="13.8" hidden="false" customHeight="false" outlineLevel="0" collapsed="false">
      <c r="A451" s="42"/>
      <c r="B451" s="42"/>
      <c r="C451" s="42"/>
    </row>
    <row r="452" customFormat="false" ht="13.8" hidden="false" customHeight="false" outlineLevel="0" collapsed="false">
      <c r="A452" s="42"/>
      <c r="B452" s="42"/>
      <c r="C452" s="42"/>
    </row>
    <row r="453" customFormat="false" ht="13.8" hidden="false" customHeight="false" outlineLevel="0" collapsed="false">
      <c r="A453" s="42"/>
      <c r="B453" s="42"/>
      <c r="C453" s="42"/>
    </row>
    <row r="454" customFormat="false" ht="13.8" hidden="false" customHeight="false" outlineLevel="0" collapsed="false">
      <c r="A454" s="42"/>
      <c r="B454" s="42"/>
      <c r="C454" s="42"/>
    </row>
    <row r="455" customFormat="false" ht="13.8" hidden="false" customHeight="false" outlineLevel="0" collapsed="false">
      <c r="A455" s="42"/>
      <c r="B455" s="42"/>
      <c r="C455" s="42"/>
    </row>
    <row r="456" customFormat="false" ht="13.8" hidden="false" customHeight="false" outlineLevel="0" collapsed="false">
      <c r="A456" s="42"/>
      <c r="B456" s="42"/>
      <c r="C456" s="42"/>
    </row>
    <row r="457" customFormat="false" ht="13.8" hidden="false" customHeight="false" outlineLevel="0" collapsed="false">
      <c r="A457" s="42"/>
      <c r="B457" s="42"/>
      <c r="C457" s="42"/>
    </row>
    <row r="458" customFormat="false" ht="13.8" hidden="false" customHeight="false" outlineLevel="0" collapsed="false">
      <c r="A458" s="42"/>
      <c r="B458" s="42"/>
      <c r="C458" s="42"/>
    </row>
    <row r="459" customFormat="false" ht="13.8" hidden="false" customHeight="false" outlineLevel="0" collapsed="false">
      <c r="A459" s="42"/>
      <c r="B459" s="42"/>
      <c r="C459" s="42"/>
    </row>
    <row r="460" customFormat="false" ht="13.8" hidden="false" customHeight="false" outlineLevel="0" collapsed="false">
      <c r="A460" s="42"/>
      <c r="B460" s="42"/>
      <c r="C460" s="42"/>
    </row>
    <row r="461" customFormat="false" ht="13.8" hidden="false" customHeight="false" outlineLevel="0" collapsed="false">
      <c r="A461" s="42"/>
      <c r="B461" s="42"/>
      <c r="C461" s="42"/>
    </row>
    <row r="462" customFormat="false" ht="13.8" hidden="false" customHeight="false" outlineLevel="0" collapsed="false">
      <c r="A462" s="42"/>
      <c r="B462" s="42"/>
      <c r="C462" s="42"/>
    </row>
    <row r="463" customFormat="false" ht="13.8" hidden="false" customHeight="false" outlineLevel="0" collapsed="false">
      <c r="A463" s="42"/>
      <c r="B463" s="42"/>
      <c r="C463" s="42"/>
    </row>
    <row r="464" customFormat="false" ht="13.8" hidden="false" customHeight="false" outlineLevel="0" collapsed="false">
      <c r="A464" s="42"/>
      <c r="B464" s="42"/>
      <c r="C464" s="42"/>
    </row>
    <row r="465" customFormat="false" ht="13.8" hidden="false" customHeight="false" outlineLevel="0" collapsed="false">
      <c r="A465" s="42"/>
      <c r="B465" s="42"/>
      <c r="C465" s="42"/>
    </row>
    <row r="466" customFormat="false" ht="13.8" hidden="false" customHeight="false" outlineLevel="0" collapsed="false">
      <c r="A466" s="42"/>
      <c r="B466" s="42"/>
      <c r="C466" s="42"/>
    </row>
    <row r="467" customFormat="false" ht="13.8" hidden="false" customHeight="false" outlineLevel="0" collapsed="false">
      <c r="A467" s="42"/>
      <c r="B467" s="42"/>
      <c r="C467" s="42"/>
    </row>
    <row r="468" customFormat="false" ht="13.8" hidden="false" customHeight="false" outlineLevel="0" collapsed="false">
      <c r="A468" s="42"/>
      <c r="B468" s="42"/>
      <c r="C468" s="42"/>
    </row>
    <row r="469" customFormat="false" ht="13.8" hidden="false" customHeight="false" outlineLevel="0" collapsed="false">
      <c r="A469" s="42"/>
      <c r="B469" s="42"/>
      <c r="C469" s="42"/>
    </row>
    <row r="470" customFormat="false" ht="13.8" hidden="false" customHeight="false" outlineLevel="0" collapsed="false">
      <c r="A470" s="42"/>
      <c r="B470" s="42"/>
      <c r="C470" s="42"/>
    </row>
    <row r="471" customFormat="false" ht="13.8" hidden="false" customHeight="false" outlineLevel="0" collapsed="false">
      <c r="A471" s="42"/>
      <c r="B471" s="42"/>
      <c r="C471" s="42"/>
    </row>
    <row r="472" customFormat="false" ht="13.8" hidden="false" customHeight="false" outlineLevel="0" collapsed="false">
      <c r="A472" s="42"/>
      <c r="B472" s="42"/>
      <c r="C472" s="42"/>
    </row>
    <row r="473" customFormat="false" ht="13.8" hidden="false" customHeight="false" outlineLevel="0" collapsed="false">
      <c r="A473" s="42"/>
      <c r="B473" s="42"/>
      <c r="C473" s="42"/>
    </row>
    <row r="474" customFormat="false" ht="13.8" hidden="false" customHeight="false" outlineLevel="0" collapsed="false">
      <c r="A474" s="42"/>
      <c r="B474" s="42"/>
      <c r="C474" s="42"/>
    </row>
    <row r="475" customFormat="false" ht="13.8" hidden="false" customHeight="false" outlineLevel="0" collapsed="false">
      <c r="A475" s="42"/>
      <c r="B475" s="42"/>
      <c r="C475" s="42"/>
    </row>
    <row r="476" customFormat="false" ht="13.8" hidden="false" customHeight="false" outlineLevel="0" collapsed="false">
      <c r="A476" s="42"/>
      <c r="B476" s="42"/>
      <c r="C476" s="42"/>
    </row>
    <row r="477" customFormat="false" ht="13.8" hidden="false" customHeight="false" outlineLevel="0" collapsed="false">
      <c r="A477" s="42"/>
      <c r="B477" s="42"/>
      <c r="C477" s="42"/>
    </row>
    <row r="478" customFormat="false" ht="13.8" hidden="false" customHeight="false" outlineLevel="0" collapsed="false">
      <c r="A478" s="42"/>
      <c r="B478" s="42"/>
      <c r="C478" s="42"/>
    </row>
    <row r="479" customFormat="false" ht="13.8" hidden="false" customHeight="false" outlineLevel="0" collapsed="false">
      <c r="A479" s="42"/>
      <c r="B479" s="42"/>
      <c r="C479" s="42"/>
    </row>
    <row r="480" customFormat="false" ht="13.8" hidden="false" customHeight="false" outlineLevel="0" collapsed="false">
      <c r="A480" s="42"/>
      <c r="B480" s="42"/>
      <c r="C480" s="42"/>
    </row>
    <row r="481" customFormat="false" ht="13.8" hidden="false" customHeight="false" outlineLevel="0" collapsed="false">
      <c r="A481" s="42"/>
      <c r="B481" s="42"/>
      <c r="C481" s="42"/>
    </row>
    <row r="482" customFormat="false" ht="13.8" hidden="false" customHeight="false" outlineLevel="0" collapsed="false">
      <c r="A482" s="42"/>
      <c r="B482" s="42"/>
      <c r="C482" s="42"/>
    </row>
    <row r="483" customFormat="false" ht="13.8" hidden="false" customHeight="false" outlineLevel="0" collapsed="false">
      <c r="A483" s="42"/>
      <c r="B483" s="42"/>
      <c r="C483" s="42"/>
    </row>
    <row r="484" customFormat="false" ht="13.8" hidden="false" customHeight="false" outlineLevel="0" collapsed="false">
      <c r="A484" s="42"/>
      <c r="B484" s="42"/>
      <c r="C484" s="42"/>
    </row>
    <row r="485" customFormat="false" ht="13.8" hidden="false" customHeight="false" outlineLevel="0" collapsed="false">
      <c r="A485" s="42"/>
      <c r="B485" s="42"/>
      <c r="C485" s="42"/>
    </row>
    <row r="486" customFormat="false" ht="13.8" hidden="false" customHeight="false" outlineLevel="0" collapsed="false">
      <c r="A486" s="42"/>
      <c r="B486" s="42"/>
      <c r="C486" s="42"/>
    </row>
    <row r="487" customFormat="false" ht="13.8" hidden="false" customHeight="false" outlineLevel="0" collapsed="false">
      <c r="A487" s="42"/>
      <c r="B487" s="42"/>
      <c r="C487" s="42"/>
    </row>
    <row r="488" customFormat="false" ht="13.8" hidden="false" customHeight="false" outlineLevel="0" collapsed="false">
      <c r="A488" s="42"/>
      <c r="B488" s="42"/>
      <c r="C488" s="42"/>
    </row>
    <row r="489" customFormat="false" ht="13.8" hidden="false" customHeight="false" outlineLevel="0" collapsed="false">
      <c r="A489" s="42"/>
      <c r="B489" s="42"/>
      <c r="C489" s="42"/>
    </row>
    <row r="490" customFormat="false" ht="13.8" hidden="false" customHeight="false" outlineLevel="0" collapsed="false">
      <c r="A490" s="42"/>
      <c r="B490" s="42"/>
      <c r="C490" s="42"/>
    </row>
    <row r="491" customFormat="false" ht="13.8" hidden="false" customHeight="false" outlineLevel="0" collapsed="false">
      <c r="A491" s="42"/>
      <c r="B491" s="42"/>
      <c r="C491" s="42"/>
    </row>
    <row r="492" customFormat="false" ht="13.8" hidden="false" customHeight="false" outlineLevel="0" collapsed="false">
      <c r="A492" s="42"/>
      <c r="B492" s="42"/>
      <c r="C492" s="42"/>
    </row>
    <row r="493" customFormat="false" ht="13.8" hidden="false" customHeight="false" outlineLevel="0" collapsed="false">
      <c r="A493" s="42"/>
      <c r="B493" s="42"/>
      <c r="C493" s="42"/>
    </row>
    <row r="494" customFormat="false" ht="13.8" hidden="false" customHeight="false" outlineLevel="0" collapsed="false">
      <c r="A494" s="42"/>
      <c r="B494" s="42"/>
      <c r="C494" s="42"/>
    </row>
    <row r="495" customFormat="false" ht="13.8" hidden="false" customHeight="false" outlineLevel="0" collapsed="false">
      <c r="A495" s="42"/>
      <c r="B495" s="42"/>
      <c r="C495" s="42"/>
    </row>
    <row r="496" customFormat="false" ht="13.8" hidden="false" customHeight="false" outlineLevel="0" collapsed="false">
      <c r="A496" s="42"/>
      <c r="B496" s="42"/>
      <c r="C496" s="42"/>
    </row>
    <row r="497" customFormat="false" ht="13.8" hidden="false" customHeight="false" outlineLevel="0" collapsed="false">
      <c r="A497" s="42"/>
      <c r="B497" s="42"/>
      <c r="C497" s="42"/>
    </row>
    <row r="498" customFormat="false" ht="13.8" hidden="false" customHeight="false" outlineLevel="0" collapsed="false">
      <c r="A498" s="42"/>
      <c r="B498" s="42"/>
      <c r="C498" s="42"/>
    </row>
    <row r="499" customFormat="false" ht="13.8" hidden="false" customHeight="false" outlineLevel="0" collapsed="false">
      <c r="A499" s="42"/>
      <c r="B499" s="42"/>
      <c r="C499" s="42"/>
    </row>
    <row r="500" customFormat="false" ht="13.8" hidden="false" customHeight="false" outlineLevel="0" collapsed="false">
      <c r="A500" s="42"/>
      <c r="B500" s="42"/>
      <c r="C500" s="42"/>
    </row>
    <row r="501" customFormat="false" ht="13.8" hidden="false" customHeight="false" outlineLevel="0" collapsed="false">
      <c r="A501" s="42"/>
      <c r="B501" s="42"/>
      <c r="C501" s="42"/>
    </row>
    <row r="502" customFormat="false" ht="13.8" hidden="false" customHeight="false" outlineLevel="0" collapsed="false">
      <c r="A502" s="42"/>
      <c r="B502" s="42"/>
      <c r="C502" s="42"/>
    </row>
    <row r="503" customFormat="false" ht="13.8" hidden="false" customHeight="false" outlineLevel="0" collapsed="false">
      <c r="A503" s="42"/>
      <c r="B503" s="42"/>
      <c r="C503" s="42"/>
    </row>
    <row r="504" customFormat="false" ht="13.8" hidden="false" customHeight="false" outlineLevel="0" collapsed="false">
      <c r="A504" s="42"/>
      <c r="B504" s="42"/>
      <c r="C504" s="42"/>
    </row>
    <row r="505" customFormat="false" ht="13.8" hidden="false" customHeight="false" outlineLevel="0" collapsed="false">
      <c r="A505" s="42"/>
      <c r="B505" s="42"/>
      <c r="C505" s="42"/>
    </row>
    <row r="506" customFormat="false" ht="13.8" hidden="false" customHeight="false" outlineLevel="0" collapsed="false">
      <c r="A506" s="42"/>
      <c r="B506" s="42"/>
      <c r="C506" s="42"/>
    </row>
    <row r="507" customFormat="false" ht="13.8" hidden="false" customHeight="false" outlineLevel="0" collapsed="false">
      <c r="A507" s="42"/>
      <c r="B507" s="42"/>
      <c r="C507" s="42"/>
    </row>
    <row r="508" customFormat="false" ht="13.8" hidden="false" customHeight="false" outlineLevel="0" collapsed="false">
      <c r="A508" s="42"/>
      <c r="B508" s="42"/>
      <c r="C508" s="42"/>
    </row>
    <row r="509" customFormat="false" ht="13.8" hidden="false" customHeight="false" outlineLevel="0" collapsed="false">
      <c r="A509" s="42"/>
      <c r="B509" s="42"/>
      <c r="C509" s="42"/>
    </row>
    <row r="510" customFormat="false" ht="13.8" hidden="false" customHeight="false" outlineLevel="0" collapsed="false">
      <c r="A510" s="42"/>
      <c r="B510" s="42"/>
      <c r="C510" s="42"/>
    </row>
    <row r="511" customFormat="false" ht="13.8" hidden="false" customHeight="false" outlineLevel="0" collapsed="false">
      <c r="A511" s="42"/>
      <c r="B511" s="42"/>
      <c r="C511" s="42"/>
    </row>
    <row r="512" customFormat="false" ht="13.8" hidden="false" customHeight="false" outlineLevel="0" collapsed="false">
      <c r="A512" s="42"/>
      <c r="B512" s="42"/>
      <c r="C512" s="42"/>
    </row>
    <row r="513" customFormat="false" ht="13.8" hidden="false" customHeight="false" outlineLevel="0" collapsed="false">
      <c r="A513" s="42"/>
      <c r="B513" s="42"/>
      <c r="C513" s="42"/>
    </row>
    <row r="514" customFormat="false" ht="13.8" hidden="false" customHeight="false" outlineLevel="0" collapsed="false">
      <c r="A514" s="42"/>
      <c r="B514" s="42"/>
      <c r="C514" s="42"/>
    </row>
    <row r="515" customFormat="false" ht="13.8" hidden="false" customHeight="false" outlineLevel="0" collapsed="false">
      <c r="A515" s="42"/>
      <c r="B515" s="42"/>
      <c r="C515" s="42"/>
    </row>
    <row r="516" customFormat="false" ht="13.8" hidden="false" customHeight="false" outlineLevel="0" collapsed="false">
      <c r="A516" s="42"/>
      <c r="B516" s="42"/>
      <c r="C516" s="42"/>
    </row>
    <row r="517" customFormat="false" ht="13.8" hidden="false" customHeight="false" outlineLevel="0" collapsed="false">
      <c r="A517" s="42"/>
      <c r="B517" s="42"/>
      <c r="C517" s="42"/>
    </row>
    <row r="518" customFormat="false" ht="13.8" hidden="false" customHeight="false" outlineLevel="0" collapsed="false">
      <c r="A518" s="42"/>
      <c r="B518" s="42"/>
      <c r="C518" s="42"/>
    </row>
    <row r="519" customFormat="false" ht="13.8" hidden="false" customHeight="false" outlineLevel="0" collapsed="false">
      <c r="A519" s="42"/>
      <c r="B519" s="42"/>
      <c r="C519" s="42"/>
    </row>
    <row r="520" customFormat="false" ht="13.8" hidden="false" customHeight="false" outlineLevel="0" collapsed="false">
      <c r="A520" s="42"/>
      <c r="B520" s="42"/>
      <c r="C520" s="42"/>
    </row>
    <row r="521" customFormat="false" ht="13.8" hidden="false" customHeight="false" outlineLevel="0" collapsed="false">
      <c r="A521" s="42"/>
      <c r="B521" s="42"/>
      <c r="C521" s="42"/>
    </row>
    <row r="522" customFormat="false" ht="13.8" hidden="false" customHeight="false" outlineLevel="0" collapsed="false">
      <c r="A522" s="42"/>
      <c r="B522" s="42"/>
      <c r="C522" s="42"/>
    </row>
    <row r="523" customFormat="false" ht="13.8" hidden="false" customHeight="false" outlineLevel="0" collapsed="false">
      <c r="A523" s="42"/>
      <c r="B523" s="42"/>
      <c r="C523" s="42"/>
    </row>
    <row r="524" customFormat="false" ht="13.8" hidden="false" customHeight="false" outlineLevel="0" collapsed="false">
      <c r="A524" s="42"/>
      <c r="B524" s="42"/>
      <c r="C524" s="42"/>
    </row>
    <row r="525" customFormat="false" ht="13.8" hidden="false" customHeight="false" outlineLevel="0" collapsed="false">
      <c r="A525" s="42"/>
      <c r="B525" s="42"/>
      <c r="C525" s="42"/>
    </row>
    <row r="526" customFormat="false" ht="13.8" hidden="false" customHeight="false" outlineLevel="0" collapsed="false">
      <c r="A526" s="42"/>
      <c r="B526" s="42"/>
      <c r="C526" s="42"/>
    </row>
    <row r="527" customFormat="false" ht="13.8" hidden="false" customHeight="false" outlineLevel="0" collapsed="false">
      <c r="A527" s="42"/>
      <c r="B527" s="42"/>
      <c r="C527" s="42"/>
    </row>
    <row r="528" customFormat="false" ht="13.8" hidden="false" customHeight="false" outlineLevel="0" collapsed="false">
      <c r="A528" s="42"/>
      <c r="B528" s="42"/>
      <c r="C528" s="42"/>
    </row>
    <row r="529" customFormat="false" ht="13.8" hidden="false" customHeight="false" outlineLevel="0" collapsed="false">
      <c r="A529" s="42"/>
      <c r="B529" s="42"/>
      <c r="C529" s="42"/>
    </row>
    <row r="530" customFormat="false" ht="13.8" hidden="false" customHeight="false" outlineLevel="0" collapsed="false">
      <c r="A530" s="42"/>
      <c r="B530" s="42"/>
      <c r="C530" s="42"/>
    </row>
    <row r="531" customFormat="false" ht="13.8" hidden="false" customHeight="false" outlineLevel="0" collapsed="false">
      <c r="A531" s="42"/>
      <c r="B531" s="42"/>
      <c r="C531" s="42"/>
    </row>
    <row r="532" customFormat="false" ht="13.8" hidden="false" customHeight="false" outlineLevel="0" collapsed="false">
      <c r="A532" s="42"/>
      <c r="B532" s="42"/>
      <c r="C532" s="42"/>
    </row>
    <row r="533" customFormat="false" ht="13.8" hidden="false" customHeight="false" outlineLevel="0" collapsed="false">
      <c r="A533" s="42"/>
      <c r="B533" s="42"/>
      <c r="C533" s="42"/>
    </row>
    <row r="534" customFormat="false" ht="13.8" hidden="false" customHeight="false" outlineLevel="0" collapsed="false">
      <c r="A534" s="42"/>
      <c r="B534" s="42"/>
      <c r="C534" s="42"/>
    </row>
    <row r="535" customFormat="false" ht="13.8" hidden="false" customHeight="false" outlineLevel="0" collapsed="false">
      <c r="A535" s="42"/>
      <c r="B535" s="42"/>
      <c r="C535" s="42"/>
    </row>
    <row r="536" customFormat="false" ht="13.8" hidden="false" customHeight="false" outlineLevel="0" collapsed="false">
      <c r="A536" s="42"/>
      <c r="B536" s="42"/>
      <c r="C536" s="42"/>
    </row>
    <row r="537" customFormat="false" ht="13.8" hidden="false" customHeight="false" outlineLevel="0" collapsed="false">
      <c r="A537" s="42"/>
      <c r="B537" s="42"/>
      <c r="C537" s="42"/>
    </row>
    <row r="538" customFormat="false" ht="13.8" hidden="false" customHeight="false" outlineLevel="0" collapsed="false">
      <c r="A538" s="42"/>
      <c r="B538" s="42"/>
      <c r="C538" s="42"/>
    </row>
    <row r="539" customFormat="false" ht="13.8" hidden="false" customHeight="false" outlineLevel="0" collapsed="false">
      <c r="A539" s="42"/>
      <c r="B539" s="42"/>
      <c r="C539" s="42"/>
    </row>
    <row r="540" customFormat="false" ht="13.8" hidden="false" customHeight="false" outlineLevel="0" collapsed="false">
      <c r="A540" s="42"/>
      <c r="B540" s="42"/>
      <c r="C540" s="42"/>
    </row>
    <row r="541" customFormat="false" ht="13.8" hidden="false" customHeight="false" outlineLevel="0" collapsed="false">
      <c r="A541" s="42"/>
      <c r="B541" s="42"/>
      <c r="C541" s="42"/>
    </row>
    <row r="542" customFormat="false" ht="13.8" hidden="false" customHeight="false" outlineLevel="0" collapsed="false">
      <c r="A542" s="42"/>
      <c r="B542" s="42"/>
      <c r="C542" s="42"/>
    </row>
    <row r="543" customFormat="false" ht="13.8" hidden="false" customHeight="false" outlineLevel="0" collapsed="false">
      <c r="A543" s="42"/>
      <c r="B543" s="42"/>
      <c r="C543" s="42"/>
    </row>
    <row r="544" customFormat="false" ht="13.8" hidden="false" customHeight="false" outlineLevel="0" collapsed="false">
      <c r="A544" s="42"/>
      <c r="B544" s="42"/>
      <c r="C544" s="42"/>
    </row>
    <row r="545" customFormat="false" ht="13.8" hidden="false" customHeight="false" outlineLevel="0" collapsed="false">
      <c r="A545" s="42"/>
      <c r="B545" s="42"/>
      <c r="C545" s="42"/>
    </row>
    <row r="546" customFormat="false" ht="13.8" hidden="false" customHeight="false" outlineLevel="0" collapsed="false">
      <c r="A546" s="42"/>
      <c r="B546" s="42"/>
      <c r="C546" s="42"/>
    </row>
    <row r="547" customFormat="false" ht="13.8" hidden="false" customHeight="false" outlineLevel="0" collapsed="false">
      <c r="A547" s="42"/>
      <c r="B547" s="42"/>
      <c r="C547" s="42"/>
    </row>
    <row r="548" customFormat="false" ht="13.8" hidden="false" customHeight="false" outlineLevel="0" collapsed="false">
      <c r="A548" s="42"/>
      <c r="B548" s="42"/>
      <c r="C548" s="42"/>
    </row>
    <row r="549" customFormat="false" ht="13.8" hidden="false" customHeight="false" outlineLevel="0" collapsed="false">
      <c r="A549" s="42"/>
      <c r="B549" s="42"/>
      <c r="C549" s="42"/>
    </row>
    <row r="550" customFormat="false" ht="13.8" hidden="false" customHeight="false" outlineLevel="0" collapsed="false">
      <c r="A550" s="42"/>
      <c r="B550" s="42"/>
      <c r="C550" s="42"/>
    </row>
    <row r="551" customFormat="false" ht="13.8" hidden="false" customHeight="false" outlineLevel="0" collapsed="false">
      <c r="A551" s="42"/>
      <c r="B551" s="42"/>
      <c r="C551" s="42"/>
    </row>
    <row r="552" customFormat="false" ht="13.8" hidden="false" customHeight="false" outlineLevel="0" collapsed="false">
      <c r="A552" s="42"/>
      <c r="B552" s="42"/>
      <c r="C552" s="42"/>
    </row>
    <row r="553" customFormat="false" ht="13.8" hidden="false" customHeight="false" outlineLevel="0" collapsed="false">
      <c r="A553" s="42"/>
      <c r="B553" s="42"/>
      <c r="C553" s="42"/>
    </row>
    <row r="554" customFormat="false" ht="13.8" hidden="false" customHeight="false" outlineLevel="0" collapsed="false">
      <c r="A554" s="42"/>
      <c r="B554" s="42"/>
      <c r="C554" s="42"/>
    </row>
    <row r="555" customFormat="false" ht="13.8" hidden="false" customHeight="false" outlineLevel="0" collapsed="false">
      <c r="A555" s="42"/>
      <c r="B555" s="42"/>
      <c r="C555" s="42"/>
    </row>
    <row r="556" customFormat="false" ht="13.8" hidden="false" customHeight="false" outlineLevel="0" collapsed="false">
      <c r="A556" s="42"/>
      <c r="B556" s="42"/>
      <c r="C556" s="42"/>
    </row>
    <row r="557" customFormat="false" ht="13.8" hidden="false" customHeight="false" outlineLevel="0" collapsed="false">
      <c r="A557" s="42"/>
      <c r="B557" s="42"/>
      <c r="C557" s="42"/>
    </row>
    <row r="558" customFormat="false" ht="13.8" hidden="false" customHeight="false" outlineLevel="0" collapsed="false">
      <c r="A558" s="42"/>
      <c r="B558" s="42"/>
      <c r="C558" s="42"/>
    </row>
    <row r="559" customFormat="false" ht="13.8" hidden="false" customHeight="false" outlineLevel="0" collapsed="false">
      <c r="A559" s="42"/>
      <c r="B559" s="42"/>
      <c r="C559" s="42"/>
    </row>
    <row r="560" customFormat="false" ht="13.8" hidden="false" customHeight="false" outlineLevel="0" collapsed="false">
      <c r="A560" s="42"/>
      <c r="B560" s="42"/>
      <c r="C560" s="42"/>
    </row>
    <row r="561" customFormat="false" ht="13.8" hidden="false" customHeight="false" outlineLevel="0" collapsed="false">
      <c r="A561" s="42"/>
      <c r="B561" s="42"/>
      <c r="C561" s="42"/>
    </row>
    <row r="562" customFormat="false" ht="13.8" hidden="false" customHeight="false" outlineLevel="0" collapsed="false">
      <c r="A562" s="42"/>
      <c r="B562" s="42"/>
      <c r="C562" s="42"/>
    </row>
    <row r="563" customFormat="false" ht="13.8" hidden="false" customHeight="false" outlineLevel="0" collapsed="false">
      <c r="A563" s="42"/>
      <c r="B563" s="42"/>
      <c r="C563" s="42"/>
    </row>
    <row r="564" customFormat="false" ht="13.8" hidden="false" customHeight="false" outlineLevel="0" collapsed="false">
      <c r="A564" s="42"/>
      <c r="B564" s="42"/>
      <c r="C564" s="42"/>
    </row>
    <row r="565" customFormat="false" ht="13.8" hidden="false" customHeight="false" outlineLevel="0" collapsed="false">
      <c r="A565" s="42"/>
      <c r="B565" s="42"/>
      <c r="C565" s="42"/>
    </row>
    <row r="566" customFormat="false" ht="13.8" hidden="false" customHeight="false" outlineLevel="0" collapsed="false">
      <c r="A566" s="42"/>
      <c r="B566" s="42"/>
      <c r="C566" s="42"/>
    </row>
    <row r="567" customFormat="false" ht="13.8" hidden="false" customHeight="false" outlineLevel="0" collapsed="false">
      <c r="A567" s="42"/>
      <c r="B567" s="42"/>
      <c r="C567" s="42"/>
    </row>
    <row r="568" customFormat="false" ht="13.8" hidden="false" customHeight="false" outlineLevel="0" collapsed="false">
      <c r="A568" s="42"/>
      <c r="B568" s="42"/>
      <c r="C568" s="42"/>
    </row>
    <row r="569" customFormat="false" ht="13.8" hidden="false" customHeight="false" outlineLevel="0" collapsed="false">
      <c r="A569" s="42"/>
      <c r="B569" s="42"/>
      <c r="C569" s="42"/>
    </row>
    <row r="570" customFormat="false" ht="13.8" hidden="false" customHeight="false" outlineLevel="0" collapsed="false">
      <c r="A570" s="42"/>
      <c r="B570" s="42"/>
      <c r="C570" s="42"/>
    </row>
    <row r="571" customFormat="false" ht="13.8" hidden="false" customHeight="false" outlineLevel="0" collapsed="false">
      <c r="A571" s="42"/>
      <c r="B571" s="42"/>
      <c r="C571" s="42"/>
    </row>
    <row r="572" customFormat="false" ht="13.8" hidden="false" customHeight="false" outlineLevel="0" collapsed="false">
      <c r="A572" s="42"/>
      <c r="B572" s="42"/>
      <c r="C572" s="42"/>
    </row>
    <row r="573" customFormat="false" ht="13.8" hidden="false" customHeight="false" outlineLevel="0" collapsed="false">
      <c r="A573" s="42"/>
      <c r="B573" s="42"/>
      <c r="C573" s="42"/>
    </row>
    <row r="574" customFormat="false" ht="13.8" hidden="false" customHeight="false" outlineLevel="0" collapsed="false">
      <c r="A574" s="42"/>
      <c r="B574" s="42"/>
      <c r="C574" s="42"/>
    </row>
    <row r="575" customFormat="false" ht="13.8" hidden="false" customHeight="false" outlineLevel="0" collapsed="false">
      <c r="A575" s="42"/>
      <c r="B575" s="42"/>
      <c r="C575" s="42"/>
    </row>
    <row r="576" customFormat="false" ht="13.8" hidden="false" customHeight="false" outlineLevel="0" collapsed="false">
      <c r="A576" s="42"/>
      <c r="B576" s="42"/>
      <c r="C576" s="42"/>
    </row>
    <row r="577" customFormat="false" ht="13.8" hidden="false" customHeight="false" outlineLevel="0" collapsed="false">
      <c r="A577" s="42"/>
      <c r="B577" s="42"/>
      <c r="C577" s="42"/>
    </row>
    <row r="578" customFormat="false" ht="13.8" hidden="false" customHeight="false" outlineLevel="0" collapsed="false">
      <c r="A578" s="42"/>
      <c r="B578" s="42"/>
      <c r="C578" s="42"/>
    </row>
    <row r="579" customFormat="false" ht="13.8" hidden="false" customHeight="false" outlineLevel="0" collapsed="false">
      <c r="A579" s="42"/>
      <c r="B579" s="42"/>
      <c r="C579" s="42"/>
    </row>
    <row r="580" customFormat="false" ht="13.8" hidden="false" customHeight="false" outlineLevel="0" collapsed="false">
      <c r="A580" s="42"/>
      <c r="B580" s="42"/>
      <c r="C580" s="42"/>
    </row>
    <row r="581" customFormat="false" ht="13.8" hidden="false" customHeight="false" outlineLevel="0" collapsed="false">
      <c r="A581" s="42"/>
      <c r="B581" s="42"/>
      <c r="C581" s="42"/>
    </row>
    <row r="582" customFormat="false" ht="13.8" hidden="false" customHeight="false" outlineLevel="0" collapsed="false">
      <c r="A582" s="42"/>
      <c r="B582" s="42"/>
      <c r="C582" s="42"/>
    </row>
    <row r="583" customFormat="false" ht="13.8" hidden="false" customHeight="false" outlineLevel="0" collapsed="false">
      <c r="A583" s="42"/>
      <c r="B583" s="42"/>
      <c r="C583" s="42"/>
    </row>
    <row r="584" customFormat="false" ht="13.8" hidden="false" customHeight="false" outlineLevel="0" collapsed="false">
      <c r="A584" s="42"/>
      <c r="B584" s="42"/>
      <c r="C584" s="42"/>
    </row>
    <row r="585" customFormat="false" ht="13.8" hidden="false" customHeight="false" outlineLevel="0" collapsed="false">
      <c r="A585" s="42"/>
      <c r="B585" s="42"/>
      <c r="C585" s="42"/>
    </row>
    <row r="586" customFormat="false" ht="13.8" hidden="false" customHeight="false" outlineLevel="0" collapsed="false">
      <c r="A586" s="42"/>
      <c r="B586" s="42"/>
      <c r="C586" s="42"/>
    </row>
    <row r="587" customFormat="false" ht="13.8" hidden="false" customHeight="false" outlineLevel="0" collapsed="false">
      <c r="A587" s="42"/>
      <c r="B587" s="42"/>
      <c r="C587" s="42"/>
    </row>
    <row r="588" customFormat="false" ht="13.8" hidden="false" customHeight="false" outlineLevel="0" collapsed="false">
      <c r="A588" s="42"/>
      <c r="B588" s="42"/>
      <c r="C588" s="42"/>
    </row>
    <row r="589" customFormat="false" ht="13.8" hidden="false" customHeight="false" outlineLevel="0" collapsed="false">
      <c r="A589" s="42"/>
      <c r="B589" s="42"/>
      <c r="C589" s="42"/>
    </row>
    <row r="590" customFormat="false" ht="13.8" hidden="false" customHeight="false" outlineLevel="0" collapsed="false">
      <c r="A590" s="42"/>
      <c r="B590" s="42"/>
      <c r="C590" s="42"/>
    </row>
    <row r="591" customFormat="false" ht="13.8" hidden="false" customHeight="false" outlineLevel="0" collapsed="false">
      <c r="A591" s="42"/>
      <c r="B591" s="42"/>
      <c r="C591" s="42"/>
    </row>
    <row r="592" customFormat="false" ht="13.8" hidden="false" customHeight="false" outlineLevel="0" collapsed="false">
      <c r="A592" s="42"/>
      <c r="B592" s="42"/>
      <c r="C592" s="42"/>
    </row>
    <row r="593" customFormat="false" ht="13.8" hidden="false" customHeight="false" outlineLevel="0" collapsed="false">
      <c r="A593" s="42"/>
      <c r="B593" s="42"/>
      <c r="C593" s="42"/>
    </row>
    <row r="594" customFormat="false" ht="13.8" hidden="false" customHeight="false" outlineLevel="0" collapsed="false">
      <c r="A594" s="42"/>
      <c r="B594" s="42"/>
      <c r="C594" s="42"/>
    </row>
    <row r="595" customFormat="false" ht="13.8" hidden="false" customHeight="false" outlineLevel="0" collapsed="false">
      <c r="A595" s="42"/>
      <c r="B595" s="42"/>
      <c r="C595" s="42"/>
    </row>
    <row r="596" customFormat="false" ht="13.8" hidden="false" customHeight="false" outlineLevel="0" collapsed="false">
      <c r="A596" s="42"/>
      <c r="B596" s="42"/>
      <c r="C596" s="42"/>
    </row>
    <row r="597" customFormat="false" ht="13.8" hidden="false" customHeight="false" outlineLevel="0" collapsed="false">
      <c r="A597" s="42"/>
      <c r="B597" s="42"/>
      <c r="C597" s="42"/>
    </row>
    <row r="598" customFormat="false" ht="13.8" hidden="false" customHeight="false" outlineLevel="0" collapsed="false">
      <c r="A598" s="42"/>
      <c r="B598" s="42"/>
      <c r="C598" s="42"/>
    </row>
    <row r="599" customFormat="false" ht="13.8" hidden="false" customHeight="false" outlineLevel="0" collapsed="false">
      <c r="A599" s="42"/>
      <c r="B599" s="42"/>
      <c r="C599" s="42"/>
    </row>
    <row r="600" customFormat="false" ht="13.8" hidden="false" customHeight="false" outlineLevel="0" collapsed="false">
      <c r="A600" s="42"/>
      <c r="B600" s="42"/>
      <c r="C600" s="42"/>
    </row>
    <row r="601" customFormat="false" ht="13.8" hidden="false" customHeight="false" outlineLevel="0" collapsed="false">
      <c r="A601" s="42"/>
      <c r="B601" s="42"/>
      <c r="C601" s="42"/>
    </row>
    <row r="602" customFormat="false" ht="13.8" hidden="false" customHeight="false" outlineLevel="0" collapsed="false">
      <c r="A602" s="42"/>
      <c r="B602" s="42"/>
      <c r="C602" s="42"/>
    </row>
    <row r="603" customFormat="false" ht="13.8" hidden="false" customHeight="false" outlineLevel="0" collapsed="false">
      <c r="A603" s="42"/>
      <c r="B603" s="42"/>
      <c r="C603" s="42"/>
    </row>
    <row r="604" customFormat="false" ht="13.8" hidden="false" customHeight="false" outlineLevel="0" collapsed="false">
      <c r="A604" s="42"/>
      <c r="B604" s="42"/>
      <c r="C604" s="42"/>
    </row>
    <row r="605" customFormat="false" ht="13.8" hidden="false" customHeight="false" outlineLevel="0" collapsed="false">
      <c r="A605" s="42"/>
      <c r="B605" s="42"/>
      <c r="C605" s="42"/>
    </row>
    <row r="606" customFormat="false" ht="13.8" hidden="false" customHeight="false" outlineLevel="0" collapsed="false">
      <c r="A606" s="42"/>
      <c r="B606" s="42"/>
      <c r="C606" s="42"/>
    </row>
    <row r="607" customFormat="false" ht="13.8" hidden="false" customHeight="false" outlineLevel="0" collapsed="false">
      <c r="A607" s="42"/>
      <c r="B607" s="42"/>
      <c r="C607" s="42"/>
    </row>
    <row r="608" customFormat="false" ht="13.8" hidden="false" customHeight="false" outlineLevel="0" collapsed="false">
      <c r="A608" s="42"/>
      <c r="B608" s="42"/>
      <c r="C608" s="42"/>
    </row>
    <row r="609" customFormat="false" ht="13.8" hidden="false" customHeight="false" outlineLevel="0" collapsed="false">
      <c r="A609" s="42"/>
      <c r="B609" s="42"/>
      <c r="C609" s="42"/>
    </row>
    <row r="610" customFormat="false" ht="13.8" hidden="false" customHeight="false" outlineLevel="0" collapsed="false">
      <c r="A610" s="42"/>
      <c r="B610" s="42"/>
      <c r="C610" s="42"/>
    </row>
    <row r="611" customFormat="false" ht="13.8" hidden="false" customHeight="false" outlineLevel="0" collapsed="false">
      <c r="A611" s="42"/>
      <c r="B611" s="42"/>
      <c r="C611" s="42"/>
    </row>
    <row r="612" customFormat="false" ht="13.8" hidden="false" customHeight="false" outlineLevel="0" collapsed="false">
      <c r="A612" s="42"/>
      <c r="B612" s="42"/>
      <c r="C612" s="42"/>
    </row>
    <row r="613" customFormat="false" ht="13.8" hidden="false" customHeight="false" outlineLevel="0" collapsed="false">
      <c r="A613" s="42"/>
      <c r="B613" s="42"/>
      <c r="C613" s="42"/>
    </row>
    <row r="614" customFormat="false" ht="13.8" hidden="false" customHeight="false" outlineLevel="0" collapsed="false">
      <c r="A614" s="42"/>
      <c r="B614" s="42"/>
      <c r="C614" s="42"/>
    </row>
    <row r="615" customFormat="false" ht="13.8" hidden="false" customHeight="false" outlineLevel="0" collapsed="false">
      <c r="A615" s="42"/>
      <c r="B615" s="42"/>
      <c r="C615" s="42"/>
    </row>
    <row r="616" customFormat="false" ht="13.8" hidden="false" customHeight="false" outlineLevel="0" collapsed="false">
      <c r="A616" s="42"/>
      <c r="B616" s="42"/>
      <c r="C616" s="42"/>
    </row>
    <row r="617" customFormat="false" ht="13.8" hidden="false" customHeight="false" outlineLevel="0" collapsed="false">
      <c r="A617" s="42"/>
      <c r="B617" s="42"/>
      <c r="C617" s="42"/>
    </row>
    <row r="618" customFormat="false" ht="13.8" hidden="false" customHeight="false" outlineLevel="0" collapsed="false">
      <c r="A618" s="42"/>
      <c r="B618" s="42"/>
      <c r="C618" s="42"/>
    </row>
    <row r="619" customFormat="false" ht="13.8" hidden="false" customHeight="false" outlineLevel="0" collapsed="false">
      <c r="A619" s="42"/>
      <c r="B619" s="42"/>
      <c r="C619" s="42"/>
    </row>
    <row r="620" customFormat="false" ht="13.8" hidden="false" customHeight="false" outlineLevel="0" collapsed="false">
      <c r="A620" s="42"/>
      <c r="B620" s="42"/>
      <c r="C620" s="42"/>
    </row>
    <row r="621" customFormat="false" ht="13.8" hidden="false" customHeight="false" outlineLevel="0" collapsed="false">
      <c r="A621" s="42"/>
      <c r="B621" s="42"/>
      <c r="C621" s="42"/>
    </row>
    <row r="622" customFormat="false" ht="13.8" hidden="false" customHeight="false" outlineLevel="0" collapsed="false">
      <c r="A622" s="42"/>
      <c r="B622" s="42"/>
      <c r="C622" s="42"/>
    </row>
    <row r="623" customFormat="false" ht="13.8" hidden="false" customHeight="false" outlineLevel="0" collapsed="false">
      <c r="A623" s="42"/>
      <c r="B623" s="42"/>
      <c r="C623" s="42"/>
    </row>
    <row r="624" customFormat="false" ht="13.8" hidden="false" customHeight="false" outlineLevel="0" collapsed="false">
      <c r="A624" s="42"/>
      <c r="B624" s="42"/>
      <c r="C624" s="42"/>
    </row>
    <row r="625" customFormat="false" ht="13.8" hidden="false" customHeight="false" outlineLevel="0" collapsed="false">
      <c r="A625" s="42"/>
      <c r="B625" s="42"/>
      <c r="C625" s="42"/>
    </row>
    <row r="626" customFormat="false" ht="13.8" hidden="false" customHeight="false" outlineLevel="0" collapsed="false">
      <c r="A626" s="42"/>
      <c r="B626" s="42"/>
      <c r="C626" s="42"/>
    </row>
    <row r="627" customFormat="false" ht="13.8" hidden="false" customHeight="false" outlineLevel="0" collapsed="false">
      <c r="A627" s="42"/>
      <c r="B627" s="42"/>
      <c r="C627" s="42"/>
    </row>
    <row r="628" customFormat="false" ht="13.8" hidden="false" customHeight="false" outlineLevel="0" collapsed="false">
      <c r="A628" s="42"/>
      <c r="B628" s="42"/>
      <c r="C628" s="42"/>
    </row>
    <row r="629" customFormat="false" ht="13.8" hidden="false" customHeight="false" outlineLevel="0" collapsed="false">
      <c r="A629" s="42"/>
      <c r="B629" s="42"/>
      <c r="C629" s="42"/>
    </row>
    <row r="630" customFormat="false" ht="13.8" hidden="false" customHeight="false" outlineLevel="0" collapsed="false">
      <c r="A630" s="42"/>
      <c r="B630" s="42"/>
      <c r="C630" s="42"/>
    </row>
    <row r="631" customFormat="false" ht="13.8" hidden="false" customHeight="false" outlineLevel="0" collapsed="false">
      <c r="A631" s="42"/>
      <c r="B631" s="42"/>
      <c r="C631" s="42"/>
    </row>
    <row r="632" customFormat="false" ht="13.8" hidden="false" customHeight="false" outlineLevel="0" collapsed="false">
      <c r="A632" s="42"/>
      <c r="B632" s="42"/>
      <c r="C632" s="42"/>
    </row>
    <row r="633" customFormat="false" ht="13.8" hidden="false" customHeight="false" outlineLevel="0" collapsed="false">
      <c r="A633" s="42"/>
      <c r="B633" s="42"/>
      <c r="C633" s="42"/>
    </row>
    <row r="634" customFormat="false" ht="13.8" hidden="false" customHeight="false" outlineLevel="0" collapsed="false">
      <c r="A634" s="42"/>
      <c r="B634" s="42"/>
      <c r="C634" s="42"/>
    </row>
    <row r="635" customFormat="false" ht="13.8" hidden="false" customHeight="false" outlineLevel="0" collapsed="false">
      <c r="A635" s="42"/>
      <c r="B635" s="42"/>
      <c r="C635" s="42"/>
    </row>
    <row r="636" customFormat="false" ht="13.8" hidden="false" customHeight="false" outlineLevel="0" collapsed="false">
      <c r="A636" s="42"/>
      <c r="B636" s="42"/>
      <c r="C636" s="42"/>
    </row>
    <row r="637" customFormat="false" ht="13.8" hidden="false" customHeight="false" outlineLevel="0" collapsed="false">
      <c r="A637" s="42"/>
      <c r="B637" s="42"/>
      <c r="C637" s="42"/>
    </row>
    <row r="638" customFormat="false" ht="13.8" hidden="false" customHeight="false" outlineLevel="0" collapsed="false">
      <c r="A638" s="42"/>
      <c r="B638" s="42"/>
      <c r="C638" s="42"/>
    </row>
    <row r="639" customFormat="false" ht="13.8" hidden="false" customHeight="false" outlineLevel="0" collapsed="false">
      <c r="A639" s="42"/>
      <c r="B639" s="42"/>
      <c r="C639" s="42"/>
    </row>
    <row r="640" customFormat="false" ht="13.8" hidden="false" customHeight="false" outlineLevel="0" collapsed="false">
      <c r="A640" s="42"/>
      <c r="B640" s="42"/>
      <c r="C640" s="42"/>
    </row>
    <row r="641" customFormat="false" ht="13.8" hidden="false" customHeight="false" outlineLevel="0" collapsed="false">
      <c r="A641" s="42"/>
      <c r="B641" s="42"/>
      <c r="C641" s="42"/>
    </row>
    <row r="642" customFormat="false" ht="13.8" hidden="false" customHeight="false" outlineLevel="0" collapsed="false">
      <c r="A642" s="42"/>
      <c r="B642" s="42"/>
      <c r="C642" s="42"/>
    </row>
    <row r="643" customFormat="false" ht="13.8" hidden="false" customHeight="false" outlineLevel="0" collapsed="false">
      <c r="A643" s="42"/>
      <c r="B643" s="42"/>
      <c r="C643" s="42"/>
    </row>
    <row r="644" customFormat="false" ht="13.8" hidden="false" customHeight="false" outlineLevel="0" collapsed="false">
      <c r="A644" s="42"/>
      <c r="B644" s="42"/>
      <c r="C644" s="42"/>
    </row>
    <row r="645" customFormat="false" ht="13.8" hidden="false" customHeight="false" outlineLevel="0" collapsed="false">
      <c r="A645" s="42"/>
      <c r="B645" s="42"/>
      <c r="C645" s="42"/>
    </row>
    <row r="646" customFormat="false" ht="13.8" hidden="false" customHeight="false" outlineLevel="0" collapsed="false">
      <c r="A646" s="42"/>
      <c r="B646" s="42"/>
      <c r="C646" s="42"/>
    </row>
    <row r="647" customFormat="false" ht="13.8" hidden="false" customHeight="false" outlineLevel="0" collapsed="false">
      <c r="A647" s="42"/>
      <c r="B647" s="42"/>
      <c r="C647" s="42"/>
    </row>
    <row r="648" customFormat="false" ht="13.8" hidden="false" customHeight="false" outlineLevel="0" collapsed="false">
      <c r="A648" s="42"/>
      <c r="B648" s="42"/>
      <c r="C648" s="42"/>
    </row>
    <row r="649" customFormat="false" ht="13.8" hidden="false" customHeight="false" outlineLevel="0" collapsed="false">
      <c r="A649" s="42"/>
      <c r="B649" s="42"/>
      <c r="C649" s="42"/>
    </row>
    <row r="650" customFormat="false" ht="13.8" hidden="false" customHeight="false" outlineLevel="0" collapsed="false">
      <c r="A650" s="42"/>
      <c r="B650" s="42"/>
      <c r="C650" s="42"/>
    </row>
    <row r="651" customFormat="false" ht="13.8" hidden="false" customHeight="false" outlineLevel="0" collapsed="false">
      <c r="A651" s="42"/>
      <c r="B651" s="42"/>
      <c r="C651" s="42"/>
    </row>
    <row r="652" customFormat="false" ht="13.8" hidden="false" customHeight="false" outlineLevel="0" collapsed="false">
      <c r="A652" s="42"/>
      <c r="B652" s="42"/>
      <c r="C652" s="42"/>
    </row>
    <row r="653" customFormat="false" ht="13.8" hidden="false" customHeight="false" outlineLevel="0" collapsed="false">
      <c r="A653" s="42"/>
      <c r="B653" s="42"/>
      <c r="C653" s="42"/>
    </row>
    <row r="654" customFormat="false" ht="13.8" hidden="false" customHeight="false" outlineLevel="0" collapsed="false">
      <c r="A654" s="42"/>
      <c r="B654" s="42"/>
      <c r="C654" s="42"/>
    </row>
    <row r="655" customFormat="false" ht="13.8" hidden="false" customHeight="false" outlineLevel="0" collapsed="false">
      <c r="A655" s="42"/>
      <c r="B655" s="42"/>
      <c r="C655" s="42"/>
    </row>
    <row r="656" customFormat="false" ht="13.8" hidden="false" customHeight="false" outlineLevel="0" collapsed="false">
      <c r="A656" s="42"/>
      <c r="B656" s="42"/>
      <c r="C656" s="42"/>
    </row>
    <row r="657" customFormat="false" ht="13.8" hidden="false" customHeight="false" outlineLevel="0" collapsed="false">
      <c r="A657" s="42"/>
      <c r="B657" s="42"/>
      <c r="C657" s="42"/>
    </row>
    <row r="658" customFormat="false" ht="13.8" hidden="false" customHeight="false" outlineLevel="0" collapsed="false">
      <c r="A658" s="42"/>
      <c r="B658" s="42"/>
      <c r="C658" s="42"/>
    </row>
    <row r="659" customFormat="false" ht="13.8" hidden="false" customHeight="false" outlineLevel="0" collapsed="false">
      <c r="A659" s="42"/>
      <c r="B659" s="42"/>
      <c r="C659" s="42"/>
    </row>
    <row r="660" customFormat="false" ht="13.8" hidden="false" customHeight="false" outlineLevel="0" collapsed="false">
      <c r="A660" s="42"/>
      <c r="B660" s="42"/>
      <c r="C660" s="42"/>
    </row>
    <row r="661" customFormat="false" ht="13.8" hidden="false" customHeight="false" outlineLevel="0" collapsed="false">
      <c r="A661" s="42"/>
      <c r="B661" s="42"/>
      <c r="C661" s="42"/>
    </row>
    <row r="662" customFormat="false" ht="13.8" hidden="false" customHeight="false" outlineLevel="0" collapsed="false">
      <c r="A662" s="42"/>
      <c r="B662" s="42"/>
      <c r="C662" s="42"/>
    </row>
    <row r="663" customFormat="false" ht="13.8" hidden="false" customHeight="false" outlineLevel="0" collapsed="false">
      <c r="A663" s="42"/>
      <c r="B663" s="42"/>
      <c r="C663" s="42"/>
    </row>
    <row r="664" customFormat="false" ht="13.8" hidden="false" customHeight="false" outlineLevel="0" collapsed="false">
      <c r="A664" s="42"/>
      <c r="B664" s="42"/>
      <c r="C664" s="42"/>
    </row>
    <row r="665" customFormat="false" ht="13.8" hidden="false" customHeight="false" outlineLevel="0" collapsed="false">
      <c r="A665" s="42"/>
      <c r="B665" s="42"/>
      <c r="C665" s="42"/>
    </row>
    <row r="666" customFormat="false" ht="13.8" hidden="false" customHeight="false" outlineLevel="0" collapsed="false">
      <c r="A666" s="42"/>
      <c r="B666" s="42"/>
      <c r="C666" s="42"/>
    </row>
    <row r="667" customFormat="false" ht="13.8" hidden="false" customHeight="false" outlineLevel="0" collapsed="false">
      <c r="A667" s="42"/>
      <c r="B667" s="42"/>
      <c r="C667" s="42"/>
    </row>
    <row r="668" customFormat="false" ht="13.8" hidden="false" customHeight="false" outlineLevel="0" collapsed="false">
      <c r="A668" s="42"/>
      <c r="B668" s="42"/>
      <c r="C668" s="42"/>
    </row>
    <row r="669" customFormat="false" ht="13.8" hidden="false" customHeight="false" outlineLevel="0" collapsed="false">
      <c r="A669" s="42"/>
      <c r="B669" s="42"/>
      <c r="C669" s="42"/>
    </row>
    <row r="670" customFormat="false" ht="13.8" hidden="false" customHeight="false" outlineLevel="0" collapsed="false">
      <c r="A670" s="42"/>
      <c r="B670" s="42"/>
      <c r="C670" s="42"/>
    </row>
    <row r="671" customFormat="false" ht="13.8" hidden="false" customHeight="false" outlineLevel="0" collapsed="false">
      <c r="A671" s="42"/>
      <c r="B671" s="42"/>
      <c r="C671" s="42"/>
    </row>
    <row r="672" customFormat="false" ht="13.8" hidden="false" customHeight="false" outlineLevel="0" collapsed="false">
      <c r="A672" s="42"/>
      <c r="B672" s="42"/>
      <c r="C672" s="42"/>
    </row>
    <row r="673" customFormat="false" ht="13.8" hidden="false" customHeight="false" outlineLevel="0" collapsed="false">
      <c r="A673" s="42"/>
      <c r="B673" s="42"/>
      <c r="C673" s="42"/>
    </row>
    <row r="674" customFormat="false" ht="13.8" hidden="false" customHeight="false" outlineLevel="0" collapsed="false">
      <c r="A674" s="42"/>
      <c r="B674" s="42"/>
      <c r="C674" s="42"/>
    </row>
    <row r="675" customFormat="false" ht="13.8" hidden="false" customHeight="false" outlineLevel="0" collapsed="false">
      <c r="A675" s="42"/>
      <c r="B675" s="42"/>
      <c r="C675" s="42"/>
    </row>
    <row r="676" customFormat="false" ht="13.8" hidden="false" customHeight="false" outlineLevel="0" collapsed="false">
      <c r="A676" s="42"/>
      <c r="B676" s="42"/>
      <c r="C676" s="42"/>
    </row>
    <row r="677" customFormat="false" ht="13.8" hidden="false" customHeight="false" outlineLevel="0" collapsed="false">
      <c r="A677" s="42"/>
      <c r="B677" s="42"/>
      <c r="C677" s="42"/>
    </row>
    <row r="678" customFormat="false" ht="13.8" hidden="false" customHeight="false" outlineLevel="0" collapsed="false">
      <c r="A678" s="42"/>
      <c r="B678" s="42"/>
      <c r="C678" s="42"/>
    </row>
    <row r="679" customFormat="false" ht="13.8" hidden="false" customHeight="false" outlineLevel="0" collapsed="false">
      <c r="A679" s="42"/>
      <c r="B679" s="42"/>
      <c r="C679" s="42"/>
    </row>
    <row r="680" customFormat="false" ht="13.8" hidden="false" customHeight="false" outlineLevel="0" collapsed="false">
      <c r="A680" s="42"/>
      <c r="B680" s="42"/>
      <c r="C680" s="42"/>
    </row>
    <row r="681" customFormat="false" ht="13.8" hidden="false" customHeight="false" outlineLevel="0" collapsed="false">
      <c r="A681" s="42"/>
      <c r="B681" s="42"/>
      <c r="C681" s="42"/>
    </row>
    <row r="682" customFormat="false" ht="13.8" hidden="false" customHeight="false" outlineLevel="0" collapsed="false">
      <c r="A682" s="42"/>
      <c r="B682" s="42"/>
      <c r="C682" s="42"/>
    </row>
    <row r="683" customFormat="false" ht="13.8" hidden="false" customHeight="false" outlineLevel="0" collapsed="false">
      <c r="A683" s="42"/>
      <c r="B683" s="42"/>
      <c r="C683" s="42"/>
    </row>
    <row r="684" customFormat="false" ht="13.8" hidden="false" customHeight="false" outlineLevel="0" collapsed="false">
      <c r="A684" s="42"/>
      <c r="B684" s="42"/>
      <c r="C684" s="42"/>
    </row>
    <row r="685" customFormat="false" ht="13.8" hidden="false" customHeight="false" outlineLevel="0" collapsed="false">
      <c r="A685" s="42"/>
      <c r="B685" s="42"/>
      <c r="C685" s="42"/>
    </row>
    <row r="686" customFormat="false" ht="13.8" hidden="false" customHeight="false" outlineLevel="0" collapsed="false">
      <c r="A686" s="42"/>
      <c r="B686" s="42"/>
      <c r="C686" s="42"/>
    </row>
    <row r="687" customFormat="false" ht="13.8" hidden="false" customHeight="false" outlineLevel="0" collapsed="false">
      <c r="A687" s="42"/>
      <c r="B687" s="42"/>
      <c r="C687" s="42"/>
    </row>
    <row r="688" customFormat="false" ht="13.8" hidden="false" customHeight="false" outlineLevel="0" collapsed="false">
      <c r="A688" s="42"/>
      <c r="B688" s="42"/>
      <c r="C688" s="42"/>
    </row>
    <row r="689" customFormat="false" ht="13.8" hidden="false" customHeight="false" outlineLevel="0" collapsed="false">
      <c r="A689" s="42"/>
      <c r="B689" s="42"/>
      <c r="C689" s="42"/>
    </row>
    <row r="690" customFormat="false" ht="13.8" hidden="false" customHeight="false" outlineLevel="0" collapsed="false">
      <c r="A690" s="42"/>
      <c r="B690" s="42"/>
      <c r="C690" s="42"/>
    </row>
    <row r="691" customFormat="false" ht="13.8" hidden="false" customHeight="false" outlineLevel="0" collapsed="false">
      <c r="A691" s="42"/>
      <c r="B691" s="42"/>
      <c r="C691" s="42"/>
    </row>
    <row r="692" customFormat="false" ht="13.8" hidden="false" customHeight="false" outlineLevel="0" collapsed="false">
      <c r="A692" s="42"/>
      <c r="B692" s="42"/>
      <c r="C692" s="42"/>
    </row>
    <row r="693" customFormat="false" ht="13.8" hidden="false" customHeight="false" outlineLevel="0" collapsed="false">
      <c r="A693" s="42"/>
      <c r="B693" s="42"/>
      <c r="C693" s="42"/>
    </row>
    <row r="694" customFormat="false" ht="13.8" hidden="false" customHeight="false" outlineLevel="0" collapsed="false">
      <c r="A694" s="42"/>
      <c r="B694" s="42"/>
      <c r="C694" s="42"/>
    </row>
    <row r="695" customFormat="false" ht="13.8" hidden="false" customHeight="false" outlineLevel="0" collapsed="false">
      <c r="A695" s="42"/>
      <c r="B695" s="42"/>
      <c r="C695" s="42"/>
    </row>
    <row r="696" customFormat="false" ht="13.8" hidden="false" customHeight="false" outlineLevel="0" collapsed="false">
      <c r="A696" s="42"/>
      <c r="B696" s="42"/>
      <c r="C696" s="42"/>
    </row>
    <row r="697" customFormat="false" ht="13.8" hidden="false" customHeight="false" outlineLevel="0" collapsed="false">
      <c r="A697" s="42"/>
      <c r="B697" s="42"/>
      <c r="C697" s="42"/>
    </row>
    <row r="698" customFormat="false" ht="13.8" hidden="false" customHeight="false" outlineLevel="0" collapsed="false">
      <c r="A698" s="42"/>
      <c r="B698" s="42"/>
      <c r="C698" s="42"/>
    </row>
    <row r="699" customFormat="false" ht="13.8" hidden="false" customHeight="false" outlineLevel="0" collapsed="false">
      <c r="A699" s="42"/>
      <c r="B699" s="42"/>
      <c r="C699" s="42"/>
    </row>
    <row r="700" customFormat="false" ht="13.8" hidden="false" customHeight="false" outlineLevel="0" collapsed="false">
      <c r="A700" s="42"/>
      <c r="B700" s="42"/>
      <c r="C700" s="42"/>
    </row>
    <row r="701" customFormat="false" ht="13.8" hidden="false" customHeight="false" outlineLevel="0" collapsed="false">
      <c r="A701" s="42"/>
      <c r="B701" s="42"/>
      <c r="C701" s="42"/>
    </row>
    <row r="702" customFormat="false" ht="13.8" hidden="false" customHeight="false" outlineLevel="0" collapsed="false">
      <c r="A702" s="42"/>
      <c r="B702" s="42"/>
      <c r="C702" s="42"/>
    </row>
    <row r="703" customFormat="false" ht="13.8" hidden="false" customHeight="false" outlineLevel="0" collapsed="false">
      <c r="A703" s="42"/>
      <c r="B703" s="42"/>
      <c r="C703" s="42"/>
    </row>
    <row r="704" customFormat="false" ht="13.8" hidden="false" customHeight="false" outlineLevel="0" collapsed="false">
      <c r="A704" s="42"/>
      <c r="B704" s="42"/>
      <c r="C704" s="42"/>
    </row>
    <row r="705" customFormat="false" ht="13.8" hidden="false" customHeight="false" outlineLevel="0" collapsed="false">
      <c r="A705" s="42"/>
      <c r="B705" s="42"/>
      <c r="C705" s="42"/>
    </row>
    <row r="706" customFormat="false" ht="13.8" hidden="false" customHeight="false" outlineLevel="0" collapsed="false">
      <c r="A706" s="42"/>
      <c r="B706" s="42"/>
      <c r="C706" s="42"/>
    </row>
    <row r="707" customFormat="false" ht="13.8" hidden="false" customHeight="false" outlineLevel="0" collapsed="false">
      <c r="A707" s="42"/>
      <c r="B707" s="42"/>
      <c r="C707" s="42"/>
    </row>
    <row r="708" customFormat="false" ht="13.8" hidden="false" customHeight="false" outlineLevel="0" collapsed="false">
      <c r="A708" s="42"/>
      <c r="B708" s="42"/>
      <c r="C708" s="42"/>
    </row>
    <row r="709" customFormat="false" ht="13.8" hidden="false" customHeight="false" outlineLevel="0" collapsed="false">
      <c r="A709" s="42"/>
      <c r="B709" s="42"/>
      <c r="C709" s="42"/>
    </row>
    <row r="710" customFormat="false" ht="13.8" hidden="false" customHeight="false" outlineLevel="0" collapsed="false">
      <c r="A710" s="42"/>
      <c r="B710" s="42"/>
      <c r="C710" s="42"/>
    </row>
    <row r="711" customFormat="false" ht="13.8" hidden="false" customHeight="false" outlineLevel="0" collapsed="false">
      <c r="A711" s="42"/>
      <c r="B711" s="42"/>
      <c r="C711" s="42"/>
    </row>
    <row r="712" customFormat="false" ht="13.8" hidden="false" customHeight="false" outlineLevel="0" collapsed="false">
      <c r="A712" s="42"/>
      <c r="B712" s="42"/>
      <c r="C712" s="42"/>
    </row>
    <row r="713" customFormat="false" ht="13.8" hidden="false" customHeight="false" outlineLevel="0" collapsed="false">
      <c r="A713" s="42"/>
      <c r="B713" s="42"/>
      <c r="C713" s="42"/>
    </row>
    <row r="714" customFormat="false" ht="13.8" hidden="false" customHeight="false" outlineLevel="0" collapsed="false">
      <c r="A714" s="42"/>
      <c r="B714" s="42"/>
      <c r="C714" s="42"/>
    </row>
    <row r="715" customFormat="false" ht="13.8" hidden="false" customHeight="false" outlineLevel="0" collapsed="false">
      <c r="A715" s="42"/>
      <c r="B715" s="42"/>
      <c r="C715" s="42"/>
    </row>
    <row r="716" customFormat="false" ht="13.8" hidden="false" customHeight="false" outlineLevel="0" collapsed="false">
      <c r="A716" s="42"/>
      <c r="B716" s="42"/>
      <c r="C716" s="42"/>
    </row>
    <row r="717" customFormat="false" ht="13.8" hidden="false" customHeight="false" outlineLevel="0" collapsed="false">
      <c r="A717" s="42"/>
      <c r="B717" s="42"/>
      <c r="C717" s="42"/>
    </row>
    <row r="718" customFormat="false" ht="13.8" hidden="false" customHeight="false" outlineLevel="0" collapsed="false">
      <c r="A718" s="42"/>
      <c r="B718" s="42"/>
      <c r="C718" s="42"/>
    </row>
    <row r="719" customFormat="false" ht="13.8" hidden="false" customHeight="false" outlineLevel="0" collapsed="false">
      <c r="A719" s="42"/>
      <c r="B719" s="42"/>
      <c r="C719" s="42"/>
    </row>
    <row r="720" customFormat="false" ht="13.8" hidden="false" customHeight="false" outlineLevel="0" collapsed="false">
      <c r="A720" s="42"/>
      <c r="B720" s="42"/>
      <c r="C720" s="42"/>
    </row>
    <row r="721" customFormat="false" ht="13.8" hidden="false" customHeight="false" outlineLevel="0" collapsed="false">
      <c r="A721" s="42"/>
      <c r="B721" s="42"/>
      <c r="C721" s="42"/>
    </row>
    <row r="722" customFormat="false" ht="13.8" hidden="false" customHeight="false" outlineLevel="0" collapsed="false">
      <c r="A722" s="42"/>
      <c r="B722" s="42"/>
      <c r="C722" s="42"/>
    </row>
    <row r="723" customFormat="false" ht="13.8" hidden="false" customHeight="false" outlineLevel="0" collapsed="false">
      <c r="A723" s="42"/>
      <c r="B723" s="42"/>
      <c r="C723" s="42"/>
    </row>
    <row r="724" customFormat="false" ht="13.8" hidden="false" customHeight="false" outlineLevel="0" collapsed="false">
      <c r="A724" s="42"/>
      <c r="B724" s="42"/>
      <c r="C724" s="42"/>
    </row>
    <row r="725" customFormat="false" ht="13.8" hidden="false" customHeight="false" outlineLevel="0" collapsed="false">
      <c r="A725" s="42"/>
      <c r="B725" s="42"/>
      <c r="C725" s="42"/>
    </row>
    <row r="726" customFormat="false" ht="13.8" hidden="false" customHeight="false" outlineLevel="0" collapsed="false">
      <c r="A726" s="42"/>
      <c r="B726" s="42"/>
      <c r="C726" s="42"/>
    </row>
    <row r="727" customFormat="false" ht="13.8" hidden="false" customHeight="false" outlineLevel="0" collapsed="false">
      <c r="A727" s="42"/>
      <c r="B727" s="42"/>
      <c r="C727" s="42"/>
    </row>
    <row r="728" customFormat="false" ht="13.8" hidden="false" customHeight="false" outlineLevel="0" collapsed="false">
      <c r="A728" s="42"/>
      <c r="B728" s="42"/>
      <c r="C728" s="42"/>
    </row>
    <row r="729" customFormat="false" ht="13.8" hidden="false" customHeight="false" outlineLevel="0" collapsed="false">
      <c r="A729" s="42"/>
      <c r="B729" s="42"/>
      <c r="C729" s="42"/>
    </row>
    <row r="730" customFormat="false" ht="13.8" hidden="false" customHeight="false" outlineLevel="0" collapsed="false">
      <c r="A730" s="42"/>
      <c r="B730" s="42"/>
      <c r="C730" s="42"/>
    </row>
    <row r="731" customFormat="false" ht="13.8" hidden="false" customHeight="false" outlineLevel="0" collapsed="false">
      <c r="A731" s="42"/>
      <c r="B731" s="42"/>
      <c r="C731" s="42"/>
    </row>
    <row r="732" customFormat="false" ht="13.8" hidden="false" customHeight="false" outlineLevel="0" collapsed="false">
      <c r="A732" s="42"/>
      <c r="B732" s="42"/>
      <c r="C732" s="42"/>
    </row>
    <row r="733" customFormat="false" ht="13.8" hidden="false" customHeight="false" outlineLevel="0" collapsed="false">
      <c r="A733" s="42"/>
      <c r="B733" s="42"/>
      <c r="C733" s="42"/>
    </row>
    <row r="734" customFormat="false" ht="13.8" hidden="false" customHeight="false" outlineLevel="0" collapsed="false">
      <c r="A734" s="42"/>
      <c r="B734" s="42"/>
      <c r="C734" s="42"/>
    </row>
    <row r="735" customFormat="false" ht="13.8" hidden="false" customHeight="false" outlineLevel="0" collapsed="false">
      <c r="A735" s="42"/>
      <c r="B735" s="42"/>
      <c r="C735" s="42"/>
    </row>
    <row r="736" customFormat="false" ht="13.8" hidden="false" customHeight="false" outlineLevel="0" collapsed="false">
      <c r="A736" s="42"/>
      <c r="B736" s="42"/>
      <c r="C736" s="42"/>
    </row>
    <row r="737" customFormat="false" ht="13.8" hidden="false" customHeight="false" outlineLevel="0" collapsed="false">
      <c r="A737" s="42"/>
      <c r="B737" s="42"/>
      <c r="C737" s="42"/>
    </row>
    <row r="738" customFormat="false" ht="13.8" hidden="false" customHeight="false" outlineLevel="0" collapsed="false">
      <c r="A738" s="42"/>
      <c r="B738" s="42"/>
      <c r="C738" s="42"/>
    </row>
    <row r="739" customFormat="false" ht="13.8" hidden="false" customHeight="false" outlineLevel="0" collapsed="false">
      <c r="A739" s="42"/>
      <c r="B739" s="42"/>
      <c r="C739" s="42"/>
    </row>
    <row r="740" customFormat="false" ht="13.8" hidden="false" customHeight="false" outlineLevel="0" collapsed="false">
      <c r="A740" s="42"/>
      <c r="B740" s="42"/>
      <c r="C740" s="42"/>
    </row>
    <row r="741" customFormat="false" ht="13.8" hidden="false" customHeight="false" outlineLevel="0" collapsed="false">
      <c r="A741" s="42"/>
      <c r="B741" s="42"/>
      <c r="C741" s="42"/>
    </row>
    <row r="742" customFormat="false" ht="13.8" hidden="false" customHeight="false" outlineLevel="0" collapsed="false">
      <c r="A742" s="42"/>
      <c r="B742" s="42"/>
      <c r="C742" s="42"/>
    </row>
    <row r="743" customFormat="false" ht="13.8" hidden="false" customHeight="false" outlineLevel="0" collapsed="false">
      <c r="A743" s="42"/>
      <c r="B743" s="42"/>
      <c r="C743" s="42"/>
    </row>
    <row r="744" customFormat="false" ht="13.8" hidden="false" customHeight="false" outlineLevel="0" collapsed="false">
      <c r="A744" s="42"/>
      <c r="B744" s="42"/>
      <c r="C744" s="42"/>
    </row>
    <row r="745" customFormat="false" ht="13.8" hidden="false" customHeight="false" outlineLevel="0" collapsed="false">
      <c r="A745" s="42"/>
      <c r="B745" s="42"/>
      <c r="C745" s="42"/>
    </row>
    <row r="746" customFormat="false" ht="13.8" hidden="false" customHeight="false" outlineLevel="0" collapsed="false">
      <c r="A746" s="42"/>
      <c r="B746" s="42"/>
      <c r="C746" s="42"/>
    </row>
    <row r="747" customFormat="false" ht="13.8" hidden="false" customHeight="false" outlineLevel="0" collapsed="false">
      <c r="A747" s="42"/>
      <c r="B747" s="42"/>
      <c r="C747" s="42"/>
    </row>
    <row r="748" customFormat="false" ht="13.8" hidden="false" customHeight="false" outlineLevel="0" collapsed="false">
      <c r="A748" s="42"/>
      <c r="B748" s="42"/>
      <c r="C748" s="42"/>
    </row>
    <row r="749" customFormat="false" ht="13.8" hidden="false" customHeight="false" outlineLevel="0" collapsed="false">
      <c r="A749" s="42"/>
      <c r="B749" s="42"/>
      <c r="C749" s="42"/>
    </row>
    <row r="750" customFormat="false" ht="13.8" hidden="false" customHeight="false" outlineLevel="0" collapsed="false">
      <c r="A750" s="42"/>
      <c r="B750" s="42"/>
      <c r="C750" s="42"/>
    </row>
    <row r="751" customFormat="false" ht="13.8" hidden="false" customHeight="false" outlineLevel="0" collapsed="false">
      <c r="A751" s="42"/>
      <c r="B751" s="42"/>
      <c r="C751" s="42"/>
    </row>
    <row r="752" customFormat="false" ht="13.8" hidden="false" customHeight="false" outlineLevel="0" collapsed="false">
      <c r="A752" s="42"/>
      <c r="B752" s="42"/>
      <c r="C752" s="42"/>
    </row>
    <row r="753" customFormat="false" ht="13.8" hidden="false" customHeight="false" outlineLevel="0" collapsed="false">
      <c r="A753" s="42"/>
      <c r="B753" s="42"/>
      <c r="C753" s="42"/>
    </row>
    <row r="754" customFormat="false" ht="13.8" hidden="false" customHeight="false" outlineLevel="0" collapsed="false">
      <c r="A754" s="42"/>
      <c r="B754" s="42"/>
      <c r="C754" s="42"/>
    </row>
    <row r="755" customFormat="false" ht="13.8" hidden="false" customHeight="false" outlineLevel="0" collapsed="false">
      <c r="A755" s="42"/>
      <c r="B755" s="42"/>
      <c r="C755" s="42"/>
    </row>
    <row r="756" customFormat="false" ht="13.8" hidden="false" customHeight="false" outlineLevel="0" collapsed="false">
      <c r="A756" s="42"/>
      <c r="B756" s="42"/>
      <c r="C756" s="42"/>
    </row>
    <row r="757" customFormat="false" ht="13.8" hidden="false" customHeight="false" outlineLevel="0" collapsed="false">
      <c r="A757" s="42"/>
      <c r="B757" s="42"/>
      <c r="C757" s="42"/>
    </row>
    <row r="758" customFormat="false" ht="13.8" hidden="false" customHeight="false" outlineLevel="0" collapsed="false">
      <c r="A758" s="42"/>
      <c r="B758" s="42"/>
      <c r="C758" s="42"/>
    </row>
    <row r="759" customFormat="false" ht="13.8" hidden="false" customHeight="false" outlineLevel="0" collapsed="false">
      <c r="A759" s="42"/>
      <c r="B759" s="42"/>
      <c r="C759" s="42"/>
    </row>
    <row r="760" customFormat="false" ht="13.8" hidden="false" customHeight="false" outlineLevel="0" collapsed="false">
      <c r="A760" s="42"/>
      <c r="B760" s="42"/>
      <c r="C760" s="42"/>
    </row>
    <row r="761" customFormat="false" ht="13.8" hidden="false" customHeight="false" outlineLevel="0" collapsed="false">
      <c r="A761" s="42"/>
      <c r="B761" s="42"/>
      <c r="C761" s="42"/>
    </row>
    <row r="762" customFormat="false" ht="13.8" hidden="false" customHeight="false" outlineLevel="0" collapsed="false">
      <c r="A762" s="42"/>
      <c r="B762" s="42"/>
      <c r="C762" s="42"/>
    </row>
    <row r="763" customFormat="false" ht="13.8" hidden="false" customHeight="false" outlineLevel="0" collapsed="false">
      <c r="A763" s="42"/>
      <c r="B763" s="42"/>
      <c r="C763" s="42"/>
    </row>
    <row r="764" customFormat="false" ht="13.8" hidden="false" customHeight="false" outlineLevel="0" collapsed="false">
      <c r="A764" s="42"/>
      <c r="B764" s="42"/>
      <c r="C764" s="42"/>
    </row>
    <row r="765" customFormat="false" ht="13.8" hidden="false" customHeight="false" outlineLevel="0" collapsed="false">
      <c r="A765" s="42"/>
      <c r="B765" s="42"/>
      <c r="C765" s="42"/>
    </row>
    <row r="766" customFormat="false" ht="13.8" hidden="false" customHeight="false" outlineLevel="0" collapsed="false">
      <c r="A766" s="42"/>
      <c r="B766" s="42"/>
      <c r="C766" s="42"/>
    </row>
    <row r="767" customFormat="false" ht="13.8" hidden="false" customHeight="false" outlineLevel="0" collapsed="false">
      <c r="A767" s="42"/>
      <c r="B767" s="42"/>
      <c r="C767" s="42"/>
    </row>
    <row r="768" customFormat="false" ht="13.8" hidden="false" customHeight="false" outlineLevel="0" collapsed="false">
      <c r="A768" s="42"/>
      <c r="B768" s="42"/>
      <c r="C768" s="42"/>
    </row>
    <row r="769" customFormat="false" ht="13.8" hidden="false" customHeight="false" outlineLevel="0" collapsed="false">
      <c r="A769" s="42"/>
      <c r="B769" s="42"/>
      <c r="C769" s="42"/>
    </row>
    <row r="770" customFormat="false" ht="13.8" hidden="false" customHeight="false" outlineLevel="0" collapsed="false">
      <c r="A770" s="42"/>
      <c r="B770" s="42"/>
      <c r="C770" s="42"/>
    </row>
    <row r="771" customFormat="false" ht="13.8" hidden="false" customHeight="false" outlineLevel="0" collapsed="false">
      <c r="A771" s="42"/>
      <c r="B771" s="42"/>
      <c r="C771" s="42"/>
    </row>
    <row r="772" customFormat="false" ht="13.8" hidden="false" customHeight="false" outlineLevel="0" collapsed="false">
      <c r="A772" s="42"/>
      <c r="B772" s="42"/>
      <c r="C772" s="42"/>
    </row>
    <row r="773" customFormat="false" ht="13.8" hidden="false" customHeight="false" outlineLevel="0" collapsed="false">
      <c r="A773" s="42"/>
      <c r="B773" s="42"/>
      <c r="C773" s="42"/>
    </row>
    <row r="774" customFormat="false" ht="13.8" hidden="false" customHeight="false" outlineLevel="0" collapsed="false">
      <c r="A774" s="42"/>
      <c r="B774" s="42"/>
      <c r="C774" s="42"/>
    </row>
    <row r="775" customFormat="false" ht="13.8" hidden="false" customHeight="false" outlineLevel="0" collapsed="false">
      <c r="A775" s="42"/>
      <c r="B775" s="42"/>
      <c r="C775" s="42"/>
    </row>
    <row r="776" customFormat="false" ht="13.8" hidden="false" customHeight="false" outlineLevel="0" collapsed="false">
      <c r="A776" s="42"/>
      <c r="B776" s="42"/>
      <c r="C776" s="42"/>
    </row>
    <row r="777" customFormat="false" ht="13.8" hidden="false" customHeight="false" outlineLevel="0" collapsed="false">
      <c r="A777" s="42"/>
      <c r="B777" s="42"/>
      <c r="C777" s="42"/>
    </row>
    <row r="778" customFormat="false" ht="13.8" hidden="false" customHeight="false" outlineLevel="0" collapsed="false">
      <c r="A778" s="42"/>
      <c r="B778" s="42"/>
      <c r="C778" s="42"/>
    </row>
    <row r="779" customFormat="false" ht="13.8" hidden="false" customHeight="false" outlineLevel="0" collapsed="false">
      <c r="A779" s="42"/>
      <c r="B779" s="42"/>
      <c r="C779" s="42"/>
    </row>
    <row r="780" customFormat="false" ht="13.8" hidden="false" customHeight="false" outlineLevel="0" collapsed="false">
      <c r="A780" s="42"/>
      <c r="B780" s="42"/>
      <c r="C780" s="42"/>
    </row>
    <row r="781" customFormat="false" ht="13.8" hidden="false" customHeight="false" outlineLevel="0" collapsed="false">
      <c r="A781" s="42"/>
      <c r="B781" s="42"/>
      <c r="C781" s="42"/>
    </row>
    <row r="782" customFormat="false" ht="13.8" hidden="false" customHeight="false" outlineLevel="0" collapsed="false">
      <c r="A782" s="42"/>
      <c r="B782" s="42"/>
      <c r="C782" s="42"/>
    </row>
    <row r="783" customFormat="false" ht="13.8" hidden="false" customHeight="false" outlineLevel="0" collapsed="false">
      <c r="A783" s="42"/>
      <c r="B783" s="42"/>
      <c r="C783" s="42"/>
    </row>
    <row r="784" customFormat="false" ht="13.8" hidden="false" customHeight="false" outlineLevel="0" collapsed="false">
      <c r="A784" s="42"/>
      <c r="B784" s="42"/>
      <c r="C784" s="42"/>
    </row>
    <row r="785" customFormat="false" ht="13.8" hidden="false" customHeight="false" outlineLevel="0" collapsed="false">
      <c r="A785" s="42"/>
      <c r="B785" s="42"/>
      <c r="C785" s="42"/>
    </row>
    <row r="786" customFormat="false" ht="13.8" hidden="false" customHeight="false" outlineLevel="0" collapsed="false">
      <c r="A786" s="42"/>
      <c r="B786" s="42"/>
      <c r="C786" s="42"/>
    </row>
    <row r="787" customFormat="false" ht="13.8" hidden="false" customHeight="false" outlineLevel="0" collapsed="false">
      <c r="A787" s="42"/>
      <c r="B787" s="42"/>
      <c r="C787" s="42"/>
    </row>
    <row r="788" customFormat="false" ht="13.8" hidden="false" customHeight="false" outlineLevel="0" collapsed="false">
      <c r="A788" s="42"/>
      <c r="B788" s="42"/>
      <c r="C788" s="42"/>
    </row>
    <row r="789" customFormat="false" ht="13.8" hidden="false" customHeight="false" outlineLevel="0" collapsed="false">
      <c r="A789" s="42"/>
      <c r="B789" s="42"/>
      <c r="C789" s="42"/>
    </row>
    <row r="790" customFormat="false" ht="13.8" hidden="false" customHeight="false" outlineLevel="0" collapsed="false">
      <c r="A790" s="42"/>
      <c r="B790" s="42"/>
      <c r="C790" s="42"/>
    </row>
    <row r="791" customFormat="false" ht="13.8" hidden="false" customHeight="false" outlineLevel="0" collapsed="false">
      <c r="A791" s="42"/>
      <c r="B791" s="42"/>
      <c r="C791" s="42"/>
    </row>
    <row r="792" customFormat="false" ht="13.8" hidden="false" customHeight="false" outlineLevel="0" collapsed="false">
      <c r="A792" s="42"/>
      <c r="B792" s="42"/>
      <c r="C792" s="42"/>
    </row>
    <row r="793" customFormat="false" ht="13.8" hidden="false" customHeight="false" outlineLevel="0" collapsed="false">
      <c r="A793" s="42"/>
      <c r="B793" s="42"/>
      <c r="C793" s="42"/>
    </row>
    <row r="794" customFormat="false" ht="13.8" hidden="false" customHeight="false" outlineLevel="0" collapsed="false">
      <c r="A794" s="42"/>
      <c r="B794" s="42"/>
      <c r="C794" s="42"/>
    </row>
    <row r="795" customFormat="false" ht="13.8" hidden="false" customHeight="false" outlineLevel="0" collapsed="false">
      <c r="A795" s="42"/>
      <c r="B795" s="42"/>
      <c r="C795" s="42"/>
    </row>
    <row r="796" customFormat="false" ht="13.8" hidden="false" customHeight="false" outlineLevel="0" collapsed="false">
      <c r="A796" s="42"/>
      <c r="B796" s="42"/>
      <c r="C796" s="42"/>
    </row>
    <row r="797" customFormat="false" ht="13.8" hidden="false" customHeight="false" outlineLevel="0" collapsed="false">
      <c r="A797" s="42"/>
      <c r="B797" s="42"/>
      <c r="C797" s="42"/>
    </row>
    <row r="798" customFormat="false" ht="13.8" hidden="false" customHeight="false" outlineLevel="0" collapsed="false">
      <c r="A798" s="42"/>
      <c r="B798" s="42"/>
      <c r="C798" s="42"/>
    </row>
    <row r="799" customFormat="false" ht="13.8" hidden="false" customHeight="false" outlineLevel="0" collapsed="false">
      <c r="A799" s="42"/>
      <c r="B799" s="42"/>
      <c r="C799" s="42"/>
    </row>
    <row r="800" customFormat="false" ht="13.8" hidden="false" customHeight="false" outlineLevel="0" collapsed="false">
      <c r="A800" s="42"/>
      <c r="B800" s="42"/>
      <c r="C800" s="42"/>
    </row>
    <row r="801" customFormat="false" ht="13.8" hidden="false" customHeight="false" outlineLevel="0" collapsed="false">
      <c r="A801" s="42"/>
      <c r="B801" s="42"/>
      <c r="C801" s="42"/>
    </row>
    <row r="802" customFormat="false" ht="13.8" hidden="false" customHeight="false" outlineLevel="0" collapsed="false">
      <c r="A802" s="42"/>
      <c r="B802" s="42"/>
      <c r="C802" s="42"/>
    </row>
    <row r="803" customFormat="false" ht="13.8" hidden="false" customHeight="false" outlineLevel="0" collapsed="false">
      <c r="A803" s="42"/>
      <c r="B803" s="42"/>
      <c r="C803" s="42"/>
    </row>
    <row r="804" customFormat="false" ht="13.8" hidden="false" customHeight="false" outlineLevel="0" collapsed="false">
      <c r="A804" s="42"/>
      <c r="B804" s="42"/>
      <c r="C804" s="42"/>
    </row>
    <row r="805" customFormat="false" ht="13.8" hidden="false" customHeight="false" outlineLevel="0" collapsed="false">
      <c r="A805" s="42"/>
      <c r="B805" s="42"/>
      <c r="C805" s="42"/>
    </row>
    <row r="806" customFormat="false" ht="13.8" hidden="false" customHeight="false" outlineLevel="0" collapsed="false">
      <c r="A806" s="42"/>
      <c r="B806" s="42"/>
      <c r="C806" s="42"/>
    </row>
    <row r="807" customFormat="false" ht="13.8" hidden="false" customHeight="false" outlineLevel="0" collapsed="false">
      <c r="A807" s="42"/>
      <c r="B807" s="42"/>
      <c r="C807" s="42"/>
    </row>
    <row r="808" customFormat="false" ht="13.8" hidden="false" customHeight="false" outlineLevel="0" collapsed="false">
      <c r="A808" s="42"/>
      <c r="B808" s="42"/>
      <c r="C808" s="42"/>
    </row>
    <row r="809" customFormat="false" ht="13.8" hidden="false" customHeight="false" outlineLevel="0" collapsed="false">
      <c r="A809" s="42"/>
      <c r="B809" s="42"/>
      <c r="C809" s="42"/>
    </row>
    <row r="810" customFormat="false" ht="13.8" hidden="false" customHeight="false" outlineLevel="0" collapsed="false">
      <c r="A810" s="42"/>
      <c r="B810" s="42"/>
      <c r="C810" s="42"/>
    </row>
    <row r="811" customFormat="false" ht="13.8" hidden="false" customHeight="false" outlineLevel="0" collapsed="false">
      <c r="A811" s="42"/>
      <c r="B811" s="42"/>
      <c r="C811" s="42"/>
    </row>
    <row r="812" customFormat="false" ht="13.8" hidden="false" customHeight="false" outlineLevel="0" collapsed="false">
      <c r="A812" s="42"/>
      <c r="B812" s="42"/>
      <c r="C812" s="42"/>
    </row>
    <row r="813" customFormat="false" ht="13.8" hidden="false" customHeight="false" outlineLevel="0" collapsed="false">
      <c r="A813" s="42"/>
      <c r="B813" s="42"/>
      <c r="C813" s="42"/>
    </row>
    <row r="814" customFormat="false" ht="13.8" hidden="false" customHeight="false" outlineLevel="0" collapsed="false">
      <c r="A814" s="42"/>
      <c r="B814" s="42"/>
      <c r="C814" s="42"/>
    </row>
    <row r="815" customFormat="false" ht="13.8" hidden="false" customHeight="false" outlineLevel="0" collapsed="false">
      <c r="A815" s="42"/>
      <c r="B815" s="42"/>
      <c r="C815" s="42"/>
    </row>
    <row r="816" customFormat="false" ht="13.8" hidden="false" customHeight="false" outlineLevel="0" collapsed="false">
      <c r="A816" s="42"/>
      <c r="B816" s="42"/>
      <c r="C816" s="42"/>
    </row>
    <row r="817" customFormat="false" ht="13.8" hidden="false" customHeight="false" outlineLevel="0" collapsed="false">
      <c r="A817" s="42"/>
      <c r="B817" s="42"/>
      <c r="C817" s="42"/>
    </row>
    <row r="818" customFormat="false" ht="13.8" hidden="false" customHeight="false" outlineLevel="0" collapsed="false">
      <c r="A818" s="42"/>
      <c r="B818" s="42"/>
      <c r="C818" s="42"/>
    </row>
    <row r="819" customFormat="false" ht="13.8" hidden="false" customHeight="false" outlineLevel="0" collapsed="false">
      <c r="A819" s="42"/>
      <c r="B819" s="42"/>
      <c r="C819" s="42"/>
    </row>
    <row r="820" customFormat="false" ht="13.8" hidden="false" customHeight="false" outlineLevel="0" collapsed="false">
      <c r="A820" s="42"/>
      <c r="B820" s="42"/>
      <c r="C820" s="42"/>
    </row>
    <row r="821" customFormat="false" ht="13.8" hidden="false" customHeight="false" outlineLevel="0" collapsed="false">
      <c r="A821" s="42"/>
      <c r="B821" s="42"/>
      <c r="C821" s="42"/>
    </row>
    <row r="822" customFormat="false" ht="13.8" hidden="false" customHeight="false" outlineLevel="0" collapsed="false">
      <c r="A822" s="42"/>
      <c r="B822" s="42"/>
      <c r="C822" s="42"/>
    </row>
    <row r="823" customFormat="false" ht="13.8" hidden="false" customHeight="false" outlineLevel="0" collapsed="false">
      <c r="A823" s="42"/>
      <c r="B823" s="42"/>
      <c r="C823" s="42"/>
    </row>
    <row r="824" customFormat="false" ht="13.8" hidden="false" customHeight="false" outlineLevel="0" collapsed="false">
      <c r="A824" s="42"/>
      <c r="B824" s="42"/>
      <c r="C824" s="42"/>
    </row>
    <row r="825" customFormat="false" ht="13.8" hidden="false" customHeight="false" outlineLevel="0" collapsed="false">
      <c r="A825" s="42"/>
      <c r="B825" s="42"/>
      <c r="C825" s="42"/>
    </row>
    <row r="826" customFormat="false" ht="13.8" hidden="false" customHeight="false" outlineLevel="0" collapsed="false">
      <c r="A826" s="42"/>
      <c r="B826" s="42"/>
      <c r="C826" s="42"/>
    </row>
    <row r="827" customFormat="false" ht="13.8" hidden="false" customHeight="false" outlineLevel="0" collapsed="false">
      <c r="A827" s="42"/>
      <c r="B827" s="42"/>
      <c r="C827" s="42"/>
    </row>
    <row r="828" customFormat="false" ht="13.8" hidden="false" customHeight="false" outlineLevel="0" collapsed="false">
      <c r="A828" s="42"/>
      <c r="B828" s="42"/>
      <c r="C828" s="42"/>
    </row>
    <row r="829" customFormat="false" ht="13.8" hidden="false" customHeight="false" outlineLevel="0" collapsed="false">
      <c r="A829" s="42"/>
      <c r="B829" s="42"/>
      <c r="C829" s="42"/>
    </row>
    <row r="830" customFormat="false" ht="13.8" hidden="false" customHeight="false" outlineLevel="0" collapsed="false">
      <c r="A830" s="42"/>
      <c r="B830" s="42"/>
      <c r="C830" s="42"/>
    </row>
    <row r="831" customFormat="false" ht="13.8" hidden="false" customHeight="false" outlineLevel="0" collapsed="false">
      <c r="A831" s="42"/>
      <c r="B831" s="42"/>
      <c r="C831" s="42"/>
    </row>
    <row r="832" customFormat="false" ht="13.8" hidden="false" customHeight="false" outlineLevel="0" collapsed="false">
      <c r="A832" s="42"/>
      <c r="B832" s="42"/>
      <c r="C832" s="42"/>
    </row>
    <row r="833" customFormat="false" ht="13.8" hidden="false" customHeight="false" outlineLevel="0" collapsed="false">
      <c r="A833" s="42"/>
      <c r="B833" s="42"/>
      <c r="C833" s="42"/>
    </row>
    <row r="834" customFormat="false" ht="13.8" hidden="false" customHeight="false" outlineLevel="0" collapsed="false">
      <c r="A834" s="42"/>
      <c r="B834" s="42"/>
      <c r="C834" s="42"/>
    </row>
    <row r="835" customFormat="false" ht="13.8" hidden="false" customHeight="false" outlineLevel="0" collapsed="false">
      <c r="A835" s="42"/>
      <c r="B835" s="42"/>
      <c r="C835" s="42"/>
    </row>
    <row r="836" customFormat="false" ht="13.8" hidden="false" customHeight="false" outlineLevel="0" collapsed="false">
      <c r="A836" s="42"/>
      <c r="B836" s="42"/>
      <c r="C836" s="42"/>
    </row>
    <row r="837" customFormat="false" ht="13.8" hidden="false" customHeight="false" outlineLevel="0" collapsed="false">
      <c r="A837" s="42"/>
      <c r="B837" s="42"/>
      <c r="C837" s="42"/>
    </row>
    <row r="838" customFormat="false" ht="13.8" hidden="false" customHeight="false" outlineLevel="0" collapsed="false">
      <c r="A838" s="42"/>
      <c r="B838" s="42"/>
      <c r="C838" s="42"/>
    </row>
    <row r="839" customFormat="false" ht="13.8" hidden="false" customHeight="false" outlineLevel="0" collapsed="false">
      <c r="A839" s="42"/>
      <c r="B839" s="42"/>
      <c r="C839" s="42"/>
    </row>
    <row r="840" customFormat="false" ht="13.8" hidden="false" customHeight="false" outlineLevel="0" collapsed="false">
      <c r="A840" s="42"/>
      <c r="B840" s="42"/>
      <c r="C840" s="42"/>
    </row>
    <row r="841" customFormat="false" ht="13.8" hidden="false" customHeight="false" outlineLevel="0" collapsed="false">
      <c r="A841" s="42"/>
      <c r="B841" s="42"/>
      <c r="C841" s="42"/>
    </row>
    <row r="842" customFormat="false" ht="13.8" hidden="false" customHeight="false" outlineLevel="0" collapsed="false">
      <c r="A842" s="42"/>
      <c r="B842" s="42"/>
      <c r="C842" s="42"/>
    </row>
    <row r="843" customFormat="false" ht="13.8" hidden="false" customHeight="false" outlineLevel="0" collapsed="false">
      <c r="A843" s="42"/>
      <c r="B843" s="42"/>
      <c r="C843" s="42"/>
    </row>
    <row r="844" customFormat="false" ht="13.8" hidden="false" customHeight="false" outlineLevel="0" collapsed="false">
      <c r="A844" s="42"/>
      <c r="B844" s="42"/>
      <c r="C844" s="42"/>
    </row>
    <row r="845" customFormat="false" ht="13.8" hidden="false" customHeight="false" outlineLevel="0" collapsed="false">
      <c r="A845" s="42"/>
      <c r="B845" s="42"/>
      <c r="C845" s="42"/>
    </row>
    <row r="846" customFormat="false" ht="13.8" hidden="false" customHeight="false" outlineLevel="0" collapsed="false">
      <c r="A846" s="42"/>
      <c r="B846" s="42"/>
      <c r="C846" s="42"/>
    </row>
    <row r="847" customFormat="false" ht="13.8" hidden="false" customHeight="false" outlineLevel="0" collapsed="false">
      <c r="A847" s="42"/>
      <c r="B847" s="42"/>
      <c r="C847" s="42"/>
    </row>
    <row r="848" customFormat="false" ht="13.8" hidden="false" customHeight="false" outlineLevel="0" collapsed="false">
      <c r="A848" s="42"/>
      <c r="B848" s="42"/>
      <c r="C848" s="42"/>
    </row>
    <row r="849" customFormat="false" ht="13.8" hidden="false" customHeight="false" outlineLevel="0" collapsed="false">
      <c r="A849" s="42"/>
      <c r="B849" s="42"/>
      <c r="C849" s="42"/>
    </row>
    <row r="850" customFormat="false" ht="13.8" hidden="false" customHeight="false" outlineLevel="0" collapsed="false">
      <c r="A850" s="42"/>
      <c r="B850" s="42"/>
      <c r="C850" s="42"/>
    </row>
    <row r="851" customFormat="false" ht="13.8" hidden="false" customHeight="false" outlineLevel="0" collapsed="false">
      <c r="A851" s="42"/>
      <c r="B851" s="42"/>
      <c r="C851" s="42"/>
    </row>
    <row r="852" customFormat="false" ht="13.8" hidden="false" customHeight="false" outlineLevel="0" collapsed="false">
      <c r="A852" s="42"/>
      <c r="B852" s="42"/>
      <c r="C852" s="42"/>
    </row>
    <row r="853" customFormat="false" ht="13.8" hidden="false" customHeight="false" outlineLevel="0" collapsed="false">
      <c r="A853" s="42"/>
      <c r="B853" s="42"/>
      <c r="C853" s="42"/>
    </row>
    <row r="854" customFormat="false" ht="13.8" hidden="false" customHeight="false" outlineLevel="0" collapsed="false">
      <c r="A854" s="42"/>
      <c r="B854" s="42"/>
      <c r="C854" s="42"/>
    </row>
    <row r="855" customFormat="false" ht="13.8" hidden="false" customHeight="false" outlineLevel="0" collapsed="false">
      <c r="A855" s="42"/>
      <c r="B855" s="42"/>
      <c r="C855" s="42"/>
    </row>
    <row r="856" customFormat="false" ht="13.8" hidden="false" customHeight="false" outlineLevel="0" collapsed="false">
      <c r="A856" s="42"/>
      <c r="B856" s="42"/>
      <c r="C856" s="42"/>
    </row>
    <row r="857" customFormat="false" ht="13.8" hidden="false" customHeight="false" outlineLevel="0" collapsed="false">
      <c r="A857" s="42"/>
      <c r="B857" s="42"/>
      <c r="C857" s="42"/>
    </row>
    <row r="858" customFormat="false" ht="13.8" hidden="false" customHeight="false" outlineLevel="0" collapsed="false">
      <c r="A858" s="42"/>
      <c r="B858" s="42"/>
      <c r="C858" s="42"/>
    </row>
    <row r="859" customFormat="false" ht="13.8" hidden="false" customHeight="false" outlineLevel="0" collapsed="false">
      <c r="A859" s="42"/>
      <c r="B859" s="42"/>
      <c r="C859" s="42"/>
    </row>
    <row r="860" customFormat="false" ht="13.8" hidden="false" customHeight="false" outlineLevel="0" collapsed="false">
      <c r="A860" s="42"/>
      <c r="B860" s="42"/>
      <c r="C860" s="42"/>
    </row>
    <row r="861" customFormat="false" ht="13.8" hidden="false" customHeight="false" outlineLevel="0" collapsed="false">
      <c r="A861" s="42"/>
      <c r="B861" s="42"/>
      <c r="C861" s="42"/>
    </row>
    <row r="862" customFormat="false" ht="13.8" hidden="false" customHeight="false" outlineLevel="0" collapsed="false">
      <c r="A862" s="42"/>
      <c r="B862" s="42"/>
      <c r="C862" s="42"/>
    </row>
    <row r="863" customFormat="false" ht="13.8" hidden="false" customHeight="false" outlineLevel="0" collapsed="false">
      <c r="A863" s="42"/>
      <c r="B863" s="42"/>
      <c r="C863" s="42"/>
    </row>
    <row r="864" customFormat="false" ht="13.8" hidden="false" customHeight="false" outlineLevel="0" collapsed="false">
      <c r="A864" s="42"/>
      <c r="B864" s="42"/>
      <c r="C864" s="42"/>
    </row>
    <row r="865" customFormat="false" ht="13.8" hidden="false" customHeight="false" outlineLevel="0" collapsed="false">
      <c r="A865" s="42"/>
      <c r="B865" s="42"/>
      <c r="C865" s="42"/>
    </row>
    <row r="866" customFormat="false" ht="13.8" hidden="false" customHeight="false" outlineLevel="0" collapsed="false">
      <c r="A866" s="42"/>
      <c r="B866" s="42"/>
      <c r="C866" s="42"/>
    </row>
    <row r="867" customFormat="false" ht="13.8" hidden="false" customHeight="false" outlineLevel="0" collapsed="false">
      <c r="A867" s="42"/>
      <c r="B867" s="42"/>
      <c r="C867" s="42"/>
    </row>
    <row r="868" customFormat="false" ht="13.8" hidden="false" customHeight="false" outlineLevel="0" collapsed="false">
      <c r="A868" s="42"/>
      <c r="B868" s="42"/>
      <c r="C868" s="42"/>
    </row>
    <row r="869" customFormat="false" ht="13.8" hidden="false" customHeight="false" outlineLevel="0" collapsed="false">
      <c r="A869" s="42"/>
      <c r="B869" s="42"/>
      <c r="C869" s="42"/>
    </row>
    <row r="870" customFormat="false" ht="13.8" hidden="false" customHeight="false" outlineLevel="0" collapsed="false">
      <c r="A870" s="42"/>
      <c r="B870" s="42"/>
      <c r="C870" s="42"/>
    </row>
    <row r="871" customFormat="false" ht="13.8" hidden="false" customHeight="false" outlineLevel="0" collapsed="false">
      <c r="A871" s="42"/>
      <c r="B871" s="42"/>
      <c r="C871" s="42"/>
    </row>
    <row r="872" customFormat="false" ht="13.8" hidden="false" customHeight="false" outlineLevel="0" collapsed="false">
      <c r="A872" s="42"/>
      <c r="B872" s="42"/>
      <c r="C872" s="42"/>
    </row>
    <row r="873" customFormat="false" ht="13.8" hidden="false" customHeight="false" outlineLevel="0" collapsed="false">
      <c r="A873" s="42"/>
      <c r="B873" s="42"/>
      <c r="C873" s="42"/>
    </row>
    <row r="874" customFormat="false" ht="13.8" hidden="false" customHeight="false" outlineLevel="0" collapsed="false">
      <c r="A874" s="42"/>
      <c r="B874" s="42"/>
      <c r="C874" s="42"/>
    </row>
    <row r="875" customFormat="false" ht="13.8" hidden="false" customHeight="false" outlineLevel="0" collapsed="false">
      <c r="A875" s="42"/>
      <c r="B875" s="42"/>
      <c r="C875" s="42"/>
    </row>
    <row r="876" customFormat="false" ht="13.8" hidden="false" customHeight="false" outlineLevel="0" collapsed="false">
      <c r="A876" s="42"/>
      <c r="B876" s="42"/>
      <c r="C876" s="42"/>
    </row>
    <row r="877" customFormat="false" ht="13.8" hidden="false" customHeight="false" outlineLevel="0" collapsed="false">
      <c r="A877" s="42"/>
      <c r="B877" s="42"/>
      <c r="C877" s="42"/>
    </row>
    <row r="878" customFormat="false" ht="13.8" hidden="false" customHeight="false" outlineLevel="0" collapsed="false">
      <c r="A878" s="42"/>
      <c r="B878" s="42"/>
      <c r="C878" s="42"/>
    </row>
    <row r="879" customFormat="false" ht="13.8" hidden="false" customHeight="false" outlineLevel="0" collapsed="false">
      <c r="A879" s="42"/>
      <c r="B879" s="42"/>
      <c r="C879" s="42"/>
    </row>
    <row r="880" customFormat="false" ht="13.8" hidden="false" customHeight="false" outlineLevel="0" collapsed="false">
      <c r="A880" s="42"/>
      <c r="B880" s="42"/>
      <c r="C880" s="42"/>
    </row>
    <row r="881" customFormat="false" ht="13.8" hidden="false" customHeight="false" outlineLevel="0" collapsed="false">
      <c r="A881" s="42"/>
      <c r="B881" s="42"/>
      <c r="C881" s="42"/>
    </row>
    <row r="882" customFormat="false" ht="13.8" hidden="false" customHeight="false" outlineLevel="0" collapsed="false">
      <c r="A882" s="42"/>
      <c r="B882" s="42"/>
      <c r="C882" s="42"/>
    </row>
    <row r="883" customFormat="false" ht="13.8" hidden="false" customHeight="false" outlineLevel="0" collapsed="false">
      <c r="A883" s="42"/>
      <c r="B883" s="42"/>
      <c r="C883" s="42"/>
    </row>
    <row r="884" customFormat="false" ht="13.8" hidden="false" customHeight="false" outlineLevel="0" collapsed="false">
      <c r="A884" s="42"/>
      <c r="B884" s="42"/>
      <c r="C884" s="42"/>
    </row>
    <row r="885" customFormat="false" ht="13.8" hidden="false" customHeight="false" outlineLevel="0" collapsed="false">
      <c r="A885" s="42"/>
      <c r="B885" s="42"/>
      <c r="C885" s="42"/>
    </row>
    <row r="886" customFormat="false" ht="13.8" hidden="false" customHeight="false" outlineLevel="0" collapsed="false">
      <c r="A886" s="42"/>
      <c r="B886" s="42"/>
      <c r="C886" s="42"/>
    </row>
    <row r="887" customFormat="false" ht="13.8" hidden="false" customHeight="false" outlineLevel="0" collapsed="false">
      <c r="A887" s="42"/>
      <c r="B887" s="42"/>
      <c r="C887" s="42"/>
    </row>
    <row r="888" customFormat="false" ht="13.8" hidden="false" customHeight="false" outlineLevel="0" collapsed="false">
      <c r="A888" s="42"/>
      <c r="B888" s="42"/>
      <c r="C888" s="42"/>
    </row>
    <row r="889" customFormat="false" ht="13.8" hidden="false" customHeight="false" outlineLevel="0" collapsed="false">
      <c r="A889" s="42"/>
      <c r="B889" s="42"/>
      <c r="C889" s="42"/>
    </row>
    <row r="890" customFormat="false" ht="13.8" hidden="false" customHeight="false" outlineLevel="0" collapsed="false">
      <c r="A890" s="42"/>
      <c r="B890" s="42"/>
      <c r="C890" s="42"/>
    </row>
    <row r="891" customFormat="false" ht="13.8" hidden="false" customHeight="false" outlineLevel="0" collapsed="false">
      <c r="A891" s="42"/>
      <c r="B891" s="42"/>
      <c r="C891" s="42"/>
    </row>
    <row r="892" customFormat="false" ht="13.8" hidden="false" customHeight="false" outlineLevel="0" collapsed="false">
      <c r="A892" s="42"/>
      <c r="B892" s="42"/>
      <c r="C892" s="42"/>
    </row>
    <row r="893" customFormat="false" ht="13.8" hidden="false" customHeight="false" outlineLevel="0" collapsed="false">
      <c r="A893" s="42"/>
      <c r="B893" s="42"/>
      <c r="C893" s="42"/>
    </row>
    <row r="894" customFormat="false" ht="13.8" hidden="false" customHeight="false" outlineLevel="0" collapsed="false">
      <c r="A894" s="42"/>
      <c r="B894" s="42"/>
      <c r="C894" s="42"/>
    </row>
    <row r="895" customFormat="false" ht="13.8" hidden="false" customHeight="false" outlineLevel="0" collapsed="false">
      <c r="A895" s="42"/>
      <c r="B895" s="42"/>
      <c r="C895" s="42"/>
    </row>
    <row r="896" customFormat="false" ht="13.8" hidden="false" customHeight="false" outlineLevel="0" collapsed="false">
      <c r="A896" s="42"/>
      <c r="B896" s="42"/>
      <c r="C896" s="42"/>
    </row>
    <row r="897" customFormat="false" ht="13.8" hidden="false" customHeight="false" outlineLevel="0" collapsed="false">
      <c r="A897" s="42"/>
      <c r="B897" s="42"/>
      <c r="C897" s="42"/>
    </row>
    <row r="898" customFormat="false" ht="13.8" hidden="false" customHeight="false" outlineLevel="0" collapsed="false">
      <c r="A898" s="42"/>
      <c r="B898" s="42"/>
      <c r="C898" s="42"/>
    </row>
    <row r="899" customFormat="false" ht="13.8" hidden="false" customHeight="false" outlineLevel="0" collapsed="false">
      <c r="A899" s="42"/>
      <c r="B899" s="42"/>
      <c r="C899" s="42"/>
    </row>
    <row r="900" customFormat="false" ht="13.8" hidden="false" customHeight="false" outlineLevel="0" collapsed="false">
      <c r="A900" s="42"/>
      <c r="B900" s="42"/>
      <c r="C900" s="42"/>
    </row>
    <row r="901" customFormat="false" ht="13.8" hidden="false" customHeight="false" outlineLevel="0" collapsed="false">
      <c r="A901" s="42"/>
      <c r="B901" s="42"/>
      <c r="C901" s="42"/>
    </row>
    <row r="902" customFormat="false" ht="13.8" hidden="false" customHeight="false" outlineLevel="0" collapsed="false">
      <c r="A902" s="42"/>
      <c r="B902" s="42"/>
      <c r="C902" s="42"/>
    </row>
    <row r="903" customFormat="false" ht="13.8" hidden="false" customHeight="false" outlineLevel="0" collapsed="false">
      <c r="A903" s="42"/>
      <c r="B903" s="42"/>
      <c r="C903" s="42"/>
    </row>
    <row r="904" customFormat="false" ht="13.8" hidden="false" customHeight="false" outlineLevel="0" collapsed="false">
      <c r="A904" s="42"/>
      <c r="B904" s="42"/>
      <c r="C904" s="42"/>
    </row>
    <row r="905" customFormat="false" ht="13.8" hidden="false" customHeight="false" outlineLevel="0" collapsed="false">
      <c r="A905" s="42"/>
      <c r="B905" s="42"/>
      <c r="C905" s="42"/>
    </row>
    <row r="906" customFormat="false" ht="13.8" hidden="false" customHeight="false" outlineLevel="0" collapsed="false">
      <c r="A906" s="42"/>
      <c r="B906" s="42"/>
      <c r="C906" s="42"/>
    </row>
    <row r="907" customFormat="false" ht="13.8" hidden="false" customHeight="false" outlineLevel="0" collapsed="false">
      <c r="A907" s="42"/>
      <c r="B907" s="42"/>
      <c r="C907" s="42"/>
    </row>
    <row r="908" customFormat="false" ht="13.8" hidden="false" customHeight="false" outlineLevel="0" collapsed="false">
      <c r="A908" s="42"/>
      <c r="B908" s="42"/>
      <c r="C908" s="42"/>
    </row>
    <row r="909" customFormat="false" ht="13.8" hidden="false" customHeight="false" outlineLevel="0" collapsed="false">
      <c r="A909" s="42"/>
      <c r="B909" s="42"/>
      <c r="C909" s="42"/>
    </row>
    <row r="910" customFormat="false" ht="13.8" hidden="false" customHeight="false" outlineLevel="0" collapsed="false">
      <c r="A910" s="42"/>
      <c r="B910" s="42"/>
      <c r="C910" s="42"/>
    </row>
    <row r="911" customFormat="false" ht="13.8" hidden="false" customHeight="false" outlineLevel="0" collapsed="false">
      <c r="A911" s="42"/>
      <c r="B911" s="42"/>
      <c r="C911" s="42"/>
    </row>
    <row r="912" customFormat="false" ht="13.8" hidden="false" customHeight="false" outlineLevel="0" collapsed="false">
      <c r="A912" s="42"/>
      <c r="B912" s="42"/>
      <c r="C912" s="42"/>
    </row>
    <row r="913" customFormat="false" ht="13.8" hidden="false" customHeight="false" outlineLevel="0" collapsed="false">
      <c r="A913" s="42"/>
      <c r="B913" s="42"/>
      <c r="C913" s="42"/>
    </row>
    <row r="914" customFormat="false" ht="13.8" hidden="false" customHeight="false" outlineLevel="0" collapsed="false">
      <c r="A914" s="42"/>
      <c r="B914" s="42"/>
      <c r="C914" s="42"/>
    </row>
    <row r="915" customFormat="false" ht="13.8" hidden="false" customHeight="false" outlineLevel="0" collapsed="false">
      <c r="A915" s="42"/>
      <c r="B915" s="42"/>
      <c r="C915" s="42"/>
    </row>
    <row r="916" customFormat="false" ht="13.8" hidden="false" customHeight="false" outlineLevel="0" collapsed="false">
      <c r="A916" s="42"/>
      <c r="B916" s="42"/>
      <c r="C916" s="42"/>
    </row>
    <row r="917" customFormat="false" ht="13.8" hidden="false" customHeight="false" outlineLevel="0" collapsed="false">
      <c r="A917" s="42"/>
      <c r="B917" s="42"/>
      <c r="C917" s="42"/>
    </row>
    <row r="918" customFormat="false" ht="13.8" hidden="false" customHeight="false" outlineLevel="0" collapsed="false">
      <c r="A918" s="42"/>
      <c r="B918" s="42"/>
      <c r="C918" s="42"/>
    </row>
    <row r="919" customFormat="false" ht="13.8" hidden="false" customHeight="false" outlineLevel="0" collapsed="false">
      <c r="A919" s="42"/>
      <c r="B919" s="42"/>
      <c r="C919" s="42"/>
    </row>
    <row r="920" customFormat="false" ht="13.8" hidden="false" customHeight="false" outlineLevel="0" collapsed="false">
      <c r="A920" s="42"/>
      <c r="B920" s="42"/>
      <c r="C920" s="42"/>
    </row>
    <row r="921" customFormat="false" ht="13.8" hidden="false" customHeight="false" outlineLevel="0" collapsed="false">
      <c r="A921" s="42"/>
      <c r="B921" s="42"/>
      <c r="C921" s="42"/>
    </row>
    <row r="922" customFormat="false" ht="13.8" hidden="false" customHeight="false" outlineLevel="0" collapsed="false">
      <c r="A922" s="42"/>
      <c r="B922" s="42"/>
      <c r="C922" s="42"/>
    </row>
    <row r="923" customFormat="false" ht="13.8" hidden="false" customHeight="false" outlineLevel="0" collapsed="false">
      <c r="A923" s="42"/>
      <c r="B923" s="42"/>
      <c r="C923" s="42"/>
    </row>
    <row r="924" customFormat="false" ht="13.8" hidden="false" customHeight="false" outlineLevel="0" collapsed="false">
      <c r="A924" s="42"/>
      <c r="B924" s="42"/>
      <c r="C924" s="42"/>
    </row>
    <row r="925" customFormat="false" ht="13.8" hidden="false" customHeight="false" outlineLevel="0" collapsed="false">
      <c r="A925" s="42"/>
      <c r="B925" s="42"/>
      <c r="C925" s="42"/>
    </row>
    <row r="926" customFormat="false" ht="13.8" hidden="false" customHeight="false" outlineLevel="0" collapsed="false">
      <c r="A926" s="42"/>
      <c r="B926" s="42"/>
      <c r="C926" s="42"/>
    </row>
    <row r="927" customFormat="false" ht="13.8" hidden="false" customHeight="false" outlineLevel="0" collapsed="false">
      <c r="A927" s="42"/>
      <c r="B927" s="42"/>
      <c r="C927" s="42"/>
    </row>
    <row r="928" customFormat="false" ht="13.8" hidden="false" customHeight="false" outlineLevel="0" collapsed="false">
      <c r="A928" s="42"/>
      <c r="B928" s="42"/>
      <c r="C928" s="42"/>
    </row>
    <row r="929" customFormat="false" ht="13.8" hidden="false" customHeight="false" outlineLevel="0" collapsed="false">
      <c r="A929" s="42"/>
      <c r="B929" s="42"/>
      <c r="C929" s="42"/>
    </row>
    <row r="930" customFormat="false" ht="13.8" hidden="false" customHeight="false" outlineLevel="0" collapsed="false">
      <c r="A930" s="42"/>
      <c r="B930" s="42"/>
      <c r="C930" s="42"/>
    </row>
    <row r="931" customFormat="false" ht="13.8" hidden="false" customHeight="false" outlineLevel="0" collapsed="false">
      <c r="A931" s="42"/>
      <c r="B931" s="42"/>
      <c r="C931" s="42"/>
    </row>
    <row r="932" customFormat="false" ht="13.8" hidden="false" customHeight="false" outlineLevel="0" collapsed="false">
      <c r="A932" s="42"/>
      <c r="B932" s="42"/>
      <c r="C932" s="42"/>
    </row>
    <row r="933" customFormat="false" ht="13.8" hidden="false" customHeight="false" outlineLevel="0" collapsed="false">
      <c r="A933" s="42"/>
      <c r="B933" s="42"/>
      <c r="C933" s="42"/>
    </row>
    <row r="934" customFormat="false" ht="13.8" hidden="false" customHeight="false" outlineLevel="0" collapsed="false">
      <c r="A934" s="42"/>
      <c r="B934" s="42"/>
      <c r="C934" s="42"/>
    </row>
    <row r="935" customFormat="false" ht="13.8" hidden="false" customHeight="false" outlineLevel="0" collapsed="false">
      <c r="A935" s="42"/>
      <c r="B935" s="42"/>
      <c r="C935" s="42"/>
    </row>
    <row r="936" customFormat="false" ht="13.8" hidden="false" customHeight="false" outlineLevel="0" collapsed="false">
      <c r="A936" s="42"/>
      <c r="B936" s="42"/>
      <c r="C936" s="42"/>
    </row>
    <row r="937" customFormat="false" ht="13.8" hidden="false" customHeight="false" outlineLevel="0" collapsed="false">
      <c r="A937" s="42"/>
      <c r="B937" s="42"/>
      <c r="C937" s="42"/>
    </row>
    <row r="938" customFormat="false" ht="13.8" hidden="false" customHeight="false" outlineLevel="0" collapsed="false">
      <c r="A938" s="42"/>
      <c r="B938" s="42"/>
      <c r="C938" s="42"/>
    </row>
    <row r="939" customFormat="false" ht="13.8" hidden="false" customHeight="false" outlineLevel="0" collapsed="false">
      <c r="A939" s="42"/>
      <c r="B939" s="42"/>
      <c r="C939" s="42"/>
    </row>
    <row r="940" customFormat="false" ht="13.8" hidden="false" customHeight="false" outlineLevel="0" collapsed="false">
      <c r="A940" s="42"/>
      <c r="B940" s="42"/>
      <c r="C940" s="42"/>
    </row>
    <row r="941" customFormat="false" ht="13.8" hidden="false" customHeight="false" outlineLevel="0" collapsed="false">
      <c r="A941" s="42"/>
      <c r="B941" s="42"/>
      <c r="C941" s="42"/>
    </row>
    <row r="942" customFormat="false" ht="13.8" hidden="false" customHeight="false" outlineLevel="0" collapsed="false">
      <c r="A942" s="42"/>
      <c r="B942" s="42"/>
      <c r="C942" s="42"/>
    </row>
    <row r="943" customFormat="false" ht="13.8" hidden="false" customHeight="false" outlineLevel="0" collapsed="false">
      <c r="A943" s="42"/>
      <c r="B943" s="42"/>
      <c r="C943" s="42"/>
    </row>
    <row r="944" customFormat="false" ht="13.8" hidden="false" customHeight="false" outlineLevel="0" collapsed="false">
      <c r="A944" s="42"/>
      <c r="B944" s="42"/>
      <c r="C944" s="42"/>
    </row>
    <row r="945" customFormat="false" ht="13.8" hidden="false" customHeight="false" outlineLevel="0" collapsed="false">
      <c r="A945" s="42"/>
      <c r="B945" s="42"/>
      <c r="C945" s="42"/>
    </row>
    <row r="946" customFormat="false" ht="13.8" hidden="false" customHeight="false" outlineLevel="0" collapsed="false">
      <c r="A946" s="42"/>
      <c r="B946" s="42"/>
      <c r="C946" s="42"/>
    </row>
    <row r="947" customFormat="false" ht="13.8" hidden="false" customHeight="false" outlineLevel="0" collapsed="false">
      <c r="A947" s="42"/>
      <c r="B947" s="42"/>
      <c r="C947" s="42"/>
    </row>
    <row r="948" customFormat="false" ht="13.8" hidden="false" customHeight="false" outlineLevel="0" collapsed="false">
      <c r="A948" s="42"/>
      <c r="B948" s="42"/>
      <c r="C948" s="42"/>
    </row>
    <row r="949" customFormat="false" ht="13.8" hidden="false" customHeight="false" outlineLevel="0" collapsed="false">
      <c r="A949" s="42"/>
      <c r="B949" s="42"/>
      <c r="C949" s="42"/>
    </row>
    <row r="950" customFormat="false" ht="13.8" hidden="false" customHeight="false" outlineLevel="0" collapsed="false">
      <c r="A950" s="42"/>
      <c r="B950" s="42"/>
      <c r="C950" s="42"/>
    </row>
    <row r="951" customFormat="false" ht="13.8" hidden="false" customHeight="false" outlineLevel="0" collapsed="false">
      <c r="A951" s="42"/>
      <c r="B951" s="42"/>
      <c r="C951" s="42"/>
    </row>
    <row r="952" customFormat="false" ht="13.8" hidden="false" customHeight="false" outlineLevel="0" collapsed="false">
      <c r="A952" s="42"/>
      <c r="B952" s="42"/>
      <c r="C952" s="42"/>
    </row>
    <row r="953" customFormat="false" ht="13.8" hidden="false" customHeight="false" outlineLevel="0" collapsed="false">
      <c r="A953" s="42"/>
      <c r="B953" s="42"/>
      <c r="C953" s="42"/>
    </row>
    <row r="954" customFormat="false" ht="13.8" hidden="false" customHeight="false" outlineLevel="0" collapsed="false">
      <c r="A954" s="42"/>
      <c r="B954" s="42"/>
      <c r="C954" s="42"/>
    </row>
    <row r="955" customFormat="false" ht="13.8" hidden="false" customHeight="false" outlineLevel="0" collapsed="false">
      <c r="A955" s="42"/>
      <c r="B955" s="42"/>
      <c r="C955" s="42"/>
    </row>
    <row r="956" customFormat="false" ht="13.8" hidden="false" customHeight="false" outlineLevel="0" collapsed="false">
      <c r="A956" s="42"/>
      <c r="B956" s="42"/>
      <c r="C956" s="42"/>
    </row>
    <row r="957" customFormat="false" ht="13.8" hidden="false" customHeight="false" outlineLevel="0" collapsed="false">
      <c r="A957" s="42"/>
      <c r="B957" s="42"/>
      <c r="C957" s="42"/>
    </row>
    <row r="958" customFormat="false" ht="13.8" hidden="false" customHeight="false" outlineLevel="0" collapsed="false">
      <c r="A958" s="42"/>
      <c r="B958" s="42"/>
      <c r="C958" s="42"/>
    </row>
    <row r="959" customFormat="false" ht="13.8" hidden="false" customHeight="false" outlineLevel="0" collapsed="false">
      <c r="A959" s="42"/>
      <c r="B959" s="42"/>
      <c r="C959" s="42"/>
    </row>
    <row r="960" customFormat="false" ht="13.8" hidden="false" customHeight="false" outlineLevel="0" collapsed="false">
      <c r="A960" s="42"/>
      <c r="B960" s="42"/>
      <c r="C960" s="42"/>
    </row>
    <row r="961" customFormat="false" ht="13.8" hidden="false" customHeight="false" outlineLevel="0" collapsed="false">
      <c r="A961" s="42"/>
      <c r="B961" s="42"/>
      <c r="C961" s="42"/>
    </row>
    <row r="962" customFormat="false" ht="13.8" hidden="false" customHeight="false" outlineLevel="0" collapsed="false">
      <c r="A962" s="42"/>
      <c r="B962" s="42"/>
      <c r="C962" s="42"/>
    </row>
    <row r="963" customFormat="false" ht="13.8" hidden="false" customHeight="false" outlineLevel="0" collapsed="false">
      <c r="A963" s="42"/>
      <c r="B963" s="42"/>
      <c r="C963" s="42"/>
    </row>
    <row r="964" customFormat="false" ht="13.8" hidden="false" customHeight="false" outlineLevel="0" collapsed="false">
      <c r="A964" s="42"/>
      <c r="B964" s="42"/>
      <c r="C964" s="42"/>
    </row>
    <row r="965" customFormat="false" ht="13.8" hidden="false" customHeight="false" outlineLevel="0" collapsed="false">
      <c r="A965" s="42"/>
      <c r="B965" s="42"/>
      <c r="C965" s="42"/>
    </row>
    <row r="966" customFormat="false" ht="13.8" hidden="false" customHeight="false" outlineLevel="0" collapsed="false">
      <c r="A966" s="42"/>
      <c r="B966" s="42"/>
      <c r="C966" s="42"/>
    </row>
    <row r="967" customFormat="false" ht="13.8" hidden="false" customHeight="false" outlineLevel="0" collapsed="false">
      <c r="A967" s="42"/>
      <c r="B967" s="42"/>
      <c r="C967" s="42"/>
    </row>
    <row r="968" customFormat="false" ht="13.8" hidden="false" customHeight="false" outlineLevel="0" collapsed="false">
      <c r="A968" s="42"/>
      <c r="B968" s="42"/>
      <c r="C968" s="42"/>
    </row>
    <row r="969" customFormat="false" ht="13.8" hidden="false" customHeight="false" outlineLevel="0" collapsed="false">
      <c r="A969" s="42"/>
      <c r="B969" s="42"/>
      <c r="C969" s="42"/>
    </row>
    <row r="970" customFormat="false" ht="13.8" hidden="false" customHeight="false" outlineLevel="0" collapsed="false">
      <c r="A970" s="42"/>
      <c r="B970" s="42"/>
      <c r="C970" s="42"/>
    </row>
    <row r="971" customFormat="false" ht="13.8" hidden="false" customHeight="false" outlineLevel="0" collapsed="false">
      <c r="A971" s="42"/>
      <c r="B971" s="42"/>
      <c r="C971" s="42"/>
    </row>
    <row r="972" customFormat="false" ht="13.8" hidden="false" customHeight="false" outlineLevel="0" collapsed="false">
      <c r="A972" s="42"/>
      <c r="B972" s="42"/>
      <c r="C972" s="42"/>
    </row>
    <row r="973" customFormat="false" ht="13.8" hidden="false" customHeight="false" outlineLevel="0" collapsed="false">
      <c r="A973" s="42"/>
      <c r="B973" s="42"/>
      <c r="C973" s="42"/>
    </row>
    <row r="974" customFormat="false" ht="13.8" hidden="false" customHeight="false" outlineLevel="0" collapsed="false">
      <c r="A974" s="42"/>
      <c r="B974" s="42"/>
      <c r="C974" s="42"/>
    </row>
    <row r="975" customFormat="false" ht="13.8" hidden="false" customHeight="false" outlineLevel="0" collapsed="false">
      <c r="A975" s="42"/>
      <c r="B975" s="42"/>
      <c r="C975" s="42"/>
    </row>
    <row r="976" customFormat="false" ht="13.8" hidden="false" customHeight="false" outlineLevel="0" collapsed="false">
      <c r="A976" s="42"/>
      <c r="B976" s="42"/>
      <c r="C976" s="42"/>
    </row>
    <row r="977" customFormat="false" ht="13.8" hidden="false" customHeight="false" outlineLevel="0" collapsed="false">
      <c r="A977" s="42"/>
      <c r="B977" s="42"/>
      <c r="C977" s="42"/>
    </row>
    <row r="978" customFormat="false" ht="13.8" hidden="false" customHeight="false" outlineLevel="0" collapsed="false">
      <c r="A978" s="42"/>
      <c r="B978" s="42"/>
      <c r="C978" s="42"/>
    </row>
    <row r="979" customFormat="false" ht="13.8" hidden="false" customHeight="false" outlineLevel="0" collapsed="false">
      <c r="A979" s="42"/>
      <c r="B979" s="42"/>
      <c r="C979" s="42"/>
    </row>
    <row r="980" customFormat="false" ht="13.8" hidden="false" customHeight="false" outlineLevel="0" collapsed="false">
      <c r="A980" s="42"/>
      <c r="B980" s="42"/>
      <c r="C980" s="42"/>
    </row>
    <row r="981" customFormat="false" ht="13.8" hidden="false" customHeight="false" outlineLevel="0" collapsed="false">
      <c r="A981" s="42"/>
      <c r="B981" s="42"/>
      <c r="C981" s="42"/>
    </row>
    <row r="982" customFormat="false" ht="13.8" hidden="false" customHeight="false" outlineLevel="0" collapsed="false">
      <c r="A982" s="42"/>
      <c r="B982" s="42"/>
      <c r="C982" s="42"/>
    </row>
    <row r="983" customFormat="false" ht="13.8" hidden="false" customHeight="false" outlineLevel="0" collapsed="false">
      <c r="A983" s="42"/>
      <c r="B983" s="42"/>
      <c r="C983" s="42"/>
    </row>
    <row r="984" customFormat="false" ht="13.8" hidden="false" customHeight="false" outlineLevel="0" collapsed="false">
      <c r="A984" s="42"/>
      <c r="B984" s="42"/>
      <c r="C984" s="42"/>
    </row>
    <row r="985" customFormat="false" ht="13.8" hidden="false" customHeight="false" outlineLevel="0" collapsed="false">
      <c r="A985" s="42"/>
      <c r="B985" s="42"/>
      <c r="C985" s="42"/>
    </row>
    <row r="986" customFormat="false" ht="13.8" hidden="false" customHeight="false" outlineLevel="0" collapsed="false">
      <c r="A986" s="42"/>
      <c r="B986" s="42"/>
      <c r="C986" s="42"/>
    </row>
    <row r="987" customFormat="false" ht="13.8" hidden="false" customHeight="false" outlineLevel="0" collapsed="false">
      <c r="A987" s="42"/>
      <c r="B987" s="42"/>
      <c r="C987" s="42"/>
    </row>
    <row r="988" customFormat="false" ht="13.8" hidden="false" customHeight="false" outlineLevel="0" collapsed="false">
      <c r="A988" s="42"/>
      <c r="B988" s="42"/>
      <c r="C988" s="42"/>
    </row>
    <row r="989" customFormat="false" ht="13.8" hidden="false" customHeight="false" outlineLevel="0" collapsed="false">
      <c r="A989" s="42"/>
      <c r="B989" s="42"/>
      <c r="C989" s="42"/>
    </row>
    <row r="990" customFormat="false" ht="13.8" hidden="false" customHeight="false" outlineLevel="0" collapsed="false">
      <c r="A990" s="42"/>
      <c r="B990" s="42"/>
      <c r="C990" s="42"/>
    </row>
    <row r="991" customFormat="false" ht="13.8" hidden="false" customHeight="false" outlineLevel="0" collapsed="false">
      <c r="A991" s="42"/>
      <c r="B991" s="42"/>
      <c r="C991" s="42"/>
    </row>
    <row r="992" customFormat="false" ht="13.8" hidden="false" customHeight="false" outlineLevel="0" collapsed="false">
      <c r="A992" s="42"/>
      <c r="B992" s="42"/>
      <c r="C992" s="42"/>
    </row>
    <row r="993" customFormat="false" ht="13.8" hidden="false" customHeight="false" outlineLevel="0" collapsed="false">
      <c r="A993" s="42"/>
      <c r="B993" s="42"/>
      <c r="C993" s="42"/>
    </row>
    <row r="994" customFormat="false" ht="13.8" hidden="false" customHeight="false" outlineLevel="0" collapsed="false">
      <c r="A994" s="42"/>
      <c r="B994" s="42"/>
      <c r="C994" s="42"/>
    </row>
    <row r="995" customFormat="false" ht="13.8" hidden="false" customHeight="false" outlineLevel="0" collapsed="false">
      <c r="A995" s="42"/>
      <c r="B995" s="42"/>
      <c r="C995" s="42"/>
    </row>
    <row r="996" customFormat="false" ht="13.8" hidden="false" customHeight="false" outlineLevel="0" collapsed="false">
      <c r="A996" s="42"/>
      <c r="B996" s="42"/>
      <c r="C996" s="42"/>
    </row>
    <row r="997" customFormat="false" ht="13.8" hidden="false" customHeight="false" outlineLevel="0" collapsed="false">
      <c r="A997" s="42"/>
      <c r="B997" s="42"/>
      <c r="C997" s="42"/>
    </row>
    <row r="998" customFormat="false" ht="13.8" hidden="false" customHeight="false" outlineLevel="0" collapsed="false">
      <c r="A998" s="42"/>
      <c r="B998" s="42"/>
      <c r="C998" s="42"/>
    </row>
    <row r="999" customFormat="false" ht="13.8" hidden="false" customHeight="false" outlineLevel="0" collapsed="false">
      <c r="A999" s="42"/>
      <c r="B999" s="42"/>
      <c r="C999" s="42"/>
    </row>
    <row r="1000" customFormat="false" ht="13.8" hidden="false" customHeight="false" outlineLevel="0" collapsed="false">
      <c r="A1000" s="42"/>
      <c r="B1000" s="42"/>
      <c r="C1000" s="42"/>
    </row>
  </sheetData>
  <autoFilter ref="A1:C77"/>
  <printOptions headings="false" gridLines="false" gridLinesSet="true" horizontalCentered="false" verticalCentered="false"/>
  <pageMargins left="0.747916666666667" right="0.747916666666667"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21.75"/>
    <col collapsed="false" customWidth="true" hidden="false" outlineLevel="0" max="2" min="2" style="0" width="19.76"/>
    <col collapsed="false" customWidth="true" hidden="false" outlineLevel="0" max="3" min="3" style="0" width="12.13"/>
    <col collapsed="false" customWidth="true" hidden="false" outlineLevel="0" max="4" min="4" style="0" width="12.88"/>
    <col collapsed="false" customWidth="true" hidden="false" outlineLevel="0" max="6" min="5" style="0" width="14.13"/>
    <col collapsed="false" customWidth="true" hidden="false" outlineLevel="0" max="7" min="7" style="0" width="59.13"/>
    <col collapsed="false" customWidth="true" hidden="false" outlineLevel="0" max="8" min="8" style="0" width="12.88"/>
    <col collapsed="false" customWidth="true" hidden="false" outlineLevel="0" max="9" min="9" style="0" width="14.13"/>
    <col collapsed="false" customWidth="true" hidden="false" outlineLevel="0" max="10" min="10" style="0" width="13.37"/>
    <col collapsed="false" customWidth="true" hidden="false" outlineLevel="0" max="11" min="11" style="0" width="14.13"/>
    <col collapsed="false" customWidth="true" hidden="false" outlineLevel="0" max="12" min="12" style="0" width="15.26"/>
    <col collapsed="false" customWidth="true" hidden="false" outlineLevel="0" max="26" min="13" style="0" width="8.63"/>
  </cols>
  <sheetData>
    <row r="1" customFormat="false" ht="39" hidden="false" customHeight="true" outlineLevel="0" collapsed="false">
      <c r="A1" s="2" t="s">
        <v>1370</v>
      </c>
      <c r="B1" s="2"/>
      <c r="C1" s="2"/>
      <c r="D1" s="2"/>
      <c r="E1" s="2"/>
      <c r="F1" s="2"/>
      <c r="G1" s="2"/>
      <c r="H1" s="2"/>
      <c r="I1" s="2"/>
      <c r="J1" s="2"/>
      <c r="K1" s="2"/>
      <c r="L1" s="2"/>
      <c r="M1" s="2"/>
      <c r="N1" s="2"/>
      <c r="O1" s="2"/>
      <c r="P1" s="2"/>
      <c r="Q1" s="2"/>
      <c r="R1" s="2"/>
      <c r="S1" s="2"/>
      <c r="T1" s="2"/>
      <c r="U1" s="2"/>
      <c r="V1" s="2"/>
      <c r="W1" s="2"/>
      <c r="X1" s="2"/>
      <c r="Y1" s="2"/>
      <c r="Z1" s="2"/>
    </row>
    <row r="2" customFormat="false" ht="9.75" hidden="false" customHeight="true" outlineLevel="0" collapsed="false">
      <c r="A2" s="89"/>
      <c r="B2" s="2"/>
      <c r="C2" s="2"/>
      <c r="D2" s="2"/>
      <c r="E2" s="2"/>
      <c r="F2" s="2"/>
      <c r="G2" s="2"/>
      <c r="H2" s="2"/>
      <c r="I2" s="2"/>
      <c r="J2" s="2"/>
      <c r="K2" s="2"/>
      <c r="L2" s="2"/>
      <c r="M2" s="2"/>
      <c r="N2" s="2"/>
      <c r="O2" s="2"/>
      <c r="P2" s="2"/>
      <c r="Q2" s="2"/>
      <c r="R2" s="2"/>
      <c r="S2" s="2"/>
      <c r="T2" s="2"/>
      <c r="U2" s="2"/>
      <c r="V2" s="2"/>
      <c r="W2" s="2"/>
      <c r="X2" s="2"/>
      <c r="Y2" s="2"/>
      <c r="Z2" s="2"/>
    </row>
    <row r="3" customFormat="false" ht="12.75" hidden="false" customHeight="true" outlineLevel="0" collapsed="false">
      <c r="A3" s="90" t="s">
        <v>1371</v>
      </c>
      <c r="B3" s="91" t="s">
        <v>1372</v>
      </c>
      <c r="C3" s="92" t="n">
        <v>1000000</v>
      </c>
      <c r="D3" s="2"/>
      <c r="E3" s="2"/>
      <c r="F3" s="2"/>
      <c r="G3" s="2"/>
      <c r="H3" s="2"/>
      <c r="I3" s="2"/>
      <c r="J3" s="2"/>
      <c r="K3" s="2"/>
      <c r="L3" s="2"/>
      <c r="M3" s="2"/>
      <c r="N3" s="2"/>
      <c r="O3" s="2"/>
      <c r="P3" s="2"/>
      <c r="Q3" s="2"/>
      <c r="R3" s="2"/>
      <c r="S3" s="2"/>
      <c r="T3" s="2"/>
      <c r="U3" s="2"/>
      <c r="V3" s="2"/>
      <c r="W3" s="2"/>
      <c r="X3" s="2"/>
      <c r="Y3" s="2"/>
      <c r="Z3" s="2"/>
    </row>
    <row r="4" customFormat="false" ht="14.25" hidden="false" customHeight="true" outlineLevel="0" collapsed="false">
      <c r="A4" s="93"/>
      <c r="B4" s="94" t="s">
        <v>1373</v>
      </c>
      <c r="C4" s="95" t="n">
        <v>3.66666666666666</v>
      </c>
      <c r="D4" s="2"/>
      <c r="E4" s="2"/>
      <c r="F4" s="2"/>
      <c r="G4" s="2"/>
      <c r="H4" s="2"/>
      <c r="I4" s="2"/>
      <c r="J4" s="2"/>
      <c r="K4" s="2"/>
      <c r="L4" s="2"/>
      <c r="M4" s="2"/>
      <c r="N4" s="2"/>
      <c r="O4" s="2"/>
      <c r="P4" s="2"/>
      <c r="Q4" s="2"/>
      <c r="R4" s="2"/>
      <c r="S4" s="2"/>
      <c r="T4" s="2"/>
      <c r="U4" s="2"/>
      <c r="V4" s="2"/>
      <c r="W4" s="2"/>
      <c r="X4" s="2"/>
      <c r="Y4" s="2"/>
      <c r="Z4" s="2"/>
    </row>
    <row r="5" customFormat="false" ht="14.25" hidden="false" customHeight="true" outlineLevel="0" collapsed="false">
      <c r="A5" s="2"/>
      <c r="B5" s="33"/>
      <c r="C5" s="36"/>
      <c r="D5" s="2"/>
      <c r="E5" s="2"/>
      <c r="F5" s="2"/>
      <c r="G5" s="2"/>
      <c r="H5" s="2"/>
      <c r="I5" s="2"/>
      <c r="J5" s="2"/>
      <c r="K5" s="2"/>
      <c r="L5" s="2"/>
      <c r="M5" s="2"/>
      <c r="N5" s="2"/>
      <c r="O5" s="2"/>
      <c r="P5" s="2"/>
      <c r="Q5" s="2"/>
      <c r="R5" s="2"/>
      <c r="S5" s="2"/>
      <c r="T5" s="2"/>
      <c r="U5" s="2"/>
      <c r="V5" s="2"/>
      <c r="W5" s="2"/>
      <c r="X5" s="2"/>
      <c r="Y5" s="2"/>
      <c r="Z5" s="2"/>
    </row>
    <row r="6" customFormat="false" ht="22.5" hidden="false" customHeight="true" outlineLevel="0" collapsed="false">
      <c r="A6" s="96"/>
      <c r="B6" s="97" t="s">
        <v>1374</v>
      </c>
      <c r="C6" s="97" t="s">
        <v>145</v>
      </c>
      <c r="D6" s="97" t="s">
        <v>154</v>
      </c>
      <c r="E6" s="97" t="s">
        <v>155</v>
      </c>
      <c r="F6" s="97" t="s">
        <v>1375</v>
      </c>
      <c r="G6" s="98" t="s">
        <v>1376</v>
      </c>
    </row>
    <row r="7" customFormat="false" ht="12.75" hidden="false" customHeight="true" outlineLevel="0" collapsed="false">
      <c r="A7" s="99" t="s">
        <v>1377</v>
      </c>
      <c r="B7" s="100" t="s">
        <v>1378</v>
      </c>
      <c r="C7" s="100" t="n">
        <v>226</v>
      </c>
      <c r="D7" s="100" t="n">
        <v>138</v>
      </c>
      <c r="E7" s="100" t="n">
        <v>218</v>
      </c>
      <c r="F7" s="100"/>
      <c r="G7" s="101" t="s">
        <v>1379</v>
      </c>
    </row>
    <row r="8" customFormat="false" ht="12.75" hidden="false" customHeight="true" outlineLevel="0" collapsed="false">
      <c r="A8" s="102"/>
      <c r="B8" s="2" t="s">
        <v>1380</v>
      </c>
      <c r="C8" s="2" t="n">
        <f aca="false">C7*10000</f>
        <v>2260000</v>
      </c>
      <c r="D8" s="2" t="n">
        <f aca="false">D7*10000</f>
        <v>1380000</v>
      </c>
      <c r="E8" s="2" t="n">
        <f aca="false">E7*10000</f>
        <v>2180000</v>
      </c>
      <c r="F8" s="2"/>
      <c r="G8" s="103" t="s">
        <v>1381</v>
      </c>
      <c r="H8" s="2"/>
      <c r="I8" s="2"/>
      <c r="J8" s="2"/>
      <c r="K8" s="2"/>
      <c r="L8" s="2"/>
      <c r="M8" s="2"/>
      <c r="O8" s="2"/>
      <c r="P8" s="2"/>
      <c r="Q8" s="2"/>
      <c r="R8" s="2"/>
      <c r="S8" s="2"/>
      <c r="T8" s="2"/>
      <c r="U8" s="2"/>
      <c r="V8" s="2"/>
      <c r="W8" s="2"/>
      <c r="X8" s="2"/>
      <c r="Y8" s="2"/>
      <c r="Z8" s="2"/>
    </row>
    <row r="9" customFormat="false" ht="12.75" hidden="false" customHeight="true" outlineLevel="0" collapsed="false">
      <c r="A9" s="102"/>
      <c r="B9" s="2" t="s">
        <v>1382</v>
      </c>
      <c r="C9" s="2" t="n">
        <f aca="false">C8/$C$3</f>
        <v>2.26</v>
      </c>
      <c r="D9" s="2" t="n">
        <f aca="false">D8/$C$3</f>
        <v>1.38</v>
      </c>
      <c r="E9" s="2" t="n">
        <f aca="false">E8/$C$3</f>
        <v>2.18</v>
      </c>
      <c r="F9" s="2"/>
      <c r="G9" s="103" t="s">
        <v>1383</v>
      </c>
      <c r="H9" s="2"/>
      <c r="I9" s="2"/>
      <c r="J9" s="2"/>
      <c r="K9" s="2"/>
      <c r="L9" s="2"/>
      <c r="M9" s="2"/>
      <c r="O9" s="2"/>
      <c r="R9" s="2"/>
      <c r="S9" s="2"/>
      <c r="T9" s="2"/>
      <c r="U9" s="2"/>
      <c r="V9" s="2"/>
      <c r="W9" s="2"/>
      <c r="X9" s="2"/>
      <c r="Y9" s="2"/>
      <c r="Z9" s="2"/>
    </row>
    <row r="10" customFormat="false" ht="12.75" hidden="false" customHeight="true" outlineLevel="0" collapsed="false">
      <c r="A10" s="102"/>
      <c r="B10" s="2" t="s">
        <v>1384</v>
      </c>
      <c r="C10" s="104" t="n">
        <f aca="false">C9*3.66</f>
        <v>8.2716</v>
      </c>
      <c r="D10" s="104" t="n">
        <f aca="false">D9*3.66</f>
        <v>5.0508</v>
      </c>
      <c r="E10" s="104" t="n">
        <f aca="false">E9*3.66</f>
        <v>7.9788</v>
      </c>
      <c r="F10" s="104" t="s">
        <v>1385</v>
      </c>
      <c r="G10" s="103" t="s">
        <v>1386</v>
      </c>
      <c r="H10" s="2"/>
      <c r="I10" s="2"/>
      <c r="J10" s="2"/>
      <c r="K10" s="2"/>
      <c r="L10" s="2"/>
      <c r="M10" s="2"/>
      <c r="O10" s="2"/>
      <c r="Q10" s="2"/>
      <c r="R10" s="2"/>
      <c r="S10" s="2"/>
      <c r="T10" s="2"/>
      <c r="U10" s="2"/>
      <c r="V10" s="2"/>
      <c r="W10" s="2"/>
      <c r="X10" s="2"/>
      <c r="Y10" s="2"/>
      <c r="Z10" s="2"/>
    </row>
    <row r="11" customFormat="false" ht="12.75" hidden="false" customHeight="true" outlineLevel="0" collapsed="false">
      <c r="A11" s="90" t="s">
        <v>1387</v>
      </c>
      <c r="B11" s="100"/>
      <c r="C11" s="100"/>
      <c r="D11" s="100"/>
      <c r="E11" s="100"/>
      <c r="F11" s="100"/>
      <c r="G11" s="101" t="s">
        <v>1388</v>
      </c>
    </row>
    <row r="12" customFormat="false" ht="12.75" hidden="false" customHeight="true" outlineLevel="0" collapsed="false">
      <c r="A12" s="102"/>
      <c r="B12" s="2" t="s">
        <v>1389</v>
      </c>
      <c r="C12" s="81" t="n">
        <v>174</v>
      </c>
      <c r="D12" s="81" t="n">
        <v>138</v>
      </c>
      <c r="E12" s="81" t="n">
        <v>245</v>
      </c>
      <c r="F12" s="81" t="s">
        <v>1385</v>
      </c>
      <c r="G12" s="103"/>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102"/>
      <c r="B13" s="2" t="s">
        <v>1390</v>
      </c>
      <c r="C13" s="2" t="n">
        <v>0.000174</v>
      </c>
      <c r="D13" s="2" t="n">
        <v>0.000138</v>
      </c>
      <c r="E13" s="2" t="n">
        <v>0.000245</v>
      </c>
      <c r="F13" s="2"/>
      <c r="G13" s="103"/>
    </row>
    <row r="14" customFormat="false" ht="12.75" hidden="false" customHeight="true" outlineLevel="0" collapsed="false">
      <c r="A14" s="102"/>
      <c r="B14" s="2" t="s">
        <v>1382</v>
      </c>
      <c r="C14" s="2" t="n">
        <v>1.74</v>
      </c>
      <c r="D14" s="2" t="n">
        <v>1.38</v>
      </c>
      <c r="E14" s="2" t="n">
        <v>0.245</v>
      </c>
      <c r="F14" s="2"/>
      <c r="G14" s="103"/>
    </row>
    <row r="15" customFormat="false" ht="12.75" hidden="false" customHeight="true" outlineLevel="0" collapsed="false">
      <c r="A15" s="102"/>
      <c r="B15" s="2" t="s">
        <v>1391</v>
      </c>
      <c r="C15" s="2" t="n">
        <f aca="false">C14*3.66</f>
        <v>6.3684</v>
      </c>
      <c r="D15" s="2" t="n">
        <f aca="false">D14*3.66</f>
        <v>5.0508</v>
      </c>
      <c r="E15" s="2" t="n">
        <f aca="false">E14*3.66</f>
        <v>0.8967</v>
      </c>
      <c r="F15" s="2"/>
      <c r="G15" s="103"/>
      <c r="H15" s="2"/>
      <c r="I15" s="2"/>
      <c r="J15" s="2"/>
      <c r="K15" s="2"/>
      <c r="L15" s="2"/>
      <c r="M15" s="2"/>
      <c r="N15" s="2"/>
      <c r="O15" s="2"/>
      <c r="P15" s="2"/>
      <c r="Q15" s="2"/>
      <c r="R15" s="2"/>
      <c r="S15" s="2"/>
      <c r="T15" s="2"/>
      <c r="U15" s="2"/>
      <c r="V15" s="2"/>
      <c r="W15" s="2"/>
      <c r="X15" s="2"/>
      <c r="Y15" s="2"/>
      <c r="Z15" s="2"/>
    </row>
    <row r="16" customFormat="false" ht="12.75" hidden="false" customHeight="true" outlineLevel="0" collapsed="false">
      <c r="A16" s="102"/>
      <c r="B16" s="2"/>
      <c r="C16" s="2"/>
      <c r="D16" s="2"/>
      <c r="E16" s="2"/>
      <c r="F16" s="2"/>
      <c r="G16" s="103"/>
    </row>
    <row r="17" customFormat="false" ht="12.75" hidden="false" customHeight="true" outlineLevel="0" collapsed="false">
      <c r="A17" s="90" t="s">
        <v>1392</v>
      </c>
      <c r="B17" s="100"/>
      <c r="C17" s="100"/>
      <c r="D17" s="100"/>
      <c r="E17" s="100"/>
      <c r="F17" s="100"/>
      <c r="G17" s="101" t="s">
        <v>1393</v>
      </c>
      <c r="H17" s="2"/>
      <c r="I17" s="2"/>
      <c r="J17" s="2"/>
      <c r="K17" s="2"/>
      <c r="L17" s="2"/>
      <c r="M17" s="2"/>
      <c r="N17" s="2"/>
      <c r="O17" s="2"/>
      <c r="P17" s="2"/>
      <c r="Q17" s="2"/>
      <c r="R17" s="2"/>
      <c r="S17" s="2"/>
      <c r="T17" s="2"/>
      <c r="U17" s="2"/>
      <c r="V17" s="2"/>
      <c r="W17" s="2"/>
      <c r="X17" s="2"/>
      <c r="Y17" s="2"/>
      <c r="Z17" s="2"/>
    </row>
    <row r="18" customFormat="false" ht="12.75" hidden="false" customHeight="true" outlineLevel="0" collapsed="false">
      <c r="A18" s="102"/>
      <c r="B18" s="2" t="s">
        <v>1382</v>
      </c>
      <c r="C18" s="2" t="n">
        <v>1.46</v>
      </c>
      <c r="D18" s="2"/>
      <c r="E18" s="2" t="n">
        <v>1.46</v>
      </c>
      <c r="F18" s="2" t="s">
        <v>1385</v>
      </c>
      <c r="G18" s="103" t="s">
        <v>1394</v>
      </c>
      <c r="H18" s="2"/>
      <c r="I18" s="2"/>
      <c r="J18" s="2"/>
      <c r="K18" s="2"/>
      <c r="L18" s="2"/>
      <c r="M18" s="2"/>
      <c r="N18" s="2"/>
      <c r="O18" s="2"/>
      <c r="P18" s="2"/>
      <c r="Q18" s="2"/>
      <c r="R18" s="2"/>
      <c r="S18" s="2"/>
      <c r="T18" s="2"/>
      <c r="U18" s="2"/>
      <c r="V18" s="2"/>
      <c r="W18" s="2"/>
      <c r="X18" s="2"/>
      <c r="Y18" s="2"/>
      <c r="Z18" s="2"/>
    </row>
    <row r="19" customFormat="false" ht="12.75" hidden="false" customHeight="true" outlineLevel="0" collapsed="false">
      <c r="A19" s="102" t="s">
        <v>1395</v>
      </c>
      <c r="B19" s="2" t="s">
        <v>1391</v>
      </c>
      <c r="C19" s="2" t="n">
        <f aca="false">C18*3.66</f>
        <v>5.3436</v>
      </c>
      <c r="D19" s="2"/>
      <c r="E19" s="2" t="n">
        <f aca="false">E18*3.66</f>
        <v>5.3436</v>
      </c>
      <c r="F19" s="2"/>
      <c r="G19" s="103" t="s">
        <v>1396</v>
      </c>
    </row>
    <row r="20" customFormat="false" ht="12.75" hidden="false" customHeight="true" outlineLevel="0" collapsed="false">
      <c r="A20" s="102"/>
      <c r="B20" s="2"/>
      <c r="C20" s="2"/>
      <c r="D20" s="2"/>
      <c r="E20" s="2"/>
      <c r="F20" s="2"/>
      <c r="G20" s="103"/>
      <c r="H20" s="2"/>
      <c r="I20" s="2"/>
      <c r="J20" s="2"/>
      <c r="K20" s="2"/>
      <c r="L20" s="2"/>
      <c r="M20" s="2"/>
      <c r="N20" s="2"/>
      <c r="O20" s="2"/>
      <c r="P20" s="2"/>
      <c r="Q20" s="2"/>
      <c r="R20" s="2"/>
      <c r="S20" s="2"/>
      <c r="T20" s="2"/>
      <c r="U20" s="2"/>
      <c r="V20" s="2"/>
      <c r="W20" s="2"/>
      <c r="X20" s="2"/>
      <c r="Y20" s="2"/>
      <c r="Z20" s="2"/>
    </row>
    <row r="21" customFormat="false" ht="12.75" hidden="false" customHeight="true" outlineLevel="0" collapsed="false">
      <c r="A21" s="90" t="s">
        <v>1397</v>
      </c>
      <c r="B21" s="91" t="s">
        <v>1398</v>
      </c>
      <c r="C21" s="91" t="n">
        <v>1.62</v>
      </c>
      <c r="D21" s="91" t="n">
        <v>0.43</v>
      </c>
      <c r="E21" s="91" t="n">
        <v>0.91</v>
      </c>
      <c r="F21" s="91"/>
      <c r="G21" s="105" t="s">
        <v>1399</v>
      </c>
      <c r="H21" s="2"/>
      <c r="I21" s="2"/>
      <c r="J21" s="2"/>
      <c r="K21" s="2"/>
      <c r="L21" s="2"/>
      <c r="M21" s="2"/>
      <c r="N21" s="2"/>
      <c r="O21" s="2"/>
      <c r="P21" s="2"/>
      <c r="Q21" s="2"/>
      <c r="R21" s="2"/>
      <c r="S21" s="2"/>
      <c r="T21" s="2"/>
      <c r="U21" s="2"/>
      <c r="V21" s="2"/>
      <c r="W21" s="2"/>
      <c r="X21" s="2"/>
      <c r="Y21" s="2"/>
      <c r="Z21" s="2"/>
    </row>
    <row r="22" customFormat="false" ht="12.75" hidden="false" customHeight="true" outlineLevel="0" collapsed="false">
      <c r="A22" s="106" t="s">
        <v>1400</v>
      </c>
      <c r="B22" s="33" t="s">
        <v>1384</v>
      </c>
      <c r="C22" s="107" t="n">
        <f aca="false">C21*$C$4</f>
        <v>5.93999999999999</v>
      </c>
      <c r="D22" s="107" t="n">
        <f aca="false">D21*$C$4</f>
        <v>1.57666666666666</v>
      </c>
      <c r="E22" s="107" t="n">
        <f aca="false">E21*$C$4</f>
        <v>3.33666666666666</v>
      </c>
      <c r="F22" s="33" t="s">
        <v>1385</v>
      </c>
      <c r="G22" s="108"/>
      <c r="H22" s="2"/>
      <c r="I22" s="2"/>
      <c r="J22" s="2"/>
      <c r="K22" s="2"/>
      <c r="L22" s="2"/>
      <c r="M22" s="2"/>
      <c r="N22" s="2"/>
      <c r="O22" s="2"/>
      <c r="P22" s="2"/>
      <c r="Q22" s="2"/>
      <c r="R22" s="2"/>
      <c r="S22" s="2"/>
      <c r="T22" s="2"/>
      <c r="U22" s="2"/>
      <c r="V22" s="2"/>
      <c r="W22" s="2"/>
      <c r="X22" s="2"/>
      <c r="Y22" s="2"/>
      <c r="Z22" s="2"/>
    </row>
    <row r="23" customFormat="false" ht="12.75" hidden="false" customHeight="true" outlineLevel="0" collapsed="false">
      <c r="A23" s="102"/>
      <c r="B23" s="2"/>
      <c r="C23" s="2"/>
      <c r="D23" s="2"/>
      <c r="E23" s="2"/>
      <c r="F23" s="2"/>
      <c r="G23" s="103"/>
    </row>
    <row r="24" customFormat="false" ht="12.75" hidden="false" customHeight="true" outlineLevel="0" collapsed="false">
      <c r="A24" s="90" t="s">
        <v>1401</v>
      </c>
      <c r="B24" s="100" t="s">
        <v>1402</v>
      </c>
      <c r="C24" s="100"/>
      <c r="D24" s="100"/>
      <c r="E24" s="100"/>
      <c r="F24" s="100"/>
      <c r="G24" s="101" t="s">
        <v>1403</v>
      </c>
      <c r="H24" s="2"/>
      <c r="I24" s="2"/>
      <c r="J24" s="2"/>
      <c r="K24" s="2"/>
      <c r="L24" s="2"/>
      <c r="M24" s="2"/>
      <c r="N24" s="2"/>
      <c r="O24" s="2"/>
      <c r="P24" s="2"/>
      <c r="Q24" s="2"/>
      <c r="R24" s="2"/>
      <c r="S24" s="2"/>
      <c r="T24" s="2"/>
      <c r="U24" s="2"/>
      <c r="V24" s="2"/>
      <c r="W24" s="2"/>
      <c r="X24" s="2"/>
      <c r="Y24" s="2"/>
      <c r="Z24" s="2"/>
    </row>
    <row r="25" customFormat="false" ht="12.75" hidden="false" customHeight="true" outlineLevel="0" collapsed="false">
      <c r="A25" s="102"/>
      <c r="B25" s="2" t="s">
        <v>1391</v>
      </c>
      <c r="C25" s="2" t="s">
        <v>1404</v>
      </c>
      <c r="D25" s="2"/>
      <c r="E25" s="2"/>
      <c r="F25" s="2"/>
      <c r="G25" s="103" t="s">
        <v>1405</v>
      </c>
      <c r="H25" s="2"/>
      <c r="I25" s="2"/>
      <c r="J25" s="2"/>
      <c r="K25" s="2"/>
      <c r="L25" s="2"/>
    </row>
    <row r="26" customFormat="false" ht="12.75" hidden="false" customHeight="true" outlineLevel="0" collapsed="false">
      <c r="A26" s="102"/>
      <c r="B26" s="2" t="s">
        <v>1391</v>
      </c>
      <c r="C26" s="2" t="s">
        <v>1406</v>
      </c>
      <c r="D26" s="2"/>
      <c r="E26" s="2"/>
      <c r="F26" s="2"/>
      <c r="G26" s="103" t="s">
        <v>1407</v>
      </c>
      <c r="H26" s="2"/>
      <c r="I26" s="2"/>
      <c r="J26" s="2"/>
      <c r="K26" s="2"/>
      <c r="L26" s="2"/>
    </row>
    <row r="27" customFormat="false" ht="12.75" hidden="false" customHeight="true" outlineLevel="0" collapsed="false">
      <c r="A27" s="102"/>
      <c r="B27" s="2"/>
      <c r="C27" s="2"/>
      <c r="D27" s="2"/>
      <c r="E27" s="2"/>
      <c r="F27" s="2"/>
      <c r="G27" s="103"/>
      <c r="H27" s="2"/>
      <c r="I27" s="2"/>
      <c r="J27" s="2"/>
      <c r="K27" s="2"/>
      <c r="L27" s="2"/>
      <c r="M27" s="2"/>
      <c r="N27" s="2"/>
      <c r="O27" s="2"/>
      <c r="P27" s="2"/>
      <c r="Q27" s="2"/>
      <c r="R27" s="2"/>
      <c r="S27" s="2"/>
      <c r="T27" s="2"/>
      <c r="U27" s="2"/>
      <c r="V27" s="2"/>
      <c r="W27" s="2"/>
      <c r="X27" s="2"/>
      <c r="Y27" s="2"/>
      <c r="Z27" s="2"/>
    </row>
    <row r="28" customFormat="false" ht="12.75" hidden="false" customHeight="true" outlineLevel="0" collapsed="false">
      <c r="A28" s="109" t="s">
        <v>1408</v>
      </c>
      <c r="B28" s="100"/>
      <c r="C28" s="100"/>
      <c r="D28" s="100"/>
      <c r="E28" s="100"/>
      <c r="F28" s="100"/>
      <c r="G28" s="101"/>
      <c r="H28" s="2"/>
      <c r="I28" s="2"/>
      <c r="J28" s="2"/>
      <c r="K28" s="2"/>
      <c r="L28" s="2"/>
      <c r="M28" s="2"/>
      <c r="N28" s="2"/>
      <c r="O28" s="2"/>
      <c r="P28" s="2"/>
      <c r="Q28" s="2"/>
      <c r="R28" s="2"/>
      <c r="S28" s="2"/>
      <c r="T28" s="2"/>
      <c r="U28" s="2"/>
      <c r="V28" s="2"/>
      <c r="W28" s="2"/>
      <c r="X28" s="2"/>
      <c r="Y28" s="2"/>
      <c r="Z28" s="2"/>
    </row>
    <row r="29" customFormat="false" ht="12.75" hidden="false" customHeight="true" outlineLevel="0" collapsed="false">
      <c r="A29" s="102"/>
      <c r="B29" s="2"/>
      <c r="C29" s="2"/>
      <c r="D29" s="2"/>
      <c r="E29" s="2"/>
      <c r="F29" s="2"/>
      <c r="G29" s="103"/>
      <c r="H29" s="2"/>
      <c r="I29" s="2"/>
      <c r="J29" s="2"/>
      <c r="K29" s="2"/>
      <c r="L29" s="2"/>
    </row>
    <row r="30" customFormat="false" ht="12.75" hidden="false" customHeight="true" outlineLevel="0" collapsed="false">
      <c r="A30" s="102"/>
      <c r="B30" s="2" t="s">
        <v>1409</v>
      </c>
      <c r="C30" s="2"/>
      <c r="D30" s="2" t="n">
        <v>36.68</v>
      </c>
      <c r="E30" s="2"/>
      <c r="F30" s="2"/>
      <c r="G30" s="103" t="s">
        <v>1410</v>
      </c>
      <c r="H30" s="2"/>
      <c r="I30" s="2"/>
      <c r="J30" s="2"/>
      <c r="K30" s="2"/>
      <c r="L30" s="2"/>
    </row>
    <row r="31" customFormat="false" ht="12.75" hidden="false" customHeight="true" outlineLevel="0" collapsed="false">
      <c r="A31" s="102"/>
      <c r="B31" s="2" t="s">
        <v>1409</v>
      </c>
      <c r="C31" s="2"/>
      <c r="D31" s="2" t="n">
        <v>45</v>
      </c>
      <c r="E31" s="2"/>
      <c r="F31" s="2"/>
      <c r="G31" s="103" t="s">
        <v>1411</v>
      </c>
      <c r="H31" s="2"/>
      <c r="I31" s="2"/>
      <c r="J31" s="2"/>
      <c r="K31" s="2"/>
      <c r="L31" s="2"/>
    </row>
    <row r="32" customFormat="false" ht="12.75" hidden="false" customHeight="true" outlineLevel="0" collapsed="false">
      <c r="A32" s="102"/>
      <c r="B32" s="2" t="s">
        <v>1409</v>
      </c>
      <c r="C32" s="2"/>
      <c r="D32" s="2" t="n">
        <v>190</v>
      </c>
      <c r="E32" s="2"/>
      <c r="F32" s="2"/>
      <c r="G32" s="103" t="s">
        <v>1412</v>
      </c>
      <c r="H32" s="2"/>
      <c r="I32" s="2"/>
      <c r="J32" s="2"/>
      <c r="K32" s="2"/>
      <c r="L32" s="2"/>
    </row>
    <row r="33" customFormat="false" ht="12.75" hidden="false" customHeight="true" outlineLevel="0" collapsed="false">
      <c r="A33" s="102"/>
      <c r="B33" s="2" t="s">
        <v>1380</v>
      </c>
      <c r="C33" s="2"/>
      <c r="D33" s="2" t="n">
        <f aca="false">D30*10000</f>
        <v>366800</v>
      </c>
      <c r="E33" s="2" t="s">
        <v>1413</v>
      </c>
      <c r="F33" s="2"/>
      <c r="G33" s="103" t="s">
        <v>1410</v>
      </c>
      <c r="H33" s="2"/>
      <c r="I33" s="2"/>
      <c r="J33" s="2"/>
      <c r="K33" s="2"/>
      <c r="L33" s="2"/>
      <c r="M33" s="2"/>
      <c r="N33" s="2"/>
      <c r="O33" s="2"/>
      <c r="P33" s="2"/>
      <c r="Q33" s="2"/>
      <c r="R33" s="2"/>
      <c r="S33" s="2"/>
      <c r="T33" s="2"/>
      <c r="U33" s="2"/>
      <c r="V33" s="2"/>
      <c r="W33" s="2"/>
      <c r="X33" s="2"/>
      <c r="Y33" s="2"/>
      <c r="Z33" s="2"/>
    </row>
    <row r="34" customFormat="false" ht="12.75" hidden="false" customHeight="true" outlineLevel="0" collapsed="false">
      <c r="A34" s="102"/>
      <c r="B34" s="2" t="s">
        <v>1380</v>
      </c>
      <c r="C34" s="2"/>
      <c r="D34" s="2" t="n">
        <f aca="false">D31*10000</f>
        <v>450000</v>
      </c>
      <c r="E34" s="2" t="s">
        <v>1413</v>
      </c>
      <c r="F34" s="2"/>
      <c r="G34" s="103" t="s">
        <v>1411</v>
      </c>
      <c r="H34" s="2"/>
      <c r="I34" s="2"/>
      <c r="J34" s="2"/>
      <c r="K34" s="2"/>
      <c r="L34" s="2"/>
      <c r="M34" s="2"/>
      <c r="N34" s="2"/>
      <c r="O34" s="2"/>
      <c r="P34" s="2"/>
      <c r="Q34" s="2"/>
      <c r="R34" s="2"/>
      <c r="S34" s="2"/>
      <c r="T34" s="2"/>
      <c r="U34" s="2"/>
      <c r="V34" s="2"/>
      <c r="W34" s="2"/>
      <c r="X34" s="2"/>
      <c r="Y34" s="2"/>
      <c r="Z34" s="2"/>
    </row>
    <row r="35" customFormat="false" ht="12.75" hidden="false" customHeight="true" outlineLevel="0" collapsed="false">
      <c r="A35" s="102"/>
      <c r="B35" s="2" t="s">
        <v>1380</v>
      </c>
      <c r="C35" s="2"/>
      <c r="D35" s="2" t="n">
        <f aca="false">D32*10000</f>
        <v>1900000</v>
      </c>
      <c r="E35" s="2" t="s">
        <v>1413</v>
      </c>
      <c r="F35" s="2"/>
      <c r="G35" s="103" t="s">
        <v>1412</v>
      </c>
      <c r="H35" s="2"/>
      <c r="I35" s="2"/>
      <c r="J35" s="2"/>
      <c r="K35" s="2"/>
      <c r="L35" s="2"/>
      <c r="M35" s="2"/>
      <c r="N35" s="2"/>
      <c r="O35" s="2"/>
      <c r="P35" s="2"/>
      <c r="Q35" s="2"/>
      <c r="R35" s="2"/>
      <c r="S35" s="2"/>
      <c r="T35" s="2"/>
      <c r="U35" s="2"/>
      <c r="V35" s="2"/>
      <c r="W35" s="2"/>
      <c r="X35" s="2"/>
      <c r="Y35" s="2"/>
      <c r="Z35" s="2"/>
    </row>
    <row r="36" customFormat="false" ht="12.75" hidden="false" customHeight="true" outlineLevel="0" collapsed="false">
      <c r="A36" s="102"/>
      <c r="B36" s="2" t="s">
        <v>1382</v>
      </c>
      <c r="C36" s="2"/>
      <c r="D36" s="2" t="n">
        <f aca="false">D33/$C$3</f>
        <v>0.3668</v>
      </c>
      <c r="E36" s="2" t="s">
        <v>1414</v>
      </c>
      <c r="F36" s="2"/>
      <c r="G36" s="103" t="s">
        <v>1410</v>
      </c>
      <c r="H36" s="2"/>
      <c r="I36" s="2"/>
      <c r="J36" s="2"/>
      <c r="K36" s="2"/>
      <c r="L36" s="2"/>
      <c r="M36" s="2"/>
      <c r="N36" s="2"/>
      <c r="O36" s="2"/>
      <c r="P36" s="2"/>
      <c r="Q36" s="2"/>
      <c r="R36" s="2"/>
      <c r="S36" s="2"/>
      <c r="T36" s="2"/>
      <c r="U36" s="2"/>
      <c r="V36" s="2"/>
      <c r="W36" s="2"/>
      <c r="X36" s="2"/>
      <c r="Y36" s="2"/>
      <c r="Z36" s="2"/>
    </row>
    <row r="37" customFormat="false" ht="12.75" hidden="false" customHeight="true" outlineLevel="0" collapsed="false">
      <c r="A37" s="102"/>
      <c r="B37" s="2" t="s">
        <v>1382</v>
      </c>
      <c r="C37" s="2"/>
      <c r="D37" s="2" t="n">
        <f aca="false">D34/$C$3</f>
        <v>0.45</v>
      </c>
      <c r="E37" s="2" t="s">
        <v>1414</v>
      </c>
      <c r="F37" s="2"/>
      <c r="G37" s="103" t="s">
        <v>1411</v>
      </c>
      <c r="H37" s="2"/>
      <c r="I37" s="2"/>
      <c r="J37" s="2"/>
      <c r="K37" s="2"/>
      <c r="L37" s="2"/>
      <c r="M37" s="2"/>
      <c r="N37" s="2"/>
      <c r="O37" s="2"/>
      <c r="P37" s="2"/>
      <c r="Q37" s="2"/>
      <c r="R37" s="2"/>
      <c r="S37" s="2"/>
      <c r="T37" s="2"/>
      <c r="U37" s="2"/>
      <c r="V37" s="2"/>
      <c r="W37" s="2"/>
      <c r="X37" s="2"/>
      <c r="Y37" s="2"/>
      <c r="Z37" s="2"/>
    </row>
    <row r="38" customFormat="false" ht="12.75" hidden="false" customHeight="true" outlineLevel="0" collapsed="false">
      <c r="A38" s="102"/>
      <c r="B38" s="2" t="s">
        <v>1382</v>
      </c>
      <c r="C38" s="2"/>
      <c r="D38" s="2" t="n">
        <f aca="false">D35/$C$3</f>
        <v>1.9</v>
      </c>
      <c r="E38" s="2" t="s">
        <v>1414</v>
      </c>
      <c r="F38" s="2"/>
      <c r="G38" s="103" t="s">
        <v>1412</v>
      </c>
      <c r="H38" s="2"/>
      <c r="I38" s="2"/>
      <c r="J38" s="2"/>
      <c r="K38" s="2"/>
      <c r="L38" s="2"/>
      <c r="M38" s="2"/>
      <c r="N38" s="2"/>
      <c r="O38" s="2"/>
      <c r="P38" s="2"/>
      <c r="Q38" s="2"/>
      <c r="R38" s="2"/>
      <c r="S38" s="2"/>
      <c r="T38" s="2"/>
      <c r="U38" s="2"/>
      <c r="V38" s="2"/>
      <c r="W38" s="2"/>
      <c r="X38" s="2"/>
      <c r="Y38" s="2"/>
      <c r="Z38" s="2"/>
    </row>
    <row r="39" customFormat="false" ht="12.75" hidden="false" customHeight="true" outlineLevel="0" collapsed="false">
      <c r="A39" s="102"/>
      <c r="B39" s="2" t="s">
        <v>1391</v>
      </c>
      <c r="C39" s="2"/>
      <c r="D39" s="2" t="n">
        <f aca="false">D36*$C$4</f>
        <v>1.34493333333333</v>
      </c>
      <c r="E39" s="2" t="s">
        <v>1415</v>
      </c>
      <c r="F39" s="2"/>
      <c r="G39" s="103" t="s">
        <v>1410</v>
      </c>
      <c r="H39" s="2"/>
      <c r="I39" s="2"/>
      <c r="J39" s="2"/>
      <c r="K39" s="2"/>
      <c r="L39" s="2"/>
      <c r="M39" s="2"/>
      <c r="N39" s="2"/>
      <c r="O39" s="2"/>
      <c r="P39" s="2"/>
      <c r="Q39" s="2"/>
      <c r="R39" s="2"/>
      <c r="S39" s="2"/>
      <c r="T39" s="2"/>
      <c r="U39" s="2"/>
      <c r="V39" s="2"/>
      <c r="W39" s="2"/>
      <c r="X39" s="2"/>
      <c r="Y39" s="2"/>
      <c r="Z39" s="2"/>
    </row>
    <row r="40" customFormat="false" ht="12.75" hidden="false" customHeight="true" outlineLevel="0" collapsed="false">
      <c r="A40" s="102"/>
      <c r="B40" s="2" t="s">
        <v>1391</v>
      </c>
      <c r="C40" s="2"/>
      <c r="D40" s="2" t="n">
        <f aca="false">D37*$C$4</f>
        <v>1.65</v>
      </c>
      <c r="E40" s="2" t="s">
        <v>1415</v>
      </c>
      <c r="F40" s="2"/>
      <c r="G40" s="103" t="s">
        <v>1411</v>
      </c>
      <c r="H40" s="2"/>
      <c r="I40" s="2"/>
      <c r="J40" s="2"/>
      <c r="K40" s="2"/>
      <c r="L40" s="2"/>
      <c r="M40" s="2"/>
      <c r="N40" s="2"/>
      <c r="O40" s="2"/>
      <c r="P40" s="2"/>
      <c r="Q40" s="2"/>
      <c r="R40" s="2"/>
      <c r="S40" s="2"/>
      <c r="T40" s="2"/>
      <c r="U40" s="2"/>
      <c r="V40" s="2"/>
      <c r="W40" s="2"/>
      <c r="X40" s="2"/>
      <c r="Y40" s="2"/>
      <c r="Z40" s="2"/>
    </row>
    <row r="41" customFormat="false" ht="12.75" hidden="false" customHeight="true" outlineLevel="0" collapsed="false">
      <c r="A41" s="102"/>
      <c r="B41" s="2" t="s">
        <v>1391</v>
      </c>
      <c r="C41" s="2"/>
      <c r="D41" s="2" t="n">
        <f aca="false">D38*$C$4</f>
        <v>6.96666666666665</v>
      </c>
      <c r="E41" s="2" t="s">
        <v>1415</v>
      </c>
      <c r="F41" s="2"/>
      <c r="G41" s="103" t="s">
        <v>1412</v>
      </c>
      <c r="H41" s="2"/>
      <c r="I41" s="2"/>
      <c r="J41" s="2"/>
      <c r="K41" s="2"/>
      <c r="L41" s="2"/>
      <c r="M41" s="2"/>
      <c r="N41" s="2"/>
      <c r="O41" s="2"/>
      <c r="P41" s="2"/>
      <c r="Q41" s="2"/>
      <c r="R41" s="2"/>
      <c r="S41" s="2"/>
      <c r="T41" s="2"/>
      <c r="U41" s="2"/>
      <c r="V41" s="2"/>
      <c r="W41" s="2"/>
      <c r="X41" s="2"/>
      <c r="Y41" s="2"/>
      <c r="Z41" s="2"/>
    </row>
    <row r="42" customFormat="false" ht="12.75" hidden="false" customHeight="true" outlineLevel="0" collapsed="false">
      <c r="A42" s="102"/>
      <c r="B42" s="2" t="s">
        <v>1409</v>
      </c>
      <c r="C42" s="2"/>
      <c r="D42" s="2" t="s">
        <v>1416</v>
      </c>
      <c r="E42" s="2"/>
      <c r="F42" s="2"/>
      <c r="G42" s="103" t="s">
        <v>1417</v>
      </c>
      <c r="H42" s="2"/>
    </row>
    <row r="43" customFormat="false" ht="12.75" hidden="false" customHeight="true" outlineLevel="0" collapsed="false">
      <c r="A43" s="102"/>
      <c r="B43" s="2"/>
      <c r="C43" s="2"/>
      <c r="D43" s="2" t="s">
        <v>1418</v>
      </c>
      <c r="E43" s="2"/>
      <c r="F43" s="2"/>
      <c r="G43" s="103" t="s">
        <v>1419</v>
      </c>
    </row>
    <row r="44" customFormat="false" ht="12.75" hidden="false" customHeight="true" outlineLevel="0" collapsed="false">
      <c r="A44" s="102"/>
      <c r="B44" s="2" t="s">
        <v>1420</v>
      </c>
      <c r="C44" s="2"/>
      <c r="D44" s="2" t="s">
        <v>1421</v>
      </c>
      <c r="E44" s="2"/>
      <c r="F44" s="2"/>
      <c r="G44" s="103" t="s">
        <v>1422</v>
      </c>
      <c r="H44" s="2"/>
      <c r="I44" s="2"/>
      <c r="J44" s="2"/>
      <c r="K44" s="2"/>
    </row>
    <row r="45" customFormat="false" ht="12.75" hidden="false" customHeight="true" outlineLevel="0" collapsed="false">
      <c r="A45" s="102"/>
      <c r="B45" s="2" t="s">
        <v>1423</v>
      </c>
      <c r="C45" s="2"/>
      <c r="D45" s="2" t="n">
        <v>299</v>
      </c>
      <c r="E45" s="2"/>
      <c r="F45" s="2"/>
      <c r="G45" s="103" t="s">
        <v>1424</v>
      </c>
    </row>
    <row r="46" customFormat="false" ht="12.75" hidden="false" customHeight="true" outlineLevel="0" collapsed="false">
      <c r="A46" s="102"/>
      <c r="B46" s="2"/>
      <c r="C46" s="2"/>
      <c r="D46" s="2"/>
      <c r="E46" s="2"/>
      <c r="F46" s="2"/>
      <c r="G46" s="103"/>
    </row>
    <row r="47" customFormat="false" ht="12.75" hidden="false" customHeight="true" outlineLevel="0" collapsed="false">
      <c r="A47" s="102"/>
      <c r="B47" s="2" t="s">
        <v>1409</v>
      </c>
      <c r="C47" s="2"/>
      <c r="D47" s="2" t="n">
        <v>47.07</v>
      </c>
      <c r="E47" s="2"/>
      <c r="F47" s="2"/>
      <c r="G47" s="103" t="s">
        <v>1425</v>
      </c>
    </row>
    <row r="48" customFormat="false" ht="12.75" hidden="false" customHeight="true" outlineLevel="0" collapsed="false">
      <c r="A48" s="110"/>
      <c r="B48" s="111"/>
      <c r="C48" s="111"/>
      <c r="D48" s="111"/>
      <c r="E48" s="111"/>
      <c r="F48" s="111"/>
      <c r="G48" s="112"/>
    </row>
    <row r="49" customFormat="false" ht="12.75" hidden="false" customHeight="true" outlineLevel="0" collapsed="false">
      <c r="A49" s="102" t="s">
        <v>1426</v>
      </c>
      <c r="B49" s="2"/>
      <c r="C49" s="2"/>
      <c r="D49" s="2"/>
      <c r="E49" s="2"/>
      <c r="F49" s="2"/>
      <c r="G49" s="103"/>
    </row>
    <row r="50" customFormat="false" ht="12.75" hidden="false" customHeight="true" outlineLevel="0" collapsed="false">
      <c r="A50" s="102"/>
      <c r="B50" s="2" t="s">
        <v>1427</v>
      </c>
      <c r="C50" s="2"/>
      <c r="D50" s="2"/>
      <c r="E50" s="2" t="n">
        <v>3</v>
      </c>
      <c r="F50" s="2"/>
      <c r="G50" s="103" t="s">
        <v>1428</v>
      </c>
    </row>
    <row r="51" customFormat="false" ht="12.75" hidden="false" customHeight="true" outlineLevel="0" collapsed="false">
      <c r="A51" s="102"/>
      <c r="B51" s="2" t="s">
        <v>1429</v>
      </c>
      <c r="C51" s="2"/>
      <c r="D51" s="2"/>
      <c r="E51" s="2" t="n">
        <v>87</v>
      </c>
      <c r="F51" s="2"/>
      <c r="G51" s="103" t="s">
        <v>1430</v>
      </c>
    </row>
    <row r="52" customFormat="false" ht="12.75" hidden="false" customHeight="true" outlineLevel="0" collapsed="false">
      <c r="A52" s="102"/>
      <c r="B52" s="2" t="s">
        <v>1384</v>
      </c>
      <c r="C52" s="2"/>
      <c r="D52" s="2"/>
      <c r="E52" s="2" t="s">
        <v>1431</v>
      </c>
      <c r="F52" s="2"/>
      <c r="G52" s="103" t="s">
        <v>1432</v>
      </c>
    </row>
    <row r="53" customFormat="false" ht="12.75" hidden="false" customHeight="true" outlineLevel="0" collapsed="false">
      <c r="A53" s="102"/>
      <c r="B53" s="2" t="s">
        <v>1384</v>
      </c>
      <c r="C53" s="2"/>
      <c r="D53" s="2"/>
      <c r="E53" s="2" t="s">
        <v>1433</v>
      </c>
      <c r="F53" s="2"/>
      <c r="G53" s="103" t="s">
        <v>1434</v>
      </c>
    </row>
    <row r="54" customFormat="false" ht="12.75" hidden="false" customHeight="true" outlineLevel="0" collapsed="false">
      <c r="A54" s="102"/>
      <c r="B54" s="2" t="s">
        <v>1384</v>
      </c>
      <c r="C54" s="2"/>
      <c r="D54" s="2"/>
      <c r="E54" s="2" t="s">
        <v>1435</v>
      </c>
      <c r="F54" s="2"/>
      <c r="G54" s="103" t="s">
        <v>1436</v>
      </c>
    </row>
    <row r="55" customFormat="false" ht="12.75" hidden="false" customHeight="true" outlineLevel="0" collapsed="false">
      <c r="A55" s="102"/>
      <c r="B55" s="2" t="s">
        <v>1384</v>
      </c>
      <c r="C55" s="2"/>
      <c r="D55" s="2"/>
      <c r="E55" s="2" t="n">
        <v>5</v>
      </c>
      <c r="F55" s="2"/>
      <c r="G55" s="103" t="s">
        <v>1437</v>
      </c>
    </row>
    <row r="56" customFormat="false" ht="12.75" hidden="false" customHeight="true" outlineLevel="0" collapsed="false">
      <c r="A56" s="102"/>
      <c r="B56" s="2"/>
      <c r="C56" s="2"/>
      <c r="D56" s="2"/>
      <c r="E56" s="2"/>
      <c r="F56" s="2"/>
      <c r="G56" s="103"/>
      <c r="H56" s="2"/>
      <c r="I56" s="2"/>
      <c r="J56" s="2"/>
      <c r="K56" s="2"/>
      <c r="L56" s="2"/>
      <c r="M56" s="2"/>
      <c r="N56" s="2"/>
      <c r="O56" s="2"/>
      <c r="P56" s="2"/>
      <c r="Q56" s="2"/>
      <c r="R56" s="2"/>
      <c r="S56" s="2"/>
      <c r="T56" s="2"/>
      <c r="U56" s="2"/>
      <c r="V56" s="2"/>
      <c r="W56" s="2"/>
      <c r="X56" s="2"/>
      <c r="Y56" s="2"/>
      <c r="Z56" s="2"/>
    </row>
    <row r="57" customFormat="false" ht="12.75" hidden="false" customHeight="true" outlineLevel="0" collapsed="false">
      <c r="A57" s="90" t="s">
        <v>1438</v>
      </c>
      <c r="B57" s="100" t="s">
        <v>1382</v>
      </c>
      <c r="C57" s="100"/>
      <c r="D57" s="100" t="n">
        <v>0.43</v>
      </c>
      <c r="E57" s="100"/>
      <c r="F57" s="100"/>
      <c r="G57" s="101" t="s">
        <v>1439</v>
      </c>
      <c r="J57" s="2"/>
      <c r="K57" s="2"/>
    </row>
    <row r="58" customFormat="false" ht="12.75" hidden="false" customHeight="true" outlineLevel="0" collapsed="false">
      <c r="A58" s="102"/>
      <c r="B58" s="2" t="s">
        <v>1423</v>
      </c>
      <c r="C58" s="2"/>
      <c r="D58" s="2" t="s">
        <v>1440</v>
      </c>
      <c r="E58" s="2"/>
      <c r="F58" s="2"/>
      <c r="G58" s="103" t="s">
        <v>1441</v>
      </c>
      <c r="J58" s="2"/>
      <c r="K58" s="2"/>
    </row>
    <row r="59" customFormat="false" ht="12.75" hidden="false" customHeight="true" outlineLevel="0" collapsed="false">
      <c r="A59" s="110"/>
      <c r="B59" s="111"/>
      <c r="C59" s="111"/>
      <c r="D59" s="111"/>
      <c r="E59" s="111"/>
      <c r="F59" s="111"/>
      <c r="G59" s="112"/>
      <c r="H59" s="2"/>
      <c r="I59" s="2"/>
      <c r="J59" s="2"/>
      <c r="K59" s="2"/>
      <c r="L59" s="2"/>
      <c r="M59" s="2"/>
      <c r="N59" s="2"/>
      <c r="O59" s="2"/>
      <c r="P59" s="2"/>
      <c r="Q59" s="2"/>
      <c r="R59" s="2"/>
      <c r="S59" s="2"/>
      <c r="T59" s="2"/>
      <c r="U59" s="2"/>
      <c r="V59" s="2"/>
      <c r="W59" s="2"/>
      <c r="X59" s="2"/>
      <c r="Y59" s="2"/>
      <c r="Z59" s="2"/>
    </row>
    <row r="60" customFormat="false" ht="12.75" hidden="false" customHeight="true" outlineLevel="0" collapsed="false">
      <c r="A60" s="102" t="s">
        <v>1442</v>
      </c>
      <c r="B60" s="2"/>
      <c r="C60" s="2"/>
      <c r="D60" s="2"/>
      <c r="E60" s="2"/>
      <c r="F60" s="2"/>
      <c r="G60" s="103"/>
      <c r="J60" s="2"/>
      <c r="K60" s="2"/>
    </row>
    <row r="61" customFormat="false" ht="12.75" hidden="false" customHeight="true" outlineLevel="0" collapsed="false">
      <c r="A61" s="102"/>
      <c r="B61" s="2" t="s">
        <v>1384</v>
      </c>
      <c r="C61" s="2" t="n">
        <v>2.9</v>
      </c>
      <c r="D61" s="2"/>
      <c r="E61" s="2"/>
      <c r="F61" s="2"/>
      <c r="G61" s="103" t="s">
        <v>1443</v>
      </c>
      <c r="J61" s="2"/>
      <c r="K61" s="2"/>
    </row>
    <row r="62" customFormat="false" ht="12.75" hidden="false" customHeight="true" outlineLevel="0" collapsed="false">
      <c r="A62" s="102"/>
      <c r="B62" s="2" t="s">
        <v>1384</v>
      </c>
      <c r="C62" s="2" t="n">
        <v>7.5</v>
      </c>
      <c r="D62" s="2"/>
      <c r="E62" s="2"/>
      <c r="F62" s="2"/>
      <c r="G62" s="103" t="s">
        <v>1444</v>
      </c>
      <c r="J62" s="2"/>
      <c r="K62" s="2"/>
    </row>
    <row r="63" customFormat="false" ht="12.75" hidden="false" customHeight="true" outlineLevel="0" collapsed="false">
      <c r="A63" s="102"/>
      <c r="B63" s="2" t="s">
        <v>1384</v>
      </c>
      <c r="C63" s="2" t="n">
        <v>1.9</v>
      </c>
      <c r="D63" s="2"/>
      <c r="E63" s="2"/>
      <c r="F63" s="2"/>
      <c r="G63" s="103" t="s">
        <v>1445</v>
      </c>
      <c r="J63" s="2"/>
      <c r="K63" s="2"/>
    </row>
    <row r="64" customFormat="false" ht="12.75" hidden="false" customHeight="true" outlineLevel="0" collapsed="false">
      <c r="A64" s="102"/>
      <c r="B64" s="2" t="s">
        <v>1384</v>
      </c>
      <c r="C64" s="2" t="n">
        <v>2.7</v>
      </c>
      <c r="D64" s="2"/>
      <c r="E64" s="2"/>
      <c r="F64" s="2"/>
      <c r="G64" s="103" t="s">
        <v>1444</v>
      </c>
      <c r="J64" s="2"/>
      <c r="K64" s="2"/>
    </row>
    <row r="65" customFormat="false" ht="12.75" hidden="false" customHeight="true" outlineLevel="0" collapsed="false">
      <c r="A65" s="102"/>
      <c r="B65" s="2" t="s">
        <v>1384</v>
      </c>
      <c r="C65" s="2" t="n">
        <f aca="false">SUM(C61,C63)</f>
        <v>4.8</v>
      </c>
      <c r="D65" s="2"/>
      <c r="E65" s="2"/>
      <c r="F65" s="2"/>
      <c r="G65" s="103" t="s">
        <v>1446</v>
      </c>
      <c r="J65" s="2"/>
      <c r="K65" s="2"/>
    </row>
    <row r="66" customFormat="false" ht="12.75" hidden="false" customHeight="true" outlineLevel="0" collapsed="false">
      <c r="A66" s="102"/>
      <c r="B66" s="2" t="s">
        <v>1384</v>
      </c>
      <c r="C66" s="2" t="n">
        <f aca="false">SUM(C62,C64)</f>
        <v>10.2</v>
      </c>
      <c r="D66" s="2"/>
      <c r="E66" s="2"/>
      <c r="F66" s="2"/>
      <c r="G66" s="103" t="s">
        <v>1447</v>
      </c>
      <c r="J66" s="2"/>
      <c r="K66" s="2"/>
    </row>
    <row r="67" customFormat="false" ht="12.75" hidden="false" customHeight="true" outlineLevel="0" collapsed="false">
      <c r="A67" s="102"/>
      <c r="B67" s="2"/>
      <c r="C67" s="2" t="n">
        <f aca="false">AVERAGE(C65:C66)</f>
        <v>7.5</v>
      </c>
      <c r="D67" s="2"/>
      <c r="E67" s="2"/>
      <c r="F67" s="2"/>
      <c r="G67" s="103"/>
      <c r="J67" s="2"/>
      <c r="K67" s="2"/>
    </row>
    <row r="68" customFormat="false" ht="12.75" hidden="false" customHeight="true" outlineLevel="0" collapsed="false">
      <c r="A68" s="109" t="s">
        <v>1448</v>
      </c>
      <c r="B68" s="100"/>
      <c r="C68" s="100"/>
      <c r="D68" s="100"/>
      <c r="E68" s="100"/>
      <c r="F68" s="100"/>
      <c r="G68" s="101"/>
      <c r="J68" s="2"/>
      <c r="K68" s="2"/>
    </row>
    <row r="69" customFormat="false" ht="12.75" hidden="false" customHeight="true" outlineLevel="0" collapsed="false">
      <c r="A69" s="102"/>
      <c r="B69" s="2" t="s">
        <v>1382</v>
      </c>
      <c r="C69" s="2"/>
      <c r="D69" s="2"/>
      <c r="E69" s="2" t="s">
        <v>1449</v>
      </c>
      <c r="F69" s="2"/>
      <c r="G69" s="103" t="s">
        <v>1450</v>
      </c>
      <c r="J69" s="2"/>
      <c r="K69" s="2"/>
    </row>
    <row r="70" customFormat="false" ht="12.75" hidden="false" customHeight="true" outlineLevel="0" collapsed="false">
      <c r="A70" s="102"/>
      <c r="B70" s="2"/>
      <c r="C70" s="2"/>
      <c r="D70" s="2"/>
      <c r="E70" s="2" t="n">
        <f aca="false">2.42*C4</f>
        <v>8.873333333</v>
      </c>
      <c r="F70" s="2"/>
      <c r="G70" s="103"/>
      <c r="H70" s="2"/>
      <c r="I70" s="2"/>
      <c r="J70" s="2"/>
      <c r="K70" s="2"/>
      <c r="L70" s="2"/>
      <c r="M70" s="2"/>
      <c r="N70" s="2"/>
      <c r="O70" s="2"/>
      <c r="P70" s="2"/>
      <c r="Q70" s="2"/>
      <c r="R70" s="2"/>
      <c r="S70" s="2"/>
      <c r="T70" s="2"/>
      <c r="U70" s="2"/>
      <c r="V70" s="2"/>
      <c r="W70" s="2"/>
      <c r="X70" s="2"/>
      <c r="Y70" s="2"/>
      <c r="Z70" s="2"/>
    </row>
    <row r="71" customFormat="false" ht="12.75" hidden="false" customHeight="true" outlineLevel="0" collapsed="false">
      <c r="A71" s="102"/>
      <c r="B71" s="2"/>
      <c r="C71" s="2"/>
      <c r="D71" s="2"/>
      <c r="E71" s="2"/>
      <c r="F71" s="2"/>
      <c r="G71" s="103"/>
      <c r="J71" s="2"/>
      <c r="K71" s="2"/>
    </row>
    <row r="72" customFormat="false" ht="12.75" hidden="false" customHeight="true" outlineLevel="0" collapsed="false">
      <c r="A72" s="99" t="s">
        <v>1451</v>
      </c>
      <c r="B72" s="100" t="s">
        <v>1452</v>
      </c>
      <c r="C72" s="100" t="n">
        <v>29.5</v>
      </c>
      <c r="D72" s="100"/>
      <c r="E72" s="100"/>
      <c r="F72" s="100"/>
      <c r="G72" s="101" t="s">
        <v>1453</v>
      </c>
      <c r="J72" s="2"/>
      <c r="K72" s="2"/>
    </row>
    <row r="73" customFormat="false" ht="12.75" hidden="false" customHeight="true" outlineLevel="0" collapsed="false">
      <c r="A73" s="102"/>
      <c r="B73" s="2" t="s">
        <v>1452</v>
      </c>
      <c r="C73" s="2" t="n">
        <v>12.08</v>
      </c>
      <c r="D73" s="2"/>
      <c r="E73" s="2"/>
      <c r="F73" s="2"/>
      <c r="G73" s="103" t="s">
        <v>1454</v>
      </c>
      <c r="J73" s="2"/>
      <c r="K73" s="2"/>
    </row>
    <row r="74" customFormat="false" ht="12.75" hidden="false" customHeight="true" outlineLevel="0" collapsed="false">
      <c r="A74" s="102"/>
      <c r="B74" s="2" t="s">
        <v>1398</v>
      </c>
      <c r="C74" s="2" t="n">
        <v>1.81</v>
      </c>
      <c r="D74" s="2"/>
      <c r="E74" s="2"/>
      <c r="F74" s="2"/>
      <c r="G74" s="103" t="s">
        <v>1455</v>
      </c>
      <c r="H74" s="2"/>
      <c r="I74" s="2"/>
      <c r="J74" s="2"/>
      <c r="K74" s="2"/>
      <c r="L74" s="2"/>
      <c r="M74" s="2"/>
      <c r="N74" s="2"/>
      <c r="O74" s="2"/>
      <c r="P74" s="2"/>
      <c r="Q74" s="2"/>
      <c r="R74" s="2"/>
      <c r="S74" s="2"/>
      <c r="T74" s="2"/>
      <c r="U74" s="2"/>
      <c r="V74" s="2"/>
      <c r="W74" s="2"/>
      <c r="X74" s="2"/>
      <c r="Y74" s="2"/>
      <c r="Z74" s="2"/>
    </row>
    <row r="75" customFormat="false" ht="12.75" hidden="false" customHeight="true" outlineLevel="0" collapsed="false">
      <c r="A75" s="102"/>
      <c r="B75" s="2" t="s">
        <v>1452</v>
      </c>
      <c r="C75" s="36" t="n">
        <f aca="false">C74*C4</f>
        <v>6.636666667</v>
      </c>
      <c r="D75" s="2"/>
      <c r="E75" s="2"/>
      <c r="F75" s="2"/>
      <c r="G75" s="103"/>
      <c r="H75" s="2"/>
      <c r="I75" s="2"/>
      <c r="J75" s="2"/>
      <c r="K75" s="2"/>
      <c r="L75" s="2"/>
      <c r="M75" s="2"/>
      <c r="N75" s="2"/>
      <c r="O75" s="2"/>
      <c r="P75" s="2"/>
      <c r="Q75" s="2"/>
      <c r="R75" s="2"/>
      <c r="S75" s="2"/>
      <c r="T75" s="2"/>
      <c r="U75" s="2"/>
      <c r="V75" s="2"/>
      <c r="W75" s="2"/>
      <c r="X75" s="2"/>
      <c r="Y75" s="2"/>
      <c r="Z75" s="2"/>
    </row>
    <row r="76" customFormat="false" ht="12.75" hidden="false" customHeight="true" outlineLevel="0" collapsed="false">
      <c r="A76" s="102"/>
      <c r="B76" s="2"/>
      <c r="C76" s="2"/>
      <c r="D76" s="2"/>
      <c r="E76" s="2"/>
      <c r="F76" s="2"/>
      <c r="G76" s="103"/>
      <c r="H76" s="2"/>
      <c r="I76" s="2"/>
      <c r="J76" s="2"/>
      <c r="K76" s="2"/>
      <c r="L76" s="2"/>
      <c r="M76" s="2"/>
      <c r="N76" s="2"/>
      <c r="O76" s="2"/>
      <c r="P76" s="2"/>
      <c r="Q76" s="2"/>
      <c r="R76" s="2"/>
      <c r="S76" s="2"/>
      <c r="T76" s="2"/>
      <c r="U76" s="2"/>
      <c r="V76" s="2"/>
      <c r="W76" s="2"/>
      <c r="X76" s="2"/>
      <c r="Y76" s="2"/>
      <c r="Z76" s="2"/>
    </row>
    <row r="77" customFormat="false" ht="12.75" hidden="false" customHeight="true" outlineLevel="0" collapsed="false">
      <c r="A77" s="102"/>
      <c r="B77" s="2"/>
      <c r="C77" s="2"/>
      <c r="D77" s="2"/>
      <c r="E77" s="2"/>
      <c r="F77" s="2"/>
      <c r="G77" s="103"/>
      <c r="H77" s="2"/>
      <c r="I77" s="2"/>
      <c r="J77" s="2"/>
      <c r="K77" s="2"/>
      <c r="L77" s="2"/>
      <c r="M77" s="2"/>
      <c r="N77" s="2"/>
      <c r="O77" s="2"/>
      <c r="P77" s="2"/>
      <c r="Q77" s="2"/>
      <c r="R77" s="2"/>
      <c r="S77" s="2"/>
      <c r="T77" s="2"/>
      <c r="U77" s="2"/>
      <c r="V77" s="2"/>
      <c r="W77" s="2"/>
      <c r="X77" s="2"/>
      <c r="Y77" s="2"/>
      <c r="Z77" s="2"/>
    </row>
    <row r="78" customFormat="false" ht="12.75" hidden="false" customHeight="true" outlineLevel="0" collapsed="false">
      <c r="A78" s="110"/>
      <c r="B78" s="111"/>
      <c r="C78" s="111"/>
      <c r="D78" s="111"/>
      <c r="E78" s="111"/>
      <c r="F78" s="111"/>
      <c r="G78" s="112"/>
      <c r="J78" s="2"/>
      <c r="K78" s="2"/>
    </row>
    <row r="79" customFormat="false" ht="12.75" hidden="false" customHeight="true" outlineLevel="0" collapsed="false">
      <c r="A79" s="106" t="s">
        <v>1456</v>
      </c>
      <c r="B79" s="2" t="s">
        <v>1457</v>
      </c>
      <c r="C79" s="2" t="n">
        <v>76</v>
      </c>
      <c r="D79" s="2"/>
      <c r="E79" s="2"/>
      <c r="F79" s="2"/>
      <c r="G79" s="103" t="s">
        <v>1458</v>
      </c>
      <c r="J79" s="2"/>
      <c r="K79" s="2"/>
    </row>
    <row r="80" customFormat="false" ht="12.75" hidden="false" customHeight="true" outlineLevel="0" collapsed="false">
      <c r="A80" s="102" t="s">
        <v>1459</v>
      </c>
      <c r="B80" s="2" t="s">
        <v>1380</v>
      </c>
      <c r="C80" s="2" t="n">
        <f aca="false">C79*10000</f>
        <v>760000</v>
      </c>
      <c r="D80" s="2"/>
      <c r="E80" s="2"/>
      <c r="F80" s="2"/>
      <c r="G80" s="103"/>
      <c r="J80" s="2"/>
      <c r="K80" s="2"/>
    </row>
    <row r="81" customFormat="false" ht="12.75" hidden="false" customHeight="true" outlineLevel="0" collapsed="false">
      <c r="A81" s="102"/>
      <c r="B81" s="2" t="s">
        <v>1382</v>
      </c>
      <c r="C81" s="2" t="n">
        <f aca="false">C80/$C$3</f>
        <v>0.76</v>
      </c>
      <c r="D81" s="2"/>
      <c r="E81" s="2"/>
      <c r="F81" s="2"/>
      <c r="G81" s="103"/>
      <c r="J81" s="2"/>
      <c r="K81" s="2"/>
    </row>
    <row r="82" customFormat="false" ht="12.75" hidden="false" customHeight="true" outlineLevel="0" collapsed="false">
      <c r="A82" s="102"/>
      <c r="B82" s="2" t="s">
        <v>1391</v>
      </c>
      <c r="C82" s="2" t="n">
        <f aca="false">C81*$C$4</f>
        <v>2.786666667</v>
      </c>
      <c r="D82" s="2"/>
      <c r="E82" s="2"/>
      <c r="F82" s="2"/>
      <c r="G82" s="103"/>
      <c r="J82" s="2"/>
      <c r="K82" s="2"/>
    </row>
    <row r="83" customFormat="false" ht="12.75" hidden="false" customHeight="true" outlineLevel="0" collapsed="false">
      <c r="A83" s="102"/>
      <c r="B83" s="2"/>
      <c r="C83" s="2"/>
      <c r="D83" s="2"/>
      <c r="E83" s="2"/>
      <c r="F83" s="2"/>
      <c r="G83" s="103"/>
      <c r="J83" s="2"/>
      <c r="K83" s="2"/>
    </row>
    <row r="84" customFormat="false" ht="12.75" hidden="false" customHeight="true" outlineLevel="0" collapsed="false">
      <c r="A84" s="99" t="s">
        <v>1460</v>
      </c>
      <c r="B84" s="100" t="s">
        <v>1398</v>
      </c>
      <c r="C84" s="100" t="n">
        <v>4.7</v>
      </c>
      <c r="D84" s="100"/>
      <c r="E84" s="100"/>
      <c r="F84" s="100"/>
      <c r="G84" s="92"/>
      <c r="J84" s="2"/>
      <c r="K84" s="2"/>
    </row>
    <row r="85" customFormat="false" ht="12.75" hidden="false" customHeight="true" outlineLevel="0" collapsed="false">
      <c r="A85" s="113" t="s">
        <v>1461</v>
      </c>
      <c r="B85" s="2" t="s">
        <v>1384</v>
      </c>
      <c r="C85" s="2" t="n">
        <f aca="false">C84*$C$4</f>
        <v>17.23333333</v>
      </c>
      <c r="D85" s="2"/>
      <c r="E85" s="2"/>
      <c r="F85" s="2"/>
      <c r="G85" s="103" t="s">
        <v>1462</v>
      </c>
      <c r="J85" s="2"/>
      <c r="K85" s="2"/>
    </row>
    <row r="86" customFormat="false" ht="12.75" hidden="false" customHeight="true" outlineLevel="0" collapsed="false">
      <c r="A86" s="113"/>
      <c r="B86" s="2" t="s">
        <v>1398</v>
      </c>
      <c r="C86" s="2" t="n">
        <v>1.62</v>
      </c>
      <c r="D86" s="2"/>
      <c r="E86" s="2"/>
      <c r="F86" s="2"/>
      <c r="G86" s="103"/>
      <c r="J86" s="2"/>
      <c r="K86" s="2"/>
    </row>
    <row r="87" customFormat="false" ht="12.75" hidden="false" customHeight="true" outlineLevel="0" collapsed="false">
      <c r="A87" s="113"/>
      <c r="B87" s="2" t="s">
        <v>1384</v>
      </c>
      <c r="C87" s="2" t="n">
        <f aca="false">C86*$C$4</f>
        <v>5.94</v>
      </c>
      <c r="D87" s="2"/>
      <c r="E87" s="2"/>
      <c r="F87" s="2"/>
      <c r="G87" s="103" t="s">
        <v>1463</v>
      </c>
      <c r="H87" s="2"/>
      <c r="I87" s="2"/>
      <c r="J87" s="2"/>
      <c r="K87" s="2"/>
      <c r="L87" s="2"/>
      <c r="M87" s="2"/>
      <c r="N87" s="2"/>
      <c r="O87" s="2"/>
      <c r="P87" s="2"/>
      <c r="Q87" s="2"/>
      <c r="R87" s="2"/>
      <c r="S87" s="2"/>
      <c r="T87" s="2"/>
      <c r="U87" s="2"/>
      <c r="V87" s="2"/>
      <c r="W87" s="2"/>
      <c r="X87" s="2"/>
      <c r="Y87" s="2"/>
      <c r="Z87" s="2"/>
    </row>
    <row r="88" customFormat="false" ht="12.75" hidden="false" customHeight="true" outlineLevel="0" collapsed="false">
      <c r="A88" s="93"/>
      <c r="B88" s="111"/>
      <c r="C88" s="111"/>
      <c r="D88" s="111"/>
      <c r="E88" s="111"/>
      <c r="F88" s="111"/>
      <c r="G88" s="112"/>
      <c r="H88" s="2"/>
      <c r="I88" s="2"/>
      <c r="J88" s="2"/>
      <c r="K88" s="2"/>
      <c r="L88" s="2"/>
      <c r="M88" s="2"/>
      <c r="N88" s="2"/>
      <c r="O88" s="2"/>
      <c r="P88" s="2"/>
      <c r="Q88" s="2"/>
      <c r="R88" s="2"/>
      <c r="S88" s="2"/>
      <c r="T88" s="2"/>
      <c r="U88" s="2"/>
      <c r="V88" s="2"/>
      <c r="W88" s="2"/>
      <c r="X88" s="2"/>
      <c r="Y88" s="2"/>
      <c r="Z88" s="2"/>
    </row>
    <row r="89" customFormat="false" ht="12.75" hidden="false" customHeight="true" outlineLevel="0" collapsed="false">
      <c r="A89" s="113" t="s">
        <v>1464</v>
      </c>
      <c r="B89" s="2" t="s">
        <v>1384</v>
      </c>
      <c r="C89" s="2" t="n">
        <v>16.5</v>
      </c>
      <c r="D89" s="2"/>
      <c r="E89" s="2"/>
      <c r="F89" s="2"/>
      <c r="G89" s="103" t="s">
        <v>1465</v>
      </c>
      <c r="J89" s="2"/>
      <c r="K89" s="2"/>
    </row>
    <row r="90" customFormat="false" ht="12.75" hidden="false" customHeight="true" outlineLevel="0" collapsed="false">
      <c r="A90" s="113"/>
      <c r="B90" s="2" t="s">
        <v>1384</v>
      </c>
      <c r="C90" s="2" t="n">
        <v>2.5</v>
      </c>
      <c r="D90" s="2"/>
      <c r="E90" s="2"/>
      <c r="F90" s="2"/>
      <c r="G90" s="103" t="s">
        <v>1466</v>
      </c>
      <c r="J90" s="2"/>
      <c r="K90" s="2"/>
    </row>
    <row r="91" customFormat="false" ht="12.75" hidden="false" customHeight="true" outlineLevel="0" collapsed="false">
      <c r="A91" s="113"/>
      <c r="B91" s="2" t="s">
        <v>1384</v>
      </c>
      <c r="C91" s="2" t="n">
        <f aca="false">SUM(C89:C90)</f>
        <v>19</v>
      </c>
      <c r="D91" s="2"/>
      <c r="E91" s="2"/>
      <c r="F91" s="2"/>
      <c r="G91" s="103" t="s">
        <v>1467</v>
      </c>
      <c r="J91" s="2"/>
      <c r="K91" s="2"/>
    </row>
    <row r="92" customFormat="false" ht="12.75" hidden="false" customHeight="true" outlineLevel="0" collapsed="false">
      <c r="A92" s="113"/>
      <c r="B92" s="2"/>
      <c r="C92" s="2"/>
      <c r="D92" s="2"/>
      <c r="E92" s="2"/>
      <c r="F92" s="2"/>
      <c r="G92" s="103"/>
      <c r="J92" s="2"/>
      <c r="K92" s="2"/>
    </row>
    <row r="93" customFormat="false" ht="12.75" hidden="false" customHeight="true" outlineLevel="0" collapsed="false">
      <c r="A93" s="114" t="s">
        <v>1468</v>
      </c>
      <c r="B93" s="100" t="s">
        <v>1398</v>
      </c>
      <c r="C93" s="100" t="n">
        <v>9.5</v>
      </c>
      <c r="D93" s="100"/>
      <c r="E93" s="100"/>
      <c r="F93" s="100"/>
      <c r="G93" s="101" t="s">
        <v>1469</v>
      </c>
    </row>
    <row r="94" customFormat="false" ht="12.75" hidden="false" customHeight="true" outlineLevel="0" collapsed="false">
      <c r="A94" s="113" t="s">
        <v>1470</v>
      </c>
      <c r="B94" s="2" t="s">
        <v>1384</v>
      </c>
      <c r="C94" s="2" t="n">
        <f aca="false">C93*$C$4</f>
        <v>34.83333333</v>
      </c>
      <c r="D94" s="2"/>
      <c r="E94" s="2"/>
      <c r="F94" s="2"/>
      <c r="G94" s="103"/>
    </row>
    <row r="95" customFormat="false" ht="12.75" hidden="false" customHeight="true" outlineLevel="0" collapsed="false">
      <c r="A95" s="113"/>
      <c r="B95" s="2" t="s">
        <v>1398</v>
      </c>
      <c r="C95" s="2" t="n">
        <v>2.8</v>
      </c>
      <c r="D95" s="2"/>
      <c r="E95" s="2"/>
      <c r="F95" s="2"/>
      <c r="G95" s="103" t="s">
        <v>1471</v>
      </c>
    </row>
    <row r="96" customFormat="false" ht="12.75" hidden="false" customHeight="true" outlineLevel="0" collapsed="false">
      <c r="A96" s="113"/>
      <c r="B96" s="2" t="s">
        <v>1384</v>
      </c>
      <c r="C96" s="2" t="n">
        <f aca="false">C95*$C$4</f>
        <v>10.26666667</v>
      </c>
      <c r="D96" s="2"/>
      <c r="E96" s="2"/>
      <c r="F96" s="2"/>
      <c r="G96" s="103"/>
    </row>
    <row r="97" customFormat="false" ht="12.75" hidden="false" customHeight="true" outlineLevel="0" collapsed="false">
      <c r="A97" s="93"/>
      <c r="B97" s="111"/>
      <c r="C97" s="111"/>
      <c r="D97" s="111"/>
      <c r="E97" s="111"/>
      <c r="F97" s="111"/>
      <c r="G97" s="112"/>
    </row>
    <row r="98" customFormat="false" ht="12.75" hidden="false" customHeight="true" outlineLevel="0" collapsed="false">
      <c r="A98" s="106" t="s">
        <v>1472</v>
      </c>
      <c r="B98" s="2" t="s">
        <v>1398</v>
      </c>
      <c r="C98" s="2" t="n">
        <v>1.26</v>
      </c>
      <c r="D98" s="2" t="n">
        <v>0.36</v>
      </c>
      <c r="E98" s="2" t="n">
        <v>0.39</v>
      </c>
      <c r="F98" s="2"/>
      <c r="G98" s="103" t="s">
        <v>1473</v>
      </c>
    </row>
    <row r="99" customFormat="false" ht="12.75" hidden="false" customHeight="true" outlineLevel="0" collapsed="false">
      <c r="A99" s="113" t="s">
        <v>1474</v>
      </c>
      <c r="B99" s="2" t="s">
        <v>1384</v>
      </c>
      <c r="C99" s="2" t="n">
        <f aca="false">C98*$C$4</f>
        <v>4.61999999999999</v>
      </c>
      <c r="D99" s="2" t="n">
        <f aca="false">D98*$C$4</f>
        <v>1.32</v>
      </c>
      <c r="E99" s="2" t="n">
        <f aca="false">E98*$C$4</f>
        <v>1.43</v>
      </c>
      <c r="F99" s="2"/>
      <c r="G99" s="103"/>
    </row>
    <row r="100" customFormat="false" ht="12.75" hidden="false" customHeight="true" outlineLevel="0" collapsed="false">
      <c r="A100" s="113" t="s">
        <v>1475</v>
      </c>
      <c r="B100" s="2" t="s">
        <v>1476</v>
      </c>
      <c r="C100" s="2" t="n">
        <v>125</v>
      </c>
      <c r="D100" s="2" t="n">
        <v>1.9</v>
      </c>
      <c r="E100" s="2" t="n">
        <v>7.5</v>
      </c>
      <c r="F100" s="2"/>
      <c r="G100" s="103" t="s">
        <v>1477</v>
      </c>
    </row>
    <row r="101" customFormat="false" ht="12.75" hidden="false" customHeight="true" outlineLevel="0" collapsed="false">
      <c r="A101" s="113"/>
      <c r="B101" s="2" t="s">
        <v>1476</v>
      </c>
      <c r="C101" s="2" t="n">
        <v>251</v>
      </c>
      <c r="D101" s="2" t="n">
        <v>112</v>
      </c>
      <c r="E101" s="2" t="n">
        <v>168</v>
      </c>
      <c r="F101" s="2"/>
      <c r="G101" s="103" t="s">
        <v>1478</v>
      </c>
    </row>
    <row r="102" customFormat="false" ht="12.75" hidden="false" customHeight="true" outlineLevel="0" collapsed="false">
      <c r="A102" s="113"/>
      <c r="B102" s="2" t="s">
        <v>1398</v>
      </c>
      <c r="C102" s="2" t="n">
        <v>1.5</v>
      </c>
      <c r="D102" s="2"/>
      <c r="E102" s="2"/>
      <c r="F102" s="2"/>
      <c r="G102" s="103"/>
    </row>
    <row r="103" customFormat="false" ht="12.75" hidden="false" customHeight="true" outlineLevel="0" collapsed="false">
      <c r="A103" s="113"/>
      <c r="B103" s="2" t="s">
        <v>1384</v>
      </c>
      <c r="C103" s="2" t="n">
        <f aca="false">C102*C4</f>
        <v>5.5</v>
      </c>
      <c r="D103" s="2"/>
      <c r="E103" s="2"/>
      <c r="F103" s="2"/>
      <c r="G103" s="103" t="s">
        <v>1479</v>
      </c>
      <c r="H103" s="2"/>
      <c r="I103" s="2"/>
      <c r="J103" s="2"/>
      <c r="K103" s="2"/>
      <c r="L103" s="2"/>
      <c r="M103" s="2"/>
      <c r="N103" s="2"/>
      <c r="O103" s="2"/>
      <c r="P103" s="2"/>
      <c r="Q103" s="2"/>
      <c r="R103" s="2"/>
      <c r="S103" s="2"/>
      <c r="T103" s="2"/>
      <c r="U103" s="2"/>
      <c r="V103" s="2"/>
      <c r="W103" s="2"/>
      <c r="X103" s="2"/>
      <c r="Y103" s="2"/>
      <c r="Z103" s="2"/>
    </row>
    <row r="104" customFormat="false" ht="12.75" hidden="false" customHeight="true" outlineLevel="0" collapsed="false">
      <c r="A104" s="113"/>
      <c r="B104" s="2"/>
      <c r="C104" s="2"/>
      <c r="D104" s="2"/>
      <c r="E104" s="2"/>
      <c r="F104" s="2"/>
      <c r="G104" s="103"/>
      <c r="H104" s="2"/>
      <c r="I104" s="2"/>
      <c r="J104" s="2"/>
      <c r="K104" s="2"/>
      <c r="L104" s="2"/>
      <c r="M104" s="2"/>
      <c r="N104" s="2"/>
      <c r="O104" s="2"/>
      <c r="P104" s="2"/>
      <c r="Q104" s="2"/>
      <c r="R104" s="2"/>
      <c r="S104" s="2"/>
      <c r="T104" s="2"/>
      <c r="U104" s="2"/>
      <c r="V104" s="2"/>
      <c r="W104" s="2"/>
      <c r="X104" s="2"/>
      <c r="Y104" s="2"/>
      <c r="Z104" s="2"/>
    </row>
    <row r="105" customFormat="false" ht="12.75" hidden="false" customHeight="true" outlineLevel="0" collapsed="false">
      <c r="A105" s="113"/>
      <c r="B105" s="2"/>
      <c r="C105" s="2"/>
      <c r="D105" s="2"/>
      <c r="E105" s="2"/>
      <c r="F105" s="2"/>
      <c r="G105" s="103"/>
      <c r="H105" s="2"/>
      <c r="I105" s="2"/>
      <c r="J105" s="2"/>
      <c r="K105" s="2"/>
      <c r="L105" s="2"/>
      <c r="M105" s="2"/>
      <c r="N105" s="2"/>
      <c r="O105" s="2"/>
      <c r="P105" s="2"/>
      <c r="Q105" s="2"/>
      <c r="R105" s="2"/>
      <c r="S105" s="2"/>
      <c r="T105" s="2"/>
      <c r="U105" s="2"/>
      <c r="V105" s="2"/>
      <c r="W105" s="2"/>
      <c r="X105" s="2"/>
      <c r="Y105" s="2"/>
      <c r="Z105" s="2"/>
    </row>
    <row r="106" customFormat="false" ht="12.75" hidden="false" customHeight="true" outlineLevel="0" collapsed="false">
      <c r="A106" s="115" t="s">
        <v>1480</v>
      </c>
      <c r="B106" s="116" t="s">
        <v>1398</v>
      </c>
      <c r="C106" s="116" t="n">
        <v>4.3</v>
      </c>
      <c r="D106" s="116"/>
      <c r="E106" s="116"/>
      <c r="F106" s="116"/>
      <c r="G106" s="117" t="s">
        <v>1481</v>
      </c>
    </row>
    <row r="107" customFormat="false" ht="12.75" hidden="false" customHeight="true" outlineLevel="0" collapsed="false">
      <c r="A107" s="113" t="s">
        <v>1482</v>
      </c>
      <c r="B107" s="2" t="s">
        <v>1398</v>
      </c>
      <c r="C107" s="2" t="n">
        <v>2.2</v>
      </c>
      <c r="D107" s="2"/>
      <c r="E107" s="2"/>
      <c r="F107" s="2"/>
      <c r="G107" s="103" t="s">
        <v>1483</v>
      </c>
    </row>
    <row r="108" customFormat="false" ht="12.75" hidden="false" customHeight="true" outlineLevel="0" collapsed="false">
      <c r="A108" s="113"/>
      <c r="B108" s="2" t="s">
        <v>1384</v>
      </c>
      <c r="C108" s="2" t="n">
        <f aca="false">C106*$C$4</f>
        <v>15.7666666666666</v>
      </c>
      <c r="D108" s="2"/>
      <c r="E108" s="2"/>
      <c r="F108" s="2" t="s">
        <v>147</v>
      </c>
      <c r="G108" s="103"/>
    </row>
    <row r="109" customFormat="false" ht="12.75" hidden="false" customHeight="true" outlineLevel="0" collapsed="false">
      <c r="A109" s="113"/>
      <c r="B109" s="2" t="s">
        <v>1384</v>
      </c>
      <c r="C109" s="2" t="n">
        <f aca="false">C107*$C$4</f>
        <v>8.06666666666665</v>
      </c>
      <c r="D109" s="2"/>
      <c r="E109" s="2"/>
      <c r="F109" s="2" t="s">
        <v>147</v>
      </c>
      <c r="G109" s="103"/>
    </row>
    <row r="110" customFormat="false" ht="12.75" hidden="false" customHeight="true" outlineLevel="0" collapsed="false">
      <c r="A110" s="113"/>
      <c r="B110" s="2"/>
      <c r="C110" s="2"/>
      <c r="D110" s="2"/>
      <c r="E110" s="2"/>
      <c r="F110" s="2"/>
      <c r="G110" s="103"/>
    </row>
    <row r="111" customFormat="false" ht="12.75" hidden="false" customHeight="true" outlineLevel="0" collapsed="false">
      <c r="A111" s="114" t="s">
        <v>1484</v>
      </c>
      <c r="B111" s="100" t="s">
        <v>1398</v>
      </c>
      <c r="C111" s="100" t="n">
        <v>2.18</v>
      </c>
      <c r="D111" s="100"/>
      <c r="E111" s="100"/>
      <c r="F111" s="100" t="s">
        <v>1485</v>
      </c>
      <c r="G111" s="101" t="s">
        <v>1486</v>
      </c>
    </row>
    <row r="112" customFormat="false" ht="12.75" hidden="false" customHeight="true" outlineLevel="0" collapsed="false">
      <c r="A112" s="113" t="s">
        <v>1487</v>
      </c>
      <c r="B112" s="2"/>
      <c r="C112" s="2" t="n">
        <f aca="false">C111*$C$4</f>
        <v>7.993333333</v>
      </c>
      <c r="D112" s="2"/>
      <c r="E112" s="2"/>
      <c r="F112" s="2"/>
      <c r="G112" s="103"/>
    </row>
    <row r="113" customFormat="false" ht="12.75" hidden="false" customHeight="true" outlineLevel="0" collapsed="false">
      <c r="A113" s="93"/>
      <c r="B113" s="111"/>
      <c r="C113" s="111"/>
      <c r="D113" s="111"/>
      <c r="E113" s="111"/>
      <c r="F113" s="111"/>
      <c r="G113" s="112"/>
      <c r="H113" s="2"/>
      <c r="I113" s="2"/>
      <c r="J113" s="2"/>
      <c r="K113" s="2"/>
      <c r="L113" s="2"/>
      <c r="M113" s="2"/>
      <c r="N113" s="2"/>
      <c r="O113" s="2"/>
      <c r="P113" s="2"/>
      <c r="Q113" s="2"/>
      <c r="R113" s="2"/>
      <c r="S113" s="2"/>
      <c r="T113" s="2"/>
      <c r="U113" s="2"/>
      <c r="V113" s="2"/>
      <c r="W113" s="2"/>
      <c r="X113" s="2"/>
      <c r="Y113" s="2"/>
      <c r="Z113" s="2"/>
    </row>
    <row r="114" customFormat="false" ht="12.75" hidden="false" customHeight="true" outlineLevel="0" collapsed="false">
      <c r="A114" s="113" t="s">
        <v>1488</v>
      </c>
      <c r="B114" s="2" t="s">
        <v>1398</v>
      </c>
      <c r="C114" s="2" t="n">
        <v>1.55</v>
      </c>
      <c r="D114" s="2"/>
      <c r="E114" s="2"/>
      <c r="F114" s="2" t="s">
        <v>153</v>
      </c>
      <c r="G114" s="103" t="s">
        <v>153</v>
      </c>
    </row>
    <row r="115" customFormat="false" ht="12.75" hidden="false" customHeight="true" outlineLevel="0" collapsed="false">
      <c r="A115" s="113" t="s">
        <v>1489</v>
      </c>
      <c r="B115" s="2"/>
      <c r="C115" s="2" t="n">
        <f aca="false">C114*$C$4</f>
        <v>5.683333333</v>
      </c>
      <c r="D115" s="2"/>
      <c r="E115" s="2"/>
      <c r="F115" s="2"/>
      <c r="G115" s="103"/>
    </row>
    <row r="116" customFormat="false" ht="12.75" hidden="false" customHeight="true" outlineLevel="0" collapsed="false">
      <c r="A116" s="113"/>
      <c r="B116" s="2"/>
      <c r="C116" s="2"/>
      <c r="D116" s="2"/>
      <c r="E116" s="2"/>
      <c r="F116" s="2"/>
      <c r="G116" s="103"/>
    </row>
    <row r="117" customFormat="false" ht="12.75" hidden="false" customHeight="true" outlineLevel="0" collapsed="false">
      <c r="A117" s="114" t="s">
        <v>1490</v>
      </c>
      <c r="B117" s="100" t="s">
        <v>1398</v>
      </c>
      <c r="C117" s="100" t="n">
        <v>2.3</v>
      </c>
      <c r="D117" s="100"/>
      <c r="E117" s="100"/>
      <c r="F117" s="100" t="s">
        <v>273</v>
      </c>
      <c r="G117" s="101" t="s">
        <v>273</v>
      </c>
    </row>
    <row r="118" customFormat="false" ht="12.75" hidden="false" customHeight="true" outlineLevel="0" collapsed="false">
      <c r="A118" s="113" t="s">
        <v>1491</v>
      </c>
      <c r="B118" s="2"/>
      <c r="C118" s="2" t="n">
        <f aca="false">C117*$C$4</f>
        <v>8.433333333</v>
      </c>
      <c r="D118" s="2"/>
      <c r="E118" s="2"/>
      <c r="F118" s="2"/>
      <c r="G118" s="103"/>
    </row>
    <row r="119" customFormat="false" ht="12.75" hidden="false" customHeight="true" outlineLevel="0" collapsed="false">
      <c r="A119" s="93"/>
      <c r="B119" s="111"/>
      <c r="C119" s="111"/>
      <c r="D119" s="111"/>
      <c r="E119" s="111"/>
      <c r="F119" s="111"/>
      <c r="G119" s="112"/>
    </row>
    <row r="120" customFormat="false" ht="12.75" hidden="false" customHeight="true" outlineLevel="0" collapsed="false">
      <c r="A120" s="113" t="s">
        <v>1492</v>
      </c>
      <c r="B120" s="2" t="s">
        <v>1398</v>
      </c>
      <c r="C120" s="2" t="n">
        <v>2.5</v>
      </c>
      <c r="D120" s="2"/>
      <c r="E120" s="2"/>
      <c r="F120" s="2" t="s">
        <v>147</v>
      </c>
      <c r="G120" s="103" t="s">
        <v>1493</v>
      </c>
    </row>
    <row r="121" customFormat="false" ht="12.75" hidden="false" customHeight="true" outlineLevel="0" collapsed="false">
      <c r="A121" s="113" t="s">
        <v>1494</v>
      </c>
      <c r="B121" s="2"/>
      <c r="C121" s="2" t="n">
        <f aca="false">C120*$C$4</f>
        <v>9.166666667</v>
      </c>
      <c r="D121" s="2"/>
      <c r="E121" s="2"/>
      <c r="F121" s="2"/>
      <c r="G121" s="103"/>
    </row>
    <row r="122" customFormat="false" ht="12.75" hidden="false" customHeight="true" outlineLevel="0" collapsed="false">
      <c r="A122" s="113"/>
      <c r="B122" s="2"/>
      <c r="C122" s="2"/>
      <c r="D122" s="2"/>
      <c r="E122" s="2"/>
      <c r="F122" s="2"/>
      <c r="G122" s="103"/>
    </row>
    <row r="123" customFormat="false" ht="12.75" hidden="false" customHeight="true" outlineLevel="0" collapsed="false">
      <c r="A123" s="99" t="s">
        <v>1495</v>
      </c>
      <c r="B123" s="100" t="s">
        <v>1457</v>
      </c>
      <c r="C123" s="100" t="n">
        <v>179.6</v>
      </c>
      <c r="D123" s="100"/>
      <c r="E123" s="100"/>
      <c r="F123" s="100"/>
      <c r="G123" s="101"/>
    </row>
    <row r="124" customFormat="false" ht="12.75" hidden="false" customHeight="true" outlineLevel="0" collapsed="false">
      <c r="A124" s="113" t="s">
        <v>1496</v>
      </c>
      <c r="B124" s="2" t="s">
        <v>1380</v>
      </c>
      <c r="C124" s="2" t="n">
        <f aca="false">C123*10000</f>
        <v>1796000</v>
      </c>
      <c r="D124" s="2"/>
      <c r="E124" s="2"/>
      <c r="F124" s="2"/>
      <c r="G124" s="103"/>
    </row>
    <row r="125" customFormat="false" ht="12.75" hidden="false" customHeight="true" outlineLevel="0" collapsed="false">
      <c r="A125" s="113"/>
      <c r="B125" s="2" t="s">
        <v>1382</v>
      </c>
      <c r="C125" s="2" t="n">
        <f aca="false">C124/C3</f>
        <v>1.796</v>
      </c>
      <c r="D125" s="2"/>
      <c r="E125" s="2"/>
      <c r="F125" s="2"/>
      <c r="G125" s="103"/>
    </row>
    <row r="126" customFormat="false" ht="12.75" hidden="false" customHeight="true" outlineLevel="0" collapsed="false">
      <c r="A126" s="113"/>
      <c r="B126" s="2" t="s">
        <v>1384</v>
      </c>
      <c r="C126" s="2" t="n">
        <f aca="false">C125*C4</f>
        <v>6.585333333</v>
      </c>
      <c r="D126" s="2"/>
      <c r="E126" s="2"/>
      <c r="F126" s="2" t="s">
        <v>1385</v>
      </c>
      <c r="G126" s="103"/>
    </row>
    <row r="127" customFormat="false" ht="12.75" hidden="false" customHeight="true" outlineLevel="0" collapsed="false">
      <c r="A127" s="93"/>
      <c r="B127" s="111"/>
      <c r="C127" s="111"/>
      <c r="D127" s="111"/>
      <c r="E127" s="111"/>
      <c r="F127" s="111"/>
      <c r="G127" s="112"/>
    </row>
    <row r="128" customFormat="false" ht="12.75" hidden="false" customHeight="true" outlineLevel="0" collapsed="false">
      <c r="A128" s="113" t="s">
        <v>1497</v>
      </c>
      <c r="B128" s="2" t="s">
        <v>1457</v>
      </c>
      <c r="C128" s="2" t="n">
        <v>163</v>
      </c>
      <c r="D128" s="2"/>
      <c r="E128" s="2"/>
      <c r="F128" s="2" t="s">
        <v>1385</v>
      </c>
      <c r="G128" s="103" t="s">
        <v>1498</v>
      </c>
    </row>
    <row r="129" customFormat="false" ht="12.75" hidden="false" customHeight="true" outlineLevel="0" collapsed="false">
      <c r="A129" s="113" t="s">
        <v>1499</v>
      </c>
      <c r="B129" s="2" t="s">
        <v>1380</v>
      </c>
      <c r="C129" s="2" t="n">
        <f aca="false">C128*10000</f>
        <v>1630000</v>
      </c>
      <c r="D129" s="2"/>
      <c r="E129" s="2"/>
      <c r="F129" s="2"/>
      <c r="G129" s="103"/>
    </row>
    <row r="130" customFormat="false" ht="12.75" hidden="false" customHeight="true" outlineLevel="0" collapsed="false">
      <c r="A130" s="113"/>
      <c r="B130" s="2" t="s">
        <v>1382</v>
      </c>
      <c r="C130" s="2" t="n">
        <f aca="false">C129/$C$3</f>
        <v>1.63</v>
      </c>
      <c r="D130" s="2"/>
      <c r="E130" s="2"/>
      <c r="F130" s="2"/>
      <c r="G130" s="103"/>
    </row>
    <row r="131" customFormat="false" ht="12.75" hidden="false" customHeight="true" outlineLevel="0" collapsed="false">
      <c r="A131" s="113"/>
      <c r="B131" s="2" t="s">
        <v>1384</v>
      </c>
      <c r="C131" s="2" t="n">
        <f aca="false">C130*$C$4</f>
        <v>5.976666667</v>
      </c>
      <c r="D131" s="2"/>
      <c r="E131" s="2"/>
      <c r="F131" s="2"/>
      <c r="G131" s="103"/>
      <c r="H131" s="2"/>
      <c r="I131" s="2"/>
      <c r="J131" s="2"/>
      <c r="K131" s="2"/>
      <c r="L131" s="2"/>
      <c r="M131" s="2"/>
      <c r="N131" s="2"/>
      <c r="O131" s="2"/>
      <c r="P131" s="2"/>
      <c r="Q131" s="2"/>
      <c r="R131" s="2"/>
      <c r="S131" s="2"/>
      <c r="T131" s="2"/>
      <c r="U131" s="2"/>
      <c r="V131" s="2"/>
      <c r="W131" s="2"/>
      <c r="X131" s="2"/>
      <c r="Y131" s="2"/>
      <c r="Z131" s="2"/>
    </row>
    <row r="132" customFormat="false" ht="12.75" hidden="false" customHeight="true" outlineLevel="0" collapsed="false">
      <c r="A132" s="113"/>
      <c r="B132" s="2"/>
      <c r="C132" s="2"/>
      <c r="D132" s="2"/>
      <c r="E132" s="2"/>
      <c r="F132" s="2"/>
      <c r="G132" s="103"/>
    </row>
    <row r="133" customFormat="false" ht="12.75" hidden="false" customHeight="true" outlineLevel="0" collapsed="false">
      <c r="A133" s="114" t="s">
        <v>1500</v>
      </c>
      <c r="B133" s="100" t="s">
        <v>1457</v>
      </c>
      <c r="C133" s="100" t="n">
        <v>269.2</v>
      </c>
      <c r="D133" s="100"/>
      <c r="E133" s="100"/>
      <c r="F133" s="100" t="s">
        <v>1385</v>
      </c>
      <c r="G133" s="101" t="s">
        <v>1501</v>
      </c>
    </row>
    <row r="134" customFormat="false" ht="12.75" hidden="false" customHeight="true" outlineLevel="0" collapsed="false">
      <c r="A134" s="113" t="s">
        <v>1502</v>
      </c>
      <c r="B134" s="2" t="s">
        <v>1380</v>
      </c>
      <c r="C134" s="2" t="n">
        <f aca="false">C133*10000</f>
        <v>2692000</v>
      </c>
      <c r="D134" s="2"/>
      <c r="E134" s="2"/>
      <c r="F134" s="2"/>
      <c r="G134" s="103"/>
    </row>
    <row r="135" customFormat="false" ht="12.75" hidden="false" customHeight="true" outlineLevel="0" collapsed="false">
      <c r="A135" s="113"/>
      <c r="B135" s="2" t="s">
        <v>1382</v>
      </c>
      <c r="C135" s="2" t="n">
        <f aca="false">C134/$C$3</f>
        <v>2.692</v>
      </c>
      <c r="D135" s="2"/>
      <c r="E135" s="2"/>
      <c r="F135" s="2"/>
      <c r="G135" s="103"/>
    </row>
    <row r="136" customFormat="false" ht="12.75" hidden="false" customHeight="true" outlineLevel="0" collapsed="false">
      <c r="A136" s="93"/>
      <c r="B136" s="111" t="s">
        <v>1384</v>
      </c>
      <c r="C136" s="111" t="n">
        <f aca="false">C135*$C$4</f>
        <v>9.870666667</v>
      </c>
      <c r="D136" s="111"/>
      <c r="E136" s="111"/>
      <c r="F136" s="111"/>
      <c r="G136" s="112"/>
    </row>
    <row r="137" customFormat="false" ht="12.75" hidden="false" customHeight="true" outlineLevel="0" collapsed="false">
      <c r="A137" s="113" t="s">
        <v>1503</v>
      </c>
      <c r="B137" s="2"/>
      <c r="C137" s="2"/>
      <c r="D137" s="2"/>
      <c r="E137" s="2"/>
      <c r="F137" s="2"/>
      <c r="G137" s="103"/>
      <c r="H137" s="2"/>
      <c r="I137" s="2"/>
      <c r="J137" s="2"/>
      <c r="K137" s="2"/>
      <c r="L137" s="2"/>
      <c r="M137" s="2"/>
      <c r="N137" s="2"/>
      <c r="O137" s="2"/>
      <c r="P137" s="2"/>
      <c r="Q137" s="2"/>
      <c r="R137" s="2"/>
      <c r="S137" s="2"/>
      <c r="T137" s="2"/>
      <c r="U137" s="2"/>
      <c r="V137" s="2"/>
      <c r="W137" s="2"/>
      <c r="X137" s="2"/>
      <c r="Y137" s="2"/>
      <c r="Z137" s="2"/>
    </row>
    <row r="138" customFormat="false" ht="12.75" hidden="false" customHeight="true" outlineLevel="0" collapsed="false">
      <c r="A138" s="113" t="s">
        <v>1504</v>
      </c>
      <c r="B138" s="2" t="s">
        <v>1457</v>
      </c>
      <c r="C138" s="2" t="n">
        <v>396.6</v>
      </c>
      <c r="D138" s="2"/>
      <c r="E138" s="2"/>
      <c r="F138" s="2"/>
      <c r="G138" s="103"/>
    </row>
    <row r="139" customFormat="false" ht="12.75" hidden="false" customHeight="true" outlineLevel="0" collapsed="false">
      <c r="A139" s="118" t="s">
        <v>1505</v>
      </c>
      <c r="B139" s="2" t="s">
        <v>1457</v>
      </c>
      <c r="C139" s="2" t="n">
        <v>651</v>
      </c>
      <c r="D139" s="2"/>
      <c r="E139" s="2"/>
      <c r="F139" s="2"/>
      <c r="G139" s="103"/>
    </row>
    <row r="140" customFormat="false" ht="12.75" hidden="false" customHeight="true" outlineLevel="0" collapsed="false">
      <c r="A140" s="113" t="s">
        <v>1506</v>
      </c>
      <c r="B140" s="2" t="s">
        <v>1457</v>
      </c>
      <c r="C140" s="2" t="n">
        <v>286.8</v>
      </c>
      <c r="D140" s="2"/>
      <c r="E140" s="2"/>
      <c r="F140" s="2"/>
      <c r="G140" s="103"/>
    </row>
    <row r="141" customFormat="false" ht="12.75" hidden="false" customHeight="true" outlineLevel="0" collapsed="false">
      <c r="A141" s="113" t="s">
        <v>1507</v>
      </c>
      <c r="B141" s="2" t="s">
        <v>1457</v>
      </c>
      <c r="C141" s="2" t="n">
        <v>104.4</v>
      </c>
      <c r="D141" s="2"/>
      <c r="E141" s="2"/>
      <c r="F141" s="2"/>
      <c r="G141" s="103"/>
    </row>
    <row r="142" customFormat="false" ht="12.75" hidden="false" customHeight="true" outlineLevel="0" collapsed="false">
      <c r="A142" s="113" t="s">
        <v>1508</v>
      </c>
      <c r="B142" s="2" t="s">
        <v>1457</v>
      </c>
      <c r="C142" s="2" t="n">
        <v>166.6</v>
      </c>
      <c r="D142" s="2"/>
      <c r="E142" s="2"/>
      <c r="F142" s="2"/>
      <c r="G142" s="103"/>
    </row>
    <row r="143" customFormat="false" ht="12.75" hidden="false" customHeight="true" outlineLevel="0" collapsed="false">
      <c r="A143" s="113" t="s">
        <v>1509</v>
      </c>
      <c r="B143" s="2" t="s">
        <v>1457</v>
      </c>
      <c r="C143" s="2" t="n">
        <v>182.8</v>
      </c>
      <c r="D143" s="2"/>
      <c r="E143" s="2"/>
      <c r="F143" s="2"/>
      <c r="G143" s="103"/>
    </row>
    <row r="144" customFormat="false" ht="12.75" hidden="false" customHeight="true" outlineLevel="0" collapsed="false">
      <c r="A144" s="113" t="s">
        <v>1510</v>
      </c>
      <c r="B144" s="2" t="s">
        <v>1457</v>
      </c>
      <c r="C144" s="2" t="n">
        <v>182.8</v>
      </c>
      <c r="D144" s="2"/>
      <c r="E144" s="2"/>
      <c r="F144" s="2"/>
      <c r="G144" s="103"/>
    </row>
    <row r="145" customFormat="false" ht="12.75" hidden="false" customHeight="true" outlineLevel="0" collapsed="false">
      <c r="A145" s="113" t="s">
        <v>1511</v>
      </c>
      <c r="B145" s="2" t="s">
        <v>1457</v>
      </c>
      <c r="C145" s="2" t="n">
        <v>182.8</v>
      </c>
      <c r="D145" s="2"/>
      <c r="E145" s="2"/>
      <c r="F145" s="2"/>
      <c r="G145" s="103"/>
    </row>
    <row r="146" customFormat="false" ht="12.75" hidden="false" customHeight="true" outlineLevel="0" collapsed="false">
      <c r="A146" s="113" t="s">
        <v>1504</v>
      </c>
      <c r="B146" s="2" t="s">
        <v>1380</v>
      </c>
      <c r="C146" s="2" t="n">
        <f aca="false">C138*10000</f>
        <v>3966000</v>
      </c>
      <c r="D146" s="2"/>
      <c r="E146" s="2"/>
      <c r="F146" s="2"/>
      <c r="G146" s="103"/>
    </row>
    <row r="147" customFormat="false" ht="12.75" hidden="false" customHeight="true" outlineLevel="0" collapsed="false">
      <c r="A147" s="118" t="s">
        <v>1505</v>
      </c>
      <c r="B147" s="2" t="s">
        <v>1380</v>
      </c>
      <c r="C147" s="2" t="n">
        <f aca="false">C139*10000</f>
        <v>6510000</v>
      </c>
      <c r="D147" s="2"/>
      <c r="E147" s="2"/>
      <c r="F147" s="2"/>
      <c r="G147" s="103"/>
    </row>
    <row r="148" customFormat="false" ht="12.75" hidden="false" customHeight="true" outlineLevel="0" collapsed="false">
      <c r="A148" s="113" t="s">
        <v>1506</v>
      </c>
      <c r="B148" s="2" t="s">
        <v>1380</v>
      </c>
      <c r="C148" s="2" t="n">
        <f aca="false">C140*10000</f>
        <v>2868000</v>
      </c>
      <c r="D148" s="2"/>
      <c r="E148" s="2"/>
      <c r="F148" s="2"/>
      <c r="G148" s="103"/>
    </row>
    <row r="149" customFormat="false" ht="12.75" hidden="false" customHeight="true" outlineLevel="0" collapsed="false">
      <c r="A149" s="113" t="s">
        <v>1507</v>
      </c>
      <c r="B149" s="2" t="s">
        <v>1380</v>
      </c>
      <c r="C149" s="2" t="n">
        <f aca="false">C141*10000</f>
        <v>1044000</v>
      </c>
      <c r="D149" s="2"/>
      <c r="E149" s="2"/>
      <c r="F149" s="2"/>
      <c r="G149" s="103"/>
    </row>
    <row r="150" customFormat="false" ht="12.75" hidden="false" customHeight="true" outlineLevel="0" collapsed="false">
      <c r="A150" s="113" t="s">
        <v>1508</v>
      </c>
      <c r="B150" s="2" t="s">
        <v>1380</v>
      </c>
      <c r="C150" s="2" t="n">
        <f aca="false">C142*10000</f>
        <v>1666000</v>
      </c>
      <c r="D150" s="2"/>
      <c r="E150" s="2"/>
      <c r="F150" s="2"/>
      <c r="G150" s="103"/>
    </row>
    <row r="151" customFormat="false" ht="12.75" hidden="false" customHeight="true" outlineLevel="0" collapsed="false">
      <c r="A151" s="113" t="s">
        <v>1509</v>
      </c>
      <c r="B151" s="2" t="s">
        <v>1380</v>
      </c>
      <c r="C151" s="2" t="n">
        <f aca="false">C143*10000</f>
        <v>1828000</v>
      </c>
      <c r="D151" s="2"/>
      <c r="E151" s="2"/>
      <c r="F151" s="2"/>
      <c r="G151" s="103"/>
    </row>
    <row r="152" customFormat="false" ht="12.75" hidden="false" customHeight="true" outlineLevel="0" collapsed="false">
      <c r="A152" s="113" t="s">
        <v>1510</v>
      </c>
      <c r="B152" s="2" t="s">
        <v>1380</v>
      </c>
      <c r="C152" s="2" t="n">
        <f aca="false">C144*10000</f>
        <v>1828000</v>
      </c>
      <c r="D152" s="2"/>
      <c r="E152" s="2"/>
      <c r="F152" s="2"/>
      <c r="G152" s="103"/>
    </row>
    <row r="153" customFormat="false" ht="12.75" hidden="false" customHeight="true" outlineLevel="0" collapsed="false">
      <c r="A153" s="113" t="s">
        <v>1511</v>
      </c>
      <c r="B153" s="2" t="s">
        <v>1380</v>
      </c>
      <c r="C153" s="2" t="n">
        <f aca="false">C145*10000</f>
        <v>1828000</v>
      </c>
      <c r="D153" s="2"/>
      <c r="E153" s="2"/>
      <c r="F153" s="2"/>
      <c r="G153" s="103"/>
    </row>
    <row r="154" customFormat="false" ht="12.75" hidden="false" customHeight="true" outlineLevel="0" collapsed="false">
      <c r="A154" s="113" t="s">
        <v>1504</v>
      </c>
      <c r="B154" s="2" t="s">
        <v>1382</v>
      </c>
      <c r="C154" s="2" t="n">
        <f aca="false">C146/$C$3</f>
        <v>3.966</v>
      </c>
      <c r="D154" s="2"/>
      <c r="E154" s="2"/>
      <c r="F154" s="2"/>
      <c r="G154" s="103"/>
    </row>
    <row r="155" customFormat="false" ht="12.75" hidden="false" customHeight="true" outlineLevel="0" collapsed="false">
      <c r="A155" s="118" t="s">
        <v>1505</v>
      </c>
      <c r="B155" s="2" t="s">
        <v>1382</v>
      </c>
      <c r="C155" s="2" t="n">
        <f aca="false">C147/$C$3</f>
        <v>6.51</v>
      </c>
      <c r="D155" s="2"/>
      <c r="E155" s="2"/>
      <c r="F155" s="2"/>
      <c r="G155" s="103"/>
    </row>
    <row r="156" customFormat="false" ht="12.75" hidden="false" customHeight="true" outlineLevel="0" collapsed="false">
      <c r="A156" s="113" t="s">
        <v>1506</v>
      </c>
      <c r="B156" s="2" t="s">
        <v>1382</v>
      </c>
      <c r="C156" s="2" t="n">
        <f aca="false">C148/$C$3</f>
        <v>2.868</v>
      </c>
      <c r="D156" s="2"/>
      <c r="E156" s="2"/>
      <c r="F156" s="2"/>
      <c r="G156" s="103"/>
    </row>
    <row r="157" customFormat="false" ht="12.75" hidden="false" customHeight="true" outlineLevel="0" collapsed="false">
      <c r="A157" s="113" t="s">
        <v>1507</v>
      </c>
      <c r="B157" s="2" t="s">
        <v>1382</v>
      </c>
      <c r="C157" s="2" t="n">
        <f aca="false">C149/$C$3</f>
        <v>1.044</v>
      </c>
      <c r="D157" s="2"/>
      <c r="E157" s="2"/>
      <c r="F157" s="2"/>
      <c r="G157" s="103"/>
    </row>
    <row r="158" customFormat="false" ht="12.75" hidden="false" customHeight="true" outlineLevel="0" collapsed="false">
      <c r="A158" s="113" t="s">
        <v>1508</v>
      </c>
      <c r="B158" s="2" t="s">
        <v>1382</v>
      </c>
      <c r="C158" s="2" t="n">
        <f aca="false">C150/$C$3</f>
        <v>1.666</v>
      </c>
      <c r="D158" s="2"/>
      <c r="E158" s="2"/>
      <c r="F158" s="2"/>
      <c r="G158" s="103"/>
    </row>
    <row r="159" customFormat="false" ht="12.75" hidden="false" customHeight="true" outlineLevel="0" collapsed="false">
      <c r="A159" s="113" t="s">
        <v>1509</v>
      </c>
      <c r="B159" s="2" t="s">
        <v>1382</v>
      </c>
      <c r="C159" s="2" t="n">
        <f aca="false">C151/$C$3</f>
        <v>1.828</v>
      </c>
      <c r="D159" s="2"/>
      <c r="E159" s="2"/>
      <c r="F159" s="2"/>
      <c r="G159" s="103"/>
    </row>
    <row r="160" customFormat="false" ht="12.75" hidden="false" customHeight="true" outlineLevel="0" collapsed="false">
      <c r="A160" s="113" t="s">
        <v>1510</v>
      </c>
      <c r="B160" s="2" t="s">
        <v>1382</v>
      </c>
      <c r="C160" s="2" t="n">
        <f aca="false">C152/$C$3</f>
        <v>1.828</v>
      </c>
      <c r="D160" s="2"/>
      <c r="E160" s="2"/>
      <c r="F160" s="2"/>
      <c r="G160" s="103"/>
    </row>
    <row r="161" customFormat="false" ht="12.75" hidden="false" customHeight="true" outlineLevel="0" collapsed="false">
      <c r="A161" s="113" t="s">
        <v>1511</v>
      </c>
      <c r="B161" s="2" t="s">
        <v>1382</v>
      </c>
      <c r="C161" s="2" t="n">
        <f aca="false">C153/$C$3</f>
        <v>1.828</v>
      </c>
      <c r="D161" s="2"/>
      <c r="E161" s="2"/>
      <c r="F161" s="2"/>
      <c r="G161" s="103"/>
    </row>
    <row r="162" customFormat="false" ht="12.75" hidden="false" customHeight="true" outlineLevel="0" collapsed="false">
      <c r="A162" s="113" t="s">
        <v>1504</v>
      </c>
      <c r="B162" s="2" t="s">
        <v>1384</v>
      </c>
      <c r="C162" s="2" t="n">
        <f aca="false">C154*$C$4</f>
        <v>14.542</v>
      </c>
      <c r="D162" s="2"/>
      <c r="E162" s="2"/>
      <c r="F162" s="2"/>
      <c r="G162" s="103"/>
    </row>
    <row r="163" customFormat="false" ht="12.75" hidden="false" customHeight="true" outlineLevel="0" collapsed="false">
      <c r="A163" s="118" t="s">
        <v>1505</v>
      </c>
      <c r="B163" s="2" t="s">
        <v>1384</v>
      </c>
      <c r="C163" s="2" t="n">
        <f aca="false">C155*$C$4</f>
        <v>23.87</v>
      </c>
      <c r="D163" s="2"/>
      <c r="E163" s="2"/>
      <c r="F163" s="2"/>
      <c r="G163" s="103"/>
    </row>
    <row r="164" customFormat="false" ht="12.75" hidden="false" customHeight="true" outlineLevel="0" collapsed="false">
      <c r="A164" s="113" t="s">
        <v>1506</v>
      </c>
      <c r="B164" s="2" t="s">
        <v>1384</v>
      </c>
      <c r="C164" s="2" t="n">
        <f aca="false">C156*$C$4</f>
        <v>10.516</v>
      </c>
      <c r="D164" s="2"/>
      <c r="E164" s="2"/>
      <c r="F164" s="2"/>
      <c r="G164" s="103"/>
    </row>
    <row r="165" customFormat="false" ht="12.75" hidden="false" customHeight="true" outlineLevel="0" collapsed="false">
      <c r="A165" s="113" t="s">
        <v>1507</v>
      </c>
      <c r="B165" s="2" t="s">
        <v>1384</v>
      </c>
      <c r="C165" s="2" t="n">
        <f aca="false">C157*$C$4</f>
        <v>3.82799999999999</v>
      </c>
      <c r="D165" s="2"/>
      <c r="E165" s="2"/>
      <c r="F165" s="2"/>
      <c r="G165" s="103"/>
    </row>
    <row r="166" customFormat="false" ht="12.75" hidden="false" customHeight="true" outlineLevel="0" collapsed="false">
      <c r="A166" s="113" t="s">
        <v>1508</v>
      </c>
      <c r="B166" s="2" t="s">
        <v>1384</v>
      </c>
      <c r="C166" s="2" t="n">
        <f aca="false">C158*$C$4</f>
        <v>6.10866666666666</v>
      </c>
      <c r="D166" s="2"/>
      <c r="E166" s="2"/>
      <c r="F166" s="2"/>
      <c r="G166" s="103"/>
    </row>
    <row r="167" customFormat="false" ht="12.75" hidden="false" customHeight="true" outlineLevel="0" collapsed="false">
      <c r="A167" s="113" t="s">
        <v>1509</v>
      </c>
      <c r="B167" s="2" t="s">
        <v>1384</v>
      </c>
      <c r="C167" s="2" t="n">
        <f aca="false">C159*$C$4</f>
        <v>6.70266666666665</v>
      </c>
      <c r="D167" s="2"/>
      <c r="E167" s="2"/>
      <c r="F167" s="2"/>
      <c r="G167" s="103"/>
    </row>
    <row r="168" customFormat="false" ht="12.75" hidden="false" customHeight="true" outlineLevel="0" collapsed="false">
      <c r="A168" s="113" t="s">
        <v>1510</v>
      </c>
      <c r="B168" s="2" t="s">
        <v>1384</v>
      </c>
      <c r="C168" s="2" t="n">
        <f aca="false">C160*$C$4</f>
        <v>6.70266666666665</v>
      </c>
      <c r="D168" s="2"/>
      <c r="E168" s="2"/>
      <c r="F168" s="2"/>
      <c r="G168" s="103"/>
    </row>
    <row r="169" customFormat="false" ht="12.75" hidden="false" customHeight="true" outlineLevel="0" collapsed="false">
      <c r="A169" s="113" t="s">
        <v>1511</v>
      </c>
      <c r="B169" s="2" t="s">
        <v>1384</v>
      </c>
      <c r="C169" s="2" t="n">
        <f aca="false">C161*$C$4</f>
        <v>6.70266666666665</v>
      </c>
      <c r="D169" s="2"/>
      <c r="E169" s="2"/>
      <c r="F169" s="2"/>
      <c r="G169" s="103"/>
    </row>
    <row r="170" customFormat="false" ht="12.75" hidden="false" customHeight="true" outlineLevel="0" collapsed="false">
      <c r="A170" s="113"/>
      <c r="B170" s="2"/>
      <c r="C170" s="2"/>
      <c r="D170" s="2"/>
      <c r="E170" s="2"/>
      <c r="F170" s="2"/>
      <c r="G170" s="103"/>
    </row>
    <row r="171" customFormat="false" ht="12.75" hidden="false" customHeight="true" outlineLevel="0" collapsed="false">
      <c r="A171" s="113"/>
      <c r="B171" s="2"/>
      <c r="C171" s="2"/>
      <c r="D171" s="2"/>
      <c r="E171" s="2"/>
      <c r="F171" s="2"/>
      <c r="G171" s="103"/>
    </row>
    <row r="172" customFormat="false" ht="12.75" hidden="false" customHeight="true" outlineLevel="0" collapsed="false">
      <c r="A172" s="114" t="s">
        <v>1512</v>
      </c>
      <c r="B172" s="100"/>
      <c r="C172" s="100"/>
      <c r="D172" s="100"/>
      <c r="E172" s="100"/>
      <c r="F172" s="100"/>
      <c r="G172" s="101"/>
    </row>
    <row r="173" customFormat="false" ht="12.75" hidden="false" customHeight="true" outlineLevel="0" collapsed="false">
      <c r="A173" s="113"/>
      <c r="B173" s="119" t="s">
        <v>1384</v>
      </c>
      <c r="C173" s="119" t="n">
        <v>7.48</v>
      </c>
      <c r="D173" s="2"/>
      <c r="E173" s="2"/>
      <c r="F173" s="2"/>
      <c r="G173" s="120" t="s">
        <v>1513</v>
      </c>
    </row>
    <row r="174" customFormat="false" ht="12.75" hidden="false" customHeight="true" outlineLevel="0" collapsed="false">
      <c r="A174" s="113"/>
      <c r="B174" s="119" t="s">
        <v>1384</v>
      </c>
      <c r="C174" s="119" t="n">
        <v>7.09</v>
      </c>
      <c r="D174" s="2"/>
      <c r="E174" s="2"/>
      <c r="F174" s="2"/>
      <c r="G174" s="103"/>
    </row>
    <row r="175" customFormat="false" ht="12.75" hidden="false" customHeight="true" outlineLevel="0" collapsed="false">
      <c r="A175" s="113"/>
      <c r="B175" s="119" t="s">
        <v>1384</v>
      </c>
      <c r="C175" s="119" t="n">
        <v>2.5</v>
      </c>
      <c r="D175" s="2"/>
      <c r="E175" s="2"/>
      <c r="F175" s="2"/>
      <c r="G175" s="103"/>
    </row>
    <row r="176" customFormat="false" ht="12.75" hidden="false" customHeight="true" outlineLevel="0" collapsed="false">
      <c r="A176" s="113"/>
      <c r="B176" s="119" t="s">
        <v>1384</v>
      </c>
      <c r="C176" s="119" t="n">
        <v>2.66</v>
      </c>
      <c r="D176" s="2"/>
      <c r="E176" s="2"/>
      <c r="F176" s="2"/>
      <c r="G176" s="103"/>
    </row>
    <row r="177" customFormat="false" ht="12.75" hidden="false" customHeight="true" outlineLevel="0" collapsed="false">
      <c r="A177" s="113"/>
      <c r="B177" s="119" t="s">
        <v>1384</v>
      </c>
      <c r="C177" s="119" t="n">
        <v>5</v>
      </c>
      <c r="D177" s="2"/>
      <c r="E177" s="2"/>
      <c r="F177" s="2"/>
      <c r="G177" s="103"/>
    </row>
    <row r="178" customFormat="false" ht="12.75" hidden="false" customHeight="true" outlineLevel="0" collapsed="false">
      <c r="A178" s="113"/>
      <c r="B178" s="119" t="s">
        <v>1384</v>
      </c>
      <c r="C178" s="2" t="n">
        <f aca="false">AVERAGE(C173:C174)</f>
        <v>7.285</v>
      </c>
      <c r="D178" s="2"/>
      <c r="E178" s="2"/>
      <c r="F178" s="2"/>
      <c r="G178" s="103" t="s">
        <v>1514</v>
      </c>
    </row>
    <row r="179" customFormat="false" ht="12.75" hidden="false" customHeight="true" outlineLevel="0" collapsed="false">
      <c r="A179" s="93"/>
      <c r="B179" s="111"/>
      <c r="C179" s="111"/>
      <c r="D179" s="111"/>
      <c r="E179" s="111"/>
      <c r="F179" s="111"/>
      <c r="G179" s="121"/>
    </row>
    <row r="180" customFormat="false" ht="12.75" hidden="false" customHeight="true" outlineLevel="0" collapsed="false">
      <c r="A180" s="113" t="s">
        <v>1515</v>
      </c>
      <c r="B180" s="119" t="s">
        <v>1516</v>
      </c>
      <c r="C180" s="119" t="n">
        <v>2.5</v>
      </c>
      <c r="D180" s="2"/>
      <c r="E180" s="2"/>
      <c r="F180" s="2"/>
      <c r="G180" s="122" t="s">
        <v>1517</v>
      </c>
    </row>
    <row r="181" customFormat="false" ht="12.75" hidden="false" customHeight="true" outlineLevel="0" collapsed="false">
      <c r="A181" s="113"/>
      <c r="B181" s="2"/>
      <c r="C181" s="2" t="n">
        <v>7.5</v>
      </c>
      <c r="D181" s="2"/>
      <c r="E181" s="2"/>
      <c r="F181" s="2"/>
      <c r="G181" s="122"/>
    </row>
    <row r="182" customFormat="false" ht="12.75" hidden="false" customHeight="true" outlineLevel="0" collapsed="false">
      <c r="A182" s="113"/>
      <c r="B182" s="2"/>
      <c r="C182" s="2" t="n">
        <f aca="false">AVERAGE(C180:C181)</f>
        <v>5</v>
      </c>
      <c r="D182" s="2"/>
      <c r="E182" s="2"/>
      <c r="F182" s="2"/>
      <c r="G182" s="122"/>
    </row>
    <row r="183" customFormat="false" ht="12.75" hidden="false" customHeight="true" outlineLevel="0" collapsed="false">
      <c r="A183" s="113"/>
      <c r="B183" s="2"/>
      <c r="C183" s="2" t="n">
        <f aca="false">C180*$C$4</f>
        <v>9.16666666666665</v>
      </c>
      <c r="D183" s="2"/>
      <c r="E183" s="2"/>
      <c r="F183" s="2"/>
      <c r="G183" s="122"/>
    </row>
    <row r="184" customFormat="false" ht="12.75" hidden="false" customHeight="true" outlineLevel="0" collapsed="false">
      <c r="A184" s="113"/>
      <c r="B184" s="2"/>
      <c r="C184" s="2" t="n">
        <f aca="false">C181*$C$4</f>
        <v>27.5</v>
      </c>
      <c r="D184" s="2"/>
      <c r="E184" s="2"/>
      <c r="F184" s="2"/>
      <c r="G184" s="122"/>
    </row>
    <row r="185" customFormat="false" ht="12.75" hidden="false" customHeight="true" outlineLevel="0" collapsed="false">
      <c r="A185" s="93"/>
      <c r="B185" s="111"/>
      <c r="C185" s="111" t="n">
        <f aca="false">C182*$C$4</f>
        <v>18.3333333333333</v>
      </c>
      <c r="D185" s="111"/>
      <c r="E185" s="111"/>
      <c r="F185" s="111"/>
      <c r="G185" s="121"/>
    </row>
    <row r="186" customFormat="false" ht="12.75" hidden="false" customHeight="true" outlineLevel="0" collapsed="false">
      <c r="A186" s="2"/>
      <c r="F186" s="2"/>
    </row>
    <row r="187" customFormat="false" ht="12.75" hidden="false" customHeight="true" outlineLevel="0" collapsed="false">
      <c r="A187" s="2"/>
      <c r="F187" s="2"/>
    </row>
    <row r="188" customFormat="false" ht="12.75" hidden="false" customHeight="true" outlineLevel="0" collapsed="false">
      <c r="A188" s="2"/>
      <c r="F188" s="2"/>
    </row>
    <row r="189" customFormat="false" ht="12.75" hidden="false" customHeight="true" outlineLevel="0" collapsed="false">
      <c r="A189" s="2"/>
      <c r="F189" s="2"/>
    </row>
    <row r="190" customFormat="false" ht="12.75" hidden="false" customHeight="true" outlineLevel="0" collapsed="false">
      <c r="A190" s="2"/>
      <c r="F190" s="2"/>
    </row>
    <row r="191" customFormat="false" ht="12.75" hidden="false" customHeight="true" outlineLevel="0" collapsed="false">
      <c r="A191" s="2"/>
      <c r="F191" s="2"/>
    </row>
    <row r="192" customFormat="false" ht="12.75" hidden="false" customHeight="true" outlineLevel="0" collapsed="false">
      <c r="A192" s="2"/>
      <c r="F192" s="2"/>
    </row>
    <row r="193" customFormat="false" ht="12.75" hidden="false" customHeight="true" outlineLevel="0" collapsed="false">
      <c r="A193" s="2"/>
      <c r="F193" s="2"/>
    </row>
    <row r="194" customFormat="false" ht="12.75" hidden="false" customHeight="true" outlineLevel="0" collapsed="false">
      <c r="A194" s="2"/>
      <c r="F194" s="2"/>
    </row>
    <row r="195" customFormat="false" ht="12.75" hidden="false" customHeight="true" outlineLevel="0" collapsed="false">
      <c r="A195" s="2"/>
      <c r="F195" s="2"/>
    </row>
    <row r="196" customFormat="false" ht="12.75" hidden="false" customHeight="true" outlineLevel="0" collapsed="false">
      <c r="A196" s="2"/>
      <c r="F196" s="2"/>
    </row>
    <row r="197" customFormat="false" ht="12.75" hidden="false" customHeight="true" outlineLevel="0" collapsed="false">
      <c r="A197" s="2"/>
      <c r="F197" s="2"/>
    </row>
    <row r="198" customFormat="false" ht="12.75" hidden="false" customHeight="true" outlineLevel="0" collapsed="false">
      <c r="A198" s="2"/>
      <c r="F198" s="2"/>
    </row>
    <row r="199" customFormat="false" ht="12.75" hidden="false" customHeight="true" outlineLevel="0" collapsed="false">
      <c r="A199" s="2"/>
      <c r="F199" s="2"/>
    </row>
    <row r="200" customFormat="false" ht="12.75" hidden="false" customHeight="true" outlineLevel="0" collapsed="false">
      <c r="A200" s="2"/>
      <c r="F200" s="2"/>
    </row>
    <row r="201" customFormat="false" ht="12.75" hidden="false" customHeight="true" outlineLevel="0" collapsed="false">
      <c r="A201" s="2"/>
      <c r="F201" s="2"/>
    </row>
    <row r="202" customFormat="false" ht="12.75" hidden="false" customHeight="true" outlineLevel="0" collapsed="false">
      <c r="A202" s="2"/>
      <c r="F202" s="2"/>
    </row>
    <row r="203" customFormat="false" ht="12.75" hidden="false" customHeight="true" outlineLevel="0" collapsed="false">
      <c r="A203" s="2"/>
      <c r="F203" s="2"/>
    </row>
    <row r="204" customFormat="false" ht="12.75" hidden="false" customHeight="true" outlineLevel="0" collapsed="false">
      <c r="A204" s="2"/>
      <c r="F204" s="2"/>
    </row>
    <row r="205" customFormat="false" ht="12.75" hidden="false" customHeight="true" outlineLevel="0" collapsed="false">
      <c r="A205" s="2"/>
      <c r="F205" s="2"/>
    </row>
    <row r="206" customFormat="false" ht="12.75" hidden="false" customHeight="true" outlineLevel="0" collapsed="false">
      <c r="A206" s="2"/>
      <c r="F206" s="2"/>
    </row>
    <row r="207" customFormat="false" ht="12.75" hidden="false" customHeight="true" outlineLevel="0" collapsed="false">
      <c r="A207" s="2"/>
      <c r="F207" s="2"/>
    </row>
    <row r="208" customFormat="false" ht="12.75" hidden="false" customHeight="true" outlineLevel="0" collapsed="false">
      <c r="A208" s="2"/>
      <c r="F208" s="2"/>
    </row>
    <row r="209" customFormat="false" ht="12.75" hidden="false" customHeight="true" outlineLevel="0" collapsed="false">
      <c r="A209" s="2"/>
      <c r="F209" s="2"/>
    </row>
    <row r="210" customFormat="false" ht="12.75" hidden="false" customHeight="true" outlineLevel="0" collapsed="false">
      <c r="A210" s="2"/>
      <c r="F210" s="2"/>
    </row>
    <row r="211" customFormat="false" ht="12.75" hidden="false" customHeight="true" outlineLevel="0" collapsed="false">
      <c r="A211" s="2"/>
      <c r="F211" s="2"/>
    </row>
    <row r="212" customFormat="false" ht="12.75" hidden="false" customHeight="true" outlineLevel="0" collapsed="false">
      <c r="A212" s="2"/>
      <c r="F212" s="2"/>
    </row>
    <row r="213" customFormat="false" ht="12.75" hidden="false" customHeight="true" outlineLevel="0" collapsed="false">
      <c r="A213" s="2"/>
      <c r="F213" s="2"/>
    </row>
    <row r="214" customFormat="false" ht="12.75" hidden="false" customHeight="true" outlineLevel="0" collapsed="false">
      <c r="A214" s="2"/>
      <c r="F214" s="2"/>
    </row>
    <row r="215" customFormat="false" ht="12.75" hidden="false" customHeight="true" outlineLevel="0" collapsed="false">
      <c r="A215" s="2"/>
      <c r="F215" s="2"/>
    </row>
    <row r="216" customFormat="false" ht="12.75" hidden="false" customHeight="true" outlineLevel="0" collapsed="false">
      <c r="A216" s="2"/>
      <c r="F216" s="2"/>
    </row>
    <row r="217" customFormat="false" ht="12.75" hidden="false" customHeight="true" outlineLevel="0" collapsed="false">
      <c r="A217" s="2"/>
      <c r="F217" s="2"/>
    </row>
    <row r="218" customFormat="false" ht="12.75" hidden="false" customHeight="true" outlineLevel="0" collapsed="false">
      <c r="A218" s="2"/>
      <c r="F218" s="2"/>
    </row>
    <row r="219" customFormat="false" ht="12.75" hidden="false" customHeight="true" outlineLevel="0" collapsed="false">
      <c r="A219" s="2"/>
      <c r="F219" s="2"/>
    </row>
    <row r="220" customFormat="false" ht="12.75" hidden="false" customHeight="true" outlineLevel="0" collapsed="false">
      <c r="A220" s="2"/>
      <c r="F220" s="2"/>
    </row>
    <row r="221" customFormat="false" ht="12.75" hidden="false" customHeight="true" outlineLevel="0" collapsed="false">
      <c r="A221" s="2"/>
      <c r="F221" s="2"/>
    </row>
    <row r="222" customFormat="false" ht="12.75" hidden="false" customHeight="true" outlineLevel="0" collapsed="false">
      <c r="A222" s="2"/>
      <c r="F222" s="2"/>
    </row>
    <row r="223" customFormat="false" ht="12.75" hidden="false" customHeight="true" outlineLevel="0" collapsed="false">
      <c r="A223" s="2"/>
      <c r="F223" s="2"/>
    </row>
    <row r="224" customFormat="false" ht="12.75" hidden="false" customHeight="true" outlineLevel="0" collapsed="false">
      <c r="A224" s="2"/>
      <c r="F224" s="2"/>
    </row>
    <row r="225" customFormat="false" ht="12.75" hidden="false" customHeight="true" outlineLevel="0" collapsed="false">
      <c r="A225" s="2"/>
      <c r="F225" s="2"/>
    </row>
    <row r="226" customFormat="false" ht="12.75" hidden="false" customHeight="true" outlineLevel="0" collapsed="false">
      <c r="A226" s="2"/>
      <c r="F226" s="2"/>
    </row>
    <row r="227" customFormat="false" ht="12.75" hidden="false" customHeight="true" outlineLevel="0" collapsed="false">
      <c r="A227" s="2"/>
      <c r="F227" s="2"/>
    </row>
    <row r="228" customFormat="false" ht="12.75" hidden="false" customHeight="true" outlineLevel="0" collapsed="false">
      <c r="A228" s="2"/>
      <c r="F228" s="2"/>
    </row>
    <row r="229" customFormat="false" ht="12.75" hidden="false" customHeight="true" outlineLevel="0" collapsed="false">
      <c r="A229" s="2"/>
      <c r="F229" s="2"/>
    </row>
    <row r="230" customFormat="false" ht="12.75" hidden="false" customHeight="true" outlineLevel="0" collapsed="false">
      <c r="A230" s="2"/>
      <c r="F230" s="2"/>
    </row>
    <row r="231" customFormat="false" ht="12.75" hidden="false" customHeight="true" outlineLevel="0" collapsed="false">
      <c r="A231" s="2"/>
      <c r="F231" s="2"/>
    </row>
    <row r="232" customFormat="false" ht="12.75" hidden="false" customHeight="true" outlineLevel="0" collapsed="false">
      <c r="A232" s="2"/>
      <c r="F232" s="2"/>
    </row>
    <row r="233" customFormat="false" ht="12.75" hidden="false" customHeight="true" outlineLevel="0" collapsed="false">
      <c r="A233" s="2"/>
      <c r="F233" s="2"/>
    </row>
    <row r="234" customFormat="false" ht="12.75" hidden="false" customHeight="true" outlineLevel="0" collapsed="false">
      <c r="A234" s="2"/>
      <c r="F234" s="2"/>
    </row>
    <row r="235" customFormat="false" ht="12.75" hidden="false" customHeight="true" outlineLevel="0" collapsed="false">
      <c r="A235" s="2"/>
      <c r="F235" s="2"/>
    </row>
    <row r="236" customFormat="false" ht="12.75" hidden="false" customHeight="true" outlineLevel="0" collapsed="false">
      <c r="A236" s="2"/>
      <c r="F236" s="2"/>
    </row>
    <row r="237" customFormat="false" ht="12.75" hidden="false" customHeight="true" outlineLevel="0" collapsed="false">
      <c r="A237" s="2"/>
      <c r="F237" s="2"/>
    </row>
    <row r="238" customFormat="false" ht="12.75" hidden="false" customHeight="true" outlineLevel="0" collapsed="false">
      <c r="A238" s="2"/>
      <c r="F238" s="2"/>
    </row>
    <row r="239" customFormat="false" ht="12.75" hidden="false" customHeight="true" outlineLevel="0" collapsed="false">
      <c r="A239" s="2"/>
      <c r="F239" s="2"/>
    </row>
    <row r="240" customFormat="false" ht="12.75" hidden="false" customHeight="true" outlineLevel="0" collapsed="false">
      <c r="A240" s="2"/>
      <c r="F240" s="2"/>
    </row>
    <row r="241" customFormat="false" ht="12.75" hidden="false" customHeight="true" outlineLevel="0" collapsed="false">
      <c r="A241" s="2"/>
      <c r="F241" s="2"/>
    </row>
    <row r="242" customFormat="false" ht="12.75" hidden="false" customHeight="true" outlineLevel="0" collapsed="false">
      <c r="A242" s="2"/>
      <c r="F242" s="2"/>
    </row>
    <row r="243" customFormat="false" ht="12.75" hidden="false" customHeight="true" outlineLevel="0" collapsed="false">
      <c r="A243" s="2"/>
      <c r="F243" s="2"/>
    </row>
    <row r="244" customFormat="false" ht="12.75" hidden="false" customHeight="true" outlineLevel="0" collapsed="false">
      <c r="A244" s="2"/>
      <c r="F244" s="2"/>
    </row>
    <row r="245" customFormat="false" ht="12.75" hidden="false" customHeight="true" outlineLevel="0" collapsed="false">
      <c r="A245" s="2"/>
      <c r="F245" s="2"/>
    </row>
    <row r="246" customFormat="false" ht="12.75" hidden="false" customHeight="true" outlineLevel="0" collapsed="false">
      <c r="A246" s="2"/>
      <c r="F246" s="2"/>
    </row>
    <row r="247" customFormat="false" ht="12.75" hidden="false" customHeight="true" outlineLevel="0" collapsed="false">
      <c r="A247" s="2"/>
      <c r="F247" s="2"/>
    </row>
    <row r="248" customFormat="false" ht="12.75" hidden="false" customHeight="true" outlineLevel="0" collapsed="false">
      <c r="A248" s="2"/>
      <c r="F248" s="2"/>
    </row>
    <row r="249" customFormat="false" ht="12.75" hidden="false" customHeight="true" outlineLevel="0" collapsed="false">
      <c r="A249" s="2"/>
      <c r="F249" s="2"/>
    </row>
    <row r="250" customFormat="false" ht="12.75" hidden="false" customHeight="true" outlineLevel="0" collapsed="false">
      <c r="A250" s="2"/>
      <c r="F250" s="2"/>
    </row>
    <row r="251" customFormat="false" ht="12.75" hidden="false" customHeight="true" outlineLevel="0" collapsed="false">
      <c r="A251" s="2"/>
      <c r="F251" s="2"/>
    </row>
    <row r="252" customFormat="false" ht="12.75" hidden="false" customHeight="true" outlineLevel="0" collapsed="false">
      <c r="A252" s="2"/>
      <c r="F252" s="2"/>
    </row>
    <row r="253" customFormat="false" ht="12.75" hidden="false" customHeight="true" outlineLevel="0" collapsed="false">
      <c r="A253" s="2"/>
      <c r="F253" s="2"/>
    </row>
    <row r="254" customFormat="false" ht="12.75" hidden="false" customHeight="true" outlineLevel="0" collapsed="false">
      <c r="A254" s="2"/>
      <c r="F254" s="2"/>
    </row>
    <row r="255" customFormat="false" ht="12.75" hidden="false" customHeight="true" outlineLevel="0" collapsed="false">
      <c r="A255" s="2"/>
      <c r="F255" s="2"/>
    </row>
    <row r="256" customFormat="false" ht="12.75" hidden="false" customHeight="true" outlineLevel="0" collapsed="false">
      <c r="A256" s="2"/>
      <c r="F256" s="2"/>
    </row>
    <row r="257" customFormat="false" ht="12.75" hidden="false" customHeight="true" outlineLevel="0" collapsed="false">
      <c r="A257" s="2"/>
      <c r="F257" s="2"/>
    </row>
    <row r="258" customFormat="false" ht="12.75" hidden="false" customHeight="true" outlineLevel="0" collapsed="false">
      <c r="A258" s="2"/>
      <c r="F258" s="2"/>
    </row>
    <row r="259" customFormat="false" ht="12.75" hidden="false" customHeight="true" outlineLevel="0" collapsed="false">
      <c r="A259" s="2"/>
      <c r="F259" s="2"/>
    </row>
    <row r="260" customFormat="false" ht="12.75" hidden="false" customHeight="true" outlineLevel="0" collapsed="false">
      <c r="A260" s="2"/>
      <c r="F260" s="2"/>
    </row>
    <row r="261" customFormat="false" ht="12.75" hidden="false" customHeight="true" outlineLevel="0" collapsed="false">
      <c r="A261" s="2"/>
      <c r="F261" s="2"/>
    </row>
    <row r="262" customFormat="false" ht="12.75" hidden="false" customHeight="true" outlineLevel="0" collapsed="false">
      <c r="A262" s="2"/>
      <c r="F262" s="2"/>
    </row>
    <row r="263" customFormat="false" ht="12.75" hidden="false" customHeight="true" outlineLevel="0" collapsed="false">
      <c r="A263" s="2"/>
      <c r="F263" s="2"/>
    </row>
    <row r="264" customFormat="false" ht="12.75" hidden="false" customHeight="true" outlineLevel="0" collapsed="false">
      <c r="A264" s="2"/>
      <c r="F264" s="2"/>
    </row>
    <row r="265" customFormat="false" ht="12.75" hidden="false" customHeight="true" outlineLevel="0" collapsed="false">
      <c r="A265" s="2"/>
      <c r="F265" s="2"/>
    </row>
    <row r="266" customFormat="false" ht="12.75" hidden="false" customHeight="true" outlineLevel="0" collapsed="false">
      <c r="A266" s="2"/>
      <c r="F266" s="2"/>
    </row>
    <row r="267" customFormat="false" ht="12.75" hidden="false" customHeight="true" outlineLevel="0" collapsed="false">
      <c r="A267" s="2"/>
      <c r="F267" s="2"/>
    </row>
    <row r="268" customFormat="false" ht="12.75" hidden="false" customHeight="true" outlineLevel="0" collapsed="false">
      <c r="A268" s="2"/>
      <c r="F268" s="2"/>
    </row>
    <row r="269" customFormat="false" ht="12.75" hidden="false" customHeight="true" outlineLevel="0" collapsed="false">
      <c r="A269" s="2"/>
      <c r="F269" s="2"/>
    </row>
    <row r="270" customFormat="false" ht="12.75" hidden="false" customHeight="true" outlineLevel="0" collapsed="false">
      <c r="A270" s="2"/>
      <c r="F270" s="2"/>
    </row>
    <row r="271" customFormat="false" ht="12.75" hidden="false" customHeight="true" outlineLevel="0" collapsed="false">
      <c r="A271" s="2"/>
      <c r="F271" s="2"/>
    </row>
    <row r="272" customFormat="false" ht="12.75" hidden="false" customHeight="true" outlineLevel="0" collapsed="false">
      <c r="A272" s="2"/>
      <c r="F272" s="2"/>
    </row>
    <row r="273" customFormat="false" ht="12.75" hidden="false" customHeight="true" outlineLevel="0" collapsed="false">
      <c r="A273" s="2"/>
      <c r="F273" s="2"/>
    </row>
    <row r="274" customFormat="false" ht="12.75" hidden="false" customHeight="true" outlineLevel="0" collapsed="false">
      <c r="A274" s="2"/>
      <c r="F274" s="2"/>
    </row>
    <row r="275" customFormat="false" ht="12.75" hidden="false" customHeight="true" outlineLevel="0" collapsed="false">
      <c r="A275" s="2"/>
      <c r="F275" s="2"/>
    </row>
    <row r="276" customFormat="false" ht="12.75" hidden="false" customHeight="true" outlineLevel="0" collapsed="false">
      <c r="A276" s="2"/>
      <c r="F276" s="2"/>
    </row>
    <row r="277" customFormat="false" ht="12.75" hidden="false" customHeight="true" outlineLevel="0" collapsed="false">
      <c r="A277" s="2"/>
      <c r="F277" s="2"/>
    </row>
    <row r="278" customFormat="false" ht="12.75" hidden="false" customHeight="true" outlineLevel="0" collapsed="false">
      <c r="A278" s="2"/>
      <c r="F278" s="2"/>
    </row>
    <row r="279" customFormat="false" ht="12.75" hidden="false" customHeight="true" outlineLevel="0" collapsed="false">
      <c r="A279" s="2"/>
      <c r="F279" s="2"/>
    </row>
    <row r="280" customFormat="false" ht="12.75" hidden="false" customHeight="true" outlineLevel="0" collapsed="false">
      <c r="A280" s="2"/>
      <c r="F280" s="2"/>
    </row>
    <row r="281" customFormat="false" ht="12.75" hidden="false" customHeight="true" outlineLevel="0" collapsed="false">
      <c r="A281" s="2"/>
      <c r="F281" s="2"/>
    </row>
    <row r="282" customFormat="false" ht="12.75" hidden="false" customHeight="true" outlineLevel="0" collapsed="false">
      <c r="A282" s="2"/>
      <c r="F282" s="2"/>
    </row>
    <row r="283" customFormat="false" ht="12.75" hidden="false" customHeight="true" outlineLevel="0" collapsed="false">
      <c r="A283" s="2"/>
      <c r="F283" s="2"/>
    </row>
    <row r="284" customFormat="false" ht="12.75" hidden="false" customHeight="true" outlineLevel="0" collapsed="false">
      <c r="A284" s="2"/>
      <c r="F284" s="2"/>
    </row>
    <row r="285" customFormat="false" ht="12.75" hidden="false" customHeight="true" outlineLevel="0" collapsed="false">
      <c r="A285" s="2"/>
      <c r="F285" s="2"/>
    </row>
    <row r="286" customFormat="false" ht="12.75" hidden="false" customHeight="true" outlineLevel="0" collapsed="false">
      <c r="A286" s="2"/>
      <c r="F286" s="2"/>
    </row>
    <row r="287" customFormat="false" ht="12.75" hidden="false" customHeight="true" outlineLevel="0" collapsed="false">
      <c r="A287" s="2"/>
      <c r="F287" s="2"/>
    </row>
    <row r="288" customFormat="false" ht="12.75" hidden="false" customHeight="true" outlineLevel="0" collapsed="false">
      <c r="A288" s="2"/>
      <c r="F288" s="2"/>
    </row>
    <row r="289" customFormat="false" ht="12.75" hidden="false" customHeight="true" outlineLevel="0" collapsed="false">
      <c r="A289" s="2"/>
      <c r="F289" s="2"/>
    </row>
    <row r="290" customFormat="false" ht="12.75" hidden="false" customHeight="true" outlineLevel="0" collapsed="false">
      <c r="A290" s="2"/>
      <c r="F290" s="2"/>
    </row>
    <row r="291" customFormat="false" ht="12.75" hidden="false" customHeight="true" outlineLevel="0" collapsed="false">
      <c r="A291" s="2"/>
      <c r="F291" s="2"/>
    </row>
    <row r="292" customFormat="false" ht="12.75" hidden="false" customHeight="true" outlineLevel="0" collapsed="false">
      <c r="A292" s="2"/>
      <c r="F292" s="2"/>
    </row>
    <row r="293" customFormat="false" ht="12.75" hidden="false" customHeight="true" outlineLevel="0" collapsed="false">
      <c r="A293" s="2"/>
      <c r="F293" s="2"/>
    </row>
    <row r="294" customFormat="false" ht="12.75" hidden="false" customHeight="true" outlineLevel="0" collapsed="false">
      <c r="A294" s="2"/>
      <c r="F294" s="2"/>
    </row>
    <row r="295" customFormat="false" ht="12.75" hidden="false" customHeight="true" outlineLevel="0" collapsed="false">
      <c r="A295" s="2"/>
      <c r="F295" s="2"/>
    </row>
    <row r="296" customFormat="false" ht="12.75" hidden="false" customHeight="true" outlineLevel="0" collapsed="false">
      <c r="A296" s="2"/>
      <c r="F296" s="2"/>
    </row>
    <row r="297" customFormat="false" ht="12.75" hidden="false" customHeight="true" outlineLevel="0" collapsed="false">
      <c r="A297" s="2"/>
      <c r="F297" s="2"/>
    </row>
    <row r="298" customFormat="false" ht="12.75" hidden="false" customHeight="true" outlineLevel="0" collapsed="false">
      <c r="A298" s="2"/>
      <c r="F298" s="2"/>
    </row>
    <row r="299" customFormat="false" ht="12.75" hidden="false" customHeight="true" outlineLevel="0" collapsed="false">
      <c r="A299" s="2"/>
      <c r="F299" s="2"/>
    </row>
    <row r="300" customFormat="false" ht="12.75" hidden="false" customHeight="true" outlineLevel="0" collapsed="false">
      <c r="A300" s="2"/>
      <c r="F300" s="2"/>
    </row>
    <row r="301" customFormat="false" ht="12.75" hidden="false" customHeight="true" outlineLevel="0" collapsed="false">
      <c r="A301" s="2"/>
      <c r="F301" s="2"/>
    </row>
    <row r="302" customFormat="false" ht="12.75" hidden="false" customHeight="true" outlineLevel="0" collapsed="false">
      <c r="A302" s="2"/>
      <c r="F302" s="2"/>
    </row>
    <row r="303" customFormat="false" ht="12.75" hidden="false" customHeight="true" outlineLevel="0" collapsed="false">
      <c r="A303" s="2"/>
      <c r="F303" s="2"/>
    </row>
    <row r="304" customFormat="false" ht="12.75" hidden="false" customHeight="true" outlineLevel="0" collapsed="false">
      <c r="A304" s="2"/>
      <c r="F304" s="2"/>
    </row>
    <row r="305" customFormat="false" ht="12.75" hidden="false" customHeight="true" outlineLevel="0" collapsed="false">
      <c r="A305" s="2"/>
      <c r="F305" s="2"/>
    </row>
    <row r="306" customFormat="false" ht="12.75" hidden="false" customHeight="true" outlineLevel="0" collapsed="false">
      <c r="A306" s="2"/>
      <c r="F306" s="2"/>
    </row>
    <row r="307" customFormat="false" ht="12.75" hidden="false" customHeight="true" outlineLevel="0" collapsed="false">
      <c r="A307" s="2"/>
      <c r="F307" s="2"/>
    </row>
    <row r="308" customFormat="false" ht="12.75" hidden="false" customHeight="true" outlineLevel="0" collapsed="false">
      <c r="A308" s="2"/>
      <c r="F308" s="2"/>
    </row>
    <row r="309" customFormat="false" ht="12.75" hidden="false" customHeight="true" outlineLevel="0" collapsed="false">
      <c r="A309" s="2"/>
      <c r="F309" s="2"/>
    </row>
    <row r="310" customFormat="false" ht="12.75" hidden="false" customHeight="true" outlineLevel="0" collapsed="false">
      <c r="A310" s="2"/>
      <c r="F310" s="2"/>
    </row>
    <row r="311" customFormat="false" ht="12.75" hidden="false" customHeight="true" outlineLevel="0" collapsed="false">
      <c r="A311" s="2"/>
      <c r="F311" s="2"/>
    </row>
    <row r="312" customFormat="false" ht="12.75" hidden="false" customHeight="true" outlineLevel="0" collapsed="false">
      <c r="A312" s="2"/>
      <c r="F312" s="2"/>
    </row>
    <row r="313" customFormat="false" ht="12.75" hidden="false" customHeight="true" outlineLevel="0" collapsed="false">
      <c r="A313" s="2"/>
      <c r="F313" s="2"/>
    </row>
    <row r="314" customFormat="false" ht="12.75" hidden="false" customHeight="true" outlineLevel="0" collapsed="false">
      <c r="A314" s="2"/>
      <c r="F314" s="2"/>
    </row>
    <row r="315" customFormat="false" ht="12.75" hidden="false" customHeight="true" outlineLevel="0" collapsed="false">
      <c r="A315" s="2"/>
      <c r="F315" s="2"/>
    </row>
    <row r="316" customFormat="false" ht="12.75" hidden="false" customHeight="true" outlineLevel="0" collapsed="false">
      <c r="A316" s="2"/>
      <c r="F316" s="2"/>
    </row>
    <row r="317" customFormat="false" ht="12.75" hidden="false" customHeight="true" outlineLevel="0" collapsed="false">
      <c r="A317" s="2"/>
      <c r="F317" s="2"/>
    </row>
    <row r="318" customFormat="false" ht="12.75" hidden="false" customHeight="true" outlineLevel="0" collapsed="false">
      <c r="A318" s="2"/>
      <c r="F318" s="2"/>
    </row>
    <row r="319" customFormat="false" ht="12.75" hidden="false" customHeight="true" outlineLevel="0" collapsed="false">
      <c r="A319" s="2"/>
      <c r="F319" s="2"/>
    </row>
    <row r="320" customFormat="false" ht="12.75" hidden="false" customHeight="true" outlineLevel="0" collapsed="false">
      <c r="A320" s="2"/>
      <c r="F320" s="2"/>
    </row>
    <row r="321" customFormat="false" ht="12.75" hidden="false" customHeight="true" outlineLevel="0" collapsed="false">
      <c r="A321" s="2"/>
      <c r="F321" s="2"/>
    </row>
    <row r="322" customFormat="false" ht="12.75" hidden="false" customHeight="true" outlineLevel="0" collapsed="false">
      <c r="A322" s="2"/>
      <c r="F322" s="2"/>
    </row>
    <row r="323" customFormat="false" ht="12.75" hidden="false" customHeight="true" outlineLevel="0" collapsed="false">
      <c r="A323" s="2"/>
      <c r="F323" s="2"/>
    </row>
    <row r="324" customFormat="false" ht="12.75" hidden="false" customHeight="true" outlineLevel="0" collapsed="false">
      <c r="A324" s="2"/>
      <c r="F324" s="2"/>
    </row>
    <row r="325" customFormat="false" ht="12.75" hidden="false" customHeight="true" outlineLevel="0" collapsed="false">
      <c r="A325" s="2"/>
      <c r="F325" s="2"/>
    </row>
    <row r="326" customFormat="false" ht="12.75" hidden="false" customHeight="true" outlineLevel="0" collapsed="false">
      <c r="A326" s="2"/>
      <c r="F326" s="2"/>
    </row>
    <row r="327" customFormat="false" ht="12.75" hidden="false" customHeight="true" outlineLevel="0" collapsed="false">
      <c r="A327" s="2"/>
      <c r="F327" s="2"/>
    </row>
    <row r="328" customFormat="false" ht="12.75" hidden="false" customHeight="true" outlineLevel="0" collapsed="false">
      <c r="A328" s="2"/>
      <c r="F328" s="2"/>
    </row>
    <row r="329" customFormat="false" ht="12.75" hidden="false" customHeight="true" outlineLevel="0" collapsed="false">
      <c r="A329" s="2"/>
      <c r="F329" s="2"/>
    </row>
    <row r="330" customFormat="false" ht="12.75" hidden="false" customHeight="true" outlineLevel="0" collapsed="false">
      <c r="A330" s="2"/>
      <c r="F330" s="2"/>
    </row>
    <row r="331" customFormat="false" ht="12.75" hidden="false" customHeight="true" outlineLevel="0" collapsed="false">
      <c r="A331" s="2"/>
      <c r="F331" s="2"/>
    </row>
    <row r="332" customFormat="false" ht="12.75" hidden="false" customHeight="true" outlineLevel="0" collapsed="false">
      <c r="A332" s="2"/>
      <c r="F332" s="2"/>
    </row>
    <row r="333" customFormat="false" ht="12.75" hidden="false" customHeight="true" outlineLevel="0" collapsed="false">
      <c r="A333" s="2"/>
      <c r="F333" s="2"/>
    </row>
    <row r="334" customFormat="false" ht="12.75" hidden="false" customHeight="true" outlineLevel="0" collapsed="false">
      <c r="A334" s="2"/>
      <c r="F334" s="2"/>
    </row>
    <row r="335" customFormat="false" ht="12.75" hidden="false" customHeight="true" outlineLevel="0" collapsed="false">
      <c r="A335" s="2"/>
      <c r="F335" s="2"/>
    </row>
    <row r="336" customFormat="false" ht="12.75" hidden="false" customHeight="true" outlineLevel="0" collapsed="false">
      <c r="A336" s="2"/>
      <c r="F336" s="2"/>
    </row>
    <row r="337" customFormat="false" ht="12.75" hidden="false" customHeight="true" outlineLevel="0" collapsed="false">
      <c r="A337" s="2"/>
      <c r="F337" s="2"/>
    </row>
    <row r="338" customFormat="false" ht="12.75" hidden="false" customHeight="true" outlineLevel="0" collapsed="false">
      <c r="A338" s="2"/>
      <c r="F338" s="2"/>
    </row>
    <row r="339" customFormat="false" ht="12.75" hidden="false" customHeight="true" outlineLevel="0" collapsed="false">
      <c r="A339" s="2"/>
      <c r="F339" s="2"/>
    </row>
    <row r="340" customFormat="false" ht="12.75" hidden="false" customHeight="true" outlineLevel="0" collapsed="false">
      <c r="A340" s="2"/>
      <c r="F340" s="2"/>
    </row>
    <row r="341" customFormat="false" ht="12.75" hidden="false" customHeight="true" outlineLevel="0" collapsed="false">
      <c r="A341" s="2"/>
      <c r="F341" s="2"/>
    </row>
    <row r="342" customFormat="false" ht="12.75" hidden="false" customHeight="true" outlineLevel="0" collapsed="false">
      <c r="A342" s="2"/>
      <c r="F342" s="2"/>
    </row>
    <row r="343" customFormat="false" ht="12.75" hidden="false" customHeight="true" outlineLevel="0" collapsed="false">
      <c r="A343" s="2"/>
      <c r="F343" s="2"/>
    </row>
    <row r="344" customFormat="false" ht="12.75" hidden="false" customHeight="true" outlineLevel="0" collapsed="false">
      <c r="A344" s="2"/>
      <c r="F344" s="2"/>
    </row>
    <row r="345" customFormat="false" ht="12.75" hidden="false" customHeight="true" outlineLevel="0" collapsed="false">
      <c r="A345" s="2"/>
      <c r="F345" s="2"/>
    </row>
    <row r="346" customFormat="false" ht="12.75" hidden="false" customHeight="true" outlineLevel="0" collapsed="false">
      <c r="A346" s="2"/>
      <c r="F346" s="2"/>
    </row>
    <row r="347" customFormat="false" ht="12.75" hidden="false" customHeight="true" outlineLevel="0" collapsed="false">
      <c r="A347" s="2"/>
      <c r="F347" s="2"/>
    </row>
    <row r="348" customFormat="false" ht="12.75" hidden="false" customHeight="true" outlineLevel="0" collapsed="false">
      <c r="A348" s="2"/>
      <c r="F348" s="2"/>
    </row>
    <row r="349" customFormat="false" ht="12.75" hidden="false" customHeight="true" outlineLevel="0" collapsed="false">
      <c r="A349" s="2"/>
      <c r="F349" s="2"/>
    </row>
    <row r="350" customFormat="false" ht="12.75" hidden="false" customHeight="true" outlineLevel="0" collapsed="false">
      <c r="A350" s="2"/>
      <c r="F350" s="2"/>
    </row>
    <row r="351" customFormat="false" ht="12.75" hidden="false" customHeight="true" outlineLevel="0" collapsed="false">
      <c r="A351" s="2"/>
      <c r="F351" s="2"/>
    </row>
    <row r="352" customFormat="false" ht="12.75" hidden="false" customHeight="true" outlineLevel="0" collapsed="false">
      <c r="A352" s="2"/>
      <c r="F352" s="2"/>
    </row>
    <row r="353" customFormat="false" ht="12.75" hidden="false" customHeight="true" outlineLevel="0" collapsed="false">
      <c r="A353" s="2"/>
      <c r="F353" s="2"/>
    </row>
    <row r="354" customFormat="false" ht="12.75" hidden="false" customHeight="true" outlineLevel="0" collapsed="false">
      <c r="A354" s="2"/>
      <c r="F354" s="2"/>
    </row>
    <row r="355" customFormat="false" ht="12.75" hidden="false" customHeight="true" outlineLevel="0" collapsed="false">
      <c r="A355" s="2"/>
      <c r="F355" s="2"/>
    </row>
    <row r="356" customFormat="false" ht="12.75" hidden="false" customHeight="true" outlineLevel="0" collapsed="false">
      <c r="A356" s="2"/>
      <c r="F356" s="2"/>
    </row>
    <row r="357" customFormat="false" ht="12.75" hidden="false" customHeight="true" outlineLevel="0" collapsed="false">
      <c r="A357" s="2"/>
      <c r="F357" s="2"/>
    </row>
    <row r="358" customFormat="false" ht="12.75" hidden="false" customHeight="true" outlineLevel="0" collapsed="false">
      <c r="A358" s="2"/>
      <c r="F358" s="2"/>
    </row>
    <row r="359" customFormat="false" ht="12.75" hidden="false" customHeight="true" outlineLevel="0" collapsed="false">
      <c r="A359" s="2"/>
      <c r="F359" s="2"/>
    </row>
    <row r="360" customFormat="false" ht="12.75" hidden="false" customHeight="true" outlineLevel="0" collapsed="false">
      <c r="A360" s="2"/>
      <c r="F360" s="2"/>
    </row>
    <row r="361" customFormat="false" ht="12.75" hidden="false" customHeight="true" outlineLevel="0" collapsed="false">
      <c r="A361" s="2"/>
      <c r="F361" s="2"/>
    </row>
    <row r="362" customFormat="false" ht="12.75" hidden="false" customHeight="true" outlineLevel="0" collapsed="false">
      <c r="A362" s="2"/>
      <c r="F362" s="2"/>
    </row>
    <row r="363" customFormat="false" ht="12.75" hidden="false" customHeight="true" outlineLevel="0" collapsed="false">
      <c r="A363" s="2"/>
      <c r="F363" s="2"/>
    </row>
    <row r="364" customFormat="false" ht="12.75" hidden="false" customHeight="true" outlineLevel="0" collapsed="false">
      <c r="A364" s="2"/>
      <c r="F364" s="2"/>
    </row>
    <row r="365" customFormat="false" ht="12.75" hidden="false" customHeight="true" outlineLevel="0" collapsed="false">
      <c r="A365" s="2"/>
      <c r="F365" s="2"/>
    </row>
    <row r="366" customFormat="false" ht="12.75" hidden="false" customHeight="true" outlineLevel="0" collapsed="false">
      <c r="A366" s="2"/>
      <c r="F366" s="2"/>
    </row>
    <row r="367" customFormat="false" ht="12.75" hidden="false" customHeight="true" outlineLevel="0" collapsed="false">
      <c r="A367" s="2"/>
      <c r="F367" s="2"/>
    </row>
    <row r="368" customFormat="false" ht="12.75" hidden="false" customHeight="true" outlineLevel="0" collapsed="false">
      <c r="A368" s="2"/>
      <c r="F368" s="2"/>
    </row>
    <row r="369" customFormat="false" ht="12.75" hidden="false" customHeight="true" outlineLevel="0" collapsed="false">
      <c r="A369" s="2"/>
      <c r="F369" s="2"/>
    </row>
    <row r="370" customFormat="false" ht="12.75" hidden="false" customHeight="true" outlineLevel="0" collapsed="false">
      <c r="A370" s="2"/>
      <c r="F370" s="2"/>
    </row>
    <row r="371" customFormat="false" ht="12.75" hidden="false" customHeight="true" outlineLevel="0" collapsed="false">
      <c r="A371" s="2"/>
      <c r="F371" s="2"/>
    </row>
    <row r="372" customFormat="false" ht="12.75" hidden="false" customHeight="true" outlineLevel="0" collapsed="false">
      <c r="A372" s="2"/>
      <c r="F372" s="2"/>
    </row>
    <row r="373" customFormat="false" ht="12.75" hidden="false" customHeight="true" outlineLevel="0" collapsed="false">
      <c r="A373" s="2"/>
      <c r="F373" s="2"/>
    </row>
    <row r="374" customFormat="false" ht="12.75" hidden="false" customHeight="true" outlineLevel="0" collapsed="false">
      <c r="A374" s="2"/>
      <c r="F374" s="2"/>
    </row>
    <row r="375" customFormat="false" ht="12.75" hidden="false" customHeight="true" outlineLevel="0" collapsed="false">
      <c r="A375" s="2"/>
      <c r="F375" s="2"/>
    </row>
    <row r="376" customFormat="false" ht="12.75" hidden="false" customHeight="true" outlineLevel="0" collapsed="false">
      <c r="A376" s="2"/>
      <c r="F376" s="2"/>
    </row>
    <row r="377" customFormat="false" ht="12.75" hidden="false" customHeight="true" outlineLevel="0" collapsed="false">
      <c r="A377" s="2"/>
      <c r="F377" s="2"/>
    </row>
    <row r="378" customFormat="false" ht="12.75" hidden="false" customHeight="true" outlineLevel="0" collapsed="false">
      <c r="A378" s="2"/>
      <c r="F378" s="2"/>
    </row>
    <row r="379" customFormat="false" ht="12.75" hidden="false" customHeight="true" outlineLevel="0" collapsed="false">
      <c r="A379" s="2"/>
      <c r="F379" s="2"/>
    </row>
    <row r="380" customFormat="false" ht="12.75" hidden="false" customHeight="true" outlineLevel="0" collapsed="false">
      <c r="A380" s="2"/>
      <c r="F380" s="2"/>
    </row>
    <row r="381" customFormat="false" ht="12.75" hidden="false" customHeight="true" outlineLevel="0" collapsed="false">
      <c r="A381" s="2"/>
      <c r="F381" s="2"/>
    </row>
    <row r="382" customFormat="false" ht="12.75" hidden="false" customHeight="true" outlineLevel="0" collapsed="false">
      <c r="A382" s="2"/>
      <c r="F382" s="2"/>
    </row>
    <row r="383" customFormat="false" ht="12.75" hidden="false" customHeight="true" outlineLevel="0" collapsed="false">
      <c r="A383" s="2"/>
      <c r="F383" s="2"/>
    </row>
    <row r="384" customFormat="false" ht="12.75" hidden="false" customHeight="true" outlineLevel="0" collapsed="false">
      <c r="A384" s="2"/>
      <c r="F384" s="2"/>
    </row>
    <row r="385" customFormat="false" ht="12.75" hidden="false" customHeight="true" outlineLevel="0" collapsed="false">
      <c r="A385" s="2"/>
      <c r="F385" s="2"/>
    </row>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hyperlinks>
    <hyperlink ref="A7" r:id="rId1" display="McLeod, 2011"/>
    <hyperlink ref="A22" r:id="rId2" display="https://www.ipcc-nggip.iges.or.jp/public/wetlands/draft/SOD_Wetlands_Supplement/Chp_4_SOD_Wetlands_Supplement.pdf"/>
    <hyperlink ref="A28" r:id="rId3" display="Jill T. Griner et al., 2013"/>
    <hyperlink ref="A68" r:id="rId4" display="Burden, 2019"/>
    <hyperlink ref="A72" r:id="rId5" display="Suprayogi, 2022"/>
    <hyperlink ref="A79" r:id="rId6" display="https://link.springer.com/article/10.1007/s12237-013-9702-4"/>
    <hyperlink ref="A84" r:id="rId7" display="https://link.springer.com/article/10.1007/s12237-020-00733-0"/>
    <hyperlink ref="A98" r:id="rId8" display="https://www.nature.com/articles/s41467-019-12176-8"/>
    <hyperlink ref="A123" r:id="rId9" display="https://www.mdpi.com/2413-4155/2/3/67/htm"/>
  </hyperlink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2" min="1" style="0" width="39.62"/>
    <col collapsed="false" customWidth="true" hidden="false" outlineLevel="0" max="6" min="3" style="0" width="17.63"/>
    <col collapsed="false" customWidth="true" hidden="false" outlineLevel="0" max="7" min="7" style="0" width="56.62"/>
    <col collapsed="false" customWidth="true" hidden="false" outlineLevel="0" max="26" min="8" style="0" width="9.13"/>
  </cols>
  <sheetData>
    <row r="1" customFormat="false" ht="36.75" hidden="false" customHeight="true" outlineLevel="0" collapsed="false">
      <c r="A1" s="2" t="s">
        <v>1518</v>
      </c>
      <c r="B1" s="2"/>
      <c r="C1" s="2"/>
      <c r="D1" s="2"/>
      <c r="E1" s="2"/>
      <c r="F1" s="2"/>
      <c r="G1" s="2"/>
      <c r="H1" s="2"/>
      <c r="I1" s="2"/>
      <c r="J1" s="2"/>
      <c r="K1" s="2"/>
      <c r="L1" s="2"/>
      <c r="M1" s="2"/>
      <c r="N1" s="2"/>
      <c r="O1" s="2"/>
      <c r="P1" s="2"/>
      <c r="Q1" s="2"/>
      <c r="R1" s="2"/>
      <c r="S1" s="2"/>
      <c r="T1" s="2"/>
      <c r="U1" s="2"/>
      <c r="V1" s="2"/>
      <c r="W1" s="2"/>
      <c r="X1" s="2"/>
      <c r="Y1" s="2"/>
      <c r="Z1" s="2"/>
    </row>
    <row r="2" customFormat="false" ht="29.25" hidden="false" customHeight="true" outlineLevel="0" collapsed="false">
      <c r="A2" s="123" t="s">
        <v>1519</v>
      </c>
      <c r="B2" s="124" t="s">
        <v>1520</v>
      </c>
      <c r="C2" s="124" t="s">
        <v>1374</v>
      </c>
      <c r="D2" s="124" t="s">
        <v>145</v>
      </c>
      <c r="E2" s="124" t="s">
        <v>154</v>
      </c>
      <c r="F2" s="124" t="s">
        <v>155</v>
      </c>
      <c r="G2" s="125" t="s">
        <v>1521</v>
      </c>
      <c r="H2" s="2"/>
      <c r="I2" s="2"/>
      <c r="J2" s="2"/>
      <c r="K2" s="2"/>
      <c r="L2" s="2"/>
      <c r="M2" s="2"/>
      <c r="N2" s="2"/>
      <c r="O2" s="2"/>
      <c r="P2" s="2"/>
      <c r="Q2" s="2"/>
      <c r="R2" s="2"/>
      <c r="S2" s="2"/>
      <c r="T2" s="2"/>
      <c r="U2" s="2"/>
      <c r="V2" s="2"/>
      <c r="W2" s="2"/>
      <c r="X2" s="2"/>
      <c r="Y2" s="2"/>
      <c r="Z2" s="2"/>
    </row>
    <row r="3" customFormat="false" ht="12.75" hidden="false" customHeight="true" outlineLevel="0" collapsed="false">
      <c r="A3" s="114" t="s">
        <v>1522</v>
      </c>
      <c r="B3" s="100" t="s">
        <v>1523</v>
      </c>
      <c r="C3" s="100" t="s">
        <v>1476</v>
      </c>
      <c r="D3" s="126" t="s">
        <v>1524</v>
      </c>
      <c r="E3" s="126"/>
      <c r="F3" s="126"/>
      <c r="G3" s="101" t="s">
        <v>1525</v>
      </c>
      <c r="H3" s="2"/>
      <c r="I3" s="2"/>
      <c r="J3" s="2"/>
      <c r="K3" s="2"/>
      <c r="L3" s="2"/>
      <c r="M3" s="2"/>
      <c r="N3" s="2"/>
      <c r="O3" s="2"/>
      <c r="P3" s="2"/>
      <c r="Q3" s="2"/>
      <c r="R3" s="2"/>
      <c r="S3" s="2"/>
      <c r="T3" s="2"/>
      <c r="U3" s="2"/>
      <c r="V3" s="2"/>
      <c r="W3" s="2"/>
      <c r="X3" s="2"/>
      <c r="Y3" s="2"/>
      <c r="Z3" s="2"/>
    </row>
    <row r="4" customFormat="false" ht="12.75" hidden="false" customHeight="true" outlineLevel="0" collapsed="false">
      <c r="A4" s="113" t="s">
        <v>1526</v>
      </c>
      <c r="B4" s="2" t="s">
        <v>1527</v>
      </c>
      <c r="C4" s="2" t="s">
        <v>1528</v>
      </c>
      <c r="D4" s="127" t="s">
        <v>1524</v>
      </c>
      <c r="E4" s="128"/>
      <c r="F4" s="128"/>
      <c r="G4" s="103" t="s">
        <v>1529</v>
      </c>
      <c r="H4" s="2"/>
      <c r="I4" s="2"/>
      <c r="J4" s="2"/>
      <c r="K4" s="2"/>
      <c r="L4" s="2"/>
      <c r="M4" s="2"/>
      <c r="N4" s="2"/>
      <c r="O4" s="2"/>
      <c r="P4" s="2"/>
      <c r="Q4" s="2"/>
      <c r="R4" s="2"/>
      <c r="S4" s="2"/>
      <c r="T4" s="2"/>
      <c r="U4" s="2"/>
      <c r="V4" s="2"/>
      <c r="W4" s="2"/>
      <c r="X4" s="2"/>
      <c r="Y4" s="2"/>
      <c r="Z4" s="2"/>
    </row>
    <row r="5" customFormat="false" ht="12.75" hidden="false" customHeight="true" outlineLevel="0" collapsed="false">
      <c r="A5" s="113" t="s">
        <v>1530</v>
      </c>
      <c r="B5" s="2" t="s">
        <v>1531</v>
      </c>
      <c r="C5" s="2" t="s">
        <v>1532</v>
      </c>
      <c r="D5" s="127" t="s">
        <v>1524</v>
      </c>
      <c r="E5" s="127"/>
      <c r="F5" s="127"/>
      <c r="G5" s="103" t="s">
        <v>1533</v>
      </c>
      <c r="H5" s="2"/>
      <c r="I5" s="2"/>
      <c r="J5" s="2"/>
      <c r="K5" s="2"/>
      <c r="L5" s="2"/>
      <c r="M5" s="2"/>
      <c r="N5" s="2"/>
      <c r="O5" s="2"/>
      <c r="P5" s="2"/>
      <c r="Q5" s="2"/>
      <c r="R5" s="2"/>
      <c r="S5" s="2"/>
      <c r="T5" s="2"/>
      <c r="U5" s="2"/>
      <c r="V5" s="2"/>
      <c r="W5" s="2"/>
      <c r="X5" s="2"/>
      <c r="Y5" s="2"/>
      <c r="Z5" s="2"/>
    </row>
    <row r="6" customFormat="false" ht="12.75" hidden="false" customHeight="true" outlineLevel="0" collapsed="false">
      <c r="A6" s="113" t="s">
        <v>1522</v>
      </c>
      <c r="B6" s="2" t="s">
        <v>1534</v>
      </c>
      <c r="C6" s="2" t="s">
        <v>1476</v>
      </c>
      <c r="D6" s="127"/>
      <c r="E6" s="127" t="s">
        <v>1524</v>
      </c>
      <c r="F6" s="127"/>
      <c r="G6" s="103" t="s">
        <v>1535</v>
      </c>
      <c r="H6" s="2"/>
      <c r="I6" s="2"/>
      <c r="J6" s="2"/>
      <c r="K6" s="2"/>
      <c r="L6" s="2"/>
      <c r="M6" s="2"/>
      <c r="N6" s="2"/>
      <c r="O6" s="2"/>
      <c r="P6" s="2"/>
      <c r="Q6" s="2"/>
      <c r="R6" s="2"/>
      <c r="S6" s="2"/>
      <c r="T6" s="2"/>
      <c r="U6" s="2"/>
      <c r="V6" s="2"/>
      <c r="W6" s="2"/>
      <c r="X6" s="2"/>
      <c r="Y6" s="2"/>
      <c r="Z6" s="2"/>
    </row>
    <row r="7" customFormat="false" ht="12.75" hidden="false" customHeight="true" outlineLevel="0" collapsed="false">
      <c r="A7" s="113" t="s">
        <v>1526</v>
      </c>
      <c r="B7" s="2" t="s">
        <v>1536</v>
      </c>
      <c r="C7" s="2" t="s">
        <v>1398</v>
      </c>
      <c r="D7" s="127"/>
      <c r="E7" s="127" t="s">
        <v>1524</v>
      </c>
      <c r="F7" s="127" t="s">
        <v>1524</v>
      </c>
      <c r="G7" s="103" t="s">
        <v>1537</v>
      </c>
      <c r="H7" s="2"/>
      <c r="I7" s="2"/>
      <c r="J7" s="2"/>
      <c r="K7" s="2"/>
      <c r="L7" s="2"/>
      <c r="M7" s="2"/>
      <c r="N7" s="2"/>
      <c r="O7" s="2"/>
      <c r="P7" s="2"/>
      <c r="Q7" s="2"/>
      <c r="R7" s="2"/>
      <c r="S7" s="2"/>
      <c r="T7" s="2"/>
      <c r="U7" s="2"/>
      <c r="V7" s="2"/>
      <c r="W7" s="2"/>
      <c r="X7" s="2"/>
      <c r="Y7" s="2"/>
      <c r="Z7" s="2"/>
    </row>
    <row r="8" customFormat="false" ht="12.75" hidden="false" customHeight="true" outlineLevel="0" collapsed="false">
      <c r="A8" s="93" t="s">
        <v>1522</v>
      </c>
      <c r="B8" s="111" t="s">
        <v>1538</v>
      </c>
      <c r="C8" s="111" t="s">
        <v>1476</v>
      </c>
      <c r="D8" s="129"/>
      <c r="E8" s="129"/>
      <c r="F8" s="129" t="s">
        <v>1524</v>
      </c>
      <c r="G8" s="130" t="s">
        <v>1535</v>
      </c>
      <c r="H8" s="2"/>
      <c r="I8" s="2"/>
      <c r="J8" s="2"/>
      <c r="K8" s="2"/>
      <c r="L8" s="2"/>
      <c r="M8" s="2"/>
      <c r="N8" s="2"/>
      <c r="O8" s="2"/>
      <c r="P8" s="2"/>
      <c r="Q8" s="2"/>
      <c r="R8" s="2"/>
      <c r="S8" s="2"/>
      <c r="T8" s="2"/>
      <c r="U8" s="2"/>
      <c r="V8" s="2"/>
      <c r="W8" s="2"/>
      <c r="X8" s="2"/>
      <c r="Y8" s="2"/>
      <c r="Z8" s="2"/>
    </row>
    <row r="9" customFormat="false" ht="12.75" hidden="false" customHeight="true" outlineLevel="0" collapsed="false">
      <c r="A9" s="2"/>
      <c r="B9" s="2"/>
      <c r="C9" s="2"/>
      <c r="D9" s="2"/>
      <c r="E9" s="2"/>
      <c r="F9" s="2"/>
      <c r="G9" s="81"/>
      <c r="H9" s="2"/>
      <c r="I9" s="2"/>
      <c r="J9" s="2"/>
      <c r="K9" s="2"/>
      <c r="L9" s="2"/>
      <c r="M9" s="2"/>
      <c r="N9" s="2"/>
      <c r="O9" s="2"/>
      <c r="P9" s="2"/>
      <c r="Q9" s="2"/>
      <c r="R9" s="2"/>
      <c r="S9" s="2"/>
      <c r="T9" s="2"/>
      <c r="U9" s="2"/>
      <c r="V9" s="2"/>
      <c r="W9" s="2"/>
      <c r="X9" s="2"/>
      <c r="Y9" s="2"/>
      <c r="Z9" s="2"/>
    </row>
    <row r="10" customFormat="false" ht="12.75" hidden="false" customHeight="true" outlineLevel="0" collapsed="false">
      <c r="A10" s="2"/>
      <c r="B10" s="2"/>
      <c r="C10" s="2"/>
      <c r="D10" s="33" t="str">
        <f aca="false">D2</f>
        <v>Mangrove</v>
      </c>
      <c r="E10" s="33" t="str">
        <f aca="false">E2</f>
        <v>Seagrass</v>
      </c>
      <c r="F10" s="33" t="str">
        <f aca="false">F2</f>
        <v>Salt marsh</v>
      </c>
      <c r="G10" s="81"/>
      <c r="H10" s="2"/>
      <c r="I10" s="2"/>
      <c r="J10" s="2"/>
      <c r="K10" s="2"/>
      <c r="L10" s="2"/>
      <c r="M10" s="2"/>
      <c r="N10" s="2"/>
      <c r="O10" s="2"/>
      <c r="P10" s="2"/>
      <c r="Q10" s="2"/>
      <c r="R10" s="2"/>
      <c r="S10" s="2"/>
      <c r="T10" s="2"/>
      <c r="U10" s="2"/>
      <c r="V10" s="2"/>
      <c r="W10" s="2"/>
      <c r="X10" s="2"/>
      <c r="Y10" s="2"/>
      <c r="Z10" s="2"/>
    </row>
    <row r="11" customFormat="false" ht="12.75" hidden="false" customHeight="true" outlineLevel="0" collapsed="false">
      <c r="A11" s="33"/>
      <c r="B11" s="33" t="s">
        <v>1539</v>
      </c>
      <c r="C11" s="2"/>
      <c r="D11" s="131" t="s">
        <v>1540</v>
      </c>
      <c r="E11" s="2" t="n">
        <f aca="false">2.52*44/12</f>
        <v>9.24</v>
      </c>
      <c r="F11" s="2"/>
      <c r="G11" s="81" t="s">
        <v>1541</v>
      </c>
      <c r="H11" s="2"/>
      <c r="I11" s="2"/>
      <c r="J11" s="2"/>
      <c r="K11" s="2"/>
      <c r="L11" s="2"/>
      <c r="M11" s="2"/>
      <c r="N11" s="2"/>
      <c r="O11" s="2"/>
      <c r="P11" s="2"/>
      <c r="Q11" s="2"/>
      <c r="R11" s="2"/>
      <c r="S11" s="2"/>
      <c r="T11" s="2"/>
      <c r="U11" s="2"/>
      <c r="V11" s="2"/>
      <c r="W11" s="2"/>
      <c r="X11" s="2"/>
      <c r="Y11" s="2"/>
      <c r="Z11" s="2"/>
    </row>
    <row r="12" customFormat="false" ht="12.75" hidden="false" customHeight="true" outlineLevel="0" collapsed="false">
      <c r="A12" s="132"/>
      <c r="B12" s="33" t="s">
        <v>1542</v>
      </c>
      <c r="C12" s="2"/>
      <c r="D12" s="131" t="s">
        <v>1540</v>
      </c>
      <c r="E12" s="2" t="n">
        <f aca="false">0.92*44/12</f>
        <v>3.373333333</v>
      </c>
      <c r="F12" s="2" t="n">
        <f aca="false">2.75*44/12</f>
        <v>10.08333333</v>
      </c>
      <c r="G12" s="81" t="s">
        <v>1543</v>
      </c>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132"/>
      <c r="B13" s="132"/>
      <c r="C13" s="2"/>
      <c r="D13" s="2"/>
      <c r="E13" s="2"/>
      <c r="F13" s="2"/>
      <c r="G13" s="81"/>
      <c r="H13" s="2"/>
      <c r="I13" s="2"/>
      <c r="J13" s="2"/>
      <c r="K13" s="2"/>
      <c r="L13" s="2"/>
      <c r="M13" s="2"/>
      <c r="N13" s="2"/>
      <c r="O13" s="2"/>
      <c r="P13" s="2"/>
      <c r="Q13" s="2"/>
      <c r="R13" s="2"/>
      <c r="S13" s="2"/>
      <c r="T13" s="2"/>
      <c r="U13" s="2"/>
      <c r="V13" s="2"/>
      <c r="W13" s="2"/>
      <c r="X13" s="2"/>
      <c r="Y13" s="2"/>
      <c r="Z13" s="2"/>
    </row>
    <row r="14" customFormat="false" ht="12.75" hidden="false" customHeight="true" outlineLevel="0" collapsed="false">
      <c r="A14" s="2"/>
      <c r="B14" s="2"/>
      <c r="C14" s="2"/>
      <c r="D14" s="2"/>
      <c r="F14" s="2"/>
      <c r="G14" s="81"/>
      <c r="H14" s="2"/>
      <c r="I14" s="2"/>
      <c r="J14" s="2"/>
      <c r="K14" s="2"/>
      <c r="L14" s="2"/>
      <c r="M14" s="2"/>
      <c r="N14" s="2"/>
      <c r="O14" s="2"/>
      <c r="P14" s="2"/>
      <c r="Q14" s="2"/>
      <c r="R14" s="2"/>
      <c r="S14" s="2"/>
      <c r="T14" s="2"/>
      <c r="U14" s="2"/>
      <c r="V14" s="2"/>
      <c r="W14" s="2"/>
      <c r="X14" s="2"/>
      <c r="Y14" s="2"/>
      <c r="Z14" s="2"/>
    </row>
    <row r="15" customFormat="false" ht="12.75" hidden="false" customHeight="true" outlineLevel="0" collapsed="false">
      <c r="A15" s="33"/>
      <c r="B15" s="33"/>
      <c r="C15" s="2"/>
      <c r="D15" s="2"/>
      <c r="E15" s="2"/>
      <c r="F15" s="2"/>
      <c r="G15" s="81"/>
      <c r="H15" s="2"/>
      <c r="I15" s="2"/>
      <c r="J15" s="2"/>
      <c r="K15" s="2"/>
      <c r="L15" s="2"/>
      <c r="M15" s="2"/>
      <c r="N15" s="2"/>
      <c r="O15" s="2"/>
      <c r="P15" s="2"/>
      <c r="Q15" s="2"/>
      <c r="R15" s="2"/>
      <c r="S15" s="2"/>
      <c r="T15" s="2"/>
      <c r="U15" s="2"/>
      <c r="V15" s="2"/>
      <c r="W15" s="2"/>
      <c r="X15" s="2"/>
      <c r="Y15" s="2"/>
      <c r="Z15" s="2"/>
    </row>
    <row r="16" customFormat="false" ht="12.75" hidden="false" customHeight="true" outlineLevel="0" collapsed="false">
      <c r="A16" s="132"/>
      <c r="B16" s="132"/>
      <c r="C16" s="2"/>
      <c r="D16" s="2"/>
      <c r="E16" s="2"/>
      <c r="F16" s="2"/>
      <c r="G16" s="81"/>
      <c r="H16" s="2"/>
      <c r="I16" s="2"/>
      <c r="J16" s="2"/>
      <c r="K16" s="2"/>
      <c r="L16" s="2"/>
      <c r="M16" s="2"/>
      <c r="N16" s="2"/>
      <c r="O16" s="2"/>
      <c r="P16" s="2"/>
      <c r="Q16" s="2"/>
      <c r="R16" s="2"/>
      <c r="S16" s="2"/>
      <c r="T16" s="2"/>
      <c r="U16" s="2"/>
      <c r="V16" s="2"/>
      <c r="W16" s="2"/>
      <c r="X16" s="2"/>
      <c r="Y16" s="2"/>
      <c r="Z16" s="2"/>
    </row>
    <row r="17" customFormat="false" ht="12.75" hidden="false" customHeight="true" outlineLevel="0" collapsed="false">
      <c r="A17" s="2"/>
      <c r="B17" s="2"/>
      <c r="C17" s="2"/>
      <c r="D17" s="2"/>
      <c r="E17" s="2"/>
      <c r="F17" s="2"/>
      <c r="G17" s="81"/>
      <c r="H17" s="2"/>
      <c r="I17" s="2"/>
      <c r="J17" s="2"/>
      <c r="K17" s="2"/>
      <c r="L17" s="2"/>
      <c r="M17" s="2"/>
      <c r="N17" s="2"/>
      <c r="O17" s="2"/>
      <c r="P17" s="2"/>
      <c r="Q17" s="2"/>
      <c r="R17" s="2"/>
      <c r="S17" s="2"/>
      <c r="T17" s="2"/>
      <c r="U17" s="2"/>
      <c r="V17" s="2"/>
      <c r="W17" s="2"/>
      <c r="X17" s="2"/>
      <c r="Y17" s="2"/>
      <c r="Z17" s="2"/>
    </row>
    <row r="18" customFormat="false" ht="12.75" hidden="false" customHeight="true" outlineLevel="0" collapsed="false">
      <c r="A18" s="2"/>
      <c r="B18" s="2"/>
      <c r="C18" s="2"/>
      <c r="D18" s="2"/>
      <c r="E18" s="2"/>
      <c r="F18" s="2"/>
      <c r="G18" s="81"/>
      <c r="H18" s="2"/>
      <c r="I18" s="2"/>
      <c r="J18" s="2"/>
      <c r="K18" s="2"/>
      <c r="L18" s="2"/>
      <c r="M18" s="2"/>
      <c r="N18" s="2"/>
      <c r="O18" s="2"/>
      <c r="P18" s="2"/>
      <c r="Q18" s="2"/>
      <c r="R18" s="2"/>
      <c r="S18" s="2"/>
      <c r="T18" s="2"/>
      <c r="U18" s="2"/>
      <c r="V18" s="2"/>
      <c r="W18" s="2"/>
      <c r="X18" s="2"/>
      <c r="Y18" s="2"/>
      <c r="Z18" s="2"/>
    </row>
    <row r="19" customFormat="false" ht="12.75" hidden="false" customHeight="true" outlineLevel="0" collapsed="false">
      <c r="A19" s="33"/>
      <c r="B19" s="33"/>
      <c r="C19" s="2"/>
      <c r="D19" s="133"/>
      <c r="E19" s="133"/>
      <c r="F19" s="2"/>
      <c r="G19" s="81"/>
      <c r="H19" s="2"/>
      <c r="I19" s="2"/>
      <c r="J19" s="2"/>
      <c r="K19" s="2"/>
      <c r="L19" s="2"/>
      <c r="M19" s="2"/>
      <c r="N19" s="2"/>
      <c r="O19" s="2"/>
      <c r="P19" s="2"/>
      <c r="Q19" s="2"/>
      <c r="R19" s="2"/>
      <c r="S19" s="2"/>
      <c r="T19" s="2"/>
      <c r="U19" s="2"/>
      <c r="V19" s="2"/>
      <c r="W19" s="2"/>
      <c r="X19" s="2"/>
      <c r="Y19" s="2"/>
      <c r="Z19" s="2"/>
    </row>
    <row r="20" customFormat="false" ht="12.75" hidden="false" customHeight="true" outlineLevel="0" collapsed="false">
      <c r="A20" s="2"/>
      <c r="B20" s="2"/>
      <c r="C20" s="2"/>
      <c r="D20" s="2"/>
      <c r="E20" s="2"/>
      <c r="F20" s="2"/>
      <c r="G20" s="81"/>
      <c r="H20" s="2"/>
      <c r="I20" s="2"/>
      <c r="J20" s="2"/>
      <c r="K20" s="2"/>
      <c r="L20" s="2"/>
      <c r="M20" s="2"/>
      <c r="N20" s="2"/>
      <c r="O20" s="2"/>
      <c r="P20" s="2"/>
      <c r="Q20" s="2"/>
      <c r="R20" s="2"/>
      <c r="S20" s="2"/>
      <c r="T20" s="2"/>
      <c r="U20" s="2"/>
      <c r="V20" s="2"/>
      <c r="W20" s="2"/>
      <c r="X20" s="2"/>
      <c r="Y20" s="2"/>
      <c r="Z20" s="2"/>
    </row>
    <row r="21" customFormat="false" ht="12.75" hidden="false" customHeight="true" outlineLevel="0" collapsed="false">
      <c r="A21" s="2"/>
      <c r="B21" s="2"/>
      <c r="C21" s="2"/>
      <c r="D21" s="2"/>
      <c r="E21" s="2"/>
      <c r="F21" s="2"/>
      <c r="G21" s="81"/>
      <c r="H21" s="2"/>
      <c r="I21" s="2"/>
      <c r="J21" s="2"/>
      <c r="K21" s="2"/>
      <c r="L21" s="2"/>
      <c r="M21" s="2"/>
      <c r="N21" s="2"/>
      <c r="O21" s="2"/>
      <c r="P21" s="2"/>
      <c r="Q21" s="2"/>
      <c r="R21" s="2"/>
      <c r="S21" s="2"/>
      <c r="T21" s="2"/>
      <c r="U21" s="2"/>
      <c r="V21" s="2"/>
      <c r="W21" s="2"/>
      <c r="X21" s="2"/>
      <c r="Y21" s="2"/>
      <c r="Z21" s="2"/>
    </row>
    <row r="22" customFormat="false" ht="12.75" hidden="false" customHeight="true" outlineLevel="0" collapsed="false">
      <c r="A22" s="2"/>
      <c r="B22" s="2"/>
      <c r="C22" s="2"/>
      <c r="D22" s="2"/>
      <c r="E22" s="2"/>
      <c r="F22" s="2"/>
      <c r="G22" s="81"/>
      <c r="H22" s="2"/>
      <c r="I22" s="2"/>
      <c r="J22" s="2"/>
      <c r="K22" s="2"/>
      <c r="L22" s="2"/>
      <c r="M22" s="2"/>
      <c r="N22" s="2"/>
      <c r="O22" s="2"/>
      <c r="P22" s="2"/>
      <c r="Q22" s="2"/>
      <c r="R22" s="2"/>
      <c r="S22" s="2"/>
      <c r="T22" s="2"/>
      <c r="U22" s="2"/>
      <c r="V22" s="2"/>
      <c r="W22" s="2"/>
      <c r="X22" s="2"/>
      <c r="Y22" s="2"/>
      <c r="Z22" s="2"/>
    </row>
    <row r="23" customFormat="false" ht="12.75" hidden="false" customHeight="true" outlineLevel="0" collapsed="false">
      <c r="A23" s="2"/>
      <c r="B23" s="2"/>
      <c r="C23" s="2"/>
      <c r="D23" s="2"/>
      <c r="E23" s="2"/>
      <c r="F23" s="2"/>
      <c r="G23" s="2"/>
      <c r="H23" s="2"/>
      <c r="I23" s="2"/>
      <c r="J23" s="2"/>
      <c r="K23" s="2"/>
      <c r="L23" s="2"/>
      <c r="M23" s="2"/>
      <c r="N23" s="2"/>
      <c r="O23" s="2"/>
      <c r="P23" s="2"/>
      <c r="Q23" s="2"/>
      <c r="R23" s="2"/>
      <c r="S23" s="2"/>
      <c r="T23" s="2"/>
      <c r="U23" s="2"/>
      <c r="V23" s="2"/>
      <c r="W23" s="2"/>
      <c r="X23" s="2"/>
      <c r="Y23" s="2"/>
      <c r="Z23" s="2"/>
    </row>
    <row r="24" customFormat="false" ht="12.75" hidden="false" customHeight="true" outlineLevel="0" collapsed="false">
      <c r="A24" s="2"/>
      <c r="B24" s="2"/>
      <c r="C24" s="2"/>
      <c r="D24" s="2"/>
      <c r="E24" s="2"/>
      <c r="F24" s="2"/>
      <c r="G24" s="2"/>
      <c r="H24" s="2"/>
      <c r="I24" s="2"/>
      <c r="J24" s="2"/>
      <c r="K24" s="2"/>
      <c r="L24" s="2"/>
      <c r="M24" s="2"/>
      <c r="N24" s="2"/>
      <c r="O24" s="2"/>
      <c r="P24" s="2"/>
      <c r="Q24" s="2"/>
      <c r="R24" s="2"/>
      <c r="S24" s="2"/>
      <c r="T24" s="2"/>
      <c r="U24" s="2"/>
      <c r="V24" s="2"/>
      <c r="W24" s="2"/>
      <c r="X24" s="2"/>
      <c r="Y24" s="2"/>
      <c r="Z24" s="2"/>
    </row>
    <row r="25" customFormat="false" ht="12.75" hidden="false" customHeight="true" outlineLevel="0" collapsed="false">
      <c r="A25" s="2"/>
      <c r="B25" s="2"/>
      <c r="C25" s="2"/>
      <c r="D25" s="2"/>
      <c r="E25" s="2"/>
      <c r="F25" s="2"/>
      <c r="G25" s="2"/>
      <c r="H25" s="2"/>
      <c r="I25" s="2"/>
      <c r="J25" s="2"/>
      <c r="K25" s="2"/>
      <c r="L25" s="2"/>
      <c r="M25" s="2"/>
      <c r="N25" s="2"/>
      <c r="O25" s="2"/>
      <c r="P25" s="2"/>
      <c r="Q25" s="2"/>
      <c r="R25" s="2"/>
      <c r="S25" s="2"/>
      <c r="T25" s="2"/>
      <c r="U25" s="2"/>
      <c r="V25" s="2"/>
      <c r="W25" s="2"/>
      <c r="X25" s="2"/>
      <c r="Y25" s="2"/>
      <c r="Z25" s="2"/>
    </row>
    <row r="26" customFormat="false" ht="12.75" hidden="false" customHeight="true" outlineLevel="0" collapsed="false">
      <c r="A26" s="2"/>
      <c r="B26" s="2"/>
      <c r="C26" s="2"/>
      <c r="D26" s="2"/>
      <c r="E26" s="2"/>
      <c r="F26" s="2"/>
      <c r="G26" s="2"/>
      <c r="H26" s="2"/>
      <c r="I26" s="2"/>
      <c r="J26" s="2"/>
      <c r="K26" s="2"/>
      <c r="L26" s="2"/>
      <c r="M26" s="2"/>
      <c r="N26" s="2"/>
      <c r="O26" s="2"/>
      <c r="P26" s="2"/>
      <c r="Q26" s="2"/>
      <c r="R26" s="2"/>
      <c r="S26" s="2"/>
      <c r="T26" s="2"/>
      <c r="U26" s="2"/>
      <c r="V26" s="2"/>
      <c r="W26" s="2"/>
      <c r="X26" s="2"/>
      <c r="Y26" s="2"/>
      <c r="Z26" s="2"/>
    </row>
    <row r="27" customFormat="false" ht="12.75" hidden="false" customHeight="true" outlineLevel="0" collapsed="false">
      <c r="A27" s="2"/>
      <c r="B27" s="2"/>
      <c r="C27" s="2"/>
      <c r="D27" s="2"/>
      <c r="E27" s="2"/>
      <c r="F27" s="2"/>
      <c r="G27" s="2"/>
      <c r="H27" s="2"/>
      <c r="I27" s="2"/>
      <c r="J27" s="2"/>
      <c r="K27" s="2"/>
      <c r="L27" s="2"/>
      <c r="M27" s="2"/>
      <c r="N27" s="2"/>
      <c r="O27" s="2"/>
      <c r="P27" s="2"/>
      <c r="Q27" s="2"/>
      <c r="R27" s="2"/>
      <c r="S27" s="2"/>
      <c r="T27" s="2"/>
      <c r="U27" s="2"/>
      <c r="V27" s="2"/>
      <c r="W27" s="2"/>
      <c r="X27" s="2"/>
      <c r="Y27" s="2"/>
      <c r="Z27" s="2"/>
    </row>
    <row r="28" customFormat="false" ht="12.75" hidden="false" customHeight="true" outlineLevel="0" collapsed="false">
      <c r="A28" s="2"/>
      <c r="B28" s="2"/>
      <c r="C28" s="2"/>
      <c r="D28" s="2"/>
      <c r="E28" s="2"/>
      <c r="F28" s="2"/>
      <c r="G28" s="2"/>
      <c r="H28" s="2"/>
      <c r="I28" s="2"/>
      <c r="J28" s="2"/>
      <c r="K28" s="2"/>
      <c r="L28" s="2"/>
      <c r="M28" s="2"/>
      <c r="N28" s="2"/>
      <c r="O28" s="2"/>
      <c r="P28" s="2"/>
      <c r="Q28" s="2"/>
      <c r="R28" s="2"/>
      <c r="S28" s="2"/>
      <c r="T28" s="2"/>
      <c r="U28" s="2"/>
      <c r="V28" s="2"/>
      <c r="W28" s="2"/>
      <c r="X28" s="2"/>
      <c r="Y28" s="2"/>
      <c r="Z28" s="2"/>
    </row>
    <row r="29" customFormat="false" ht="12.75" hidden="false" customHeight="true" outlineLevel="0" collapsed="false">
      <c r="A29" s="2"/>
      <c r="B29" s="2"/>
      <c r="C29" s="2"/>
      <c r="D29" s="2"/>
      <c r="E29" s="2"/>
      <c r="F29" s="2"/>
      <c r="G29" s="2"/>
      <c r="H29" s="2"/>
      <c r="I29" s="2"/>
      <c r="J29" s="2"/>
      <c r="K29" s="2"/>
      <c r="L29" s="2"/>
      <c r="M29" s="2"/>
      <c r="N29" s="2"/>
      <c r="O29" s="2"/>
      <c r="P29" s="2"/>
      <c r="Q29" s="2"/>
      <c r="R29" s="2"/>
      <c r="S29" s="2"/>
      <c r="T29" s="2"/>
      <c r="U29" s="2"/>
      <c r="V29" s="2"/>
      <c r="W29" s="2"/>
      <c r="X29" s="2"/>
      <c r="Y29" s="2"/>
      <c r="Z29" s="2"/>
    </row>
    <row r="30" customFormat="false" ht="12.75" hidden="false" customHeight="true" outlineLevel="0" collapsed="false">
      <c r="A30" s="2"/>
      <c r="B30" s="2"/>
      <c r="C30" s="2"/>
      <c r="D30" s="2"/>
      <c r="E30" s="2"/>
      <c r="F30" s="2"/>
      <c r="G30" s="2"/>
      <c r="H30" s="2"/>
      <c r="I30" s="2"/>
      <c r="J30" s="2"/>
      <c r="K30" s="2"/>
      <c r="L30" s="2"/>
      <c r="M30" s="2"/>
      <c r="N30" s="2"/>
      <c r="O30" s="2"/>
      <c r="P30" s="2"/>
      <c r="Q30" s="2"/>
      <c r="R30" s="2"/>
      <c r="S30" s="2"/>
      <c r="T30" s="2"/>
      <c r="U30" s="2"/>
      <c r="V30" s="2"/>
      <c r="W30" s="2"/>
      <c r="X30" s="2"/>
      <c r="Y30" s="2"/>
      <c r="Z30" s="2"/>
    </row>
    <row r="31" customFormat="false" ht="12.75" hidden="false" customHeight="true" outlineLevel="0" collapsed="false">
      <c r="A31" s="2"/>
      <c r="B31" s="2"/>
      <c r="C31" s="2"/>
      <c r="D31" s="2"/>
      <c r="E31" s="2"/>
      <c r="F31" s="2"/>
      <c r="G31" s="2"/>
      <c r="H31" s="2"/>
      <c r="I31" s="2"/>
      <c r="J31" s="2"/>
      <c r="K31" s="2"/>
      <c r="L31" s="2"/>
      <c r="M31" s="2"/>
      <c r="N31" s="2"/>
      <c r="O31" s="2"/>
      <c r="P31" s="2"/>
      <c r="Q31" s="2"/>
      <c r="R31" s="2"/>
      <c r="S31" s="2"/>
      <c r="T31" s="2"/>
      <c r="U31" s="2"/>
      <c r="V31" s="2"/>
      <c r="W31" s="2"/>
      <c r="X31" s="2"/>
      <c r="Y31" s="2"/>
      <c r="Z31" s="2"/>
    </row>
    <row r="32" customFormat="false" ht="12.75" hidden="false" customHeight="true" outlineLevel="0" collapsed="false">
      <c r="A32" s="2"/>
      <c r="B32" s="2"/>
      <c r="C32" s="2"/>
      <c r="D32" s="2"/>
      <c r="E32" s="2"/>
      <c r="F32" s="2"/>
      <c r="G32" s="2"/>
      <c r="H32" s="2"/>
      <c r="I32" s="2"/>
      <c r="J32" s="2"/>
      <c r="K32" s="2"/>
      <c r="L32" s="2"/>
      <c r="M32" s="2"/>
      <c r="N32" s="2"/>
      <c r="O32" s="2"/>
      <c r="P32" s="2"/>
      <c r="Q32" s="2"/>
      <c r="R32" s="2"/>
      <c r="S32" s="2"/>
      <c r="T32" s="2"/>
      <c r="U32" s="2"/>
      <c r="V32" s="2"/>
      <c r="W32" s="2"/>
      <c r="X32" s="2"/>
      <c r="Y32" s="2"/>
      <c r="Z32" s="2"/>
    </row>
    <row r="33" customFormat="false" ht="12.75" hidden="false" customHeight="true" outlineLevel="0" collapsed="false">
      <c r="A33" s="2"/>
      <c r="B33" s="2"/>
      <c r="C33" s="2"/>
      <c r="D33" s="2"/>
      <c r="E33" s="2"/>
      <c r="F33" s="2"/>
      <c r="G33" s="2"/>
      <c r="H33" s="2"/>
      <c r="I33" s="2"/>
      <c r="J33" s="2"/>
      <c r="K33" s="2"/>
      <c r="L33" s="2"/>
      <c r="M33" s="2"/>
      <c r="N33" s="2"/>
      <c r="O33" s="2"/>
      <c r="P33" s="2"/>
      <c r="Q33" s="2"/>
      <c r="R33" s="2"/>
      <c r="S33" s="2"/>
      <c r="T33" s="2"/>
      <c r="U33" s="2"/>
      <c r="V33" s="2"/>
      <c r="W33" s="2"/>
      <c r="X33" s="2"/>
      <c r="Y33" s="2"/>
      <c r="Z33" s="2"/>
    </row>
    <row r="34" customFormat="false" ht="12.75" hidden="false" customHeight="true" outlineLevel="0" collapsed="false">
      <c r="A34" s="2"/>
      <c r="B34" s="2"/>
      <c r="C34" s="2"/>
      <c r="D34" s="2"/>
      <c r="E34" s="2"/>
      <c r="F34" s="2"/>
      <c r="G34" s="2"/>
      <c r="H34" s="2"/>
      <c r="I34" s="2"/>
      <c r="J34" s="2"/>
      <c r="K34" s="2"/>
      <c r="L34" s="2"/>
      <c r="M34" s="2"/>
      <c r="N34" s="2"/>
      <c r="O34" s="2"/>
      <c r="P34" s="2"/>
      <c r="Q34" s="2"/>
      <c r="R34" s="2"/>
      <c r="S34" s="2"/>
      <c r="T34" s="2"/>
      <c r="U34" s="2"/>
      <c r="V34" s="2"/>
      <c r="W34" s="2"/>
      <c r="X34" s="2"/>
      <c r="Y34" s="2"/>
      <c r="Z34" s="2"/>
    </row>
    <row r="35" customFormat="false" ht="12.75" hidden="false" customHeight="true" outlineLevel="0" collapsed="false">
      <c r="A35" s="2"/>
      <c r="B35" s="2"/>
      <c r="C35" s="2"/>
      <c r="D35" s="2"/>
      <c r="E35" s="2"/>
      <c r="F35" s="2"/>
      <c r="G35" s="2"/>
      <c r="H35" s="2"/>
      <c r="I35" s="2"/>
      <c r="J35" s="2"/>
      <c r="K35" s="2"/>
      <c r="L35" s="2"/>
      <c r="M35" s="2"/>
      <c r="N35" s="2"/>
      <c r="O35" s="2"/>
      <c r="P35" s="2"/>
      <c r="Q35" s="2"/>
      <c r="R35" s="2"/>
      <c r="S35" s="2"/>
      <c r="T35" s="2"/>
      <c r="U35" s="2"/>
      <c r="V35" s="2"/>
      <c r="W35" s="2"/>
      <c r="X35" s="2"/>
      <c r="Y35" s="2"/>
      <c r="Z35" s="2"/>
    </row>
    <row r="36" customFormat="false" ht="12.75" hidden="false" customHeight="true" outlineLevel="0" collapsed="false">
      <c r="A36" s="2"/>
      <c r="B36" s="2"/>
      <c r="C36" s="2"/>
      <c r="D36" s="2"/>
      <c r="E36" s="2"/>
      <c r="F36" s="2"/>
      <c r="G36" s="2"/>
      <c r="H36" s="2"/>
      <c r="I36" s="2"/>
      <c r="J36" s="2"/>
      <c r="K36" s="2"/>
      <c r="L36" s="2"/>
      <c r="M36" s="2"/>
      <c r="N36" s="2"/>
      <c r="O36" s="2"/>
      <c r="P36" s="2"/>
      <c r="Q36" s="2"/>
      <c r="R36" s="2"/>
      <c r="S36" s="2"/>
      <c r="T36" s="2"/>
      <c r="U36" s="2"/>
      <c r="V36" s="2"/>
      <c r="W36" s="2"/>
      <c r="X36" s="2"/>
      <c r="Y36" s="2"/>
      <c r="Z36" s="2"/>
    </row>
    <row r="37" customFormat="false" ht="12.75" hidden="false" customHeight="true" outlineLevel="0" collapsed="false">
      <c r="A37" s="2"/>
      <c r="B37" s="2"/>
      <c r="C37" s="2"/>
      <c r="D37" s="2"/>
      <c r="E37" s="2"/>
      <c r="F37" s="2"/>
      <c r="G37" s="2"/>
      <c r="H37" s="2"/>
      <c r="I37" s="2"/>
      <c r="J37" s="2"/>
      <c r="K37" s="2"/>
      <c r="L37" s="2"/>
      <c r="M37" s="2"/>
      <c r="N37" s="2"/>
      <c r="O37" s="2"/>
      <c r="P37" s="2"/>
      <c r="Q37" s="2"/>
      <c r="R37" s="2"/>
      <c r="S37" s="2"/>
      <c r="T37" s="2"/>
      <c r="U37" s="2"/>
      <c r="V37" s="2"/>
      <c r="W37" s="2"/>
      <c r="X37" s="2"/>
      <c r="Y37" s="2"/>
      <c r="Z37" s="2"/>
    </row>
    <row r="38" customFormat="false" ht="12.75" hidden="false" customHeight="true" outlineLevel="0" collapsed="false">
      <c r="A38" s="2"/>
      <c r="B38" s="2"/>
      <c r="C38" s="2"/>
      <c r="D38" s="2"/>
      <c r="E38" s="2"/>
      <c r="F38" s="2"/>
      <c r="G38" s="2"/>
      <c r="H38" s="2"/>
      <c r="I38" s="2"/>
      <c r="J38" s="2"/>
      <c r="K38" s="2"/>
      <c r="L38" s="2"/>
      <c r="M38" s="2"/>
      <c r="N38" s="2"/>
      <c r="O38" s="2"/>
      <c r="P38" s="2"/>
      <c r="Q38" s="2"/>
      <c r="R38" s="2"/>
      <c r="S38" s="2"/>
      <c r="T38" s="2"/>
      <c r="U38" s="2"/>
      <c r="V38" s="2"/>
      <c r="W38" s="2"/>
      <c r="X38" s="2"/>
      <c r="Y38" s="2"/>
      <c r="Z38" s="2"/>
    </row>
    <row r="39" customFormat="false" ht="12.75" hidden="false" customHeight="true" outlineLevel="0" collapsed="false">
      <c r="A39" s="2"/>
      <c r="B39" s="2"/>
      <c r="C39" s="2"/>
      <c r="D39" s="2"/>
      <c r="E39" s="2"/>
      <c r="F39" s="2"/>
      <c r="G39" s="2"/>
      <c r="H39" s="2"/>
      <c r="I39" s="2"/>
      <c r="J39" s="2"/>
      <c r="K39" s="2"/>
      <c r="L39" s="2"/>
      <c r="M39" s="2"/>
      <c r="N39" s="2"/>
      <c r="O39" s="2"/>
      <c r="P39" s="2"/>
      <c r="Q39" s="2"/>
      <c r="R39" s="2"/>
      <c r="S39" s="2"/>
      <c r="T39" s="2"/>
      <c r="U39" s="2"/>
      <c r="V39" s="2"/>
      <c r="W39" s="2"/>
      <c r="X39" s="2"/>
      <c r="Y39" s="2"/>
      <c r="Z39" s="2"/>
    </row>
    <row r="40" customFormat="false" ht="12.75" hidden="false" customHeight="true" outlineLevel="0" collapsed="false">
      <c r="A40" s="2"/>
      <c r="B40" s="2"/>
      <c r="C40" s="2"/>
      <c r="D40" s="2"/>
      <c r="E40" s="2"/>
      <c r="F40" s="2"/>
      <c r="G40" s="2"/>
      <c r="H40" s="2"/>
      <c r="I40" s="2"/>
      <c r="J40" s="2"/>
      <c r="K40" s="2"/>
      <c r="L40" s="2"/>
      <c r="M40" s="2"/>
      <c r="N40" s="2"/>
      <c r="O40" s="2"/>
      <c r="P40" s="2"/>
      <c r="Q40" s="2"/>
      <c r="R40" s="2"/>
      <c r="S40" s="2"/>
      <c r="T40" s="2"/>
      <c r="U40" s="2"/>
      <c r="V40" s="2"/>
      <c r="W40" s="2"/>
      <c r="X40" s="2"/>
      <c r="Y40" s="2"/>
      <c r="Z40" s="2"/>
    </row>
    <row r="41" customFormat="false" ht="12.75" hidden="false" customHeight="true" outlineLevel="0" collapsed="false">
      <c r="A41" s="2"/>
      <c r="B41" s="2"/>
      <c r="C41" s="2"/>
      <c r="D41" s="2"/>
      <c r="E41" s="2"/>
      <c r="F41" s="2"/>
      <c r="G41" s="2"/>
      <c r="H41" s="2"/>
      <c r="I41" s="2"/>
      <c r="J41" s="2"/>
      <c r="K41" s="2"/>
      <c r="L41" s="2"/>
      <c r="M41" s="2"/>
      <c r="N41" s="2"/>
      <c r="O41" s="2"/>
      <c r="P41" s="2"/>
      <c r="Q41" s="2"/>
      <c r="R41" s="2"/>
      <c r="S41" s="2"/>
      <c r="T41" s="2"/>
      <c r="U41" s="2"/>
      <c r="V41" s="2"/>
      <c r="W41" s="2"/>
      <c r="X41" s="2"/>
      <c r="Y41" s="2"/>
      <c r="Z41" s="2"/>
    </row>
    <row r="42" customFormat="false" ht="12.75" hidden="false" customHeight="true" outlineLevel="0" collapsed="false">
      <c r="A42" s="2"/>
      <c r="B42" s="2"/>
      <c r="C42" s="2"/>
      <c r="D42" s="2"/>
      <c r="E42" s="2"/>
      <c r="F42" s="2"/>
      <c r="G42" s="2"/>
      <c r="H42" s="2"/>
      <c r="I42" s="2"/>
      <c r="J42" s="2"/>
      <c r="K42" s="2"/>
      <c r="L42" s="2"/>
      <c r="M42" s="2"/>
      <c r="N42" s="2"/>
      <c r="O42" s="2"/>
      <c r="P42" s="2"/>
      <c r="Q42" s="2"/>
      <c r="R42" s="2"/>
      <c r="S42" s="2"/>
      <c r="T42" s="2"/>
      <c r="U42" s="2"/>
      <c r="V42" s="2"/>
      <c r="W42" s="2"/>
      <c r="X42" s="2"/>
      <c r="Y42" s="2"/>
      <c r="Z42" s="2"/>
    </row>
    <row r="43" customFormat="false" ht="12.75" hidden="false" customHeight="true" outlineLevel="0" collapsed="false">
      <c r="A43" s="2"/>
      <c r="B43" s="2"/>
      <c r="C43" s="2"/>
      <c r="D43" s="2"/>
      <c r="E43" s="2"/>
      <c r="F43" s="2"/>
      <c r="G43" s="2"/>
      <c r="H43" s="2"/>
      <c r="I43" s="2"/>
      <c r="J43" s="2"/>
      <c r="K43" s="2"/>
      <c r="L43" s="2"/>
      <c r="M43" s="2"/>
      <c r="N43" s="2"/>
      <c r="O43" s="2"/>
      <c r="P43" s="2"/>
      <c r="Q43" s="2"/>
      <c r="R43" s="2"/>
      <c r="S43" s="2"/>
      <c r="T43" s="2"/>
      <c r="U43" s="2"/>
      <c r="V43" s="2"/>
      <c r="W43" s="2"/>
      <c r="X43" s="2"/>
      <c r="Y43" s="2"/>
      <c r="Z43" s="2"/>
    </row>
    <row r="44" customFormat="false" ht="12.75" hidden="false" customHeight="true" outlineLevel="0" collapsed="false">
      <c r="A44" s="2"/>
      <c r="B44" s="2"/>
      <c r="C44" s="2"/>
      <c r="D44" s="2"/>
      <c r="E44" s="2"/>
      <c r="F44" s="2"/>
      <c r="G44" s="2"/>
      <c r="H44" s="2"/>
      <c r="I44" s="2"/>
      <c r="J44" s="2"/>
      <c r="K44" s="2"/>
      <c r="L44" s="2"/>
      <c r="M44" s="2"/>
      <c r="N44" s="2"/>
      <c r="O44" s="2"/>
      <c r="P44" s="2"/>
      <c r="Q44" s="2"/>
      <c r="R44" s="2"/>
      <c r="S44" s="2"/>
      <c r="T44" s="2"/>
      <c r="U44" s="2"/>
      <c r="V44" s="2"/>
      <c r="W44" s="2"/>
      <c r="X44" s="2"/>
      <c r="Y44" s="2"/>
      <c r="Z44" s="2"/>
    </row>
    <row r="45" customFormat="false" ht="12.75" hidden="false" customHeight="true" outlineLevel="0" collapsed="false">
      <c r="A45" s="2"/>
      <c r="B45" s="2"/>
      <c r="C45" s="2"/>
      <c r="D45" s="2"/>
      <c r="E45" s="2"/>
      <c r="F45" s="2"/>
      <c r="G45" s="2"/>
      <c r="H45" s="2"/>
      <c r="I45" s="2"/>
      <c r="J45" s="2"/>
      <c r="K45" s="2"/>
      <c r="L45" s="2"/>
      <c r="M45" s="2"/>
      <c r="N45" s="2"/>
      <c r="O45" s="2"/>
      <c r="P45" s="2"/>
      <c r="Q45" s="2"/>
      <c r="R45" s="2"/>
      <c r="S45" s="2"/>
      <c r="T45" s="2"/>
      <c r="U45" s="2"/>
      <c r="V45" s="2"/>
      <c r="W45" s="2"/>
      <c r="X45" s="2"/>
      <c r="Y45" s="2"/>
      <c r="Z45" s="2"/>
    </row>
    <row r="46" customFormat="false" ht="12.75" hidden="false" customHeight="true" outlineLevel="0" collapsed="false">
      <c r="A46" s="2"/>
      <c r="B46" s="2"/>
      <c r="C46" s="2"/>
      <c r="D46" s="2"/>
      <c r="E46" s="2"/>
      <c r="F46" s="2"/>
      <c r="G46" s="2"/>
      <c r="H46" s="2"/>
      <c r="I46" s="2"/>
      <c r="J46" s="2"/>
      <c r="K46" s="2"/>
      <c r="L46" s="2"/>
      <c r="M46" s="2"/>
      <c r="N46" s="2"/>
      <c r="O46" s="2"/>
      <c r="P46" s="2"/>
      <c r="Q46" s="2"/>
      <c r="R46" s="2"/>
      <c r="S46" s="2"/>
      <c r="T46" s="2"/>
      <c r="U46" s="2"/>
      <c r="V46" s="2"/>
      <c r="W46" s="2"/>
      <c r="X46" s="2"/>
      <c r="Y46" s="2"/>
      <c r="Z46" s="2"/>
    </row>
    <row r="47" customFormat="false" ht="12.75" hidden="false" customHeight="true" outlineLevel="0" collapsed="false">
      <c r="A47" s="2"/>
      <c r="B47" s="2"/>
      <c r="C47" s="2"/>
      <c r="D47" s="2"/>
      <c r="E47" s="2"/>
      <c r="F47" s="2"/>
      <c r="G47" s="2"/>
      <c r="H47" s="2"/>
      <c r="I47" s="2"/>
      <c r="J47" s="2"/>
      <c r="K47" s="2"/>
      <c r="L47" s="2"/>
      <c r="M47" s="2"/>
      <c r="N47" s="2"/>
      <c r="O47" s="2"/>
      <c r="P47" s="2"/>
      <c r="Q47" s="2"/>
      <c r="R47" s="2"/>
      <c r="S47" s="2"/>
      <c r="T47" s="2"/>
      <c r="U47" s="2"/>
      <c r="V47" s="2"/>
      <c r="W47" s="2"/>
      <c r="X47" s="2"/>
      <c r="Y47" s="2"/>
      <c r="Z47" s="2"/>
    </row>
    <row r="48" customFormat="false" ht="12.75" hidden="false" customHeight="true" outlineLevel="0" collapsed="false">
      <c r="A48" s="2"/>
      <c r="B48" s="2"/>
      <c r="C48" s="2"/>
      <c r="D48" s="2"/>
      <c r="E48" s="2"/>
      <c r="F48" s="2"/>
      <c r="G48" s="2"/>
      <c r="H48" s="2"/>
      <c r="I48" s="2"/>
      <c r="J48" s="2"/>
      <c r="K48" s="2"/>
      <c r="L48" s="2"/>
      <c r="M48" s="2"/>
      <c r="N48" s="2"/>
      <c r="O48" s="2"/>
      <c r="P48" s="2"/>
      <c r="Q48" s="2"/>
      <c r="R48" s="2"/>
      <c r="S48" s="2"/>
      <c r="T48" s="2"/>
      <c r="U48" s="2"/>
      <c r="V48" s="2"/>
      <c r="W48" s="2"/>
      <c r="X48" s="2"/>
      <c r="Y48" s="2"/>
      <c r="Z48" s="2"/>
    </row>
    <row r="49" customFormat="false" ht="12.75" hidden="false" customHeight="true" outlineLevel="0" collapsed="false">
      <c r="A49" s="2"/>
      <c r="B49" s="2"/>
      <c r="C49" s="2"/>
      <c r="D49" s="2"/>
      <c r="E49" s="2"/>
      <c r="F49" s="2"/>
      <c r="G49" s="2"/>
      <c r="H49" s="2"/>
      <c r="I49" s="2"/>
      <c r="J49" s="2"/>
      <c r="K49" s="2"/>
      <c r="L49" s="2"/>
      <c r="M49" s="2"/>
      <c r="N49" s="2"/>
      <c r="O49" s="2"/>
      <c r="P49" s="2"/>
      <c r="Q49" s="2"/>
      <c r="R49" s="2"/>
      <c r="S49" s="2"/>
      <c r="T49" s="2"/>
      <c r="U49" s="2"/>
      <c r="V49" s="2"/>
      <c r="W49" s="2"/>
      <c r="X49" s="2"/>
      <c r="Y49" s="2"/>
      <c r="Z49" s="2"/>
    </row>
    <row r="50" customFormat="false" ht="12.75" hidden="false" customHeight="true" outlineLevel="0" collapsed="false">
      <c r="A50" s="2"/>
      <c r="B50" s="2"/>
      <c r="C50" s="2"/>
      <c r="D50" s="2"/>
      <c r="E50" s="2"/>
      <c r="F50" s="2"/>
      <c r="G50" s="2"/>
      <c r="H50" s="2"/>
      <c r="I50" s="2"/>
      <c r="J50" s="2"/>
      <c r="K50" s="2"/>
      <c r="L50" s="2"/>
      <c r="M50" s="2"/>
      <c r="N50" s="2"/>
      <c r="O50" s="2"/>
      <c r="P50" s="2"/>
      <c r="Q50" s="2"/>
      <c r="R50" s="2"/>
      <c r="S50" s="2"/>
      <c r="T50" s="2"/>
      <c r="U50" s="2"/>
      <c r="V50" s="2"/>
      <c r="W50" s="2"/>
      <c r="X50" s="2"/>
      <c r="Y50" s="2"/>
      <c r="Z50" s="2"/>
    </row>
    <row r="51" customFormat="false" ht="12.75" hidden="false" customHeight="true" outlineLevel="0" collapsed="false">
      <c r="A51" s="2"/>
      <c r="B51" s="2"/>
      <c r="C51" s="2"/>
      <c r="D51" s="2"/>
      <c r="E51" s="2"/>
      <c r="F51" s="2"/>
      <c r="G51" s="2"/>
      <c r="H51" s="2"/>
      <c r="I51" s="2"/>
      <c r="J51" s="2"/>
      <c r="K51" s="2"/>
      <c r="L51" s="2"/>
      <c r="M51" s="2"/>
      <c r="N51" s="2"/>
      <c r="O51" s="2"/>
      <c r="P51" s="2"/>
      <c r="Q51" s="2"/>
      <c r="R51" s="2"/>
      <c r="S51" s="2"/>
      <c r="T51" s="2"/>
      <c r="U51" s="2"/>
      <c r="V51" s="2"/>
      <c r="W51" s="2"/>
      <c r="X51" s="2"/>
      <c r="Y51" s="2"/>
      <c r="Z51" s="2"/>
    </row>
    <row r="52" customFormat="false" ht="12.75" hidden="false" customHeight="true" outlineLevel="0" collapsed="false">
      <c r="A52" s="2"/>
      <c r="B52" s="2"/>
      <c r="C52" s="2"/>
      <c r="D52" s="2"/>
      <c r="E52" s="2"/>
      <c r="F52" s="2"/>
      <c r="G52" s="2"/>
      <c r="H52" s="2"/>
      <c r="I52" s="2"/>
      <c r="J52" s="2"/>
      <c r="K52" s="2"/>
      <c r="L52" s="2"/>
      <c r="M52" s="2"/>
      <c r="N52" s="2"/>
      <c r="O52" s="2"/>
      <c r="P52" s="2"/>
      <c r="Q52" s="2"/>
      <c r="R52" s="2"/>
      <c r="S52" s="2"/>
      <c r="T52" s="2"/>
      <c r="U52" s="2"/>
      <c r="V52" s="2"/>
      <c r="W52" s="2"/>
      <c r="X52" s="2"/>
      <c r="Y52" s="2"/>
      <c r="Z52" s="2"/>
    </row>
    <row r="53" customFormat="false" ht="12.75" hidden="false" customHeight="true" outlineLevel="0" collapsed="false">
      <c r="A53" s="2"/>
      <c r="B53" s="2"/>
      <c r="C53" s="2"/>
      <c r="D53" s="2"/>
      <c r="E53" s="2"/>
      <c r="F53" s="2"/>
      <c r="G53" s="2"/>
      <c r="H53" s="2"/>
      <c r="I53" s="2"/>
      <c r="J53" s="2"/>
      <c r="K53" s="2"/>
      <c r="L53" s="2"/>
      <c r="M53" s="2"/>
      <c r="N53" s="2"/>
      <c r="O53" s="2"/>
      <c r="P53" s="2"/>
      <c r="Q53" s="2"/>
      <c r="R53" s="2"/>
      <c r="S53" s="2"/>
      <c r="T53" s="2"/>
      <c r="U53" s="2"/>
      <c r="V53" s="2"/>
      <c r="W53" s="2"/>
      <c r="X53" s="2"/>
      <c r="Y53" s="2"/>
      <c r="Z53" s="2"/>
    </row>
    <row r="54" customFormat="false" ht="12.75" hidden="false" customHeight="true" outlineLevel="0" collapsed="false">
      <c r="A54" s="2"/>
      <c r="B54" s="2"/>
      <c r="C54" s="2"/>
      <c r="D54" s="2"/>
      <c r="E54" s="2"/>
      <c r="F54" s="2"/>
      <c r="G54" s="2"/>
      <c r="H54" s="2"/>
      <c r="I54" s="2"/>
      <c r="J54" s="2"/>
      <c r="K54" s="2"/>
      <c r="L54" s="2"/>
      <c r="M54" s="2"/>
      <c r="N54" s="2"/>
      <c r="O54" s="2"/>
      <c r="P54" s="2"/>
      <c r="Q54" s="2"/>
      <c r="R54" s="2"/>
      <c r="S54" s="2"/>
      <c r="T54" s="2"/>
      <c r="U54" s="2"/>
      <c r="V54" s="2"/>
      <c r="W54" s="2"/>
      <c r="X54" s="2"/>
      <c r="Y54" s="2"/>
      <c r="Z54" s="2"/>
    </row>
    <row r="55" customFormat="false" ht="12.75" hidden="false" customHeight="true" outlineLevel="0" collapsed="false">
      <c r="A55" s="2"/>
      <c r="B55" s="2"/>
      <c r="C55" s="2"/>
      <c r="D55" s="2"/>
      <c r="E55" s="2"/>
      <c r="F55" s="2"/>
      <c r="G55" s="2"/>
      <c r="H55" s="2"/>
      <c r="I55" s="2"/>
      <c r="J55" s="2"/>
      <c r="K55" s="2"/>
      <c r="L55" s="2"/>
      <c r="M55" s="2"/>
      <c r="N55" s="2"/>
      <c r="O55" s="2"/>
      <c r="P55" s="2"/>
      <c r="Q55" s="2"/>
      <c r="R55" s="2"/>
      <c r="S55" s="2"/>
      <c r="T55" s="2"/>
      <c r="U55" s="2"/>
      <c r="V55" s="2"/>
      <c r="W55" s="2"/>
      <c r="X55" s="2"/>
      <c r="Y55" s="2"/>
      <c r="Z55" s="2"/>
    </row>
    <row r="56" customFormat="false" ht="12.75" hidden="false" customHeight="true" outlineLevel="0" collapsed="false">
      <c r="A56" s="2"/>
      <c r="B56" s="2"/>
      <c r="C56" s="2"/>
      <c r="D56" s="2"/>
      <c r="E56" s="2"/>
      <c r="F56" s="2"/>
      <c r="G56" s="2"/>
      <c r="H56" s="2"/>
      <c r="I56" s="2"/>
      <c r="J56" s="2"/>
      <c r="K56" s="2"/>
      <c r="L56" s="2"/>
      <c r="M56" s="2"/>
      <c r="N56" s="2"/>
      <c r="O56" s="2"/>
      <c r="P56" s="2"/>
      <c r="Q56" s="2"/>
      <c r="R56" s="2"/>
      <c r="S56" s="2"/>
      <c r="T56" s="2"/>
      <c r="U56" s="2"/>
      <c r="V56" s="2"/>
      <c r="W56" s="2"/>
      <c r="X56" s="2"/>
      <c r="Y56" s="2"/>
      <c r="Z56" s="2"/>
    </row>
    <row r="57" customFormat="false" ht="12.75" hidden="false" customHeight="true" outlineLevel="0" collapsed="false">
      <c r="A57" s="2"/>
      <c r="B57" s="2"/>
      <c r="C57" s="2"/>
      <c r="D57" s="2"/>
      <c r="E57" s="2"/>
      <c r="F57" s="2"/>
      <c r="G57" s="2"/>
      <c r="H57" s="2"/>
      <c r="I57" s="2"/>
      <c r="J57" s="2"/>
      <c r="K57" s="2"/>
      <c r="L57" s="2"/>
      <c r="M57" s="2"/>
      <c r="N57" s="2"/>
      <c r="O57" s="2"/>
      <c r="P57" s="2"/>
      <c r="Q57" s="2"/>
      <c r="R57" s="2"/>
      <c r="S57" s="2"/>
      <c r="T57" s="2"/>
      <c r="U57" s="2"/>
      <c r="V57" s="2"/>
      <c r="W57" s="2"/>
      <c r="X57" s="2"/>
      <c r="Y57" s="2"/>
      <c r="Z57" s="2"/>
    </row>
    <row r="58" customFormat="false" ht="12.75" hidden="false" customHeight="true" outlineLevel="0" collapsed="false">
      <c r="A58" s="2"/>
      <c r="B58" s="2"/>
      <c r="C58" s="2"/>
      <c r="D58" s="2"/>
      <c r="E58" s="2"/>
      <c r="F58" s="2"/>
      <c r="G58" s="2"/>
      <c r="H58" s="2"/>
      <c r="I58" s="2"/>
      <c r="J58" s="2"/>
      <c r="K58" s="2"/>
      <c r="L58" s="2"/>
      <c r="M58" s="2"/>
      <c r="N58" s="2"/>
      <c r="O58" s="2"/>
      <c r="P58" s="2"/>
      <c r="Q58" s="2"/>
      <c r="R58" s="2"/>
      <c r="S58" s="2"/>
      <c r="T58" s="2"/>
      <c r="U58" s="2"/>
      <c r="V58" s="2"/>
      <c r="W58" s="2"/>
      <c r="X58" s="2"/>
      <c r="Y58" s="2"/>
      <c r="Z58" s="2"/>
    </row>
    <row r="59" customFormat="false" ht="12.75" hidden="false" customHeight="true" outlineLevel="0" collapsed="false">
      <c r="A59" s="2"/>
      <c r="B59" s="2"/>
      <c r="C59" s="2"/>
      <c r="D59" s="2"/>
      <c r="E59" s="2"/>
      <c r="F59" s="2"/>
      <c r="G59" s="2"/>
      <c r="H59" s="2"/>
      <c r="I59" s="2"/>
      <c r="J59" s="2"/>
      <c r="K59" s="2"/>
      <c r="L59" s="2"/>
      <c r="M59" s="2"/>
      <c r="N59" s="2"/>
      <c r="O59" s="2"/>
      <c r="P59" s="2"/>
      <c r="Q59" s="2"/>
      <c r="R59" s="2"/>
      <c r="S59" s="2"/>
      <c r="T59" s="2"/>
      <c r="U59" s="2"/>
      <c r="V59" s="2"/>
      <c r="W59" s="2"/>
      <c r="X59" s="2"/>
      <c r="Y59" s="2"/>
      <c r="Z59" s="2"/>
    </row>
    <row r="60" customFormat="false" ht="12.75" hidden="false" customHeight="true" outlineLevel="0" collapsed="false">
      <c r="A60" s="2"/>
      <c r="B60" s="2"/>
      <c r="C60" s="2"/>
      <c r="D60" s="2"/>
      <c r="E60" s="2"/>
      <c r="F60" s="2"/>
      <c r="G60" s="2"/>
      <c r="H60" s="2"/>
      <c r="I60" s="2"/>
      <c r="J60" s="2"/>
      <c r="K60" s="2"/>
      <c r="L60" s="2"/>
      <c r="M60" s="2"/>
      <c r="N60" s="2"/>
      <c r="O60" s="2"/>
      <c r="P60" s="2"/>
      <c r="Q60" s="2"/>
      <c r="R60" s="2"/>
      <c r="S60" s="2"/>
      <c r="T60" s="2"/>
      <c r="U60" s="2"/>
      <c r="V60" s="2"/>
      <c r="W60" s="2"/>
      <c r="X60" s="2"/>
      <c r="Y60" s="2"/>
      <c r="Z60" s="2"/>
    </row>
    <row r="61" customFormat="false" ht="12.75" hidden="false" customHeight="true" outlineLevel="0" collapsed="false">
      <c r="A61" s="2"/>
      <c r="B61" s="2"/>
      <c r="C61" s="2"/>
      <c r="D61" s="2"/>
      <c r="E61" s="2"/>
      <c r="F61" s="2"/>
      <c r="G61" s="2"/>
      <c r="H61" s="2"/>
      <c r="I61" s="2"/>
      <c r="J61" s="2"/>
      <c r="K61" s="2"/>
      <c r="L61" s="2"/>
      <c r="M61" s="2"/>
      <c r="N61" s="2"/>
      <c r="O61" s="2"/>
      <c r="P61" s="2"/>
      <c r="Q61" s="2"/>
      <c r="R61" s="2"/>
      <c r="S61" s="2"/>
      <c r="T61" s="2"/>
      <c r="U61" s="2"/>
      <c r="V61" s="2"/>
      <c r="W61" s="2"/>
      <c r="X61" s="2"/>
      <c r="Y61" s="2"/>
      <c r="Z61" s="2"/>
    </row>
    <row r="62" customFormat="false" ht="12.75" hidden="false" customHeight="true" outlineLevel="0" collapsed="false">
      <c r="A62" s="2"/>
      <c r="B62" s="2"/>
      <c r="C62" s="2"/>
      <c r="D62" s="2"/>
      <c r="E62" s="2"/>
      <c r="F62" s="2"/>
      <c r="G62" s="2"/>
      <c r="H62" s="2"/>
      <c r="I62" s="2"/>
      <c r="J62" s="2"/>
      <c r="K62" s="2"/>
      <c r="L62" s="2"/>
      <c r="M62" s="2"/>
      <c r="N62" s="2"/>
      <c r="O62" s="2"/>
      <c r="P62" s="2"/>
      <c r="Q62" s="2"/>
      <c r="R62" s="2"/>
      <c r="S62" s="2"/>
      <c r="T62" s="2"/>
      <c r="U62" s="2"/>
      <c r="V62" s="2"/>
      <c r="W62" s="2"/>
      <c r="X62" s="2"/>
      <c r="Y62" s="2"/>
      <c r="Z62" s="2"/>
    </row>
    <row r="63" customFormat="false" ht="12.75" hidden="false" customHeight="true" outlineLevel="0" collapsed="false">
      <c r="A63" s="2"/>
      <c r="B63" s="2"/>
      <c r="C63" s="2"/>
      <c r="D63" s="2"/>
      <c r="E63" s="2"/>
      <c r="F63" s="2"/>
      <c r="G63" s="2"/>
      <c r="H63" s="2"/>
      <c r="I63" s="2"/>
      <c r="J63" s="2"/>
      <c r="K63" s="2"/>
      <c r="L63" s="2"/>
      <c r="M63" s="2"/>
      <c r="N63" s="2"/>
      <c r="O63" s="2"/>
      <c r="P63" s="2"/>
      <c r="Q63" s="2"/>
      <c r="R63" s="2"/>
      <c r="S63" s="2"/>
      <c r="T63" s="2"/>
      <c r="U63" s="2"/>
      <c r="V63" s="2"/>
      <c r="W63" s="2"/>
      <c r="X63" s="2"/>
      <c r="Y63" s="2"/>
      <c r="Z63" s="2"/>
    </row>
    <row r="64" customFormat="false" ht="12.75" hidden="false" customHeight="true" outlineLevel="0" collapsed="false">
      <c r="A64" s="2"/>
      <c r="B64" s="2"/>
      <c r="C64" s="2"/>
      <c r="D64" s="2"/>
      <c r="E64" s="2"/>
      <c r="F64" s="2"/>
      <c r="G64" s="2"/>
      <c r="H64" s="2"/>
      <c r="I64" s="2"/>
      <c r="J64" s="2"/>
      <c r="K64" s="2"/>
      <c r="L64" s="2"/>
      <c r="M64" s="2"/>
      <c r="N64" s="2"/>
      <c r="O64" s="2"/>
      <c r="P64" s="2"/>
      <c r="Q64" s="2"/>
      <c r="R64" s="2"/>
      <c r="S64" s="2"/>
      <c r="T64" s="2"/>
      <c r="U64" s="2"/>
      <c r="V64" s="2"/>
      <c r="W64" s="2"/>
      <c r="X64" s="2"/>
      <c r="Y64" s="2"/>
      <c r="Z64" s="2"/>
    </row>
    <row r="65" customFormat="false" ht="12.75" hidden="false" customHeight="true" outlineLevel="0" collapsed="false">
      <c r="A65" s="2"/>
      <c r="B65" s="2"/>
      <c r="C65" s="2"/>
      <c r="D65" s="2"/>
      <c r="E65" s="2"/>
      <c r="F65" s="2"/>
      <c r="G65" s="2"/>
      <c r="H65" s="2"/>
      <c r="I65" s="2"/>
      <c r="J65" s="2"/>
      <c r="K65" s="2"/>
      <c r="L65" s="2"/>
      <c r="M65" s="2"/>
      <c r="N65" s="2"/>
      <c r="O65" s="2"/>
      <c r="P65" s="2"/>
      <c r="Q65" s="2"/>
      <c r="R65" s="2"/>
      <c r="S65" s="2"/>
      <c r="T65" s="2"/>
      <c r="U65" s="2"/>
      <c r="V65" s="2"/>
      <c r="W65" s="2"/>
      <c r="X65" s="2"/>
      <c r="Y65" s="2"/>
      <c r="Z65" s="2"/>
    </row>
    <row r="66" customFormat="false" ht="12.75" hidden="false" customHeight="true" outlineLevel="0" collapsed="false">
      <c r="A66" s="2"/>
      <c r="B66" s="2"/>
      <c r="C66" s="2"/>
      <c r="D66" s="2"/>
      <c r="E66" s="2"/>
      <c r="F66" s="2"/>
      <c r="G66" s="2"/>
      <c r="H66" s="2"/>
      <c r="I66" s="2"/>
      <c r="J66" s="2"/>
      <c r="K66" s="2"/>
      <c r="L66" s="2"/>
      <c r="M66" s="2"/>
      <c r="N66" s="2"/>
      <c r="O66" s="2"/>
      <c r="P66" s="2"/>
      <c r="Q66" s="2"/>
      <c r="R66" s="2"/>
      <c r="S66" s="2"/>
      <c r="T66" s="2"/>
      <c r="U66" s="2"/>
      <c r="V66" s="2"/>
      <c r="W66" s="2"/>
      <c r="X66" s="2"/>
      <c r="Y66" s="2"/>
      <c r="Z66" s="2"/>
    </row>
    <row r="67" customFormat="false" ht="12.75" hidden="false" customHeight="true" outlineLevel="0" collapsed="false">
      <c r="A67" s="2"/>
      <c r="B67" s="2"/>
      <c r="C67" s="2"/>
      <c r="D67" s="2"/>
      <c r="E67" s="2"/>
      <c r="F67" s="2"/>
      <c r="G67" s="2"/>
      <c r="H67" s="2"/>
      <c r="I67" s="2"/>
      <c r="J67" s="2"/>
      <c r="K67" s="2"/>
      <c r="L67" s="2"/>
      <c r="M67" s="2"/>
      <c r="N67" s="2"/>
      <c r="O67" s="2"/>
      <c r="P67" s="2"/>
      <c r="Q67" s="2"/>
      <c r="R67" s="2"/>
      <c r="S67" s="2"/>
      <c r="T67" s="2"/>
      <c r="U67" s="2"/>
      <c r="V67" s="2"/>
      <c r="W67" s="2"/>
      <c r="X67" s="2"/>
      <c r="Y67" s="2"/>
      <c r="Z67" s="2"/>
    </row>
    <row r="68" customFormat="false" ht="12.75" hidden="false" customHeight="true" outlineLevel="0" collapsed="false">
      <c r="A68" s="2"/>
      <c r="B68" s="2"/>
      <c r="C68" s="2"/>
      <c r="D68" s="2"/>
      <c r="E68" s="2"/>
      <c r="F68" s="2"/>
      <c r="G68" s="2"/>
      <c r="H68" s="2"/>
      <c r="I68" s="2"/>
      <c r="J68" s="2"/>
      <c r="K68" s="2"/>
      <c r="L68" s="2"/>
      <c r="M68" s="2"/>
      <c r="N68" s="2"/>
      <c r="O68" s="2"/>
      <c r="P68" s="2"/>
      <c r="Q68" s="2"/>
      <c r="R68" s="2"/>
      <c r="S68" s="2"/>
      <c r="T68" s="2"/>
      <c r="U68" s="2"/>
      <c r="V68" s="2"/>
      <c r="W68" s="2"/>
      <c r="X68" s="2"/>
      <c r="Y68" s="2"/>
      <c r="Z68" s="2"/>
    </row>
    <row r="69" customFormat="false" ht="12.75" hidden="false" customHeight="true" outlineLevel="0" collapsed="false">
      <c r="A69" s="2"/>
      <c r="B69" s="2"/>
      <c r="C69" s="2"/>
      <c r="D69" s="2"/>
      <c r="E69" s="2"/>
      <c r="F69" s="2"/>
      <c r="G69" s="2"/>
      <c r="H69" s="2"/>
      <c r="I69" s="2"/>
      <c r="J69" s="2"/>
      <c r="K69" s="2"/>
      <c r="L69" s="2"/>
      <c r="M69" s="2"/>
      <c r="N69" s="2"/>
      <c r="O69" s="2"/>
      <c r="P69" s="2"/>
      <c r="Q69" s="2"/>
      <c r="R69" s="2"/>
      <c r="S69" s="2"/>
      <c r="T69" s="2"/>
      <c r="U69" s="2"/>
      <c r="V69" s="2"/>
      <c r="W69" s="2"/>
      <c r="X69" s="2"/>
      <c r="Y69" s="2"/>
      <c r="Z69" s="2"/>
    </row>
    <row r="70" customFormat="false" ht="12.75" hidden="false" customHeight="true" outlineLevel="0" collapsed="false">
      <c r="A70" s="2"/>
      <c r="B70" s="2"/>
      <c r="C70" s="2"/>
      <c r="D70" s="2"/>
      <c r="E70" s="2"/>
      <c r="F70" s="2"/>
      <c r="G70" s="2"/>
      <c r="H70" s="2"/>
      <c r="I70" s="2"/>
      <c r="J70" s="2"/>
      <c r="K70" s="2"/>
      <c r="L70" s="2"/>
      <c r="M70" s="2"/>
      <c r="N70" s="2"/>
      <c r="O70" s="2"/>
      <c r="P70" s="2"/>
      <c r="Q70" s="2"/>
      <c r="R70" s="2"/>
      <c r="S70" s="2"/>
      <c r="T70" s="2"/>
      <c r="U70" s="2"/>
      <c r="V70" s="2"/>
      <c r="W70" s="2"/>
      <c r="X70" s="2"/>
      <c r="Y70" s="2"/>
      <c r="Z70" s="2"/>
    </row>
    <row r="71" customFormat="false" ht="12.75" hidden="false" customHeight="true" outlineLevel="0" collapsed="false">
      <c r="A71" s="2"/>
      <c r="B71" s="2"/>
      <c r="C71" s="2"/>
      <c r="D71" s="2"/>
      <c r="E71" s="2"/>
      <c r="F71" s="2"/>
      <c r="G71" s="2"/>
      <c r="H71" s="2"/>
      <c r="I71" s="2"/>
      <c r="J71" s="2"/>
      <c r="K71" s="2"/>
      <c r="L71" s="2"/>
      <c r="M71" s="2"/>
      <c r="N71" s="2"/>
      <c r="O71" s="2"/>
      <c r="P71" s="2"/>
      <c r="Q71" s="2"/>
      <c r="R71" s="2"/>
      <c r="S71" s="2"/>
      <c r="T71" s="2"/>
      <c r="U71" s="2"/>
      <c r="V71" s="2"/>
      <c r="W71" s="2"/>
      <c r="X71" s="2"/>
      <c r="Y71" s="2"/>
      <c r="Z71" s="2"/>
    </row>
    <row r="72" customFormat="false" ht="12.75" hidden="false" customHeight="true" outlineLevel="0" collapsed="false">
      <c r="A72" s="2"/>
      <c r="B72" s="2"/>
      <c r="C72" s="2"/>
      <c r="D72" s="2"/>
      <c r="E72" s="2"/>
      <c r="F72" s="2"/>
      <c r="G72" s="2"/>
      <c r="H72" s="2"/>
      <c r="I72" s="2"/>
      <c r="J72" s="2"/>
      <c r="K72" s="2"/>
      <c r="L72" s="2"/>
      <c r="M72" s="2"/>
      <c r="N72" s="2"/>
      <c r="O72" s="2"/>
      <c r="P72" s="2"/>
      <c r="Q72" s="2"/>
      <c r="R72" s="2"/>
      <c r="S72" s="2"/>
      <c r="T72" s="2"/>
      <c r="U72" s="2"/>
      <c r="V72" s="2"/>
      <c r="W72" s="2"/>
      <c r="X72" s="2"/>
      <c r="Y72" s="2"/>
      <c r="Z72" s="2"/>
    </row>
    <row r="73" customFormat="false" ht="12.75" hidden="false" customHeight="true" outlineLevel="0" collapsed="false">
      <c r="A73" s="2"/>
      <c r="B73" s="2"/>
      <c r="C73" s="2"/>
      <c r="D73" s="2"/>
      <c r="E73" s="2"/>
      <c r="F73" s="2"/>
      <c r="G73" s="2"/>
      <c r="H73" s="2"/>
      <c r="I73" s="2"/>
      <c r="J73" s="2"/>
      <c r="K73" s="2"/>
      <c r="L73" s="2"/>
      <c r="M73" s="2"/>
      <c r="N73" s="2"/>
      <c r="O73" s="2"/>
      <c r="P73" s="2"/>
      <c r="Q73" s="2"/>
      <c r="R73" s="2"/>
      <c r="S73" s="2"/>
      <c r="T73" s="2"/>
      <c r="U73" s="2"/>
      <c r="V73" s="2"/>
      <c r="W73" s="2"/>
      <c r="X73" s="2"/>
      <c r="Y73" s="2"/>
      <c r="Z73" s="2"/>
    </row>
    <row r="74" customFormat="false" ht="12.75" hidden="false" customHeight="true" outlineLevel="0" collapsed="false">
      <c r="A74" s="2"/>
      <c r="B74" s="2"/>
      <c r="C74" s="2"/>
      <c r="D74" s="2"/>
      <c r="E74" s="2"/>
      <c r="F74" s="2"/>
      <c r="G74" s="2"/>
      <c r="H74" s="2"/>
      <c r="I74" s="2"/>
      <c r="J74" s="2"/>
      <c r="K74" s="2"/>
      <c r="L74" s="2"/>
      <c r="M74" s="2"/>
      <c r="N74" s="2"/>
      <c r="O74" s="2"/>
      <c r="P74" s="2"/>
      <c r="Q74" s="2"/>
      <c r="R74" s="2"/>
      <c r="S74" s="2"/>
      <c r="T74" s="2"/>
      <c r="U74" s="2"/>
      <c r="V74" s="2"/>
      <c r="W74" s="2"/>
      <c r="X74" s="2"/>
      <c r="Y74" s="2"/>
      <c r="Z74" s="2"/>
    </row>
    <row r="75" customFormat="false" ht="12.75" hidden="false" customHeight="true" outlineLevel="0" collapsed="false">
      <c r="A75" s="2"/>
      <c r="B75" s="2"/>
      <c r="C75" s="2"/>
      <c r="D75" s="2"/>
      <c r="E75" s="2"/>
      <c r="F75" s="2"/>
      <c r="G75" s="2"/>
      <c r="H75" s="2"/>
      <c r="I75" s="2"/>
      <c r="J75" s="2"/>
      <c r="K75" s="2"/>
      <c r="L75" s="2"/>
      <c r="M75" s="2"/>
      <c r="N75" s="2"/>
      <c r="O75" s="2"/>
      <c r="P75" s="2"/>
      <c r="Q75" s="2"/>
      <c r="R75" s="2"/>
      <c r="S75" s="2"/>
      <c r="T75" s="2"/>
      <c r="U75" s="2"/>
      <c r="V75" s="2"/>
      <c r="W75" s="2"/>
      <c r="X75" s="2"/>
      <c r="Y75" s="2"/>
      <c r="Z75" s="2"/>
    </row>
    <row r="76" customFormat="false" ht="12.75" hidden="false" customHeight="true" outlineLevel="0" collapsed="false">
      <c r="A76" s="2"/>
      <c r="B76" s="2"/>
      <c r="C76" s="2"/>
      <c r="D76" s="2"/>
      <c r="E76" s="2"/>
      <c r="F76" s="2"/>
      <c r="G76" s="2"/>
      <c r="H76" s="2"/>
      <c r="I76" s="2"/>
      <c r="J76" s="2"/>
      <c r="K76" s="2"/>
      <c r="L76" s="2"/>
      <c r="M76" s="2"/>
      <c r="N76" s="2"/>
      <c r="O76" s="2"/>
      <c r="P76" s="2"/>
      <c r="Q76" s="2"/>
      <c r="R76" s="2"/>
      <c r="S76" s="2"/>
      <c r="T76" s="2"/>
      <c r="U76" s="2"/>
      <c r="V76" s="2"/>
      <c r="W76" s="2"/>
      <c r="X76" s="2"/>
      <c r="Y76" s="2"/>
      <c r="Z76" s="2"/>
    </row>
    <row r="77" customFormat="false" ht="12.75" hidden="false" customHeight="true" outlineLevel="0" collapsed="false">
      <c r="A77" s="2"/>
      <c r="B77" s="2"/>
      <c r="C77" s="2"/>
      <c r="D77" s="2"/>
      <c r="E77" s="2"/>
      <c r="F77" s="2"/>
      <c r="G77" s="2"/>
      <c r="H77" s="2"/>
      <c r="I77" s="2"/>
      <c r="J77" s="2"/>
      <c r="K77" s="2"/>
      <c r="L77" s="2"/>
      <c r="M77" s="2"/>
      <c r="N77" s="2"/>
      <c r="O77" s="2"/>
      <c r="P77" s="2"/>
      <c r="Q77" s="2"/>
      <c r="R77" s="2"/>
      <c r="S77" s="2"/>
      <c r="T77" s="2"/>
      <c r="U77" s="2"/>
      <c r="V77" s="2"/>
      <c r="W77" s="2"/>
      <c r="X77" s="2"/>
      <c r="Y77" s="2"/>
      <c r="Z77" s="2"/>
    </row>
    <row r="78" customFormat="false" ht="12.75" hidden="false" customHeight="true" outlineLevel="0" collapsed="false">
      <c r="A78" s="2"/>
      <c r="B78" s="2"/>
      <c r="C78" s="2"/>
      <c r="D78" s="2"/>
      <c r="E78" s="2"/>
      <c r="F78" s="2"/>
      <c r="G78" s="2"/>
      <c r="H78" s="2"/>
      <c r="I78" s="2"/>
      <c r="J78" s="2"/>
      <c r="K78" s="2"/>
      <c r="L78" s="2"/>
      <c r="M78" s="2"/>
      <c r="N78" s="2"/>
      <c r="O78" s="2"/>
      <c r="P78" s="2"/>
      <c r="Q78" s="2"/>
      <c r="R78" s="2"/>
      <c r="S78" s="2"/>
      <c r="T78" s="2"/>
      <c r="U78" s="2"/>
      <c r="V78" s="2"/>
      <c r="W78" s="2"/>
      <c r="X78" s="2"/>
      <c r="Y78" s="2"/>
      <c r="Z78" s="2"/>
    </row>
    <row r="79" customFormat="false" ht="12.75" hidden="false" customHeight="true" outlineLevel="0" collapsed="false">
      <c r="A79" s="2"/>
      <c r="B79" s="2"/>
      <c r="C79" s="2"/>
      <c r="D79" s="2"/>
      <c r="E79" s="2"/>
      <c r="F79" s="2"/>
      <c r="G79" s="2"/>
      <c r="H79" s="2"/>
      <c r="I79" s="2"/>
      <c r="J79" s="2"/>
      <c r="K79" s="2"/>
      <c r="L79" s="2"/>
      <c r="M79" s="2"/>
      <c r="N79" s="2"/>
      <c r="O79" s="2"/>
      <c r="P79" s="2"/>
      <c r="Q79" s="2"/>
      <c r="R79" s="2"/>
      <c r="S79" s="2"/>
      <c r="T79" s="2"/>
      <c r="U79" s="2"/>
      <c r="V79" s="2"/>
      <c r="W79" s="2"/>
      <c r="X79" s="2"/>
      <c r="Y79" s="2"/>
      <c r="Z79" s="2"/>
    </row>
    <row r="80" customFormat="false" ht="12.75" hidden="false" customHeight="true" outlineLevel="0" collapsed="false">
      <c r="A80" s="2"/>
      <c r="B80" s="2"/>
      <c r="C80" s="2"/>
      <c r="D80" s="2"/>
      <c r="E80" s="2"/>
      <c r="F80" s="2"/>
      <c r="G80" s="2"/>
      <c r="H80" s="2"/>
      <c r="I80" s="2"/>
      <c r="J80" s="2"/>
      <c r="K80" s="2"/>
      <c r="L80" s="2"/>
      <c r="M80" s="2"/>
      <c r="N80" s="2"/>
      <c r="O80" s="2"/>
      <c r="P80" s="2"/>
      <c r="Q80" s="2"/>
      <c r="R80" s="2"/>
      <c r="S80" s="2"/>
      <c r="T80" s="2"/>
      <c r="U80" s="2"/>
      <c r="V80" s="2"/>
      <c r="W80" s="2"/>
      <c r="X80" s="2"/>
      <c r="Y80" s="2"/>
      <c r="Z80" s="2"/>
    </row>
    <row r="81" customFormat="false" ht="12.75" hidden="false" customHeight="true" outlineLevel="0" collapsed="false">
      <c r="A81" s="2"/>
      <c r="B81" s="2"/>
      <c r="C81" s="2"/>
      <c r="D81" s="2"/>
      <c r="E81" s="2"/>
      <c r="F81" s="2"/>
      <c r="G81" s="2"/>
      <c r="H81" s="2"/>
      <c r="I81" s="2"/>
      <c r="J81" s="2"/>
      <c r="K81" s="2"/>
      <c r="L81" s="2"/>
      <c r="M81" s="2"/>
      <c r="N81" s="2"/>
      <c r="O81" s="2"/>
      <c r="P81" s="2"/>
      <c r="Q81" s="2"/>
      <c r="R81" s="2"/>
      <c r="S81" s="2"/>
      <c r="T81" s="2"/>
      <c r="U81" s="2"/>
      <c r="V81" s="2"/>
      <c r="W81" s="2"/>
      <c r="X81" s="2"/>
      <c r="Y81" s="2"/>
      <c r="Z81" s="2"/>
    </row>
    <row r="82" customFormat="false" ht="12.75" hidden="false" customHeight="true" outlineLevel="0" collapsed="false">
      <c r="A82" s="2"/>
      <c r="B82" s="2"/>
      <c r="C82" s="2"/>
      <c r="D82" s="2"/>
      <c r="E82" s="2"/>
      <c r="F82" s="2"/>
      <c r="G82" s="2"/>
      <c r="H82" s="2"/>
      <c r="I82" s="2"/>
      <c r="J82" s="2"/>
      <c r="K82" s="2"/>
      <c r="L82" s="2"/>
      <c r="M82" s="2"/>
      <c r="N82" s="2"/>
      <c r="O82" s="2"/>
      <c r="P82" s="2"/>
      <c r="Q82" s="2"/>
      <c r="R82" s="2"/>
      <c r="S82" s="2"/>
      <c r="T82" s="2"/>
      <c r="U82" s="2"/>
      <c r="V82" s="2"/>
      <c r="W82" s="2"/>
      <c r="X82" s="2"/>
      <c r="Y82" s="2"/>
      <c r="Z82" s="2"/>
    </row>
    <row r="83" customFormat="false" ht="12.75" hidden="false" customHeight="true" outlineLevel="0" collapsed="false">
      <c r="A83" s="2"/>
      <c r="B83" s="2"/>
      <c r="C83" s="2"/>
      <c r="D83" s="2"/>
      <c r="E83" s="2"/>
      <c r="F83" s="2"/>
      <c r="G83" s="2"/>
      <c r="H83" s="2"/>
      <c r="I83" s="2"/>
      <c r="J83" s="2"/>
      <c r="K83" s="2"/>
      <c r="L83" s="2"/>
      <c r="M83" s="2"/>
      <c r="N83" s="2"/>
      <c r="O83" s="2"/>
      <c r="P83" s="2"/>
      <c r="Q83" s="2"/>
      <c r="R83" s="2"/>
      <c r="S83" s="2"/>
      <c r="T83" s="2"/>
      <c r="U83" s="2"/>
      <c r="V83" s="2"/>
      <c r="W83" s="2"/>
      <c r="X83" s="2"/>
      <c r="Y83" s="2"/>
      <c r="Z83" s="2"/>
    </row>
    <row r="84" customFormat="false" ht="12.75" hidden="false" customHeight="true" outlineLevel="0" collapsed="false">
      <c r="A84" s="2"/>
      <c r="B84" s="2"/>
      <c r="C84" s="2"/>
      <c r="D84" s="2"/>
      <c r="E84" s="2"/>
      <c r="F84" s="2"/>
      <c r="G84" s="2"/>
      <c r="H84" s="2"/>
      <c r="I84" s="2"/>
      <c r="J84" s="2"/>
      <c r="K84" s="2"/>
      <c r="L84" s="2"/>
      <c r="M84" s="2"/>
      <c r="N84" s="2"/>
      <c r="O84" s="2"/>
      <c r="P84" s="2"/>
      <c r="Q84" s="2"/>
      <c r="R84" s="2"/>
      <c r="S84" s="2"/>
      <c r="T84" s="2"/>
      <c r="U84" s="2"/>
      <c r="V84" s="2"/>
      <c r="W84" s="2"/>
      <c r="X84" s="2"/>
      <c r="Y84" s="2"/>
      <c r="Z84" s="2"/>
    </row>
    <row r="85" customFormat="false" ht="12.75" hidden="false" customHeight="true" outlineLevel="0" collapsed="false">
      <c r="A85" s="2"/>
      <c r="B85" s="2"/>
      <c r="C85" s="2"/>
      <c r="D85" s="2"/>
      <c r="E85" s="2"/>
      <c r="F85" s="2"/>
      <c r="G85" s="2"/>
      <c r="H85" s="2"/>
      <c r="I85" s="2"/>
      <c r="J85" s="2"/>
      <c r="K85" s="2"/>
      <c r="L85" s="2"/>
      <c r="M85" s="2"/>
      <c r="N85" s="2"/>
      <c r="O85" s="2"/>
      <c r="P85" s="2"/>
      <c r="Q85" s="2"/>
      <c r="R85" s="2"/>
      <c r="S85" s="2"/>
      <c r="T85" s="2"/>
      <c r="U85" s="2"/>
      <c r="V85" s="2"/>
      <c r="W85" s="2"/>
      <c r="X85" s="2"/>
      <c r="Y85" s="2"/>
      <c r="Z85" s="2"/>
    </row>
    <row r="86" customFormat="false" ht="12.75" hidden="false" customHeight="true" outlineLevel="0" collapsed="false">
      <c r="A86" s="2"/>
      <c r="B86" s="2"/>
      <c r="C86" s="2"/>
      <c r="D86" s="2"/>
      <c r="E86" s="2"/>
      <c r="F86" s="2"/>
      <c r="G86" s="2"/>
      <c r="H86" s="2"/>
      <c r="I86" s="2"/>
      <c r="J86" s="2"/>
      <c r="K86" s="2"/>
      <c r="L86" s="2"/>
      <c r="M86" s="2"/>
      <c r="N86" s="2"/>
      <c r="O86" s="2"/>
      <c r="P86" s="2"/>
      <c r="Q86" s="2"/>
      <c r="R86" s="2"/>
      <c r="S86" s="2"/>
      <c r="T86" s="2"/>
      <c r="U86" s="2"/>
      <c r="V86" s="2"/>
      <c r="W86" s="2"/>
      <c r="X86" s="2"/>
      <c r="Y86" s="2"/>
      <c r="Z86" s="2"/>
    </row>
    <row r="87" customFormat="false" ht="12.75" hidden="false" customHeight="true" outlineLevel="0" collapsed="false">
      <c r="A87" s="2"/>
      <c r="B87" s="2"/>
      <c r="C87" s="2"/>
      <c r="D87" s="2"/>
      <c r="E87" s="2"/>
      <c r="F87" s="2"/>
      <c r="G87" s="2"/>
      <c r="H87" s="2"/>
      <c r="I87" s="2"/>
      <c r="J87" s="2"/>
      <c r="K87" s="2"/>
      <c r="L87" s="2"/>
      <c r="M87" s="2"/>
      <c r="N87" s="2"/>
      <c r="O87" s="2"/>
      <c r="P87" s="2"/>
      <c r="Q87" s="2"/>
      <c r="R87" s="2"/>
      <c r="S87" s="2"/>
      <c r="T87" s="2"/>
      <c r="U87" s="2"/>
      <c r="V87" s="2"/>
      <c r="W87" s="2"/>
      <c r="X87" s="2"/>
      <c r="Y87" s="2"/>
      <c r="Z87" s="2"/>
    </row>
    <row r="88" customFormat="false" ht="12.75" hidden="false" customHeight="true" outlineLevel="0" collapsed="false">
      <c r="A88" s="2"/>
      <c r="B88" s="2"/>
      <c r="C88" s="2"/>
      <c r="D88" s="2"/>
      <c r="E88" s="2"/>
      <c r="F88" s="2"/>
      <c r="G88" s="2"/>
      <c r="H88" s="2"/>
      <c r="I88" s="2"/>
      <c r="J88" s="2"/>
      <c r="K88" s="2"/>
      <c r="L88" s="2"/>
      <c r="M88" s="2"/>
      <c r="N88" s="2"/>
      <c r="O88" s="2"/>
      <c r="P88" s="2"/>
      <c r="Q88" s="2"/>
      <c r="R88" s="2"/>
      <c r="S88" s="2"/>
      <c r="T88" s="2"/>
      <c r="U88" s="2"/>
      <c r="V88" s="2"/>
      <c r="W88" s="2"/>
      <c r="X88" s="2"/>
      <c r="Y88" s="2"/>
      <c r="Z88" s="2"/>
    </row>
    <row r="89" customFormat="false" ht="12.75" hidden="false" customHeight="true" outlineLevel="0" collapsed="false">
      <c r="A89" s="2"/>
      <c r="B89" s="2"/>
      <c r="C89" s="2"/>
      <c r="D89" s="2"/>
      <c r="E89" s="2"/>
      <c r="F89" s="2"/>
      <c r="G89" s="2"/>
      <c r="H89" s="2"/>
      <c r="I89" s="2"/>
      <c r="J89" s="2"/>
      <c r="K89" s="2"/>
      <c r="L89" s="2"/>
      <c r="M89" s="2"/>
      <c r="N89" s="2"/>
      <c r="O89" s="2"/>
      <c r="P89" s="2"/>
      <c r="Q89" s="2"/>
      <c r="R89" s="2"/>
      <c r="S89" s="2"/>
      <c r="T89" s="2"/>
      <c r="U89" s="2"/>
      <c r="V89" s="2"/>
      <c r="W89" s="2"/>
      <c r="X89" s="2"/>
      <c r="Y89" s="2"/>
      <c r="Z89" s="2"/>
    </row>
    <row r="90" customFormat="false" ht="12.75" hidden="false" customHeight="true" outlineLevel="0" collapsed="false">
      <c r="A90" s="2"/>
      <c r="B90" s="2"/>
      <c r="C90" s="2"/>
      <c r="D90" s="2"/>
      <c r="E90" s="2"/>
      <c r="F90" s="2"/>
      <c r="G90" s="2"/>
      <c r="H90" s="2"/>
      <c r="I90" s="2"/>
      <c r="J90" s="2"/>
      <c r="K90" s="2"/>
      <c r="L90" s="2"/>
      <c r="M90" s="2"/>
      <c r="N90" s="2"/>
      <c r="O90" s="2"/>
      <c r="P90" s="2"/>
      <c r="Q90" s="2"/>
      <c r="R90" s="2"/>
      <c r="S90" s="2"/>
      <c r="T90" s="2"/>
      <c r="U90" s="2"/>
      <c r="V90" s="2"/>
      <c r="W90" s="2"/>
      <c r="X90" s="2"/>
      <c r="Y90" s="2"/>
      <c r="Z90" s="2"/>
    </row>
    <row r="91" customFormat="false" ht="12.75" hidden="false" customHeight="true" outlineLevel="0" collapsed="false">
      <c r="A91" s="2"/>
      <c r="B91" s="2"/>
      <c r="C91" s="2"/>
      <c r="D91" s="2"/>
      <c r="E91" s="2"/>
      <c r="F91" s="2"/>
      <c r="G91" s="2"/>
      <c r="H91" s="2"/>
      <c r="I91" s="2"/>
      <c r="J91" s="2"/>
      <c r="K91" s="2"/>
      <c r="L91" s="2"/>
      <c r="M91" s="2"/>
      <c r="N91" s="2"/>
      <c r="O91" s="2"/>
      <c r="P91" s="2"/>
      <c r="Q91" s="2"/>
      <c r="R91" s="2"/>
      <c r="S91" s="2"/>
      <c r="T91" s="2"/>
      <c r="U91" s="2"/>
      <c r="V91" s="2"/>
      <c r="W91" s="2"/>
      <c r="X91" s="2"/>
      <c r="Y91" s="2"/>
      <c r="Z91" s="2"/>
    </row>
    <row r="92" customFormat="false" ht="12.75" hidden="false" customHeight="true" outlineLevel="0" collapsed="false">
      <c r="A92" s="2"/>
      <c r="B92" s="2"/>
      <c r="C92" s="2"/>
      <c r="D92" s="2"/>
      <c r="E92" s="2"/>
      <c r="F92" s="2"/>
      <c r="G92" s="2"/>
      <c r="H92" s="2"/>
      <c r="I92" s="2"/>
      <c r="J92" s="2"/>
      <c r="K92" s="2"/>
      <c r="L92" s="2"/>
      <c r="M92" s="2"/>
      <c r="N92" s="2"/>
      <c r="O92" s="2"/>
      <c r="P92" s="2"/>
      <c r="Q92" s="2"/>
      <c r="R92" s="2"/>
      <c r="S92" s="2"/>
      <c r="T92" s="2"/>
      <c r="U92" s="2"/>
      <c r="V92" s="2"/>
      <c r="W92" s="2"/>
      <c r="X92" s="2"/>
      <c r="Y92" s="2"/>
      <c r="Z92" s="2"/>
    </row>
    <row r="93" customFormat="false" ht="12.75" hidden="false" customHeight="true" outlineLevel="0" collapsed="false">
      <c r="A93" s="2"/>
      <c r="B93" s="2"/>
      <c r="C93" s="2"/>
      <c r="D93" s="2"/>
      <c r="E93" s="2"/>
      <c r="F93" s="2"/>
      <c r="G93" s="2"/>
      <c r="H93" s="2"/>
      <c r="I93" s="2"/>
      <c r="J93" s="2"/>
      <c r="K93" s="2"/>
      <c r="L93" s="2"/>
      <c r="M93" s="2"/>
      <c r="N93" s="2"/>
      <c r="O93" s="2"/>
      <c r="P93" s="2"/>
      <c r="Q93" s="2"/>
      <c r="R93" s="2"/>
      <c r="S93" s="2"/>
      <c r="T93" s="2"/>
      <c r="U93" s="2"/>
      <c r="V93" s="2"/>
      <c r="W93" s="2"/>
      <c r="X93" s="2"/>
      <c r="Y93" s="2"/>
      <c r="Z93" s="2"/>
    </row>
    <row r="94" customFormat="false" ht="12.75" hidden="false" customHeight="true" outlineLevel="0" collapsed="false">
      <c r="A94" s="2"/>
      <c r="B94" s="2"/>
      <c r="C94" s="2"/>
      <c r="D94" s="2"/>
      <c r="E94" s="2"/>
      <c r="F94" s="2"/>
      <c r="G94" s="2"/>
      <c r="H94" s="2"/>
      <c r="I94" s="2"/>
      <c r="J94" s="2"/>
      <c r="K94" s="2"/>
      <c r="L94" s="2"/>
      <c r="M94" s="2"/>
      <c r="N94" s="2"/>
      <c r="O94" s="2"/>
      <c r="P94" s="2"/>
      <c r="Q94" s="2"/>
      <c r="R94" s="2"/>
      <c r="S94" s="2"/>
      <c r="T94" s="2"/>
      <c r="U94" s="2"/>
      <c r="V94" s="2"/>
      <c r="W94" s="2"/>
      <c r="X94" s="2"/>
      <c r="Y94" s="2"/>
      <c r="Z94" s="2"/>
    </row>
    <row r="95" customFormat="false" ht="12.75" hidden="false" customHeight="true" outlineLevel="0" collapsed="false">
      <c r="A95" s="2"/>
      <c r="B95" s="2"/>
      <c r="C95" s="2"/>
      <c r="D95" s="2"/>
      <c r="E95" s="2"/>
      <c r="F95" s="2"/>
      <c r="G95" s="2"/>
      <c r="H95" s="2"/>
      <c r="I95" s="2"/>
      <c r="J95" s="2"/>
      <c r="K95" s="2"/>
      <c r="L95" s="2"/>
      <c r="M95" s="2"/>
      <c r="N95" s="2"/>
      <c r="O95" s="2"/>
      <c r="P95" s="2"/>
      <c r="Q95" s="2"/>
      <c r="R95" s="2"/>
      <c r="S95" s="2"/>
      <c r="T95" s="2"/>
      <c r="U95" s="2"/>
      <c r="V95" s="2"/>
      <c r="W95" s="2"/>
      <c r="X95" s="2"/>
      <c r="Y95" s="2"/>
      <c r="Z95" s="2"/>
    </row>
    <row r="96" customFormat="false" ht="12.75" hidden="false" customHeight="true" outlineLevel="0" collapsed="false">
      <c r="A96" s="2"/>
      <c r="B96" s="2"/>
      <c r="C96" s="2"/>
      <c r="D96" s="2"/>
      <c r="E96" s="2"/>
      <c r="F96" s="2"/>
      <c r="G96" s="2"/>
      <c r="H96" s="2"/>
      <c r="I96" s="2"/>
      <c r="J96" s="2"/>
      <c r="K96" s="2"/>
      <c r="L96" s="2"/>
      <c r="M96" s="2"/>
      <c r="N96" s="2"/>
      <c r="O96" s="2"/>
      <c r="P96" s="2"/>
      <c r="Q96" s="2"/>
      <c r="R96" s="2"/>
      <c r="S96" s="2"/>
      <c r="T96" s="2"/>
      <c r="U96" s="2"/>
      <c r="V96" s="2"/>
      <c r="W96" s="2"/>
      <c r="X96" s="2"/>
      <c r="Y96" s="2"/>
      <c r="Z96" s="2"/>
    </row>
    <row r="97" customFormat="false" ht="12.75" hidden="false" customHeight="true" outlineLevel="0" collapsed="false">
      <c r="A97" s="2"/>
      <c r="B97" s="2"/>
      <c r="C97" s="2"/>
      <c r="D97" s="2"/>
      <c r="E97" s="2"/>
      <c r="F97" s="2"/>
      <c r="G97" s="2"/>
      <c r="H97" s="2"/>
      <c r="I97" s="2"/>
      <c r="J97" s="2"/>
      <c r="K97" s="2"/>
      <c r="L97" s="2"/>
      <c r="M97" s="2"/>
      <c r="N97" s="2"/>
      <c r="O97" s="2"/>
      <c r="P97" s="2"/>
      <c r="Q97" s="2"/>
      <c r="R97" s="2"/>
      <c r="S97" s="2"/>
      <c r="T97" s="2"/>
      <c r="U97" s="2"/>
      <c r="V97" s="2"/>
      <c r="W97" s="2"/>
      <c r="X97" s="2"/>
      <c r="Y97" s="2"/>
      <c r="Z97" s="2"/>
    </row>
    <row r="98" customFormat="false" ht="12.75" hidden="false" customHeight="true" outlineLevel="0" collapsed="false">
      <c r="A98" s="2"/>
      <c r="B98" s="2"/>
      <c r="C98" s="2"/>
      <c r="D98" s="2"/>
      <c r="E98" s="2"/>
      <c r="F98" s="2"/>
      <c r="G98" s="2"/>
      <c r="H98" s="2"/>
      <c r="I98" s="2"/>
      <c r="J98" s="2"/>
      <c r="K98" s="2"/>
      <c r="L98" s="2"/>
      <c r="M98" s="2"/>
      <c r="N98" s="2"/>
      <c r="O98" s="2"/>
      <c r="P98" s="2"/>
      <c r="Q98" s="2"/>
      <c r="R98" s="2"/>
      <c r="S98" s="2"/>
      <c r="T98" s="2"/>
      <c r="U98" s="2"/>
      <c r="V98" s="2"/>
      <c r="W98" s="2"/>
      <c r="X98" s="2"/>
      <c r="Y98" s="2"/>
      <c r="Z98" s="2"/>
    </row>
    <row r="99" customFormat="false" ht="12.75" hidden="false" customHeight="true" outlineLevel="0" collapsed="false">
      <c r="A99" s="2"/>
      <c r="B99" s="2"/>
      <c r="C99" s="2"/>
      <c r="D99" s="2"/>
      <c r="E99" s="2"/>
      <c r="F99" s="2"/>
      <c r="G99" s="2"/>
      <c r="H99" s="2"/>
      <c r="I99" s="2"/>
      <c r="J99" s="2"/>
      <c r="K99" s="2"/>
      <c r="L99" s="2"/>
      <c r="M99" s="2"/>
      <c r="N99" s="2"/>
      <c r="O99" s="2"/>
      <c r="P99" s="2"/>
      <c r="Q99" s="2"/>
      <c r="R99" s="2"/>
      <c r="S99" s="2"/>
      <c r="T99" s="2"/>
      <c r="U99" s="2"/>
      <c r="V99" s="2"/>
      <c r="W99" s="2"/>
      <c r="X99" s="2"/>
      <c r="Y99" s="2"/>
      <c r="Z99" s="2"/>
    </row>
    <row r="100" customFormat="false" ht="12.75" hidden="false" customHeight="true" outlineLevel="0" collapsed="false">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customFormat="false" ht="12.75" hidden="false" customHeight="true" outlineLevel="0" collapsed="false">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customFormat="false" ht="12.75" hidden="false" customHeight="true" outlineLevel="0" collapsed="false">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customFormat="false" ht="12.75" hidden="false" customHeight="true" outlineLevel="0" collapsed="false">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customFormat="false" ht="12.75" hidden="false" customHeight="true" outlineLevel="0" collapsed="false">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customFormat="false" ht="12.75" hidden="false" customHeight="true" outlineLevel="0" collapsed="false">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customFormat="false" ht="12.75" hidden="false" customHeight="true" outlineLevel="0" collapsed="false">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customFormat="false" ht="12.75" hidden="false" customHeight="true" outlineLevel="0" collapsed="false">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customFormat="false" ht="12.75" hidden="false" customHeight="true" outlineLevel="0" collapsed="false">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customFormat="false" ht="12.75" hidden="false" customHeight="true" outlineLevel="0" collapsed="false">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customFormat="false" ht="12.75" hidden="false" customHeight="true" outlineLevel="0" collapsed="false">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customFormat="false" ht="12.75" hidden="false" customHeight="true" outlineLevel="0" collapsed="false">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customFormat="false" ht="12.75" hidden="false" customHeight="true" outlineLevel="0" collapsed="false">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customFormat="false" ht="12.75" hidden="false" customHeight="true" outlineLevel="0" collapsed="false">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customFormat="false" ht="12.75" hidden="false" customHeight="true" outlineLevel="0" collapsed="false">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customFormat="false" ht="12.75" hidden="false" customHeight="true" outlineLevel="0" collapsed="false">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customFormat="false" ht="12.75" hidden="false" customHeight="true" outlineLevel="0" collapsed="false">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customFormat="false" ht="12.75" hidden="false" customHeight="true" outlineLevel="0" collapsed="false">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customFormat="false" ht="12.75" hidden="false" customHeight="true" outlineLevel="0" collapsed="false">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customFormat="false" ht="12.75" hidden="false" customHeight="true" outlineLevel="0" collapsed="false">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customFormat="false" ht="12.75" hidden="false" customHeight="true" outlineLevel="0" collapsed="false">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customFormat="false" ht="12.75" hidden="false" customHeight="true" outlineLevel="0" collapsed="false">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customFormat="false" ht="12.75" hidden="false" customHeight="true" outlineLevel="0" collapsed="false">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customFormat="false" ht="12.75" hidden="false" customHeight="true" outlineLevel="0" collapsed="false">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customFormat="false" ht="12.75" hidden="false" customHeight="true" outlineLevel="0" collapsed="false">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customFormat="false" ht="12.75" hidden="false" customHeight="true" outlineLevel="0" collapsed="false">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customFormat="false" ht="12.75" hidden="false" customHeight="true" outlineLevel="0" collapsed="false">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customFormat="false" ht="12.75" hidden="false" customHeight="true" outlineLevel="0" collapsed="false">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customFormat="false" ht="12.75" hidden="false" customHeight="true" outlineLevel="0" collapsed="false">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customFormat="false" ht="12.75" hidden="false" customHeight="true" outlineLevel="0" collapsed="false">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customFormat="false" ht="12.75" hidden="false" customHeight="true" outlineLevel="0" collapsed="false">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customFormat="false" ht="12.75" hidden="false" customHeight="true" outlineLevel="0" collapsed="false">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customFormat="false" ht="12.75" hidden="false" customHeight="true" outlineLevel="0" collapsed="false">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customFormat="false" ht="12.75" hidden="false" customHeight="true" outlineLevel="0" collapsed="false">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customFormat="false" ht="12.75" hidden="false" customHeight="true" outlineLevel="0" collapsed="false">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customFormat="false" ht="12.75" hidden="false" customHeight="true" outlineLevel="0" collapsed="false">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customFormat="false" ht="12.75" hidden="false" customHeight="true" outlineLevel="0" collapsed="false">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customFormat="false" ht="12.75" hidden="false" customHeight="true" outlineLevel="0" collapsed="false">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customFormat="false" ht="12.75" hidden="false" customHeight="true" outlineLevel="0" collapsed="false">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customFormat="false" ht="12.75" hidden="false" customHeight="true" outlineLevel="0" collapsed="false">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customFormat="false" ht="12.75" hidden="false" customHeight="true" outlineLevel="0" collapsed="false">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customFormat="false" ht="12.75" hidden="false" customHeight="true" outlineLevel="0" collapsed="false">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customFormat="false" ht="12.75" hidden="false" customHeight="true" outlineLevel="0" collapsed="false">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customFormat="false" ht="12.75" hidden="false" customHeight="true" outlineLevel="0" collapsed="false">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customFormat="false" ht="12.75" hidden="false" customHeight="true" outlineLevel="0" collapsed="false">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customFormat="false" ht="12.75" hidden="false" customHeight="true" outlineLevel="0" collapsed="false">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customFormat="false" ht="12.75" hidden="false" customHeight="true" outlineLevel="0" collapsed="false">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customFormat="false" ht="12.75" hidden="false" customHeight="true" outlineLevel="0" collapsed="false">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customFormat="false" ht="12.75" hidden="false" customHeight="true" outlineLevel="0" collapsed="false">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customFormat="false" ht="12.75" hidden="false" customHeight="true" outlineLevel="0" collapsed="false">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customFormat="false" ht="12.75" hidden="false" customHeight="true" outlineLevel="0" collapsed="false">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customFormat="false" ht="12.75" hidden="false" customHeight="true" outlineLevel="0" collapsed="false">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customFormat="false" ht="12.75" hidden="false" customHeight="true" outlineLevel="0" collapsed="false">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customFormat="false" ht="12.75" hidden="false" customHeight="true" outlineLevel="0" collapsed="false">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customFormat="false" ht="12.75" hidden="false" customHeight="true" outlineLevel="0" collapsed="false">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customFormat="false" ht="12.75" hidden="false" customHeight="true" outlineLevel="0" collapsed="false">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customFormat="false" ht="12.75" hidden="false" customHeight="true" outlineLevel="0" collapsed="false">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customFormat="false" ht="12.75" hidden="false" customHeight="true" outlineLevel="0" collapsed="false">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customFormat="false" ht="12.75" hidden="false" customHeight="true" outlineLevel="0" collapsed="false">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customFormat="false" ht="12.75" hidden="false" customHeight="true" outlineLevel="0" collapsed="false">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customFormat="false" ht="12.75" hidden="false" customHeight="true" outlineLevel="0" collapsed="false">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customFormat="false" ht="12.75" hidden="false" customHeight="true" outlineLevel="0" collapsed="false">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customFormat="false" ht="12.75" hidden="false" customHeight="true" outlineLevel="0" collapsed="false">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customFormat="false" ht="12.75" hidden="false" customHeight="true" outlineLevel="0" collapsed="false">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customFormat="false" ht="12.75" hidden="false" customHeight="true" outlineLevel="0" collapsed="false">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customFormat="false" ht="12.75" hidden="false" customHeight="true" outlineLevel="0" collapsed="false">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customFormat="false" ht="12.75" hidden="false" customHeight="true" outlineLevel="0" collapsed="false">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customFormat="false" ht="12.75" hidden="false" customHeight="true" outlineLevel="0" collapsed="false">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customFormat="false" ht="12.75" hidden="false" customHeight="true" outlineLevel="0" collapsed="false">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customFormat="false" ht="12.75" hidden="false" customHeight="true" outlineLevel="0" collapsed="false">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customFormat="false" ht="12.75" hidden="false" customHeight="true" outlineLevel="0" collapsed="false">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customFormat="false" ht="12.75" hidden="false" customHeight="true" outlineLevel="0" collapsed="false">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customFormat="false" ht="12.75" hidden="false" customHeight="true" outlineLevel="0" collapsed="false">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customFormat="false" ht="12.75" hidden="false" customHeight="true" outlineLevel="0" collapsed="false">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customFormat="false" ht="12.75" hidden="false" customHeight="true" outlineLevel="0" collapsed="false">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customFormat="false" ht="12.75" hidden="false" customHeight="true" outlineLevel="0" collapsed="false">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customFormat="false" ht="12.75" hidden="false" customHeight="true" outlineLevel="0" collapsed="false">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customFormat="false" ht="12.75" hidden="false" customHeight="true" outlineLevel="0" collapsed="false">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customFormat="false" ht="12.75" hidden="false" customHeight="true" outlineLevel="0" collapsed="false">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customFormat="false" ht="12.75" hidden="false" customHeight="true" outlineLevel="0" collapsed="false">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customFormat="false" ht="12.75" hidden="false" customHeight="true" outlineLevel="0" collapsed="false">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customFormat="false" ht="12.75" hidden="false" customHeight="true" outlineLevel="0" collapsed="false">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customFormat="false" ht="12.75" hidden="false" customHeight="true" outlineLevel="0" collapsed="false">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customFormat="false" ht="12.75" hidden="false" customHeight="true" outlineLevel="0" collapsed="false">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customFormat="false" ht="12.75" hidden="false" customHeight="true" outlineLevel="0" collapsed="false">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customFormat="false" ht="12.75" hidden="false" customHeight="true" outlineLevel="0" collapsed="false">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customFormat="false" ht="12.75" hidden="false" customHeight="true" outlineLevel="0" collapsed="false">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customFormat="false" ht="12.75" hidden="false" customHeight="true" outlineLevel="0" collapsed="false">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customFormat="false" ht="12.75" hidden="false" customHeight="true" outlineLevel="0" collapsed="false">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customFormat="false" ht="12.75" hidden="false" customHeight="true" outlineLevel="0" collapsed="false">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customFormat="false" ht="12.75" hidden="false" customHeight="true" outlineLevel="0" collapsed="false">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customFormat="false" ht="12.75" hidden="false" customHeight="true" outlineLevel="0" collapsed="false">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customFormat="false" ht="12.75" hidden="false" customHeight="true" outlineLevel="0" collapsed="false">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customFormat="false" ht="12.75" hidden="false" customHeight="true" outlineLevel="0" collapsed="false">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customFormat="false" ht="12.75" hidden="false" customHeight="true" outlineLevel="0" collapsed="false">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customFormat="false" ht="12.75" hidden="false" customHeight="true" outlineLevel="0" collapsed="false">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customFormat="false" ht="12.75" hidden="false" customHeight="true" outlineLevel="0" collapsed="false">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customFormat="false" ht="12.75" hidden="false" customHeight="true" outlineLevel="0" collapsed="false">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customFormat="false" ht="12.75" hidden="false" customHeight="true" outlineLevel="0" collapsed="false">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customFormat="false" ht="12.75" hidden="false" customHeight="true" outlineLevel="0" collapsed="false">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customFormat="false" ht="12.75" hidden="false" customHeight="true" outlineLevel="0" collapsed="false">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customFormat="false" ht="12.75" hidden="false" customHeight="true" outlineLevel="0" collapsed="false">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customFormat="false" ht="12.75" hidden="false" customHeight="true" outlineLevel="0" collapsed="false">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customFormat="false" ht="12.75" hidden="false" customHeight="true" outlineLevel="0" collapsed="false">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customFormat="false" ht="12.75" hidden="false" customHeight="true" outlineLevel="0" collapsed="false">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customFormat="false" ht="12.75" hidden="false" customHeight="true" outlineLevel="0" collapsed="false">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customFormat="false" ht="12.75" hidden="false" customHeight="true" outlineLevel="0" collapsed="false">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customFormat="false" ht="12.75" hidden="false" customHeight="true" outlineLevel="0" collapsed="false">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customFormat="false" ht="12.75" hidden="false" customHeight="true" outlineLevel="0" collapsed="false">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customFormat="false" ht="12.75" hidden="false" customHeight="true" outlineLevel="0" collapsed="false">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customFormat="false" ht="12.75" hidden="false" customHeight="true" outlineLevel="0" collapsed="false">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customFormat="false" ht="12.75" hidden="false" customHeight="true" outlineLevel="0" collapsed="false">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customFormat="false" ht="12.75" hidden="false" customHeight="true" outlineLevel="0" collapsed="false">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customFormat="false" ht="12.75" hidden="false" customHeight="true" outlineLevel="0" collapsed="false">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customFormat="false" ht="12.75" hidden="false" customHeight="true" outlineLevel="0" collapsed="false">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customFormat="false" ht="12.75" hidden="false" customHeight="true" outlineLevel="0" collapsed="false">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customFormat="false" ht="12.75" hidden="false" customHeight="true" outlineLevel="0" collapsed="false">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customFormat="false" ht="12.75" hidden="false" customHeight="true" outlineLevel="0" collapsed="false">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customFormat="false" ht="12.75" hidden="false" customHeight="true" outlineLevel="0" collapsed="false">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customFormat="false" ht="12.75" hidden="false" customHeight="true" outlineLevel="0" collapsed="false">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customFormat="false" ht="12.75" hidden="false" customHeight="true" outlineLevel="0" collapsed="false">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customFormat="false" ht="15.75" hidden="false" customHeight="true" outlineLevel="0" collapsed="false"/>
    <row r="222" customFormat="false" ht="15.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L99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26.25"/>
    <col collapsed="false" customWidth="true" hidden="false" outlineLevel="0" max="2" min="2" style="0" width="14.24"/>
    <col collapsed="false" customWidth="true" hidden="false" outlineLevel="0" max="3" min="3" style="0" width="31.75"/>
    <col collapsed="false" customWidth="true" hidden="false" outlineLevel="0" max="5" min="4" style="0" width="36.25"/>
    <col collapsed="false" customWidth="true" hidden="false" outlineLevel="0" max="6" min="6" style="0" width="24"/>
    <col collapsed="false" customWidth="true" hidden="false" outlineLevel="0" max="7" min="7" style="0" width="32.87"/>
    <col collapsed="false" customWidth="true" hidden="false" outlineLevel="0" max="8" min="8" style="0" width="26.88"/>
    <col collapsed="false" customWidth="true" hidden="false" outlineLevel="0" max="10" min="9" style="0" width="8.63"/>
    <col collapsed="false" customWidth="true" hidden="false" outlineLevel="0" max="26" min="11" style="0" width="12.75"/>
  </cols>
  <sheetData>
    <row r="1" customFormat="false" ht="12.75" hidden="false" customHeight="true" outlineLevel="0" collapsed="false">
      <c r="A1" s="74" t="s">
        <v>140</v>
      </c>
      <c r="B1" s="74" t="s">
        <v>141</v>
      </c>
      <c r="C1" s="74" t="s">
        <v>1544</v>
      </c>
      <c r="D1" s="74" t="s">
        <v>1545</v>
      </c>
      <c r="E1" s="74" t="s">
        <v>1546</v>
      </c>
      <c r="F1" s="74" t="s">
        <v>1547</v>
      </c>
      <c r="G1" s="74" t="s">
        <v>1548</v>
      </c>
      <c r="H1" s="74" t="s">
        <v>1549</v>
      </c>
    </row>
    <row r="2" customFormat="false" ht="12.75" hidden="false" customHeight="true" outlineLevel="0" collapsed="false">
      <c r="A2" s="40" t="s">
        <v>143</v>
      </c>
      <c r="B2" s="56" t="str">
        <f aca="false" t="array" ref="B2:B2">INDEX(Countries!$D$2:$D$255, MATCH(A2, Countries!$B$2:$B$255, 0))</f>
        <v>USA</v>
      </c>
      <c r="C2" s="70" t="n">
        <v>231505.448222201</v>
      </c>
      <c r="D2" s="70" t="n">
        <v>15.0895107325975</v>
      </c>
      <c r="E2" s="70" t="n">
        <v>1</v>
      </c>
      <c r="F2" s="70" t="n">
        <v>293.473391657402</v>
      </c>
      <c r="G2" s="70" t="n">
        <v>0.54</v>
      </c>
      <c r="H2" s="70" t="n">
        <v>635.248420552997</v>
      </c>
      <c r="J2" s="35"/>
      <c r="K2" s="60"/>
      <c r="L2" s="60"/>
    </row>
    <row r="3" customFormat="false" ht="12.75" hidden="false" customHeight="true" outlineLevel="0" collapsed="false">
      <c r="A3" s="40" t="s">
        <v>146</v>
      </c>
      <c r="B3" s="56" t="str">
        <f aca="false" t="array" ref="B3:B3">INDEX(Countries!$D$2:$D$255, MATCH(A3, Countries!$B$2:$B$255, 0))</f>
        <v>IDN</v>
      </c>
      <c r="C3" s="70" t="n">
        <v>2901690.30720387</v>
      </c>
      <c r="D3" s="70" t="n">
        <v>97.103386274648</v>
      </c>
      <c r="E3" s="70" t="n">
        <v>1</v>
      </c>
      <c r="F3" s="70" t="n">
        <v>363.674568030654</v>
      </c>
      <c r="G3" s="70" t="n">
        <v>0.54</v>
      </c>
      <c r="H3" s="70" t="n">
        <v>1074.164810021</v>
      </c>
      <c r="K3" s="60"/>
      <c r="L3" s="60"/>
    </row>
    <row r="4" customFormat="false" ht="12.75" hidden="false" customHeight="true" outlineLevel="0" collapsed="false">
      <c r="A4" s="40" t="s">
        <v>147</v>
      </c>
      <c r="B4" s="56" t="str">
        <f aca="false" t="array" ref="B4:B4">INDEX(Countries!$D$2:$D$255, MATCH(A4, Countries!$B$2:$B$255, 0))</f>
        <v>AUS</v>
      </c>
      <c r="C4" s="70" t="n">
        <v>1004148.84587316</v>
      </c>
      <c r="D4" s="70" t="n">
        <v>54.0658766065035</v>
      </c>
      <c r="E4" s="70" t="n">
        <v>1</v>
      </c>
      <c r="F4" s="70" t="n">
        <v>302.378513172833</v>
      </c>
      <c r="G4" s="70" t="n">
        <v>0.54</v>
      </c>
      <c r="H4" s="70" t="n">
        <v>795.50200181459</v>
      </c>
      <c r="K4" s="60"/>
      <c r="L4" s="60"/>
    </row>
    <row r="5" customFormat="false" ht="12.75" hidden="false" customHeight="true" outlineLevel="0" collapsed="false">
      <c r="A5" s="40" t="s">
        <v>148</v>
      </c>
      <c r="B5" s="56" t="str">
        <f aca="false" t="array" ref="B5:B5">INDEX(Countries!$D$2:$D$255, MATCH(A5, Countries!$B$2:$B$255, 0))</f>
        <v>BHS</v>
      </c>
      <c r="C5" s="70" t="n">
        <v>150839.082512586</v>
      </c>
      <c r="D5" s="70" t="n">
        <v>5.96474917176267</v>
      </c>
      <c r="E5" s="70" t="n">
        <v>1</v>
      </c>
      <c r="F5" s="70" t="n">
        <v>546.177535195683</v>
      </c>
      <c r="G5" s="70" t="n">
        <v>0.54</v>
      </c>
      <c r="H5" s="70" t="n">
        <v>1101.2962625294</v>
      </c>
      <c r="K5" s="60"/>
      <c r="L5" s="60"/>
    </row>
    <row r="6" customFormat="false" ht="12.75" hidden="false" customHeight="true" outlineLevel="0" collapsed="false">
      <c r="A6" s="40" t="s">
        <v>149</v>
      </c>
      <c r="B6" s="56" t="str">
        <f aca="false" t="array" ref="B6:B6">INDEX(Countries!$D$2:$D$255, MATCH(A6, Countries!$B$2:$B$255, 0))</f>
        <v>KEN</v>
      </c>
      <c r="C6" s="70" t="n">
        <v>54121.5005759613</v>
      </c>
      <c r="D6" s="70" t="n">
        <v>25.0764525993884</v>
      </c>
      <c r="E6" s="70" t="n">
        <v>1</v>
      </c>
      <c r="F6" s="70" t="n">
        <v>399.919327913784</v>
      </c>
      <c r="G6" s="70" t="n">
        <v>0.54</v>
      </c>
      <c r="H6" s="70" t="n">
        <v>882.180376202564</v>
      </c>
      <c r="K6" s="60"/>
      <c r="L6" s="60"/>
    </row>
    <row r="7" customFormat="false" ht="12.75" hidden="false" customHeight="true" outlineLevel="0" collapsed="false">
      <c r="A7" s="40" t="s">
        <v>150</v>
      </c>
      <c r="B7" s="56" t="str">
        <f aca="false" t="array" ref="B7:B7">INDEX(Countries!$D$2:$D$255, MATCH(A7, Countries!$B$2:$B$255, 0))</f>
        <v>MEX</v>
      </c>
      <c r="C7" s="70" t="n">
        <v>991795.505255617</v>
      </c>
      <c r="D7" s="70" t="n">
        <v>17.2657614023283</v>
      </c>
      <c r="E7" s="70" t="n">
        <v>1</v>
      </c>
      <c r="F7" s="70" t="n">
        <v>379.020717867511</v>
      </c>
      <c r="G7" s="70" t="n">
        <v>0.54</v>
      </c>
      <c r="H7" s="70" t="n">
        <v>812.289233525871</v>
      </c>
      <c r="K7" s="60"/>
      <c r="L7" s="60"/>
    </row>
    <row r="8" customFormat="false" ht="12.75" hidden="false" customHeight="true" outlineLevel="0" collapsed="false">
      <c r="A8" s="40" t="s">
        <v>151</v>
      </c>
      <c r="B8" s="56" t="str">
        <f aca="false" t="array" ref="B8:B8">INDEX(Countries!$D$2:$D$255, MATCH(A8, Countries!$B$2:$B$255, 0))</f>
        <v>COL</v>
      </c>
      <c r="C8" s="70" t="n">
        <v>278965.054058376</v>
      </c>
      <c r="D8" s="70" t="n">
        <v>58.4689466270915</v>
      </c>
      <c r="E8" s="70" t="n">
        <v>1</v>
      </c>
      <c r="F8" s="70" t="n">
        <v>228.195679679397</v>
      </c>
      <c r="G8" s="70" t="n">
        <v>0.54</v>
      </c>
      <c r="H8" s="70" t="n">
        <v>665.002285973515</v>
      </c>
      <c r="K8" s="60"/>
      <c r="L8" s="60"/>
    </row>
    <row r="9" customFormat="false" ht="12.75" hidden="false" customHeight="true" outlineLevel="0" collapsed="false">
      <c r="A9" s="40" t="s">
        <v>152</v>
      </c>
      <c r="B9" s="56" t="str">
        <f aca="false" t="array" ref="B9:B9">INDEX(Countries!$D$2:$D$255, MATCH(A9, Countries!$B$2:$B$255, 0))</f>
        <v>IND</v>
      </c>
      <c r="C9" s="70" t="n">
        <v>399901.524306087</v>
      </c>
      <c r="D9" s="70" t="n">
        <v>18.5055609545406</v>
      </c>
      <c r="E9" s="70" t="n">
        <v>1</v>
      </c>
      <c r="F9" s="70" t="n">
        <v>432.408157533079</v>
      </c>
      <c r="G9" s="70" t="n">
        <v>0.54</v>
      </c>
      <c r="H9" s="70" t="n">
        <v>922.341835641995</v>
      </c>
      <c r="K9" s="60"/>
      <c r="L9" s="60"/>
    </row>
    <row r="10" customFormat="false" ht="12.75" hidden="false" customHeight="true" outlineLevel="0" collapsed="false">
      <c r="A10" s="40" t="s">
        <v>153</v>
      </c>
      <c r="B10" s="56" t="str">
        <f aca="false" t="array" ref="B10:B10">INDEX(Countries!$D$2:$D$255, MATCH(A10, Countries!$B$2:$B$255, 0))</f>
        <v>CHN</v>
      </c>
      <c r="C10" s="70" t="n">
        <v>21612.9787570856</v>
      </c>
      <c r="D10" s="70" t="n">
        <v>37.7819306611677</v>
      </c>
      <c r="E10" s="70" t="n">
        <v>1</v>
      </c>
      <c r="F10" s="70" t="n">
        <v>558.275960498555</v>
      </c>
      <c r="G10" s="70" t="n">
        <v>0.54</v>
      </c>
      <c r="H10" s="70" t="n">
        <v>1241.65847454922</v>
      </c>
      <c r="K10" s="60"/>
      <c r="L10" s="60"/>
    </row>
    <row r="11" customFormat="false" ht="12.75" hidden="false" customHeight="true" outlineLevel="0" collapsed="false">
      <c r="A11" s="40" t="s">
        <v>241</v>
      </c>
      <c r="B11" s="56" t="str">
        <f aca="false" t="array" ref="B11:B11">INDEX(Countries!$D$2:$D$255, MATCH(A11, Countries!$B$2:$B$255, 0))</f>
        <v>ASM</v>
      </c>
      <c r="C11" s="70" t="n">
        <v>31.8329713780601</v>
      </c>
      <c r="D11" s="70" t="e">
        <f aca="false">#N/A</f>
        <v>#N/A</v>
      </c>
      <c r="E11" s="70" t="n">
        <v>1</v>
      </c>
      <c r="F11" s="70" t="e">
        <f aca="false">#N/A</f>
        <v>#N/A</v>
      </c>
      <c r="G11" s="70" t="n">
        <v>0.54</v>
      </c>
      <c r="H11" s="70" t="e">
        <f aca="false">#N/A</f>
        <v>#N/A</v>
      </c>
      <c r="K11" s="60"/>
      <c r="L11" s="60"/>
    </row>
    <row r="12" customFormat="false" ht="12.75" hidden="false" customHeight="true" outlineLevel="0" collapsed="false">
      <c r="A12" s="40" t="s">
        <v>242</v>
      </c>
      <c r="B12" s="56" t="str">
        <f aca="false" t="array" ref="B12:B12">INDEX(Countries!$D$2:$D$255, MATCH(A12, Countries!$B$2:$B$255, 0))</f>
        <v>AGO</v>
      </c>
      <c r="C12" s="70" t="n">
        <v>28061.1970062258</v>
      </c>
      <c r="D12" s="70" t="n">
        <v>62.3137533141641</v>
      </c>
      <c r="E12" s="70" t="n">
        <v>1</v>
      </c>
      <c r="F12" s="70" t="n">
        <v>334.444413707251</v>
      </c>
      <c r="G12" s="70" t="n">
        <v>0.54</v>
      </c>
      <c r="H12" s="70" t="n">
        <v>889.064276380852</v>
      </c>
      <c r="K12" s="60"/>
      <c r="L12" s="60"/>
    </row>
    <row r="13" customFormat="false" ht="12.75" hidden="false" customHeight="true" outlineLevel="0" collapsed="false">
      <c r="A13" s="40" t="s">
        <v>243</v>
      </c>
      <c r="B13" s="56" t="str">
        <f aca="false" t="array" ref="B13:B13">INDEX(Countries!$D$2:$D$255, MATCH(A13, Countries!$B$2:$B$255, 0))</f>
        <v>AIA</v>
      </c>
      <c r="C13" s="70" t="n">
        <v>3.70067520399747</v>
      </c>
      <c r="D13" s="70" t="n">
        <v>22.55</v>
      </c>
      <c r="E13" s="70" t="n">
        <v>1</v>
      </c>
      <c r="F13" s="70" t="n">
        <v>321</v>
      </c>
      <c r="G13" s="70" t="n">
        <v>0.54</v>
      </c>
      <c r="H13" s="70" t="n">
        <v>716.9574</v>
      </c>
      <c r="K13" s="60"/>
      <c r="L13" s="60"/>
    </row>
    <row r="14" customFormat="false" ht="12.75" hidden="false" customHeight="true" outlineLevel="0" collapsed="false">
      <c r="A14" s="40" t="s">
        <v>244</v>
      </c>
      <c r="B14" s="56" t="str">
        <f aca="false" t="array" ref="B14:B14">INDEX(Countries!$D$2:$D$255, MATCH(A14, Countries!$B$2:$B$255, 0))</f>
        <v>ATG</v>
      </c>
      <c r="C14" s="70" t="n">
        <v>872.898111942155</v>
      </c>
      <c r="D14" s="70" t="n">
        <v>10.0557413600892</v>
      </c>
      <c r="E14" s="70" t="n">
        <v>1</v>
      </c>
      <c r="F14" s="70" t="n">
        <v>432.42354648681</v>
      </c>
      <c r="G14" s="70" t="n">
        <v>0.54</v>
      </c>
      <c r="H14" s="70" t="n">
        <v>891.445910654457</v>
      </c>
      <c r="K14" s="60"/>
      <c r="L14" s="60"/>
    </row>
    <row r="15" customFormat="false" ht="12.75" hidden="false" customHeight="true" outlineLevel="0" collapsed="false">
      <c r="A15" s="40" t="s">
        <v>854</v>
      </c>
      <c r="B15" s="56" t="str">
        <f aca="false" t="array" ref="B15:B15">INDEX(Countries!$D$2:$D$255, MATCH(A15, Countries!$B$2:$B$255, 0))</f>
        <v>ABW</v>
      </c>
      <c r="C15" s="70" t="n">
        <v>45.1351123176257</v>
      </c>
      <c r="D15" s="70" t="n">
        <v>9.29896907216495</v>
      </c>
      <c r="E15" s="70" t="n">
        <v>1</v>
      </c>
      <c r="F15" s="70" t="n">
        <v>477.692513368984</v>
      </c>
      <c r="G15" s="70" t="n">
        <v>0.54</v>
      </c>
      <c r="H15" s="70" t="n">
        <v>978.145710226584</v>
      </c>
      <c r="K15" s="60"/>
      <c r="L15" s="60"/>
    </row>
    <row r="16" customFormat="false" ht="12.75" hidden="false" customHeight="true" outlineLevel="0" collapsed="false">
      <c r="A16" s="40" t="s">
        <v>245</v>
      </c>
      <c r="B16" s="56" t="str">
        <f aca="false" t="array" ref="B16:B16">INDEX(Countries!$D$2:$D$255, MATCH(A16, Countries!$B$2:$B$255, 0))</f>
        <v>BHR</v>
      </c>
      <c r="C16" s="70" t="n">
        <v>3.88472219326363</v>
      </c>
      <c r="D16" s="70" t="n">
        <v>1.85342465753425</v>
      </c>
      <c r="E16" s="70" t="n">
        <v>1</v>
      </c>
      <c r="F16" s="70" t="n">
        <v>294.148462354189</v>
      </c>
      <c r="G16" s="70" t="n">
        <v>0.54</v>
      </c>
      <c r="H16" s="70" t="n">
        <v>588.138555243394</v>
      </c>
      <c r="K16" s="60"/>
      <c r="L16" s="60"/>
    </row>
    <row r="17" customFormat="false" ht="12.75" hidden="false" customHeight="true" outlineLevel="0" collapsed="false">
      <c r="A17" s="40" t="s">
        <v>246</v>
      </c>
      <c r="B17" s="56" t="str">
        <f aca="false" t="array" ref="B17:B17">INDEX(Countries!$D$2:$D$255, MATCH(A17, Countries!$B$2:$B$255, 0))</f>
        <v>BGD</v>
      </c>
      <c r="C17" s="70" t="n">
        <v>447670.462907531</v>
      </c>
      <c r="D17" s="70" t="n">
        <v>77.3998100356009</v>
      </c>
      <c r="E17" s="70" t="n">
        <v>1</v>
      </c>
      <c r="F17" s="70" t="n">
        <v>129.069570596578</v>
      </c>
      <c r="G17" s="70" t="n">
        <v>0.54</v>
      </c>
      <c r="H17" s="70" t="n">
        <v>538.376404057376</v>
      </c>
      <c r="K17" s="60"/>
      <c r="L17" s="60"/>
    </row>
    <row r="18" customFormat="false" ht="12.75" hidden="false" customHeight="true" outlineLevel="0" collapsed="false">
      <c r="A18" s="40" t="s">
        <v>247</v>
      </c>
      <c r="B18" s="56" t="str">
        <f aca="false" t="array" ref="B18:B18">INDEX(Countries!$D$2:$D$255, MATCH(A18, Countries!$B$2:$B$255, 0))</f>
        <v>BRB</v>
      </c>
      <c r="C18" s="70" t="n">
        <v>11.0207845843208</v>
      </c>
      <c r="D18" s="70" t="n">
        <v>25.0555555555556</v>
      </c>
      <c r="E18" s="70" t="n">
        <v>1</v>
      </c>
      <c r="F18" s="70" t="n">
        <v>320.071856287425</v>
      </c>
      <c r="G18" s="70" t="n">
        <v>0.54</v>
      </c>
      <c r="H18" s="70" t="n">
        <v>724.293350099801</v>
      </c>
      <c r="K18" s="60"/>
      <c r="L18" s="60"/>
    </row>
    <row r="19" customFormat="false" ht="12.75" hidden="false" customHeight="true" outlineLevel="0" collapsed="false">
      <c r="A19" s="40" t="s">
        <v>248</v>
      </c>
      <c r="B19" s="56" t="str">
        <f aca="false" t="array" ref="B19:B19">INDEX(Countries!$D$2:$D$255, MATCH(A19, Countries!$B$2:$B$255, 0))</f>
        <v>BLZ</v>
      </c>
      <c r="C19" s="70" t="n">
        <v>52296.1938215282</v>
      </c>
      <c r="D19" s="70" t="n">
        <v>11.3491749649495</v>
      </c>
      <c r="E19" s="70" t="n">
        <v>1</v>
      </c>
      <c r="F19" s="70" t="n">
        <v>364.681625272104</v>
      </c>
      <c r="G19" s="70" t="n">
        <v>0.54</v>
      </c>
      <c r="H19" s="70" t="n">
        <v>762.294744559502</v>
      </c>
      <c r="K19" s="60"/>
      <c r="L19" s="60"/>
    </row>
    <row r="20" customFormat="false" ht="12.75" hidden="false" customHeight="true" outlineLevel="0" collapsed="false">
      <c r="A20" s="40" t="s">
        <v>249</v>
      </c>
      <c r="B20" s="56" t="str">
        <f aca="false" t="array" ref="B20:B20">INDEX(Countries!$D$2:$D$255, MATCH(A20, Countries!$B$2:$B$255, 0))</f>
        <v>BEN</v>
      </c>
      <c r="C20" s="70" t="n">
        <v>2876.69626914715</v>
      </c>
      <c r="D20" s="70" t="n">
        <v>4.76844998942694</v>
      </c>
      <c r="E20" s="70" t="n">
        <v>1</v>
      </c>
      <c r="F20" s="70" t="n">
        <v>294.327832783278</v>
      </c>
      <c r="G20" s="70" t="n">
        <v>0.54</v>
      </c>
      <c r="H20" s="70" t="n">
        <v>599.162055674174</v>
      </c>
      <c r="K20" s="60"/>
      <c r="L20" s="60"/>
    </row>
    <row r="21" customFormat="false" ht="12.75" hidden="false" customHeight="true" outlineLevel="0" collapsed="false">
      <c r="A21" s="40" t="s">
        <v>250</v>
      </c>
      <c r="B21" s="56" t="str">
        <f aca="false" t="array" ref="B21:B21">INDEX(Countries!$D$2:$D$255, MATCH(A21, Countries!$B$2:$B$255, 0))</f>
        <v>BMU</v>
      </c>
      <c r="C21" s="70" t="n">
        <v>20.9411986172305</v>
      </c>
      <c r="D21" s="70" t="e">
        <f aca="false">#N/A</f>
        <v>#N/A</v>
      </c>
      <c r="E21" s="70" t="n">
        <v>1</v>
      </c>
      <c r="F21" s="70" t="e">
        <f aca="false">#N/A</f>
        <v>#N/A</v>
      </c>
      <c r="G21" s="70" t="n">
        <v>0.54</v>
      </c>
      <c r="H21" s="70" t="e">
        <f aca="false">#N/A</f>
        <v>#N/A</v>
      </c>
      <c r="K21" s="60"/>
      <c r="L21" s="60"/>
    </row>
    <row r="22" customFormat="false" ht="12.75" hidden="false" customHeight="true" outlineLevel="0" collapsed="false">
      <c r="A22" s="40" t="s">
        <v>251</v>
      </c>
      <c r="B22" s="56" t="str">
        <f aca="false" t="array" ref="B22:B22">INDEX(Countries!$D$2:$D$255, MATCH(A22, Countries!$B$2:$B$255, 0))</f>
        <v>BES</v>
      </c>
      <c r="C22" s="70" t="n">
        <v>185.954608453669</v>
      </c>
      <c r="D22" s="70" t="e">
        <f aca="false">#N/A</f>
        <v>#N/A</v>
      </c>
      <c r="E22" s="70" t="n">
        <v>1</v>
      </c>
      <c r="F22" s="70" t="e">
        <f aca="false">#N/A</f>
        <v>#N/A</v>
      </c>
      <c r="G22" s="70" t="n">
        <v>0.54</v>
      </c>
      <c r="H22" s="70" t="e">
        <f aca="false">#N/A</f>
        <v>#N/A</v>
      </c>
      <c r="K22" s="60"/>
      <c r="L22" s="60"/>
    </row>
    <row r="23" customFormat="false" ht="12.75" hidden="false" customHeight="true" outlineLevel="0" collapsed="false">
      <c r="A23" s="40" t="s">
        <v>252</v>
      </c>
      <c r="B23" s="56" t="str">
        <f aca="false" t="array" ref="B23:B23">INDEX(Countries!$D$2:$D$255, MATCH(A23, Countries!$B$2:$B$255, 0))</f>
        <v>BRA</v>
      </c>
      <c r="C23" s="70" t="n">
        <v>1135465.60771387</v>
      </c>
      <c r="D23" s="70" t="n">
        <v>41.9577186647439</v>
      </c>
      <c r="E23" s="70" t="n">
        <v>1</v>
      </c>
      <c r="F23" s="70" t="n">
        <v>571.041800643087</v>
      </c>
      <c r="G23" s="70" t="n">
        <v>0.54</v>
      </c>
      <c r="H23" s="70" t="n">
        <v>1282.17226510396</v>
      </c>
      <c r="K23" s="60"/>
      <c r="L23" s="60"/>
    </row>
    <row r="24" customFormat="false" ht="12.75" hidden="false" customHeight="true" outlineLevel="0" collapsed="false">
      <c r="A24" s="40" t="s">
        <v>253</v>
      </c>
      <c r="B24" s="56" t="str">
        <f aca="false" t="array" ref="B24:B24">INDEX(Countries!$D$2:$D$255, MATCH(A24, Countries!$B$2:$B$255, 0))</f>
        <v>VGB</v>
      </c>
      <c r="C24" s="70" t="n">
        <v>100.357301765891</v>
      </c>
      <c r="D24" s="70" t="n">
        <v>5.85714285714286</v>
      </c>
      <c r="E24" s="70" t="n">
        <v>1</v>
      </c>
      <c r="F24" s="70" t="e">
        <f aca="false">#N/A</f>
        <v>#N/A</v>
      </c>
      <c r="G24" s="70" t="n">
        <v>0.54</v>
      </c>
      <c r="H24" s="70" t="e">
        <f aca="false">#N/A</f>
        <v>#N/A</v>
      </c>
      <c r="K24" s="60"/>
      <c r="L24" s="60"/>
    </row>
    <row r="25" customFormat="false" ht="12.75" hidden="false" customHeight="true" outlineLevel="0" collapsed="false">
      <c r="A25" s="40" t="s">
        <v>254</v>
      </c>
      <c r="B25" s="56" t="str">
        <f aca="false" t="array" ref="B25:B25">INDEX(Countries!$D$2:$D$255, MATCH(A25, Countries!$B$2:$B$255, 0))</f>
        <v>BRN</v>
      </c>
      <c r="C25" s="70" t="n">
        <v>11487.4772107793</v>
      </c>
      <c r="D25" s="70" t="n">
        <v>107.726228755168</v>
      </c>
      <c r="E25" s="70" t="n">
        <v>1</v>
      </c>
      <c r="F25" s="70" t="n">
        <v>459.172147001934</v>
      </c>
      <c r="G25" s="70" t="n">
        <v>0.54</v>
      </c>
      <c r="H25" s="70" t="n">
        <v>1301.78582857854</v>
      </c>
      <c r="K25" s="60"/>
      <c r="L25" s="60"/>
    </row>
    <row r="26" customFormat="false" ht="12.75" hidden="false" customHeight="true" outlineLevel="0" collapsed="false">
      <c r="A26" s="40" t="s">
        <v>255</v>
      </c>
      <c r="B26" s="56" t="str">
        <f aca="false" t="array" ref="B26:B26">INDEX(Countries!$D$2:$D$255, MATCH(A26, Countries!$B$2:$B$255, 0))</f>
        <v>KHM</v>
      </c>
      <c r="C26" s="70" t="n">
        <v>62281.1757631778</v>
      </c>
      <c r="D26" s="70" t="n">
        <v>48.2947350529044</v>
      </c>
      <c r="E26" s="70" t="n">
        <v>1</v>
      </c>
      <c r="F26" s="70" t="n">
        <v>286.499122072449</v>
      </c>
      <c r="G26" s="70" t="n">
        <v>0.54</v>
      </c>
      <c r="H26" s="70" t="n">
        <v>742.995595157619</v>
      </c>
      <c r="K26" s="60"/>
      <c r="L26" s="60"/>
    </row>
    <row r="27" customFormat="false" ht="12.75" hidden="false" customHeight="true" outlineLevel="0" collapsed="false">
      <c r="A27" s="40" t="s">
        <v>256</v>
      </c>
      <c r="B27" s="56" t="str">
        <f aca="false" t="array" ref="B27:B27">INDEX(Countries!$D$2:$D$255, MATCH(A27, Countries!$B$2:$B$255, 0))</f>
        <v>CMR</v>
      </c>
      <c r="C27" s="70" t="n">
        <v>196766.477494345</v>
      </c>
      <c r="D27" s="70" t="n">
        <v>94.1360641836801</v>
      </c>
      <c r="E27" s="70" t="n">
        <v>1</v>
      </c>
      <c r="F27" s="70" t="n">
        <v>280.212387610571</v>
      </c>
      <c r="G27" s="70" t="n">
        <v>0.54</v>
      </c>
      <c r="H27" s="70" t="n">
        <v>898.349757785802</v>
      </c>
      <c r="K27" s="60"/>
      <c r="L27" s="60"/>
    </row>
    <row r="28" customFormat="false" ht="12.75" hidden="false" customHeight="true" outlineLevel="0" collapsed="false">
      <c r="A28" s="40" t="s">
        <v>257</v>
      </c>
      <c r="B28" s="56" t="str">
        <f aca="false" t="array" ref="B28:B28">INDEX(Countries!$D$2:$D$255, MATCH(A28, Countries!$B$2:$B$255, 0))</f>
        <v>CYM</v>
      </c>
      <c r="C28" s="70" t="n">
        <v>4439.39895420298</v>
      </c>
      <c r="D28" s="70" t="n">
        <v>11.9565217391304</v>
      </c>
      <c r="E28" s="70" t="n">
        <v>1</v>
      </c>
      <c r="F28" s="70" t="e">
        <f aca="false">#N/A</f>
        <v>#N/A</v>
      </c>
      <c r="G28" s="70" t="n">
        <v>0.54</v>
      </c>
      <c r="H28" s="70" t="e">
        <f aca="false">#N/A</f>
        <v>#N/A</v>
      </c>
      <c r="K28" s="60"/>
      <c r="L28" s="60"/>
    </row>
    <row r="29" customFormat="false" ht="12.75" hidden="false" customHeight="true" outlineLevel="0" collapsed="false">
      <c r="A29" s="40" t="s">
        <v>258</v>
      </c>
      <c r="B29" s="56" t="str">
        <f aca="false" t="array" ref="B29:B29">INDEX(Countries!$D$2:$D$255, MATCH(A29, Countries!$B$2:$B$255, 0))</f>
        <v>COM</v>
      </c>
      <c r="C29" s="70" t="n">
        <v>96.8748799206294</v>
      </c>
      <c r="D29" s="70" t="n">
        <v>124.128440366972</v>
      </c>
      <c r="E29" s="70" t="n">
        <v>1</v>
      </c>
      <c r="F29" s="70" t="e">
        <f aca="false">#N/A</f>
        <v>#N/A</v>
      </c>
      <c r="G29" s="70" t="n">
        <v>0.54</v>
      </c>
      <c r="H29" s="70" t="e">
        <f aca="false">#N/A</f>
        <v>#N/A</v>
      </c>
      <c r="K29" s="60"/>
      <c r="L29" s="60"/>
    </row>
    <row r="30" customFormat="false" ht="12.75" hidden="false" customHeight="true" outlineLevel="0" collapsed="false">
      <c r="A30" s="40" t="s">
        <v>259</v>
      </c>
      <c r="B30" s="56" t="str">
        <f aca="false" t="array" ref="B30:B30">INDEX(Countries!$D$2:$D$255, MATCH(A30, Countries!$B$2:$B$255, 0))</f>
        <v>COK</v>
      </c>
      <c r="C30" s="70" t="n">
        <v>3.27153754745739</v>
      </c>
      <c r="D30" s="70" t="e">
        <f aca="false">#N/A</f>
        <v>#N/A</v>
      </c>
      <c r="E30" s="70" t="n">
        <v>1</v>
      </c>
      <c r="F30" s="70" t="e">
        <f aca="false">#N/A</f>
        <v>#N/A</v>
      </c>
      <c r="G30" s="70" t="n">
        <v>0.54</v>
      </c>
      <c r="H30" s="70" t="e">
        <f aca="false">#N/A</f>
        <v>#N/A</v>
      </c>
      <c r="K30" s="60"/>
      <c r="L30" s="60"/>
    </row>
    <row r="31" customFormat="false" ht="12.75" hidden="false" customHeight="true" outlineLevel="0" collapsed="false">
      <c r="A31" s="40" t="s">
        <v>260</v>
      </c>
      <c r="B31" s="56" t="str">
        <f aca="false" t="array" ref="B31:B31">INDEX(Countries!$D$2:$D$255, MATCH(A31, Countries!$B$2:$B$255, 0))</f>
        <v>CRI</v>
      </c>
      <c r="C31" s="70" t="n">
        <v>36425.1448184068</v>
      </c>
      <c r="D31" s="70" t="n">
        <v>52.3714905037159</v>
      </c>
      <c r="E31" s="70" t="n">
        <v>1</v>
      </c>
      <c r="F31" s="70" t="n">
        <v>405.383561643836</v>
      </c>
      <c r="G31" s="70" t="n">
        <v>0.54</v>
      </c>
      <c r="H31" s="70" t="n">
        <v>992.879726476477</v>
      </c>
      <c r="K31" s="60"/>
      <c r="L31" s="60"/>
    </row>
    <row r="32" customFormat="false" ht="12.75" hidden="false" customHeight="true" outlineLevel="0" collapsed="false">
      <c r="A32" s="40" t="s">
        <v>261</v>
      </c>
      <c r="B32" s="56" t="str">
        <f aca="false" t="array" ref="B32:B32">INDEX(Countries!$D$2:$D$255, MATCH(A32, Countries!$B$2:$B$255, 0))</f>
        <v>CIV</v>
      </c>
      <c r="C32" s="70" t="n">
        <v>5374.21112107902</v>
      </c>
      <c r="D32" s="70" t="n">
        <v>47.2004186289901</v>
      </c>
      <c r="E32" s="70" t="n">
        <v>1</v>
      </c>
      <c r="F32" s="70" t="e">
        <f aca="false">#N/A</f>
        <v>#N/A</v>
      </c>
      <c r="G32" s="70" t="n">
        <v>0.54</v>
      </c>
      <c r="H32" s="70" t="e">
        <f aca="false">#N/A</f>
        <v>#N/A</v>
      </c>
      <c r="K32" s="60"/>
      <c r="L32" s="60"/>
    </row>
    <row r="33" customFormat="false" ht="12.75" hidden="false" customHeight="true" outlineLevel="0" collapsed="false">
      <c r="A33" s="40" t="s">
        <v>262</v>
      </c>
      <c r="B33" s="56" t="str">
        <f aca="false" t="array" ref="B33:B33">INDEX(Countries!$D$2:$D$255, MATCH(A33, Countries!$B$2:$B$255, 0))</f>
        <v>CUB</v>
      </c>
      <c r="C33" s="70" t="n">
        <v>351402.956568908</v>
      </c>
      <c r="D33" s="70" t="n">
        <v>13.6370938022659</v>
      </c>
      <c r="E33" s="70" t="n">
        <v>1</v>
      </c>
      <c r="F33" s="70" t="n">
        <v>323.477660010046</v>
      </c>
      <c r="G33" s="70" t="n">
        <v>0.54</v>
      </c>
      <c r="H33" s="70" t="n">
        <v>689.233010560149</v>
      </c>
      <c r="K33" s="60"/>
      <c r="L33" s="60"/>
    </row>
    <row r="34" customFormat="false" ht="12.75" hidden="false" customHeight="true" outlineLevel="0" collapsed="false">
      <c r="A34" s="40" t="s">
        <v>263</v>
      </c>
      <c r="B34" s="56" t="str">
        <f aca="false" t="array" ref="B34:B34">INDEX(Countries!$D$2:$D$255, MATCH(A34, Countries!$B$2:$B$255, 0))</f>
        <v>CUW</v>
      </c>
      <c r="C34" s="70" t="n">
        <v>44.5338516352664</v>
      </c>
      <c r="D34" s="70" t="e">
        <f aca="false">#N/A</f>
        <v>#N/A</v>
      </c>
      <c r="E34" s="70" t="n">
        <v>1</v>
      </c>
      <c r="F34" s="70" t="e">
        <f aca="false">#N/A</f>
        <v>#N/A</v>
      </c>
      <c r="G34" s="70" t="n">
        <v>0.54</v>
      </c>
      <c r="H34" s="70" t="e">
        <f aca="false">#N/A</f>
        <v>#N/A</v>
      </c>
      <c r="K34" s="60"/>
      <c r="L34" s="60"/>
    </row>
    <row r="35" customFormat="false" ht="12.75" hidden="false" customHeight="true" outlineLevel="0" collapsed="false">
      <c r="A35" s="40" t="s">
        <v>264</v>
      </c>
      <c r="B35" s="56" t="str">
        <f aca="false" t="array" ref="B35:B35">INDEX(Countries!$D$2:$D$255, MATCH(A35, Countries!$B$2:$B$255, 0))</f>
        <v>COD</v>
      </c>
      <c r="C35" s="70" t="n">
        <v>23558.2248078502</v>
      </c>
      <c r="D35" s="70" t="n">
        <v>31.0973207249803</v>
      </c>
      <c r="E35" s="70" t="n">
        <v>1</v>
      </c>
      <c r="F35" s="70" t="n">
        <v>467.115849907108</v>
      </c>
      <c r="G35" s="70" t="n">
        <v>0.54</v>
      </c>
      <c r="H35" s="70" t="n">
        <v>1037.02395960984</v>
      </c>
      <c r="K35" s="60"/>
      <c r="L35" s="60"/>
    </row>
    <row r="36" customFormat="false" ht="12.75" hidden="false" customHeight="true" outlineLevel="0" collapsed="false">
      <c r="A36" s="40" t="s">
        <v>265</v>
      </c>
      <c r="B36" s="56" t="str">
        <f aca="false" t="array" ref="B36:B36">INDEX(Countries!$D$2:$D$255, MATCH(A36, Countries!$B$2:$B$255, 0))</f>
        <v>DJI</v>
      </c>
      <c r="C36" s="70" t="n">
        <v>715.42499837001</v>
      </c>
      <c r="D36" s="70" t="n">
        <v>41.3761467889908</v>
      </c>
      <c r="E36" s="70" t="n">
        <v>1</v>
      </c>
      <c r="F36" s="70" t="n">
        <v>336.981818181818</v>
      </c>
      <c r="G36" s="70" t="n">
        <v>0.54</v>
      </c>
      <c r="H36" s="70" t="n">
        <v>817.447562702252</v>
      </c>
      <c r="K36" s="60"/>
      <c r="L36" s="60"/>
    </row>
    <row r="37" customFormat="false" ht="12.75" hidden="false" customHeight="true" outlineLevel="0" collapsed="false">
      <c r="A37" s="40" t="s">
        <v>266</v>
      </c>
      <c r="B37" s="56" t="str">
        <f aca="false" t="array" ref="B37:B37">INDEX(Countries!$D$2:$D$255, MATCH(A37, Countries!$B$2:$B$255, 0))</f>
        <v>DMA</v>
      </c>
      <c r="C37" s="70" t="n">
        <v>1.46515043542027</v>
      </c>
      <c r="D37" s="70" t="e">
        <f aca="false">#N/A</f>
        <v>#N/A</v>
      </c>
      <c r="E37" s="70" t="n">
        <v>1</v>
      </c>
      <c r="F37" s="70" t="e">
        <f aca="false">#N/A</f>
        <v>#N/A</v>
      </c>
      <c r="G37" s="70" t="n">
        <v>0.54</v>
      </c>
      <c r="H37" s="70" t="e">
        <f aca="false">#N/A</f>
        <v>#N/A</v>
      </c>
      <c r="K37" s="60"/>
      <c r="L37" s="60"/>
    </row>
    <row r="38" customFormat="false" ht="12.75" hidden="false" customHeight="true" outlineLevel="0" collapsed="false">
      <c r="A38" s="40" t="s">
        <v>267</v>
      </c>
      <c r="B38" s="56" t="str">
        <f aca="false" t="array" ref="B38:B38">INDEX(Countries!$D$2:$D$255, MATCH(A38, Countries!$B$2:$B$255, 0))</f>
        <v>DOM</v>
      </c>
      <c r="C38" s="70" t="n">
        <v>19078.7526644811</v>
      </c>
      <c r="D38" s="70" t="n">
        <v>20.399163227229</v>
      </c>
      <c r="E38" s="70" t="n">
        <v>1</v>
      </c>
      <c r="F38" s="70" t="n">
        <v>415.000067360954</v>
      </c>
      <c r="G38" s="70" t="n">
        <v>0.54</v>
      </c>
      <c r="H38" s="70" t="n">
        <v>894.867070543849</v>
      </c>
      <c r="K38" s="60"/>
      <c r="L38" s="60"/>
    </row>
    <row r="39" customFormat="false" ht="12.75" hidden="false" customHeight="true" outlineLevel="0" collapsed="false">
      <c r="A39" s="40" t="s">
        <v>195</v>
      </c>
      <c r="B39" s="56" t="str">
        <f aca="false" t="array" ref="B39:B39">INDEX(Countries!$D$2:$D$255, MATCH(A39, Countries!$B$2:$B$255, 0))</f>
        <v>ECU</v>
      </c>
      <c r="C39" s="70" t="n">
        <v>152236.21170876</v>
      </c>
      <c r="D39" s="70" t="n">
        <v>39.7323632386782</v>
      </c>
      <c r="E39" s="70" t="n">
        <v>1</v>
      </c>
      <c r="F39" s="70" t="n">
        <v>413.222222222222</v>
      </c>
      <c r="G39" s="70" t="n">
        <v>0.54</v>
      </c>
      <c r="H39" s="70" t="n">
        <v>962.112849453562</v>
      </c>
      <c r="K39" s="60"/>
      <c r="L39" s="60"/>
    </row>
    <row r="40" customFormat="false" ht="12.75" hidden="false" customHeight="true" outlineLevel="0" collapsed="false">
      <c r="A40" s="40" t="s">
        <v>268</v>
      </c>
      <c r="B40" s="56" t="str">
        <f aca="false" t="array" ref="B40:B40">INDEX(Countries!$D$2:$D$255, MATCH(A40, Countries!$B$2:$B$255, 0))</f>
        <v>EGY</v>
      </c>
      <c r="C40" s="70" t="n">
        <v>206.809126094568</v>
      </c>
      <c r="D40" s="70" t="n">
        <v>21.0747663551402</v>
      </c>
      <c r="E40" s="70" t="n">
        <v>1</v>
      </c>
      <c r="F40" s="70" t="n">
        <v>415.632300343263</v>
      </c>
      <c r="G40" s="70" t="n">
        <v>0.54</v>
      </c>
      <c r="H40" s="70" t="n">
        <v>898.589323258238</v>
      </c>
      <c r="K40" s="60"/>
      <c r="L40" s="60"/>
    </row>
    <row r="41" customFormat="false" ht="12.75" hidden="false" customHeight="true" outlineLevel="0" collapsed="false">
      <c r="A41" s="40" t="s">
        <v>269</v>
      </c>
      <c r="B41" s="56" t="str">
        <f aca="false" t="array" ref="B41:B41">INDEX(Countries!$D$2:$D$255, MATCH(A41, Countries!$B$2:$B$255, 0))</f>
        <v>SLV</v>
      </c>
      <c r="C41" s="70" t="n">
        <v>37086.2083977033</v>
      </c>
      <c r="D41" s="70" t="n">
        <v>33.5785335636429</v>
      </c>
      <c r="E41" s="70" t="n">
        <v>1</v>
      </c>
      <c r="F41" s="70" t="n">
        <v>327.468701095462</v>
      </c>
      <c r="G41" s="70" t="n">
        <v>0.54</v>
      </c>
      <c r="H41" s="70" t="n">
        <v>770.106573688003</v>
      </c>
      <c r="K41" s="60"/>
      <c r="L41" s="60"/>
    </row>
    <row r="42" customFormat="false" ht="12.75" hidden="false" customHeight="true" outlineLevel="0" collapsed="false">
      <c r="A42" s="40" t="s">
        <v>270</v>
      </c>
      <c r="B42" s="56" t="str">
        <f aca="false" t="array" ref="B42:B42">INDEX(Countries!$D$2:$D$255, MATCH(A42, Countries!$B$2:$B$255, 0))</f>
        <v>GNQ</v>
      </c>
      <c r="C42" s="70" t="n">
        <v>25535.4175815422</v>
      </c>
      <c r="D42" s="70" t="n">
        <v>92.967573138825</v>
      </c>
      <c r="E42" s="70" t="n">
        <v>1</v>
      </c>
      <c r="F42" s="70" t="n">
        <v>380.296212852698</v>
      </c>
      <c r="G42" s="70" t="n">
        <v>0.54</v>
      </c>
      <c r="H42" s="70" t="n">
        <v>1091.87875277017</v>
      </c>
      <c r="K42" s="60"/>
      <c r="L42" s="60"/>
    </row>
    <row r="43" customFormat="false" ht="12.75" hidden="false" customHeight="true" outlineLevel="0" collapsed="false">
      <c r="A43" s="40" t="s">
        <v>271</v>
      </c>
      <c r="B43" s="56" t="str">
        <f aca="false" t="array" ref="B43:B43">INDEX(Countries!$D$2:$D$255, MATCH(A43, Countries!$B$2:$B$255, 0))</f>
        <v>ERI</v>
      </c>
      <c r="C43" s="70" t="n">
        <v>7395.49754034065</v>
      </c>
      <c r="D43" s="70" t="n">
        <v>23.3396584440228</v>
      </c>
      <c r="E43" s="70" t="n">
        <v>1</v>
      </c>
      <c r="F43" s="70" t="n">
        <v>255.551502145923</v>
      </c>
      <c r="G43" s="70" t="n">
        <v>0.54</v>
      </c>
      <c r="H43" s="70" t="n">
        <v>590.495138746325</v>
      </c>
      <c r="K43" s="60"/>
      <c r="L43" s="60"/>
    </row>
    <row r="44" customFormat="false" ht="12.75" hidden="false" customHeight="true" outlineLevel="0" collapsed="false">
      <c r="A44" s="40" t="s">
        <v>272</v>
      </c>
      <c r="B44" s="56" t="str">
        <f aca="false" t="array" ref="B44:B44">INDEX(Countries!$D$2:$D$255, MATCH(A44, Countries!$B$2:$B$255, 0))</f>
        <v>FJI</v>
      </c>
      <c r="C44" s="70" t="n">
        <v>48904.2226718718</v>
      </c>
      <c r="D44" s="70" t="n">
        <v>37.4113014451618</v>
      </c>
      <c r="E44" s="70" t="n">
        <v>1</v>
      </c>
      <c r="F44" s="70" t="n">
        <v>288.557682093905</v>
      </c>
      <c r="G44" s="70" t="n">
        <v>0.54</v>
      </c>
      <c r="H44" s="70" t="n">
        <v>707.230766179687</v>
      </c>
      <c r="K44" s="60"/>
      <c r="L44" s="60"/>
    </row>
    <row r="45" customFormat="false" ht="12.75" hidden="false" customHeight="true" outlineLevel="0" collapsed="false">
      <c r="A45" s="40" t="s">
        <v>273</v>
      </c>
      <c r="B45" s="56" t="str">
        <f aca="false" t="array" ref="B45:B45">INDEX(Countries!$D$2:$D$255, MATCH(A45, Countries!$B$2:$B$255, 0))</f>
        <v>GUF</v>
      </c>
      <c r="C45" s="70" t="n">
        <v>63634.0688157886</v>
      </c>
      <c r="D45" s="70" t="n">
        <v>58.328729281768</v>
      </c>
      <c r="E45" s="70" t="n">
        <v>1</v>
      </c>
      <c r="F45" s="70" t="n">
        <v>391.153974423739</v>
      </c>
      <c r="G45" s="70" t="n">
        <v>0.54</v>
      </c>
      <c r="H45" s="70" t="n">
        <v>986.559864222348</v>
      </c>
      <c r="K45" s="60"/>
      <c r="L45" s="60"/>
    </row>
    <row r="46" customFormat="false" ht="12.75" hidden="false" customHeight="true" outlineLevel="0" collapsed="false">
      <c r="A46" s="40" t="s">
        <v>274</v>
      </c>
      <c r="B46" s="56" t="str">
        <f aca="false" t="array" ref="B46:B46">INDEX(Countries!$D$2:$D$255, MATCH(A46, Countries!$B$2:$B$255, 0))</f>
        <v>PYF</v>
      </c>
      <c r="C46" s="70" t="n">
        <v>128.829633674891</v>
      </c>
      <c r="D46" s="70" t="n">
        <v>90.2</v>
      </c>
      <c r="E46" s="70" t="n">
        <v>1</v>
      </c>
      <c r="F46" s="70" t="e">
        <f aca="false">#N/A</f>
        <v>#N/A</v>
      </c>
      <c r="G46" s="70" t="n">
        <v>0.54</v>
      </c>
      <c r="H46" s="70" t="e">
        <f aca="false">#N/A</f>
        <v>#N/A</v>
      </c>
      <c r="K46" s="60"/>
      <c r="L46" s="60"/>
    </row>
    <row r="47" customFormat="false" ht="12.75" hidden="false" customHeight="true" outlineLevel="0" collapsed="false">
      <c r="A47" s="40" t="s">
        <v>275</v>
      </c>
      <c r="B47" s="56" t="str">
        <f aca="false" t="array" ref="B47:B47">INDEX(Countries!$D$2:$D$255, MATCH(A47, Countries!$B$2:$B$255, 0))</f>
        <v>ATF</v>
      </c>
      <c r="C47" s="70" t="n">
        <v>672.301757623393</v>
      </c>
      <c r="D47" s="70" t="e">
        <f aca="false">#N/A</f>
        <v>#N/A</v>
      </c>
      <c r="E47" s="70" t="n">
        <v>1</v>
      </c>
      <c r="F47" s="70" t="e">
        <f aca="false">#N/A</f>
        <v>#N/A</v>
      </c>
      <c r="G47" s="70" t="n">
        <v>0.54</v>
      </c>
      <c r="H47" s="70" t="e">
        <f aca="false">#N/A</f>
        <v>#N/A</v>
      </c>
      <c r="K47" s="60"/>
      <c r="L47" s="60"/>
    </row>
    <row r="48" customFormat="false" ht="12.75" hidden="false" customHeight="true" outlineLevel="0" collapsed="false">
      <c r="A48" s="40" t="s">
        <v>276</v>
      </c>
      <c r="B48" s="56" t="str">
        <f aca="false" t="array" ref="B48:B48">INDEX(Countries!$D$2:$D$255, MATCH(A48, Countries!$B$2:$B$255, 0))</f>
        <v>GAB</v>
      </c>
      <c r="C48" s="70" t="n">
        <v>174092.659175179</v>
      </c>
      <c r="D48" s="70" t="n">
        <v>110.130308073577</v>
      </c>
      <c r="E48" s="70" t="n">
        <v>1</v>
      </c>
      <c r="F48" s="70" t="n">
        <v>341.462701810043</v>
      </c>
      <c r="G48" s="70" t="n">
        <v>0.54</v>
      </c>
      <c r="H48" s="70" t="n">
        <v>1077.94381140666</v>
      </c>
      <c r="K48" s="60"/>
      <c r="L48" s="60"/>
    </row>
    <row r="49" customFormat="false" ht="12.75" hidden="false" customHeight="true" outlineLevel="0" collapsed="false">
      <c r="A49" s="40" t="s">
        <v>277</v>
      </c>
      <c r="B49" s="56" t="str">
        <f aca="false" t="array" ref="B49:B49">INDEX(Countries!$D$2:$D$255, MATCH(A49, Countries!$B$2:$B$255, 0))</f>
        <v>GMB</v>
      </c>
      <c r="C49" s="70" t="n">
        <v>60827.640776401</v>
      </c>
      <c r="D49" s="70" t="n">
        <v>18.7265542223877</v>
      </c>
      <c r="E49" s="70" t="n">
        <v>1</v>
      </c>
      <c r="F49" s="70" t="n">
        <v>435.222696877174</v>
      </c>
      <c r="G49" s="70" t="n">
        <v>0.54</v>
      </c>
      <c r="H49" s="70" t="n">
        <v>928.713326561986</v>
      </c>
      <c r="K49" s="60"/>
      <c r="L49" s="60"/>
    </row>
    <row r="50" customFormat="false" ht="12.75" hidden="false" customHeight="true" outlineLevel="0" collapsed="false">
      <c r="A50" s="40" t="s">
        <v>278</v>
      </c>
      <c r="B50" s="56" t="str">
        <f aca="false" t="array" ref="B50:B50">INDEX(Countries!$D$2:$D$255, MATCH(A50, Countries!$B$2:$B$255, 0))</f>
        <v>GHA</v>
      </c>
      <c r="C50" s="70" t="n">
        <v>17723.6033663649</v>
      </c>
      <c r="D50" s="70" t="n">
        <v>27.397379154734</v>
      </c>
      <c r="E50" s="70" t="n">
        <v>1</v>
      </c>
      <c r="F50" s="70" t="n">
        <v>232.427072052633</v>
      </c>
      <c r="G50" s="70" t="n">
        <v>0.54</v>
      </c>
      <c r="H50" s="70" t="n">
        <v>559.64327291115</v>
      </c>
      <c r="K50" s="60"/>
      <c r="L50" s="60"/>
    </row>
    <row r="51" customFormat="false" ht="12.75" hidden="false" customHeight="true" outlineLevel="0" collapsed="false">
      <c r="A51" s="40" t="s">
        <v>279</v>
      </c>
      <c r="B51" s="56" t="str">
        <f aca="false" t="array" ref="B51:B51">INDEX(Countries!$D$2:$D$255, MATCH(A51, Countries!$B$2:$B$255, 0))</f>
        <v>GRD</v>
      </c>
      <c r="C51" s="70" t="n">
        <v>194.336359063913</v>
      </c>
      <c r="D51" s="70" t="n">
        <v>21.6826923076923</v>
      </c>
      <c r="E51" s="70" t="n">
        <v>1</v>
      </c>
      <c r="F51" s="70" t="n">
        <v>441.945644602906</v>
      </c>
      <c r="G51" s="70" t="n">
        <v>0.54</v>
      </c>
      <c r="H51" s="70" t="n">
        <v>952.820025839337</v>
      </c>
      <c r="K51" s="60"/>
      <c r="L51" s="60"/>
    </row>
    <row r="52" customFormat="false" ht="12.75" hidden="false" customHeight="true" outlineLevel="0" collapsed="false">
      <c r="A52" s="40" t="s">
        <v>280</v>
      </c>
      <c r="B52" s="56" t="str">
        <f aca="false" t="array" ref="B52:B52">INDEX(Countries!$D$2:$D$255, MATCH(A52, Countries!$B$2:$B$255, 0))</f>
        <v>GLP</v>
      </c>
      <c r="C52" s="70" t="n">
        <v>3419.3016035761</v>
      </c>
      <c r="D52" s="70" t="n">
        <v>15.1393084927828</v>
      </c>
      <c r="E52" s="70" t="n">
        <v>1</v>
      </c>
      <c r="F52" s="70" t="e">
        <f aca="false">#N/A</f>
        <v>#N/A</v>
      </c>
      <c r="G52" s="70" t="n">
        <v>0.54</v>
      </c>
      <c r="H52" s="70" t="e">
        <f aca="false">#N/A</f>
        <v>#N/A</v>
      </c>
      <c r="K52" s="60"/>
      <c r="L52" s="60"/>
    </row>
    <row r="53" customFormat="false" ht="12.75" hidden="false" customHeight="true" outlineLevel="0" collapsed="false">
      <c r="A53" s="40" t="s">
        <v>281</v>
      </c>
      <c r="B53" s="56" t="str">
        <f aca="false" t="array" ref="B53:B53">INDEX(Countries!$D$2:$D$255, MATCH(A53, Countries!$B$2:$B$255, 0))</f>
        <v>GUM</v>
      </c>
      <c r="C53" s="70" t="n">
        <v>53.2542860314674</v>
      </c>
      <c r="D53" s="70" t="e">
        <f aca="false">#N/A</f>
        <v>#N/A</v>
      </c>
      <c r="E53" s="70" t="n">
        <v>1</v>
      </c>
      <c r="F53" s="70" t="e">
        <f aca="false">#N/A</f>
        <v>#N/A</v>
      </c>
      <c r="G53" s="70" t="n">
        <v>0.54</v>
      </c>
      <c r="H53" s="70" t="e">
        <f aca="false">#N/A</f>
        <v>#N/A</v>
      </c>
      <c r="K53" s="60"/>
      <c r="L53" s="60"/>
    </row>
    <row r="54" customFormat="false" ht="12.75" hidden="false" customHeight="true" outlineLevel="0" collapsed="false">
      <c r="A54" s="40" t="s">
        <v>282</v>
      </c>
      <c r="B54" s="56" t="str">
        <f aca="false" t="array" ref="B54:B54">INDEX(Countries!$D$2:$D$255, MATCH(A54, Countries!$B$2:$B$255, 0))</f>
        <v>GTM</v>
      </c>
      <c r="C54" s="70" t="n">
        <v>24961.7259939762</v>
      </c>
      <c r="D54" s="70" t="n">
        <v>53.5924412369939</v>
      </c>
      <c r="E54" s="70" t="n">
        <v>1</v>
      </c>
      <c r="F54" s="70" t="n">
        <v>259.221480497561</v>
      </c>
      <c r="G54" s="70" t="n">
        <v>0.54</v>
      </c>
      <c r="H54" s="70" t="n">
        <v>708.473668982777</v>
      </c>
      <c r="K54" s="60"/>
      <c r="L54" s="60"/>
    </row>
    <row r="55" customFormat="false" ht="12.75" hidden="false" customHeight="true" outlineLevel="0" collapsed="false">
      <c r="A55" s="40" t="s">
        <v>283</v>
      </c>
      <c r="B55" s="56" t="str">
        <f aca="false" t="array" ref="B55:B55">INDEX(Countries!$D$2:$D$255, MATCH(A55, Countries!$B$2:$B$255, 0))</f>
        <v>GIN</v>
      </c>
      <c r="C55" s="70" t="n">
        <v>218099.86128691</v>
      </c>
      <c r="D55" s="70" t="n">
        <v>27.2572535121512</v>
      </c>
      <c r="E55" s="70" t="n">
        <v>1</v>
      </c>
      <c r="F55" s="70" t="n">
        <v>360.957302474062</v>
      </c>
      <c r="G55" s="70" t="n">
        <v>0.54</v>
      </c>
      <c r="H55" s="70" t="n">
        <v>813.15756046421</v>
      </c>
      <c r="K55" s="60"/>
      <c r="L55" s="60"/>
    </row>
    <row r="56" customFormat="false" ht="12.75" hidden="false" customHeight="true" outlineLevel="0" collapsed="false">
      <c r="A56" s="40" t="s">
        <v>284</v>
      </c>
      <c r="B56" s="56" t="str">
        <f aca="false" t="array" ref="B56:B56">INDEX(Countries!$D$2:$D$255, MATCH(A56, Countries!$B$2:$B$255, 0))</f>
        <v>GNB</v>
      </c>
      <c r="C56" s="70" t="n">
        <v>266648.535658995</v>
      </c>
      <c r="D56" s="70" t="n">
        <v>32.3246102047599</v>
      </c>
      <c r="E56" s="70" t="n">
        <v>1</v>
      </c>
      <c r="F56" s="70" t="e">
        <f aca="false">#N/A</f>
        <v>#N/A</v>
      </c>
      <c r="G56" s="70" t="n">
        <v>0.54</v>
      </c>
      <c r="H56" s="70" t="e">
        <f aca="false">#N/A</f>
        <v>#N/A</v>
      </c>
      <c r="K56" s="60"/>
      <c r="L56" s="60"/>
    </row>
    <row r="57" customFormat="false" ht="12.75" hidden="false" customHeight="true" outlineLevel="0" collapsed="false">
      <c r="A57" s="40" t="s">
        <v>285</v>
      </c>
      <c r="B57" s="56" t="str">
        <f aca="false" t="array" ref="B57:B57">INDEX(Countries!$D$2:$D$255, MATCH(A57, Countries!$B$2:$B$255, 0))</f>
        <v>GUY</v>
      </c>
      <c r="C57" s="70" t="n">
        <v>28189.5568811373</v>
      </c>
      <c r="D57" s="70" t="n">
        <v>57.4626865671642</v>
      </c>
      <c r="E57" s="70" t="n">
        <v>1</v>
      </c>
      <c r="F57" s="70" t="n">
        <v>273.355194690215</v>
      </c>
      <c r="G57" s="70" t="n">
        <v>0.54</v>
      </c>
      <c r="H57" s="70" t="n">
        <v>750.572639621562</v>
      </c>
      <c r="K57" s="60"/>
      <c r="L57" s="60"/>
    </row>
    <row r="58" customFormat="false" ht="12.75" hidden="false" customHeight="true" outlineLevel="0" collapsed="false">
      <c r="A58" s="40" t="s">
        <v>286</v>
      </c>
      <c r="B58" s="56" t="str">
        <f aca="false" t="array" ref="B58:B58">INDEX(Countries!$D$2:$D$255, MATCH(A58, Countries!$B$2:$B$255, 0))</f>
        <v>HTI</v>
      </c>
      <c r="C58" s="70" t="n">
        <v>15044.9494186593</v>
      </c>
      <c r="D58" s="70" t="n">
        <v>9.3284611141754</v>
      </c>
      <c r="E58" s="70" t="n">
        <v>1</v>
      </c>
      <c r="F58" s="70" t="n">
        <v>239.740195483631</v>
      </c>
      <c r="G58" s="70" t="n">
        <v>0.54</v>
      </c>
      <c r="H58" s="70" t="n">
        <v>507.96469003173</v>
      </c>
      <c r="K58" s="60"/>
      <c r="L58" s="60"/>
    </row>
    <row r="59" customFormat="false" ht="12.75" hidden="false" customHeight="true" outlineLevel="0" collapsed="false">
      <c r="A59" s="40" t="s">
        <v>287</v>
      </c>
      <c r="B59" s="56" t="str">
        <f aca="false" t="array" ref="B59:B59">INDEX(Countries!$D$2:$D$255, MATCH(A59, Countries!$B$2:$B$255, 0))</f>
        <v>HND</v>
      </c>
      <c r="C59" s="70" t="n">
        <v>60006.0792316315</v>
      </c>
      <c r="D59" s="70" t="n">
        <v>30.517879161529</v>
      </c>
      <c r="E59" s="70" t="n">
        <v>1</v>
      </c>
      <c r="F59" s="70" t="n">
        <v>334.712862918235</v>
      </c>
      <c r="G59" s="70" t="n">
        <v>0.54</v>
      </c>
      <c r="H59" s="70" t="n">
        <v>773.221940002795</v>
      </c>
      <c r="K59" s="60"/>
      <c r="L59" s="60"/>
    </row>
    <row r="60" customFormat="false" ht="12.75" hidden="false" customHeight="true" outlineLevel="0" collapsed="false">
      <c r="A60" s="40" t="s">
        <v>288</v>
      </c>
      <c r="B60" s="56" t="str">
        <f aca="false" t="array" ref="B60:B60">INDEX(Countries!$D$2:$D$255, MATCH(A60, Countries!$B$2:$B$255, 0))</f>
        <v>IRN</v>
      </c>
      <c r="C60" s="70" t="n">
        <v>10342.6143496676</v>
      </c>
      <c r="D60" s="70" t="n">
        <v>10.971456373662</v>
      </c>
      <c r="E60" s="70" t="n">
        <v>1</v>
      </c>
      <c r="F60" s="70" t="n">
        <v>233.47332557753</v>
      </c>
      <c r="G60" s="70" t="n">
        <v>0.54</v>
      </c>
      <c r="H60" s="70" t="n">
        <v>501.592210999034</v>
      </c>
      <c r="K60" s="60"/>
      <c r="L60" s="60"/>
    </row>
    <row r="61" customFormat="false" ht="12.75" hidden="false" customHeight="true" outlineLevel="0" collapsed="false">
      <c r="A61" s="40" t="s">
        <v>289</v>
      </c>
      <c r="B61" s="56" t="str">
        <f aca="false" t="array" ref="B61:B61">INDEX(Countries!$D$2:$D$255, MATCH(A61, Countries!$B$2:$B$255, 0))</f>
        <v>JAM</v>
      </c>
      <c r="C61" s="70" t="n">
        <v>9765.75373702316</v>
      </c>
      <c r="D61" s="70" t="n">
        <v>14.7982062780269</v>
      </c>
      <c r="E61" s="70" t="n">
        <v>1</v>
      </c>
      <c r="F61" s="70" t="n">
        <v>488.025661989705</v>
      </c>
      <c r="G61" s="70" t="n">
        <v>0.54</v>
      </c>
      <c r="H61" s="70" t="n">
        <v>1018.69535333403</v>
      </c>
      <c r="K61" s="60"/>
      <c r="L61" s="60"/>
    </row>
    <row r="62" customFormat="false" ht="12.75" hidden="false" customHeight="true" outlineLevel="0" collapsed="false">
      <c r="A62" s="40" t="s">
        <v>290</v>
      </c>
      <c r="B62" s="56" t="str">
        <f aca="false" t="array" ref="B62:B62">INDEX(Countries!$D$2:$D$255, MATCH(A62, Countries!$B$2:$B$255, 0))</f>
        <v>JPN</v>
      </c>
      <c r="C62" s="70" t="n">
        <v>1040.8220552317</v>
      </c>
      <c r="D62" s="70" t="n">
        <v>57.4522292993631</v>
      </c>
      <c r="E62" s="70" t="n">
        <v>1</v>
      </c>
      <c r="F62" s="70" t="n">
        <v>349.131487644268</v>
      </c>
      <c r="G62" s="70" t="n">
        <v>0.54</v>
      </c>
      <c r="H62" s="70" t="n">
        <v>900.298631415801</v>
      </c>
      <c r="K62" s="60"/>
      <c r="L62" s="60"/>
    </row>
    <row r="63" customFormat="false" ht="12.75" hidden="false" customHeight="true" outlineLevel="0" collapsed="false">
      <c r="A63" s="40" t="s">
        <v>291</v>
      </c>
      <c r="B63" s="56" t="str">
        <f aca="false" t="array" ref="B63:B63">INDEX(Countries!$D$2:$D$255, MATCH(A63, Countries!$B$2:$B$255, 0))</f>
        <v>KIR</v>
      </c>
      <c r="C63" s="70" t="n">
        <v>146.482619017108</v>
      </c>
      <c r="D63" s="70" t="n">
        <v>26.5294117647059</v>
      </c>
      <c r="E63" s="70" t="n">
        <v>1</v>
      </c>
      <c r="F63" s="70" t="e">
        <f aca="false">#N/A</f>
        <v>#N/A</v>
      </c>
      <c r="G63" s="70" t="n">
        <v>0.54</v>
      </c>
      <c r="H63" s="70" t="e">
        <f aca="false">#N/A</f>
        <v>#N/A</v>
      </c>
      <c r="K63" s="60"/>
      <c r="L63" s="60"/>
    </row>
    <row r="64" customFormat="false" ht="12.75" hidden="false" customHeight="true" outlineLevel="0" collapsed="false">
      <c r="A64" s="40" t="s">
        <v>292</v>
      </c>
      <c r="B64" s="56" t="str">
        <f aca="false" t="array" ref="B64:B64">INDEX(Countries!$D$2:$D$255, MATCH(A64, Countries!$B$2:$B$255, 0))</f>
        <v>LBR</v>
      </c>
      <c r="C64" s="70" t="n">
        <v>18059.8364511568</v>
      </c>
      <c r="D64" s="70" t="n">
        <v>42.2906898861353</v>
      </c>
      <c r="E64" s="70" t="n">
        <v>1</v>
      </c>
      <c r="F64" s="70" t="n">
        <v>376.984567453992</v>
      </c>
      <c r="G64" s="70" t="n">
        <v>0.54</v>
      </c>
      <c r="H64" s="70" t="n">
        <v>899.856224099325</v>
      </c>
      <c r="K64" s="60"/>
      <c r="L64" s="60"/>
    </row>
    <row r="65" customFormat="false" ht="12.75" hidden="false" customHeight="true" outlineLevel="0" collapsed="false">
      <c r="A65" s="40" t="s">
        <v>293</v>
      </c>
      <c r="B65" s="56" t="str">
        <f aca="false" t="array" ref="B65:B65">INDEX(Countries!$D$2:$D$255, MATCH(A65, Countries!$B$2:$B$255, 0))</f>
        <v>MDG</v>
      </c>
      <c r="C65" s="70" t="n">
        <v>276192.511439597</v>
      </c>
      <c r="D65" s="70" t="n">
        <v>66.4701547531319</v>
      </c>
      <c r="E65" s="70" t="n">
        <v>1</v>
      </c>
      <c r="F65" s="70" t="n">
        <v>363.813632062135</v>
      </c>
      <c r="G65" s="70" t="n">
        <v>0.54</v>
      </c>
      <c r="H65" s="70" t="n">
        <v>962.322028804066</v>
      </c>
      <c r="K65" s="60"/>
      <c r="L65" s="60"/>
    </row>
    <row r="66" customFormat="false" ht="12.75" hidden="false" customHeight="true" outlineLevel="0" collapsed="false">
      <c r="A66" s="40" t="s">
        <v>294</v>
      </c>
      <c r="B66" s="56" t="str">
        <f aca="false" t="array" ref="B66:B66">INDEX(Countries!$D$2:$D$255, MATCH(A66, Countries!$B$2:$B$255, 0))</f>
        <v>MYS</v>
      </c>
      <c r="C66" s="70" t="n">
        <v>521617.794052728</v>
      </c>
      <c r="D66" s="70" t="n">
        <v>78.0032601164017</v>
      </c>
      <c r="E66" s="70" t="n">
        <v>1</v>
      </c>
      <c r="F66" s="70" t="n">
        <v>278.879457346478</v>
      </c>
      <c r="G66" s="70" t="n">
        <v>0.54</v>
      </c>
      <c r="H66" s="70" t="n">
        <v>836.669291525609</v>
      </c>
      <c r="K66" s="60"/>
      <c r="L66" s="60"/>
    </row>
    <row r="67" customFormat="false" ht="12.75" hidden="false" customHeight="true" outlineLevel="0" collapsed="false">
      <c r="A67" s="40" t="s">
        <v>295</v>
      </c>
      <c r="B67" s="56" t="str">
        <f aca="false" t="array" ref="B67:B67">INDEX(Countries!$D$2:$D$255, MATCH(A67, Countries!$B$2:$B$255, 0))</f>
        <v>MDV</v>
      </c>
      <c r="C67" s="70" t="n">
        <v>97.3440665601131</v>
      </c>
      <c r="D67" s="70" t="e">
        <f aca="false">#N/A</f>
        <v>#N/A</v>
      </c>
      <c r="E67" s="70" t="n">
        <v>1</v>
      </c>
      <c r="F67" s="70" t="n">
        <v>245.530210853725</v>
      </c>
      <c r="G67" s="70" t="n">
        <v>0.54</v>
      </c>
      <c r="H67" s="70" t="e">
        <f aca="false">#N/A</f>
        <v>#N/A</v>
      </c>
      <c r="K67" s="60"/>
      <c r="L67" s="60"/>
    </row>
    <row r="68" customFormat="false" ht="12.75" hidden="false" customHeight="true" outlineLevel="0" collapsed="false">
      <c r="A68" s="40" t="s">
        <v>296</v>
      </c>
      <c r="B68" s="56" t="str">
        <f aca="false" t="array" ref="B68:B68">INDEX(Countries!$D$2:$D$255, MATCH(A68, Countries!$B$2:$B$255, 0))</f>
        <v>MHL</v>
      </c>
      <c r="C68" s="70" t="n">
        <v>32.5446447060772</v>
      </c>
      <c r="D68" s="70" t="n">
        <v>45.1</v>
      </c>
      <c r="E68" s="70" t="n">
        <v>1</v>
      </c>
      <c r="F68" s="70" t="e">
        <f aca="false">#N/A</f>
        <v>#N/A</v>
      </c>
      <c r="G68" s="70" t="n">
        <v>0.54</v>
      </c>
      <c r="H68" s="70" t="e">
        <f aca="false">#N/A</f>
        <v>#N/A</v>
      </c>
      <c r="K68" s="60"/>
      <c r="L68" s="60"/>
    </row>
    <row r="69" customFormat="false" ht="12.75" hidden="false" customHeight="true" outlineLevel="0" collapsed="false">
      <c r="A69" s="40" t="s">
        <v>297</v>
      </c>
      <c r="B69" s="56" t="str">
        <f aca="false" t="array" ref="B69:B69">INDEX(Countries!$D$2:$D$255, MATCH(A69, Countries!$B$2:$B$255, 0))</f>
        <v>MTQ</v>
      </c>
      <c r="C69" s="70" t="n">
        <v>1957.00461167507</v>
      </c>
      <c r="D69" s="70" t="n">
        <v>25.2190121155638</v>
      </c>
      <c r="E69" s="70" t="n">
        <v>1</v>
      </c>
      <c r="F69" s="70" t="n">
        <v>438.896835386137</v>
      </c>
      <c r="G69" s="70" t="n">
        <v>0.54</v>
      </c>
      <c r="H69" s="70" t="n">
        <v>959.737289800125</v>
      </c>
      <c r="K69" s="60"/>
      <c r="L69" s="60"/>
    </row>
    <row r="70" customFormat="false" ht="12.75" hidden="false" customHeight="true" outlineLevel="0" collapsed="false">
      <c r="A70" s="40" t="s">
        <v>298</v>
      </c>
      <c r="B70" s="56" t="str">
        <f aca="false" t="array" ref="B70:B70">INDEX(Countries!$D$2:$D$255, MATCH(A70, Countries!$B$2:$B$255, 0))</f>
        <v>MRT</v>
      </c>
      <c r="C70" s="70" t="n">
        <v>356.311429787909</v>
      </c>
      <c r="D70" s="70" t="n">
        <v>16.1071428571429</v>
      </c>
      <c r="E70" s="70" t="n">
        <v>1</v>
      </c>
      <c r="F70" s="70" t="e">
        <f aca="false">#N/A</f>
        <v>#N/A</v>
      </c>
      <c r="G70" s="70" t="n">
        <v>0.54</v>
      </c>
      <c r="H70" s="70" t="e">
        <f aca="false">#N/A</f>
        <v>#N/A</v>
      </c>
      <c r="K70" s="60"/>
      <c r="L70" s="60"/>
    </row>
    <row r="71" customFormat="false" ht="12.75" hidden="false" customHeight="true" outlineLevel="0" collapsed="false">
      <c r="A71" s="40" t="s">
        <v>299</v>
      </c>
      <c r="B71" s="56" t="str">
        <f aca="false" t="array" ref="B71:B71">INDEX(Countries!$D$2:$D$255, MATCH(A71, Countries!$B$2:$B$255, 0))</f>
        <v>MUS</v>
      </c>
      <c r="C71" s="70" t="n">
        <v>415.556512365117</v>
      </c>
      <c r="D71" s="70" t="e">
        <f aca="false">#N/A</f>
        <v>#N/A</v>
      </c>
      <c r="E71" s="70" t="n">
        <v>1</v>
      </c>
      <c r="F71" s="70" t="e">
        <f aca="false">#N/A</f>
        <v>#N/A</v>
      </c>
      <c r="G71" s="70" t="n">
        <v>0.54</v>
      </c>
      <c r="H71" s="70" t="e">
        <f aca="false">#N/A</f>
        <v>#N/A</v>
      </c>
      <c r="K71" s="60"/>
      <c r="L71" s="60"/>
    </row>
    <row r="72" customFormat="false" ht="12.75" hidden="false" customHeight="true" outlineLevel="0" collapsed="false">
      <c r="A72" s="40" t="s">
        <v>300</v>
      </c>
      <c r="B72" s="56" t="str">
        <f aca="false" t="array" ref="B72:B72">INDEX(Countries!$D$2:$D$255, MATCH(A72, Countries!$B$2:$B$255, 0))</f>
        <v>MYT</v>
      </c>
      <c r="C72" s="70" t="n">
        <v>678.358183143493</v>
      </c>
      <c r="D72" s="70" t="n">
        <v>70.1945525291829</v>
      </c>
      <c r="E72" s="70" t="n">
        <v>1</v>
      </c>
      <c r="F72" s="70" t="n">
        <v>331.047317924117</v>
      </c>
      <c r="G72" s="70" t="n">
        <v>0.54</v>
      </c>
      <c r="H72" s="70" t="n">
        <v>911.193981402034</v>
      </c>
      <c r="K72" s="60"/>
      <c r="L72" s="60"/>
    </row>
    <row r="73" customFormat="false" ht="12.75" hidden="false" customHeight="true" outlineLevel="0" collapsed="false">
      <c r="A73" s="40" t="s">
        <v>301</v>
      </c>
      <c r="B73" s="56" t="str">
        <f aca="false" t="array" ref="B73:B73">INDEX(Countries!$D$2:$D$255, MATCH(A73, Countries!$B$2:$B$255, 0))</f>
        <v>FSM</v>
      </c>
      <c r="C73" s="70" t="n">
        <v>8703.3395686902</v>
      </c>
      <c r="D73" s="70" t="n">
        <v>83.406965991986</v>
      </c>
      <c r="E73" s="70" t="n">
        <v>1</v>
      </c>
      <c r="F73" s="70" t="n">
        <v>303.675171865429</v>
      </c>
      <c r="G73" s="70" t="n">
        <v>0.54</v>
      </c>
      <c r="H73" s="70" t="n">
        <v>905.453105205503</v>
      </c>
      <c r="K73" s="60"/>
      <c r="L73" s="60"/>
    </row>
    <row r="74" customFormat="false" ht="12.75" hidden="false" customHeight="true" outlineLevel="0" collapsed="false">
      <c r="A74" s="40" t="s">
        <v>302</v>
      </c>
      <c r="B74" s="56" t="str">
        <f aca="false" t="array" ref="B74:B74">INDEX(Countries!$D$2:$D$255, MATCH(A74, Countries!$B$2:$B$255, 0))</f>
        <v>MOZ</v>
      </c>
      <c r="C74" s="70" t="n">
        <v>295290.179948744</v>
      </c>
      <c r="D74" s="70" t="n">
        <v>33.3631117505634</v>
      </c>
      <c r="E74" s="70" t="n">
        <v>1</v>
      </c>
      <c r="F74" s="70" t="n">
        <v>223.042091331679</v>
      </c>
      <c r="G74" s="70" t="n">
        <v>0.54</v>
      </c>
      <c r="H74" s="70" t="n">
        <v>562.929378314993</v>
      </c>
      <c r="K74" s="60"/>
      <c r="L74" s="60"/>
    </row>
    <row r="75" customFormat="false" ht="12.75" hidden="false" customHeight="true" outlineLevel="0" collapsed="false">
      <c r="A75" s="40" t="s">
        <v>303</v>
      </c>
      <c r="B75" s="56" t="str">
        <f aca="false" t="array" ref="B75:B75">INDEX(Countries!$D$2:$D$255, MATCH(A75, Countries!$B$2:$B$255, 0))</f>
        <v>MMR</v>
      </c>
      <c r="C75" s="70" t="n">
        <v>531436.415235332</v>
      </c>
      <c r="D75" s="70" t="n">
        <v>59.2219520666898</v>
      </c>
      <c r="E75" s="70" t="n">
        <v>1</v>
      </c>
      <c r="F75" s="70" t="n">
        <v>267.144022147513</v>
      </c>
      <c r="G75" s="70" t="n">
        <v>0.54</v>
      </c>
      <c r="H75" s="70" t="n">
        <v>744.73578993643</v>
      </c>
      <c r="K75" s="60"/>
      <c r="L75" s="60"/>
    </row>
    <row r="76" customFormat="false" ht="12.75" hidden="false" customHeight="true" outlineLevel="0" collapsed="false">
      <c r="A76" s="40" t="s">
        <v>304</v>
      </c>
      <c r="B76" s="56" t="str">
        <f aca="false" t="array" ref="B76:B76">INDEX(Countries!$D$2:$D$255, MATCH(A76, Countries!$B$2:$B$255, 0))</f>
        <v>NCL</v>
      </c>
      <c r="C76" s="70" t="n">
        <v>33706.6653315617</v>
      </c>
      <c r="D76" s="70" t="n">
        <v>41.5598559101952</v>
      </c>
      <c r="E76" s="70" t="n">
        <v>1</v>
      </c>
      <c r="F76" s="70" t="n">
        <v>350.124929805572</v>
      </c>
      <c r="G76" s="70" t="n">
        <v>0.54</v>
      </c>
      <c r="H76" s="70" t="n">
        <v>844.095983899046</v>
      </c>
      <c r="K76" s="60"/>
      <c r="L76" s="60"/>
    </row>
    <row r="77" customFormat="false" ht="12.75" hidden="false" customHeight="true" outlineLevel="0" collapsed="false">
      <c r="A77" s="40" t="s">
        <v>305</v>
      </c>
      <c r="B77" s="56" t="str">
        <f aca="false" t="array" ref="B77:B77">INDEX(Countries!$D$2:$D$255, MATCH(A77, Countries!$B$2:$B$255, 0))</f>
        <v>NZL</v>
      </c>
      <c r="C77" s="70" t="n">
        <v>29625.6422659122</v>
      </c>
      <c r="D77" s="70" t="n">
        <v>53.8846551278739</v>
      </c>
      <c r="E77" s="70" t="n">
        <v>1</v>
      </c>
      <c r="F77" s="70" t="n">
        <v>345.535614369991</v>
      </c>
      <c r="G77" s="70" t="n">
        <v>0.54</v>
      </c>
      <c r="H77" s="70" t="n">
        <v>880.134426008869</v>
      </c>
      <c r="K77" s="60"/>
      <c r="L77" s="60"/>
    </row>
    <row r="78" customFormat="false" ht="12.75" hidden="false" customHeight="true" outlineLevel="0" collapsed="false">
      <c r="A78" s="40" t="s">
        <v>306</v>
      </c>
      <c r="B78" s="56" t="str">
        <f aca="false" t="array" ref="B78:B78">INDEX(Countries!$D$2:$D$255, MATCH(A78, Countries!$B$2:$B$255, 0))</f>
        <v>NIC</v>
      </c>
      <c r="C78" s="70" t="n">
        <v>74182.6747566854</v>
      </c>
      <c r="D78" s="70" t="n">
        <v>24.7174076865109</v>
      </c>
      <c r="E78" s="70" t="n">
        <v>1</v>
      </c>
      <c r="F78" s="70" t="n">
        <v>408.647775335677</v>
      </c>
      <c r="G78" s="70" t="n">
        <v>0.54</v>
      </c>
      <c r="H78" s="70" t="n">
        <v>898.117175306063</v>
      </c>
      <c r="K78" s="60"/>
      <c r="L78" s="60"/>
    </row>
    <row r="79" customFormat="false" ht="12.75" hidden="false" customHeight="true" outlineLevel="0" collapsed="false">
      <c r="A79" s="40" t="s">
        <v>307</v>
      </c>
      <c r="B79" s="56" t="str">
        <f aca="false" t="array" ref="B79:B79">INDEX(Countries!$D$2:$D$255, MATCH(A79, Countries!$B$2:$B$255, 0))</f>
        <v>NGA</v>
      </c>
      <c r="C79" s="70" t="n">
        <v>838431.044845641</v>
      </c>
      <c r="D79" s="70" t="n">
        <v>43.5367189509614</v>
      </c>
      <c r="E79" s="70" t="n">
        <v>1</v>
      </c>
      <c r="F79" s="70" t="n">
        <v>288.200268817204</v>
      </c>
      <c r="G79" s="70" t="n">
        <v>0.54</v>
      </c>
      <c r="H79" s="70" t="n">
        <v>728.943402650841</v>
      </c>
      <c r="K79" s="60"/>
      <c r="L79" s="60"/>
    </row>
    <row r="80" customFormat="false" ht="12.75" hidden="false" customHeight="true" outlineLevel="0" collapsed="false">
      <c r="A80" s="40" t="s">
        <v>308</v>
      </c>
      <c r="B80" s="56" t="str">
        <f aca="false" t="array" ref="B80:B80">INDEX(Countries!$D$2:$D$255, MATCH(A80, Countries!$B$2:$B$255, 0))</f>
        <v>OMN</v>
      </c>
      <c r="C80" s="70" t="n">
        <v>141.328485933267</v>
      </c>
      <c r="D80" s="70" t="n">
        <v>15.6869565217391</v>
      </c>
      <c r="E80" s="70" t="n">
        <v>1</v>
      </c>
      <c r="F80" s="70" t="n">
        <v>254.909761207116</v>
      </c>
      <c r="G80" s="70" t="n">
        <v>0.54</v>
      </c>
      <c r="H80" s="70" t="n">
        <v>561.217912919309</v>
      </c>
      <c r="K80" s="60"/>
      <c r="L80" s="60"/>
    </row>
    <row r="81" customFormat="false" ht="12.75" hidden="false" customHeight="true" outlineLevel="0" collapsed="false">
      <c r="A81" s="40" t="s">
        <v>309</v>
      </c>
      <c r="B81" s="56" t="str">
        <f aca="false" t="array" ref="B81:B81">INDEX(Countries!$D$2:$D$255, MATCH(A81, Countries!$B$2:$B$255, 0))</f>
        <v>PAK</v>
      </c>
      <c r="C81" s="70" t="n">
        <v>77159.6518599104</v>
      </c>
      <c r="D81" s="70" t="n">
        <v>8.39851024208566</v>
      </c>
      <c r="E81" s="70" t="n">
        <v>1</v>
      </c>
      <c r="F81" s="70" t="n">
        <v>599.645940713221</v>
      </c>
      <c r="G81" s="70" t="n">
        <v>0.54</v>
      </c>
      <c r="H81" s="70" t="n">
        <v>1215.87878471164</v>
      </c>
      <c r="K81" s="60"/>
      <c r="L81" s="60"/>
    </row>
    <row r="82" customFormat="false" ht="12.75" hidden="false" customHeight="true" outlineLevel="0" collapsed="false">
      <c r="A82" s="40" t="s">
        <v>310</v>
      </c>
      <c r="B82" s="56" t="str">
        <f aca="false" t="array" ref="B82:B82">INDEX(Countries!$D$2:$D$255, MATCH(A82, Countries!$B$2:$B$255, 0))</f>
        <v>PLW</v>
      </c>
      <c r="C82" s="70" t="n">
        <v>5689.66585032273</v>
      </c>
      <c r="D82" s="70" t="n">
        <v>67.2298136645963</v>
      </c>
      <c r="E82" s="70" t="n">
        <v>1</v>
      </c>
      <c r="F82" s="70" t="n">
        <v>378.473010842865</v>
      </c>
      <c r="G82" s="70" t="n">
        <v>0.54</v>
      </c>
      <c r="H82" s="70" t="n">
        <v>994.075176642261</v>
      </c>
      <c r="K82" s="60"/>
      <c r="L82" s="60"/>
    </row>
    <row r="83" customFormat="false" ht="12.75" hidden="false" customHeight="true" outlineLevel="0" collapsed="false">
      <c r="A83" s="40" t="s">
        <v>311</v>
      </c>
      <c r="B83" s="56" t="str">
        <f aca="false" t="array" ref="B83:B83">INDEX(Countries!$D$2:$D$255, MATCH(A83, Countries!$B$2:$B$255, 0))</f>
        <v>PAN</v>
      </c>
      <c r="C83" s="70" t="n">
        <v>152312.30603412</v>
      </c>
      <c r="D83" s="70" t="n">
        <v>70.2330654646525</v>
      </c>
      <c r="E83" s="70" t="n">
        <v>1</v>
      </c>
      <c r="F83" s="70" t="n">
        <v>422.059394435587</v>
      </c>
      <c r="G83" s="70" t="n">
        <v>0.54</v>
      </c>
      <c r="H83" s="70" t="n">
        <v>1091.21120676312</v>
      </c>
      <c r="K83" s="60"/>
      <c r="L83" s="60"/>
    </row>
    <row r="84" customFormat="false" ht="12.75" hidden="false" customHeight="true" outlineLevel="0" collapsed="false">
      <c r="A84" s="40" t="s">
        <v>312</v>
      </c>
      <c r="B84" s="56" t="str">
        <f aca="false" t="array" ref="B84:B84">INDEX(Countries!$D$2:$D$255, MATCH(A84, Countries!$B$2:$B$255, 0))</f>
        <v>PNG</v>
      </c>
      <c r="C84" s="70" t="n">
        <v>450312.94185846</v>
      </c>
      <c r="D84" s="70" t="n">
        <v>109.299485300532</v>
      </c>
      <c r="E84" s="70" t="n">
        <v>1</v>
      </c>
      <c r="F84" s="70" t="n">
        <v>439.492310656615</v>
      </c>
      <c r="G84" s="70" t="n">
        <v>0.54</v>
      </c>
      <c r="H84" s="70" t="n">
        <v>1268.64871898168</v>
      </c>
      <c r="K84" s="60"/>
      <c r="L84" s="60"/>
    </row>
    <row r="85" customFormat="false" ht="12.75" hidden="false" customHeight="true" outlineLevel="0" collapsed="false">
      <c r="A85" s="40" t="s">
        <v>313</v>
      </c>
      <c r="B85" s="56" t="str">
        <f aca="false" t="array" ref="B85:B85">INDEX(Countries!$D$2:$D$255, MATCH(A85, Countries!$B$2:$B$255, 0))</f>
        <v>PER</v>
      </c>
      <c r="C85" s="70" t="n">
        <v>5454.62278167308</v>
      </c>
      <c r="D85" s="70" t="n">
        <v>22.2441430332922</v>
      </c>
      <c r="E85" s="70" t="n">
        <v>1</v>
      </c>
      <c r="F85" s="70" t="n">
        <v>405.607542847446</v>
      </c>
      <c r="G85" s="70" t="n">
        <v>0.54</v>
      </c>
      <c r="H85" s="70" t="n">
        <v>883.056311185542</v>
      </c>
      <c r="K85" s="60"/>
      <c r="L85" s="60"/>
    </row>
    <row r="86" customFormat="false" ht="12.75" hidden="false" customHeight="true" outlineLevel="0" collapsed="false">
      <c r="A86" s="40" t="s">
        <v>314</v>
      </c>
      <c r="B86" s="56" t="str">
        <f aca="false" t="array" ref="B86:B86">INDEX(Countries!$D$2:$D$255, MATCH(A86, Countries!$B$2:$B$255, 0))</f>
        <v>PHL</v>
      </c>
      <c r="C86" s="70" t="n">
        <v>283247.578383818</v>
      </c>
      <c r="D86" s="70" t="n">
        <v>49.7814157926595</v>
      </c>
      <c r="E86" s="70" t="n">
        <v>1</v>
      </c>
      <c r="F86" s="70" t="n">
        <v>326.747283024644</v>
      </c>
      <c r="G86" s="70" t="n">
        <v>0.54</v>
      </c>
      <c r="H86" s="70" t="n">
        <v>827.983311971041</v>
      </c>
      <c r="K86" s="60"/>
      <c r="L86" s="60"/>
    </row>
    <row r="87" customFormat="false" ht="12.75" hidden="false" customHeight="true" outlineLevel="0" collapsed="false">
      <c r="A87" s="40" t="s">
        <v>315</v>
      </c>
      <c r="B87" s="56" t="str">
        <f aca="false" t="array" ref="B87:B87">INDEX(Countries!$D$2:$D$255, MATCH(A87, Countries!$B$2:$B$255, 0))</f>
        <v>PRI</v>
      </c>
      <c r="C87" s="70" t="n">
        <v>8204.18678714443</v>
      </c>
      <c r="D87" s="70" t="n">
        <v>11.5051020408163</v>
      </c>
      <c r="E87" s="70" t="n">
        <v>1</v>
      </c>
      <c r="F87" s="70" t="n">
        <v>334.496202531646</v>
      </c>
      <c r="G87" s="70" t="n">
        <v>0.54</v>
      </c>
      <c r="H87" s="70" t="n">
        <v>703.206968152932</v>
      </c>
      <c r="K87" s="60"/>
      <c r="L87" s="60"/>
    </row>
    <row r="88" customFormat="false" ht="12.75" hidden="false" customHeight="true" outlineLevel="0" collapsed="false">
      <c r="A88" s="40" t="s">
        <v>316</v>
      </c>
      <c r="B88" s="56" t="str">
        <f aca="false" t="array" ref="B88:B88">INDEX(Countries!$D$2:$D$255, MATCH(A88, Countries!$B$2:$B$255, 0))</f>
        <v>QAT</v>
      </c>
      <c r="C88" s="70" t="n">
        <v>62.5027421263995</v>
      </c>
      <c r="D88" s="70" t="n">
        <v>8.26439790575916</v>
      </c>
      <c r="E88" s="70" t="n">
        <v>1</v>
      </c>
      <c r="F88" s="70" t="n">
        <v>412.518946395564</v>
      </c>
      <c r="G88" s="70" t="n">
        <v>0.54</v>
      </c>
      <c r="H88" s="70" t="n">
        <v>845.550141991271</v>
      </c>
      <c r="K88" s="60"/>
      <c r="L88" s="60"/>
    </row>
    <row r="89" customFormat="false" ht="12.75" hidden="false" customHeight="true" outlineLevel="0" collapsed="false">
      <c r="A89" s="40" t="s">
        <v>317</v>
      </c>
      <c r="B89" s="56" t="str">
        <f aca="false" t="array" ref="B89:B89">INDEX(Countries!$D$2:$D$255, MATCH(A89, Countries!$B$2:$B$255, 0))</f>
        <v>COG</v>
      </c>
      <c r="C89" s="70" t="n">
        <v>2017.39760688577</v>
      </c>
      <c r="D89" s="70" t="n">
        <v>0.511048158640227</v>
      </c>
      <c r="E89" s="70" t="n">
        <v>1</v>
      </c>
      <c r="F89" s="70" t="e">
        <f aca="false">#N/A</f>
        <v>#N/A</v>
      </c>
      <c r="G89" s="70" t="n">
        <v>0.54</v>
      </c>
      <c r="H89" s="70" t="e">
        <f aca="false">#N/A</f>
        <v>#N/A</v>
      </c>
      <c r="K89" s="60"/>
      <c r="L89" s="60"/>
    </row>
    <row r="90" customFormat="false" ht="12.75" hidden="false" customHeight="true" outlineLevel="0" collapsed="false">
      <c r="A90" s="40" t="s">
        <v>318</v>
      </c>
      <c r="B90" s="56" t="str">
        <f aca="false" t="array" ref="B90:B90">INDEX(Countries!$D$2:$D$255, MATCH(A90, Countries!$B$2:$B$255, 0))</f>
        <v>KNA</v>
      </c>
      <c r="C90" s="70" t="n">
        <v>34.6871546945357</v>
      </c>
      <c r="D90" s="70" t="n">
        <v>17.3461538461538</v>
      </c>
      <c r="E90" s="70" t="n">
        <v>1</v>
      </c>
      <c r="F90" s="70" t="n">
        <v>334.940446650124</v>
      </c>
      <c r="G90" s="70" t="n">
        <v>0.54</v>
      </c>
      <c r="H90" s="70" t="n">
        <v>725.463221836228</v>
      </c>
      <c r="K90" s="60"/>
      <c r="L90" s="60"/>
    </row>
    <row r="91" customFormat="false" ht="12.75" hidden="false" customHeight="true" outlineLevel="0" collapsed="false">
      <c r="A91" s="40" t="s">
        <v>319</v>
      </c>
      <c r="B91" s="56" t="str">
        <f aca="false" t="array" ref="B91:B91">INDEX(Countries!$D$2:$D$255, MATCH(A91, Countries!$B$2:$B$255, 0))</f>
        <v>LCA</v>
      </c>
      <c r="C91" s="70" t="n">
        <v>162.567170338566</v>
      </c>
      <c r="D91" s="70" t="n">
        <v>32.6811594202899</v>
      </c>
      <c r="E91" s="70" t="n">
        <v>1</v>
      </c>
      <c r="F91" s="70" t="n">
        <v>297.849246231156</v>
      </c>
      <c r="G91" s="70" t="n">
        <v>0.54</v>
      </c>
      <c r="H91" s="70" t="n">
        <v>708.282293729517</v>
      </c>
      <c r="K91" s="60"/>
      <c r="L91" s="60"/>
    </row>
    <row r="92" customFormat="false" ht="12.75" hidden="false" customHeight="true" outlineLevel="0" collapsed="false">
      <c r="A92" s="40" t="s">
        <v>320</v>
      </c>
      <c r="B92" s="56" t="str">
        <f aca="false" t="array" ref="B92:B92">INDEX(Countries!$D$2:$D$255, MATCH(A92, Countries!$B$2:$B$255, 0))</f>
        <v>VCT</v>
      </c>
      <c r="C92" s="70" t="n">
        <v>33.0307946085153</v>
      </c>
      <c r="D92" s="70" t="n">
        <v>22.55</v>
      </c>
      <c r="E92" s="70" t="n">
        <v>1</v>
      </c>
      <c r="F92" s="70" t="n">
        <v>293.154688879082</v>
      </c>
      <c r="G92" s="70" t="n">
        <v>0.54</v>
      </c>
      <c r="H92" s="70" t="n">
        <v>661.923927100618</v>
      </c>
      <c r="K92" s="60"/>
      <c r="L92" s="60"/>
    </row>
    <row r="93" customFormat="false" ht="12.75" hidden="false" customHeight="true" outlineLevel="0" collapsed="false">
      <c r="A93" s="40" t="s">
        <v>321</v>
      </c>
      <c r="B93" s="56" t="str">
        <f aca="false" t="array" ref="B93:B93">INDEX(Countries!$D$2:$D$255, MATCH(A93, Countries!$B$2:$B$255, 0))</f>
        <v>MAF</v>
      </c>
      <c r="C93" s="70" t="n">
        <v>1.04145509162298</v>
      </c>
      <c r="D93" s="70" t="e">
        <f aca="false">#N/A</f>
        <v>#N/A</v>
      </c>
      <c r="E93" s="70" t="n">
        <v>1</v>
      </c>
      <c r="F93" s="70" t="e">
        <f aca="false">#N/A</f>
        <v>#N/A</v>
      </c>
      <c r="G93" s="70" t="n">
        <v>0.54</v>
      </c>
      <c r="H93" s="70" t="e">
        <f aca="false">#N/A</f>
        <v>#N/A</v>
      </c>
      <c r="K93" s="60"/>
      <c r="L93" s="60"/>
    </row>
    <row r="94" customFormat="false" ht="12.75" hidden="false" customHeight="true" outlineLevel="0" collapsed="false">
      <c r="A94" s="40" t="s">
        <v>322</v>
      </c>
      <c r="B94" s="56" t="str">
        <f aca="false" t="array" ref="B94:B94">INDEX(Countries!$D$2:$D$255, MATCH(A94, Countries!$B$2:$B$255, 0))</f>
        <v>WSM</v>
      </c>
      <c r="C94" s="70" t="n">
        <v>235.137994920777</v>
      </c>
      <c r="D94" s="70" t="n">
        <v>62.4221453287197</v>
      </c>
      <c r="E94" s="70" t="n">
        <v>1</v>
      </c>
      <c r="F94" s="70" t="e">
        <f aca="false">#N/A</f>
        <v>#N/A</v>
      </c>
      <c r="G94" s="70" t="n">
        <v>0.54</v>
      </c>
      <c r="H94" s="70" t="e">
        <f aca="false">#N/A</f>
        <v>#N/A</v>
      </c>
      <c r="K94" s="60"/>
      <c r="L94" s="60"/>
    </row>
    <row r="95" customFormat="false" ht="12.75" hidden="false" customHeight="true" outlineLevel="0" collapsed="false">
      <c r="A95" s="40" t="s">
        <v>323</v>
      </c>
      <c r="B95" s="56" t="str">
        <f aca="false" t="array" ref="B95:B95">INDEX(Countries!$D$2:$D$255, MATCH(A95, Countries!$B$2:$B$255, 0))</f>
        <v>STP</v>
      </c>
      <c r="C95" s="70" t="n">
        <v>48.3852066009718</v>
      </c>
      <c r="D95" s="70" t="e">
        <f aca="false">#N/A</f>
        <v>#N/A</v>
      </c>
      <c r="E95" s="70" t="n">
        <v>1</v>
      </c>
      <c r="F95" s="70" t="e">
        <f aca="false">#N/A</f>
        <v>#N/A</v>
      </c>
      <c r="G95" s="70" t="n">
        <v>0.54</v>
      </c>
      <c r="H95" s="70" t="e">
        <f aca="false">#N/A</f>
        <v>#N/A</v>
      </c>
      <c r="K95" s="60"/>
      <c r="L95" s="60"/>
    </row>
    <row r="96" customFormat="false" ht="12.75" hidden="false" customHeight="true" outlineLevel="0" collapsed="false">
      <c r="A96" s="40" t="s">
        <v>324</v>
      </c>
      <c r="B96" s="56" t="str">
        <f aca="false" t="array" ref="B96:B96">INDEX(Countries!$D$2:$D$255, MATCH(A96, Countries!$B$2:$B$255, 0))</f>
        <v>SAU</v>
      </c>
      <c r="C96" s="70" t="n">
        <v>6270.01891204629</v>
      </c>
      <c r="D96" s="70" t="n">
        <v>7.51780572814063</v>
      </c>
      <c r="E96" s="70" t="n">
        <v>1</v>
      </c>
      <c r="F96" s="70" t="n">
        <v>295.251220271127</v>
      </c>
      <c r="G96" s="70" t="n">
        <v>0.54</v>
      </c>
      <c r="H96" s="70" t="n">
        <v>611.049680708851</v>
      </c>
      <c r="K96" s="60"/>
      <c r="L96" s="60"/>
    </row>
    <row r="97" customFormat="false" ht="12.75" hidden="false" customHeight="true" outlineLevel="0" collapsed="false">
      <c r="A97" s="40" t="s">
        <v>325</v>
      </c>
      <c r="B97" s="56" t="str">
        <f aca="false" t="array" ref="B97:B97">INDEX(Countries!$D$2:$D$255, MATCH(A97, Countries!$B$2:$B$255, 0))</f>
        <v>SEN</v>
      </c>
      <c r="C97" s="70" t="n">
        <v>126329.755378675</v>
      </c>
      <c r="D97" s="70" t="n">
        <v>12.8604726127601</v>
      </c>
      <c r="E97" s="70" t="n">
        <v>1</v>
      </c>
      <c r="F97" s="70" t="n">
        <v>270.662312423751</v>
      </c>
      <c r="G97" s="70" t="n">
        <v>0.54</v>
      </c>
      <c r="H97" s="70" t="n">
        <v>582.006324037003</v>
      </c>
      <c r="K97" s="60"/>
      <c r="L97" s="60"/>
    </row>
    <row r="98" customFormat="false" ht="12.75" hidden="false" customHeight="true" outlineLevel="0" collapsed="false">
      <c r="A98" s="40" t="s">
        <v>326</v>
      </c>
      <c r="B98" s="56" t="str">
        <f aca="false" t="array" ref="B98:B98">INDEX(Countries!$D$2:$D$255, MATCH(A98, Countries!$B$2:$B$255, 0))</f>
        <v>SYC</v>
      </c>
      <c r="C98" s="70" t="n">
        <v>384.496152388445</v>
      </c>
      <c r="D98" s="70" t="n">
        <v>41.4903403863845</v>
      </c>
      <c r="E98" s="70" t="n">
        <v>1</v>
      </c>
      <c r="F98" s="70" t="n">
        <v>599.26026026026</v>
      </c>
      <c r="G98" s="70" t="n">
        <v>0.54</v>
      </c>
      <c r="H98" s="70" t="n">
        <v>1336.23262419255</v>
      </c>
      <c r="K98" s="60"/>
      <c r="L98" s="60"/>
    </row>
    <row r="99" customFormat="false" ht="12.75" hidden="false" customHeight="true" outlineLevel="0" collapsed="false">
      <c r="A99" s="40" t="s">
        <v>327</v>
      </c>
      <c r="B99" s="56" t="str">
        <f aca="false" t="array" ref="B99:B99">INDEX(Countries!$D$2:$D$255, MATCH(A99, Countries!$B$2:$B$255, 0))</f>
        <v>SLE</v>
      </c>
      <c r="C99" s="70" t="n">
        <v>149581.13101614</v>
      </c>
      <c r="D99" s="70" t="n">
        <v>33.6777677078414</v>
      </c>
      <c r="E99" s="70" t="n">
        <v>1</v>
      </c>
      <c r="F99" s="70" t="n">
        <v>488.692691426682</v>
      </c>
      <c r="G99" s="70" t="n">
        <v>0.54</v>
      </c>
      <c r="H99" s="70" t="n">
        <v>1089.11286514639</v>
      </c>
      <c r="K99" s="60"/>
      <c r="L99" s="60"/>
    </row>
    <row r="100" customFormat="false" ht="12.75" hidden="false" customHeight="true" outlineLevel="0" collapsed="false">
      <c r="A100" s="40" t="s">
        <v>328</v>
      </c>
      <c r="B100" s="56" t="str">
        <f aca="false" t="array" ref="B100:B100">INDEX(Countries!$D$2:$D$255, MATCH(A100, Countries!$B$2:$B$255, 0))</f>
        <v>SGP</v>
      </c>
      <c r="C100" s="70" t="n">
        <v>705.705072042378</v>
      </c>
      <c r="D100" s="70" t="n">
        <v>71.5873015873016</v>
      </c>
      <c r="E100" s="70" t="n">
        <v>1</v>
      </c>
      <c r="F100" s="70" t="n">
        <v>295.202836004932</v>
      </c>
      <c r="G100" s="70" t="n">
        <v>0.54</v>
      </c>
      <c r="H100" s="70" t="n">
        <v>845.448408889672</v>
      </c>
      <c r="K100" s="60"/>
      <c r="L100" s="60"/>
    </row>
    <row r="101" customFormat="false" ht="12.75" hidden="false" customHeight="true" outlineLevel="0" collapsed="false">
      <c r="A101" s="40" t="s">
        <v>329</v>
      </c>
      <c r="B101" s="56" t="str">
        <f aca="false" t="array" ref="B101:B101">INDEX(Countries!$D$2:$D$255, MATCH(A101, Countries!$B$2:$B$255, 0))</f>
        <v>SXM</v>
      </c>
      <c r="C101" s="70" t="n">
        <v>5.38228058452193</v>
      </c>
      <c r="D101" s="70" t="e">
        <f aca="false">#N/A</f>
        <v>#N/A</v>
      </c>
      <c r="E101" s="70" t="n">
        <v>1</v>
      </c>
      <c r="F101" s="70" t="e">
        <f aca="false">#N/A</f>
        <v>#N/A</v>
      </c>
      <c r="G101" s="70" t="n">
        <v>0.54</v>
      </c>
      <c r="H101" s="70" t="e">
        <f aca="false">#N/A</f>
        <v>#N/A</v>
      </c>
      <c r="K101" s="60"/>
      <c r="L101" s="60"/>
    </row>
    <row r="102" customFormat="false" ht="12.75" hidden="false" customHeight="true" outlineLevel="0" collapsed="false">
      <c r="A102" s="40" t="s">
        <v>330</v>
      </c>
      <c r="B102" s="56" t="str">
        <f aca="false" t="array" ref="B102:B102">INDEX(Countries!$D$2:$D$255, MATCH(A102, Countries!$B$2:$B$255, 0))</f>
        <v>SLB</v>
      </c>
      <c r="C102" s="70" t="n">
        <v>52757.1682936497</v>
      </c>
      <c r="D102" s="70" t="n">
        <v>61.769015161167</v>
      </c>
      <c r="E102" s="70" t="n">
        <v>1</v>
      </c>
      <c r="F102" s="70" t="n">
        <v>269.10838618362</v>
      </c>
      <c r="G102" s="70" t="n">
        <v>0.54</v>
      </c>
      <c r="H102" s="70" t="n">
        <v>757.940409943177</v>
      </c>
      <c r="K102" s="60"/>
      <c r="L102" s="60"/>
    </row>
    <row r="103" customFormat="false" ht="12.75" hidden="false" customHeight="true" outlineLevel="0" collapsed="false">
      <c r="A103" s="40" t="s">
        <v>331</v>
      </c>
      <c r="B103" s="56" t="str">
        <f aca="false" t="array" ref="B103:B103">INDEX(Countries!$D$2:$D$255, MATCH(A103, Countries!$B$2:$B$255, 0))</f>
        <v>SOM</v>
      </c>
      <c r="C103" s="70" t="n">
        <v>3463.67827414912</v>
      </c>
      <c r="D103" s="70" t="n">
        <v>14.0992575224697</v>
      </c>
      <c r="E103" s="70" t="n">
        <v>1</v>
      </c>
      <c r="F103" s="70" t="n">
        <v>346.257147103805</v>
      </c>
      <c r="G103" s="70" t="n">
        <v>0.54</v>
      </c>
      <c r="H103" s="70" t="n">
        <v>735.945908068199</v>
      </c>
      <c r="K103" s="60"/>
      <c r="L103" s="60"/>
    </row>
    <row r="104" customFormat="false" ht="12.75" hidden="false" customHeight="true" outlineLevel="0" collapsed="false">
      <c r="A104" s="40" t="s">
        <v>332</v>
      </c>
      <c r="B104" s="56" t="str">
        <f aca="false" t="array" ref="B104:B104">INDEX(Countries!$D$2:$D$255, MATCH(A104, Countries!$B$2:$B$255, 0))</f>
        <v>ZAF</v>
      </c>
      <c r="C104" s="70" t="n">
        <v>2670.18740802475</v>
      </c>
      <c r="D104" s="70" t="n">
        <v>73.5152374202693</v>
      </c>
      <c r="E104" s="70" t="n">
        <v>1</v>
      </c>
      <c r="F104" s="70" t="n">
        <v>310.315452091768</v>
      </c>
      <c r="G104" s="70" t="n">
        <v>0.54</v>
      </c>
      <c r="H104" s="70" t="n">
        <v>882.373228472356</v>
      </c>
      <c r="K104" s="60"/>
      <c r="L104" s="60"/>
    </row>
    <row r="105" customFormat="false" ht="12.75" hidden="false" customHeight="true" outlineLevel="0" collapsed="false">
      <c r="A105" s="40" t="s">
        <v>333</v>
      </c>
      <c r="B105" s="56" t="str">
        <f aca="false" t="array" ref="B105:B105">INDEX(Countries!$D$2:$D$255, MATCH(A105, Countries!$B$2:$B$255, 0))</f>
        <v>LKA</v>
      </c>
      <c r="C105" s="70" t="n">
        <v>18378.4525377632</v>
      </c>
      <c r="D105" s="70" t="n">
        <v>19.5786011839509</v>
      </c>
      <c r="E105" s="70" t="n">
        <v>1</v>
      </c>
      <c r="F105" s="70" t="n">
        <v>279.956113631313</v>
      </c>
      <c r="G105" s="70" t="n">
        <v>0.54</v>
      </c>
      <c r="H105" s="70" t="n">
        <v>624.962943314187</v>
      </c>
      <c r="K105" s="60"/>
      <c r="L105" s="60"/>
    </row>
    <row r="106" customFormat="false" ht="12.75" hidden="false" customHeight="true" outlineLevel="0" collapsed="false">
      <c r="A106" s="40" t="s">
        <v>334</v>
      </c>
      <c r="B106" s="56" t="str">
        <f aca="false" t="array" ref="B106:B106">INDEX(Countries!$D$2:$D$255, MATCH(A106, Countries!$B$2:$B$255, 0))</f>
        <v>SDN</v>
      </c>
      <c r="C106" s="70" t="n">
        <v>723.955963634603</v>
      </c>
      <c r="D106" s="70" t="n">
        <v>5.58513931888545</v>
      </c>
      <c r="E106" s="70" t="n">
        <v>1</v>
      </c>
      <c r="F106" s="70" t="n">
        <v>294.456312960986</v>
      </c>
      <c r="G106" s="70" t="n">
        <v>0.54</v>
      </c>
      <c r="H106" s="70" t="n">
        <v>602.405066843213</v>
      </c>
      <c r="K106" s="60"/>
      <c r="L106" s="60"/>
    </row>
    <row r="107" customFormat="false" ht="12.75" hidden="false" customHeight="true" outlineLevel="0" collapsed="false">
      <c r="A107" s="40" t="s">
        <v>335</v>
      </c>
      <c r="B107" s="56" t="str">
        <f aca="false" t="array" ref="B107:B107">INDEX(Countries!$D$2:$D$255, MATCH(A107, Countries!$B$2:$B$255, 0))</f>
        <v>SUR</v>
      </c>
      <c r="C107" s="70" t="n">
        <v>80361.4731830277</v>
      </c>
      <c r="D107" s="70" t="n">
        <v>36.1844629713608</v>
      </c>
      <c r="E107" s="70" t="n">
        <v>1</v>
      </c>
      <c r="F107" s="70" t="n">
        <v>287.445823457707</v>
      </c>
      <c r="G107" s="70" t="n">
        <v>0.54</v>
      </c>
      <c r="H107" s="70" t="n">
        <v>700.543059956993</v>
      </c>
      <c r="K107" s="60"/>
      <c r="L107" s="60"/>
    </row>
    <row r="108" customFormat="false" ht="12.75" hidden="false" customHeight="true" outlineLevel="0" collapsed="false">
      <c r="A108" s="40" t="s">
        <v>336</v>
      </c>
      <c r="B108" s="56" t="str">
        <f aca="false" t="array" ref="B108:B108">INDEX(Countries!$D$2:$D$255, MATCH(A108, Countries!$B$2:$B$255, 0))</f>
        <v>TWN</v>
      </c>
      <c r="C108" s="70" t="n">
        <v>161.287614578355</v>
      </c>
      <c r="D108" s="70" t="n">
        <v>43.4296296296296</v>
      </c>
      <c r="E108" s="70" t="n">
        <v>1</v>
      </c>
      <c r="F108" s="70" t="n">
        <v>351.656519489479</v>
      </c>
      <c r="G108" s="70" t="n">
        <v>0.54</v>
      </c>
      <c r="H108" s="70" t="n">
        <v>853.966389563451</v>
      </c>
      <c r="K108" s="60"/>
      <c r="L108" s="60"/>
    </row>
    <row r="109" customFormat="false" ht="12.75" hidden="false" customHeight="true" outlineLevel="0" collapsed="false">
      <c r="A109" s="40" t="s">
        <v>337</v>
      </c>
      <c r="B109" s="56" t="str">
        <f aca="false" t="array" ref="B109:B109">INDEX(Countries!$D$2:$D$255, MATCH(A109, Countries!$B$2:$B$255, 0))</f>
        <v>TZA</v>
      </c>
      <c r="C109" s="70" t="n">
        <v>109619.894396156</v>
      </c>
      <c r="D109" s="70" t="n">
        <v>81.9757365684576</v>
      </c>
      <c r="E109" s="70" t="n">
        <v>1</v>
      </c>
      <c r="F109" s="70" t="n">
        <v>522.692906372471</v>
      </c>
      <c r="G109" s="70" t="n">
        <v>0.54</v>
      </c>
      <c r="H109" s="70" t="n">
        <v>1333.08145599511</v>
      </c>
      <c r="K109" s="60"/>
      <c r="L109" s="60"/>
    </row>
    <row r="110" customFormat="false" ht="12.75" hidden="false" customHeight="true" outlineLevel="0" collapsed="false">
      <c r="A110" s="40" t="s">
        <v>338</v>
      </c>
      <c r="B110" s="56" t="str">
        <f aca="false" t="array" ref="B110:B110">INDEX(Countries!$D$2:$D$255, MATCH(A110, Countries!$B$2:$B$255, 0))</f>
        <v>THA</v>
      </c>
      <c r="C110" s="70" t="n">
        <v>251665.595886225</v>
      </c>
      <c r="D110" s="70" t="n">
        <v>56.8623585699912</v>
      </c>
      <c r="E110" s="70" t="n">
        <v>1</v>
      </c>
      <c r="F110" s="70" t="n">
        <v>330.291421571011</v>
      </c>
      <c r="G110" s="70" t="n">
        <v>0.54</v>
      </c>
      <c r="H110" s="70" t="n">
        <v>860.904197959113</v>
      </c>
      <c r="K110" s="60"/>
      <c r="L110" s="60"/>
    </row>
    <row r="111" customFormat="false" ht="12.75" hidden="false" customHeight="true" outlineLevel="0" collapsed="false">
      <c r="A111" s="40" t="s">
        <v>339</v>
      </c>
      <c r="B111" s="56" t="str">
        <f aca="false" t="array" ref="B111:B111">INDEX(Countries!$D$2:$D$255, MATCH(A111, Countries!$B$2:$B$255, 0))</f>
        <v>TLS</v>
      </c>
      <c r="C111" s="70" t="n">
        <v>1054.10165279591</v>
      </c>
      <c r="D111" s="70" t="n">
        <v>75.1666666666667</v>
      </c>
      <c r="E111" s="70" t="n">
        <v>1</v>
      </c>
      <c r="F111" s="70" t="n">
        <v>303.234123947972</v>
      </c>
      <c r="G111" s="70" t="n">
        <v>0.54</v>
      </c>
      <c r="H111" s="70" t="n">
        <v>874.421922570773</v>
      </c>
      <c r="K111" s="60"/>
      <c r="L111" s="60"/>
    </row>
    <row r="112" customFormat="false" ht="12.75" hidden="false" customHeight="true" outlineLevel="0" collapsed="false">
      <c r="A112" s="40" t="s">
        <v>340</v>
      </c>
      <c r="B112" s="56" t="str">
        <f aca="false" t="array" ref="B112:B112">INDEX(Countries!$D$2:$D$255, MATCH(A112, Countries!$B$2:$B$255, 0))</f>
        <v>TGO</v>
      </c>
      <c r="C112" s="70" t="n">
        <v>53.3014930897418</v>
      </c>
      <c r="D112" s="70" t="n">
        <v>18.04</v>
      </c>
      <c r="E112" s="70" t="n">
        <v>1</v>
      </c>
      <c r="F112" s="70" t="n">
        <v>414.353727642996</v>
      </c>
      <c r="G112" s="70" t="n">
        <v>0.54</v>
      </c>
      <c r="H112" s="70" t="n">
        <v>884.955107313618</v>
      </c>
      <c r="K112" s="60"/>
      <c r="L112" s="60"/>
    </row>
    <row r="113" customFormat="false" ht="12.75" hidden="false" customHeight="true" outlineLevel="0" collapsed="false">
      <c r="A113" s="40" t="s">
        <v>341</v>
      </c>
      <c r="B113" s="56" t="str">
        <f aca="false" t="array" ref="B113:B113">INDEX(Countries!$D$2:$D$255, MATCH(A113, Countries!$B$2:$B$255, 0))</f>
        <v>TON</v>
      </c>
      <c r="C113" s="70" t="n">
        <v>1046.26878520934</v>
      </c>
      <c r="D113" s="70" t="n">
        <v>40.94682230869</v>
      </c>
      <c r="E113" s="70" t="n">
        <v>1</v>
      </c>
      <c r="F113" s="70" t="e">
        <f aca="false">#N/A</f>
        <v>#N/A</v>
      </c>
      <c r="G113" s="70" t="n">
        <v>0.54</v>
      </c>
      <c r="H113" s="70" t="e">
        <f aca="false">#N/A</f>
        <v>#N/A</v>
      </c>
      <c r="K113" s="60"/>
      <c r="L113" s="60"/>
    </row>
    <row r="114" customFormat="false" ht="12.75" hidden="false" customHeight="true" outlineLevel="0" collapsed="false">
      <c r="A114" s="40" t="s">
        <v>342</v>
      </c>
      <c r="B114" s="56" t="str">
        <f aca="false" t="array" ref="B114:B114">INDEX(Countries!$D$2:$D$255, MATCH(A114, Countries!$B$2:$B$255, 0))</f>
        <v>TTO</v>
      </c>
      <c r="C114" s="70" t="n">
        <v>8146.60367354172</v>
      </c>
      <c r="D114" s="70" t="n">
        <v>35.7199429748139</v>
      </c>
      <c r="E114" s="70" t="n">
        <v>1</v>
      </c>
      <c r="F114" s="70" t="n">
        <v>324.818944788296</v>
      </c>
      <c r="G114" s="70" t="n">
        <v>0.54</v>
      </c>
      <c r="H114" s="70" t="n">
        <v>772.707153767407</v>
      </c>
      <c r="K114" s="60"/>
      <c r="L114" s="60"/>
    </row>
    <row r="115" customFormat="false" ht="12.75" hidden="false" customHeight="true" outlineLevel="0" collapsed="false">
      <c r="A115" s="40" t="s">
        <v>343</v>
      </c>
      <c r="B115" s="56" t="str">
        <f aca="false" t="array" ref="B115:B115">INDEX(Countries!$D$2:$D$255, MATCH(A115, Countries!$B$2:$B$255, 0))</f>
        <v>TCA</v>
      </c>
      <c r="C115" s="70" t="n">
        <v>15318.526160457</v>
      </c>
      <c r="D115" s="70" t="n">
        <v>7.95087265675501</v>
      </c>
      <c r="E115" s="70" t="n">
        <v>1</v>
      </c>
      <c r="F115" s="70" t="e">
        <f aca="false">#N/A</f>
        <v>#N/A</v>
      </c>
      <c r="G115" s="70" t="n">
        <v>0.54</v>
      </c>
      <c r="H115" s="70" t="e">
        <f aca="false">#N/A</f>
        <v>#N/A</v>
      </c>
      <c r="K115" s="60"/>
      <c r="L115" s="60"/>
    </row>
    <row r="116" customFormat="false" ht="12.75" hidden="false" customHeight="true" outlineLevel="0" collapsed="false">
      <c r="A116" s="40" t="s">
        <v>344</v>
      </c>
      <c r="B116" s="56" t="str">
        <f aca="false" t="array" ref="B116:B116">INDEX(Countries!$D$2:$D$255, MATCH(A116, Countries!$B$2:$B$255, 0))</f>
        <v>TUV</v>
      </c>
      <c r="C116" s="70" t="n">
        <v>8.91171500260011</v>
      </c>
      <c r="D116" s="70" t="n">
        <v>56.375</v>
      </c>
      <c r="E116" s="70" t="n">
        <v>1</v>
      </c>
      <c r="F116" s="70" t="e">
        <f aca="false">#N/A</f>
        <v>#N/A</v>
      </c>
      <c r="G116" s="70" t="n">
        <v>0.54</v>
      </c>
      <c r="H116" s="70" t="e">
        <f aca="false">#N/A</f>
        <v>#N/A</v>
      </c>
      <c r="K116" s="60"/>
      <c r="L116" s="60"/>
    </row>
    <row r="117" customFormat="false" ht="12.75" hidden="false" customHeight="true" outlineLevel="0" collapsed="false">
      <c r="A117" s="40" t="s">
        <v>345</v>
      </c>
      <c r="B117" s="56" t="str">
        <f aca="false" t="array" ref="B117:B117">INDEX(Countries!$D$2:$D$255, MATCH(A117, Countries!$B$2:$B$255, 0))</f>
        <v>ARE</v>
      </c>
      <c r="C117" s="70" t="n">
        <v>2055.54460097474</v>
      </c>
      <c r="D117" s="70" t="n">
        <v>3.82041507835663</v>
      </c>
      <c r="E117" s="70" t="n">
        <v>1</v>
      </c>
      <c r="F117" s="70" t="n">
        <v>394.310200985969</v>
      </c>
      <c r="G117" s="70" t="n">
        <v>0.54</v>
      </c>
      <c r="H117" s="70" t="n">
        <v>793.297400415454</v>
      </c>
      <c r="K117" s="60"/>
      <c r="L117" s="60"/>
    </row>
    <row r="118" customFormat="false" ht="12.75" hidden="false" customHeight="true" outlineLevel="0" collapsed="false">
      <c r="A118" s="40" t="s">
        <v>346</v>
      </c>
      <c r="B118" s="56" t="str">
        <f aca="false" t="array" ref="B118:B118">INDEX(Countries!$D$2:$D$255, MATCH(A118, Countries!$B$2:$B$255, 0))</f>
        <v>VUT</v>
      </c>
      <c r="C118" s="70" t="n">
        <v>1571.76863045337</v>
      </c>
      <c r="D118" s="70" t="n">
        <v>66.4212076583211</v>
      </c>
      <c r="E118" s="70" t="n">
        <v>1</v>
      </c>
      <c r="F118" s="70" t="n">
        <v>0</v>
      </c>
      <c r="G118" s="70" t="n">
        <v>0.54</v>
      </c>
      <c r="H118" s="70" t="n">
        <v>243.101620029455</v>
      </c>
      <c r="K118" s="60"/>
      <c r="L118" s="60"/>
    </row>
    <row r="119" customFormat="false" ht="12.75" hidden="false" customHeight="true" outlineLevel="0" collapsed="false">
      <c r="A119" s="40" t="s">
        <v>347</v>
      </c>
      <c r="B119" s="56" t="str">
        <f aca="false" t="array" ref="B119:B119">INDEX(Countries!$D$2:$D$255, MATCH(A119, Countries!$B$2:$B$255, 0))</f>
        <v>VEN</v>
      </c>
      <c r="C119" s="70" t="n">
        <v>284392.096306692</v>
      </c>
      <c r="D119" s="70" t="n">
        <v>82.9942730493585</v>
      </c>
      <c r="E119" s="70" t="n">
        <v>1</v>
      </c>
      <c r="F119" s="70" t="n">
        <v>0</v>
      </c>
      <c r="G119" s="70" t="n">
        <v>0.54</v>
      </c>
      <c r="H119" s="70" t="n">
        <v>303.759039360652</v>
      </c>
      <c r="K119" s="60"/>
      <c r="L119" s="60"/>
    </row>
    <row r="120" customFormat="false" ht="12.75" hidden="false" customHeight="true" outlineLevel="0" collapsed="false">
      <c r="A120" s="40" t="s">
        <v>348</v>
      </c>
      <c r="B120" s="56" t="str">
        <f aca="false" t="array" ref="B120:B120">INDEX(Countries!$D$2:$D$255, MATCH(A120, Countries!$B$2:$B$255, 0))</f>
        <v>VNM</v>
      </c>
      <c r="C120" s="70" t="n">
        <v>184654.886200489</v>
      </c>
      <c r="D120" s="70" t="n">
        <v>39.354668209107</v>
      </c>
      <c r="E120" s="70" t="n">
        <v>1</v>
      </c>
      <c r="F120" s="70" t="n">
        <v>0</v>
      </c>
      <c r="G120" s="70" t="n">
        <v>0.54</v>
      </c>
      <c r="H120" s="70" t="n">
        <v>144.038085645332</v>
      </c>
      <c r="K120" s="60"/>
      <c r="L120" s="60"/>
    </row>
    <row r="121" customFormat="false" ht="12.75" hidden="false" customHeight="true" outlineLevel="0" collapsed="false">
      <c r="A121" s="40" t="s">
        <v>349</v>
      </c>
      <c r="B121" s="56" t="str">
        <f aca="false" t="array" ref="B121:B121">INDEX(Countries!$D$2:$D$255, MATCH(A121, Countries!$B$2:$B$255, 0))</f>
        <v>VIR</v>
      </c>
      <c r="C121" s="70" t="n">
        <v>263.144199110191</v>
      </c>
      <c r="D121" s="70" t="n">
        <v>22.4254143646409</v>
      </c>
      <c r="E121" s="70" t="n">
        <v>1</v>
      </c>
      <c r="F121" s="70" t="e">
        <f aca="false">#N/A</f>
        <v>#N/A</v>
      </c>
      <c r="G121" s="70" t="n">
        <v>0.54</v>
      </c>
      <c r="H121" s="70" t="e">
        <f aca="false">#N/A</f>
        <v>#N/A</v>
      </c>
      <c r="K121" s="60"/>
      <c r="L121" s="60"/>
    </row>
    <row r="122" customFormat="false" ht="12.75" hidden="false" customHeight="true" outlineLevel="0" collapsed="false">
      <c r="A122" s="40" t="s">
        <v>350</v>
      </c>
      <c r="B122" s="56" t="str">
        <f aca="false" t="array" ref="B122:B122">INDEX(Countries!$D$2:$D$255, MATCH(A122, Countries!$B$2:$B$255, 0))</f>
        <v>WLF</v>
      </c>
      <c r="C122" s="70" t="n">
        <v>29.3624138209446</v>
      </c>
      <c r="D122" s="70" t="n">
        <v>64.4285714285714</v>
      </c>
      <c r="E122" s="70" t="n">
        <v>1</v>
      </c>
      <c r="F122" s="70" t="e">
        <f aca="false">#N/A</f>
        <v>#N/A</v>
      </c>
      <c r="G122" s="70" t="n">
        <v>0.54</v>
      </c>
      <c r="H122" s="70" t="e">
        <f aca="false">#N/A</f>
        <v>#N/A</v>
      </c>
      <c r="K122" s="60"/>
      <c r="L122" s="60"/>
    </row>
    <row r="123" customFormat="false" ht="12.75" hidden="false" customHeight="true" outlineLevel="0" collapsed="false">
      <c r="A123" s="40" t="s">
        <v>351</v>
      </c>
      <c r="B123" s="56" t="str">
        <f aca="false" t="array" ref="B123:B123">INDEX(Countries!$D$2:$D$255, MATCH(A123, Countries!$B$2:$B$255, 0))</f>
        <v>YEM</v>
      </c>
      <c r="C123" s="70" t="n">
        <v>1465.37863413311</v>
      </c>
      <c r="D123" s="70" t="n">
        <v>17.2962607861937</v>
      </c>
      <c r="E123" s="70" t="n">
        <v>1</v>
      </c>
      <c r="F123" s="70" t="n">
        <v>0</v>
      </c>
      <c r="G123" s="70" t="n">
        <v>0.54</v>
      </c>
      <c r="H123" s="70" t="n">
        <v>63.3043144774689</v>
      </c>
      <c r="K123" s="60"/>
      <c r="L123" s="60"/>
    </row>
    <row r="124" customFormat="false" ht="12.75" hidden="false" customHeight="true" outlineLevel="0" collapsed="false">
      <c r="A124" s="40" t="s">
        <v>352</v>
      </c>
      <c r="B124" s="56" t="str">
        <f aca="false" t="array" ref="B124:B124">INDEX(Countries!$D$2:$D$255, MATCH(A124, Countries!$B$2:$B$255, 0))</f>
        <v>ITA</v>
      </c>
      <c r="C124" s="70" t="e">
        <f aca="false">#N/A</f>
        <v>#N/A</v>
      </c>
      <c r="D124" s="70" t="e">
        <f aca="false">#N/A</f>
        <v>#N/A</v>
      </c>
      <c r="E124" s="70" t="n">
        <v>1</v>
      </c>
      <c r="F124" s="70" t="e">
        <f aca="false">#N/A</f>
        <v>#N/A</v>
      </c>
      <c r="G124" s="70" t="n">
        <v>0.54</v>
      </c>
      <c r="H124" s="70" t="e">
        <f aca="false">#N/A</f>
        <v>#N/A</v>
      </c>
      <c r="K124" s="60"/>
      <c r="L124" s="60"/>
    </row>
    <row r="125" customFormat="false" ht="12.75" hidden="false" customHeight="true" outlineLevel="0" collapsed="false">
      <c r="A125" s="40" t="s">
        <v>353</v>
      </c>
      <c r="B125" s="56" t="str">
        <f aca="false" t="array" ref="B125:B125">INDEX(Countries!$D$2:$D$255, MATCH(A125, Countries!$B$2:$B$255, 0))</f>
        <v>UKR</v>
      </c>
      <c r="C125" s="70" t="e">
        <f aca="false">#N/A</f>
        <v>#N/A</v>
      </c>
      <c r="D125" s="70" t="e">
        <f aca="false">#N/A</f>
        <v>#N/A</v>
      </c>
      <c r="E125" s="70" t="n">
        <v>1</v>
      </c>
      <c r="F125" s="70" t="e">
        <f aca="false">#N/A</f>
        <v>#N/A</v>
      </c>
      <c r="G125" s="70" t="n">
        <v>0.54</v>
      </c>
      <c r="H125" s="70" t="e">
        <f aca="false">#N/A</f>
        <v>#N/A</v>
      </c>
      <c r="K125" s="60"/>
      <c r="L125" s="60"/>
    </row>
    <row r="126" customFormat="false" ht="12.75" hidden="false" customHeight="true" outlineLevel="0" collapsed="false">
      <c r="A126" s="40" t="s">
        <v>354</v>
      </c>
      <c r="B126" s="56" t="str">
        <f aca="false" t="array" ref="B126:B126">INDEX(Countries!$D$2:$D$255, MATCH(A126, Countries!$B$2:$B$255, 0))</f>
        <v>TUN</v>
      </c>
      <c r="C126" s="70" t="e">
        <f aca="false">#N/A</f>
        <v>#N/A</v>
      </c>
      <c r="D126" s="70" t="e">
        <f aca="false">#N/A</f>
        <v>#N/A</v>
      </c>
      <c r="E126" s="70" t="n">
        <v>1</v>
      </c>
      <c r="F126" s="70" t="e">
        <f aca="false">#N/A</f>
        <v>#N/A</v>
      </c>
      <c r="G126" s="70" t="n">
        <v>0.54</v>
      </c>
      <c r="H126" s="70" t="e">
        <f aca="false">#N/A</f>
        <v>#N/A</v>
      </c>
      <c r="K126" s="60"/>
      <c r="L126" s="60"/>
    </row>
    <row r="127" customFormat="false" ht="12.75" hidden="false" customHeight="true" outlineLevel="0" collapsed="false">
      <c r="A127" s="40" t="s">
        <v>355</v>
      </c>
      <c r="B127" s="56" t="str">
        <f aca="false" t="array" ref="B127:B127">INDEX(Countries!$D$2:$D$255, MATCH(A127, Countries!$B$2:$B$255, 0))</f>
        <v>ESP</v>
      </c>
      <c r="C127" s="70" t="e">
        <f aca="false">#N/A</f>
        <v>#N/A</v>
      </c>
      <c r="D127" s="70" t="e">
        <f aca="false">#N/A</f>
        <v>#N/A</v>
      </c>
      <c r="E127" s="70" t="n">
        <v>1</v>
      </c>
      <c r="F127" s="70" t="e">
        <f aca="false">#N/A</f>
        <v>#N/A</v>
      </c>
      <c r="G127" s="70" t="n">
        <v>0.54</v>
      </c>
      <c r="H127" s="70" t="e">
        <f aca="false">#N/A</f>
        <v>#N/A</v>
      </c>
      <c r="K127" s="60"/>
      <c r="L127" s="60"/>
    </row>
    <row r="128" customFormat="false" ht="12.75" hidden="false" customHeight="true" outlineLevel="0" collapsed="false">
      <c r="A128" s="40" t="s">
        <v>356</v>
      </c>
      <c r="B128" s="56" t="str">
        <f aca="false" t="array" ref="B128:B128">INDEX(Countries!$D$2:$D$255, MATCH(A128, Countries!$B$2:$B$255, 0))</f>
        <v>KWT</v>
      </c>
      <c r="C128" s="70" t="e">
        <f aca="false">#N/A</f>
        <v>#N/A</v>
      </c>
      <c r="D128" s="70" t="e">
        <f aca="false">#N/A</f>
        <v>#N/A</v>
      </c>
      <c r="E128" s="70" t="n">
        <v>1</v>
      </c>
      <c r="F128" s="70" t="e">
        <f aca="false">#N/A</f>
        <v>#N/A</v>
      </c>
      <c r="G128" s="70" t="n">
        <v>0.54</v>
      </c>
      <c r="H128" s="70" t="e">
        <f aca="false">#N/A</f>
        <v>#N/A</v>
      </c>
      <c r="K128" s="60"/>
      <c r="L128" s="60"/>
    </row>
    <row r="129" customFormat="false" ht="12.75" hidden="false" customHeight="true" outlineLevel="0" collapsed="false">
      <c r="A129" s="40" t="s">
        <v>357</v>
      </c>
      <c r="B129" s="56" t="str">
        <f aca="false" t="array" ref="B129:B129">INDEX(Countries!$D$2:$D$255, MATCH(A129, Countries!$B$2:$B$255, 0))</f>
        <v>DNK</v>
      </c>
      <c r="C129" s="70" t="e">
        <f aca="false">#N/A</f>
        <v>#N/A</v>
      </c>
      <c r="D129" s="70" t="e">
        <f aca="false">#N/A</f>
        <v>#N/A</v>
      </c>
      <c r="E129" s="70" t="n">
        <v>1</v>
      </c>
      <c r="F129" s="70" t="e">
        <f aca="false">#N/A</f>
        <v>#N/A</v>
      </c>
      <c r="G129" s="70" t="n">
        <v>0.54</v>
      </c>
      <c r="H129" s="70" t="e">
        <f aca="false">#N/A</f>
        <v>#N/A</v>
      </c>
      <c r="K129" s="60"/>
      <c r="L129" s="60"/>
    </row>
    <row r="130" customFormat="false" ht="12.75" hidden="false" customHeight="true" outlineLevel="0" collapsed="false">
      <c r="A130" s="40" t="s">
        <v>358</v>
      </c>
      <c r="B130" s="56" t="str">
        <f aca="false" t="array" ref="B130:B130">INDEX(Countries!$D$2:$D$255, MATCH(A130, Countries!$B$2:$B$255, 0))</f>
        <v>FRA</v>
      </c>
      <c r="C130" s="70" t="e">
        <f aca="false">#N/A</f>
        <v>#N/A</v>
      </c>
      <c r="D130" s="70" t="e">
        <f aca="false">#N/A</f>
        <v>#N/A</v>
      </c>
      <c r="E130" s="70" t="n">
        <v>1</v>
      </c>
      <c r="F130" s="70" t="e">
        <f aca="false">#N/A</f>
        <v>#N/A</v>
      </c>
      <c r="G130" s="70" t="n">
        <v>0.54</v>
      </c>
      <c r="H130" s="70" t="e">
        <f aca="false">#N/A</f>
        <v>#N/A</v>
      </c>
      <c r="K130" s="60"/>
      <c r="L130" s="60"/>
    </row>
    <row r="131" customFormat="false" ht="12.75" hidden="false" customHeight="true" outlineLevel="0" collapsed="false">
      <c r="A131" s="40" t="s">
        <v>359</v>
      </c>
      <c r="B131" s="56" t="str">
        <f aca="false" t="array" ref="B131:B131">INDEX(Countries!$D$2:$D$255, MATCH(A131, Countries!$B$2:$B$255, 0))</f>
        <v>RUS</v>
      </c>
      <c r="C131" s="70" t="e">
        <f aca="false">#N/A</f>
        <v>#N/A</v>
      </c>
      <c r="D131" s="70" t="e">
        <f aca="false">#N/A</f>
        <v>#N/A</v>
      </c>
      <c r="E131" s="70" t="n">
        <v>1</v>
      </c>
      <c r="F131" s="70" t="e">
        <f aca="false">#N/A</f>
        <v>#N/A</v>
      </c>
      <c r="G131" s="70" t="n">
        <v>0.54</v>
      </c>
      <c r="H131" s="70" t="e">
        <f aca="false">#N/A</f>
        <v>#N/A</v>
      </c>
      <c r="K131" s="60"/>
      <c r="L131" s="60"/>
    </row>
    <row r="132" customFormat="false" ht="12.75" hidden="false" customHeight="true" outlineLevel="0" collapsed="false">
      <c r="A132" s="40" t="s">
        <v>360</v>
      </c>
      <c r="B132" s="56" t="str">
        <f aca="false" t="array" ref="B132:B132">INDEX(Countries!$D$2:$D$255, MATCH(A132, Countries!$B$2:$B$255, 0))</f>
        <v>UMI</v>
      </c>
      <c r="C132" s="70" t="e">
        <f aca="false">#N/A</f>
        <v>#N/A</v>
      </c>
      <c r="D132" s="70" t="e">
        <f aca="false">#N/A</f>
        <v>#N/A</v>
      </c>
      <c r="E132" s="70" t="n">
        <v>1</v>
      </c>
      <c r="F132" s="70" t="e">
        <f aca="false">#N/A</f>
        <v>#N/A</v>
      </c>
      <c r="G132" s="70" t="n">
        <v>0.54</v>
      </c>
      <c r="H132" s="70" t="e">
        <f aca="false">#N/A</f>
        <v>#N/A</v>
      </c>
      <c r="K132" s="60"/>
      <c r="L132" s="60"/>
    </row>
    <row r="133" customFormat="false" ht="12.75" hidden="false" customHeight="true" outlineLevel="0" collapsed="false">
      <c r="A133" s="40" t="s">
        <v>361</v>
      </c>
      <c r="B133" s="56" t="str">
        <f aca="false" t="array" ref="B133:B133">INDEX(Countries!$D$2:$D$255, MATCH(A133, Countries!$B$2:$B$255, 0))</f>
        <v>GRC</v>
      </c>
      <c r="C133" s="70" t="e">
        <f aca="false">#N/A</f>
        <v>#N/A</v>
      </c>
      <c r="D133" s="70" t="e">
        <f aca="false">#N/A</f>
        <v>#N/A</v>
      </c>
      <c r="E133" s="70" t="n">
        <v>1</v>
      </c>
      <c r="F133" s="70" t="e">
        <f aca="false">#N/A</f>
        <v>#N/A</v>
      </c>
      <c r="G133" s="70" t="n">
        <v>0.54</v>
      </c>
      <c r="H133" s="70" t="e">
        <f aca="false">#N/A</f>
        <v>#N/A</v>
      </c>
      <c r="K133" s="60"/>
      <c r="L133" s="60"/>
    </row>
    <row r="134" customFormat="false" ht="12.75" hidden="false" customHeight="true" outlineLevel="0" collapsed="false">
      <c r="A134" s="40" t="s">
        <v>362</v>
      </c>
      <c r="B134" s="56" t="str">
        <f aca="false" t="array" ref="B134:B134">INDEX(Countries!$D$2:$D$255, MATCH(A134, Countries!$B$2:$B$255, 0))</f>
        <v>CAN</v>
      </c>
      <c r="C134" s="70" t="e">
        <f aca="false">#N/A</f>
        <v>#N/A</v>
      </c>
      <c r="D134" s="70" t="e">
        <f aca="false">#N/A</f>
        <v>#N/A</v>
      </c>
      <c r="E134" s="70" t="n">
        <v>1</v>
      </c>
      <c r="F134" s="70" t="e">
        <f aca="false">#N/A</f>
        <v>#N/A</v>
      </c>
      <c r="G134" s="70" t="n">
        <v>0.54</v>
      </c>
      <c r="H134" s="70" t="e">
        <f aca="false">#N/A</f>
        <v>#N/A</v>
      </c>
      <c r="K134" s="60"/>
      <c r="L134" s="60"/>
    </row>
    <row r="135" customFormat="false" ht="12.75" hidden="false" customHeight="true" outlineLevel="0" collapsed="false">
      <c r="A135" s="40" t="s">
        <v>363</v>
      </c>
      <c r="B135" s="56" t="str">
        <f aca="false" t="array" ref="B135:B135">INDEX(Countries!$D$2:$D$255, MATCH(A135, Countries!$B$2:$B$255, 0))</f>
        <v>DEU</v>
      </c>
      <c r="C135" s="70" t="e">
        <f aca="false">#N/A</f>
        <v>#N/A</v>
      </c>
      <c r="D135" s="70" t="e">
        <f aca="false">#N/A</f>
        <v>#N/A</v>
      </c>
      <c r="E135" s="70" t="n">
        <v>1</v>
      </c>
      <c r="F135" s="70" t="e">
        <f aca="false">#N/A</f>
        <v>#N/A</v>
      </c>
      <c r="G135" s="70" t="n">
        <v>0.54</v>
      </c>
      <c r="H135" s="70" t="e">
        <f aca="false">#N/A</f>
        <v>#N/A</v>
      </c>
      <c r="K135" s="60"/>
      <c r="L135" s="60"/>
    </row>
    <row r="136" customFormat="false" ht="12.75" hidden="false" customHeight="true" outlineLevel="0" collapsed="false">
      <c r="A136" s="40" t="s">
        <v>364</v>
      </c>
      <c r="B136" s="56" t="str">
        <f aca="false" t="array" ref="B136:B136">INDEX(Countries!$D$2:$D$255, MATCH(A136, Countries!$B$2:$B$255, 0))</f>
        <v>HRV</v>
      </c>
      <c r="C136" s="70" t="e">
        <f aca="false">#N/A</f>
        <v>#N/A</v>
      </c>
      <c r="D136" s="70" t="e">
        <f aca="false">#N/A</f>
        <v>#N/A</v>
      </c>
      <c r="E136" s="70" t="n">
        <v>1</v>
      </c>
      <c r="F136" s="70" t="e">
        <f aca="false">#N/A</f>
        <v>#N/A</v>
      </c>
      <c r="G136" s="70" t="n">
        <v>0.54</v>
      </c>
      <c r="H136" s="70" t="e">
        <f aca="false">#N/A</f>
        <v>#N/A</v>
      </c>
      <c r="K136" s="60"/>
      <c r="L136" s="60"/>
    </row>
    <row r="137" customFormat="false" ht="12.75" hidden="false" customHeight="true" outlineLevel="0" collapsed="false">
      <c r="A137" s="40" t="s">
        <v>365</v>
      </c>
      <c r="B137" s="56" t="str">
        <f aca="false" t="array" ref="B137:B137">INDEX(Countries!$D$2:$D$255, MATCH(A137, Countries!$B$2:$B$255, 0))</f>
        <v>GBR</v>
      </c>
      <c r="C137" s="70" t="e">
        <f aca="false">#N/A</f>
        <v>#N/A</v>
      </c>
      <c r="D137" s="70" t="e">
        <f aca="false">#N/A</f>
        <v>#N/A</v>
      </c>
      <c r="E137" s="70" t="n">
        <v>1</v>
      </c>
      <c r="F137" s="70" t="e">
        <f aca="false">#N/A</f>
        <v>#N/A</v>
      </c>
      <c r="G137" s="70" t="n">
        <v>0.54</v>
      </c>
      <c r="H137" s="70" t="e">
        <f aca="false">#N/A</f>
        <v>#N/A</v>
      </c>
      <c r="K137" s="60"/>
      <c r="L137" s="60"/>
    </row>
    <row r="138" customFormat="false" ht="12.75" hidden="false" customHeight="true" outlineLevel="0" collapsed="false">
      <c r="A138" s="40" t="s">
        <v>366</v>
      </c>
      <c r="B138" s="56" t="str">
        <f aca="false" t="array" ref="B138:B138">INDEX(Countries!$D$2:$D$255, MATCH(A138, Countries!$B$2:$B$255, 0))</f>
        <v>MLT</v>
      </c>
      <c r="C138" s="70" t="e">
        <f aca="false">#N/A</f>
        <v>#N/A</v>
      </c>
      <c r="D138" s="70" t="e">
        <f aca="false">#N/A</f>
        <v>#N/A</v>
      </c>
      <c r="E138" s="70" t="n">
        <v>1</v>
      </c>
      <c r="F138" s="70" t="e">
        <f aca="false">#N/A</f>
        <v>#N/A</v>
      </c>
      <c r="G138" s="70" t="n">
        <v>0.54</v>
      </c>
      <c r="H138" s="70" t="e">
        <f aca="false">#N/A</f>
        <v>#N/A</v>
      </c>
      <c r="K138" s="60"/>
      <c r="L138" s="60"/>
    </row>
    <row r="139" customFormat="false" ht="12.75" hidden="false" customHeight="true" outlineLevel="0" collapsed="false">
      <c r="A139" s="40" t="s">
        <v>367</v>
      </c>
      <c r="B139" s="56" t="str">
        <f aca="false" t="array" ref="B139:B139">INDEX(Countries!$D$2:$D$255, MATCH(A139, Countries!$B$2:$B$255, 0))</f>
        <v>CYP</v>
      </c>
      <c r="C139" s="70" t="e">
        <f aca="false">#N/A</f>
        <v>#N/A</v>
      </c>
      <c r="D139" s="70" t="e">
        <f aca="false">#N/A</f>
        <v>#N/A</v>
      </c>
      <c r="E139" s="70" t="n">
        <v>1</v>
      </c>
      <c r="F139" s="70" t="e">
        <f aca="false">#N/A</f>
        <v>#N/A</v>
      </c>
      <c r="G139" s="70" t="n">
        <v>0.54</v>
      </c>
      <c r="H139" s="70" t="e">
        <f aca="false">#N/A</f>
        <v>#N/A</v>
      </c>
      <c r="K139" s="60"/>
      <c r="L139" s="60"/>
    </row>
    <row r="140" customFormat="false" ht="12.75" hidden="false" customHeight="true" outlineLevel="0" collapsed="false">
      <c r="A140" s="40" t="s">
        <v>368</v>
      </c>
      <c r="B140" s="56" t="str">
        <f aca="false" t="array" ref="B140:B140">INDEX(Countries!$D$2:$D$255, MATCH(A140, Countries!$B$2:$B$255, 0))</f>
        <v>NOR</v>
      </c>
      <c r="C140" s="70" t="e">
        <f aca="false">#N/A</f>
        <v>#N/A</v>
      </c>
      <c r="D140" s="70" t="e">
        <f aca="false">#N/A</f>
        <v>#N/A</v>
      </c>
      <c r="E140" s="70" t="n">
        <v>1</v>
      </c>
      <c r="F140" s="70" t="e">
        <f aca="false">#N/A</f>
        <v>#N/A</v>
      </c>
      <c r="G140" s="70" t="n">
        <v>0.54</v>
      </c>
      <c r="H140" s="70" t="e">
        <f aca="false">#N/A</f>
        <v>#N/A</v>
      </c>
      <c r="K140" s="60"/>
      <c r="L140" s="60"/>
    </row>
    <row r="141" customFormat="false" ht="12.75" hidden="false" customHeight="true" outlineLevel="0" collapsed="false">
      <c r="A141" s="40" t="s">
        <v>369</v>
      </c>
      <c r="B141" s="56" t="str">
        <f aca="false" t="array" ref="B141:B141">INDEX(Countries!$D$2:$D$255, MATCH(A141, Countries!$B$2:$B$255, 0))</f>
        <v>ALB</v>
      </c>
      <c r="C141" s="70" t="e">
        <f aca="false">#N/A</f>
        <v>#N/A</v>
      </c>
      <c r="D141" s="70" t="e">
        <f aca="false">#N/A</f>
        <v>#N/A</v>
      </c>
      <c r="E141" s="70" t="n">
        <v>1</v>
      </c>
      <c r="F141" s="70" t="e">
        <f aca="false">#N/A</f>
        <v>#N/A</v>
      </c>
      <c r="G141" s="70" t="n">
        <v>0.54</v>
      </c>
      <c r="H141" s="70" t="e">
        <f aca="false">#N/A</f>
        <v>#N/A</v>
      </c>
      <c r="K141" s="60"/>
      <c r="L141" s="60"/>
    </row>
    <row r="142" customFormat="false" ht="12.75" hidden="false" customHeight="true" outlineLevel="0" collapsed="false">
      <c r="A142" s="40" t="s">
        <v>370</v>
      </c>
      <c r="B142" s="56" t="str">
        <f aca="false" t="array" ref="B142:B142">INDEX(Countries!$D$2:$D$255, MATCH(A142, Countries!$B$2:$B$255, 0))</f>
        <v>DZA</v>
      </c>
      <c r="C142" s="70" t="e">
        <f aca="false">#N/A</f>
        <v>#N/A</v>
      </c>
      <c r="D142" s="70" t="e">
        <f aca="false">#N/A</f>
        <v>#N/A</v>
      </c>
      <c r="E142" s="70" t="n">
        <v>1</v>
      </c>
      <c r="F142" s="70" t="e">
        <f aca="false">#N/A</f>
        <v>#N/A</v>
      </c>
      <c r="G142" s="70" t="n">
        <v>0.54</v>
      </c>
      <c r="H142" s="70" t="e">
        <f aca="false">#N/A</f>
        <v>#N/A</v>
      </c>
      <c r="K142" s="60"/>
      <c r="L142" s="60"/>
    </row>
    <row r="143" customFormat="false" ht="12.75" hidden="false" customHeight="true" outlineLevel="0" collapsed="false">
      <c r="A143" s="40" t="s">
        <v>371</v>
      </c>
      <c r="B143" s="56" t="str">
        <f aca="false" t="array" ref="B143:B143">INDEX(Countries!$D$2:$D$255, MATCH(A143, Countries!$B$2:$B$255, 0))</f>
        <v>SWE</v>
      </c>
      <c r="C143" s="70" t="e">
        <f aca="false">#N/A</f>
        <v>#N/A</v>
      </c>
      <c r="D143" s="70" t="e">
        <f aca="false">#N/A</f>
        <v>#N/A</v>
      </c>
      <c r="E143" s="70" t="n">
        <v>1</v>
      </c>
      <c r="F143" s="70" t="e">
        <f aca="false">#N/A</f>
        <v>#N/A</v>
      </c>
      <c r="G143" s="70" t="n">
        <v>0.54</v>
      </c>
      <c r="H143" s="70" t="e">
        <f aca="false">#N/A</f>
        <v>#N/A</v>
      </c>
      <c r="K143" s="60"/>
      <c r="L143" s="60"/>
    </row>
    <row r="144" customFormat="false" ht="12.75" hidden="false" customHeight="true" outlineLevel="0" collapsed="false">
      <c r="A144" s="40" t="s">
        <v>372</v>
      </c>
      <c r="B144" s="56" t="str">
        <f aca="false" t="array" ref="B144:B144">INDEX(Countries!$D$2:$D$255, MATCH(A144, Countries!$B$2:$B$255, 0))</f>
        <v>ISR</v>
      </c>
      <c r="C144" s="70" t="e">
        <f aca="false">#N/A</f>
        <v>#N/A</v>
      </c>
      <c r="D144" s="70" t="e">
        <f aca="false">#N/A</f>
        <v>#N/A</v>
      </c>
      <c r="E144" s="70" t="n">
        <v>1</v>
      </c>
      <c r="F144" s="70" t="e">
        <f aca="false">#N/A</f>
        <v>#N/A</v>
      </c>
      <c r="G144" s="70" t="n">
        <v>0.54</v>
      </c>
      <c r="H144" s="70" t="e">
        <f aca="false">#N/A</f>
        <v>#N/A</v>
      </c>
      <c r="K144" s="60"/>
      <c r="L144" s="60"/>
    </row>
    <row r="145" customFormat="false" ht="12.75" hidden="false" customHeight="true" outlineLevel="0" collapsed="false">
      <c r="A145" s="40" t="s">
        <v>373</v>
      </c>
      <c r="B145" s="56" t="str">
        <f aca="false" t="array" ref="B145:B145">INDEX(Countries!$D$2:$D$255, MATCH(A145, Countries!$B$2:$B$255, 0))</f>
        <v>MSR</v>
      </c>
      <c r="C145" s="70" t="e">
        <f aca="false">#N/A</f>
        <v>#N/A</v>
      </c>
      <c r="D145" s="70" t="e">
        <f aca="false">#N/A</f>
        <v>#N/A</v>
      </c>
      <c r="E145" s="70" t="n">
        <v>1</v>
      </c>
      <c r="F145" s="70" t="e">
        <f aca="false">#N/A</f>
        <v>#N/A</v>
      </c>
      <c r="G145" s="70" t="n">
        <v>0.54</v>
      </c>
      <c r="H145" s="70" t="e">
        <f aca="false">#N/A</f>
        <v>#N/A</v>
      </c>
      <c r="K145" s="60"/>
      <c r="L145" s="60"/>
    </row>
    <row r="146" customFormat="false" ht="12.75" hidden="false" customHeight="true" outlineLevel="0" collapsed="false">
      <c r="A146" s="40" t="s">
        <v>374</v>
      </c>
      <c r="B146" s="56" t="str">
        <f aca="false" t="array" ref="B146:B146">INDEX(Countries!$D$2:$D$255, MATCH(A146, Countries!$B$2:$B$255, 0))</f>
        <v>LBY</v>
      </c>
      <c r="C146" s="70" t="e">
        <f aca="false">#N/A</f>
        <v>#N/A</v>
      </c>
      <c r="D146" s="70" t="e">
        <f aca="false">#N/A</f>
        <v>#N/A</v>
      </c>
      <c r="E146" s="70" t="n">
        <v>1</v>
      </c>
      <c r="F146" s="70" t="e">
        <f aca="false">#N/A</f>
        <v>#N/A</v>
      </c>
      <c r="G146" s="70" t="n">
        <v>0.54</v>
      </c>
      <c r="H146" s="70" t="e">
        <f aca="false">#N/A</f>
        <v>#N/A</v>
      </c>
      <c r="K146" s="60"/>
      <c r="L146" s="60"/>
    </row>
    <row r="147" customFormat="false" ht="12.75" hidden="false" customHeight="true" outlineLevel="0" collapsed="false">
      <c r="A147" s="40" t="s">
        <v>375</v>
      </c>
      <c r="B147" s="56" t="str">
        <f aca="false" t="array" ref="B147:B147">INDEX(Countries!$D$2:$D$255, MATCH(A147, Countries!$B$2:$B$255, 0))</f>
        <v>NLD</v>
      </c>
      <c r="C147" s="70" t="e">
        <f aca="false">#N/A</f>
        <v>#N/A</v>
      </c>
      <c r="D147" s="70" t="e">
        <f aca="false">#N/A</f>
        <v>#N/A</v>
      </c>
      <c r="E147" s="70" t="n">
        <v>1</v>
      </c>
      <c r="F147" s="70" t="e">
        <f aca="false">#N/A</f>
        <v>#N/A</v>
      </c>
      <c r="G147" s="70" t="n">
        <v>0.54</v>
      </c>
      <c r="H147" s="70" t="e">
        <f aca="false">#N/A</f>
        <v>#N/A</v>
      </c>
      <c r="K147" s="60"/>
      <c r="L147" s="60"/>
    </row>
    <row r="148" customFormat="false" ht="12.75" hidden="false" customHeight="true" outlineLevel="0" collapsed="false">
      <c r="A148" s="40" t="s">
        <v>376</v>
      </c>
      <c r="B148" s="56" t="str">
        <f aca="false" t="array" ref="B148:B148">INDEX(Countries!$D$2:$D$255, MATCH(A148, Countries!$B$2:$B$255, 0))</f>
        <v>POL</v>
      </c>
      <c r="C148" s="70" t="e">
        <f aca="false">#N/A</f>
        <v>#N/A</v>
      </c>
      <c r="D148" s="70" t="e">
        <f aca="false">#N/A</f>
        <v>#N/A</v>
      </c>
      <c r="E148" s="70" t="n">
        <v>1</v>
      </c>
      <c r="F148" s="70" t="e">
        <f aca="false">#N/A</f>
        <v>#N/A</v>
      </c>
      <c r="G148" s="70" t="n">
        <v>0.54</v>
      </c>
      <c r="H148" s="70" t="e">
        <f aca="false">#N/A</f>
        <v>#N/A</v>
      </c>
      <c r="K148" s="60"/>
      <c r="L148" s="60"/>
    </row>
    <row r="149" customFormat="false" ht="12.75" hidden="false" customHeight="true" outlineLevel="0" collapsed="false">
      <c r="A149" s="40" t="s">
        <v>377</v>
      </c>
      <c r="B149" s="56" t="str">
        <f aca="false" t="array" ref="B149:B149">INDEX(Countries!$D$2:$D$255, MATCH(A149, Countries!$B$2:$B$255, 0))</f>
        <v>TUR</v>
      </c>
      <c r="C149" s="70" t="e">
        <f aca="false">#N/A</f>
        <v>#N/A</v>
      </c>
      <c r="D149" s="70" t="e">
        <f aca="false">#N/A</f>
        <v>#N/A</v>
      </c>
      <c r="E149" s="70" t="n">
        <v>1</v>
      </c>
      <c r="F149" s="70" t="e">
        <f aca="false">#N/A</f>
        <v>#N/A</v>
      </c>
      <c r="G149" s="70" t="n">
        <v>0.54</v>
      </c>
      <c r="H149" s="70" t="e">
        <f aca="false">#N/A</f>
        <v>#N/A</v>
      </c>
      <c r="K149" s="60"/>
      <c r="L149" s="60"/>
    </row>
    <row r="150" customFormat="false" ht="12.75" hidden="false" customHeight="true" outlineLevel="0" collapsed="false">
      <c r="A150" s="40" t="s">
        <v>378</v>
      </c>
      <c r="B150" s="56" t="str">
        <f aca="false" t="array" ref="B150:B150">INDEX(Countries!$D$2:$D$255, MATCH(A150, Countries!$B$2:$B$255, 0))</f>
        <v>JOR</v>
      </c>
      <c r="C150" s="70" t="e">
        <f aca="false">#N/A</f>
        <v>#N/A</v>
      </c>
      <c r="D150" s="70" t="e">
        <f aca="false">#N/A</f>
        <v>#N/A</v>
      </c>
      <c r="E150" s="70" t="n">
        <v>1</v>
      </c>
      <c r="F150" s="70" t="e">
        <f aca="false">#N/A</f>
        <v>#N/A</v>
      </c>
      <c r="G150" s="70" t="n">
        <v>0.54</v>
      </c>
      <c r="H150" s="70" t="e">
        <f aca="false">#N/A</f>
        <v>#N/A</v>
      </c>
      <c r="K150" s="60"/>
      <c r="L150" s="60"/>
    </row>
    <row r="151" customFormat="false" ht="12.75" hidden="false" customHeight="true" outlineLevel="0" collapsed="false">
      <c r="A151" s="40" t="s">
        <v>1039</v>
      </c>
      <c r="B151" s="56" t="str">
        <f aca="false" t="array" ref="B151:B151">INDEX(Countries!$D$2:$D$255, MATCH(A151, Countries!$B$2:$B$255, 0))</f>
        <v>HKG</v>
      </c>
      <c r="C151" s="70" t="e">
        <f aca="false">#N/A</f>
        <v>#N/A</v>
      </c>
      <c r="D151" s="70" t="n">
        <v>39.1493055555556</v>
      </c>
      <c r="E151" s="70" t="n">
        <v>1</v>
      </c>
      <c r="F151" s="70" t="e">
        <f aca="false">#N/A</f>
        <v>#N/A</v>
      </c>
      <c r="G151" s="70" t="n">
        <v>0.54</v>
      </c>
      <c r="H151" s="70" t="e">
        <f aca="false">#N/A</f>
        <v>#N/A</v>
      </c>
      <c r="K151" s="60"/>
      <c r="L151" s="60"/>
    </row>
    <row r="152" customFormat="false" ht="12.75" hidden="false" customHeight="true" outlineLevel="0" collapsed="false">
      <c r="A152" s="40" t="s">
        <v>379</v>
      </c>
      <c r="B152" s="56" t="str">
        <f aca="false" t="array" ref="B152:B152">INDEX(Countries!$D$2:$D$255, MATCH(A152, Countries!$B$2:$B$255, 0))</f>
        <v>SVN</v>
      </c>
      <c r="C152" s="70" t="e">
        <f aca="false">#N/A</f>
        <v>#N/A</v>
      </c>
      <c r="D152" s="70" t="e">
        <f aca="false">#N/A</f>
        <v>#N/A</v>
      </c>
      <c r="E152" s="70" t="n">
        <v>1</v>
      </c>
      <c r="F152" s="70" t="e">
        <f aca="false">#N/A</f>
        <v>#N/A</v>
      </c>
      <c r="G152" s="70" t="n">
        <v>0.54</v>
      </c>
      <c r="H152" s="70" t="e">
        <f aca="false">#N/A</f>
        <v>#N/A</v>
      </c>
      <c r="K152" s="60"/>
      <c r="L152" s="60"/>
    </row>
    <row r="153" customFormat="false" ht="12.75" hidden="false" customHeight="true" outlineLevel="0" collapsed="false">
      <c r="A153" s="40" t="s">
        <v>380</v>
      </c>
      <c r="B153" s="56" t="str">
        <f aca="false" t="array" ref="B153:B153">INDEX(Countries!$D$2:$D$255, MATCH(A153, Countries!$B$2:$B$255, 0))</f>
        <v>ARG</v>
      </c>
      <c r="C153" s="70" t="e">
        <f aca="false">#N/A</f>
        <v>#N/A</v>
      </c>
      <c r="D153" s="70" t="e">
        <f aca="false">#N/A</f>
        <v>#N/A</v>
      </c>
      <c r="E153" s="70" t="n">
        <v>1</v>
      </c>
      <c r="F153" s="70" t="e">
        <f aca="false">#N/A</f>
        <v>#N/A</v>
      </c>
      <c r="G153" s="70" t="n">
        <v>0.54</v>
      </c>
      <c r="H153" s="70" t="e">
        <f aca="false">#N/A</f>
        <v>#N/A</v>
      </c>
      <c r="K153" s="60"/>
      <c r="L153" s="60"/>
    </row>
    <row r="154" customFormat="false" ht="12.75" hidden="false" customHeight="true" outlineLevel="0" collapsed="false">
      <c r="A154" s="40" t="s">
        <v>381</v>
      </c>
      <c r="B154" s="56" t="str">
        <f aca="false" t="array" ref="B154:B154">INDEX(Countries!$D$2:$D$255, MATCH(A154, Countries!$B$2:$B$255, 0))</f>
        <v>AZE</v>
      </c>
      <c r="C154" s="70" t="e">
        <f aca="false">#N/A</f>
        <v>#N/A</v>
      </c>
      <c r="D154" s="70" t="e">
        <f aca="false">#N/A</f>
        <v>#N/A</v>
      </c>
      <c r="E154" s="70" t="n">
        <v>1</v>
      </c>
      <c r="F154" s="70" t="e">
        <f aca="false">#N/A</f>
        <v>#N/A</v>
      </c>
      <c r="G154" s="70" t="n">
        <v>0.54</v>
      </c>
      <c r="H154" s="70" t="e">
        <f aca="false">#N/A</f>
        <v>#N/A</v>
      </c>
      <c r="K154" s="60"/>
      <c r="L154" s="60"/>
    </row>
    <row r="155" customFormat="false" ht="12.75" hidden="false" customHeight="true" outlineLevel="0" collapsed="false">
      <c r="A155" s="40" t="s">
        <v>382</v>
      </c>
      <c r="B155" s="56" t="str">
        <f aca="false" t="array" ref="B155:B155">INDEX(Countries!$D$2:$D$255, MATCH(A155, Countries!$B$2:$B$255, 0))</f>
        <v>BEL</v>
      </c>
      <c r="C155" s="70" t="e">
        <f aca="false">#N/A</f>
        <v>#N/A</v>
      </c>
      <c r="D155" s="70" t="e">
        <f aca="false">#N/A</f>
        <v>#N/A</v>
      </c>
      <c r="E155" s="70" t="n">
        <v>1</v>
      </c>
      <c r="F155" s="70" t="e">
        <f aca="false">#N/A</f>
        <v>#N/A</v>
      </c>
      <c r="G155" s="70" t="n">
        <v>0.54</v>
      </c>
      <c r="H155" s="70" t="e">
        <f aca="false">#N/A</f>
        <v>#N/A</v>
      </c>
      <c r="K155" s="60"/>
      <c r="L155" s="60"/>
    </row>
    <row r="156" customFormat="false" ht="12.75" hidden="false" customHeight="true" outlineLevel="0" collapsed="false">
      <c r="A156" s="40" t="s">
        <v>383</v>
      </c>
      <c r="B156" s="56" t="str">
        <f aca="false" t="array" ref="B156:B156">INDEX(Countries!$D$2:$D$255, MATCH(A156, Countries!$B$2:$B$255, 0))</f>
        <v>BIH</v>
      </c>
      <c r="C156" s="70" t="e">
        <f aca="false">#N/A</f>
        <v>#N/A</v>
      </c>
      <c r="D156" s="70" t="e">
        <f aca="false">#N/A</f>
        <v>#N/A</v>
      </c>
      <c r="E156" s="70" t="n">
        <v>1</v>
      </c>
      <c r="F156" s="70" t="e">
        <f aca="false">#N/A</f>
        <v>#N/A</v>
      </c>
      <c r="G156" s="70" t="n">
        <v>0.54</v>
      </c>
      <c r="H156" s="70" t="e">
        <f aca="false">#N/A</f>
        <v>#N/A</v>
      </c>
      <c r="K156" s="60"/>
      <c r="L156" s="60"/>
    </row>
    <row r="157" customFormat="false" ht="12.75" hidden="false" customHeight="true" outlineLevel="0" collapsed="false">
      <c r="A157" s="40" t="s">
        <v>384</v>
      </c>
      <c r="B157" s="56" t="str">
        <f aca="false" t="array" ref="B157:B157">INDEX(Countries!$D$2:$D$255, MATCH(A157, Countries!$B$2:$B$255, 0))</f>
        <v>IOT</v>
      </c>
      <c r="C157" s="70" t="e">
        <f aca="false">#N/A</f>
        <v>#N/A</v>
      </c>
      <c r="D157" s="70" t="e">
        <f aca="false">#N/A</f>
        <v>#N/A</v>
      </c>
      <c r="E157" s="70" t="n">
        <v>1</v>
      </c>
      <c r="F157" s="70" t="e">
        <f aca="false">#N/A</f>
        <v>#N/A</v>
      </c>
      <c r="G157" s="70" t="n">
        <v>0.54</v>
      </c>
      <c r="H157" s="70" t="e">
        <f aca="false">#N/A</f>
        <v>#N/A</v>
      </c>
      <c r="K157" s="60"/>
      <c r="L157" s="60"/>
    </row>
    <row r="158" customFormat="false" ht="12.75" hidden="false" customHeight="true" outlineLevel="0" collapsed="false">
      <c r="A158" s="40" t="s">
        <v>385</v>
      </c>
      <c r="B158" s="56" t="str">
        <f aca="false" t="array" ref="B158:B158">INDEX(Countries!$D$2:$D$255, MATCH(A158, Countries!$B$2:$B$255, 0))</f>
        <v>BGR</v>
      </c>
      <c r="C158" s="70" t="e">
        <f aca="false">#N/A</f>
        <v>#N/A</v>
      </c>
      <c r="D158" s="70" t="e">
        <f aca="false">#N/A</f>
        <v>#N/A</v>
      </c>
      <c r="E158" s="70" t="n">
        <v>1</v>
      </c>
      <c r="F158" s="70" t="e">
        <f aca="false">#N/A</f>
        <v>#N/A</v>
      </c>
      <c r="G158" s="70" t="n">
        <v>0.54</v>
      </c>
      <c r="H158" s="70" t="e">
        <f aca="false">#N/A</f>
        <v>#N/A</v>
      </c>
      <c r="K158" s="60"/>
      <c r="L158" s="60"/>
    </row>
    <row r="159" customFormat="false" ht="12.75" hidden="false" customHeight="true" outlineLevel="0" collapsed="false">
      <c r="A159" s="40" t="s">
        <v>386</v>
      </c>
      <c r="B159" s="56" t="str">
        <f aca="false" t="array" ref="B159:B159">INDEX(Countries!$D$2:$D$255, MATCH(A159, Countries!$B$2:$B$255, 0))</f>
        <v>CPV</v>
      </c>
      <c r="C159" s="70" t="e">
        <f aca="false">#N/A</f>
        <v>#N/A</v>
      </c>
      <c r="D159" s="70" t="e">
        <f aca="false">#N/A</f>
        <v>#N/A</v>
      </c>
      <c r="E159" s="70" t="n">
        <v>1</v>
      </c>
      <c r="F159" s="70" t="e">
        <f aca="false">#N/A</f>
        <v>#N/A</v>
      </c>
      <c r="G159" s="70" t="n">
        <v>0.54</v>
      </c>
      <c r="H159" s="70" t="e">
        <f aca="false">#N/A</f>
        <v>#N/A</v>
      </c>
      <c r="K159" s="60"/>
      <c r="L159" s="60"/>
    </row>
    <row r="160" customFormat="false" ht="12.75" hidden="false" customHeight="true" outlineLevel="0" collapsed="false">
      <c r="A160" s="40" t="s">
        <v>387</v>
      </c>
      <c r="B160" s="56" t="str">
        <f aca="false" t="array" ref="B160:B160">INDEX(Countries!$D$2:$D$255, MATCH(A160, Countries!$B$2:$B$255, 0))</f>
        <v>CHL</v>
      </c>
      <c r="C160" s="70" t="e">
        <f aca="false">#N/A</f>
        <v>#N/A</v>
      </c>
      <c r="D160" s="70" t="e">
        <f aca="false">#N/A</f>
        <v>#N/A</v>
      </c>
      <c r="E160" s="70" t="n">
        <v>1</v>
      </c>
      <c r="F160" s="70" t="e">
        <f aca="false">#N/A</f>
        <v>#N/A</v>
      </c>
      <c r="G160" s="70" t="n">
        <v>0.54</v>
      </c>
      <c r="H160" s="70" t="e">
        <f aca="false">#N/A</f>
        <v>#N/A</v>
      </c>
      <c r="K160" s="60"/>
      <c r="L160" s="60"/>
    </row>
    <row r="161" customFormat="false" ht="12.75" hidden="false" customHeight="true" outlineLevel="0" collapsed="false">
      <c r="A161" s="40" t="s">
        <v>388</v>
      </c>
      <c r="B161" s="56" t="str">
        <f aca="false" t="array" ref="B161:B161">INDEX(Countries!$D$2:$D$255, MATCH(A161, Countries!$B$2:$B$255, 0))</f>
        <v>EST</v>
      </c>
      <c r="C161" s="70" t="e">
        <f aca="false">#N/A</f>
        <v>#N/A</v>
      </c>
      <c r="D161" s="70" t="e">
        <f aca="false">#N/A</f>
        <v>#N/A</v>
      </c>
      <c r="E161" s="70" t="n">
        <v>1</v>
      </c>
      <c r="F161" s="70" t="e">
        <f aca="false">#N/A</f>
        <v>#N/A</v>
      </c>
      <c r="G161" s="70" t="n">
        <v>0.54</v>
      </c>
      <c r="H161" s="70" t="e">
        <f aca="false">#N/A</f>
        <v>#N/A</v>
      </c>
      <c r="K161" s="60"/>
      <c r="L161" s="60"/>
    </row>
    <row r="162" customFormat="false" ht="12.75" hidden="false" customHeight="true" outlineLevel="0" collapsed="false">
      <c r="A162" s="40" t="s">
        <v>389</v>
      </c>
      <c r="B162" s="56" t="str">
        <f aca="false" t="array" ref="B162:B162">INDEX(Countries!$D$2:$D$255, MATCH(A162, Countries!$B$2:$B$255, 0))</f>
        <v>FLK</v>
      </c>
      <c r="C162" s="70" t="e">
        <f aca="false">#N/A</f>
        <v>#N/A</v>
      </c>
      <c r="D162" s="70" t="e">
        <f aca="false">#N/A</f>
        <v>#N/A</v>
      </c>
      <c r="E162" s="70" t="n">
        <v>1</v>
      </c>
      <c r="F162" s="70" t="e">
        <f aca="false">#N/A</f>
        <v>#N/A</v>
      </c>
      <c r="G162" s="70" t="n">
        <v>0.54</v>
      </c>
      <c r="H162" s="70" t="e">
        <f aca="false">#N/A</f>
        <v>#N/A</v>
      </c>
      <c r="K162" s="60"/>
      <c r="L162" s="60"/>
    </row>
    <row r="163" customFormat="false" ht="12.75" hidden="false" customHeight="true" outlineLevel="0" collapsed="false">
      <c r="A163" s="40" t="s">
        <v>390</v>
      </c>
      <c r="B163" s="56" t="str">
        <f aca="false" t="array" ref="B163:B163">INDEX(Countries!$D$2:$D$255, MATCH(A163, Countries!$B$2:$B$255, 0))</f>
        <v>FRO</v>
      </c>
      <c r="C163" s="70" t="e">
        <f aca="false">#N/A</f>
        <v>#N/A</v>
      </c>
      <c r="D163" s="70" t="e">
        <f aca="false">#N/A</f>
        <v>#N/A</v>
      </c>
      <c r="E163" s="70" t="n">
        <v>1</v>
      </c>
      <c r="F163" s="70" t="e">
        <f aca="false">#N/A</f>
        <v>#N/A</v>
      </c>
      <c r="G163" s="70" t="n">
        <v>0.54</v>
      </c>
      <c r="H163" s="70" t="e">
        <f aca="false">#N/A</f>
        <v>#N/A</v>
      </c>
      <c r="K163" s="60"/>
      <c r="L163" s="60"/>
    </row>
    <row r="164" customFormat="false" ht="12.75" hidden="false" customHeight="true" outlineLevel="0" collapsed="false">
      <c r="A164" s="40" t="s">
        <v>391</v>
      </c>
      <c r="B164" s="56" t="str">
        <f aca="false" t="array" ref="B164:B164">INDEX(Countries!$D$2:$D$255, MATCH(A164, Countries!$B$2:$B$255, 0))</f>
        <v>FIN</v>
      </c>
      <c r="C164" s="70" t="e">
        <f aca="false">#N/A</f>
        <v>#N/A</v>
      </c>
      <c r="D164" s="70" t="e">
        <f aca="false">#N/A</f>
        <v>#N/A</v>
      </c>
      <c r="E164" s="70" t="n">
        <v>1</v>
      </c>
      <c r="F164" s="70" t="e">
        <f aca="false">#N/A</f>
        <v>#N/A</v>
      </c>
      <c r="G164" s="70" t="n">
        <v>0.54</v>
      </c>
      <c r="H164" s="70" t="e">
        <f aca="false">#N/A</f>
        <v>#N/A</v>
      </c>
      <c r="K164" s="60"/>
      <c r="L164" s="60"/>
    </row>
    <row r="165" customFormat="false" ht="12.75" hidden="false" customHeight="true" outlineLevel="0" collapsed="false">
      <c r="A165" s="40" t="s">
        <v>392</v>
      </c>
      <c r="B165" s="56" t="str">
        <f aca="false" t="array" ref="B165:B165">INDEX(Countries!$D$2:$D$255, MATCH(A165, Countries!$B$2:$B$255, 0))</f>
        <v>GEO</v>
      </c>
      <c r="C165" s="70" t="e">
        <f aca="false">#N/A</f>
        <v>#N/A</v>
      </c>
      <c r="D165" s="70" t="e">
        <f aca="false">#N/A</f>
        <v>#N/A</v>
      </c>
      <c r="E165" s="70" t="n">
        <v>1</v>
      </c>
      <c r="F165" s="70" t="e">
        <f aca="false">#N/A</f>
        <v>#N/A</v>
      </c>
      <c r="G165" s="70" t="n">
        <v>0.54</v>
      </c>
      <c r="H165" s="70" t="e">
        <f aca="false">#N/A</f>
        <v>#N/A</v>
      </c>
      <c r="K165" s="60"/>
      <c r="L165" s="60"/>
    </row>
    <row r="166" customFormat="false" ht="12.75" hidden="false" customHeight="true" outlineLevel="0" collapsed="false">
      <c r="A166" s="40" t="s">
        <v>393</v>
      </c>
      <c r="B166" s="56" t="str">
        <f aca="false" t="array" ref="B166:B166">INDEX(Countries!$D$2:$D$255, MATCH(A166, Countries!$B$2:$B$255, 0))</f>
        <v>GIB</v>
      </c>
      <c r="C166" s="70" t="e">
        <f aca="false">#N/A</f>
        <v>#N/A</v>
      </c>
      <c r="D166" s="70" t="e">
        <f aca="false">#N/A</f>
        <v>#N/A</v>
      </c>
      <c r="E166" s="70" t="n">
        <v>1</v>
      </c>
      <c r="F166" s="70" t="e">
        <f aca="false">#N/A</f>
        <v>#N/A</v>
      </c>
      <c r="G166" s="70" t="n">
        <v>0.54</v>
      </c>
      <c r="H166" s="70" t="e">
        <f aca="false">#N/A</f>
        <v>#N/A</v>
      </c>
      <c r="K166" s="60"/>
      <c r="L166" s="60"/>
    </row>
    <row r="167" customFormat="false" ht="12.75" hidden="false" customHeight="true" outlineLevel="0" collapsed="false">
      <c r="A167" s="40" t="s">
        <v>394</v>
      </c>
      <c r="B167" s="56" t="str">
        <f aca="false" t="array" ref="B167:B167">INDEX(Countries!$D$2:$D$255, MATCH(A167, Countries!$B$2:$B$255, 0))</f>
        <v>GRL</v>
      </c>
      <c r="C167" s="70" t="e">
        <f aca="false">#N/A</f>
        <v>#N/A</v>
      </c>
      <c r="D167" s="70" t="e">
        <f aca="false">#N/A</f>
        <v>#N/A</v>
      </c>
      <c r="E167" s="70" t="n">
        <v>1</v>
      </c>
      <c r="F167" s="70" t="e">
        <f aca="false">#N/A</f>
        <v>#N/A</v>
      </c>
      <c r="G167" s="70" t="n">
        <v>0.54</v>
      </c>
      <c r="H167" s="70" t="e">
        <f aca="false">#N/A</f>
        <v>#N/A</v>
      </c>
      <c r="K167" s="60"/>
      <c r="L167" s="60"/>
    </row>
    <row r="168" customFormat="false" ht="12.75" hidden="false" customHeight="true" outlineLevel="0" collapsed="false">
      <c r="A168" s="40" t="s">
        <v>395</v>
      </c>
      <c r="B168" s="56" t="str">
        <f aca="false" t="array" ref="B168:B168">INDEX(Countries!$D$2:$D$255, MATCH(A168, Countries!$B$2:$B$255, 0))</f>
        <v>GGY</v>
      </c>
      <c r="C168" s="70" t="e">
        <f aca="false">#N/A</f>
        <v>#N/A</v>
      </c>
      <c r="D168" s="70" t="e">
        <f aca="false">#N/A</f>
        <v>#N/A</v>
      </c>
      <c r="E168" s="70" t="n">
        <v>1</v>
      </c>
      <c r="F168" s="70" t="e">
        <f aca="false">#N/A</f>
        <v>#N/A</v>
      </c>
      <c r="G168" s="70" t="n">
        <v>0.54</v>
      </c>
      <c r="H168" s="70" t="e">
        <f aca="false">#N/A</f>
        <v>#N/A</v>
      </c>
      <c r="K168" s="60"/>
      <c r="L168" s="60"/>
    </row>
    <row r="169" customFormat="false" ht="12.75" hidden="false" customHeight="true" outlineLevel="0" collapsed="false">
      <c r="A169" s="40" t="s">
        <v>396</v>
      </c>
      <c r="B169" s="56" t="str">
        <f aca="false" t="array" ref="B169:B169">INDEX(Countries!$D$2:$D$255, MATCH(A169, Countries!$B$2:$B$255, 0))</f>
        <v>ISL</v>
      </c>
      <c r="C169" s="70" t="e">
        <f aca="false">#N/A</f>
        <v>#N/A</v>
      </c>
      <c r="D169" s="70" t="e">
        <f aca="false">#N/A</f>
        <v>#N/A</v>
      </c>
      <c r="E169" s="70" t="n">
        <v>1</v>
      </c>
      <c r="F169" s="70" t="e">
        <f aca="false">#N/A</f>
        <v>#N/A</v>
      </c>
      <c r="G169" s="70" t="n">
        <v>0.54</v>
      </c>
      <c r="H169" s="70" t="e">
        <f aca="false">#N/A</f>
        <v>#N/A</v>
      </c>
      <c r="K169" s="60"/>
      <c r="L169" s="60"/>
    </row>
    <row r="170" customFormat="false" ht="12.75" hidden="false" customHeight="true" outlineLevel="0" collapsed="false">
      <c r="A170" s="40" t="s">
        <v>397</v>
      </c>
      <c r="B170" s="56" t="str">
        <f aca="false" t="array" ref="B170:B170">INDEX(Countries!$D$2:$D$255, MATCH(A170, Countries!$B$2:$B$255, 0))</f>
        <v>IRQ</v>
      </c>
      <c r="C170" s="70" t="e">
        <f aca="false">#N/A</f>
        <v>#N/A</v>
      </c>
      <c r="D170" s="70" t="e">
        <f aca="false">#N/A</f>
        <v>#N/A</v>
      </c>
      <c r="E170" s="70" t="n">
        <v>1</v>
      </c>
      <c r="F170" s="70" t="e">
        <f aca="false">#N/A</f>
        <v>#N/A</v>
      </c>
      <c r="G170" s="70" t="n">
        <v>0.54</v>
      </c>
      <c r="H170" s="70" t="e">
        <f aca="false">#N/A</f>
        <v>#N/A</v>
      </c>
      <c r="K170" s="60"/>
      <c r="L170" s="60"/>
    </row>
    <row r="171" customFormat="false" ht="12.75" hidden="false" customHeight="true" outlineLevel="0" collapsed="false">
      <c r="A171" s="40" t="s">
        <v>398</v>
      </c>
      <c r="B171" s="56" t="str">
        <f aca="false" t="array" ref="B171:B171">INDEX(Countries!$D$2:$D$255, MATCH(A171, Countries!$B$2:$B$255, 0))</f>
        <v>IRL</v>
      </c>
      <c r="C171" s="70" t="e">
        <f aca="false">#N/A</f>
        <v>#N/A</v>
      </c>
      <c r="D171" s="70" t="e">
        <f aca="false">#N/A</f>
        <v>#N/A</v>
      </c>
      <c r="E171" s="70" t="n">
        <v>1</v>
      </c>
      <c r="F171" s="70" t="e">
        <f aca="false">#N/A</f>
        <v>#N/A</v>
      </c>
      <c r="G171" s="70" t="n">
        <v>0.54</v>
      </c>
      <c r="H171" s="70" t="e">
        <f aca="false">#N/A</f>
        <v>#N/A</v>
      </c>
      <c r="K171" s="60"/>
      <c r="L171" s="60"/>
    </row>
    <row r="172" customFormat="false" ht="12.75" hidden="false" customHeight="true" outlineLevel="0" collapsed="false">
      <c r="A172" s="40" t="s">
        <v>399</v>
      </c>
      <c r="B172" s="56" t="str">
        <f aca="false" t="array" ref="B172:B172">INDEX(Countries!$D$2:$D$255, MATCH(A172, Countries!$B$2:$B$255, 0))</f>
        <v>IMN</v>
      </c>
      <c r="C172" s="70" t="e">
        <f aca="false">#N/A</f>
        <v>#N/A</v>
      </c>
      <c r="D172" s="70" t="e">
        <f aca="false">#N/A</f>
        <v>#N/A</v>
      </c>
      <c r="E172" s="70" t="n">
        <v>1</v>
      </c>
      <c r="F172" s="70" t="e">
        <f aca="false">#N/A</f>
        <v>#N/A</v>
      </c>
      <c r="G172" s="70" t="n">
        <v>0.54</v>
      </c>
      <c r="H172" s="70" t="e">
        <f aca="false">#N/A</f>
        <v>#N/A</v>
      </c>
      <c r="K172" s="60"/>
      <c r="L172" s="60"/>
    </row>
    <row r="173" customFormat="false" ht="12.75" hidden="false" customHeight="true" outlineLevel="0" collapsed="false">
      <c r="A173" s="40" t="s">
        <v>400</v>
      </c>
      <c r="B173" s="56" t="str">
        <f aca="false" t="array" ref="B173:B173">INDEX(Countries!$D$2:$D$255, MATCH(A173, Countries!$B$2:$B$255, 0))</f>
        <v>JEY</v>
      </c>
      <c r="C173" s="70" t="e">
        <f aca="false">#N/A</f>
        <v>#N/A</v>
      </c>
      <c r="D173" s="70" t="e">
        <f aca="false">#N/A</f>
        <v>#N/A</v>
      </c>
      <c r="E173" s="70" t="n">
        <v>1</v>
      </c>
      <c r="F173" s="70" t="e">
        <f aca="false">#N/A</f>
        <v>#N/A</v>
      </c>
      <c r="G173" s="70" t="n">
        <v>0.54</v>
      </c>
      <c r="H173" s="70" t="e">
        <f aca="false">#N/A</f>
        <v>#N/A</v>
      </c>
      <c r="K173" s="60"/>
      <c r="L173" s="60"/>
    </row>
    <row r="174" customFormat="false" ht="12.75" hidden="false" customHeight="true" outlineLevel="0" collapsed="false">
      <c r="A174" s="40" t="s">
        <v>401</v>
      </c>
      <c r="B174" s="56" t="str">
        <f aca="false" t="array" ref="B174:B174">INDEX(Countries!$D$2:$D$255, MATCH(A174, Countries!$B$2:$B$255, 0))</f>
        <v>KAZ</v>
      </c>
      <c r="C174" s="70" t="e">
        <f aca="false">#N/A</f>
        <v>#N/A</v>
      </c>
      <c r="D174" s="70" t="e">
        <f aca="false">#N/A</f>
        <v>#N/A</v>
      </c>
      <c r="E174" s="70" t="n">
        <v>1</v>
      </c>
      <c r="F174" s="70" t="e">
        <f aca="false">#N/A</f>
        <v>#N/A</v>
      </c>
      <c r="G174" s="70" t="n">
        <v>0.54</v>
      </c>
      <c r="H174" s="70" t="e">
        <f aca="false">#N/A</f>
        <v>#N/A</v>
      </c>
      <c r="K174" s="60"/>
      <c r="L174" s="60"/>
    </row>
    <row r="175" customFormat="false" ht="12.75" hidden="false" customHeight="true" outlineLevel="0" collapsed="false">
      <c r="A175" s="40" t="s">
        <v>402</v>
      </c>
      <c r="B175" s="56" t="str">
        <f aca="false" t="array" ref="B175:B175">INDEX(Countries!$D$2:$D$255, MATCH(A175, Countries!$B$2:$B$255, 0))</f>
        <v>PRK</v>
      </c>
      <c r="C175" s="70" t="e">
        <f aca="false">#N/A</f>
        <v>#N/A</v>
      </c>
      <c r="D175" s="70" t="e">
        <f aca="false">#N/A</f>
        <v>#N/A</v>
      </c>
      <c r="E175" s="70" t="n">
        <v>1</v>
      </c>
      <c r="F175" s="70" t="e">
        <f aca="false">#N/A</f>
        <v>#N/A</v>
      </c>
      <c r="G175" s="70" t="n">
        <v>0.54</v>
      </c>
      <c r="H175" s="70" t="e">
        <f aca="false">#N/A</f>
        <v>#N/A</v>
      </c>
      <c r="K175" s="60"/>
      <c r="L175" s="60"/>
    </row>
    <row r="176" customFormat="false" ht="12.75" hidden="false" customHeight="true" outlineLevel="0" collapsed="false">
      <c r="A176" s="40" t="s">
        <v>403</v>
      </c>
      <c r="B176" s="56" t="str">
        <f aca="false" t="array" ref="B176:B176">INDEX(Countries!$D$2:$D$255, MATCH(A176, Countries!$B$2:$B$255, 0))</f>
        <v>KOR</v>
      </c>
      <c r="C176" s="70" t="e">
        <f aca="false">#N/A</f>
        <v>#N/A</v>
      </c>
      <c r="D176" s="70" t="e">
        <f aca="false">#N/A</f>
        <v>#N/A</v>
      </c>
      <c r="E176" s="70" t="n">
        <v>1</v>
      </c>
      <c r="F176" s="70" t="e">
        <f aca="false">#N/A</f>
        <v>#N/A</v>
      </c>
      <c r="G176" s="70" t="n">
        <v>0.54</v>
      </c>
      <c r="H176" s="70" t="e">
        <f aca="false">#N/A</f>
        <v>#N/A</v>
      </c>
      <c r="K176" s="60"/>
      <c r="L176" s="60"/>
    </row>
    <row r="177" customFormat="false" ht="12.75" hidden="false" customHeight="true" outlineLevel="0" collapsed="false">
      <c r="A177" s="40" t="s">
        <v>404</v>
      </c>
      <c r="B177" s="56" t="str">
        <f aca="false" t="array" ref="B177:B177">INDEX(Countries!$D$2:$D$255, MATCH(A177, Countries!$B$2:$B$255, 0))</f>
        <v>LVA</v>
      </c>
      <c r="C177" s="70" t="e">
        <f aca="false">#N/A</f>
        <v>#N/A</v>
      </c>
      <c r="D177" s="70" t="e">
        <f aca="false">#N/A</f>
        <v>#N/A</v>
      </c>
      <c r="E177" s="70" t="n">
        <v>1</v>
      </c>
      <c r="F177" s="70" t="e">
        <f aca="false">#N/A</f>
        <v>#N/A</v>
      </c>
      <c r="G177" s="70" t="n">
        <v>0.54</v>
      </c>
      <c r="H177" s="70" t="e">
        <f aca="false">#N/A</f>
        <v>#N/A</v>
      </c>
      <c r="K177" s="60"/>
      <c r="L177" s="60"/>
    </row>
    <row r="178" customFormat="false" ht="12.75" hidden="false" customHeight="true" outlineLevel="0" collapsed="false">
      <c r="A178" s="40" t="s">
        <v>405</v>
      </c>
      <c r="B178" s="56" t="str">
        <f aca="false" t="array" ref="B178:B178">INDEX(Countries!$D$2:$D$255, MATCH(A178, Countries!$B$2:$B$255, 0))</f>
        <v>LBN</v>
      </c>
      <c r="C178" s="70" t="e">
        <f aca="false">#N/A</f>
        <v>#N/A</v>
      </c>
      <c r="D178" s="70" t="e">
        <f aca="false">#N/A</f>
        <v>#N/A</v>
      </c>
      <c r="E178" s="70" t="n">
        <v>1</v>
      </c>
      <c r="F178" s="70" t="e">
        <f aca="false">#N/A</f>
        <v>#N/A</v>
      </c>
      <c r="G178" s="70" t="n">
        <v>0.54</v>
      </c>
      <c r="H178" s="70" t="e">
        <f aca="false">#N/A</f>
        <v>#N/A</v>
      </c>
      <c r="K178" s="60"/>
      <c r="L178" s="60"/>
    </row>
    <row r="179" customFormat="false" ht="12.75" hidden="false" customHeight="true" outlineLevel="0" collapsed="false">
      <c r="A179" s="40" t="s">
        <v>406</v>
      </c>
      <c r="B179" s="56" t="str">
        <f aca="false" t="array" ref="B179:B179">INDEX(Countries!$D$2:$D$255, MATCH(A179, Countries!$B$2:$B$255, 0))</f>
        <v>LTU</v>
      </c>
      <c r="C179" s="70" t="e">
        <f aca="false">#N/A</f>
        <v>#N/A</v>
      </c>
      <c r="D179" s="70" t="e">
        <f aca="false">#N/A</f>
        <v>#N/A</v>
      </c>
      <c r="E179" s="70" t="n">
        <v>1</v>
      </c>
      <c r="F179" s="70" t="e">
        <f aca="false">#N/A</f>
        <v>#N/A</v>
      </c>
      <c r="G179" s="70" t="n">
        <v>0.54</v>
      </c>
      <c r="H179" s="70" t="e">
        <f aca="false">#N/A</f>
        <v>#N/A</v>
      </c>
      <c r="K179" s="60"/>
      <c r="L179" s="60"/>
    </row>
    <row r="180" customFormat="false" ht="12.75" hidden="false" customHeight="true" outlineLevel="0" collapsed="false">
      <c r="A180" s="40" t="s">
        <v>407</v>
      </c>
      <c r="B180" s="56" t="str">
        <f aca="false" t="array" ref="B180:B180">INDEX(Countries!$D$2:$D$255, MATCH(A180, Countries!$B$2:$B$255, 0))</f>
        <v>MCO</v>
      </c>
      <c r="C180" s="70" t="e">
        <f aca="false">#N/A</f>
        <v>#N/A</v>
      </c>
      <c r="D180" s="70" t="e">
        <f aca="false">#N/A</f>
        <v>#N/A</v>
      </c>
      <c r="E180" s="70" t="n">
        <v>1</v>
      </c>
      <c r="F180" s="70" t="e">
        <f aca="false">#N/A</f>
        <v>#N/A</v>
      </c>
      <c r="G180" s="70" t="n">
        <v>0.54</v>
      </c>
      <c r="H180" s="70" t="e">
        <f aca="false">#N/A</f>
        <v>#N/A</v>
      </c>
      <c r="K180" s="60"/>
      <c r="L180" s="60"/>
    </row>
    <row r="181" customFormat="false" ht="12.75" hidden="false" customHeight="true" outlineLevel="0" collapsed="false">
      <c r="A181" s="40" t="s">
        <v>408</v>
      </c>
      <c r="B181" s="56" t="str">
        <f aca="false" t="array" ref="B181:B181">INDEX(Countries!$D$2:$D$255, MATCH(A181, Countries!$B$2:$B$255, 0))</f>
        <v>MNE</v>
      </c>
      <c r="C181" s="70" t="e">
        <f aca="false">#N/A</f>
        <v>#N/A</v>
      </c>
      <c r="D181" s="70" t="e">
        <f aca="false">#N/A</f>
        <v>#N/A</v>
      </c>
      <c r="E181" s="70" t="n">
        <v>1</v>
      </c>
      <c r="F181" s="70" t="e">
        <f aca="false">#N/A</f>
        <v>#N/A</v>
      </c>
      <c r="G181" s="70" t="n">
        <v>0.54</v>
      </c>
      <c r="H181" s="70" t="e">
        <f aca="false">#N/A</f>
        <v>#N/A</v>
      </c>
      <c r="K181" s="60"/>
      <c r="L181" s="60"/>
    </row>
    <row r="182" customFormat="false" ht="12.75" hidden="false" customHeight="true" outlineLevel="0" collapsed="false">
      <c r="A182" s="40" t="s">
        <v>409</v>
      </c>
      <c r="B182" s="56" t="str">
        <f aca="false" t="array" ref="B182:B182">INDEX(Countries!$D$2:$D$255, MATCH(A182, Countries!$B$2:$B$255, 0))</f>
        <v>MAR</v>
      </c>
      <c r="C182" s="70" t="e">
        <f aca="false">#N/A</f>
        <v>#N/A</v>
      </c>
      <c r="D182" s="70" t="e">
        <f aca="false">#N/A</f>
        <v>#N/A</v>
      </c>
      <c r="E182" s="70" t="n">
        <v>1</v>
      </c>
      <c r="F182" s="70" t="n">
        <v>519.087464023025</v>
      </c>
      <c r="G182" s="70" t="n">
        <v>0.54</v>
      </c>
      <c r="H182" s="70" t="e">
        <f aca="false">#N/A</f>
        <v>#N/A</v>
      </c>
      <c r="K182" s="60"/>
      <c r="L182" s="60"/>
    </row>
    <row r="183" customFormat="false" ht="12.75" hidden="false" customHeight="true" outlineLevel="0" collapsed="false">
      <c r="A183" s="40" t="s">
        <v>410</v>
      </c>
      <c r="B183" s="56" t="str">
        <f aca="false" t="array" ref="B183:B183">INDEX(Countries!$D$2:$D$255, MATCH(A183, Countries!$B$2:$B$255, 0))</f>
        <v>NAM</v>
      </c>
      <c r="C183" s="70" t="e">
        <f aca="false">#N/A</f>
        <v>#N/A</v>
      </c>
      <c r="D183" s="70" t="e">
        <f aca="false">#N/A</f>
        <v>#N/A</v>
      </c>
      <c r="E183" s="70" t="n">
        <v>1</v>
      </c>
      <c r="F183" s="70" t="e">
        <f aca="false">#N/A</f>
        <v>#N/A</v>
      </c>
      <c r="G183" s="70" t="n">
        <v>0.54</v>
      </c>
      <c r="H183" s="70" t="e">
        <f aca="false">#N/A</f>
        <v>#N/A</v>
      </c>
      <c r="K183" s="60"/>
      <c r="L183" s="60"/>
    </row>
    <row r="184" customFormat="false" ht="12.75" hidden="false" customHeight="true" outlineLevel="0" collapsed="false">
      <c r="A184" s="40" t="s">
        <v>411</v>
      </c>
      <c r="B184" s="56" t="str">
        <f aca="false" t="array" ref="B184:B184">INDEX(Countries!$D$2:$D$255, MATCH(A184, Countries!$B$2:$B$255, 0))</f>
        <v>NRU</v>
      </c>
      <c r="C184" s="70" t="e">
        <f aca="false">#N/A</f>
        <v>#N/A</v>
      </c>
      <c r="D184" s="70" t="e">
        <f aca="false">#N/A</f>
        <v>#N/A</v>
      </c>
      <c r="E184" s="70" t="n">
        <v>1</v>
      </c>
      <c r="F184" s="70" t="e">
        <f aca="false">#N/A</f>
        <v>#N/A</v>
      </c>
      <c r="G184" s="70" t="n">
        <v>0.54</v>
      </c>
      <c r="H184" s="70" t="e">
        <f aca="false">#N/A</f>
        <v>#N/A</v>
      </c>
      <c r="K184" s="60"/>
      <c r="L184" s="60"/>
    </row>
    <row r="185" customFormat="false" ht="12.75" hidden="false" customHeight="true" outlineLevel="0" collapsed="false">
      <c r="A185" s="40" t="s">
        <v>412</v>
      </c>
      <c r="B185" s="56" t="str">
        <f aca="false" t="array" ref="B185:B185">INDEX(Countries!$D$2:$D$255, MATCH(A185, Countries!$B$2:$B$255, 0))</f>
        <v>NIU</v>
      </c>
      <c r="C185" s="70" t="e">
        <f aca="false">#N/A</f>
        <v>#N/A</v>
      </c>
      <c r="D185" s="70" t="e">
        <f aca="false">#N/A</f>
        <v>#N/A</v>
      </c>
      <c r="E185" s="70" t="n">
        <v>1</v>
      </c>
      <c r="F185" s="70" t="e">
        <f aca="false">#N/A</f>
        <v>#N/A</v>
      </c>
      <c r="G185" s="70" t="n">
        <v>0.54</v>
      </c>
      <c r="H185" s="70" t="e">
        <f aca="false">#N/A</f>
        <v>#N/A</v>
      </c>
      <c r="K185" s="60"/>
      <c r="L185" s="60"/>
    </row>
    <row r="186" customFormat="false" ht="12.75" hidden="false" customHeight="true" outlineLevel="0" collapsed="false">
      <c r="A186" s="40" t="s">
        <v>413</v>
      </c>
      <c r="B186" s="56" t="str">
        <f aca="false" t="array" ref="B186:B186">INDEX(Countries!$D$2:$D$255, MATCH(A186, Countries!$B$2:$B$255, 0))</f>
        <v>MNP</v>
      </c>
      <c r="C186" s="70" t="e">
        <f aca="false">#N/A</f>
        <v>#N/A</v>
      </c>
      <c r="D186" s="70" t="n">
        <v>45.1</v>
      </c>
      <c r="E186" s="70" t="n">
        <v>1</v>
      </c>
      <c r="F186" s="70" t="e">
        <f aca="false">#N/A</f>
        <v>#N/A</v>
      </c>
      <c r="G186" s="70" t="n">
        <v>0.54</v>
      </c>
      <c r="H186" s="70" t="e">
        <f aca="false">#N/A</f>
        <v>#N/A</v>
      </c>
      <c r="K186" s="60"/>
      <c r="L186" s="60"/>
    </row>
    <row r="187" customFormat="false" ht="12.75" hidden="false" customHeight="true" outlineLevel="0" collapsed="false">
      <c r="A187" s="40" t="s">
        <v>414</v>
      </c>
      <c r="B187" s="56" t="str">
        <f aca="false" t="array" ref="B187:B187">INDEX(Countries!$D$2:$D$255, MATCH(A187, Countries!$B$2:$B$255, 0))</f>
        <v>PCN</v>
      </c>
      <c r="C187" s="70" t="e">
        <f aca="false">#N/A</f>
        <v>#N/A</v>
      </c>
      <c r="D187" s="70" t="e">
        <f aca="false">#N/A</f>
        <v>#N/A</v>
      </c>
      <c r="E187" s="70" t="n">
        <v>1</v>
      </c>
      <c r="F187" s="70" t="e">
        <f aca="false">#N/A</f>
        <v>#N/A</v>
      </c>
      <c r="G187" s="70" t="n">
        <v>0.54</v>
      </c>
      <c r="H187" s="70" t="e">
        <f aca="false">#N/A</f>
        <v>#N/A</v>
      </c>
      <c r="K187" s="60"/>
      <c r="L187" s="60"/>
    </row>
    <row r="188" customFormat="false" ht="12.75" hidden="false" customHeight="true" outlineLevel="0" collapsed="false">
      <c r="A188" s="40" t="s">
        <v>415</v>
      </c>
      <c r="B188" s="56" t="str">
        <f aca="false" t="array" ref="B188:B188">INDEX(Countries!$D$2:$D$255, MATCH(A188, Countries!$B$2:$B$255, 0))</f>
        <v>PRT</v>
      </c>
      <c r="C188" s="70" t="e">
        <f aca="false">#N/A</f>
        <v>#N/A</v>
      </c>
      <c r="D188" s="70" t="e">
        <f aca="false">#N/A</f>
        <v>#N/A</v>
      </c>
      <c r="E188" s="70" t="n">
        <v>1</v>
      </c>
      <c r="F188" s="70" t="e">
        <f aca="false">#N/A</f>
        <v>#N/A</v>
      </c>
      <c r="G188" s="70" t="n">
        <v>0.54</v>
      </c>
      <c r="H188" s="70" t="e">
        <f aca="false">#N/A</f>
        <v>#N/A</v>
      </c>
      <c r="K188" s="60"/>
      <c r="L188" s="60"/>
    </row>
    <row r="189" customFormat="false" ht="12.75" hidden="false" customHeight="true" outlineLevel="0" collapsed="false">
      <c r="A189" s="40" t="s">
        <v>416</v>
      </c>
      <c r="B189" s="56" t="str">
        <f aca="false" t="array" ref="B189:B189">INDEX(Countries!$D$2:$D$255, MATCH(A189, Countries!$B$2:$B$255, 0))</f>
        <v>REU</v>
      </c>
      <c r="C189" s="70" t="e">
        <f aca="false">#N/A</f>
        <v>#N/A</v>
      </c>
      <c r="D189" s="70" t="e">
        <f aca="false">#N/A</f>
        <v>#N/A</v>
      </c>
      <c r="E189" s="70" t="n">
        <v>1</v>
      </c>
      <c r="F189" s="70" t="e">
        <f aca="false">#N/A</f>
        <v>#N/A</v>
      </c>
      <c r="G189" s="70" t="n">
        <v>0.54</v>
      </c>
      <c r="H189" s="70" t="e">
        <f aca="false">#N/A</f>
        <v>#N/A</v>
      </c>
      <c r="K189" s="60"/>
      <c r="L189" s="60"/>
    </row>
    <row r="190" customFormat="false" ht="12.75" hidden="false" customHeight="true" outlineLevel="0" collapsed="false">
      <c r="A190" s="40" t="s">
        <v>417</v>
      </c>
      <c r="B190" s="56" t="str">
        <f aca="false" t="array" ref="B190:B190">INDEX(Countries!$D$2:$D$255, MATCH(A190, Countries!$B$2:$B$255, 0))</f>
        <v>ROU</v>
      </c>
      <c r="C190" s="70" t="e">
        <f aca="false">#N/A</f>
        <v>#N/A</v>
      </c>
      <c r="D190" s="70" t="e">
        <f aca="false">#N/A</f>
        <v>#N/A</v>
      </c>
      <c r="E190" s="70" t="n">
        <v>1</v>
      </c>
      <c r="F190" s="70" t="e">
        <f aca="false">#N/A</f>
        <v>#N/A</v>
      </c>
      <c r="G190" s="70" t="n">
        <v>0.54</v>
      </c>
      <c r="H190" s="70" t="e">
        <f aca="false">#N/A</f>
        <v>#N/A</v>
      </c>
      <c r="K190" s="60"/>
      <c r="L190" s="60"/>
    </row>
    <row r="191" customFormat="false" ht="12.75" hidden="false" customHeight="true" outlineLevel="0" collapsed="false">
      <c r="A191" s="40" t="s">
        <v>418</v>
      </c>
      <c r="B191" s="56" t="str">
        <f aca="false" t="array" ref="B191:B191">INDEX(Countries!$D$2:$D$255, MATCH(A191, Countries!$B$2:$B$255, 0))</f>
        <v>SHN</v>
      </c>
      <c r="C191" s="70" t="e">
        <f aca="false">#N/A</f>
        <v>#N/A</v>
      </c>
      <c r="D191" s="70" t="e">
        <f aca="false">#N/A</f>
        <v>#N/A</v>
      </c>
      <c r="E191" s="70" t="n">
        <v>1</v>
      </c>
      <c r="F191" s="70" t="e">
        <f aca="false">#N/A</f>
        <v>#N/A</v>
      </c>
      <c r="G191" s="70" t="n">
        <v>0.54</v>
      </c>
      <c r="H191" s="70" t="e">
        <f aca="false">#N/A</f>
        <v>#N/A</v>
      </c>
      <c r="K191" s="60"/>
      <c r="L191" s="60"/>
    </row>
    <row r="192" customFormat="false" ht="12.75" hidden="false" customHeight="true" outlineLevel="0" collapsed="false">
      <c r="A192" s="40" t="s">
        <v>419</v>
      </c>
      <c r="B192" s="56" t="str">
        <f aca="false" t="array" ref="B192:B192">INDEX(Countries!$D$2:$D$255, MATCH(A192, Countries!$B$2:$B$255, 0))</f>
        <v>SPM</v>
      </c>
      <c r="C192" s="70" t="e">
        <f aca="false">#N/A</f>
        <v>#N/A</v>
      </c>
      <c r="D192" s="70" t="e">
        <f aca="false">#N/A</f>
        <v>#N/A</v>
      </c>
      <c r="E192" s="70" t="n">
        <v>1</v>
      </c>
      <c r="F192" s="70" t="e">
        <f aca="false">#N/A</f>
        <v>#N/A</v>
      </c>
      <c r="G192" s="70" t="n">
        <v>0.54</v>
      </c>
      <c r="H192" s="70" t="e">
        <f aca="false">#N/A</f>
        <v>#N/A</v>
      </c>
      <c r="K192" s="60"/>
      <c r="L192" s="60"/>
    </row>
    <row r="193" customFormat="false" ht="12.75" hidden="false" customHeight="true" outlineLevel="0" collapsed="false">
      <c r="A193" s="40" t="s">
        <v>420</v>
      </c>
      <c r="B193" s="56" t="str">
        <f aca="false" t="array" ref="B193:B193">INDEX(Countries!$D$2:$D$255, MATCH(A193, Countries!$B$2:$B$255, 0))</f>
        <v>SYR</v>
      </c>
      <c r="C193" s="70" t="e">
        <f aca="false">#N/A</f>
        <v>#N/A</v>
      </c>
      <c r="D193" s="70" t="e">
        <f aca="false">#N/A</f>
        <v>#N/A</v>
      </c>
      <c r="E193" s="70" t="n">
        <v>1</v>
      </c>
      <c r="F193" s="70" t="e">
        <f aca="false">#N/A</f>
        <v>#N/A</v>
      </c>
      <c r="G193" s="70" t="n">
        <v>0.54</v>
      </c>
      <c r="H193" s="70" t="e">
        <f aca="false">#N/A</f>
        <v>#N/A</v>
      </c>
      <c r="K193" s="60"/>
      <c r="L193" s="60"/>
    </row>
    <row r="194" customFormat="false" ht="12.75" hidden="false" customHeight="true" outlineLevel="0" collapsed="false">
      <c r="A194" s="40" t="s">
        <v>421</v>
      </c>
      <c r="B194" s="56" t="str">
        <f aca="false" t="array" ref="B194:B194">INDEX(Countries!$D$2:$D$255, MATCH(A194, Countries!$B$2:$B$255, 0))</f>
        <v>TKL</v>
      </c>
      <c r="C194" s="70" t="e">
        <f aca="false">#N/A</f>
        <v>#N/A</v>
      </c>
      <c r="D194" s="70" t="e">
        <f aca="false">#N/A</f>
        <v>#N/A</v>
      </c>
      <c r="E194" s="70" t="n">
        <v>1</v>
      </c>
      <c r="F194" s="70" t="e">
        <f aca="false">#N/A</f>
        <v>#N/A</v>
      </c>
      <c r="G194" s="70" t="n">
        <v>0.54</v>
      </c>
      <c r="H194" s="70" t="e">
        <f aca="false">#N/A</f>
        <v>#N/A</v>
      </c>
      <c r="K194" s="60"/>
      <c r="L194" s="60"/>
    </row>
    <row r="195" customFormat="false" ht="12.75" hidden="false" customHeight="true" outlineLevel="0" collapsed="false">
      <c r="A195" s="40" t="s">
        <v>422</v>
      </c>
      <c r="B195" s="56" t="str">
        <f aca="false" t="array" ref="B195:B195">INDEX(Countries!$D$2:$D$255, MATCH(A195, Countries!$B$2:$B$255, 0))</f>
        <v>TKM</v>
      </c>
      <c r="C195" s="70" t="e">
        <f aca="false">#N/A</f>
        <v>#N/A</v>
      </c>
      <c r="D195" s="70" t="e">
        <f aca="false">#N/A</f>
        <v>#N/A</v>
      </c>
      <c r="E195" s="70" t="n">
        <v>1</v>
      </c>
      <c r="F195" s="70" t="e">
        <f aca="false">#N/A</f>
        <v>#N/A</v>
      </c>
      <c r="G195" s="70" t="n">
        <v>0.54</v>
      </c>
      <c r="H195" s="70" t="e">
        <f aca="false">#N/A</f>
        <v>#N/A</v>
      </c>
      <c r="K195" s="60"/>
      <c r="L195" s="60"/>
    </row>
    <row r="196" customFormat="false" ht="12.75" hidden="false" customHeight="true" outlineLevel="0" collapsed="false">
      <c r="A196" s="40" t="s">
        <v>423</v>
      </c>
      <c r="B196" s="56" t="str">
        <f aca="false" t="array" ref="B196:B196">INDEX(Countries!$D$2:$D$255, MATCH(A196, Countries!$B$2:$B$255, 0))</f>
        <v>URY</v>
      </c>
      <c r="C196" s="70" t="e">
        <f aca="false">#N/A</f>
        <v>#N/A</v>
      </c>
      <c r="D196" s="70" t="e">
        <f aca="false">#N/A</f>
        <v>#N/A</v>
      </c>
      <c r="E196" s="70" t="n">
        <v>1</v>
      </c>
      <c r="F196" s="70" t="e">
        <f aca="false">#N/A</f>
        <v>#N/A</v>
      </c>
      <c r="G196" s="70" t="n">
        <v>0.54</v>
      </c>
      <c r="H196" s="70" t="e">
        <f aca="false">#N/A</f>
        <v>#N/A</v>
      </c>
      <c r="K196" s="60"/>
      <c r="L196" s="60"/>
    </row>
    <row r="197" customFormat="false" ht="12.75" hidden="false" customHeight="true" outlineLevel="0" collapsed="false">
      <c r="A197" s="40" t="s">
        <v>424</v>
      </c>
      <c r="B197" s="56" t="str">
        <f aca="false" t="array" ref="B197:B197">INDEX(Countries!$D$2:$D$255, MATCH(A197, Countries!$B$2:$B$255, 0))</f>
        <v>ESH</v>
      </c>
      <c r="C197" s="70" t="e">
        <f aca="false">#N/A</f>
        <v>#N/A</v>
      </c>
      <c r="D197" s="70" t="e">
        <f aca="false">#N/A</f>
        <v>#N/A</v>
      </c>
      <c r="E197" s="70" t="n">
        <v>1</v>
      </c>
      <c r="F197" s="70" t="e">
        <f aca="false">#N/A</f>
        <v>#N/A</v>
      </c>
      <c r="G197" s="70" t="n">
        <v>0.54</v>
      </c>
      <c r="H197" s="70" t="e">
        <f aca="false">#N/A</f>
        <v>#N/A</v>
      </c>
      <c r="K197" s="60"/>
      <c r="L197" s="60"/>
    </row>
    <row r="198" customFormat="false" ht="12.75" hidden="false" customHeight="true" outlineLevel="0" collapsed="false">
      <c r="A198" s="40" t="s">
        <v>425</v>
      </c>
      <c r="B198" s="56" t="str">
        <f aca="false" t="array" ref="B198:B198">INDEX(Countries!$D$2:$D$255, MATCH(A198, Countries!$B$2:$B$255, 0))</f>
        <v>AFG</v>
      </c>
      <c r="C198" s="70" t="e">
        <f aca="false">#N/A</f>
        <v>#N/A</v>
      </c>
      <c r="D198" s="70" t="e">
        <f aca="false">#N/A</f>
        <v>#N/A</v>
      </c>
      <c r="E198" s="70" t="n">
        <v>1</v>
      </c>
      <c r="F198" s="70" t="e">
        <f aca="false">#N/A</f>
        <v>#N/A</v>
      </c>
      <c r="G198" s="70" t="n">
        <v>0.54</v>
      </c>
      <c r="H198" s="70" t="e">
        <f aca="false">#N/A</f>
        <v>#N/A</v>
      </c>
      <c r="K198" s="60"/>
      <c r="L198" s="60"/>
    </row>
    <row r="199" customFormat="false" ht="12.75" hidden="false" customHeight="true" outlineLevel="0" collapsed="false">
      <c r="A199" s="40" t="s">
        <v>426</v>
      </c>
      <c r="B199" s="56" t="str">
        <f aca="false" t="array" ref="B199:B199">INDEX(Countries!$D$2:$D$255, MATCH(A199, Countries!$B$2:$B$255, 0))</f>
        <v>ARM</v>
      </c>
      <c r="C199" s="70" t="e">
        <f aca="false">#N/A</f>
        <v>#N/A</v>
      </c>
      <c r="D199" s="70" t="e">
        <f aca="false">#N/A</f>
        <v>#N/A</v>
      </c>
      <c r="E199" s="70" t="n">
        <v>1</v>
      </c>
      <c r="F199" s="70" t="e">
        <f aca="false">#N/A</f>
        <v>#N/A</v>
      </c>
      <c r="G199" s="70" t="n">
        <v>0.54</v>
      </c>
      <c r="H199" s="70" t="e">
        <f aca="false">#N/A</f>
        <v>#N/A</v>
      </c>
      <c r="K199" s="60"/>
      <c r="L199" s="60"/>
    </row>
    <row r="200" customFormat="false" ht="12.75" hidden="false" customHeight="true" outlineLevel="0" collapsed="false">
      <c r="A200" s="40" t="s">
        <v>427</v>
      </c>
      <c r="B200" s="56" t="str">
        <f aca="false" t="array" ref="B200:B200">INDEX(Countries!$D$2:$D$255, MATCH(A200, Countries!$B$2:$B$255, 0))</f>
        <v>AUT</v>
      </c>
      <c r="C200" s="70" t="e">
        <f aca="false">#N/A</f>
        <v>#N/A</v>
      </c>
      <c r="D200" s="70" t="e">
        <f aca="false">#N/A</f>
        <v>#N/A</v>
      </c>
      <c r="E200" s="70" t="n">
        <v>1</v>
      </c>
      <c r="F200" s="70" t="e">
        <f aca="false">#N/A</f>
        <v>#N/A</v>
      </c>
      <c r="G200" s="70" t="n">
        <v>0.54</v>
      </c>
      <c r="H200" s="70" t="e">
        <f aca="false">#N/A</f>
        <v>#N/A</v>
      </c>
      <c r="K200" s="60"/>
      <c r="L200" s="60"/>
    </row>
    <row r="201" customFormat="false" ht="12.75" hidden="false" customHeight="true" outlineLevel="0" collapsed="false">
      <c r="A201" s="40" t="s">
        <v>428</v>
      </c>
      <c r="B201" s="56" t="str">
        <f aca="false" t="array" ref="B201:B201">INDEX(Countries!$D$2:$D$255, MATCH(A201, Countries!$B$2:$B$255, 0))</f>
        <v>BDI</v>
      </c>
      <c r="C201" s="70" t="e">
        <f aca="false">#N/A</f>
        <v>#N/A</v>
      </c>
      <c r="D201" s="70" t="e">
        <f aca="false">#N/A</f>
        <v>#N/A</v>
      </c>
      <c r="E201" s="70" t="n">
        <v>1</v>
      </c>
      <c r="F201" s="70" t="e">
        <f aca="false">#N/A</f>
        <v>#N/A</v>
      </c>
      <c r="G201" s="70" t="n">
        <v>0.54</v>
      </c>
      <c r="H201" s="70" t="e">
        <f aca="false">#N/A</f>
        <v>#N/A</v>
      </c>
      <c r="K201" s="60"/>
      <c r="L201" s="60"/>
    </row>
    <row r="202" customFormat="false" ht="12.75" hidden="false" customHeight="true" outlineLevel="0" collapsed="false">
      <c r="A202" s="40" t="s">
        <v>429</v>
      </c>
      <c r="B202" s="56" t="str">
        <f aca="false" t="array" ref="B202:B202">INDEX(Countries!$D$2:$D$255, MATCH(A202, Countries!$B$2:$B$255, 0))</f>
        <v>BFA</v>
      </c>
      <c r="C202" s="70" t="e">
        <f aca="false">#N/A</f>
        <v>#N/A</v>
      </c>
      <c r="D202" s="70" t="e">
        <f aca="false">#N/A</f>
        <v>#N/A</v>
      </c>
      <c r="E202" s="70" t="n">
        <v>1</v>
      </c>
      <c r="F202" s="70" t="e">
        <f aca="false">#N/A</f>
        <v>#N/A</v>
      </c>
      <c r="G202" s="70" t="n">
        <v>0.54</v>
      </c>
      <c r="H202" s="70" t="e">
        <f aca="false">#N/A</f>
        <v>#N/A</v>
      </c>
      <c r="K202" s="60"/>
      <c r="L202" s="60"/>
    </row>
    <row r="203" customFormat="false" ht="12.75" hidden="false" customHeight="true" outlineLevel="0" collapsed="false">
      <c r="A203" s="40" t="s">
        <v>430</v>
      </c>
      <c r="B203" s="56" t="str">
        <f aca="false" t="array" ref="B203:B203">INDEX(Countries!$D$2:$D$255, MATCH(A203, Countries!$B$2:$B$255, 0))</f>
        <v>BLR</v>
      </c>
      <c r="C203" s="70" t="e">
        <f aca="false">#N/A</f>
        <v>#N/A</v>
      </c>
      <c r="D203" s="70" t="e">
        <f aca="false">#N/A</f>
        <v>#N/A</v>
      </c>
      <c r="E203" s="70" t="n">
        <v>1</v>
      </c>
      <c r="F203" s="70" t="e">
        <f aca="false">#N/A</f>
        <v>#N/A</v>
      </c>
      <c r="G203" s="70" t="n">
        <v>0.54</v>
      </c>
      <c r="H203" s="70" t="e">
        <f aca="false">#N/A</f>
        <v>#N/A</v>
      </c>
      <c r="K203" s="60"/>
      <c r="L203" s="60"/>
    </row>
    <row r="204" customFormat="false" ht="12.75" hidden="false" customHeight="true" outlineLevel="0" collapsed="false">
      <c r="A204" s="40" t="s">
        <v>431</v>
      </c>
      <c r="B204" s="56" t="str">
        <f aca="false" t="array" ref="B204:B204">INDEX(Countries!$D$2:$D$255, MATCH(A204, Countries!$B$2:$B$255, 0))</f>
        <v>BOL</v>
      </c>
      <c r="C204" s="70" t="e">
        <f aca="false">#N/A</f>
        <v>#N/A</v>
      </c>
      <c r="D204" s="70" t="e">
        <f aca="false">#N/A</f>
        <v>#N/A</v>
      </c>
      <c r="E204" s="70" t="n">
        <v>1</v>
      </c>
      <c r="F204" s="70" t="e">
        <f aca="false">#N/A</f>
        <v>#N/A</v>
      </c>
      <c r="G204" s="70" t="n">
        <v>0.54</v>
      </c>
      <c r="H204" s="70" t="e">
        <f aca="false">#N/A</f>
        <v>#N/A</v>
      </c>
      <c r="K204" s="60"/>
      <c r="L204" s="60"/>
    </row>
    <row r="205" customFormat="false" ht="12.75" hidden="false" customHeight="true" outlineLevel="0" collapsed="false">
      <c r="A205" s="40" t="s">
        <v>432</v>
      </c>
      <c r="B205" s="56" t="str">
        <f aca="false" t="array" ref="B205:B205">INDEX(Countries!$D$2:$D$255, MATCH(A205, Countries!$B$2:$B$255, 0))</f>
        <v>BTN</v>
      </c>
      <c r="C205" s="70" t="e">
        <f aca="false">#N/A</f>
        <v>#N/A</v>
      </c>
      <c r="D205" s="70" t="e">
        <f aca="false">#N/A</f>
        <v>#N/A</v>
      </c>
      <c r="E205" s="70" t="n">
        <v>1</v>
      </c>
      <c r="F205" s="70" t="e">
        <f aca="false">#N/A</f>
        <v>#N/A</v>
      </c>
      <c r="G205" s="70" t="n">
        <v>0.54</v>
      </c>
      <c r="H205" s="70" t="e">
        <f aca="false">#N/A</f>
        <v>#N/A</v>
      </c>
      <c r="K205" s="60"/>
      <c r="L205" s="60"/>
    </row>
    <row r="206" customFormat="false" ht="12.75" hidden="false" customHeight="true" outlineLevel="0" collapsed="false">
      <c r="A206" s="40" t="s">
        <v>433</v>
      </c>
      <c r="B206" s="56" t="str">
        <f aca="false" t="array" ref="B206:B206">INDEX(Countries!$D$2:$D$255, MATCH(A206, Countries!$B$2:$B$255, 0))</f>
        <v>BWA</v>
      </c>
      <c r="C206" s="70" t="e">
        <f aca="false">#N/A</f>
        <v>#N/A</v>
      </c>
      <c r="D206" s="70" t="e">
        <f aca="false">#N/A</f>
        <v>#N/A</v>
      </c>
      <c r="E206" s="70" t="n">
        <v>1</v>
      </c>
      <c r="F206" s="70" t="e">
        <f aca="false">#N/A</f>
        <v>#N/A</v>
      </c>
      <c r="G206" s="70" t="n">
        <v>0.54</v>
      </c>
      <c r="H206" s="70" t="e">
        <f aca="false">#N/A</f>
        <v>#N/A</v>
      </c>
      <c r="K206" s="60"/>
      <c r="L206" s="60"/>
    </row>
    <row r="207" customFormat="false" ht="12.75" hidden="false" customHeight="true" outlineLevel="0" collapsed="false">
      <c r="A207" s="40" t="s">
        <v>434</v>
      </c>
      <c r="B207" s="56" t="str">
        <f aca="false" t="array" ref="B207:B207">INDEX(Countries!$D$2:$D$255, MATCH(A207, Countries!$B$2:$B$255, 0))</f>
        <v>CAF</v>
      </c>
      <c r="C207" s="70" t="e">
        <f aca="false">#N/A</f>
        <v>#N/A</v>
      </c>
      <c r="D207" s="70" t="e">
        <f aca="false">#N/A</f>
        <v>#N/A</v>
      </c>
      <c r="E207" s="70" t="n">
        <v>1</v>
      </c>
      <c r="F207" s="70" t="e">
        <f aca="false">#N/A</f>
        <v>#N/A</v>
      </c>
      <c r="G207" s="70" t="n">
        <v>0.54</v>
      </c>
      <c r="H207" s="70" t="e">
        <f aca="false">#N/A</f>
        <v>#N/A</v>
      </c>
      <c r="K207" s="60"/>
      <c r="L207" s="60"/>
    </row>
    <row r="208" customFormat="false" ht="12.75" hidden="false" customHeight="true" outlineLevel="0" collapsed="false">
      <c r="A208" s="40" t="s">
        <v>435</v>
      </c>
      <c r="B208" s="56" t="str">
        <f aca="false" t="array" ref="B208:B208">INDEX(Countries!$D$2:$D$255, MATCH(A208, Countries!$B$2:$B$255, 0))</f>
        <v>CHE</v>
      </c>
      <c r="C208" s="70" t="e">
        <f aca="false">#N/A</f>
        <v>#N/A</v>
      </c>
      <c r="D208" s="70" t="e">
        <f aca="false">#N/A</f>
        <v>#N/A</v>
      </c>
      <c r="E208" s="70" t="n">
        <v>1</v>
      </c>
      <c r="F208" s="70" t="e">
        <f aca="false">#N/A</f>
        <v>#N/A</v>
      </c>
      <c r="G208" s="70" t="n">
        <v>0.54</v>
      </c>
      <c r="H208" s="70" t="e">
        <f aca="false">#N/A</f>
        <v>#N/A</v>
      </c>
      <c r="K208" s="60"/>
      <c r="L208" s="60"/>
    </row>
    <row r="209" customFormat="false" ht="12.75" hidden="false" customHeight="true" outlineLevel="0" collapsed="false">
      <c r="A209" s="40" t="s">
        <v>436</v>
      </c>
      <c r="B209" s="56" t="str">
        <f aca="false" t="array" ref="B209:B209">INDEX(Countries!$D$2:$D$255, MATCH(A209, Countries!$B$2:$B$255, 0))</f>
        <v>CZE</v>
      </c>
      <c r="C209" s="70" t="e">
        <f aca="false">#N/A</f>
        <v>#N/A</v>
      </c>
      <c r="D209" s="70" t="e">
        <f aca="false">#N/A</f>
        <v>#N/A</v>
      </c>
      <c r="E209" s="70" t="n">
        <v>1</v>
      </c>
      <c r="F209" s="70" t="e">
        <f aca="false">#N/A</f>
        <v>#N/A</v>
      </c>
      <c r="G209" s="70" t="n">
        <v>0.54</v>
      </c>
      <c r="H209" s="70" t="e">
        <f aca="false">#N/A</f>
        <v>#N/A</v>
      </c>
      <c r="K209" s="60"/>
      <c r="L209" s="60"/>
    </row>
    <row r="210" customFormat="false" ht="12.75" hidden="false" customHeight="true" outlineLevel="0" collapsed="false">
      <c r="A210" s="40" t="s">
        <v>437</v>
      </c>
      <c r="B210" s="56" t="str">
        <f aca="false" t="array" ref="B210:B210">INDEX(Countries!$D$2:$D$255, MATCH(A210, Countries!$B$2:$B$255, 0))</f>
        <v>ETH</v>
      </c>
      <c r="C210" s="70" t="e">
        <f aca="false">#N/A</f>
        <v>#N/A</v>
      </c>
      <c r="D210" s="70" t="e">
        <f aca="false">#N/A</f>
        <v>#N/A</v>
      </c>
      <c r="E210" s="70" t="n">
        <v>1</v>
      </c>
      <c r="F210" s="70" t="e">
        <f aca="false">#N/A</f>
        <v>#N/A</v>
      </c>
      <c r="G210" s="70" t="n">
        <v>0.54</v>
      </c>
      <c r="H210" s="70" t="e">
        <f aca="false">#N/A</f>
        <v>#N/A</v>
      </c>
      <c r="K210" s="60"/>
      <c r="L210" s="60"/>
    </row>
    <row r="211" customFormat="false" ht="12.75" hidden="false" customHeight="true" outlineLevel="0" collapsed="false">
      <c r="A211" s="40" t="s">
        <v>438</v>
      </c>
      <c r="B211" s="56" t="str">
        <f aca="false" t="array" ref="B211:B211">INDEX(Countries!$D$2:$D$255, MATCH(A211, Countries!$B$2:$B$255, 0))</f>
        <v>HUN</v>
      </c>
      <c r="C211" s="70" t="e">
        <f aca="false">#N/A</f>
        <v>#N/A</v>
      </c>
      <c r="D211" s="70" t="e">
        <f aca="false">#N/A</f>
        <v>#N/A</v>
      </c>
      <c r="E211" s="70" t="n">
        <v>1</v>
      </c>
      <c r="F211" s="70" t="e">
        <f aca="false">#N/A</f>
        <v>#N/A</v>
      </c>
      <c r="G211" s="70" t="n">
        <v>0.54</v>
      </c>
      <c r="H211" s="70" t="e">
        <f aca="false">#N/A</f>
        <v>#N/A</v>
      </c>
      <c r="K211" s="60"/>
      <c r="L211" s="60"/>
    </row>
    <row r="212" customFormat="false" ht="12.75" hidden="false" customHeight="true" outlineLevel="0" collapsed="false">
      <c r="A212" s="40" t="s">
        <v>439</v>
      </c>
      <c r="B212" s="56" t="str">
        <f aca="false" t="array" ref="B212:B212">INDEX(Countries!$D$2:$D$255, MATCH(A212, Countries!$B$2:$B$255, 0))</f>
        <v>KGZ</v>
      </c>
      <c r="C212" s="70" t="e">
        <f aca="false">#N/A</f>
        <v>#N/A</v>
      </c>
      <c r="D212" s="70" t="e">
        <f aca="false">#N/A</f>
        <v>#N/A</v>
      </c>
      <c r="E212" s="70" t="n">
        <v>1</v>
      </c>
      <c r="F212" s="70" t="e">
        <f aca="false">#N/A</f>
        <v>#N/A</v>
      </c>
      <c r="G212" s="70" t="n">
        <v>0.54</v>
      </c>
      <c r="H212" s="70" t="e">
        <f aca="false">#N/A</f>
        <v>#N/A</v>
      </c>
      <c r="K212" s="60"/>
      <c r="L212" s="60"/>
    </row>
    <row r="213" customFormat="false" ht="12.75" hidden="false" customHeight="true" outlineLevel="0" collapsed="false">
      <c r="A213" s="40" t="s">
        <v>440</v>
      </c>
      <c r="B213" s="56" t="str">
        <f aca="false" t="array" ref="B213:B213">INDEX(Countries!$D$2:$D$255, MATCH(A213, Countries!$B$2:$B$255, 0))</f>
        <v>LAO</v>
      </c>
      <c r="C213" s="70" t="e">
        <f aca="false">#N/A</f>
        <v>#N/A</v>
      </c>
      <c r="D213" s="70" t="e">
        <f aca="false">#N/A</f>
        <v>#N/A</v>
      </c>
      <c r="E213" s="70" t="n">
        <v>1</v>
      </c>
      <c r="F213" s="70" t="e">
        <f aca="false">#N/A</f>
        <v>#N/A</v>
      </c>
      <c r="G213" s="70" t="n">
        <v>0.54</v>
      </c>
      <c r="H213" s="70" t="e">
        <f aca="false">#N/A</f>
        <v>#N/A</v>
      </c>
      <c r="K213" s="60"/>
      <c r="L213" s="60"/>
    </row>
    <row r="214" customFormat="false" ht="12.75" hidden="false" customHeight="true" outlineLevel="0" collapsed="false">
      <c r="A214" s="40" t="s">
        <v>441</v>
      </c>
      <c r="B214" s="56" t="str">
        <f aca="false" t="array" ref="B214:B214">INDEX(Countries!$D$2:$D$255, MATCH(A214, Countries!$B$2:$B$255, 0))</f>
        <v>LSO</v>
      </c>
      <c r="C214" s="70" t="e">
        <f aca="false">#N/A</f>
        <v>#N/A</v>
      </c>
      <c r="D214" s="70" t="e">
        <f aca="false">#N/A</f>
        <v>#N/A</v>
      </c>
      <c r="E214" s="70" t="n">
        <v>1</v>
      </c>
      <c r="F214" s="70" t="e">
        <f aca="false">#N/A</f>
        <v>#N/A</v>
      </c>
      <c r="G214" s="70" t="n">
        <v>0.54</v>
      </c>
      <c r="H214" s="70" t="e">
        <f aca="false">#N/A</f>
        <v>#N/A</v>
      </c>
      <c r="K214" s="60"/>
      <c r="L214" s="60"/>
    </row>
    <row r="215" customFormat="false" ht="12.75" hidden="false" customHeight="true" outlineLevel="0" collapsed="false">
      <c r="A215" s="40" t="s">
        <v>442</v>
      </c>
      <c r="B215" s="56" t="str">
        <f aca="false" t="array" ref="B215:B215">INDEX(Countries!$D$2:$D$255, MATCH(A215, Countries!$B$2:$B$255, 0))</f>
        <v>LUX</v>
      </c>
      <c r="C215" s="70" t="e">
        <f aca="false">#N/A</f>
        <v>#N/A</v>
      </c>
      <c r="D215" s="70" t="e">
        <f aca="false">#N/A</f>
        <v>#N/A</v>
      </c>
      <c r="E215" s="70" t="n">
        <v>1</v>
      </c>
      <c r="F215" s="70" t="e">
        <f aca="false">#N/A</f>
        <v>#N/A</v>
      </c>
      <c r="G215" s="70" t="n">
        <v>0.54</v>
      </c>
      <c r="H215" s="70" t="e">
        <f aca="false">#N/A</f>
        <v>#N/A</v>
      </c>
      <c r="K215" s="60"/>
      <c r="L215" s="60"/>
    </row>
    <row r="216" customFormat="false" ht="12.75" hidden="false" customHeight="true" outlineLevel="0" collapsed="false">
      <c r="A216" s="40" t="s">
        <v>443</v>
      </c>
      <c r="B216" s="56" t="str">
        <f aca="false" t="array" ref="B216:B216">INDEX(Countries!$D$2:$D$255, MATCH(A216, Countries!$B$2:$B$255, 0))</f>
        <v>MDA</v>
      </c>
      <c r="C216" s="70" t="e">
        <f aca="false">#N/A</f>
        <v>#N/A</v>
      </c>
      <c r="D216" s="70" t="e">
        <f aca="false">#N/A</f>
        <v>#N/A</v>
      </c>
      <c r="E216" s="70" t="n">
        <v>1</v>
      </c>
      <c r="F216" s="70" t="e">
        <f aca="false">#N/A</f>
        <v>#N/A</v>
      </c>
      <c r="G216" s="70" t="n">
        <v>0.54</v>
      </c>
      <c r="H216" s="70" t="e">
        <f aca="false">#N/A</f>
        <v>#N/A</v>
      </c>
      <c r="K216" s="60"/>
      <c r="L216" s="60"/>
    </row>
    <row r="217" customFormat="false" ht="12.75" hidden="false" customHeight="true" outlineLevel="0" collapsed="false">
      <c r="A217" s="40" t="s">
        <v>444</v>
      </c>
      <c r="B217" s="56" t="str">
        <f aca="false" t="array" ref="B217:B217">INDEX(Countries!$D$2:$D$255, MATCH(A217, Countries!$B$2:$B$255, 0))</f>
        <v>MKD</v>
      </c>
      <c r="C217" s="70" t="e">
        <f aca="false">#N/A</f>
        <v>#N/A</v>
      </c>
      <c r="D217" s="70" t="e">
        <f aca="false">#N/A</f>
        <v>#N/A</v>
      </c>
      <c r="E217" s="70" t="n">
        <v>1</v>
      </c>
      <c r="F217" s="70" t="e">
        <f aca="false">#N/A</f>
        <v>#N/A</v>
      </c>
      <c r="G217" s="70" t="n">
        <v>0.54</v>
      </c>
      <c r="H217" s="70" t="e">
        <f aca="false">#N/A</f>
        <v>#N/A</v>
      </c>
      <c r="K217" s="60"/>
      <c r="L217" s="60"/>
    </row>
    <row r="218" customFormat="false" ht="12.75" hidden="false" customHeight="true" outlineLevel="0" collapsed="false">
      <c r="A218" s="40" t="s">
        <v>445</v>
      </c>
      <c r="B218" s="56" t="str">
        <f aca="false" t="array" ref="B218:B218">INDEX(Countries!$D$2:$D$255, MATCH(A218, Countries!$B$2:$B$255, 0))</f>
        <v>MLI</v>
      </c>
      <c r="C218" s="70" t="e">
        <f aca="false">#N/A</f>
        <v>#N/A</v>
      </c>
      <c r="D218" s="70" t="e">
        <f aca="false">#N/A</f>
        <v>#N/A</v>
      </c>
      <c r="E218" s="70" t="n">
        <v>1</v>
      </c>
      <c r="F218" s="70" t="e">
        <f aca="false">#N/A</f>
        <v>#N/A</v>
      </c>
      <c r="G218" s="70" t="n">
        <v>0.54</v>
      </c>
      <c r="H218" s="70" t="e">
        <f aca="false">#N/A</f>
        <v>#N/A</v>
      </c>
      <c r="K218" s="60"/>
      <c r="L218" s="60"/>
    </row>
    <row r="219" customFormat="false" ht="12.75" hidden="false" customHeight="true" outlineLevel="0" collapsed="false">
      <c r="A219" s="40" t="s">
        <v>446</v>
      </c>
      <c r="B219" s="56" t="str">
        <f aca="false" t="array" ref="B219:B219">INDEX(Countries!$D$2:$D$255, MATCH(A219, Countries!$B$2:$B$255, 0))</f>
        <v>MNG</v>
      </c>
      <c r="C219" s="70" t="e">
        <f aca="false">#N/A</f>
        <v>#N/A</v>
      </c>
      <c r="D219" s="70" t="e">
        <f aca="false">#N/A</f>
        <v>#N/A</v>
      </c>
      <c r="E219" s="70" t="n">
        <v>1</v>
      </c>
      <c r="F219" s="70" t="e">
        <f aca="false">#N/A</f>
        <v>#N/A</v>
      </c>
      <c r="G219" s="70" t="n">
        <v>0.54</v>
      </c>
      <c r="H219" s="70" t="e">
        <f aca="false">#N/A</f>
        <v>#N/A</v>
      </c>
      <c r="K219" s="60"/>
      <c r="L219" s="60"/>
    </row>
    <row r="220" customFormat="false" ht="12.75" hidden="false" customHeight="true" outlineLevel="0" collapsed="false">
      <c r="A220" s="40" t="s">
        <v>447</v>
      </c>
      <c r="B220" s="56" t="str">
        <f aca="false" t="array" ref="B220:B220">INDEX(Countries!$D$2:$D$255, MATCH(A220, Countries!$B$2:$B$255, 0))</f>
        <v>MWI</v>
      </c>
      <c r="C220" s="70" t="e">
        <f aca="false">#N/A</f>
        <v>#N/A</v>
      </c>
      <c r="D220" s="70" t="e">
        <f aca="false">#N/A</f>
        <v>#N/A</v>
      </c>
      <c r="E220" s="70" t="n">
        <v>1</v>
      </c>
      <c r="F220" s="70" t="e">
        <f aca="false">#N/A</f>
        <v>#N/A</v>
      </c>
      <c r="G220" s="70" t="n">
        <v>0.54</v>
      </c>
      <c r="H220" s="70" t="e">
        <f aca="false">#N/A</f>
        <v>#N/A</v>
      </c>
      <c r="K220" s="60"/>
      <c r="L220" s="60"/>
    </row>
    <row r="221" customFormat="false" ht="12.75" hidden="false" customHeight="true" outlineLevel="0" collapsed="false">
      <c r="A221" s="40" t="s">
        <v>448</v>
      </c>
      <c r="B221" s="56" t="str">
        <f aca="false" t="array" ref="B221:B221">INDEX(Countries!$D$2:$D$255, MATCH(A221, Countries!$B$2:$B$255, 0))</f>
        <v>NER</v>
      </c>
      <c r="C221" s="70" t="e">
        <f aca="false">#N/A</f>
        <v>#N/A</v>
      </c>
      <c r="D221" s="70" t="e">
        <f aca="false">#N/A</f>
        <v>#N/A</v>
      </c>
      <c r="E221" s="70" t="n">
        <v>1</v>
      </c>
      <c r="F221" s="70" t="e">
        <f aca="false">#N/A</f>
        <v>#N/A</v>
      </c>
      <c r="G221" s="70" t="n">
        <v>0.54</v>
      </c>
      <c r="H221" s="70" t="e">
        <f aca="false">#N/A</f>
        <v>#N/A</v>
      </c>
      <c r="K221" s="60"/>
      <c r="L221" s="60"/>
    </row>
    <row r="222" customFormat="false" ht="12.75" hidden="false" customHeight="true" outlineLevel="0" collapsed="false">
      <c r="A222" s="40" t="s">
        <v>449</v>
      </c>
      <c r="B222" s="56" t="str">
        <f aca="false" t="array" ref="B222:B222">INDEX(Countries!$D$2:$D$255, MATCH(A222, Countries!$B$2:$B$255, 0))</f>
        <v>NPL</v>
      </c>
      <c r="C222" s="70" t="e">
        <f aca="false">#N/A</f>
        <v>#N/A</v>
      </c>
      <c r="D222" s="70" t="e">
        <f aca="false">#N/A</f>
        <v>#N/A</v>
      </c>
      <c r="E222" s="70" t="n">
        <v>1</v>
      </c>
      <c r="F222" s="70" t="e">
        <f aca="false">#N/A</f>
        <v>#N/A</v>
      </c>
      <c r="G222" s="70" t="n">
        <v>0.54</v>
      </c>
      <c r="H222" s="70" t="e">
        <f aca="false">#N/A</f>
        <v>#N/A</v>
      </c>
      <c r="K222" s="60"/>
      <c r="L222" s="60"/>
    </row>
    <row r="223" customFormat="false" ht="12.75" hidden="false" customHeight="true" outlineLevel="0" collapsed="false">
      <c r="A223" s="40" t="s">
        <v>450</v>
      </c>
      <c r="B223" s="56" t="str">
        <f aca="false" t="array" ref="B223:B223">INDEX(Countries!$D$2:$D$255, MATCH(A223, Countries!$B$2:$B$255, 0))</f>
        <v>PRY</v>
      </c>
      <c r="C223" s="70" t="e">
        <f aca="false">#N/A</f>
        <v>#N/A</v>
      </c>
      <c r="D223" s="70" t="e">
        <f aca="false">#N/A</f>
        <v>#N/A</v>
      </c>
      <c r="E223" s="70" t="n">
        <v>1</v>
      </c>
      <c r="F223" s="70" t="e">
        <f aca="false">#N/A</f>
        <v>#N/A</v>
      </c>
      <c r="G223" s="70" t="n">
        <v>0.54</v>
      </c>
      <c r="H223" s="70" t="e">
        <f aca="false">#N/A</f>
        <v>#N/A</v>
      </c>
      <c r="K223" s="60"/>
      <c r="L223" s="60"/>
    </row>
    <row r="224" customFormat="false" ht="12.75" hidden="false" customHeight="true" outlineLevel="0" collapsed="false">
      <c r="A224" s="40" t="s">
        <v>451</v>
      </c>
      <c r="B224" s="56" t="str">
        <f aca="false" t="array" ref="B224:B224">INDEX(Countries!$D$2:$D$255, MATCH(A224, Countries!$B$2:$B$255, 0))</f>
        <v>RWA</v>
      </c>
      <c r="C224" s="70" t="e">
        <f aca="false">#N/A</f>
        <v>#N/A</v>
      </c>
      <c r="D224" s="70" t="e">
        <f aca="false">#N/A</f>
        <v>#N/A</v>
      </c>
      <c r="E224" s="70" t="n">
        <v>1</v>
      </c>
      <c r="F224" s="70" t="e">
        <f aca="false">#N/A</f>
        <v>#N/A</v>
      </c>
      <c r="G224" s="70" t="n">
        <v>0.54</v>
      </c>
      <c r="H224" s="70" t="e">
        <f aca="false">#N/A</f>
        <v>#N/A</v>
      </c>
      <c r="K224" s="60"/>
      <c r="L224" s="60"/>
    </row>
    <row r="225" customFormat="false" ht="12.75" hidden="false" customHeight="true" outlineLevel="0" collapsed="false">
      <c r="A225" s="40" t="s">
        <v>452</v>
      </c>
      <c r="B225" s="56" t="str">
        <f aca="false" t="array" ref="B225:B225">INDEX(Countries!$D$2:$D$255, MATCH(A225, Countries!$B$2:$B$255, 0))</f>
        <v>SRB</v>
      </c>
      <c r="C225" s="70" t="e">
        <f aca="false">#N/A</f>
        <v>#N/A</v>
      </c>
      <c r="D225" s="70" t="e">
        <f aca="false">#N/A</f>
        <v>#N/A</v>
      </c>
      <c r="E225" s="70" t="n">
        <v>1</v>
      </c>
      <c r="F225" s="70" t="e">
        <f aca="false">#N/A</f>
        <v>#N/A</v>
      </c>
      <c r="G225" s="70" t="n">
        <v>0.54</v>
      </c>
      <c r="H225" s="70" t="e">
        <f aca="false">#N/A</f>
        <v>#N/A</v>
      </c>
      <c r="K225" s="60"/>
      <c r="L225" s="60"/>
    </row>
    <row r="226" customFormat="false" ht="12.75" hidden="false" customHeight="true" outlineLevel="0" collapsed="false">
      <c r="A226" s="40" t="s">
        <v>453</v>
      </c>
      <c r="B226" s="56" t="str">
        <f aca="false" t="array" ref="B226:B226">INDEX(Countries!$D$2:$D$255, MATCH(A226, Countries!$B$2:$B$255, 0))</f>
        <v>SVK</v>
      </c>
      <c r="C226" s="70" t="e">
        <f aca="false">#N/A</f>
        <v>#N/A</v>
      </c>
      <c r="D226" s="70" t="e">
        <f aca="false">#N/A</f>
        <v>#N/A</v>
      </c>
      <c r="E226" s="70" t="n">
        <v>1</v>
      </c>
      <c r="F226" s="70" t="e">
        <f aca="false">#N/A</f>
        <v>#N/A</v>
      </c>
      <c r="G226" s="70" t="n">
        <v>0.54</v>
      </c>
      <c r="H226" s="70" t="e">
        <f aca="false">#N/A</f>
        <v>#N/A</v>
      </c>
      <c r="K226" s="60"/>
      <c r="L226" s="60"/>
    </row>
    <row r="227" customFormat="false" ht="12.75" hidden="false" customHeight="true" outlineLevel="0" collapsed="false">
      <c r="A227" s="40" t="s">
        <v>454</v>
      </c>
      <c r="B227" s="56" t="str">
        <f aca="false" t="array" ref="B227:B227">INDEX(Countries!$D$2:$D$255, MATCH(A227, Countries!$B$2:$B$255, 0))</f>
        <v>SWZ</v>
      </c>
      <c r="C227" s="70" t="e">
        <f aca="false">#N/A</f>
        <v>#N/A</v>
      </c>
      <c r="D227" s="70" t="e">
        <f aca="false">#N/A</f>
        <v>#N/A</v>
      </c>
      <c r="E227" s="70" t="n">
        <v>1</v>
      </c>
      <c r="F227" s="70" t="e">
        <f aca="false">#N/A</f>
        <v>#N/A</v>
      </c>
      <c r="G227" s="70" t="n">
        <v>0.54</v>
      </c>
      <c r="H227" s="70" t="e">
        <f aca="false">#N/A</f>
        <v>#N/A</v>
      </c>
      <c r="K227" s="60"/>
      <c r="L227" s="60"/>
    </row>
    <row r="228" customFormat="false" ht="12.75" hidden="false" customHeight="true" outlineLevel="0" collapsed="false">
      <c r="A228" s="40" t="s">
        <v>455</v>
      </c>
      <c r="B228" s="56" t="str">
        <f aca="false" t="array" ref="B228:B228">INDEX(Countries!$D$2:$D$255, MATCH(A228, Countries!$B$2:$B$255, 0))</f>
        <v>TCD</v>
      </c>
      <c r="C228" s="70" t="e">
        <f aca="false">#N/A</f>
        <v>#N/A</v>
      </c>
      <c r="D228" s="70" t="e">
        <f aca="false">#N/A</f>
        <v>#N/A</v>
      </c>
      <c r="E228" s="70" t="n">
        <v>1</v>
      </c>
      <c r="F228" s="70" t="e">
        <f aca="false">#N/A</f>
        <v>#N/A</v>
      </c>
      <c r="G228" s="70" t="n">
        <v>0.54</v>
      </c>
      <c r="H228" s="70" t="e">
        <f aca="false">#N/A</f>
        <v>#N/A</v>
      </c>
      <c r="K228" s="60"/>
      <c r="L228" s="60"/>
    </row>
    <row r="229" customFormat="false" ht="12.75" hidden="false" customHeight="true" outlineLevel="0" collapsed="false">
      <c r="A229" s="40" t="s">
        <v>456</v>
      </c>
      <c r="B229" s="56" t="str">
        <f aca="false" t="array" ref="B229:B229">INDEX(Countries!$D$2:$D$255, MATCH(A229, Countries!$B$2:$B$255, 0))</f>
        <v>TJK</v>
      </c>
      <c r="C229" s="70" t="e">
        <f aca="false">#N/A</f>
        <v>#N/A</v>
      </c>
      <c r="D229" s="70" t="e">
        <f aca="false">#N/A</f>
        <v>#N/A</v>
      </c>
      <c r="E229" s="70" t="n">
        <v>1</v>
      </c>
      <c r="F229" s="70" t="e">
        <f aca="false">#N/A</f>
        <v>#N/A</v>
      </c>
      <c r="G229" s="70" t="n">
        <v>0.54</v>
      </c>
      <c r="H229" s="70" t="e">
        <f aca="false">#N/A</f>
        <v>#N/A</v>
      </c>
      <c r="K229" s="60"/>
      <c r="L229" s="60"/>
    </row>
    <row r="230" customFormat="false" ht="12.75" hidden="false" customHeight="true" outlineLevel="0" collapsed="false">
      <c r="A230" s="40" t="s">
        <v>457</v>
      </c>
      <c r="B230" s="56" t="str">
        <f aca="false" t="array" ref="B230:B230">INDEX(Countries!$D$2:$D$255, MATCH(A230, Countries!$B$2:$B$255, 0))</f>
        <v>UGA</v>
      </c>
      <c r="C230" s="70" t="e">
        <f aca="false">#N/A</f>
        <v>#N/A</v>
      </c>
      <c r="D230" s="70" t="e">
        <f aca="false">#N/A</f>
        <v>#N/A</v>
      </c>
      <c r="E230" s="70" t="n">
        <v>1</v>
      </c>
      <c r="F230" s="70" t="e">
        <f aca="false">#N/A</f>
        <v>#N/A</v>
      </c>
      <c r="G230" s="70" t="n">
        <v>0.54</v>
      </c>
      <c r="H230" s="70" t="e">
        <f aca="false">#N/A</f>
        <v>#N/A</v>
      </c>
      <c r="K230" s="60"/>
      <c r="L230" s="60"/>
    </row>
    <row r="231" customFormat="false" ht="12.75" hidden="false" customHeight="true" outlineLevel="0" collapsed="false">
      <c r="A231" s="40" t="s">
        <v>458</v>
      </c>
      <c r="B231" s="56" t="str">
        <f aca="false" t="array" ref="B231:B231">INDEX(Countries!$D$2:$D$255, MATCH(A231, Countries!$B$2:$B$255, 0))</f>
        <v>UZB</v>
      </c>
      <c r="C231" s="70" t="e">
        <f aca="false">#N/A</f>
        <v>#N/A</v>
      </c>
      <c r="D231" s="70" t="e">
        <f aca="false">#N/A</f>
        <v>#N/A</v>
      </c>
      <c r="E231" s="70" t="n">
        <v>1</v>
      </c>
      <c r="F231" s="70" t="e">
        <f aca="false">#N/A</f>
        <v>#N/A</v>
      </c>
      <c r="G231" s="70" t="n">
        <v>0.54</v>
      </c>
      <c r="H231" s="70" t="e">
        <f aca="false">#N/A</f>
        <v>#N/A</v>
      </c>
      <c r="K231" s="60"/>
      <c r="L231" s="60"/>
    </row>
    <row r="232" customFormat="false" ht="12.75" hidden="false" customHeight="true" outlineLevel="0" collapsed="false">
      <c r="A232" s="40" t="s">
        <v>459</v>
      </c>
      <c r="B232" s="56" t="str">
        <f aca="false" t="array" ref="B232:B232">INDEX(Countries!$D$2:$D$255, MATCH(A232, Countries!$B$2:$B$255, 0))</f>
        <v>ZMB</v>
      </c>
      <c r="C232" s="70" t="e">
        <f aca="false">#N/A</f>
        <v>#N/A</v>
      </c>
      <c r="D232" s="70" t="e">
        <f aca="false">#N/A</f>
        <v>#N/A</v>
      </c>
      <c r="E232" s="70" t="n">
        <v>1</v>
      </c>
      <c r="F232" s="70" t="e">
        <f aca="false">#N/A</f>
        <v>#N/A</v>
      </c>
      <c r="G232" s="70" t="n">
        <v>0.54</v>
      </c>
      <c r="H232" s="70" t="e">
        <f aca="false">#N/A</f>
        <v>#N/A</v>
      </c>
      <c r="K232" s="60"/>
      <c r="L232" s="60"/>
    </row>
    <row r="233" customFormat="false" ht="12.75" hidden="false" customHeight="true" outlineLevel="0" collapsed="false">
      <c r="A233" s="40" t="s">
        <v>460</v>
      </c>
      <c r="B233" s="56" t="str">
        <f aca="false" t="array" ref="B233:B233">INDEX(Countries!$D$2:$D$255, MATCH(A233, Countries!$B$2:$B$255, 0))</f>
        <v>ZWE</v>
      </c>
      <c r="C233" s="70" t="e">
        <f aca="false">#N/A</f>
        <v>#N/A</v>
      </c>
      <c r="D233" s="70" t="e">
        <f aca="false">#N/A</f>
        <v>#N/A</v>
      </c>
      <c r="E233" s="70" t="n">
        <v>1</v>
      </c>
      <c r="F233" s="70" t="e">
        <f aca="false">#N/A</f>
        <v>#N/A</v>
      </c>
      <c r="G233" s="70" t="n">
        <v>0.54</v>
      </c>
      <c r="H233" s="70" t="e">
        <f aca="false">#N/A</f>
        <v>#N/A</v>
      </c>
      <c r="K233" s="60"/>
      <c r="L233" s="60"/>
    </row>
    <row r="234" customFormat="false" ht="12.75" hidden="false" customHeight="true" outlineLevel="0" collapsed="false">
      <c r="A234" s="40" t="s">
        <v>461</v>
      </c>
      <c r="B234" s="56" t="str">
        <f aca="false" t="array" ref="B234:B234">INDEX(Countries!$D$2:$D$255, MATCH(A234, Countries!$B$2:$B$255, 0))</f>
        <v>BLM</v>
      </c>
      <c r="C234" s="70" t="e">
        <f aca="false">#N/A</f>
        <v>#N/A</v>
      </c>
      <c r="D234" s="70" t="e">
        <f aca="false">#N/A</f>
        <v>#N/A</v>
      </c>
      <c r="E234" s="70" t="n">
        <v>1</v>
      </c>
      <c r="F234" s="70" t="e">
        <f aca="false">#N/A</f>
        <v>#N/A</v>
      </c>
      <c r="G234" s="70" t="n">
        <v>0.54</v>
      </c>
      <c r="H234" s="70" t="e">
        <f aca="false">#N/A</f>
        <v>#N/A</v>
      </c>
      <c r="K234" s="60"/>
      <c r="L234" s="60"/>
    </row>
    <row r="235" customFormat="false" ht="12.75" hidden="false" customHeight="true" outlineLevel="0" collapsed="false">
      <c r="A235" s="40" t="s">
        <v>462</v>
      </c>
      <c r="B235" s="56" t="str">
        <f aca="false" t="array" ref="B235:B235">INDEX(Countries!$D$2:$D$255, MATCH(A235, Countries!$B$2:$B$255, 0))</f>
        <v>CCK</v>
      </c>
      <c r="C235" s="70" t="e">
        <f aca="false">#N/A</f>
        <v>#N/A</v>
      </c>
      <c r="D235" s="70" t="e">
        <f aca="false">#N/A</f>
        <v>#N/A</v>
      </c>
      <c r="E235" s="70" t="n">
        <v>1</v>
      </c>
      <c r="F235" s="70" t="e">
        <f aca="false">#N/A</f>
        <v>#N/A</v>
      </c>
      <c r="G235" s="70" t="n">
        <v>0.54</v>
      </c>
      <c r="H235" s="70" t="e">
        <f aca="false">#N/A</f>
        <v>#N/A</v>
      </c>
      <c r="K235" s="60"/>
      <c r="L235" s="60"/>
    </row>
    <row r="236" customFormat="false" ht="12.75" hidden="false" customHeight="true" outlineLevel="0" collapsed="false">
      <c r="A236" s="40" t="s">
        <v>463</v>
      </c>
      <c r="B236" s="56" t="str">
        <f aca="false" t="array" ref="B236:B236">INDEX(Countries!$D$2:$D$255, MATCH(A236, Countries!$B$2:$B$255, 0))</f>
        <v>CXR</v>
      </c>
      <c r="C236" s="70" t="e">
        <f aca="false">#N/A</f>
        <v>#N/A</v>
      </c>
      <c r="D236" s="70" t="e">
        <f aca="false">#N/A</f>
        <v>#N/A</v>
      </c>
      <c r="E236" s="70" t="n">
        <v>1</v>
      </c>
      <c r="F236" s="70" t="e">
        <f aca="false">#N/A</f>
        <v>#N/A</v>
      </c>
      <c r="G236" s="70" t="n">
        <v>0.54</v>
      </c>
      <c r="H236" s="70" t="e">
        <f aca="false">#N/A</f>
        <v>#N/A</v>
      </c>
      <c r="K236" s="60"/>
      <c r="L236" s="60"/>
    </row>
    <row r="237" customFormat="false" ht="12.75" hidden="false" customHeight="true" outlineLevel="0" collapsed="false">
      <c r="A237" s="2"/>
      <c r="B237" s="2"/>
      <c r="C237" s="2"/>
      <c r="D237" s="2"/>
      <c r="E237" s="2"/>
      <c r="F237" s="2"/>
      <c r="G237" s="2"/>
      <c r="H237" s="2"/>
    </row>
    <row r="238" customFormat="false" ht="12.75" hidden="false" customHeight="true" outlineLevel="0" collapsed="false">
      <c r="A238" s="2"/>
      <c r="B238" s="2"/>
      <c r="C238" s="2"/>
      <c r="D238" s="2"/>
      <c r="E238" s="2"/>
      <c r="F238" s="2"/>
      <c r="G238" s="2"/>
      <c r="H238" s="2"/>
    </row>
    <row r="239" customFormat="false" ht="12.75" hidden="false" customHeight="true" outlineLevel="0" collapsed="false">
      <c r="A239" s="2"/>
      <c r="B239" s="2"/>
      <c r="C239" s="2"/>
      <c r="D239" s="2"/>
      <c r="E239" s="2"/>
      <c r="F239" s="2"/>
      <c r="G239" s="2"/>
      <c r="H239" s="2"/>
    </row>
    <row r="240" customFormat="false" ht="12.75" hidden="false" customHeight="true" outlineLevel="0" collapsed="false">
      <c r="A240" s="2"/>
      <c r="B240" s="2"/>
      <c r="C240" s="2"/>
      <c r="D240" s="2"/>
      <c r="E240" s="2"/>
      <c r="F240" s="2"/>
      <c r="G240" s="2"/>
      <c r="H240" s="2"/>
    </row>
    <row r="241" customFormat="false" ht="12.75" hidden="false" customHeight="true" outlineLevel="0" collapsed="false">
      <c r="A241" s="2"/>
      <c r="B241" s="2"/>
      <c r="C241" s="2"/>
      <c r="D241" s="2"/>
      <c r="E241" s="2"/>
      <c r="F241" s="2"/>
      <c r="G241" s="2"/>
      <c r="H241" s="2"/>
    </row>
    <row r="242" customFormat="false" ht="12.75" hidden="false" customHeight="true" outlineLevel="0" collapsed="false">
      <c r="A242" s="2"/>
      <c r="B242" s="2"/>
      <c r="C242" s="2"/>
      <c r="D242" s="2"/>
      <c r="E242" s="2"/>
      <c r="F242" s="2"/>
      <c r="G242" s="2"/>
      <c r="H242" s="2"/>
    </row>
    <row r="243" customFormat="false" ht="12.75" hidden="false" customHeight="true" outlineLevel="0" collapsed="false">
      <c r="A243" s="2"/>
      <c r="B243" s="2"/>
      <c r="C243" s="2"/>
      <c r="D243" s="2"/>
      <c r="E243" s="2"/>
      <c r="F243" s="2"/>
      <c r="G243" s="2"/>
      <c r="H243" s="2"/>
    </row>
    <row r="244" customFormat="false" ht="12.75" hidden="false" customHeight="true" outlineLevel="0" collapsed="false">
      <c r="A244" s="2"/>
      <c r="B244" s="2"/>
      <c r="C244" s="2"/>
      <c r="D244" s="2"/>
      <c r="E244" s="2"/>
      <c r="F244" s="2"/>
      <c r="G244" s="2"/>
      <c r="H244" s="2"/>
    </row>
    <row r="245" customFormat="false" ht="12.75" hidden="false" customHeight="true" outlineLevel="0" collapsed="false">
      <c r="A245" s="2"/>
      <c r="B245" s="2"/>
      <c r="C245" s="2"/>
      <c r="D245" s="2"/>
      <c r="E245" s="2"/>
      <c r="F245" s="2"/>
      <c r="G245" s="2"/>
      <c r="H245" s="2"/>
    </row>
    <row r="246" customFormat="false" ht="12.75" hidden="false" customHeight="true" outlineLevel="0" collapsed="false">
      <c r="A246" s="2"/>
      <c r="B246" s="2"/>
      <c r="C246" s="2"/>
      <c r="D246" s="2"/>
      <c r="E246" s="2"/>
      <c r="F246" s="2"/>
      <c r="G246" s="2"/>
      <c r="H246" s="2"/>
    </row>
    <row r="247" customFormat="false" ht="12.75" hidden="false" customHeight="true" outlineLevel="0" collapsed="false">
      <c r="A247" s="2"/>
      <c r="B247" s="2"/>
      <c r="C247" s="2"/>
      <c r="D247" s="2"/>
      <c r="E247" s="2"/>
      <c r="F247" s="2"/>
      <c r="G247" s="2"/>
      <c r="H247" s="2"/>
    </row>
    <row r="248" customFormat="false" ht="12.75" hidden="false" customHeight="true" outlineLevel="0" collapsed="false">
      <c r="A248" s="2"/>
      <c r="B248" s="2"/>
      <c r="C248" s="2"/>
      <c r="D248" s="2"/>
      <c r="E248" s="2"/>
      <c r="F248" s="2"/>
      <c r="G248" s="2"/>
      <c r="H248" s="2"/>
    </row>
    <row r="249" customFormat="false" ht="12.75" hidden="false" customHeight="true" outlineLevel="0" collapsed="false">
      <c r="A249" s="2"/>
      <c r="B249" s="2"/>
      <c r="C249" s="2"/>
      <c r="D249" s="2"/>
      <c r="E249" s="2"/>
      <c r="F249" s="2"/>
      <c r="G249" s="2"/>
      <c r="H249" s="2"/>
    </row>
    <row r="250" customFormat="false" ht="12.75" hidden="false" customHeight="true" outlineLevel="0" collapsed="false">
      <c r="A250" s="2"/>
      <c r="B250" s="2"/>
      <c r="C250" s="2"/>
      <c r="D250" s="2"/>
      <c r="E250" s="2"/>
      <c r="F250" s="2"/>
      <c r="G250" s="2"/>
      <c r="H250" s="2"/>
    </row>
    <row r="251" customFormat="false" ht="12.75" hidden="false" customHeight="true" outlineLevel="0" collapsed="false">
      <c r="A251" s="2"/>
      <c r="B251" s="2"/>
      <c r="C251" s="2"/>
      <c r="D251" s="2"/>
      <c r="E251" s="2"/>
      <c r="F251" s="2"/>
      <c r="G251" s="2"/>
      <c r="H251" s="2"/>
    </row>
    <row r="252" customFormat="false" ht="12.75" hidden="false" customHeight="true" outlineLevel="0" collapsed="false">
      <c r="A252" s="2"/>
      <c r="B252" s="2"/>
      <c r="C252" s="2"/>
      <c r="D252" s="2"/>
      <c r="E252" s="2"/>
      <c r="F252" s="2"/>
      <c r="G252" s="2"/>
      <c r="H252" s="2"/>
    </row>
    <row r="253" customFormat="false" ht="12.75" hidden="false" customHeight="true" outlineLevel="0" collapsed="false">
      <c r="A253" s="2"/>
      <c r="B253" s="2"/>
      <c r="C253" s="2"/>
      <c r="D253" s="2"/>
      <c r="E253" s="2"/>
      <c r="F253" s="2"/>
      <c r="G253" s="2"/>
      <c r="H253" s="2"/>
    </row>
    <row r="254" customFormat="false" ht="12.75" hidden="false" customHeight="true" outlineLevel="0" collapsed="false">
      <c r="A254" s="2"/>
      <c r="B254" s="2"/>
      <c r="C254" s="2"/>
      <c r="D254" s="2"/>
      <c r="E254" s="2"/>
      <c r="F254" s="2"/>
      <c r="G254" s="2"/>
      <c r="H254" s="2"/>
    </row>
    <row r="255" customFormat="false" ht="12.75" hidden="false" customHeight="true" outlineLevel="0" collapsed="false">
      <c r="A255" s="2"/>
      <c r="B255" s="2"/>
      <c r="C255" s="2"/>
      <c r="D255" s="2"/>
      <c r="E255" s="2"/>
      <c r="F255" s="2"/>
      <c r="G255" s="2"/>
      <c r="H255" s="2"/>
    </row>
    <row r="256" customFormat="false" ht="12.75" hidden="false" customHeight="true" outlineLevel="0" collapsed="false">
      <c r="A256" s="2"/>
      <c r="B256" s="2"/>
      <c r="C256" s="2"/>
      <c r="D256" s="2"/>
      <c r="E256" s="2"/>
      <c r="F256" s="2"/>
      <c r="G256" s="2"/>
      <c r="H256" s="2"/>
    </row>
    <row r="257" customFormat="false" ht="12.75" hidden="false" customHeight="true" outlineLevel="0" collapsed="false">
      <c r="A257" s="2"/>
      <c r="B257" s="2"/>
      <c r="C257" s="2"/>
      <c r="D257" s="2"/>
      <c r="E257" s="2"/>
      <c r="F257" s="2"/>
      <c r="G257" s="2"/>
      <c r="H257" s="2"/>
    </row>
    <row r="258" customFormat="false" ht="12.75" hidden="false" customHeight="true" outlineLevel="0" collapsed="false">
      <c r="A258" s="2"/>
      <c r="B258" s="2"/>
      <c r="C258" s="2"/>
      <c r="D258" s="2"/>
      <c r="E258" s="2"/>
      <c r="F258" s="2"/>
      <c r="G258" s="2"/>
      <c r="H258" s="2"/>
    </row>
    <row r="259" customFormat="false" ht="12.75" hidden="false" customHeight="true" outlineLevel="0" collapsed="false">
      <c r="A259" s="2"/>
      <c r="B259" s="2"/>
      <c r="C259" s="2"/>
      <c r="D259" s="2"/>
      <c r="E259" s="2"/>
      <c r="F259" s="2"/>
      <c r="G259" s="2"/>
      <c r="H259" s="2"/>
    </row>
    <row r="260" customFormat="false" ht="12.75" hidden="false" customHeight="true" outlineLevel="0" collapsed="false">
      <c r="A260" s="2"/>
      <c r="B260" s="2"/>
      <c r="C260" s="2"/>
      <c r="D260" s="2"/>
      <c r="E260" s="2"/>
      <c r="F260" s="2"/>
      <c r="G260" s="2"/>
      <c r="H260" s="2"/>
    </row>
    <row r="261" customFormat="false" ht="12.75" hidden="false" customHeight="true" outlineLevel="0" collapsed="false">
      <c r="A261" s="2"/>
      <c r="B261" s="2"/>
      <c r="C261" s="2"/>
      <c r="D261" s="2"/>
      <c r="E261" s="2"/>
      <c r="F261" s="2"/>
      <c r="G261" s="2"/>
      <c r="H261" s="2"/>
    </row>
    <row r="262" customFormat="false" ht="12.75" hidden="false" customHeight="true" outlineLevel="0" collapsed="false">
      <c r="A262" s="2"/>
      <c r="B262" s="2"/>
      <c r="C262" s="2"/>
      <c r="D262" s="2"/>
      <c r="E262" s="2"/>
      <c r="F262" s="2"/>
      <c r="G262" s="2"/>
      <c r="H262" s="2"/>
    </row>
    <row r="263" customFormat="false" ht="12.75" hidden="false" customHeight="true" outlineLevel="0" collapsed="false">
      <c r="A263" s="2"/>
      <c r="B263" s="2"/>
      <c r="C263" s="2"/>
      <c r="D263" s="2"/>
      <c r="E263" s="2"/>
      <c r="F263" s="2"/>
      <c r="G263" s="2"/>
      <c r="H263" s="2"/>
    </row>
    <row r="264" customFormat="false" ht="12.75" hidden="false" customHeight="true" outlineLevel="0" collapsed="false">
      <c r="A264" s="2"/>
      <c r="B264" s="2"/>
      <c r="C264" s="2"/>
      <c r="D264" s="2"/>
      <c r="E264" s="2"/>
      <c r="F264" s="2"/>
      <c r="G264" s="2"/>
      <c r="H264" s="2"/>
    </row>
    <row r="265" customFormat="false" ht="12.75" hidden="false" customHeight="true" outlineLevel="0" collapsed="false">
      <c r="A265" s="2"/>
      <c r="B265" s="2"/>
      <c r="C265" s="2"/>
      <c r="D265" s="2"/>
      <c r="E265" s="2"/>
      <c r="F265" s="2"/>
      <c r="G265" s="2"/>
      <c r="H265" s="2"/>
    </row>
    <row r="266" customFormat="false" ht="12.75" hidden="false" customHeight="true" outlineLevel="0" collapsed="false">
      <c r="A266" s="2"/>
      <c r="B266" s="2"/>
      <c r="C266" s="2"/>
      <c r="D266" s="2"/>
      <c r="E266" s="2"/>
      <c r="F266" s="2"/>
      <c r="G266" s="2"/>
      <c r="H266" s="2"/>
    </row>
    <row r="267" customFormat="false" ht="12.75" hidden="false" customHeight="true" outlineLevel="0" collapsed="false">
      <c r="A267" s="2"/>
      <c r="B267" s="2"/>
      <c r="C267" s="2"/>
      <c r="D267" s="2"/>
      <c r="E267" s="2"/>
      <c r="F267" s="2"/>
      <c r="G267" s="2"/>
      <c r="H267" s="2"/>
    </row>
    <row r="268" customFormat="false" ht="12.75" hidden="false" customHeight="true" outlineLevel="0" collapsed="false">
      <c r="A268" s="2"/>
      <c r="B268" s="2"/>
      <c r="C268" s="2"/>
      <c r="D268" s="2"/>
      <c r="E268" s="2"/>
      <c r="F268" s="2"/>
      <c r="G268" s="2"/>
      <c r="H268" s="2"/>
    </row>
    <row r="269" customFormat="false" ht="12.75" hidden="false" customHeight="true" outlineLevel="0" collapsed="false">
      <c r="A269" s="2"/>
      <c r="B269" s="2"/>
      <c r="C269" s="2"/>
      <c r="D269" s="2"/>
      <c r="E269" s="2"/>
      <c r="F269" s="2"/>
      <c r="G269" s="2"/>
      <c r="H269" s="2"/>
    </row>
    <row r="270" customFormat="false" ht="12.75" hidden="false" customHeight="true" outlineLevel="0" collapsed="false">
      <c r="A270" s="2"/>
      <c r="B270" s="2"/>
      <c r="C270" s="2"/>
      <c r="D270" s="2"/>
      <c r="E270" s="2"/>
      <c r="F270" s="2"/>
      <c r="G270" s="2"/>
      <c r="H270" s="2"/>
    </row>
    <row r="271" customFormat="false" ht="12.75" hidden="false" customHeight="true" outlineLevel="0" collapsed="false">
      <c r="A271" s="2"/>
      <c r="B271" s="2"/>
      <c r="C271" s="2"/>
      <c r="D271" s="2"/>
      <c r="E271" s="2"/>
      <c r="F271" s="2"/>
      <c r="G271" s="2"/>
      <c r="H271" s="2"/>
    </row>
    <row r="272" customFormat="false" ht="12.75" hidden="false" customHeight="true" outlineLevel="0" collapsed="false">
      <c r="A272" s="2"/>
      <c r="B272" s="2"/>
      <c r="C272" s="2"/>
      <c r="D272" s="2"/>
      <c r="E272" s="2"/>
      <c r="F272" s="2"/>
      <c r="G272" s="2"/>
      <c r="H272" s="2"/>
    </row>
    <row r="273" customFormat="false" ht="12.75" hidden="false" customHeight="true" outlineLevel="0" collapsed="false">
      <c r="A273" s="2"/>
      <c r="B273" s="2"/>
      <c r="C273" s="2"/>
      <c r="D273" s="2"/>
      <c r="E273" s="2"/>
      <c r="F273" s="2"/>
      <c r="G273" s="2"/>
      <c r="H273" s="2"/>
    </row>
    <row r="274" customFormat="false" ht="12.75" hidden="false" customHeight="true" outlineLevel="0" collapsed="false">
      <c r="A274" s="2"/>
      <c r="B274" s="2"/>
      <c r="C274" s="2"/>
      <c r="D274" s="2"/>
      <c r="E274" s="2"/>
      <c r="F274" s="2"/>
      <c r="G274" s="2"/>
      <c r="H274" s="2"/>
    </row>
    <row r="275" customFormat="false" ht="12.75" hidden="false" customHeight="true" outlineLevel="0" collapsed="false">
      <c r="A275" s="2"/>
      <c r="B275" s="2"/>
      <c r="C275" s="2"/>
      <c r="D275" s="2"/>
      <c r="E275" s="2"/>
      <c r="F275" s="2"/>
      <c r="G275" s="2"/>
      <c r="H275" s="2"/>
    </row>
    <row r="276" customFormat="false" ht="12.75" hidden="false" customHeight="true" outlineLevel="0" collapsed="false">
      <c r="A276" s="2"/>
      <c r="B276" s="2"/>
      <c r="C276" s="2"/>
      <c r="D276" s="2"/>
      <c r="E276" s="2"/>
      <c r="F276" s="2"/>
      <c r="G276" s="2"/>
      <c r="H276" s="2"/>
    </row>
    <row r="277" customFormat="false" ht="12.75" hidden="false" customHeight="true" outlineLevel="0" collapsed="false">
      <c r="A277" s="2"/>
      <c r="B277" s="2"/>
      <c r="C277" s="2"/>
      <c r="D277" s="2"/>
      <c r="E277" s="2"/>
      <c r="F277" s="2"/>
      <c r="G277" s="2"/>
      <c r="H277" s="2"/>
    </row>
    <row r="278" customFormat="false" ht="12.75" hidden="false" customHeight="true" outlineLevel="0" collapsed="false">
      <c r="A278" s="2"/>
      <c r="B278" s="2"/>
      <c r="C278" s="2"/>
      <c r="D278" s="2"/>
      <c r="E278" s="2"/>
      <c r="F278" s="2"/>
      <c r="G278" s="2"/>
      <c r="H278" s="2"/>
    </row>
    <row r="279" customFormat="false" ht="12.75" hidden="false" customHeight="true" outlineLevel="0" collapsed="false">
      <c r="A279" s="2"/>
      <c r="B279" s="2"/>
      <c r="C279" s="2"/>
      <c r="D279" s="2"/>
      <c r="E279" s="2"/>
      <c r="F279" s="2"/>
      <c r="G279" s="2"/>
      <c r="H279" s="2"/>
    </row>
    <row r="280" customFormat="false" ht="12.75" hidden="false" customHeight="true" outlineLevel="0" collapsed="false">
      <c r="A280" s="2"/>
      <c r="B280" s="2"/>
      <c r="C280" s="2"/>
      <c r="D280" s="2"/>
      <c r="E280" s="2"/>
      <c r="F280" s="2"/>
      <c r="G280" s="2"/>
      <c r="H280" s="2"/>
    </row>
    <row r="281" customFormat="false" ht="12.75" hidden="false" customHeight="true" outlineLevel="0" collapsed="false">
      <c r="A281" s="2"/>
      <c r="B281" s="2"/>
      <c r="C281" s="2"/>
      <c r="D281" s="2"/>
      <c r="E281" s="2"/>
      <c r="F281" s="2"/>
      <c r="G281" s="2"/>
      <c r="H281" s="2"/>
    </row>
    <row r="282" customFormat="false" ht="12.75" hidden="false" customHeight="true" outlineLevel="0" collapsed="false">
      <c r="A282" s="2"/>
      <c r="B282" s="2"/>
      <c r="C282" s="2"/>
      <c r="D282" s="2"/>
      <c r="E282" s="2"/>
      <c r="F282" s="2"/>
      <c r="G282" s="2"/>
      <c r="H282" s="2"/>
    </row>
    <row r="283" customFormat="false" ht="12.75" hidden="false" customHeight="true" outlineLevel="0" collapsed="false">
      <c r="A283" s="2"/>
      <c r="B283" s="2"/>
      <c r="C283" s="2"/>
      <c r="D283" s="2"/>
      <c r="E283" s="2"/>
      <c r="F283" s="2"/>
      <c r="G283" s="2"/>
      <c r="H283" s="2"/>
    </row>
    <row r="284" customFormat="false" ht="12.75" hidden="false" customHeight="true" outlineLevel="0" collapsed="false">
      <c r="A284" s="2"/>
      <c r="B284" s="2"/>
      <c r="C284" s="2"/>
      <c r="D284" s="2"/>
      <c r="E284" s="2"/>
      <c r="F284" s="2"/>
      <c r="G284" s="2"/>
      <c r="H284" s="2"/>
    </row>
    <row r="285" customFormat="false" ht="12.75" hidden="false" customHeight="true" outlineLevel="0" collapsed="false">
      <c r="A285" s="2"/>
      <c r="B285" s="2"/>
      <c r="C285" s="2"/>
      <c r="D285" s="2"/>
      <c r="E285" s="2"/>
      <c r="F285" s="2"/>
      <c r="G285" s="2"/>
      <c r="H285" s="2"/>
    </row>
    <row r="286" customFormat="false" ht="12.75" hidden="false" customHeight="true" outlineLevel="0" collapsed="false">
      <c r="A286" s="2"/>
      <c r="B286" s="2"/>
      <c r="C286" s="2"/>
      <c r="D286" s="2"/>
      <c r="E286" s="2"/>
      <c r="F286" s="2"/>
      <c r="G286" s="2"/>
      <c r="H286" s="2"/>
    </row>
    <row r="287" customFormat="false" ht="12.75" hidden="false" customHeight="true" outlineLevel="0" collapsed="false">
      <c r="A287" s="2"/>
      <c r="B287" s="2"/>
      <c r="C287" s="2"/>
      <c r="D287" s="2"/>
      <c r="E287" s="2"/>
      <c r="F287" s="2"/>
      <c r="G287" s="2"/>
      <c r="H287" s="2"/>
    </row>
    <row r="288" customFormat="false" ht="12.75" hidden="false" customHeight="true" outlineLevel="0" collapsed="false">
      <c r="A288" s="2"/>
      <c r="B288" s="2"/>
      <c r="C288" s="2"/>
      <c r="D288" s="2"/>
      <c r="E288" s="2"/>
      <c r="F288" s="2"/>
      <c r="G288" s="2"/>
      <c r="H288" s="2"/>
    </row>
    <row r="289" customFormat="false" ht="12.75" hidden="false" customHeight="true" outlineLevel="0" collapsed="false">
      <c r="A289" s="2"/>
      <c r="B289" s="2"/>
      <c r="C289" s="2"/>
      <c r="D289" s="2"/>
      <c r="E289" s="2"/>
      <c r="F289" s="2"/>
      <c r="G289" s="2"/>
      <c r="H289" s="2"/>
    </row>
    <row r="290" customFormat="false" ht="12.75" hidden="false" customHeight="true" outlineLevel="0" collapsed="false">
      <c r="A290" s="2"/>
      <c r="B290" s="2"/>
      <c r="C290" s="2"/>
      <c r="D290" s="2"/>
      <c r="E290" s="2"/>
      <c r="F290" s="2"/>
      <c r="G290" s="2"/>
      <c r="H290" s="2"/>
    </row>
    <row r="291" customFormat="false" ht="12.75" hidden="false" customHeight="true" outlineLevel="0" collapsed="false">
      <c r="A291" s="2"/>
      <c r="B291" s="2"/>
      <c r="C291" s="2"/>
      <c r="D291" s="2"/>
      <c r="E291" s="2"/>
      <c r="F291" s="2"/>
      <c r="G291" s="2"/>
      <c r="H291" s="2"/>
    </row>
    <row r="292" customFormat="false" ht="12.75" hidden="false" customHeight="true" outlineLevel="0" collapsed="false">
      <c r="A292" s="2"/>
      <c r="B292" s="2"/>
      <c r="C292" s="2"/>
      <c r="D292" s="2"/>
      <c r="E292" s="2"/>
      <c r="F292" s="2"/>
      <c r="G292" s="2"/>
      <c r="H292" s="2"/>
    </row>
    <row r="293" customFormat="false" ht="12.75" hidden="false" customHeight="true" outlineLevel="0" collapsed="false">
      <c r="A293" s="2"/>
      <c r="B293" s="2"/>
      <c r="C293" s="2"/>
      <c r="D293" s="2"/>
      <c r="E293" s="2"/>
      <c r="F293" s="2"/>
      <c r="G293" s="2"/>
      <c r="H293" s="2"/>
    </row>
    <row r="294" customFormat="false" ht="12.75" hidden="false" customHeight="true" outlineLevel="0" collapsed="false">
      <c r="A294" s="2"/>
      <c r="B294" s="2"/>
      <c r="C294" s="2"/>
      <c r="D294" s="2"/>
      <c r="E294" s="2"/>
      <c r="F294" s="2"/>
      <c r="G294" s="2"/>
      <c r="H294" s="2"/>
    </row>
    <row r="295" customFormat="false" ht="12.75" hidden="false" customHeight="true" outlineLevel="0" collapsed="false">
      <c r="A295" s="2"/>
      <c r="B295" s="2"/>
      <c r="C295" s="2"/>
      <c r="D295" s="2"/>
      <c r="E295" s="2"/>
      <c r="F295" s="2"/>
      <c r="G295" s="2"/>
      <c r="H295" s="2"/>
    </row>
    <row r="296" customFormat="false" ht="12.75" hidden="false" customHeight="true" outlineLevel="0" collapsed="false">
      <c r="A296" s="2"/>
      <c r="B296" s="2"/>
      <c r="C296" s="2"/>
      <c r="D296" s="2"/>
      <c r="E296" s="2"/>
      <c r="F296" s="2"/>
      <c r="G296" s="2"/>
      <c r="H296" s="2"/>
    </row>
    <row r="297" customFormat="false" ht="12.75" hidden="false" customHeight="true" outlineLevel="0" collapsed="false">
      <c r="A297" s="2"/>
      <c r="B297" s="2"/>
      <c r="C297" s="2"/>
      <c r="D297" s="2"/>
      <c r="E297" s="2"/>
      <c r="F297" s="2"/>
      <c r="G297" s="2"/>
      <c r="H297" s="2"/>
    </row>
    <row r="298" customFormat="false" ht="12.75" hidden="false" customHeight="true" outlineLevel="0" collapsed="false">
      <c r="A298" s="2"/>
      <c r="B298" s="2"/>
      <c r="C298" s="2"/>
      <c r="D298" s="2"/>
      <c r="E298" s="2"/>
      <c r="F298" s="2"/>
      <c r="G298" s="2"/>
      <c r="H298" s="2"/>
    </row>
    <row r="299" customFormat="false" ht="12.75" hidden="false" customHeight="true" outlineLevel="0" collapsed="false">
      <c r="A299" s="2"/>
      <c r="B299" s="2"/>
      <c r="C299" s="2"/>
      <c r="D299" s="2"/>
      <c r="E299" s="2"/>
      <c r="F299" s="2"/>
      <c r="G299" s="2"/>
      <c r="H299" s="2"/>
    </row>
    <row r="300" customFormat="false" ht="12.75" hidden="false" customHeight="true" outlineLevel="0" collapsed="false">
      <c r="A300" s="2"/>
      <c r="B300" s="2"/>
      <c r="C300" s="2"/>
      <c r="D300" s="2"/>
      <c r="E300" s="2"/>
      <c r="F300" s="2"/>
      <c r="G300" s="2"/>
      <c r="H300" s="2"/>
    </row>
    <row r="301" customFormat="false" ht="12.75" hidden="false" customHeight="true" outlineLevel="0" collapsed="false">
      <c r="A301" s="2"/>
      <c r="B301" s="2"/>
      <c r="C301" s="2"/>
      <c r="D301" s="2"/>
      <c r="E301" s="2"/>
      <c r="F301" s="2"/>
      <c r="G301" s="2"/>
      <c r="H301" s="2"/>
    </row>
    <row r="302" customFormat="false" ht="12.75" hidden="false" customHeight="true" outlineLevel="0" collapsed="false">
      <c r="A302" s="2"/>
      <c r="B302" s="2"/>
      <c r="C302" s="2"/>
      <c r="D302" s="2"/>
      <c r="E302" s="2"/>
      <c r="F302" s="2"/>
      <c r="G302" s="2"/>
      <c r="H302" s="2"/>
    </row>
    <row r="303" customFormat="false" ht="12.75" hidden="false" customHeight="true" outlineLevel="0" collapsed="false">
      <c r="A303" s="2"/>
      <c r="B303" s="2"/>
      <c r="C303" s="2"/>
      <c r="D303" s="2"/>
      <c r="E303" s="2"/>
      <c r="F303" s="2"/>
      <c r="G303" s="2"/>
      <c r="H303" s="2"/>
    </row>
    <row r="304" customFormat="false" ht="12.75" hidden="false" customHeight="true" outlineLevel="0" collapsed="false">
      <c r="A304" s="2"/>
      <c r="B304" s="2"/>
      <c r="C304" s="2"/>
      <c r="D304" s="2"/>
      <c r="E304" s="2"/>
      <c r="F304" s="2"/>
      <c r="G304" s="2"/>
      <c r="H304" s="2"/>
    </row>
    <row r="305" customFormat="false" ht="12.75" hidden="false" customHeight="true" outlineLevel="0" collapsed="false">
      <c r="A305" s="2"/>
      <c r="B305" s="2"/>
      <c r="C305" s="2"/>
      <c r="D305" s="2"/>
      <c r="E305" s="2"/>
      <c r="F305" s="2"/>
      <c r="G305" s="2"/>
      <c r="H305" s="2"/>
    </row>
    <row r="306" customFormat="false" ht="12.75" hidden="false" customHeight="true" outlineLevel="0" collapsed="false">
      <c r="A306" s="2"/>
      <c r="B306" s="2"/>
      <c r="C306" s="2"/>
      <c r="D306" s="2"/>
      <c r="E306" s="2"/>
      <c r="F306" s="2"/>
      <c r="G306" s="2"/>
      <c r="H306" s="2"/>
    </row>
    <row r="307" customFormat="false" ht="12.75" hidden="false" customHeight="true" outlineLevel="0" collapsed="false">
      <c r="A307" s="2"/>
      <c r="B307" s="2"/>
      <c r="C307" s="2"/>
      <c r="D307" s="2"/>
      <c r="E307" s="2"/>
      <c r="F307" s="2"/>
      <c r="G307" s="2"/>
      <c r="H307" s="2"/>
    </row>
    <row r="308" customFormat="false" ht="12.75" hidden="false" customHeight="true" outlineLevel="0" collapsed="false">
      <c r="A308" s="2"/>
      <c r="B308" s="2"/>
      <c r="C308" s="2"/>
      <c r="D308" s="2"/>
      <c r="E308" s="2"/>
      <c r="F308" s="2"/>
      <c r="G308" s="2"/>
      <c r="H308" s="2"/>
    </row>
    <row r="309" customFormat="false" ht="12.75" hidden="false" customHeight="true" outlineLevel="0" collapsed="false">
      <c r="A309" s="2"/>
      <c r="B309" s="2"/>
      <c r="C309" s="2"/>
      <c r="D309" s="2"/>
      <c r="E309" s="2"/>
      <c r="F309" s="2"/>
      <c r="G309" s="2"/>
      <c r="H309" s="2"/>
    </row>
    <row r="310" customFormat="false" ht="12.75" hidden="false" customHeight="true" outlineLevel="0" collapsed="false">
      <c r="A310" s="2"/>
      <c r="B310" s="2"/>
      <c r="C310" s="2"/>
      <c r="D310" s="2"/>
      <c r="E310" s="2"/>
      <c r="F310" s="2"/>
      <c r="G310" s="2"/>
      <c r="H310" s="2"/>
    </row>
    <row r="311" customFormat="false" ht="12.75" hidden="false" customHeight="true" outlineLevel="0" collapsed="false">
      <c r="A311" s="2"/>
      <c r="B311" s="2"/>
      <c r="C311" s="2"/>
      <c r="D311" s="2"/>
      <c r="E311" s="2"/>
      <c r="F311" s="2"/>
      <c r="G311" s="2"/>
      <c r="H311" s="2"/>
    </row>
    <row r="312" customFormat="false" ht="12.75" hidden="false" customHeight="true" outlineLevel="0" collapsed="false">
      <c r="A312" s="2"/>
      <c r="B312" s="2"/>
      <c r="C312" s="2"/>
      <c r="D312" s="2"/>
      <c r="E312" s="2"/>
      <c r="F312" s="2"/>
      <c r="G312" s="2"/>
      <c r="H312" s="2"/>
    </row>
    <row r="313" customFormat="false" ht="12.75" hidden="false" customHeight="true" outlineLevel="0" collapsed="false">
      <c r="A313" s="2"/>
      <c r="B313" s="2"/>
      <c r="C313" s="2"/>
      <c r="D313" s="2"/>
      <c r="E313" s="2"/>
      <c r="F313" s="2"/>
      <c r="G313" s="2"/>
      <c r="H313" s="2"/>
    </row>
    <row r="314" customFormat="false" ht="12.75" hidden="false" customHeight="true" outlineLevel="0" collapsed="false">
      <c r="A314" s="2"/>
      <c r="B314" s="2"/>
      <c r="C314" s="2"/>
      <c r="D314" s="2"/>
      <c r="E314" s="2"/>
      <c r="F314" s="2"/>
      <c r="G314" s="2"/>
      <c r="H314" s="2"/>
    </row>
    <row r="315" customFormat="false" ht="12.75" hidden="false" customHeight="true" outlineLevel="0" collapsed="false">
      <c r="A315" s="2"/>
      <c r="B315" s="2"/>
      <c r="C315" s="2"/>
      <c r="D315" s="2"/>
      <c r="E315" s="2"/>
      <c r="F315" s="2"/>
      <c r="G315" s="2"/>
      <c r="H315" s="2"/>
    </row>
    <row r="316" customFormat="false" ht="12.75" hidden="false" customHeight="true" outlineLevel="0" collapsed="false">
      <c r="A316" s="2"/>
      <c r="B316" s="2"/>
      <c r="C316" s="2"/>
      <c r="D316" s="2"/>
      <c r="E316" s="2"/>
      <c r="F316" s="2"/>
      <c r="G316" s="2"/>
      <c r="H316" s="2"/>
    </row>
    <row r="317" customFormat="false" ht="12.75" hidden="false" customHeight="true" outlineLevel="0" collapsed="false">
      <c r="A317" s="2"/>
      <c r="B317" s="2"/>
      <c r="C317" s="2"/>
      <c r="D317" s="2"/>
      <c r="E317" s="2"/>
      <c r="F317" s="2"/>
      <c r="G317" s="2"/>
      <c r="H317" s="2"/>
    </row>
    <row r="318" customFormat="false" ht="12.75" hidden="false" customHeight="true" outlineLevel="0" collapsed="false">
      <c r="A318" s="2"/>
      <c r="B318" s="2"/>
      <c r="C318" s="2"/>
      <c r="D318" s="2"/>
      <c r="E318" s="2"/>
      <c r="F318" s="2"/>
      <c r="G318" s="2"/>
      <c r="H318" s="2"/>
    </row>
    <row r="319" customFormat="false" ht="12.75" hidden="false" customHeight="true" outlineLevel="0" collapsed="false">
      <c r="A319" s="2"/>
      <c r="B319" s="2"/>
      <c r="C319" s="2"/>
      <c r="D319" s="2"/>
      <c r="E319" s="2"/>
      <c r="F319" s="2"/>
      <c r="G319" s="2"/>
      <c r="H319" s="2"/>
    </row>
    <row r="320" customFormat="false" ht="12.75" hidden="false" customHeight="true" outlineLevel="0" collapsed="false">
      <c r="A320" s="2"/>
      <c r="B320" s="2"/>
      <c r="C320" s="2"/>
      <c r="D320" s="2"/>
      <c r="E320" s="2"/>
      <c r="F320" s="2"/>
      <c r="G320" s="2"/>
      <c r="H320" s="2"/>
    </row>
    <row r="321" customFormat="false" ht="12.75" hidden="false" customHeight="true" outlineLevel="0" collapsed="false">
      <c r="A321" s="2"/>
      <c r="B321" s="2"/>
      <c r="C321" s="2"/>
      <c r="D321" s="2"/>
      <c r="E321" s="2"/>
      <c r="F321" s="2"/>
      <c r="G321" s="2"/>
      <c r="H321" s="2"/>
    </row>
    <row r="322" customFormat="false" ht="12.75" hidden="false" customHeight="true" outlineLevel="0" collapsed="false">
      <c r="A322" s="2"/>
      <c r="B322" s="2"/>
      <c r="C322" s="2"/>
      <c r="D322" s="2"/>
      <c r="E322" s="2"/>
      <c r="F322" s="2"/>
      <c r="G322" s="2"/>
      <c r="H322" s="2"/>
    </row>
    <row r="323" customFormat="false" ht="12.75" hidden="false" customHeight="true" outlineLevel="0" collapsed="false">
      <c r="A323" s="2"/>
      <c r="B323" s="2"/>
      <c r="C323" s="2"/>
      <c r="D323" s="2"/>
      <c r="E323" s="2"/>
      <c r="F323" s="2"/>
      <c r="G323" s="2"/>
      <c r="H323" s="2"/>
    </row>
    <row r="324" customFormat="false" ht="12.75" hidden="false" customHeight="true" outlineLevel="0" collapsed="false">
      <c r="A324" s="2"/>
      <c r="B324" s="2"/>
      <c r="C324" s="2"/>
      <c r="D324" s="2"/>
      <c r="E324" s="2"/>
      <c r="F324" s="2"/>
      <c r="G324" s="2"/>
      <c r="H324" s="2"/>
    </row>
    <row r="325" customFormat="false" ht="12.75" hidden="false" customHeight="true" outlineLevel="0" collapsed="false">
      <c r="A325" s="2"/>
      <c r="B325" s="2"/>
      <c r="C325" s="2"/>
      <c r="D325" s="2"/>
      <c r="E325" s="2"/>
      <c r="F325" s="2"/>
      <c r="G325" s="2"/>
      <c r="H325" s="2"/>
    </row>
    <row r="326" customFormat="false" ht="12.75" hidden="false" customHeight="true" outlineLevel="0" collapsed="false">
      <c r="A326" s="2"/>
      <c r="B326" s="2"/>
      <c r="C326" s="2"/>
      <c r="D326" s="2"/>
      <c r="E326" s="2"/>
      <c r="F326" s="2"/>
      <c r="G326" s="2"/>
      <c r="H326" s="2"/>
    </row>
    <row r="327" customFormat="false" ht="12.75" hidden="false" customHeight="true" outlineLevel="0" collapsed="false">
      <c r="A327" s="2"/>
      <c r="B327" s="2"/>
      <c r="C327" s="2"/>
      <c r="D327" s="2"/>
      <c r="E327" s="2"/>
      <c r="F327" s="2"/>
      <c r="G327" s="2"/>
      <c r="H327" s="2"/>
    </row>
    <row r="328" customFormat="false" ht="12.75" hidden="false" customHeight="true" outlineLevel="0" collapsed="false">
      <c r="A328" s="2"/>
      <c r="B328" s="2"/>
      <c r="C328" s="2"/>
      <c r="D328" s="2"/>
      <c r="E328" s="2"/>
      <c r="F328" s="2"/>
      <c r="G328" s="2"/>
      <c r="H328" s="2"/>
    </row>
    <row r="329" customFormat="false" ht="12.75" hidden="false" customHeight="true" outlineLevel="0" collapsed="false">
      <c r="A329" s="2"/>
      <c r="B329" s="2"/>
      <c r="C329" s="2"/>
      <c r="D329" s="2"/>
      <c r="E329" s="2"/>
      <c r="F329" s="2"/>
      <c r="G329" s="2"/>
      <c r="H329" s="2"/>
    </row>
    <row r="330" customFormat="false" ht="12.75" hidden="false" customHeight="true" outlineLevel="0" collapsed="false">
      <c r="A330" s="2"/>
      <c r="B330" s="2"/>
      <c r="C330" s="2"/>
      <c r="D330" s="2"/>
      <c r="E330" s="2"/>
      <c r="F330" s="2"/>
      <c r="G330" s="2"/>
      <c r="H330" s="2"/>
    </row>
    <row r="331" customFormat="false" ht="12.75" hidden="false" customHeight="true" outlineLevel="0" collapsed="false">
      <c r="A331" s="2"/>
      <c r="B331" s="2"/>
      <c r="C331" s="2"/>
      <c r="D331" s="2"/>
      <c r="E331" s="2"/>
      <c r="F331" s="2"/>
      <c r="G331" s="2"/>
      <c r="H331" s="2"/>
    </row>
    <row r="332" customFormat="false" ht="12.75" hidden="false" customHeight="true" outlineLevel="0" collapsed="false">
      <c r="A332" s="2"/>
      <c r="B332" s="2"/>
      <c r="C332" s="2"/>
      <c r="D332" s="2"/>
      <c r="E332" s="2"/>
      <c r="F332" s="2"/>
      <c r="G332" s="2"/>
      <c r="H332" s="2"/>
    </row>
    <row r="333" customFormat="false" ht="12.75" hidden="false" customHeight="true" outlineLevel="0" collapsed="false">
      <c r="A333" s="2"/>
      <c r="B333" s="2"/>
      <c r="C333" s="2"/>
      <c r="D333" s="2"/>
      <c r="E333" s="2"/>
      <c r="F333" s="2"/>
      <c r="G333" s="2"/>
      <c r="H333" s="2"/>
    </row>
    <row r="334" customFormat="false" ht="12.75" hidden="false" customHeight="true" outlineLevel="0" collapsed="false">
      <c r="A334" s="2"/>
      <c r="B334" s="2"/>
      <c r="C334" s="2"/>
      <c r="D334" s="2"/>
      <c r="E334" s="2"/>
      <c r="F334" s="2"/>
      <c r="G334" s="2"/>
      <c r="H334" s="2"/>
    </row>
    <row r="335" customFormat="false" ht="12.75" hidden="false" customHeight="true" outlineLevel="0" collapsed="false">
      <c r="A335" s="2"/>
      <c r="B335" s="2"/>
      <c r="C335" s="2"/>
      <c r="D335" s="2"/>
      <c r="E335" s="2"/>
      <c r="F335" s="2"/>
      <c r="G335" s="2"/>
      <c r="H335" s="2"/>
    </row>
    <row r="336" customFormat="false" ht="12.75" hidden="false" customHeight="true" outlineLevel="0" collapsed="false">
      <c r="A336" s="2"/>
      <c r="B336" s="2"/>
      <c r="C336" s="2"/>
      <c r="D336" s="2"/>
      <c r="E336" s="2"/>
      <c r="F336" s="2"/>
      <c r="G336" s="2"/>
      <c r="H336" s="2"/>
    </row>
    <row r="337" customFormat="false" ht="12.75" hidden="false" customHeight="true" outlineLevel="0" collapsed="false">
      <c r="A337" s="2"/>
      <c r="B337" s="2"/>
      <c r="C337" s="2"/>
      <c r="D337" s="2"/>
      <c r="E337" s="2"/>
      <c r="F337" s="2"/>
      <c r="G337" s="2"/>
      <c r="H337" s="2"/>
    </row>
    <row r="338" customFormat="false" ht="12.75" hidden="false" customHeight="true" outlineLevel="0" collapsed="false">
      <c r="A338" s="2"/>
      <c r="B338" s="2"/>
      <c r="C338" s="2"/>
      <c r="D338" s="2"/>
      <c r="E338" s="2"/>
      <c r="F338" s="2"/>
      <c r="G338" s="2"/>
      <c r="H338" s="2"/>
    </row>
    <row r="339" customFormat="false" ht="12.75" hidden="false" customHeight="true" outlineLevel="0" collapsed="false">
      <c r="A339" s="2"/>
      <c r="B339" s="2"/>
      <c r="C339" s="2"/>
      <c r="D339" s="2"/>
      <c r="E339" s="2"/>
      <c r="F339" s="2"/>
      <c r="G339" s="2"/>
      <c r="H339" s="2"/>
    </row>
    <row r="340" customFormat="false" ht="12.75" hidden="false" customHeight="true" outlineLevel="0" collapsed="false">
      <c r="A340" s="2"/>
      <c r="B340" s="2"/>
      <c r="C340" s="2"/>
      <c r="D340" s="2"/>
      <c r="E340" s="2"/>
      <c r="F340" s="2"/>
      <c r="G340" s="2"/>
      <c r="H340" s="2"/>
    </row>
    <row r="341" customFormat="false" ht="12.75" hidden="false" customHeight="true" outlineLevel="0" collapsed="false">
      <c r="A341" s="2"/>
      <c r="B341" s="2"/>
      <c r="C341" s="2"/>
      <c r="D341" s="2"/>
      <c r="E341" s="2"/>
      <c r="F341" s="2"/>
      <c r="G341" s="2"/>
      <c r="H341" s="2"/>
    </row>
    <row r="342" customFormat="false" ht="12.75" hidden="false" customHeight="true" outlineLevel="0" collapsed="false">
      <c r="A342" s="2"/>
      <c r="B342" s="2"/>
      <c r="C342" s="2"/>
      <c r="D342" s="2"/>
      <c r="E342" s="2"/>
      <c r="F342" s="2"/>
      <c r="G342" s="2"/>
      <c r="H342" s="2"/>
    </row>
    <row r="343" customFormat="false" ht="12.75" hidden="false" customHeight="true" outlineLevel="0" collapsed="false">
      <c r="A343" s="2"/>
      <c r="B343" s="2"/>
      <c r="C343" s="2"/>
      <c r="D343" s="2"/>
      <c r="E343" s="2"/>
      <c r="F343" s="2"/>
      <c r="G343" s="2"/>
      <c r="H343" s="2"/>
    </row>
    <row r="344" customFormat="false" ht="12.75" hidden="false" customHeight="true" outlineLevel="0" collapsed="false">
      <c r="A344" s="2"/>
      <c r="B344" s="2"/>
      <c r="C344" s="2"/>
      <c r="D344" s="2"/>
      <c r="E344" s="2"/>
      <c r="F344" s="2"/>
      <c r="G344" s="2"/>
      <c r="H344" s="2"/>
    </row>
    <row r="345" customFormat="false" ht="12.75" hidden="false" customHeight="true" outlineLevel="0" collapsed="false">
      <c r="A345" s="2"/>
      <c r="B345" s="2"/>
      <c r="C345" s="2"/>
      <c r="D345" s="2"/>
      <c r="E345" s="2"/>
      <c r="F345" s="2"/>
      <c r="G345" s="2"/>
      <c r="H345" s="2"/>
    </row>
    <row r="346" customFormat="false" ht="12.75" hidden="false" customHeight="true" outlineLevel="0" collapsed="false">
      <c r="A346" s="2"/>
      <c r="B346" s="2"/>
      <c r="C346" s="2"/>
      <c r="D346" s="2"/>
      <c r="E346" s="2"/>
      <c r="F346" s="2"/>
      <c r="G346" s="2"/>
      <c r="H346" s="2"/>
    </row>
    <row r="347" customFormat="false" ht="12.75" hidden="false" customHeight="true" outlineLevel="0" collapsed="false">
      <c r="A347" s="2"/>
      <c r="B347" s="2"/>
      <c r="C347" s="2"/>
      <c r="D347" s="2"/>
      <c r="E347" s="2"/>
      <c r="F347" s="2"/>
      <c r="G347" s="2"/>
      <c r="H347" s="2"/>
    </row>
    <row r="348" customFormat="false" ht="12.75" hidden="false" customHeight="true" outlineLevel="0" collapsed="false">
      <c r="A348" s="2"/>
      <c r="B348" s="2"/>
      <c r="C348" s="2"/>
      <c r="D348" s="2"/>
      <c r="E348" s="2"/>
      <c r="F348" s="2"/>
      <c r="G348" s="2"/>
      <c r="H348" s="2"/>
    </row>
    <row r="349" customFormat="false" ht="12.75" hidden="false" customHeight="true" outlineLevel="0" collapsed="false">
      <c r="A349" s="2"/>
      <c r="B349" s="2"/>
      <c r="C349" s="2"/>
      <c r="D349" s="2"/>
      <c r="E349" s="2"/>
      <c r="F349" s="2"/>
      <c r="G349" s="2"/>
      <c r="H349" s="2"/>
    </row>
    <row r="350" customFormat="false" ht="12.75" hidden="false" customHeight="true" outlineLevel="0" collapsed="false">
      <c r="A350" s="2"/>
      <c r="B350" s="2"/>
      <c r="C350" s="2"/>
      <c r="D350" s="2"/>
      <c r="E350" s="2"/>
      <c r="F350" s="2"/>
      <c r="G350" s="2"/>
      <c r="H350" s="2"/>
    </row>
    <row r="351" customFormat="false" ht="12.75" hidden="false" customHeight="true" outlineLevel="0" collapsed="false">
      <c r="A351" s="2"/>
      <c r="B351" s="2"/>
      <c r="C351" s="2"/>
      <c r="D351" s="2"/>
      <c r="E351" s="2"/>
      <c r="F351" s="2"/>
      <c r="G351" s="2"/>
      <c r="H351" s="2"/>
    </row>
    <row r="352" customFormat="false" ht="12.75" hidden="false" customHeight="true" outlineLevel="0" collapsed="false">
      <c r="A352" s="2"/>
      <c r="B352" s="2"/>
      <c r="C352" s="2"/>
      <c r="D352" s="2"/>
      <c r="E352" s="2"/>
      <c r="F352" s="2"/>
      <c r="G352" s="2"/>
      <c r="H352" s="2"/>
    </row>
    <row r="353" customFormat="false" ht="12.75" hidden="false" customHeight="true" outlineLevel="0" collapsed="false">
      <c r="A353" s="2"/>
      <c r="B353" s="2"/>
      <c r="C353" s="2"/>
      <c r="D353" s="2"/>
      <c r="E353" s="2"/>
      <c r="F353" s="2"/>
      <c r="G353" s="2"/>
      <c r="H353" s="2"/>
    </row>
    <row r="354" customFormat="false" ht="12.75" hidden="false" customHeight="true" outlineLevel="0" collapsed="false">
      <c r="A354" s="2"/>
      <c r="B354" s="2"/>
      <c r="C354" s="2"/>
      <c r="D354" s="2"/>
      <c r="E354" s="2"/>
      <c r="F354" s="2"/>
      <c r="G354" s="2"/>
      <c r="H354" s="2"/>
    </row>
    <row r="355" customFormat="false" ht="12.75" hidden="false" customHeight="true" outlineLevel="0" collapsed="false">
      <c r="A355" s="2"/>
      <c r="B355" s="2"/>
      <c r="C355" s="2"/>
      <c r="D355" s="2"/>
      <c r="E355" s="2"/>
      <c r="F355" s="2"/>
      <c r="G355" s="2"/>
      <c r="H355" s="2"/>
    </row>
    <row r="356" customFormat="false" ht="12.75" hidden="false" customHeight="true" outlineLevel="0" collapsed="false">
      <c r="A356" s="2"/>
      <c r="B356" s="2"/>
      <c r="C356" s="2"/>
      <c r="D356" s="2"/>
      <c r="E356" s="2"/>
      <c r="F356" s="2"/>
      <c r="G356" s="2"/>
      <c r="H356" s="2"/>
    </row>
    <row r="357" customFormat="false" ht="12.75" hidden="false" customHeight="true" outlineLevel="0" collapsed="false">
      <c r="A357" s="2"/>
      <c r="B357" s="2"/>
      <c r="C357" s="2"/>
      <c r="D357" s="2"/>
      <c r="E357" s="2"/>
      <c r="F357" s="2"/>
      <c r="G357" s="2"/>
      <c r="H357" s="2"/>
    </row>
    <row r="358" customFormat="false" ht="12.75" hidden="false" customHeight="true" outlineLevel="0" collapsed="false">
      <c r="A358" s="2"/>
      <c r="B358" s="2"/>
      <c r="C358" s="2"/>
      <c r="D358" s="2"/>
      <c r="E358" s="2"/>
      <c r="F358" s="2"/>
      <c r="G358" s="2"/>
      <c r="H358" s="2"/>
    </row>
    <row r="359" customFormat="false" ht="12.75" hidden="false" customHeight="true" outlineLevel="0" collapsed="false">
      <c r="A359" s="2"/>
      <c r="B359" s="2"/>
      <c r="C359" s="2"/>
      <c r="D359" s="2"/>
      <c r="E359" s="2"/>
      <c r="F359" s="2"/>
      <c r="G359" s="2"/>
      <c r="H359" s="2"/>
    </row>
    <row r="360" customFormat="false" ht="12.75" hidden="false" customHeight="true" outlineLevel="0" collapsed="false">
      <c r="A360" s="2"/>
      <c r="B360" s="2"/>
      <c r="C360" s="2"/>
      <c r="D360" s="2"/>
      <c r="E360" s="2"/>
      <c r="F360" s="2"/>
      <c r="G360" s="2"/>
      <c r="H360" s="2"/>
    </row>
    <row r="361" customFormat="false" ht="12.75" hidden="false" customHeight="true" outlineLevel="0" collapsed="false">
      <c r="A361" s="2"/>
      <c r="B361" s="2"/>
      <c r="C361" s="2"/>
      <c r="D361" s="2"/>
      <c r="E361" s="2"/>
      <c r="F361" s="2"/>
      <c r="G361" s="2"/>
      <c r="H361" s="2"/>
    </row>
    <row r="362" customFormat="false" ht="12.75" hidden="false" customHeight="true" outlineLevel="0" collapsed="false">
      <c r="A362" s="2"/>
      <c r="B362" s="2"/>
      <c r="C362" s="2"/>
      <c r="D362" s="2"/>
      <c r="E362" s="2"/>
      <c r="F362" s="2"/>
      <c r="G362" s="2"/>
      <c r="H362" s="2"/>
    </row>
    <row r="363" customFormat="false" ht="12.75" hidden="false" customHeight="true" outlineLevel="0" collapsed="false">
      <c r="A363" s="2"/>
      <c r="B363" s="2"/>
      <c r="C363" s="2"/>
      <c r="D363" s="2"/>
      <c r="E363" s="2"/>
      <c r="F363" s="2"/>
      <c r="G363" s="2"/>
      <c r="H363" s="2"/>
    </row>
    <row r="364" customFormat="false" ht="12.75" hidden="false" customHeight="true" outlineLevel="0" collapsed="false">
      <c r="A364" s="2"/>
      <c r="B364" s="2"/>
      <c r="C364" s="2"/>
      <c r="D364" s="2"/>
      <c r="E364" s="2"/>
      <c r="F364" s="2"/>
      <c r="G364" s="2"/>
      <c r="H364" s="2"/>
    </row>
    <row r="365" customFormat="false" ht="12.75" hidden="false" customHeight="true" outlineLevel="0" collapsed="false">
      <c r="A365" s="2"/>
      <c r="B365" s="2"/>
      <c r="C365" s="2"/>
      <c r="D365" s="2"/>
      <c r="E365" s="2"/>
      <c r="F365" s="2"/>
      <c r="G365" s="2"/>
      <c r="H365" s="2"/>
    </row>
    <row r="366" customFormat="false" ht="12.75" hidden="false" customHeight="true" outlineLevel="0" collapsed="false">
      <c r="A366" s="2"/>
      <c r="B366" s="2"/>
      <c r="C366" s="2"/>
      <c r="D366" s="2"/>
      <c r="E366" s="2"/>
      <c r="F366" s="2"/>
      <c r="G366" s="2"/>
      <c r="H366" s="2"/>
    </row>
    <row r="367" customFormat="false" ht="12.75" hidden="false" customHeight="true" outlineLevel="0" collapsed="false">
      <c r="A367" s="2"/>
      <c r="B367" s="2"/>
      <c r="C367" s="2"/>
      <c r="D367" s="2"/>
      <c r="E367" s="2"/>
      <c r="F367" s="2"/>
      <c r="G367" s="2"/>
      <c r="H367" s="2"/>
    </row>
    <row r="368" customFormat="false" ht="12.75" hidden="false" customHeight="true" outlineLevel="0" collapsed="false">
      <c r="A368" s="2"/>
      <c r="B368" s="2"/>
      <c r="C368" s="2"/>
      <c r="D368" s="2"/>
      <c r="E368" s="2"/>
      <c r="F368" s="2"/>
      <c r="G368" s="2"/>
      <c r="H368" s="2"/>
    </row>
    <row r="369" customFormat="false" ht="12.75" hidden="false" customHeight="true" outlineLevel="0" collapsed="false">
      <c r="A369" s="2"/>
      <c r="B369" s="2"/>
      <c r="C369" s="2"/>
      <c r="D369" s="2"/>
      <c r="E369" s="2"/>
      <c r="F369" s="2"/>
      <c r="G369" s="2"/>
      <c r="H369" s="2"/>
    </row>
    <row r="370" customFormat="false" ht="12.75" hidden="false" customHeight="true" outlineLevel="0" collapsed="false">
      <c r="A370" s="2"/>
      <c r="B370" s="2"/>
      <c r="C370" s="2"/>
      <c r="D370" s="2"/>
      <c r="E370" s="2"/>
      <c r="F370" s="2"/>
      <c r="G370" s="2"/>
      <c r="H370" s="2"/>
    </row>
    <row r="371" customFormat="false" ht="12.75" hidden="false" customHeight="true" outlineLevel="0" collapsed="false">
      <c r="A371" s="2"/>
      <c r="B371" s="2"/>
      <c r="C371" s="2"/>
      <c r="D371" s="2"/>
      <c r="E371" s="2"/>
      <c r="F371" s="2"/>
      <c r="G371" s="2"/>
      <c r="H371" s="2"/>
    </row>
    <row r="372" customFormat="false" ht="12.75" hidden="false" customHeight="true" outlineLevel="0" collapsed="false">
      <c r="A372" s="2"/>
      <c r="B372" s="2"/>
      <c r="C372" s="2"/>
      <c r="D372" s="2"/>
      <c r="E372" s="2"/>
      <c r="F372" s="2"/>
      <c r="G372" s="2"/>
      <c r="H372" s="2"/>
    </row>
    <row r="373" customFormat="false" ht="12.75" hidden="false" customHeight="true" outlineLevel="0" collapsed="false">
      <c r="A373" s="2"/>
      <c r="B373" s="2"/>
      <c r="C373" s="2"/>
      <c r="D373" s="2"/>
      <c r="E373" s="2"/>
      <c r="F373" s="2"/>
      <c r="G373" s="2"/>
      <c r="H373" s="2"/>
    </row>
    <row r="374" customFormat="false" ht="12.75" hidden="false" customHeight="true" outlineLevel="0" collapsed="false">
      <c r="A374" s="2"/>
      <c r="B374" s="2"/>
      <c r="C374" s="2"/>
      <c r="D374" s="2"/>
      <c r="E374" s="2"/>
      <c r="F374" s="2"/>
      <c r="G374" s="2"/>
      <c r="H374" s="2"/>
    </row>
    <row r="375" customFormat="false" ht="12.75" hidden="false" customHeight="true" outlineLevel="0" collapsed="false">
      <c r="A375" s="2"/>
      <c r="B375" s="2"/>
      <c r="C375" s="2"/>
      <c r="D375" s="2"/>
      <c r="E375" s="2"/>
      <c r="F375" s="2"/>
      <c r="G375" s="2"/>
      <c r="H375" s="2"/>
    </row>
    <row r="376" customFormat="false" ht="12.75" hidden="false" customHeight="true" outlineLevel="0" collapsed="false">
      <c r="A376" s="2"/>
      <c r="B376" s="2"/>
      <c r="C376" s="2"/>
      <c r="D376" s="2"/>
      <c r="E376" s="2"/>
      <c r="F376" s="2"/>
      <c r="G376" s="2"/>
      <c r="H376" s="2"/>
    </row>
    <row r="377" customFormat="false" ht="12.75" hidden="false" customHeight="true" outlineLevel="0" collapsed="false">
      <c r="A377" s="2"/>
      <c r="B377" s="2"/>
      <c r="C377" s="2"/>
      <c r="D377" s="2"/>
      <c r="E377" s="2"/>
      <c r="F377" s="2"/>
      <c r="G377" s="2"/>
      <c r="H377" s="2"/>
    </row>
    <row r="378" customFormat="false" ht="12.75" hidden="false" customHeight="true" outlineLevel="0" collapsed="false">
      <c r="A378" s="2"/>
      <c r="B378" s="2"/>
      <c r="C378" s="2"/>
      <c r="D378" s="2"/>
      <c r="E378" s="2"/>
      <c r="F378" s="2"/>
      <c r="G378" s="2"/>
      <c r="H378" s="2"/>
    </row>
    <row r="379" customFormat="false" ht="12.75" hidden="false" customHeight="true" outlineLevel="0" collapsed="false">
      <c r="A379" s="2"/>
      <c r="B379" s="2"/>
      <c r="C379" s="2"/>
      <c r="D379" s="2"/>
      <c r="E379" s="2"/>
      <c r="F379" s="2"/>
      <c r="G379" s="2"/>
      <c r="H379" s="2"/>
    </row>
    <row r="380" customFormat="false" ht="12.75" hidden="false" customHeight="true" outlineLevel="0" collapsed="false">
      <c r="A380" s="2"/>
      <c r="B380" s="2"/>
      <c r="C380" s="2"/>
      <c r="D380" s="2"/>
      <c r="E380" s="2"/>
      <c r="F380" s="2"/>
      <c r="G380" s="2"/>
      <c r="H380" s="2"/>
    </row>
    <row r="381" customFormat="false" ht="12.75" hidden="false" customHeight="true" outlineLevel="0" collapsed="false">
      <c r="A381" s="2"/>
      <c r="B381" s="2"/>
      <c r="C381" s="2"/>
      <c r="D381" s="2"/>
      <c r="E381" s="2"/>
      <c r="F381" s="2"/>
      <c r="G381" s="2"/>
      <c r="H381" s="2"/>
    </row>
    <row r="382" customFormat="false" ht="12.75" hidden="false" customHeight="true" outlineLevel="0" collapsed="false">
      <c r="A382" s="2"/>
      <c r="B382" s="2"/>
      <c r="C382" s="2"/>
      <c r="D382" s="2"/>
      <c r="E382" s="2"/>
      <c r="F382" s="2"/>
      <c r="G382" s="2"/>
      <c r="H382" s="2"/>
    </row>
    <row r="383" customFormat="false" ht="12.75" hidden="false" customHeight="true" outlineLevel="0" collapsed="false">
      <c r="A383" s="2"/>
      <c r="B383" s="2"/>
      <c r="C383" s="2"/>
      <c r="D383" s="2"/>
      <c r="E383" s="2"/>
      <c r="F383" s="2"/>
      <c r="G383" s="2"/>
      <c r="H383" s="2"/>
    </row>
    <row r="384" customFormat="false" ht="12.75" hidden="false" customHeight="true" outlineLevel="0" collapsed="false">
      <c r="A384" s="2"/>
      <c r="B384" s="2"/>
      <c r="C384" s="2"/>
      <c r="D384" s="2"/>
      <c r="E384" s="2"/>
      <c r="F384" s="2"/>
      <c r="G384" s="2"/>
      <c r="H384" s="2"/>
    </row>
    <row r="385" customFormat="false" ht="12.75" hidden="false" customHeight="true" outlineLevel="0" collapsed="false">
      <c r="A385" s="2"/>
      <c r="B385" s="2"/>
      <c r="C385" s="2"/>
      <c r="D385" s="2"/>
      <c r="E385" s="2"/>
      <c r="F385" s="2"/>
      <c r="G385" s="2"/>
      <c r="H385" s="2"/>
    </row>
    <row r="386" customFormat="false" ht="12.75" hidden="false" customHeight="true" outlineLevel="0" collapsed="false">
      <c r="A386" s="2"/>
      <c r="B386" s="2"/>
      <c r="C386" s="2"/>
      <c r="D386" s="2"/>
      <c r="E386" s="2"/>
      <c r="F386" s="2"/>
      <c r="G386" s="2"/>
      <c r="H386" s="2"/>
    </row>
    <row r="387" customFormat="false" ht="12.75" hidden="false" customHeight="true" outlineLevel="0" collapsed="false">
      <c r="A387" s="2"/>
      <c r="B387" s="2"/>
      <c r="C387" s="2"/>
      <c r="D387" s="2"/>
      <c r="E387" s="2"/>
      <c r="F387" s="2"/>
      <c r="G387" s="2"/>
      <c r="H387" s="2"/>
    </row>
    <row r="388" customFormat="false" ht="12.75" hidden="false" customHeight="true" outlineLevel="0" collapsed="false">
      <c r="A388" s="2"/>
      <c r="B388" s="2"/>
      <c r="C388" s="2"/>
      <c r="D388" s="2"/>
      <c r="E388" s="2"/>
      <c r="F388" s="2"/>
      <c r="G388" s="2"/>
      <c r="H388" s="2"/>
    </row>
    <row r="389" customFormat="false" ht="12.75" hidden="false" customHeight="true" outlineLevel="0" collapsed="false">
      <c r="A389" s="2"/>
      <c r="B389" s="2"/>
      <c r="C389" s="2"/>
      <c r="D389" s="2"/>
      <c r="E389" s="2"/>
      <c r="F389" s="2"/>
      <c r="G389" s="2"/>
      <c r="H389" s="2"/>
    </row>
    <row r="390" customFormat="false" ht="12.75" hidden="false" customHeight="true" outlineLevel="0" collapsed="false">
      <c r="A390" s="2"/>
      <c r="B390" s="2"/>
      <c r="C390" s="2"/>
      <c r="D390" s="2"/>
      <c r="E390" s="2"/>
      <c r="F390" s="2"/>
      <c r="G390" s="2"/>
      <c r="H390" s="2"/>
    </row>
    <row r="391" customFormat="false" ht="12.75" hidden="false" customHeight="true" outlineLevel="0" collapsed="false">
      <c r="A391" s="2"/>
      <c r="B391" s="2"/>
      <c r="C391" s="2"/>
      <c r="D391" s="2"/>
      <c r="E391" s="2"/>
      <c r="F391" s="2"/>
      <c r="G391" s="2"/>
      <c r="H391" s="2"/>
    </row>
    <row r="392" customFormat="false" ht="12.75" hidden="false" customHeight="true" outlineLevel="0" collapsed="false">
      <c r="A392" s="2"/>
      <c r="B392" s="2"/>
      <c r="C392" s="2"/>
      <c r="D392" s="2"/>
      <c r="E392" s="2"/>
      <c r="F392" s="2"/>
      <c r="G392" s="2"/>
      <c r="H392" s="2"/>
    </row>
    <row r="393" customFormat="false" ht="12.75" hidden="false" customHeight="true" outlineLevel="0" collapsed="false">
      <c r="A393" s="2"/>
      <c r="B393" s="2"/>
      <c r="C393" s="2"/>
      <c r="D393" s="2"/>
      <c r="E393" s="2"/>
      <c r="F393" s="2"/>
      <c r="G393" s="2"/>
      <c r="H393" s="2"/>
    </row>
    <row r="394" customFormat="false" ht="12.75" hidden="false" customHeight="true" outlineLevel="0" collapsed="false">
      <c r="A394" s="2"/>
      <c r="B394" s="2"/>
      <c r="C394" s="2"/>
      <c r="D394" s="2"/>
      <c r="E394" s="2"/>
      <c r="F394" s="2"/>
      <c r="G394" s="2"/>
      <c r="H394" s="2"/>
    </row>
    <row r="395" customFormat="false" ht="12.75" hidden="false" customHeight="true" outlineLevel="0" collapsed="false">
      <c r="A395" s="2"/>
      <c r="B395" s="2"/>
      <c r="C395" s="2"/>
      <c r="D395" s="2"/>
      <c r="E395" s="2"/>
      <c r="F395" s="2"/>
      <c r="G395" s="2"/>
      <c r="H395" s="2"/>
    </row>
    <row r="396" customFormat="false" ht="12.75" hidden="false" customHeight="true" outlineLevel="0" collapsed="false">
      <c r="A396" s="2"/>
      <c r="B396" s="2"/>
      <c r="C396" s="2"/>
      <c r="D396" s="2"/>
      <c r="E396" s="2"/>
      <c r="F396" s="2"/>
      <c r="G396" s="2"/>
      <c r="H396" s="2"/>
    </row>
    <row r="397" customFormat="false" ht="12.75" hidden="false" customHeight="true" outlineLevel="0" collapsed="false">
      <c r="A397" s="2"/>
      <c r="B397" s="2"/>
      <c r="C397" s="2"/>
      <c r="D397" s="2"/>
      <c r="E397" s="2"/>
      <c r="F397" s="2"/>
      <c r="G397" s="2"/>
      <c r="H397" s="2"/>
    </row>
    <row r="398" customFormat="false" ht="12.75" hidden="false" customHeight="true" outlineLevel="0" collapsed="false">
      <c r="A398" s="2"/>
      <c r="B398" s="2"/>
      <c r="C398" s="2"/>
      <c r="D398" s="2"/>
      <c r="E398" s="2"/>
      <c r="F398" s="2"/>
      <c r="G398" s="2"/>
      <c r="H398" s="2"/>
    </row>
    <row r="399" customFormat="false" ht="12.75" hidden="false" customHeight="true" outlineLevel="0" collapsed="false">
      <c r="A399" s="2"/>
      <c r="B399" s="2"/>
      <c r="C399" s="2"/>
      <c r="D399" s="2"/>
      <c r="E399" s="2"/>
      <c r="F399" s="2"/>
      <c r="G399" s="2"/>
      <c r="H399" s="2"/>
    </row>
    <row r="400" customFormat="false" ht="12.75" hidden="false" customHeight="true" outlineLevel="0" collapsed="false">
      <c r="A400" s="2"/>
      <c r="B400" s="2"/>
      <c r="C400" s="2"/>
      <c r="D400" s="2"/>
      <c r="E400" s="2"/>
      <c r="F400" s="2"/>
      <c r="G400" s="2"/>
      <c r="H400" s="2"/>
    </row>
    <row r="401" customFormat="false" ht="12.75" hidden="false" customHeight="true" outlineLevel="0" collapsed="false">
      <c r="A401" s="2"/>
      <c r="B401" s="2"/>
      <c r="C401" s="2"/>
      <c r="D401" s="2"/>
      <c r="E401" s="2"/>
      <c r="F401" s="2"/>
      <c r="G401" s="2"/>
      <c r="H401" s="2"/>
    </row>
    <row r="402" customFormat="false" ht="12.75" hidden="false" customHeight="true" outlineLevel="0" collapsed="false">
      <c r="A402" s="2"/>
      <c r="B402" s="2"/>
      <c r="C402" s="2"/>
      <c r="D402" s="2"/>
      <c r="E402" s="2"/>
      <c r="F402" s="2"/>
      <c r="G402" s="2"/>
      <c r="H402" s="2"/>
    </row>
    <row r="403" customFormat="false" ht="12.75" hidden="false" customHeight="true" outlineLevel="0" collapsed="false">
      <c r="A403" s="2"/>
      <c r="B403" s="2"/>
      <c r="C403" s="2"/>
      <c r="D403" s="2"/>
      <c r="E403" s="2"/>
      <c r="F403" s="2"/>
      <c r="G403" s="2"/>
      <c r="H403" s="2"/>
    </row>
    <row r="404" customFormat="false" ht="12.75" hidden="false" customHeight="true" outlineLevel="0" collapsed="false">
      <c r="A404" s="2"/>
      <c r="B404" s="2"/>
      <c r="C404" s="2"/>
      <c r="D404" s="2"/>
      <c r="E404" s="2"/>
      <c r="F404" s="2"/>
      <c r="G404" s="2"/>
      <c r="H404" s="2"/>
    </row>
    <row r="405" customFormat="false" ht="12.75" hidden="false" customHeight="true" outlineLevel="0" collapsed="false">
      <c r="A405" s="2"/>
      <c r="B405" s="2"/>
      <c r="C405" s="2"/>
      <c r="D405" s="2"/>
      <c r="E405" s="2"/>
      <c r="F405" s="2"/>
      <c r="G405" s="2"/>
      <c r="H405" s="2"/>
    </row>
    <row r="406" customFormat="false" ht="12.75" hidden="false" customHeight="true" outlineLevel="0" collapsed="false">
      <c r="A406" s="2"/>
      <c r="B406" s="2"/>
      <c r="C406" s="2"/>
      <c r="D406" s="2"/>
      <c r="E406" s="2"/>
      <c r="F406" s="2"/>
      <c r="G406" s="2"/>
      <c r="H406" s="2"/>
    </row>
    <row r="407" customFormat="false" ht="12.75" hidden="false" customHeight="true" outlineLevel="0" collapsed="false">
      <c r="A407" s="2"/>
      <c r="B407" s="2"/>
      <c r="C407" s="2"/>
      <c r="D407" s="2"/>
      <c r="E407" s="2"/>
      <c r="F407" s="2"/>
      <c r="G407" s="2"/>
      <c r="H407" s="2"/>
    </row>
    <row r="408" customFormat="false" ht="12.75" hidden="false" customHeight="true" outlineLevel="0" collapsed="false">
      <c r="A408" s="2"/>
      <c r="B408" s="2"/>
      <c r="C408" s="2"/>
      <c r="D408" s="2"/>
      <c r="E408" s="2"/>
      <c r="F408" s="2"/>
      <c r="G408" s="2"/>
      <c r="H408" s="2"/>
    </row>
    <row r="409" customFormat="false" ht="12.75" hidden="false" customHeight="true" outlineLevel="0" collapsed="false">
      <c r="A409" s="2"/>
      <c r="B409" s="2"/>
      <c r="C409" s="2"/>
      <c r="D409" s="2"/>
      <c r="E409" s="2"/>
      <c r="F409" s="2"/>
      <c r="G409" s="2"/>
      <c r="H409" s="2"/>
    </row>
    <row r="410" customFormat="false" ht="12.75" hidden="false" customHeight="true" outlineLevel="0" collapsed="false">
      <c r="A410" s="2"/>
      <c r="B410" s="2"/>
      <c r="C410" s="2"/>
      <c r="D410" s="2"/>
      <c r="E410" s="2"/>
      <c r="F410" s="2"/>
      <c r="G410" s="2"/>
      <c r="H410" s="2"/>
    </row>
    <row r="411" customFormat="false" ht="12.75" hidden="false" customHeight="true" outlineLevel="0" collapsed="false">
      <c r="A411" s="2"/>
      <c r="B411" s="2"/>
      <c r="C411" s="2"/>
      <c r="D411" s="2"/>
      <c r="E411" s="2"/>
      <c r="F411" s="2"/>
      <c r="G411" s="2"/>
      <c r="H411" s="2"/>
    </row>
    <row r="412" customFormat="false" ht="12.75" hidden="false" customHeight="true" outlineLevel="0" collapsed="false">
      <c r="A412" s="2"/>
      <c r="B412" s="2"/>
      <c r="C412" s="2"/>
      <c r="D412" s="2"/>
      <c r="E412" s="2"/>
      <c r="F412" s="2"/>
      <c r="G412" s="2"/>
      <c r="H412" s="2"/>
    </row>
    <row r="413" customFormat="false" ht="12.75" hidden="false" customHeight="true" outlineLevel="0" collapsed="false">
      <c r="A413" s="2"/>
      <c r="B413" s="2"/>
      <c r="C413" s="2"/>
      <c r="D413" s="2"/>
      <c r="E413" s="2"/>
      <c r="F413" s="2"/>
      <c r="G413" s="2"/>
      <c r="H413" s="2"/>
    </row>
    <row r="414" customFormat="false" ht="12.75" hidden="false" customHeight="true" outlineLevel="0" collapsed="false">
      <c r="A414" s="2"/>
      <c r="B414" s="2"/>
      <c r="C414" s="2"/>
      <c r="D414" s="2"/>
      <c r="E414" s="2"/>
      <c r="F414" s="2"/>
      <c r="G414" s="2"/>
      <c r="H414" s="2"/>
    </row>
    <row r="415" customFormat="false" ht="12.75" hidden="false" customHeight="true" outlineLevel="0" collapsed="false">
      <c r="A415" s="2"/>
      <c r="B415" s="2"/>
      <c r="C415" s="2"/>
      <c r="D415" s="2"/>
      <c r="E415" s="2"/>
      <c r="F415" s="2"/>
      <c r="G415" s="2"/>
      <c r="H415" s="2"/>
    </row>
    <row r="416" customFormat="false" ht="12.75" hidden="false" customHeight="true" outlineLevel="0" collapsed="false">
      <c r="A416" s="2"/>
      <c r="B416" s="2"/>
      <c r="C416" s="2"/>
      <c r="D416" s="2"/>
      <c r="E416" s="2"/>
      <c r="F416" s="2"/>
      <c r="G416" s="2"/>
      <c r="H416" s="2"/>
    </row>
    <row r="417" customFormat="false" ht="12.75" hidden="false" customHeight="true" outlineLevel="0" collapsed="false">
      <c r="A417" s="2"/>
      <c r="B417" s="2"/>
      <c r="C417" s="2"/>
      <c r="D417" s="2"/>
      <c r="E417" s="2"/>
      <c r="F417" s="2"/>
      <c r="G417" s="2"/>
      <c r="H417" s="2"/>
    </row>
    <row r="418" customFormat="false" ht="12.75" hidden="false" customHeight="true" outlineLevel="0" collapsed="false">
      <c r="A418" s="2"/>
      <c r="B418" s="2"/>
      <c r="C418" s="2"/>
      <c r="D418" s="2"/>
      <c r="E418" s="2"/>
      <c r="F418" s="2"/>
      <c r="G418" s="2"/>
      <c r="H418" s="2"/>
    </row>
    <row r="419" customFormat="false" ht="12.75" hidden="false" customHeight="true" outlineLevel="0" collapsed="false">
      <c r="A419" s="2"/>
      <c r="B419" s="2"/>
      <c r="C419" s="2"/>
      <c r="D419" s="2"/>
      <c r="E419" s="2"/>
      <c r="F419" s="2"/>
      <c r="G419" s="2"/>
      <c r="H419" s="2"/>
    </row>
    <row r="420" customFormat="false" ht="12.75" hidden="false" customHeight="true" outlineLevel="0" collapsed="false">
      <c r="A420" s="2"/>
      <c r="B420" s="2"/>
      <c r="C420" s="2"/>
      <c r="D420" s="2"/>
      <c r="E420" s="2"/>
      <c r="F420" s="2"/>
      <c r="G420" s="2"/>
      <c r="H420" s="2"/>
    </row>
    <row r="421" customFormat="false" ht="12.75" hidden="false" customHeight="true" outlineLevel="0" collapsed="false">
      <c r="A421" s="2"/>
      <c r="B421" s="2"/>
      <c r="C421" s="2"/>
      <c r="D421" s="2"/>
      <c r="E421" s="2"/>
      <c r="F421" s="2"/>
      <c r="G421" s="2"/>
      <c r="H421" s="2"/>
    </row>
    <row r="422" customFormat="false" ht="12.75" hidden="false" customHeight="true" outlineLevel="0" collapsed="false">
      <c r="A422" s="2"/>
      <c r="B422" s="2"/>
      <c r="C422" s="2"/>
      <c r="D422" s="2"/>
      <c r="E422" s="2"/>
      <c r="F422" s="2"/>
      <c r="G422" s="2"/>
      <c r="H422" s="2"/>
    </row>
    <row r="423" customFormat="false" ht="12.75" hidden="false" customHeight="true" outlineLevel="0" collapsed="false">
      <c r="A423" s="2"/>
      <c r="B423" s="2"/>
      <c r="C423" s="2"/>
      <c r="D423" s="2"/>
      <c r="E423" s="2"/>
      <c r="F423" s="2"/>
      <c r="G423" s="2"/>
      <c r="H423" s="2"/>
    </row>
    <row r="424" customFormat="false" ht="12.75" hidden="false" customHeight="true" outlineLevel="0" collapsed="false">
      <c r="A424" s="2"/>
      <c r="B424" s="2"/>
      <c r="C424" s="2"/>
      <c r="D424" s="2"/>
      <c r="E424" s="2"/>
      <c r="F424" s="2"/>
      <c r="G424" s="2"/>
      <c r="H424" s="2"/>
    </row>
    <row r="425" customFormat="false" ht="12.75" hidden="false" customHeight="true" outlineLevel="0" collapsed="false">
      <c r="A425" s="2"/>
      <c r="B425" s="2"/>
      <c r="C425" s="2"/>
      <c r="D425" s="2"/>
      <c r="E425" s="2"/>
      <c r="F425" s="2"/>
      <c r="G425" s="2"/>
      <c r="H425" s="2"/>
    </row>
    <row r="426" customFormat="false" ht="12.75" hidden="false" customHeight="true" outlineLevel="0" collapsed="false">
      <c r="A426" s="2"/>
      <c r="B426" s="2"/>
      <c r="C426" s="2"/>
      <c r="D426" s="2"/>
      <c r="E426" s="2"/>
      <c r="F426" s="2"/>
      <c r="G426" s="2"/>
      <c r="H426" s="2"/>
    </row>
    <row r="427" customFormat="false" ht="12.75" hidden="false" customHeight="true" outlineLevel="0" collapsed="false">
      <c r="A427" s="2"/>
      <c r="B427" s="2"/>
      <c r="C427" s="2"/>
      <c r="D427" s="2"/>
      <c r="E427" s="2"/>
      <c r="F427" s="2"/>
      <c r="G427" s="2"/>
      <c r="H427" s="2"/>
    </row>
    <row r="428" customFormat="false" ht="12.75" hidden="false" customHeight="true" outlineLevel="0" collapsed="false">
      <c r="A428" s="2"/>
      <c r="B428" s="2"/>
      <c r="C428" s="2"/>
      <c r="D428" s="2"/>
      <c r="E428" s="2"/>
      <c r="F428" s="2"/>
      <c r="G428" s="2"/>
      <c r="H428" s="2"/>
    </row>
    <row r="429" customFormat="false" ht="12.75" hidden="false" customHeight="true" outlineLevel="0" collapsed="false">
      <c r="A429" s="2"/>
      <c r="B429" s="2"/>
      <c r="C429" s="2"/>
      <c r="D429" s="2"/>
      <c r="E429" s="2"/>
      <c r="F429" s="2"/>
      <c r="G429" s="2"/>
      <c r="H429" s="2"/>
    </row>
    <row r="430" customFormat="false" ht="12.75" hidden="false" customHeight="true" outlineLevel="0" collapsed="false">
      <c r="A430" s="2"/>
      <c r="B430" s="2"/>
      <c r="C430" s="2"/>
      <c r="D430" s="2"/>
      <c r="E430" s="2"/>
      <c r="F430" s="2"/>
      <c r="G430" s="2"/>
      <c r="H430" s="2"/>
    </row>
    <row r="431" customFormat="false" ht="12.75" hidden="false" customHeight="true" outlineLevel="0" collapsed="false">
      <c r="A431" s="2"/>
      <c r="B431" s="2"/>
      <c r="C431" s="2"/>
      <c r="D431" s="2"/>
      <c r="E431" s="2"/>
      <c r="F431" s="2"/>
      <c r="G431" s="2"/>
      <c r="H431" s="2"/>
    </row>
    <row r="432" customFormat="false" ht="12.75" hidden="false" customHeight="true" outlineLevel="0" collapsed="false">
      <c r="A432" s="2"/>
      <c r="B432" s="2"/>
      <c r="C432" s="2"/>
      <c r="D432" s="2"/>
      <c r="E432" s="2"/>
      <c r="F432" s="2"/>
      <c r="G432" s="2"/>
      <c r="H432" s="2"/>
    </row>
    <row r="433" customFormat="false" ht="12.75" hidden="false" customHeight="true" outlineLevel="0" collapsed="false">
      <c r="A433" s="2"/>
      <c r="B433" s="2"/>
      <c r="C433" s="2"/>
      <c r="D433" s="2"/>
      <c r="E433" s="2"/>
      <c r="F433" s="2"/>
      <c r="G433" s="2"/>
      <c r="H433" s="2"/>
    </row>
    <row r="434" customFormat="false" ht="12.75" hidden="false" customHeight="true" outlineLevel="0" collapsed="false">
      <c r="A434" s="2"/>
      <c r="B434" s="2"/>
      <c r="C434" s="2"/>
      <c r="D434" s="2"/>
      <c r="E434" s="2"/>
      <c r="F434" s="2"/>
      <c r="G434" s="2"/>
      <c r="H434" s="2"/>
    </row>
    <row r="435" customFormat="false" ht="12.75" hidden="false" customHeight="true" outlineLevel="0" collapsed="false">
      <c r="A435" s="2"/>
      <c r="B435" s="2"/>
      <c r="C435" s="2"/>
      <c r="D435" s="2"/>
      <c r="E435" s="2"/>
      <c r="F435" s="2"/>
      <c r="G435" s="2"/>
      <c r="H435" s="2"/>
    </row>
    <row r="436" customFormat="false" ht="12.75" hidden="false" customHeight="true" outlineLevel="0" collapsed="false">
      <c r="A436" s="2"/>
      <c r="B436" s="2"/>
      <c r="C436" s="2"/>
      <c r="D436" s="2"/>
      <c r="E436" s="2"/>
      <c r="F436" s="2"/>
      <c r="G436" s="2"/>
      <c r="H436" s="2"/>
    </row>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sheetData>
  <dataValidations count="1">
    <dataValidation allowBlank="true" operator="between" showDropDown="false" showErrorMessage="false" showInputMessage="false" sqref="A2:A236" type="list">
      <formula1>CountryList</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25"/>
    <col collapsed="false" customWidth="true" hidden="false" outlineLevel="0" max="2" min="2" style="0" width="22.88"/>
    <col collapsed="false" customWidth="true" hidden="false" outlineLevel="0" max="3" min="3" style="0" width="11.25"/>
    <col collapsed="false" customWidth="true" hidden="false" outlineLevel="0" max="4" min="4" style="0" width="10.76"/>
    <col collapsed="false" customWidth="true" hidden="false" outlineLevel="0" max="5" min="5" style="0" width="10.99"/>
    <col collapsed="false" customWidth="true" hidden="false" outlineLevel="0" max="6" min="6" style="0" width="38.88"/>
    <col collapsed="false" customWidth="true" hidden="false" outlineLevel="0" max="26" min="7" style="0" width="8.63"/>
  </cols>
  <sheetData>
    <row r="1" customFormat="false" ht="12.75" hidden="false" customHeight="true" outlineLevel="0" collapsed="false">
      <c r="A1" s="2" t="s">
        <v>1550</v>
      </c>
    </row>
    <row r="3" customFormat="false" ht="12.75" hidden="false" customHeight="true" outlineLevel="0" collapsed="false">
      <c r="A3" s="134" t="s">
        <v>466</v>
      </c>
      <c r="B3" s="135" t="s">
        <v>1374</v>
      </c>
      <c r="C3" s="135" t="s">
        <v>145</v>
      </c>
      <c r="D3" s="135" t="s">
        <v>154</v>
      </c>
      <c r="E3" s="135" t="s">
        <v>155</v>
      </c>
      <c r="F3" s="136" t="s">
        <v>1376</v>
      </c>
    </row>
    <row r="4" customFormat="false" ht="12.75" hidden="false" customHeight="true" outlineLevel="0" collapsed="false">
      <c r="A4" s="137" t="s">
        <v>1408</v>
      </c>
      <c r="B4" s="2" t="s">
        <v>117</v>
      </c>
      <c r="C4" s="2"/>
      <c r="D4" s="2" t="s">
        <v>1551</v>
      </c>
      <c r="E4" s="2"/>
      <c r="F4" s="103" t="s">
        <v>1419</v>
      </c>
    </row>
    <row r="5" customFormat="false" ht="12.75" hidden="false" customHeight="true" outlineLevel="0" collapsed="false">
      <c r="A5" s="113"/>
      <c r="B5" s="2"/>
      <c r="C5" s="2"/>
      <c r="D5" s="2" t="n">
        <f aca="false">(0.4+2.6)/2</f>
        <v>1.5</v>
      </c>
      <c r="E5" s="2"/>
      <c r="F5" s="103"/>
    </row>
    <row r="6" customFormat="false" ht="12.75" hidden="false" customHeight="true" outlineLevel="0" collapsed="false">
      <c r="A6" s="109" t="s">
        <v>1552</v>
      </c>
      <c r="B6" s="100" t="s">
        <v>117</v>
      </c>
      <c r="C6" s="100" t="s">
        <v>1553</v>
      </c>
      <c r="D6" s="100" t="n">
        <v>7</v>
      </c>
      <c r="E6" s="138" t="str">
        <f aca="false">"1-2"</f>
        <v>1-2</v>
      </c>
      <c r="F6" s="101" t="s">
        <v>1554</v>
      </c>
    </row>
    <row r="7" customFormat="false" ht="12.75" hidden="false" customHeight="true" outlineLevel="0" collapsed="false">
      <c r="A7" s="102"/>
      <c r="B7" s="33" t="s">
        <v>117</v>
      </c>
      <c r="C7" s="33" t="n">
        <f aca="false">(0.7+3)/2</f>
        <v>1.85</v>
      </c>
      <c r="D7" s="33" t="n">
        <v>7</v>
      </c>
      <c r="E7" s="107" t="n">
        <v>1.5</v>
      </c>
      <c r="F7" s="108" t="s">
        <v>1555</v>
      </c>
    </row>
    <row r="8" customFormat="false" ht="20.25" hidden="false" customHeight="true" outlineLevel="0" collapsed="false">
      <c r="A8" s="93"/>
      <c r="B8" s="111"/>
      <c r="C8" s="111"/>
      <c r="D8" s="111"/>
      <c r="E8" s="111"/>
      <c r="F8" s="112"/>
    </row>
    <row r="9" customFormat="false" ht="12.75" hidden="false" customHeight="true" outlineLevel="0" collapsed="false">
      <c r="A9" s="106" t="s">
        <v>1556</v>
      </c>
      <c r="B9" s="2" t="s">
        <v>117</v>
      </c>
      <c r="C9" s="139" t="str">
        <f aca="false">"1-3"</f>
        <v>1-3</v>
      </c>
      <c r="D9" s="139" t="str">
        <f aca="false">"2-5"</f>
        <v>2-5</v>
      </c>
      <c r="E9" s="139" t="str">
        <f aca="false">"1-2"</f>
        <v>1-2</v>
      </c>
      <c r="F9" s="103"/>
    </row>
    <row r="10" customFormat="false" ht="12.75" hidden="false" customHeight="true" outlineLevel="0" collapsed="false">
      <c r="A10" s="106"/>
      <c r="B10" s="2"/>
      <c r="C10" s="139"/>
      <c r="D10" s="2" t="n">
        <v>0.9</v>
      </c>
      <c r="E10" s="139"/>
      <c r="F10" s="103" t="s">
        <v>1557</v>
      </c>
      <c r="G10" s="2"/>
      <c r="H10" s="2"/>
      <c r="I10" s="2"/>
      <c r="J10" s="2"/>
      <c r="K10" s="2"/>
      <c r="L10" s="2"/>
      <c r="M10" s="2"/>
      <c r="N10" s="2"/>
      <c r="O10" s="2"/>
      <c r="P10" s="2"/>
      <c r="Q10" s="2"/>
      <c r="R10" s="2"/>
      <c r="S10" s="2"/>
      <c r="T10" s="2"/>
      <c r="U10" s="2"/>
      <c r="V10" s="2"/>
      <c r="W10" s="2"/>
      <c r="X10" s="2"/>
      <c r="Y10" s="2"/>
      <c r="Z10" s="2"/>
    </row>
    <row r="11" customFormat="false" ht="12.75" hidden="false" customHeight="true" outlineLevel="0" collapsed="false">
      <c r="A11" s="106"/>
      <c r="B11" s="2"/>
      <c r="C11" s="139"/>
      <c r="D11" s="2" t="n">
        <v>7</v>
      </c>
      <c r="E11" s="139"/>
      <c r="F11" s="103" t="s">
        <v>1558</v>
      </c>
      <c r="G11" s="2"/>
      <c r="H11" s="2"/>
      <c r="I11" s="2"/>
      <c r="J11" s="2"/>
      <c r="K11" s="2"/>
      <c r="L11" s="2"/>
      <c r="M11" s="2"/>
      <c r="N11" s="2"/>
      <c r="O11" s="2"/>
      <c r="P11" s="2"/>
      <c r="Q11" s="2"/>
      <c r="R11" s="2"/>
      <c r="S11" s="2"/>
      <c r="T11" s="2"/>
      <c r="U11" s="2"/>
      <c r="V11" s="2"/>
      <c r="W11" s="2"/>
      <c r="X11" s="2"/>
      <c r="Y11" s="2"/>
      <c r="Z11" s="2"/>
    </row>
    <row r="12" customFormat="false" ht="12.75" hidden="false" customHeight="true" outlineLevel="0" collapsed="false">
      <c r="A12" s="106"/>
      <c r="B12" s="2"/>
      <c r="C12" s="139"/>
      <c r="D12" s="2"/>
      <c r="E12" s="139"/>
      <c r="F12" s="103"/>
      <c r="G12" s="2"/>
      <c r="H12" s="2"/>
      <c r="I12" s="2"/>
      <c r="J12" s="2"/>
      <c r="K12" s="2"/>
      <c r="L12" s="2"/>
      <c r="M12" s="2"/>
      <c r="N12" s="2"/>
      <c r="O12" s="2"/>
      <c r="P12" s="2"/>
      <c r="Q12" s="2"/>
      <c r="R12" s="2"/>
      <c r="S12" s="2"/>
      <c r="T12" s="2"/>
      <c r="U12" s="2"/>
      <c r="V12" s="2"/>
      <c r="W12" s="2"/>
      <c r="X12" s="2"/>
      <c r="Y12" s="2"/>
      <c r="Z12" s="2"/>
    </row>
    <row r="13" customFormat="false" ht="12.75" hidden="false" customHeight="true" outlineLevel="0" collapsed="false">
      <c r="A13" s="99" t="s">
        <v>1559</v>
      </c>
      <c r="B13" s="100" t="s">
        <v>117</v>
      </c>
      <c r="C13" s="140"/>
      <c r="D13" s="138" t="n">
        <v>1.5</v>
      </c>
      <c r="E13" s="140"/>
      <c r="F13" s="101" t="s">
        <v>1560</v>
      </c>
      <c r="G13" s="2"/>
      <c r="H13" s="2"/>
      <c r="I13" s="2"/>
      <c r="J13" s="2"/>
      <c r="K13" s="2"/>
      <c r="L13" s="2"/>
      <c r="M13" s="2"/>
      <c r="N13" s="2"/>
      <c r="O13" s="2"/>
      <c r="P13" s="2"/>
      <c r="Q13" s="2"/>
      <c r="R13" s="2"/>
      <c r="S13" s="2"/>
      <c r="T13" s="2"/>
      <c r="U13" s="2"/>
      <c r="V13" s="2"/>
      <c r="W13" s="2"/>
      <c r="X13" s="2"/>
      <c r="Y13" s="2"/>
      <c r="Z13" s="2"/>
    </row>
    <row r="14" customFormat="false" ht="12.75" hidden="false" customHeight="true" outlineLevel="0" collapsed="false">
      <c r="A14" s="106"/>
      <c r="B14" s="2"/>
      <c r="C14" s="139"/>
      <c r="D14" s="139"/>
      <c r="E14" s="139"/>
      <c r="F14" s="103"/>
      <c r="G14" s="2"/>
      <c r="H14" s="2"/>
      <c r="I14" s="2"/>
      <c r="J14" s="2"/>
      <c r="K14" s="2"/>
      <c r="L14" s="2"/>
      <c r="M14" s="2"/>
      <c r="N14" s="2"/>
      <c r="O14" s="2"/>
      <c r="P14" s="2"/>
      <c r="Q14" s="2"/>
      <c r="R14" s="2"/>
      <c r="S14" s="2"/>
      <c r="T14" s="2"/>
      <c r="U14" s="2"/>
      <c r="V14" s="2"/>
      <c r="W14" s="2"/>
      <c r="X14" s="2"/>
      <c r="Y14" s="2"/>
      <c r="Z14" s="2"/>
    </row>
    <row r="15" customFormat="false" ht="12.75" hidden="false" customHeight="true" outlineLevel="0" collapsed="false">
      <c r="A15" s="113"/>
      <c r="B15" s="2"/>
      <c r="C15" s="2"/>
      <c r="D15" s="2"/>
      <c r="E15" s="2"/>
      <c r="F15" s="103"/>
    </row>
    <row r="16" customFormat="false" ht="12.75" hidden="false" customHeight="true" outlineLevel="0" collapsed="false">
      <c r="A16" s="134" t="s">
        <v>64</v>
      </c>
      <c r="B16" s="135" t="s">
        <v>1374</v>
      </c>
      <c r="C16" s="135" t="s">
        <v>145</v>
      </c>
      <c r="D16" s="135" t="s">
        <v>154</v>
      </c>
      <c r="E16" s="135" t="s">
        <v>155</v>
      </c>
      <c r="F16" s="141" t="s">
        <v>1376</v>
      </c>
      <c r="G16" s="2"/>
      <c r="H16" s="2"/>
      <c r="I16" s="2"/>
      <c r="J16" s="2"/>
      <c r="K16" s="2"/>
      <c r="L16" s="2"/>
      <c r="M16" s="2"/>
      <c r="N16" s="2"/>
      <c r="O16" s="2"/>
      <c r="P16" s="2"/>
      <c r="Q16" s="2"/>
      <c r="R16" s="2"/>
      <c r="S16" s="2"/>
      <c r="T16" s="2"/>
      <c r="U16" s="2"/>
      <c r="V16" s="2"/>
      <c r="W16" s="2"/>
      <c r="X16" s="2"/>
      <c r="Y16" s="2"/>
      <c r="Z16" s="2"/>
    </row>
    <row r="17" customFormat="false" ht="12.75" hidden="false" customHeight="true" outlineLevel="0" collapsed="false">
      <c r="A17" s="137" t="s">
        <v>1561</v>
      </c>
      <c r="B17" s="2" t="s">
        <v>1562</v>
      </c>
      <c r="C17" s="2" t="n">
        <v>0.8</v>
      </c>
      <c r="D17" s="2" t="n">
        <v>4.6</v>
      </c>
      <c r="E17" s="2"/>
      <c r="F17" s="103" t="s">
        <v>1563</v>
      </c>
    </row>
    <row r="18" customFormat="false" ht="12.75" hidden="false" customHeight="true" outlineLevel="0" collapsed="false">
      <c r="A18" s="113"/>
      <c r="B18" s="2" t="s">
        <v>1562</v>
      </c>
      <c r="C18" s="2" t="n">
        <v>2.8</v>
      </c>
      <c r="D18" s="2" t="n">
        <v>15.4</v>
      </c>
      <c r="E18" s="2"/>
      <c r="F18" s="103" t="s">
        <v>1564</v>
      </c>
    </row>
    <row r="19" customFormat="false" ht="12.75" hidden="false" customHeight="true" outlineLevel="0" collapsed="false">
      <c r="A19" s="113"/>
      <c r="B19" s="2" t="s">
        <v>1562</v>
      </c>
      <c r="C19" s="2" t="n">
        <v>5.3</v>
      </c>
      <c r="D19" s="2" t="n">
        <v>27.6</v>
      </c>
      <c r="E19" s="2"/>
      <c r="F19" s="103" t="s">
        <v>1565</v>
      </c>
    </row>
    <row r="20" customFormat="false" ht="12.75" hidden="false" customHeight="true" outlineLevel="0" collapsed="false">
      <c r="A20" s="113"/>
      <c r="B20" s="2"/>
      <c r="C20" s="2"/>
      <c r="D20" s="2"/>
      <c r="E20" s="2" t="n">
        <f aca="false">SUM(C17:D17)/2</f>
        <v>2.7</v>
      </c>
      <c r="F20" s="103"/>
    </row>
    <row r="21" customFormat="false" ht="12.75" hidden="false" customHeight="true" outlineLevel="0" collapsed="false">
      <c r="A21" s="113"/>
      <c r="B21" s="2"/>
      <c r="C21" s="2"/>
      <c r="D21" s="2"/>
      <c r="E21" s="2" t="n">
        <f aca="false">SUM(C18:D18)/2</f>
        <v>9.1</v>
      </c>
      <c r="F21" s="122"/>
    </row>
    <row r="22" customFormat="false" ht="12.75" hidden="false" customHeight="true" outlineLevel="0" collapsed="false">
      <c r="A22" s="93"/>
      <c r="B22" s="111"/>
      <c r="C22" s="111"/>
      <c r="D22" s="111"/>
      <c r="E22" s="111" t="n">
        <f aca="false">SUM(C19:D19)/2</f>
        <v>16.45</v>
      </c>
      <c r="F22" s="121"/>
    </row>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5.75" hidden="false" customHeight="true" outlineLevel="0" collapsed="false"/>
    <row r="224" customFormat="false" ht="15.75" hidden="false" customHeight="true" outlineLevel="0" collapsed="false"/>
    <row r="225" customFormat="false" ht="15.75" hidden="false" customHeight="true" outlineLevel="0" collapsed="false"/>
    <row r="226" customFormat="false" ht="15.75" hidden="false" customHeight="true" outlineLevel="0" collapsed="false"/>
    <row r="227" customFormat="false" ht="15.75" hidden="false" customHeight="true" outlineLevel="0" collapsed="false"/>
    <row r="228" customFormat="false" ht="15.75" hidden="false" customHeight="true" outlineLevel="0" collapsed="false"/>
    <row r="229" customFormat="false" ht="15.75" hidden="false" customHeight="true" outlineLevel="0" collapsed="false"/>
    <row r="230" customFormat="false" ht="15.75" hidden="false" customHeight="true" outlineLevel="0" collapsed="false"/>
    <row r="231" customFormat="false" ht="15.75" hidden="false" customHeight="true" outlineLevel="0" collapsed="false"/>
    <row r="232" customFormat="false" ht="15.75" hidden="false" customHeight="true" outlineLevel="0" collapsed="false"/>
    <row r="233" customFormat="false" ht="15.75" hidden="false" customHeight="true" outlineLevel="0" collapsed="false"/>
    <row r="234" customFormat="false" ht="15.75" hidden="false" customHeight="true" outlineLevel="0" collapsed="false"/>
    <row r="235" customFormat="false" ht="15.75" hidden="false" customHeight="true" outlineLevel="0" collapsed="false"/>
    <row r="236" customFormat="false" ht="15.75" hidden="false" customHeight="true" outlineLevel="0" collapsed="false"/>
    <row r="237" customFormat="false" ht="15.75" hidden="false" customHeight="true" outlineLevel="0" collapsed="false"/>
    <row r="238" customFormat="false" ht="15.75" hidden="false" customHeight="true" outlineLevel="0" collapsed="false"/>
    <row r="239" customFormat="false" ht="15.75" hidden="false" customHeight="true" outlineLevel="0" collapsed="false"/>
    <row r="240" customFormat="false" ht="15.75" hidden="false" customHeight="true" outlineLevel="0" collapsed="false"/>
    <row r="241" customFormat="false" ht="15.75" hidden="false" customHeight="true" outlineLevel="0" collapsed="false"/>
    <row r="242" customFormat="false" ht="15.75" hidden="false" customHeight="true" outlineLevel="0" collapsed="false"/>
    <row r="243" customFormat="false" ht="15.75" hidden="false" customHeight="true" outlineLevel="0" collapsed="false"/>
    <row r="244" customFormat="false" ht="15.75" hidden="false" customHeight="true" outlineLevel="0" collapsed="false"/>
    <row r="245" customFormat="false" ht="15.75" hidden="false" customHeight="true" outlineLevel="0" collapsed="false"/>
    <row r="246" customFormat="false" ht="15.75" hidden="false" customHeight="true" outlineLevel="0" collapsed="false"/>
    <row r="247" customFormat="false" ht="15.75" hidden="false" customHeight="true" outlineLevel="0" collapsed="false"/>
    <row r="248" customFormat="false" ht="15.75" hidden="false" customHeight="true" outlineLevel="0" collapsed="false"/>
    <row r="249" customFormat="false" ht="15.75" hidden="false" customHeight="true" outlineLevel="0" collapsed="false"/>
    <row r="250" customFormat="false" ht="15.75" hidden="false" customHeight="true" outlineLevel="0" collapsed="false"/>
    <row r="251" customFormat="false" ht="15.75" hidden="false" customHeight="true" outlineLevel="0" collapsed="false"/>
    <row r="252" customFormat="false" ht="15.75" hidden="false" customHeight="true" outlineLevel="0" collapsed="false"/>
    <row r="253" customFormat="false" ht="15.75" hidden="false" customHeight="true" outlineLevel="0" collapsed="false"/>
    <row r="254" customFormat="false" ht="15.75" hidden="false" customHeight="true" outlineLevel="0" collapsed="false"/>
    <row r="255" customFormat="false" ht="15.75" hidden="false" customHeight="true" outlineLevel="0" collapsed="false"/>
    <row r="256" customFormat="false" ht="15.75" hidden="false" customHeight="true" outlineLevel="0" collapsed="false"/>
    <row r="257" customFormat="false" ht="15.75" hidden="false" customHeight="true" outlineLevel="0" collapsed="false"/>
    <row r="258" customFormat="false" ht="15.75" hidden="false" customHeight="true" outlineLevel="0" collapsed="false"/>
    <row r="259" customFormat="false" ht="15.75" hidden="false" customHeight="true" outlineLevel="0" collapsed="false"/>
    <row r="260" customFormat="false" ht="15.75" hidden="false" customHeight="true" outlineLevel="0" collapsed="false"/>
    <row r="261" customFormat="false" ht="15.75" hidden="false" customHeight="true" outlineLevel="0" collapsed="false"/>
    <row r="262" customFormat="false" ht="15.75" hidden="false" customHeight="true" outlineLevel="0" collapsed="false"/>
    <row r="263" customFormat="false" ht="15.75" hidden="false" customHeight="true" outlineLevel="0" collapsed="false"/>
    <row r="264" customFormat="false" ht="15.75" hidden="false" customHeight="true" outlineLevel="0" collapsed="false"/>
    <row r="265" customFormat="false" ht="15.75" hidden="false" customHeight="true" outlineLevel="0" collapsed="false"/>
    <row r="266" customFormat="false" ht="15.75" hidden="false" customHeight="true" outlineLevel="0" collapsed="false"/>
    <row r="267" customFormat="false" ht="15.75" hidden="false" customHeight="true" outlineLevel="0" collapsed="false"/>
    <row r="268" customFormat="false" ht="15.75" hidden="false" customHeight="true" outlineLevel="0" collapsed="false"/>
    <row r="269" customFormat="false" ht="15.75" hidden="false" customHeight="true" outlineLevel="0" collapsed="false"/>
    <row r="270" customFormat="false" ht="15.75" hidden="false" customHeight="true" outlineLevel="0" collapsed="false"/>
    <row r="271" customFormat="false" ht="15.75" hidden="false" customHeight="true" outlineLevel="0" collapsed="false"/>
    <row r="272" customFormat="false" ht="15.75" hidden="false" customHeight="true" outlineLevel="0" collapsed="false"/>
    <row r="273" customFormat="false" ht="15.75" hidden="false" customHeight="true" outlineLevel="0" collapsed="false"/>
    <row r="274" customFormat="false" ht="15.75" hidden="false" customHeight="true" outlineLevel="0" collapsed="false"/>
    <row r="275" customFormat="false" ht="15.75" hidden="false" customHeight="true" outlineLevel="0" collapsed="false"/>
    <row r="276" customFormat="false" ht="15.75" hidden="false" customHeight="true" outlineLevel="0" collapsed="false"/>
    <row r="277" customFormat="false" ht="15.75" hidden="false" customHeight="true" outlineLevel="0" collapsed="false"/>
    <row r="278" customFormat="false" ht="15.75" hidden="false" customHeight="true" outlineLevel="0" collapsed="false"/>
    <row r="279" customFormat="false" ht="15.75" hidden="false" customHeight="true" outlineLevel="0" collapsed="false"/>
    <row r="280" customFormat="false" ht="15.75" hidden="false" customHeight="true" outlineLevel="0" collapsed="false"/>
    <row r="281" customFormat="false" ht="15.75" hidden="false" customHeight="true" outlineLevel="0" collapsed="false"/>
    <row r="282" customFormat="false" ht="15.75" hidden="false" customHeight="true" outlineLevel="0" collapsed="false"/>
    <row r="283" customFormat="false" ht="15.75" hidden="false" customHeight="true" outlineLevel="0" collapsed="false"/>
    <row r="284" customFormat="false" ht="15.75" hidden="false" customHeight="true" outlineLevel="0" collapsed="false"/>
    <row r="285" customFormat="false" ht="15.75" hidden="false" customHeight="true" outlineLevel="0" collapsed="false"/>
    <row r="286" customFormat="false" ht="15.75" hidden="false" customHeight="true" outlineLevel="0" collapsed="false"/>
    <row r="287" customFormat="false" ht="15.75" hidden="false" customHeight="true" outlineLevel="0" collapsed="false"/>
    <row r="288" customFormat="false" ht="15.75" hidden="false" customHeight="true" outlineLevel="0" collapsed="false"/>
    <row r="289" customFormat="false" ht="15.75" hidden="false" customHeight="true" outlineLevel="0" collapsed="false"/>
    <row r="290" customFormat="false" ht="15.75" hidden="false" customHeight="true" outlineLevel="0" collapsed="false"/>
    <row r="291" customFormat="false" ht="15.75" hidden="false" customHeight="true" outlineLevel="0" collapsed="false"/>
    <row r="292" customFormat="false" ht="15.75" hidden="false" customHeight="true" outlineLevel="0" collapsed="false"/>
    <row r="293" customFormat="false" ht="15.75" hidden="false" customHeight="true" outlineLevel="0" collapsed="false"/>
    <row r="294" customFormat="false" ht="15.75" hidden="false" customHeight="true" outlineLevel="0" collapsed="false"/>
    <row r="295" customFormat="false" ht="15.75" hidden="false" customHeight="true" outlineLevel="0" collapsed="false"/>
    <row r="296" customFormat="false" ht="15.75" hidden="false" customHeight="true" outlineLevel="0" collapsed="false"/>
    <row r="297" customFormat="false" ht="15.75" hidden="false" customHeight="true" outlineLevel="0" collapsed="false"/>
    <row r="298" customFormat="false" ht="15.75" hidden="false" customHeight="true" outlineLevel="0" collapsed="false"/>
    <row r="299" customFormat="false" ht="15.75" hidden="false" customHeight="true" outlineLevel="0" collapsed="false"/>
    <row r="300" customFormat="false" ht="15.75" hidden="false" customHeight="true" outlineLevel="0" collapsed="false"/>
    <row r="301" customFormat="false" ht="15.75" hidden="false" customHeight="true" outlineLevel="0" collapsed="false"/>
    <row r="302" customFormat="false" ht="15.75" hidden="false" customHeight="true" outlineLevel="0" collapsed="false"/>
    <row r="303" customFormat="false" ht="15.75" hidden="false" customHeight="true" outlineLevel="0" collapsed="false"/>
    <row r="304" customFormat="false" ht="15.75" hidden="false" customHeight="true" outlineLevel="0" collapsed="false"/>
    <row r="305" customFormat="false" ht="15.75" hidden="false" customHeight="true" outlineLevel="0" collapsed="false"/>
    <row r="306" customFormat="false" ht="15.75" hidden="false" customHeight="true" outlineLevel="0" collapsed="false"/>
    <row r="307" customFormat="false" ht="15.75" hidden="false" customHeight="true" outlineLevel="0" collapsed="false"/>
    <row r="308" customFormat="false" ht="15.75" hidden="false" customHeight="true" outlineLevel="0" collapsed="false"/>
    <row r="309" customFormat="false" ht="15.75" hidden="false" customHeight="true" outlineLevel="0" collapsed="false"/>
    <row r="310" customFormat="false" ht="15.75" hidden="false" customHeight="true" outlineLevel="0" collapsed="false"/>
    <row r="311" customFormat="false" ht="15.75" hidden="false" customHeight="true" outlineLevel="0" collapsed="false"/>
    <row r="312" customFormat="false" ht="15.75" hidden="false" customHeight="true" outlineLevel="0" collapsed="false"/>
    <row r="313" customFormat="false" ht="15.75" hidden="false" customHeight="true" outlineLevel="0" collapsed="false"/>
    <row r="314" customFormat="false" ht="15.75" hidden="false" customHeight="true" outlineLevel="0" collapsed="false"/>
    <row r="315" customFormat="false" ht="15.75" hidden="false" customHeight="true" outlineLevel="0" collapsed="false"/>
    <row r="316" customFormat="false" ht="15.75" hidden="false" customHeight="true" outlineLevel="0" collapsed="false"/>
    <row r="317" customFormat="false" ht="15.75" hidden="false" customHeight="true" outlineLevel="0" collapsed="false"/>
    <row r="318" customFormat="false" ht="15.75" hidden="false" customHeight="true" outlineLevel="0" collapsed="false"/>
    <row r="319" customFormat="false" ht="15.75" hidden="false" customHeight="true" outlineLevel="0" collapsed="false"/>
    <row r="320" customFormat="false" ht="15.75" hidden="false" customHeight="true" outlineLevel="0" collapsed="false"/>
    <row r="321" customFormat="false" ht="15.75" hidden="false" customHeight="true" outlineLevel="0" collapsed="false"/>
    <row r="322" customFormat="false" ht="15.75" hidden="false" customHeight="true" outlineLevel="0" collapsed="false"/>
    <row r="323" customFormat="false" ht="15.75" hidden="false" customHeight="true" outlineLevel="0" collapsed="false"/>
    <row r="324" customFormat="false" ht="15.75" hidden="false" customHeight="true" outlineLevel="0" collapsed="false"/>
    <row r="325" customFormat="false" ht="15.75" hidden="false" customHeight="true" outlineLevel="0" collapsed="false"/>
    <row r="326" customFormat="false" ht="15.75" hidden="false" customHeight="true" outlineLevel="0" collapsed="false"/>
    <row r="327" customFormat="false" ht="15.75" hidden="false" customHeight="true" outlineLevel="0" collapsed="false"/>
    <row r="328" customFormat="false" ht="15.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sheetData>
  <hyperlinks>
    <hyperlink ref="A4" r:id="rId1" display="Jill T. Griner et al., 2013"/>
    <hyperlink ref="A6" r:id="rId2" display="McLeod et al, 2011"/>
    <hyperlink ref="A9" r:id="rId3" display="Waycott, Duarte, 2009"/>
    <hyperlink ref="A13" r:id="rId4" display="Fourqurean, 2012"/>
    <hyperlink ref="A17" r:id="rId5" display="Buelow et al., 2022"/>
  </hyperlink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AA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17.63"/>
    <col collapsed="false" customWidth="true" hidden="false" outlineLevel="0" max="2" min="2" style="0" width="16.38"/>
    <col collapsed="false" customWidth="true" hidden="false" outlineLevel="0" max="13" min="3" style="0" width="12.37"/>
    <col collapsed="false" customWidth="true" hidden="false" outlineLevel="0" max="24" min="14" style="0" width="11.12"/>
    <col collapsed="false" customWidth="true" hidden="false" outlineLevel="0" max="25" min="25" style="0" width="20.25"/>
    <col collapsed="false" customWidth="true" hidden="false" outlineLevel="0" max="26" min="26" style="0" width="22.01"/>
    <col collapsed="false" customWidth="true" hidden="false" outlineLevel="0" max="27" min="27" style="0" width="21.13"/>
  </cols>
  <sheetData>
    <row r="1" customFormat="false" ht="24.75" hidden="false" customHeight="true" outlineLevel="0" collapsed="false">
      <c r="A1" s="142" t="s">
        <v>1566</v>
      </c>
      <c r="B1" s="142"/>
      <c r="C1" s="142"/>
      <c r="D1" s="142"/>
      <c r="E1" s="142"/>
      <c r="F1" s="142"/>
      <c r="G1" s="142"/>
      <c r="H1" s="142"/>
      <c r="I1" s="2"/>
      <c r="J1" s="2"/>
      <c r="K1" s="2"/>
      <c r="L1" s="2"/>
      <c r="M1" s="2"/>
      <c r="N1" s="2"/>
      <c r="O1" s="2"/>
      <c r="P1" s="2"/>
      <c r="Q1" s="2"/>
      <c r="R1" s="2"/>
      <c r="S1" s="2"/>
      <c r="T1" s="2"/>
      <c r="U1" s="2"/>
      <c r="V1" s="2"/>
      <c r="W1" s="2"/>
      <c r="X1" s="2"/>
      <c r="Y1" s="2"/>
      <c r="Z1" s="2"/>
      <c r="AA1" s="2"/>
    </row>
    <row r="2" customFormat="false" ht="51" hidden="false" customHeight="true" outlineLevel="0" collapsed="false">
      <c r="A2" s="142" t="s">
        <v>1567</v>
      </c>
      <c r="B2" s="142"/>
      <c r="C2" s="142"/>
      <c r="D2" s="142"/>
      <c r="E2" s="142"/>
      <c r="F2" s="142"/>
      <c r="G2" s="142"/>
      <c r="H2" s="142"/>
      <c r="I2" s="2"/>
      <c r="J2" s="2"/>
      <c r="K2" s="2"/>
      <c r="L2" s="2"/>
      <c r="M2" s="2"/>
      <c r="N2" s="2"/>
      <c r="O2" s="2"/>
      <c r="P2" s="2"/>
      <c r="Q2" s="2"/>
      <c r="R2" s="2"/>
      <c r="S2" s="2"/>
      <c r="T2" s="2"/>
      <c r="U2" s="2"/>
      <c r="V2" s="2"/>
      <c r="W2" s="2"/>
      <c r="X2" s="2"/>
      <c r="Y2" s="2"/>
      <c r="Z2" s="2"/>
      <c r="AA2" s="2"/>
    </row>
    <row r="3" customFormat="false" ht="51" hidden="false" customHeight="true" outlineLevel="0" collapsed="false">
      <c r="A3" s="143"/>
      <c r="B3" s="79" t="s">
        <v>234</v>
      </c>
      <c r="C3" s="79" t="s">
        <v>1568</v>
      </c>
      <c r="D3" s="81"/>
      <c r="E3" s="81"/>
      <c r="F3" s="81"/>
      <c r="G3" s="81"/>
      <c r="H3" s="81"/>
      <c r="I3" s="2"/>
      <c r="J3" s="2"/>
      <c r="K3" s="2"/>
      <c r="L3" s="2"/>
      <c r="M3" s="2"/>
      <c r="N3" s="2"/>
      <c r="O3" s="2"/>
      <c r="P3" s="2"/>
      <c r="Q3" s="2"/>
      <c r="R3" s="2"/>
      <c r="S3" s="2"/>
      <c r="T3" s="2"/>
      <c r="U3" s="2"/>
      <c r="V3" s="2"/>
      <c r="W3" s="2"/>
      <c r="X3" s="2"/>
      <c r="Y3" s="2"/>
      <c r="Z3" s="2"/>
      <c r="AA3" s="2"/>
    </row>
    <row r="4" customFormat="false" ht="51" hidden="false" customHeight="true" outlineLevel="0" collapsed="false">
      <c r="A4" s="79" t="s">
        <v>1569</v>
      </c>
      <c r="B4" s="144" t="s">
        <v>1570</v>
      </c>
      <c r="C4" s="144" t="s">
        <v>1571</v>
      </c>
      <c r="D4" s="145"/>
      <c r="E4" s="145"/>
      <c r="F4" s="145"/>
      <c r="G4" s="145"/>
      <c r="H4" s="145"/>
      <c r="I4" s="2"/>
      <c r="J4" s="2"/>
      <c r="K4" s="2"/>
      <c r="L4" s="2"/>
      <c r="M4" s="2"/>
      <c r="N4" s="2"/>
      <c r="O4" s="2"/>
      <c r="P4" s="2"/>
      <c r="Q4" s="2"/>
      <c r="R4" s="2"/>
      <c r="S4" s="2"/>
      <c r="T4" s="2"/>
      <c r="U4" s="2"/>
      <c r="V4" s="2"/>
      <c r="W4" s="2"/>
      <c r="X4" s="2"/>
      <c r="Y4" s="2"/>
      <c r="Z4" s="2"/>
      <c r="AA4" s="2"/>
    </row>
    <row r="5" customFormat="false" ht="18" hidden="false" customHeight="true" outlineLevel="0" collapsed="false">
      <c r="A5" s="74" t="s">
        <v>140</v>
      </c>
      <c r="B5" s="74" t="s">
        <v>141</v>
      </c>
      <c r="C5" s="74" t="s">
        <v>1572</v>
      </c>
      <c r="D5" s="74" t="s">
        <v>1573</v>
      </c>
      <c r="E5" s="74" t="s">
        <v>1574</v>
      </c>
      <c r="F5" s="74" t="s">
        <v>1575</v>
      </c>
      <c r="G5" s="74" t="s">
        <v>1576</v>
      </c>
      <c r="H5" s="74" t="s">
        <v>1577</v>
      </c>
      <c r="I5" s="74" t="s">
        <v>1578</v>
      </c>
      <c r="J5" s="74" t="s">
        <v>1579</v>
      </c>
      <c r="K5" s="74" t="s">
        <v>1580</v>
      </c>
      <c r="L5" s="74" t="s">
        <v>1581</v>
      </c>
      <c r="M5" s="74" t="s">
        <v>1582</v>
      </c>
      <c r="N5" s="74" t="s">
        <v>1583</v>
      </c>
      <c r="O5" s="74" t="s">
        <v>1584</v>
      </c>
      <c r="P5" s="74" t="s">
        <v>1585</v>
      </c>
      <c r="Q5" s="74" t="s">
        <v>1586</v>
      </c>
      <c r="R5" s="74" t="s">
        <v>1571</v>
      </c>
      <c r="S5" s="74" t="s">
        <v>1587</v>
      </c>
      <c r="T5" s="74" t="s">
        <v>1588</v>
      </c>
      <c r="U5" s="74" t="s">
        <v>1589</v>
      </c>
      <c r="V5" s="74" t="s">
        <v>1590</v>
      </c>
      <c r="W5" s="74" t="s">
        <v>1591</v>
      </c>
      <c r="X5" s="74" t="s">
        <v>1570</v>
      </c>
      <c r="Y5" s="74" t="s">
        <v>1592</v>
      </c>
      <c r="Z5" s="74" t="s">
        <v>1593</v>
      </c>
      <c r="AA5" s="74" t="s">
        <v>1594</v>
      </c>
    </row>
    <row r="6" customFormat="false" ht="12.75" hidden="false" customHeight="true" outlineLevel="0" collapsed="false">
      <c r="A6" s="40" t="s">
        <v>241</v>
      </c>
      <c r="B6" s="56" t="str">
        <f aca="false" t="array" ref="B6:B6">INDEX(Countries!$D$2:$D$255, MATCH($A6, Countries!$B$2:$B$255, 0))</f>
        <v>ASM</v>
      </c>
      <c r="C6" s="70" t="n">
        <v>553</v>
      </c>
      <c r="D6" s="70" t="n">
        <v>550</v>
      </c>
      <c r="E6" s="70" t="n">
        <v>547</v>
      </c>
      <c r="F6" s="70" t="n">
        <v>542</v>
      </c>
      <c r="G6" s="70" t="n">
        <v>546</v>
      </c>
      <c r="H6" s="70" t="n">
        <v>553</v>
      </c>
      <c r="I6" s="70" t="n">
        <v>553</v>
      </c>
      <c r="J6" s="70" t="n">
        <v>553</v>
      </c>
      <c r="K6" s="70" t="n">
        <v>553</v>
      </c>
      <c r="L6" s="70" t="n">
        <v>549</v>
      </c>
      <c r="M6" s="70" t="n">
        <v>540</v>
      </c>
      <c r="N6" s="70" t="n">
        <v>32.5992667641588</v>
      </c>
      <c r="O6" s="70" t="n">
        <v>32.4224262165071</v>
      </c>
      <c r="P6" s="70" t="n">
        <v>32.2455905035365</v>
      </c>
      <c r="Q6" s="70" t="n">
        <v>31.9508569968289</v>
      </c>
      <c r="R6" s="70" t="n">
        <v>32.1866417204178</v>
      </c>
      <c r="S6" s="70" t="n">
        <v>32.5992667641588</v>
      </c>
      <c r="T6" s="70" t="n">
        <v>32.5992667641588</v>
      </c>
      <c r="U6" s="70" t="n">
        <v>32.5992667641588</v>
      </c>
      <c r="V6" s="70" t="n">
        <v>32.5992667641588</v>
      </c>
      <c r="W6" s="70" t="n">
        <v>32.363487618019</v>
      </c>
      <c r="X6" s="70" t="n">
        <v>31.8329713780601</v>
      </c>
      <c r="Y6" s="51" t="n">
        <f aca="false">N6-X6</f>
        <v>0.766295386098697</v>
      </c>
      <c r="Z6" s="146" t="e">
        <f aca="false">rri(24,N6,X6)</f>
        <v>#NAME?</v>
      </c>
      <c r="AA6" s="146" t="e">
        <f aca="false">rri(10,R6,X6)</f>
        <v>#NAME?</v>
      </c>
    </row>
    <row r="7" customFormat="false" ht="12.75" hidden="false" customHeight="true" outlineLevel="0" collapsed="false">
      <c r="A7" s="40" t="s">
        <v>242</v>
      </c>
      <c r="B7" s="56" t="str">
        <f aca="false" t="array" ref="B7:B7">INDEX(Countries!$D$2:$D$255, MATCH($A7, Countries!$B$2:$B$255, 0))</f>
        <v>AGO</v>
      </c>
      <c r="C7" s="70" t="n">
        <v>486422</v>
      </c>
      <c r="D7" s="70" t="n">
        <v>477278</v>
      </c>
      <c r="E7" s="70" t="n">
        <v>473487</v>
      </c>
      <c r="F7" s="70" t="n">
        <v>475356</v>
      </c>
      <c r="G7" s="70" t="n">
        <v>475205</v>
      </c>
      <c r="H7" s="70" t="n">
        <v>474332</v>
      </c>
      <c r="I7" s="70" t="n">
        <v>468034</v>
      </c>
      <c r="J7" s="70" t="n">
        <v>470120</v>
      </c>
      <c r="K7" s="70" t="n">
        <v>464755</v>
      </c>
      <c r="L7" s="70" t="n">
        <v>467847</v>
      </c>
      <c r="M7" s="70" t="n">
        <v>465382</v>
      </c>
      <c r="N7" s="70" t="n">
        <v>29325.12395503</v>
      </c>
      <c r="O7" s="70" t="n">
        <v>28775.2955454197</v>
      </c>
      <c r="P7" s="70" t="n">
        <v>28547.0907218488</v>
      </c>
      <c r="Q7" s="70" t="n">
        <v>28658.6949236212</v>
      </c>
      <c r="R7" s="70" t="n">
        <v>28649.2321723036</v>
      </c>
      <c r="S7" s="70" t="n">
        <v>28596.9485653955</v>
      </c>
      <c r="T7" s="70" t="n">
        <v>28219.2588419786</v>
      </c>
      <c r="U7" s="70" t="n">
        <v>28345.7420442658</v>
      </c>
      <c r="V7" s="70" t="n">
        <v>28023.6626330853</v>
      </c>
      <c r="W7" s="70" t="n">
        <v>28209.3994811511</v>
      </c>
      <c r="X7" s="70" t="n">
        <v>28061.1970062258</v>
      </c>
      <c r="Y7" s="51" t="n">
        <f aca="false">N7-X7</f>
        <v>1263.9269488042</v>
      </c>
      <c r="Z7" s="146" t="e">
        <f aca="false">rri(24,N7,X7)</f>
        <v>#NAME?</v>
      </c>
      <c r="AA7" s="146" t="e">
        <f aca="false">rri(10,R7,X7)</f>
        <v>#NAME?</v>
      </c>
    </row>
    <row r="8" customFormat="false" ht="12.75" hidden="false" customHeight="true" outlineLevel="0" collapsed="false">
      <c r="A8" s="40" t="s">
        <v>243</v>
      </c>
      <c r="B8" s="56" t="str">
        <f aca="false" t="array" ref="B8:B8">INDEX(Countries!$D$2:$D$255, MATCH($A8, Countries!$B$2:$B$255, 0))</f>
        <v>AIA</v>
      </c>
      <c r="C8" s="70" t="n">
        <v>74</v>
      </c>
      <c r="D8" s="70" t="n">
        <v>53</v>
      </c>
      <c r="E8" s="70" t="n">
        <v>51</v>
      </c>
      <c r="F8" s="70" t="n">
        <v>58</v>
      </c>
      <c r="G8" s="70" t="n">
        <v>73</v>
      </c>
      <c r="H8" s="70" t="n">
        <v>83</v>
      </c>
      <c r="I8" s="70" t="n">
        <v>84</v>
      </c>
      <c r="J8" s="70" t="n">
        <v>77</v>
      </c>
      <c r="K8" s="70" t="n">
        <v>68</v>
      </c>
      <c r="L8" s="70" t="n">
        <v>61</v>
      </c>
      <c r="M8" s="70" t="n">
        <v>64</v>
      </c>
      <c r="N8" s="70" t="n">
        <v>4.27892268327213</v>
      </c>
      <c r="O8" s="70" t="n">
        <v>3.06459411385048</v>
      </c>
      <c r="P8" s="70" t="n">
        <v>2.94895126404651</v>
      </c>
      <c r="Q8" s="70" t="n">
        <v>3.35370695602609</v>
      </c>
      <c r="R8" s="70" t="n">
        <v>4.22110359882173</v>
      </c>
      <c r="S8" s="70" t="n">
        <v>4.79937704089171</v>
      </c>
      <c r="T8" s="70" t="n">
        <v>4.85720475878124</v>
      </c>
      <c r="U8" s="70" t="n">
        <v>4.4524265536644</v>
      </c>
      <c r="V8" s="70" t="n">
        <v>3.93200334266741</v>
      </c>
      <c r="W8" s="70" t="n">
        <v>3.52719348758808</v>
      </c>
      <c r="X8" s="70" t="n">
        <v>3.70067520399747</v>
      </c>
      <c r="Y8" s="51" t="n">
        <f aca="false">N8-X8</f>
        <v>0.57824747927466</v>
      </c>
      <c r="Z8" s="146" t="e">
        <f aca="false">rri(24,N8,X8)</f>
        <v>#NAME?</v>
      </c>
      <c r="AA8" s="146" t="e">
        <f aca="false">rri(10,R8,X8)</f>
        <v>#NAME?</v>
      </c>
    </row>
    <row r="9" customFormat="false" ht="12.75" hidden="false" customHeight="true" outlineLevel="0" collapsed="false">
      <c r="A9" s="40" t="s">
        <v>244</v>
      </c>
      <c r="B9" s="56" t="str">
        <f aca="false" t="array" ref="B9:B9">INDEX(Countries!$D$2:$D$255, MATCH($A9, Countries!$B$2:$B$255, 0))</f>
        <v>ATG</v>
      </c>
      <c r="C9" s="70" t="n">
        <v>14818</v>
      </c>
      <c r="D9" s="70" t="n">
        <v>13511</v>
      </c>
      <c r="E9" s="70" t="n">
        <v>13586</v>
      </c>
      <c r="F9" s="70" t="n">
        <v>13833</v>
      </c>
      <c r="G9" s="70" t="n">
        <v>14712</v>
      </c>
      <c r="H9" s="70" t="n">
        <v>14670</v>
      </c>
      <c r="I9" s="70" t="n">
        <v>15075</v>
      </c>
      <c r="J9" s="70" t="n">
        <v>15178</v>
      </c>
      <c r="K9" s="70" t="n">
        <v>15277</v>
      </c>
      <c r="L9" s="70" t="n">
        <v>15248</v>
      </c>
      <c r="M9" s="70" t="n">
        <v>15041</v>
      </c>
      <c r="N9" s="70" t="n">
        <v>859.980296202202</v>
      </c>
      <c r="O9" s="70" t="n">
        <v>784.1609766592</v>
      </c>
      <c r="P9" s="70" t="n">
        <v>788.511130858728</v>
      </c>
      <c r="Q9" s="70" t="n">
        <v>802.834309098019</v>
      </c>
      <c r="R9" s="70" t="n">
        <v>853.838092079106</v>
      </c>
      <c r="S9" s="70" t="n">
        <v>851.406854238373</v>
      </c>
      <c r="T9" s="70" t="n">
        <v>874.896285123026</v>
      </c>
      <c r="U9" s="70" t="n">
        <v>880.859386226064</v>
      </c>
      <c r="V9" s="70" t="n">
        <v>886.597827808295</v>
      </c>
      <c r="W9" s="70" t="n">
        <v>884.914175299662</v>
      </c>
      <c r="X9" s="70" t="n">
        <v>872.898111942155</v>
      </c>
      <c r="Y9" s="51" t="n">
        <f aca="false">N9-X9</f>
        <v>-12.917815739953</v>
      </c>
      <c r="Z9" s="146" t="e">
        <f aca="false">rri(24,N9,X9)</f>
        <v>#NAME?</v>
      </c>
      <c r="AA9" s="146" t="e">
        <f aca="false">rri(10,R9,X9)</f>
        <v>#NAME?</v>
      </c>
    </row>
    <row r="10" customFormat="false" ht="12.75" hidden="false" customHeight="true" outlineLevel="0" collapsed="false">
      <c r="A10" s="40" t="s">
        <v>854</v>
      </c>
      <c r="B10" s="56" t="str">
        <f aca="false" t="array" ref="B10:B10">INDEX(Countries!$D$2:$D$255, MATCH($A10, Countries!$B$2:$B$255, 0))</f>
        <v>ABW</v>
      </c>
      <c r="C10" s="70" t="n">
        <v>927</v>
      </c>
      <c r="D10" s="70" t="n">
        <v>777</v>
      </c>
      <c r="E10" s="70" t="n">
        <v>716</v>
      </c>
      <c r="F10" s="70" t="n">
        <v>709</v>
      </c>
      <c r="G10" s="70" t="n">
        <v>719</v>
      </c>
      <c r="H10" s="70" t="n">
        <v>760</v>
      </c>
      <c r="I10" s="70" t="n">
        <v>760</v>
      </c>
      <c r="J10" s="70" t="n">
        <v>760</v>
      </c>
      <c r="K10" s="70" t="n">
        <v>703</v>
      </c>
      <c r="L10" s="70" t="n">
        <v>703</v>
      </c>
      <c r="M10" s="70" t="n">
        <v>760</v>
      </c>
      <c r="N10" s="70" t="n">
        <v>55.0522088617793</v>
      </c>
      <c r="O10" s="70" t="n">
        <v>46.1446449575842</v>
      </c>
      <c r="P10" s="70" t="n">
        <v>42.5222497753451</v>
      </c>
      <c r="Q10" s="70" t="n">
        <v>42.1065758599632</v>
      </c>
      <c r="R10" s="70" t="n">
        <v>42.700416003115</v>
      </c>
      <c r="S10" s="70" t="n">
        <v>45.1351123176257</v>
      </c>
      <c r="T10" s="70" t="n">
        <v>45.1351123176257</v>
      </c>
      <c r="U10" s="70" t="n">
        <v>45.1351123176257</v>
      </c>
      <c r="V10" s="70" t="n">
        <v>41.7502608220282</v>
      </c>
      <c r="W10" s="70" t="n">
        <v>41.7502608220282</v>
      </c>
      <c r="X10" s="70" t="n">
        <v>45.1351123176257</v>
      </c>
      <c r="Y10" s="51" t="n">
        <f aca="false">N10-X10</f>
        <v>9.9170965441536</v>
      </c>
      <c r="Z10" s="146" t="e">
        <f aca="false">rri(24,N10,X10)</f>
        <v>#NAME?</v>
      </c>
      <c r="AA10" s="146" t="e">
        <f aca="false">rri(10,R10,X10)</f>
        <v>#NAME?</v>
      </c>
    </row>
    <row r="11" customFormat="false" ht="12.75" hidden="false" customHeight="true" outlineLevel="0" collapsed="false">
      <c r="A11" s="40" t="s">
        <v>147</v>
      </c>
      <c r="B11" s="56" t="str">
        <f aca="false" t="array" ref="B11:B11">INDEX(Countries!$D$2:$D$255, MATCH($A11, Countries!$B$2:$B$255, 0))</f>
        <v>AUS</v>
      </c>
      <c r="C11" s="70" t="n">
        <v>18320321</v>
      </c>
      <c r="D11" s="70" t="n">
        <v>17820912</v>
      </c>
      <c r="E11" s="70" t="n">
        <v>17507959</v>
      </c>
      <c r="F11" s="70" t="n">
        <v>17565419</v>
      </c>
      <c r="G11" s="70" t="n">
        <v>17439330</v>
      </c>
      <c r="H11" s="70" t="n">
        <v>17249577</v>
      </c>
      <c r="I11" s="70" t="n">
        <v>17132860</v>
      </c>
      <c r="J11" s="70" t="n">
        <v>17237392</v>
      </c>
      <c r="K11" s="70" t="n">
        <v>17368370</v>
      </c>
      <c r="L11" s="70" t="n">
        <v>17420411</v>
      </c>
      <c r="M11" s="70" t="n">
        <v>17280247</v>
      </c>
      <c r="N11" s="70" t="n">
        <v>1065471.83162915</v>
      </c>
      <c r="O11" s="70" t="n">
        <v>1035924.03959763</v>
      </c>
      <c r="P11" s="70" t="n">
        <v>1017572.16423516</v>
      </c>
      <c r="Q11" s="70" t="n">
        <v>1020969.70143129</v>
      </c>
      <c r="R11" s="70" t="n">
        <v>1013552.13574726</v>
      </c>
      <c r="S11" s="70" t="n">
        <v>1002444.88392998</v>
      </c>
      <c r="T11" s="70" t="n">
        <v>995643.103966142</v>
      </c>
      <c r="U11" s="70" t="n">
        <v>1001690.67751827</v>
      </c>
      <c r="V11" s="70" t="n">
        <v>1009265.09720023</v>
      </c>
      <c r="W11" s="70" t="n">
        <v>1012300.04943426</v>
      </c>
      <c r="X11" s="70" t="n">
        <v>1004148.84587316</v>
      </c>
      <c r="Y11" s="51" t="n">
        <f aca="false">N11-X11</f>
        <v>61322.98575599</v>
      </c>
      <c r="Z11" s="146" t="e">
        <f aca="false">rri(24,N11,X11)</f>
        <v>#NAME?</v>
      </c>
      <c r="AA11" s="147" t="e">
        <f aca="false">rri(10,R11,X11)</f>
        <v>#NAME?</v>
      </c>
    </row>
    <row r="12" customFormat="false" ht="12.75" hidden="false" customHeight="true" outlineLevel="0" collapsed="false">
      <c r="A12" s="40" t="s">
        <v>148</v>
      </c>
      <c r="B12" s="56" t="str">
        <f aca="false" t="array" ref="B12:B12">INDEX(Countries!$D$2:$D$255, MATCH($A12, Countries!$B$2:$B$255, 0))</f>
        <v>BHS</v>
      </c>
      <c r="C12" s="70" t="n">
        <v>3060125</v>
      </c>
      <c r="D12" s="70" t="n">
        <v>2848602</v>
      </c>
      <c r="E12" s="70" t="n">
        <v>2692903</v>
      </c>
      <c r="F12" s="70" t="n">
        <v>2713427</v>
      </c>
      <c r="G12" s="70" t="n">
        <v>2622312</v>
      </c>
      <c r="H12" s="70" t="n">
        <v>2590607</v>
      </c>
      <c r="I12" s="70" t="n">
        <v>2594129</v>
      </c>
      <c r="J12" s="70" t="n">
        <v>2623398</v>
      </c>
      <c r="K12" s="70" t="n">
        <v>2637495</v>
      </c>
      <c r="L12" s="70" t="n">
        <v>2678255</v>
      </c>
      <c r="M12" s="70" t="n">
        <v>2732571</v>
      </c>
      <c r="N12" s="70" t="n">
        <v>169010.177098477</v>
      </c>
      <c r="O12" s="70" t="n">
        <v>157235.200116429</v>
      </c>
      <c r="P12" s="70" t="n">
        <v>148646.289835174</v>
      </c>
      <c r="Q12" s="70" t="n">
        <v>149792.61086621</v>
      </c>
      <c r="R12" s="70" t="n">
        <v>144788.585220236</v>
      </c>
      <c r="S12" s="70" t="n">
        <v>143005.084371465</v>
      </c>
      <c r="T12" s="70" t="n">
        <v>143201.131709171</v>
      </c>
      <c r="U12" s="70" t="n">
        <v>144781.493270397</v>
      </c>
      <c r="V12" s="70" t="n">
        <v>145572.066659898</v>
      </c>
      <c r="W12" s="70" t="n">
        <v>147819.082296062</v>
      </c>
      <c r="X12" s="70" t="n">
        <v>150839.082512586</v>
      </c>
      <c r="Y12" s="51" t="n">
        <f aca="false">N12-X12</f>
        <v>18171.094585891</v>
      </c>
      <c r="Z12" s="146" t="e">
        <f aca="false">rri(24,N12,X12)</f>
        <v>#NAME?</v>
      </c>
      <c r="AA12" s="147" t="e">
        <f aca="false">rri(10,R12,X12)</f>
        <v>#NAME?</v>
      </c>
    </row>
    <row r="13" customFormat="false" ht="12.75" hidden="false" customHeight="true" outlineLevel="0" collapsed="false">
      <c r="A13" s="40" t="s">
        <v>245</v>
      </c>
      <c r="B13" s="56" t="str">
        <f aca="false" t="array" ref="B13:B13">INDEX(Countries!$D$2:$D$255, MATCH($A13, Countries!$B$2:$B$255, 0))</f>
        <v>BHR</v>
      </c>
      <c r="C13" s="70" t="n">
        <v>170</v>
      </c>
      <c r="D13" s="70" t="n">
        <v>865</v>
      </c>
      <c r="E13" s="70" t="n">
        <v>1013</v>
      </c>
      <c r="F13" s="70" t="n">
        <v>1032</v>
      </c>
      <c r="G13" s="70" t="n">
        <v>736</v>
      </c>
      <c r="H13" s="70" t="n">
        <v>77</v>
      </c>
      <c r="I13" s="70" t="n">
        <v>46</v>
      </c>
      <c r="J13" s="70" t="n">
        <v>55</v>
      </c>
      <c r="K13" s="70" t="n">
        <v>93</v>
      </c>
      <c r="L13" s="70" t="n">
        <v>72</v>
      </c>
      <c r="M13" s="70" t="n">
        <v>71</v>
      </c>
      <c r="N13" s="70" t="n">
        <v>9.31448801555122</v>
      </c>
      <c r="O13" s="70" t="n">
        <v>47.323810131413</v>
      </c>
      <c r="P13" s="70" t="n">
        <v>55.4288159002976</v>
      </c>
      <c r="Q13" s="70" t="n">
        <v>56.4705229012402</v>
      </c>
      <c r="R13" s="70" t="n">
        <v>40.2729444826043</v>
      </c>
      <c r="S13" s="70" t="n">
        <v>4.21626632625992</v>
      </c>
      <c r="T13" s="70" t="n">
        <v>2.51799926174688</v>
      </c>
      <c r="U13" s="70" t="n">
        <v>3.01496779715568</v>
      </c>
      <c r="V13" s="70" t="n">
        <v>5.09854784362253</v>
      </c>
      <c r="W13" s="70" t="n">
        <v>3.9465657720667</v>
      </c>
      <c r="X13" s="70" t="n">
        <v>3.88472219326363</v>
      </c>
      <c r="Y13" s="51" t="n">
        <f aca="false">N13-X13</f>
        <v>5.42976582228759</v>
      </c>
      <c r="Z13" s="146" t="e">
        <f aca="false">rri(24,N13,X13)</f>
        <v>#NAME?</v>
      </c>
      <c r="AA13" s="147" t="e">
        <f aca="false">rri(10,R13,X13)</f>
        <v>#NAME?</v>
      </c>
    </row>
    <row r="14" customFormat="false" ht="12.75" hidden="false" customHeight="true" outlineLevel="0" collapsed="false">
      <c r="A14" s="40" t="s">
        <v>246</v>
      </c>
      <c r="B14" s="56" t="str">
        <f aca="false" t="array" ref="B14:B14">INDEX(Countries!$D$2:$D$255, MATCH($A14, Countries!$B$2:$B$255, 0))</f>
        <v>BGD</v>
      </c>
      <c r="C14" s="70" t="n">
        <v>7879554</v>
      </c>
      <c r="D14" s="70" t="n">
        <v>7965664</v>
      </c>
      <c r="E14" s="70" t="n">
        <v>7948483</v>
      </c>
      <c r="F14" s="70" t="n">
        <v>7932559</v>
      </c>
      <c r="G14" s="70" t="n">
        <v>7927353</v>
      </c>
      <c r="H14" s="70" t="n">
        <v>7894111</v>
      </c>
      <c r="I14" s="70" t="n">
        <v>7908710</v>
      </c>
      <c r="J14" s="70" t="n">
        <v>7886144</v>
      </c>
      <c r="K14" s="70" t="n">
        <v>7939948</v>
      </c>
      <c r="L14" s="70" t="n">
        <v>7921290</v>
      </c>
      <c r="M14" s="70" t="n">
        <v>7931658</v>
      </c>
      <c r="N14" s="70" t="n">
        <v>444717.124308378</v>
      </c>
      <c r="O14" s="70" t="n">
        <v>449567.986012763</v>
      </c>
      <c r="P14" s="70" t="n">
        <v>448596.942884247</v>
      </c>
      <c r="Q14" s="70" t="n">
        <v>447699.321050318</v>
      </c>
      <c r="R14" s="70" t="n">
        <v>447408.975788697</v>
      </c>
      <c r="S14" s="70" t="n">
        <v>445539.005907367</v>
      </c>
      <c r="T14" s="70" t="n">
        <v>446366.446836803</v>
      </c>
      <c r="U14" s="70" t="n">
        <v>445093.688668574</v>
      </c>
      <c r="V14" s="70" t="n">
        <v>448130.201300114</v>
      </c>
      <c r="W14" s="70" t="n">
        <v>447081.719802333</v>
      </c>
      <c r="X14" s="70" t="n">
        <v>447670.462907531</v>
      </c>
      <c r="Y14" s="51" t="n">
        <f aca="false">N14-X14</f>
        <v>-2953.33859915298</v>
      </c>
      <c r="Z14" s="146" t="e">
        <f aca="false">rri(24,N14,X14)</f>
        <v>#NAME?</v>
      </c>
      <c r="AA14" s="146" t="e">
        <f aca="false">rri(10,R14,X14)</f>
        <v>#NAME?</v>
      </c>
    </row>
    <row r="15" customFormat="false" ht="12.75" hidden="false" customHeight="true" outlineLevel="0" collapsed="false">
      <c r="A15" s="40" t="s">
        <v>247</v>
      </c>
      <c r="B15" s="56" t="str">
        <f aca="false" t="array" ref="B15:B15">INDEX(Countries!$D$2:$D$255, MATCH($A15, Countries!$B$2:$B$255, 0))</f>
        <v>BRB</v>
      </c>
      <c r="C15" s="70" t="n">
        <v>165</v>
      </c>
      <c r="D15" s="70" t="n">
        <v>178</v>
      </c>
      <c r="E15" s="70" t="n">
        <v>183</v>
      </c>
      <c r="F15" s="70" t="n">
        <v>184</v>
      </c>
      <c r="G15" s="70" t="n">
        <v>191</v>
      </c>
      <c r="H15" s="70" t="n">
        <v>175</v>
      </c>
      <c r="I15" s="70" t="n">
        <v>164</v>
      </c>
      <c r="J15" s="70" t="n">
        <v>161</v>
      </c>
      <c r="K15" s="70" t="n">
        <v>166</v>
      </c>
      <c r="L15" s="70" t="n">
        <v>174</v>
      </c>
      <c r="M15" s="70" t="n">
        <v>186</v>
      </c>
      <c r="N15" s="70" t="n">
        <v>9.77648307904455</v>
      </c>
      <c r="O15" s="70" t="n">
        <v>10.5467738154789</v>
      </c>
      <c r="P15" s="70" t="n">
        <v>10.8430365766177</v>
      </c>
      <c r="Q15" s="70" t="n">
        <v>10.9022926011069</v>
      </c>
      <c r="R15" s="70" t="n">
        <v>11.3170551430064</v>
      </c>
      <c r="S15" s="70" t="n">
        <v>10.3690052738446</v>
      </c>
      <c r="T15" s="70" t="n">
        <v>9.71722632671559</v>
      </c>
      <c r="U15" s="70" t="n">
        <v>9.53946854543957</v>
      </c>
      <c r="V15" s="70" t="n">
        <v>9.83572995458962</v>
      </c>
      <c r="W15" s="70" t="n">
        <v>10.3097521079537</v>
      </c>
      <c r="X15" s="70" t="n">
        <v>11.0207845843208</v>
      </c>
      <c r="Y15" s="51" t="n">
        <f aca="false">N15-X15</f>
        <v>-1.24430150527625</v>
      </c>
      <c r="Z15" s="146" t="e">
        <f aca="false">rri(24,N15,X15)</f>
        <v>#NAME?</v>
      </c>
      <c r="AA15" s="146" t="e">
        <f aca="false">rri(10,R15,X15)</f>
        <v>#NAME?</v>
      </c>
    </row>
    <row r="16" customFormat="false" ht="12.75" hidden="false" customHeight="true" outlineLevel="0" collapsed="false">
      <c r="A16" s="40" t="s">
        <v>248</v>
      </c>
      <c r="B16" s="56" t="str">
        <f aca="false" t="array" ref="B16:B16">INDEX(Countries!$D$2:$D$255, MATCH($A16, Countries!$B$2:$B$255, 0))</f>
        <v>BLZ</v>
      </c>
      <c r="C16" s="70" t="n">
        <v>945604</v>
      </c>
      <c r="D16" s="70" t="n">
        <v>914553</v>
      </c>
      <c r="E16" s="70" t="n">
        <v>898924</v>
      </c>
      <c r="F16" s="70" t="n">
        <v>893411</v>
      </c>
      <c r="G16" s="70" t="n">
        <v>888219</v>
      </c>
      <c r="H16" s="70" t="n">
        <v>882448</v>
      </c>
      <c r="I16" s="70" t="n">
        <v>880003</v>
      </c>
      <c r="J16" s="70" t="n">
        <v>886754</v>
      </c>
      <c r="K16" s="70" t="n">
        <v>900612</v>
      </c>
      <c r="L16" s="70" t="n">
        <v>905884</v>
      </c>
      <c r="M16" s="70" t="n">
        <v>900675</v>
      </c>
      <c r="N16" s="70" t="n">
        <v>54901.6349459038</v>
      </c>
      <c r="O16" s="70" t="n">
        <v>53098.9913056194</v>
      </c>
      <c r="P16" s="70" t="n">
        <v>52191.5098048014</v>
      </c>
      <c r="Q16" s="70" t="n">
        <v>51872.1116187035</v>
      </c>
      <c r="R16" s="70" t="n">
        <v>51570.9356136761</v>
      </c>
      <c r="S16" s="70" t="n">
        <v>51235.9457172541</v>
      </c>
      <c r="T16" s="70" t="n">
        <v>51093.5734031623</v>
      </c>
      <c r="U16" s="70" t="n">
        <v>51484.9044930394</v>
      </c>
      <c r="V16" s="70" t="n">
        <v>52290.8849353752</v>
      </c>
      <c r="W16" s="70" t="n">
        <v>52598.4778746258</v>
      </c>
      <c r="X16" s="70" t="n">
        <v>52296.1938215282</v>
      </c>
      <c r="Y16" s="51" t="n">
        <f aca="false">N16-X16</f>
        <v>2605.4411243756</v>
      </c>
      <c r="Z16" s="146" t="e">
        <f aca="false">rri(24,N16,X16)</f>
        <v>#NAME?</v>
      </c>
      <c r="AA16" s="146" t="e">
        <f aca="false">rri(10,R16,X16)</f>
        <v>#NAME?</v>
      </c>
    </row>
    <row r="17" customFormat="false" ht="12.75" hidden="false" customHeight="true" outlineLevel="0" collapsed="false">
      <c r="A17" s="40" t="s">
        <v>249</v>
      </c>
      <c r="B17" s="56" t="str">
        <f aca="false" t="array" ref="B17:B17">INDEX(Countries!$D$2:$D$255, MATCH($A17, Countries!$B$2:$B$255, 0))</f>
        <v>BEN</v>
      </c>
      <c r="C17" s="70" t="n">
        <v>48189</v>
      </c>
      <c r="D17" s="70" t="n">
        <v>36935</v>
      </c>
      <c r="E17" s="70" t="n">
        <v>35184</v>
      </c>
      <c r="F17" s="70" t="n">
        <v>39748</v>
      </c>
      <c r="G17" s="70" t="n">
        <v>45711</v>
      </c>
      <c r="H17" s="70" t="n">
        <v>48548</v>
      </c>
      <c r="I17" s="70" t="n">
        <v>50228</v>
      </c>
      <c r="J17" s="70" t="n">
        <v>49599</v>
      </c>
      <c r="K17" s="70" t="n">
        <v>49200</v>
      </c>
      <c r="L17" s="70" t="n">
        <v>48869</v>
      </c>
      <c r="M17" s="70" t="n">
        <v>47609</v>
      </c>
      <c r="N17" s="70" t="n">
        <v>2911.7420994867</v>
      </c>
      <c r="O17" s="70" t="n">
        <v>2231.74683404232</v>
      </c>
      <c r="P17" s="70" t="n">
        <v>2125.95388630899</v>
      </c>
      <c r="Q17" s="70" t="n">
        <v>2401.73550864517</v>
      </c>
      <c r="R17" s="70" t="n">
        <v>2762.04180557899</v>
      </c>
      <c r="S17" s="70" t="n">
        <v>2933.47462331203</v>
      </c>
      <c r="T17" s="70" t="n">
        <v>3034.9739764907</v>
      </c>
      <c r="U17" s="70" t="n">
        <v>2996.97322031432</v>
      </c>
      <c r="V17" s="70" t="n">
        <v>2972.84362333224</v>
      </c>
      <c r="W17" s="70" t="n">
        <v>2952.84291281019</v>
      </c>
      <c r="X17" s="70" t="n">
        <v>2876.69626914715</v>
      </c>
      <c r="Y17" s="51" t="n">
        <f aca="false">N17-X17</f>
        <v>35.0458303395503</v>
      </c>
      <c r="Z17" s="146" t="e">
        <f aca="false">rri(24,N17,X17)</f>
        <v>#NAME?</v>
      </c>
      <c r="AA17" s="146" t="e">
        <f aca="false">rri(10,R17,X17)</f>
        <v>#NAME?</v>
      </c>
    </row>
    <row r="18" customFormat="false" ht="12.75" hidden="false" customHeight="true" outlineLevel="0" collapsed="false">
      <c r="A18" s="40" t="s">
        <v>250</v>
      </c>
      <c r="B18" s="56" t="str">
        <f aca="false" t="array" ref="B18:B18">INDEX(Countries!$D$2:$D$255, MATCH($A18, Countries!$B$2:$B$255, 0))</f>
        <v>BMU</v>
      </c>
      <c r="C18" s="70" t="n">
        <v>406</v>
      </c>
      <c r="D18" s="70" t="n">
        <v>406</v>
      </c>
      <c r="E18" s="70" t="n">
        <v>406</v>
      </c>
      <c r="F18" s="70" t="n">
        <v>406</v>
      </c>
      <c r="G18" s="70" t="n">
        <v>406</v>
      </c>
      <c r="H18" s="70" t="n">
        <v>406</v>
      </c>
      <c r="I18" s="70" t="n">
        <v>406</v>
      </c>
      <c r="J18" s="70" t="n">
        <v>406</v>
      </c>
      <c r="K18" s="70" t="n">
        <v>406</v>
      </c>
      <c r="L18" s="70" t="n">
        <v>406</v>
      </c>
      <c r="M18" s="70" t="n">
        <v>406</v>
      </c>
      <c r="N18" s="70" t="n">
        <v>20.9411986172305</v>
      </c>
      <c r="O18" s="70" t="n">
        <v>20.9411986172305</v>
      </c>
      <c r="P18" s="70" t="n">
        <v>20.9411986172305</v>
      </c>
      <c r="Q18" s="70" t="n">
        <v>20.9411986172305</v>
      </c>
      <c r="R18" s="70" t="n">
        <v>20.9411986172305</v>
      </c>
      <c r="S18" s="70" t="n">
        <v>20.9411986172305</v>
      </c>
      <c r="T18" s="70" t="n">
        <v>20.9411986172305</v>
      </c>
      <c r="U18" s="70" t="n">
        <v>20.9411986172305</v>
      </c>
      <c r="V18" s="70" t="n">
        <v>20.9411986172305</v>
      </c>
      <c r="W18" s="70" t="n">
        <v>20.9411986172305</v>
      </c>
      <c r="X18" s="70" t="n">
        <v>20.9411986172305</v>
      </c>
      <c r="Y18" s="51" t="n">
        <f aca="false">N18-X18</f>
        <v>0</v>
      </c>
      <c r="Z18" s="146" t="e">
        <f aca="false">rri(24,N18,X18)</f>
        <v>#NAME?</v>
      </c>
      <c r="AA18" s="146" t="e">
        <f aca="false">rri(10,R18,X18)</f>
        <v>#NAME?</v>
      </c>
    </row>
    <row r="19" customFormat="false" ht="12.75" hidden="false" customHeight="true" outlineLevel="0" collapsed="false">
      <c r="A19" s="40" t="s">
        <v>251</v>
      </c>
      <c r="B19" s="56" t="str">
        <f aca="false" t="array" ref="B19:B19">INDEX(Countries!$D$2:$D$255, MATCH($A19, Countries!$B$2:$B$255, 0))</f>
        <v>BES</v>
      </c>
      <c r="C19" s="70" t="n">
        <v>4166</v>
      </c>
      <c r="D19" s="70" t="n">
        <v>3538</v>
      </c>
      <c r="E19" s="70" t="n">
        <v>3347</v>
      </c>
      <c r="F19" s="70" t="n">
        <v>3298</v>
      </c>
      <c r="G19" s="70" t="n">
        <v>3214</v>
      </c>
      <c r="H19" s="70" t="n">
        <v>3141</v>
      </c>
      <c r="I19" s="70" t="n">
        <v>3092</v>
      </c>
      <c r="J19" s="70" t="n">
        <v>3133</v>
      </c>
      <c r="K19" s="70" t="n">
        <v>3098</v>
      </c>
      <c r="L19" s="70" t="n">
        <v>3082</v>
      </c>
      <c r="M19" s="70" t="n">
        <v>3127</v>
      </c>
      <c r="N19" s="70" t="n">
        <v>247.741106666709</v>
      </c>
      <c r="O19" s="70" t="n">
        <v>210.395707585071</v>
      </c>
      <c r="P19" s="70" t="n">
        <v>199.037302313807</v>
      </c>
      <c r="Q19" s="70" t="n">
        <v>196.12341114824</v>
      </c>
      <c r="R19" s="70" t="n">
        <v>191.128183533328</v>
      </c>
      <c r="S19" s="70" t="n">
        <v>186.787142452583</v>
      </c>
      <c r="T19" s="70" t="n">
        <v>183.873274620462</v>
      </c>
      <c r="U19" s="70" t="n">
        <v>186.311384810149</v>
      </c>
      <c r="V19" s="70" t="n">
        <v>184.230005882277</v>
      </c>
      <c r="W19" s="70" t="n">
        <v>183.278554754</v>
      </c>
      <c r="X19" s="70" t="n">
        <v>185.954608453669</v>
      </c>
      <c r="Y19" s="51" t="n">
        <f aca="false">N19-X19</f>
        <v>61.78649821304</v>
      </c>
      <c r="Z19" s="146" t="e">
        <f aca="false">rri(24,N19,X19)</f>
        <v>#NAME?</v>
      </c>
      <c r="AA19" s="146" t="e">
        <f aca="false">rri(10,R19,X19)</f>
        <v>#NAME?</v>
      </c>
    </row>
    <row r="20" customFormat="false" ht="12.75" hidden="false" customHeight="true" outlineLevel="0" collapsed="false">
      <c r="A20" s="40" t="s">
        <v>252</v>
      </c>
      <c r="B20" s="56" t="str">
        <f aca="false" t="array" ref="B20:B20">INDEX(Countries!$D$2:$D$255, MATCH($A20, Countries!$B$2:$B$255, 0))</f>
        <v>BRA</v>
      </c>
      <c r="C20" s="70" t="n">
        <v>19067198</v>
      </c>
      <c r="D20" s="70" t="n">
        <v>18843165</v>
      </c>
      <c r="E20" s="70" t="n">
        <v>18748537</v>
      </c>
      <c r="F20" s="70" t="n">
        <v>18767545</v>
      </c>
      <c r="G20" s="70" t="n">
        <v>18684232</v>
      </c>
      <c r="H20" s="70" t="n">
        <v>18603262</v>
      </c>
      <c r="I20" s="70" t="n">
        <v>18689903</v>
      </c>
      <c r="J20" s="70" t="n">
        <v>18855502</v>
      </c>
      <c r="K20" s="70" t="n">
        <v>18894607</v>
      </c>
      <c r="L20" s="70" t="n">
        <v>18893098</v>
      </c>
      <c r="M20" s="70" t="n">
        <v>18865636</v>
      </c>
      <c r="N20" s="70" t="n">
        <v>1147455.99784634</v>
      </c>
      <c r="O20" s="70" t="n">
        <v>1133924.94374502</v>
      </c>
      <c r="P20" s="70" t="n">
        <v>1128233.24417372</v>
      </c>
      <c r="Q20" s="70" t="n">
        <v>1129328.66368854</v>
      </c>
      <c r="R20" s="70" t="n">
        <v>1124294.96339718</v>
      </c>
      <c r="S20" s="70" t="n">
        <v>1119405.2283413</v>
      </c>
      <c r="T20" s="70" t="n">
        <v>1124683.54026087</v>
      </c>
      <c r="U20" s="70" t="n">
        <v>1134729.90156847</v>
      </c>
      <c r="V20" s="70" t="n">
        <v>1137130.55874184</v>
      </c>
      <c r="W20" s="70" t="n">
        <v>1137122.26357405</v>
      </c>
      <c r="X20" s="70" t="n">
        <v>1135465.60771387</v>
      </c>
      <c r="Y20" s="51" t="n">
        <f aca="false">N20-X20</f>
        <v>11990.3901324701</v>
      </c>
      <c r="Z20" s="146" t="e">
        <f aca="false">rri(24,N20,X20)</f>
        <v>#NAME?</v>
      </c>
      <c r="AA20" s="146" t="e">
        <f aca="false">rri(10,R20,X20)</f>
        <v>#NAME?</v>
      </c>
    </row>
    <row r="21" customFormat="false" ht="12.75" hidden="false" customHeight="true" outlineLevel="0" collapsed="false">
      <c r="A21" s="40" t="s">
        <v>1595</v>
      </c>
      <c r="B21" s="56" t="str">
        <f aca="false" t="array" ref="B21:B21">INDEX(Countries!$D$2:$D$255, MATCH($A21, Countries!$B$2:$B$255, 0))</f>
        <v>VGB</v>
      </c>
      <c r="C21" s="70" t="n">
        <v>1594</v>
      </c>
      <c r="D21" s="70" t="n">
        <v>1472</v>
      </c>
      <c r="E21" s="70" t="n">
        <v>1474</v>
      </c>
      <c r="F21" s="70" t="n">
        <v>1567</v>
      </c>
      <c r="G21" s="70" t="n">
        <v>1621</v>
      </c>
      <c r="H21" s="70" t="n">
        <v>1660</v>
      </c>
      <c r="I21" s="70" t="n">
        <v>1698</v>
      </c>
      <c r="J21" s="70" t="n">
        <v>1711</v>
      </c>
      <c r="K21" s="70" t="n">
        <v>1737</v>
      </c>
      <c r="L21" s="70" t="n">
        <v>1668</v>
      </c>
      <c r="M21" s="70" t="n">
        <v>1740</v>
      </c>
      <c r="N21" s="70" t="n">
        <v>91.94134726181</v>
      </c>
      <c r="O21" s="70" t="n">
        <v>84.907460166727</v>
      </c>
      <c r="P21" s="70" t="n">
        <v>85.0225824572084</v>
      </c>
      <c r="Q21" s="70" t="n">
        <v>90.387385109802</v>
      </c>
      <c r="R21" s="70" t="n">
        <v>93.5021928490765</v>
      </c>
      <c r="S21" s="70" t="n">
        <v>95.7513482437123</v>
      </c>
      <c r="T21" s="70" t="n">
        <v>97.9409709890729</v>
      </c>
      <c r="U21" s="70" t="n">
        <v>98.6875876200275</v>
      </c>
      <c r="V21" s="70" t="n">
        <v>100.18640006072</v>
      </c>
      <c r="W21" s="70" t="n">
        <v>96.2072516406339</v>
      </c>
      <c r="X21" s="70" t="n">
        <v>100.357301765891</v>
      </c>
      <c r="Y21" s="51" t="n">
        <f aca="false">N21-X21</f>
        <v>-8.415954504081</v>
      </c>
      <c r="Z21" s="146" t="e">
        <f aca="false">rri(24,N21,X21)</f>
        <v>#NAME?</v>
      </c>
      <c r="AA21" s="146" t="e">
        <f aca="false">rri(10,R21,X21)</f>
        <v>#NAME?</v>
      </c>
    </row>
    <row r="22" customFormat="false" ht="12.75" hidden="false" customHeight="true" outlineLevel="0" collapsed="false">
      <c r="A22" s="40" t="s">
        <v>254</v>
      </c>
      <c r="B22" s="56" t="str">
        <f aca="false" t="array" ref="B22:B22">INDEX(Countries!$D$2:$D$255, MATCH($A22, Countries!$B$2:$B$255, 0))</f>
        <v>BRN</v>
      </c>
      <c r="C22" s="70" t="n">
        <v>189224</v>
      </c>
      <c r="D22" s="70" t="n">
        <v>189288</v>
      </c>
      <c r="E22" s="70" t="n">
        <v>188936</v>
      </c>
      <c r="F22" s="70" t="n">
        <v>189833</v>
      </c>
      <c r="G22" s="70" t="n">
        <v>189412</v>
      </c>
      <c r="H22" s="70" t="n">
        <v>188641</v>
      </c>
      <c r="I22" s="70" t="n">
        <v>187882</v>
      </c>
      <c r="J22" s="70" t="n">
        <v>187997</v>
      </c>
      <c r="K22" s="70" t="n">
        <v>189106</v>
      </c>
      <c r="L22" s="70" t="n">
        <v>190504</v>
      </c>
      <c r="M22" s="70" t="n">
        <v>189642</v>
      </c>
      <c r="N22" s="70" t="n">
        <v>11462.1565514193</v>
      </c>
      <c r="O22" s="70" t="n">
        <v>11466.0334203444</v>
      </c>
      <c r="P22" s="70" t="n">
        <v>11444.7129347148</v>
      </c>
      <c r="Q22" s="70" t="n">
        <v>11499.0489969903</v>
      </c>
      <c r="R22" s="70" t="n">
        <v>11473.5477051623</v>
      </c>
      <c r="S22" s="70" t="n">
        <v>11426.8421351701</v>
      </c>
      <c r="T22" s="70" t="n">
        <v>11380.8646714072</v>
      </c>
      <c r="U22" s="70" t="n">
        <v>11387.8305837346</v>
      </c>
      <c r="V22" s="70" t="n">
        <v>11455.0072660442</v>
      </c>
      <c r="W22" s="70" t="n">
        <v>11539.6918993912</v>
      </c>
      <c r="X22" s="70" t="n">
        <v>11487.4772107793</v>
      </c>
      <c r="Y22" s="51" t="n">
        <f aca="false">N22-X22</f>
        <v>-25.3206593599989</v>
      </c>
      <c r="Z22" s="146" t="e">
        <f aca="false">rri(24,N22,X22)</f>
        <v>#NAME?</v>
      </c>
      <c r="AA22" s="146" t="e">
        <f aca="false">rri(10,R22,X22)</f>
        <v>#NAME?</v>
      </c>
    </row>
    <row r="23" customFormat="false" ht="12.75" hidden="false" customHeight="true" outlineLevel="0" collapsed="false">
      <c r="A23" s="40" t="s">
        <v>255</v>
      </c>
      <c r="B23" s="56" t="str">
        <f aca="false" t="array" ref="B23:B23">INDEX(Countries!$D$2:$D$255, MATCH($A23, Countries!$B$2:$B$255, 0))</f>
        <v>KHM</v>
      </c>
      <c r="C23" s="70" t="n">
        <v>1083507</v>
      </c>
      <c r="D23" s="70" t="n">
        <v>1044322</v>
      </c>
      <c r="E23" s="70" t="n">
        <v>1030684</v>
      </c>
      <c r="F23" s="70" t="n">
        <v>1028562</v>
      </c>
      <c r="G23" s="70" t="n">
        <v>1027804</v>
      </c>
      <c r="H23" s="70" t="n">
        <v>1018927</v>
      </c>
      <c r="I23" s="70" t="n">
        <v>1019038</v>
      </c>
      <c r="J23" s="70" t="n">
        <v>1021825</v>
      </c>
      <c r="K23" s="70" t="n">
        <v>1025947</v>
      </c>
      <c r="L23" s="70" t="n">
        <v>1033081</v>
      </c>
      <c r="M23" s="70" t="n">
        <v>1043718</v>
      </c>
      <c r="N23" s="70" t="n">
        <v>64655.7738698532</v>
      </c>
      <c r="O23" s="70" t="n">
        <v>62315.9675940017</v>
      </c>
      <c r="P23" s="70" t="n">
        <v>61501.8811269575</v>
      </c>
      <c r="Q23" s="70" t="n">
        <v>61375.389317131</v>
      </c>
      <c r="R23" s="70" t="n">
        <v>61330.445258856</v>
      </c>
      <c r="S23" s="70" t="n">
        <v>60800.8402820547</v>
      </c>
      <c r="T23" s="70" t="n">
        <v>60807.7138431212</v>
      </c>
      <c r="U23" s="70" t="n">
        <v>60973.969779221</v>
      </c>
      <c r="V23" s="70" t="n">
        <v>61220.1996717936</v>
      </c>
      <c r="W23" s="70" t="n">
        <v>61646.0559015186</v>
      </c>
      <c r="X23" s="70" t="n">
        <v>62281.1757631778</v>
      </c>
      <c r="Y23" s="51" t="n">
        <f aca="false">N23-X23</f>
        <v>2374.5981066754</v>
      </c>
      <c r="Z23" s="146" t="e">
        <f aca="false">rri(24,N23,X23)</f>
        <v>#NAME?</v>
      </c>
      <c r="AA23" s="146" t="e">
        <f aca="false">rri(10,R23,X23)</f>
        <v>#NAME?</v>
      </c>
    </row>
    <row r="24" customFormat="false" ht="12.75" hidden="false" customHeight="true" outlineLevel="0" collapsed="false">
      <c r="A24" s="40" t="s">
        <v>256</v>
      </c>
      <c r="B24" s="56" t="str">
        <f aca="false" t="array" ref="B24:B24">INDEX(Countries!$D$2:$D$255, MATCH($A24, Countries!$B$2:$B$255, 0))</f>
        <v>CMR</v>
      </c>
      <c r="C24" s="70" t="n">
        <v>3239222</v>
      </c>
      <c r="D24" s="70" t="n">
        <v>3253803</v>
      </c>
      <c r="E24" s="70" t="n">
        <v>3248265</v>
      </c>
      <c r="F24" s="70" t="n">
        <v>3248229</v>
      </c>
      <c r="G24" s="70" t="n">
        <v>3251756</v>
      </c>
      <c r="H24" s="70" t="n">
        <v>3260228</v>
      </c>
      <c r="I24" s="70" t="n">
        <v>3248352</v>
      </c>
      <c r="J24" s="70" t="n">
        <v>3242245</v>
      </c>
      <c r="K24" s="70" t="n">
        <v>3243793</v>
      </c>
      <c r="L24" s="70" t="n">
        <v>3254490</v>
      </c>
      <c r="M24" s="70" t="n">
        <v>3245990</v>
      </c>
      <c r="N24" s="70" t="n">
        <v>196355.88082577</v>
      </c>
      <c r="O24" s="70" t="n">
        <v>197239.669261064</v>
      </c>
      <c r="P24" s="70" t="n">
        <v>196904.063025179</v>
      </c>
      <c r="Q24" s="70" t="n">
        <v>196901.946359364</v>
      </c>
      <c r="R24" s="70" t="n">
        <v>197115.961882156</v>
      </c>
      <c r="S24" s="70" t="n">
        <v>197629.53076094</v>
      </c>
      <c r="T24" s="70" t="n">
        <v>196909.669566968</v>
      </c>
      <c r="U24" s="70" t="n">
        <v>196539.424761171</v>
      </c>
      <c r="V24" s="70" t="n">
        <v>196633.00689602</v>
      </c>
      <c r="W24" s="70" t="n">
        <v>197281.385499367</v>
      </c>
      <c r="X24" s="70" t="n">
        <v>196766.477494345</v>
      </c>
      <c r="Y24" s="51" t="n">
        <f aca="false">N24-X24</f>
        <v>-410.596668574988</v>
      </c>
      <c r="Z24" s="146" t="e">
        <f aca="false">rri(24,N24,X24)</f>
        <v>#NAME?</v>
      </c>
      <c r="AA24" s="146" t="e">
        <f aca="false">rri(10,R24,X24)</f>
        <v>#NAME?</v>
      </c>
    </row>
    <row r="25" customFormat="false" ht="12.75" hidden="false" customHeight="true" outlineLevel="0" collapsed="false">
      <c r="A25" s="40" t="s">
        <v>257</v>
      </c>
      <c r="B25" s="56" t="str">
        <f aca="false" t="array" ref="B25:B25">INDEX(Countries!$D$2:$D$255, MATCH($A25, Countries!$B$2:$B$255, 0))</f>
        <v>CYM</v>
      </c>
      <c r="C25" s="70" t="n">
        <v>81533</v>
      </c>
      <c r="D25" s="70" t="n">
        <v>78728</v>
      </c>
      <c r="E25" s="70" t="n">
        <v>77850</v>
      </c>
      <c r="F25" s="70" t="n">
        <v>77827</v>
      </c>
      <c r="G25" s="70" t="n">
        <v>77638</v>
      </c>
      <c r="H25" s="70" t="n">
        <v>77148</v>
      </c>
      <c r="I25" s="70" t="n">
        <v>76937</v>
      </c>
      <c r="J25" s="70" t="n">
        <v>77021</v>
      </c>
      <c r="K25" s="70" t="n">
        <v>77237</v>
      </c>
      <c r="L25" s="70" t="n">
        <v>77437</v>
      </c>
      <c r="M25" s="70" t="n">
        <v>77281</v>
      </c>
      <c r="N25" s="70" t="n">
        <v>4683.59074633189</v>
      </c>
      <c r="O25" s="70" t="n">
        <v>4522.50099262504</v>
      </c>
      <c r="P25" s="70" t="n">
        <v>4472.07060595913</v>
      </c>
      <c r="Q25" s="70" t="n">
        <v>4470.75266203923</v>
      </c>
      <c r="R25" s="70" t="n">
        <v>4459.90062739286</v>
      </c>
      <c r="S25" s="70" t="n">
        <v>4431.75632749536</v>
      </c>
      <c r="T25" s="70" t="n">
        <v>4419.63605841851</v>
      </c>
      <c r="U25" s="70" t="n">
        <v>4424.46522726117</v>
      </c>
      <c r="V25" s="70" t="n">
        <v>4436.87430904046</v>
      </c>
      <c r="W25" s="70" t="n">
        <v>4448.3633883447</v>
      </c>
      <c r="X25" s="70" t="n">
        <v>4439.39895420298</v>
      </c>
      <c r="Y25" s="51" t="n">
        <f aca="false">N25-X25</f>
        <v>244.19179212891</v>
      </c>
      <c r="Z25" s="146" t="e">
        <f aca="false">rri(24,N25,X25)</f>
        <v>#NAME?</v>
      </c>
      <c r="AA25" s="146" t="e">
        <f aca="false">rri(10,R25,X25)</f>
        <v>#NAME?</v>
      </c>
    </row>
    <row r="26" customFormat="false" ht="12.75" hidden="false" customHeight="true" outlineLevel="0" collapsed="false">
      <c r="A26" s="40" t="s">
        <v>153</v>
      </c>
      <c r="B26" s="56" t="str">
        <f aca="false" t="array" ref="B26:B26">INDEX(Countries!$D$2:$D$255, MATCH($A26, Countries!$B$2:$B$255, 0))</f>
        <v>CHN</v>
      </c>
      <c r="C26" s="70" t="n">
        <v>449511</v>
      </c>
      <c r="D26" s="70" t="n">
        <v>390649</v>
      </c>
      <c r="E26" s="70" t="n">
        <v>380628</v>
      </c>
      <c r="F26" s="70" t="n">
        <v>368443</v>
      </c>
      <c r="G26" s="70" t="n">
        <v>363196</v>
      </c>
      <c r="H26" s="70" t="n">
        <v>376831</v>
      </c>
      <c r="I26" s="70" t="n">
        <v>389650</v>
      </c>
      <c r="J26" s="70" t="n">
        <v>392228</v>
      </c>
      <c r="K26" s="70" t="n">
        <v>384859</v>
      </c>
      <c r="L26" s="70" t="n">
        <v>384390</v>
      </c>
      <c r="M26" s="70" t="n">
        <v>381015</v>
      </c>
      <c r="N26" s="70" t="n">
        <v>25480.2395823277</v>
      </c>
      <c r="O26" s="70" t="n">
        <v>22150.4132184796</v>
      </c>
      <c r="P26" s="70" t="n">
        <v>21568.8516427822</v>
      </c>
      <c r="Q26" s="70" t="n">
        <v>20886.6995999072</v>
      </c>
      <c r="R26" s="70" t="n">
        <v>20602.8803757899</v>
      </c>
      <c r="S26" s="70" t="n">
        <v>21389.825549988</v>
      </c>
      <c r="T26" s="70" t="n">
        <v>22117.2884803668</v>
      </c>
      <c r="U26" s="70" t="n">
        <v>22261.3049844438</v>
      </c>
      <c r="V26" s="70" t="n">
        <v>21839.9071580495</v>
      </c>
      <c r="W26" s="70" t="n">
        <v>21815.4022316917</v>
      </c>
      <c r="X26" s="70" t="n">
        <v>21612.9787570856</v>
      </c>
      <c r="Y26" s="51" t="n">
        <f aca="false">N26-X26</f>
        <v>3867.2608252421</v>
      </c>
      <c r="Z26" s="146" t="e">
        <f aca="false">rri(24,N26,X26)</f>
        <v>#NAME?</v>
      </c>
      <c r="AA26" s="147" t="e">
        <f aca="false">rri(10,R26,X26)</f>
        <v>#NAME?</v>
      </c>
    </row>
    <row r="27" customFormat="false" ht="12.75" hidden="false" customHeight="true" outlineLevel="0" collapsed="false">
      <c r="A27" s="40" t="s">
        <v>151</v>
      </c>
      <c r="B27" s="56" t="str">
        <f aca="false" t="array" ref="B27:B27">INDEX(Countries!$D$2:$D$255, MATCH($A27, Countries!$B$2:$B$255, 0))</f>
        <v>COL</v>
      </c>
      <c r="C27" s="70" t="n">
        <v>4766622</v>
      </c>
      <c r="D27" s="70" t="n">
        <v>4574788</v>
      </c>
      <c r="E27" s="70" t="n">
        <v>4547090</v>
      </c>
      <c r="F27" s="70" t="n">
        <v>4579639</v>
      </c>
      <c r="G27" s="70" t="n">
        <v>4598234</v>
      </c>
      <c r="H27" s="70" t="n">
        <v>4571711</v>
      </c>
      <c r="I27" s="70" t="n">
        <v>4557975</v>
      </c>
      <c r="J27" s="70" t="n">
        <v>4559827</v>
      </c>
      <c r="K27" s="70" t="n">
        <v>4601015</v>
      </c>
      <c r="L27" s="70" t="n">
        <v>4626388</v>
      </c>
      <c r="M27" s="70" t="n">
        <v>4615482</v>
      </c>
      <c r="N27" s="70" t="n">
        <v>288023.586906584</v>
      </c>
      <c r="O27" s="70" t="n">
        <v>276548.5326116</v>
      </c>
      <c r="P27" s="70" t="n">
        <v>274884.217466984</v>
      </c>
      <c r="Q27" s="70" t="n">
        <v>276841.225869961</v>
      </c>
      <c r="R27" s="70" t="n">
        <v>277948.783831254</v>
      </c>
      <c r="S27" s="70" t="n">
        <v>276361.841784969</v>
      </c>
      <c r="T27" s="70" t="n">
        <v>275530.995817934</v>
      </c>
      <c r="U27" s="70" t="n">
        <v>275650.233989729</v>
      </c>
      <c r="V27" s="70" t="n">
        <v>278126.849129024</v>
      </c>
      <c r="W27" s="70" t="n">
        <v>279644.589154891</v>
      </c>
      <c r="X27" s="70" t="n">
        <v>278965.054058376</v>
      </c>
      <c r="Y27" s="51" t="n">
        <f aca="false">N27-X27</f>
        <v>9058.53284820798</v>
      </c>
      <c r="Z27" s="146" t="e">
        <f aca="false">rri(24,N27,X27)</f>
        <v>#NAME?</v>
      </c>
      <c r="AA27" s="147" t="e">
        <f aca="false">rri(10,R27,X27)</f>
        <v>#NAME?</v>
      </c>
    </row>
    <row r="28" customFormat="false" ht="12.75" hidden="false" customHeight="true" outlineLevel="0" collapsed="false">
      <c r="A28" s="40" t="s">
        <v>258</v>
      </c>
      <c r="B28" s="56" t="str">
        <f aca="false" t="array" ref="B28:B28">INDEX(Countries!$D$2:$D$255, MATCH($A28, Countries!$B$2:$B$255, 0))</f>
        <v>COM</v>
      </c>
      <c r="C28" s="70" t="n">
        <v>1627</v>
      </c>
      <c r="D28" s="70" t="n">
        <v>1651</v>
      </c>
      <c r="E28" s="70" t="n">
        <v>1663</v>
      </c>
      <c r="F28" s="70" t="n">
        <v>1667</v>
      </c>
      <c r="G28" s="70" t="n">
        <v>1643</v>
      </c>
      <c r="H28" s="70" t="n">
        <v>1602</v>
      </c>
      <c r="I28" s="70" t="n">
        <v>1590</v>
      </c>
      <c r="J28" s="70" t="n">
        <v>1618</v>
      </c>
      <c r="K28" s="70" t="n">
        <v>1655</v>
      </c>
      <c r="L28" s="70" t="n">
        <v>1656</v>
      </c>
      <c r="M28" s="70" t="n">
        <v>1630</v>
      </c>
      <c r="N28" s="70" t="n">
        <v>96.6965305470175</v>
      </c>
      <c r="O28" s="70" t="n">
        <v>98.1225277164116</v>
      </c>
      <c r="P28" s="70" t="n">
        <v>98.8357680872662</v>
      </c>
      <c r="Q28" s="70" t="n">
        <v>99.0739111263208</v>
      </c>
      <c r="R28" s="70" t="n">
        <v>97.6476512572112</v>
      </c>
      <c r="S28" s="70" t="n">
        <v>95.2108556857368</v>
      </c>
      <c r="T28" s="70" t="n">
        <v>94.4973916785633</v>
      </c>
      <c r="U28" s="70" t="n">
        <v>96.1611925514898</v>
      </c>
      <c r="V28" s="70" t="n">
        <v>98.3604868534089</v>
      </c>
      <c r="W28" s="70" t="n">
        <v>98.4198556765623</v>
      </c>
      <c r="X28" s="70" t="n">
        <v>96.8748799206294</v>
      </c>
      <c r="Y28" s="51" t="n">
        <f aca="false">N28-X28</f>
        <v>-0.178349373611894</v>
      </c>
      <c r="Z28" s="146" t="e">
        <f aca="false">rri(24,N28,X28)</f>
        <v>#NAME?</v>
      </c>
      <c r="AA28" s="146" t="e">
        <f aca="false">rri(10,R28,X28)</f>
        <v>#NAME?</v>
      </c>
    </row>
    <row r="29" customFormat="false" ht="12.75" hidden="false" customHeight="true" outlineLevel="0" collapsed="false">
      <c r="A29" s="40" t="s">
        <v>259</v>
      </c>
      <c r="B29" s="56" t="str">
        <f aca="false" t="array" ref="B29:B29">INDEX(Countries!$D$2:$D$255, MATCH($A29, Countries!$B$2:$B$255, 0))</f>
        <v>COK</v>
      </c>
      <c r="C29" s="70" t="n">
        <v>57</v>
      </c>
      <c r="D29" s="70" t="n">
        <v>57</v>
      </c>
      <c r="E29" s="70" t="n">
        <v>57</v>
      </c>
      <c r="F29" s="70" t="n">
        <v>57</v>
      </c>
      <c r="G29" s="70" t="n">
        <v>57</v>
      </c>
      <c r="H29" s="70" t="n">
        <v>57</v>
      </c>
      <c r="I29" s="70" t="n">
        <v>57</v>
      </c>
      <c r="J29" s="70" t="n">
        <v>57</v>
      </c>
      <c r="K29" s="70" t="n">
        <v>57</v>
      </c>
      <c r="L29" s="70" t="n">
        <v>57</v>
      </c>
      <c r="M29" s="70" t="n">
        <v>57</v>
      </c>
      <c r="N29" s="70" t="n">
        <v>3.27153754745739</v>
      </c>
      <c r="O29" s="70" t="n">
        <v>3.27153754745739</v>
      </c>
      <c r="P29" s="70" t="n">
        <v>3.27153754745739</v>
      </c>
      <c r="Q29" s="70" t="n">
        <v>3.27153754745739</v>
      </c>
      <c r="R29" s="70" t="n">
        <v>3.27153754745739</v>
      </c>
      <c r="S29" s="70" t="n">
        <v>3.27153754745739</v>
      </c>
      <c r="T29" s="70" t="n">
        <v>3.27153754745739</v>
      </c>
      <c r="U29" s="70" t="n">
        <v>3.27153754745739</v>
      </c>
      <c r="V29" s="70" t="n">
        <v>3.27153754745739</v>
      </c>
      <c r="W29" s="70" t="n">
        <v>3.27153754745739</v>
      </c>
      <c r="X29" s="70" t="n">
        <v>3.27153754745739</v>
      </c>
      <c r="Y29" s="51" t="n">
        <f aca="false">N29-X29</f>
        <v>0</v>
      </c>
      <c r="Z29" s="146" t="e">
        <f aca="false">rri(24,N29,X29)</f>
        <v>#NAME?</v>
      </c>
      <c r="AA29" s="146" t="e">
        <f aca="false">rri(10,R29,X29)</f>
        <v>#NAME?</v>
      </c>
    </row>
    <row r="30" customFormat="false" ht="12.75" hidden="false" customHeight="true" outlineLevel="0" collapsed="false">
      <c r="A30" s="40" t="s">
        <v>260</v>
      </c>
      <c r="B30" s="56" t="str">
        <f aca="false" t="array" ref="B30:B30">INDEX(Countries!$D$2:$D$255, MATCH($A30, Countries!$B$2:$B$255, 0))</f>
        <v>CRI</v>
      </c>
      <c r="C30" s="70" t="n">
        <v>632560</v>
      </c>
      <c r="D30" s="70" t="n">
        <v>639215</v>
      </c>
      <c r="E30" s="70" t="n">
        <v>638337</v>
      </c>
      <c r="F30" s="70" t="n">
        <v>639075</v>
      </c>
      <c r="G30" s="70" t="n">
        <v>638047</v>
      </c>
      <c r="H30" s="70" t="n">
        <v>635655</v>
      </c>
      <c r="I30" s="70" t="n">
        <v>635221</v>
      </c>
      <c r="J30" s="70" t="n">
        <v>635563</v>
      </c>
      <c r="K30" s="70" t="n">
        <v>630333</v>
      </c>
      <c r="L30" s="70" t="n">
        <v>618646</v>
      </c>
      <c r="M30" s="70" t="n">
        <v>607283</v>
      </c>
      <c r="N30" s="70" t="n">
        <v>37939.1324082629</v>
      </c>
      <c r="O30" s="70" t="n">
        <v>38338.703274143</v>
      </c>
      <c r="P30" s="70" t="n">
        <v>38286.2610043824</v>
      </c>
      <c r="Q30" s="70" t="n">
        <v>38330.6491345219</v>
      </c>
      <c r="R30" s="70" t="n">
        <v>38268.9701210557</v>
      </c>
      <c r="S30" s="70" t="n">
        <v>38125.3824480855</v>
      </c>
      <c r="T30" s="70" t="n">
        <v>38099.3556296371</v>
      </c>
      <c r="U30" s="70" t="n">
        <v>38119.8991588358</v>
      </c>
      <c r="V30" s="70" t="n">
        <v>37806.2804587343</v>
      </c>
      <c r="W30" s="70" t="n">
        <v>37105.8136581206</v>
      </c>
      <c r="X30" s="70" t="n">
        <v>36425.1448184068</v>
      </c>
      <c r="Y30" s="51" t="n">
        <f aca="false">N30-X30</f>
        <v>1513.9875898561</v>
      </c>
      <c r="Z30" s="146" t="e">
        <f aca="false">rri(24,N30,X30)</f>
        <v>#NAME?</v>
      </c>
      <c r="AA30" s="146" t="e">
        <f aca="false">rri(10,R30,X30)</f>
        <v>#NAME?</v>
      </c>
    </row>
    <row r="31" customFormat="false" ht="12.75" hidden="false" customHeight="true" outlineLevel="0" collapsed="false">
      <c r="A31" s="40" t="s">
        <v>261</v>
      </c>
      <c r="B31" s="56" t="str">
        <f aca="false" t="array" ref="B31:B31">INDEX(Countries!$D$2:$D$255, MATCH($A31, Countries!$B$2:$B$255, 0))</f>
        <v>CIV</v>
      </c>
      <c r="C31" s="70" t="n">
        <v>95509</v>
      </c>
      <c r="D31" s="70" t="n">
        <v>95495</v>
      </c>
      <c r="E31" s="70" t="n">
        <v>95500</v>
      </c>
      <c r="F31" s="70" t="n">
        <v>95750</v>
      </c>
      <c r="G31" s="70" t="n">
        <v>94973</v>
      </c>
      <c r="H31" s="70" t="n">
        <v>90281</v>
      </c>
      <c r="I31" s="70" t="n">
        <v>87817</v>
      </c>
      <c r="J31" s="70" t="n">
        <v>87163</v>
      </c>
      <c r="K31" s="70" t="n">
        <v>87964</v>
      </c>
      <c r="L31" s="70" t="n">
        <v>88535</v>
      </c>
      <c r="M31" s="70" t="n">
        <v>88733</v>
      </c>
      <c r="N31" s="70" t="n">
        <v>5784.5653143017</v>
      </c>
      <c r="O31" s="70" t="n">
        <v>5783.68619865445</v>
      </c>
      <c r="P31" s="70" t="n">
        <v>5783.97728623169</v>
      </c>
      <c r="Q31" s="70" t="n">
        <v>5799.14121036767</v>
      </c>
      <c r="R31" s="70" t="n">
        <v>5752.09381519062</v>
      </c>
      <c r="S31" s="70" t="n">
        <v>5467.95025488451</v>
      </c>
      <c r="T31" s="70" t="n">
        <v>5318.7241655813</v>
      </c>
      <c r="U31" s="70" t="n">
        <v>5279.1171224084</v>
      </c>
      <c r="V31" s="70" t="n">
        <v>5327.63154019686</v>
      </c>
      <c r="W31" s="70" t="n">
        <v>5362.21347948759</v>
      </c>
      <c r="X31" s="70" t="n">
        <v>5374.21112107902</v>
      </c>
      <c r="Y31" s="51" t="n">
        <f aca="false">N31-X31</f>
        <v>410.35419322268</v>
      </c>
      <c r="Z31" s="146" t="e">
        <f aca="false">rri(24,N31,X31)</f>
        <v>#NAME?</v>
      </c>
      <c r="AA31" s="146" t="e">
        <f aca="false">rri(10,R31,X31)</f>
        <v>#NAME?</v>
      </c>
    </row>
    <row r="32" customFormat="false" ht="12.75" hidden="false" customHeight="true" outlineLevel="0" collapsed="false">
      <c r="A32" s="40" t="s">
        <v>262</v>
      </c>
      <c r="B32" s="56" t="str">
        <f aca="false" t="array" ref="B32:B32">INDEX(Countries!$D$2:$D$255, MATCH($A32, Countries!$B$2:$B$255, 0))</f>
        <v>CUB</v>
      </c>
      <c r="C32" s="70" t="n">
        <v>6885441</v>
      </c>
      <c r="D32" s="70" t="n">
        <v>6504821</v>
      </c>
      <c r="E32" s="70" t="n">
        <v>6382315</v>
      </c>
      <c r="F32" s="70" t="n">
        <v>6408747</v>
      </c>
      <c r="G32" s="70" t="n">
        <v>6345620</v>
      </c>
      <c r="H32" s="70" t="n">
        <v>6176494</v>
      </c>
      <c r="I32" s="70" t="n">
        <v>6117689</v>
      </c>
      <c r="J32" s="70" t="n">
        <v>6158996</v>
      </c>
      <c r="K32" s="70" t="n">
        <v>6226619</v>
      </c>
      <c r="L32" s="70" t="n">
        <v>6237490</v>
      </c>
      <c r="M32" s="70" t="n">
        <v>6223303</v>
      </c>
      <c r="N32" s="70" t="n">
        <v>388882.385353785</v>
      </c>
      <c r="O32" s="70" t="n">
        <v>367361.84806503</v>
      </c>
      <c r="P32" s="70" t="n">
        <v>360434.032295627</v>
      </c>
      <c r="Q32" s="70" t="n">
        <v>361917.098546683</v>
      </c>
      <c r="R32" s="70" t="n">
        <v>358342.05230516</v>
      </c>
      <c r="S32" s="70" t="n">
        <v>348774.324686459</v>
      </c>
      <c r="T32" s="70" t="n">
        <v>345445.076227588</v>
      </c>
      <c r="U32" s="70" t="n">
        <v>347770.264060333</v>
      </c>
      <c r="V32" s="70" t="n">
        <v>351584.297674232</v>
      </c>
      <c r="W32" s="70" t="n">
        <v>352198.866218447</v>
      </c>
      <c r="X32" s="70" t="n">
        <v>351402.956568908</v>
      </c>
      <c r="Y32" s="51" t="n">
        <f aca="false">N32-X32</f>
        <v>37479.428784877</v>
      </c>
      <c r="Z32" s="146" t="e">
        <f aca="false">rri(24,N32,X32)</f>
        <v>#NAME?</v>
      </c>
      <c r="AA32" s="146" t="e">
        <f aca="false">rri(10,R32,X32)</f>
        <v>#NAME?</v>
      </c>
    </row>
    <row r="33" customFormat="false" ht="12.75" hidden="false" customHeight="true" outlineLevel="0" collapsed="false">
      <c r="A33" s="40" t="s">
        <v>263</v>
      </c>
      <c r="B33" s="56" t="str">
        <f aca="false" t="array" ref="B33:B33">INDEX(Countries!$D$2:$D$255, MATCH($A33, Countries!$B$2:$B$255, 0))</f>
        <v>CUW</v>
      </c>
      <c r="C33" s="70" t="n">
        <v>749</v>
      </c>
      <c r="D33" s="70" t="n">
        <v>747</v>
      </c>
      <c r="E33" s="70" t="n">
        <v>747</v>
      </c>
      <c r="F33" s="70" t="n">
        <v>747</v>
      </c>
      <c r="G33" s="70" t="n">
        <v>746</v>
      </c>
      <c r="H33" s="70" t="n">
        <v>746</v>
      </c>
      <c r="I33" s="70" t="n">
        <v>745</v>
      </c>
      <c r="J33" s="70" t="n">
        <v>747</v>
      </c>
      <c r="K33" s="70" t="n">
        <v>748</v>
      </c>
      <c r="L33" s="70" t="n">
        <v>749</v>
      </c>
      <c r="M33" s="70" t="n">
        <v>749</v>
      </c>
      <c r="N33" s="70" t="n">
        <v>44.5338516352664</v>
      </c>
      <c r="O33" s="70" t="n">
        <v>44.4149015904182</v>
      </c>
      <c r="P33" s="70" t="n">
        <v>44.4149015904182</v>
      </c>
      <c r="Q33" s="70" t="n">
        <v>44.4149029373436</v>
      </c>
      <c r="R33" s="70" t="n">
        <v>44.3554291415935</v>
      </c>
      <c r="S33" s="70" t="n">
        <v>44.3554291415935</v>
      </c>
      <c r="T33" s="70" t="n">
        <v>44.2959529405889</v>
      </c>
      <c r="U33" s="70" t="n">
        <v>44.4149029854354</v>
      </c>
      <c r="V33" s="70" t="n">
        <v>44.4743766368882</v>
      </c>
      <c r="W33" s="70" t="n">
        <v>44.5338516352664</v>
      </c>
      <c r="X33" s="70" t="n">
        <v>44.5338516352664</v>
      </c>
      <c r="Y33" s="51" t="n">
        <f aca="false">N33-X33</f>
        <v>0</v>
      </c>
      <c r="Z33" s="146" t="e">
        <f aca="false">rri(24,N33,X33)</f>
        <v>#NAME?</v>
      </c>
      <c r="AA33" s="146" t="e">
        <f aca="false">rri(10,R33,X33)</f>
        <v>#NAME?</v>
      </c>
    </row>
    <row r="34" customFormat="false" ht="12.75" hidden="false" customHeight="true" outlineLevel="0" collapsed="false">
      <c r="A34" s="40" t="s">
        <v>1596</v>
      </c>
      <c r="B34" s="56" t="str">
        <f aca="false" t="array" ref="B34:B34">INDEX(Countries!$D$2:$D$255, MATCH($A34, Countries!$B$2:$B$255, 0))</f>
        <v>COD</v>
      </c>
      <c r="C34" s="70" t="n">
        <v>393620</v>
      </c>
      <c r="D34" s="70" t="n">
        <v>392413</v>
      </c>
      <c r="E34" s="70" t="n">
        <v>390378</v>
      </c>
      <c r="F34" s="70" t="n">
        <v>390660</v>
      </c>
      <c r="G34" s="70" t="n">
        <v>388885</v>
      </c>
      <c r="H34" s="70" t="n">
        <v>388793</v>
      </c>
      <c r="I34" s="70" t="n">
        <v>388209</v>
      </c>
      <c r="J34" s="70" t="n">
        <v>388880</v>
      </c>
      <c r="K34" s="70" t="n">
        <v>389460</v>
      </c>
      <c r="L34" s="70" t="n">
        <v>390843</v>
      </c>
      <c r="M34" s="70" t="n">
        <v>389626</v>
      </c>
      <c r="N34" s="70" t="n">
        <v>23799.7174342978</v>
      </c>
      <c r="O34" s="70" t="n">
        <v>23726.7353399577</v>
      </c>
      <c r="P34" s="70" t="n">
        <v>23603.6886427559</v>
      </c>
      <c r="Q34" s="70" t="n">
        <v>23620.7392492739</v>
      </c>
      <c r="R34" s="70" t="n">
        <v>23513.414706042</v>
      </c>
      <c r="S34" s="70" t="n">
        <v>23507.8538894354</v>
      </c>
      <c r="T34" s="70" t="n">
        <v>23472.5430218859</v>
      </c>
      <c r="U34" s="70" t="n">
        <v>23513.1128567824</v>
      </c>
      <c r="V34" s="70" t="n">
        <v>23548.182771383</v>
      </c>
      <c r="W34" s="70" t="n">
        <v>23631.8065463667</v>
      </c>
      <c r="X34" s="70" t="n">
        <v>23558.2248078502</v>
      </c>
      <c r="Y34" s="51" t="n">
        <f aca="false">N34-X34</f>
        <v>241.492626447598</v>
      </c>
      <c r="Z34" s="146" t="e">
        <f aca="false">rri(24,N34,X34)</f>
        <v>#NAME?</v>
      </c>
      <c r="AA34" s="146" t="e">
        <f aca="false">rri(10,R34,X34)</f>
        <v>#NAME?</v>
      </c>
    </row>
    <row r="35" customFormat="false" ht="12.75" hidden="false" customHeight="true" outlineLevel="0" collapsed="false">
      <c r="A35" s="40" t="s">
        <v>265</v>
      </c>
      <c r="B35" s="56" t="str">
        <f aca="false" t="array" ref="B35:B35">INDEX(Countries!$D$2:$D$255, MATCH($A35, Countries!$B$2:$B$255, 0))</f>
        <v>DJI</v>
      </c>
      <c r="C35" s="70" t="n">
        <v>14943</v>
      </c>
      <c r="D35" s="70" t="n">
        <v>11647</v>
      </c>
      <c r="E35" s="70" t="n">
        <v>10579</v>
      </c>
      <c r="F35" s="70" t="n">
        <v>10420</v>
      </c>
      <c r="G35" s="70" t="n">
        <v>10603</v>
      </c>
      <c r="H35" s="70" t="n">
        <v>11360</v>
      </c>
      <c r="I35" s="70" t="n">
        <v>11775</v>
      </c>
      <c r="J35" s="70" t="n">
        <v>11657</v>
      </c>
      <c r="K35" s="70" t="n">
        <v>11785</v>
      </c>
      <c r="L35" s="70" t="n">
        <v>11887</v>
      </c>
      <c r="M35" s="70" t="n">
        <v>12027</v>
      </c>
      <c r="N35" s="70" t="n">
        <v>888.813367072163</v>
      </c>
      <c r="O35" s="70" t="n">
        <v>692.624461903495</v>
      </c>
      <c r="P35" s="70" t="n">
        <v>629.107189647572</v>
      </c>
      <c r="Q35" s="70" t="n">
        <v>619.670115062759</v>
      </c>
      <c r="R35" s="70" t="n">
        <v>630.583031441258</v>
      </c>
      <c r="S35" s="70" t="n">
        <v>675.678831949154</v>
      </c>
      <c r="T35" s="70" t="n">
        <v>700.415164436579</v>
      </c>
      <c r="U35" s="70" t="n">
        <v>693.410467031246</v>
      </c>
      <c r="V35" s="70" t="n">
        <v>701.03288849081</v>
      </c>
      <c r="W35" s="70" t="n">
        <v>707.097681279006</v>
      </c>
      <c r="X35" s="70" t="n">
        <v>715.42499837001</v>
      </c>
      <c r="Y35" s="51" t="n">
        <f aca="false">N35-X35</f>
        <v>173.388368702153</v>
      </c>
      <c r="Z35" s="146" t="e">
        <f aca="false">rri(24,N35,X35)</f>
        <v>#NAME?</v>
      </c>
      <c r="AA35" s="146" t="e">
        <f aca="false">rri(10,R35,X35)</f>
        <v>#NAME?</v>
      </c>
    </row>
    <row r="36" customFormat="false" ht="12.75" hidden="false" customHeight="true" outlineLevel="0" collapsed="false">
      <c r="A36" s="40" t="s">
        <v>266</v>
      </c>
      <c r="B36" s="56" t="str">
        <f aca="false" t="array" ref="B36:B36">INDEX(Countries!$D$2:$D$255, MATCH($A36, Countries!$B$2:$B$255, 0))</f>
        <v>DMA</v>
      </c>
      <c r="C36" s="70" t="n">
        <v>22</v>
      </c>
      <c r="D36" s="70" t="n">
        <v>21</v>
      </c>
      <c r="E36" s="70" t="n">
        <v>20</v>
      </c>
      <c r="F36" s="70" t="n">
        <v>21</v>
      </c>
      <c r="G36" s="70" t="n">
        <v>20</v>
      </c>
      <c r="H36" s="70" t="n">
        <v>21</v>
      </c>
      <c r="I36" s="70" t="n">
        <v>24</v>
      </c>
      <c r="J36" s="70" t="n">
        <v>23</v>
      </c>
      <c r="K36" s="70" t="n">
        <v>23</v>
      </c>
      <c r="L36" s="70" t="n">
        <v>24</v>
      </c>
      <c r="M36" s="70" t="n">
        <v>25</v>
      </c>
      <c r="N36" s="70" t="n">
        <v>1.28933291749457</v>
      </c>
      <c r="O36" s="70" t="n">
        <v>1.23072707818601</v>
      </c>
      <c r="P36" s="70" t="n">
        <v>1.17212123887744</v>
      </c>
      <c r="Q36" s="70" t="n">
        <v>1.23072707818601</v>
      </c>
      <c r="R36" s="70" t="n">
        <v>1.17212123887744</v>
      </c>
      <c r="S36" s="70" t="n">
        <v>1.23072707818601</v>
      </c>
      <c r="T36" s="70" t="n">
        <v>1.40654453426572</v>
      </c>
      <c r="U36" s="70" t="n">
        <v>1.34793869495715</v>
      </c>
      <c r="V36" s="70" t="n">
        <v>1.34793875680314</v>
      </c>
      <c r="W36" s="70" t="n">
        <v>1.4065445961117</v>
      </c>
      <c r="X36" s="70" t="n">
        <v>1.46515043542027</v>
      </c>
      <c r="Y36" s="51" t="n">
        <f aca="false">N36-X36</f>
        <v>-0.1758175179257</v>
      </c>
      <c r="Z36" s="146" t="e">
        <f aca="false">rri(24,N36,X36)</f>
        <v>#NAME?</v>
      </c>
      <c r="AA36" s="146" t="e">
        <f aca="false">rri(10,R36,X36)</f>
        <v>#NAME?</v>
      </c>
    </row>
    <row r="37" customFormat="false" ht="12.75" hidden="false" customHeight="true" outlineLevel="0" collapsed="false">
      <c r="A37" s="40" t="s">
        <v>267</v>
      </c>
      <c r="B37" s="56" t="str">
        <f aca="false" t="array" ref="B37:B37">INDEX(Countries!$D$2:$D$255, MATCH($A37, Countries!$B$2:$B$255, 0))</f>
        <v>DOM</v>
      </c>
      <c r="C37" s="70" t="n">
        <v>341538</v>
      </c>
      <c r="D37" s="70" t="n">
        <v>340442</v>
      </c>
      <c r="E37" s="70" t="n">
        <v>337396</v>
      </c>
      <c r="F37" s="70" t="n">
        <v>337033</v>
      </c>
      <c r="G37" s="70" t="n">
        <v>332441</v>
      </c>
      <c r="H37" s="70" t="n">
        <v>328925</v>
      </c>
      <c r="I37" s="70" t="n">
        <v>326423</v>
      </c>
      <c r="J37" s="70" t="n">
        <v>327149</v>
      </c>
      <c r="K37" s="70" t="n">
        <v>329210</v>
      </c>
      <c r="L37" s="70" t="n">
        <v>331084</v>
      </c>
      <c r="M37" s="70" t="n">
        <v>331750</v>
      </c>
      <c r="N37" s="70" t="n">
        <v>19641.5020646035</v>
      </c>
      <c r="O37" s="70" t="n">
        <v>19578.0108761102</v>
      </c>
      <c r="P37" s="70" t="n">
        <v>19402.6065200448</v>
      </c>
      <c r="Q37" s="70" t="n">
        <v>19381.9778040183</v>
      </c>
      <c r="R37" s="70" t="n">
        <v>19118.3682371205</v>
      </c>
      <c r="S37" s="70" t="n">
        <v>18916.5404768448</v>
      </c>
      <c r="T37" s="70" t="n">
        <v>18772.777056351</v>
      </c>
      <c r="U37" s="70" t="n">
        <v>18814.686964862</v>
      </c>
      <c r="V37" s="70" t="n">
        <v>18932.9902843281</v>
      </c>
      <c r="W37" s="70" t="n">
        <v>19040.5808334982</v>
      </c>
      <c r="X37" s="70" t="n">
        <v>19078.7526644811</v>
      </c>
      <c r="Y37" s="51" t="n">
        <f aca="false">N37-X37</f>
        <v>562.7494001224</v>
      </c>
      <c r="Z37" s="146" t="e">
        <f aca="false">rri(24,N37,X37)</f>
        <v>#NAME?</v>
      </c>
      <c r="AA37" s="146" t="e">
        <f aca="false">rri(10,R37,X37)</f>
        <v>#NAME?</v>
      </c>
    </row>
    <row r="38" customFormat="false" ht="12.75" hidden="false" customHeight="true" outlineLevel="0" collapsed="false">
      <c r="A38" s="40" t="s">
        <v>195</v>
      </c>
      <c r="B38" s="56" t="str">
        <f aca="false" t="array" ref="B38:B38">INDEX(Countries!$D$2:$D$255, MATCH($A38, Countries!$B$2:$B$255, 0))</f>
        <v>ECU</v>
      </c>
      <c r="C38" s="70" t="n">
        <v>2624696</v>
      </c>
      <c r="D38" s="70" t="n">
        <v>2521448</v>
      </c>
      <c r="E38" s="70" t="n">
        <v>2472087</v>
      </c>
      <c r="F38" s="70" t="n">
        <v>2463847</v>
      </c>
      <c r="G38" s="70" t="n">
        <v>2460542</v>
      </c>
      <c r="H38" s="70" t="n">
        <v>2480205</v>
      </c>
      <c r="I38" s="70" t="n">
        <v>2483828</v>
      </c>
      <c r="J38" s="70" t="n">
        <v>2484969</v>
      </c>
      <c r="K38" s="70" t="n">
        <v>2490579</v>
      </c>
      <c r="L38" s="70" t="n">
        <v>2509314</v>
      </c>
      <c r="M38" s="70" t="n">
        <v>2506686</v>
      </c>
      <c r="N38" s="70" t="n">
        <v>159400.573808307</v>
      </c>
      <c r="O38" s="70" t="n">
        <v>153132.120683484</v>
      </c>
      <c r="P38" s="70" t="n">
        <v>150135.056521456</v>
      </c>
      <c r="Q38" s="70" t="n">
        <v>149634.784746103</v>
      </c>
      <c r="R38" s="70" t="n">
        <v>149434.27298878</v>
      </c>
      <c r="S38" s="70" t="n">
        <v>150628.430299561</v>
      </c>
      <c r="T38" s="70" t="n">
        <v>150848.101116809</v>
      </c>
      <c r="U38" s="70" t="n">
        <v>150917.31463913</v>
      </c>
      <c r="V38" s="70" t="n">
        <v>151257.880313375</v>
      </c>
      <c r="W38" s="70" t="n">
        <v>152395.785212091</v>
      </c>
      <c r="X38" s="70" t="n">
        <v>152236.21170876</v>
      </c>
      <c r="Y38" s="51" t="n">
        <f aca="false">N38-X38</f>
        <v>7164.362099547</v>
      </c>
      <c r="Z38" s="146" t="e">
        <f aca="false">rri(24,N38,X38)</f>
        <v>#NAME?</v>
      </c>
      <c r="AA38" s="146" t="e">
        <f aca="false">rri(10,R38,X38)</f>
        <v>#NAME?</v>
      </c>
    </row>
    <row r="39" customFormat="false" ht="12.75" hidden="false" customHeight="true" outlineLevel="0" collapsed="false">
      <c r="A39" s="40" t="s">
        <v>268</v>
      </c>
      <c r="B39" s="56" t="str">
        <f aca="false" t="array" ref="B39:B39">INDEX(Countries!$D$2:$D$255, MATCH($A39, Countries!$B$2:$B$255, 0))</f>
        <v>EGY</v>
      </c>
      <c r="C39" s="70" t="n">
        <v>5350</v>
      </c>
      <c r="D39" s="70" t="n">
        <v>3547</v>
      </c>
      <c r="E39" s="70" t="n">
        <v>3204</v>
      </c>
      <c r="F39" s="70" t="n">
        <v>3245</v>
      </c>
      <c r="G39" s="70" t="n">
        <v>3246</v>
      </c>
      <c r="H39" s="70" t="n">
        <v>3189</v>
      </c>
      <c r="I39" s="70" t="n">
        <v>3267</v>
      </c>
      <c r="J39" s="70" t="n">
        <v>3304</v>
      </c>
      <c r="K39" s="70" t="n">
        <v>3375</v>
      </c>
      <c r="L39" s="70" t="n">
        <v>3424</v>
      </c>
      <c r="M39" s="70" t="n">
        <v>3772</v>
      </c>
      <c r="N39" s="70" t="n">
        <v>293.913499013763</v>
      </c>
      <c r="O39" s="70" t="n">
        <v>194.239380778241</v>
      </c>
      <c r="P39" s="70" t="n">
        <v>175.304535373857</v>
      </c>
      <c r="Q39" s="70" t="n">
        <v>177.551848099762</v>
      </c>
      <c r="R39" s="70" t="n">
        <v>177.61369505941</v>
      </c>
      <c r="S39" s="70" t="n">
        <v>174.451342117047</v>
      </c>
      <c r="T39" s="70" t="n">
        <v>178.789638387587</v>
      </c>
      <c r="U39" s="70" t="n">
        <v>180.848421246834</v>
      </c>
      <c r="V39" s="70" t="n">
        <v>184.778159078233</v>
      </c>
      <c r="W39" s="70" t="n">
        <v>187.49023179812</v>
      </c>
      <c r="X39" s="70" t="n">
        <v>206.809126094568</v>
      </c>
      <c r="Y39" s="51" t="n">
        <f aca="false">N39-X39</f>
        <v>87.104372919195</v>
      </c>
      <c r="Z39" s="146" t="e">
        <f aca="false">rri(24,N39,X39)</f>
        <v>#NAME?</v>
      </c>
      <c r="AA39" s="146" t="e">
        <f aca="false">rri(10,R39,X39)</f>
        <v>#NAME?</v>
      </c>
    </row>
    <row r="40" customFormat="false" ht="12.75" hidden="false" customHeight="true" outlineLevel="0" collapsed="false">
      <c r="A40" s="40" t="s">
        <v>269</v>
      </c>
      <c r="B40" s="56" t="str">
        <f aca="false" t="array" ref="B40:B40">INDEX(Countries!$D$2:$D$255, MATCH($A40, Countries!$B$2:$B$255, 0))</f>
        <v>SLV</v>
      </c>
      <c r="C40" s="70" t="n">
        <v>635857</v>
      </c>
      <c r="D40" s="70" t="n">
        <v>640279</v>
      </c>
      <c r="E40" s="70" t="n">
        <v>642808</v>
      </c>
      <c r="F40" s="70" t="n">
        <v>642861</v>
      </c>
      <c r="G40" s="70" t="n">
        <v>639720</v>
      </c>
      <c r="H40" s="70" t="n">
        <v>633442</v>
      </c>
      <c r="I40" s="70" t="n">
        <v>632047</v>
      </c>
      <c r="J40" s="70" t="n">
        <v>636362</v>
      </c>
      <c r="K40" s="70" t="n">
        <v>636174</v>
      </c>
      <c r="L40" s="70" t="n">
        <v>631172</v>
      </c>
      <c r="M40" s="70" t="n">
        <v>626535</v>
      </c>
      <c r="N40" s="70" t="n">
        <v>37637.9127459781</v>
      </c>
      <c r="O40" s="70" t="n">
        <v>37899.7142303471</v>
      </c>
      <c r="P40" s="70" t="n">
        <v>38049.4228964674</v>
      </c>
      <c r="Q40" s="70" t="n">
        <v>38052.5392986242</v>
      </c>
      <c r="R40" s="70" t="n">
        <v>37866.6030097965</v>
      </c>
      <c r="S40" s="70" t="n">
        <v>37494.9674751789</v>
      </c>
      <c r="T40" s="70" t="n">
        <v>37412.3848331739</v>
      </c>
      <c r="U40" s="70" t="n">
        <v>37667.8360890131</v>
      </c>
      <c r="V40" s="70" t="n">
        <v>37656.7044358764</v>
      </c>
      <c r="W40" s="70" t="n">
        <v>37360.6018653111</v>
      </c>
      <c r="X40" s="70" t="n">
        <v>37086.2083977033</v>
      </c>
      <c r="Y40" s="51" t="n">
        <f aca="false">N40-X40</f>
        <v>551.704348274798</v>
      </c>
      <c r="Z40" s="146" t="e">
        <f aca="false">rri(24,N40,X40)</f>
        <v>#NAME?</v>
      </c>
      <c r="AA40" s="146" t="e">
        <f aca="false">rri(10,R40,X40)</f>
        <v>#NAME?</v>
      </c>
    </row>
    <row r="41" customFormat="false" ht="12.75" hidden="false" customHeight="true" outlineLevel="0" collapsed="false">
      <c r="A41" s="40" t="s">
        <v>270</v>
      </c>
      <c r="B41" s="56" t="str">
        <f aca="false" t="array" ref="B41:B41">INDEX(Countries!$D$2:$D$255, MATCH($A41, Countries!$B$2:$B$255, 0))</f>
        <v>GNQ</v>
      </c>
      <c r="C41" s="70" t="n">
        <v>421810</v>
      </c>
      <c r="D41" s="70" t="n">
        <v>421906</v>
      </c>
      <c r="E41" s="70" t="n">
        <v>420845</v>
      </c>
      <c r="F41" s="70" t="n">
        <v>422677</v>
      </c>
      <c r="G41" s="70" t="n">
        <v>422637</v>
      </c>
      <c r="H41" s="70" t="n">
        <v>421976</v>
      </c>
      <c r="I41" s="70" t="n">
        <v>418843</v>
      </c>
      <c r="J41" s="70" t="n">
        <v>418451</v>
      </c>
      <c r="K41" s="70" t="n">
        <v>418367</v>
      </c>
      <c r="L41" s="70" t="n">
        <v>419808</v>
      </c>
      <c r="M41" s="70" t="n">
        <v>420192</v>
      </c>
      <c r="N41" s="70" t="n">
        <v>25633.7306489339</v>
      </c>
      <c r="O41" s="70" t="n">
        <v>25639.5681818653</v>
      </c>
      <c r="P41" s="70" t="n">
        <v>25575.0933544972</v>
      </c>
      <c r="Q41" s="70" t="n">
        <v>25686.4283799724</v>
      </c>
      <c r="R41" s="70" t="n">
        <v>25683.9984675652</v>
      </c>
      <c r="S41" s="70" t="n">
        <v>25643.8294312813</v>
      </c>
      <c r="T41" s="70" t="n">
        <v>25453.433926456</v>
      </c>
      <c r="U41" s="70" t="n">
        <v>25429.6108093483</v>
      </c>
      <c r="V41" s="70" t="n">
        <v>25424.5045488794</v>
      </c>
      <c r="W41" s="70" t="n">
        <v>25512.0771480166</v>
      </c>
      <c r="X41" s="70" t="n">
        <v>25535.4175815422</v>
      </c>
      <c r="Y41" s="51" t="n">
        <f aca="false">N41-X41</f>
        <v>98.3130673917003</v>
      </c>
      <c r="Z41" s="146" t="e">
        <f aca="false">rri(24,N41,X41)</f>
        <v>#NAME?</v>
      </c>
      <c r="AA41" s="146" t="e">
        <f aca="false">rri(10,R41,X41)</f>
        <v>#NAME?</v>
      </c>
    </row>
    <row r="42" customFormat="false" ht="12.75" hidden="false" customHeight="true" outlineLevel="0" collapsed="false">
      <c r="A42" s="40" t="s">
        <v>271</v>
      </c>
      <c r="B42" s="56" t="str">
        <f aca="false" t="array" ref="B42:B42">INDEX(Countries!$D$2:$D$255, MATCH($A42, Countries!$B$2:$B$255, 0))</f>
        <v>ERI</v>
      </c>
      <c r="C42" s="70" t="n">
        <v>158646</v>
      </c>
      <c r="D42" s="70" t="n">
        <v>133048</v>
      </c>
      <c r="E42" s="70" t="n">
        <v>122745</v>
      </c>
      <c r="F42" s="70" t="n">
        <v>125920</v>
      </c>
      <c r="G42" s="70" t="n">
        <v>126033</v>
      </c>
      <c r="H42" s="70" t="n">
        <v>127234</v>
      </c>
      <c r="I42" s="70" t="n">
        <v>126472</v>
      </c>
      <c r="J42" s="70" t="n">
        <v>128845</v>
      </c>
      <c r="K42" s="70" t="n">
        <v>129411</v>
      </c>
      <c r="L42" s="70" t="n">
        <v>127282</v>
      </c>
      <c r="M42" s="70" t="n">
        <v>125648</v>
      </c>
      <c r="N42" s="70" t="n">
        <v>9336.63814801782</v>
      </c>
      <c r="O42" s="70" t="n">
        <v>7831.07932639885</v>
      </c>
      <c r="P42" s="70" t="n">
        <v>7224.39636672211</v>
      </c>
      <c r="Q42" s="70" t="n">
        <v>7410.92694511881</v>
      </c>
      <c r="R42" s="70" t="n">
        <v>7417.25850006606</v>
      </c>
      <c r="S42" s="70" t="n">
        <v>7488.45828459563</v>
      </c>
      <c r="T42" s="70" t="n">
        <v>7443.52381744056</v>
      </c>
      <c r="U42" s="70" t="n">
        <v>7582.99461658444</v>
      </c>
      <c r="V42" s="70" t="n">
        <v>7616.09763752423</v>
      </c>
      <c r="W42" s="70" t="n">
        <v>7491.46028710825</v>
      </c>
      <c r="X42" s="70" t="n">
        <v>7395.49754034065</v>
      </c>
      <c r="Y42" s="51" t="n">
        <f aca="false">N42-X42</f>
        <v>1941.14060767717</v>
      </c>
      <c r="Z42" s="146" t="e">
        <f aca="false">rri(24,N42,X42)</f>
        <v>#NAME?</v>
      </c>
      <c r="AA42" s="146" t="e">
        <f aca="false">rri(10,R42,X42)</f>
        <v>#NAME?</v>
      </c>
    </row>
    <row r="43" customFormat="false" ht="12.75" hidden="false" customHeight="true" outlineLevel="0" collapsed="false">
      <c r="A43" s="40" t="s">
        <v>272</v>
      </c>
      <c r="B43" s="56" t="str">
        <f aca="false" t="array" ref="B43:B43">INDEX(Countries!$D$2:$D$255, MATCH($A43, Countries!$B$2:$B$255, 0))</f>
        <v>FJI</v>
      </c>
      <c r="C43" s="70" t="n">
        <v>835734</v>
      </c>
      <c r="D43" s="70" t="n">
        <v>836256</v>
      </c>
      <c r="E43" s="70" t="n">
        <v>839591</v>
      </c>
      <c r="F43" s="70" t="n">
        <v>842057</v>
      </c>
      <c r="G43" s="70" t="n">
        <v>841827</v>
      </c>
      <c r="H43" s="70" t="n">
        <v>846350</v>
      </c>
      <c r="I43" s="70" t="n">
        <v>841332</v>
      </c>
      <c r="J43" s="70" t="n">
        <v>842107</v>
      </c>
      <c r="K43" s="70" t="n">
        <v>840292</v>
      </c>
      <c r="L43" s="70" t="n">
        <v>843873</v>
      </c>
      <c r="M43" s="70" t="n">
        <v>841431</v>
      </c>
      <c r="N43" s="70" t="n">
        <v>48572.4026840235</v>
      </c>
      <c r="O43" s="70" t="n">
        <v>48602.6630685683</v>
      </c>
      <c r="P43" s="70" t="n">
        <v>48796.8994203501</v>
      </c>
      <c r="Q43" s="70" t="n">
        <v>48941.0645535946</v>
      </c>
      <c r="R43" s="70" t="n">
        <v>48927.7797104072</v>
      </c>
      <c r="S43" s="70" t="n">
        <v>49191.1849085916</v>
      </c>
      <c r="T43" s="70" t="n">
        <v>48898.3564128229</v>
      </c>
      <c r="U43" s="70" t="n">
        <v>48941.9710567591</v>
      </c>
      <c r="V43" s="70" t="n">
        <v>48836.0564559066</v>
      </c>
      <c r="W43" s="70" t="n">
        <v>49045.5531072313</v>
      </c>
      <c r="X43" s="70" t="n">
        <v>48904.2226718718</v>
      </c>
      <c r="Y43" s="51" t="n">
        <f aca="false">N43-X43</f>
        <v>-331.819987848299</v>
      </c>
      <c r="Z43" s="146" t="e">
        <f aca="false">rri(24,N43,X43)</f>
        <v>#NAME?</v>
      </c>
      <c r="AA43" s="146" t="e">
        <f aca="false">rri(10,R43,X43)</f>
        <v>#NAME?</v>
      </c>
    </row>
    <row r="44" customFormat="false" ht="12.75" hidden="false" customHeight="true" outlineLevel="0" collapsed="false">
      <c r="A44" s="40" t="s">
        <v>273</v>
      </c>
      <c r="B44" s="56" t="str">
        <f aca="false" t="array" ref="B44:B44">INDEX(Countries!$D$2:$D$255, MATCH($A44, Countries!$B$2:$B$255, 0))</f>
        <v>GUF</v>
      </c>
      <c r="C44" s="70" t="n">
        <v>981838</v>
      </c>
      <c r="D44" s="70" t="n">
        <v>961927</v>
      </c>
      <c r="E44" s="70" t="n">
        <v>971229</v>
      </c>
      <c r="F44" s="70" t="n">
        <v>985298</v>
      </c>
      <c r="G44" s="70" t="n">
        <v>991201</v>
      </c>
      <c r="H44" s="70" t="n">
        <v>1025837</v>
      </c>
      <c r="I44" s="70" t="n">
        <v>1042529</v>
      </c>
      <c r="J44" s="70" t="n">
        <v>1052592</v>
      </c>
      <c r="K44" s="70" t="n">
        <v>1050423</v>
      </c>
      <c r="L44" s="70" t="n">
        <v>1043173</v>
      </c>
      <c r="M44" s="70" t="n">
        <v>1051041</v>
      </c>
      <c r="N44" s="70" t="n">
        <v>59444.0490102562</v>
      </c>
      <c r="O44" s="70" t="n">
        <v>58240.1548707737</v>
      </c>
      <c r="P44" s="70" t="n">
        <v>58803.3285924776</v>
      </c>
      <c r="Q44" s="70" t="n">
        <v>59654.7389333882</v>
      </c>
      <c r="R44" s="70" t="n">
        <v>60011.6704645753</v>
      </c>
      <c r="S44" s="70" t="n">
        <v>62107.9866393537</v>
      </c>
      <c r="T44" s="70" t="n">
        <v>63118.5698854803</v>
      </c>
      <c r="U44" s="70" t="n">
        <v>63728.2836406856</v>
      </c>
      <c r="V44" s="70" t="n">
        <v>63597.1040539427</v>
      </c>
      <c r="W44" s="70" t="n">
        <v>63157.8172610595</v>
      </c>
      <c r="X44" s="70" t="n">
        <v>63634.0688157886</v>
      </c>
      <c r="Y44" s="51" t="n">
        <f aca="false">N44-X44</f>
        <v>-4190.0198055324</v>
      </c>
      <c r="Z44" s="146" t="e">
        <f aca="false">rri(24,N44,X44)</f>
        <v>#NAME?</v>
      </c>
      <c r="AA44" s="146" t="e">
        <f aca="false">rri(10,R44,X44)</f>
        <v>#NAME?</v>
      </c>
    </row>
    <row r="45" customFormat="false" ht="12.75" hidden="false" customHeight="true" outlineLevel="0" collapsed="false">
      <c r="A45" s="40" t="s">
        <v>274</v>
      </c>
      <c r="B45" s="56" t="str">
        <f aca="false" t="array" ref="B45:B45">INDEX(Countries!$D$2:$D$255, MATCH($A45, Countries!$B$2:$B$255, 0))</f>
        <v>PYF</v>
      </c>
      <c r="C45" s="70" t="n">
        <v>2100</v>
      </c>
      <c r="D45" s="70" t="n">
        <v>2086</v>
      </c>
      <c r="E45" s="70" t="n">
        <v>2084</v>
      </c>
      <c r="F45" s="70" t="n">
        <v>2079</v>
      </c>
      <c r="G45" s="70" t="n">
        <v>2061</v>
      </c>
      <c r="H45" s="70" t="n">
        <v>2085</v>
      </c>
      <c r="I45" s="70" t="n">
        <v>2094</v>
      </c>
      <c r="J45" s="70" t="n">
        <v>2101</v>
      </c>
      <c r="K45" s="70" t="n">
        <v>2120</v>
      </c>
      <c r="L45" s="70" t="n">
        <v>2200</v>
      </c>
      <c r="M45" s="70" t="n">
        <v>2214</v>
      </c>
      <c r="N45" s="70" t="n">
        <v>122.217147573287</v>
      </c>
      <c r="O45" s="70" t="n">
        <v>121.405070051077</v>
      </c>
      <c r="P45" s="70" t="n">
        <v>121.288764346466</v>
      </c>
      <c r="Q45" s="70" t="n">
        <v>120.999107531273</v>
      </c>
      <c r="R45" s="70" t="n">
        <v>119.955271426456</v>
      </c>
      <c r="S45" s="70" t="n">
        <v>121.347312794058</v>
      </c>
      <c r="T45" s="70" t="n">
        <v>121.869524378427</v>
      </c>
      <c r="U45" s="70" t="n">
        <v>122.276557634784</v>
      </c>
      <c r="V45" s="70" t="n">
        <v>123.378356159355</v>
      </c>
      <c r="W45" s="70" t="n">
        <v>128.017729234862</v>
      </c>
      <c r="X45" s="70" t="n">
        <v>128.829633674891</v>
      </c>
      <c r="Y45" s="51" t="n">
        <f aca="false">N45-X45</f>
        <v>-6.61248610160401</v>
      </c>
      <c r="Z45" s="146" t="e">
        <f aca="false">rri(24,N45,X45)</f>
        <v>#NAME?</v>
      </c>
      <c r="AA45" s="146" t="e">
        <f aca="false">rri(10,R45,X45)</f>
        <v>#NAME?</v>
      </c>
    </row>
    <row r="46" customFormat="false" ht="12.75" hidden="false" customHeight="true" outlineLevel="0" collapsed="false">
      <c r="A46" s="40" t="s">
        <v>275</v>
      </c>
      <c r="B46" s="56" t="str">
        <f aca="false" t="array" ref="B46:B46">INDEX(Countries!$D$2:$D$255, MATCH($A46, Countries!$B$2:$B$255, 0))</f>
        <v>ATF</v>
      </c>
      <c r="C46" s="70" t="n">
        <v>11937</v>
      </c>
      <c r="D46" s="70" t="n">
        <v>11937</v>
      </c>
      <c r="E46" s="70" t="n">
        <v>11937</v>
      </c>
      <c r="F46" s="70" t="n">
        <v>11937</v>
      </c>
      <c r="G46" s="70" t="n">
        <v>11937</v>
      </c>
      <c r="H46" s="70" t="n">
        <v>11937</v>
      </c>
      <c r="I46" s="70" t="n">
        <v>11937</v>
      </c>
      <c r="J46" s="70" t="n">
        <v>11937</v>
      </c>
      <c r="K46" s="70" t="n">
        <v>11937</v>
      </c>
      <c r="L46" s="70" t="n">
        <v>11937</v>
      </c>
      <c r="M46" s="70" t="n">
        <v>11937</v>
      </c>
      <c r="N46" s="70" t="n">
        <v>672.301757623393</v>
      </c>
      <c r="O46" s="70" t="n">
        <v>672.301757623393</v>
      </c>
      <c r="P46" s="70" t="n">
        <v>672.301757623393</v>
      </c>
      <c r="Q46" s="70" t="n">
        <v>672.301757623393</v>
      </c>
      <c r="R46" s="70" t="n">
        <v>672.301757623393</v>
      </c>
      <c r="S46" s="70" t="n">
        <v>672.301757623393</v>
      </c>
      <c r="T46" s="70" t="n">
        <v>672.301757623393</v>
      </c>
      <c r="U46" s="70" t="n">
        <v>672.301757623393</v>
      </c>
      <c r="V46" s="70" t="n">
        <v>672.301757623393</v>
      </c>
      <c r="W46" s="70" t="n">
        <v>672.301757623393</v>
      </c>
      <c r="X46" s="70" t="n">
        <v>672.301757623393</v>
      </c>
      <c r="Y46" s="51" t="n">
        <f aca="false">N46-X46</f>
        <v>0</v>
      </c>
      <c r="Z46" s="146" t="e">
        <f aca="false">rri(24,N46,X46)</f>
        <v>#NAME?</v>
      </c>
      <c r="AA46" s="146" t="e">
        <f aca="false">rri(10,R46,X46)</f>
        <v>#NAME?</v>
      </c>
    </row>
    <row r="47" customFormat="false" ht="12.75" hidden="false" customHeight="true" outlineLevel="0" collapsed="false">
      <c r="A47" s="40" t="s">
        <v>276</v>
      </c>
      <c r="B47" s="56" t="str">
        <f aca="false" t="array" ref="B47:B47">INDEX(Countries!$D$2:$D$255, MATCH($A47, Countries!$B$2:$B$255, 0))</f>
        <v>GAB</v>
      </c>
      <c r="C47" s="70" t="n">
        <v>2894746</v>
      </c>
      <c r="D47" s="70" t="n">
        <v>2884672</v>
      </c>
      <c r="E47" s="70" t="n">
        <v>2877030</v>
      </c>
      <c r="F47" s="70" t="n">
        <v>2883047</v>
      </c>
      <c r="G47" s="70" t="n">
        <v>2880420</v>
      </c>
      <c r="H47" s="70" t="n">
        <v>2875217</v>
      </c>
      <c r="I47" s="70" t="n">
        <v>2863504</v>
      </c>
      <c r="J47" s="70" t="n">
        <v>2867562</v>
      </c>
      <c r="K47" s="70" t="n">
        <v>2870292</v>
      </c>
      <c r="L47" s="70" t="n">
        <v>2872672</v>
      </c>
      <c r="M47" s="70" t="n">
        <v>2864260</v>
      </c>
      <c r="N47" s="70" t="n">
        <v>175945.575875324</v>
      </c>
      <c r="O47" s="70" t="n">
        <v>175333.283715909</v>
      </c>
      <c r="P47" s="70" t="n">
        <v>174868.813353022</v>
      </c>
      <c r="Q47" s="70" t="n">
        <v>175234.552672163</v>
      </c>
      <c r="R47" s="70" t="n">
        <v>175074.892745058</v>
      </c>
      <c r="S47" s="70" t="n">
        <v>174758.63162886</v>
      </c>
      <c r="T47" s="70" t="n">
        <v>174046.711834</v>
      </c>
      <c r="U47" s="70" t="n">
        <v>174293.332572662</v>
      </c>
      <c r="V47" s="70" t="n">
        <v>174459.280175752</v>
      </c>
      <c r="W47" s="70" t="n">
        <v>174603.934209197</v>
      </c>
      <c r="X47" s="70" t="n">
        <v>174092.659175179</v>
      </c>
      <c r="Y47" s="51" t="n">
        <f aca="false">N47-X47</f>
        <v>1852.916700145</v>
      </c>
      <c r="Z47" s="146" t="e">
        <f aca="false">rri(24,N47,X47)</f>
        <v>#NAME?</v>
      </c>
      <c r="AA47" s="146" t="e">
        <f aca="false">rri(10,R47,X47)</f>
        <v>#NAME?</v>
      </c>
    </row>
    <row r="48" customFormat="false" ht="12.75" hidden="false" customHeight="true" outlineLevel="0" collapsed="false">
      <c r="A48" s="40" t="s">
        <v>277</v>
      </c>
      <c r="B48" s="56" t="str">
        <f aca="false" t="array" ref="B48:B48">INDEX(Countries!$D$2:$D$255, MATCH($A48, Countries!$B$2:$B$255, 0))</f>
        <v>GMB</v>
      </c>
      <c r="C48" s="70" t="n">
        <v>1027042</v>
      </c>
      <c r="D48" s="70" t="n">
        <v>1040325</v>
      </c>
      <c r="E48" s="70" t="n">
        <v>1036807</v>
      </c>
      <c r="F48" s="70" t="n">
        <v>1039982</v>
      </c>
      <c r="G48" s="70" t="n">
        <v>1037027</v>
      </c>
      <c r="H48" s="70" t="n">
        <v>1026418</v>
      </c>
      <c r="I48" s="70" t="n">
        <v>1017094</v>
      </c>
      <c r="J48" s="70" t="n">
        <v>1025109</v>
      </c>
      <c r="K48" s="70" t="n">
        <v>1034025</v>
      </c>
      <c r="L48" s="70" t="n">
        <v>1036772</v>
      </c>
      <c r="M48" s="70" t="n">
        <v>1027982</v>
      </c>
      <c r="N48" s="70" t="n">
        <v>60772.0779581003</v>
      </c>
      <c r="O48" s="70" t="n">
        <v>61557.9148407289</v>
      </c>
      <c r="P48" s="70" t="n">
        <v>61349.6956572978</v>
      </c>
      <c r="Q48" s="70" t="n">
        <v>61537.5299413977</v>
      </c>
      <c r="R48" s="70" t="n">
        <v>61362.6761564311</v>
      </c>
      <c r="S48" s="70" t="n">
        <v>60735.0717012185</v>
      </c>
      <c r="T48" s="70" t="n">
        <v>60183.3889713459</v>
      </c>
      <c r="U48" s="70" t="n">
        <v>60657.5608275953</v>
      </c>
      <c r="V48" s="70" t="n">
        <v>61185.0946618046</v>
      </c>
      <c r="W48" s="70" t="n">
        <v>61347.7386822897</v>
      </c>
      <c r="X48" s="70" t="n">
        <v>60827.640776401</v>
      </c>
      <c r="Y48" s="51" t="n">
        <f aca="false">N48-X48</f>
        <v>-55.5628183006993</v>
      </c>
      <c r="Z48" s="146" t="e">
        <f aca="false">rri(24,N48,X48)</f>
        <v>#NAME?</v>
      </c>
      <c r="AA48" s="146" t="e">
        <f aca="false">rri(10,R48,X48)</f>
        <v>#NAME?</v>
      </c>
    </row>
    <row r="49" customFormat="false" ht="12.75" hidden="false" customHeight="true" outlineLevel="0" collapsed="false">
      <c r="A49" s="40" t="s">
        <v>278</v>
      </c>
      <c r="B49" s="56" t="str">
        <f aca="false" t="array" ref="B49:B49">INDEX(Countries!$D$2:$D$255, MATCH($A49, Countries!$B$2:$B$255, 0))</f>
        <v>GHA</v>
      </c>
      <c r="C49" s="70" t="n">
        <v>298629</v>
      </c>
      <c r="D49" s="70" t="n">
        <v>238680</v>
      </c>
      <c r="E49" s="70" t="n">
        <v>245584</v>
      </c>
      <c r="F49" s="70" t="n">
        <v>264483</v>
      </c>
      <c r="G49" s="70" t="n">
        <v>290331</v>
      </c>
      <c r="H49" s="70" t="n">
        <v>301039</v>
      </c>
      <c r="I49" s="70" t="n">
        <v>301135</v>
      </c>
      <c r="J49" s="70" t="n">
        <v>296639</v>
      </c>
      <c r="K49" s="70" t="n">
        <v>291366</v>
      </c>
      <c r="L49" s="70" t="n">
        <v>292978</v>
      </c>
      <c r="M49" s="70" t="n">
        <v>292952</v>
      </c>
      <c r="N49" s="70" t="n">
        <v>18067.1238600191</v>
      </c>
      <c r="O49" s="70" t="n">
        <v>14441.3493315186</v>
      </c>
      <c r="P49" s="70" t="n">
        <v>14858.8652065928</v>
      </c>
      <c r="Q49" s="70" t="n">
        <v>16001.951436249</v>
      </c>
      <c r="R49" s="70" t="n">
        <v>17565.2439215032</v>
      </c>
      <c r="S49" s="70" t="n">
        <v>18212.7994721359</v>
      </c>
      <c r="T49" s="70" t="n">
        <v>18218.5167010205</v>
      </c>
      <c r="U49" s="70" t="n">
        <v>17946.621771087</v>
      </c>
      <c r="V49" s="70" t="n">
        <v>17627.7533308626</v>
      </c>
      <c r="W49" s="70" t="n">
        <v>17725.2456122846</v>
      </c>
      <c r="X49" s="70" t="n">
        <v>17723.6033663649</v>
      </c>
      <c r="Y49" s="51" t="n">
        <f aca="false">N49-X49</f>
        <v>343.5204936542</v>
      </c>
      <c r="Z49" s="146" t="e">
        <f aca="false">rri(24,N49,X49)</f>
        <v>#NAME?</v>
      </c>
      <c r="AA49" s="146" t="e">
        <f aca="false">rri(10,R49,X49)</f>
        <v>#NAME?</v>
      </c>
    </row>
    <row r="50" customFormat="false" ht="12.75" hidden="false" customHeight="true" outlineLevel="0" collapsed="false">
      <c r="A50" s="40" t="s">
        <v>279</v>
      </c>
      <c r="B50" s="56" t="str">
        <f aca="false" t="array" ref="B50:B50">INDEX(Countries!$D$2:$D$255, MATCH($A50, Countries!$B$2:$B$255, 0))</f>
        <v>GRD</v>
      </c>
      <c r="C50" s="70" t="n">
        <v>3261</v>
      </c>
      <c r="D50" s="70" t="n">
        <v>3282</v>
      </c>
      <c r="E50" s="70" t="n">
        <v>3287</v>
      </c>
      <c r="F50" s="70" t="n">
        <v>3273</v>
      </c>
      <c r="G50" s="70" t="n">
        <v>3276</v>
      </c>
      <c r="H50" s="70" t="n">
        <v>3254</v>
      </c>
      <c r="I50" s="70" t="n">
        <v>3230</v>
      </c>
      <c r="J50" s="70" t="n">
        <v>3215</v>
      </c>
      <c r="K50" s="70" t="n">
        <v>3258</v>
      </c>
      <c r="L50" s="70" t="n">
        <v>3284</v>
      </c>
      <c r="M50" s="70" t="n">
        <v>3270</v>
      </c>
      <c r="N50" s="70" t="n">
        <v>193.80015542622</v>
      </c>
      <c r="O50" s="70" t="n">
        <v>195.047109078173</v>
      </c>
      <c r="P50" s="70" t="n">
        <v>195.345075401459</v>
      </c>
      <c r="Q50" s="70" t="n">
        <v>194.513624654408</v>
      </c>
      <c r="R50" s="70" t="n">
        <v>194.692262192543</v>
      </c>
      <c r="S50" s="70" t="n">
        <v>193.384907953552</v>
      </c>
      <c r="T50" s="70" t="n">
        <v>191.958630925677</v>
      </c>
      <c r="U50" s="70" t="n">
        <v>191.068469689591</v>
      </c>
      <c r="V50" s="70" t="n">
        <v>193.623633619624</v>
      </c>
      <c r="W50" s="70" t="n">
        <v>195.169028291563</v>
      </c>
      <c r="X50" s="70" t="n">
        <v>194.336359063913</v>
      </c>
      <c r="Y50" s="51" t="n">
        <f aca="false">N50-X50</f>
        <v>-0.536203637693006</v>
      </c>
      <c r="Z50" s="146" t="e">
        <f aca="false">rri(24,N50,X50)</f>
        <v>#NAME?</v>
      </c>
      <c r="AA50" s="146" t="e">
        <f aca="false">rri(10,R50,X50)</f>
        <v>#NAME?</v>
      </c>
    </row>
    <row r="51" customFormat="false" ht="12.75" hidden="false" customHeight="true" outlineLevel="0" collapsed="false">
      <c r="A51" s="40" t="s">
        <v>280</v>
      </c>
      <c r="B51" s="56" t="str">
        <f aca="false" t="array" ref="B51:B51">INDEX(Countries!$D$2:$D$255, MATCH($A51, Countries!$B$2:$B$255, 0))</f>
        <v>GLP</v>
      </c>
      <c r="C51" s="70" t="n">
        <v>58507</v>
      </c>
      <c r="D51" s="70" t="n">
        <v>58630</v>
      </c>
      <c r="E51" s="70" t="n">
        <v>58711</v>
      </c>
      <c r="F51" s="70" t="n">
        <v>59032</v>
      </c>
      <c r="G51" s="70" t="n">
        <v>58799</v>
      </c>
      <c r="H51" s="70" t="n">
        <v>58721</v>
      </c>
      <c r="I51" s="70" t="n">
        <v>58799</v>
      </c>
      <c r="J51" s="70" t="n">
        <v>58766</v>
      </c>
      <c r="K51" s="70" t="n">
        <v>58858</v>
      </c>
      <c r="L51" s="70" t="n">
        <v>58721</v>
      </c>
      <c r="M51" s="70" t="n">
        <v>58550</v>
      </c>
      <c r="N51" s="70" t="n">
        <v>3416.78730705275</v>
      </c>
      <c r="O51" s="70" t="n">
        <v>3423.97068899483</v>
      </c>
      <c r="P51" s="70" t="n">
        <v>3428.70175271191</v>
      </c>
      <c r="Q51" s="70" t="n">
        <v>3447.44850294606</v>
      </c>
      <c r="R51" s="70" t="n">
        <v>3433.84093373569</v>
      </c>
      <c r="S51" s="70" t="n">
        <v>3429.27967382219</v>
      </c>
      <c r="T51" s="70" t="n">
        <v>3433.83147411896</v>
      </c>
      <c r="U51" s="70" t="n">
        <v>3431.90547931545</v>
      </c>
      <c r="V51" s="70" t="n">
        <v>3437.28182290062</v>
      </c>
      <c r="W51" s="70" t="n">
        <v>3429.2863168437</v>
      </c>
      <c r="X51" s="70" t="n">
        <v>3419.3016035761</v>
      </c>
      <c r="Y51" s="51" t="n">
        <f aca="false">N51-X51</f>
        <v>-2.51429652335037</v>
      </c>
      <c r="Z51" s="146" t="e">
        <f aca="false">rri(24,N51,X51)</f>
        <v>#NAME?</v>
      </c>
      <c r="AA51" s="146" t="e">
        <f aca="false">rri(10,R51,X51)</f>
        <v>#NAME?</v>
      </c>
    </row>
    <row r="52" customFormat="false" ht="12.75" hidden="false" customHeight="true" outlineLevel="0" collapsed="false">
      <c r="A52" s="40" t="s">
        <v>281</v>
      </c>
      <c r="B52" s="56" t="str">
        <f aca="false" t="array" ref="B52:B52">INDEX(Countries!$D$2:$D$255, MATCH($A52, Countries!$B$2:$B$255, 0))</f>
        <v>GUM</v>
      </c>
      <c r="C52" s="70" t="n">
        <v>876</v>
      </c>
      <c r="D52" s="70" t="n">
        <v>876</v>
      </c>
      <c r="E52" s="70" t="n">
        <v>876</v>
      </c>
      <c r="F52" s="70" t="n">
        <v>876</v>
      </c>
      <c r="G52" s="70" t="n">
        <v>876</v>
      </c>
      <c r="H52" s="70" t="n">
        <v>883</v>
      </c>
      <c r="I52" s="70" t="n">
        <v>887</v>
      </c>
      <c r="J52" s="70" t="n">
        <v>860</v>
      </c>
      <c r="K52" s="70" t="n">
        <v>873</v>
      </c>
      <c r="L52" s="70" t="n">
        <v>897</v>
      </c>
      <c r="M52" s="70" t="n">
        <v>900</v>
      </c>
      <c r="N52" s="70" t="n">
        <v>51.8335945390847</v>
      </c>
      <c r="O52" s="70" t="n">
        <v>51.8335945390847</v>
      </c>
      <c r="P52" s="70" t="n">
        <v>51.8335945390847</v>
      </c>
      <c r="Q52" s="70" t="n">
        <v>51.8335945390847</v>
      </c>
      <c r="R52" s="70" t="n">
        <v>51.8335945390847</v>
      </c>
      <c r="S52" s="70" t="n">
        <v>52.2476750609861</v>
      </c>
      <c r="T52" s="70" t="n">
        <v>52.484326118582</v>
      </c>
      <c r="U52" s="70" t="n">
        <v>50.8871341100433</v>
      </c>
      <c r="V52" s="70" t="n">
        <v>51.656459303278</v>
      </c>
      <c r="W52" s="70" t="n">
        <v>53.0766329229422</v>
      </c>
      <c r="X52" s="70" t="n">
        <v>53.2542860314674</v>
      </c>
      <c r="Y52" s="51" t="n">
        <f aca="false">N52-X52</f>
        <v>-1.4206914923827</v>
      </c>
      <c r="Z52" s="146" t="e">
        <f aca="false">rri(24,N52,X52)</f>
        <v>#NAME?</v>
      </c>
      <c r="AA52" s="146" t="e">
        <f aca="false">rri(10,R52,X52)</f>
        <v>#NAME?</v>
      </c>
    </row>
    <row r="53" customFormat="false" ht="12.75" hidden="false" customHeight="true" outlineLevel="0" collapsed="false">
      <c r="A53" s="40" t="s">
        <v>282</v>
      </c>
      <c r="B53" s="56" t="str">
        <f aca="false" t="array" ref="B53:B53">INDEX(Countries!$D$2:$D$255, MATCH($A53, Countries!$B$2:$B$255, 0))</f>
        <v>GTM</v>
      </c>
      <c r="C53" s="70" t="n">
        <v>423898</v>
      </c>
      <c r="D53" s="70" t="n">
        <v>413722</v>
      </c>
      <c r="E53" s="70" t="n">
        <v>413808</v>
      </c>
      <c r="F53" s="70" t="n">
        <v>418261</v>
      </c>
      <c r="G53" s="70" t="n">
        <v>418734</v>
      </c>
      <c r="H53" s="70" t="n">
        <v>417337</v>
      </c>
      <c r="I53" s="70" t="n">
        <v>418728</v>
      </c>
      <c r="J53" s="70" t="n">
        <v>422280</v>
      </c>
      <c r="K53" s="70" t="n">
        <v>424297</v>
      </c>
      <c r="L53" s="70" t="n">
        <v>423488</v>
      </c>
      <c r="M53" s="70" t="n">
        <v>423256</v>
      </c>
      <c r="N53" s="70" t="n">
        <v>25000.0486526583</v>
      </c>
      <c r="O53" s="70" t="n">
        <v>24399.9653091008</v>
      </c>
      <c r="P53" s="70" t="n">
        <v>24405.1075879831</v>
      </c>
      <c r="Q53" s="70" t="n">
        <v>24667.9540560698</v>
      </c>
      <c r="R53" s="70" t="n">
        <v>24695.8299198057</v>
      </c>
      <c r="S53" s="70" t="n">
        <v>24613.2214619546</v>
      </c>
      <c r="T53" s="70" t="n">
        <v>24695.3059140677</v>
      </c>
      <c r="U53" s="70" t="n">
        <v>24904.8227115496</v>
      </c>
      <c r="V53" s="70" t="n">
        <v>25023.5377630824</v>
      </c>
      <c r="W53" s="70" t="n">
        <v>24975.4746321939</v>
      </c>
      <c r="X53" s="70" t="n">
        <v>24961.7259939762</v>
      </c>
      <c r="Y53" s="51" t="n">
        <f aca="false">N53-X53</f>
        <v>38.3226586821002</v>
      </c>
      <c r="Z53" s="146" t="e">
        <f aca="false">rri(24,N53,X53)</f>
        <v>#NAME?</v>
      </c>
      <c r="AA53" s="146" t="e">
        <f aca="false">rri(10,R53,X53)</f>
        <v>#NAME?</v>
      </c>
    </row>
    <row r="54" customFormat="false" ht="12.75" hidden="false" customHeight="true" outlineLevel="0" collapsed="false">
      <c r="A54" s="40" t="s">
        <v>283</v>
      </c>
      <c r="B54" s="56" t="str">
        <f aca="false" t="array" ref="B54:B54">INDEX(Countries!$D$2:$D$255, MATCH($A54, Countries!$B$2:$B$255, 0))</f>
        <v>GIN</v>
      </c>
      <c r="C54" s="70" t="n">
        <v>3806415</v>
      </c>
      <c r="D54" s="70" t="n">
        <v>3795177</v>
      </c>
      <c r="E54" s="70" t="n">
        <v>3739545</v>
      </c>
      <c r="F54" s="70" t="n">
        <v>3768206</v>
      </c>
      <c r="G54" s="70" t="n">
        <v>3746907</v>
      </c>
      <c r="H54" s="70" t="n">
        <v>3730606</v>
      </c>
      <c r="I54" s="70" t="n">
        <v>3687320</v>
      </c>
      <c r="J54" s="70" t="n">
        <v>3698272</v>
      </c>
      <c r="K54" s="70" t="n">
        <v>3691004</v>
      </c>
      <c r="L54" s="70" t="n">
        <v>3669539</v>
      </c>
      <c r="M54" s="70" t="n">
        <v>3643289</v>
      </c>
      <c r="N54" s="70" t="n">
        <v>227875.176745862</v>
      </c>
      <c r="O54" s="70" t="n">
        <v>227201.194785137</v>
      </c>
      <c r="P54" s="70" t="n">
        <v>223869.521422946</v>
      </c>
      <c r="Q54" s="70" t="n">
        <v>225587.688119011</v>
      </c>
      <c r="R54" s="70" t="n">
        <v>224310.761965799</v>
      </c>
      <c r="S54" s="70" t="n">
        <v>223333.830912703</v>
      </c>
      <c r="T54" s="70" t="n">
        <v>220740.332877388</v>
      </c>
      <c r="U54" s="70" t="n">
        <v>221397.822180215</v>
      </c>
      <c r="V54" s="70" t="n">
        <v>220960.97832686</v>
      </c>
      <c r="W54" s="70" t="n">
        <v>219673.313227723</v>
      </c>
      <c r="X54" s="70" t="n">
        <v>218099.86128691</v>
      </c>
      <c r="Y54" s="51" t="n">
        <f aca="false">N54-X54</f>
        <v>9775.31545895201</v>
      </c>
      <c r="Z54" s="146" t="e">
        <f aca="false">rri(24,N54,X54)</f>
        <v>#NAME?</v>
      </c>
      <c r="AA54" s="146" t="e">
        <f aca="false">rri(10,R54,X54)</f>
        <v>#NAME?</v>
      </c>
    </row>
    <row r="55" customFormat="false" ht="12.75" hidden="false" customHeight="true" outlineLevel="0" collapsed="false">
      <c r="A55" s="40" t="s">
        <v>284</v>
      </c>
      <c r="B55" s="56" t="str">
        <f aca="false" t="array" ref="B55:B55">INDEX(Countries!$D$2:$D$255, MATCH($A55, Countries!$B$2:$B$255, 0))</f>
        <v>GNB</v>
      </c>
      <c r="C55" s="70" t="n">
        <v>4606352</v>
      </c>
      <c r="D55" s="70" t="n">
        <v>4609850</v>
      </c>
      <c r="E55" s="70" t="n">
        <v>4544343</v>
      </c>
      <c r="F55" s="70" t="n">
        <v>4527284</v>
      </c>
      <c r="G55" s="70" t="n">
        <v>4526849</v>
      </c>
      <c r="H55" s="70" t="n">
        <v>4534586</v>
      </c>
      <c r="I55" s="70" t="n">
        <v>4496675</v>
      </c>
      <c r="J55" s="70" t="n">
        <v>4480844</v>
      </c>
      <c r="K55" s="70" t="n">
        <v>4507716</v>
      </c>
      <c r="L55" s="70" t="n">
        <v>4532327</v>
      </c>
      <c r="M55" s="70" t="n">
        <v>4478068</v>
      </c>
      <c r="N55" s="70" t="n">
        <v>274292.261336341</v>
      </c>
      <c r="O55" s="70" t="n">
        <v>274497.674098547</v>
      </c>
      <c r="P55" s="70" t="n">
        <v>270597.003102247</v>
      </c>
      <c r="Q55" s="70" t="n">
        <v>269581.514575121</v>
      </c>
      <c r="R55" s="70" t="n">
        <v>269555.612296768</v>
      </c>
      <c r="S55" s="70" t="n">
        <v>270016.416778185</v>
      </c>
      <c r="T55" s="70" t="n">
        <v>267759.008065617</v>
      </c>
      <c r="U55" s="70" t="n">
        <v>266815.37532033</v>
      </c>
      <c r="V55" s="70" t="n">
        <v>268416.086215294</v>
      </c>
      <c r="W55" s="70" t="n">
        <v>269880.744642432</v>
      </c>
      <c r="X55" s="70" t="n">
        <v>266648.535658995</v>
      </c>
      <c r="Y55" s="51" t="n">
        <f aca="false">N55-X55</f>
        <v>7643.725677346</v>
      </c>
      <c r="Z55" s="146" t="e">
        <f aca="false">rri(24,N55,X55)</f>
        <v>#NAME?</v>
      </c>
      <c r="AA55" s="146" t="e">
        <f aca="false">rri(10,R55,X55)</f>
        <v>#NAME?</v>
      </c>
    </row>
    <row r="56" customFormat="false" ht="12.75" hidden="false" customHeight="true" outlineLevel="0" collapsed="false">
      <c r="A56" s="40" t="s">
        <v>285</v>
      </c>
      <c r="B56" s="56" t="str">
        <f aca="false" t="array" ref="B56:B56">INDEX(Countries!$D$2:$D$255, MATCH($A56, Countries!$B$2:$B$255, 0))</f>
        <v>GUY</v>
      </c>
      <c r="C56" s="70" t="n">
        <v>511445</v>
      </c>
      <c r="D56" s="70" t="n">
        <v>501990</v>
      </c>
      <c r="E56" s="70" t="n">
        <v>497664</v>
      </c>
      <c r="F56" s="70" t="n">
        <v>495171</v>
      </c>
      <c r="G56" s="70" t="n">
        <v>494362</v>
      </c>
      <c r="H56" s="70" t="n">
        <v>484719</v>
      </c>
      <c r="I56" s="70" t="n">
        <v>485648</v>
      </c>
      <c r="J56" s="70" t="n">
        <v>483180</v>
      </c>
      <c r="K56" s="70" t="n">
        <v>477982</v>
      </c>
      <c r="L56" s="70" t="n">
        <v>473084</v>
      </c>
      <c r="M56" s="70" t="n">
        <v>468012</v>
      </c>
      <c r="N56" s="70" t="n">
        <v>30807.8265051246</v>
      </c>
      <c r="O56" s="70" t="n">
        <v>30237.2702217121</v>
      </c>
      <c r="P56" s="70" t="n">
        <v>29975.9974586899</v>
      </c>
      <c r="Q56" s="70" t="n">
        <v>29825.4920296571</v>
      </c>
      <c r="R56" s="70" t="n">
        <v>29776.7428163231</v>
      </c>
      <c r="S56" s="70" t="n">
        <v>29196.7008116121</v>
      </c>
      <c r="T56" s="70" t="n">
        <v>29253.2389384191</v>
      </c>
      <c r="U56" s="70" t="n">
        <v>29104.5164019443</v>
      </c>
      <c r="V56" s="70" t="n">
        <v>28791.0378811539</v>
      </c>
      <c r="W56" s="70" t="n">
        <v>28495.6397812095</v>
      </c>
      <c r="X56" s="70" t="n">
        <v>28189.5568811373</v>
      </c>
      <c r="Y56" s="51" t="n">
        <f aca="false">N56-X56</f>
        <v>2618.2696239873</v>
      </c>
      <c r="Z56" s="146" t="e">
        <f aca="false">rri(24,N56,X56)</f>
        <v>#NAME?</v>
      </c>
      <c r="AA56" s="146" t="e">
        <f aca="false">rri(10,R56,X56)</f>
        <v>#NAME?</v>
      </c>
    </row>
    <row r="57" customFormat="false" ht="12.75" hidden="false" customHeight="true" outlineLevel="0" collapsed="false">
      <c r="A57" s="40" t="s">
        <v>286</v>
      </c>
      <c r="B57" s="56" t="str">
        <f aca="false" t="array" ref="B57:B57">INDEX(Countries!$D$2:$D$255, MATCH($A57, Countries!$B$2:$B$255, 0))</f>
        <v>HTI</v>
      </c>
      <c r="C57" s="70" t="n">
        <v>290225</v>
      </c>
      <c r="D57" s="70" t="n">
        <v>270545</v>
      </c>
      <c r="E57" s="70" t="n">
        <v>265969</v>
      </c>
      <c r="F57" s="70" t="n">
        <v>267344</v>
      </c>
      <c r="G57" s="70" t="n">
        <v>262762</v>
      </c>
      <c r="H57" s="70" t="n">
        <v>256059</v>
      </c>
      <c r="I57" s="70" t="n">
        <v>252616</v>
      </c>
      <c r="J57" s="70" t="n">
        <v>255146</v>
      </c>
      <c r="K57" s="70" t="n">
        <v>260208</v>
      </c>
      <c r="L57" s="70" t="n">
        <v>262330</v>
      </c>
      <c r="M57" s="70" t="n">
        <v>261812</v>
      </c>
      <c r="N57" s="70" t="n">
        <v>16680.5482986096</v>
      </c>
      <c r="O57" s="70" t="n">
        <v>15548.7820930771</v>
      </c>
      <c r="P57" s="70" t="n">
        <v>15285.7277229772</v>
      </c>
      <c r="Q57" s="70" t="n">
        <v>15364.7724068799</v>
      </c>
      <c r="R57" s="70" t="n">
        <v>15101.0153834789</v>
      </c>
      <c r="S57" s="70" t="n">
        <v>14715.2196550014</v>
      </c>
      <c r="T57" s="70" t="n">
        <v>14517.1698349569</v>
      </c>
      <c r="U57" s="70" t="n">
        <v>14662.3268663886</v>
      </c>
      <c r="V57" s="70" t="n">
        <v>14953.2197115245</v>
      </c>
      <c r="W57" s="70" t="n">
        <v>15074.8986410661</v>
      </c>
      <c r="X57" s="70" t="n">
        <v>15044.9494186593</v>
      </c>
      <c r="Y57" s="51" t="n">
        <f aca="false">N57-X57</f>
        <v>1635.5988799503</v>
      </c>
      <c r="Z57" s="146" t="e">
        <f aca="false">rri(24,N57,X57)</f>
        <v>#NAME?</v>
      </c>
      <c r="AA57" s="146" t="e">
        <f aca="false">rri(10,R57,X57)</f>
        <v>#NAME?</v>
      </c>
    </row>
    <row r="58" customFormat="false" ht="12.75" hidden="false" customHeight="true" outlineLevel="0" collapsed="false">
      <c r="A58" s="40" t="s">
        <v>287</v>
      </c>
      <c r="B58" s="56" t="str">
        <f aca="false" t="array" ref="B58:B58">INDEX(Countries!$D$2:$D$255, MATCH($A58, Countries!$B$2:$B$255, 0))</f>
        <v>HND</v>
      </c>
      <c r="C58" s="70" t="n">
        <v>1058632</v>
      </c>
      <c r="D58" s="70" t="n">
        <v>1078646</v>
      </c>
      <c r="E58" s="70" t="n">
        <v>1085689</v>
      </c>
      <c r="F58" s="70" t="n">
        <v>1094496</v>
      </c>
      <c r="G58" s="70" t="n">
        <v>1088221</v>
      </c>
      <c r="H58" s="70" t="n">
        <v>1053112</v>
      </c>
      <c r="I58" s="70" t="n">
        <v>1041307</v>
      </c>
      <c r="J58" s="70" t="n">
        <v>1052242</v>
      </c>
      <c r="K58" s="70" t="n">
        <v>1054436</v>
      </c>
      <c r="L58" s="70" t="n">
        <v>1035243</v>
      </c>
      <c r="M58" s="70" t="n">
        <v>1017878</v>
      </c>
      <c r="N58" s="70" t="n">
        <v>62417.0637949925</v>
      </c>
      <c r="O58" s="70" t="n">
        <v>63607.0054155968</v>
      </c>
      <c r="P58" s="70" t="n">
        <v>64026.7173431019</v>
      </c>
      <c r="Q58" s="70" t="n">
        <v>64548.1773296659</v>
      </c>
      <c r="R58" s="70" t="n">
        <v>64177.2134816563</v>
      </c>
      <c r="S58" s="70" t="n">
        <v>62098.1110861487</v>
      </c>
      <c r="T58" s="70" t="n">
        <v>61398.7936977521</v>
      </c>
      <c r="U58" s="70" t="n">
        <v>62042.743248335</v>
      </c>
      <c r="V58" s="70" t="n">
        <v>62167.3022300567</v>
      </c>
      <c r="W58" s="70" t="n">
        <v>61030.4306940371</v>
      </c>
      <c r="X58" s="70" t="n">
        <v>60006.0792316315</v>
      </c>
      <c r="Y58" s="51" t="n">
        <f aca="false">N58-X58</f>
        <v>2410.984563361</v>
      </c>
      <c r="Z58" s="146" t="e">
        <f aca="false">rri(24,N58,X58)</f>
        <v>#NAME?</v>
      </c>
      <c r="AA58" s="146" t="e">
        <f aca="false">rri(10,R58,X58)</f>
        <v>#NAME?</v>
      </c>
    </row>
    <row r="59" customFormat="false" ht="12.75" hidden="false" customHeight="true" outlineLevel="0" collapsed="false">
      <c r="A59" s="40" t="s">
        <v>152</v>
      </c>
      <c r="B59" s="56" t="str">
        <f aca="false" t="array" ref="B59:B59">INDEX(Countries!$D$2:$D$255, MATCH($A59, Countries!$B$2:$B$255, 0))</f>
        <v>IND</v>
      </c>
      <c r="C59" s="70" t="n">
        <v>7180190</v>
      </c>
      <c r="D59" s="70" t="n">
        <v>7042456</v>
      </c>
      <c r="E59" s="70" t="n">
        <v>6970293</v>
      </c>
      <c r="F59" s="70" t="n">
        <v>6994107</v>
      </c>
      <c r="G59" s="70" t="n">
        <v>6976797</v>
      </c>
      <c r="H59" s="70" t="n">
        <v>7066242</v>
      </c>
      <c r="I59" s="70" t="n">
        <v>7103081</v>
      </c>
      <c r="J59" s="70" t="n">
        <v>7122243</v>
      </c>
      <c r="K59" s="70" t="n">
        <v>7137539</v>
      </c>
      <c r="L59" s="70" t="n">
        <v>7102065</v>
      </c>
      <c r="M59" s="70" t="n">
        <v>6987714</v>
      </c>
      <c r="N59" s="70" t="n">
        <v>411118.557680332</v>
      </c>
      <c r="O59" s="70" t="n">
        <v>403036.60584982</v>
      </c>
      <c r="P59" s="70" t="n">
        <v>398817.81676943</v>
      </c>
      <c r="Q59" s="70" t="n">
        <v>400115.495554873</v>
      </c>
      <c r="R59" s="70" t="n">
        <v>399155.482001968</v>
      </c>
      <c r="S59" s="70" t="n">
        <v>404277.583464295</v>
      </c>
      <c r="T59" s="70" t="n">
        <v>406443.174378046</v>
      </c>
      <c r="U59" s="70" t="n">
        <v>407537.435193767</v>
      </c>
      <c r="V59" s="70" t="n">
        <v>408483.458181496</v>
      </c>
      <c r="W59" s="70" t="n">
        <v>406449.591514256</v>
      </c>
      <c r="X59" s="70" t="n">
        <v>399901.524306087</v>
      </c>
      <c r="Y59" s="51" t="n">
        <f aca="false">N59-X59</f>
        <v>11217.033374245</v>
      </c>
      <c r="Z59" s="146" t="e">
        <f aca="false">rri(24,N59,X59)</f>
        <v>#NAME?</v>
      </c>
      <c r="AA59" s="147" t="e">
        <f aca="false">rri(10,R59,X59)</f>
        <v>#NAME?</v>
      </c>
    </row>
    <row r="60" customFormat="false" ht="12.75" hidden="false" customHeight="true" outlineLevel="0" collapsed="false">
      <c r="A60" s="40" t="s">
        <v>146</v>
      </c>
      <c r="B60" s="56" t="str">
        <f aca="false" t="array" ref="B60:B60">INDEX(Countries!$D$2:$D$255, MATCH($A60, Countries!$B$2:$B$255, 0))</f>
        <v>IDN</v>
      </c>
      <c r="C60" s="70" t="n">
        <v>51581216</v>
      </c>
      <c r="D60" s="70" t="n">
        <v>49386419</v>
      </c>
      <c r="E60" s="70" t="n">
        <v>48522466</v>
      </c>
      <c r="F60" s="70" t="n">
        <v>48441630</v>
      </c>
      <c r="G60" s="70" t="n">
        <v>48337569</v>
      </c>
      <c r="H60" s="70" t="n">
        <v>47957345</v>
      </c>
      <c r="I60" s="70" t="n">
        <v>47743111</v>
      </c>
      <c r="J60" s="70" t="n">
        <v>47661544</v>
      </c>
      <c r="K60" s="70" t="n">
        <v>47708087</v>
      </c>
      <c r="L60" s="70" t="n">
        <v>47752991</v>
      </c>
      <c r="M60" s="70" t="n">
        <v>47863270</v>
      </c>
      <c r="N60" s="70" t="n">
        <v>3127302.25923462</v>
      </c>
      <c r="O60" s="70" t="n">
        <v>2994160.68786589</v>
      </c>
      <c r="P60" s="70" t="n">
        <v>2941750.64605337</v>
      </c>
      <c r="Q60" s="70" t="n">
        <v>2936837.69681706</v>
      </c>
      <c r="R60" s="70" t="n">
        <v>2930508.08603362</v>
      </c>
      <c r="S60" s="70" t="n">
        <v>2907416.06511631</v>
      </c>
      <c r="T60" s="70" t="n">
        <v>2894391.98022206</v>
      </c>
      <c r="U60" s="70" t="n">
        <v>2889431.1841818</v>
      </c>
      <c r="V60" s="70" t="n">
        <v>2892242.13516647</v>
      </c>
      <c r="W60" s="70" t="n">
        <v>2894962.57701323</v>
      </c>
      <c r="X60" s="70" t="n">
        <v>2901690.30720387</v>
      </c>
      <c r="Y60" s="51" t="n">
        <f aca="false">N60-X60</f>
        <v>225611.95203075</v>
      </c>
      <c r="Z60" s="146" t="e">
        <f aca="false">rri(24,N60,X60)</f>
        <v>#NAME?</v>
      </c>
      <c r="AA60" s="147" t="e">
        <f aca="false">rri(10,R60,X60)</f>
        <v>#NAME?</v>
      </c>
    </row>
    <row r="61" customFormat="false" ht="12.75" hidden="false" customHeight="true" outlineLevel="0" collapsed="false">
      <c r="A61" s="40" t="s">
        <v>288</v>
      </c>
      <c r="B61" s="56" t="str">
        <f aca="false" t="array" ref="B61:B61">INDEX(Countries!$D$2:$D$255, MATCH($A61, Countries!$B$2:$B$255, 0))</f>
        <v>IRN</v>
      </c>
      <c r="C61" s="70" t="n">
        <v>262103</v>
      </c>
      <c r="D61" s="70" t="n">
        <v>212588</v>
      </c>
      <c r="E61" s="70" t="n">
        <v>189340</v>
      </c>
      <c r="F61" s="70" t="n">
        <v>195525</v>
      </c>
      <c r="G61" s="70" t="n">
        <v>199121</v>
      </c>
      <c r="H61" s="70" t="n">
        <v>205482</v>
      </c>
      <c r="I61" s="70" t="n">
        <v>193060</v>
      </c>
      <c r="J61" s="70" t="n">
        <v>192338</v>
      </c>
      <c r="K61" s="70" t="n">
        <v>194871</v>
      </c>
      <c r="L61" s="70" t="n">
        <v>203134</v>
      </c>
      <c r="M61" s="70" t="n">
        <v>189959</v>
      </c>
      <c r="N61" s="70" t="n">
        <v>14269.076523208</v>
      </c>
      <c r="O61" s="70" t="n">
        <v>11572.3949510676</v>
      </c>
      <c r="P61" s="70" t="n">
        <v>10307.4101240254</v>
      </c>
      <c r="Q61" s="70" t="n">
        <v>10643.729742356</v>
      </c>
      <c r="R61" s="70" t="n">
        <v>10839.4697648283</v>
      </c>
      <c r="S61" s="70" t="n">
        <v>11186.1120556769</v>
      </c>
      <c r="T61" s="70" t="n">
        <v>10511.106184165</v>
      </c>
      <c r="U61" s="70" t="n">
        <v>10472.6188734674</v>
      </c>
      <c r="V61" s="70" t="n">
        <v>10610.8234766738</v>
      </c>
      <c r="W61" s="70" t="n">
        <v>11059.6198998362</v>
      </c>
      <c r="X61" s="70" t="n">
        <v>10342.6143496676</v>
      </c>
      <c r="Y61" s="51" t="n">
        <f aca="false">N61-X61</f>
        <v>3926.4621735404</v>
      </c>
      <c r="Z61" s="146" t="e">
        <f aca="false">rri(24,N61,X61)</f>
        <v>#NAME?</v>
      </c>
      <c r="AA61" s="146" t="e">
        <f aca="false">rri(10,R61,X61)</f>
        <v>#NAME?</v>
      </c>
    </row>
    <row r="62" customFormat="false" ht="12.75" hidden="false" customHeight="true" outlineLevel="0" collapsed="false">
      <c r="A62" s="40" t="s">
        <v>289</v>
      </c>
      <c r="B62" s="56" t="str">
        <f aca="false" t="array" ref="B62:B62">INDEX(Countries!$D$2:$D$255, MATCH($A62, Countries!$B$2:$B$255, 0))</f>
        <v>JAM</v>
      </c>
      <c r="C62" s="70" t="n">
        <v>182238</v>
      </c>
      <c r="D62" s="70" t="n">
        <v>189576</v>
      </c>
      <c r="E62" s="70" t="n">
        <v>189641</v>
      </c>
      <c r="F62" s="70" t="n">
        <v>188109</v>
      </c>
      <c r="G62" s="70" t="n">
        <v>182319</v>
      </c>
      <c r="H62" s="70" t="n">
        <v>171650</v>
      </c>
      <c r="I62" s="70" t="n">
        <v>167504</v>
      </c>
      <c r="J62" s="70" t="n">
        <v>167166</v>
      </c>
      <c r="K62" s="70" t="n">
        <v>168429</v>
      </c>
      <c r="L62" s="70" t="n">
        <v>168849</v>
      </c>
      <c r="M62" s="70" t="n">
        <v>168686</v>
      </c>
      <c r="N62" s="70" t="n">
        <v>10550.8423989501</v>
      </c>
      <c r="O62" s="70" t="n">
        <v>10975.8417689196</v>
      </c>
      <c r="P62" s="70" t="n">
        <v>10979.5988759981</v>
      </c>
      <c r="Q62" s="70" t="n">
        <v>10890.9326743063</v>
      </c>
      <c r="R62" s="70" t="n">
        <v>10555.5750280989</v>
      </c>
      <c r="S62" s="70" t="n">
        <v>9937.55668613888</v>
      </c>
      <c r="T62" s="70" t="n">
        <v>9697.39952091396</v>
      </c>
      <c r="U62" s="70" t="n">
        <v>9677.77626996791</v>
      </c>
      <c r="V62" s="70" t="n">
        <v>9750.89984911683</v>
      </c>
      <c r="W62" s="70" t="n">
        <v>9775.19567218512</v>
      </c>
      <c r="X62" s="70" t="n">
        <v>9765.75373702316</v>
      </c>
      <c r="Y62" s="51" t="n">
        <f aca="false">N62-X62</f>
        <v>785.08866192694</v>
      </c>
      <c r="Z62" s="146" t="e">
        <f aca="false">rri(24,N62,X62)</f>
        <v>#NAME?</v>
      </c>
      <c r="AA62" s="146" t="e">
        <f aca="false">rri(10,R62,X62)</f>
        <v>#NAME?</v>
      </c>
    </row>
    <row r="63" customFormat="false" ht="12.75" hidden="false" customHeight="true" outlineLevel="0" collapsed="false">
      <c r="A63" s="40" t="s">
        <v>290</v>
      </c>
      <c r="B63" s="56" t="str">
        <f aca="false" t="array" ref="B63:B63">INDEX(Countries!$D$2:$D$255, MATCH($A63, Countries!$B$2:$B$255, 0))</f>
        <v>JPN</v>
      </c>
      <c r="C63" s="70" t="n">
        <v>18722</v>
      </c>
      <c r="D63" s="70" t="n">
        <v>18650</v>
      </c>
      <c r="E63" s="70" t="n">
        <v>18549</v>
      </c>
      <c r="F63" s="70" t="n">
        <v>18509</v>
      </c>
      <c r="G63" s="70" t="n">
        <v>18424</v>
      </c>
      <c r="H63" s="70" t="n">
        <v>18319</v>
      </c>
      <c r="I63" s="70" t="n">
        <v>18208</v>
      </c>
      <c r="J63" s="70" t="n">
        <v>18199</v>
      </c>
      <c r="K63" s="70" t="n">
        <v>18512</v>
      </c>
      <c r="L63" s="70" t="n">
        <v>18806</v>
      </c>
      <c r="M63" s="70" t="n">
        <v>18805</v>
      </c>
      <c r="N63" s="70" t="n">
        <v>1036.0042712306</v>
      </c>
      <c r="O63" s="70" t="n">
        <v>1032.04270330359</v>
      </c>
      <c r="P63" s="70" t="n">
        <v>1026.48755473447</v>
      </c>
      <c r="Q63" s="70" t="n">
        <v>1024.28565232735</v>
      </c>
      <c r="R63" s="70" t="n">
        <v>1019.62928416507</v>
      </c>
      <c r="S63" s="70" t="n">
        <v>1013.91837443625</v>
      </c>
      <c r="T63" s="70" t="n">
        <v>1007.88671119867</v>
      </c>
      <c r="U63" s="70" t="n">
        <v>1007.33105296545</v>
      </c>
      <c r="V63" s="70" t="n">
        <v>1024.61956355813</v>
      </c>
      <c r="W63" s="70" t="n">
        <v>1040.88133461507</v>
      </c>
      <c r="X63" s="70" t="n">
        <v>1040.8220552317</v>
      </c>
      <c r="Y63" s="51" t="n">
        <f aca="false">N63-X63</f>
        <v>-4.81778400110011</v>
      </c>
      <c r="Z63" s="146" t="e">
        <f aca="false">rri(24,N63,X63)</f>
        <v>#NAME?</v>
      </c>
      <c r="AA63" s="146" t="e">
        <f aca="false">rri(10,R63,X63)</f>
        <v>#NAME?</v>
      </c>
    </row>
    <row r="64" customFormat="false" ht="12.75" hidden="false" customHeight="true" outlineLevel="0" collapsed="false">
      <c r="A64" s="40" t="s">
        <v>149</v>
      </c>
      <c r="B64" s="56" t="str">
        <f aca="false" t="array" ref="B64:B64">INDEX(Countries!$D$2:$D$255, MATCH($A64, Countries!$B$2:$B$255, 0))</f>
        <v>KEN</v>
      </c>
      <c r="C64" s="70" t="n">
        <v>905777</v>
      </c>
      <c r="D64" s="70" t="n">
        <v>888791</v>
      </c>
      <c r="E64" s="70" t="n">
        <v>880761</v>
      </c>
      <c r="F64" s="70" t="n">
        <v>889693</v>
      </c>
      <c r="G64" s="70" t="n">
        <v>890774</v>
      </c>
      <c r="H64" s="70" t="n">
        <v>883968</v>
      </c>
      <c r="I64" s="70" t="n">
        <v>877364</v>
      </c>
      <c r="J64" s="70" t="n">
        <v>881619</v>
      </c>
      <c r="K64" s="70" t="n">
        <v>890795</v>
      </c>
      <c r="L64" s="70" t="n">
        <v>894775</v>
      </c>
      <c r="M64" s="70" t="n">
        <v>891455</v>
      </c>
      <c r="N64" s="70" t="n">
        <v>54990.4480985768</v>
      </c>
      <c r="O64" s="70" t="n">
        <v>53959.7329357181</v>
      </c>
      <c r="P64" s="70" t="n">
        <v>53472.37157697</v>
      </c>
      <c r="Q64" s="70" t="n">
        <v>54014.7932072538</v>
      </c>
      <c r="R64" s="70" t="n">
        <v>54080.0103143494</v>
      </c>
      <c r="S64" s="70" t="n">
        <v>53667.0848370337</v>
      </c>
      <c r="T64" s="70" t="n">
        <v>53266.2356697749</v>
      </c>
      <c r="U64" s="70" t="n">
        <v>53524.7065452084</v>
      </c>
      <c r="V64" s="70" t="n">
        <v>54081.4429636873</v>
      </c>
      <c r="W64" s="70" t="n">
        <v>54322.9617690761</v>
      </c>
      <c r="X64" s="70" t="n">
        <v>54121.5005759613</v>
      </c>
      <c r="Y64" s="51" t="n">
        <f aca="false">N64-X64</f>
        <v>868.947522615505</v>
      </c>
      <c r="Z64" s="146" t="e">
        <f aca="false">rri(24,N64,X64)</f>
        <v>#NAME?</v>
      </c>
      <c r="AA64" s="147" t="e">
        <f aca="false">rri(10,R64,X64)</f>
        <v>#NAME?</v>
      </c>
    </row>
    <row r="65" customFormat="false" ht="12.75" hidden="false" customHeight="true" outlineLevel="0" collapsed="false">
      <c r="A65" s="40" t="s">
        <v>291</v>
      </c>
      <c r="B65" s="56" t="str">
        <f aca="false" t="array" ref="B65:B65">INDEX(Countries!$D$2:$D$255, MATCH($A65, Countries!$B$2:$B$255, 0))</f>
        <v>KIR</v>
      </c>
      <c r="C65" s="70" t="n">
        <v>2413</v>
      </c>
      <c r="D65" s="70" t="n">
        <v>2413</v>
      </c>
      <c r="E65" s="70" t="n">
        <v>2413</v>
      </c>
      <c r="F65" s="70" t="n">
        <v>2413</v>
      </c>
      <c r="G65" s="70" t="n">
        <v>2413</v>
      </c>
      <c r="H65" s="70" t="n">
        <v>2413</v>
      </c>
      <c r="I65" s="70" t="n">
        <v>2413</v>
      </c>
      <c r="J65" s="70" t="n">
        <v>2413</v>
      </c>
      <c r="K65" s="70" t="n">
        <v>2413</v>
      </c>
      <c r="L65" s="70" t="n">
        <v>2413</v>
      </c>
      <c r="M65" s="70" t="n">
        <v>2413</v>
      </c>
      <c r="N65" s="70" t="n">
        <v>146.482619017108</v>
      </c>
      <c r="O65" s="70" t="n">
        <v>146.482619017108</v>
      </c>
      <c r="P65" s="70" t="n">
        <v>146.482619017108</v>
      </c>
      <c r="Q65" s="70" t="n">
        <v>146.482619017108</v>
      </c>
      <c r="R65" s="70" t="n">
        <v>146.482619017108</v>
      </c>
      <c r="S65" s="70" t="n">
        <v>146.482619017108</v>
      </c>
      <c r="T65" s="70" t="n">
        <v>146.482619017108</v>
      </c>
      <c r="U65" s="70" t="n">
        <v>146.482619017108</v>
      </c>
      <c r="V65" s="70" t="n">
        <v>146.482619017108</v>
      </c>
      <c r="W65" s="70" t="n">
        <v>146.482619017108</v>
      </c>
      <c r="X65" s="70" t="n">
        <v>146.482619017108</v>
      </c>
      <c r="Y65" s="51" t="n">
        <f aca="false">N65-X65</f>
        <v>0</v>
      </c>
      <c r="Z65" s="146" t="e">
        <f aca="false">rri(24,N65,X65)</f>
        <v>#NAME?</v>
      </c>
      <c r="AA65" s="146" t="e">
        <f aca="false">rri(10,R65,X65)</f>
        <v>#NAME?</v>
      </c>
    </row>
    <row r="66" customFormat="false" ht="12.75" hidden="false" customHeight="true" outlineLevel="0" collapsed="false">
      <c r="A66" s="40" t="s">
        <v>292</v>
      </c>
      <c r="B66" s="56" t="str">
        <f aca="false" t="array" ref="B66:B66">INDEX(Countries!$D$2:$D$255, MATCH($A66, Countries!$B$2:$B$255, 0))</f>
        <v>LBR</v>
      </c>
      <c r="C66" s="70" t="n">
        <v>308817</v>
      </c>
      <c r="D66" s="70" t="n">
        <v>311536</v>
      </c>
      <c r="E66" s="70" t="n">
        <v>310876</v>
      </c>
      <c r="F66" s="70" t="n">
        <v>311657</v>
      </c>
      <c r="G66" s="70" t="n">
        <v>311913</v>
      </c>
      <c r="H66" s="70" t="n">
        <v>310505</v>
      </c>
      <c r="I66" s="70" t="n">
        <v>308017</v>
      </c>
      <c r="J66" s="70" t="n">
        <v>309197</v>
      </c>
      <c r="K66" s="70" t="n">
        <v>307500</v>
      </c>
      <c r="L66" s="70" t="n">
        <v>305482</v>
      </c>
      <c r="M66" s="70" t="n">
        <v>298533</v>
      </c>
      <c r="N66" s="70" t="n">
        <v>18681.7554377544</v>
      </c>
      <c r="O66" s="70" t="n">
        <v>18846.1622722337</v>
      </c>
      <c r="P66" s="70" t="n">
        <v>18806.237917821</v>
      </c>
      <c r="Q66" s="70" t="n">
        <v>18853.4460091362</v>
      </c>
      <c r="R66" s="70" t="n">
        <v>18868.8827768528</v>
      </c>
      <c r="S66" s="70" t="n">
        <v>18783.6868651394</v>
      </c>
      <c r="T66" s="70" t="n">
        <v>18633.1681573421</v>
      </c>
      <c r="U66" s="70" t="n">
        <v>18704.4878464652</v>
      </c>
      <c r="V66" s="70" t="n">
        <v>18601.9350545359</v>
      </c>
      <c r="W66" s="70" t="n">
        <v>18479.9970358356</v>
      </c>
      <c r="X66" s="70" t="n">
        <v>18059.8364511568</v>
      </c>
      <c r="Y66" s="51" t="n">
        <f aca="false">N66-X66</f>
        <v>621.918986597601</v>
      </c>
      <c r="Z66" s="146" t="e">
        <f aca="false">rri(24,N66,X66)</f>
        <v>#NAME?</v>
      </c>
      <c r="AA66" s="146" t="e">
        <f aca="false">rri(10,R66,X66)</f>
        <v>#NAME?</v>
      </c>
    </row>
    <row r="67" customFormat="false" ht="12.75" hidden="false" customHeight="true" outlineLevel="0" collapsed="false">
      <c r="A67" s="40" t="s">
        <v>293</v>
      </c>
      <c r="B67" s="56" t="str">
        <f aca="false" t="array" ref="B67:B67">INDEX(Countries!$D$2:$D$255, MATCH($A67, Countries!$B$2:$B$255, 0))</f>
        <v>MDG</v>
      </c>
      <c r="C67" s="70" t="n">
        <v>4847164</v>
      </c>
      <c r="D67" s="70" t="n">
        <v>4756251</v>
      </c>
      <c r="E67" s="70" t="n">
        <v>4717919</v>
      </c>
      <c r="F67" s="70" t="n">
        <v>4725081</v>
      </c>
      <c r="G67" s="70" t="n">
        <v>4716423</v>
      </c>
      <c r="H67" s="70" t="n">
        <v>4710951</v>
      </c>
      <c r="I67" s="70" t="n">
        <v>4693125</v>
      </c>
      <c r="J67" s="70" t="n">
        <v>4701753</v>
      </c>
      <c r="K67" s="70" t="n">
        <v>4728209</v>
      </c>
      <c r="L67" s="70" t="n">
        <v>4747641</v>
      </c>
      <c r="M67" s="70" t="n">
        <v>4734747</v>
      </c>
      <c r="N67" s="70" t="n">
        <v>282644.238458444</v>
      </c>
      <c r="O67" s="70" t="n">
        <v>277405.603846722</v>
      </c>
      <c r="P67" s="70" t="n">
        <v>275192.626425084</v>
      </c>
      <c r="Q67" s="70" t="n">
        <v>275614.826844636</v>
      </c>
      <c r="R67" s="70" t="n">
        <v>275106.60672472</v>
      </c>
      <c r="S67" s="70" t="n">
        <v>274786.728047077</v>
      </c>
      <c r="T67" s="70" t="n">
        <v>273747.385552443</v>
      </c>
      <c r="U67" s="70" t="n">
        <v>274253.491960355</v>
      </c>
      <c r="V67" s="70" t="n">
        <v>275803.961228446</v>
      </c>
      <c r="W67" s="70" t="n">
        <v>276939.143619062</v>
      </c>
      <c r="X67" s="70" t="n">
        <v>276192.511439597</v>
      </c>
      <c r="Y67" s="51" t="n">
        <f aca="false">N67-X67</f>
        <v>6451.72701884701</v>
      </c>
      <c r="Z67" s="146" t="e">
        <f aca="false">rri(24,N67,X67)</f>
        <v>#NAME?</v>
      </c>
      <c r="AA67" s="146" t="e">
        <f aca="false">rri(10,R67,X67)</f>
        <v>#NAME?</v>
      </c>
    </row>
    <row r="68" customFormat="false" ht="12.75" hidden="false" customHeight="true" outlineLevel="0" collapsed="false">
      <c r="A68" s="40" t="s">
        <v>294</v>
      </c>
      <c r="B68" s="56" t="str">
        <f aca="false" t="array" ref="B68:B68">INDEX(Countries!$D$2:$D$255, MATCH($A68, Countries!$B$2:$B$255, 0))</f>
        <v>MYS</v>
      </c>
      <c r="C68" s="70" t="n">
        <v>8773168</v>
      </c>
      <c r="D68" s="70" t="n">
        <v>8720344</v>
      </c>
      <c r="E68" s="70" t="n">
        <v>8676531</v>
      </c>
      <c r="F68" s="70" t="n">
        <v>8695292</v>
      </c>
      <c r="G68" s="70" t="n">
        <v>8686485</v>
      </c>
      <c r="H68" s="70" t="n">
        <v>8637016</v>
      </c>
      <c r="I68" s="70" t="n">
        <v>8600945</v>
      </c>
      <c r="J68" s="70" t="n">
        <v>8610997</v>
      </c>
      <c r="K68" s="70" t="n">
        <v>8633227</v>
      </c>
      <c r="L68" s="70" t="n">
        <v>8642904</v>
      </c>
      <c r="M68" s="70" t="n">
        <v>8610729</v>
      </c>
      <c r="N68" s="70" t="n">
        <v>531481.701373604</v>
      </c>
      <c r="O68" s="70" t="n">
        <v>528270.37924772</v>
      </c>
      <c r="P68" s="70" t="n">
        <v>525612.796219184</v>
      </c>
      <c r="Q68" s="70" t="n">
        <v>526749.658437376</v>
      </c>
      <c r="R68" s="70" t="n">
        <v>526216.475896096</v>
      </c>
      <c r="S68" s="70" t="n">
        <v>523216.022726482</v>
      </c>
      <c r="T68" s="70" t="n">
        <v>521030.400387252</v>
      </c>
      <c r="U68" s="70" t="n">
        <v>521638.95083402</v>
      </c>
      <c r="V68" s="70" t="n">
        <v>522983.295177173</v>
      </c>
      <c r="W68" s="70" t="n">
        <v>523566.630912873</v>
      </c>
      <c r="X68" s="70" t="n">
        <v>521617.794052728</v>
      </c>
      <c r="Y68" s="51" t="n">
        <f aca="false">N68-X68</f>
        <v>9863.90732087602</v>
      </c>
      <c r="Z68" s="146" t="e">
        <f aca="false">rri(24,N68,X68)</f>
        <v>#NAME?</v>
      </c>
      <c r="AA68" s="146" t="e">
        <f aca="false">rri(10,R68,X68)</f>
        <v>#NAME?</v>
      </c>
    </row>
    <row r="69" customFormat="false" ht="12.75" hidden="false" customHeight="true" outlineLevel="0" collapsed="false">
      <c r="A69" s="40" t="s">
        <v>295</v>
      </c>
      <c r="B69" s="56" t="str">
        <f aca="false" t="array" ref="B69:B69">INDEX(Countries!$D$2:$D$255, MATCH($A69, Countries!$B$2:$B$255, 0))</f>
        <v>MDV</v>
      </c>
      <c r="C69" s="70" t="n">
        <v>1610</v>
      </c>
      <c r="D69" s="70" t="n">
        <v>1610</v>
      </c>
      <c r="E69" s="70" t="n">
        <v>1610</v>
      </c>
      <c r="F69" s="70" t="n">
        <v>1610</v>
      </c>
      <c r="G69" s="70" t="n">
        <v>1610</v>
      </c>
      <c r="H69" s="70" t="n">
        <v>1610</v>
      </c>
      <c r="I69" s="70" t="n">
        <v>1610</v>
      </c>
      <c r="J69" s="70" t="n">
        <v>1610</v>
      </c>
      <c r="K69" s="70" t="n">
        <v>1610</v>
      </c>
      <c r="L69" s="70" t="n">
        <v>1610</v>
      </c>
      <c r="M69" s="70" t="n">
        <v>1610</v>
      </c>
      <c r="N69" s="70" t="n">
        <v>97.3440665601131</v>
      </c>
      <c r="O69" s="70" t="n">
        <v>97.3440665601131</v>
      </c>
      <c r="P69" s="70" t="n">
        <v>97.3440665601131</v>
      </c>
      <c r="Q69" s="70" t="n">
        <v>97.3440665601131</v>
      </c>
      <c r="R69" s="70" t="n">
        <v>97.3440665601131</v>
      </c>
      <c r="S69" s="70" t="n">
        <v>97.3440665601131</v>
      </c>
      <c r="T69" s="70" t="n">
        <v>97.3440665601131</v>
      </c>
      <c r="U69" s="70" t="n">
        <v>97.3440665601131</v>
      </c>
      <c r="V69" s="70" t="n">
        <v>97.3440665601131</v>
      </c>
      <c r="W69" s="70" t="n">
        <v>97.3440665601131</v>
      </c>
      <c r="X69" s="70" t="n">
        <v>97.3440665601131</v>
      </c>
      <c r="Y69" s="51" t="n">
        <f aca="false">N69-X69</f>
        <v>0</v>
      </c>
      <c r="Z69" s="146" t="e">
        <f aca="false">rri(24,N69,X69)</f>
        <v>#NAME?</v>
      </c>
      <c r="AA69" s="146" t="e">
        <f aca="false">rri(10,R69,X69)</f>
        <v>#NAME?</v>
      </c>
    </row>
    <row r="70" customFormat="false" ht="12.75" hidden="false" customHeight="true" outlineLevel="0" collapsed="false">
      <c r="A70" s="40" t="s">
        <v>296</v>
      </c>
      <c r="B70" s="56" t="str">
        <f aca="false" t="array" ref="B70:B70">INDEX(Countries!$D$2:$D$255, MATCH($A70, Countries!$B$2:$B$255, 0))</f>
        <v>MHL</v>
      </c>
      <c r="C70" s="70" t="n">
        <v>538</v>
      </c>
      <c r="D70" s="70" t="n">
        <v>538</v>
      </c>
      <c r="E70" s="70" t="n">
        <v>538</v>
      </c>
      <c r="F70" s="70" t="n">
        <v>538</v>
      </c>
      <c r="G70" s="70" t="n">
        <v>538</v>
      </c>
      <c r="H70" s="70" t="n">
        <v>538</v>
      </c>
      <c r="I70" s="70" t="n">
        <v>538</v>
      </c>
      <c r="J70" s="70" t="n">
        <v>538</v>
      </c>
      <c r="K70" s="70" t="n">
        <v>538</v>
      </c>
      <c r="L70" s="70" t="n">
        <v>538</v>
      </c>
      <c r="M70" s="70" t="n">
        <v>538</v>
      </c>
      <c r="N70" s="70" t="n">
        <v>32.5446447060772</v>
      </c>
      <c r="O70" s="70" t="n">
        <v>32.5446447060772</v>
      </c>
      <c r="P70" s="70" t="n">
        <v>32.5446447060772</v>
      </c>
      <c r="Q70" s="70" t="n">
        <v>32.5446447060772</v>
      </c>
      <c r="R70" s="70" t="n">
        <v>32.5446447060772</v>
      </c>
      <c r="S70" s="70" t="n">
        <v>32.5446447060772</v>
      </c>
      <c r="T70" s="70" t="n">
        <v>32.5446447060772</v>
      </c>
      <c r="U70" s="70" t="n">
        <v>32.5446447060772</v>
      </c>
      <c r="V70" s="70" t="n">
        <v>32.5446447060772</v>
      </c>
      <c r="W70" s="70" t="n">
        <v>32.5446447060772</v>
      </c>
      <c r="X70" s="70" t="n">
        <v>32.5446447060772</v>
      </c>
      <c r="Y70" s="51" t="n">
        <f aca="false">N70-X70</f>
        <v>0</v>
      </c>
      <c r="Z70" s="146" t="e">
        <f aca="false">rri(24,N70,X70)</f>
        <v>#NAME?</v>
      </c>
      <c r="AA70" s="146" t="e">
        <f aca="false">rri(10,R70,X70)</f>
        <v>#NAME?</v>
      </c>
    </row>
    <row r="71" customFormat="false" ht="12.75" hidden="false" customHeight="true" outlineLevel="0" collapsed="false">
      <c r="A71" s="40" t="s">
        <v>297</v>
      </c>
      <c r="B71" s="56" t="str">
        <f aca="false" t="array" ref="B71:B71">INDEX(Countries!$D$2:$D$255, MATCH($A71, Countries!$B$2:$B$255, 0))</f>
        <v>MTQ</v>
      </c>
      <c r="C71" s="70" t="n">
        <v>32623</v>
      </c>
      <c r="D71" s="70" t="n">
        <v>32672</v>
      </c>
      <c r="E71" s="70" t="n">
        <v>32680</v>
      </c>
      <c r="F71" s="70" t="n">
        <v>32959</v>
      </c>
      <c r="G71" s="70" t="n">
        <v>32856</v>
      </c>
      <c r="H71" s="70" t="n">
        <v>32909</v>
      </c>
      <c r="I71" s="70" t="n">
        <v>32434</v>
      </c>
      <c r="J71" s="70" t="n">
        <v>32512</v>
      </c>
      <c r="K71" s="70" t="n">
        <v>32735</v>
      </c>
      <c r="L71" s="70" t="n">
        <v>33297</v>
      </c>
      <c r="M71" s="70" t="n">
        <v>33235</v>
      </c>
      <c r="N71" s="70" t="n">
        <v>1920.97209729858</v>
      </c>
      <c r="O71" s="70" t="n">
        <v>1923.85693559921</v>
      </c>
      <c r="P71" s="70" t="n">
        <v>1924.32665103595</v>
      </c>
      <c r="Q71" s="70" t="n">
        <v>1940.75718116045</v>
      </c>
      <c r="R71" s="70" t="n">
        <v>1934.69200178517</v>
      </c>
      <c r="S71" s="70" t="n">
        <v>1937.81255022203</v>
      </c>
      <c r="T71" s="70" t="n">
        <v>1909.84103911475</v>
      </c>
      <c r="U71" s="70" t="n">
        <v>1914.43336332872</v>
      </c>
      <c r="V71" s="70" t="n">
        <v>1927.56350583531</v>
      </c>
      <c r="W71" s="70" t="n">
        <v>1960.65474842007</v>
      </c>
      <c r="X71" s="70" t="n">
        <v>1957.00461167507</v>
      </c>
      <c r="Y71" s="51" t="n">
        <f aca="false">N71-X71</f>
        <v>-36.0325143764901</v>
      </c>
      <c r="Z71" s="146" t="e">
        <f aca="false">rri(24,N71,X71)</f>
        <v>#NAME?</v>
      </c>
      <c r="AA71" s="146" t="e">
        <f aca="false">rri(10,R71,X71)</f>
        <v>#NAME?</v>
      </c>
    </row>
    <row r="72" customFormat="false" ht="12.75" hidden="false" customHeight="true" outlineLevel="0" collapsed="false">
      <c r="A72" s="40" t="s">
        <v>298</v>
      </c>
      <c r="B72" s="56" t="str">
        <f aca="false" t="array" ref="B72:B72">INDEX(Countries!$D$2:$D$255, MATCH($A72, Countries!$B$2:$B$255, 0))</f>
        <v>MRT</v>
      </c>
      <c r="C72" s="70" t="n">
        <v>5567</v>
      </c>
      <c r="D72" s="70" t="n">
        <v>5447</v>
      </c>
      <c r="E72" s="70" t="n">
        <v>5291</v>
      </c>
      <c r="F72" s="70" t="n">
        <v>5170</v>
      </c>
      <c r="G72" s="70" t="n">
        <v>4964</v>
      </c>
      <c r="H72" s="70" t="n">
        <v>5411</v>
      </c>
      <c r="I72" s="70" t="n">
        <v>5022</v>
      </c>
      <c r="J72" s="70" t="n">
        <v>4895</v>
      </c>
      <c r="K72" s="70" t="n">
        <v>4737</v>
      </c>
      <c r="L72" s="70" t="n">
        <v>5551</v>
      </c>
      <c r="M72" s="70" t="n">
        <v>6096</v>
      </c>
      <c r="N72" s="70" t="n">
        <v>325.37157907373</v>
      </c>
      <c r="O72" s="70" t="n">
        <v>318.344871160141</v>
      </c>
      <c r="P72" s="70" t="n">
        <v>309.224760321374</v>
      </c>
      <c r="Q72" s="70" t="n">
        <v>302.155924838578</v>
      </c>
      <c r="R72" s="70" t="n">
        <v>290.116621959252</v>
      </c>
      <c r="S72" s="70" t="n">
        <v>316.248358202036</v>
      </c>
      <c r="T72" s="70" t="n">
        <v>293.507734862033</v>
      </c>
      <c r="U72" s="70" t="n">
        <v>286.082201978785</v>
      </c>
      <c r="V72" s="70" t="n">
        <v>276.871451798394</v>
      </c>
      <c r="W72" s="70" t="n">
        <v>324.475707733857</v>
      </c>
      <c r="X72" s="70" t="n">
        <v>356.311429787909</v>
      </c>
      <c r="Y72" s="51" t="n">
        <f aca="false">N72-X72</f>
        <v>-30.939850714179</v>
      </c>
      <c r="Z72" s="146" t="e">
        <f aca="false">rri(24,N72,X72)</f>
        <v>#NAME?</v>
      </c>
      <c r="AA72" s="146" t="e">
        <f aca="false">rri(10,R72,X72)</f>
        <v>#NAME?</v>
      </c>
    </row>
    <row r="73" customFormat="false" ht="12.75" hidden="false" customHeight="true" outlineLevel="0" collapsed="false">
      <c r="A73" s="40" t="s">
        <v>299</v>
      </c>
      <c r="B73" s="56" t="str">
        <f aca="false" t="array" ref="B73:B73">INDEX(Countries!$D$2:$D$255, MATCH($A73, Countries!$B$2:$B$255, 0))</f>
        <v>MUS</v>
      </c>
      <c r="C73" s="70" t="n">
        <v>9680</v>
      </c>
      <c r="D73" s="70" t="n">
        <v>7497</v>
      </c>
      <c r="E73" s="70" t="n">
        <v>7143</v>
      </c>
      <c r="F73" s="70" t="n">
        <v>7065</v>
      </c>
      <c r="G73" s="70" t="n">
        <v>7006</v>
      </c>
      <c r="H73" s="70" t="n">
        <v>7010</v>
      </c>
      <c r="I73" s="70" t="n">
        <v>6984</v>
      </c>
      <c r="J73" s="70" t="n">
        <v>6778</v>
      </c>
      <c r="K73" s="70" t="n">
        <v>6912</v>
      </c>
      <c r="L73" s="70" t="n">
        <v>7173</v>
      </c>
      <c r="M73" s="70" t="n">
        <v>7275</v>
      </c>
      <c r="N73" s="70" t="n">
        <v>552.933216373977</v>
      </c>
      <c r="O73" s="70" t="n">
        <v>428.251122755714</v>
      </c>
      <c r="P73" s="70" t="n">
        <v>408.029990308676</v>
      </c>
      <c r="Q73" s="70" t="n">
        <v>403.574391107678</v>
      </c>
      <c r="R73" s="70" t="n">
        <v>400.198670587286</v>
      </c>
      <c r="S73" s="70" t="n">
        <v>400.421571444605</v>
      </c>
      <c r="T73" s="70" t="n">
        <v>398.933879026374</v>
      </c>
      <c r="U73" s="70" t="n">
        <v>387.175381512153</v>
      </c>
      <c r="V73" s="70" t="n">
        <v>394.828723726342</v>
      </c>
      <c r="W73" s="70" t="n">
        <v>409.731810809342</v>
      </c>
      <c r="X73" s="70" t="n">
        <v>415.556512365117</v>
      </c>
      <c r="Y73" s="51" t="n">
        <f aca="false">N73-X73</f>
        <v>137.37670400886</v>
      </c>
      <c r="Z73" s="146" t="e">
        <f aca="false">rri(24,N73,X73)</f>
        <v>#NAME?</v>
      </c>
      <c r="AA73" s="146" t="e">
        <f aca="false">rri(10,R73,X73)</f>
        <v>#NAME?</v>
      </c>
    </row>
    <row r="74" customFormat="false" ht="12.75" hidden="false" customHeight="true" outlineLevel="0" collapsed="false">
      <c r="A74" s="40" t="s">
        <v>300</v>
      </c>
      <c r="B74" s="56" t="str">
        <f aca="false" t="array" ref="B74:B74">INDEX(Countries!$D$2:$D$255, MATCH($A74, Countries!$B$2:$B$255, 0))</f>
        <v>MYT</v>
      </c>
      <c r="C74" s="70" t="n">
        <v>11411</v>
      </c>
      <c r="D74" s="70" t="n">
        <v>11690</v>
      </c>
      <c r="E74" s="70" t="n">
        <v>11827</v>
      </c>
      <c r="F74" s="70" t="n">
        <v>11791</v>
      </c>
      <c r="G74" s="70" t="n">
        <v>11707</v>
      </c>
      <c r="H74" s="70" t="n">
        <v>11495</v>
      </c>
      <c r="I74" s="70" t="n">
        <v>11386</v>
      </c>
      <c r="J74" s="70" t="n">
        <v>11419</v>
      </c>
      <c r="K74" s="70" t="n">
        <v>11601</v>
      </c>
      <c r="L74" s="70" t="n">
        <v>11640</v>
      </c>
      <c r="M74" s="70" t="n">
        <v>11438</v>
      </c>
      <c r="N74" s="70" t="n">
        <v>676.752720998933</v>
      </c>
      <c r="O74" s="70" t="n">
        <v>693.293758071065</v>
      </c>
      <c r="P74" s="70" t="n">
        <v>701.417804053545</v>
      </c>
      <c r="Q74" s="70" t="n">
        <v>699.283922946668</v>
      </c>
      <c r="R74" s="70" t="n">
        <v>694.30442215976</v>
      </c>
      <c r="S74" s="70" t="n">
        <v>681.73580588641</v>
      </c>
      <c r="T74" s="70" t="n">
        <v>675.272657856188</v>
      </c>
      <c r="U74" s="70" t="n">
        <v>677.228021197075</v>
      </c>
      <c r="V74" s="70" t="n">
        <v>688.021149666373</v>
      </c>
      <c r="W74" s="70" t="n">
        <v>690.335851513709</v>
      </c>
      <c r="X74" s="70" t="n">
        <v>678.358183143493</v>
      </c>
      <c r="Y74" s="51" t="n">
        <f aca="false">N74-X74</f>
        <v>-1.60546214455997</v>
      </c>
      <c r="Z74" s="146" t="e">
        <f aca="false">rri(24,N74,X74)</f>
        <v>#NAME?</v>
      </c>
      <c r="AA74" s="146" t="e">
        <f aca="false">rri(10,R74,X74)</f>
        <v>#NAME?</v>
      </c>
    </row>
    <row r="75" customFormat="false" ht="12.75" hidden="false" customHeight="true" outlineLevel="0" collapsed="false">
      <c r="A75" s="40" t="s">
        <v>150</v>
      </c>
      <c r="B75" s="56" t="str">
        <f aca="false" t="array" ref="B75:B75">INDEX(Countries!$D$2:$D$255, MATCH($A75, Countries!$B$2:$B$255, 0))</f>
        <v>MEX</v>
      </c>
      <c r="C75" s="70" t="n">
        <v>18414632</v>
      </c>
      <c r="D75" s="70" t="n">
        <v>17849023</v>
      </c>
      <c r="E75" s="70" t="n">
        <v>17538884</v>
      </c>
      <c r="F75" s="70" t="n">
        <v>17378797</v>
      </c>
      <c r="G75" s="70" t="n">
        <v>17324371</v>
      </c>
      <c r="H75" s="70" t="n">
        <v>17224288</v>
      </c>
      <c r="I75" s="70" t="n">
        <v>17243863</v>
      </c>
      <c r="J75" s="70" t="n">
        <v>17369586</v>
      </c>
      <c r="K75" s="70" t="n">
        <v>17588953</v>
      </c>
      <c r="L75" s="70" t="n">
        <v>17616476</v>
      </c>
      <c r="M75" s="70" t="n">
        <v>17385870</v>
      </c>
      <c r="N75" s="70" t="n">
        <v>1050306.21072538</v>
      </c>
      <c r="O75" s="70" t="n">
        <v>1018484.95649534</v>
      </c>
      <c r="P75" s="70" t="n">
        <v>1000915.34826274</v>
      </c>
      <c r="Q75" s="70" t="n">
        <v>991789.588220558</v>
      </c>
      <c r="R75" s="70" t="n">
        <v>988644.555843777</v>
      </c>
      <c r="S75" s="70" t="n">
        <v>982901.32204745</v>
      </c>
      <c r="T75" s="70" t="n">
        <v>984000.669795301</v>
      </c>
      <c r="U75" s="70" t="n">
        <v>991128.552617029</v>
      </c>
      <c r="V75" s="70" t="n">
        <v>1003539.54124269</v>
      </c>
      <c r="W75" s="70" t="n">
        <v>1005055.93782916</v>
      </c>
      <c r="X75" s="70" t="n">
        <v>991795.505255617</v>
      </c>
      <c r="Y75" s="51" t="n">
        <f aca="false">N75-X75</f>
        <v>58510.7054697631</v>
      </c>
      <c r="Z75" s="146" t="e">
        <f aca="false">rri(24,N75,X75)</f>
        <v>#NAME?</v>
      </c>
      <c r="AA75" s="147" t="e">
        <f aca="false">rri(10,R75,X75)</f>
        <v>#NAME?</v>
      </c>
    </row>
    <row r="76" customFormat="false" ht="12.75" hidden="false" customHeight="true" outlineLevel="0" collapsed="false">
      <c r="A76" s="40" t="s">
        <v>301</v>
      </c>
      <c r="B76" s="56" t="str">
        <f aca="false" t="array" ref="B76:B76">INDEX(Countries!$D$2:$D$255, MATCH($A76, Countries!$B$2:$B$255, 0))</f>
        <v>FSM</v>
      </c>
      <c r="C76" s="70" t="n">
        <v>150562</v>
      </c>
      <c r="D76" s="70" t="n">
        <v>144703</v>
      </c>
      <c r="E76" s="70" t="n">
        <v>144360</v>
      </c>
      <c r="F76" s="70" t="n">
        <v>144300</v>
      </c>
      <c r="G76" s="70" t="n">
        <v>149481</v>
      </c>
      <c r="H76" s="70" t="n">
        <v>150562</v>
      </c>
      <c r="I76" s="70" t="n">
        <v>150562</v>
      </c>
      <c r="J76" s="70" t="n">
        <v>150562</v>
      </c>
      <c r="K76" s="70" t="n">
        <v>150562</v>
      </c>
      <c r="L76" s="70" t="n">
        <v>145009</v>
      </c>
      <c r="M76" s="70" t="n">
        <v>144261</v>
      </c>
      <c r="N76" s="70" t="n">
        <v>9083.57579591038</v>
      </c>
      <c r="O76" s="70" t="n">
        <v>8730.49357745133</v>
      </c>
      <c r="P76" s="70" t="n">
        <v>8709.92506540355</v>
      </c>
      <c r="Q76" s="70" t="n">
        <v>8706.24323992135</v>
      </c>
      <c r="R76" s="70" t="n">
        <v>9018.75234556202</v>
      </c>
      <c r="S76" s="70" t="n">
        <v>9083.57579591038</v>
      </c>
      <c r="T76" s="70" t="n">
        <v>9083.57579591038</v>
      </c>
      <c r="U76" s="70" t="n">
        <v>9083.57579591038</v>
      </c>
      <c r="V76" s="70" t="n">
        <v>9083.57579591038</v>
      </c>
      <c r="W76" s="70" t="n">
        <v>8748.47975740249</v>
      </c>
      <c r="X76" s="70" t="n">
        <v>8703.3395686902</v>
      </c>
      <c r="Y76" s="51" t="n">
        <f aca="false">N76-X76</f>
        <v>380.236227220179</v>
      </c>
      <c r="Z76" s="146" t="e">
        <f aca="false">rri(24,N76,X76)</f>
        <v>#NAME?</v>
      </c>
      <c r="AA76" s="146" t="e">
        <f aca="false">rri(10,R76,X76)</f>
        <v>#NAME?</v>
      </c>
    </row>
    <row r="77" customFormat="false" ht="12.75" hidden="false" customHeight="true" outlineLevel="0" collapsed="false">
      <c r="A77" s="40" t="s">
        <v>302</v>
      </c>
      <c r="B77" s="56" t="str">
        <f aca="false" t="array" ref="B77:B77">INDEX(Countries!$D$2:$D$255, MATCH($A77, Countries!$B$2:$B$255, 0))</f>
        <v>MOZ</v>
      </c>
      <c r="C77" s="70" t="n">
        <v>5512104</v>
      </c>
      <c r="D77" s="70" t="n">
        <v>5444943</v>
      </c>
      <c r="E77" s="70" t="n">
        <v>5322643</v>
      </c>
      <c r="F77" s="70" t="n">
        <v>5290751</v>
      </c>
      <c r="G77" s="70" t="n">
        <v>5286504</v>
      </c>
      <c r="H77" s="70" t="n">
        <v>5292083</v>
      </c>
      <c r="I77" s="70" t="n">
        <v>5283696</v>
      </c>
      <c r="J77" s="70" t="n">
        <v>5303524</v>
      </c>
      <c r="K77" s="70" t="n">
        <v>5292346</v>
      </c>
      <c r="L77" s="70" t="n">
        <v>5224014</v>
      </c>
      <c r="M77" s="70" t="n">
        <v>5106779</v>
      </c>
      <c r="N77" s="70" t="n">
        <v>318644.687674461</v>
      </c>
      <c r="O77" s="70" t="n">
        <v>314768.033068857</v>
      </c>
      <c r="P77" s="70" t="n">
        <v>307717.518882438</v>
      </c>
      <c r="Q77" s="70" t="n">
        <v>305885.933573926</v>
      </c>
      <c r="R77" s="70" t="n">
        <v>305644.304369347</v>
      </c>
      <c r="S77" s="70" t="n">
        <v>305960.878269248</v>
      </c>
      <c r="T77" s="70" t="n">
        <v>305469.084159609</v>
      </c>
      <c r="U77" s="70" t="n">
        <v>306615.884668819</v>
      </c>
      <c r="V77" s="70" t="n">
        <v>306005.762359063</v>
      </c>
      <c r="W77" s="70" t="n">
        <v>302061.899392281</v>
      </c>
      <c r="X77" s="70" t="n">
        <v>295290.179948744</v>
      </c>
      <c r="Y77" s="51" t="n">
        <f aca="false">N77-X77</f>
        <v>23354.507725717</v>
      </c>
      <c r="Z77" s="146" t="e">
        <f aca="false">rri(24,N77,X77)</f>
        <v>#NAME?</v>
      </c>
      <c r="AA77" s="146" t="e">
        <f aca="false">rri(10,R77,X77)</f>
        <v>#NAME?</v>
      </c>
    </row>
    <row r="78" customFormat="false" ht="12.75" hidden="false" customHeight="true" outlineLevel="0" collapsed="false">
      <c r="A78" s="40" t="s">
        <v>303</v>
      </c>
      <c r="B78" s="56" t="str">
        <f aca="false" t="array" ref="B78:B78">INDEX(Countries!$D$2:$D$255, MATCH($A78, Countries!$B$2:$B$255, 0))</f>
        <v>MMR</v>
      </c>
      <c r="C78" s="70" t="n">
        <v>9956356</v>
      </c>
      <c r="D78" s="70" t="n">
        <v>9354074</v>
      </c>
      <c r="E78" s="70" t="n">
        <v>9190491</v>
      </c>
      <c r="F78" s="70" t="n">
        <v>9278061</v>
      </c>
      <c r="G78" s="70" t="n">
        <v>9178718</v>
      </c>
      <c r="H78" s="70" t="n">
        <v>8932414</v>
      </c>
      <c r="I78" s="70" t="n">
        <v>8903136</v>
      </c>
      <c r="J78" s="70" t="n">
        <v>8974356</v>
      </c>
      <c r="K78" s="70" t="n">
        <v>8967569</v>
      </c>
      <c r="L78" s="70" t="n">
        <v>8962611</v>
      </c>
      <c r="M78" s="70" t="n">
        <v>9077823</v>
      </c>
      <c r="N78" s="70" t="n">
        <v>582120.461610422</v>
      </c>
      <c r="O78" s="70" t="n">
        <v>547646.460041135</v>
      </c>
      <c r="P78" s="70" t="n">
        <v>538218.649763598</v>
      </c>
      <c r="Q78" s="70" t="n">
        <v>543248.27369217</v>
      </c>
      <c r="R78" s="70" t="n">
        <v>537504.876309215</v>
      </c>
      <c r="S78" s="70" t="n">
        <v>523246.968338248</v>
      </c>
      <c r="T78" s="70" t="n">
        <v>521546.094754128</v>
      </c>
      <c r="U78" s="70" t="n">
        <v>525653.24786417</v>
      </c>
      <c r="V78" s="70" t="n">
        <v>525228.430323514</v>
      </c>
      <c r="W78" s="70" t="n">
        <v>524883.450682067</v>
      </c>
      <c r="X78" s="70" t="n">
        <v>531436.415235332</v>
      </c>
      <c r="Y78" s="51" t="n">
        <f aca="false">N78-X78</f>
        <v>50684.04637509</v>
      </c>
      <c r="Z78" s="146" t="e">
        <f aca="false">rri(24,N78,X78)</f>
        <v>#NAME?</v>
      </c>
      <c r="AA78" s="146" t="e">
        <f aca="false">rri(10,R78,X78)</f>
        <v>#NAME?</v>
      </c>
    </row>
    <row r="79" customFormat="false" ht="12.75" hidden="false" customHeight="true" outlineLevel="0" collapsed="false">
      <c r="A79" s="40" t="s">
        <v>304</v>
      </c>
      <c r="B79" s="56" t="str">
        <f aca="false" t="array" ref="B79:B79">INDEX(Countries!$D$2:$D$255, MATCH($A79, Countries!$B$2:$B$255, 0))</f>
        <v>NCL</v>
      </c>
      <c r="C79" s="70" t="n">
        <v>581439</v>
      </c>
      <c r="D79" s="70" t="n">
        <v>572780</v>
      </c>
      <c r="E79" s="70" t="n">
        <v>571185</v>
      </c>
      <c r="F79" s="70" t="n">
        <v>567596</v>
      </c>
      <c r="G79" s="70" t="n">
        <v>568357</v>
      </c>
      <c r="H79" s="70" t="n">
        <v>567252</v>
      </c>
      <c r="I79" s="70" t="n">
        <v>570982</v>
      </c>
      <c r="J79" s="70" t="n">
        <v>572709</v>
      </c>
      <c r="K79" s="70" t="n">
        <v>580798</v>
      </c>
      <c r="L79" s="70" t="n">
        <v>591505</v>
      </c>
      <c r="M79" s="70" t="n">
        <v>593768</v>
      </c>
      <c r="N79" s="70" t="n">
        <v>33007.9947883527</v>
      </c>
      <c r="O79" s="70" t="n">
        <v>32518.5030884799</v>
      </c>
      <c r="P79" s="70" t="n">
        <v>32427.7455013956</v>
      </c>
      <c r="Q79" s="70" t="n">
        <v>32220.7648535307</v>
      </c>
      <c r="R79" s="70" t="n">
        <v>32262.8083762116</v>
      </c>
      <c r="S79" s="70" t="n">
        <v>32200.9761671113</v>
      </c>
      <c r="T79" s="70" t="n">
        <v>32413.5236363923</v>
      </c>
      <c r="U79" s="70" t="n">
        <v>32512.1404056477</v>
      </c>
      <c r="V79" s="70" t="n">
        <v>32971.4549196453</v>
      </c>
      <c r="W79" s="70" t="n">
        <v>33578.7357764993</v>
      </c>
      <c r="X79" s="70" t="n">
        <v>33706.6653315617</v>
      </c>
      <c r="Y79" s="51" t="n">
        <f aca="false">N79-X79</f>
        <v>-698.670543209002</v>
      </c>
      <c r="Z79" s="146" t="e">
        <f aca="false">rri(24,N79,X79)</f>
        <v>#NAME?</v>
      </c>
      <c r="AA79" s="146" t="e">
        <f aca="false">rri(10,R79,X79)</f>
        <v>#NAME?</v>
      </c>
    </row>
    <row r="80" customFormat="false" ht="12.75" hidden="false" customHeight="true" outlineLevel="0" collapsed="false">
      <c r="A80" s="40" t="s">
        <v>305</v>
      </c>
      <c r="B80" s="56" t="str">
        <f aca="false" t="array" ref="B80:B80">INDEX(Countries!$D$2:$D$255, MATCH($A80, Countries!$B$2:$B$255, 0))</f>
        <v>NZL</v>
      </c>
      <c r="C80" s="70" t="n">
        <v>588130</v>
      </c>
      <c r="D80" s="70" t="n">
        <v>608355</v>
      </c>
      <c r="E80" s="70" t="n">
        <v>607225</v>
      </c>
      <c r="F80" s="70" t="n">
        <v>611820</v>
      </c>
      <c r="G80" s="70" t="n">
        <v>611669</v>
      </c>
      <c r="H80" s="70" t="n">
        <v>612795</v>
      </c>
      <c r="I80" s="70" t="n">
        <v>610724</v>
      </c>
      <c r="J80" s="70" t="n">
        <v>612199</v>
      </c>
      <c r="K80" s="70" t="n">
        <v>613735</v>
      </c>
      <c r="L80" s="70" t="n">
        <v>610799</v>
      </c>
      <c r="M80" s="70" t="n">
        <v>600364</v>
      </c>
      <c r="N80" s="70" t="n">
        <v>29027.3116777489</v>
      </c>
      <c r="O80" s="70" t="n">
        <v>30025.9014674311</v>
      </c>
      <c r="P80" s="70" t="n">
        <v>29967.6666713408</v>
      </c>
      <c r="Q80" s="70" t="n">
        <v>30190.721857462</v>
      </c>
      <c r="R80" s="70" t="n">
        <v>30181.2661095125</v>
      </c>
      <c r="S80" s="70" t="n">
        <v>30239.4725151205</v>
      </c>
      <c r="T80" s="70" t="n">
        <v>30141.0363565614</v>
      </c>
      <c r="U80" s="70" t="n">
        <v>30214.5593141688</v>
      </c>
      <c r="V80" s="70" t="n">
        <v>30293.1607225505</v>
      </c>
      <c r="W80" s="70" t="n">
        <v>30145.6449051968</v>
      </c>
      <c r="X80" s="70" t="n">
        <v>29625.6422659122</v>
      </c>
      <c r="Y80" s="51" t="n">
        <f aca="false">N80-X80</f>
        <v>-598.330588163299</v>
      </c>
      <c r="Z80" s="146" t="e">
        <f aca="false">rri(24,N80,X80)</f>
        <v>#NAME?</v>
      </c>
      <c r="AA80" s="146" t="e">
        <f aca="false">rri(10,R80,X80)</f>
        <v>#NAME?</v>
      </c>
    </row>
    <row r="81" customFormat="false" ht="12.75" hidden="false" customHeight="true" outlineLevel="0" collapsed="false">
      <c r="A81" s="40" t="s">
        <v>306</v>
      </c>
      <c r="B81" s="56" t="str">
        <f aca="false" t="array" ref="B81:B81">INDEX(Countries!$D$2:$D$255, MATCH($A81, Countries!$B$2:$B$255, 0))</f>
        <v>NIC</v>
      </c>
      <c r="C81" s="70" t="n">
        <v>1289312</v>
      </c>
      <c r="D81" s="70" t="n">
        <v>1303886</v>
      </c>
      <c r="E81" s="70" t="n">
        <v>1308727</v>
      </c>
      <c r="F81" s="70" t="n">
        <v>1320791</v>
      </c>
      <c r="G81" s="70" t="n">
        <v>1313346</v>
      </c>
      <c r="H81" s="70" t="n">
        <v>1285261</v>
      </c>
      <c r="I81" s="70" t="n">
        <v>1274248</v>
      </c>
      <c r="J81" s="70" t="n">
        <v>1282449</v>
      </c>
      <c r="K81" s="70" t="n">
        <v>1287062</v>
      </c>
      <c r="L81" s="70" t="n">
        <v>1272502</v>
      </c>
      <c r="M81" s="70" t="n">
        <v>1253493</v>
      </c>
      <c r="N81" s="70" t="n">
        <v>76303.700527152</v>
      </c>
      <c r="O81" s="70" t="n">
        <v>77168.4824003434</v>
      </c>
      <c r="P81" s="70" t="n">
        <v>77456.0512183667</v>
      </c>
      <c r="Q81" s="70" t="n">
        <v>78171.0910516933</v>
      </c>
      <c r="R81" s="70" t="n">
        <v>77730.8781312833</v>
      </c>
      <c r="S81" s="70" t="n">
        <v>76066.9144840172</v>
      </c>
      <c r="T81" s="70" t="n">
        <v>75414.6670162736</v>
      </c>
      <c r="U81" s="70" t="n">
        <v>75900.0045042126</v>
      </c>
      <c r="V81" s="70" t="n">
        <v>76171.1655284261</v>
      </c>
      <c r="W81" s="70" t="n">
        <v>75307.032234683</v>
      </c>
      <c r="X81" s="70" t="n">
        <v>74182.6747566854</v>
      </c>
      <c r="Y81" s="51" t="n">
        <f aca="false">N81-X81</f>
        <v>2121.0257704666</v>
      </c>
      <c r="Z81" s="146" t="e">
        <f aca="false">rri(24,N81,X81)</f>
        <v>#NAME?</v>
      </c>
      <c r="AA81" s="146" t="e">
        <f aca="false">rri(10,R81,X81)</f>
        <v>#NAME?</v>
      </c>
    </row>
    <row r="82" customFormat="false" ht="12.75" hidden="false" customHeight="true" outlineLevel="0" collapsed="false">
      <c r="A82" s="40" t="s">
        <v>307</v>
      </c>
      <c r="B82" s="56" t="str">
        <f aca="false" t="array" ref="B82:B82">INDEX(Countries!$D$2:$D$255, MATCH($A82, Countries!$B$2:$B$255, 0))</f>
        <v>NGA</v>
      </c>
      <c r="C82" s="70" t="n">
        <v>14207637</v>
      </c>
      <c r="D82" s="70" t="n">
        <v>14062746</v>
      </c>
      <c r="E82" s="70" t="n">
        <v>13986074</v>
      </c>
      <c r="F82" s="70" t="n">
        <v>13987374</v>
      </c>
      <c r="G82" s="70" t="n">
        <v>13963682</v>
      </c>
      <c r="H82" s="70" t="n">
        <v>13911347</v>
      </c>
      <c r="I82" s="70" t="n">
        <v>13842148</v>
      </c>
      <c r="J82" s="70" t="n">
        <v>13866836</v>
      </c>
      <c r="K82" s="70" t="n">
        <v>13862354</v>
      </c>
      <c r="L82" s="70" t="n">
        <v>13887322</v>
      </c>
      <c r="M82" s="70" t="n">
        <v>13844242</v>
      </c>
      <c r="N82" s="70" t="n">
        <v>860432.662075763</v>
      </c>
      <c r="O82" s="70" t="n">
        <v>851665.792723517</v>
      </c>
      <c r="P82" s="70" t="n">
        <v>847024.713427342</v>
      </c>
      <c r="Q82" s="70" t="n">
        <v>847102.618248079</v>
      </c>
      <c r="R82" s="70" t="n">
        <v>845664.716820571</v>
      </c>
      <c r="S82" s="70" t="n">
        <v>842493.896158854</v>
      </c>
      <c r="T82" s="70" t="n">
        <v>838302.240961272</v>
      </c>
      <c r="U82" s="70" t="n">
        <v>839797.138645915</v>
      </c>
      <c r="V82" s="70" t="n">
        <v>839524.527445228</v>
      </c>
      <c r="W82" s="70" t="n">
        <v>841036.452330553</v>
      </c>
      <c r="X82" s="70" t="n">
        <v>838431.044845641</v>
      </c>
      <c r="Y82" s="51" t="n">
        <f aca="false">N82-X82</f>
        <v>22001.617230122</v>
      </c>
      <c r="Z82" s="146" t="e">
        <f aca="false">rri(24,N82,X82)</f>
        <v>#NAME?</v>
      </c>
      <c r="AA82" s="146" t="e">
        <f aca="false">rri(10,R82,X82)</f>
        <v>#NAME?</v>
      </c>
    </row>
    <row r="83" customFormat="false" ht="12.75" hidden="false" customHeight="true" outlineLevel="0" collapsed="false">
      <c r="A83" s="40" t="s">
        <v>308</v>
      </c>
      <c r="B83" s="56" t="str">
        <f aca="false" t="array" ref="B83:B83">INDEX(Countries!$D$2:$D$255, MATCH($A83, Countries!$B$2:$B$255, 0))</f>
        <v>OMN</v>
      </c>
      <c r="C83" s="70" t="n">
        <v>2995</v>
      </c>
      <c r="D83" s="70" t="n">
        <v>2498</v>
      </c>
      <c r="E83" s="70" t="n">
        <v>2281</v>
      </c>
      <c r="F83" s="70" t="n">
        <v>2436</v>
      </c>
      <c r="G83" s="70" t="n">
        <v>2486</v>
      </c>
      <c r="H83" s="70" t="n">
        <v>2495</v>
      </c>
      <c r="I83" s="70" t="n">
        <v>2422</v>
      </c>
      <c r="J83" s="70" t="n">
        <v>2261</v>
      </c>
      <c r="K83" s="70" t="n">
        <v>2271</v>
      </c>
      <c r="L83" s="70" t="n">
        <v>2378</v>
      </c>
      <c r="M83" s="70" t="n">
        <v>2519</v>
      </c>
      <c r="N83" s="70" t="n">
        <v>168.35870155866</v>
      </c>
      <c r="O83" s="70" t="n">
        <v>140.533963903105</v>
      </c>
      <c r="P83" s="70" t="n">
        <v>128.582307794502</v>
      </c>
      <c r="Q83" s="70" t="n">
        <v>137.491254010909</v>
      </c>
      <c r="R83" s="70" t="n">
        <v>140.347465810628</v>
      </c>
      <c r="S83" s="70" t="n">
        <v>140.544053594004</v>
      </c>
      <c r="T83" s="70" t="n">
        <v>136.235703990429</v>
      </c>
      <c r="U83" s="70" t="n">
        <v>126.888384847066</v>
      </c>
      <c r="V83" s="70" t="n">
        <v>127.291715575816</v>
      </c>
      <c r="W83" s="70" t="n">
        <v>133.293438814757</v>
      </c>
      <c r="X83" s="70" t="n">
        <v>141.328485933267</v>
      </c>
      <c r="Y83" s="51" t="n">
        <f aca="false">N83-X83</f>
        <v>27.030215625393</v>
      </c>
      <c r="Z83" s="146" t="e">
        <f aca="false">rri(24,N83,X83)</f>
        <v>#NAME?</v>
      </c>
      <c r="AA83" s="146" t="e">
        <f aca="false">rri(10,R83,X83)</f>
        <v>#NAME?</v>
      </c>
    </row>
    <row r="84" customFormat="false" ht="12.75" hidden="false" customHeight="true" outlineLevel="0" collapsed="false">
      <c r="A84" s="40" t="s">
        <v>309</v>
      </c>
      <c r="B84" s="56" t="str">
        <f aca="false" t="array" ref="B84:B84">INDEX(Countries!$D$2:$D$255, MATCH($A84, Countries!$B$2:$B$255, 0))</f>
        <v>PAK</v>
      </c>
      <c r="C84" s="70" t="n">
        <v>1802497</v>
      </c>
      <c r="D84" s="70" t="n">
        <v>1642957</v>
      </c>
      <c r="E84" s="70" t="n">
        <v>1592928</v>
      </c>
      <c r="F84" s="70" t="n">
        <v>1581194</v>
      </c>
      <c r="G84" s="70" t="n">
        <v>1551737</v>
      </c>
      <c r="H84" s="70" t="n">
        <v>1537446</v>
      </c>
      <c r="I84" s="70" t="n">
        <v>1571403</v>
      </c>
      <c r="J84" s="70" t="n">
        <v>1626052</v>
      </c>
      <c r="K84" s="70" t="n">
        <v>1640970</v>
      </c>
      <c r="L84" s="70" t="n">
        <v>1565308</v>
      </c>
      <c r="M84" s="70" t="n">
        <v>1391481</v>
      </c>
      <c r="N84" s="70" t="n">
        <v>100002.19203535</v>
      </c>
      <c r="O84" s="70" t="n">
        <v>91145.3210219012</v>
      </c>
      <c r="P84" s="70" t="n">
        <v>88367.1350416658</v>
      </c>
      <c r="Q84" s="70" t="n">
        <v>87711.3344827361</v>
      </c>
      <c r="R84" s="70" t="n">
        <v>86070.6046575999</v>
      </c>
      <c r="S84" s="70" t="n">
        <v>85273.3220293676</v>
      </c>
      <c r="T84" s="70" t="n">
        <v>87159.0285671628</v>
      </c>
      <c r="U84" s="70" t="n">
        <v>90192.5695637643</v>
      </c>
      <c r="V84" s="70" t="n">
        <v>91018.7429456896</v>
      </c>
      <c r="W84" s="70" t="n">
        <v>86814.3801444036</v>
      </c>
      <c r="X84" s="70" t="n">
        <v>77159.6518599104</v>
      </c>
      <c r="Y84" s="51" t="n">
        <f aca="false">N84-X84</f>
        <v>22842.5401754396</v>
      </c>
      <c r="Z84" s="146" t="e">
        <f aca="false">rri(24,N84,X84)</f>
        <v>#NAME?</v>
      </c>
      <c r="AA84" s="146" t="e">
        <f aca="false">rri(10,R84,X84)</f>
        <v>#NAME?</v>
      </c>
    </row>
    <row r="85" customFormat="false" ht="12.75" hidden="false" customHeight="true" outlineLevel="0" collapsed="false">
      <c r="A85" s="40" t="s">
        <v>310</v>
      </c>
      <c r="B85" s="56" t="str">
        <f aca="false" t="array" ref="B85:B85">INDEX(Countries!$D$2:$D$255, MATCH($A85, Countries!$B$2:$B$255, 0))</f>
        <v>PLW</v>
      </c>
      <c r="C85" s="70" t="n">
        <v>93912</v>
      </c>
      <c r="D85" s="70" t="n">
        <v>94739</v>
      </c>
      <c r="E85" s="70" t="n">
        <v>94881</v>
      </c>
      <c r="F85" s="70" t="n">
        <v>94603</v>
      </c>
      <c r="G85" s="70" t="n">
        <v>94639</v>
      </c>
      <c r="H85" s="70" t="n">
        <v>94680</v>
      </c>
      <c r="I85" s="70" t="n">
        <v>94732</v>
      </c>
      <c r="J85" s="70" t="n">
        <v>95507</v>
      </c>
      <c r="K85" s="70" t="n">
        <v>95511</v>
      </c>
      <c r="L85" s="70" t="n">
        <v>94824</v>
      </c>
      <c r="M85" s="70" t="n">
        <v>94374</v>
      </c>
      <c r="N85" s="70" t="n">
        <v>5661.80182370935</v>
      </c>
      <c r="O85" s="70" t="n">
        <v>5711.63817698252</v>
      </c>
      <c r="P85" s="70" t="n">
        <v>5720.20068520121</v>
      </c>
      <c r="Q85" s="70" t="n">
        <v>5703.45869926267</v>
      </c>
      <c r="R85" s="70" t="n">
        <v>5705.62690660788</v>
      </c>
      <c r="S85" s="70" t="n">
        <v>5708.09921898241</v>
      </c>
      <c r="T85" s="70" t="n">
        <v>5711.23133274126</v>
      </c>
      <c r="U85" s="70" t="n">
        <v>5757.94998211837</v>
      </c>
      <c r="V85" s="70" t="n">
        <v>5758.19312402404</v>
      </c>
      <c r="W85" s="70" t="n">
        <v>5716.78820088862</v>
      </c>
      <c r="X85" s="70" t="n">
        <v>5689.66585032273</v>
      </c>
      <c r="Y85" s="51" t="n">
        <f aca="false">N85-X85</f>
        <v>-27.8640266133798</v>
      </c>
      <c r="Z85" s="146" t="e">
        <f aca="false">rri(24,N85,X85)</f>
        <v>#NAME?</v>
      </c>
      <c r="AA85" s="146" t="e">
        <f aca="false">rri(10,R85,X85)</f>
        <v>#NAME?</v>
      </c>
    </row>
    <row r="86" customFormat="false" ht="12.75" hidden="false" customHeight="true" outlineLevel="0" collapsed="false">
      <c r="A86" s="40" t="s">
        <v>311</v>
      </c>
      <c r="B86" s="56" t="str">
        <f aca="false" t="array" ref="B86:B86">INDEX(Countries!$D$2:$D$255, MATCH($A86, Countries!$B$2:$B$255, 0))</f>
        <v>PAN</v>
      </c>
      <c r="C86" s="70" t="n">
        <v>2590200</v>
      </c>
      <c r="D86" s="70" t="n">
        <v>2602298</v>
      </c>
      <c r="E86" s="70" t="n">
        <v>2598030</v>
      </c>
      <c r="F86" s="70" t="n">
        <v>2601760</v>
      </c>
      <c r="G86" s="70" t="n">
        <v>2596188</v>
      </c>
      <c r="H86" s="70" t="n">
        <v>2591064</v>
      </c>
      <c r="I86" s="70" t="n">
        <v>2584528</v>
      </c>
      <c r="J86" s="70" t="n">
        <v>2584359</v>
      </c>
      <c r="K86" s="70" t="n">
        <v>2576287</v>
      </c>
      <c r="L86" s="70" t="n">
        <v>2559030</v>
      </c>
      <c r="M86" s="70" t="n">
        <v>2531862</v>
      </c>
      <c r="N86" s="70" t="n">
        <v>155821.904743171</v>
      </c>
      <c r="O86" s="70" t="n">
        <v>156548.942089805</v>
      </c>
      <c r="P86" s="70" t="n">
        <v>156292.016230699</v>
      </c>
      <c r="Q86" s="70" t="n">
        <v>156516.165251462</v>
      </c>
      <c r="R86" s="70" t="n">
        <v>156181.045917646</v>
      </c>
      <c r="S86" s="70" t="n">
        <v>155873.000872139</v>
      </c>
      <c r="T86" s="70" t="n">
        <v>155480.025286654</v>
      </c>
      <c r="U86" s="70" t="n">
        <v>155469.655262186</v>
      </c>
      <c r="V86" s="70" t="n">
        <v>154983.941692254</v>
      </c>
      <c r="W86" s="70" t="n">
        <v>153945.954407147</v>
      </c>
      <c r="X86" s="70" t="n">
        <v>152312.30603412</v>
      </c>
      <c r="Y86" s="51" t="n">
        <f aca="false">N86-X86</f>
        <v>3509.598709051</v>
      </c>
      <c r="Z86" s="146" t="e">
        <f aca="false">rri(24,N86,X86)</f>
        <v>#NAME?</v>
      </c>
      <c r="AA86" s="146" t="e">
        <f aca="false">rri(10,R86,X86)</f>
        <v>#NAME?</v>
      </c>
    </row>
    <row r="87" customFormat="false" ht="12.75" hidden="false" customHeight="true" outlineLevel="0" collapsed="false">
      <c r="A87" s="40" t="s">
        <v>312</v>
      </c>
      <c r="B87" s="56" t="str">
        <f aca="false" t="array" ref="B87:B87">INDEX(Countries!$D$2:$D$255, MATCH($A87, Countries!$B$2:$B$255, 0))</f>
        <v>PNG</v>
      </c>
      <c r="C87" s="70" t="n">
        <v>7596299</v>
      </c>
      <c r="D87" s="70" t="n">
        <v>7613372</v>
      </c>
      <c r="E87" s="70" t="n">
        <v>7600044</v>
      </c>
      <c r="F87" s="70" t="n">
        <v>7599481</v>
      </c>
      <c r="G87" s="70" t="n">
        <v>7579597</v>
      </c>
      <c r="H87" s="70" t="n">
        <v>7546239</v>
      </c>
      <c r="I87" s="70" t="n">
        <v>7526204</v>
      </c>
      <c r="J87" s="70" t="n">
        <v>7528621</v>
      </c>
      <c r="K87" s="70" t="n">
        <v>7528594</v>
      </c>
      <c r="L87" s="70" t="n">
        <v>7511790</v>
      </c>
      <c r="M87" s="70" t="n">
        <v>7479246</v>
      </c>
      <c r="N87" s="70" t="n">
        <v>457347.649404622</v>
      </c>
      <c r="O87" s="70" t="n">
        <v>458382.686976154</v>
      </c>
      <c r="P87" s="70" t="n">
        <v>457581.893305611</v>
      </c>
      <c r="Q87" s="70" t="n">
        <v>457547.113618931</v>
      </c>
      <c r="R87" s="70" t="n">
        <v>456349.37476142</v>
      </c>
      <c r="S87" s="70" t="n">
        <v>454342.086816559</v>
      </c>
      <c r="T87" s="70" t="n">
        <v>453136.520276247</v>
      </c>
      <c r="U87" s="70" t="n">
        <v>453283.151980719</v>
      </c>
      <c r="V87" s="70" t="n">
        <v>453283.688271349</v>
      </c>
      <c r="W87" s="70" t="n">
        <v>452272.221270636</v>
      </c>
      <c r="X87" s="70" t="n">
        <v>450312.94185846</v>
      </c>
      <c r="Y87" s="51" t="n">
        <f aca="false">N87-X87</f>
        <v>7034.70754616195</v>
      </c>
      <c r="Z87" s="146" t="e">
        <f aca="false">rri(24,N87,X87)</f>
        <v>#NAME?</v>
      </c>
      <c r="AA87" s="146" t="e">
        <f aca="false">rri(10,R87,X87)</f>
        <v>#NAME?</v>
      </c>
    </row>
    <row r="88" customFormat="false" ht="12.75" hidden="false" customHeight="true" outlineLevel="0" collapsed="false">
      <c r="A88" s="40" t="s">
        <v>313</v>
      </c>
      <c r="B88" s="56" t="str">
        <f aca="false" t="array" ref="B88:B88">INDEX(Countries!$D$2:$D$255, MATCH($A88, Countries!$B$2:$B$255, 0))</f>
        <v>PER</v>
      </c>
      <c r="C88" s="70" t="n">
        <v>93541</v>
      </c>
      <c r="D88" s="70" t="n">
        <v>85554</v>
      </c>
      <c r="E88" s="70" t="n">
        <v>83160</v>
      </c>
      <c r="F88" s="70" t="n">
        <v>84184</v>
      </c>
      <c r="G88" s="70" t="n">
        <v>84893</v>
      </c>
      <c r="H88" s="70" t="n">
        <v>85116</v>
      </c>
      <c r="I88" s="70" t="n">
        <v>85809</v>
      </c>
      <c r="J88" s="70" t="n">
        <v>87484</v>
      </c>
      <c r="K88" s="70" t="n">
        <v>89980</v>
      </c>
      <c r="L88" s="70" t="n">
        <v>90578</v>
      </c>
      <c r="M88" s="70" t="n">
        <v>89899</v>
      </c>
      <c r="N88" s="70" t="n">
        <v>5675.61139538431</v>
      </c>
      <c r="O88" s="70" t="n">
        <v>5191.03211410518</v>
      </c>
      <c r="P88" s="70" t="n">
        <v>5045.76578734577</v>
      </c>
      <c r="Q88" s="70" t="n">
        <v>5107.87369844126</v>
      </c>
      <c r="R88" s="70" t="n">
        <v>5150.89935784342</v>
      </c>
      <c r="S88" s="70" t="n">
        <v>5164.42101454935</v>
      </c>
      <c r="T88" s="70" t="n">
        <v>5206.45521400629</v>
      </c>
      <c r="U88" s="70" t="n">
        <v>5308.06184851561</v>
      </c>
      <c r="V88" s="70" t="n">
        <v>5459.47931094933</v>
      </c>
      <c r="W88" s="70" t="n">
        <v>5495.77703362925</v>
      </c>
      <c r="X88" s="70" t="n">
        <v>5454.62278167308</v>
      </c>
      <c r="Y88" s="51" t="n">
        <f aca="false">N88-X88</f>
        <v>220.98861371123</v>
      </c>
      <c r="Z88" s="146" t="e">
        <f aca="false">rri(24,N88,X88)</f>
        <v>#NAME?</v>
      </c>
      <c r="AA88" s="146" t="e">
        <f aca="false">rri(10,R88,X88)</f>
        <v>#NAME?</v>
      </c>
    </row>
    <row r="89" customFormat="false" ht="12.75" hidden="false" customHeight="true" outlineLevel="0" collapsed="false">
      <c r="A89" s="40" t="s">
        <v>314</v>
      </c>
      <c r="B89" s="56" t="str">
        <f aca="false" t="array" ref="B89:B89">INDEX(Countries!$D$2:$D$255, MATCH($A89, Countries!$B$2:$B$255, 0))</f>
        <v>PHL</v>
      </c>
      <c r="C89" s="70" t="n">
        <v>4897595</v>
      </c>
      <c r="D89" s="70" t="n">
        <v>4749061</v>
      </c>
      <c r="E89" s="70" t="n">
        <v>4665419</v>
      </c>
      <c r="F89" s="70" t="n">
        <v>4664194</v>
      </c>
      <c r="G89" s="70" t="n">
        <v>4658108</v>
      </c>
      <c r="H89" s="70" t="n">
        <v>4659097</v>
      </c>
      <c r="I89" s="70" t="n">
        <v>4659050</v>
      </c>
      <c r="J89" s="70" t="n">
        <v>4670235</v>
      </c>
      <c r="K89" s="70" t="n">
        <v>4721226</v>
      </c>
      <c r="L89" s="70" t="n">
        <v>4753098</v>
      </c>
      <c r="M89" s="70" t="n">
        <v>4739127</v>
      </c>
      <c r="N89" s="70" t="n">
        <v>292732.200619759</v>
      </c>
      <c r="O89" s="70" t="n">
        <v>283843.175887603</v>
      </c>
      <c r="P89" s="70" t="n">
        <v>278843.132510017</v>
      </c>
      <c r="Q89" s="70" t="n">
        <v>278765.480130021</v>
      </c>
      <c r="R89" s="70" t="n">
        <v>278410.234165579</v>
      </c>
      <c r="S89" s="70" t="n">
        <v>278478.952847736</v>
      </c>
      <c r="T89" s="70" t="n">
        <v>278479.749742539</v>
      </c>
      <c r="U89" s="70" t="n">
        <v>279146.327200725</v>
      </c>
      <c r="V89" s="70" t="n">
        <v>282191.836979169</v>
      </c>
      <c r="W89" s="70" t="n">
        <v>284088.880467508</v>
      </c>
      <c r="X89" s="70" t="n">
        <v>283247.578383818</v>
      </c>
      <c r="Y89" s="51" t="n">
        <f aca="false">N89-X89</f>
        <v>9484.622235941</v>
      </c>
      <c r="Z89" s="146" t="e">
        <f aca="false">rri(24,N89,X89)</f>
        <v>#NAME?</v>
      </c>
      <c r="AA89" s="146" t="e">
        <f aca="false">rri(10,R89,X89)</f>
        <v>#NAME?</v>
      </c>
    </row>
    <row r="90" customFormat="false" ht="12.75" hidden="false" customHeight="true" outlineLevel="0" collapsed="false">
      <c r="A90" s="40" t="s">
        <v>315</v>
      </c>
      <c r="B90" s="56" t="str">
        <f aca="false" t="array" ref="B90:B90">INDEX(Countries!$D$2:$D$255, MATCH($A90, Countries!$B$2:$B$255, 0))</f>
        <v>PRI</v>
      </c>
      <c r="C90" s="70" t="n">
        <v>147884</v>
      </c>
      <c r="D90" s="70" t="n">
        <v>154111</v>
      </c>
      <c r="E90" s="70" t="n">
        <v>154482</v>
      </c>
      <c r="F90" s="70" t="n">
        <v>150535</v>
      </c>
      <c r="G90" s="70" t="n">
        <v>148862</v>
      </c>
      <c r="H90" s="70" t="n">
        <v>147947</v>
      </c>
      <c r="I90" s="70" t="n">
        <v>148264</v>
      </c>
      <c r="J90" s="70" t="n">
        <v>149136</v>
      </c>
      <c r="K90" s="70" t="n">
        <v>148533</v>
      </c>
      <c r="L90" s="70" t="n">
        <v>145354</v>
      </c>
      <c r="M90" s="70" t="n">
        <v>141906</v>
      </c>
      <c r="N90" s="70" t="n">
        <v>8549.91169996319</v>
      </c>
      <c r="O90" s="70" t="n">
        <v>8909.90845904172</v>
      </c>
      <c r="P90" s="70" t="n">
        <v>8931.39162599548</v>
      </c>
      <c r="Q90" s="70" t="n">
        <v>8703.34634238492</v>
      </c>
      <c r="R90" s="70" t="n">
        <v>8606.64690363416</v>
      </c>
      <c r="S90" s="70" t="n">
        <v>8553.70882493177</v>
      </c>
      <c r="T90" s="70" t="n">
        <v>8572.02187083721</v>
      </c>
      <c r="U90" s="70" t="n">
        <v>8622.46538003052</v>
      </c>
      <c r="V90" s="70" t="n">
        <v>8587.68532506504</v>
      </c>
      <c r="W90" s="70" t="n">
        <v>8403.76249633494</v>
      </c>
      <c r="X90" s="70" t="n">
        <v>8204.18678714443</v>
      </c>
      <c r="Y90" s="51" t="n">
        <f aca="false">N90-X90</f>
        <v>345.72491281876</v>
      </c>
      <c r="Z90" s="146" t="e">
        <f aca="false">rri(24,N90,X90)</f>
        <v>#NAME?</v>
      </c>
      <c r="AA90" s="146" t="e">
        <f aca="false">rri(10,R90,X90)</f>
        <v>#NAME?</v>
      </c>
    </row>
    <row r="91" customFormat="false" ht="12.75" hidden="false" customHeight="true" outlineLevel="0" collapsed="false">
      <c r="A91" s="40" t="s">
        <v>316</v>
      </c>
      <c r="B91" s="56" t="str">
        <f aca="false" t="array" ref="B91:B91">INDEX(Countries!$D$2:$D$255, MATCH($A91, Countries!$B$2:$B$255, 0))</f>
        <v>QAT</v>
      </c>
      <c r="C91" s="70" t="n">
        <v>274</v>
      </c>
      <c r="D91" s="70" t="n">
        <v>615</v>
      </c>
      <c r="E91" s="70" t="n">
        <v>847</v>
      </c>
      <c r="F91" s="70" t="n">
        <v>601</v>
      </c>
      <c r="G91" s="70" t="n">
        <v>552</v>
      </c>
      <c r="H91" s="70" t="n">
        <v>426</v>
      </c>
      <c r="I91" s="70" t="n">
        <v>692</v>
      </c>
      <c r="J91" s="70" t="n">
        <v>699</v>
      </c>
      <c r="K91" s="70" t="n">
        <v>1120</v>
      </c>
      <c r="L91" s="70" t="n">
        <v>1177</v>
      </c>
      <c r="M91" s="70" t="n">
        <v>1138</v>
      </c>
      <c r="N91" s="70" t="n">
        <v>15.0471733902603</v>
      </c>
      <c r="O91" s="70" t="n">
        <v>33.7632995036706</v>
      </c>
      <c r="P91" s="70" t="n">
        <v>46.5033935007094</v>
      </c>
      <c r="Q91" s="70" t="n">
        <v>33.0118286513707</v>
      </c>
      <c r="R91" s="70" t="n">
        <v>30.3274361218823</v>
      </c>
      <c r="S91" s="70" t="n">
        <v>23.3920414930893</v>
      </c>
      <c r="T91" s="70" t="n">
        <v>38.0100507077654</v>
      </c>
      <c r="U91" s="70" t="n">
        <v>38.3579089620127</v>
      </c>
      <c r="V91" s="70" t="n">
        <v>61.5038367763993</v>
      </c>
      <c r="W91" s="70" t="n">
        <v>64.6331111642718</v>
      </c>
      <c r="X91" s="70" t="n">
        <v>62.5027421263995</v>
      </c>
      <c r="Y91" s="51" t="n">
        <f aca="false">N91-X91</f>
        <v>-47.4555687361392</v>
      </c>
      <c r="Z91" s="146" t="e">
        <f aca="false">rri(24,N91,X91)</f>
        <v>#NAME?</v>
      </c>
      <c r="AA91" s="146" t="e">
        <f aca="false">rri(10,R91,X91)</f>
        <v>#NAME?</v>
      </c>
    </row>
    <row r="92" customFormat="false" ht="12.75" hidden="false" customHeight="true" outlineLevel="0" collapsed="false">
      <c r="A92" s="40" t="s">
        <v>317</v>
      </c>
      <c r="B92" s="56" t="str">
        <f aca="false" t="array" ref="B92:B92">INDEX(Countries!$D$2:$D$255, MATCH($A92, Countries!$B$2:$B$255, 0))</f>
        <v>COG</v>
      </c>
      <c r="C92" s="70" t="n">
        <v>33285</v>
      </c>
      <c r="D92" s="70" t="n">
        <v>33351</v>
      </c>
      <c r="E92" s="70" t="n">
        <v>33241</v>
      </c>
      <c r="F92" s="70" t="n">
        <v>33318</v>
      </c>
      <c r="G92" s="70" t="n">
        <v>33199</v>
      </c>
      <c r="H92" s="70" t="n">
        <v>32951</v>
      </c>
      <c r="I92" s="70" t="n">
        <v>32844</v>
      </c>
      <c r="J92" s="70" t="n">
        <v>32900</v>
      </c>
      <c r="K92" s="70" t="n">
        <v>33104</v>
      </c>
      <c r="L92" s="70" t="n">
        <v>33311</v>
      </c>
      <c r="M92" s="70" t="n">
        <v>33282</v>
      </c>
      <c r="N92" s="70" t="n">
        <v>2017.57135455443</v>
      </c>
      <c r="O92" s="70" t="n">
        <v>2021.57238571946</v>
      </c>
      <c r="P92" s="70" t="n">
        <v>2014.90499029347</v>
      </c>
      <c r="Q92" s="70" t="n">
        <v>2019.57395512488</v>
      </c>
      <c r="R92" s="70" t="n">
        <v>2012.362443569</v>
      </c>
      <c r="S92" s="70" t="n">
        <v>1997.32935555377</v>
      </c>
      <c r="T92" s="70" t="n">
        <v>1990.84343738982</v>
      </c>
      <c r="U92" s="70" t="n">
        <v>1994.2382679215</v>
      </c>
      <c r="V92" s="70" t="n">
        <v>2006.60513611969</v>
      </c>
      <c r="W92" s="70" t="n">
        <v>2019.15421151083</v>
      </c>
      <c r="X92" s="70" t="n">
        <v>2017.39760688577</v>
      </c>
      <c r="Y92" s="51" t="n">
        <f aca="false">N92-X92</f>
        <v>0.173747668659871</v>
      </c>
      <c r="Z92" s="146" t="e">
        <f aca="false">rri(24,N92,X92)</f>
        <v>#NAME?</v>
      </c>
      <c r="AA92" s="146" t="e">
        <f aca="false">rri(10,R92,X92)</f>
        <v>#NAME?</v>
      </c>
    </row>
    <row r="93" customFormat="false" ht="12.75" hidden="false" customHeight="true" outlineLevel="0" collapsed="false">
      <c r="A93" s="40" t="s">
        <v>318</v>
      </c>
      <c r="B93" s="56" t="str">
        <f aca="false" t="array" ref="B93:B93">INDEX(Countries!$D$2:$D$255, MATCH($A93, Countries!$B$2:$B$255, 0))</f>
        <v>KNA</v>
      </c>
      <c r="C93" s="70" t="n">
        <v>581</v>
      </c>
      <c r="D93" s="70" t="n">
        <v>612</v>
      </c>
      <c r="E93" s="70" t="n">
        <v>630</v>
      </c>
      <c r="F93" s="70" t="n">
        <v>621</v>
      </c>
      <c r="G93" s="70" t="n">
        <v>608</v>
      </c>
      <c r="H93" s="70" t="n">
        <v>580</v>
      </c>
      <c r="I93" s="70" t="n">
        <v>564</v>
      </c>
      <c r="J93" s="70" t="n">
        <v>563</v>
      </c>
      <c r="K93" s="70" t="n">
        <v>578</v>
      </c>
      <c r="L93" s="70" t="n">
        <v>596</v>
      </c>
      <c r="M93" s="70" t="n">
        <v>597</v>
      </c>
      <c r="N93" s="70" t="n">
        <v>33.7573268494942</v>
      </c>
      <c r="O93" s="70" t="n">
        <v>35.5583395438472</v>
      </c>
      <c r="P93" s="70" t="n">
        <v>36.604012600522</v>
      </c>
      <c r="Q93" s="70" t="n">
        <v>36.0811266078503</v>
      </c>
      <c r="R93" s="70" t="n">
        <v>35.3258210739465</v>
      </c>
      <c r="S93" s="70" t="n">
        <v>33.6991194301281</v>
      </c>
      <c r="T93" s="70" t="n">
        <v>32.7695717441237</v>
      </c>
      <c r="U93" s="70" t="n">
        <v>32.7114484339684</v>
      </c>
      <c r="V93" s="70" t="n">
        <v>33.5829603451177</v>
      </c>
      <c r="W93" s="70" t="n">
        <v>34.6289712156602</v>
      </c>
      <c r="X93" s="70" t="n">
        <v>34.6871546945357</v>
      </c>
      <c r="Y93" s="51" t="n">
        <f aca="false">N93-X93</f>
        <v>-0.929827845041501</v>
      </c>
      <c r="Z93" s="146" t="e">
        <f aca="false">rri(24,N93,X93)</f>
        <v>#NAME?</v>
      </c>
      <c r="AA93" s="146" t="e">
        <f aca="false">rri(10,R93,X93)</f>
        <v>#NAME?</v>
      </c>
    </row>
    <row r="94" customFormat="false" ht="12.75" hidden="false" customHeight="true" outlineLevel="0" collapsed="false">
      <c r="A94" s="40" t="s">
        <v>319</v>
      </c>
      <c r="B94" s="56" t="str">
        <f aca="false" t="array" ref="B94:B94">INDEX(Countries!$D$2:$D$255, MATCH($A94, Countries!$B$2:$B$255, 0))</f>
        <v>LCA</v>
      </c>
      <c r="C94" s="70" t="n">
        <v>2759</v>
      </c>
      <c r="D94" s="70" t="n">
        <v>2768</v>
      </c>
      <c r="E94" s="70" t="n">
        <v>2755</v>
      </c>
      <c r="F94" s="70" t="n">
        <v>2747</v>
      </c>
      <c r="G94" s="70" t="n">
        <v>2749</v>
      </c>
      <c r="H94" s="70" t="n">
        <v>2744</v>
      </c>
      <c r="I94" s="70" t="n">
        <v>2730</v>
      </c>
      <c r="J94" s="70" t="n">
        <v>2716</v>
      </c>
      <c r="K94" s="70" t="n">
        <v>2738</v>
      </c>
      <c r="L94" s="70" t="n">
        <v>2766</v>
      </c>
      <c r="M94" s="70" t="n">
        <v>2752</v>
      </c>
      <c r="N94" s="70" t="n">
        <v>162.980698162084</v>
      </c>
      <c r="O94" s="70" t="n">
        <v>163.51258384739</v>
      </c>
      <c r="P94" s="70" t="n">
        <v>162.744665435082</v>
      </c>
      <c r="Q94" s="70" t="n">
        <v>162.272062265821</v>
      </c>
      <c r="R94" s="70" t="n">
        <v>162.390155172553</v>
      </c>
      <c r="S94" s="70" t="n">
        <v>162.094708270917</v>
      </c>
      <c r="T94" s="70" t="n">
        <v>161.26720531857</v>
      </c>
      <c r="U94" s="70" t="n">
        <v>160.440092507506</v>
      </c>
      <c r="V94" s="70" t="n">
        <v>161.739855272857</v>
      </c>
      <c r="W94" s="70" t="n">
        <v>163.394223497778</v>
      </c>
      <c r="X94" s="70" t="n">
        <v>162.567170338566</v>
      </c>
      <c r="Y94" s="51" t="n">
        <f aca="false">N94-X94</f>
        <v>0.413527823517995</v>
      </c>
      <c r="Z94" s="146" t="e">
        <f aca="false">rri(24,N94,X94)</f>
        <v>#NAME?</v>
      </c>
      <c r="AA94" s="146" t="e">
        <f aca="false">rri(10,R94,X94)</f>
        <v>#NAME?</v>
      </c>
    </row>
    <row r="95" customFormat="false" ht="12.75" hidden="false" customHeight="true" outlineLevel="0" collapsed="false">
      <c r="A95" s="40" t="s">
        <v>320</v>
      </c>
      <c r="B95" s="56" t="str">
        <f aca="false" t="array" ref="B95:B95">INDEX(Countries!$D$2:$D$255, MATCH($A95, Countries!$B$2:$B$255, 0))</f>
        <v>VCT</v>
      </c>
      <c r="C95" s="70" t="n">
        <v>542</v>
      </c>
      <c r="D95" s="70" t="n">
        <v>528</v>
      </c>
      <c r="E95" s="70" t="n">
        <v>536</v>
      </c>
      <c r="F95" s="70" t="n">
        <v>550</v>
      </c>
      <c r="G95" s="70" t="n">
        <v>546</v>
      </c>
      <c r="H95" s="70" t="n">
        <v>542</v>
      </c>
      <c r="I95" s="70" t="n">
        <v>522</v>
      </c>
      <c r="J95" s="70" t="n">
        <v>535</v>
      </c>
      <c r="K95" s="70" t="n">
        <v>541</v>
      </c>
      <c r="L95" s="70" t="n">
        <v>554</v>
      </c>
      <c r="M95" s="70" t="n">
        <v>557</v>
      </c>
      <c r="N95" s="70" t="n">
        <v>32.1421355045222</v>
      </c>
      <c r="O95" s="70" t="n">
        <v>31.3115091774054</v>
      </c>
      <c r="P95" s="70" t="n">
        <v>31.7861523964381</v>
      </c>
      <c r="Q95" s="70" t="n">
        <v>32.6161490257065</v>
      </c>
      <c r="R95" s="70" t="n">
        <v>32.379601550212</v>
      </c>
      <c r="S95" s="70" t="n">
        <v>32.1421773160597</v>
      </c>
      <c r="T95" s="70" t="n">
        <v>30.955354252756</v>
      </c>
      <c r="U95" s="70" t="n">
        <v>31.7271864098643</v>
      </c>
      <c r="V95" s="70" t="n">
        <v>32.0830620128908</v>
      </c>
      <c r="W95" s="70" t="n">
        <v>32.8539339537605</v>
      </c>
      <c r="X95" s="70" t="n">
        <v>33.0307946085153</v>
      </c>
      <c r="Y95" s="51" t="n">
        <f aca="false">N95-X95</f>
        <v>-0.888659103993099</v>
      </c>
      <c r="Z95" s="146" t="e">
        <f aca="false">rri(24,N95,X95)</f>
        <v>#NAME?</v>
      </c>
      <c r="AA95" s="146" t="e">
        <f aca="false">rri(10,R95,X95)</f>
        <v>#NAME?</v>
      </c>
    </row>
    <row r="96" customFormat="false" ht="12.75" hidden="false" customHeight="true" outlineLevel="0" collapsed="false">
      <c r="A96" s="40" t="s">
        <v>1226</v>
      </c>
      <c r="B96" s="56" t="str">
        <f aca="false" t="array" ref="B96:B96">INDEX(Countries!$D$2:$D$255, MATCH($A96, Countries!$B$2:$B$255, 0))</f>
        <v>MAF</v>
      </c>
      <c r="C96" s="70" t="n">
        <v>21</v>
      </c>
      <c r="D96" s="70" t="n">
        <v>23</v>
      </c>
      <c r="E96" s="70" t="n">
        <v>24</v>
      </c>
      <c r="F96" s="70" t="n">
        <v>28</v>
      </c>
      <c r="G96" s="70" t="n">
        <v>27</v>
      </c>
      <c r="H96" s="70" t="n">
        <v>26</v>
      </c>
      <c r="I96" s="70" t="n">
        <v>26</v>
      </c>
      <c r="J96" s="70" t="n">
        <v>26</v>
      </c>
      <c r="K96" s="70" t="n">
        <v>23</v>
      </c>
      <c r="L96" s="70" t="n">
        <v>20</v>
      </c>
      <c r="M96" s="70" t="n">
        <v>18</v>
      </c>
      <c r="N96" s="70" t="n">
        <v>1.21502841627381</v>
      </c>
      <c r="O96" s="70" t="n">
        <v>1.33074427586556</v>
      </c>
      <c r="P96" s="70" t="n">
        <v>1.38860238440767</v>
      </c>
      <c r="Q96" s="70" t="n">
        <v>1.62003388909568</v>
      </c>
      <c r="R96" s="70" t="n">
        <v>1.5621759235497</v>
      </c>
      <c r="S96" s="70" t="n">
        <v>1.50431802950222</v>
      </c>
      <c r="T96" s="70" t="n">
        <v>1.50431802950222</v>
      </c>
      <c r="U96" s="70" t="n">
        <v>1.5043178865078</v>
      </c>
      <c r="V96" s="70" t="n">
        <v>1.33074434736234</v>
      </c>
      <c r="W96" s="70" t="n">
        <v>1.15717095121473</v>
      </c>
      <c r="X96" s="70" t="n">
        <v>1.04145509162298</v>
      </c>
      <c r="Y96" s="51" t="n">
        <f aca="false">N96-X96</f>
        <v>0.17357332465083</v>
      </c>
      <c r="Z96" s="146" t="e">
        <f aca="false">rri(24,N96,X96)</f>
        <v>#NAME?</v>
      </c>
      <c r="AA96" s="146" t="e">
        <f aca="false">rri(10,R96,X96)</f>
        <v>#NAME?</v>
      </c>
    </row>
    <row r="97" customFormat="false" ht="12.75" hidden="false" customHeight="true" outlineLevel="0" collapsed="false">
      <c r="A97" s="40" t="s">
        <v>322</v>
      </c>
      <c r="B97" s="56" t="str">
        <f aca="false" t="array" ref="B97:B97">INDEX(Countries!$D$2:$D$255, MATCH($A97, Countries!$B$2:$B$255, 0))</f>
        <v>WSM</v>
      </c>
      <c r="C97" s="70" t="n">
        <v>3962</v>
      </c>
      <c r="D97" s="70" t="n">
        <v>4094</v>
      </c>
      <c r="E97" s="70" t="n">
        <v>4170</v>
      </c>
      <c r="F97" s="70" t="n">
        <v>4154</v>
      </c>
      <c r="G97" s="70" t="n">
        <v>4091</v>
      </c>
      <c r="H97" s="70" t="n">
        <v>4039</v>
      </c>
      <c r="I97" s="70" t="n">
        <v>4003</v>
      </c>
      <c r="J97" s="70" t="n">
        <v>3955</v>
      </c>
      <c r="K97" s="70" t="n">
        <v>3918</v>
      </c>
      <c r="L97" s="70" t="n">
        <v>3975</v>
      </c>
      <c r="M97" s="70" t="n">
        <v>3982</v>
      </c>
      <c r="N97" s="70" t="n">
        <v>233.951067341055</v>
      </c>
      <c r="O97" s="70" t="n">
        <v>241.745960875506</v>
      </c>
      <c r="P97" s="70" t="n">
        <v>246.234552651227</v>
      </c>
      <c r="Q97" s="70" t="n">
        <v>245.289243061668</v>
      </c>
      <c r="R97" s="70" t="n">
        <v>241.569397778659</v>
      </c>
      <c r="S97" s="70" t="n">
        <v>238.49676792687</v>
      </c>
      <c r="T97" s="70" t="n">
        <v>236.370371913522</v>
      </c>
      <c r="U97" s="70" t="n">
        <v>233.536165245165</v>
      </c>
      <c r="V97" s="70" t="n">
        <v>231.354341747285</v>
      </c>
      <c r="W97" s="70" t="n">
        <v>234.724476918225</v>
      </c>
      <c r="X97" s="70" t="n">
        <v>235.137994920777</v>
      </c>
      <c r="Y97" s="51" t="n">
        <f aca="false">N97-X97</f>
        <v>-1.18692757972201</v>
      </c>
      <c r="Z97" s="146" t="e">
        <f aca="false">rri(24,N97,X97)</f>
        <v>#NAME?</v>
      </c>
      <c r="AA97" s="146" t="e">
        <f aca="false">rri(10,R97,X97)</f>
        <v>#NAME?</v>
      </c>
    </row>
    <row r="98" customFormat="false" ht="12.75" hidden="false" customHeight="true" outlineLevel="0" collapsed="false">
      <c r="A98" s="40" t="s">
        <v>323</v>
      </c>
      <c r="B98" s="56" t="str">
        <f aca="false" t="array" ref="B98:B98">INDEX(Countries!$D$2:$D$255, MATCH($A98, Countries!$B$2:$B$255, 0))</f>
        <v>STP</v>
      </c>
      <c r="C98" s="70" t="n">
        <v>796</v>
      </c>
      <c r="D98" s="70" t="n">
        <v>796</v>
      </c>
      <c r="E98" s="70" t="n">
        <v>796</v>
      </c>
      <c r="F98" s="70" t="n">
        <v>796</v>
      </c>
      <c r="G98" s="70" t="n">
        <v>796</v>
      </c>
      <c r="H98" s="70" t="n">
        <v>796</v>
      </c>
      <c r="I98" s="70" t="n">
        <v>796</v>
      </c>
      <c r="J98" s="70" t="n">
        <v>796</v>
      </c>
      <c r="K98" s="70" t="n">
        <v>796</v>
      </c>
      <c r="L98" s="70" t="n">
        <v>796</v>
      </c>
      <c r="M98" s="70" t="n">
        <v>796</v>
      </c>
      <c r="N98" s="70" t="n">
        <v>48.3852066009718</v>
      </c>
      <c r="O98" s="70" t="n">
        <v>48.3852066009718</v>
      </c>
      <c r="P98" s="70" t="n">
        <v>48.3852066009718</v>
      </c>
      <c r="Q98" s="70" t="n">
        <v>48.3852066009718</v>
      </c>
      <c r="R98" s="70" t="n">
        <v>48.3852066009718</v>
      </c>
      <c r="S98" s="70" t="n">
        <v>48.3852066009718</v>
      </c>
      <c r="T98" s="70" t="n">
        <v>48.3852066009718</v>
      </c>
      <c r="U98" s="70" t="n">
        <v>48.3852066009718</v>
      </c>
      <c r="V98" s="70" t="n">
        <v>48.3852066009718</v>
      </c>
      <c r="W98" s="70" t="n">
        <v>48.3852066009718</v>
      </c>
      <c r="X98" s="70" t="n">
        <v>48.3852066009718</v>
      </c>
      <c r="Y98" s="51" t="n">
        <f aca="false">N98-X98</f>
        <v>0</v>
      </c>
      <c r="Z98" s="146" t="e">
        <f aca="false">rri(24,N98,X98)</f>
        <v>#NAME?</v>
      </c>
      <c r="AA98" s="146" t="e">
        <f aca="false">rri(10,R98,X98)</f>
        <v>#NAME?</v>
      </c>
    </row>
    <row r="99" customFormat="false" ht="12.75" hidden="false" customHeight="true" outlineLevel="0" collapsed="false">
      <c r="A99" s="40" t="s">
        <v>324</v>
      </c>
      <c r="B99" s="56" t="str">
        <f aca="false" t="array" ref="B99:B99">INDEX(Countries!$D$2:$D$255, MATCH($A99, Countries!$B$2:$B$255, 0))</f>
        <v>SAU</v>
      </c>
      <c r="C99" s="70" t="n">
        <v>160502</v>
      </c>
      <c r="D99" s="70" t="n">
        <v>191005</v>
      </c>
      <c r="E99" s="70" t="n">
        <v>191213</v>
      </c>
      <c r="F99" s="70" t="n">
        <v>183273</v>
      </c>
      <c r="G99" s="70" t="n">
        <v>146881</v>
      </c>
      <c r="H99" s="70" t="n">
        <v>114461</v>
      </c>
      <c r="I99" s="70" t="n">
        <v>108406</v>
      </c>
      <c r="J99" s="70" t="n">
        <v>111743</v>
      </c>
      <c r="K99" s="70" t="n">
        <v>109992</v>
      </c>
      <c r="L99" s="70" t="n">
        <v>109269</v>
      </c>
      <c r="M99" s="70" t="n">
        <v>110397</v>
      </c>
      <c r="N99" s="70" t="n">
        <v>9147.96967242749</v>
      </c>
      <c r="O99" s="70" t="n">
        <v>10741.6841254974</v>
      </c>
      <c r="P99" s="70" t="n">
        <v>10711.6430338557</v>
      </c>
      <c r="Q99" s="70" t="n">
        <v>10286.4195723108</v>
      </c>
      <c r="R99" s="70" t="n">
        <v>8283.26288515275</v>
      </c>
      <c r="S99" s="70" t="n">
        <v>6492.8291798038</v>
      </c>
      <c r="T99" s="70" t="n">
        <v>6149.74951921477</v>
      </c>
      <c r="U99" s="70" t="n">
        <v>6338.06644963132</v>
      </c>
      <c r="V99" s="70" t="n">
        <v>6242.46274122417</v>
      </c>
      <c r="W99" s="70" t="n">
        <v>6203.63020449804</v>
      </c>
      <c r="X99" s="70" t="n">
        <v>6270.01891204629</v>
      </c>
      <c r="Y99" s="51" t="n">
        <f aca="false">N99-X99</f>
        <v>2877.9507603812</v>
      </c>
      <c r="Z99" s="146" t="e">
        <f aca="false">rri(24,N99,X99)</f>
        <v>#NAME?</v>
      </c>
      <c r="AA99" s="146" t="e">
        <f aca="false">rri(10,R99,X99)</f>
        <v>#NAME?</v>
      </c>
    </row>
    <row r="100" customFormat="false" ht="12.75" hidden="false" customHeight="true" outlineLevel="0" collapsed="false">
      <c r="A100" s="40" t="s">
        <v>325</v>
      </c>
      <c r="B100" s="56" t="str">
        <f aca="false" t="array" ref="B100:B100">INDEX(Countries!$D$2:$D$255, MATCH($A100, Countries!$B$2:$B$255, 0))</f>
        <v>SEN</v>
      </c>
      <c r="C100" s="70" t="n">
        <v>2138254</v>
      </c>
      <c r="D100" s="70" t="n">
        <v>2180489</v>
      </c>
      <c r="E100" s="70" t="n">
        <v>2170379</v>
      </c>
      <c r="F100" s="70" t="n">
        <v>2170860</v>
      </c>
      <c r="G100" s="70" t="n">
        <v>2155108</v>
      </c>
      <c r="H100" s="70" t="n">
        <v>2145401</v>
      </c>
      <c r="I100" s="70" t="n">
        <v>2129199</v>
      </c>
      <c r="J100" s="70" t="n">
        <v>2134702</v>
      </c>
      <c r="K100" s="70" t="n">
        <v>2142481</v>
      </c>
      <c r="L100" s="70" t="n">
        <v>2151204</v>
      </c>
      <c r="M100" s="70" t="n">
        <v>2133726</v>
      </c>
      <c r="N100" s="70" t="n">
        <v>126602.833807934</v>
      </c>
      <c r="O100" s="70" t="n">
        <v>129099.699105143</v>
      </c>
      <c r="P100" s="70" t="n">
        <v>128500.69023054</v>
      </c>
      <c r="Q100" s="70" t="n">
        <v>128529.737934111</v>
      </c>
      <c r="R100" s="70" t="n">
        <v>127597.062927508</v>
      </c>
      <c r="S100" s="70" t="n">
        <v>127021.054173661</v>
      </c>
      <c r="T100" s="70" t="n">
        <v>126061.823852671</v>
      </c>
      <c r="U100" s="70" t="n">
        <v>126387.866281857</v>
      </c>
      <c r="V100" s="70" t="n">
        <v>126848.273630761</v>
      </c>
      <c r="W100" s="70" t="n">
        <v>127364.621370401</v>
      </c>
      <c r="X100" s="70" t="n">
        <v>126329.755378675</v>
      </c>
      <c r="Y100" s="51" t="n">
        <f aca="false">N100-X100</f>
        <v>273.078429258996</v>
      </c>
      <c r="Z100" s="146" t="e">
        <f aca="false">rri(24,N100,X100)</f>
        <v>#NAME?</v>
      </c>
      <c r="AA100" s="146" t="e">
        <f aca="false">rri(10,R100,X100)</f>
        <v>#NAME?</v>
      </c>
    </row>
    <row r="101" customFormat="false" ht="12.75" hidden="false" customHeight="true" outlineLevel="0" collapsed="false">
      <c r="A101" s="40" t="s">
        <v>326</v>
      </c>
      <c r="B101" s="56" t="str">
        <f aca="false" t="array" ref="B101:B101">INDEX(Countries!$D$2:$D$255, MATCH($A101, Countries!$B$2:$B$255, 0))</f>
        <v>SYC</v>
      </c>
      <c r="C101" s="70" t="n">
        <v>6375</v>
      </c>
      <c r="D101" s="70" t="n">
        <v>6406</v>
      </c>
      <c r="E101" s="70" t="n">
        <v>6406</v>
      </c>
      <c r="F101" s="70" t="n">
        <v>6406</v>
      </c>
      <c r="G101" s="70" t="n">
        <v>6395</v>
      </c>
      <c r="H101" s="70" t="n">
        <v>6382</v>
      </c>
      <c r="I101" s="70" t="n">
        <v>6355</v>
      </c>
      <c r="J101" s="70" t="n">
        <v>6360</v>
      </c>
      <c r="K101" s="70" t="n">
        <v>6373</v>
      </c>
      <c r="L101" s="70" t="n">
        <v>6396</v>
      </c>
      <c r="M101" s="70" t="n">
        <v>6397</v>
      </c>
      <c r="N101" s="70" t="n">
        <v>383.163352687792</v>
      </c>
      <c r="O101" s="70" t="n">
        <v>385.04150421873</v>
      </c>
      <c r="P101" s="70" t="n">
        <v>385.04150421873</v>
      </c>
      <c r="Q101" s="70" t="n">
        <v>385.041534529759</v>
      </c>
      <c r="R101" s="70" t="n">
        <v>384.375205956123</v>
      </c>
      <c r="S101" s="70" t="n">
        <v>383.587643510733</v>
      </c>
      <c r="T101" s="70" t="n">
        <v>381.951513226183</v>
      </c>
      <c r="U101" s="70" t="n">
        <v>382.25426528062</v>
      </c>
      <c r="V101" s="70" t="n">
        <v>383.041790309676</v>
      </c>
      <c r="W101" s="70" t="n">
        <v>384.435560195381</v>
      </c>
      <c r="X101" s="70" t="n">
        <v>384.496152388445</v>
      </c>
      <c r="Y101" s="51" t="n">
        <f aca="false">N101-X101</f>
        <v>-1.33279970065303</v>
      </c>
      <c r="Z101" s="146" t="e">
        <f aca="false">rri(24,N101,X101)</f>
        <v>#NAME?</v>
      </c>
      <c r="AA101" s="146" t="e">
        <f aca="false">rri(10,R101,X101)</f>
        <v>#NAME?</v>
      </c>
    </row>
    <row r="102" customFormat="false" ht="12.75" hidden="false" customHeight="true" outlineLevel="0" collapsed="false">
      <c r="A102" s="40" t="s">
        <v>327</v>
      </c>
      <c r="B102" s="56" t="str">
        <f aca="false" t="array" ref="B102:B102">INDEX(Countries!$D$2:$D$255, MATCH($A102, Countries!$B$2:$B$255, 0))</f>
        <v>SLE</v>
      </c>
      <c r="C102" s="70" t="n">
        <v>2658238</v>
      </c>
      <c r="D102" s="70" t="n">
        <v>2642902</v>
      </c>
      <c r="E102" s="70" t="n">
        <v>2605088</v>
      </c>
      <c r="F102" s="70" t="n">
        <v>2622424</v>
      </c>
      <c r="G102" s="70" t="n">
        <v>2613472</v>
      </c>
      <c r="H102" s="70" t="n">
        <v>2621715</v>
      </c>
      <c r="I102" s="70" t="n">
        <v>2609992</v>
      </c>
      <c r="J102" s="70" t="n">
        <v>2618601</v>
      </c>
      <c r="K102" s="70" t="n">
        <v>2596617</v>
      </c>
      <c r="L102" s="70" t="n">
        <v>2538968</v>
      </c>
      <c r="M102" s="70" t="n">
        <v>2484380</v>
      </c>
      <c r="N102" s="70" t="n">
        <v>160047.044418802</v>
      </c>
      <c r="O102" s="70" t="n">
        <v>159123.77288863</v>
      </c>
      <c r="P102" s="70" t="n">
        <v>156848.092149163</v>
      </c>
      <c r="Q102" s="70" t="n">
        <v>157890.223725265</v>
      </c>
      <c r="R102" s="70" t="n">
        <v>157351.556152473</v>
      </c>
      <c r="S102" s="70" t="n">
        <v>157846.900054078</v>
      </c>
      <c r="T102" s="70" t="n">
        <v>157141.783574965</v>
      </c>
      <c r="U102" s="70" t="n">
        <v>157659.298277598</v>
      </c>
      <c r="V102" s="70" t="n">
        <v>156336.809858544</v>
      </c>
      <c r="W102" s="70" t="n">
        <v>152867.84821591</v>
      </c>
      <c r="X102" s="70" t="n">
        <v>149581.13101614</v>
      </c>
      <c r="Y102" s="51" t="n">
        <f aca="false">N102-X102</f>
        <v>10465.913402662</v>
      </c>
      <c r="Z102" s="146" t="e">
        <f aca="false">rri(24,N102,X102)</f>
        <v>#NAME?</v>
      </c>
      <c r="AA102" s="146" t="e">
        <f aca="false">rri(10,R102,X102)</f>
        <v>#NAME?</v>
      </c>
    </row>
    <row r="103" customFormat="false" ht="12.75" hidden="false" customHeight="true" outlineLevel="0" collapsed="false">
      <c r="A103" s="40" t="s">
        <v>328</v>
      </c>
      <c r="B103" s="56" t="str">
        <f aca="false" t="array" ref="B103:B103">INDEX(Countries!$D$2:$D$255, MATCH($A103, Countries!$B$2:$B$255, 0))</f>
        <v>SGP</v>
      </c>
      <c r="C103" s="70" t="n">
        <v>13829</v>
      </c>
      <c r="D103" s="70" t="n">
        <v>12534</v>
      </c>
      <c r="E103" s="70" t="n">
        <v>11951</v>
      </c>
      <c r="F103" s="70" t="n">
        <v>12301</v>
      </c>
      <c r="G103" s="70" t="n">
        <v>12438</v>
      </c>
      <c r="H103" s="70" t="n">
        <v>12039</v>
      </c>
      <c r="I103" s="70" t="n">
        <v>11679</v>
      </c>
      <c r="J103" s="70" t="n">
        <v>11550</v>
      </c>
      <c r="K103" s="70" t="n">
        <v>11627</v>
      </c>
      <c r="L103" s="70" t="n">
        <v>11625</v>
      </c>
      <c r="M103" s="70" t="n">
        <v>11613</v>
      </c>
      <c r="N103" s="70" t="n">
        <v>840.367339059013</v>
      </c>
      <c r="O103" s="70" t="n">
        <v>761.671789578242</v>
      </c>
      <c r="P103" s="70" t="n">
        <v>726.243167629111</v>
      </c>
      <c r="Q103" s="70" t="n">
        <v>747.512293920838</v>
      </c>
      <c r="R103" s="70" t="n">
        <v>755.838261008519</v>
      </c>
      <c r="S103" s="70" t="n">
        <v>731.59237732266</v>
      </c>
      <c r="T103" s="70" t="n">
        <v>709.715741046235</v>
      </c>
      <c r="U103" s="70" t="n">
        <v>701.87651324157</v>
      </c>
      <c r="V103" s="70" t="n">
        <v>706.555815934155</v>
      </c>
      <c r="W103" s="70" t="n">
        <v>706.4344702245</v>
      </c>
      <c r="X103" s="70" t="n">
        <v>705.705072042378</v>
      </c>
      <c r="Y103" s="51" t="n">
        <f aca="false">N103-X103</f>
        <v>134.662267016635</v>
      </c>
      <c r="Z103" s="146" t="e">
        <f aca="false">rri(24,N103,X103)</f>
        <v>#NAME?</v>
      </c>
      <c r="AA103" s="146" t="e">
        <f aca="false">rri(10,R103,X103)</f>
        <v>#NAME?</v>
      </c>
    </row>
    <row r="104" customFormat="false" ht="12.75" hidden="false" customHeight="true" outlineLevel="0" collapsed="false">
      <c r="A104" s="40" t="s">
        <v>329</v>
      </c>
      <c r="B104" s="56" t="str">
        <f aca="false" t="array" ref="B104:B104">INDEX(Countries!$D$2:$D$255, MATCH($A104, Countries!$B$2:$B$255, 0))</f>
        <v>SXM</v>
      </c>
      <c r="C104" s="70" t="n">
        <v>93</v>
      </c>
      <c r="D104" s="70" t="n">
        <v>93</v>
      </c>
      <c r="E104" s="70" t="n">
        <v>93</v>
      </c>
      <c r="F104" s="70" t="n">
        <v>93</v>
      </c>
      <c r="G104" s="70" t="n">
        <v>93</v>
      </c>
      <c r="H104" s="70" t="n">
        <v>93</v>
      </c>
      <c r="I104" s="70" t="n">
        <v>93</v>
      </c>
      <c r="J104" s="70" t="n">
        <v>93</v>
      </c>
      <c r="K104" s="70" t="n">
        <v>93</v>
      </c>
      <c r="L104" s="70" t="n">
        <v>93</v>
      </c>
      <c r="M104" s="70" t="n">
        <v>93</v>
      </c>
      <c r="N104" s="70" t="n">
        <v>5.38228058452193</v>
      </c>
      <c r="O104" s="70" t="n">
        <v>5.38228058452193</v>
      </c>
      <c r="P104" s="70" t="n">
        <v>5.38228058452193</v>
      </c>
      <c r="Q104" s="70" t="n">
        <v>5.38228058452193</v>
      </c>
      <c r="R104" s="70" t="n">
        <v>5.38228058452193</v>
      </c>
      <c r="S104" s="70" t="n">
        <v>5.38228058452193</v>
      </c>
      <c r="T104" s="70" t="n">
        <v>5.38228058452193</v>
      </c>
      <c r="U104" s="70" t="n">
        <v>5.38228058452193</v>
      </c>
      <c r="V104" s="70" t="n">
        <v>5.38228058452193</v>
      </c>
      <c r="W104" s="70" t="n">
        <v>5.38228058452193</v>
      </c>
      <c r="X104" s="70" t="n">
        <v>5.38228058452193</v>
      </c>
      <c r="Y104" s="51" t="n">
        <f aca="false">N104-X104</f>
        <v>0</v>
      </c>
      <c r="Z104" s="146" t="e">
        <f aca="false">rri(24,N104,X104)</f>
        <v>#NAME?</v>
      </c>
      <c r="AA104" s="146" t="e">
        <f aca="false">rri(10,R104,X104)</f>
        <v>#NAME?</v>
      </c>
    </row>
    <row r="105" customFormat="false" ht="12.75" hidden="false" customHeight="true" outlineLevel="0" collapsed="false">
      <c r="A105" s="40" t="s">
        <v>330</v>
      </c>
      <c r="B105" s="56" t="str">
        <f aca="false" t="array" ref="B105:B105">INDEX(Countries!$D$2:$D$255, MATCH($A105, Countries!$B$2:$B$255, 0))</f>
        <v>SLB</v>
      </c>
      <c r="C105" s="70" t="n">
        <v>876753</v>
      </c>
      <c r="D105" s="70" t="n">
        <v>882846</v>
      </c>
      <c r="E105" s="70" t="n">
        <v>883925</v>
      </c>
      <c r="F105" s="70" t="n">
        <v>885764</v>
      </c>
      <c r="G105" s="70" t="n">
        <v>880270</v>
      </c>
      <c r="H105" s="70" t="n">
        <v>872870</v>
      </c>
      <c r="I105" s="70" t="n">
        <v>869466</v>
      </c>
      <c r="J105" s="70" t="n">
        <v>867625</v>
      </c>
      <c r="K105" s="70" t="n">
        <v>875137</v>
      </c>
      <c r="L105" s="70" t="n">
        <v>880404</v>
      </c>
      <c r="M105" s="70" t="n">
        <v>877195</v>
      </c>
      <c r="N105" s="70" t="n">
        <v>52730.5215220719</v>
      </c>
      <c r="O105" s="70" t="n">
        <v>53097.4514632603</v>
      </c>
      <c r="P105" s="70" t="n">
        <v>53162.3165833254</v>
      </c>
      <c r="Q105" s="70" t="n">
        <v>53272.6506958074</v>
      </c>
      <c r="R105" s="70" t="n">
        <v>52941.8373046553</v>
      </c>
      <c r="S105" s="70" t="n">
        <v>52496.6650270522</v>
      </c>
      <c r="T105" s="70" t="n">
        <v>52291.9529788294</v>
      </c>
      <c r="U105" s="70" t="n">
        <v>52181.1093326487</v>
      </c>
      <c r="V105" s="70" t="n">
        <v>52632.8877333526</v>
      </c>
      <c r="W105" s="70" t="n">
        <v>52949.9949519856</v>
      </c>
      <c r="X105" s="70" t="n">
        <v>52757.1682936497</v>
      </c>
      <c r="Y105" s="51" t="n">
        <f aca="false">N105-X105</f>
        <v>-26.6467715778053</v>
      </c>
      <c r="Z105" s="146" t="e">
        <f aca="false">rri(24,N105,X105)</f>
        <v>#NAME?</v>
      </c>
      <c r="AA105" s="146" t="e">
        <f aca="false">rri(10,R105,X105)</f>
        <v>#NAME?</v>
      </c>
    </row>
    <row r="106" customFormat="false" ht="12.75" hidden="false" customHeight="true" outlineLevel="0" collapsed="false">
      <c r="A106" s="40" t="s">
        <v>331</v>
      </c>
      <c r="B106" s="56" t="str">
        <f aca="false" t="array" ref="B106:B106">INDEX(Countries!$D$2:$D$255, MATCH($A106, Countries!$B$2:$B$255, 0))</f>
        <v>SOM</v>
      </c>
      <c r="C106" s="70" t="n">
        <v>60861</v>
      </c>
      <c r="D106" s="70" t="n">
        <v>59049</v>
      </c>
      <c r="E106" s="70" t="n">
        <v>58444</v>
      </c>
      <c r="F106" s="70" t="n">
        <v>58636</v>
      </c>
      <c r="G106" s="70" t="n">
        <v>58541</v>
      </c>
      <c r="H106" s="70" t="n">
        <v>58284</v>
      </c>
      <c r="I106" s="70" t="n">
        <v>58267</v>
      </c>
      <c r="J106" s="70" t="n">
        <v>58289</v>
      </c>
      <c r="K106" s="70" t="n">
        <v>58349</v>
      </c>
      <c r="L106" s="70" t="n">
        <v>57893</v>
      </c>
      <c r="M106" s="70" t="n">
        <v>57270</v>
      </c>
      <c r="N106" s="70" t="n">
        <v>3679.39406360961</v>
      </c>
      <c r="O106" s="70" t="n">
        <v>3570.76750715821</v>
      </c>
      <c r="P106" s="70" t="n">
        <v>3534.44575418965</v>
      </c>
      <c r="Q106" s="70" t="n">
        <v>3546.14668115713</v>
      </c>
      <c r="R106" s="70" t="n">
        <v>3540.46258013543</v>
      </c>
      <c r="S106" s="70" t="n">
        <v>3525.07983059848</v>
      </c>
      <c r="T106" s="70" t="n">
        <v>3523.9264698463</v>
      </c>
      <c r="U106" s="70" t="n">
        <v>3525.34747216151</v>
      </c>
      <c r="V106" s="70" t="n">
        <v>3528.89800831558</v>
      </c>
      <c r="W106" s="70" t="n">
        <v>3501.38417994697</v>
      </c>
      <c r="X106" s="70" t="n">
        <v>3463.67827414912</v>
      </c>
      <c r="Y106" s="51" t="n">
        <f aca="false">N106-X106</f>
        <v>215.71578946049</v>
      </c>
      <c r="Z106" s="146" t="e">
        <f aca="false">rri(24,N106,X106)</f>
        <v>#NAME?</v>
      </c>
      <c r="AA106" s="146" t="e">
        <f aca="false">rri(10,R106,X106)</f>
        <v>#NAME?</v>
      </c>
    </row>
    <row r="107" customFormat="false" ht="12.75" hidden="false" customHeight="true" outlineLevel="0" collapsed="false">
      <c r="A107" s="40" t="s">
        <v>332</v>
      </c>
      <c r="B107" s="56" t="str">
        <f aca="false" t="array" ref="B107:B107">INDEX(Countries!$D$2:$D$255, MATCH($A107, Countries!$B$2:$B$255, 0))</f>
        <v>ZAF</v>
      </c>
      <c r="C107" s="70" t="n">
        <v>48411</v>
      </c>
      <c r="D107" s="70" t="n">
        <v>49570</v>
      </c>
      <c r="E107" s="70" t="n">
        <v>49117</v>
      </c>
      <c r="F107" s="70" t="n">
        <v>49192</v>
      </c>
      <c r="G107" s="70" t="n">
        <v>49537</v>
      </c>
      <c r="H107" s="70" t="n">
        <v>50250</v>
      </c>
      <c r="I107" s="70" t="n">
        <v>49800</v>
      </c>
      <c r="J107" s="70" t="n">
        <v>50191</v>
      </c>
      <c r="K107" s="70" t="n">
        <v>50451</v>
      </c>
      <c r="L107" s="70" t="n">
        <v>50866</v>
      </c>
      <c r="M107" s="70" t="n">
        <v>50340</v>
      </c>
      <c r="N107" s="70" t="n">
        <v>2565.97759236102</v>
      </c>
      <c r="O107" s="70" t="n">
        <v>2627.94795126336</v>
      </c>
      <c r="P107" s="70" t="n">
        <v>2603.8104552225</v>
      </c>
      <c r="Q107" s="70" t="n">
        <v>2607.83519170871</v>
      </c>
      <c r="R107" s="70" t="n">
        <v>2625.94882544854</v>
      </c>
      <c r="S107" s="70" t="n">
        <v>2664.30137909387</v>
      </c>
      <c r="T107" s="70" t="n">
        <v>2640.6765760528</v>
      </c>
      <c r="U107" s="70" t="n">
        <v>2662.43468910052</v>
      </c>
      <c r="V107" s="70" t="n">
        <v>2676.70461033397</v>
      </c>
      <c r="W107" s="70" t="n">
        <v>2698.57421597959</v>
      </c>
      <c r="X107" s="70" t="n">
        <v>2670.18740802475</v>
      </c>
      <c r="Y107" s="51" t="n">
        <f aca="false">N107-X107</f>
        <v>-104.20981566373</v>
      </c>
      <c r="Z107" s="146" t="e">
        <f aca="false">rri(24,N107,X107)</f>
        <v>#NAME?</v>
      </c>
      <c r="AA107" s="146" t="e">
        <f aca="false">rri(10,R107,X107)</f>
        <v>#NAME?</v>
      </c>
    </row>
    <row r="108" customFormat="false" ht="12.75" hidden="false" customHeight="true" outlineLevel="0" collapsed="false">
      <c r="A108" s="40" t="s">
        <v>333</v>
      </c>
      <c r="B108" s="56" t="str">
        <f aca="false" t="array" ref="B108:B108">INDEX(Countries!$D$2:$D$255, MATCH($A108, Countries!$B$2:$B$255, 0))</f>
        <v>LKA</v>
      </c>
      <c r="C108" s="70" t="n">
        <v>430164</v>
      </c>
      <c r="D108" s="70" t="n">
        <v>376561</v>
      </c>
      <c r="E108" s="70" t="n">
        <v>327609</v>
      </c>
      <c r="F108" s="70" t="n">
        <v>303650</v>
      </c>
      <c r="G108" s="70" t="n">
        <v>300698</v>
      </c>
      <c r="H108" s="70" t="n">
        <v>317943</v>
      </c>
      <c r="I108" s="70" t="n">
        <v>333176</v>
      </c>
      <c r="J108" s="70" t="n">
        <v>337601</v>
      </c>
      <c r="K108" s="70" t="n">
        <v>332699</v>
      </c>
      <c r="L108" s="70" t="n">
        <v>316007</v>
      </c>
      <c r="M108" s="70" t="n">
        <v>305677</v>
      </c>
      <c r="N108" s="70" t="n">
        <v>25861.2453731854</v>
      </c>
      <c r="O108" s="70" t="n">
        <v>22640.8698715392</v>
      </c>
      <c r="P108" s="70" t="n">
        <v>19700.3842842626</v>
      </c>
      <c r="Q108" s="70" t="n">
        <v>18259.9872140217</v>
      </c>
      <c r="R108" s="70" t="n">
        <v>18082.2707227583</v>
      </c>
      <c r="S108" s="70" t="n">
        <v>19117.7553441743</v>
      </c>
      <c r="T108" s="70" t="n">
        <v>20034.2565831227</v>
      </c>
      <c r="U108" s="70" t="n">
        <v>20300.4655461533</v>
      </c>
      <c r="V108" s="70" t="n">
        <v>20005.5303029411</v>
      </c>
      <c r="W108" s="70" t="n">
        <v>18999.9106201875</v>
      </c>
      <c r="X108" s="70" t="n">
        <v>18378.4525377632</v>
      </c>
      <c r="Y108" s="51" t="n">
        <f aca="false">N108-X108</f>
        <v>7482.7928354222</v>
      </c>
      <c r="Z108" s="146" t="e">
        <f aca="false">rri(24,N108,X108)</f>
        <v>#NAME?</v>
      </c>
      <c r="AA108" s="146" t="e">
        <f aca="false">rri(10,R108,X108)</f>
        <v>#NAME?</v>
      </c>
    </row>
    <row r="109" customFormat="false" ht="12.75" hidden="false" customHeight="true" outlineLevel="0" collapsed="false">
      <c r="A109" s="40" t="s">
        <v>334</v>
      </c>
      <c r="B109" s="56" t="str">
        <f aca="false" t="array" ref="B109:B109">INDEX(Countries!$D$2:$D$255, MATCH($A109, Countries!$B$2:$B$255, 0))</f>
        <v>SDN</v>
      </c>
      <c r="C109" s="70" t="n">
        <v>30879</v>
      </c>
      <c r="D109" s="70" t="n">
        <v>20951</v>
      </c>
      <c r="E109" s="70" t="n">
        <v>17447</v>
      </c>
      <c r="F109" s="70" t="n">
        <v>16910</v>
      </c>
      <c r="G109" s="70" t="n">
        <v>15611</v>
      </c>
      <c r="H109" s="70" t="n">
        <v>13800</v>
      </c>
      <c r="I109" s="70" t="n">
        <v>12998</v>
      </c>
      <c r="J109" s="70" t="n">
        <v>14000</v>
      </c>
      <c r="K109" s="70" t="n">
        <v>13817</v>
      </c>
      <c r="L109" s="70" t="n">
        <v>12778</v>
      </c>
      <c r="M109" s="70" t="n">
        <v>12587</v>
      </c>
      <c r="N109" s="70" t="n">
        <v>1770.47298818745</v>
      </c>
      <c r="O109" s="70" t="n">
        <v>1201.7397422467</v>
      </c>
      <c r="P109" s="70" t="n">
        <v>1001.3116726099</v>
      </c>
      <c r="Q109" s="70" t="n">
        <v>970.914805883687</v>
      </c>
      <c r="R109" s="70" t="n">
        <v>897.19674971605</v>
      </c>
      <c r="S109" s="70" t="n">
        <v>793.46316184594</v>
      </c>
      <c r="T109" s="70" t="n">
        <v>747.555655275857</v>
      </c>
      <c r="U109" s="70" t="n">
        <v>805.263036279248</v>
      </c>
      <c r="V109" s="70" t="n">
        <v>794.608797389957</v>
      </c>
      <c r="W109" s="70" t="n">
        <v>734.986799075954</v>
      </c>
      <c r="X109" s="70" t="n">
        <v>723.955963634603</v>
      </c>
      <c r="Y109" s="51" t="n">
        <f aca="false">N109-X109</f>
        <v>1046.51702455285</v>
      </c>
      <c r="Z109" s="146" t="e">
        <f aca="false">rri(24,N109,X109)</f>
        <v>#NAME?</v>
      </c>
      <c r="AA109" s="146" t="e">
        <f aca="false">rri(10,R109,X109)</f>
        <v>#NAME?</v>
      </c>
    </row>
    <row r="110" customFormat="false" ht="12.75" hidden="false" customHeight="true" outlineLevel="0" collapsed="false">
      <c r="A110" s="40" t="s">
        <v>335</v>
      </c>
      <c r="B110" s="56" t="str">
        <f aca="false" t="array" ref="B110:B110">INDEX(Countries!$D$2:$D$255, MATCH($A110, Countries!$B$2:$B$255, 0))</f>
        <v>SUR</v>
      </c>
      <c r="C110" s="70" t="n">
        <v>1256614</v>
      </c>
      <c r="D110" s="70" t="n">
        <v>1248238</v>
      </c>
      <c r="E110" s="70" t="n">
        <v>1266816</v>
      </c>
      <c r="F110" s="70" t="n">
        <v>1277007</v>
      </c>
      <c r="G110" s="70" t="n">
        <v>1314286</v>
      </c>
      <c r="H110" s="70" t="n">
        <v>1361961</v>
      </c>
      <c r="I110" s="70" t="n">
        <v>1374303</v>
      </c>
      <c r="J110" s="70" t="n">
        <v>1358563</v>
      </c>
      <c r="K110" s="70" t="n">
        <v>1355231</v>
      </c>
      <c r="L110" s="70" t="n">
        <v>1351718</v>
      </c>
      <c r="M110" s="70" t="n">
        <v>1328987</v>
      </c>
      <c r="N110" s="70" t="n">
        <v>75985.2906927951</v>
      </c>
      <c r="O110" s="70" t="n">
        <v>75478.8711005347</v>
      </c>
      <c r="P110" s="70" t="n">
        <v>76602.231983159</v>
      </c>
      <c r="Q110" s="70" t="n">
        <v>77218.4789422067</v>
      </c>
      <c r="R110" s="70" t="n">
        <v>79472.6397456394</v>
      </c>
      <c r="S110" s="70" t="n">
        <v>82355.4444067945</v>
      </c>
      <c r="T110" s="70" t="n">
        <v>83101.6992327346</v>
      </c>
      <c r="U110" s="70" t="n">
        <v>82149.8603038495</v>
      </c>
      <c r="V110" s="70" t="n">
        <v>81948.3471506273</v>
      </c>
      <c r="W110" s="70" t="n">
        <v>81735.9081026823</v>
      </c>
      <c r="X110" s="70" t="n">
        <v>80361.4731830277</v>
      </c>
      <c r="Y110" s="51" t="n">
        <f aca="false">N110-X110</f>
        <v>-4376.18249023261</v>
      </c>
      <c r="Z110" s="146" t="e">
        <f aca="false">rri(24,N110,X110)</f>
        <v>#NAME?</v>
      </c>
      <c r="AA110" s="146" t="e">
        <f aca="false">rri(10,R110,X110)</f>
        <v>#NAME?</v>
      </c>
    </row>
    <row r="111" customFormat="false" ht="12.75" hidden="false" customHeight="true" outlineLevel="0" collapsed="false">
      <c r="A111" s="40" t="s">
        <v>336</v>
      </c>
      <c r="B111" s="56" t="str">
        <f aca="false" t="array" ref="B111:B111">INDEX(Countries!$D$2:$D$255, MATCH($A111, Countries!$B$2:$B$255, 0))</f>
        <v>TWN</v>
      </c>
      <c r="C111" s="70" t="n">
        <v>3347</v>
      </c>
      <c r="D111" s="70" t="n">
        <v>3734</v>
      </c>
      <c r="E111" s="70" t="n">
        <v>3843</v>
      </c>
      <c r="F111" s="70" t="n">
        <v>3797</v>
      </c>
      <c r="G111" s="70" t="n">
        <v>3915</v>
      </c>
      <c r="H111" s="70" t="n">
        <v>3885</v>
      </c>
      <c r="I111" s="70" t="n">
        <v>3540</v>
      </c>
      <c r="J111" s="70" t="n">
        <v>3305</v>
      </c>
      <c r="K111" s="70" t="n">
        <v>3048</v>
      </c>
      <c r="L111" s="70" t="n">
        <v>2879</v>
      </c>
      <c r="M111" s="70" t="n">
        <v>2918</v>
      </c>
      <c r="N111" s="70" t="n">
        <v>185.103856884256</v>
      </c>
      <c r="O111" s="70" t="n">
        <v>206.656898907517</v>
      </c>
      <c r="P111" s="70" t="n">
        <v>212.73113598467</v>
      </c>
      <c r="Q111" s="70" t="n">
        <v>210.177451234166</v>
      </c>
      <c r="R111" s="70" t="n">
        <v>216.659399724432</v>
      </c>
      <c r="S111" s="70" t="n">
        <v>215.002686413815</v>
      </c>
      <c r="T111" s="70" t="n">
        <v>195.864000834597</v>
      </c>
      <c r="U111" s="70" t="n">
        <v>182.851536184561</v>
      </c>
      <c r="V111" s="70" t="n">
        <v>168.591250240464</v>
      </c>
      <c r="W111" s="70" t="n">
        <v>159.180806410663</v>
      </c>
      <c r="X111" s="70" t="n">
        <v>161.287614578355</v>
      </c>
      <c r="Y111" s="51" t="n">
        <f aca="false">N111-X111</f>
        <v>23.816242305901</v>
      </c>
      <c r="Z111" s="146" t="e">
        <f aca="false">rri(24,N111,X111)</f>
        <v>#NAME?</v>
      </c>
      <c r="AA111" s="146" t="e">
        <f aca="false">rri(10,R111,X111)</f>
        <v>#NAME?</v>
      </c>
    </row>
    <row r="112" customFormat="false" ht="12.75" hidden="false" customHeight="true" outlineLevel="0" collapsed="false">
      <c r="A112" s="40" t="s">
        <v>337</v>
      </c>
      <c r="B112" s="56" t="str">
        <f aca="false" t="array" ref="B112:B112">INDEX(Countries!$D$2:$D$255, MATCH($A112, Countries!$B$2:$B$255, 0))</f>
        <v>TZA</v>
      </c>
      <c r="C112" s="70" t="n">
        <v>1887949</v>
      </c>
      <c r="D112" s="70" t="n">
        <v>1853825</v>
      </c>
      <c r="E112" s="70" t="n">
        <v>1833444</v>
      </c>
      <c r="F112" s="70" t="n">
        <v>1846343</v>
      </c>
      <c r="G112" s="70" t="n">
        <v>1840372</v>
      </c>
      <c r="H112" s="70" t="n">
        <v>1835434</v>
      </c>
      <c r="I112" s="70" t="n">
        <v>1824060</v>
      </c>
      <c r="J112" s="70" t="n">
        <v>1825587</v>
      </c>
      <c r="K112" s="70" t="n">
        <v>1843121</v>
      </c>
      <c r="L112" s="70" t="n">
        <v>1847550</v>
      </c>
      <c r="M112" s="70" t="n">
        <v>1820324</v>
      </c>
      <c r="N112" s="70" t="n">
        <v>113695.557834029</v>
      </c>
      <c r="O112" s="70" t="n">
        <v>111638.71137711</v>
      </c>
      <c r="P112" s="70" t="n">
        <v>110410.883139406</v>
      </c>
      <c r="Q112" s="70" t="n">
        <v>111187.273448282</v>
      </c>
      <c r="R112" s="70" t="n">
        <v>110828.530558535</v>
      </c>
      <c r="S112" s="70" t="n">
        <v>110530.022600262</v>
      </c>
      <c r="T112" s="70" t="n">
        <v>109845.540678404</v>
      </c>
      <c r="U112" s="70" t="n">
        <v>109937.313637026</v>
      </c>
      <c r="V112" s="70" t="n">
        <v>110993.426564701</v>
      </c>
      <c r="W112" s="70" t="n">
        <v>111259.891052292</v>
      </c>
      <c r="X112" s="70" t="n">
        <v>109619.894396156</v>
      </c>
      <c r="Y112" s="51" t="n">
        <f aca="false">N112-X112</f>
        <v>4075.66343787299</v>
      </c>
      <c r="Z112" s="146" t="e">
        <f aca="false">rri(24,N112,X112)</f>
        <v>#NAME?</v>
      </c>
      <c r="AA112" s="146" t="e">
        <f aca="false">rri(10,R112,X112)</f>
        <v>#NAME?</v>
      </c>
    </row>
    <row r="113" customFormat="false" ht="12.75" hidden="false" customHeight="true" outlineLevel="0" collapsed="false">
      <c r="A113" s="40" t="s">
        <v>338</v>
      </c>
      <c r="B113" s="56" t="str">
        <f aca="false" t="array" ref="B113:B113">INDEX(Countries!$D$2:$D$255, MATCH($A113, Countries!$B$2:$B$255, 0))</f>
        <v>THA</v>
      </c>
      <c r="C113" s="70" t="n">
        <v>4331321</v>
      </c>
      <c r="D113" s="70" t="n">
        <v>4164146</v>
      </c>
      <c r="E113" s="70" t="n">
        <v>4068641</v>
      </c>
      <c r="F113" s="70" t="n">
        <v>4065120</v>
      </c>
      <c r="G113" s="70" t="n">
        <v>4081883</v>
      </c>
      <c r="H113" s="70" t="n">
        <v>4087290</v>
      </c>
      <c r="I113" s="70" t="n">
        <v>4092803</v>
      </c>
      <c r="J113" s="70" t="n">
        <v>4122784</v>
      </c>
      <c r="K113" s="70" t="n">
        <v>4112495</v>
      </c>
      <c r="L113" s="70" t="n">
        <v>4148375</v>
      </c>
      <c r="M113" s="70" t="n">
        <v>4194520</v>
      </c>
      <c r="N113" s="70" t="n">
        <v>259818.620920129</v>
      </c>
      <c r="O113" s="70" t="n">
        <v>249870.90076825</v>
      </c>
      <c r="P113" s="70" t="n">
        <v>244172.771711535</v>
      </c>
      <c r="Q113" s="70" t="n">
        <v>243961.91726767</v>
      </c>
      <c r="R113" s="70" t="n">
        <v>244959.135426675</v>
      </c>
      <c r="S113" s="70" t="n">
        <v>245278.974394618</v>
      </c>
      <c r="T113" s="70" t="n">
        <v>245601.101156999</v>
      </c>
      <c r="U113" s="70" t="n">
        <v>247389.273848418</v>
      </c>
      <c r="V113" s="70" t="n">
        <v>246794.691262305</v>
      </c>
      <c r="W113" s="70" t="n">
        <v>248932.941326196</v>
      </c>
      <c r="X113" s="70" t="n">
        <v>251665.595886225</v>
      </c>
      <c r="Y113" s="51" t="n">
        <f aca="false">N113-X113</f>
        <v>8153.02503390401</v>
      </c>
      <c r="Z113" s="146" t="e">
        <f aca="false">rri(24,N113,X113)</f>
        <v>#NAME?</v>
      </c>
      <c r="AA113" s="146" t="e">
        <f aca="false">rri(10,R113,X113)</f>
        <v>#NAME?</v>
      </c>
    </row>
    <row r="114" customFormat="false" ht="12.75" hidden="false" customHeight="true" outlineLevel="0" collapsed="false">
      <c r="A114" s="40" t="s">
        <v>339</v>
      </c>
      <c r="B114" s="56" t="str">
        <f aca="false" t="array" ref="B114:B114">INDEX(Countries!$D$2:$D$255, MATCH($A114, Countries!$B$2:$B$255, 0))</f>
        <v>TLS</v>
      </c>
      <c r="C114" s="70" t="n">
        <v>17417</v>
      </c>
      <c r="D114" s="70" t="n">
        <v>17544</v>
      </c>
      <c r="E114" s="70" t="n">
        <v>17328</v>
      </c>
      <c r="F114" s="70" t="n">
        <v>17373</v>
      </c>
      <c r="G114" s="70" t="n">
        <v>17322</v>
      </c>
      <c r="H114" s="70" t="n">
        <v>17526</v>
      </c>
      <c r="I114" s="70" t="n">
        <v>17428</v>
      </c>
      <c r="J114" s="70" t="n">
        <v>17551</v>
      </c>
      <c r="K114" s="70" t="n">
        <v>17496</v>
      </c>
      <c r="L114" s="70" t="n">
        <v>17617</v>
      </c>
      <c r="M114" s="70" t="n">
        <v>17542</v>
      </c>
      <c r="N114" s="70" t="n">
        <v>1046.55871285039</v>
      </c>
      <c r="O114" s="70" t="n">
        <v>1054.21503682682</v>
      </c>
      <c r="P114" s="70" t="n">
        <v>1041.23466806832</v>
      </c>
      <c r="Q114" s="70" t="n">
        <v>1043.93936712968</v>
      </c>
      <c r="R114" s="70" t="n">
        <v>1040.8785558527</v>
      </c>
      <c r="S114" s="70" t="n">
        <v>1053.14492778155</v>
      </c>
      <c r="T114" s="70" t="n">
        <v>1047.25363285261</v>
      </c>
      <c r="U114" s="70" t="n">
        <v>1054.64783566109</v>
      </c>
      <c r="V114" s="70" t="n">
        <v>1051.33781366168</v>
      </c>
      <c r="W114" s="70" t="n">
        <v>1058.60966494209</v>
      </c>
      <c r="X114" s="70" t="n">
        <v>1054.10165279591</v>
      </c>
      <c r="Y114" s="51" t="n">
        <f aca="false">N114-X114</f>
        <v>-7.54293994551995</v>
      </c>
      <c r="Z114" s="146" t="e">
        <f aca="false">rri(24,N114,X114)</f>
        <v>#NAME?</v>
      </c>
      <c r="AA114" s="146" t="e">
        <f aca="false">rri(10,R114,X114)</f>
        <v>#NAME?</v>
      </c>
    </row>
    <row r="115" customFormat="false" ht="12.75" hidden="false" customHeight="true" outlineLevel="0" collapsed="false">
      <c r="A115" s="40" t="s">
        <v>340</v>
      </c>
      <c r="B115" s="56" t="str">
        <f aca="false" t="array" ref="B115:B115">INDEX(Countries!$D$2:$D$255, MATCH($A115, Countries!$B$2:$B$255, 0))</f>
        <v>TGO</v>
      </c>
      <c r="C115" s="70" t="n">
        <v>883</v>
      </c>
      <c r="D115" s="70" t="n">
        <v>703</v>
      </c>
      <c r="E115" s="70" t="n">
        <v>627</v>
      </c>
      <c r="F115" s="70" t="n">
        <v>666</v>
      </c>
      <c r="G115" s="70" t="n">
        <v>713</v>
      </c>
      <c r="H115" s="70" t="n">
        <v>687</v>
      </c>
      <c r="I115" s="70" t="n">
        <v>681</v>
      </c>
      <c r="J115" s="70" t="n">
        <v>688</v>
      </c>
      <c r="K115" s="70" t="n">
        <v>717</v>
      </c>
      <c r="L115" s="70" t="n">
        <v>805</v>
      </c>
      <c r="M115" s="70" t="n">
        <v>882</v>
      </c>
      <c r="N115" s="70" t="n">
        <v>53.3617453702512</v>
      </c>
      <c r="O115" s="70" t="n">
        <v>42.4839306703431</v>
      </c>
      <c r="P115" s="70" t="n">
        <v>37.8911245137352</v>
      </c>
      <c r="Q115" s="70" t="n">
        <v>40.2479891842685</v>
      </c>
      <c r="R115" s="70" t="n">
        <v>43.0882357036966</v>
      </c>
      <c r="S115" s="70" t="n">
        <v>41.5169627340021</v>
      </c>
      <c r="T115" s="70" t="n">
        <v>41.1544154234673</v>
      </c>
      <c r="U115" s="70" t="n">
        <v>41.577472692156</v>
      </c>
      <c r="V115" s="70" t="n">
        <v>43.3300380891562</v>
      </c>
      <c r="W115" s="70" t="n">
        <v>48.6481390962172</v>
      </c>
      <c r="X115" s="70" t="n">
        <v>53.3014930897418</v>
      </c>
      <c r="Y115" s="51" t="n">
        <f aca="false">N115-X115</f>
        <v>0.0602522805094026</v>
      </c>
      <c r="Z115" s="146" t="e">
        <f aca="false">rri(24,N115,X115)</f>
        <v>#NAME?</v>
      </c>
      <c r="AA115" s="146" t="e">
        <f aca="false">rri(10,R115,X115)</f>
        <v>#NAME?</v>
      </c>
    </row>
    <row r="116" customFormat="false" ht="12.75" hidden="false" customHeight="true" outlineLevel="0" collapsed="false">
      <c r="A116" s="40" t="s">
        <v>341</v>
      </c>
      <c r="B116" s="56" t="str">
        <f aca="false" t="array" ref="B116:B116">INDEX(Countries!$D$2:$D$255, MATCH($A116, Countries!$B$2:$B$255, 0))</f>
        <v>TON</v>
      </c>
      <c r="C116" s="70" t="n">
        <v>18493</v>
      </c>
      <c r="D116" s="70" t="n">
        <v>18388</v>
      </c>
      <c r="E116" s="70" t="n">
        <v>18607</v>
      </c>
      <c r="F116" s="70" t="n">
        <v>18908</v>
      </c>
      <c r="G116" s="70" t="n">
        <v>18992</v>
      </c>
      <c r="H116" s="70" t="n">
        <v>19251</v>
      </c>
      <c r="I116" s="70" t="n">
        <v>19205</v>
      </c>
      <c r="J116" s="70" t="n">
        <v>19025</v>
      </c>
      <c r="K116" s="70" t="n">
        <v>18863</v>
      </c>
      <c r="L116" s="70" t="n">
        <v>18626</v>
      </c>
      <c r="M116" s="70" t="n">
        <v>18336</v>
      </c>
      <c r="N116" s="70" t="n">
        <v>1055.18597673185</v>
      </c>
      <c r="O116" s="70" t="n">
        <v>1049.26426393719</v>
      </c>
      <c r="P116" s="70" t="n">
        <v>1061.95646298284</v>
      </c>
      <c r="Q116" s="70" t="n">
        <v>1079.04488160856</v>
      </c>
      <c r="R116" s="70" t="n">
        <v>1083.6460302051</v>
      </c>
      <c r="S116" s="70" t="n">
        <v>1098.24602768843</v>
      </c>
      <c r="T116" s="70" t="n">
        <v>1095.60565138314</v>
      </c>
      <c r="U116" s="70" t="n">
        <v>1085.47577119895</v>
      </c>
      <c r="V116" s="70" t="n">
        <v>1076.26583021742</v>
      </c>
      <c r="W116" s="70" t="n">
        <v>1062.81303545961</v>
      </c>
      <c r="X116" s="70" t="n">
        <v>1046.26878520934</v>
      </c>
      <c r="Y116" s="51" t="n">
        <f aca="false">N116-X116</f>
        <v>8.91719152250994</v>
      </c>
      <c r="Z116" s="146" t="e">
        <f aca="false">rri(24,N116,X116)</f>
        <v>#NAME?</v>
      </c>
      <c r="AA116" s="146" t="e">
        <f aca="false">rri(10,R116,X116)</f>
        <v>#NAME?</v>
      </c>
    </row>
    <row r="117" customFormat="false" ht="12.75" hidden="false" customHeight="true" outlineLevel="0" collapsed="false">
      <c r="A117" s="40" t="s">
        <v>342</v>
      </c>
      <c r="B117" s="56" t="str">
        <f aca="false" t="array" ref="B117:B117">INDEX(Countries!$D$2:$D$255, MATCH($A117, Countries!$B$2:$B$255, 0))</f>
        <v>TTO</v>
      </c>
      <c r="C117" s="70" t="n">
        <v>138910</v>
      </c>
      <c r="D117" s="70" t="n">
        <v>137550</v>
      </c>
      <c r="E117" s="70" t="n">
        <v>136935</v>
      </c>
      <c r="F117" s="70" t="n">
        <v>137049</v>
      </c>
      <c r="G117" s="70" t="n">
        <v>137505</v>
      </c>
      <c r="H117" s="70" t="n">
        <v>137178</v>
      </c>
      <c r="I117" s="70" t="n">
        <v>136731</v>
      </c>
      <c r="J117" s="70" t="n">
        <v>136594</v>
      </c>
      <c r="K117" s="70" t="n">
        <v>138663</v>
      </c>
      <c r="L117" s="70" t="n">
        <v>139168</v>
      </c>
      <c r="M117" s="70" t="n">
        <v>136225</v>
      </c>
      <c r="N117" s="70" t="n">
        <v>8307.31948699639</v>
      </c>
      <c r="O117" s="70" t="n">
        <v>8225.93395244721</v>
      </c>
      <c r="P117" s="70" t="n">
        <v>8189.13562369326</v>
      </c>
      <c r="Q117" s="70" t="n">
        <v>8195.9458979137</v>
      </c>
      <c r="R117" s="70" t="n">
        <v>8223.25102410641</v>
      </c>
      <c r="S117" s="70" t="n">
        <v>8203.71037438015</v>
      </c>
      <c r="T117" s="70" t="n">
        <v>8176.99139714638</v>
      </c>
      <c r="U117" s="70" t="n">
        <v>8168.79320790642</v>
      </c>
      <c r="V117" s="70" t="n">
        <v>8292.50470673821</v>
      </c>
      <c r="W117" s="70" t="n">
        <v>8322.66125759306</v>
      </c>
      <c r="X117" s="70" t="n">
        <v>8146.60367354172</v>
      </c>
      <c r="Y117" s="51" t="n">
        <f aca="false">N117-X117</f>
        <v>160.71581345467</v>
      </c>
      <c r="Z117" s="146" t="e">
        <f aca="false">rri(24,N117,X117)</f>
        <v>#NAME?</v>
      </c>
      <c r="AA117" s="146" t="e">
        <f aca="false">rri(10,R117,X117)</f>
        <v>#NAME?</v>
      </c>
    </row>
    <row r="118" customFormat="false" ht="12.75" hidden="false" customHeight="true" outlineLevel="0" collapsed="false">
      <c r="A118" s="40" t="s">
        <v>343</v>
      </c>
      <c r="B118" s="56" t="str">
        <f aca="false" t="array" ref="B118:B118">INDEX(Countries!$D$2:$D$255, MATCH($A118, Countries!$B$2:$B$255, 0))</f>
        <v>TCA</v>
      </c>
      <c r="C118" s="70" t="n">
        <v>368815</v>
      </c>
      <c r="D118" s="70" t="n">
        <v>255375</v>
      </c>
      <c r="E118" s="70" t="n">
        <v>226507</v>
      </c>
      <c r="F118" s="70" t="n">
        <v>231888</v>
      </c>
      <c r="G118" s="70" t="n">
        <v>222775</v>
      </c>
      <c r="H118" s="70" t="n">
        <v>244485</v>
      </c>
      <c r="I118" s="70" t="n">
        <v>256123</v>
      </c>
      <c r="J118" s="70" t="n">
        <v>266965</v>
      </c>
      <c r="K118" s="70" t="n">
        <v>253934</v>
      </c>
      <c r="L118" s="70" t="n">
        <v>257977</v>
      </c>
      <c r="M118" s="70" t="n">
        <v>270883</v>
      </c>
      <c r="N118" s="70" t="n">
        <v>20858.6464947381</v>
      </c>
      <c r="O118" s="70" t="n">
        <v>14441.6203784816</v>
      </c>
      <c r="P118" s="70" t="n">
        <v>12808.7177178678</v>
      </c>
      <c r="Q118" s="70" t="n">
        <v>13113.1270035279</v>
      </c>
      <c r="R118" s="70" t="n">
        <v>12597.7223797784</v>
      </c>
      <c r="S118" s="70" t="n">
        <v>13825.547891309</v>
      </c>
      <c r="T118" s="70" t="n">
        <v>14483.8246498078</v>
      </c>
      <c r="U118" s="70" t="n">
        <v>15096.9814718858</v>
      </c>
      <c r="V118" s="70" t="n">
        <v>14360.169676991</v>
      </c>
      <c r="W118" s="70" t="n">
        <v>14588.799939555</v>
      </c>
      <c r="X118" s="70" t="n">
        <v>15318.526160457</v>
      </c>
      <c r="Y118" s="51" t="n">
        <f aca="false">N118-X118</f>
        <v>5540.1203342811</v>
      </c>
      <c r="Z118" s="146" t="e">
        <f aca="false">rri(24,N118,X118)</f>
        <v>#NAME?</v>
      </c>
      <c r="AA118" s="146" t="e">
        <f aca="false">rri(10,R118,X118)</f>
        <v>#NAME?</v>
      </c>
    </row>
    <row r="119" customFormat="false" ht="12.75" hidden="false" customHeight="true" outlineLevel="0" collapsed="false">
      <c r="A119" s="40" t="s">
        <v>344</v>
      </c>
      <c r="B119" s="56" t="str">
        <f aca="false" t="array" ref="B119:B119">INDEX(Countries!$D$2:$D$255, MATCH($A119, Countries!$B$2:$B$255, 0))</f>
        <v>TUV</v>
      </c>
      <c r="C119" s="70" t="n">
        <v>148</v>
      </c>
      <c r="D119" s="70" t="n">
        <v>148</v>
      </c>
      <c r="E119" s="70" t="n">
        <v>148</v>
      </c>
      <c r="F119" s="70" t="n">
        <v>148</v>
      </c>
      <c r="G119" s="70" t="n">
        <v>148</v>
      </c>
      <c r="H119" s="70" t="n">
        <v>148</v>
      </c>
      <c r="I119" s="70" t="n">
        <v>148</v>
      </c>
      <c r="J119" s="70" t="n">
        <v>148</v>
      </c>
      <c r="K119" s="70" t="n">
        <v>148</v>
      </c>
      <c r="L119" s="70" t="n">
        <v>148</v>
      </c>
      <c r="M119" s="70" t="n">
        <v>148</v>
      </c>
      <c r="N119" s="70" t="n">
        <v>8.91171500260011</v>
      </c>
      <c r="O119" s="70" t="n">
        <v>8.91171500260011</v>
      </c>
      <c r="P119" s="70" t="n">
        <v>8.91171500260011</v>
      </c>
      <c r="Q119" s="70" t="n">
        <v>8.91171500260011</v>
      </c>
      <c r="R119" s="70" t="n">
        <v>8.91171500260011</v>
      </c>
      <c r="S119" s="70" t="n">
        <v>8.91171500260011</v>
      </c>
      <c r="T119" s="70" t="n">
        <v>8.91171500260011</v>
      </c>
      <c r="U119" s="70" t="n">
        <v>8.91171500260011</v>
      </c>
      <c r="V119" s="70" t="n">
        <v>8.91171500260011</v>
      </c>
      <c r="W119" s="70" t="n">
        <v>8.91171500260011</v>
      </c>
      <c r="X119" s="70" t="n">
        <v>8.91171500260011</v>
      </c>
      <c r="Y119" s="51" t="n">
        <f aca="false">N119-X119</f>
        <v>0</v>
      </c>
      <c r="Z119" s="146" t="e">
        <f aca="false">rri(24,N119,X119)</f>
        <v>#NAME?</v>
      </c>
      <c r="AA119" s="146" t="e">
        <f aca="false">rri(10,R119,X119)</f>
        <v>#NAME?</v>
      </c>
    </row>
    <row r="120" customFormat="false" ht="12.75" hidden="false" customHeight="true" outlineLevel="0" collapsed="false">
      <c r="A120" s="40" t="s">
        <v>345</v>
      </c>
      <c r="B120" s="56" t="str">
        <f aca="false" t="array" ref="B120:B120">INDEX(Countries!$D$2:$D$255, MATCH($A120, Countries!$B$2:$B$255, 0))</f>
        <v>ARE</v>
      </c>
      <c r="C120" s="70" t="n">
        <v>37331</v>
      </c>
      <c r="D120" s="70" t="n">
        <v>52844</v>
      </c>
      <c r="E120" s="70" t="n">
        <v>67112</v>
      </c>
      <c r="F120" s="70" t="n">
        <v>59131</v>
      </c>
      <c r="G120" s="70" t="n">
        <v>43304</v>
      </c>
      <c r="H120" s="70" t="n">
        <v>31595</v>
      </c>
      <c r="I120" s="70" t="n">
        <v>29731</v>
      </c>
      <c r="J120" s="70" t="n">
        <v>35392</v>
      </c>
      <c r="K120" s="70" t="n">
        <v>37675</v>
      </c>
      <c r="L120" s="70" t="n">
        <v>37435</v>
      </c>
      <c r="M120" s="70" t="n">
        <v>37288</v>
      </c>
      <c r="N120" s="70" t="n">
        <v>2056.76290852305</v>
      </c>
      <c r="O120" s="70" t="n">
        <v>2919.49606857058</v>
      </c>
      <c r="P120" s="70" t="n">
        <v>3711.80743722039</v>
      </c>
      <c r="Q120" s="70" t="n">
        <v>3267.91153700445</v>
      </c>
      <c r="R120" s="70" t="n">
        <v>2390.23706050868</v>
      </c>
      <c r="S120" s="70" t="n">
        <v>1740.07026537229</v>
      </c>
      <c r="T120" s="70" t="n">
        <v>1636.63890368734</v>
      </c>
      <c r="U120" s="70" t="n">
        <v>1950.34114629808</v>
      </c>
      <c r="V120" s="70" t="n">
        <v>2076.48753636942</v>
      </c>
      <c r="W120" s="70" t="n">
        <v>2062.94296178757</v>
      </c>
      <c r="X120" s="70" t="n">
        <v>2055.54460097474</v>
      </c>
      <c r="Y120" s="51" t="n">
        <f aca="false">N120-X120</f>
        <v>1.21830754830989</v>
      </c>
      <c r="Z120" s="146" t="e">
        <f aca="false">rri(24,N120,X120)</f>
        <v>#NAME?</v>
      </c>
      <c r="AA120" s="146" t="e">
        <f aca="false">rri(10,R120,X120)</f>
        <v>#NAME?</v>
      </c>
    </row>
    <row r="121" customFormat="false" ht="12.75" hidden="false" customHeight="true" outlineLevel="0" collapsed="false">
      <c r="A121" s="40" t="s">
        <v>143</v>
      </c>
      <c r="B121" s="56" t="str">
        <f aca="false" t="array" ref="B121:B121">INDEX(Countries!$D$2:$D$255, MATCH($A121, Countries!$B$2:$B$255, 0))</f>
        <v>USA</v>
      </c>
      <c r="C121" s="70" t="n">
        <v>4372779</v>
      </c>
      <c r="D121" s="70" t="n">
        <v>4327975</v>
      </c>
      <c r="E121" s="70" t="n">
        <v>4269154</v>
      </c>
      <c r="F121" s="70" t="n">
        <v>4282044</v>
      </c>
      <c r="G121" s="70" t="n">
        <v>4214133</v>
      </c>
      <c r="H121" s="70" t="n">
        <v>4145767</v>
      </c>
      <c r="I121" s="70" t="n">
        <v>4124949</v>
      </c>
      <c r="J121" s="70" t="n">
        <v>4127906</v>
      </c>
      <c r="K121" s="70" t="n">
        <v>4153233</v>
      </c>
      <c r="L121" s="70" t="n">
        <v>4195070</v>
      </c>
      <c r="M121" s="70" t="n">
        <v>4217727</v>
      </c>
      <c r="N121" s="70" t="n">
        <v>239990.036903591</v>
      </c>
      <c r="O121" s="70" t="n">
        <v>237513.045634195</v>
      </c>
      <c r="P121" s="70" t="n">
        <v>234277.591095843</v>
      </c>
      <c r="Q121" s="70" t="n">
        <v>234979.477167259</v>
      </c>
      <c r="R121" s="70" t="n">
        <v>231272.524303017</v>
      </c>
      <c r="S121" s="70" t="n">
        <v>227551.47245196</v>
      </c>
      <c r="T121" s="70" t="n">
        <v>226424.916123089</v>
      </c>
      <c r="U121" s="70" t="n">
        <v>226586.016828272</v>
      </c>
      <c r="V121" s="70" t="n">
        <v>227993.264591242</v>
      </c>
      <c r="W121" s="70" t="n">
        <v>230271.894184372</v>
      </c>
      <c r="X121" s="70" t="n">
        <v>231505.448222201</v>
      </c>
      <c r="Y121" s="51" t="n">
        <f aca="false">N121-X121</f>
        <v>8484.58868139002</v>
      </c>
      <c r="Z121" s="146" t="e">
        <f aca="false">rri(24,N121,X121)</f>
        <v>#NAME?</v>
      </c>
      <c r="AA121" s="147" t="e">
        <f aca="false">rri(10,R121,X121)</f>
        <v>#NAME?</v>
      </c>
    </row>
    <row r="122" customFormat="false" ht="12.75" hidden="false" customHeight="true" outlineLevel="0" collapsed="false">
      <c r="A122" s="40" t="s">
        <v>346</v>
      </c>
      <c r="B122" s="56" t="str">
        <f aca="false" t="array" ref="B122:B122">INDEX(Countries!$D$2:$D$255, MATCH($A122, Countries!$B$2:$B$255, 0))</f>
        <v>VUT</v>
      </c>
      <c r="C122" s="70" t="n">
        <v>27805</v>
      </c>
      <c r="D122" s="70" t="n">
        <v>28006</v>
      </c>
      <c r="E122" s="70" t="n">
        <v>28068</v>
      </c>
      <c r="F122" s="70" t="n">
        <v>28244</v>
      </c>
      <c r="G122" s="70" t="n">
        <v>28122</v>
      </c>
      <c r="H122" s="70" t="n">
        <v>28133</v>
      </c>
      <c r="I122" s="70" t="n">
        <v>27902</v>
      </c>
      <c r="J122" s="70" t="n">
        <v>28142</v>
      </c>
      <c r="K122" s="70" t="n">
        <v>28159</v>
      </c>
      <c r="L122" s="70" t="n">
        <v>28128</v>
      </c>
      <c r="M122" s="70" t="n">
        <v>26928</v>
      </c>
      <c r="N122" s="70" t="n">
        <v>1623.02993307314</v>
      </c>
      <c r="O122" s="70" t="n">
        <v>1634.76665241981</v>
      </c>
      <c r="P122" s="70" t="n">
        <v>1638.39840381005</v>
      </c>
      <c r="Q122" s="70" t="n">
        <v>1648.67442899968</v>
      </c>
      <c r="R122" s="70" t="n">
        <v>1641.54637796121</v>
      </c>
      <c r="S122" s="70" t="n">
        <v>1642.19216205833</v>
      </c>
      <c r="T122" s="70" t="n">
        <v>1628.71337226426</v>
      </c>
      <c r="U122" s="70" t="n">
        <v>1642.72242859862</v>
      </c>
      <c r="V122" s="70" t="n">
        <v>1643.66101925916</v>
      </c>
      <c r="W122" s="70" t="n">
        <v>1641.84221249045</v>
      </c>
      <c r="X122" s="70" t="n">
        <v>1571.76863045337</v>
      </c>
      <c r="Y122" s="51" t="n">
        <f aca="false">N122-X122</f>
        <v>51.2613026197701</v>
      </c>
      <c r="Z122" s="146" t="e">
        <f aca="false">rri(24,N122,X122)</f>
        <v>#NAME?</v>
      </c>
      <c r="AA122" s="146" t="e">
        <f aca="false">rri(10,R122,X122)</f>
        <v>#NAME?</v>
      </c>
    </row>
    <row r="123" customFormat="false" ht="12.75" hidden="false" customHeight="true" outlineLevel="0" collapsed="false">
      <c r="A123" s="40" t="s">
        <v>347</v>
      </c>
      <c r="B123" s="56" t="str">
        <f aca="false" t="array" ref="B123:B123">INDEX(Countries!$D$2:$D$255, MATCH($A123, Countries!$B$2:$B$255, 0))</f>
        <v>VEN</v>
      </c>
      <c r="C123" s="70" t="n">
        <v>4758018</v>
      </c>
      <c r="D123" s="70" t="n">
        <v>4729859</v>
      </c>
      <c r="E123" s="70" t="n">
        <v>4707631</v>
      </c>
      <c r="F123" s="70" t="n">
        <v>4710129</v>
      </c>
      <c r="G123" s="70" t="n">
        <v>4709564</v>
      </c>
      <c r="H123" s="70" t="n">
        <v>4716281</v>
      </c>
      <c r="I123" s="70" t="n">
        <v>4713569</v>
      </c>
      <c r="J123" s="70" t="n">
        <v>4732193</v>
      </c>
      <c r="K123" s="70" t="n">
        <v>4749031</v>
      </c>
      <c r="L123" s="70" t="n">
        <v>4758738</v>
      </c>
      <c r="M123" s="70" t="n">
        <v>4749679</v>
      </c>
      <c r="N123" s="70" t="n">
        <v>284856.099917578</v>
      </c>
      <c r="O123" s="70" t="n">
        <v>283191.501550484</v>
      </c>
      <c r="P123" s="70" t="n">
        <v>281867.055773218</v>
      </c>
      <c r="Q123" s="70" t="n">
        <v>282017.667348258</v>
      </c>
      <c r="R123" s="70" t="n">
        <v>281984.127032068</v>
      </c>
      <c r="S123" s="70" t="n">
        <v>282387.783545528</v>
      </c>
      <c r="T123" s="70" t="n">
        <v>282226.8507572</v>
      </c>
      <c r="U123" s="70" t="n">
        <v>283343.263961978</v>
      </c>
      <c r="V123" s="70" t="n">
        <v>284352.991232867</v>
      </c>
      <c r="W123" s="70" t="n">
        <v>284934.874341848</v>
      </c>
      <c r="X123" s="70" t="n">
        <v>284392.096306692</v>
      </c>
      <c r="Y123" s="51" t="n">
        <f aca="false">N123-X123</f>
        <v>464.003610885993</v>
      </c>
      <c r="Z123" s="146" t="e">
        <f aca="false">rri(24,N123,X123)</f>
        <v>#NAME?</v>
      </c>
      <c r="AA123" s="146" t="e">
        <f aca="false">rri(10,R123,X123)</f>
        <v>#NAME?</v>
      </c>
    </row>
    <row r="124" customFormat="false" ht="12.75" hidden="false" customHeight="true" outlineLevel="0" collapsed="false">
      <c r="A124" s="40" t="s">
        <v>348</v>
      </c>
      <c r="B124" s="56" t="str">
        <f aca="false" t="array" ref="B124:B124">INDEX(Countries!$D$2:$D$255, MATCH($A124, Countries!$B$2:$B$255, 0))</f>
        <v>VNM</v>
      </c>
      <c r="C124" s="70" t="n">
        <v>3304860</v>
      </c>
      <c r="D124" s="70" t="n">
        <v>3185344</v>
      </c>
      <c r="E124" s="70" t="n">
        <v>3123770</v>
      </c>
      <c r="F124" s="70" t="n">
        <v>3127003</v>
      </c>
      <c r="G124" s="70" t="n">
        <v>3122121</v>
      </c>
      <c r="H124" s="70" t="n">
        <v>3095209</v>
      </c>
      <c r="I124" s="70" t="n">
        <v>3066121</v>
      </c>
      <c r="J124" s="70" t="n">
        <v>3071589</v>
      </c>
      <c r="K124" s="70" t="n">
        <v>3108974</v>
      </c>
      <c r="L124" s="70" t="n">
        <v>3114304</v>
      </c>
      <c r="M124" s="70" t="n">
        <v>3109122</v>
      </c>
      <c r="N124" s="70" t="n">
        <v>196419.491282376</v>
      </c>
      <c r="O124" s="70" t="n">
        <v>189350.336711619</v>
      </c>
      <c r="P124" s="70" t="n">
        <v>185649.783960661</v>
      </c>
      <c r="Q124" s="70" t="n">
        <v>185810.885926047</v>
      </c>
      <c r="R124" s="70" t="n">
        <v>185513.242604527</v>
      </c>
      <c r="S124" s="70" t="n">
        <v>183902.537666997</v>
      </c>
      <c r="T124" s="70" t="n">
        <v>182160.974152294</v>
      </c>
      <c r="U124" s="70" t="n">
        <v>182506.04596212</v>
      </c>
      <c r="V124" s="70" t="n">
        <v>184807.287495396</v>
      </c>
      <c r="W124" s="70" t="n">
        <v>185103.199044576</v>
      </c>
      <c r="X124" s="70" t="n">
        <v>184654.886200489</v>
      </c>
      <c r="Y124" s="51" t="n">
        <f aca="false">N124-X124</f>
        <v>11764.605081887</v>
      </c>
      <c r="Z124" s="146" t="e">
        <f aca="false">rri(24,N124,X124)</f>
        <v>#NAME?</v>
      </c>
      <c r="AA124" s="146" t="e">
        <f aca="false">rri(10,R124,X124)</f>
        <v>#NAME?</v>
      </c>
    </row>
    <row r="125" customFormat="false" ht="12.75" hidden="false" customHeight="true" outlineLevel="0" collapsed="false">
      <c r="A125" s="40" t="s">
        <v>1341</v>
      </c>
      <c r="B125" s="56" t="str">
        <f aca="false" t="array" ref="B125:B125">INDEX(Countries!$D$2:$D$255, MATCH($A125, Countries!$B$2:$B$255, 0))</f>
        <v>VIR</v>
      </c>
      <c r="C125" s="70" t="n">
        <v>4572</v>
      </c>
      <c r="D125" s="70" t="n">
        <v>4369</v>
      </c>
      <c r="E125" s="70" t="n">
        <v>4375</v>
      </c>
      <c r="F125" s="70" t="n">
        <v>4409</v>
      </c>
      <c r="G125" s="70" t="n">
        <v>4475</v>
      </c>
      <c r="H125" s="70" t="n">
        <v>4654</v>
      </c>
      <c r="I125" s="70" t="n">
        <v>4596</v>
      </c>
      <c r="J125" s="70" t="n">
        <v>4647</v>
      </c>
      <c r="K125" s="70" t="n">
        <v>4598</v>
      </c>
      <c r="L125" s="70" t="n">
        <v>4620</v>
      </c>
      <c r="M125" s="70" t="n">
        <v>4542</v>
      </c>
      <c r="N125" s="70" t="n">
        <v>264.879645767194</v>
      </c>
      <c r="O125" s="70" t="n">
        <v>253.105507908792</v>
      </c>
      <c r="P125" s="70" t="n">
        <v>253.451914652694</v>
      </c>
      <c r="Q125" s="70" t="n">
        <v>255.423453124348</v>
      </c>
      <c r="R125" s="70" t="n">
        <v>259.251495162569</v>
      </c>
      <c r="S125" s="70" t="n">
        <v>269.627739795649</v>
      </c>
      <c r="T125" s="70" t="n">
        <v>266.269034906834</v>
      </c>
      <c r="U125" s="70" t="n">
        <v>269.225266827033</v>
      </c>
      <c r="V125" s="70" t="n">
        <v>266.381847157015</v>
      </c>
      <c r="W125" s="70" t="n">
        <v>267.659658874009</v>
      </c>
      <c r="X125" s="70" t="n">
        <v>263.144199110191</v>
      </c>
      <c r="Y125" s="51" t="n">
        <f aca="false">N125-X125</f>
        <v>1.73544665700302</v>
      </c>
      <c r="Z125" s="146" t="e">
        <f aca="false">rri(24,N125,X125)</f>
        <v>#NAME?</v>
      </c>
      <c r="AA125" s="146" t="e">
        <f aca="false">rri(10,R125,X125)</f>
        <v>#NAME?</v>
      </c>
    </row>
    <row r="126" customFormat="false" ht="12.75" hidden="false" customHeight="true" outlineLevel="0" collapsed="false">
      <c r="A126" s="40" t="s">
        <v>1344</v>
      </c>
      <c r="B126" s="56" t="str">
        <f aca="false" t="array" ref="B126:B126">INDEX(Countries!$D$2:$D$255, MATCH($A126, Countries!$B$2:$B$255, 0))</f>
        <v>WLF</v>
      </c>
      <c r="C126" s="70" t="n">
        <v>496</v>
      </c>
      <c r="D126" s="70" t="n">
        <v>496</v>
      </c>
      <c r="E126" s="70" t="n">
        <v>496</v>
      </c>
      <c r="F126" s="70" t="n">
        <v>496</v>
      </c>
      <c r="G126" s="70" t="n">
        <v>496</v>
      </c>
      <c r="H126" s="70" t="n">
        <v>496</v>
      </c>
      <c r="I126" s="70" t="n">
        <v>496</v>
      </c>
      <c r="J126" s="70" t="n">
        <v>496</v>
      </c>
      <c r="K126" s="70" t="n">
        <v>496</v>
      </c>
      <c r="L126" s="70" t="n">
        <v>496</v>
      </c>
      <c r="M126" s="70" t="n">
        <v>496</v>
      </c>
      <c r="N126" s="70" t="n">
        <v>29.3624138209446</v>
      </c>
      <c r="O126" s="70" t="n">
        <v>29.3624138209446</v>
      </c>
      <c r="P126" s="70" t="n">
        <v>29.3624138209446</v>
      </c>
      <c r="Q126" s="70" t="n">
        <v>29.3624138209446</v>
      </c>
      <c r="R126" s="70" t="n">
        <v>29.3624138209446</v>
      </c>
      <c r="S126" s="70" t="n">
        <v>29.3624138209446</v>
      </c>
      <c r="T126" s="70" t="n">
        <v>29.3624138209446</v>
      </c>
      <c r="U126" s="70" t="n">
        <v>29.3624138209446</v>
      </c>
      <c r="V126" s="70" t="n">
        <v>29.3624138209446</v>
      </c>
      <c r="W126" s="70" t="n">
        <v>29.3624138209446</v>
      </c>
      <c r="X126" s="70" t="n">
        <v>29.3624138209446</v>
      </c>
      <c r="Y126" s="51" t="n">
        <f aca="false">N126-X126</f>
        <v>0</v>
      </c>
      <c r="Z126" s="146" t="e">
        <f aca="false">rri(24,N126,X126)</f>
        <v>#NAME?</v>
      </c>
      <c r="AA126" s="146" t="e">
        <f aca="false">rri(10,R126,X126)</f>
        <v>#NAME?</v>
      </c>
    </row>
    <row r="127" customFormat="false" ht="12.75" hidden="false" customHeight="true" outlineLevel="0" collapsed="false">
      <c r="A127" s="40" t="s">
        <v>351</v>
      </c>
      <c r="B127" s="56" t="str">
        <f aca="false" t="array" ref="B127:B127">INDEX(Countries!$D$2:$D$255, MATCH($A127, Countries!$B$2:$B$255, 0))</f>
        <v>YEM</v>
      </c>
      <c r="C127" s="70" t="n">
        <v>32405</v>
      </c>
      <c r="D127" s="70" t="n">
        <v>28531</v>
      </c>
      <c r="E127" s="70" t="n">
        <v>26658</v>
      </c>
      <c r="F127" s="70" t="n">
        <v>27238</v>
      </c>
      <c r="G127" s="70" t="n">
        <v>27225</v>
      </c>
      <c r="H127" s="70" t="n">
        <v>26902</v>
      </c>
      <c r="I127" s="70" t="n">
        <v>26112</v>
      </c>
      <c r="J127" s="70" t="n">
        <v>26030</v>
      </c>
      <c r="K127" s="70" t="n">
        <v>25597</v>
      </c>
      <c r="L127" s="70" t="n">
        <v>25915</v>
      </c>
      <c r="M127" s="70" t="n">
        <v>25003</v>
      </c>
      <c r="N127" s="70" t="n">
        <v>1899.15630978132</v>
      </c>
      <c r="O127" s="70" t="n">
        <v>1672.15253540063</v>
      </c>
      <c r="P127" s="70" t="n">
        <v>1562.35425750201</v>
      </c>
      <c r="Q127" s="70" t="n">
        <v>1596.36514410005</v>
      </c>
      <c r="R127" s="70" t="n">
        <v>1595.58752502872</v>
      </c>
      <c r="S127" s="70" t="n">
        <v>1576.52889364372</v>
      </c>
      <c r="T127" s="70" t="n">
        <v>1530.22407460214</v>
      </c>
      <c r="U127" s="70" t="n">
        <v>1525.42203949901</v>
      </c>
      <c r="V127" s="70" t="n">
        <v>1500.11229990031</v>
      </c>
      <c r="W127" s="70" t="n">
        <v>1518.92114311935</v>
      </c>
      <c r="X127" s="70" t="n">
        <v>1465.37863413311</v>
      </c>
      <c r="Y127" s="51" t="n">
        <f aca="false">N127-X127</f>
        <v>433.77767564821</v>
      </c>
      <c r="Z127" s="146" t="e">
        <f aca="false">rri(24,N127,X127)</f>
        <v>#NAME?</v>
      </c>
      <c r="AA127" s="146" t="e">
        <f aca="false">rri(10,R127,X127)</f>
        <v>#NAME?</v>
      </c>
    </row>
    <row r="128" customFormat="false" ht="12.75" hidden="false" customHeight="true" outlineLevel="0" collapsed="false">
      <c r="A128" s="40" t="s">
        <v>352</v>
      </c>
      <c r="B128" s="56" t="str">
        <f aca="false" t="array" ref="B128:B128">INDEX(Countries!$D$2:$D$255, MATCH($A128, Countries!$B$2:$B$255, 0))</f>
        <v>ITA</v>
      </c>
      <c r="C128" s="70" t="s">
        <v>474</v>
      </c>
      <c r="D128" s="70" t="s">
        <v>474</v>
      </c>
      <c r="E128" s="70" t="s">
        <v>474</v>
      </c>
      <c r="F128" s="70" t="s">
        <v>474</v>
      </c>
      <c r="G128" s="70" t="s">
        <v>474</v>
      </c>
      <c r="H128" s="70" t="s">
        <v>474</v>
      </c>
      <c r="I128" s="70" t="s">
        <v>474</v>
      </c>
      <c r="J128" s="70" t="s">
        <v>474</v>
      </c>
      <c r="K128" s="70" t="s">
        <v>474</v>
      </c>
      <c r="L128" s="70" t="s">
        <v>474</v>
      </c>
      <c r="M128" s="70" t="s">
        <v>474</v>
      </c>
      <c r="N128" s="70" t="s">
        <v>474</v>
      </c>
      <c r="O128" s="70" t="s">
        <v>474</v>
      </c>
      <c r="P128" s="70" t="s">
        <v>474</v>
      </c>
      <c r="Q128" s="70" t="s">
        <v>474</v>
      </c>
      <c r="R128" s="70" t="s">
        <v>474</v>
      </c>
      <c r="S128" s="70" t="s">
        <v>474</v>
      </c>
      <c r="T128" s="70" t="s">
        <v>474</v>
      </c>
      <c r="U128" s="70" t="s">
        <v>474</v>
      </c>
      <c r="V128" s="70" t="s">
        <v>474</v>
      </c>
      <c r="W128" s="70" t="s">
        <v>474</v>
      </c>
      <c r="X128" s="70" t="s">
        <v>474</v>
      </c>
      <c r="Y128" s="148"/>
      <c r="Z128" s="148"/>
      <c r="AA128" s="146"/>
    </row>
    <row r="129" customFormat="false" ht="12.75" hidden="false" customHeight="true" outlineLevel="0" collapsed="false">
      <c r="A129" s="40" t="s">
        <v>353</v>
      </c>
      <c r="B129" s="56" t="str">
        <f aca="false" t="array" ref="B129:B129">INDEX(Countries!$D$2:$D$255, MATCH($A129, Countries!$B$2:$B$255, 0))</f>
        <v>UKR</v>
      </c>
      <c r="C129" s="70" t="s">
        <v>474</v>
      </c>
      <c r="D129" s="70" t="s">
        <v>474</v>
      </c>
      <c r="E129" s="70" t="s">
        <v>474</v>
      </c>
      <c r="F129" s="70" t="s">
        <v>474</v>
      </c>
      <c r="G129" s="70" t="s">
        <v>474</v>
      </c>
      <c r="H129" s="70" t="s">
        <v>474</v>
      </c>
      <c r="I129" s="70" t="s">
        <v>474</v>
      </c>
      <c r="J129" s="70" t="s">
        <v>474</v>
      </c>
      <c r="K129" s="70" t="s">
        <v>474</v>
      </c>
      <c r="L129" s="70" t="s">
        <v>474</v>
      </c>
      <c r="M129" s="70" t="s">
        <v>474</v>
      </c>
      <c r="N129" s="70" t="s">
        <v>474</v>
      </c>
      <c r="O129" s="70" t="s">
        <v>474</v>
      </c>
      <c r="P129" s="70" t="s">
        <v>474</v>
      </c>
      <c r="Q129" s="70" t="s">
        <v>474</v>
      </c>
      <c r="R129" s="70" t="s">
        <v>474</v>
      </c>
      <c r="S129" s="70" t="s">
        <v>474</v>
      </c>
      <c r="T129" s="70" t="s">
        <v>474</v>
      </c>
      <c r="U129" s="70" t="s">
        <v>474</v>
      </c>
      <c r="V129" s="70" t="s">
        <v>474</v>
      </c>
      <c r="W129" s="70" t="s">
        <v>474</v>
      </c>
      <c r="X129" s="70" t="s">
        <v>474</v>
      </c>
      <c r="Y129" s="42"/>
      <c r="Z129" s="42"/>
      <c r="AA129" s="146" t="n">
        <f aca="false">AVERAGE(AA6:AA127)</f>
        <v>-0.001815866383</v>
      </c>
    </row>
    <row r="130" customFormat="false" ht="12.75" hidden="false" customHeight="true" outlineLevel="0" collapsed="false">
      <c r="A130" s="40" t="s">
        <v>354</v>
      </c>
      <c r="B130" s="56" t="str">
        <f aca="false" t="array" ref="B130:B130">INDEX(Countries!$D$2:$D$255, MATCH($A130, Countries!$B$2:$B$255, 0))</f>
        <v>TUN</v>
      </c>
      <c r="C130" s="70" t="s">
        <v>474</v>
      </c>
      <c r="D130" s="70" t="s">
        <v>474</v>
      </c>
      <c r="E130" s="70" t="s">
        <v>474</v>
      </c>
      <c r="F130" s="70" t="s">
        <v>474</v>
      </c>
      <c r="G130" s="70" t="s">
        <v>474</v>
      </c>
      <c r="H130" s="70" t="s">
        <v>474</v>
      </c>
      <c r="I130" s="70" t="s">
        <v>474</v>
      </c>
      <c r="J130" s="70" t="s">
        <v>474</v>
      </c>
      <c r="K130" s="70" t="s">
        <v>474</v>
      </c>
      <c r="L130" s="70" t="s">
        <v>474</v>
      </c>
      <c r="M130" s="70" t="s">
        <v>474</v>
      </c>
      <c r="N130" s="70" t="s">
        <v>474</v>
      </c>
      <c r="O130" s="70" t="s">
        <v>474</v>
      </c>
      <c r="P130" s="70" t="s">
        <v>474</v>
      </c>
      <c r="Q130" s="70" t="s">
        <v>474</v>
      </c>
      <c r="R130" s="70" t="s">
        <v>474</v>
      </c>
      <c r="S130" s="70" t="s">
        <v>474</v>
      </c>
      <c r="T130" s="70" t="s">
        <v>474</v>
      </c>
      <c r="U130" s="70" t="s">
        <v>474</v>
      </c>
      <c r="V130" s="70" t="s">
        <v>474</v>
      </c>
      <c r="W130" s="70" t="s">
        <v>474</v>
      </c>
      <c r="X130" s="70" t="s">
        <v>474</v>
      </c>
      <c r="Y130" s="42"/>
      <c r="Z130" s="42"/>
      <c r="AA130" s="42"/>
    </row>
    <row r="131" customFormat="false" ht="12.75" hidden="false" customHeight="true" outlineLevel="0" collapsed="false">
      <c r="A131" s="40" t="s">
        <v>355</v>
      </c>
      <c r="B131" s="56" t="str">
        <f aca="false" t="array" ref="B131:B131">INDEX(Countries!$D$2:$D$255, MATCH($A131, Countries!$B$2:$B$255, 0))</f>
        <v>ESP</v>
      </c>
      <c r="C131" s="70" t="s">
        <v>474</v>
      </c>
      <c r="D131" s="70" t="s">
        <v>474</v>
      </c>
      <c r="E131" s="70" t="s">
        <v>474</v>
      </c>
      <c r="F131" s="70" t="s">
        <v>474</v>
      </c>
      <c r="G131" s="70" t="s">
        <v>474</v>
      </c>
      <c r="H131" s="70" t="s">
        <v>474</v>
      </c>
      <c r="I131" s="70" t="s">
        <v>474</v>
      </c>
      <c r="J131" s="70" t="s">
        <v>474</v>
      </c>
      <c r="K131" s="70" t="s">
        <v>474</v>
      </c>
      <c r="L131" s="70" t="s">
        <v>474</v>
      </c>
      <c r="M131" s="70" t="s">
        <v>474</v>
      </c>
      <c r="N131" s="70" t="s">
        <v>474</v>
      </c>
      <c r="O131" s="70" t="s">
        <v>474</v>
      </c>
      <c r="P131" s="70" t="s">
        <v>474</v>
      </c>
      <c r="Q131" s="70" t="s">
        <v>474</v>
      </c>
      <c r="R131" s="70" t="s">
        <v>474</v>
      </c>
      <c r="S131" s="70" t="s">
        <v>474</v>
      </c>
      <c r="T131" s="70" t="s">
        <v>474</v>
      </c>
      <c r="U131" s="70" t="s">
        <v>474</v>
      </c>
      <c r="V131" s="70" t="s">
        <v>474</v>
      </c>
      <c r="W131" s="70" t="s">
        <v>474</v>
      </c>
      <c r="X131" s="70" t="s">
        <v>474</v>
      </c>
      <c r="Y131" s="42"/>
      <c r="Z131" s="42"/>
      <c r="AA131" s="42"/>
    </row>
    <row r="132" customFormat="false" ht="12.75" hidden="false" customHeight="true" outlineLevel="0" collapsed="false">
      <c r="A132" s="40" t="s">
        <v>356</v>
      </c>
      <c r="B132" s="56" t="str">
        <f aca="false" t="array" ref="B132:B132">INDEX(Countries!$D$2:$D$255, MATCH($A132, Countries!$B$2:$B$255, 0))</f>
        <v>KWT</v>
      </c>
      <c r="C132" s="70" t="s">
        <v>474</v>
      </c>
      <c r="D132" s="70" t="s">
        <v>474</v>
      </c>
      <c r="E132" s="70" t="s">
        <v>474</v>
      </c>
      <c r="F132" s="70" t="s">
        <v>474</v>
      </c>
      <c r="G132" s="70" t="s">
        <v>474</v>
      </c>
      <c r="H132" s="70" t="s">
        <v>474</v>
      </c>
      <c r="I132" s="70" t="s">
        <v>474</v>
      </c>
      <c r="J132" s="70" t="s">
        <v>474</v>
      </c>
      <c r="K132" s="70" t="s">
        <v>474</v>
      </c>
      <c r="L132" s="70" t="s">
        <v>474</v>
      </c>
      <c r="M132" s="70" t="s">
        <v>474</v>
      </c>
      <c r="N132" s="70" t="s">
        <v>474</v>
      </c>
      <c r="O132" s="70" t="s">
        <v>474</v>
      </c>
      <c r="P132" s="70" t="s">
        <v>474</v>
      </c>
      <c r="Q132" s="70" t="s">
        <v>474</v>
      </c>
      <c r="R132" s="70" t="s">
        <v>474</v>
      </c>
      <c r="S132" s="70" t="s">
        <v>474</v>
      </c>
      <c r="T132" s="70" t="s">
        <v>474</v>
      </c>
      <c r="U132" s="70" t="s">
        <v>474</v>
      </c>
      <c r="V132" s="70" t="s">
        <v>474</v>
      </c>
      <c r="W132" s="70" t="s">
        <v>474</v>
      </c>
      <c r="X132" s="70" t="s">
        <v>474</v>
      </c>
      <c r="Y132" s="42"/>
      <c r="Z132" s="42"/>
      <c r="AA132" s="42"/>
    </row>
    <row r="133" customFormat="false" ht="12.75" hidden="false" customHeight="true" outlineLevel="0" collapsed="false">
      <c r="A133" s="40" t="s">
        <v>357</v>
      </c>
      <c r="B133" s="56" t="str">
        <f aca="false" t="array" ref="B133:B133">INDEX(Countries!$D$2:$D$255, MATCH($A133, Countries!$B$2:$B$255, 0))</f>
        <v>DNK</v>
      </c>
      <c r="C133" s="70" t="s">
        <v>474</v>
      </c>
      <c r="D133" s="70" t="s">
        <v>474</v>
      </c>
      <c r="E133" s="70" t="s">
        <v>474</v>
      </c>
      <c r="F133" s="70" t="s">
        <v>474</v>
      </c>
      <c r="G133" s="70" t="s">
        <v>474</v>
      </c>
      <c r="H133" s="70" t="s">
        <v>474</v>
      </c>
      <c r="I133" s="70" t="s">
        <v>474</v>
      </c>
      <c r="J133" s="70" t="s">
        <v>474</v>
      </c>
      <c r="K133" s="70" t="s">
        <v>474</v>
      </c>
      <c r="L133" s="70" t="s">
        <v>474</v>
      </c>
      <c r="M133" s="70" t="s">
        <v>474</v>
      </c>
      <c r="N133" s="70" t="s">
        <v>474</v>
      </c>
      <c r="O133" s="70" t="s">
        <v>474</v>
      </c>
      <c r="P133" s="70" t="s">
        <v>474</v>
      </c>
      <c r="Q133" s="70" t="s">
        <v>474</v>
      </c>
      <c r="R133" s="70" t="s">
        <v>474</v>
      </c>
      <c r="S133" s="70" t="s">
        <v>474</v>
      </c>
      <c r="T133" s="70" t="s">
        <v>474</v>
      </c>
      <c r="U133" s="70" t="s">
        <v>474</v>
      </c>
      <c r="V133" s="70" t="s">
        <v>474</v>
      </c>
      <c r="W133" s="70" t="s">
        <v>474</v>
      </c>
      <c r="X133" s="70" t="s">
        <v>474</v>
      </c>
      <c r="Y133" s="42"/>
      <c r="Z133" s="42"/>
      <c r="AA133" s="42"/>
    </row>
    <row r="134" customFormat="false" ht="12.75" hidden="false" customHeight="true" outlineLevel="0" collapsed="false">
      <c r="A134" s="40" t="s">
        <v>358</v>
      </c>
      <c r="B134" s="56" t="str">
        <f aca="false" t="array" ref="B134:B134">INDEX(Countries!$D$2:$D$255, MATCH($A134, Countries!$B$2:$B$255, 0))</f>
        <v>FRA</v>
      </c>
      <c r="C134" s="70" t="s">
        <v>474</v>
      </c>
      <c r="D134" s="70" t="s">
        <v>474</v>
      </c>
      <c r="E134" s="70" t="s">
        <v>474</v>
      </c>
      <c r="F134" s="70" t="s">
        <v>474</v>
      </c>
      <c r="G134" s="70" t="s">
        <v>474</v>
      </c>
      <c r="H134" s="70" t="s">
        <v>474</v>
      </c>
      <c r="I134" s="70" t="s">
        <v>474</v>
      </c>
      <c r="J134" s="70" t="s">
        <v>474</v>
      </c>
      <c r="K134" s="70" t="s">
        <v>474</v>
      </c>
      <c r="L134" s="70" t="s">
        <v>474</v>
      </c>
      <c r="M134" s="70" t="s">
        <v>474</v>
      </c>
      <c r="N134" s="70" t="s">
        <v>474</v>
      </c>
      <c r="O134" s="70" t="s">
        <v>474</v>
      </c>
      <c r="P134" s="70" t="s">
        <v>474</v>
      </c>
      <c r="Q134" s="70" t="s">
        <v>474</v>
      </c>
      <c r="R134" s="70" t="s">
        <v>474</v>
      </c>
      <c r="S134" s="70" t="s">
        <v>474</v>
      </c>
      <c r="T134" s="70" t="s">
        <v>474</v>
      </c>
      <c r="U134" s="70" t="s">
        <v>474</v>
      </c>
      <c r="V134" s="70" t="s">
        <v>474</v>
      </c>
      <c r="W134" s="70" t="s">
        <v>474</v>
      </c>
      <c r="X134" s="70" t="s">
        <v>474</v>
      </c>
      <c r="Y134" s="42"/>
      <c r="Z134" s="42"/>
      <c r="AA134" s="42"/>
    </row>
    <row r="135" customFormat="false" ht="12.75" hidden="false" customHeight="true" outlineLevel="0" collapsed="false">
      <c r="A135" s="40" t="s">
        <v>359</v>
      </c>
      <c r="B135" s="56" t="str">
        <f aca="false" t="array" ref="B135:B135">INDEX(Countries!$D$2:$D$255, MATCH($A135, Countries!$B$2:$B$255, 0))</f>
        <v>RUS</v>
      </c>
      <c r="C135" s="70" t="s">
        <v>474</v>
      </c>
      <c r="D135" s="70" t="s">
        <v>474</v>
      </c>
      <c r="E135" s="70" t="s">
        <v>474</v>
      </c>
      <c r="F135" s="70" t="s">
        <v>474</v>
      </c>
      <c r="G135" s="70" t="s">
        <v>474</v>
      </c>
      <c r="H135" s="70" t="s">
        <v>474</v>
      </c>
      <c r="I135" s="70" t="s">
        <v>474</v>
      </c>
      <c r="J135" s="70" t="s">
        <v>474</v>
      </c>
      <c r="K135" s="70" t="s">
        <v>474</v>
      </c>
      <c r="L135" s="70" t="s">
        <v>474</v>
      </c>
      <c r="M135" s="70" t="s">
        <v>474</v>
      </c>
      <c r="N135" s="70" t="s">
        <v>474</v>
      </c>
      <c r="O135" s="70" t="s">
        <v>474</v>
      </c>
      <c r="P135" s="70" t="s">
        <v>474</v>
      </c>
      <c r="Q135" s="70" t="s">
        <v>474</v>
      </c>
      <c r="R135" s="70" t="s">
        <v>474</v>
      </c>
      <c r="S135" s="70" t="s">
        <v>474</v>
      </c>
      <c r="T135" s="70" t="s">
        <v>474</v>
      </c>
      <c r="U135" s="70" t="s">
        <v>474</v>
      </c>
      <c r="V135" s="70" t="s">
        <v>474</v>
      </c>
      <c r="W135" s="70" t="s">
        <v>474</v>
      </c>
      <c r="X135" s="70" t="s">
        <v>474</v>
      </c>
      <c r="Y135" s="42"/>
      <c r="Z135" s="42"/>
      <c r="AA135" s="42"/>
    </row>
    <row r="136" customFormat="false" ht="12.75" hidden="false" customHeight="true" outlineLevel="0" collapsed="false">
      <c r="A136" s="40" t="s">
        <v>360</v>
      </c>
      <c r="B136" s="56" t="str">
        <f aca="false" t="array" ref="B136:B136">INDEX(Countries!$D$2:$D$255, MATCH($A136, Countries!$B$2:$B$255, 0))</f>
        <v>UMI</v>
      </c>
      <c r="C136" s="70" t="s">
        <v>474</v>
      </c>
      <c r="D136" s="70" t="s">
        <v>474</v>
      </c>
      <c r="E136" s="70" t="s">
        <v>474</v>
      </c>
      <c r="F136" s="70" t="s">
        <v>474</v>
      </c>
      <c r="G136" s="70" t="s">
        <v>474</v>
      </c>
      <c r="H136" s="70" t="s">
        <v>474</v>
      </c>
      <c r="I136" s="70" t="s">
        <v>474</v>
      </c>
      <c r="J136" s="70" t="s">
        <v>474</v>
      </c>
      <c r="K136" s="70" t="s">
        <v>474</v>
      </c>
      <c r="L136" s="70" t="s">
        <v>474</v>
      </c>
      <c r="M136" s="70" t="s">
        <v>474</v>
      </c>
      <c r="N136" s="70" t="s">
        <v>474</v>
      </c>
      <c r="O136" s="70" t="s">
        <v>474</v>
      </c>
      <c r="P136" s="70" t="s">
        <v>474</v>
      </c>
      <c r="Q136" s="70" t="s">
        <v>474</v>
      </c>
      <c r="R136" s="70" t="s">
        <v>474</v>
      </c>
      <c r="S136" s="70" t="s">
        <v>474</v>
      </c>
      <c r="T136" s="70" t="s">
        <v>474</v>
      </c>
      <c r="U136" s="70" t="s">
        <v>474</v>
      </c>
      <c r="V136" s="70" t="s">
        <v>474</v>
      </c>
      <c r="W136" s="70" t="s">
        <v>474</v>
      </c>
      <c r="X136" s="70" t="s">
        <v>474</v>
      </c>
      <c r="Y136" s="42"/>
      <c r="Z136" s="42"/>
      <c r="AA136" s="42"/>
    </row>
    <row r="137" customFormat="false" ht="12.75" hidden="false" customHeight="true" outlineLevel="0" collapsed="false">
      <c r="A137" s="40" t="s">
        <v>361</v>
      </c>
      <c r="B137" s="56" t="str">
        <f aca="false" t="array" ref="B137:B137">INDEX(Countries!$D$2:$D$255, MATCH($A137, Countries!$B$2:$B$255, 0))</f>
        <v>GRC</v>
      </c>
      <c r="C137" s="70" t="s">
        <v>474</v>
      </c>
      <c r="D137" s="70" t="s">
        <v>474</v>
      </c>
      <c r="E137" s="70" t="s">
        <v>474</v>
      </c>
      <c r="F137" s="70" t="s">
        <v>474</v>
      </c>
      <c r="G137" s="70" t="s">
        <v>474</v>
      </c>
      <c r="H137" s="70" t="s">
        <v>474</v>
      </c>
      <c r="I137" s="70" t="s">
        <v>474</v>
      </c>
      <c r="J137" s="70" t="s">
        <v>474</v>
      </c>
      <c r="K137" s="70" t="s">
        <v>474</v>
      </c>
      <c r="L137" s="70" t="s">
        <v>474</v>
      </c>
      <c r="M137" s="70" t="s">
        <v>474</v>
      </c>
      <c r="N137" s="70" t="s">
        <v>474</v>
      </c>
      <c r="O137" s="70" t="s">
        <v>474</v>
      </c>
      <c r="P137" s="70" t="s">
        <v>474</v>
      </c>
      <c r="Q137" s="70" t="s">
        <v>474</v>
      </c>
      <c r="R137" s="70" t="s">
        <v>474</v>
      </c>
      <c r="S137" s="70" t="s">
        <v>474</v>
      </c>
      <c r="T137" s="70" t="s">
        <v>474</v>
      </c>
      <c r="U137" s="70" t="s">
        <v>474</v>
      </c>
      <c r="V137" s="70" t="s">
        <v>474</v>
      </c>
      <c r="W137" s="70" t="s">
        <v>474</v>
      </c>
      <c r="X137" s="70" t="s">
        <v>474</v>
      </c>
      <c r="Y137" s="42"/>
      <c r="Z137" s="42"/>
      <c r="AA137" s="42"/>
    </row>
    <row r="138" customFormat="false" ht="12.75" hidden="false" customHeight="true" outlineLevel="0" collapsed="false">
      <c r="A138" s="40" t="s">
        <v>362</v>
      </c>
      <c r="B138" s="56" t="str">
        <f aca="false" t="array" ref="B138:B138">INDEX(Countries!$D$2:$D$255, MATCH($A138, Countries!$B$2:$B$255, 0))</f>
        <v>CAN</v>
      </c>
      <c r="C138" s="70" t="s">
        <v>474</v>
      </c>
      <c r="D138" s="70" t="s">
        <v>474</v>
      </c>
      <c r="E138" s="70" t="s">
        <v>474</v>
      </c>
      <c r="F138" s="70" t="s">
        <v>474</v>
      </c>
      <c r="G138" s="70" t="s">
        <v>474</v>
      </c>
      <c r="H138" s="70" t="s">
        <v>474</v>
      </c>
      <c r="I138" s="70" t="s">
        <v>474</v>
      </c>
      <c r="J138" s="70" t="s">
        <v>474</v>
      </c>
      <c r="K138" s="70" t="s">
        <v>474</v>
      </c>
      <c r="L138" s="70" t="s">
        <v>474</v>
      </c>
      <c r="M138" s="70" t="s">
        <v>474</v>
      </c>
      <c r="N138" s="70" t="s">
        <v>474</v>
      </c>
      <c r="O138" s="70" t="s">
        <v>474</v>
      </c>
      <c r="P138" s="70" t="s">
        <v>474</v>
      </c>
      <c r="Q138" s="70" t="s">
        <v>474</v>
      </c>
      <c r="R138" s="70" t="s">
        <v>474</v>
      </c>
      <c r="S138" s="70" t="s">
        <v>474</v>
      </c>
      <c r="T138" s="70" t="s">
        <v>474</v>
      </c>
      <c r="U138" s="70" t="s">
        <v>474</v>
      </c>
      <c r="V138" s="70" t="s">
        <v>474</v>
      </c>
      <c r="W138" s="70" t="s">
        <v>474</v>
      </c>
      <c r="X138" s="70" t="s">
        <v>474</v>
      </c>
      <c r="Y138" s="42"/>
      <c r="Z138" s="42"/>
      <c r="AA138" s="42"/>
    </row>
    <row r="139" customFormat="false" ht="12.75" hidden="false" customHeight="true" outlineLevel="0" collapsed="false">
      <c r="A139" s="40" t="s">
        <v>363</v>
      </c>
      <c r="B139" s="56" t="str">
        <f aca="false" t="array" ref="B139:B139">INDEX(Countries!$D$2:$D$255, MATCH($A139, Countries!$B$2:$B$255, 0))</f>
        <v>DEU</v>
      </c>
      <c r="C139" s="70" t="s">
        <v>474</v>
      </c>
      <c r="D139" s="70" t="s">
        <v>474</v>
      </c>
      <c r="E139" s="70" t="s">
        <v>474</v>
      </c>
      <c r="F139" s="70" t="s">
        <v>474</v>
      </c>
      <c r="G139" s="70" t="s">
        <v>474</v>
      </c>
      <c r="H139" s="70" t="s">
        <v>474</v>
      </c>
      <c r="I139" s="70" t="s">
        <v>474</v>
      </c>
      <c r="J139" s="70" t="s">
        <v>474</v>
      </c>
      <c r="K139" s="70" t="s">
        <v>474</v>
      </c>
      <c r="L139" s="70" t="s">
        <v>474</v>
      </c>
      <c r="M139" s="70" t="s">
        <v>474</v>
      </c>
      <c r="N139" s="70" t="s">
        <v>474</v>
      </c>
      <c r="O139" s="70" t="s">
        <v>474</v>
      </c>
      <c r="P139" s="70" t="s">
        <v>474</v>
      </c>
      <c r="Q139" s="70" t="s">
        <v>474</v>
      </c>
      <c r="R139" s="70" t="s">
        <v>474</v>
      </c>
      <c r="S139" s="70" t="s">
        <v>474</v>
      </c>
      <c r="T139" s="70" t="s">
        <v>474</v>
      </c>
      <c r="U139" s="70" t="s">
        <v>474</v>
      </c>
      <c r="V139" s="70" t="s">
        <v>474</v>
      </c>
      <c r="W139" s="70" t="s">
        <v>474</v>
      </c>
      <c r="X139" s="70" t="s">
        <v>474</v>
      </c>
      <c r="Y139" s="42"/>
      <c r="Z139" s="42"/>
      <c r="AA139" s="42"/>
    </row>
    <row r="140" customFormat="false" ht="12.75" hidden="false" customHeight="true" outlineLevel="0" collapsed="false">
      <c r="A140" s="40" t="s">
        <v>364</v>
      </c>
      <c r="B140" s="56" t="str">
        <f aca="false" t="array" ref="B140:B140">INDEX(Countries!$D$2:$D$255, MATCH($A140, Countries!$B$2:$B$255, 0))</f>
        <v>HRV</v>
      </c>
      <c r="C140" s="70" t="s">
        <v>474</v>
      </c>
      <c r="D140" s="70" t="s">
        <v>474</v>
      </c>
      <c r="E140" s="70" t="s">
        <v>474</v>
      </c>
      <c r="F140" s="70" t="s">
        <v>474</v>
      </c>
      <c r="G140" s="70" t="s">
        <v>474</v>
      </c>
      <c r="H140" s="70" t="s">
        <v>474</v>
      </c>
      <c r="I140" s="70" t="s">
        <v>474</v>
      </c>
      <c r="J140" s="70" t="s">
        <v>474</v>
      </c>
      <c r="K140" s="70" t="s">
        <v>474</v>
      </c>
      <c r="L140" s="70" t="s">
        <v>474</v>
      </c>
      <c r="M140" s="70" t="s">
        <v>474</v>
      </c>
      <c r="N140" s="70" t="s">
        <v>474</v>
      </c>
      <c r="O140" s="70" t="s">
        <v>474</v>
      </c>
      <c r="P140" s="70" t="s">
        <v>474</v>
      </c>
      <c r="Q140" s="70" t="s">
        <v>474</v>
      </c>
      <c r="R140" s="70" t="s">
        <v>474</v>
      </c>
      <c r="S140" s="70" t="s">
        <v>474</v>
      </c>
      <c r="T140" s="70" t="s">
        <v>474</v>
      </c>
      <c r="U140" s="70" t="s">
        <v>474</v>
      </c>
      <c r="V140" s="70" t="s">
        <v>474</v>
      </c>
      <c r="W140" s="70" t="s">
        <v>474</v>
      </c>
      <c r="X140" s="70" t="s">
        <v>474</v>
      </c>
      <c r="Y140" s="42"/>
      <c r="Z140" s="42"/>
      <c r="AA140" s="42"/>
    </row>
    <row r="141" customFormat="false" ht="12.75" hidden="false" customHeight="true" outlineLevel="0" collapsed="false">
      <c r="A141" s="40" t="s">
        <v>365</v>
      </c>
      <c r="B141" s="56" t="str">
        <f aca="false" t="array" ref="B141:B141">INDEX(Countries!$D$2:$D$255, MATCH($A141, Countries!$B$2:$B$255, 0))</f>
        <v>GBR</v>
      </c>
      <c r="C141" s="70" t="s">
        <v>474</v>
      </c>
      <c r="D141" s="70" t="s">
        <v>474</v>
      </c>
      <c r="E141" s="70" t="s">
        <v>474</v>
      </c>
      <c r="F141" s="70" t="s">
        <v>474</v>
      </c>
      <c r="G141" s="70" t="s">
        <v>474</v>
      </c>
      <c r="H141" s="70" t="s">
        <v>474</v>
      </c>
      <c r="I141" s="70" t="s">
        <v>474</v>
      </c>
      <c r="J141" s="70" t="s">
        <v>474</v>
      </c>
      <c r="K141" s="70" t="s">
        <v>474</v>
      </c>
      <c r="L141" s="70" t="s">
        <v>474</v>
      </c>
      <c r="M141" s="70" t="s">
        <v>474</v>
      </c>
      <c r="N141" s="70" t="s">
        <v>474</v>
      </c>
      <c r="O141" s="70" t="s">
        <v>474</v>
      </c>
      <c r="P141" s="70" t="s">
        <v>474</v>
      </c>
      <c r="Q141" s="70" t="s">
        <v>474</v>
      </c>
      <c r="R141" s="70" t="s">
        <v>474</v>
      </c>
      <c r="S141" s="70" t="s">
        <v>474</v>
      </c>
      <c r="T141" s="70" t="s">
        <v>474</v>
      </c>
      <c r="U141" s="70" t="s">
        <v>474</v>
      </c>
      <c r="V141" s="70" t="s">
        <v>474</v>
      </c>
      <c r="W141" s="70" t="s">
        <v>474</v>
      </c>
      <c r="X141" s="70" t="s">
        <v>474</v>
      </c>
      <c r="Y141" s="42"/>
      <c r="Z141" s="42"/>
      <c r="AA141" s="42"/>
    </row>
    <row r="142" customFormat="false" ht="12.75" hidden="false" customHeight="true" outlineLevel="0" collapsed="false">
      <c r="A142" s="40" t="s">
        <v>366</v>
      </c>
      <c r="B142" s="56" t="str">
        <f aca="false" t="array" ref="B142:B142">INDEX(Countries!$D$2:$D$255, MATCH($A142, Countries!$B$2:$B$255, 0))</f>
        <v>MLT</v>
      </c>
      <c r="C142" s="70" t="s">
        <v>474</v>
      </c>
      <c r="D142" s="70" t="s">
        <v>474</v>
      </c>
      <c r="E142" s="70" t="s">
        <v>474</v>
      </c>
      <c r="F142" s="70" t="s">
        <v>474</v>
      </c>
      <c r="G142" s="70" t="s">
        <v>474</v>
      </c>
      <c r="H142" s="70" t="s">
        <v>474</v>
      </c>
      <c r="I142" s="70" t="s">
        <v>474</v>
      </c>
      <c r="J142" s="70" t="s">
        <v>474</v>
      </c>
      <c r="K142" s="70" t="s">
        <v>474</v>
      </c>
      <c r="L142" s="70" t="s">
        <v>474</v>
      </c>
      <c r="M142" s="70" t="s">
        <v>474</v>
      </c>
      <c r="N142" s="70" t="s">
        <v>474</v>
      </c>
      <c r="O142" s="70" t="s">
        <v>474</v>
      </c>
      <c r="P142" s="70" t="s">
        <v>474</v>
      </c>
      <c r="Q142" s="70" t="s">
        <v>474</v>
      </c>
      <c r="R142" s="70" t="s">
        <v>474</v>
      </c>
      <c r="S142" s="70" t="s">
        <v>474</v>
      </c>
      <c r="T142" s="70" t="s">
        <v>474</v>
      </c>
      <c r="U142" s="70" t="s">
        <v>474</v>
      </c>
      <c r="V142" s="70" t="s">
        <v>474</v>
      </c>
      <c r="W142" s="70" t="s">
        <v>474</v>
      </c>
      <c r="X142" s="70" t="s">
        <v>474</v>
      </c>
      <c r="Y142" s="42"/>
      <c r="Z142" s="42"/>
      <c r="AA142" s="42"/>
    </row>
    <row r="143" customFormat="false" ht="12.75" hidden="false" customHeight="true" outlineLevel="0" collapsed="false">
      <c r="A143" s="40" t="s">
        <v>367</v>
      </c>
      <c r="B143" s="56" t="str">
        <f aca="false" t="array" ref="B143:B143">INDEX(Countries!$D$2:$D$255, MATCH($A143, Countries!$B$2:$B$255, 0))</f>
        <v>CYP</v>
      </c>
      <c r="C143" s="70" t="s">
        <v>474</v>
      </c>
      <c r="D143" s="70" t="s">
        <v>474</v>
      </c>
      <c r="E143" s="70" t="s">
        <v>474</v>
      </c>
      <c r="F143" s="70" t="s">
        <v>474</v>
      </c>
      <c r="G143" s="70" t="s">
        <v>474</v>
      </c>
      <c r="H143" s="70" t="s">
        <v>474</v>
      </c>
      <c r="I143" s="70" t="s">
        <v>474</v>
      </c>
      <c r="J143" s="70" t="s">
        <v>474</v>
      </c>
      <c r="K143" s="70" t="s">
        <v>474</v>
      </c>
      <c r="L143" s="70" t="s">
        <v>474</v>
      </c>
      <c r="M143" s="70" t="s">
        <v>474</v>
      </c>
      <c r="N143" s="70" t="s">
        <v>474</v>
      </c>
      <c r="O143" s="70" t="s">
        <v>474</v>
      </c>
      <c r="P143" s="70" t="s">
        <v>474</v>
      </c>
      <c r="Q143" s="70" t="s">
        <v>474</v>
      </c>
      <c r="R143" s="70" t="s">
        <v>474</v>
      </c>
      <c r="S143" s="70" t="s">
        <v>474</v>
      </c>
      <c r="T143" s="70" t="s">
        <v>474</v>
      </c>
      <c r="U143" s="70" t="s">
        <v>474</v>
      </c>
      <c r="V143" s="70" t="s">
        <v>474</v>
      </c>
      <c r="W143" s="70" t="s">
        <v>474</v>
      </c>
      <c r="X143" s="70" t="s">
        <v>474</v>
      </c>
      <c r="Y143" s="42"/>
      <c r="Z143" s="42"/>
      <c r="AA143" s="42"/>
    </row>
    <row r="144" customFormat="false" ht="12.75" hidden="false" customHeight="true" outlineLevel="0" collapsed="false">
      <c r="A144" s="40" t="s">
        <v>368</v>
      </c>
      <c r="B144" s="56" t="str">
        <f aca="false" t="array" ref="B144:B144">INDEX(Countries!$D$2:$D$255, MATCH($A144, Countries!$B$2:$B$255, 0))</f>
        <v>NOR</v>
      </c>
      <c r="C144" s="70" t="s">
        <v>474</v>
      </c>
      <c r="D144" s="70" t="s">
        <v>474</v>
      </c>
      <c r="E144" s="70" t="s">
        <v>474</v>
      </c>
      <c r="F144" s="70" t="s">
        <v>474</v>
      </c>
      <c r="G144" s="70" t="s">
        <v>474</v>
      </c>
      <c r="H144" s="70" t="s">
        <v>474</v>
      </c>
      <c r="I144" s="70" t="s">
        <v>474</v>
      </c>
      <c r="J144" s="70" t="s">
        <v>474</v>
      </c>
      <c r="K144" s="70" t="s">
        <v>474</v>
      </c>
      <c r="L144" s="70" t="s">
        <v>474</v>
      </c>
      <c r="M144" s="70" t="s">
        <v>474</v>
      </c>
      <c r="N144" s="70" t="s">
        <v>474</v>
      </c>
      <c r="O144" s="70" t="s">
        <v>474</v>
      </c>
      <c r="P144" s="70" t="s">
        <v>474</v>
      </c>
      <c r="Q144" s="70" t="s">
        <v>474</v>
      </c>
      <c r="R144" s="70" t="s">
        <v>474</v>
      </c>
      <c r="S144" s="70" t="s">
        <v>474</v>
      </c>
      <c r="T144" s="70" t="s">
        <v>474</v>
      </c>
      <c r="U144" s="70" t="s">
        <v>474</v>
      </c>
      <c r="V144" s="70" t="s">
        <v>474</v>
      </c>
      <c r="W144" s="70" t="s">
        <v>474</v>
      </c>
      <c r="X144" s="70" t="s">
        <v>474</v>
      </c>
      <c r="Y144" s="42"/>
      <c r="Z144" s="42"/>
      <c r="AA144" s="42"/>
    </row>
    <row r="145" customFormat="false" ht="12.75" hidden="false" customHeight="true" outlineLevel="0" collapsed="false">
      <c r="A145" s="40" t="s">
        <v>369</v>
      </c>
      <c r="B145" s="56" t="str">
        <f aca="false" t="array" ref="B145:B145">INDEX(Countries!$D$2:$D$255, MATCH($A145, Countries!$B$2:$B$255, 0))</f>
        <v>ALB</v>
      </c>
      <c r="C145" s="70" t="s">
        <v>474</v>
      </c>
      <c r="D145" s="70" t="s">
        <v>474</v>
      </c>
      <c r="E145" s="70" t="s">
        <v>474</v>
      </c>
      <c r="F145" s="70" t="s">
        <v>474</v>
      </c>
      <c r="G145" s="70" t="s">
        <v>474</v>
      </c>
      <c r="H145" s="70" t="s">
        <v>474</v>
      </c>
      <c r="I145" s="70" t="s">
        <v>474</v>
      </c>
      <c r="J145" s="70" t="s">
        <v>474</v>
      </c>
      <c r="K145" s="70" t="s">
        <v>474</v>
      </c>
      <c r="L145" s="70" t="s">
        <v>474</v>
      </c>
      <c r="M145" s="70" t="s">
        <v>474</v>
      </c>
      <c r="N145" s="70" t="s">
        <v>474</v>
      </c>
      <c r="O145" s="70" t="s">
        <v>474</v>
      </c>
      <c r="P145" s="70" t="s">
        <v>474</v>
      </c>
      <c r="Q145" s="70" t="s">
        <v>474</v>
      </c>
      <c r="R145" s="70" t="s">
        <v>474</v>
      </c>
      <c r="S145" s="70" t="s">
        <v>474</v>
      </c>
      <c r="T145" s="70" t="s">
        <v>474</v>
      </c>
      <c r="U145" s="70" t="s">
        <v>474</v>
      </c>
      <c r="V145" s="70" t="s">
        <v>474</v>
      </c>
      <c r="W145" s="70" t="s">
        <v>474</v>
      </c>
      <c r="X145" s="70" t="s">
        <v>474</v>
      </c>
      <c r="Y145" s="42"/>
      <c r="Z145" s="42"/>
      <c r="AA145" s="42"/>
    </row>
    <row r="146" customFormat="false" ht="12.75" hidden="false" customHeight="true" outlineLevel="0" collapsed="false">
      <c r="A146" s="40" t="s">
        <v>370</v>
      </c>
      <c r="B146" s="56" t="str">
        <f aca="false" t="array" ref="B146:B146">INDEX(Countries!$D$2:$D$255, MATCH($A146, Countries!$B$2:$B$255, 0))</f>
        <v>DZA</v>
      </c>
      <c r="C146" s="70" t="s">
        <v>474</v>
      </c>
      <c r="D146" s="70" t="s">
        <v>474</v>
      </c>
      <c r="E146" s="70" t="s">
        <v>474</v>
      </c>
      <c r="F146" s="70" t="s">
        <v>474</v>
      </c>
      <c r="G146" s="70" t="s">
        <v>474</v>
      </c>
      <c r="H146" s="70" t="s">
        <v>474</v>
      </c>
      <c r="I146" s="70" t="s">
        <v>474</v>
      </c>
      <c r="J146" s="70" t="s">
        <v>474</v>
      </c>
      <c r="K146" s="70" t="s">
        <v>474</v>
      </c>
      <c r="L146" s="70" t="s">
        <v>474</v>
      </c>
      <c r="M146" s="70" t="s">
        <v>474</v>
      </c>
      <c r="N146" s="70" t="s">
        <v>474</v>
      </c>
      <c r="O146" s="70" t="s">
        <v>474</v>
      </c>
      <c r="P146" s="70" t="s">
        <v>474</v>
      </c>
      <c r="Q146" s="70" t="s">
        <v>474</v>
      </c>
      <c r="R146" s="70" t="s">
        <v>474</v>
      </c>
      <c r="S146" s="70" t="s">
        <v>474</v>
      </c>
      <c r="T146" s="70" t="s">
        <v>474</v>
      </c>
      <c r="U146" s="70" t="s">
        <v>474</v>
      </c>
      <c r="V146" s="70" t="s">
        <v>474</v>
      </c>
      <c r="W146" s="70" t="s">
        <v>474</v>
      </c>
      <c r="X146" s="70" t="s">
        <v>474</v>
      </c>
      <c r="Y146" s="42"/>
      <c r="Z146" s="42"/>
      <c r="AA146" s="42"/>
    </row>
    <row r="147" customFormat="false" ht="12.75" hidden="false" customHeight="true" outlineLevel="0" collapsed="false">
      <c r="A147" s="40" t="s">
        <v>371</v>
      </c>
      <c r="B147" s="56" t="str">
        <f aca="false" t="array" ref="B147:B147">INDEX(Countries!$D$2:$D$255, MATCH($A147, Countries!$B$2:$B$255, 0))</f>
        <v>SWE</v>
      </c>
      <c r="C147" s="70" t="s">
        <v>474</v>
      </c>
      <c r="D147" s="70" t="s">
        <v>474</v>
      </c>
      <c r="E147" s="70" t="s">
        <v>474</v>
      </c>
      <c r="F147" s="70" t="s">
        <v>474</v>
      </c>
      <c r="G147" s="70" t="s">
        <v>474</v>
      </c>
      <c r="H147" s="70" t="s">
        <v>474</v>
      </c>
      <c r="I147" s="70" t="s">
        <v>474</v>
      </c>
      <c r="J147" s="70" t="s">
        <v>474</v>
      </c>
      <c r="K147" s="70" t="s">
        <v>474</v>
      </c>
      <c r="L147" s="70" t="s">
        <v>474</v>
      </c>
      <c r="M147" s="70" t="s">
        <v>474</v>
      </c>
      <c r="N147" s="70" t="s">
        <v>474</v>
      </c>
      <c r="O147" s="70" t="s">
        <v>474</v>
      </c>
      <c r="P147" s="70" t="s">
        <v>474</v>
      </c>
      <c r="Q147" s="70" t="s">
        <v>474</v>
      </c>
      <c r="R147" s="70" t="s">
        <v>474</v>
      </c>
      <c r="S147" s="70" t="s">
        <v>474</v>
      </c>
      <c r="T147" s="70" t="s">
        <v>474</v>
      </c>
      <c r="U147" s="70" t="s">
        <v>474</v>
      </c>
      <c r="V147" s="70" t="s">
        <v>474</v>
      </c>
      <c r="W147" s="70" t="s">
        <v>474</v>
      </c>
      <c r="X147" s="70" t="s">
        <v>474</v>
      </c>
      <c r="Y147" s="42"/>
      <c r="Z147" s="42"/>
      <c r="AA147" s="42"/>
    </row>
    <row r="148" customFormat="false" ht="12.75" hidden="false" customHeight="true" outlineLevel="0" collapsed="false">
      <c r="A148" s="40" t="s">
        <v>372</v>
      </c>
      <c r="B148" s="56" t="str">
        <f aca="false" t="array" ref="B148:B148">INDEX(Countries!$D$2:$D$255, MATCH($A148, Countries!$B$2:$B$255, 0))</f>
        <v>ISR</v>
      </c>
      <c r="C148" s="70" t="s">
        <v>474</v>
      </c>
      <c r="D148" s="70" t="s">
        <v>474</v>
      </c>
      <c r="E148" s="70" t="s">
        <v>474</v>
      </c>
      <c r="F148" s="70" t="s">
        <v>474</v>
      </c>
      <c r="G148" s="70" t="s">
        <v>474</v>
      </c>
      <c r="H148" s="70" t="s">
        <v>474</v>
      </c>
      <c r="I148" s="70" t="s">
        <v>474</v>
      </c>
      <c r="J148" s="70" t="s">
        <v>474</v>
      </c>
      <c r="K148" s="70" t="s">
        <v>474</v>
      </c>
      <c r="L148" s="70" t="s">
        <v>474</v>
      </c>
      <c r="M148" s="70" t="s">
        <v>474</v>
      </c>
      <c r="N148" s="70" t="s">
        <v>474</v>
      </c>
      <c r="O148" s="70" t="s">
        <v>474</v>
      </c>
      <c r="P148" s="70" t="s">
        <v>474</v>
      </c>
      <c r="Q148" s="70" t="s">
        <v>474</v>
      </c>
      <c r="R148" s="70" t="s">
        <v>474</v>
      </c>
      <c r="S148" s="70" t="s">
        <v>474</v>
      </c>
      <c r="T148" s="70" t="s">
        <v>474</v>
      </c>
      <c r="U148" s="70" t="s">
        <v>474</v>
      </c>
      <c r="V148" s="70" t="s">
        <v>474</v>
      </c>
      <c r="W148" s="70" t="s">
        <v>474</v>
      </c>
      <c r="X148" s="70" t="s">
        <v>474</v>
      </c>
      <c r="Y148" s="42"/>
      <c r="Z148" s="42"/>
      <c r="AA148" s="42"/>
    </row>
    <row r="149" customFormat="false" ht="12.75" hidden="false" customHeight="true" outlineLevel="0" collapsed="false">
      <c r="A149" s="40" t="s">
        <v>373</v>
      </c>
      <c r="B149" s="56" t="str">
        <f aca="false" t="array" ref="B149:B149">INDEX(Countries!$D$2:$D$255, MATCH($A149, Countries!$B$2:$B$255, 0))</f>
        <v>MSR</v>
      </c>
      <c r="C149" s="70" t="s">
        <v>474</v>
      </c>
      <c r="D149" s="70" t="s">
        <v>474</v>
      </c>
      <c r="E149" s="70" t="s">
        <v>474</v>
      </c>
      <c r="F149" s="70" t="s">
        <v>474</v>
      </c>
      <c r="G149" s="70" t="s">
        <v>474</v>
      </c>
      <c r="H149" s="70" t="s">
        <v>474</v>
      </c>
      <c r="I149" s="70" t="s">
        <v>474</v>
      </c>
      <c r="J149" s="70" t="s">
        <v>474</v>
      </c>
      <c r="K149" s="70" t="s">
        <v>474</v>
      </c>
      <c r="L149" s="70" t="s">
        <v>474</v>
      </c>
      <c r="M149" s="70" t="s">
        <v>474</v>
      </c>
      <c r="N149" s="70" t="s">
        <v>474</v>
      </c>
      <c r="O149" s="70" t="s">
        <v>474</v>
      </c>
      <c r="P149" s="70" t="s">
        <v>474</v>
      </c>
      <c r="Q149" s="70" t="s">
        <v>474</v>
      </c>
      <c r="R149" s="70" t="s">
        <v>474</v>
      </c>
      <c r="S149" s="70" t="s">
        <v>474</v>
      </c>
      <c r="T149" s="70" t="s">
        <v>474</v>
      </c>
      <c r="U149" s="70" t="s">
        <v>474</v>
      </c>
      <c r="V149" s="70" t="s">
        <v>474</v>
      </c>
      <c r="W149" s="70" t="s">
        <v>474</v>
      </c>
      <c r="X149" s="70" t="s">
        <v>474</v>
      </c>
      <c r="Y149" s="42"/>
      <c r="Z149" s="42"/>
      <c r="AA149" s="42"/>
    </row>
    <row r="150" customFormat="false" ht="12.75" hidden="false" customHeight="true" outlineLevel="0" collapsed="false">
      <c r="A150" s="40" t="s">
        <v>374</v>
      </c>
      <c r="B150" s="56" t="str">
        <f aca="false" t="array" ref="B150:B150">INDEX(Countries!$D$2:$D$255, MATCH($A150, Countries!$B$2:$B$255, 0))</f>
        <v>LBY</v>
      </c>
      <c r="C150" s="70" t="s">
        <v>474</v>
      </c>
      <c r="D150" s="70" t="s">
        <v>474</v>
      </c>
      <c r="E150" s="70" t="s">
        <v>474</v>
      </c>
      <c r="F150" s="70" t="s">
        <v>474</v>
      </c>
      <c r="G150" s="70" t="s">
        <v>474</v>
      </c>
      <c r="H150" s="70" t="s">
        <v>474</v>
      </c>
      <c r="I150" s="70" t="s">
        <v>474</v>
      </c>
      <c r="J150" s="70" t="s">
        <v>474</v>
      </c>
      <c r="K150" s="70" t="s">
        <v>474</v>
      </c>
      <c r="L150" s="70" t="s">
        <v>474</v>
      </c>
      <c r="M150" s="70" t="s">
        <v>474</v>
      </c>
      <c r="N150" s="70" t="s">
        <v>474</v>
      </c>
      <c r="O150" s="70" t="s">
        <v>474</v>
      </c>
      <c r="P150" s="70" t="s">
        <v>474</v>
      </c>
      <c r="Q150" s="70" t="s">
        <v>474</v>
      </c>
      <c r="R150" s="70" t="s">
        <v>474</v>
      </c>
      <c r="S150" s="70" t="s">
        <v>474</v>
      </c>
      <c r="T150" s="70" t="s">
        <v>474</v>
      </c>
      <c r="U150" s="70" t="s">
        <v>474</v>
      </c>
      <c r="V150" s="70" t="s">
        <v>474</v>
      </c>
      <c r="W150" s="70" t="s">
        <v>474</v>
      </c>
      <c r="X150" s="70" t="s">
        <v>474</v>
      </c>
      <c r="Y150" s="42"/>
      <c r="Z150" s="42"/>
      <c r="AA150" s="42"/>
    </row>
    <row r="151" customFormat="false" ht="12.75" hidden="false" customHeight="true" outlineLevel="0" collapsed="false">
      <c r="A151" s="40" t="s">
        <v>375</v>
      </c>
      <c r="B151" s="56" t="str">
        <f aca="false" t="array" ref="B151:B151">INDEX(Countries!$D$2:$D$255, MATCH($A151, Countries!$B$2:$B$255, 0))</f>
        <v>NLD</v>
      </c>
      <c r="C151" s="70" t="s">
        <v>474</v>
      </c>
      <c r="D151" s="70" t="s">
        <v>474</v>
      </c>
      <c r="E151" s="70" t="s">
        <v>474</v>
      </c>
      <c r="F151" s="70" t="s">
        <v>474</v>
      </c>
      <c r="G151" s="70" t="s">
        <v>474</v>
      </c>
      <c r="H151" s="70" t="s">
        <v>474</v>
      </c>
      <c r="I151" s="70" t="s">
        <v>474</v>
      </c>
      <c r="J151" s="70" t="s">
        <v>474</v>
      </c>
      <c r="K151" s="70" t="s">
        <v>474</v>
      </c>
      <c r="L151" s="70" t="s">
        <v>474</v>
      </c>
      <c r="M151" s="70" t="s">
        <v>474</v>
      </c>
      <c r="N151" s="70" t="s">
        <v>474</v>
      </c>
      <c r="O151" s="70" t="s">
        <v>474</v>
      </c>
      <c r="P151" s="70" t="s">
        <v>474</v>
      </c>
      <c r="Q151" s="70" t="s">
        <v>474</v>
      </c>
      <c r="R151" s="70" t="s">
        <v>474</v>
      </c>
      <c r="S151" s="70" t="s">
        <v>474</v>
      </c>
      <c r="T151" s="70" t="s">
        <v>474</v>
      </c>
      <c r="U151" s="70" t="s">
        <v>474</v>
      </c>
      <c r="V151" s="70" t="s">
        <v>474</v>
      </c>
      <c r="W151" s="70" t="s">
        <v>474</v>
      </c>
      <c r="X151" s="70" t="s">
        <v>474</v>
      </c>
      <c r="Y151" s="42"/>
      <c r="Z151" s="42"/>
      <c r="AA151" s="42"/>
    </row>
    <row r="152" customFormat="false" ht="12.75" hidden="false" customHeight="true" outlineLevel="0" collapsed="false">
      <c r="A152" s="40" t="s">
        <v>376</v>
      </c>
      <c r="B152" s="56" t="str">
        <f aca="false" t="array" ref="B152:B152">INDEX(Countries!$D$2:$D$255, MATCH($A152, Countries!$B$2:$B$255, 0))</f>
        <v>POL</v>
      </c>
      <c r="C152" s="70" t="s">
        <v>474</v>
      </c>
      <c r="D152" s="70" t="s">
        <v>474</v>
      </c>
      <c r="E152" s="70" t="s">
        <v>474</v>
      </c>
      <c r="F152" s="70" t="s">
        <v>474</v>
      </c>
      <c r="G152" s="70" t="s">
        <v>474</v>
      </c>
      <c r="H152" s="70" t="s">
        <v>474</v>
      </c>
      <c r="I152" s="70" t="s">
        <v>474</v>
      </c>
      <c r="J152" s="70" t="s">
        <v>474</v>
      </c>
      <c r="K152" s="70" t="s">
        <v>474</v>
      </c>
      <c r="L152" s="70" t="s">
        <v>474</v>
      </c>
      <c r="M152" s="70" t="s">
        <v>474</v>
      </c>
      <c r="N152" s="70" t="s">
        <v>474</v>
      </c>
      <c r="O152" s="70" t="s">
        <v>474</v>
      </c>
      <c r="P152" s="70" t="s">
        <v>474</v>
      </c>
      <c r="Q152" s="70" t="s">
        <v>474</v>
      </c>
      <c r="R152" s="70" t="s">
        <v>474</v>
      </c>
      <c r="S152" s="70" t="s">
        <v>474</v>
      </c>
      <c r="T152" s="70" t="s">
        <v>474</v>
      </c>
      <c r="U152" s="70" t="s">
        <v>474</v>
      </c>
      <c r="V152" s="70" t="s">
        <v>474</v>
      </c>
      <c r="W152" s="70" t="s">
        <v>474</v>
      </c>
      <c r="X152" s="70" t="s">
        <v>474</v>
      </c>
      <c r="Y152" s="42"/>
      <c r="Z152" s="42"/>
      <c r="AA152" s="42"/>
    </row>
    <row r="153" customFormat="false" ht="12.75" hidden="false" customHeight="true" outlineLevel="0" collapsed="false">
      <c r="A153" s="40" t="s">
        <v>377</v>
      </c>
      <c r="B153" s="56" t="str">
        <f aca="false" t="array" ref="B153:B153">INDEX(Countries!$D$2:$D$255, MATCH($A153, Countries!$B$2:$B$255, 0))</f>
        <v>TUR</v>
      </c>
      <c r="C153" s="70" t="s">
        <v>474</v>
      </c>
      <c r="D153" s="70" t="s">
        <v>474</v>
      </c>
      <c r="E153" s="70" t="s">
        <v>474</v>
      </c>
      <c r="F153" s="70" t="s">
        <v>474</v>
      </c>
      <c r="G153" s="70" t="s">
        <v>474</v>
      </c>
      <c r="H153" s="70" t="s">
        <v>474</v>
      </c>
      <c r="I153" s="70" t="s">
        <v>474</v>
      </c>
      <c r="J153" s="70" t="s">
        <v>474</v>
      </c>
      <c r="K153" s="70" t="s">
        <v>474</v>
      </c>
      <c r="L153" s="70" t="s">
        <v>474</v>
      </c>
      <c r="M153" s="70" t="s">
        <v>474</v>
      </c>
      <c r="N153" s="70" t="s">
        <v>474</v>
      </c>
      <c r="O153" s="70" t="s">
        <v>474</v>
      </c>
      <c r="P153" s="70" t="s">
        <v>474</v>
      </c>
      <c r="Q153" s="70" t="s">
        <v>474</v>
      </c>
      <c r="R153" s="70" t="s">
        <v>474</v>
      </c>
      <c r="S153" s="70" t="s">
        <v>474</v>
      </c>
      <c r="T153" s="70" t="s">
        <v>474</v>
      </c>
      <c r="U153" s="70" t="s">
        <v>474</v>
      </c>
      <c r="V153" s="70" t="s">
        <v>474</v>
      </c>
      <c r="W153" s="70" t="s">
        <v>474</v>
      </c>
      <c r="X153" s="70" t="s">
        <v>474</v>
      </c>
      <c r="Y153" s="42"/>
      <c r="Z153" s="42"/>
      <c r="AA153" s="42"/>
    </row>
    <row r="154" customFormat="false" ht="12.75" hidden="false" customHeight="true" outlineLevel="0" collapsed="false">
      <c r="A154" s="40" t="s">
        <v>378</v>
      </c>
      <c r="B154" s="56" t="str">
        <f aca="false" t="array" ref="B154:B154">INDEX(Countries!$D$2:$D$255, MATCH($A154, Countries!$B$2:$B$255, 0))</f>
        <v>JOR</v>
      </c>
      <c r="C154" s="70" t="s">
        <v>474</v>
      </c>
      <c r="D154" s="70" t="s">
        <v>474</v>
      </c>
      <c r="E154" s="70" t="s">
        <v>474</v>
      </c>
      <c r="F154" s="70" t="s">
        <v>474</v>
      </c>
      <c r="G154" s="70" t="s">
        <v>474</v>
      </c>
      <c r="H154" s="70" t="s">
        <v>474</v>
      </c>
      <c r="I154" s="70" t="s">
        <v>474</v>
      </c>
      <c r="J154" s="70" t="s">
        <v>474</v>
      </c>
      <c r="K154" s="70" t="s">
        <v>474</v>
      </c>
      <c r="L154" s="70" t="s">
        <v>474</v>
      </c>
      <c r="M154" s="70" t="s">
        <v>474</v>
      </c>
      <c r="N154" s="70" t="s">
        <v>474</v>
      </c>
      <c r="O154" s="70" t="s">
        <v>474</v>
      </c>
      <c r="P154" s="70" t="s">
        <v>474</v>
      </c>
      <c r="Q154" s="70" t="s">
        <v>474</v>
      </c>
      <c r="R154" s="70" t="s">
        <v>474</v>
      </c>
      <c r="S154" s="70" t="s">
        <v>474</v>
      </c>
      <c r="T154" s="70" t="s">
        <v>474</v>
      </c>
      <c r="U154" s="70" t="s">
        <v>474</v>
      </c>
      <c r="V154" s="70" t="s">
        <v>474</v>
      </c>
      <c r="W154" s="70" t="s">
        <v>474</v>
      </c>
      <c r="X154" s="70" t="s">
        <v>474</v>
      </c>
      <c r="Y154" s="42"/>
      <c r="Z154" s="42"/>
      <c r="AA154" s="42"/>
    </row>
    <row r="155" customFormat="false" ht="12.75" hidden="false" customHeight="true" outlineLevel="0" collapsed="false">
      <c r="A155" s="40" t="s">
        <v>379</v>
      </c>
      <c r="B155" s="56" t="str">
        <f aca="false" t="array" ref="B155:B155">INDEX(Countries!$D$2:$D$255, MATCH($A155, Countries!$B$2:$B$255, 0))</f>
        <v>SVN</v>
      </c>
      <c r="C155" s="70" t="s">
        <v>474</v>
      </c>
      <c r="D155" s="70" t="s">
        <v>474</v>
      </c>
      <c r="E155" s="70" t="s">
        <v>474</v>
      </c>
      <c r="F155" s="70" t="s">
        <v>474</v>
      </c>
      <c r="G155" s="70" t="s">
        <v>474</v>
      </c>
      <c r="H155" s="70" t="s">
        <v>474</v>
      </c>
      <c r="I155" s="70" t="s">
        <v>474</v>
      </c>
      <c r="J155" s="70" t="s">
        <v>474</v>
      </c>
      <c r="K155" s="70" t="s">
        <v>474</v>
      </c>
      <c r="L155" s="70" t="s">
        <v>474</v>
      </c>
      <c r="M155" s="70" t="s">
        <v>474</v>
      </c>
      <c r="N155" s="70" t="s">
        <v>474</v>
      </c>
      <c r="O155" s="70" t="s">
        <v>474</v>
      </c>
      <c r="P155" s="70" t="s">
        <v>474</v>
      </c>
      <c r="Q155" s="70" t="s">
        <v>474</v>
      </c>
      <c r="R155" s="70" t="s">
        <v>474</v>
      </c>
      <c r="S155" s="70" t="s">
        <v>474</v>
      </c>
      <c r="T155" s="70" t="s">
        <v>474</v>
      </c>
      <c r="U155" s="70" t="s">
        <v>474</v>
      </c>
      <c r="V155" s="70" t="s">
        <v>474</v>
      </c>
      <c r="W155" s="70" t="s">
        <v>474</v>
      </c>
      <c r="X155" s="70" t="s">
        <v>474</v>
      </c>
      <c r="Y155" s="42"/>
      <c r="Z155" s="42"/>
      <c r="AA155" s="42"/>
    </row>
    <row r="156" customFormat="false" ht="12.75" hidden="false" customHeight="true" outlineLevel="0" collapsed="false">
      <c r="A156" s="40" t="s">
        <v>380</v>
      </c>
      <c r="B156" s="56" t="str">
        <f aca="false" t="array" ref="B156:B156">INDEX(Countries!$D$2:$D$255, MATCH($A156, Countries!$B$2:$B$255, 0))</f>
        <v>ARG</v>
      </c>
      <c r="C156" s="70" t="s">
        <v>474</v>
      </c>
      <c r="D156" s="70" t="s">
        <v>474</v>
      </c>
      <c r="E156" s="70" t="s">
        <v>474</v>
      </c>
      <c r="F156" s="70" t="s">
        <v>474</v>
      </c>
      <c r="G156" s="70" t="s">
        <v>474</v>
      </c>
      <c r="H156" s="70" t="s">
        <v>474</v>
      </c>
      <c r="I156" s="70" t="s">
        <v>474</v>
      </c>
      <c r="J156" s="70" t="s">
        <v>474</v>
      </c>
      <c r="K156" s="70" t="s">
        <v>474</v>
      </c>
      <c r="L156" s="70" t="s">
        <v>474</v>
      </c>
      <c r="M156" s="70" t="s">
        <v>474</v>
      </c>
      <c r="N156" s="70" t="s">
        <v>474</v>
      </c>
      <c r="O156" s="70" t="s">
        <v>474</v>
      </c>
      <c r="P156" s="70" t="s">
        <v>474</v>
      </c>
      <c r="Q156" s="70" t="s">
        <v>474</v>
      </c>
      <c r="R156" s="70" t="s">
        <v>474</v>
      </c>
      <c r="S156" s="70" t="s">
        <v>474</v>
      </c>
      <c r="T156" s="70" t="s">
        <v>474</v>
      </c>
      <c r="U156" s="70" t="s">
        <v>474</v>
      </c>
      <c r="V156" s="70" t="s">
        <v>474</v>
      </c>
      <c r="W156" s="70" t="s">
        <v>474</v>
      </c>
      <c r="X156" s="70" t="s">
        <v>474</v>
      </c>
      <c r="Y156" s="42"/>
      <c r="Z156" s="42"/>
      <c r="AA156" s="42"/>
    </row>
    <row r="157" customFormat="false" ht="12.75" hidden="false" customHeight="true" outlineLevel="0" collapsed="false">
      <c r="A157" s="40" t="s">
        <v>381</v>
      </c>
      <c r="B157" s="56" t="str">
        <f aca="false" t="array" ref="B157:B157">INDEX(Countries!$D$2:$D$255, MATCH($A157, Countries!$B$2:$B$255, 0))</f>
        <v>AZE</v>
      </c>
      <c r="C157" s="70" t="s">
        <v>474</v>
      </c>
      <c r="D157" s="70" t="s">
        <v>474</v>
      </c>
      <c r="E157" s="70" t="s">
        <v>474</v>
      </c>
      <c r="F157" s="70" t="s">
        <v>474</v>
      </c>
      <c r="G157" s="70" t="s">
        <v>474</v>
      </c>
      <c r="H157" s="70" t="s">
        <v>474</v>
      </c>
      <c r="I157" s="70" t="s">
        <v>474</v>
      </c>
      <c r="J157" s="70" t="s">
        <v>474</v>
      </c>
      <c r="K157" s="70" t="s">
        <v>474</v>
      </c>
      <c r="L157" s="70" t="s">
        <v>474</v>
      </c>
      <c r="M157" s="70" t="s">
        <v>474</v>
      </c>
      <c r="N157" s="70" t="s">
        <v>474</v>
      </c>
      <c r="O157" s="70" t="s">
        <v>474</v>
      </c>
      <c r="P157" s="70" t="s">
        <v>474</v>
      </c>
      <c r="Q157" s="70" t="s">
        <v>474</v>
      </c>
      <c r="R157" s="70" t="s">
        <v>474</v>
      </c>
      <c r="S157" s="70" t="s">
        <v>474</v>
      </c>
      <c r="T157" s="70" t="s">
        <v>474</v>
      </c>
      <c r="U157" s="70" t="s">
        <v>474</v>
      </c>
      <c r="V157" s="70" t="s">
        <v>474</v>
      </c>
      <c r="W157" s="70" t="s">
        <v>474</v>
      </c>
      <c r="X157" s="70" t="s">
        <v>474</v>
      </c>
      <c r="Y157" s="42"/>
      <c r="Z157" s="42"/>
      <c r="AA157" s="42"/>
    </row>
    <row r="158" customFormat="false" ht="12.75" hidden="false" customHeight="true" outlineLevel="0" collapsed="false">
      <c r="A158" s="40" t="s">
        <v>382</v>
      </c>
      <c r="B158" s="56" t="str">
        <f aca="false" t="array" ref="B158:B158">INDEX(Countries!$D$2:$D$255, MATCH($A158, Countries!$B$2:$B$255, 0))</f>
        <v>BEL</v>
      </c>
      <c r="C158" s="70" t="s">
        <v>474</v>
      </c>
      <c r="D158" s="70" t="s">
        <v>474</v>
      </c>
      <c r="E158" s="70" t="s">
        <v>474</v>
      </c>
      <c r="F158" s="70" t="s">
        <v>474</v>
      </c>
      <c r="G158" s="70" t="s">
        <v>474</v>
      </c>
      <c r="H158" s="70" t="s">
        <v>474</v>
      </c>
      <c r="I158" s="70" t="s">
        <v>474</v>
      </c>
      <c r="J158" s="70" t="s">
        <v>474</v>
      </c>
      <c r="K158" s="70" t="s">
        <v>474</v>
      </c>
      <c r="L158" s="70" t="s">
        <v>474</v>
      </c>
      <c r="M158" s="70" t="s">
        <v>474</v>
      </c>
      <c r="N158" s="70" t="s">
        <v>474</v>
      </c>
      <c r="O158" s="70" t="s">
        <v>474</v>
      </c>
      <c r="P158" s="70" t="s">
        <v>474</v>
      </c>
      <c r="Q158" s="70" t="s">
        <v>474</v>
      </c>
      <c r="R158" s="70" t="s">
        <v>474</v>
      </c>
      <c r="S158" s="70" t="s">
        <v>474</v>
      </c>
      <c r="T158" s="70" t="s">
        <v>474</v>
      </c>
      <c r="U158" s="70" t="s">
        <v>474</v>
      </c>
      <c r="V158" s="70" t="s">
        <v>474</v>
      </c>
      <c r="W158" s="70" t="s">
        <v>474</v>
      </c>
      <c r="X158" s="70" t="s">
        <v>474</v>
      </c>
      <c r="Y158" s="42"/>
      <c r="Z158" s="42"/>
      <c r="AA158" s="42"/>
    </row>
    <row r="159" customFormat="false" ht="12.75" hidden="false" customHeight="true" outlineLevel="0" collapsed="false">
      <c r="A159" s="40" t="s">
        <v>383</v>
      </c>
      <c r="B159" s="56" t="str">
        <f aca="false" t="array" ref="B159:B159">INDEX(Countries!$D$2:$D$255, MATCH($A159, Countries!$B$2:$B$255, 0))</f>
        <v>BIH</v>
      </c>
      <c r="C159" s="70" t="s">
        <v>474</v>
      </c>
      <c r="D159" s="70" t="s">
        <v>474</v>
      </c>
      <c r="E159" s="70" t="s">
        <v>474</v>
      </c>
      <c r="F159" s="70" t="s">
        <v>474</v>
      </c>
      <c r="G159" s="70" t="s">
        <v>474</v>
      </c>
      <c r="H159" s="70" t="s">
        <v>474</v>
      </c>
      <c r="I159" s="70" t="s">
        <v>474</v>
      </c>
      <c r="J159" s="70" t="s">
        <v>474</v>
      </c>
      <c r="K159" s="70" t="s">
        <v>474</v>
      </c>
      <c r="L159" s="70" t="s">
        <v>474</v>
      </c>
      <c r="M159" s="70" t="s">
        <v>474</v>
      </c>
      <c r="N159" s="70" t="s">
        <v>474</v>
      </c>
      <c r="O159" s="70" t="s">
        <v>474</v>
      </c>
      <c r="P159" s="70" t="s">
        <v>474</v>
      </c>
      <c r="Q159" s="70" t="s">
        <v>474</v>
      </c>
      <c r="R159" s="70" t="s">
        <v>474</v>
      </c>
      <c r="S159" s="70" t="s">
        <v>474</v>
      </c>
      <c r="T159" s="70" t="s">
        <v>474</v>
      </c>
      <c r="U159" s="70" t="s">
        <v>474</v>
      </c>
      <c r="V159" s="70" t="s">
        <v>474</v>
      </c>
      <c r="W159" s="70" t="s">
        <v>474</v>
      </c>
      <c r="X159" s="70" t="s">
        <v>474</v>
      </c>
      <c r="Y159" s="42"/>
      <c r="Z159" s="42"/>
      <c r="AA159" s="42"/>
    </row>
    <row r="160" customFormat="false" ht="12.75" hidden="false" customHeight="true" outlineLevel="0" collapsed="false">
      <c r="A160" s="40" t="s">
        <v>384</v>
      </c>
      <c r="B160" s="56" t="str">
        <f aca="false" t="array" ref="B160:B160">INDEX(Countries!$D$2:$D$255, MATCH($A160, Countries!$B$2:$B$255, 0))</f>
        <v>IOT</v>
      </c>
      <c r="C160" s="70" t="s">
        <v>474</v>
      </c>
      <c r="D160" s="70" t="s">
        <v>474</v>
      </c>
      <c r="E160" s="70" t="s">
        <v>474</v>
      </c>
      <c r="F160" s="70" t="s">
        <v>474</v>
      </c>
      <c r="G160" s="70" t="s">
        <v>474</v>
      </c>
      <c r="H160" s="70" t="s">
        <v>474</v>
      </c>
      <c r="I160" s="70" t="s">
        <v>474</v>
      </c>
      <c r="J160" s="70" t="s">
        <v>474</v>
      </c>
      <c r="K160" s="70" t="s">
        <v>474</v>
      </c>
      <c r="L160" s="70" t="s">
        <v>474</v>
      </c>
      <c r="M160" s="70" t="s">
        <v>474</v>
      </c>
      <c r="N160" s="70" t="s">
        <v>474</v>
      </c>
      <c r="O160" s="70" t="s">
        <v>474</v>
      </c>
      <c r="P160" s="70" t="s">
        <v>474</v>
      </c>
      <c r="Q160" s="70" t="s">
        <v>474</v>
      </c>
      <c r="R160" s="70" t="s">
        <v>474</v>
      </c>
      <c r="S160" s="70" t="s">
        <v>474</v>
      </c>
      <c r="T160" s="70" t="s">
        <v>474</v>
      </c>
      <c r="U160" s="70" t="s">
        <v>474</v>
      </c>
      <c r="V160" s="70" t="s">
        <v>474</v>
      </c>
      <c r="W160" s="70" t="s">
        <v>474</v>
      </c>
      <c r="X160" s="70" t="s">
        <v>474</v>
      </c>
      <c r="Y160" s="42"/>
      <c r="Z160" s="42"/>
      <c r="AA160" s="42"/>
    </row>
    <row r="161" customFormat="false" ht="12.75" hidden="false" customHeight="true" outlineLevel="0" collapsed="false">
      <c r="A161" s="40" t="s">
        <v>385</v>
      </c>
      <c r="B161" s="56" t="str">
        <f aca="false" t="array" ref="B161:B161">INDEX(Countries!$D$2:$D$255, MATCH($A161, Countries!$B$2:$B$255, 0))</f>
        <v>BGR</v>
      </c>
      <c r="C161" s="70" t="s">
        <v>474</v>
      </c>
      <c r="D161" s="70" t="s">
        <v>474</v>
      </c>
      <c r="E161" s="70" t="s">
        <v>474</v>
      </c>
      <c r="F161" s="70" t="s">
        <v>474</v>
      </c>
      <c r="G161" s="70" t="s">
        <v>474</v>
      </c>
      <c r="H161" s="70" t="s">
        <v>474</v>
      </c>
      <c r="I161" s="70" t="s">
        <v>474</v>
      </c>
      <c r="J161" s="70" t="s">
        <v>474</v>
      </c>
      <c r="K161" s="70" t="s">
        <v>474</v>
      </c>
      <c r="L161" s="70" t="s">
        <v>474</v>
      </c>
      <c r="M161" s="70" t="s">
        <v>474</v>
      </c>
      <c r="N161" s="70" t="s">
        <v>474</v>
      </c>
      <c r="O161" s="70" t="s">
        <v>474</v>
      </c>
      <c r="P161" s="70" t="s">
        <v>474</v>
      </c>
      <c r="Q161" s="70" t="s">
        <v>474</v>
      </c>
      <c r="R161" s="70" t="s">
        <v>474</v>
      </c>
      <c r="S161" s="70" t="s">
        <v>474</v>
      </c>
      <c r="T161" s="70" t="s">
        <v>474</v>
      </c>
      <c r="U161" s="70" t="s">
        <v>474</v>
      </c>
      <c r="V161" s="70" t="s">
        <v>474</v>
      </c>
      <c r="W161" s="70" t="s">
        <v>474</v>
      </c>
      <c r="X161" s="70" t="s">
        <v>474</v>
      </c>
      <c r="Y161" s="42"/>
      <c r="Z161" s="42"/>
      <c r="AA161" s="42"/>
    </row>
    <row r="162" customFormat="false" ht="12.75" hidden="false" customHeight="true" outlineLevel="0" collapsed="false">
      <c r="A162" s="40" t="s">
        <v>386</v>
      </c>
      <c r="B162" s="56" t="str">
        <f aca="false" t="array" ref="B162:B162">INDEX(Countries!$D$2:$D$255, MATCH($A162, Countries!$B$2:$B$255, 0))</f>
        <v>CPV</v>
      </c>
      <c r="C162" s="70" t="s">
        <v>474</v>
      </c>
      <c r="D162" s="70" t="s">
        <v>474</v>
      </c>
      <c r="E162" s="70" t="s">
        <v>474</v>
      </c>
      <c r="F162" s="70" t="s">
        <v>474</v>
      </c>
      <c r="G162" s="70" t="s">
        <v>474</v>
      </c>
      <c r="H162" s="70" t="s">
        <v>474</v>
      </c>
      <c r="I162" s="70" t="s">
        <v>474</v>
      </c>
      <c r="J162" s="70" t="s">
        <v>474</v>
      </c>
      <c r="K162" s="70" t="s">
        <v>474</v>
      </c>
      <c r="L162" s="70" t="s">
        <v>474</v>
      </c>
      <c r="M162" s="70" t="s">
        <v>474</v>
      </c>
      <c r="N162" s="70" t="s">
        <v>474</v>
      </c>
      <c r="O162" s="70" t="s">
        <v>474</v>
      </c>
      <c r="P162" s="70" t="s">
        <v>474</v>
      </c>
      <c r="Q162" s="70" t="s">
        <v>474</v>
      </c>
      <c r="R162" s="70" t="s">
        <v>474</v>
      </c>
      <c r="S162" s="70" t="s">
        <v>474</v>
      </c>
      <c r="T162" s="70" t="s">
        <v>474</v>
      </c>
      <c r="U162" s="70" t="s">
        <v>474</v>
      </c>
      <c r="V162" s="70" t="s">
        <v>474</v>
      </c>
      <c r="W162" s="70" t="s">
        <v>474</v>
      </c>
      <c r="X162" s="70" t="s">
        <v>474</v>
      </c>
      <c r="Y162" s="42"/>
      <c r="Z162" s="42"/>
      <c r="AA162" s="42"/>
    </row>
    <row r="163" customFormat="false" ht="12.75" hidden="false" customHeight="true" outlineLevel="0" collapsed="false">
      <c r="A163" s="40" t="s">
        <v>387</v>
      </c>
      <c r="B163" s="56" t="str">
        <f aca="false" t="array" ref="B163:B163">INDEX(Countries!$D$2:$D$255, MATCH($A163, Countries!$B$2:$B$255, 0))</f>
        <v>CHL</v>
      </c>
      <c r="C163" s="70" t="s">
        <v>474</v>
      </c>
      <c r="D163" s="70" t="s">
        <v>474</v>
      </c>
      <c r="E163" s="70" t="s">
        <v>474</v>
      </c>
      <c r="F163" s="70" t="s">
        <v>474</v>
      </c>
      <c r="G163" s="70" t="s">
        <v>474</v>
      </c>
      <c r="H163" s="70" t="s">
        <v>474</v>
      </c>
      <c r="I163" s="70" t="s">
        <v>474</v>
      </c>
      <c r="J163" s="70" t="s">
        <v>474</v>
      </c>
      <c r="K163" s="70" t="s">
        <v>474</v>
      </c>
      <c r="L163" s="70" t="s">
        <v>474</v>
      </c>
      <c r="M163" s="70" t="s">
        <v>474</v>
      </c>
      <c r="N163" s="70" t="s">
        <v>474</v>
      </c>
      <c r="O163" s="70" t="s">
        <v>474</v>
      </c>
      <c r="P163" s="70" t="s">
        <v>474</v>
      </c>
      <c r="Q163" s="70" t="s">
        <v>474</v>
      </c>
      <c r="R163" s="70" t="s">
        <v>474</v>
      </c>
      <c r="S163" s="70" t="s">
        <v>474</v>
      </c>
      <c r="T163" s="70" t="s">
        <v>474</v>
      </c>
      <c r="U163" s="70" t="s">
        <v>474</v>
      </c>
      <c r="V163" s="70" t="s">
        <v>474</v>
      </c>
      <c r="W163" s="70" t="s">
        <v>474</v>
      </c>
      <c r="X163" s="70" t="s">
        <v>474</v>
      </c>
      <c r="Y163" s="42"/>
      <c r="Z163" s="42"/>
      <c r="AA163" s="42"/>
    </row>
    <row r="164" customFormat="false" ht="12.75" hidden="false" customHeight="true" outlineLevel="0" collapsed="false">
      <c r="A164" s="40" t="s">
        <v>388</v>
      </c>
      <c r="B164" s="56" t="str">
        <f aca="false" t="array" ref="B164:B164">INDEX(Countries!$D$2:$D$255, MATCH($A164, Countries!$B$2:$B$255, 0))</f>
        <v>EST</v>
      </c>
      <c r="C164" s="70" t="s">
        <v>474</v>
      </c>
      <c r="D164" s="70" t="s">
        <v>474</v>
      </c>
      <c r="E164" s="70" t="s">
        <v>474</v>
      </c>
      <c r="F164" s="70" t="s">
        <v>474</v>
      </c>
      <c r="G164" s="70" t="s">
        <v>474</v>
      </c>
      <c r="H164" s="70" t="s">
        <v>474</v>
      </c>
      <c r="I164" s="70" t="s">
        <v>474</v>
      </c>
      <c r="J164" s="70" t="s">
        <v>474</v>
      </c>
      <c r="K164" s="70" t="s">
        <v>474</v>
      </c>
      <c r="L164" s="70" t="s">
        <v>474</v>
      </c>
      <c r="M164" s="70" t="s">
        <v>474</v>
      </c>
      <c r="N164" s="70" t="s">
        <v>474</v>
      </c>
      <c r="O164" s="70" t="s">
        <v>474</v>
      </c>
      <c r="P164" s="70" t="s">
        <v>474</v>
      </c>
      <c r="Q164" s="70" t="s">
        <v>474</v>
      </c>
      <c r="R164" s="70" t="s">
        <v>474</v>
      </c>
      <c r="S164" s="70" t="s">
        <v>474</v>
      </c>
      <c r="T164" s="70" t="s">
        <v>474</v>
      </c>
      <c r="U164" s="70" t="s">
        <v>474</v>
      </c>
      <c r="V164" s="70" t="s">
        <v>474</v>
      </c>
      <c r="W164" s="70" t="s">
        <v>474</v>
      </c>
      <c r="X164" s="70" t="s">
        <v>474</v>
      </c>
      <c r="Y164" s="42"/>
      <c r="Z164" s="42"/>
      <c r="AA164" s="42"/>
    </row>
    <row r="165" customFormat="false" ht="12.75" hidden="false" customHeight="true" outlineLevel="0" collapsed="false">
      <c r="A165" s="40" t="s">
        <v>389</v>
      </c>
      <c r="B165" s="56" t="str">
        <f aca="false" t="array" ref="B165:B165">INDEX(Countries!$D$2:$D$255, MATCH($A165, Countries!$B$2:$B$255, 0))</f>
        <v>FLK</v>
      </c>
      <c r="C165" s="70" t="s">
        <v>474</v>
      </c>
      <c r="D165" s="70" t="s">
        <v>474</v>
      </c>
      <c r="E165" s="70" t="s">
        <v>474</v>
      </c>
      <c r="F165" s="70" t="s">
        <v>474</v>
      </c>
      <c r="G165" s="70" t="s">
        <v>474</v>
      </c>
      <c r="H165" s="70" t="s">
        <v>474</v>
      </c>
      <c r="I165" s="70" t="s">
        <v>474</v>
      </c>
      <c r="J165" s="70" t="s">
        <v>474</v>
      </c>
      <c r="K165" s="70" t="s">
        <v>474</v>
      </c>
      <c r="L165" s="70" t="s">
        <v>474</v>
      </c>
      <c r="M165" s="70" t="s">
        <v>474</v>
      </c>
      <c r="N165" s="70" t="s">
        <v>474</v>
      </c>
      <c r="O165" s="70" t="s">
        <v>474</v>
      </c>
      <c r="P165" s="70" t="s">
        <v>474</v>
      </c>
      <c r="Q165" s="70" t="s">
        <v>474</v>
      </c>
      <c r="R165" s="70" t="s">
        <v>474</v>
      </c>
      <c r="S165" s="70" t="s">
        <v>474</v>
      </c>
      <c r="T165" s="70" t="s">
        <v>474</v>
      </c>
      <c r="U165" s="70" t="s">
        <v>474</v>
      </c>
      <c r="V165" s="70" t="s">
        <v>474</v>
      </c>
      <c r="W165" s="70" t="s">
        <v>474</v>
      </c>
      <c r="X165" s="70" t="s">
        <v>474</v>
      </c>
      <c r="Y165" s="42"/>
      <c r="Z165" s="42"/>
      <c r="AA165" s="42"/>
    </row>
    <row r="166" customFormat="false" ht="12.75" hidden="false" customHeight="true" outlineLevel="0" collapsed="false">
      <c r="A166" s="40" t="s">
        <v>390</v>
      </c>
      <c r="B166" s="56" t="str">
        <f aca="false" t="array" ref="B166:B166">INDEX(Countries!$D$2:$D$255, MATCH($A166, Countries!$B$2:$B$255, 0))</f>
        <v>FRO</v>
      </c>
      <c r="C166" s="70" t="s">
        <v>474</v>
      </c>
      <c r="D166" s="70" t="s">
        <v>474</v>
      </c>
      <c r="E166" s="70" t="s">
        <v>474</v>
      </c>
      <c r="F166" s="70" t="s">
        <v>474</v>
      </c>
      <c r="G166" s="70" t="s">
        <v>474</v>
      </c>
      <c r="H166" s="70" t="s">
        <v>474</v>
      </c>
      <c r="I166" s="70" t="s">
        <v>474</v>
      </c>
      <c r="J166" s="70" t="s">
        <v>474</v>
      </c>
      <c r="K166" s="70" t="s">
        <v>474</v>
      </c>
      <c r="L166" s="70" t="s">
        <v>474</v>
      </c>
      <c r="M166" s="70" t="s">
        <v>474</v>
      </c>
      <c r="N166" s="70" t="s">
        <v>474</v>
      </c>
      <c r="O166" s="70" t="s">
        <v>474</v>
      </c>
      <c r="P166" s="70" t="s">
        <v>474</v>
      </c>
      <c r="Q166" s="70" t="s">
        <v>474</v>
      </c>
      <c r="R166" s="70" t="s">
        <v>474</v>
      </c>
      <c r="S166" s="70" t="s">
        <v>474</v>
      </c>
      <c r="T166" s="70" t="s">
        <v>474</v>
      </c>
      <c r="U166" s="70" t="s">
        <v>474</v>
      </c>
      <c r="V166" s="70" t="s">
        <v>474</v>
      </c>
      <c r="W166" s="70" t="s">
        <v>474</v>
      </c>
      <c r="X166" s="70" t="s">
        <v>474</v>
      </c>
      <c r="Y166" s="42"/>
      <c r="Z166" s="42"/>
      <c r="AA166" s="42"/>
    </row>
    <row r="167" customFormat="false" ht="12.75" hidden="false" customHeight="true" outlineLevel="0" collapsed="false">
      <c r="A167" s="40" t="s">
        <v>391</v>
      </c>
      <c r="B167" s="56" t="str">
        <f aca="false" t="array" ref="B167:B167">INDEX(Countries!$D$2:$D$255, MATCH($A167, Countries!$B$2:$B$255, 0))</f>
        <v>FIN</v>
      </c>
      <c r="C167" s="70" t="s">
        <v>474</v>
      </c>
      <c r="D167" s="70" t="s">
        <v>474</v>
      </c>
      <c r="E167" s="70" t="s">
        <v>474</v>
      </c>
      <c r="F167" s="70" t="s">
        <v>474</v>
      </c>
      <c r="G167" s="70" t="s">
        <v>474</v>
      </c>
      <c r="H167" s="70" t="s">
        <v>474</v>
      </c>
      <c r="I167" s="70" t="s">
        <v>474</v>
      </c>
      <c r="J167" s="70" t="s">
        <v>474</v>
      </c>
      <c r="K167" s="70" t="s">
        <v>474</v>
      </c>
      <c r="L167" s="70" t="s">
        <v>474</v>
      </c>
      <c r="M167" s="70" t="s">
        <v>474</v>
      </c>
      <c r="N167" s="70" t="s">
        <v>474</v>
      </c>
      <c r="O167" s="70" t="s">
        <v>474</v>
      </c>
      <c r="P167" s="70" t="s">
        <v>474</v>
      </c>
      <c r="Q167" s="70" t="s">
        <v>474</v>
      </c>
      <c r="R167" s="70" t="s">
        <v>474</v>
      </c>
      <c r="S167" s="70" t="s">
        <v>474</v>
      </c>
      <c r="T167" s="70" t="s">
        <v>474</v>
      </c>
      <c r="U167" s="70" t="s">
        <v>474</v>
      </c>
      <c r="V167" s="70" t="s">
        <v>474</v>
      </c>
      <c r="W167" s="70" t="s">
        <v>474</v>
      </c>
      <c r="X167" s="70" t="s">
        <v>474</v>
      </c>
      <c r="Y167" s="42"/>
      <c r="Z167" s="42"/>
      <c r="AA167" s="42"/>
    </row>
    <row r="168" customFormat="false" ht="12.75" hidden="false" customHeight="true" outlineLevel="0" collapsed="false">
      <c r="A168" s="40" t="s">
        <v>392</v>
      </c>
      <c r="B168" s="56" t="str">
        <f aca="false" t="array" ref="B168:B168">INDEX(Countries!$D$2:$D$255, MATCH($A168, Countries!$B$2:$B$255, 0))</f>
        <v>GEO</v>
      </c>
      <c r="C168" s="70" t="s">
        <v>474</v>
      </c>
      <c r="D168" s="70" t="s">
        <v>474</v>
      </c>
      <c r="E168" s="70" t="s">
        <v>474</v>
      </c>
      <c r="F168" s="70" t="s">
        <v>474</v>
      </c>
      <c r="G168" s="70" t="s">
        <v>474</v>
      </c>
      <c r="H168" s="70" t="s">
        <v>474</v>
      </c>
      <c r="I168" s="70" t="s">
        <v>474</v>
      </c>
      <c r="J168" s="70" t="s">
        <v>474</v>
      </c>
      <c r="K168" s="70" t="s">
        <v>474</v>
      </c>
      <c r="L168" s="70" t="s">
        <v>474</v>
      </c>
      <c r="M168" s="70" t="s">
        <v>474</v>
      </c>
      <c r="N168" s="70" t="s">
        <v>474</v>
      </c>
      <c r="O168" s="70" t="s">
        <v>474</v>
      </c>
      <c r="P168" s="70" t="s">
        <v>474</v>
      </c>
      <c r="Q168" s="70" t="s">
        <v>474</v>
      </c>
      <c r="R168" s="70" t="s">
        <v>474</v>
      </c>
      <c r="S168" s="70" t="s">
        <v>474</v>
      </c>
      <c r="T168" s="70" t="s">
        <v>474</v>
      </c>
      <c r="U168" s="70" t="s">
        <v>474</v>
      </c>
      <c r="V168" s="70" t="s">
        <v>474</v>
      </c>
      <c r="W168" s="70" t="s">
        <v>474</v>
      </c>
      <c r="X168" s="70" t="s">
        <v>474</v>
      </c>
      <c r="Y168" s="42"/>
      <c r="Z168" s="42"/>
      <c r="AA168" s="42"/>
    </row>
    <row r="169" customFormat="false" ht="12.75" hidden="false" customHeight="true" outlineLevel="0" collapsed="false">
      <c r="A169" s="40" t="s">
        <v>393</v>
      </c>
      <c r="B169" s="56" t="str">
        <f aca="false" t="array" ref="B169:B169">INDEX(Countries!$D$2:$D$255, MATCH($A169, Countries!$B$2:$B$255, 0))</f>
        <v>GIB</v>
      </c>
      <c r="C169" s="70" t="s">
        <v>474</v>
      </c>
      <c r="D169" s="70" t="s">
        <v>474</v>
      </c>
      <c r="E169" s="70" t="s">
        <v>474</v>
      </c>
      <c r="F169" s="70" t="s">
        <v>474</v>
      </c>
      <c r="G169" s="70" t="s">
        <v>474</v>
      </c>
      <c r="H169" s="70" t="s">
        <v>474</v>
      </c>
      <c r="I169" s="70" t="s">
        <v>474</v>
      </c>
      <c r="J169" s="70" t="s">
        <v>474</v>
      </c>
      <c r="K169" s="70" t="s">
        <v>474</v>
      </c>
      <c r="L169" s="70" t="s">
        <v>474</v>
      </c>
      <c r="M169" s="70" t="s">
        <v>474</v>
      </c>
      <c r="N169" s="70" t="s">
        <v>474</v>
      </c>
      <c r="O169" s="70" t="s">
        <v>474</v>
      </c>
      <c r="P169" s="70" t="s">
        <v>474</v>
      </c>
      <c r="Q169" s="70" t="s">
        <v>474</v>
      </c>
      <c r="R169" s="70" t="s">
        <v>474</v>
      </c>
      <c r="S169" s="70" t="s">
        <v>474</v>
      </c>
      <c r="T169" s="70" t="s">
        <v>474</v>
      </c>
      <c r="U169" s="70" t="s">
        <v>474</v>
      </c>
      <c r="V169" s="70" t="s">
        <v>474</v>
      </c>
      <c r="W169" s="70" t="s">
        <v>474</v>
      </c>
      <c r="X169" s="70" t="s">
        <v>474</v>
      </c>
      <c r="Y169" s="42"/>
      <c r="Z169" s="42"/>
      <c r="AA169" s="42"/>
    </row>
    <row r="170" customFormat="false" ht="12.75" hidden="false" customHeight="true" outlineLevel="0" collapsed="false">
      <c r="A170" s="40" t="s">
        <v>394</v>
      </c>
      <c r="B170" s="56" t="str">
        <f aca="false" t="array" ref="B170:B170">INDEX(Countries!$D$2:$D$255, MATCH($A170, Countries!$B$2:$B$255, 0))</f>
        <v>GRL</v>
      </c>
      <c r="C170" s="70" t="s">
        <v>474</v>
      </c>
      <c r="D170" s="70" t="s">
        <v>474</v>
      </c>
      <c r="E170" s="70" t="s">
        <v>474</v>
      </c>
      <c r="F170" s="70" t="s">
        <v>474</v>
      </c>
      <c r="G170" s="70" t="s">
        <v>474</v>
      </c>
      <c r="H170" s="70" t="s">
        <v>474</v>
      </c>
      <c r="I170" s="70" t="s">
        <v>474</v>
      </c>
      <c r="J170" s="70" t="s">
        <v>474</v>
      </c>
      <c r="K170" s="70" t="s">
        <v>474</v>
      </c>
      <c r="L170" s="70" t="s">
        <v>474</v>
      </c>
      <c r="M170" s="70" t="s">
        <v>474</v>
      </c>
      <c r="N170" s="70" t="s">
        <v>474</v>
      </c>
      <c r="O170" s="70" t="s">
        <v>474</v>
      </c>
      <c r="P170" s="70" t="s">
        <v>474</v>
      </c>
      <c r="Q170" s="70" t="s">
        <v>474</v>
      </c>
      <c r="R170" s="70" t="s">
        <v>474</v>
      </c>
      <c r="S170" s="70" t="s">
        <v>474</v>
      </c>
      <c r="T170" s="70" t="s">
        <v>474</v>
      </c>
      <c r="U170" s="70" t="s">
        <v>474</v>
      </c>
      <c r="V170" s="70" t="s">
        <v>474</v>
      </c>
      <c r="W170" s="70" t="s">
        <v>474</v>
      </c>
      <c r="X170" s="70" t="s">
        <v>474</v>
      </c>
      <c r="Y170" s="42"/>
      <c r="Z170" s="42"/>
      <c r="AA170" s="42"/>
    </row>
    <row r="171" customFormat="false" ht="12.75" hidden="false" customHeight="true" outlineLevel="0" collapsed="false">
      <c r="A171" s="40" t="s">
        <v>395</v>
      </c>
      <c r="B171" s="56" t="str">
        <f aca="false" t="array" ref="B171:B171">INDEX(Countries!$D$2:$D$255, MATCH($A171, Countries!$B$2:$B$255, 0))</f>
        <v>GGY</v>
      </c>
      <c r="C171" s="70" t="s">
        <v>474</v>
      </c>
      <c r="D171" s="70" t="s">
        <v>474</v>
      </c>
      <c r="E171" s="70" t="s">
        <v>474</v>
      </c>
      <c r="F171" s="70" t="s">
        <v>474</v>
      </c>
      <c r="G171" s="70" t="s">
        <v>474</v>
      </c>
      <c r="H171" s="70" t="s">
        <v>474</v>
      </c>
      <c r="I171" s="70" t="s">
        <v>474</v>
      </c>
      <c r="J171" s="70" t="s">
        <v>474</v>
      </c>
      <c r="K171" s="70" t="s">
        <v>474</v>
      </c>
      <c r="L171" s="70" t="s">
        <v>474</v>
      </c>
      <c r="M171" s="70" t="s">
        <v>474</v>
      </c>
      <c r="N171" s="70" t="s">
        <v>474</v>
      </c>
      <c r="O171" s="70" t="s">
        <v>474</v>
      </c>
      <c r="P171" s="70" t="s">
        <v>474</v>
      </c>
      <c r="Q171" s="70" t="s">
        <v>474</v>
      </c>
      <c r="R171" s="70" t="s">
        <v>474</v>
      </c>
      <c r="S171" s="70" t="s">
        <v>474</v>
      </c>
      <c r="T171" s="70" t="s">
        <v>474</v>
      </c>
      <c r="U171" s="70" t="s">
        <v>474</v>
      </c>
      <c r="V171" s="70" t="s">
        <v>474</v>
      </c>
      <c r="W171" s="70" t="s">
        <v>474</v>
      </c>
      <c r="X171" s="70" t="s">
        <v>474</v>
      </c>
      <c r="Y171" s="42"/>
      <c r="Z171" s="42"/>
      <c r="AA171" s="42"/>
    </row>
    <row r="172" customFormat="false" ht="12.75" hidden="false" customHeight="true" outlineLevel="0" collapsed="false">
      <c r="A172" s="40" t="s">
        <v>396</v>
      </c>
      <c r="B172" s="56" t="str">
        <f aca="false" t="array" ref="B172:B172">INDEX(Countries!$D$2:$D$255, MATCH($A172, Countries!$B$2:$B$255, 0))</f>
        <v>ISL</v>
      </c>
      <c r="C172" s="70" t="s">
        <v>474</v>
      </c>
      <c r="D172" s="70" t="s">
        <v>474</v>
      </c>
      <c r="E172" s="70" t="s">
        <v>474</v>
      </c>
      <c r="F172" s="70" t="s">
        <v>474</v>
      </c>
      <c r="G172" s="70" t="s">
        <v>474</v>
      </c>
      <c r="H172" s="70" t="s">
        <v>474</v>
      </c>
      <c r="I172" s="70" t="s">
        <v>474</v>
      </c>
      <c r="J172" s="70" t="s">
        <v>474</v>
      </c>
      <c r="K172" s="70" t="s">
        <v>474</v>
      </c>
      <c r="L172" s="70" t="s">
        <v>474</v>
      </c>
      <c r="M172" s="70" t="s">
        <v>474</v>
      </c>
      <c r="N172" s="70" t="s">
        <v>474</v>
      </c>
      <c r="O172" s="70" t="s">
        <v>474</v>
      </c>
      <c r="P172" s="70" t="s">
        <v>474</v>
      </c>
      <c r="Q172" s="70" t="s">
        <v>474</v>
      </c>
      <c r="R172" s="70" t="s">
        <v>474</v>
      </c>
      <c r="S172" s="70" t="s">
        <v>474</v>
      </c>
      <c r="T172" s="70" t="s">
        <v>474</v>
      </c>
      <c r="U172" s="70" t="s">
        <v>474</v>
      </c>
      <c r="V172" s="70" t="s">
        <v>474</v>
      </c>
      <c r="W172" s="70" t="s">
        <v>474</v>
      </c>
      <c r="X172" s="70" t="s">
        <v>474</v>
      </c>
      <c r="Y172" s="42"/>
      <c r="Z172" s="42"/>
      <c r="AA172" s="42"/>
    </row>
    <row r="173" customFormat="false" ht="12.75" hidden="false" customHeight="true" outlineLevel="0" collapsed="false">
      <c r="A173" s="40" t="s">
        <v>397</v>
      </c>
      <c r="B173" s="56" t="str">
        <f aca="false" t="array" ref="B173:B173">INDEX(Countries!$D$2:$D$255, MATCH($A173, Countries!$B$2:$B$255, 0))</f>
        <v>IRQ</v>
      </c>
      <c r="C173" s="70" t="s">
        <v>474</v>
      </c>
      <c r="D173" s="70" t="s">
        <v>474</v>
      </c>
      <c r="E173" s="70" t="s">
        <v>474</v>
      </c>
      <c r="F173" s="70" t="s">
        <v>474</v>
      </c>
      <c r="G173" s="70" t="s">
        <v>474</v>
      </c>
      <c r="H173" s="70" t="s">
        <v>474</v>
      </c>
      <c r="I173" s="70" t="s">
        <v>474</v>
      </c>
      <c r="J173" s="70" t="s">
        <v>474</v>
      </c>
      <c r="K173" s="70" t="s">
        <v>474</v>
      </c>
      <c r="L173" s="70" t="s">
        <v>474</v>
      </c>
      <c r="M173" s="70" t="s">
        <v>474</v>
      </c>
      <c r="N173" s="70" t="s">
        <v>474</v>
      </c>
      <c r="O173" s="70" t="s">
        <v>474</v>
      </c>
      <c r="P173" s="70" t="s">
        <v>474</v>
      </c>
      <c r="Q173" s="70" t="s">
        <v>474</v>
      </c>
      <c r="R173" s="70" t="s">
        <v>474</v>
      </c>
      <c r="S173" s="70" t="s">
        <v>474</v>
      </c>
      <c r="T173" s="70" t="s">
        <v>474</v>
      </c>
      <c r="U173" s="70" t="s">
        <v>474</v>
      </c>
      <c r="V173" s="70" t="s">
        <v>474</v>
      </c>
      <c r="W173" s="70" t="s">
        <v>474</v>
      </c>
      <c r="X173" s="70" t="s">
        <v>474</v>
      </c>
      <c r="Y173" s="42"/>
      <c r="Z173" s="42"/>
      <c r="AA173" s="42"/>
    </row>
    <row r="174" customFormat="false" ht="12.75" hidden="false" customHeight="true" outlineLevel="0" collapsed="false">
      <c r="A174" s="40" t="s">
        <v>398</v>
      </c>
      <c r="B174" s="56" t="str">
        <f aca="false" t="array" ref="B174:B174">INDEX(Countries!$D$2:$D$255, MATCH($A174, Countries!$B$2:$B$255, 0))</f>
        <v>IRL</v>
      </c>
      <c r="C174" s="70" t="s">
        <v>474</v>
      </c>
      <c r="D174" s="70" t="s">
        <v>474</v>
      </c>
      <c r="E174" s="70" t="s">
        <v>474</v>
      </c>
      <c r="F174" s="70" t="s">
        <v>474</v>
      </c>
      <c r="G174" s="70" t="s">
        <v>474</v>
      </c>
      <c r="H174" s="70" t="s">
        <v>474</v>
      </c>
      <c r="I174" s="70" t="s">
        <v>474</v>
      </c>
      <c r="J174" s="70" t="s">
        <v>474</v>
      </c>
      <c r="K174" s="70" t="s">
        <v>474</v>
      </c>
      <c r="L174" s="70" t="s">
        <v>474</v>
      </c>
      <c r="M174" s="70" t="s">
        <v>474</v>
      </c>
      <c r="N174" s="70" t="s">
        <v>474</v>
      </c>
      <c r="O174" s="70" t="s">
        <v>474</v>
      </c>
      <c r="P174" s="70" t="s">
        <v>474</v>
      </c>
      <c r="Q174" s="70" t="s">
        <v>474</v>
      </c>
      <c r="R174" s="70" t="s">
        <v>474</v>
      </c>
      <c r="S174" s="70" t="s">
        <v>474</v>
      </c>
      <c r="T174" s="70" t="s">
        <v>474</v>
      </c>
      <c r="U174" s="70" t="s">
        <v>474</v>
      </c>
      <c r="V174" s="70" t="s">
        <v>474</v>
      </c>
      <c r="W174" s="70" t="s">
        <v>474</v>
      </c>
      <c r="X174" s="70" t="s">
        <v>474</v>
      </c>
      <c r="Y174" s="42"/>
      <c r="Z174" s="42"/>
      <c r="AA174" s="42"/>
    </row>
    <row r="175" customFormat="false" ht="12.75" hidden="false" customHeight="true" outlineLevel="0" collapsed="false">
      <c r="A175" s="40" t="s">
        <v>399</v>
      </c>
      <c r="B175" s="56" t="str">
        <f aca="false" t="array" ref="B175:B175">INDEX(Countries!$D$2:$D$255, MATCH($A175, Countries!$B$2:$B$255, 0))</f>
        <v>IMN</v>
      </c>
      <c r="C175" s="70" t="s">
        <v>474</v>
      </c>
      <c r="D175" s="70" t="s">
        <v>474</v>
      </c>
      <c r="E175" s="70" t="s">
        <v>474</v>
      </c>
      <c r="F175" s="70" t="s">
        <v>474</v>
      </c>
      <c r="G175" s="70" t="s">
        <v>474</v>
      </c>
      <c r="H175" s="70" t="s">
        <v>474</v>
      </c>
      <c r="I175" s="70" t="s">
        <v>474</v>
      </c>
      <c r="J175" s="70" t="s">
        <v>474</v>
      </c>
      <c r="K175" s="70" t="s">
        <v>474</v>
      </c>
      <c r="L175" s="70" t="s">
        <v>474</v>
      </c>
      <c r="M175" s="70" t="s">
        <v>474</v>
      </c>
      <c r="N175" s="70" t="s">
        <v>474</v>
      </c>
      <c r="O175" s="70" t="s">
        <v>474</v>
      </c>
      <c r="P175" s="70" t="s">
        <v>474</v>
      </c>
      <c r="Q175" s="70" t="s">
        <v>474</v>
      </c>
      <c r="R175" s="70" t="s">
        <v>474</v>
      </c>
      <c r="S175" s="70" t="s">
        <v>474</v>
      </c>
      <c r="T175" s="70" t="s">
        <v>474</v>
      </c>
      <c r="U175" s="70" t="s">
        <v>474</v>
      </c>
      <c r="V175" s="70" t="s">
        <v>474</v>
      </c>
      <c r="W175" s="70" t="s">
        <v>474</v>
      </c>
      <c r="X175" s="70" t="s">
        <v>474</v>
      </c>
      <c r="Y175" s="42"/>
      <c r="Z175" s="42"/>
      <c r="AA175" s="42"/>
    </row>
    <row r="176" customFormat="false" ht="12.75" hidden="false" customHeight="true" outlineLevel="0" collapsed="false">
      <c r="A176" s="40" t="s">
        <v>400</v>
      </c>
      <c r="B176" s="56" t="str">
        <f aca="false" t="array" ref="B176:B176">INDEX(Countries!$D$2:$D$255, MATCH($A176, Countries!$B$2:$B$255, 0))</f>
        <v>JEY</v>
      </c>
      <c r="C176" s="70" t="s">
        <v>474</v>
      </c>
      <c r="D176" s="70" t="s">
        <v>474</v>
      </c>
      <c r="E176" s="70" t="s">
        <v>474</v>
      </c>
      <c r="F176" s="70" t="s">
        <v>474</v>
      </c>
      <c r="G176" s="70" t="s">
        <v>474</v>
      </c>
      <c r="H176" s="70" t="s">
        <v>474</v>
      </c>
      <c r="I176" s="70" t="s">
        <v>474</v>
      </c>
      <c r="J176" s="70" t="s">
        <v>474</v>
      </c>
      <c r="K176" s="70" t="s">
        <v>474</v>
      </c>
      <c r="L176" s="70" t="s">
        <v>474</v>
      </c>
      <c r="M176" s="70" t="s">
        <v>474</v>
      </c>
      <c r="N176" s="70" t="s">
        <v>474</v>
      </c>
      <c r="O176" s="70" t="s">
        <v>474</v>
      </c>
      <c r="P176" s="70" t="s">
        <v>474</v>
      </c>
      <c r="Q176" s="70" t="s">
        <v>474</v>
      </c>
      <c r="R176" s="70" t="s">
        <v>474</v>
      </c>
      <c r="S176" s="70" t="s">
        <v>474</v>
      </c>
      <c r="T176" s="70" t="s">
        <v>474</v>
      </c>
      <c r="U176" s="70" t="s">
        <v>474</v>
      </c>
      <c r="V176" s="70" t="s">
        <v>474</v>
      </c>
      <c r="W176" s="70" t="s">
        <v>474</v>
      </c>
      <c r="X176" s="70" t="s">
        <v>474</v>
      </c>
      <c r="Y176" s="42"/>
      <c r="Z176" s="42"/>
      <c r="AA176" s="42"/>
    </row>
    <row r="177" customFormat="false" ht="12.75" hidden="false" customHeight="true" outlineLevel="0" collapsed="false">
      <c r="A177" s="40" t="s">
        <v>401</v>
      </c>
      <c r="B177" s="56" t="str">
        <f aca="false" t="array" ref="B177:B177">INDEX(Countries!$D$2:$D$255, MATCH($A177, Countries!$B$2:$B$255, 0))</f>
        <v>KAZ</v>
      </c>
      <c r="C177" s="70" t="s">
        <v>474</v>
      </c>
      <c r="D177" s="70" t="s">
        <v>474</v>
      </c>
      <c r="E177" s="70" t="s">
        <v>474</v>
      </c>
      <c r="F177" s="70" t="s">
        <v>474</v>
      </c>
      <c r="G177" s="70" t="s">
        <v>474</v>
      </c>
      <c r="H177" s="70" t="s">
        <v>474</v>
      </c>
      <c r="I177" s="70" t="s">
        <v>474</v>
      </c>
      <c r="J177" s="70" t="s">
        <v>474</v>
      </c>
      <c r="K177" s="70" t="s">
        <v>474</v>
      </c>
      <c r="L177" s="70" t="s">
        <v>474</v>
      </c>
      <c r="M177" s="70" t="s">
        <v>474</v>
      </c>
      <c r="N177" s="70" t="s">
        <v>474</v>
      </c>
      <c r="O177" s="70" t="s">
        <v>474</v>
      </c>
      <c r="P177" s="70" t="s">
        <v>474</v>
      </c>
      <c r="Q177" s="70" t="s">
        <v>474</v>
      </c>
      <c r="R177" s="70" t="s">
        <v>474</v>
      </c>
      <c r="S177" s="70" t="s">
        <v>474</v>
      </c>
      <c r="T177" s="70" t="s">
        <v>474</v>
      </c>
      <c r="U177" s="70" t="s">
        <v>474</v>
      </c>
      <c r="V177" s="70" t="s">
        <v>474</v>
      </c>
      <c r="W177" s="70" t="s">
        <v>474</v>
      </c>
      <c r="X177" s="70" t="s">
        <v>474</v>
      </c>
      <c r="Y177" s="42"/>
      <c r="Z177" s="42"/>
      <c r="AA177" s="42"/>
    </row>
    <row r="178" customFormat="false" ht="12.75" hidden="false" customHeight="true" outlineLevel="0" collapsed="false">
      <c r="A178" s="40" t="s">
        <v>402</v>
      </c>
      <c r="B178" s="56" t="str">
        <f aca="false" t="array" ref="B178:B178">INDEX(Countries!$D$2:$D$255, MATCH($A178, Countries!$B$2:$B$255, 0))</f>
        <v>PRK</v>
      </c>
      <c r="C178" s="70" t="s">
        <v>474</v>
      </c>
      <c r="D178" s="70" t="s">
        <v>474</v>
      </c>
      <c r="E178" s="70" t="s">
        <v>474</v>
      </c>
      <c r="F178" s="70" t="s">
        <v>474</v>
      </c>
      <c r="G178" s="70" t="s">
        <v>474</v>
      </c>
      <c r="H178" s="70" t="s">
        <v>474</v>
      </c>
      <c r="I178" s="70" t="s">
        <v>474</v>
      </c>
      <c r="J178" s="70" t="s">
        <v>474</v>
      </c>
      <c r="K178" s="70" t="s">
        <v>474</v>
      </c>
      <c r="L178" s="70" t="s">
        <v>474</v>
      </c>
      <c r="M178" s="70" t="s">
        <v>474</v>
      </c>
      <c r="N178" s="70" t="s">
        <v>474</v>
      </c>
      <c r="O178" s="70" t="s">
        <v>474</v>
      </c>
      <c r="P178" s="70" t="s">
        <v>474</v>
      </c>
      <c r="Q178" s="70" t="s">
        <v>474</v>
      </c>
      <c r="R178" s="70" t="s">
        <v>474</v>
      </c>
      <c r="S178" s="70" t="s">
        <v>474</v>
      </c>
      <c r="T178" s="70" t="s">
        <v>474</v>
      </c>
      <c r="U178" s="70" t="s">
        <v>474</v>
      </c>
      <c r="V178" s="70" t="s">
        <v>474</v>
      </c>
      <c r="W178" s="70" t="s">
        <v>474</v>
      </c>
      <c r="X178" s="70" t="s">
        <v>474</v>
      </c>
      <c r="Y178" s="42"/>
      <c r="Z178" s="42"/>
      <c r="AA178" s="42"/>
    </row>
    <row r="179" customFormat="false" ht="12.75" hidden="false" customHeight="true" outlineLevel="0" collapsed="false">
      <c r="A179" s="40" t="s">
        <v>403</v>
      </c>
      <c r="B179" s="56" t="str">
        <f aca="false" t="array" ref="B179:B179">INDEX(Countries!$D$2:$D$255, MATCH($A179, Countries!$B$2:$B$255, 0))</f>
        <v>KOR</v>
      </c>
      <c r="C179" s="70" t="s">
        <v>474</v>
      </c>
      <c r="D179" s="70" t="s">
        <v>474</v>
      </c>
      <c r="E179" s="70" t="s">
        <v>474</v>
      </c>
      <c r="F179" s="70" t="s">
        <v>474</v>
      </c>
      <c r="G179" s="70" t="s">
        <v>474</v>
      </c>
      <c r="H179" s="70" t="s">
        <v>474</v>
      </c>
      <c r="I179" s="70" t="s">
        <v>474</v>
      </c>
      <c r="J179" s="70" t="s">
        <v>474</v>
      </c>
      <c r="K179" s="70" t="s">
        <v>474</v>
      </c>
      <c r="L179" s="70" t="s">
        <v>474</v>
      </c>
      <c r="M179" s="70" t="s">
        <v>474</v>
      </c>
      <c r="N179" s="70" t="s">
        <v>474</v>
      </c>
      <c r="O179" s="70" t="s">
        <v>474</v>
      </c>
      <c r="P179" s="70" t="s">
        <v>474</v>
      </c>
      <c r="Q179" s="70" t="s">
        <v>474</v>
      </c>
      <c r="R179" s="70" t="s">
        <v>474</v>
      </c>
      <c r="S179" s="70" t="s">
        <v>474</v>
      </c>
      <c r="T179" s="70" t="s">
        <v>474</v>
      </c>
      <c r="U179" s="70" t="s">
        <v>474</v>
      </c>
      <c r="V179" s="70" t="s">
        <v>474</v>
      </c>
      <c r="W179" s="70" t="s">
        <v>474</v>
      </c>
      <c r="X179" s="70" t="s">
        <v>474</v>
      </c>
      <c r="Y179" s="42"/>
      <c r="Z179" s="42"/>
      <c r="AA179" s="42"/>
    </row>
    <row r="180" customFormat="false" ht="12.75" hidden="false" customHeight="true" outlineLevel="0" collapsed="false">
      <c r="A180" s="40" t="s">
        <v>404</v>
      </c>
      <c r="B180" s="56" t="str">
        <f aca="false" t="array" ref="B180:B180">INDEX(Countries!$D$2:$D$255, MATCH($A180, Countries!$B$2:$B$255, 0))</f>
        <v>LVA</v>
      </c>
      <c r="C180" s="70" t="s">
        <v>474</v>
      </c>
      <c r="D180" s="70" t="s">
        <v>474</v>
      </c>
      <c r="E180" s="70" t="s">
        <v>474</v>
      </c>
      <c r="F180" s="70" t="s">
        <v>474</v>
      </c>
      <c r="G180" s="70" t="s">
        <v>474</v>
      </c>
      <c r="H180" s="70" t="s">
        <v>474</v>
      </c>
      <c r="I180" s="70" t="s">
        <v>474</v>
      </c>
      <c r="J180" s="70" t="s">
        <v>474</v>
      </c>
      <c r="K180" s="70" t="s">
        <v>474</v>
      </c>
      <c r="L180" s="70" t="s">
        <v>474</v>
      </c>
      <c r="M180" s="70" t="s">
        <v>474</v>
      </c>
      <c r="N180" s="70" t="s">
        <v>474</v>
      </c>
      <c r="O180" s="70" t="s">
        <v>474</v>
      </c>
      <c r="P180" s="70" t="s">
        <v>474</v>
      </c>
      <c r="Q180" s="70" t="s">
        <v>474</v>
      </c>
      <c r="R180" s="70" t="s">
        <v>474</v>
      </c>
      <c r="S180" s="70" t="s">
        <v>474</v>
      </c>
      <c r="T180" s="70" t="s">
        <v>474</v>
      </c>
      <c r="U180" s="70" t="s">
        <v>474</v>
      </c>
      <c r="V180" s="70" t="s">
        <v>474</v>
      </c>
      <c r="W180" s="70" t="s">
        <v>474</v>
      </c>
      <c r="X180" s="70" t="s">
        <v>474</v>
      </c>
      <c r="Y180" s="42"/>
      <c r="Z180" s="42"/>
      <c r="AA180" s="42"/>
    </row>
    <row r="181" customFormat="false" ht="12.75" hidden="false" customHeight="true" outlineLevel="0" collapsed="false">
      <c r="A181" s="40" t="s">
        <v>405</v>
      </c>
      <c r="B181" s="56" t="str">
        <f aca="false" t="array" ref="B181:B181">INDEX(Countries!$D$2:$D$255, MATCH($A181, Countries!$B$2:$B$255, 0))</f>
        <v>LBN</v>
      </c>
      <c r="C181" s="70" t="s">
        <v>474</v>
      </c>
      <c r="D181" s="70" t="s">
        <v>474</v>
      </c>
      <c r="E181" s="70" t="s">
        <v>474</v>
      </c>
      <c r="F181" s="70" t="s">
        <v>474</v>
      </c>
      <c r="G181" s="70" t="s">
        <v>474</v>
      </c>
      <c r="H181" s="70" t="s">
        <v>474</v>
      </c>
      <c r="I181" s="70" t="s">
        <v>474</v>
      </c>
      <c r="J181" s="70" t="s">
        <v>474</v>
      </c>
      <c r="K181" s="70" t="s">
        <v>474</v>
      </c>
      <c r="L181" s="70" t="s">
        <v>474</v>
      </c>
      <c r="M181" s="70" t="s">
        <v>474</v>
      </c>
      <c r="N181" s="70" t="s">
        <v>474</v>
      </c>
      <c r="O181" s="70" t="s">
        <v>474</v>
      </c>
      <c r="P181" s="70" t="s">
        <v>474</v>
      </c>
      <c r="Q181" s="70" t="s">
        <v>474</v>
      </c>
      <c r="R181" s="70" t="s">
        <v>474</v>
      </c>
      <c r="S181" s="70" t="s">
        <v>474</v>
      </c>
      <c r="T181" s="70" t="s">
        <v>474</v>
      </c>
      <c r="U181" s="70" t="s">
        <v>474</v>
      </c>
      <c r="V181" s="70" t="s">
        <v>474</v>
      </c>
      <c r="W181" s="70" t="s">
        <v>474</v>
      </c>
      <c r="X181" s="70" t="s">
        <v>474</v>
      </c>
      <c r="Y181" s="42"/>
      <c r="Z181" s="42"/>
      <c r="AA181" s="42"/>
    </row>
    <row r="182" customFormat="false" ht="12.75" hidden="false" customHeight="true" outlineLevel="0" collapsed="false">
      <c r="A182" s="40" t="s">
        <v>406</v>
      </c>
      <c r="B182" s="56" t="str">
        <f aca="false" t="array" ref="B182:B182">INDEX(Countries!$D$2:$D$255, MATCH($A182, Countries!$B$2:$B$255, 0))</f>
        <v>LTU</v>
      </c>
      <c r="C182" s="70" t="s">
        <v>474</v>
      </c>
      <c r="D182" s="70" t="s">
        <v>474</v>
      </c>
      <c r="E182" s="70" t="s">
        <v>474</v>
      </c>
      <c r="F182" s="70" t="s">
        <v>474</v>
      </c>
      <c r="G182" s="70" t="s">
        <v>474</v>
      </c>
      <c r="H182" s="70" t="s">
        <v>474</v>
      </c>
      <c r="I182" s="70" t="s">
        <v>474</v>
      </c>
      <c r="J182" s="70" t="s">
        <v>474</v>
      </c>
      <c r="K182" s="70" t="s">
        <v>474</v>
      </c>
      <c r="L182" s="70" t="s">
        <v>474</v>
      </c>
      <c r="M182" s="70" t="s">
        <v>474</v>
      </c>
      <c r="N182" s="70" t="s">
        <v>474</v>
      </c>
      <c r="O182" s="70" t="s">
        <v>474</v>
      </c>
      <c r="P182" s="70" t="s">
        <v>474</v>
      </c>
      <c r="Q182" s="70" t="s">
        <v>474</v>
      </c>
      <c r="R182" s="70" t="s">
        <v>474</v>
      </c>
      <c r="S182" s="70" t="s">
        <v>474</v>
      </c>
      <c r="T182" s="70" t="s">
        <v>474</v>
      </c>
      <c r="U182" s="70" t="s">
        <v>474</v>
      </c>
      <c r="V182" s="70" t="s">
        <v>474</v>
      </c>
      <c r="W182" s="70" t="s">
        <v>474</v>
      </c>
      <c r="X182" s="70" t="s">
        <v>474</v>
      </c>
      <c r="Y182" s="42"/>
      <c r="Z182" s="42"/>
      <c r="AA182" s="42"/>
    </row>
    <row r="183" customFormat="false" ht="12.75" hidden="false" customHeight="true" outlineLevel="0" collapsed="false">
      <c r="A183" s="40" t="s">
        <v>407</v>
      </c>
      <c r="B183" s="56" t="str">
        <f aca="false" t="array" ref="B183:B183">INDEX(Countries!$D$2:$D$255, MATCH($A183, Countries!$B$2:$B$255, 0))</f>
        <v>MCO</v>
      </c>
      <c r="C183" s="70" t="s">
        <v>474</v>
      </c>
      <c r="D183" s="70" t="s">
        <v>474</v>
      </c>
      <c r="E183" s="70" t="s">
        <v>474</v>
      </c>
      <c r="F183" s="70" t="s">
        <v>474</v>
      </c>
      <c r="G183" s="70" t="s">
        <v>474</v>
      </c>
      <c r="H183" s="70" t="s">
        <v>474</v>
      </c>
      <c r="I183" s="70" t="s">
        <v>474</v>
      </c>
      <c r="J183" s="70" t="s">
        <v>474</v>
      </c>
      <c r="K183" s="70" t="s">
        <v>474</v>
      </c>
      <c r="L183" s="70" t="s">
        <v>474</v>
      </c>
      <c r="M183" s="70" t="s">
        <v>474</v>
      </c>
      <c r="N183" s="70" t="s">
        <v>474</v>
      </c>
      <c r="O183" s="70" t="s">
        <v>474</v>
      </c>
      <c r="P183" s="70" t="s">
        <v>474</v>
      </c>
      <c r="Q183" s="70" t="s">
        <v>474</v>
      </c>
      <c r="R183" s="70" t="s">
        <v>474</v>
      </c>
      <c r="S183" s="70" t="s">
        <v>474</v>
      </c>
      <c r="T183" s="70" t="s">
        <v>474</v>
      </c>
      <c r="U183" s="70" t="s">
        <v>474</v>
      </c>
      <c r="V183" s="70" t="s">
        <v>474</v>
      </c>
      <c r="W183" s="70" t="s">
        <v>474</v>
      </c>
      <c r="X183" s="70" t="s">
        <v>474</v>
      </c>
      <c r="Y183" s="42"/>
      <c r="Z183" s="42"/>
      <c r="AA183" s="42"/>
    </row>
    <row r="184" customFormat="false" ht="12.75" hidden="false" customHeight="true" outlineLevel="0" collapsed="false">
      <c r="A184" s="40" t="s">
        <v>408</v>
      </c>
      <c r="B184" s="56" t="str">
        <f aca="false" t="array" ref="B184:B184">INDEX(Countries!$D$2:$D$255, MATCH($A184, Countries!$B$2:$B$255, 0))</f>
        <v>MNE</v>
      </c>
      <c r="C184" s="70" t="s">
        <v>474</v>
      </c>
      <c r="D184" s="70" t="s">
        <v>474</v>
      </c>
      <c r="E184" s="70" t="s">
        <v>474</v>
      </c>
      <c r="F184" s="70" t="s">
        <v>474</v>
      </c>
      <c r="G184" s="70" t="s">
        <v>474</v>
      </c>
      <c r="H184" s="70" t="s">
        <v>474</v>
      </c>
      <c r="I184" s="70" t="s">
        <v>474</v>
      </c>
      <c r="J184" s="70" t="s">
        <v>474</v>
      </c>
      <c r="K184" s="70" t="s">
        <v>474</v>
      </c>
      <c r="L184" s="70" t="s">
        <v>474</v>
      </c>
      <c r="M184" s="70" t="s">
        <v>474</v>
      </c>
      <c r="N184" s="70" t="s">
        <v>474</v>
      </c>
      <c r="O184" s="70" t="s">
        <v>474</v>
      </c>
      <c r="P184" s="70" t="s">
        <v>474</v>
      </c>
      <c r="Q184" s="70" t="s">
        <v>474</v>
      </c>
      <c r="R184" s="70" t="s">
        <v>474</v>
      </c>
      <c r="S184" s="70" t="s">
        <v>474</v>
      </c>
      <c r="T184" s="70" t="s">
        <v>474</v>
      </c>
      <c r="U184" s="70" t="s">
        <v>474</v>
      </c>
      <c r="V184" s="70" t="s">
        <v>474</v>
      </c>
      <c r="W184" s="70" t="s">
        <v>474</v>
      </c>
      <c r="X184" s="70" t="s">
        <v>474</v>
      </c>
      <c r="Y184" s="42"/>
      <c r="Z184" s="42"/>
      <c r="AA184" s="42"/>
    </row>
    <row r="185" customFormat="false" ht="12.75" hidden="false" customHeight="true" outlineLevel="0" collapsed="false">
      <c r="A185" s="40" t="s">
        <v>409</v>
      </c>
      <c r="B185" s="56" t="str">
        <f aca="false" t="array" ref="B185:B185">INDEX(Countries!$D$2:$D$255, MATCH($A185, Countries!$B$2:$B$255, 0))</f>
        <v>MAR</v>
      </c>
      <c r="C185" s="70" t="s">
        <v>474</v>
      </c>
      <c r="D185" s="70" t="s">
        <v>474</v>
      </c>
      <c r="E185" s="70" t="s">
        <v>474</v>
      </c>
      <c r="F185" s="70" t="s">
        <v>474</v>
      </c>
      <c r="G185" s="70" t="s">
        <v>474</v>
      </c>
      <c r="H185" s="70" t="s">
        <v>474</v>
      </c>
      <c r="I185" s="70" t="s">
        <v>474</v>
      </c>
      <c r="J185" s="70" t="s">
        <v>474</v>
      </c>
      <c r="K185" s="70" t="s">
        <v>474</v>
      </c>
      <c r="L185" s="70" t="s">
        <v>474</v>
      </c>
      <c r="M185" s="70" t="s">
        <v>474</v>
      </c>
      <c r="N185" s="70" t="s">
        <v>474</v>
      </c>
      <c r="O185" s="70" t="s">
        <v>474</v>
      </c>
      <c r="P185" s="70" t="s">
        <v>474</v>
      </c>
      <c r="Q185" s="70" t="s">
        <v>474</v>
      </c>
      <c r="R185" s="70" t="s">
        <v>474</v>
      </c>
      <c r="S185" s="70" t="s">
        <v>474</v>
      </c>
      <c r="T185" s="70" t="s">
        <v>474</v>
      </c>
      <c r="U185" s="70" t="s">
        <v>474</v>
      </c>
      <c r="V185" s="70" t="s">
        <v>474</v>
      </c>
      <c r="W185" s="70" t="s">
        <v>474</v>
      </c>
      <c r="X185" s="70" t="s">
        <v>474</v>
      </c>
      <c r="Y185" s="42"/>
      <c r="Z185" s="42"/>
      <c r="AA185" s="42"/>
    </row>
    <row r="186" customFormat="false" ht="12.75" hidden="false" customHeight="true" outlineLevel="0" collapsed="false">
      <c r="A186" s="40" t="s">
        <v>410</v>
      </c>
      <c r="B186" s="56" t="str">
        <f aca="false" t="array" ref="B186:B186">INDEX(Countries!$D$2:$D$255, MATCH($A186, Countries!$B$2:$B$255, 0))</f>
        <v>NAM</v>
      </c>
      <c r="C186" s="70" t="s">
        <v>474</v>
      </c>
      <c r="D186" s="70" t="s">
        <v>474</v>
      </c>
      <c r="E186" s="70" t="s">
        <v>474</v>
      </c>
      <c r="F186" s="70" t="s">
        <v>474</v>
      </c>
      <c r="G186" s="70" t="s">
        <v>474</v>
      </c>
      <c r="H186" s="70" t="s">
        <v>474</v>
      </c>
      <c r="I186" s="70" t="s">
        <v>474</v>
      </c>
      <c r="J186" s="70" t="s">
        <v>474</v>
      </c>
      <c r="K186" s="70" t="s">
        <v>474</v>
      </c>
      <c r="L186" s="70" t="s">
        <v>474</v>
      </c>
      <c r="M186" s="70" t="s">
        <v>474</v>
      </c>
      <c r="N186" s="70" t="s">
        <v>474</v>
      </c>
      <c r="O186" s="70" t="s">
        <v>474</v>
      </c>
      <c r="P186" s="70" t="s">
        <v>474</v>
      </c>
      <c r="Q186" s="70" t="s">
        <v>474</v>
      </c>
      <c r="R186" s="70" t="s">
        <v>474</v>
      </c>
      <c r="S186" s="70" t="s">
        <v>474</v>
      </c>
      <c r="T186" s="70" t="s">
        <v>474</v>
      </c>
      <c r="U186" s="70" t="s">
        <v>474</v>
      </c>
      <c r="V186" s="70" t="s">
        <v>474</v>
      </c>
      <c r="W186" s="70" t="s">
        <v>474</v>
      </c>
      <c r="X186" s="70" t="s">
        <v>474</v>
      </c>
      <c r="Y186" s="42"/>
      <c r="Z186" s="42"/>
      <c r="AA186" s="42"/>
    </row>
    <row r="187" customFormat="false" ht="12.75" hidden="false" customHeight="true" outlineLevel="0" collapsed="false">
      <c r="A187" s="40" t="s">
        <v>411</v>
      </c>
      <c r="B187" s="56" t="str">
        <f aca="false" t="array" ref="B187:B187">INDEX(Countries!$D$2:$D$255, MATCH($A187, Countries!$B$2:$B$255, 0))</f>
        <v>NRU</v>
      </c>
      <c r="C187" s="70" t="s">
        <v>474</v>
      </c>
      <c r="D187" s="70" t="s">
        <v>474</v>
      </c>
      <c r="E187" s="70" t="s">
        <v>474</v>
      </c>
      <c r="F187" s="70" t="s">
        <v>474</v>
      </c>
      <c r="G187" s="70" t="s">
        <v>474</v>
      </c>
      <c r="H187" s="70" t="s">
        <v>474</v>
      </c>
      <c r="I187" s="70" t="s">
        <v>474</v>
      </c>
      <c r="J187" s="70" t="s">
        <v>474</v>
      </c>
      <c r="K187" s="70" t="s">
        <v>474</v>
      </c>
      <c r="L187" s="70" t="s">
        <v>474</v>
      </c>
      <c r="M187" s="70" t="s">
        <v>474</v>
      </c>
      <c r="N187" s="70" t="s">
        <v>474</v>
      </c>
      <c r="O187" s="70" t="s">
        <v>474</v>
      </c>
      <c r="P187" s="70" t="s">
        <v>474</v>
      </c>
      <c r="Q187" s="70" t="s">
        <v>474</v>
      </c>
      <c r="R187" s="70" t="s">
        <v>474</v>
      </c>
      <c r="S187" s="70" t="s">
        <v>474</v>
      </c>
      <c r="T187" s="70" t="s">
        <v>474</v>
      </c>
      <c r="U187" s="70" t="s">
        <v>474</v>
      </c>
      <c r="V187" s="70" t="s">
        <v>474</v>
      </c>
      <c r="W187" s="70" t="s">
        <v>474</v>
      </c>
      <c r="X187" s="70" t="s">
        <v>474</v>
      </c>
      <c r="Y187" s="42"/>
      <c r="Z187" s="42"/>
      <c r="AA187" s="42"/>
    </row>
    <row r="188" customFormat="false" ht="12.75" hidden="false" customHeight="true" outlineLevel="0" collapsed="false">
      <c r="A188" s="40" t="s">
        <v>412</v>
      </c>
      <c r="B188" s="56" t="str">
        <f aca="false" t="array" ref="B188:B188">INDEX(Countries!$D$2:$D$255, MATCH($A188, Countries!$B$2:$B$255, 0))</f>
        <v>NIU</v>
      </c>
      <c r="C188" s="70" t="s">
        <v>474</v>
      </c>
      <c r="D188" s="70" t="s">
        <v>474</v>
      </c>
      <c r="E188" s="70" t="s">
        <v>474</v>
      </c>
      <c r="F188" s="70" t="s">
        <v>474</v>
      </c>
      <c r="G188" s="70" t="s">
        <v>474</v>
      </c>
      <c r="H188" s="70" t="s">
        <v>474</v>
      </c>
      <c r="I188" s="70" t="s">
        <v>474</v>
      </c>
      <c r="J188" s="70" t="s">
        <v>474</v>
      </c>
      <c r="K188" s="70" t="s">
        <v>474</v>
      </c>
      <c r="L188" s="70" t="s">
        <v>474</v>
      </c>
      <c r="M188" s="70" t="s">
        <v>474</v>
      </c>
      <c r="N188" s="70" t="s">
        <v>474</v>
      </c>
      <c r="O188" s="70" t="s">
        <v>474</v>
      </c>
      <c r="P188" s="70" t="s">
        <v>474</v>
      </c>
      <c r="Q188" s="70" t="s">
        <v>474</v>
      </c>
      <c r="R188" s="70" t="s">
        <v>474</v>
      </c>
      <c r="S188" s="70" t="s">
        <v>474</v>
      </c>
      <c r="T188" s="70" t="s">
        <v>474</v>
      </c>
      <c r="U188" s="70" t="s">
        <v>474</v>
      </c>
      <c r="V188" s="70" t="s">
        <v>474</v>
      </c>
      <c r="W188" s="70" t="s">
        <v>474</v>
      </c>
      <c r="X188" s="70" t="s">
        <v>474</v>
      </c>
      <c r="Y188" s="42"/>
      <c r="Z188" s="42"/>
      <c r="AA188" s="42"/>
    </row>
    <row r="189" customFormat="false" ht="12.75" hidden="false" customHeight="true" outlineLevel="0" collapsed="false">
      <c r="A189" s="40" t="s">
        <v>413</v>
      </c>
      <c r="B189" s="56" t="str">
        <f aca="false" t="array" ref="B189:B189">INDEX(Countries!$D$2:$D$255, MATCH($A189, Countries!$B$2:$B$255, 0))</f>
        <v>MNP</v>
      </c>
      <c r="C189" s="70" t="s">
        <v>474</v>
      </c>
      <c r="D189" s="70" t="s">
        <v>474</v>
      </c>
      <c r="E189" s="70" t="s">
        <v>474</v>
      </c>
      <c r="F189" s="70" t="s">
        <v>474</v>
      </c>
      <c r="G189" s="70" t="s">
        <v>474</v>
      </c>
      <c r="H189" s="70" t="s">
        <v>474</v>
      </c>
      <c r="I189" s="70" t="s">
        <v>474</v>
      </c>
      <c r="J189" s="70" t="s">
        <v>474</v>
      </c>
      <c r="K189" s="70" t="s">
        <v>474</v>
      </c>
      <c r="L189" s="70" t="s">
        <v>474</v>
      </c>
      <c r="M189" s="70" t="s">
        <v>474</v>
      </c>
      <c r="N189" s="70" t="s">
        <v>474</v>
      </c>
      <c r="O189" s="70" t="s">
        <v>474</v>
      </c>
      <c r="P189" s="70" t="s">
        <v>474</v>
      </c>
      <c r="Q189" s="70" t="s">
        <v>474</v>
      </c>
      <c r="R189" s="70" t="s">
        <v>474</v>
      </c>
      <c r="S189" s="70" t="s">
        <v>474</v>
      </c>
      <c r="T189" s="70" t="s">
        <v>474</v>
      </c>
      <c r="U189" s="70" t="s">
        <v>474</v>
      </c>
      <c r="V189" s="70" t="s">
        <v>474</v>
      </c>
      <c r="W189" s="70" t="s">
        <v>474</v>
      </c>
      <c r="X189" s="70" t="s">
        <v>474</v>
      </c>
      <c r="Y189" s="42"/>
      <c r="Z189" s="42"/>
      <c r="AA189" s="42"/>
    </row>
    <row r="190" customFormat="false" ht="12.75" hidden="false" customHeight="true" outlineLevel="0" collapsed="false">
      <c r="A190" s="40" t="s">
        <v>414</v>
      </c>
      <c r="B190" s="56" t="str">
        <f aca="false" t="array" ref="B190:B190">INDEX(Countries!$D$2:$D$255, MATCH($A190, Countries!$B$2:$B$255, 0))</f>
        <v>PCN</v>
      </c>
      <c r="C190" s="70" t="s">
        <v>474</v>
      </c>
      <c r="D190" s="70" t="s">
        <v>474</v>
      </c>
      <c r="E190" s="70" t="s">
        <v>474</v>
      </c>
      <c r="F190" s="70" t="s">
        <v>474</v>
      </c>
      <c r="G190" s="70" t="s">
        <v>474</v>
      </c>
      <c r="H190" s="70" t="s">
        <v>474</v>
      </c>
      <c r="I190" s="70" t="s">
        <v>474</v>
      </c>
      <c r="J190" s="70" t="s">
        <v>474</v>
      </c>
      <c r="K190" s="70" t="s">
        <v>474</v>
      </c>
      <c r="L190" s="70" t="s">
        <v>474</v>
      </c>
      <c r="M190" s="70" t="s">
        <v>474</v>
      </c>
      <c r="N190" s="70" t="s">
        <v>474</v>
      </c>
      <c r="O190" s="70" t="s">
        <v>474</v>
      </c>
      <c r="P190" s="70" t="s">
        <v>474</v>
      </c>
      <c r="Q190" s="70" t="s">
        <v>474</v>
      </c>
      <c r="R190" s="70" t="s">
        <v>474</v>
      </c>
      <c r="S190" s="70" t="s">
        <v>474</v>
      </c>
      <c r="T190" s="70" t="s">
        <v>474</v>
      </c>
      <c r="U190" s="70" t="s">
        <v>474</v>
      </c>
      <c r="V190" s="70" t="s">
        <v>474</v>
      </c>
      <c r="W190" s="70" t="s">
        <v>474</v>
      </c>
      <c r="X190" s="70" t="s">
        <v>474</v>
      </c>
      <c r="Y190" s="42"/>
      <c r="Z190" s="42"/>
      <c r="AA190" s="42"/>
    </row>
    <row r="191" customFormat="false" ht="12.75" hidden="false" customHeight="true" outlineLevel="0" collapsed="false">
      <c r="A191" s="40" t="s">
        <v>415</v>
      </c>
      <c r="B191" s="56" t="str">
        <f aca="false" t="array" ref="B191:B191">INDEX(Countries!$D$2:$D$255, MATCH($A191, Countries!$B$2:$B$255, 0))</f>
        <v>PRT</v>
      </c>
      <c r="C191" s="70" t="s">
        <v>474</v>
      </c>
      <c r="D191" s="70" t="s">
        <v>474</v>
      </c>
      <c r="E191" s="70" t="s">
        <v>474</v>
      </c>
      <c r="F191" s="70" t="s">
        <v>474</v>
      </c>
      <c r="G191" s="70" t="s">
        <v>474</v>
      </c>
      <c r="H191" s="70" t="s">
        <v>474</v>
      </c>
      <c r="I191" s="70" t="s">
        <v>474</v>
      </c>
      <c r="J191" s="70" t="s">
        <v>474</v>
      </c>
      <c r="K191" s="70" t="s">
        <v>474</v>
      </c>
      <c r="L191" s="70" t="s">
        <v>474</v>
      </c>
      <c r="M191" s="70" t="s">
        <v>474</v>
      </c>
      <c r="N191" s="70" t="s">
        <v>474</v>
      </c>
      <c r="O191" s="70" t="s">
        <v>474</v>
      </c>
      <c r="P191" s="70" t="s">
        <v>474</v>
      </c>
      <c r="Q191" s="70" t="s">
        <v>474</v>
      </c>
      <c r="R191" s="70" t="s">
        <v>474</v>
      </c>
      <c r="S191" s="70" t="s">
        <v>474</v>
      </c>
      <c r="T191" s="70" t="s">
        <v>474</v>
      </c>
      <c r="U191" s="70" t="s">
        <v>474</v>
      </c>
      <c r="V191" s="70" t="s">
        <v>474</v>
      </c>
      <c r="W191" s="70" t="s">
        <v>474</v>
      </c>
      <c r="X191" s="70" t="s">
        <v>474</v>
      </c>
      <c r="Y191" s="42"/>
      <c r="Z191" s="42"/>
      <c r="AA191" s="42"/>
    </row>
    <row r="192" customFormat="false" ht="12.75" hidden="false" customHeight="true" outlineLevel="0" collapsed="false">
      <c r="A192" s="40" t="s">
        <v>416</v>
      </c>
      <c r="B192" s="56" t="str">
        <f aca="false" t="array" ref="B192:B192">INDEX(Countries!$D$2:$D$255, MATCH($A192, Countries!$B$2:$B$255, 0))</f>
        <v>REU</v>
      </c>
      <c r="C192" s="70" t="s">
        <v>474</v>
      </c>
      <c r="D192" s="70" t="s">
        <v>474</v>
      </c>
      <c r="E192" s="70" t="s">
        <v>474</v>
      </c>
      <c r="F192" s="70" t="s">
        <v>474</v>
      </c>
      <c r="G192" s="70" t="s">
        <v>474</v>
      </c>
      <c r="H192" s="70" t="s">
        <v>474</v>
      </c>
      <c r="I192" s="70" t="s">
        <v>474</v>
      </c>
      <c r="J192" s="70" t="s">
        <v>474</v>
      </c>
      <c r="K192" s="70" t="s">
        <v>474</v>
      </c>
      <c r="L192" s="70" t="s">
        <v>474</v>
      </c>
      <c r="M192" s="70" t="s">
        <v>474</v>
      </c>
      <c r="N192" s="70" t="s">
        <v>474</v>
      </c>
      <c r="O192" s="70" t="s">
        <v>474</v>
      </c>
      <c r="P192" s="70" t="s">
        <v>474</v>
      </c>
      <c r="Q192" s="70" t="s">
        <v>474</v>
      </c>
      <c r="R192" s="70" t="s">
        <v>474</v>
      </c>
      <c r="S192" s="70" t="s">
        <v>474</v>
      </c>
      <c r="T192" s="70" t="s">
        <v>474</v>
      </c>
      <c r="U192" s="70" t="s">
        <v>474</v>
      </c>
      <c r="V192" s="70" t="s">
        <v>474</v>
      </c>
      <c r="W192" s="70" t="s">
        <v>474</v>
      </c>
      <c r="X192" s="70" t="s">
        <v>474</v>
      </c>
      <c r="Y192" s="42"/>
      <c r="Z192" s="42"/>
      <c r="AA192" s="42"/>
    </row>
    <row r="193" customFormat="false" ht="12.75" hidden="false" customHeight="true" outlineLevel="0" collapsed="false">
      <c r="A193" s="40" t="s">
        <v>417</v>
      </c>
      <c r="B193" s="56" t="str">
        <f aca="false" t="array" ref="B193:B193">INDEX(Countries!$D$2:$D$255, MATCH($A193, Countries!$B$2:$B$255, 0))</f>
        <v>ROU</v>
      </c>
      <c r="C193" s="70" t="s">
        <v>474</v>
      </c>
      <c r="D193" s="70" t="s">
        <v>474</v>
      </c>
      <c r="E193" s="70" t="s">
        <v>474</v>
      </c>
      <c r="F193" s="70" t="s">
        <v>474</v>
      </c>
      <c r="G193" s="70" t="s">
        <v>474</v>
      </c>
      <c r="H193" s="70" t="s">
        <v>474</v>
      </c>
      <c r="I193" s="70" t="s">
        <v>474</v>
      </c>
      <c r="J193" s="70" t="s">
        <v>474</v>
      </c>
      <c r="K193" s="70" t="s">
        <v>474</v>
      </c>
      <c r="L193" s="70" t="s">
        <v>474</v>
      </c>
      <c r="M193" s="70" t="s">
        <v>474</v>
      </c>
      <c r="N193" s="70" t="s">
        <v>474</v>
      </c>
      <c r="O193" s="70" t="s">
        <v>474</v>
      </c>
      <c r="P193" s="70" t="s">
        <v>474</v>
      </c>
      <c r="Q193" s="70" t="s">
        <v>474</v>
      </c>
      <c r="R193" s="70" t="s">
        <v>474</v>
      </c>
      <c r="S193" s="70" t="s">
        <v>474</v>
      </c>
      <c r="T193" s="70" t="s">
        <v>474</v>
      </c>
      <c r="U193" s="70" t="s">
        <v>474</v>
      </c>
      <c r="V193" s="70" t="s">
        <v>474</v>
      </c>
      <c r="W193" s="70" t="s">
        <v>474</v>
      </c>
      <c r="X193" s="70" t="s">
        <v>474</v>
      </c>
      <c r="Y193" s="42"/>
      <c r="Z193" s="42"/>
      <c r="AA193" s="42"/>
    </row>
    <row r="194" customFormat="false" ht="12.75" hidden="false" customHeight="true" outlineLevel="0" collapsed="false">
      <c r="A194" s="40" t="s">
        <v>418</v>
      </c>
      <c r="B194" s="56" t="str">
        <f aca="false" t="array" ref="B194:B194">INDEX(Countries!$D$2:$D$255, MATCH($A194, Countries!$B$2:$B$255, 0))</f>
        <v>SHN</v>
      </c>
      <c r="C194" s="70" t="s">
        <v>474</v>
      </c>
      <c r="D194" s="70" t="s">
        <v>474</v>
      </c>
      <c r="E194" s="70" t="s">
        <v>474</v>
      </c>
      <c r="F194" s="70" t="s">
        <v>474</v>
      </c>
      <c r="G194" s="70" t="s">
        <v>474</v>
      </c>
      <c r="H194" s="70" t="s">
        <v>474</v>
      </c>
      <c r="I194" s="70" t="s">
        <v>474</v>
      </c>
      <c r="J194" s="70" t="s">
        <v>474</v>
      </c>
      <c r="K194" s="70" t="s">
        <v>474</v>
      </c>
      <c r="L194" s="70" t="s">
        <v>474</v>
      </c>
      <c r="M194" s="70" t="s">
        <v>474</v>
      </c>
      <c r="N194" s="70" t="s">
        <v>474</v>
      </c>
      <c r="O194" s="70" t="s">
        <v>474</v>
      </c>
      <c r="P194" s="70" t="s">
        <v>474</v>
      </c>
      <c r="Q194" s="70" t="s">
        <v>474</v>
      </c>
      <c r="R194" s="70" t="s">
        <v>474</v>
      </c>
      <c r="S194" s="70" t="s">
        <v>474</v>
      </c>
      <c r="T194" s="70" t="s">
        <v>474</v>
      </c>
      <c r="U194" s="70" t="s">
        <v>474</v>
      </c>
      <c r="V194" s="70" t="s">
        <v>474</v>
      </c>
      <c r="W194" s="70" t="s">
        <v>474</v>
      </c>
      <c r="X194" s="70" t="s">
        <v>474</v>
      </c>
      <c r="Y194" s="42"/>
      <c r="Z194" s="42"/>
      <c r="AA194" s="42"/>
    </row>
    <row r="195" customFormat="false" ht="12.75" hidden="false" customHeight="true" outlineLevel="0" collapsed="false">
      <c r="A195" s="40" t="s">
        <v>419</v>
      </c>
      <c r="B195" s="56" t="str">
        <f aca="false" t="array" ref="B195:B195">INDEX(Countries!$D$2:$D$255, MATCH($A195, Countries!$B$2:$B$255, 0))</f>
        <v>SPM</v>
      </c>
      <c r="C195" s="70" t="s">
        <v>474</v>
      </c>
      <c r="D195" s="70" t="s">
        <v>474</v>
      </c>
      <c r="E195" s="70" t="s">
        <v>474</v>
      </c>
      <c r="F195" s="70" t="s">
        <v>474</v>
      </c>
      <c r="G195" s="70" t="s">
        <v>474</v>
      </c>
      <c r="H195" s="70" t="s">
        <v>474</v>
      </c>
      <c r="I195" s="70" t="s">
        <v>474</v>
      </c>
      <c r="J195" s="70" t="s">
        <v>474</v>
      </c>
      <c r="K195" s="70" t="s">
        <v>474</v>
      </c>
      <c r="L195" s="70" t="s">
        <v>474</v>
      </c>
      <c r="M195" s="70" t="s">
        <v>474</v>
      </c>
      <c r="N195" s="70" t="s">
        <v>474</v>
      </c>
      <c r="O195" s="70" t="s">
        <v>474</v>
      </c>
      <c r="P195" s="70" t="s">
        <v>474</v>
      </c>
      <c r="Q195" s="70" t="s">
        <v>474</v>
      </c>
      <c r="R195" s="70" t="s">
        <v>474</v>
      </c>
      <c r="S195" s="70" t="s">
        <v>474</v>
      </c>
      <c r="T195" s="70" t="s">
        <v>474</v>
      </c>
      <c r="U195" s="70" t="s">
        <v>474</v>
      </c>
      <c r="V195" s="70" t="s">
        <v>474</v>
      </c>
      <c r="W195" s="70" t="s">
        <v>474</v>
      </c>
      <c r="X195" s="70" t="s">
        <v>474</v>
      </c>
      <c r="Y195" s="42"/>
      <c r="Z195" s="42"/>
      <c r="AA195" s="42"/>
    </row>
    <row r="196" customFormat="false" ht="12.75" hidden="false" customHeight="true" outlineLevel="0" collapsed="false">
      <c r="A196" s="40" t="s">
        <v>420</v>
      </c>
      <c r="B196" s="56" t="str">
        <f aca="false" t="array" ref="B196:B196">INDEX(Countries!$D$2:$D$255, MATCH($A196, Countries!$B$2:$B$255, 0))</f>
        <v>SYR</v>
      </c>
      <c r="C196" s="70" t="s">
        <v>474</v>
      </c>
      <c r="D196" s="70" t="s">
        <v>474</v>
      </c>
      <c r="E196" s="70" t="s">
        <v>474</v>
      </c>
      <c r="F196" s="70" t="s">
        <v>474</v>
      </c>
      <c r="G196" s="70" t="s">
        <v>474</v>
      </c>
      <c r="H196" s="70" t="s">
        <v>474</v>
      </c>
      <c r="I196" s="70" t="s">
        <v>474</v>
      </c>
      <c r="J196" s="70" t="s">
        <v>474</v>
      </c>
      <c r="K196" s="70" t="s">
        <v>474</v>
      </c>
      <c r="L196" s="70" t="s">
        <v>474</v>
      </c>
      <c r="M196" s="70" t="s">
        <v>474</v>
      </c>
      <c r="N196" s="70" t="s">
        <v>474</v>
      </c>
      <c r="O196" s="70" t="s">
        <v>474</v>
      </c>
      <c r="P196" s="70" t="s">
        <v>474</v>
      </c>
      <c r="Q196" s="70" t="s">
        <v>474</v>
      </c>
      <c r="R196" s="70" t="s">
        <v>474</v>
      </c>
      <c r="S196" s="70" t="s">
        <v>474</v>
      </c>
      <c r="T196" s="70" t="s">
        <v>474</v>
      </c>
      <c r="U196" s="70" t="s">
        <v>474</v>
      </c>
      <c r="V196" s="70" t="s">
        <v>474</v>
      </c>
      <c r="W196" s="70" t="s">
        <v>474</v>
      </c>
      <c r="X196" s="70" t="s">
        <v>474</v>
      </c>
      <c r="Y196" s="42"/>
      <c r="Z196" s="42"/>
      <c r="AA196" s="42"/>
    </row>
    <row r="197" customFormat="false" ht="12.75" hidden="false" customHeight="true" outlineLevel="0" collapsed="false">
      <c r="A197" s="40" t="s">
        <v>421</v>
      </c>
      <c r="B197" s="56" t="str">
        <f aca="false" t="array" ref="B197:B197">INDEX(Countries!$D$2:$D$255, MATCH($A197, Countries!$B$2:$B$255, 0))</f>
        <v>TKL</v>
      </c>
      <c r="C197" s="70" t="s">
        <v>474</v>
      </c>
      <c r="D197" s="70" t="s">
        <v>474</v>
      </c>
      <c r="E197" s="70" t="s">
        <v>474</v>
      </c>
      <c r="F197" s="70" t="s">
        <v>474</v>
      </c>
      <c r="G197" s="70" t="s">
        <v>474</v>
      </c>
      <c r="H197" s="70" t="s">
        <v>474</v>
      </c>
      <c r="I197" s="70" t="s">
        <v>474</v>
      </c>
      <c r="J197" s="70" t="s">
        <v>474</v>
      </c>
      <c r="K197" s="70" t="s">
        <v>474</v>
      </c>
      <c r="L197" s="70" t="s">
        <v>474</v>
      </c>
      <c r="M197" s="70" t="s">
        <v>474</v>
      </c>
      <c r="N197" s="70" t="s">
        <v>474</v>
      </c>
      <c r="O197" s="70" t="s">
        <v>474</v>
      </c>
      <c r="P197" s="70" t="s">
        <v>474</v>
      </c>
      <c r="Q197" s="70" t="s">
        <v>474</v>
      </c>
      <c r="R197" s="70" t="s">
        <v>474</v>
      </c>
      <c r="S197" s="70" t="s">
        <v>474</v>
      </c>
      <c r="T197" s="70" t="s">
        <v>474</v>
      </c>
      <c r="U197" s="70" t="s">
        <v>474</v>
      </c>
      <c r="V197" s="70" t="s">
        <v>474</v>
      </c>
      <c r="W197" s="70" t="s">
        <v>474</v>
      </c>
      <c r="X197" s="70" t="s">
        <v>474</v>
      </c>
      <c r="Y197" s="42"/>
      <c r="Z197" s="42"/>
      <c r="AA197" s="42"/>
    </row>
    <row r="198" customFormat="false" ht="12.75" hidden="false" customHeight="true" outlineLevel="0" collapsed="false">
      <c r="A198" s="40" t="s">
        <v>422</v>
      </c>
      <c r="B198" s="56" t="str">
        <f aca="false" t="array" ref="B198:B198">INDEX(Countries!$D$2:$D$255, MATCH($A198, Countries!$B$2:$B$255, 0))</f>
        <v>TKM</v>
      </c>
      <c r="C198" s="70" t="s">
        <v>474</v>
      </c>
      <c r="D198" s="70" t="s">
        <v>474</v>
      </c>
      <c r="E198" s="70" t="s">
        <v>474</v>
      </c>
      <c r="F198" s="70" t="s">
        <v>474</v>
      </c>
      <c r="G198" s="70" t="s">
        <v>474</v>
      </c>
      <c r="H198" s="70" t="s">
        <v>474</v>
      </c>
      <c r="I198" s="70" t="s">
        <v>474</v>
      </c>
      <c r="J198" s="70" t="s">
        <v>474</v>
      </c>
      <c r="K198" s="70" t="s">
        <v>474</v>
      </c>
      <c r="L198" s="70" t="s">
        <v>474</v>
      </c>
      <c r="M198" s="70" t="s">
        <v>474</v>
      </c>
      <c r="N198" s="70" t="s">
        <v>474</v>
      </c>
      <c r="O198" s="70" t="s">
        <v>474</v>
      </c>
      <c r="P198" s="70" t="s">
        <v>474</v>
      </c>
      <c r="Q198" s="70" t="s">
        <v>474</v>
      </c>
      <c r="R198" s="70" t="s">
        <v>474</v>
      </c>
      <c r="S198" s="70" t="s">
        <v>474</v>
      </c>
      <c r="T198" s="70" t="s">
        <v>474</v>
      </c>
      <c r="U198" s="70" t="s">
        <v>474</v>
      </c>
      <c r="V198" s="70" t="s">
        <v>474</v>
      </c>
      <c r="W198" s="70" t="s">
        <v>474</v>
      </c>
      <c r="X198" s="70" t="s">
        <v>474</v>
      </c>
      <c r="Y198" s="42"/>
      <c r="Z198" s="42"/>
      <c r="AA198" s="42"/>
    </row>
    <row r="199" customFormat="false" ht="12.75" hidden="false" customHeight="true" outlineLevel="0" collapsed="false">
      <c r="A199" s="40" t="s">
        <v>423</v>
      </c>
      <c r="B199" s="56" t="str">
        <f aca="false" t="array" ref="B199:B199">INDEX(Countries!$D$2:$D$255, MATCH($A199, Countries!$B$2:$B$255, 0))</f>
        <v>URY</v>
      </c>
      <c r="C199" s="70" t="s">
        <v>474</v>
      </c>
      <c r="D199" s="70" t="s">
        <v>474</v>
      </c>
      <c r="E199" s="70" t="s">
        <v>474</v>
      </c>
      <c r="F199" s="70" t="s">
        <v>474</v>
      </c>
      <c r="G199" s="70" t="s">
        <v>474</v>
      </c>
      <c r="H199" s="70" t="s">
        <v>474</v>
      </c>
      <c r="I199" s="70" t="s">
        <v>474</v>
      </c>
      <c r="J199" s="70" t="s">
        <v>474</v>
      </c>
      <c r="K199" s="70" t="s">
        <v>474</v>
      </c>
      <c r="L199" s="70" t="s">
        <v>474</v>
      </c>
      <c r="M199" s="70" t="s">
        <v>474</v>
      </c>
      <c r="N199" s="70" t="s">
        <v>474</v>
      </c>
      <c r="O199" s="70" t="s">
        <v>474</v>
      </c>
      <c r="P199" s="70" t="s">
        <v>474</v>
      </c>
      <c r="Q199" s="70" t="s">
        <v>474</v>
      </c>
      <c r="R199" s="70" t="s">
        <v>474</v>
      </c>
      <c r="S199" s="70" t="s">
        <v>474</v>
      </c>
      <c r="T199" s="70" t="s">
        <v>474</v>
      </c>
      <c r="U199" s="70" t="s">
        <v>474</v>
      </c>
      <c r="V199" s="70" t="s">
        <v>474</v>
      </c>
      <c r="W199" s="70" t="s">
        <v>474</v>
      </c>
      <c r="X199" s="70" t="s">
        <v>474</v>
      </c>
      <c r="Y199" s="42"/>
      <c r="Z199" s="42"/>
      <c r="AA199" s="42"/>
    </row>
    <row r="200" customFormat="false" ht="12.75" hidden="false" customHeight="true" outlineLevel="0" collapsed="false">
      <c r="A200" s="40" t="s">
        <v>424</v>
      </c>
      <c r="B200" s="56" t="str">
        <f aca="false" t="array" ref="B200:B200">INDEX(Countries!$D$2:$D$255, MATCH($A200, Countries!$B$2:$B$255, 0))</f>
        <v>ESH</v>
      </c>
      <c r="C200" s="70" t="s">
        <v>474</v>
      </c>
      <c r="D200" s="70" t="s">
        <v>474</v>
      </c>
      <c r="E200" s="70" t="s">
        <v>474</v>
      </c>
      <c r="F200" s="70" t="s">
        <v>474</v>
      </c>
      <c r="G200" s="70" t="s">
        <v>474</v>
      </c>
      <c r="H200" s="70" t="s">
        <v>474</v>
      </c>
      <c r="I200" s="70" t="s">
        <v>474</v>
      </c>
      <c r="J200" s="70" t="s">
        <v>474</v>
      </c>
      <c r="K200" s="70" t="s">
        <v>474</v>
      </c>
      <c r="L200" s="70" t="s">
        <v>474</v>
      </c>
      <c r="M200" s="70" t="s">
        <v>474</v>
      </c>
      <c r="N200" s="70" t="s">
        <v>474</v>
      </c>
      <c r="O200" s="70" t="s">
        <v>474</v>
      </c>
      <c r="P200" s="70" t="s">
        <v>474</v>
      </c>
      <c r="Q200" s="70" t="s">
        <v>474</v>
      </c>
      <c r="R200" s="70" t="s">
        <v>474</v>
      </c>
      <c r="S200" s="70" t="s">
        <v>474</v>
      </c>
      <c r="T200" s="70" t="s">
        <v>474</v>
      </c>
      <c r="U200" s="70" t="s">
        <v>474</v>
      </c>
      <c r="V200" s="70" t="s">
        <v>474</v>
      </c>
      <c r="W200" s="70" t="s">
        <v>474</v>
      </c>
      <c r="X200" s="70" t="s">
        <v>474</v>
      </c>
      <c r="Y200" s="42"/>
      <c r="Z200" s="42"/>
      <c r="AA200" s="42"/>
    </row>
    <row r="201" customFormat="false" ht="12.75" hidden="false" customHeight="true" outlineLevel="0" collapsed="false">
      <c r="A201" s="40" t="s">
        <v>425</v>
      </c>
      <c r="B201" s="56" t="str">
        <f aca="false" t="array" ref="B201:B201">INDEX(Countries!$D$2:$D$255, MATCH($A201, Countries!$B$2:$B$255, 0))</f>
        <v>AFG</v>
      </c>
      <c r="C201" s="70" t="s">
        <v>474</v>
      </c>
      <c r="D201" s="70" t="s">
        <v>474</v>
      </c>
      <c r="E201" s="70" t="s">
        <v>474</v>
      </c>
      <c r="F201" s="70" t="s">
        <v>474</v>
      </c>
      <c r="G201" s="70" t="s">
        <v>474</v>
      </c>
      <c r="H201" s="70" t="s">
        <v>474</v>
      </c>
      <c r="I201" s="70" t="s">
        <v>474</v>
      </c>
      <c r="J201" s="70" t="s">
        <v>474</v>
      </c>
      <c r="K201" s="70" t="s">
        <v>474</v>
      </c>
      <c r="L201" s="70" t="s">
        <v>474</v>
      </c>
      <c r="M201" s="70" t="s">
        <v>474</v>
      </c>
      <c r="N201" s="70" t="s">
        <v>474</v>
      </c>
      <c r="O201" s="70" t="s">
        <v>474</v>
      </c>
      <c r="P201" s="70" t="s">
        <v>474</v>
      </c>
      <c r="Q201" s="70" t="s">
        <v>474</v>
      </c>
      <c r="R201" s="70" t="s">
        <v>474</v>
      </c>
      <c r="S201" s="70" t="s">
        <v>474</v>
      </c>
      <c r="T201" s="70" t="s">
        <v>474</v>
      </c>
      <c r="U201" s="70" t="s">
        <v>474</v>
      </c>
      <c r="V201" s="70" t="s">
        <v>474</v>
      </c>
      <c r="W201" s="70" t="s">
        <v>474</v>
      </c>
      <c r="X201" s="70" t="s">
        <v>474</v>
      </c>
      <c r="Y201" s="42"/>
      <c r="Z201" s="42"/>
      <c r="AA201" s="42"/>
    </row>
    <row r="202" customFormat="false" ht="12.75" hidden="false" customHeight="true" outlineLevel="0" collapsed="false">
      <c r="A202" s="40" t="s">
        <v>426</v>
      </c>
      <c r="B202" s="56" t="str">
        <f aca="false" t="array" ref="B202:B202">INDEX(Countries!$D$2:$D$255, MATCH($A202, Countries!$B$2:$B$255, 0))</f>
        <v>ARM</v>
      </c>
      <c r="C202" s="70" t="s">
        <v>474</v>
      </c>
      <c r="D202" s="70" t="s">
        <v>474</v>
      </c>
      <c r="E202" s="70" t="s">
        <v>474</v>
      </c>
      <c r="F202" s="70" t="s">
        <v>474</v>
      </c>
      <c r="G202" s="70" t="s">
        <v>474</v>
      </c>
      <c r="H202" s="70" t="s">
        <v>474</v>
      </c>
      <c r="I202" s="70" t="s">
        <v>474</v>
      </c>
      <c r="J202" s="70" t="s">
        <v>474</v>
      </c>
      <c r="K202" s="70" t="s">
        <v>474</v>
      </c>
      <c r="L202" s="70" t="s">
        <v>474</v>
      </c>
      <c r="M202" s="70" t="s">
        <v>474</v>
      </c>
      <c r="N202" s="70" t="s">
        <v>474</v>
      </c>
      <c r="O202" s="70" t="s">
        <v>474</v>
      </c>
      <c r="P202" s="70" t="s">
        <v>474</v>
      </c>
      <c r="Q202" s="70" t="s">
        <v>474</v>
      </c>
      <c r="R202" s="70" t="s">
        <v>474</v>
      </c>
      <c r="S202" s="70" t="s">
        <v>474</v>
      </c>
      <c r="T202" s="70" t="s">
        <v>474</v>
      </c>
      <c r="U202" s="70" t="s">
        <v>474</v>
      </c>
      <c r="V202" s="70" t="s">
        <v>474</v>
      </c>
      <c r="W202" s="70" t="s">
        <v>474</v>
      </c>
      <c r="X202" s="70" t="s">
        <v>474</v>
      </c>
      <c r="Y202" s="42"/>
      <c r="Z202" s="42"/>
      <c r="AA202" s="42"/>
    </row>
    <row r="203" customFormat="false" ht="12.75" hidden="false" customHeight="true" outlineLevel="0" collapsed="false">
      <c r="A203" s="40" t="s">
        <v>427</v>
      </c>
      <c r="B203" s="56" t="str">
        <f aca="false" t="array" ref="B203:B203">INDEX(Countries!$D$2:$D$255, MATCH($A203, Countries!$B$2:$B$255, 0))</f>
        <v>AUT</v>
      </c>
      <c r="C203" s="70" t="s">
        <v>474</v>
      </c>
      <c r="D203" s="70" t="s">
        <v>474</v>
      </c>
      <c r="E203" s="70" t="s">
        <v>474</v>
      </c>
      <c r="F203" s="70" t="s">
        <v>474</v>
      </c>
      <c r="G203" s="70" t="s">
        <v>474</v>
      </c>
      <c r="H203" s="70" t="s">
        <v>474</v>
      </c>
      <c r="I203" s="70" t="s">
        <v>474</v>
      </c>
      <c r="J203" s="70" t="s">
        <v>474</v>
      </c>
      <c r="K203" s="70" t="s">
        <v>474</v>
      </c>
      <c r="L203" s="70" t="s">
        <v>474</v>
      </c>
      <c r="M203" s="70" t="s">
        <v>474</v>
      </c>
      <c r="N203" s="70" t="s">
        <v>474</v>
      </c>
      <c r="O203" s="70" t="s">
        <v>474</v>
      </c>
      <c r="P203" s="70" t="s">
        <v>474</v>
      </c>
      <c r="Q203" s="70" t="s">
        <v>474</v>
      </c>
      <c r="R203" s="70" t="s">
        <v>474</v>
      </c>
      <c r="S203" s="70" t="s">
        <v>474</v>
      </c>
      <c r="T203" s="70" t="s">
        <v>474</v>
      </c>
      <c r="U203" s="70" t="s">
        <v>474</v>
      </c>
      <c r="V203" s="70" t="s">
        <v>474</v>
      </c>
      <c r="W203" s="70" t="s">
        <v>474</v>
      </c>
      <c r="X203" s="70" t="s">
        <v>474</v>
      </c>
      <c r="Y203" s="42"/>
      <c r="Z203" s="42"/>
      <c r="AA203" s="42"/>
    </row>
    <row r="204" customFormat="false" ht="12.75" hidden="false" customHeight="true" outlineLevel="0" collapsed="false">
      <c r="A204" s="40" t="s">
        <v>428</v>
      </c>
      <c r="B204" s="56" t="str">
        <f aca="false" t="array" ref="B204:B204">INDEX(Countries!$D$2:$D$255, MATCH($A204, Countries!$B$2:$B$255, 0))</f>
        <v>BDI</v>
      </c>
      <c r="C204" s="70" t="s">
        <v>474</v>
      </c>
      <c r="D204" s="70" t="s">
        <v>474</v>
      </c>
      <c r="E204" s="70" t="s">
        <v>474</v>
      </c>
      <c r="F204" s="70" t="s">
        <v>474</v>
      </c>
      <c r="G204" s="70" t="s">
        <v>474</v>
      </c>
      <c r="H204" s="70" t="s">
        <v>474</v>
      </c>
      <c r="I204" s="70" t="s">
        <v>474</v>
      </c>
      <c r="J204" s="70" t="s">
        <v>474</v>
      </c>
      <c r="K204" s="70" t="s">
        <v>474</v>
      </c>
      <c r="L204" s="70" t="s">
        <v>474</v>
      </c>
      <c r="M204" s="70" t="s">
        <v>474</v>
      </c>
      <c r="N204" s="70" t="s">
        <v>474</v>
      </c>
      <c r="O204" s="70" t="s">
        <v>474</v>
      </c>
      <c r="P204" s="70" t="s">
        <v>474</v>
      </c>
      <c r="Q204" s="70" t="s">
        <v>474</v>
      </c>
      <c r="R204" s="70" t="s">
        <v>474</v>
      </c>
      <c r="S204" s="70" t="s">
        <v>474</v>
      </c>
      <c r="T204" s="70" t="s">
        <v>474</v>
      </c>
      <c r="U204" s="70" t="s">
        <v>474</v>
      </c>
      <c r="V204" s="70" t="s">
        <v>474</v>
      </c>
      <c r="W204" s="70" t="s">
        <v>474</v>
      </c>
      <c r="X204" s="70" t="s">
        <v>474</v>
      </c>
      <c r="Y204" s="42"/>
      <c r="Z204" s="42"/>
      <c r="AA204" s="42"/>
    </row>
    <row r="205" customFormat="false" ht="12.75" hidden="false" customHeight="true" outlineLevel="0" collapsed="false">
      <c r="A205" s="40" t="s">
        <v>429</v>
      </c>
      <c r="B205" s="56" t="str">
        <f aca="false" t="array" ref="B205:B205">INDEX(Countries!$D$2:$D$255, MATCH($A205, Countries!$B$2:$B$255, 0))</f>
        <v>BFA</v>
      </c>
      <c r="C205" s="70" t="s">
        <v>474</v>
      </c>
      <c r="D205" s="70" t="s">
        <v>474</v>
      </c>
      <c r="E205" s="70" t="s">
        <v>474</v>
      </c>
      <c r="F205" s="70" t="s">
        <v>474</v>
      </c>
      <c r="G205" s="70" t="s">
        <v>474</v>
      </c>
      <c r="H205" s="70" t="s">
        <v>474</v>
      </c>
      <c r="I205" s="70" t="s">
        <v>474</v>
      </c>
      <c r="J205" s="70" t="s">
        <v>474</v>
      </c>
      <c r="K205" s="70" t="s">
        <v>474</v>
      </c>
      <c r="L205" s="70" t="s">
        <v>474</v>
      </c>
      <c r="M205" s="70" t="s">
        <v>474</v>
      </c>
      <c r="N205" s="70" t="s">
        <v>474</v>
      </c>
      <c r="O205" s="70" t="s">
        <v>474</v>
      </c>
      <c r="P205" s="70" t="s">
        <v>474</v>
      </c>
      <c r="Q205" s="70" t="s">
        <v>474</v>
      </c>
      <c r="R205" s="70" t="s">
        <v>474</v>
      </c>
      <c r="S205" s="70" t="s">
        <v>474</v>
      </c>
      <c r="T205" s="70" t="s">
        <v>474</v>
      </c>
      <c r="U205" s="70" t="s">
        <v>474</v>
      </c>
      <c r="V205" s="70" t="s">
        <v>474</v>
      </c>
      <c r="W205" s="70" t="s">
        <v>474</v>
      </c>
      <c r="X205" s="70" t="s">
        <v>474</v>
      </c>
      <c r="Y205" s="42"/>
      <c r="Z205" s="42"/>
      <c r="AA205" s="42"/>
    </row>
    <row r="206" customFormat="false" ht="12.75" hidden="false" customHeight="true" outlineLevel="0" collapsed="false">
      <c r="A206" s="40" t="s">
        <v>430</v>
      </c>
      <c r="B206" s="56" t="str">
        <f aca="false" t="array" ref="B206:B206">INDEX(Countries!$D$2:$D$255, MATCH($A206, Countries!$B$2:$B$255, 0))</f>
        <v>BLR</v>
      </c>
      <c r="C206" s="70" t="s">
        <v>474</v>
      </c>
      <c r="D206" s="70" t="s">
        <v>474</v>
      </c>
      <c r="E206" s="70" t="s">
        <v>474</v>
      </c>
      <c r="F206" s="70" t="s">
        <v>474</v>
      </c>
      <c r="G206" s="70" t="s">
        <v>474</v>
      </c>
      <c r="H206" s="70" t="s">
        <v>474</v>
      </c>
      <c r="I206" s="70" t="s">
        <v>474</v>
      </c>
      <c r="J206" s="70" t="s">
        <v>474</v>
      </c>
      <c r="K206" s="70" t="s">
        <v>474</v>
      </c>
      <c r="L206" s="70" t="s">
        <v>474</v>
      </c>
      <c r="M206" s="70" t="s">
        <v>474</v>
      </c>
      <c r="N206" s="70" t="s">
        <v>474</v>
      </c>
      <c r="O206" s="70" t="s">
        <v>474</v>
      </c>
      <c r="P206" s="70" t="s">
        <v>474</v>
      </c>
      <c r="Q206" s="70" t="s">
        <v>474</v>
      </c>
      <c r="R206" s="70" t="s">
        <v>474</v>
      </c>
      <c r="S206" s="70" t="s">
        <v>474</v>
      </c>
      <c r="T206" s="70" t="s">
        <v>474</v>
      </c>
      <c r="U206" s="70" t="s">
        <v>474</v>
      </c>
      <c r="V206" s="70" t="s">
        <v>474</v>
      </c>
      <c r="W206" s="70" t="s">
        <v>474</v>
      </c>
      <c r="X206" s="70" t="s">
        <v>474</v>
      </c>
      <c r="Y206" s="42"/>
      <c r="Z206" s="42"/>
      <c r="AA206" s="42"/>
    </row>
    <row r="207" customFormat="false" ht="12.75" hidden="false" customHeight="true" outlineLevel="0" collapsed="false">
      <c r="A207" s="40" t="s">
        <v>431</v>
      </c>
      <c r="B207" s="56" t="str">
        <f aca="false" t="array" ref="B207:B207">INDEX(Countries!$D$2:$D$255, MATCH($A207, Countries!$B$2:$B$255, 0))</f>
        <v>BOL</v>
      </c>
      <c r="C207" s="70" t="s">
        <v>474</v>
      </c>
      <c r="D207" s="70" t="s">
        <v>474</v>
      </c>
      <c r="E207" s="70" t="s">
        <v>474</v>
      </c>
      <c r="F207" s="70" t="s">
        <v>474</v>
      </c>
      <c r="G207" s="70" t="s">
        <v>474</v>
      </c>
      <c r="H207" s="70" t="s">
        <v>474</v>
      </c>
      <c r="I207" s="70" t="s">
        <v>474</v>
      </c>
      <c r="J207" s="70" t="s">
        <v>474</v>
      </c>
      <c r="K207" s="70" t="s">
        <v>474</v>
      </c>
      <c r="L207" s="70" t="s">
        <v>474</v>
      </c>
      <c r="M207" s="70" t="s">
        <v>474</v>
      </c>
      <c r="N207" s="70" t="s">
        <v>474</v>
      </c>
      <c r="O207" s="70" t="s">
        <v>474</v>
      </c>
      <c r="P207" s="70" t="s">
        <v>474</v>
      </c>
      <c r="Q207" s="70" t="s">
        <v>474</v>
      </c>
      <c r="R207" s="70" t="s">
        <v>474</v>
      </c>
      <c r="S207" s="70" t="s">
        <v>474</v>
      </c>
      <c r="T207" s="70" t="s">
        <v>474</v>
      </c>
      <c r="U207" s="70" t="s">
        <v>474</v>
      </c>
      <c r="V207" s="70" t="s">
        <v>474</v>
      </c>
      <c r="W207" s="70" t="s">
        <v>474</v>
      </c>
      <c r="X207" s="70" t="s">
        <v>474</v>
      </c>
      <c r="Y207" s="42"/>
      <c r="Z207" s="42"/>
      <c r="AA207" s="42"/>
    </row>
    <row r="208" customFormat="false" ht="12.75" hidden="false" customHeight="true" outlineLevel="0" collapsed="false">
      <c r="A208" s="40" t="s">
        <v>432</v>
      </c>
      <c r="B208" s="56" t="str">
        <f aca="false" t="array" ref="B208:B208">INDEX(Countries!$D$2:$D$255, MATCH($A208, Countries!$B$2:$B$255, 0))</f>
        <v>BTN</v>
      </c>
      <c r="C208" s="70" t="s">
        <v>474</v>
      </c>
      <c r="D208" s="70" t="s">
        <v>474</v>
      </c>
      <c r="E208" s="70" t="s">
        <v>474</v>
      </c>
      <c r="F208" s="70" t="s">
        <v>474</v>
      </c>
      <c r="G208" s="70" t="s">
        <v>474</v>
      </c>
      <c r="H208" s="70" t="s">
        <v>474</v>
      </c>
      <c r="I208" s="70" t="s">
        <v>474</v>
      </c>
      <c r="J208" s="70" t="s">
        <v>474</v>
      </c>
      <c r="K208" s="70" t="s">
        <v>474</v>
      </c>
      <c r="L208" s="70" t="s">
        <v>474</v>
      </c>
      <c r="M208" s="70" t="s">
        <v>474</v>
      </c>
      <c r="N208" s="70" t="s">
        <v>474</v>
      </c>
      <c r="O208" s="70" t="s">
        <v>474</v>
      </c>
      <c r="P208" s="70" t="s">
        <v>474</v>
      </c>
      <c r="Q208" s="70" t="s">
        <v>474</v>
      </c>
      <c r="R208" s="70" t="s">
        <v>474</v>
      </c>
      <c r="S208" s="70" t="s">
        <v>474</v>
      </c>
      <c r="T208" s="70" t="s">
        <v>474</v>
      </c>
      <c r="U208" s="70" t="s">
        <v>474</v>
      </c>
      <c r="V208" s="70" t="s">
        <v>474</v>
      </c>
      <c r="W208" s="70" t="s">
        <v>474</v>
      </c>
      <c r="X208" s="70" t="s">
        <v>474</v>
      </c>
      <c r="Y208" s="42"/>
      <c r="Z208" s="42"/>
      <c r="AA208" s="42"/>
    </row>
    <row r="209" customFormat="false" ht="12.75" hidden="false" customHeight="true" outlineLevel="0" collapsed="false">
      <c r="A209" s="40" t="s">
        <v>433</v>
      </c>
      <c r="B209" s="56" t="str">
        <f aca="false" t="array" ref="B209:B209">INDEX(Countries!$D$2:$D$255, MATCH($A209, Countries!$B$2:$B$255, 0))</f>
        <v>BWA</v>
      </c>
      <c r="C209" s="70" t="s">
        <v>474</v>
      </c>
      <c r="D209" s="70" t="s">
        <v>474</v>
      </c>
      <c r="E209" s="70" t="s">
        <v>474</v>
      </c>
      <c r="F209" s="70" t="s">
        <v>474</v>
      </c>
      <c r="G209" s="70" t="s">
        <v>474</v>
      </c>
      <c r="H209" s="70" t="s">
        <v>474</v>
      </c>
      <c r="I209" s="70" t="s">
        <v>474</v>
      </c>
      <c r="J209" s="70" t="s">
        <v>474</v>
      </c>
      <c r="K209" s="70" t="s">
        <v>474</v>
      </c>
      <c r="L209" s="70" t="s">
        <v>474</v>
      </c>
      <c r="M209" s="70" t="s">
        <v>474</v>
      </c>
      <c r="N209" s="70" t="s">
        <v>474</v>
      </c>
      <c r="O209" s="70" t="s">
        <v>474</v>
      </c>
      <c r="P209" s="70" t="s">
        <v>474</v>
      </c>
      <c r="Q209" s="70" t="s">
        <v>474</v>
      </c>
      <c r="R209" s="70" t="s">
        <v>474</v>
      </c>
      <c r="S209" s="70" t="s">
        <v>474</v>
      </c>
      <c r="T209" s="70" t="s">
        <v>474</v>
      </c>
      <c r="U209" s="70" t="s">
        <v>474</v>
      </c>
      <c r="V209" s="70" t="s">
        <v>474</v>
      </c>
      <c r="W209" s="70" t="s">
        <v>474</v>
      </c>
      <c r="X209" s="70" t="s">
        <v>474</v>
      </c>
      <c r="Y209" s="42"/>
      <c r="Z209" s="42"/>
      <c r="AA209" s="42"/>
    </row>
    <row r="210" customFormat="false" ht="12.75" hidden="false" customHeight="true" outlineLevel="0" collapsed="false">
      <c r="A210" s="40" t="s">
        <v>434</v>
      </c>
      <c r="B210" s="56" t="str">
        <f aca="false" t="array" ref="B210:B210">INDEX(Countries!$D$2:$D$255, MATCH($A210, Countries!$B$2:$B$255, 0))</f>
        <v>CAF</v>
      </c>
      <c r="C210" s="70" t="s">
        <v>474</v>
      </c>
      <c r="D210" s="70" t="s">
        <v>474</v>
      </c>
      <c r="E210" s="70" t="s">
        <v>474</v>
      </c>
      <c r="F210" s="70" t="s">
        <v>474</v>
      </c>
      <c r="G210" s="70" t="s">
        <v>474</v>
      </c>
      <c r="H210" s="70" t="s">
        <v>474</v>
      </c>
      <c r="I210" s="70" t="s">
        <v>474</v>
      </c>
      <c r="J210" s="70" t="s">
        <v>474</v>
      </c>
      <c r="K210" s="70" t="s">
        <v>474</v>
      </c>
      <c r="L210" s="70" t="s">
        <v>474</v>
      </c>
      <c r="M210" s="70" t="s">
        <v>474</v>
      </c>
      <c r="N210" s="70" t="s">
        <v>474</v>
      </c>
      <c r="O210" s="70" t="s">
        <v>474</v>
      </c>
      <c r="P210" s="70" t="s">
        <v>474</v>
      </c>
      <c r="Q210" s="70" t="s">
        <v>474</v>
      </c>
      <c r="R210" s="70" t="s">
        <v>474</v>
      </c>
      <c r="S210" s="70" t="s">
        <v>474</v>
      </c>
      <c r="T210" s="70" t="s">
        <v>474</v>
      </c>
      <c r="U210" s="70" t="s">
        <v>474</v>
      </c>
      <c r="V210" s="70" t="s">
        <v>474</v>
      </c>
      <c r="W210" s="70" t="s">
        <v>474</v>
      </c>
      <c r="X210" s="70" t="s">
        <v>474</v>
      </c>
      <c r="Y210" s="42"/>
      <c r="Z210" s="42"/>
      <c r="AA210" s="42"/>
    </row>
    <row r="211" customFormat="false" ht="12.75" hidden="false" customHeight="true" outlineLevel="0" collapsed="false">
      <c r="A211" s="40" t="s">
        <v>435</v>
      </c>
      <c r="B211" s="56" t="str">
        <f aca="false" t="array" ref="B211:B211">INDEX(Countries!$D$2:$D$255, MATCH($A211, Countries!$B$2:$B$255, 0))</f>
        <v>CHE</v>
      </c>
      <c r="C211" s="70" t="s">
        <v>474</v>
      </c>
      <c r="D211" s="70" t="s">
        <v>474</v>
      </c>
      <c r="E211" s="70" t="s">
        <v>474</v>
      </c>
      <c r="F211" s="70" t="s">
        <v>474</v>
      </c>
      <c r="G211" s="70" t="s">
        <v>474</v>
      </c>
      <c r="H211" s="70" t="s">
        <v>474</v>
      </c>
      <c r="I211" s="70" t="s">
        <v>474</v>
      </c>
      <c r="J211" s="70" t="s">
        <v>474</v>
      </c>
      <c r="K211" s="70" t="s">
        <v>474</v>
      </c>
      <c r="L211" s="70" t="s">
        <v>474</v>
      </c>
      <c r="M211" s="70" t="s">
        <v>474</v>
      </c>
      <c r="N211" s="70" t="s">
        <v>474</v>
      </c>
      <c r="O211" s="70" t="s">
        <v>474</v>
      </c>
      <c r="P211" s="70" t="s">
        <v>474</v>
      </c>
      <c r="Q211" s="70" t="s">
        <v>474</v>
      </c>
      <c r="R211" s="70" t="s">
        <v>474</v>
      </c>
      <c r="S211" s="70" t="s">
        <v>474</v>
      </c>
      <c r="T211" s="70" t="s">
        <v>474</v>
      </c>
      <c r="U211" s="70" t="s">
        <v>474</v>
      </c>
      <c r="V211" s="70" t="s">
        <v>474</v>
      </c>
      <c r="W211" s="70" t="s">
        <v>474</v>
      </c>
      <c r="X211" s="70" t="s">
        <v>474</v>
      </c>
      <c r="Y211" s="42"/>
      <c r="Z211" s="42"/>
      <c r="AA211" s="42"/>
    </row>
    <row r="212" customFormat="false" ht="12.75" hidden="false" customHeight="true" outlineLevel="0" collapsed="false">
      <c r="A212" s="40" t="s">
        <v>436</v>
      </c>
      <c r="B212" s="56" t="str">
        <f aca="false" t="array" ref="B212:B212">INDEX(Countries!$D$2:$D$255, MATCH($A212, Countries!$B$2:$B$255, 0))</f>
        <v>CZE</v>
      </c>
      <c r="C212" s="70" t="s">
        <v>474</v>
      </c>
      <c r="D212" s="70" t="s">
        <v>474</v>
      </c>
      <c r="E212" s="70" t="s">
        <v>474</v>
      </c>
      <c r="F212" s="70" t="s">
        <v>474</v>
      </c>
      <c r="G212" s="70" t="s">
        <v>474</v>
      </c>
      <c r="H212" s="70" t="s">
        <v>474</v>
      </c>
      <c r="I212" s="70" t="s">
        <v>474</v>
      </c>
      <c r="J212" s="70" t="s">
        <v>474</v>
      </c>
      <c r="K212" s="70" t="s">
        <v>474</v>
      </c>
      <c r="L212" s="70" t="s">
        <v>474</v>
      </c>
      <c r="M212" s="70" t="s">
        <v>474</v>
      </c>
      <c r="N212" s="70" t="s">
        <v>474</v>
      </c>
      <c r="O212" s="70" t="s">
        <v>474</v>
      </c>
      <c r="P212" s="70" t="s">
        <v>474</v>
      </c>
      <c r="Q212" s="70" t="s">
        <v>474</v>
      </c>
      <c r="R212" s="70" t="s">
        <v>474</v>
      </c>
      <c r="S212" s="70" t="s">
        <v>474</v>
      </c>
      <c r="T212" s="70" t="s">
        <v>474</v>
      </c>
      <c r="U212" s="70" t="s">
        <v>474</v>
      </c>
      <c r="V212" s="70" t="s">
        <v>474</v>
      </c>
      <c r="W212" s="70" t="s">
        <v>474</v>
      </c>
      <c r="X212" s="70" t="s">
        <v>474</v>
      </c>
      <c r="Y212" s="42"/>
      <c r="Z212" s="42"/>
      <c r="AA212" s="42"/>
    </row>
    <row r="213" customFormat="false" ht="12.75" hidden="false" customHeight="true" outlineLevel="0" collapsed="false">
      <c r="A213" s="40" t="s">
        <v>437</v>
      </c>
      <c r="B213" s="56" t="str">
        <f aca="false" t="array" ref="B213:B213">INDEX(Countries!$D$2:$D$255, MATCH($A213, Countries!$B$2:$B$255, 0))</f>
        <v>ETH</v>
      </c>
      <c r="C213" s="70" t="s">
        <v>474</v>
      </c>
      <c r="D213" s="70" t="s">
        <v>474</v>
      </c>
      <c r="E213" s="70" t="s">
        <v>474</v>
      </c>
      <c r="F213" s="70" t="s">
        <v>474</v>
      </c>
      <c r="G213" s="70" t="s">
        <v>474</v>
      </c>
      <c r="H213" s="70" t="s">
        <v>474</v>
      </c>
      <c r="I213" s="70" t="s">
        <v>474</v>
      </c>
      <c r="J213" s="70" t="s">
        <v>474</v>
      </c>
      <c r="K213" s="70" t="s">
        <v>474</v>
      </c>
      <c r="L213" s="70" t="s">
        <v>474</v>
      </c>
      <c r="M213" s="70" t="s">
        <v>474</v>
      </c>
      <c r="N213" s="70" t="s">
        <v>474</v>
      </c>
      <c r="O213" s="70" t="s">
        <v>474</v>
      </c>
      <c r="P213" s="70" t="s">
        <v>474</v>
      </c>
      <c r="Q213" s="70" t="s">
        <v>474</v>
      </c>
      <c r="R213" s="70" t="s">
        <v>474</v>
      </c>
      <c r="S213" s="70" t="s">
        <v>474</v>
      </c>
      <c r="T213" s="70" t="s">
        <v>474</v>
      </c>
      <c r="U213" s="70" t="s">
        <v>474</v>
      </c>
      <c r="V213" s="70" t="s">
        <v>474</v>
      </c>
      <c r="W213" s="70" t="s">
        <v>474</v>
      </c>
      <c r="X213" s="70" t="s">
        <v>474</v>
      </c>
      <c r="Y213" s="42"/>
      <c r="Z213" s="42"/>
      <c r="AA213" s="42"/>
    </row>
    <row r="214" customFormat="false" ht="12.75" hidden="false" customHeight="true" outlineLevel="0" collapsed="false">
      <c r="A214" s="40" t="s">
        <v>438</v>
      </c>
      <c r="B214" s="56" t="str">
        <f aca="false" t="array" ref="B214:B214">INDEX(Countries!$D$2:$D$255, MATCH($A214, Countries!$B$2:$B$255, 0))</f>
        <v>HUN</v>
      </c>
      <c r="C214" s="70" t="s">
        <v>474</v>
      </c>
      <c r="D214" s="70" t="s">
        <v>474</v>
      </c>
      <c r="E214" s="70" t="s">
        <v>474</v>
      </c>
      <c r="F214" s="70" t="s">
        <v>474</v>
      </c>
      <c r="G214" s="70" t="s">
        <v>474</v>
      </c>
      <c r="H214" s="70" t="s">
        <v>474</v>
      </c>
      <c r="I214" s="70" t="s">
        <v>474</v>
      </c>
      <c r="J214" s="70" t="s">
        <v>474</v>
      </c>
      <c r="K214" s="70" t="s">
        <v>474</v>
      </c>
      <c r="L214" s="70" t="s">
        <v>474</v>
      </c>
      <c r="M214" s="70" t="s">
        <v>474</v>
      </c>
      <c r="N214" s="70" t="s">
        <v>474</v>
      </c>
      <c r="O214" s="70" t="s">
        <v>474</v>
      </c>
      <c r="P214" s="70" t="s">
        <v>474</v>
      </c>
      <c r="Q214" s="70" t="s">
        <v>474</v>
      </c>
      <c r="R214" s="70" t="s">
        <v>474</v>
      </c>
      <c r="S214" s="70" t="s">
        <v>474</v>
      </c>
      <c r="T214" s="70" t="s">
        <v>474</v>
      </c>
      <c r="U214" s="70" t="s">
        <v>474</v>
      </c>
      <c r="V214" s="70" t="s">
        <v>474</v>
      </c>
      <c r="W214" s="70" t="s">
        <v>474</v>
      </c>
      <c r="X214" s="70" t="s">
        <v>474</v>
      </c>
      <c r="Y214" s="42"/>
      <c r="Z214" s="42"/>
      <c r="AA214" s="42"/>
    </row>
    <row r="215" customFormat="false" ht="12.75" hidden="false" customHeight="true" outlineLevel="0" collapsed="false">
      <c r="A215" s="40" t="s">
        <v>439</v>
      </c>
      <c r="B215" s="56" t="str">
        <f aca="false" t="array" ref="B215:B215">INDEX(Countries!$D$2:$D$255, MATCH($A215, Countries!$B$2:$B$255, 0))</f>
        <v>KGZ</v>
      </c>
      <c r="C215" s="70" t="s">
        <v>474</v>
      </c>
      <c r="D215" s="70" t="s">
        <v>474</v>
      </c>
      <c r="E215" s="70" t="s">
        <v>474</v>
      </c>
      <c r="F215" s="70" t="s">
        <v>474</v>
      </c>
      <c r="G215" s="70" t="s">
        <v>474</v>
      </c>
      <c r="H215" s="70" t="s">
        <v>474</v>
      </c>
      <c r="I215" s="70" t="s">
        <v>474</v>
      </c>
      <c r="J215" s="70" t="s">
        <v>474</v>
      </c>
      <c r="K215" s="70" t="s">
        <v>474</v>
      </c>
      <c r="L215" s="70" t="s">
        <v>474</v>
      </c>
      <c r="M215" s="70" t="s">
        <v>474</v>
      </c>
      <c r="N215" s="70" t="s">
        <v>474</v>
      </c>
      <c r="O215" s="70" t="s">
        <v>474</v>
      </c>
      <c r="P215" s="70" t="s">
        <v>474</v>
      </c>
      <c r="Q215" s="70" t="s">
        <v>474</v>
      </c>
      <c r="R215" s="70" t="s">
        <v>474</v>
      </c>
      <c r="S215" s="70" t="s">
        <v>474</v>
      </c>
      <c r="T215" s="70" t="s">
        <v>474</v>
      </c>
      <c r="U215" s="70" t="s">
        <v>474</v>
      </c>
      <c r="V215" s="70" t="s">
        <v>474</v>
      </c>
      <c r="W215" s="70" t="s">
        <v>474</v>
      </c>
      <c r="X215" s="70" t="s">
        <v>474</v>
      </c>
      <c r="Y215" s="42"/>
      <c r="Z215" s="42"/>
      <c r="AA215" s="42"/>
    </row>
    <row r="216" customFormat="false" ht="12.75" hidden="false" customHeight="true" outlineLevel="0" collapsed="false">
      <c r="A216" s="40" t="s">
        <v>440</v>
      </c>
      <c r="B216" s="56" t="str">
        <f aca="false" t="array" ref="B216:B216">INDEX(Countries!$D$2:$D$255, MATCH($A216, Countries!$B$2:$B$255, 0))</f>
        <v>LAO</v>
      </c>
      <c r="C216" s="70" t="s">
        <v>474</v>
      </c>
      <c r="D216" s="70" t="s">
        <v>474</v>
      </c>
      <c r="E216" s="70" t="s">
        <v>474</v>
      </c>
      <c r="F216" s="70" t="s">
        <v>474</v>
      </c>
      <c r="G216" s="70" t="s">
        <v>474</v>
      </c>
      <c r="H216" s="70" t="s">
        <v>474</v>
      </c>
      <c r="I216" s="70" t="s">
        <v>474</v>
      </c>
      <c r="J216" s="70" t="s">
        <v>474</v>
      </c>
      <c r="K216" s="70" t="s">
        <v>474</v>
      </c>
      <c r="L216" s="70" t="s">
        <v>474</v>
      </c>
      <c r="M216" s="70" t="s">
        <v>474</v>
      </c>
      <c r="N216" s="70" t="s">
        <v>474</v>
      </c>
      <c r="O216" s="70" t="s">
        <v>474</v>
      </c>
      <c r="P216" s="70" t="s">
        <v>474</v>
      </c>
      <c r="Q216" s="70" t="s">
        <v>474</v>
      </c>
      <c r="R216" s="70" t="s">
        <v>474</v>
      </c>
      <c r="S216" s="70" t="s">
        <v>474</v>
      </c>
      <c r="T216" s="70" t="s">
        <v>474</v>
      </c>
      <c r="U216" s="70" t="s">
        <v>474</v>
      </c>
      <c r="V216" s="70" t="s">
        <v>474</v>
      </c>
      <c r="W216" s="70" t="s">
        <v>474</v>
      </c>
      <c r="X216" s="70" t="s">
        <v>474</v>
      </c>
      <c r="Y216" s="42"/>
      <c r="Z216" s="42"/>
      <c r="AA216" s="42"/>
    </row>
    <row r="217" customFormat="false" ht="12.75" hidden="false" customHeight="true" outlineLevel="0" collapsed="false">
      <c r="A217" s="40" t="s">
        <v>441</v>
      </c>
      <c r="B217" s="56" t="str">
        <f aca="false" t="array" ref="B217:B217">INDEX(Countries!$D$2:$D$255, MATCH($A217, Countries!$B$2:$B$255, 0))</f>
        <v>LSO</v>
      </c>
      <c r="C217" s="70" t="s">
        <v>474</v>
      </c>
      <c r="D217" s="70" t="s">
        <v>474</v>
      </c>
      <c r="E217" s="70" t="s">
        <v>474</v>
      </c>
      <c r="F217" s="70" t="s">
        <v>474</v>
      </c>
      <c r="G217" s="70" t="s">
        <v>474</v>
      </c>
      <c r="H217" s="70" t="s">
        <v>474</v>
      </c>
      <c r="I217" s="70" t="s">
        <v>474</v>
      </c>
      <c r="J217" s="70" t="s">
        <v>474</v>
      </c>
      <c r="K217" s="70" t="s">
        <v>474</v>
      </c>
      <c r="L217" s="70" t="s">
        <v>474</v>
      </c>
      <c r="M217" s="70" t="s">
        <v>474</v>
      </c>
      <c r="N217" s="70" t="s">
        <v>474</v>
      </c>
      <c r="O217" s="70" t="s">
        <v>474</v>
      </c>
      <c r="P217" s="70" t="s">
        <v>474</v>
      </c>
      <c r="Q217" s="70" t="s">
        <v>474</v>
      </c>
      <c r="R217" s="70" t="s">
        <v>474</v>
      </c>
      <c r="S217" s="70" t="s">
        <v>474</v>
      </c>
      <c r="T217" s="70" t="s">
        <v>474</v>
      </c>
      <c r="U217" s="70" t="s">
        <v>474</v>
      </c>
      <c r="V217" s="70" t="s">
        <v>474</v>
      </c>
      <c r="W217" s="70" t="s">
        <v>474</v>
      </c>
      <c r="X217" s="70" t="s">
        <v>474</v>
      </c>
      <c r="Y217" s="42"/>
      <c r="Z217" s="42"/>
      <c r="AA217" s="42"/>
    </row>
    <row r="218" customFormat="false" ht="12.75" hidden="false" customHeight="true" outlineLevel="0" collapsed="false">
      <c r="A218" s="40" t="s">
        <v>442</v>
      </c>
      <c r="B218" s="56" t="str">
        <f aca="false" t="array" ref="B218:B218">INDEX(Countries!$D$2:$D$255, MATCH($A218, Countries!$B$2:$B$255, 0))</f>
        <v>LUX</v>
      </c>
      <c r="C218" s="70" t="s">
        <v>474</v>
      </c>
      <c r="D218" s="70" t="s">
        <v>474</v>
      </c>
      <c r="E218" s="70" t="s">
        <v>474</v>
      </c>
      <c r="F218" s="70" t="s">
        <v>474</v>
      </c>
      <c r="G218" s="70" t="s">
        <v>474</v>
      </c>
      <c r="H218" s="70" t="s">
        <v>474</v>
      </c>
      <c r="I218" s="70" t="s">
        <v>474</v>
      </c>
      <c r="J218" s="70" t="s">
        <v>474</v>
      </c>
      <c r="K218" s="70" t="s">
        <v>474</v>
      </c>
      <c r="L218" s="70" t="s">
        <v>474</v>
      </c>
      <c r="M218" s="70" t="s">
        <v>474</v>
      </c>
      <c r="N218" s="70" t="s">
        <v>474</v>
      </c>
      <c r="O218" s="70" t="s">
        <v>474</v>
      </c>
      <c r="P218" s="70" t="s">
        <v>474</v>
      </c>
      <c r="Q218" s="70" t="s">
        <v>474</v>
      </c>
      <c r="R218" s="70" t="s">
        <v>474</v>
      </c>
      <c r="S218" s="70" t="s">
        <v>474</v>
      </c>
      <c r="T218" s="70" t="s">
        <v>474</v>
      </c>
      <c r="U218" s="70" t="s">
        <v>474</v>
      </c>
      <c r="V218" s="70" t="s">
        <v>474</v>
      </c>
      <c r="W218" s="70" t="s">
        <v>474</v>
      </c>
      <c r="X218" s="70" t="s">
        <v>474</v>
      </c>
      <c r="Y218" s="42"/>
      <c r="Z218" s="42"/>
      <c r="AA218" s="42"/>
    </row>
    <row r="219" customFormat="false" ht="12.75" hidden="false" customHeight="true" outlineLevel="0" collapsed="false">
      <c r="A219" s="40" t="s">
        <v>443</v>
      </c>
      <c r="B219" s="56" t="str">
        <f aca="false" t="array" ref="B219:B219">INDEX(Countries!$D$2:$D$255, MATCH($A219, Countries!$B$2:$B$255, 0))</f>
        <v>MDA</v>
      </c>
      <c r="C219" s="70" t="s">
        <v>474</v>
      </c>
      <c r="D219" s="70" t="s">
        <v>474</v>
      </c>
      <c r="E219" s="70" t="s">
        <v>474</v>
      </c>
      <c r="F219" s="70" t="s">
        <v>474</v>
      </c>
      <c r="G219" s="70" t="s">
        <v>474</v>
      </c>
      <c r="H219" s="70" t="s">
        <v>474</v>
      </c>
      <c r="I219" s="70" t="s">
        <v>474</v>
      </c>
      <c r="J219" s="70" t="s">
        <v>474</v>
      </c>
      <c r="K219" s="70" t="s">
        <v>474</v>
      </c>
      <c r="L219" s="70" t="s">
        <v>474</v>
      </c>
      <c r="M219" s="70" t="s">
        <v>474</v>
      </c>
      <c r="N219" s="70" t="s">
        <v>474</v>
      </c>
      <c r="O219" s="70" t="s">
        <v>474</v>
      </c>
      <c r="P219" s="70" t="s">
        <v>474</v>
      </c>
      <c r="Q219" s="70" t="s">
        <v>474</v>
      </c>
      <c r="R219" s="70" t="s">
        <v>474</v>
      </c>
      <c r="S219" s="70" t="s">
        <v>474</v>
      </c>
      <c r="T219" s="70" t="s">
        <v>474</v>
      </c>
      <c r="U219" s="70" t="s">
        <v>474</v>
      </c>
      <c r="V219" s="70" t="s">
        <v>474</v>
      </c>
      <c r="W219" s="70" t="s">
        <v>474</v>
      </c>
      <c r="X219" s="70" t="s">
        <v>474</v>
      </c>
      <c r="Y219" s="42"/>
      <c r="Z219" s="42"/>
      <c r="AA219" s="42"/>
    </row>
    <row r="220" customFormat="false" ht="12.75" hidden="false" customHeight="true" outlineLevel="0" collapsed="false">
      <c r="A220" s="40" t="s">
        <v>444</v>
      </c>
      <c r="B220" s="56" t="str">
        <f aca="false" t="array" ref="B220:B220">INDEX(Countries!$D$2:$D$255, MATCH($A220, Countries!$B$2:$B$255, 0))</f>
        <v>MKD</v>
      </c>
      <c r="C220" s="70" t="s">
        <v>474</v>
      </c>
      <c r="D220" s="70" t="s">
        <v>474</v>
      </c>
      <c r="E220" s="70" t="s">
        <v>474</v>
      </c>
      <c r="F220" s="70" t="s">
        <v>474</v>
      </c>
      <c r="G220" s="70" t="s">
        <v>474</v>
      </c>
      <c r="H220" s="70" t="s">
        <v>474</v>
      </c>
      <c r="I220" s="70" t="s">
        <v>474</v>
      </c>
      <c r="J220" s="70" t="s">
        <v>474</v>
      </c>
      <c r="K220" s="70" t="s">
        <v>474</v>
      </c>
      <c r="L220" s="70" t="s">
        <v>474</v>
      </c>
      <c r="M220" s="70" t="s">
        <v>474</v>
      </c>
      <c r="N220" s="70" t="s">
        <v>474</v>
      </c>
      <c r="O220" s="70" t="s">
        <v>474</v>
      </c>
      <c r="P220" s="70" t="s">
        <v>474</v>
      </c>
      <c r="Q220" s="70" t="s">
        <v>474</v>
      </c>
      <c r="R220" s="70" t="s">
        <v>474</v>
      </c>
      <c r="S220" s="70" t="s">
        <v>474</v>
      </c>
      <c r="T220" s="70" t="s">
        <v>474</v>
      </c>
      <c r="U220" s="70" t="s">
        <v>474</v>
      </c>
      <c r="V220" s="70" t="s">
        <v>474</v>
      </c>
      <c r="W220" s="70" t="s">
        <v>474</v>
      </c>
      <c r="X220" s="70" t="s">
        <v>474</v>
      </c>
      <c r="Y220" s="42"/>
      <c r="Z220" s="42"/>
      <c r="AA220" s="42"/>
    </row>
    <row r="221" customFormat="false" ht="12.75" hidden="false" customHeight="true" outlineLevel="0" collapsed="false">
      <c r="A221" s="40" t="s">
        <v>445</v>
      </c>
      <c r="B221" s="56" t="str">
        <f aca="false" t="array" ref="B221:B221">INDEX(Countries!$D$2:$D$255, MATCH($A221, Countries!$B$2:$B$255, 0))</f>
        <v>MLI</v>
      </c>
      <c r="C221" s="70" t="s">
        <v>474</v>
      </c>
      <c r="D221" s="70" t="s">
        <v>474</v>
      </c>
      <c r="E221" s="70" t="s">
        <v>474</v>
      </c>
      <c r="F221" s="70" t="s">
        <v>474</v>
      </c>
      <c r="G221" s="70" t="s">
        <v>474</v>
      </c>
      <c r="H221" s="70" t="s">
        <v>474</v>
      </c>
      <c r="I221" s="70" t="s">
        <v>474</v>
      </c>
      <c r="J221" s="70" t="s">
        <v>474</v>
      </c>
      <c r="K221" s="70" t="s">
        <v>474</v>
      </c>
      <c r="L221" s="70" t="s">
        <v>474</v>
      </c>
      <c r="M221" s="70" t="s">
        <v>474</v>
      </c>
      <c r="N221" s="70" t="s">
        <v>474</v>
      </c>
      <c r="O221" s="70" t="s">
        <v>474</v>
      </c>
      <c r="P221" s="70" t="s">
        <v>474</v>
      </c>
      <c r="Q221" s="70" t="s">
        <v>474</v>
      </c>
      <c r="R221" s="70" t="s">
        <v>474</v>
      </c>
      <c r="S221" s="70" t="s">
        <v>474</v>
      </c>
      <c r="T221" s="70" t="s">
        <v>474</v>
      </c>
      <c r="U221" s="70" t="s">
        <v>474</v>
      </c>
      <c r="V221" s="70" t="s">
        <v>474</v>
      </c>
      <c r="W221" s="70" t="s">
        <v>474</v>
      </c>
      <c r="X221" s="70" t="s">
        <v>474</v>
      </c>
      <c r="Y221" s="42"/>
      <c r="Z221" s="42"/>
      <c r="AA221" s="42"/>
    </row>
    <row r="222" customFormat="false" ht="12.75" hidden="false" customHeight="true" outlineLevel="0" collapsed="false">
      <c r="A222" s="40" t="s">
        <v>446</v>
      </c>
      <c r="B222" s="56" t="str">
        <f aca="false" t="array" ref="B222:B222">INDEX(Countries!$D$2:$D$255, MATCH($A222, Countries!$B$2:$B$255, 0))</f>
        <v>MNG</v>
      </c>
      <c r="C222" s="70" t="s">
        <v>474</v>
      </c>
      <c r="D222" s="70" t="s">
        <v>474</v>
      </c>
      <c r="E222" s="70" t="s">
        <v>474</v>
      </c>
      <c r="F222" s="70" t="s">
        <v>474</v>
      </c>
      <c r="G222" s="70" t="s">
        <v>474</v>
      </c>
      <c r="H222" s="70" t="s">
        <v>474</v>
      </c>
      <c r="I222" s="70" t="s">
        <v>474</v>
      </c>
      <c r="J222" s="70" t="s">
        <v>474</v>
      </c>
      <c r="K222" s="70" t="s">
        <v>474</v>
      </c>
      <c r="L222" s="70" t="s">
        <v>474</v>
      </c>
      <c r="M222" s="70" t="s">
        <v>474</v>
      </c>
      <c r="N222" s="70" t="s">
        <v>474</v>
      </c>
      <c r="O222" s="70" t="s">
        <v>474</v>
      </c>
      <c r="P222" s="70" t="s">
        <v>474</v>
      </c>
      <c r="Q222" s="70" t="s">
        <v>474</v>
      </c>
      <c r="R222" s="70" t="s">
        <v>474</v>
      </c>
      <c r="S222" s="70" t="s">
        <v>474</v>
      </c>
      <c r="T222" s="70" t="s">
        <v>474</v>
      </c>
      <c r="U222" s="70" t="s">
        <v>474</v>
      </c>
      <c r="V222" s="70" t="s">
        <v>474</v>
      </c>
      <c r="W222" s="70" t="s">
        <v>474</v>
      </c>
      <c r="X222" s="70" t="s">
        <v>474</v>
      </c>
      <c r="Y222" s="42"/>
      <c r="Z222" s="42"/>
      <c r="AA222" s="42"/>
    </row>
    <row r="223" customFormat="false" ht="12.75" hidden="false" customHeight="true" outlineLevel="0" collapsed="false">
      <c r="A223" s="40" t="s">
        <v>447</v>
      </c>
      <c r="B223" s="56" t="str">
        <f aca="false" t="array" ref="B223:B223">INDEX(Countries!$D$2:$D$255, MATCH($A223, Countries!$B$2:$B$255, 0))</f>
        <v>MWI</v>
      </c>
      <c r="C223" s="70" t="s">
        <v>474</v>
      </c>
      <c r="D223" s="70" t="s">
        <v>474</v>
      </c>
      <c r="E223" s="70" t="s">
        <v>474</v>
      </c>
      <c r="F223" s="70" t="s">
        <v>474</v>
      </c>
      <c r="G223" s="70" t="s">
        <v>474</v>
      </c>
      <c r="H223" s="70" t="s">
        <v>474</v>
      </c>
      <c r="I223" s="70" t="s">
        <v>474</v>
      </c>
      <c r="J223" s="70" t="s">
        <v>474</v>
      </c>
      <c r="K223" s="70" t="s">
        <v>474</v>
      </c>
      <c r="L223" s="70" t="s">
        <v>474</v>
      </c>
      <c r="M223" s="70" t="s">
        <v>474</v>
      </c>
      <c r="N223" s="70" t="s">
        <v>474</v>
      </c>
      <c r="O223" s="70" t="s">
        <v>474</v>
      </c>
      <c r="P223" s="70" t="s">
        <v>474</v>
      </c>
      <c r="Q223" s="70" t="s">
        <v>474</v>
      </c>
      <c r="R223" s="70" t="s">
        <v>474</v>
      </c>
      <c r="S223" s="70" t="s">
        <v>474</v>
      </c>
      <c r="T223" s="70" t="s">
        <v>474</v>
      </c>
      <c r="U223" s="70" t="s">
        <v>474</v>
      </c>
      <c r="V223" s="70" t="s">
        <v>474</v>
      </c>
      <c r="W223" s="70" t="s">
        <v>474</v>
      </c>
      <c r="X223" s="70" t="s">
        <v>474</v>
      </c>
      <c r="Y223" s="42"/>
      <c r="Z223" s="42"/>
      <c r="AA223" s="42"/>
    </row>
    <row r="224" customFormat="false" ht="12.75" hidden="false" customHeight="true" outlineLevel="0" collapsed="false">
      <c r="A224" s="40" t="s">
        <v>448</v>
      </c>
      <c r="B224" s="56" t="str">
        <f aca="false" t="array" ref="B224:B224">INDEX(Countries!$D$2:$D$255, MATCH($A224, Countries!$B$2:$B$255, 0))</f>
        <v>NER</v>
      </c>
      <c r="C224" s="70" t="s">
        <v>474</v>
      </c>
      <c r="D224" s="70" t="s">
        <v>474</v>
      </c>
      <c r="E224" s="70" t="s">
        <v>474</v>
      </c>
      <c r="F224" s="70" t="s">
        <v>474</v>
      </c>
      <c r="G224" s="70" t="s">
        <v>474</v>
      </c>
      <c r="H224" s="70" t="s">
        <v>474</v>
      </c>
      <c r="I224" s="70" t="s">
        <v>474</v>
      </c>
      <c r="J224" s="70" t="s">
        <v>474</v>
      </c>
      <c r="K224" s="70" t="s">
        <v>474</v>
      </c>
      <c r="L224" s="70" t="s">
        <v>474</v>
      </c>
      <c r="M224" s="70" t="s">
        <v>474</v>
      </c>
      <c r="N224" s="70" t="s">
        <v>474</v>
      </c>
      <c r="O224" s="70" t="s">
        <v>474</v>
      </c>
      <c r="P224" s="70" t="s">
        <v>474</v>
      </c>
      <c r="Q224" s="70" t="s">
        <v>474</v>
      </c>
      <c r="R224" s="70" t="s">
        <v>474</v>
      </c>
      <c r="S224" s="70" t="s">
        <v>474</v>
      </c>
      <c r="T224" s="70" t="s">
        <v>474</v>
      </c>
      <c r="U224" s="70" t="s">
        <v>474</v>
      </c>
      <c r="V224" s="70" t="s">
        <v>474</v>
      </c>
      <c r="W224" s="70" t="s">
        <v>474</v>
      </c>
      <c r="X224" s="70" t="s">
        <v>474</v>
      </c>
      <c r="Y224" s="42"/>
      <c r="Z224" s="42"/>
      <c r="AA224" s="42"/>
    </row>
    <row r="225" customFormat="false" ht="12.75" hidden="false" customHeight="true" outlineLevel="0" collapsed="false">
      <c r="A225" s="40" t="s">
        <v>449</v>
      </c>
      <c r="B225" s="56" t="str">
        <f aca="false" t="array" ref="B225:B225">INDEX(Countries!$D$2:$D$255, MATCH($A225, Countries!$B$2:$B$255, 0))</f>
        <v>NPL</v>
      </c>
      <c r="C225" s="70" t="s">
        <v>474</v>
      </c>
      <c r="D225" s="70" t="s">
        <v>474</v>
      </c>
      <c r="E225" s="70" t="s">
        <v>474</v>
      </c>
      <c r="F225" s="70" t="s">
        <v>474</v>
      </c>
      <c r="G225" s="70" t="s">
        <v>474</v>
      </c>
      <c r="H225" s="70" t="s">
        <v>474</v>
      </c>
      <c r="I225" s="70" t="s">
        <v>474</v>
      </c>
      <c r="J225" s="70" t="s">
        <v>474</v>
      </c>
      <c r="K225" s="70" t="s">
        <v>474</v>
      </c>
      <c r="L225" s="70" t="s">
        <v>474</v>
      </c>
      <c r="M225" s="70" t="s">
        <v>474</v>
      </c>
      <c r="N225" s="70" t="s">
        <v>474</v>
      </c>
      <c r="O225" s="70" t="s">
        <v>474</v>
      </c>
      <c r="P225" s="70" t="s">
        <v>474</v>
      </c>
      <c r="Q225" s="70" t="s">
        <v>474</v>
      </c>
      <c r="R225" s="70" t="s">
        <v>474</v>
      </c>
      <c r="S225" s="70" t="s">
        <v>474</v>
      </c>
      <c r="T225" s="70" t="s">
        <v>474</v>
      </c>
      <c r="U225" s="70" t="s">
        <v>474</v>
      </c>
      <c r="V225" s="70" t="s">
        <v>474</v>
      </c>
      <c r="W225" s="70" t="s">
        <v>474</v>
      </c>
      <c r="X225" s="70" t="s">
        <v>474</v>
      </c>
      <c r="Y225" s="42"/>
      <c r="Z225" s="42"/>
      <c r="AA225" s="42"/>
    </row>
    <row r="226" customFormat="false" ht="12.75" hidden="false" customHeight="true" outlineLevel="0" collapsed="false">
      <c r="A226" s="40" t="s">
        <v>450</v>
      </c>
      <c r="B226" s="56" t="str">
        <f aca="false" t="array" ref="B226:B226">INDEX(Countries!$D$2:$D$255, MATCH($A226, Countries!$B$2:$B$255, 0))</f>
        <v>PRY</v>
      </c>
      <c r="C226" s="70" t="s">
        <v>474</v>
      </c>
      <c r="D226" s="70" t="s">
        <v>474</v>
      </c>
      <c r="E226" s="70" t="s">
        <v>474</v>
      </c>
      <c r="F226" s="70" t="s">
        <v>474</v>
      </c>
      <c r="G226" s="70" t="s">
        <v>474</v>
      </c>
      <c r="H226" s="70" t="s">
        <v>474</v>
      </c>
      <c r="I226" s="70" t="s">
        <v>474</v>
      </c>
      <c r="J226" s="70" t="s">
        <v>474</v>
      </c>
      <c r="K226" s="70" t="s">
        <v>474</v>
      </c>
      <c r="L226" s="70" t="s">
        <v>474</v>
      </c>
      <c r="M226" s="70" t="s">
        <v>474</v>
      </c>
      <c r="N226" s="70" t="s">
        <v>474</v>
      </c>
      <c r="O226" s="70" t="s">
        <v>474</v>
      </c>
      <c r="P226" s="70" t="s">
        <v>474</v>
      </c>
      <c r="Q226" s="70" t="s">
        <v>474</v>
      </c>
      <c r="R226" s="70" t="s">
        <v>474</v>
      </c>
      <c r="S226" s="70" t="s">
        <v>474</v>
      </c>
      <c r="T226" s="70" t="s">
        <v>474</v>
      </c>
      <c r="U226" s="70" t="s">
        <v>474</v>
      </c>
      <c r="V226" s="70" t="s">
        <v>474</v>
      </c>
      <c r="W226" s="70" t="s">
        <v>474</v>
      </c>
      <c r="X226" s="70" t="s">
        <v>474</v>
      </c>
      <c r="Y226" s="42"/>
      <c r="Z226" s="42"/>
      <c r="AA226" s="42"/>
    </row>
    <row r="227" customFormat="false" ht="12.75" hidden="false" customHeight="true" outlineLevel="0" collapsed="false">
      <c r="A227" s="40" t="s">
        <v>451</v>
      </c>
      <c r="B227" s="56" t="str">
        <f aca="false" t="array" ref="B227:B227">INDEX(Countries!$D$2:$D$255, MATCH($A227, Countries!$B$2:$B$255, 0))</f>
        <v>RWA</v>
      </c>
      <c r="C227" s="70" t="s">
        <v>474</v>
      </c>
      <c r="D227" s="70" t="s">
        <v>474</v>
      </c>
      <c r="E227" s="70" t="s">
        <v>474</v>
      </c>
      <c r="F227" s="70" t="s">
        <v>474</v>
      </c>
      <c r="G227" s="70" t="s">
        <v>474</v>
      </c>
      <c r="H227" s="70" t="s">
        <v>474</v>
      </c>
      <c r="I227" s="70" t="s">
        <v>474</v>
      </c>
      <c r="J227" s="70" t="s">
        <v>474</v>
      </c>
      <c r="K227" s="70" t="s">
        <v>474</v>
      </c>
      <c r="L227" s="70" t="s">
        <v>474</v>
      </c>
      <c r="M227" s="70" t="s">
        <v>474</v>
      </c>
      <c r="N227" s="70" t="s">
        <v>474</v>
      </c>
      <c r="O227" s="70" t="s">
        <v>474</v>
      </c>
      <c r="P227" s="70" t="s">
        <v>474</v>
      </c>
      <c r="Q227" s="70" t="s">
        <v>474</v>
      </c>
      <c r="R227" s="70" t="s">
        <v>474</v>
      </c>
      <c r="S227" s="70" t="s">
        <v>474</v>
      </c>
      <c r="T227" s="70" t="s">
        <v>474</v>
      </c>
      <c r="U227" s="70" t="s">
        <v>474</v>
      </c>
      <c r="V227" s="70" t="s">
        <v>474</v>
      </c>
      <c r="W227" s="70" t="s">
        <v>474</v>
      </c>
      <c r="X227" s="70" t="s">
        <v>474</v>
      </c>
      <c r="Y227" s="42"/>
      <c r="Z227" s="42"/>
      <c r="AA227" s="42"/>
    </row>
    <row r="228" customFormat="false" ht="12.75" hidden="false" customHeight="true" outlineLevel="0" collapsed="false">
      <c r="A228" s="40" t="s">
        <v>452</v>
      </c>
      <c r="B228" s="56" t="str">
        <f aca="false" t="array" ref="B228:B228">INDEX(Countries!$D$2:$D$255, MATCH($A228, Countries!$B$2:$B$255, 0))</f>
        <v>SRB</v>
      </c>
      <c r="C228" s="70" t="s">
        <v>474</v>
      </c>
      <c r="D228" s="70" t="s">
        <v>474</v>
      </c>
      <c r="E228" s="70" t="s">
        <v>474</v>
      </c>
      <c r="F228" s="70" t="s">
        <v>474</v>
      </c>
      <c r="G228" s="70" t="s">
        <v>474</v>
      </c>
      <c r="H228" s="70" t="s">
        <v>474</v>
      </c>
      <c r="I228" s="70" t="s">
        <v>474</v>
      </c>
      <c r="J228" s="70" t="s">
        <v>474</v>
      </c>
      <c r="K228" s="70" t="s">
        <v>474</v>
      </c>
      <c r="L228" s="70" t="s">
        <v>474</v>
      </c>
      <c r="M228" s="70" t="s">
        <v>474</v>
      </c>
      <c r="N228" s="70" t="s">
        <v>474</v>
      </c>
      <c r="O228" s="70" t="s">
        <v>474</v>
      </c>
      <c r="P228" s="70" t="s">
        <v>474</v>
      </c>
      <c r="Q228" s="70" t="s">
        <v>474</v>
      </c>
      <c r="R228" s="70" t="s">
        <v>474</v>
      </c>
      <c r="S228" s="70" t="s">
        <v>474</v>
      </c>
      <c r="T228" s="70" t="s">
        <v>474</v>
      </c>
      <c r="U228" s="70" t="s">
        <v>474</v>
      </c>
      <c r="V228" s="70" t="s">
        <v>474</v>
      </c>
      <c r="W228" s="70" t="s">
        <v>474</v>
      </c>
      <c r="X228" s="70" t="s">
        <v>474</v>
      </c>
      <c r="Y228" s="42"/>
      <c r="Z228" s="42"/>
      <c r="AA228" s="42"/>
    </row>
    <row r="229" customFormat="false" ht="12.75" hidden="false" customHeight="true" outlineLevel="0" collapsed="false">
      <c r="A229" s="40" t="s">
        <v>453</v>
      </c>
      <c r="B229" s="56" t="str">
        <f aca="false" t="array" ref="B229:B229">INDEX(Countries!$D$2:$D$255, MATCH($A229, Countries!$B$2:$B$255, 0))</f>
        <v>SVK</v>
      </c>
      <c r="C229" s="70" t="s">
        <v>474</v>
      </c>
      <c r="D229" s="70" t="s">
        <v>474</v>
      </c>
      <c r="E229" s="70" t="s">
        <v>474</v>
      </c>
      <c r="F229" s="70" t="s">
        <v>474</v>
      </c>
      <c r="G229" s="70" t="s">
        <v>474</v>
      </c>
      <c r="H229" s="70" t="s">
        <v>474</v>
      </c>
      <c r="I229" s="70" t="s">
        <v>474</v>
      </c>
      <c r="J229" s="70" t="s">
        <v>474</v>
      </c>
      <c r="K229" s="70" t="s">
        <v>474</v>
      </c>
      <c r="L229" s="70" t="s">
        <v>474</v>
      </c>
      <c r="M229" s="70" t="s">
        <v>474</v>
      </c>
      <c r="N229" s="70" t="s">
        <v>474</v>
      </c>
      <c r="O229" s="70" t="s">
        <v>474</v>
      </c>
      <c r="P229" s="70" t="s">
        <v>474</v>
      </c>
      <c r="Q229" s="70" t="s">
        <v>474</v>
      </c>
      <c r="R229" s="70" t="s">
        <v>474</v>
      </c>
      <c r="S229" s="70" t="s">
        <v>474</v>
      </c>
      <c r="T229" s="70" t="s">
        <v>474</v>
      </c>
      <c r="U229" s="70" t="s">
        <v>474</v>
      </c>
      <c r="V229" s="70" t="s">
        <v>474</v>
      </c>
      <c r="W229" s="70" t="s">
        <v>474</v>
      </c>
      <c r="X229" s="70" t="s">
        <v>474</v>
      </c>
      <c r="Y229" s="42"/>
      <c r="Z229" s="42"/>
      <c r="AA229" s="42"/>
    </row>
    <row r="230" customFormat="false" ht="12.75" hidden="false" customHeight="true" outlineLevel="0" collapsed="false">
      <c r="A230" s="40" t="s">
        <v>454</v>
      </c>
      <c r="B230" s="56" t="str">
        <f aca="false" t="array" ref="B230:B230">INDEX(Countries!$D$2:$D$255, MATCH($A230, Countries!$B$2:$B$255, 0))</f>
        <v>SWZ</v>
      </c>
      <c r="C230" s="70" t="s">
        <v>474</v>
      </c>
      <c r="D230" s="70" t="s">
        <v>474</v>
      </c>
      <c r="E230" s="70" t="s">
        <v>474</v>
      </c>
      <c r="F230" s="70" t="s">
        <v>474</v>
      </c>
      <c r="G230" s="70" t="s">
        <v>474</v>
      </c>
      <c r="H230" s="70" t="s">
        <v>474</v>
      </c>
      <c r="I230" s="70" t="s">
        <v>474</v>
      </c>
      <c r="J230" s="70" t="s">
        <v>474</v>
      </c>
      <c r="K230" s="70" t="s">
        <v>474</v>
      </c>
      <c r="L230" s="70" t="s">
        <v>474</v>
      </c>
      <c r="M230" s="70" t="s">
        <v>474</v>
      </c>
      <c r="N230" s="70" t="s">
        <v>474</v>
      </c>
      <c r="O230" s="70" t="s">
        <v>474</v>
      </c>
      <c r="P230" s="70" t="s">
        <v>474</v>
      </c>
      <c r="Q230" s="70" t="s">
        <v>474</v>
      </c>
      <c r="R230" s="70" t="s">
        <v>474</v>
      </c>
      <c r="S230" s="70" t="s">
        <v>474</v>
      </c>
      <c r="T230" s="70" t="s">
        <v>474</v>
      </c>
      <c r="U230" s="70" t="s">
        <v>474</v>
      </c>
      <c r="V230" s="70" t="s">
        <v>474</v>
      </c>
      <c r="W230" s="70" t="s">
        <v>474</v>
      </c>
      <c r="X230" s="70" t="s">
        <v>474</v>
      </c>
      <c r="Y230" s="42"/>
      <c r="Z230" s="42"/>
      <c r="AA230" s="42"/>
    </row>
    <row r="231" customFormat="false" ht="12.75" hidden="false" customHeight="true" outlineLevel="0" collapsed="false">
      <c r="A231" s="40" t="s">
        <v>455</v>
      </c>
      <c r="B231" s="56" t="str">
        <f aca="false" t="array" ref="B231:B231">INDEX(Countries!$D$2:$D$255, MATCH($A231, Countries!$B$2:$B$255, 0))</f>
        <v>TCD</v>
      </c>
      <c r="C231" s="70" t="s">
        <v>474</v>
      </c>
      <c r="D231" s="70" t="s">
        <v>474</v>
      </c>
      <c r="E231" s="70" t="s">
        <v>474</v>
      </c>
      <c r="F231" s="70" t="s">
        <v>474</v>
      </c>
      <c r="G231" s="70" t="s">
        <v>474</v>
      </c>
      <c r="H231" s="70" t="s">
        <v>474</v>
      </c>
      <c r="I231" s="70" t="s">
        <v>474</v>
      </c>
      <c r="J231" s="70" t="s">
        <v>474</v>
      </c>
      <c r="K231" s="70" t="s">
        <v>474</v>
      </c>
      <c r="L231" s="70" t="s">
        <v>474</v>
      </c>
      <c r="M231" s="70" t="s">
        <v>474</v>
      </c>
      <c r="N231" s="70" t="s">
        <v>474</v>
      </c>
      <c r="O231" s="70" t="s">
        <v>474</v>
      </c>
      <c r="P231" s="70" t="s">
        <v>474</v>
      </c>
      <c r="Q231" s="70" t="s">
        <v>474</v>
      </c>
      <c r="R231" s="70" t="s">
        <v>474</v>
      </c>
      <c r="S231" s="70" t="s">
        <v>474</v>
      </c>
      <c r="T231" s="70" t="s">
        <v>474</v>
      </c>
      <c r="U231" s="70" t="s">
        <v>474</v>
      </c>
      <c r="V231" s="70" t="s">
        <v>474</v>
      </c>
      <c r="W231" s="70" t="s">
        <v>474</v>
      </c>
      <c r="X231" s="70" t="s">
        <v>474</v>
      </c>
      <c r="Y231" s="42"/>
      <c r="Z231" s="42"/>
      <c r="AA231" s="42"/>
    </row>
    <row r="232" customFormat="false" ht="12.75" hidden="false" customHeight="true" outlineLevel="0" collapsed="false">
      <c r="A232" s="40" t="s">
        <v>456</v>
      </c>
      <c r="B232" s="56" t="str">
        <f aca="false" t="array" ref="B232:B232">INDEX(Countries!$D$2:$D$255, MATCH($A232, Countries!$B$2:$B$255, 0))</f>
        <v>TJK</v>
      </c>
      <c r="C232" s="70" t="s">
        <v>474</v>
      </c>
      <c r="D232" s="70" t="s">
        <v>474</v>
      </c>
      <c r="E232" s="70" t="s">
        <v>474</v>
      </c>
      <c r="F232" s="70" t="s">
        <v>474</v>
      </c>
      <c r="G232" s="70" t="s">
        <v>474</v>
      </c>
      <c r="H232" s="70" t="s">
        <v>474</v>
      </c>
      <c r="I232" s="70" t="s">
        <v>474</v>
      </c>
      <c r="J232" s="70" t="s">
        <v>474</v>
      </c>
      <c r="K232" s="70" t="s">
        <v>474</v>
      </c>
      <c r="L232" s="70" t="s">
        <v>474</v>
      </c>
      <c r="M232" s="70" t="s">
        <v>474</v>
      </c>
      <c r="N232" s="70" t="s">
        <v>474</v>
      </c>
      <c r="O232" s="70" t="s">
        <v>474</v>
      </c>
      <c r="P232" s="70" t="s">
        <v>474</v>
      </c>
      <c r="Q232" s="70" t="s">
        <v>474</v>
      </c>
      <c r="R232" s="70" t="s">
        <v>474</v>
      </c>
      <c r="S232" s="70" t="s">
        <v>474</v>
      </c>
      <c r="T232" s="70" t="s">
        <v>474</v>
      </c>
      <c r="U232" s="70" t="s">
        <v>474</v>
      </c>
      <c r="V232" s="70" t="s">
        <v>474</v>
      </c>
      <c r="W232" s="70" t="s">
        <v>474</v>
      </c>
      <c r="X232" s="70" t="s">
        <v>474</v>
      </c>
      <c r="Y232" s="42"/>
      <c r="Z232" s="42"/>
      <c r="AA232" s="42"/>
    </row>
    <row r="233" customFormat="false" ht="12.75" hidden="false" customHeight="true" outlineLevel="0" collapsed="false">
      <c r="A233" s="40" t="s">
        <v>457</v>
      </c>
      <c r="B233" s="56" t="str">
        <f aca="false" t="array" ref="B233:B233">INDEX(Countries!$D$2:$D$255, MATCH($A233, Countries!$B$2:$B$255, 0))</f>
        <v>UGA</v>
      </c>
      <c r="C233" s="70" t="s">
        <v>474</v>
      </c>
      <c r="D233" s="70" t="s">
        <v>474</v>
      </c>
      <c r="E233" s="70" t="s">
        <v>474</v>
      </c>
      <c r="F233" s="70" t="s">
        <v>474</v>
      </c>
      <c r="G233" s="70" t="s">
        <v>474</v>
      </c>
      <c r="H233" s="70" t="s">
        <v>474</v>
      </c>
      <c r="I233" s="70" t="s">
        <v>474</v>
      </c>
      <c r="J233" s="70" t="s">
        <v>474</v>
      </c>
      <c r="K233" s="70" t="s">
        <v>474</v>
      </c>
      <c r="L233" s="70" t="s">
        <v>474</v>
      </c>
      <c r="M233" s="70" t="s">
        <v>474</v>
      </c>
      <c r="N233" s="70" t="s">
        <v>474</v>
      </c>
      <c r="O233" s="70" t="s">
        <v>474</v>
      </c>
      <c r="P233" s="70" t="s">
        <v>474</v>
      </c>
      <c r="Q233" s="70" t="s">
        <v>474</v>
      </c>
      <c r="R233" s="70" t="s">
        <v>474</v>
      </c>
      <c r="S233" s="70" t="s">
        <v>474</v>
      </c>
      <c r="T233" s="70" t="s">
        <v>474</v>
      </c>
      <c r="U233" s="70" t="s">
        <v>474</v>
      </c>
      <c r="V233" s="70" t="s">
        <v>474</v>
      </c>
      <c r="W233" s="70" t="s">
        <v>474</v>
      </c>
      <c r="X233" s="70" t="s">
        <v>474</v>
      </c>
      <c r="Y233" s="42"/>
      <c r="Z233" s="42"/>
      <c r="AA233" s="42"/>
    </row>
    <row r="234" customFormat="false" ht="12.75" hidden="false" customHeight="true" outlineLevel="0" collapsed="false">
      <c r="A234" s="40" t="s">
        <v>458</v>
      </c>
      <c r="B234" s="56" t="str">
        <f aca="false" t="array" ref="B234:B234">INDEX(Countries!$D$2:$D$255, MATCH($A234, Countries!$B$2:$B$255, 0))</f>
        <v>UZB</v>
      </c>
      <c r="C234" s="70" t="s">
        <v>474</v>
      </c>
      <c r="D234" s="70" t="s">
        <v>474</v>
      </c>
      <c r="E234" s="70" t="s">
        <v>474</v>
      </c>
      <c r="F234" s="70" t="s">
        <v>474</v>
      </c>
      <c r="G234" s="70" t="s">
        <v>474</v>
      </c>
      <c r="H234" s="70" t="s">
        <v>474</v>
      </c>
      <c r="I234" s="70" t="s">
        <v>474</v>
      </c>
      <c r="J234" s="70" t="s">
        <v>474</v>
      </c>
      <c r="K234" s="70" t="s">
        <v>474</v>
      </c>
      <c r="L234" s="70" t="s">
        <v>474</v>
      </c>
      <c r="M234" s="70" t="s">
        <v>474</v>
      </c>
      <c r="N234" s="70" t="s">
        <v>474</v>
      </c>
      <c r="O234" s="70" t="s">
        <v>474</v>
      </c>
      <c r="P234" s="70" t="s">
        <v>474</v>
      </c>
      <c r="Q234" s="70" t="s">
        <v>474</v>
      </c>
      <c r="R234" s="70" t="s">
        <v>474</v>
      </c>
      <c r="S234" s="70" t="s">
        <v>474</v>
      </c>
      <c r="T234" s="70" t="s">
        <v>474</v>
      </c>
      <c r="U234" s="70" t="s">
        <v>474</v>
      </c>
      <c r="V234" s="70" t="s">
        <v>474</v>
      </c>
      <c r="W234" s="70" t="s">
        <v>474</v>
      </c>
      <c r="X234" s="70" t="s">
        <v>474</v>
      </c>
      <c r="Y234" s="42"/>
      <c r="Z234" s="42"/>
      <c r="AA234" s="42"/>
    </row>
    <row r="235" customFormat="false" ht="12.75" hidden="false" customHeight="true" outlineLevel="0" collapsed="false">
      <c r="A235" s="40" t="s">
        <v>459</v>
      </c>
      <c r="B235" s="56" t="str">
        <f aca="false" t="array" ref="B235:B235">INDEX(Countries!$D$2:$D$255, MATCH($A235, Countries!$B$2:$B$255, 0))</f>
        <v>ZMB</v>
      </c>
      <c r="C235" s="70" t="s">
        <v>474</v>
      </c>
      <c r="D235" s="70" t="s">
        <v>474</v>
      </c>
      <c r="E235" s="70" t="s">
        <v>474</v>
      </c>
      <c r="F235" s="70" t="s">
        <v>474</v>
      </c>
      <c r="G235" s="70" t="s">
        <v>474</v>
      </c>
      <c r="H235" s="70" t="s">
        <v>474</v>
      </c>
      <c r="I235" s="70" t="s">
        <v>474</v>
      </c>
      <c r="J235" s="70" t="s">
        <v>474</v>
      </c>
      <c r="K235" s="70" t="s">
        <v>474</v>
      </c>
      <c r="L235" s="70" t="s">
        <v>474</v>
      </c>
      <c r="M235" s="70" t="s">
        <v>474</v>
      </c>
      <c r="N235" s="70" t="s">
        <v>474</v>
      </c>
      <c r="O235" s="70" t="s">
        <v>474</v>
      </c>
      <c r="P235" s="70" t="s">
        <v>474</v>
      </c>
      <c r="Q235" s="70" t="s">
        <v>474</v>
      </c>
      <c r="R235" s="70" t="s">
        <v>474</v>
      </c>
      <c r="S235" s="70" t="s">
        <v>474</v>
      </c>
      <c r="T235" s="70" t="s">
        <v>474</v>
      </c>
      <c r="U235" s="70" t="s">
        <v>474</v>
      </c>
      <c r="V235" s="70" t="s">
        <v>474</v>
      </c>
      <c r="W235" s="70" t="s">
        <v>474</v>
      </c>
      <c r="X235" s="70" t="s">
        <v>474</v>
      </c>
      <c r="Y235" s="42"/>
      <c r="Z235" s="42"/>
      <c r="AA235" s="42"/>
    </row>
    <row r="236" customFormat="false" ht="12.75" hidden="false" customHeight="true" outlineLevel="0" collapsed="false">
      <c r="A236" s="40" t="s">
        <v>460</v>
      </c>
      <c r="B236" s="56" t="str">
        <f aca="false" t="array" ref="B236:B236">INDEX(Countries!$D$2:$D$255, MATCH($A236, Countries!$B$2:$B$255, 0))</f>
        <v>ZWE</v>
      </c>
      <c r="C236" s="70" t="s">
        <v>474</v>
      </c>
      <c r="D236" s="70" t="s">
        <v>474</v>
      </c>
      <c r="E236" s="70" t="s">
        <v>474</v>
      </c>
      <c r="F236" s="70" t="s">
        <v>474</v>
      </c>
      <c r="G236" s="70" t="s">
        <v>474</v>
      </c>
      <c r="H236" s="70" t="s">
        <v>474</v>
      </c>
      <c r="I236" s="70" t="s">
        <v>474</v>
      </c>
      <c r="J236" s="70" t="s">
        <v>474</v>
      </c>
      <c r="K236" s="70" t="s">
        <v>474</v>
      </c>
      <c r="L236" s="70" t="s">
        <v>474</v>
      </c>
      <c r="M236" s="70" t="s">
        <v>474</v>
      </c>
      <c r="N236" s="70" t="s">
        <v>474</v>
      </c>
      <c r="O236" s="70" t="s">
        <v>474</v>
      </c>
      <c r="P236" s="70" t="s">
        <v>474</v>
      </c>
      <c r="Q236" s="70" t="s">
        <v>474</v>
      </c>
      <c r="R236" s="70" t="s">
        <v>474</v>
      </c>
      <c r="S236" s="70" t="s">
        <v>474</v>
      </c>
      <c r="T236" s="70" t="s">
        <v>474</v>
      </c>
      <c r="U236" s="70" t="s">
        <v>474</v>
      </c>
      <c r="V236" s="70" t="s">
        <v>474</v>
      </c>
      <c r="W236" s="70" t="s">
        <v>474</v>
      </c>
      <c r="X236" s="70" t="s">
        <v>474</v>
      </c>
      <c r="Y236" s="42"/>
      <c r="Z236" s="42"/>
      <c r="AA236" s="42"/>
    </row>
    <row r="237" customFormat="false" ht="12.75" hidden="false" customHeight="true" outlineLevel="0" collapsed="false">
      <c r="A237" s="40" t="s">
        <v>461</v>
      </c>
      <c r="B237" s="56" t="str">
        <f aca="false" t="array" ref="B237:B237">INDEX(Countries!$D$2:$D$255, MATCH($A237, Countries!$B$2:$B$255, 0))</f>
        <v>BLM</v>
      </c>
      <c r="C237" s="70" t="s">
        <v>474</v>
      </c>
      <c r="D237" s="70" t="s">
        <v>474</v>
      </c>
      <c r="E237" s="70" t="s">
        <v>474</v>
      </c>
      <c r="F237" s="70" t="s">
        <v>474</v>
      </c>
      <c r="G237" s="70" t="s">
        <v>474</v>
      </c>
      <c r="H237" s="70" t="s">
        <v>474</v>
      </c>
      <c r="I237" s="70" t="s">
        <v>474</v>
      </c>
      <c r="J237" s="70" t="s">
        <v>474</v>
      </c>
      <c r="K237" s="70" t="s">
        <v>474</v>
      </c>
      <c r="L237" s="70" t="s">
        <v>474</v>
      </c>
      <c r="M237" s="70" t="s">
        <v>474</v>
      </c>
      <c r="N237" s="70" t="s">
        <v>474</v>
      </c>
      <c r="O237" s="70" t="s">
        <v>474</v>
      </c>
      <c r="P237" s="70" t="s">
        <v>474</v>
      </c>
      <c r="Q237" s="70" t="s">
        <v>474</v>
      </c>
      <c r="R237" s="70" t="s">
        <v>474</v>
      </c>
      <c r="S237" s="70" t="s">
        <v>474</v>
      </c>
      <c r="T237" s="70" t="s">
        <v>474</v>
      </c>
      <c r="U237" s="70" t="s">
        <v>474</v>
      </c>
      <c r="V237" s="70" t="s">
        <v>474</v>
      </c>
      <c r="W237" s="70" t="s">
        <v>474</v>
      </c>
      <c r="X237" s="70" t="s">
        <v>474</v>
      </c>
      <c r="Y237" s="42"/>
      <c r="Z237" s="42"/>
      <c r="AA237" s="42"/>
    </row>
    <row r="238" customFormat="false" ht="12.75" hidden="false" customHeight="true" outlineLevel="0" collapsed="false">
      <c r="A238" s="40" t="s">
        <v>462</v>
      </c>
      <c r="B238" s="56" t="str">
        <f aca="false" t="array" ref="B238:B238">INDEX(Countries!$D$2:$D$255, MATCH($A238, Countries!$B$2:$B$255, 0))</f>
        <v>CCK</v>
      </c>
      <c r="C238" s="70" t="s">
        <v>474</v>
      </c>
      <c r="D238" s="70" t="s">
        <v>474</v>
      </c>
      <c r="E238" s="70" t="s">
        <v>474</v>
      </c>
      <c r="F238" s="70" t="s">
        <v>474</v>
      </c>
      <c r="G238" s="70" t="s">
        <v>474</v>
      </c>
      <c r="H238" s="70" t="s">
        <v>474</v>
      </c>
      <c r="I238" s="70" t="s">
        <v>474</v>
      </c>
      <c r="J238" s="70" t="s">
        <v>474</v>
      </c>
      <c r="K238" s="70" t="s">
        <v>474</v>
      </c>
      <c r="L238" s="70" t="s">
        <v>474</v>
      </c>
      <c r="M238" s="70" t="s">
        <v>474</v>
      </c>
      <c r="N238" s="70" t="s">
        <v>474</v>
      </c>
      <c r="O238" s="70" t="s">
        <v>474</v>
      </c>
      <c r="P238" s="70" t="s">
        <v>474</v>
      </c>
      <c r="Q238" s="70" t="s">
        <v>474</v>
      </c>
      <c r="R238" s="70" t="s">
        <v>474</v>
      </c>
      <c r="S238" s="70" t="s">
        <v>474</v>
      </c>
      <c r="T238" s="70" t="s">
        <v>474</v>
      </c>
      <c r="U238" s="70" t="s">
        <v>474</v>
      </c>
      <c r="V238" s="70" t="s">
        <v>474</v>
      </c>
      <c r="W238" s="70" t="s">
        <v>474</v>
      </c>
      <c r="X238" s="70" t="s">
        <v>474</v>
      </c>
      <c r="Y238" s="42"/>
      <c r="Z238" s="42"/>
      <c r="AA238" s="42"/>
    </row>
    <row r="239" customFormat="false" ht="12.75" hidden="false" customHeight="true" outlineLevel="0" collapsed="false">
      <c r="A239" s="40" t="s">
        <v>463</v>
      </c>
      <c r="B239" s="56" t="str">
        <f aca="false" t="array" ref="B239:B239">INDEX(Countries!$D$2:$D$255, MATCH($A239, Countries!$B$2:$B$255, 0))</f>
        <v>CXR</v>
      </c>
      <c r="C239" s="70" t="s">
        <v>474</v>
      </c>
      <c r="D239" s="70" t="s">
        <v>474</v>
      </c>
      <c r="E239" s="70" t="s">
        <v>474</v>
      </c>
      <c r="F239" s="70" t="s">
        <v>474</v>
      </c>
      <c r="G239" s="70" t="s">
        <v>474</v>
      </c>
      <c r="H239" s="70" t="s">
        <v>474</v>
      </c>
      <c r="I239" s="70" t="s">
        <v>474</v>
      </c>
      <c r="J239" s="70" t="s">
        <v>474</v>
      </c>
      <c r="K239" s="70" t="s">
        <v>474</v>
      </c>
      <c r="L239" s="70" t="s">
        <v>474</v>
      </c>
      <c r="M239" s="70" t="s">
        <v>474</v>
      </c>
      <c r="N239" s="70" t="s">
        <v>474</v>
      </c>
      <c r="O239" s="70" t="s">
        <v>474</v>
      </c>
      <c r="P239" s="70" t="s">
        <v>474</v>
      </c>
      <c r="Q239" s="70" t="s">
        <v>474</v>
      </c>
      <c r="R239" s="70" t="s">
        <v>474</v>
      </c>
      <c r="S239" s="70" t="s">
        <v>474</v>
      </c>
      <c r="T239" s="70" t="s">
        <v>474</v>
      </c>
      <c r="U239" s="70" t="s">
        <v>474</v>
      </c>
      <c r="V239" s="70" t="s">
        <v>474</v>
      </c>
      <c r="W239" s="70" t="s">
        <v>474</v>
      </c>
      <c r="X239" s="70" t="s">
        <v>474</v>
      </c>
      <c r="Y239" s="42"/>
      <c r="Z239" s="42"/>
      <c r="AA239" s="42"/>
    </row>
    <row r="240" customFormat="false" ht="12.75" hidden="false" customHeight="true" outlineLevel="0" collapsed="false">
      <c r="A240" s="84" t="s">
        <v>1597</v>
      </c>
      <c r="B240" s="84" t="s">
        <v>1597</v>
      </c>
      <c r="C240" s="149" t="n">
        <f aca="false">SUMIF(C6:C239,"&lt;&gt;NoData")</f>
        <v>257741041</v>
      </c>
      <c r="D240" s="149" t="n">
        <f aca="false">SUMIF(D6:D239,"&lt;&gt;NoData")</f>
        <v>251271221</v>
      </c>
      <c r="E240" s="149" t="n">
        <f aca="false">SUMIF(E6:E239,"&lt;&gt;NoData")</f>
        <v>248076611</v>
      </c>
      <c r="F240" s="149" t="n">
        <f aca="false">SUMIF(F6:F239,"&lt;&gt;NoData")</f>
        <v>248175523</v>
      </c>
      <c r="G240" s="149" t="n">
        <f aca="false">SUMIF(G6:G239,"&lt;&gt;NoData")</f>
        <v>247295943</v>
      </c>
      <c r="H240" s="149" t="n">
        <f aca="false">SUMIF(H6:H239,"&lt;&gt;NoData")</f>
        <v>245861210</v>
      </c>
      <c r="I240" s="149" t="n">
        <f aca="false">SUMIF(I6:I239,"&lt;&gt;NoData")</f>
        <v>245251100</v>
      </c>
      <c r="J240" s="149" t="n">
        <f aca="false">SUMIF(J6:J239,"&lt;&gt;NoData")</f>
        <v>245980369</v>
      </c>
      <c r="K240" s="149" t="n">
        <f aca="false">SUMIF(K6:K239,"&lt;&gt;NoData")</f>
        <v>246820291</v>
      </c>
      <c r="L240" s="149" t="n">
        <f aca="false">SUMIF(L6:L239,"&lt;&gt;NoData")</f>
        <v>246918130</v>
      </c>
      <c r="M240" s="149" t="n">
        <f aca="false">SUMIF(M6:M239,"&lt;&gt;NoData")</f>
        <v>245941573</v>
      </c>
      <c r="N240" s="149" t="n">
        <f aca="false">SUMIF(N6:N239,"&lt;&gt;NoData")</f>
        <v>15254548.5752832</v>
      </c>
      <c r="O240" s="149" t="n">
        <f aca="false">SUMIF(O6:O239,"&lt;&gt;NoData")</f>
        <v>14872894.3892974</v>
      </c>
      <c r="P240" s="149" t="n">
        <f aca="false">SUMIF(P6:P239,"&lt;&gt;NoData")</f>
        <v>14684917.5635261</v>
      </c>
      <c r="Q240" s="149" t="n">
        <f aca="false">SUMIF(Q6:Q239,"&lt;&gt;NoData")</f>
        <v>14690785.0419702</v>
      </c>
      <c r="R240" s="149" t="n">
        <f aca="false">SUMIF(R6:R239,"&lt;&gt;NoData")</f>
        <v>14640034.912881</v>
      </c>
      <c r="S240" s="149" t="n">
        <f aca="false">SUMIF(S6:S239,"&lt;&gt;NoData")</f>
        <v>14555894.1247358</v>
      </c>
      <c r="T240" s="149" t="n">
        <f aca="false">SUMIF(T6:T239,"&lt;&gt;NoData")</f>
        <v>14519536.7103593</v>
      </c>
      <c r="U240" s="149" t="n">
        <f aca="false">SUMIF(U6:U239,"&lt;&gt;NoData")</f>
        <v>14561780.0557423</v>
      </c>
      <c r="V240" s="149" t="n">
        <f aca="false">SUMIF(V6:V239,"&lt;&gt;NoData")</f>
        <v>14610585.4283337</v>
      </c>
      <c r="W240" s="149" t="n">
        <f aca="false">SUMIF(W6:W239,"&lt;&gt;NoData")</f>
        <v>14616338.6825591</v>
      </c>
      <c r="X240" s="149" t="n">
        <f aca="false">SUMIF(X6:X239,"&lt;&gt;NoData")</f>
        <v>14559296.5961689</v>
      </c>
      <c r="Y240" s="42"/>
      <c r="Z240" s="42"/>
      <c r="AA240" s="42"/>
    </row>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autoFilter ref="A5:AA240"/>
  <mergeCells count="2">
    <mergeCell ref="A1:H1"/>
    <mergeCell ref="A2:H2"/>
  </mergeCells>
  <conditionalFormatting sqref="AA6:AA129">
    <cfRule type="colorScale" priority="2">
      <colorScale>
        <cfvo type="min" val="0"/>
        <cfvo type="percentile" val="50"/>
        <cfvo type="max" val="0"/>
        <color rgb="FFF8696B"/>
        <color rgb="FFFCFCFF"/>
        <color rgb="FF63BE7B"/>
      </colorScale>
    </cfRule>
  </conditionalFormatting>
  <conditionalFormatting sqref="AA6:AA129">
    <cfRule type="colorScale" priority="3">
      <colorScale>
        <cfvo type="min" val="0"/>
        <cfvo type="max" val="0"/>
        <color rgb="FFF8696B"/>
        <color rgb="FFFCFCFF"/>
      </colorScale>
    </cfRule>
  </conditionalFormatting>
  <dataValidations count="1">
    <dataValidation allowBlank="true" operator="between" showDropDown="false" showErrorMessage="false" showInputMessage="false" sqref="A6:A239"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AG10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29.13"/>
    <col collapsed="false" customWidth="true" hidden="false" outlineLevel="0" max="2" min="2" style="0" width="17.74"/>
    <col collapsed="false" customWidth="true" hidden="false" outlineLevel="0" max="3" min="3" style="0" width="13.37"/>
    <col collapsed="false" customWidth="true" hidden="false" outlineLevel="0" max="4" min="4" style="0" width="21.13"/>
    <col collapsed="false" customWidth="true" hidden="false" outlineLevel="0" max="10" min="5" style="0" width="13.37"/>
    <col collapsed="false" customWidth="true" hidden="false" outlineLevel="0" max="11" min="11" style="0" width="16.63"/>
    <col collapsed="false" customWidth="true" hidden="false" outlineLevel="0" max="12" min="12" style="0" width="12.75"/>
    <col collapsed="false" customWidth="true" hidden="false" outlineLevel="0" max="32" min="13" style="0" width="13.37"/>
    <col collapsed="false" customWidth="true" hidden="false" outlineLevel="0" max="33" min="33" style="0" width="26.74"/>
  </cols>
  <sheetData>
    <row r="1" customFormat="false" ht="27" hidden="false" customHeight="true" outlineLevel="0" collapsed="false">
      <c r="A1" s="142" t="s">
        <v>1598</v>
      </c>
      <c r="B1" s="142"/>
      <c r="C1" s="142"/>
      <c r="D1" s="142"/>
      <c r="E1" s="142"/>
      <c r="F1" s="142"/>
      <c r="G1" s="142"/>
      <c r="H1" s="142"/>
      <c r="I1" s="2"/>
      <c r="J1" s="2"/>
      <c r="K1" s="2"/>
      <c r="L1" s="2"/>
      <c r="M1" s="2"/>
      <c r="N1" s="2"/>
      <c r="O1" s="2"/>
      <c r="P1" s="2"/>
      <c r="Q1" s="2"/>
      <c r="R1" s="2"/>
      <c r="S1" s="2"/>
      <c r="T1" s="2"/>
      <c r="U1" s="2"/>
      <c r="V1" s="2"/>
      <c r="W1" s="2"/>
      <c r="X1" s="2"/>
      <c r="Y1" s="2"/>
      <c r="Z1" s="2"/>
      <c r="AA1" s="2"/>
      <c r="AB1" s="2"/>
      <c r="AC1" s="2"/>
      <c r="AD1" s="2"/>
      <c r="AE1" s="2"/>
      <c r="AF1" s="2"/>
      <c r="AG1" s="2"/>
    </row>
    <row r="2" customFormat="false" ht="53.25" hidden="false" customHeight="true" outlineLevel="0" collapsed="false">
      <c r="A2" s="142" t="s">
        <v>1567</v>
      </c>
      <c r="B2" s="142"/>
      <c r="C2" s="142"/>
      <c r="D2" s="142"/>
      <c r="E2" s="142"/>
      <c r="F2" s="142"/>
      <c r="G2" s="142"/>
      <c r="H2" s="142"/>
      <c r="I2" s="2"/>
      <c r="J2" s="2"/>
      <c r="K2" s="2"/>
      <c r="L2" s="2"/>
      <c r="M2" s="2"/>
      <c r="N2" s="2"/>
      <c r="O2" s="2"/>
      <c r="P2" s="2"/>
      <c r="Q2" s="2"/>
      <c r="R2" s="2"/>
      <c r="S2" s="2"/>
      <c r="T2" s="2"/>
      <c r="U2" s="2"/>
      <c r="V2" s="2"/>
      <c r="W2" s="2"/>
      <c r="X2" s="2"/>
      <c r="Y2" s="2"/>
      <c r="Z2" s="2"/>
      <c r="AA2" s="2"/>
      <c r="AB2" s="2"/>
      <c r="AC2" s="2"/>
      <c r="AD2" s="2"/>
      <c r="AE2" s="2"/>
      <c r="AF2" s="2"/>
      <c r="AG2" s="2"/>
    </row>
    <row r="3" customFormat="false" ht="40.5" hidden="false" customHeight="true" outlineLevel="0" collapsed="false">
      <c r="A3" s="143"/>
      <c r="B3" s="79" t="s">
        <v>236</v>
      </c>
      <c r="C3" s="79" t="s">
        <v>62</v>
      </c>
      <c r="D3" s="81"/>
      <c r="E3" s="81"/>
      <c r="F3" s="81"/>
      <c r="G3" s="81"/>
      <c r="H3" s="81"/>
      <c r="I3" s="2"/>
      <c r="J3" s="2"/>
      <c r="K3" s="2"/>
      <c r="L3" s="2"/>
      <c r="M3" s="2"/>
      <c r="N3" s="2"/>
      <c r="O3" s="2"/>
      <c r="P3" s="2"/>
      <c r="Q3" s="2"/>
      <c r="R3" s="2"/>
      <c r="S3" s="2"/>
      <c r="T3" s="2"/>
      <c r="U3" s="2"/>
      <c r="V3" s="2"/>
      <c r="W3" s="2"/>
      <c r="X3" s="2"/>
      <c r="Y3" s="2"/>
      <c r="Z3" s="2"/>
      <c r="AA3" s="2"/>
      <c r="AB3" s="2"/>
      <c r="AC3" s="2"/>
      <c r="AD3" s="2"/>
      <c r="AE3" s="2"/>
      <c r="AF3" s="2"/>
      <c r="AG3" s="2"/>
    </row>
    <row r="4" customFormat="false" ht="40.5" hidden="false" customHeight="true" outlineLevel="0" collapsed="false">
      <c r="A4" s="79" t="s">
        <v>1569</v>
      </c>
      <c r="B4" s="144" t="s">
        <v>1599</v>
      </c>
      <c r="C4" s="144" t="s">
        <v>1600</v>
      </c>
      <c r="D4" s="81"/>
      <c r="E4" s="81"/>
      <c r="F4" s="81"/>
      <c r="G4" s="81"/>
      <c r="H4" s="81"/>
      <c r="I4" s="2"/>
      <c r="J4" s="2"/>
      <c r="K4" s="2"/>
      <c r="L4" s="2"/>
      <c r="M4" s="2"/>
      <c r="N4" s="2"/>
      <c r="O4" s="2"/>
      <c r="P4" s="2"/>
      <c r="Q4" s="2"/>
      <c r="R4" s="2"/>
      <c r="S4" s="2"/>
      <c r="T4" s="2"/>
      <c r="U4" s="2"/>
      <c r="V4" s="2"/>
      <c r="W4" s="2"/>
      <c r="X4" s="2"/>
      <c r="Y4" s="2"/>
      <c r="Z4" s="2"/>
      <c r="AA4" s="2"/>
      <c r="AB4" s="2"/>
      <c r="AC4" s="2"/>
      <c r="AD4" s="2"/>
      <c r="AE4" s="2"/>
      <c r="AF4" s="2"/>
      <c r="AG4" s="2"/>
    </row>
    <row r="5" customFormat="false" ht="15" hidden="false" customHeight="false" outlineLevel="0" collapsed="false">
      <c r="A5" s="79" t="s">
        <v>140</v>
      </c>
      <c r="B5" s="79" t="s">
        <v>141</v>
      </c>
      <c r="C5" s="79" t="s">
        <v>1601</v>
      </c>
      <c r="D5" s="79" t="s">
        <v>1602</v>
      </c>
      <c r="E5" s="79" t="s">
        <v>1603</v>
      </c>
      <c r="F5" s="79" t="s">
        <v>1604</v>
      </c>
      <c r="G5" s="79" t="s">
        <v>1605</v>
      </c>
      <c r="H5" s="79" t="s">
        <v>1606</v>
      </c>
      <c r="I5" s="79" t="s">
        <v>1607</v>
      </c>
      <c r="J5" s="79" t="s">
        <v>1608</v>
      </c>
      <c r="K5" s="79" t="s">
        <v>1609</v>
      </c>
      <c r="L5" s="79" t="s">
        <v>1610</v>
      </c>
      <c r="M5" s="79" t="s">
        <v>1611</v>
      </c>
      <c r="N5" s="79" t="s">
        <v>1599</v>
      </c>
      <c r="O5" s="79" t="s">
        <v>1612</v>
      </c>
      <c r="P5" s="79" t="s">
        <v>1613</v>
      </c>
      <c r="Q5" s="79" t="s">
        <v>1614</v>
      </c>
      <c r="R5" s="79" t="s">
        <v>1615</v>
      </c>
      <c r="S5" s="79" t="s">
        <v>1616</v>
      </c>
      <c r="T5" s="79" t="s">
        <v>1617</v>
      </c>
      <c r="U5" s="79" t="s">
        <v>1618</v>
      </c>
      <c r="V5" s="79" t="s">
        <v>1619</v>
      </c>
      <c r="W5" s="79" t="s">
        <v>1620</v>
      </c>
      <c r="X5" s="79" t="s">
        <v>1621</v>
      </c>
      <c r="Y5" s="79" t="s">
        <v>1622</v>
      </c>
      <c r="Z5" s="79" t="s">
        <v>1623</v>
      </c>
      <c r="AA5" s="79" t="s">
        <v>1624</v>
      </c>
      <c r="AB5" s="79" t="s">
        <v>1625</v>
      </c>
      <c r="AC5" s="79" t="s">
        <v>1626</v>
      </c>
      <c r="AD5" s="79" t="s">
        <v>1627</v>
      </c>
      <c r="AE5" s="79" t="s">
        <v>1628</v>
      </c>
      <c r="AF5" s="79" t="s">
        <v>1614</v>
      </c>
      <c r="AG5" s="79" t="s">
        <v>1600</v>
      </c>
    </row>
    <row r="6" customFormat="false" ht="12.75" hidden="false" customHeight="true" outlineLevel="0" collapsed="false">
      <c r="A6" s="40" t="s">
        <v>241</v>
      </c>
      <c r="B6" s="56" t="str">
        <f aca="false" t="array" ref="B6:B6">INDEX(Countries!$D$2:$D$255, MATCH(A6, Countries!$B$2:$B$255, 0))</f>
        <v>ASM</v>
      </c>
      <c r="C6" s="77" t="n">
        <v>0.187447</v>
      </c>
      <c r="D6" s="77" t="n">
        <v>0</v>
      </c>
      <c r="E6" s="77" t="n">
        <v>0.187447</v>
      </c>
      <c r="F6" s="77" t="n">
        <v>0</v>
      </c>
      <c r="G6" s="77" t="n">
        <v>0.187447</v>
      </c>
      <c r="H6" s="77" t="n">
        <v>0</v>
      </c>
      <c r="I6" s="77" t="n">
        <v>0.187447</v>
      </c>
      <c r="J6" s="77" t="n">
        <v>0</v>
      </c>
      <c r="K6" s="77" t="n">
        <v>0.187447</v>
      </c>
      <c r="L6" s="77" t="n">
        <v>0</v>
      </c>
      <c r="M6" s="150" t="n">
        <f aca="false">K6-L6</f>
        <v>0.187447</v>
      </c>
      <c r="N6" s="150" t="n">
        <f aca="false">M6*100</f>
        <v>18.7447</v>
      </c>
      <c r="O6" s="150" t="n">
        <f aca="false">E6-K6</f>
        <v>0</v>
      </c>
      <c r="P6" s="150" t="n">
        <f aca="false">F6-L6</f>
        <v>0</v>
      </c>
      <c r="Q6" s="146" t="n">
        <f aca="false">L6/K6</f>
        <v>0</v>
      </c>
      <c r="R6" s="146" t="n">
        <f aca="false">O6/E6</f>
        <v>0</v>
      </c>
      <c r="S6" s="151" t="n">
        <f aca="false">((E6-F6)-(K6-L6))/(E6-F6)</f>
        <v>0</v>
      </c>
      <c r="T6" s="146" t="e">
        <f aca="false">P6/F6</f>
        <v>#DIV/0!</v>
      </c>
      <c r="U6" s="151" t="e">
        <f aca="false">K6/$K$128</f>
        <v>#VALUE!</v>
      </c>
      <c r="V6" s="152" t="e">
        <f aca="false">P6/O6</f>
        <v>#DIV/0!</v>
      </c>
      <c r="W6" s="150" t="n">
        <f aca="false">O6/21</f>
        <v>0</v>
      </c>
      <c r="X6" s="51" t="n">
        <f aca="false">(O6-P6)/21</f>
        <v>0</v>
      </c>
      <c r="Y6" s="51" t="n">
        <f aca="false">P6/21</f>
        <v>0</v>
      </c>
      <c r="Z6" s="146" t="n">
        <f aca="false">W6/C6</f>
        <v>0</v>
      </c>
      <c r="AA6" s="153" t="n">
        <f aca="false">X6/(C6-D6)</f>
        <v>0</v>
      </c>
      <c r="AB6" s="146" t="e">
        <f aca="false">Y6/D6</f>
        <v>#DIV/0!</v>
      </c>
      <c r="AC6" s="146" t="e">
        <f aca="false">rri(20,E6,K6)</f>
        <v>#NAME?</v>
      </c>
      <c r="AD6" s="146" t="e">
        <f aca="false">rri(20,F6,L6)</f>
        <v>#NAME?</v>
      </c>
      <c r="AE6" s="153" t="e">
        <f aca="false">rri(20,(E6-F6),(K6-L6))</f>
        <v>#NAME?</v>
      </c>
      <c r="AF6" s="146" t="n">
        <f aca="false">Q6</f>
        <v>0</v>
      </c>
      <c r="AG6" s="154" t="n">
        <f aca="false">IF(ISNUMBER(AE6),AE6,0)</f>
        <v>0</v>
      </c>
    </row>
    <row r="7" customFormat="false" ht="12.75" hidden="false" customHeight="true" outlineLevel="0" collapsed="false">
      <c r="A7" s="40" t="s">
        <v>242</v>
      </c>
      <c r="B7" s="56" t="str">
        <f aca="false" t="array" ref="B7:B7">INDEX(Countries!$D$2:$D$255, MATCH(A7, Countries!$B$2:$B$255, 0))</f>
        <v>AGO</v>
      </c>
      <c r="C7" s="77" t="n">
        <v>139.542529</v>
      </c>
      <c r="D7" s="77" t="n">
        <v>1.769203</v>
      </c>
      <c r="E7" s="77" t="n">
        <v>136.884844</v>
      </c>
      <c r="F7" s="77" t="n">
        <v>1.725696</v>
      </c>
      <c r="G7" s="77" t="n">
        <v>133.431203</v>
      </c>
      <c r="H7" s="77" t="n">
        <v>1.7158</v>
      </c>
      <c r="I7" s="77" t="n">
        <v>129.15541</v>
      </c>
      <c r="J7" s="77" t="n">
        <v>1.611917</v>
      </c>
      <c r="K7" s="77" t="n">
        <v>132.828293</v>
      </c>
      <c r="L7" s="77" t="n">
        <v>1.687598</v>
      </c>
      <c r="M7" s="150" t="n">
        <f aca="false">K7-L7</f>
        <v>131.140695</v>
      </c>
      <c r="N7" s="150" t="n">
        <f aca="false">M7*100</f>
        <v>13114.0695</v>
      </c>
      <c r="O7" s="150" t="n">
        <f aca="false">E7-K7</f>
        <v>4.05655099999999</v>
      </c>
      <c r="P7" s="150" t="n">
        <f aca="false">F7-L7</f>
        <v>0.0380980000000002</v>
      </c>
      <c r="Q7" s="146" t="n">
        <f aca="false">L7/K7</f>
        <v>0.0127051094453198</v>
      </c>
      <c r="R7" s="146" t="n">
        <f aca="false">O7/E7</f>
        <v>0.0296347709612029</v>
      </c>
      <c r="S7" s="151" t="n">
        <f aca="false">((E7-F7)-(K7-L7))/(E7-F7)</f>
        <v>0.0297312690961917</v>
      </c>
      <c r="T7" s="146" t="n">
        <f aca="false">P7/F7</f>
        <v>0.0220768895564457</v>
      </c>
      <c r="U7" s="151" t="e">
        <f aca="false">K7/$K$128</f>
        <v>#VALUE!</v>
      </c>
      <c r="V7" s="152" t="n">
        <f aca="false">P7/O7</f>
        <v>0.00939172217975328</v>
      </c>
      <c r="W7" s="150" t="n">
        <f aca="false">O7/21</f>
        <v>0.193169095238094</v>
      </c>
      <c r="X7" s="51" t="n">
        <f aca="false">(O7-P7)/21</f>
        <v>0.191354904761904</v>
      </c>
      <c r="Y7" s="51" t="n">
        <f aca="false">P7/21</f>
        <v>0.00181419047619049</v>
      </c>
      <c r="Z7" s="146" t="n">
        <f aca="false">W7/C7</f>
        <v>0.00138430266831479</v>
      </c>
      <c r="AA7" s="155" t="n">
        <f aca="false">X7/(C7-D7)</f>
        <v>0.00138891112175011</v>
      </c>
      <c r="AB7" s="146" t="n">
        <f aca="false">Y7/D7</f>
        <v>0.00102542810304441</v>
      </c>
      <c r="AC7" s="146" t="e">
        <f aca="false">rri(20,E7,K7)</f>
        <v>#NAME?</v>
      </c>
      <c r="AD7" s="146" t="e">
        <f aca="false">rri(20,F7,L7)</f>
        <v>#NAME?</v>
      </c>
      <c r="AE7" s="153" t="e">
        <f aca="false">rri(20,(E7-F7),(K7-L7))</f>
        <v>#NAME?</v>
      </c>
      <c r="AF7" s="146" t="n">
        <f aca="false">Q7</f>
        <v>0.0127051094453198</v>
      </c>
      <c r="AG7" s="154" t="n">
        <f aca="false">IF(ISNUMBER(AE7),AE7,0)</f>
        <v>0</v>
      </c>
    </row>
    <row r="8" customFormat="false" ht="12.75" hidden="false" customHeight="true" outlineLevel="0" collapsed="false">
      <c r="A8" s="40" t="s">
        <v>243</v>
      </c>
      <c r="B8" s="56" t="str">
        <f aca="false" t="array" ref="B8:B8">INDEX(Countries!$D$2:$D$255, MATCH(A8, Countries!$B$2:$B$255, 0))</f>
        <v>AIA</v>
      </c>
      <c r="C8" s="77" t="n">
        <v>0.021393</v>
      </c>
      <c r="D8" s="77" t="n">
        <v>0</v>
      </c>
      <c r="E8" s="77" t="n">
        <v>0.021393</v>
      </c>
      <c r="F8" s="77" t="n">
        <v>0</v>
      </c>
      <c r="G8" s="77" t="n">
        <v>0.021393</v>
      </c>
      <c r="H8" s="77" t="n">
        <v>0</v>
      </c>
      <c r="I8" s="77" t="n">
        <v>0.008674</v>
      </c>
      <c r="J8" s="77" t="n">
        <v>0</v>
      </c>
      <c r="K8" s="77" t="n">
        <v>0.008674</v>
      </c>
      <c r="L8" s="77" t="n">
        <v>0</v>
      </c>
      <c r="M8" s="150" t="n">
        <f aca="false">K8-L8</f>
        <v>0.008674</v>
      </c>
      <c r="N8" s="150" t="n">
        <f aca="false">M8*100</f>
        <v>0.8674</v>
      </c>
      <c r="O8" s="150" t="n">
        <f aca="false">E8-K8</f>
        <v>0.012719</v>
      </c>
      <c r="P8" s="150" t="n">
        <f aca="false">F8-L8</f>
        <v>0</v>
      </c>
      <c r="Q8" s="146" t="n">
        <f aca="false">L8/K8</f>
        <v>0</v>
      </c>
      <c r="R8" s="146" t="n">
        <f aca="false">O8/E8</f>
        <v>0.594540270181835</v>
      </c>
      <c r="S8" s="151" t="n">
        <f aca="false">((E8-F8)-(K8-L8))/(E8-F8)</f>
        <v>0.594540270181835</v>
      </c>
      <c r="T8" s="146" t="e">
        <f aca="false">P8/F8</f>
        <v>#DIV/0!</v>
      </c>
      <c r="U8" s="151" t="e">
        <f aca="false">K8/$K$128</f>
        <v>#VALUE!</v>
      </c>
      <c r="V8" s="152" t="n">
        <f aca="false">P8/O8</f>
        <v>0</v>
      </c>
      <c r="W8" s="150" t="n">
        <f aca="false">O8/21</f>
        <v>0.000605666666666667</v>
      </c>
      <c r="X8" s="51" t="n">
        <f aca="false">(O8-P8)/21</f>
        <v>0.000605666666666667</v>
      </c>
      <c r="Y8" s="51" t="n">
        <f aca="false">P8/21</f>
        <v>0</v>
      </c>
      <c r="Z8" s="146" t="n">
        <f aca="false">W8/C8</f>
        <v>0.0283114414372302</v>
      </c>
      <c r="AA8" s="153" t="n">
        <f aca="false">X8/(C8-D8)</f>
        <v>0.0283114414372302</v>
      </c>
      <c r="AB8" s="146" t="e">
        <f aca="false">Y8/D8</f>
        <v>#DIV/0!</v>
      </c>
      <c r="AC8" s="146" t="e">
        <f aca="false">rri(20,E8,K8)</f>
        <v>#NAME?</v>
      </c>
      <c r="AD8" s="146" t="e">
        <f aca="false">rri(20,F8,L8)</f>
        <v>#NAME?</v>
      </c>
      <c r="AE8" s="153" t="e">
        <f aca="false">rri(20,(E8-F8),(K8-L8))</f>
        <v>#NAME?</v>
      </c>
      <c r="AF8" s="146" t="n">
        <f aca="false">Q8</f>
        <v>0</v>
      </c>
      <c r="AG8" s="154" t="n">
        <f aca="false">IF(ISNUMBER(AE8),AE8,0)</f>
        <v>0</v>
      </c>
    </row>
    <row r="9" customFormat="false" ht="12.75" hidden="false" customHeight="true" outlineLevel="0" collapsed="false">
      <c r="A9" s="40" t="s">
        <v>244</v>
      </c>
      <c r="B9" s="56" t="str">
        <f aca="false" t="array" ref="B9:B9">INDEX(Countries!$D$2:$D$255, MATCH(A9, Countries!$B$2:$B$255, 0))</f>
        <v>ATG</v>
      </c>
      <c r="C9" s="77" t="n">
        <v>9.064915</v>
      </c>
      <c r="D9" s="77" t="n">
        <v>4.494175</v>
      </c>
      <c r="E9" s="77" t="n">
        <v>9.048649</v>
      </c>
      <c r="F9" s="77" t="n">
        <v>4.479555</v>
      </c>
      <c r="G9" s="77" t="n">
        <v>9.048649</v>
      </c>
      <c r="H9" s="77" t="n">
        <v>4.479555</v>
      </c>
      <c r="I9" s="77" t="n">
        <v>8.856625</v>
      </c>
      <c r="J9" s="77" t="n">
        <v>4.435916</v>
      </c>
      <c r="K9" s="77" t="n">
        <v>8.863024</v>
      </c>
      <c r="L9" s="77" t="n">
        <v>4.444657</v>
      </c>
      <c r="M9" s="150" t="n">
        <f aca="false">K9-L9</f>
        <v>4.418367</v>
      </c>
      <c r="N9" s="150" t="n">
        <f aca="false">M9*100</f>
        <v>441.8367</v>
      </c>
      <c r="O9" s="150" t="n">
        <f aca="false">E9-K9</f>
        <v>0.185625</v>
      </c>
      <c r="P9" s="150" t="n">
        <f aca="false">F9-L9</f>
        <v>0.0348979999999992</v>
      </c>
      <c r="Q9" s="146" t="n">
        <f aca="false">L9/K9</f>
        <v>0.501483128106163</v>
      </c>
      <c r="R9" s="146" t="n">
        <f aca="false">O9/E9</f>
        <v>0.0205141121066802</v>
      </c>
      <c r="S9" s="151" t="n">
        <f aca="false">((E9-F9)-(K9-L9))/(E9-F9)</f>
        <v>0.0329883780022912</v>
      </c>
      <c r="T9" s="146" t="n">
        <f aca="false">P9/F9</f>
        <v>0.00779050597659795</v>
      </c>
      <c r="U9" s="151" t="e">
        <f aca="false">K9/$K$128</f>
        <v>#VALUE!</v>
      </c>
      <c r="V9" s="152" t="n">
        <f aca="false">P9/O9</f>
        <v>0.188002693602689</v>
      </c>
      <c r="W9" s="150" t="n">
        <f aca="false">O9/21</f>
        <v>0.00883928571428571</v>
      </c>
      <c r="X9" s="51" t="n">
        <f aca="false">(O9-P9)/21</f>
        <v>0.00717747619047622</v>
      </c>
      <c r="Y9" s="51" t="n">
        <f aca="false">P9/21</f>
        <v>0.00166180952380949</v>
      </c>
      <c r="Z9" s="146" t="n">
        <f aca="false">W9/C9</f>
        <v>0.00097510960822972</v>
      </c>
      <c r="AA9" s="153" t="n">
        <f aca="false">X9/(C9-D9)</f>
        <v>0.00157030944452676</v>
      </c>
      <c r="AB9" s="146" t="n">
        <f aca="false">Y9/D9</f>
        <v>0.000369769651562186</v>
      </c>
      <c r="AC9" s="146" t="e">
        <f aca="false">rri(20,E9,K9)</f>
        <v>#NAME?</v>
      </c>
      <c r="AD9" s="146" t="e">
        <f aca="false">rri(20,F9,L9)</f>
        <v>#NAME?</v>
      </c>
      <c r="AE9" s="153" t="e">
        <f aca="false">rri(20,(E9-F9),(K9-L9))</f>
        <v>#NAME?</v>
      </c>
      <c r="AF9" s="146" t="n">
        <f aca="false">Q9</f>
        <v>0.501483128106163</v>
      </c>
      <c r="AG9" s="154" t="n">
        <f aca="false">IF(ISNUMBER(AE9),AE9,0)</f>
        <v>0</v>
      </c>
    </row>
    <row r="10" customFormat="false" ht="12.75" hidden="false" customHeight="true" outlineLevel="0" collapsed="false">
      <c r="A10" s="40" t="s">
        <v>854</v>
      </c>
      <c r="B10" s="56" t="str">
        <f aca="false" t="array" ref="B10:B10">INDEX(Countries!$D$2:$D$255, MATCH(A10, Countries!$B$2:$B$255, 0))</f>
        <v>ABW</v>
      </c>
      <c r="C10" s="77" t="n">
        <v>0.543387</v>
      </c>
      <c r="D10" s="77" t="n">
        <v>0.008297</v>
      </c>
      <c r="E10" s="77" t="n">
        <v>0.543387</v>
      </c>
      <c r="F10" s="77" t="n">
        <v>0.008297</v>
      </c>
      <c r="G10" s="77" t="n">
        <v>0.337894</v>
      </c>
      <c r="H10" s="77" t="n">
        <v>0.008297</v>
      </c>
      <c r="I10" s="77" t="n">
        <v>0.337894</v>
      </c>
      <c r="J10" s="77" t="n">
        <v>0.008297</v>
      </c>
      <c r="K10" s="77" t="n">
        <v>0.337894</v>
      </c>
      <c r="L10" s="77" t="n">
        <v>0.008297</v>
      </c>
      <c r="M10" s="150" t="n">
        <f aca="false">K10-L10</f>
        <v>0.329597</v>
      </c>
      <c r="N10" s="150" t="n">
        <f aca="false">M10*100</f>
        <v>32.9597</v>
      </c>
      <c r="O10" s="150" t="n">
        <f aca="false">E10-K10</f>
        <v>0.205493</v>
      </c>
      <c r="P10" s="150" t="n">
        <f aca="false">F10-L10</f>
        <v>0</v>
      </c>
      <c r="Q10" s="146" t="n">
        <f aca="false">L10/K10</f>
        <v>0.0245550379704878</v>
      </c>
      <c r="R10" s="146" t="n">
        <f aca="false">O10/E10</f>
        <v>0.378170622410915</v>
      </c>
      <c r="S10" s="151" t="n">
        <f aca="false">((E10-F10)-(K10-L10))/(E10-F10)</f>
        <v>0.384034461492459</v>
      </c>
      <c r="T10" s="146" t="n">
        <f aca="false">P10/F10</f>
        <v>0</v>
      </c>
      <c r="U10" s="151" t="e">
        <f aca="false">K10/$K$128</f>
        <v>#VALUE!</v>
      </c>
      <c r="V10" s="152" t="n">
        <f aca="false">P10/O10</f>
        <v>0</v>
      </c>
      <c r="W10" s="150" t="n">
        <f aca="false">O10/21</f>
        <v>0.00978538095238095</v>
      </c>
      <c r="X10" s="51" t="n">
        <f aca="false">(O10-P10)/21</f>
        <v>0.00978538095238095</v>
      </c>
      <c r="Y10" s="51" t="n">
        <f aca="false">P10/21</f>
        <v>0</v>
      </c>
      <c r="Z10" s="146" t="n">
        <f aca="false">W10/C10</f>
        <v>0.0180081248767103</v>
      </c>
      <c r="AA10" s="153" t="n">
        <f aca="false">X10/(C10-D10)</f>
        <v>0.0182873553091647</v>
      </c>
      <c r="AB10" s="146" t="n">
        <f aca="false">Y10/D10</f>
        <v>0</v>
      </c>
      <c r="AC10" s="146" t="e">
        <f aca="false">rri(20,E10,K10)</f>
        <v>#NAME?</v>
      </c>
      <c r="AD10" s="146" t="e">
        <f aca="false">rri(20,F10,L10)</f>
        <v>#NAME?</v>
      </c>
      <c r="AE10" s="153" t="e">
        <f aca="false">rri(20,(E10-F10),(K10-L10))</f>
        <v>#NAME?</v>
      </c>
      <c r="AF10" s="146" t="n">
        <f aca="false">Q10</f>
        <v>0.0245550379704878</v>
      </c>
      <c r="AG10" s="154" t="n">
        <f aca="false">IF(ISNUMBER(AE10),AE10,0)</f>
        <v>0</v>
      </c>
    </row>
    <row r="11" customFormat="false" ht="12.75" hidden="false" customHeight="true" outlineLevel="0" collapsed="false">
      <c r="A11" s="40" t="s">
        <v>147</v>
      </c>
      <c r="B11" s="56" t="str">
        <f aca="false" t="array" ref="B11:B11">INDEX(Countries!$D$2:$D$255, MATCH(A11, Countries!$B$2:$B$255, 0))</f>
        <v>AUS</v>
      </c>
      <c r="C11" s="77" t="n">
        <v>10092.357902</v>
      </c>
      <c r="D11" s="77" t="n">
        <v>5038.730573</v>
      </c>
      <c r="E11" s="77" t="n">
        <v>9951.484408</v>
      </c>
      <c r="F11" s="77" t="n">
        <v>4976.177233</v>
      </c>
      <c r="G11" s="77" t="n">
        <v>9857.920227</v>
      </c>
      <c r="H11" s="77" t="n">
        <v>4946.605567</v>
      </c>
      <c r="I11" s="77" t="n">
        <v>9892.705637</v>
      </c>
      <c r="J11" s="77" t="n">
        <v>4939.60614</v>
      </c>
      <c r="K11" s="77" t="n">
        <v>9671.315681</v>
      </c>
      <c r="L11" s="77" t="n">
        <v>4842.996015</v>
      </c>
      <c r="M11" s="150" t="n">
        <f aca="false">K11-L11</f>
        <v>4828.319666</v>
      </c>
      <c r="N11" s="150" t="n">
        <f aca="false">M11*100</f>
        <v>482831.9666</v>
      </c>
      <c r="O11" s="156" t="n">
        <f aca="false">E11-K11</f>
        <v>280.168727</v>
      </c>
      <c r="P11" s="156" t="n">
        <f aca="false">F11-L11</f>
        <v>133.181218000001</v>
      </c>
      <c r="Q11" s="157" t="n">
        <f aca="false">L11/K11</f>
        <v>0.500758756589284</v>
      </c>
      <c r="R11" s="157" t="n">
        <f aca="false">O11/E11</f>
        <v>0.0281534608821547</v>
      </c>
      <c r="S11" s="158" t="n">
        <f aca="false">((E11-F11)-(K11-L11))/(E11-F11)</f>
        <v>0.0295434038200867</v>
      </c>
      <c r="T11" s="157" t="n">
        <f aca="false">P11/F11</f>
        <v>0.0267637609683185</v>
      </c>
      <c r="U11" s="158" t="e">
        <f aca="false">K11/$K$128</f>
        <v>#VALUE!</v>
      </c>
      <c r="V11" s="159" t="n">
        <f aca="false">P11/O11</f>
        <v>0.47536075644874</v>
      </c>
      <c r="W11" s="156" t="n">
        <f aca="false">O11/21</f>
        <v>13.341367952381</v>
      </c>
      <c r="X11" s="160" t="n">
        <f aca="false">(O11-P11)/21</f>
        <v>6.99940519047617</v>
      </c>
      <c r="Y11" s="160" t="n">
        <f aca="false">P11/21</f>
        <v>6.34196276190479</v>
      </c>
      <c r="Z11" s="157" t="n">
        <f aca="false">W11/C11</f>
        <v>0.00132192774789894</v>
      </c>
      <c r="AA11" s="157" t="n">
        <f aca="false">X11/(C11-D11)</f>
        <v>0.00138502598921579</v>
      </c>
      <c r="AB11" s="157" t="n">
        <f aca="false">Y11/D11</f>
        <v>0.00125864295977407</v>
      </c>
      <c r="AC11" s="157" t="e">
        <f aca="false">rri(20,E11,K11)</f>
        <v>#NAME?</v>
      </c>
      <c r="AD11" s="157" t="e">
        <f aca="false">rri(20,F11,L11)</f>
        <v>#NAME?</v>
      </c>
      <c r="AE11" s="153" t="e">
        <f aca="false">rri(20,(E11-F11),(K11-L11))</f>
        <v>#NAME?</v>
      </c>
      <c r="AF11" s="157" t="n">
        <f aca="false">Q11</f>
        <v>0.500758756589284</v>
      </c>
      <c r="AG11" s="154" t="n">
        <f aca="false">IF(ISNUMBER(AE11),AE11,0)</f>
        <v>0</v>
      </c>
    </row>
    <row r="12" customFormat="false" ht="12.75" hidden="false" customHeight="true" outlineLevel="0" collapsed="false">
      <c r="A12" s="40" t="s">
        <v>148</v>
      </c>
      <c r="B12" s="56" t="str">
        <f aca="false" t="array" ref="B12:B12">INDEX(Countries!$D$2:$D$255, MATCH(A12, Countries!$B$2:$B$255, 0))</f>
        <v>BHS</v>
      </c>
      <c r="C12" s="77" t="n">
        <v>1087.75381</v>
      </c>
      <c r="D12" s="77" t="n">
        <v>689.488613</v>
      </c>
      <c r="E12" s="77" t="n">
        <v>1078.913006</v>
      </c>
      <c r="F12" s="77" t="n">
        <v>684.676938</v>
      </c>
      <c r="G12" s="77" t="n">
        <v>1030.588846</v>
      </c>
      <c r="H12" s="77" t="n">
        <v>656.930166</v>
      </c>
      <c r="I12" s="77" t="n">
        <v>988.669217</v>
      </c>
      <c r="J12" s="77" t="n">
        <v>631.735577</v>
      </c>
      <c r="K12" s="77" t="n">
        <v>969.685325</v>
      </c>
      <c r="L12" s="77" t="n">
        <v>629.326459</v>
      </c>
      <c r="M12" s="150" t="n">
        <f aca="false">K12-L12</f>
        <v>340.358866</v>
      </c>
      <c r="N12" s="150" t="n">
        <f aca="false">M12*100</f>
        <v>34035.8866</v>
      </c>
      <c r="O12" s="156" t="n">
        <f aca="false">E12-K12</f>
        <v>109.227681</v>
      </c>
      <c r="P12" s="156" t="n">
        <f aca="false">F12-L12</f>
        <v>55.350479</v>
      </c>
      <c r="Q12" s="157" t="n">
        <f aca="false">L12/K12</f>
        <v>0.649000704429553</v>
      </c>
      <c r="R12" s="157" t="n">
        <f aca="false">O12/E12</f>
        <v>0.10123863591649</v>
      </c>
      <c r="S12" s="158" t="n">
        <f aca="false">((E12-F12)-(K12-L12))/(E12-F12)</f>
        <v>0.136662285298564</v>
      </c>
      <c r="T12" s="157" t="n">
        <f aca="false">P12/F12</f>
        <v>0.0808417458337117</v>
      </c>
      <c r="U12" s="158" t="e">
        <f aca="false">K12/$K$128</f>
        <v>#VALUE!</v>
      </c>
      <c r="V12" s="159" t="n">
        <f aca="false">P12/O12</f>
        <v>0.506744064263343</v>
      </c>
      <c r="W12" s="156" t="n">
        <f aca="false">O12/21</f>
        <v>5.20131814285714</v>
      </c>
      <c r="X12" s="160" t="n">
        <f aca="false">(O12-P12)/21</f>
        <v>2.56558104761905</v>
      </c>
      <c r="Y12" s="160" t="n">
        <f aca="false">P12/21</f>
        <v>2.63573709523809</v>
      </c>
      <c r="Z12" s="157" t="n">
        <f aca="false">W12/C12</f>
        <v>0.00478170528573661</v>
      </c>
      <c r="AA12" s="157" t="n">
        <f aca="false">X12/(C12-D12)</f>
        <v>0.00644189114927622</v>
      </c>
      <c r="AB12" s="157" t="n">
        <f aca="false">Y12/D12</f>
        <v>0.00382274202291734</v>
      </c>
      <c r="AC12" s="157" t="e">
        <f aca="false">rri(20,E12,K12)</f>
        <v>#NAME?</v>
      </c>
      <c r="AD12" s="157" t="e">
        <f aca="false">rri(20,F12,L12)</f>
        <v>#NAME?</v>
      </c>
      <c r="AE12" s="153" t="e">
        <f aca="false">rri(20,(E12-F12),(K12-L12))</f>
        <v>#NAME?</v>
      </c>
      <c r="AF12" s="157" t="n">
        <f aca="false">Q12</f>
        <v>0.649000704429553</v>
      </c>
      <c r="AG12" s="154" t="n">
        <f aca="false">IF(ISNUMBER(AE12),AE12,0)</f>
        <v>0</v>
      </c>
    </row>
    <row r="13" customFormat="false" ht="12.75" hidden="false" customHeight="true" outlineLevel="0" collapsed="false">
      <c r="A13" s="40" t="s">
        <v>245</v>
      </c>
      <c r="B13" s="56" t="str">
        <f aca="false" t="array" ref="B13:B13">INDEX(Countries!$D$2:$D$255, MATCH(A13, Countries!$B$2:$B$255, 0))</f>
        <v>BHR</v>
      </c>
      <c r="C13" s="77" t="n">
        <v>0.65473</v>
      </c>
      <c r="D13" s="77" t="n">
        <v>0</v>
      </c>
      <c r="E13" s="77" t="n">
        <v>0.65473</v>
      </c>
      <c r="F13" s="77" t="n">
        <v>0</v>
      </c>
      <c r="G13" s="77" t="n">
        <v>0.651996</v>
      </c>
      <c r="H13" s="77" t="n">
        <v>0</v>
      </c>
      <c r="I13" s="77" t="n">
        <v>0.651996</v>
      </c>
      <c r="J13" s="77" t="n">
        <v>0</v>
      </c>
      <c r="K13" s="77" t="n">
        <v>0.651449</v>
      </c>
      <c r="L13" s="77" t="n">
        <v>0</v>
      </c>
      <c r="M13" s="150" t="n">
        <f aca="false">K13-L13</f>
        <v>0.651449</v>
      </c>
      <c r="N13" s="150" t="n">
        <f aca="false">M13*100</f>
        <v>65.1449</v>
      </c>
      <c r="O13" s="150" t="n">
        <f aca="false">E13-K13</f>
        <v>0.00328100000000009</v>
      </c>
      <c r="P13" s="150" t="n">
        <f aca="false">F13-L13</f>
        <v>0</v>
      </c>
      <c r="Q13" s="146" t="n">
        <f aca="false">L13/K13</f>
        <v>0</v>
      </c>
      <c r="R13" s="146" t="n">
        <f aca="false">O13/E13</f>
        <v>0.00501122600155803</v>
      </c>
      <c r="S13" s="151" t="n">
        <f aca="false">((E13-F13)-(K13-L13))/(E13-F13)</f>
        <v>0.00501122600155803</v>
      </c>
      <c r="T13" s="146" t="e">
        <f aca="false">P13/F13</f>
        <v>#DIV/0!</v>
      </c>
      <c r="U13" s="151" t="e">
        <f aca="false">K13/$K$128</f>
        <v>#VALUE!</v>
      </c>
      <c r="V13" s="152" t="n">
        <f aca="false">P13/O13</f>
        <v>0</v>
      </c>
      <c r="W13" s="150" t="n">
        <f aca="false">O13/21</f>
        <v>0.000156238095238099</v>
      </c>
      <c r="X13" s="51" t="n">
        <f aca="false">(O13-P13)/21</f>
        <v>0.000156238095238099</v>
      </c>
      <c r="Y13" s="51" t="n">
        <f aca="false">P13/21</f>
        <v>0</v>
      </c>
      <c r="Z13" s="146" t="n">
        <f aca="false">W13/C13</f>
        <v>0.000238629809598001</v>
      </c>
      <c r="AA13" s="153" t="n">
        <f aca="false">X13/(C13-D13)</f>
        <v>0.000238629809598001</v>
      </c>
      <c r="AB13" s="146" t="e">
        <f aca="false">Y13/D13</f>
        <v>#DIV/0!</v>
      </c>
      <c r="AC13" s="146" t="e">
        <f aca="false">rri(20,E13,K13)</f>
        <v>#NAME?</v>
      </c>
      <c r="AD13" s="146" t="e">
        <f aca="false">rri(20,F13,L13)</f>
        <v>#NAME?</v>
      </c>
      <c r="AE13" s="153" t="e">
        <f aca="false">rri(20,(E13-F13),(K13-L13))</f>
        <v>#NAME?</v>
      </c>
      <c r="AF13" s="146" t="n">
        <f aca="false">Q13</f>
        <v>0</v>
      </c>
      <c r="AG13" s="154" t="n">
        <f aca="false">IF(ISNUMBER(AE13),AE13,0)</f>
        <v>0</v>
      </c>
    </row>
    <row r="14" customFormat="false" ht="12.75" hidden="false" customHeight="true" outlineLevel="0" collapsed="false">
      <c r="A14" s="40" t="s">
        <v>246</v>
      </c>
      <c r="B14" s="56" t="str">
        <f aca="false" t="array" ref="B14:B14">INDEX(Countries!$D$2:$D$255, MATCH(A14, Countries!$B$2:$B$255, 0))</f>
        <v>BGD</v>
      </c>
      <c r="C14" s="77" t="n">
        <v>4262.377482</v>
      </c>
      <c r="D14" s="77" t="n">
        <v>3848.581353</v>
      </c>
      <c r="E14" s="77" t="n">
        <v>4138.022669</v>
      </c>
      <c r="F14" s="77" t="n">
        <v>3801.738954</v>
      </c>
      <c r="G14" s="77" t="n">
        <v>4137.246296</v>
      </c>
      <c r="H14" s="77" t="n">
        <v>3790.279334</v>
      </c>
      <c r="I14" s="77" t="n">
        <v>4142.574441</v>
      </c>
      <c r="J14" s="77" t="n">
        <v>3797.823372</v>
      </c>
      <c r="K14" s="77" t="n">
        <v>4086.55504</v>
      </c>
      <c r="L14" s="77" t="n">
        <v>3752.017996</v>
      </c>
      <c r="M14" s="150" t="n">
        <f aca="false">K14-L14</f>
        <v>334.537044</v>
      </c>
      <c r="N14" s="150" t="n">
        <f aca="false">M14*100</f>
        <v>33453.7044</v>
      </c>
      <c r="O14" s="150" t="n">
        <f aca="false">E14-K14</f>
        <v>51.4676289999998</v>
      </c>
      <c r="P14" s="150" t="n">
        <f aca="false">F14-L14</f>
        <v>49.7209579999999</v>
      </c>
      <c r="Q14" s="146" t="n">
        <f aca="false">L14/K14</f>
        <v>0.918137149573299</v>
      </c>
      <c r="R14" s="146" t="n">
        <f aca="false">O14/E14</f>
        <v>0.0124377349079234</v>
      </c>
      <c r="S14" s="151" t="n">
        <f aca="false">((E14-F14)-(K14-L14))/(E14-F14)</f>
        <v>0.00519403980058885</v>
      </c>
      <c r="T14" s="146" t="n">
        <f aca="false">P14/F14</f>
        <v>0.013078477665513</v>
      </c>
      <c r="U14" s="151" t="e">
        <f aca="false">K14/$K$128</f>
        <v>#VALUE!</v>
      </c>
      <c r="V14" s="152" t="n">
        <f aca="false">P14/O14</f>
        <v>0.966062726534384</v>
      </c>
      <c r="W14" s="150" t="n">
        <f aca="false">O14/21</f>
        <v>2.45083947619046</v>
      </c>
      <c r="X14" s="51" t="n">
        <f aca="false">(O14-P14)/21</f>
        <v>0.0831748095238037</v>
      </c>
      <c r="Y14" s="51" t="n">
        <f aca="false">P14/21</f>
        <v>2.36766466666666</v>
      </c>
      <c r="Z14" s="146" t="n">
        <f aca="false">W14/C14</f>
        <v>0.00057499353038072</v>
      </c>
      <c r="AA14" s="153" t="n">
        <f aca="false">X14/(C14-D14)</f>
        <v>0.000201004319989189</v>
      </c>
      <c r="AB14" s="146" t="n">
        <f aca="false">Y14/D14</f>
        <v>0.000615204525901745</v>
      </c>
      <c r="AC14" s="146" t="e">
        <f aca="false">rri(20,E14,K14)</f>
        <v>#NAME?</v>
      </c>
      <c r="AD14" s="146" t="e">
        <f aca="false">rri(20,F14,L14)</f>
        <v>#NAME?</v>
      </c>
      <c r="AE14" s="153" t="e">
        <f aca="false">rri(20,(E14-F14),(K14-L14))</f>
        <v>#NAME?</v>
      </c>
      <c r="AF14" s="146" t="n">
        <f aca="false">Q14</f>
        <v>0.918137149573299</v>
      </c>
      <c r="AG14" s="154" t="n">
        <f aca="false">IF(ISNUMBER(AE14),AE14,0)</f>
        <v>0</v>
      </c>
    </row>
    <row r="15" customFormat="false" ht="12.75" hidden="false" customHeight="true" outlineLevel="0" collapsed="false">
      <c r="A15" s="40" t="s">
        <v>247</v>
      </c>
      <c r="B15" s="56" t="str">
        <f aca="false" t="array" ref="B15:B15">INDEX(Countries!$D$2:$D$255, MATCH(A15, Countries!$B$2:$B$255, 0))</f>
        <v>BRB</v>
      </c>
      <c r="C15" s="77" t="n">
        <v>0.136871</v>
      </c>
      <c r="D15" s="77" t="n">
        <v>0</v>
      </c>
      <c r="E15" s="77" t="n">
        <v>0.136871</v>
      </c>
      <c r="F15" s="77" t="n">
        <v>0</v>
      </c>
      <c r="G15" s="77" t="n">
        <v>0.136871</v>
      </c>
      <c r="H15" s="77" t="n">
        <v>0</v>
      </c>
      <c r="I15" s="77" t="n">
        <v>0.136871</v>
      </c>
      <c r="J15" s="77" t="n">
        <v>0</v>
      </c>
      <c r="K15" s="77" t="n">
        <v>0.136871</v>
      </c>
      <c r="L15" s="77" t="n">
        <v>0</v>
      </c>
      <c r="M15" s="150" t="n">
        <f aca="false">K15-L15</f>
        <v>0.136871</v>
      </c>
      <c r="N15" s="150" t="n">
        <f aca="false">M15*100</f>
        <v>13.6871</v>
      </c>
      <c r="O15" s="150" t="n">
        <f aca="false">E15-K15</f>
        <v>0</v>
      </c>
      <c r="P15" s="150" t="n">
        <f aca="false">F15-L15</f>
        <v>0</v>
      </c>
      <c r="Q15" s="146" t="n">
        <f aca="false">L15/K15</f>
        <v>0</v>
      </c>
      <c r="R15" s="146" t="n">
        <f aca="false">O15/E15</f>
        <v>0</v>
      </c>
      <c r="S15" s="151" t="n">
        <f aca="false">((E15-F15)-(K15-L15))/(E15-F15)</f>
        <v>0</v>
      </c>
      <c r="T15" s="146" t="e">
        <f aca="false">P15/F15</f>
        <v>#DIV/0!</v>
      </c>
      <c r="U15" s="151" t="e">
        <f aca="false">K15/$K$128</f>
        <v>#VALUE!</v>
      </c>
      <c r="V15" s="152" t="e">
        <f aca="false">P15/O15</f>
        <v>#DIV/0!</v>
      </c>
      <c r="W15" s="150" t="n">
        <f aca="false">O15/21</f>
        <v>0</v>
      </c>
      <c r="X15" s="51" t="n">
        <f aca="false">(O15-P15)/21</f>
        <v>0</v>
      </c>
      <c r="Y15" s="51" t="n">
        <f aca="false">P15/21</f>
        <v>0</v>
      </c>
      <c r="Z15" s="146" t="n">
        <f aca="false">W15/C15</f>
        <v>0</v>
      </c>
      <c r="AA15" s="153" t="n">
        <f aca="false">X15/(C15-D15)</f>
        <v>0</v>
      </c>
      <c r="AB15" s="146" t="e">
        <f aca="false">Y15/D15</f>
        <v>#DIV/0!</v>
      </c>
      <c r="AC15" s="146" t="e">
        <f aca="false">rri(20,E15,K15)</f>
        <v>#NAME?</v>
      </c>
      <c r="AD15" s="146" t="e">
        <f aca="false">rri(20,F15,L15)</f>
        <v>#NAME?</v>
      </c>
      <c r="AE15" s="153" t="e">
        <f aca="false">rri(20,(E15-F15),(K15-L15))</f>
        <v>#NAME?</v>
      </c>
      <c r="AF15" s="146" t="n">
        <f aca="false">Q15</f>
        <v>0</v>
      </c>
      <c r="AG15" s="154" t="n">
        <f aca="false">IF(ISNUMBER(AE15),AE15,0)</f>
        <v>0</v>
      </c>
    </row>
    <row r="16" customFormat="false" ht="12.75" hidden="false" customHeight="true" outlineLevel="0" collapsed="false">
      <c r="A16" s="40" t="s">
        <v>248</v>
      </c>
      <c r="B16" s="56" t="str">
        <f aca="false" t="array" ref="B16:B16">INDEX(Countries!$D$2:$D$255, MATCH(A16, Countries!$B$2:$B$255, 0))</f>
        <v>BLZ</v>
      </c>
      <c r="C16" s="77" t="n">
        <v>503.518797</v>
      </c>
      <c r="D16" s="77" t="n">
        <v>160.768486</v>
      </c>
      <c r="E16" s="77" t="n">
        <v>475.082803</v>
      </c>
      <c r="F16" s="77" t="n">
        <v>148.346731</v>
      </c>
      <c r="G16" s="77" t="n">
        <v>464.941544</v>
      </c>
      <c r="H16" s="77" t="n">
        <v>141.812582</v>
      </c>
      <c r="I16" s="77" t="n">
        <v>402.585942</v>
      </c>
      <c r="J16" s="77" t="n">
        <v>129.571011</v>
      </c>
      <c r="K16" s="77" t="n">
        <v>431.331098</v>
      </c>
      <c r="L16" s="77" t="n">
        <v>134.052046</v>
      </c>
      <c r="M16" s="150" t="n">
        <f aca="false">K16-L16</f>
        <v>297.279052</v>
      </c>
      <c r="N16" s="150" t="n">
        <f aca="false">M16*100</f>
        <v>29727.9052</v>
      </c>
      <c r="O16" s="150" t="n">
        <f aca="false">E16-K16</f>
        <v>43.751705</v>
      </c>
      <c r="P16" s="150" t="n">
        <f aca="false">F16-L16</f>
        <v>14.294685</v>
      </c>
      <c r="Q16" s="146" t="n">
        <f aca="false">L16/K16</f>
        <v>0.310786879549315</v>
      </c>
      <c r="R16" s="146" t="n">
        <f aca="false">O16/E16</f>
        <v>0.0920927988210089</v>
      </c>
      <c r="S16" s="151" t="n">
        <f aca="false">((E16-F16)-(K16-L16))/(E16-F16)</f>
        <v>0.0901553961265717</v>
      </c>
      <c r="T16" s="146" t="n">
        <f aca="false">P16/F16</f>
        <v>0.0963599595598774</v>
      </c>
      <c r="U16" s="151" t="e">
        <f aca="false">K16/$K$128</f>
        <v>#VALUE!</v>
      </c>
      <c r="V16" s="152" t="n">
        <f aca="false">P16/O16</f>
        <v>0.326722924283751</v>
      </c>
      <c r="W16" s="150" t="n">
        <f aca="false">O16/21</f>
        <v>2.08341452380952</v>
      </c>
      <c r="X16" s="51" t="n">
        <f aca="false">(O16-P16)/21</f>
        <v>1.40271523809524</v>
      </c>
      <c r="Y16" s="51" t="n">
        <f aca="false">P16/21</f>
        <v>0.680699285714286</v>
      </c>
      <c r="Z16" s="146" t="n">
        <f aca="false">W16/C16</f>
        <v>0.00413770952787195</v>
      </c>
      <c r="AA16" s="153" t="n">
        <f aca="false">X16/(C16-D16)</f>
        <v>0.00409252798050776</v>
      </c>
      <c r="AB16" s="146" t="n">
        <f aca="false">Y16/D16</f>
        <v>0.00423403431014637</v>
      </c>
      <c r="AC16" s="146" t="e">
        <f aca="false">rri(20,E16,K16)</f>
        <v>#NAME?</v>
      </c>
      <c r="AD16" s="146" t="e">
        <f aca="false">rri(20,F16,L16)</f>
        <v>#NAME?</v>
      </c>
      <c r="AE16" s="153" t="e">
        <f aca="false">rri(20,(E16-F16),(K16-L16))</f>
        <v>#NAME?</v>
      </c>
      <c r="AF16" s="146" t="n">
        <f aca="false">Q16</f>
        <v>0.310786879549315</v>
      </c>
      <c r="AG16" s="154" t="n">
        <f aca="false">IF(ISNUMBER(AE16),AE16,0)</f>
        <v>0</v>
      </c>
    </row>
    <row r="17" customFormat="false" ht="12.75" hidden="false" customHeight="true" outlineLevel="0" collapsed="false">
      <c r="A17" s="40" t="s">
        <v>249</v>
      </c>
      <c r="B17" s="56" t="str">
        <f aca="false" t="array" ref="B17:B17">INDEX(Countries!$D$2:$D$255, MATCH(A17, Countries!$B$2:$B$255, 0))</f>
        <v>BEN</v>
      </c>
      <c r="C17" s="77" t="n">
        <v>1.538459</v>
      </c>
      <c r="D17" s="77" t="n">
        <v>0</v>
      </c>
      <c r="E17" s="77" t="n">
        <v>1.194635</v>
      </c>
      <c r="F17" s="77" t="n">
        <v>0</v>
      </c>
      <c r="G17" s="77" t="n">
        <v>0.824222</v>
      </c>
      <c r="H17" s="77" t="n">
        <v>0</v>
      </c>
      <c r="I17" s="77" t="n">
        <v>0.802468</v>
      </c>
      <c r="J17" s="77" t="n">
        <v>0</v>
      </c>
      <c r="K17" s="77" t="n">
        <v>1.401896</v>
      </c>
      <c r="L17" s="77" t="n">
        <v>0</v>
      </c>
      <c r="M17" s="150" t="n">
        <f aca="false">K17-L17</f>
        <v>1.401896</v>
      </c>
      <c r="N17" s="150" t="n">
        <f aca="false">M17*100</f>
        <v>140.1896</v>
      </c>
      <c r="O17" s="150" t="n">
        <f aca="false">E17-K17</f>
        <v>-0.207261</v>
      </c>
      <c r="P17" s="150" t="n">
        <f aca="false">F17-L17</f>
        <v>0</v>
      </c>
      <c r="Q17" s="146" t="n">
        <f aca="false">L17/K17</f>
        <v>0</v>
      </c>
      <c r="R17" s="146" t="n">
        <f aca="false">O17/E17</f>
        <v>-0.173493158998355</v>
      </c>
      <c r="S17" s="151" t="n">
        <f aca="false">((E17-F17)-(K17-L17))/(E17-F17)</f>
        <v>-0.173493158998355</v>
      </c>
      <c r="T17" s="146" t="e">
        <f aca="false">P17/F17</f>
        <v>#DIV/0!</v>
      </c>
      <c r="U17" s="151" t="e">
        <f aca="false">K17/$K$128</f>
        <v>#VALUE!</v>
      </c>
      <c r="V17" s="152" t="n">
        <f aca="false">P17/O17</f>
        <v>-0</v>
      </c>
      <c r="W17" s="150" t="n">
        <f aca="false">O17/21</f>
        <v>-0.00986957142857144</v>
      </c>
      <c r="X17" s="51" t="n">
        <f aca="false">(O17-P17)/21</f>
        <v>-0.00986957142857144</v>
      </c>
      <c r="Y17" s="51" t="n">
        <f aca="false">P17/21</f>
        <v>0</v>
      </c>
      <c r="Z17" s="146" t="n">
        <f aca="false">W17/C17</f>
        <v>-0.00641523201370426</v>
      </c>
      <c r="AA17" s="153" t="n">
        <f aca="false">X17/(C17-D17)</f>
        <v>-0.00641523201370426</v>
      </c>
      <c r="AB17" s="146" t="e">
        <f aca="false">Y17/D17</f>
        <v>#DIV/0!</v>
      </c>
      <c r="AC17" s="146" t="e">
        <f aca="false">rri(20,E17,K17)</f>
        <v>#NAME?</v>
      </c>
      <c r="AD17" s="146" t="e">
        <f aca="false">rri(20,F17,L17)</f>
        <v>#NAME?</v>
      </c>
      <c r="AE17" s="153" t="e">
        <f aca="false">rri(20,(E17-F17),(K17-L17))</f>
        <v>#NAME?</v>
      </c>
      <c r="AF17" s="146" t="n">
        <f aca="false">Q17</f>
        <v>0</v>
      </c>
      <c r="AG17" s="154" t="n">
        <f aca="false">IF(ISNUMBER(AE17),AE17,0)</f>
        <v>0</v>
      </c>
    </row>
    <row r="18" customFormat="false" ht="12.75" hidden="false" customHeight="true" outlineLevel="0" collapsed="false">
      <c r="A18" s="40" t="s">
        <v>251</v>
      </c>
      <c r="B18" s="56" t="str">
        <f aca="false" t="array" ref="B18:B18">INDEX(Countries!$D$2:$D$255, MATCH(A18, Countries!$B$2:$B$255, 0))</f>
        <v>BES</v>
      </c>
      <c r="C18" s="77" t="n">
        <v>2.148568</v>
      </c>
      <c r="D18" s="77" t="n">
        <v>2.028814</v>
      </c>
      <c r="E18" s="77" t="n">
        <v>2.147973</v>
      </c>
      <c r="F18" s="77" t="n">
        <v>2.028219</v>
      </c>
      <c r="G18" s="77" t="n">
        <v>1.819701</v>
      </c>
      <c r="H18" s="77" t="n">
        <v>1.819698</v>
      </c>
      <c r="I18" s="77" t="n">
        <v>1.657952</v>
      </c>
      <c r="J18" s="77" t="n">
        <v>1.65795</v>
      </c>
      <c r="K18" s="77" t="n">
        <v>1.6639</v>
      </c>
      <c r="L18" s="77" t="n">
        <v>1.663897</v>
      </c>
      <c r="M18" s="150" t="n">
        <f aca="false">K18-L18</f>
        <v>2.99999999997524E-006</v>
      </c>
      <c r="N18" s="150" t="n">
        <f aca="false">M18*100</f>
        <v>0.000299999999997524</v>
      </c>
      <c r="O18" s="150" t="n">
        <f aca="false">E18-K18</f>
        <v>0.484073</v>
      </c>
      <c r="P18" s="150" t="n">
        <f aca="false">F18-L18</f>
        <v>0.364322</v>
      </c>
      <c r="Q18" s="146" t="n">
        <f aca="false">L18/K18</f>
        <v>0.999998197007032</v>
      </c>
      <c r="R18" s="146" t="n">
        <f aca="false">O18/E18</f>
        <v>0.225362702417582</v>
      </c>
      <c r="S18" s="151" t="n">
        <f aca="false">((E18-F18)-(K18-L18))/(E18-F18)</f>
        <v>0.999974948644722</v>
      </c>
      <c r="T18" s="146" t="n">
        <f aca="false">P18/F18</f>
        <v>0.179626559064874</v>
      </c>
      <c r="U18" s="151" t="e">
        <f aca="false">K18/$K$128</f>
        <v>#VALUE!</v>
      </c>
      <c r="V18" s="152" t="n">
        <f aca="false">P18/O18</f>
        <v>0.75261789027688</v>
      </c>
      <c r="W18" s="150" t="n">
        <f aca="false">O18/21</f>
        <v>0.0230510952380952</v>
      </c>
      <c r="X18" s="51" t="n">
        <f aca="false">(O18-P18)/21</f>
        <v>0.00570242857142857</v>
      </c>
      <c r="Y18" s="51" t="n">
        <f aca="false">P18/21</f>
        <v>0.0173486666666667</v>
      </c>
      <c r="Z18" s="146" t="n">
        <f aca="false">W18/C18</f>
        <v>0.0107285853824944</v>
      </c>
      <c r="AA18" s="153" t="n">
        <f aca="false">X18/(C18-D18)</f>
        <v>0.0476178546973677</v>
      </c>
      <c r="AB18" s="146" t="n">
        <f aca="false">Y18/D18</f>
        <v>0.00855113710111753</v>
      </c>
      <c r="AC18" s="146" t="e">
        <f aca="false">rri(20,E18,K18)</f>
        <v>#NAME?</v>
      </c>
      <c r="AD18" s="146" t="e">
        <f aca="false">rri(20,F18,L18)</f>
        <v>#NAME?</v>
      </c>
      <c r="AE18" s="153" t="e">
        <f aca="false">rri(20,(E18-F18),(K18-L18))</f>
        <v>#NAME?</v>
      </c>
      <c r="AF18" s="146" t="n">
        <f aca="false">Q18</f>
        <v>0.999998197007032</v>
      </c>
      <c r="AG18" s="154" t="n">
        <f aca="false">IF(ISNUMBER(AE18),AE18,0)</f>
        <v>0</v>
      </c>
    </row>
    <row r="19" customFormat="false" ht="12.75" hidden="false" customHeight="true" outlineLevel="0" collapsed="false">
      <c r="A19" s="40" t="s">
        <v>252</v>
      </c>
      <c r="B19" s="56" t="str">
        <f aca="false" t="array" ref="B19:B19">INDEX(Countries!$D$2:$D$255, MATCH(A19, Countries!$B$2:$B$255, 0))</f>
        <v>BRA</v>
      </c>
      <c r="C19" s="77" t="n">
        <v>11509.770102</v>
      </c>
      <c r="D19" s="77" t="n">
        <v>9917.726259</v>
      </c>
      <c r="E19" s="77" t="n">
        <v>11251.693312</v>
      </c>
      <c r="F19" s="77" t="n">
        <v>9693.614543</v>
      </c>
      <c r="G19" s="77" t="n">
        <v>10988.445565</v>
      </c>
      <c r="H19" s="77" t="n">
        <v>9482.726047</v>
      </c>
      <c r="I19" s="77" t="n">
        <v>11009.256051</v>
      </c>
      <c r="J19" s="77" t="n">
        <v>9514.480308</v>
      </c>
      <c r="K19" s="77" t="n">
        <v>10898.29222</v>
      </c>
      <c r="L19" s="77" t="n">
        <v>9410.118863</v>
      </c>
      <c r="M19" s="150" t="n">
        <f aca="false">K19-L19</f>
        <v>1488.173357</v>
      </c>
      <c r="N19" s="150" t="n">
        <f aca="false">M19*100</f>
        <v>148817.3357</v>
      </c>
      <c r="O19" s="150" t="n">
        <f aca="false">E19-K19</f>
        <v>353.401092</v>
      </c>
      <c r="P19" s="150" t="n">
        <f aca="false">F19-L19</f>
        <v>283.49568</v>
      </c>
      <c r="Q19" s="146" t="n">
        <f aca="false">L19/K19</f>
        <v>0.863448939800955</v>
      </c>
      <c r="R19" s="146" t="n">
        <f aca="false">O19/E19</f>
        <v>0.0314087028681359</v>
      </c>
      <c r="S19" s="151" t="n">
        <f aca="false">((E19-F19)-(K19-L19))/(E19-F19)</f>
        <v>0.0448664171483875</v>
      </c>
      <c r="T19" s="146" t="n">
        <f aca="false">P19/F19</f>
        <v>0.0292456109888049</v>
      </c>
      <c r="U19" s="151" t="e">
        <f aca="false">K19/$K$128</f>
        <v>#VALUE!</v>
      </c>
      <c r="V19" s="152" t="n">
        <f aca="false">P19/O19</f>
        <v>0.80219242786041</v>
      </c>
      <c r="W19" s="150" t="n">
        <f aca="false">O19/21</f>
        <v>16.8286234285714</v>
      </c>
      <c r="X19" s="51" t="n">
        <f aca="false">(O19-P19)/21</f>
        <v>3.32882914285715</v>
      </c>
      <c r="Y19" s="51" t="n">
        <f aca="false">P19/21</f>
        <v>13.4997942857143</v>
      </c>
      <c r="Z19" s="146" t="n">
        <f aca="false">W19/C19</f>
        <v>0.00146211638281526</v>
      </c>
      <c r="AA19" s="153" t="n">
        <f aca="false">X19/(C19-D19)</f>
        <v>0.00209091549676446</v>
      </c>
      <c r="AB19" s="146" t="n">
        <f aca="false">Y19/D19</f>
        <v>0.0013611783520909</v>
      </c>
      <c r="AC19" s="146" t="e">
        <f aca="false">rri(20,E19,K19)</f>
        <v>#NAME?</v>
      </c>
      <c r="AD19" s="146" t="e">
        <f aca="false">rri(20,F19,L19)</f>
        <v>#NAME?</v>
      </c>
      <c r="AE19" s="153" t="e">
        <f aca="false">rri(20,(E19-F19),(K19-L19))</f>
        <v>#NAME?</v>
      </c>
      <c r="AF19" s="146" t="n">
        <f aca="false">Q19</f>
        <v>0.863448939800955</v>
      </c>
      <c r="AG19" s="154" t="n">
        <f aca="false">IF(ISNUMBER(AE19),AE19,0)</f>
        <v>0</v>
      </c>
    </row>
    <row r="20" customFormat="false" ht="12.75" hidden="false" customHeight="true" outlineLevel="0" collapsed="false">
      <c r="A20" s="40" t="s">
        <v>1595</v>
      </c>
      <c r="B20" s="56" t="str">
        <f aca="false" t="array" ref="B20:B20">INDEX(Countries!$D$2:$D$255, MATCH(A20, Countries!$B$2:$B$255, 0))</f>
        <v>VGB</v>
      </c>
      <c r="C20" s="77" t="n">
        <v>0.887694</v>
      </c>
      <c r="D20" s="77" t="n">
        <v>0</v>
      </c>
      <c r="E20" s="77" t="n">
        <v>0.887694</v>
      </c>
      <c r="F20" s="77" t="n">
        <v>0</v>
      </c>
      <c r="G20" s="77" t="n">
        <v>0.887694</v>
      </c>
      <c r="H20" s="77" t="n">
        <v>0</v>
      </c>
      <c r="I20" s="77" t="n">
        <v>0.887694</v>
      </c>
      <c r="J20" s="77" t="n">
        <v>0</v>
      </c>
      <c r="K20" s="77" t="n">
        <v>0.883082</v>
      </c>
      <c r="L20" s="77" t="n">
        <v>0</v>
      </c>
      <c r="M20" s="150" t="n">
        <f aca="false">K20-L20</f>
        <v>0.883082</v>
      </c>
      <c r="N20" s="150" t="n">
        <f aca="false">M20*100</f>
        <v>88.3082</v>
      </c>
      <c r="O20" s="150" t="n">
        <f aca="false">E20-K20</f>
        <v>0.00461200000000006</v>
      </c>
      <c r="P20" s="150" t="n">
        <f aca="false">F20-L20</f>
        <v>0</v>
      </c>
      <c r="Q20" s="146" t="n">
        <f aca="false">L20/K20</f>
        <v>0</v>
      </c>
      <c r="R20" s="146" t="n">
        <f aca="false">O20/E20</f>
        <v>0.0051954840294066</v>
      </c>
      <c r="S20" s="151" t="n">
        <f aca="false">((E20-F20)-(K20-L20))/(E20-F20)</f>
        <v>0.0051954840294066</v>
      </c>
      <c r="T20" s="146" t="e">
        <f aca="false">P20/F20</f>
        <v>#DIV/0!</v>
      </c>
      <c r="U20" s="151" t="e">
        <f aca="false">K20/$K$128</f>
        <v>#VALUE!</v>
      </c>
      <c r="V20" s="152" t="n">
        <f aca="false">P20/O20</f>
        <v>0</v>
      </c>
      <c r="W20" s="150" t="n">
        <f aca="false">O20/21</f>
        <v>0.00021961904761905</v>
      </c>
      <c r="X20" s="51" t="n">
        <f aca="false">(O20-P20)/21</f>
        <v>0.00021961904761905</v>
      </c>
      <c r="Y20" s="51" t="n">
        <f aca="false">P20/21</f>
        <v>0</v>
      </c>
      <c r="Z20" s="146" t="n">
        <f aca="false">W20/C20</f>
        <v>0.000247404001400314</v>
      </c>
      <c r="AA20" s="153" t="n">
        <f aca="false">X20/(C20-D20)</f>
        <v>0.000247404001400314</v>
      </c>
      <c r="AB20" s="146" t="e">
        <f aca="false">Y20/D20</f>
        <v>#DIV/0!</v>
      </c>
      <c r="AC20" s="146" t="e">
        <f aca="false">rri(20,E20,K20)</f>
        <v>#NAME?</v>
      </c>
      <c r="AD20" s="146" t="e">
        <f aca="false">rri(20,F20,L20)</f>
        <v>#NAME?</v>
      </c>
      <c r="AE20" s="153" t="e">
        <f aca="false">rri(20,(E20-F20),(K20-L20))</f>
        <v>#NAME?</v>
      </c>
      <c r="AF20" s="146" t="n">
        <f aca="false">Q20</f>
        <v>0</v>
      </c>
      <c r="AG20" s="154" t="n">
        <f aca="false">IF(ISNUMBER(AE20),AE20,0)</f>
        <v>0</v>
      </c>
    </row>
    <row r="21" customFormat="false" ht="12.75" hidden="false" customHeight="true" outlineLevel="0" collapsed="false">
      <c r="A21" s="40" t="s">
        <v>254</v>
      </c>
      <c r="B21" s="56" t="str">
        <f aca="false" t="array" ref="B21:B21">INDEX(Countries!$D$2:$D$255, MATCH(A21, Countries!$B$2:$B$255, 0))</f>
        <v>BRN</v>
      </c>
      <c r="C21" s="77" t="n">
        <v>193.773103</v>
      </c>
      <c r="D21" s="77" t="n">
        <v>75.69471</v>
      </c>
      <c r="E21" s="77" t="n">
        <v>190.282337</v>
      </c>
      <c r="F21" s="77" t="n">
        <v>74.592331</v>
      </c>
      <c r="G21" s="77" t="n">
        <v>186.180911</v>
      </c>
      <c r="H21" s="77" t="n">
        <v>73.501573</v>
      </c>
      <c r="I21" s="77" t="n">
        <v>190.055099</v>
      </c>
      <c r="J21" s="77" t="n">
        <v>74.830218</v>
      </c>
      <c r="K21" s="77" t="n">
        <v>186.072513</v>
      </c>
      <c r="L21" s="77" t="n">
        <v>73.702274</v>
      </c>
      <c r="M21" s="150" t="n">
        <f aca="false">K21-L21</f>
        <v>112.370239</v>
      </c>
      <c r="N21" s="150" t="n">
        <f aca="false">M21*100</f>
        <v>11237.0239</v>
      </c>
      <c r="O21" s="150" t="n">
        <f aca="false">E21-K21</f>
        <v>4.20982400000003</v>
      </c>
      <c r="P21" s="150" t="n">
        <f aca="false">F21-L21</f>
        <v>0.890056999999999</v>
      </c>
      <c r="Q21" s="146" t="n">
        <f aca="false">L21/K21</f>
        <v>0.396094365641206</v>
      </c>
      <c r="R21" s="146" t="n">
        <f aca="false">O21/E21</f>
        <v>0.02212409236912</v>
      </c>
      <c r="S21" s="151" t="n">
        <f aca="false">((E21-F21)-(K21-L21))/(E21-F21)</f>
        <v>0.0286953654406417</v>
      </c>
      <c r="T21" s="146" t="n">
        <f aca="false">P21/F21</f>
        <v>0.011932285639391</v>
      </c>
      <c r="U21" s="151" t="e">
        <f aca="false">K21/$K$128</f>
        <v>#VALUE!</v>
      </c>
      <c r="V21" s="152" t="n">
        <f aca="false">P21/O21</f>
        <v>0.211423802990337</v>
      </c>
      <c r="W21" s="150" t="n">
        <f aca="false">O21/21</f>
        <v>0.200467809523811</v>
      </c>
      <c r="X21" s="51" t="n">
        <f aca="false">(O21-P21)/21</f>
        <v>0.158084142857144</v>
      </c>
      <c r="Y21" s="51" t="n">
        <f aca="false">P21/21</f>
        <v>0.0423836666666666</v>
      </c>
      <c r="Z21" s="146" t="n">
        <f aca="false">W21/C21</f>
        <v>0.00103454920430216</v>
      </c>
      <c r="AA21" s="153" t="n">
        <f aca="false">X21/(C21-D21)</f>
        <v>0.0013388066930852</v>
      </c>
      <c r="AB21" s="146" t="n">
        <f aca="false">Y21/D21</f>
        <v>0.000559929044799387</v>
      </c>
      <c r="AC21" s="146" t="e">
        <f aca="false">rri(20,E21,K21)</f>
        <v>#NAME?</v>
      </c>
      <c r="AD21" s="146" t="e">
        <f aca="false">rri(20,F21,L21)</f>
        <v>#NAME?</v>
      </c>
      <c r="AE21" s="153" t="e">
        <f aca="false">rri(20,(E21-F21),(K21-L21))</f>
        <v>#NAME?</v>
      </c>
      <c r="AF21" s="146" t="n">
        <f aca="false">Q21</f>
        <v>0.396094365641206</v>
      </c>
      <c r="AG21" s="154" t="n">
        <f aca="false">IF(ISNUMBER(AE21),AE21,0)</f>
        <v>0</v>
      </c>
    </row>
    <row r="22" customFormat="false" ht="12.75" hidden="false" customHeight="true" outlineLevel="0" collapsed="false">
      <c r="A22" s="40" t="s">
        <v>255</v>
      </c>
      <c r="B22" s="56" t="str">
        <f aca="false" t="array" ref="B22:B22">INDEX(Countries!$D$2:$D$255, MATCH(A22, Countries!$B$2:$B$255, 0))</f>
        <v>KHM</v>
      </c>
      <c r="C22" s="77" t="n">
        <v>646.311019</v>
      </c>
      <c r="D22" s="77" t="n">
        <v>434.295719</v>
      </c>
      <c r="E22" s="77" t="n">
        <v>633.648345</v>
      </c>
      <c r="F22" s="77" t="n">
        <v>426.50253</v>
      </c>
      <c r="G22" s="77" t="n">
        <v>594.448509</v>
      </c>
      <c r="H22" s="77" t="n">
        <v>399.050366</v>
      </c>
      <c r="I22" s="77" t="n">
        <v>588.214021</v>
      </c>
      <c r="J22" s="77" t="n">
        <v>395.57783</v>
      </c>
      <c r="K22" s="77" t="n">
        <v>586.011266</v>
      </c>
      <c r="L22" s="77" t="n">
        <v>394.036196</v>
      </c>
      <c r="M22" s="150" t="n">
        <f aca="false">K22-L22</f>
        <v>191.97507</v>
      </c>
      <c r="N22" s="150" t="n">
        <f aca="false">M22*100</f>
        <v>19197.507</v>
      </c>
      <c r="O22" s="150" t="n">
        <f aca="false">E22-K22</f>
        <v>47.637079</v>
      </c>
      <c r="P22" s="150" t="n">
        <f aca="false">F22-L22</f>
        <v>32.466334</v>
      </c>
      <c r="Q22" s="146" t="n">
        <f aca="false">L22/K22</f>
        <v>0.672403789588578</v>
      </c>
      <c r="R22" s="146" t="n">
        <f aca="false">O22/E22</f>
        <v>0.0751790474573085</v>
      </c>
      <c r="S22" s="151" t="n">
        <f aca="false">((E22-F22)-(K22-L22))/(E22-F22)</f>
        <v>0.0732370335360143</v>
      </c>
      <c r="T22" s="146" t="n">
        <f aca="false">P22/F22</f>
        <v>0.0761222541868625</v>
      </c>
      <c r="U22" s="151" t="e">
        <f aca="false">K22/$K$128</f>
        <v>#VALUE!</v>
      </c>
      <c r="V22" s="152" t="n">
        <f aca="false">P22/O22</f>
        <v>0.68153494465939</v>
      </c>
      <c r="W22" s="150" t="n">
        <f aca="false">O22/21</f>
        <v>2.26843233333333</v>
      </c>
      <c r="X22" s="51" t="n">
        <f aca="false">(O22-P22)/21</f>
        <v>0.722416428571429</v>
      </c>
      <c r="Y22" s="51" t="n">
        <f aca="false">P22/21</f>
        <v>1.5460159047619</v>
      </c>
      <c r="Z22" s="146" t="n">
        <f aca="false">W22/C22</f>
        <v>0.00350981534686372</v>
      </c>
      <c r="AA22" s="153" t="n">
        <f aca="false">X22/(C22-D22)</f>
        <v>0.00340737875319106</v>
      </c>
      <c r="AB22" s="146" t="n">
        <f aca="false">Y22/D22</f>
        <v>0.00355982303560746</v>
      </c>
      <c r="AC22" s="146" t="e">
        <f aca="false">rri(20,E22,K22)</f>
        <v>#NAME?</v>
      </c>
      <c r="AD22" s="146" t="e">
        <f aca="false">rri(20,F22,L22)</f>
        <v>#NAME?</v>
      </c>
      <c r="AE22" s="153" t="e">
        <f aca="false">rri(20,(E22-F22),(K22-L22))</f>
        <v>#NAME?</v>
      </c>
      <c r="AF22" s="146" t="n">
        <f aca="false">Q22</f>
        <v>0.672403789588578</v>
      </c>
      <c r="AG22" s="154" t="n">
        <f aca="false">IF(ISNUMBER(AE22),AE22,0)</f>
        <v>0</v>
      </c>
    </row>
    <row r="23" customFormat="false" ht="12.75" hidden="false" customHeight="true" outlineLevel="0" collapsed="false">
      <c r="A23" s="40" t="s">
        <v>256</v>
      </c>
      <c r="B23" s="56" t="str">
        <f aca="false" t="array" ref="B23:B23">INDEX(Countries!$D$2:$D$255, MATCH(A23, Countries!$B$2:$B$255, 0))</f>
        <v>CMR</v>
      </c>
      <c r="C23" s="77" t="n">
        <v>2304.455531</v>
      </c>
      <c r="D23" s="77" t="n">
        <v>1467.855942</v>
      </c>
      <c r="E23" s="77" t="n">
        <v>2275.006769</v>
      </c>
      <c r="F23" s="77" t="n">
        <v>1449.977075</v>
      </c>
      <c r="G23" s="77" t="n">
        <v>2273.638696</v>
      </c>
      <c r="H23" s="77" t="n">
        <v>1448.988853</v>
      </c>
      <c r="I23" s="77" t="n">
        <v>2283.491995</v>
      </c>
      <c r="J23" s="77" t="n">
        <v>1454.271905</v>
      </c>
      <c r="K23" s="77" t="n">
        <v>2266.337087</v>
      </c>
      <c r="L23" s="77" t="n">
        <v>1445.521088</v>
      </c>
      <c r="M23" s="150" t="n">
        <f aca="false">K23-L23</f>
        <v>820.815999</v>
      </c>
      <c r="N23" s="150" t="n">
        <f aca="false">M23*100</f>
        <v>82081.5999</v>
      </c>
      <c r="O23" s="150" t="n">
        <f aca="false">E23-K23</f>
        <v>8.66968200000019</v>
      </c>
      <c r="P23" s="150" t="n">
        <f aca="false">F23-L23</f>
        <v>4.45598700000005</v>
      </c>
      <c r="Q23" s="146" t="n">
        <f aca="false">L23/K23</f>
        <v>0.637822632957689</v>
      </c>
      <c r="R23" s="146" t="n">
        <f aca="false">O23/E23</f>
        <v>0.00381083789206088</v>
      </c>
      <c r="S23" s="151" t="n">
        <f aca="false">((E23-F23)-(K23-L23))/(E23-F23)</f>
        <v>0.00510732526434393</v>
      </c>
      <c r="T23" s="146" t="n">
        <f aca="false">P23/F23</f>
        <v>0.0030731430702103</v>
      </c>
      <c r="U23" s="151" t="e">
        <f aca="false">K23/$K$128</f>
        <v>#VALUE!</v>
      </c>
      <c r="V23" s="152" t="n">
        <f aca="false">P23/O23</f>
        <v>0.513973522904295</v>
      </c>
      <c r="W23" s="150" t="n">
        <f aca="false">O23/21</f>
        <v>0.412842000000009</v>
      </c>
      <c r="X23" s="51" t="n">
        <f aca="false">(O23-P23)/21</f>
        <v>0.20065214285715</v>
      </c>
      <c r="Y23" s="51" t="n">
        <f aca="false">P23/21</f>
        <v>0.21218985714286</v>
      </c>
      <c r="Z23" s="146" t="n">
        <f aca="false">W23/C23</f>
        <v>0.000179149475633778</v>
      </c>
      <c r="AA23" s="153" t="n">
        <f aca="false">X23/(C23-D23)</f>
        <v>0.000239842507091107</v>
      </c>
      <c r="AB23" s="146" t="n">
        <f aca="false">Y23/D23</f>
        <v>0.000144557685172936</v>
      </c>
      <c r="AC23" s="146" t="e">
        <f aca="false">rri(20,E23,K23)</f>
        <v>#NAME?</v>
      </c>
      <c r="AD23" s="146" t="e">
        <f aca="false">rri(20,F23,L23)</f>
        <v>#NAME?</v>
      </c>
      <c r="AE23" s="153" t="e">
        <f aca="false">rri(20,(E23-F23),(K23-L23))</f>
        <v>#NAME?</v>
      </c>
      <c r="AF23" s="146" t="n">
        <f aca="false">Q23</f>
        <v>0.637822632957689</v>
      </c>
      <c r="AG23" s="154" t="n">
        <f aca="false">IF(ISNUMBER(AE23),AE23,0)</f>
        <v>0</v>
      </c>
    </row>
    <row r="24" customFormat="false" ht="12.75" hidden="false" customHeight="true" outlineLevel="0" collapsed="false">
      <c r="A24" s="40" t="s">
        <v>257</v>
      </c>
      <c r="B24" s="56" t="str">
        <f aca="false" t="array" ref="B24:B24">INDEX(Countries!$D$2:$D$255, MATCH(A24, Countries!$B$2:$B$255, 0))</f>
        <v>CYM</v>
      </c>
      <c r="C24" s="77" t="n">
        <v>43.401765</v>
      </c>
      <c r="D24" s="77" t="n">
        <v>9.538816</v>
      </c>
      <c r="E24" s="77" t="n">
        <v>43.214596</v>
      </c>
      <c r="F24" s="77" t="n">
        <v>9.469939</v>
      </c>
      <c r="G24" s="77" t="n">
        <v>42.106559</v>
      </c>
      <c r="H24" s="77" t="n">
        <v>9.310517</v>
      </c>
      <c r="I24" s="77" t="n">
        <v>41.613029</v>
      </c>
      <c r="J24" s="77" t="n">
        <v>9.386031</v>
      </c>
      <c r="K24" s="77" t="n">
        <v>41.547503</v>
      </c>
      <c r="L24" s="77" t="n">
        <v>9.240539</v>
      </c>
      <c r="M24" s="150" t="n">
        <f aca="false">K24-L24</f>
        <v>32.306964</v>
      </c>
      <c r="N24" s="150" t="n">
        <f aca="false">M24*100</f>
        <v>3230.6964</v>
      </c>
      <c r="O24" s="150" t="n">
        <f aca="false">E24-K24</f>
        <v>1.667093</v>
      </c>
      <c r="P24" s="150" t="n">
        <f aca="false">F24-L24</f>
        <v>0.2294</v>
      </c>
      <c r="Q24" s="146" t="n">
        <f aca="false">L24/K24</f>
        <v>0.222409009754449</v>
      </c>
      <c r="R24" s="146" t="n">
        <f aca="false">O24/E24</f>
        <v>0.0385770816878631</v>
      </c>
      <c r="S24" s="151" t="n">
        <f aca="false">((E24-F24)-(K24-L24))/(E24-F24)</f>
        <v>0.0426050559648599</v>
      </c>
      <c r="T24" s="146" t="n">
        <f aca="false">P24/F24</f>
        <v>0.0242240208727849</v>
      </c>
      <c r="U24" s="151" t="e">
        <f aca="false">K24/$K$128</f>
        <v>#VALUE!</v>
      </c>
      <c r="V24" s="152" t="n">
        <f aca="false">P24/O24</f>
        <v>0.137604800691983</v>
      </c>
      <c r="W24" s="150" t="n">
        <f aca="false">O24/21</f>
        <v>0.079385380952381</v>
      </c>
      <c r="X24" s="51" t="n">
        <f aca="false">(O24-P24)/21</f>
        <v>0.0684615714285715</v>
      </c>
      <c r="Y24" s="51" t="n">
        <f aca="false">P24/21</f>
        <v>0.0109238095238095</v>
      </c>
      <c r="Z24" s="146" t="n">
        <f aca="false">W24/C24</f>
        <v>0.00182908185767056</v>
      </c>
      <c r="AA24" s="153" t="n">
        <f aca="false">X24/(C24-D24)</f>
        <v>0.00202172502544216</v>
      </c>
      <c r="AB24" s="146" t="n">
        <f aca="false">Y24/D24</f>
        <v>0.00114519553829422</v>
      </c>
      <c r="AC24" s="146" t="e">
        <f aca="false">rri(20,E24,K24)</f>
        <v>#NAME?</v>
      </c>
      <c r="AD24" s="146" t="e">
        <f aca="false">rri(20,F24,L24)</f>
        <v>#NAME?</v>
      </c>
      <c r="AE24" s="153" t="e">
        <f aca="false">rri(20,(E24-F24),(K24-L24))</f>
        <v>#NAME?</v>
      </c>
      <c r="AF24" s="146" t="n">
        <f aca="false">Q24</f>
        <v>0.222409009754449</v>
      </c>
      <c r="AG24" s="154" t="n">
        <f aca="false">IF(ISNUMBER(AE24),AE24,0)</f>
        <v>0</v>
      </c>
    </row>
    <row r="25" customFormat="false" ht="12.75" hidden="false" customHeight="true" outlineLevel="0" collapsed="false">
      <c r="A25" s="40" t="s">
        <v>153</v>
      </c>
      <c r="B25" s="56" t="str">
        <f aca="false" t="array" ref="B25:B25">INDEX(Countries!$D$2:$D$255, MATCH(A25, Countries!$B$2:$B$255, 0))</f>
        <v>CHN</v>
      </c>
      <c r="C25" s="77" t="n">
        <v>154.834851</v>
      </c>
      <c r="D25" s="77" t="n">
        <v>10.503047</v>
      </c>
      <c r="E25" s="77" t="n">
        <v>141.267751</v>
      </c>
      <c r="F25" s="77" t="n">
        <v>8.498593</v>
      </c>
      <c r="G25" s="77" t="n">
        <v>141.267751</v>
      </c>
      <c r="H25" s="77" t="n">
        <v>8.498593</v>
      </c>
      <c r="I25" s="77" t="n">
        <v>135.957729</v>
      </c>
      <c r="J25" s="77" t="n">
        <v>8.999514</v>
      </c>
      <c r="K25" s="77" t="n">
        <v>142.367633</v>
      </c>
      <c r="L25" s="77" t="n">
        <v>10.278081</v>
      </c>
      <c r="M25" s="150" t="n">
        <f aca="false">K25-L25</f>
        <v>132.089552</v>
      </c>
      <c r="N25" s="150" t="n">
        <f aca="false">M25*100</f>
        <v>13208.9552</v>
      </c>
      <c r="O25" s="156" t="n">
        <f aca="false">E25-K25</f>
        <v>-1.09988200000001</v>
      </c>
      <c r="P25" s="156" t="n">
        <f aca="false">F25-L25</f>
        <v>-1.779488</v>
      </c>
      <c r="Q25" s="157" t="n">
        <f aca="false">L25/K25</f>
        <v>0.0721939445323222</v>
      </c>
      <c r="R25" s="157" t="n">
        <f aca="false">O25/E25</f>
        <v>-0.00778579677395733</v>
      </c>
      <c r="S25" s="158" t="n">
        <f aca="false">((E25-F25)-(K25-L25))/(E25-F25)</f>
        <v>0.00511870384837402</v>
      </c>
      <c r="T25" s="157" t="n">
        <f aca="false">P25/F25</f>
        <v>-0.209386188984459</v>
      </c>
      <c r="U25" s="158" t="e">
        <f aca="false">K25/$K$128</f>
        <v>#VALUE!</v>
      </c>
      <c r="V25" s="159" t="n">
        <f aca="false">P25/O25</f>
        <v>1.6178899191004</v>
      </c>
      <c r="W25" s="156" t="n">
        <f aca="false">O25/21</f>
        <v>-0.0523753333333337</v>
      </c>
      <c r="X25" s="160" t="n">
        <f aca="false">(O25-P25)/21</f>
        <v>0.0323621904761901</v>
      </c>
      <c r="Y25" s="160" t="n">
        <f aca="false">P25/21</f>
        <v>-0.0847375238095238</v>
      </c>
      <c r="Z25" s="157" t="n">
        <f aca="false">W25/C25</f>
        <v>-0.000338265790906039</v>
      </c>
      <c r="AA25" s="157" t="n">
        <f aca="false">X25/(C25-D25)</f>
        <v>0.000224220785573983</v>
      </c>
      <c r="AB25" s="157" t="n">
        <f aca="false">Y25/D25</f>
        <v>-0.00806789913531986</v>
      </c>
      <c r="AC25" s="157" t="e">
        <f aca="false">rri(20,E25,K25)</f>
        <v>#NAME?</v>
      </c>
      <c r="AD25" s="157" t="e">
        <f aca="false">rri(20,F25,L25)</f>
        <v>#NAME?</v>
      </c>
      <c r="AE25" s="153" t="e">
        <f aca="false">rri(20,(E25-F25),(K25-L25))</f>
        <v>#NAME?</v>
      </c>
      <c r="AF25" s="157" t="n">
        <f aca="false">Q25</f>
        <v>0.0721939445323222</v>
      </c>
      <c r="AG25" s="154" t="n">
        <f aca="false">IF(ISNUMBER(AE25),AE25,0)</f>
        <v>0</v>
      </c>
    </row>
    <row r="26" customFormat="false" ht="12.75" hidden="false" customHeight="true" outlineLevel="0" collapsed="false">
      <c r="A26" s="40" t="s">
        <v>151</v>
      </c>
      <c r="B26" s="56" t="str">
        <f aca="false" t="array" ref="B26:B26">INDEX(Countries!$D$2:$D$255, MATCH(A26, Countries!$B$2:$B$255, 0))</f>
        <v>COL</v>
      </c>
      <c r="C26" s="77" t="n">
        <v>2509.499584</v>
      </c>
      <c r="D26" s="77" t="n">
        <v>1170.527305</v>
      </c>
      <c r="E26" s="77" t="n">
        <v>2440.076363</v>
      </c>
      <c r="F26" s="77" t="n">
        <v>1137.984247</v>
      </c>
      <c r="G26" s="77" t="n">
        <v>2328.338351</v>
      </c>
      <c r="H26" s="77" t="n">
        <v>1092.279856</v>
      </c>
      <c r="I26" s="77" t="n">
        <v>2269.785764</v>
      </c>
      <c r="J26" s="77" t="n">
        <v>1060.586107</v>
      </c>
      <c r="K26" s="77" t="n">
        <v>2257.43596</v>
      </c>
      <c r="L26" s="77" t="n">
        <v>1052.464532</v>
      </c>
      <c r="M26" s="150" t="n">
        <f aca="false">K26-L26</f>
        <v>1204.971428</v>
      </c>
      <c r="N26" s="150" t="n">
        <f aca="false">M26*100</f>
        <v>120497.1428</v>
      </c>
      <c r="O26" s="156" t="n">
        <f aca="false">E26-K26</f>
        <v>182.640403</v>
      </c>
      <c r="P26" s="156" t="n">
        <f aca="false">F26-L26</f>
        <v>85.5197150000001</v>
      </c>
      <c r="Q26" s="157" t="n">
        <f aca="false">L26/K26</f>
        <v>0.466221213203319</v>
      </c>
      <c r="R26" s="157" t="n">
        <f aca="false">O26/E26</f>
        <v>0.0748502816425997</v>
      </c>
      <c r="S26" s="158" t="n">
        <f aca="false">((E26-F26)-(K26-L26))/(E26-F26)</f>
        <v>0.0745881852801267</v>
      </c>
      <c r="T26" s="157" t="n">
        <f aca="false">P26/F26</f>
        <v>0.0751501747282097</v>
      </c>
      <c r="U26" s="158" t="e">
        <f aca="false">K26/$K$128</f>
        <v>#VALUE!</v>
      </c>
      <c r="V26" s="159" t="n">
        <f aca="false">P26/O26</f>
        <v>0.468240945569968</v>
      </c>
      <c r="W26" s="156" t="n">
        <f aca="false">O26/21</f>
        <v>8.69716204761906</v>
      </c>
      <c r="X26" s="160" t="n">
        <f aca="false">(O26-P26)/21</f>
        <v>4.62479466666668</v>
      </c>
      <c r="Y26" s="160" t="n">
        <f aca="false">P26/21</f>
        <v>4.07236738095239</v>
      </c>
      <c r="Z26" s="157" t="n">
        <f aca="false">W26/C26</f>
        <v>0.00346569575188225</v>
      </c>
      <c r="AA26" s="157" t="n">
        <f aca="false">X26/(C26-D26)</f>
        <v>0.00345398836047649</v>
      </c>
      <c r="AB26" s="157" t="n">
        <f aca="false">Y26/D26</f>
        <v>0.00347908789787043</v>
      </c>
      <c r="AC26" s="157" t="e">
        <f aca="false">rri(20,E26,K26)</f>
        <v>#NAME?</v>
      </c>
      <c r="AD26" s="157" t="e">
        <f aca="false">rri(20,F26,L26)</f>
        <v>#NAME?</v>
      </c>
      <c r="AE26" s="153" t="e">
        <f aca="false">rri(20,(E26-F26),(K26-L26))</f>
        <v>#NAME?</v>
      </c>
      <c r="AF26" s="157" t="n">
        <f aca="false">Q26</f>
        <v>0.466221213203319</v>
      </c>
      <c r="AG26" s="154" t="n">
        <f aca="false">IF(ISNUMBER(AE26),AE26,0)</f>
        <v>0</v>
      </c>
    </row>
    <row r="27" customFormat="false" ht="12.75" hidden="false" customHeight="true" outlineLevel="0" collapsed="false">
      <c r="A27" s="40" t="s">
        <v>258</v>
      </c>
      <c r="B27" s="56" t="str">
        <f aca="false" t="array" ref="B27:B27">INDEX(Countries!$D$2:$D$255, MATCH(A27, Countries!$B$2:$B$255, 0))</f>
        <v>COM</v>
      </c>
      <c r="C27" s="77" t="n">
        <v>1.042438</v>
      </c>
      <c r="D27" s="77" t="n">
        <v>0.955437</v>
      </c>
      <c r="E27" s="77" t="n">
        <v>1.035902</v>
      </c>
      <c r="F27" s="77" t="n">
        <v>0.948901</v>
      </c>
      <c r="G27" s="77" t="n">
        <v>1.035902</v>
      </c>
      <c r="H27" s="77" t="n">
        <v>0.948901</v>
      </c>
      <c r="I27" s="77" t="n">
        <v>1.040655</v>
      </c>
      <c r="J27" s="77" t="n">
        <v>0.953655</v>
      </c>
      <c r="K27" s="77" t="n">
        <v>1.040655</v>
      </c>
      <c r="L27" s="77" t="n">
        <v>0.953655</v>
      </c>
      <c r="M27" s="150" t="n">
        <f aca="false">K27-L27</f>
        <v>0.0870000000000002</v>
      </c>
      <c r="N27" s="150" t="n">
        <f aca="false">M27*100</f>
        <v>8.70000000000002</v>
      </c>
      <c r="O27" s="150" t="n">
        <f aca="false">E27-K27</f>
        <v>-0.00475300000000001</v>
      </c>
      <c r="P27" s="150" t="n">
        <f aca="false">F27-L27</f>
        <v>-0.00475399999999993</v>
      </c>
      <c r="Q27" s="146" t="n">
        <f aca="false">L27/K27</f>
        <v>0.916398806520893</v>
      </c>
      <c r="R27" s="146" t="n">
        <f aca="false">O27/E27</f>
        <v>-0.00458827186355467</v>
      </c>
      <c r="S27" s="151" t="n">
        <f aca="false">((E27-F27)-(K27-L27))/(E27-F27)</f>
        <v>1.14941207562871E-005</v>
      </c>
      <c r="T27" s="146" t="n">
        <f aca="false">P27/F27</f>
        <v>-0.00501000631256572</v>
      </c>
      <c r="U27" s="151" t="e">
        <f aca="false">K27/$K$128</f>
        <v>#VALUE!</v>
      </c>
      <c r="V27" s="152" t="n">
        <f aca="false">P27/O27</f>
        <v>1.00021039343571</v>
      </c>
      <c r="W27" s="150" t="n">
        <f aca="false">O27/21</f>
        <v>-0.000226333333333334</v>
      </c>
      <c r="X27" s="51" t="n">
        <f aca="false">(O27-P27)/21</f>
        <v>4.76190476151302E-008</v>
      </c>
      <c r="Y27" s="51" t="n">
        <f aca="false">P27/21</f>
        <v>-0.000226380952380949</v>
      </c>
      <c r="Z27" s="146" t="n">
        <f aca="false">W27/C27</f>
        <v>-0.000217119227554381</v>
      </c>
      <c r="AA27" s="153" t="n">
        <f aca="false">X27/(C27-D27)</f>
        <v>5.47339083632719E-007</v>
      </c>
      <c r="AB27" s="146" t="n">
        <f aca="false">Y27/D27</f>
        <v>-0.000236939696056306</v>
      </c>
      <c r="AC27" s="146" t="e">
        <f aca="false">rri(20,E27,K27)</f>
        <v>#NAME?</v>
      </c>
      <c r="AD27" s="146" t="e">
        <f aca="false">rri(20,F27,L27)</f>
        <v>#NAME?</v>
      </c>
      <c r="AE27" s="153" t="e">
        <f aca="false">rri(20,(E27-F27),(K27-L27))</f>
        <v>#NAME?</v>
      </c>
      <c r="AF27" s="146" t="n">
        <f aca="false">Q27</f>
        <v>0.916398806520893</v>
      </c>
      <c r="AG27" s="154" t="n">
        <f aca="false">IF(ISNUMBER(AE27),AE27,0)</f>
        <v>0</v>
      </c>
    </row>
    <row r="28" customFormat="false" ht="12.75" hidden="false" customHeight="true" outlineLevel="0" collapsed="false">
      <c r="A28" s="40" t="s">
        <v>260</v>
      </c>
      <c r="B28" s="56" t="str">
        <f aca="false" t="array" ref="B28:B28">INDEX(Countries!$D$2:$D$255, MATCH(A28, Countries!$B$2:$B$255, 0))</f>
        <v>CRI</v>
      </c>
      <c r="C28" s="77" t="n">
        <v>379.134282</v>
      </c>
      <c r="D28" s="77" t="n">
        <v>186.779821</v>
      </c>
      <c r="E28" s="77" t="n">
        <v>375.093761</v>
      </c>
      <c r="F28" s="77" t="n">
        <v>184.9877</v>
      </c>
      <c r="G28" s="77" t="n">
        <v>368.155661</v>
      </c>
      <c r="H28" s="77" t="n">
        <v>181.7035</v>
      </c>
      <c r="I28" s="77" t="n">
        <v>366.755205</v>
      </c>
      <c r="J28" s="77" t="n">
        <v>181.679951</v>
      </c>
      <c r="K28" s="77" t="n">
        <v>362.186664</v>
      </c>
      <c r="L28" s="77" t="n">
        <v>178.695076</v>
      </c>
      <c r="M28" s="150" t="n">
        <f aca="false">K28-L28</f>
        <v>183.491588</v>
      </c>
      <c r="N28" s="150" t="n">
        <f aca="false">M28*100</f>
        <v>18349.1588</v>
      </c>
      <c r="O28" s="150" t="n">
        <f aca="false">E28-K28</f>
        <v>12.907097</v>
      </c>
      <c r="P28" s="150" t="n">
        <f aca="false">F28-L28</f>
        <v>6.29262399999999</v>
      </c>
      <c r="Q28" s="146" t="n">
        <f aca="false">L28/K28</f>
        <v>0.493378397830794</v>
      </c>
      <c r="R28" s="146" t="n">
        <f aca="false">O28/E28</f>
        <v>0.0344103217435279</v>
      </c>
      <c r="S28" s="151" t="n">
        <f aca="false">((E28-F28)-(K28-L28))/(E28-F28)</f>
        <v>0.0347935934562338</v>
      </c>
      <c r="T28" s="146" t="n">
        <f aca="false">P28/F28</f>
        <v>0.0340164454177223</v>
      </c>
      <c r="U28" s="151" t="e">
        <f aca="false">K28/$K$128</f>
        <v>#VALUE!</v>
      </c>
      <c r="V28" s="152" t="n">
        <f aca="false">P28/O28</f>
        <v>0.487532091840637</v>
      </c>
      <c r="W28" s="150" t="n">
        <f aca="false">O28/21</f>
        <v>0.614623666666665</v>
      </c>
      <c r="X28" s="51" t="n">
        <f aca="false">(O28-P28)/21</f>
        <v>0.314974904761904</v>
      </c>
      <c r="Y28" s="51" t="n">
        <f aca="false">P28/21</f>
        <v>0.299648761904761</v>
      </c>
      <c r="Z28" s="146" t="n">
        <f aca="false">W28/C28</f>
        <v>0.00162112395488062</v>
      </c>
      <c r="AA28" s="153" t="n">
        <f aca="false">X28/(C28-D28)</f>
        <v>0.00163747127633241</v>
      </c>
      <c r="AB28" s="146" t="n">
        <f aca="false">Y28/D28</f>
        <v>0.00160428873044461</v>
      </c>
      <c r="AC28" s="146" t="e">
        <f aca="false">rri(20,E28,K28)</f>
        <v>#NAME?</v>
      </c>
      <c r="AD28" s="146" t="e">
        <f aca="false">rri(20,F28,L28)</f>
        <v>#NAME?</v>
      </c>
      <c r="AE28" s="153" t="e">
        <f aca="false">rri(20,(E28-F28),(K28-L28))</f>
        <v>#NAME?</v>
      </c>
      <c r="AF28" s="146" t="n">
        <f aca="false">Q28</f>
        <v>0.493378397830794</v>
      </c>
      <c r="AG28" s="154" t="n">
        <f aca="false">IF(ISNUMBER(AE28),AE28,0)</f>
        <v>0</v>
      </c>
    </row>
    <row r="29" customFormat="false" ht="12.75" hidden="false" customHeight="true" outlineLevel="0" collapsed="false">
      <c r="A29" s="40" t="s">
        <v>261</v>
      </c>
      <c r="B29" s="56" t="str">
        <f aca="false" t="array" ref="B29:B29">INDEX(Countries!$D$2:$D$255, MATCH(A29, Countries!$B$2:$B$255, 0))</f>
        <v>CIV</v>
      </c>
      <c r="C29" s="77" t="n">
        <v>64.334969</v>
      </c>
      <c r="D29" s="77" t="n">
        <v>4.683311</v>
      </c>
      <c r="E29" s="77" t="n">
        <v>63.536247</v>
      </c>
      <c r="F29" s="77" t="n">
        <v>4.622778</v>
      </c>
      <c r="G29" s="77" t="n">
        <v>62.168093</v>
      </c>
      <c r="H29" s="77" t="n">
        <v>4.582776</v>
      </c>
      <c r="I29" s="77" t="n">
        <v>61.685447</v>
      </c>
      <c r="J29" s="77" t="n">
        <v>4.598373</v>
      </c>
      <c r="K29" s="77" t="n">
        <v>58.59708</v>
      </c>
      <c r="L29" s="77" t="n">
        <v>4.359375</v>
      </c>
      <c r="M29" s="150" t="n">
        <f aca="false">K29-L29</f>
        <v>54.237705</v>
      </c>
      <c r="N29" s="150" t="n">
        <f aca="false">M29*100</f>
        <v>5423.7705</v>
      </c>
      <c r="O29" s="150" t="n">
        <f aca="false">E29-K29</f>
        <v>4.93916700000001</v>
      </c>
      <c r="P29" s="150" t="n">
        <f aca="false">F29-L29</f>
        <v>0.263403</v>
      </c>
      <c r="Q29" s="146" t="n">
        <f aca="false">L29/K29</f>
        <v>0.0743957719394891</v>
      </c>
      <c r="R29" s="146" t="n">
        <f aca="false">O29/E29</f>
        <v>0.0777377832845557</v>
      </c>
      <c r="S29" s="151" t="n">
        <f aca="false">((E29-F29)-(K29-L29))/(E29-F29)</f>
        <v>0.0793666385525525</v>
      </c>
      <c r="T29" s="146" t="n">
        <f aca="false">P29/F29</f>
        <v>0.0569793747396047</v>
      </c>
      <c r="U29" s="151" t="e">
        <f aca="false">K29/$K$128</f>
        <v>#VALUE!</v>
      </c>
      <c r="V29" s="152" t="n">
        <f aca="false">P29/O29</f>
        <v>0.0533294379396364</v>
      </c>
      <c r="W29" s="150" t="n">
        <f aca="false">O29/21</f>
        <v>0.235198428571429</v>
      </c>
      <c r="X29" s="51" t="n">
        <f aca="false">(O29-P29)/21</f>
        <v>0.222655428571429</v>
      </c>
      <c r="Y29" s="51" t="n">
        <f aca="false">P29/21</f>
        <v>0.012543</v>
      </c>
      <c r="Z29" s="146" t="n">
        <f aca="false">W29/C29</f>
        <v>0.00365584117358367</v>
      </c>
      <c r="AA29" s="153" t="n">
        <f aca="false">X29/(C29-D29)</f>
        <v>0.00373259413127174</v>
      </c>
      <c r="AB29" s="146" t="n">
        <f aca="false">Y29/D29</f>
        <v>0.00267823341221627</v>
      </c>
      <c r="AC29" s="146" t="e">
        <f aca="false">rri(20,E29,K29)</f>
        <v>#NAME?</v>
      </c>
      <c r="AD29" s="146" t="e">
        <f aca="false">rri(20,F29,L29)</f>
        <v>#NAME?</v>
      </c>
      <c r="AE29" s="153" t="e">
        <f aca="false">rri(20,(E29-F29),(K29-L29))</f>
        <v>#NAME?</v>
      </c>
      <c r="AF29" s="146" t="n">
        <f aca="false">Q29</f>
        <v>0.0743957719394891</v>
      </c>
      <c r="AG29" s="154" t="n">
        <f aca="false">IF(ISNUMBER(AE29),AE29,0)</f>
        <v>0</v>
      </c>
    </row>
    <row r="30" customFormat="false" ht="12.75" hidden="false" customHeight="true" outlineLevel="0" collapsed="false">
      <c r="A30" s="40" t="s">
        <v>262</v>
      </c>
      <c r="B30" s="56" t="str">
        <f aca="false" t="array" ref="B30:B30">INDEX(Countries!$D$2:$D$255, MATCH(A30, Countries!$B$2:$B$255, 0))</f>
        <v>CUB</v>
      </c>
      <c r="C30" s="77" t="n">
        <v>3557.094094</v>
      </c>
      <c r="D30" s="77" t="n">
        <v>1839.811165</v>
      </c>
      <c r="E30" s="77" t="n">
        <v>3517.458572</v>
      </c>
      <c r="F30" s="77" t="n">
        <v>1816.933527</v>
      </c>
      <c r="G30" s="77" t="n">
        <v>3411.313404</v>
      </c>
      <c r="H30" s="77" t="n">
        <v>1749.570594</v>
      </c>
      <c r="I30" s="77" t="n">
        <v>3354.493814</v>
      </c>
      <c r="J30" s="77" t="n">
        <v>1715.818986</v>
      </c>
      <c r="K30" s="77" t="n">
        <v>3343.589068</v>
      </c>
      <c r="L30" s="77" t="n">
        <v>1713.657579</v>
      </c>
      <c r="M30" s="150" t="n">
        <f aca="false">K30-L30</f>
        <v>1629.931489</v>
      </c>
      <c r="N30" s="150" t="n">
        <f aca="false">M30*100</f>
        <v>162993.1489</v>
      </c>
      <c r="O30" s="150" t="n">
        <f aca="false">E30-K30</f>
        <v>173.869504</v>
      </c>
      <c r="P30" s="150" t="n">
        <f aca="false">F30-L30</f>
        <v>103.275948</v>
      </c>
      <c r="Q30" s="146" t="n">
        <f aca="false">L30/K30</f>
        <v>0.512520391755271</v>
      </c>
      <c r="R30" s="146" t="n">
        <f aca="false">O30/E30</f>
        <v>0.0494304340594235</v>
      </c>
      <c r="S30" s="151" t="n">
        <f aca="false">((E30-F30)-(K30-L30))/(E30-F30)</f>
        <v>0.0415127999482065</v>
      </c>
      <c r="T30" s="146" t="n">
        <f aca="false">P30/F30</f>
        <v>0.0568407960254453</v>
      </c>
      <c r="U30" s="151" t="e">
        <f aca="false">K30/$K$128</f>
        <v>#VALUE!</v>
      </c>
      <c r="V30" s="152" t="n">
        <f aca="false">P30/O30</f>
        <v>0.593985406434472</v>
      </c>
      <c r="W30" s="150" t="n">
        <f aca="false">O30/21</f>
        <v>8.27950019047618</v>
      </c>
      <c r="X30" s="51" t="n">
        <f aca="false">(O30-P30)/21</f>
        <v>3.3615979047619</v>
      </c>
      <c r="Y30" s="51" t="n">
        <f aca="false">P30/21</f>
        <v>4.91790228571428</v>
      </c>
      <c r="Z30" s="146" t="n">
        <f aca="false">W30/C30</f>
        <v>0.00232760224264008</v>
      </c>
      <c r="AA30" s="153" t="n">
        <f aca="false">X30/(C30-D30)</f>
        <v>0.00195750964968796</v>
      </c>
      <c r="AB30" s="146" t="n">
        <f aca="false">Y30/D30</f>
        <v>0.00267304731011037</v>
      </c>
      <c r="AC30" s="146" t="e">
        <f aca="false">rri(20,E30,K30)</f>
        <v>#NAME?</v>
      </c>
      <c r="AD30" s="146" t="e">
        <f aca="false">rri(20,F30,L30)</f>
        <v>#NAME?</v>
      </c>
      <c r="AE30" s="153" t="e">
        <f aca="false">rri(20,(E30-F30),(K30-L30))</f>
        <v>#NAME?</v>
      </c>
      <c r="AF30" s="146" t="n">
        <f aca="false">Q30</f>
        <v>0.512520391755271</v>
      </c>
      <c r="AG30" s="154" t="n">
        <f aca="false">IF(ISNUMBER(AE30),AE30,0)</f>
        <v>0</v>
      </c>
    </row>
    <row r="31" customFormat="false" ht="12.75" hidden="false" customHeight="true" outlineLevel="0" collapsed="false">
      <c r="A31" s="40" t="s">
        <v>263</v>
      </c>
      <c r="B31" s="56" t="str">
        <f aca="false" t="array" ref="B31:B31">INDEX(Countries!$D$2:$D$255, MATCH(A31, Countries!$B$2:$B$255, 0))</f>
        <v>CUW</v>
      </c>
      <c r="C31" s="77" t="n">
        <v>0.331856</v>
      </c>
      <c r="D31" s="77" t="n">
        <v>0.075926</v>
      </c>
      <c r="E31" s="77" t="n">
        <v>0.299145</v>
      </c>
      <c r="F31" s="77" t="n">
        <v>0.057372</v>
      </c>
      <c r="G31" s="77" t="n">
        <v>0.142139</v>
      </c>
      <c r="H31" s="77" t="n">
        <v>0.051602</v>
      </c>
      <c r="I31" s="77" t="n">
        <v>0.07077</v>
      </c>
      <c r="J31" s="77" t="n">
        <v>0.019369</v>
      </c>
      <c r="K31" s="77" t="n">
        <v>0.092775</v>
      </c>
      <c r="L31" s="77" t="n">
        <v>0.038639</v>
      </c>
      <c r="M31" s="150" t="n">
        <f aca="false">K31-L31</f>
        <v>0.054136</v>
      </c>
      <c r="N31" s="150" t="n">
        <f aca="false">M31*100</f>
        <v>5.4136</v>
      </c>
      <c r="O31" s="150" t="n">
        <f aca="false">E31-K31</f>
        <v>0.20637</v>
      </c>
      <c r="P31" s="150" t="n">
        <f aca="false">F31-L31</f>
        <v>0.018733</v>
      </c>
      <c r="Q31" s="146" t="n">
        <f aca="false">L31/K31</f>
        <v>0.416480732956077</v>
      </c>
      <c r="R31" s="146" t="n">
        <f aca="false">O31/E31</f>
        <v>0.689866118437547</v>
      </c>
      <c r="S31" s="151" t="n">
        <f aca="false">((E31-F31)-(K31-L31))/(E31-F31)</f>
        <v>0.776087487022951</v>
      </c>
      <c r="T31" s="146" t="n">
        <f aca="false">P31/F31</f>
        <v>0.326518162169699</v>
      </c>
      <c r="U31" s="151" t="e">
        <f aca="false">K31/$K$128</f>
        <v>#VALUE!</v>
      </c>
      <c r="V31" s="152" t="n">
        <f aca="false">P31/O31</f>
        <v>0.0907738527886805</v>
      </c>
      <c r="W31" s="150" t="n">
        <f aca="false">O31/21</f>
        <v>0.00982714285714286</v>
      </c>
      <c r="X31" s="51" t="n">
        <f aca="false">(O31-P31)/21</f>
        <v>0.00893509523809524</v>
      </c>
      <c r="Y31" s="51" t="n">
        <f aca="false">P31/21</f>
        <v>0.000892047619047619</v>
      </c>
      <c r="Z31" s="146" t="n">
        <f aca="false">W31/C31</f>
        <v>0.0296126719334376</v>
      </c>
      <c r="AA31" s="153" t="n">
        <f aca="false">X31/(C31-D31)</f>
        <v>0.0349122620954763</v>
      </c>
      <c r="AB31" s="146" t="n">
        <f aca="false">Y31/D31</f>
        <v>0.0117489083982775</v>
      </c>
      <c r="AC31" s="146" t="e">
        <f aca="false">rri(20,E31,K31)</f>
        <v>#NAME?</v>
      </c>
      <c r="AD31" s="146" t="e">
        <f aca="false">rri(20,F31,L31)</f>
        <v>#NAME?</v>
      </c>
      <c r="AE31" s="153" t="e">
        <f aca="false">rri(20,(E31-F31),(K31-L31))</f>
        <v>#NAME?</v>
      </c>
      <c r="AF31" s="146" t="n">
        <f aca="false">Q31</f>
        <v>0.416480732956077</v>
      </c>
      <c r="AG31" s="154" t="n">
        <f aca="false">IF(ISNUMBER(AE31),AE31,0)</f>
        <v>0</v>
      </c>
    </row>
    <row r="32" customFormat="false" ht="12.75" hidden="false" customHeight="true" outlineLevel="0" collapsed="false">
      <c r="A32" s="40" t="s">
        <v>1596</v>
      </c>
      <c r="B32" s="56" t="str">
        <f aca="false" t="array" ref="B32:B32">INDEX(Countries!$D$2:$D$255, MATCH(A32, Countries!$B$2:$B$255, 0))</f>
        <v>COD</v>
      </c>
      <c r="C32" s="77" t="n">
        <v>520.879048</v>
      </c>
      <c r="D32" s="77" t="n">
        <v>259.832881</v>
      </c>
      <c r="E32" s="77" t="n">
        <v>512.340354</v>
      </c>
      <c r="F32" s="77" t="n">
        <v>257.453682</v>
      </c>
      <c r="G32" s="77" t="n">
        <v>497.438655</v>
      </c>
      <c r="H32" s="77" t="n">
        <v>251.139272</v>
      </c>
      <c r="I32" s="77" t="n">
        <v>498.18631</v>
      </c>
      <c r="J32" s="77" t="n">
        <v>252.090472</v>
      </c>
      <c r="K32" s="77" t="n">
        <v>497.405458</v>
      </c>
      <c r="L32" s="77" t="n">
        <v>251.144121</v>
      </c>
      <c r="M32" s="150" t="n">
        <f aca="false">K32-L32</f>
        <v>246.261337</v>
      </c>
      <c r="N32" s="150" t="n">
        <f aca="false">M32*100</f>
        <v>24626.1337</v>
      </c>
      <c r="O32" s="150" t="n">
        <f aca="false">E32-K32</f>
        <v>14.934896</v>
      </c>
      <c r="P32" s="150" t="n">
        <f aca="false">F32-L32</f>
        <v>6.309561</v>
      </c>
      <c r="Q32" s="146" t="n">
        <f aca="false">L32/K32</f>
        <v>0.504908253338869</v>
      </c>
      <c r="R32" s="146" t="n">
        <f aca="false">O32/E32</f>
        <v>0.029150340946987</v>
      </c>
      <c r="S32" s="151" t="n">
        <f aca="false">((E32-F32)-(K32-L32))/(E32-F32)</f>
        <v>0.033839882377216</v>
      </c>
      <c r="T32" s="146" t="n">
        <f aca="false">P32/F32</f>
        <v>0.024507557829373</v>
      </c>
      <c r="U32" s="151" t="e">
        <f aca="false">K32/$K$128</f>
        <v>#VALUE!</v>
      </c>
      <c r="V32" s="152" t="n">
        <f aca="false">P32/O32</f>
        <v>0.422471036959346</v>
      </c>
      <c r="W32" s="150" t="n">
        <f aca="false">O32/21</f>
        <v>0.711185523809526</v>
      </c>
      <c r="X32" s="51" t="n">
        <f aca="false">(O32-P32)/21</f>
        <v>0.41073023809524</v>
      </c>
      <c r="Y32" s="51" t="n">
        <f aca="false">P32/21</f>
        <v>0.300455285714286</v>
      </c>
      <c r="Z32" s="146" t="n">
        <f aca="false">W32/C32</f>
        <v>0.00136535636543693</v>
      </c>
      <c r="AA32" s="153" t="n">
        <f aca="false">X32/(C32-D32)</f>
        <v>0.00157340076207761</v>
      </c>
      <c r="AB32" s="146" t="n">
        <f aca="false">Y32/D32</f>
        <v>0.00115634050839888</v>
      </c>
      <c r="AC32" s="146" t="e">
        <f aca="false">rri(20,E32,K32)</f>
        <v>#NAME?</v>
      </c>
      <c r="AD32" s="146" t="e">
        <f aca="false">rri(20,F32,L32)</f>
        <v>#NAME?</v>
      </c>
      <c r="AE32" s="153" t="e">
        <f aca="false">rri(20,(E32-F32),(K32-L32))</f>
        <v>#NAME?</v>
      </c>
      <c r="AF32" s="146" t="n">
        <f aca="false">Q32</f>
        <v>0.504908253338869</v>
      </c>
      <c r="AG32" s="154" t="n">
        <f aca="false">IF(ISNUMBER(AE32),AE32,0)</f>
        <v>0</v>
      </c>
    </row>
    <row r="33" customFormat="false" ht="12.75" hidden="false" customHeight="true" outlineLevel="0" collapsed="false">
      <c r="A33" s="40" t="s">
        <v>265</v>
      </c>
      <c r="B33" s="56" t="str">
        <f aca="false" t="array" ref="B33:B33">INDEX(Countries!$D$2:$D$255, MATCH(A33, Countries!$B$2:$B$255, 0))</f>
        <v>DJI</v>
      </c>
      <c r="C33" s="77" t="n">
        <v>4.974548</v>
      </c>
      <c r="D33" s="77" t="n">
        <v>0</v>
      </c>
      <c r="E33" s="77" t="n">
        <v>4.967411</v>
      </c>
      <c r="F33" s="77" t="n">
        <v>0</v>
      </c>
      <c r="G33" s="77" t="n">
        <v>4.935878</v>
      </c>
      <c r="H33" s="77" t="n">
        <v>0</v>
      </c>
      <c r="I33" s="77" t="n">
        <v>4.933496</v>
      </c>
      <c r="J33" s="77" t="n">
        <v>0</v>
      </c>
      <c r="K33" s="77" t="n">
        <v>4.922193</v>
      </c>
      <c r="L33" s="77" t="n">
        <v>0</v>
      </c>
      <c r="M33" s="150" t="n">
        <f aca="false">K33-L33</f>
        <v>4.922193</v>
      </c>
      <c r="N33" s="150" t="n">
        <f aca="false">M33*100</f>
        <v>492.2193</v>
      </c>
      <c r="O33" s="150" t="n">
        <f aca="false">E33-K33</f>
        <v>0.0452180000000002</v>
      </c>
      <c r="P33" s="150" t="n">
        <f aca="false">F33-L33</f>
        <v>0</v>
      </c>
      <c r="Q33" s="146" t="n">
        <f aca="false">L33/K33</f>
        <v>0</v>
      </c>
      <c r="R33" s="146" t="n">
        <f aca="false">O33/E33</f>
        <v>0.00910293108422077</v>
      </c>
      <c r="S33" s="151" t="n">
        <f aca="false">((E33-F33)-(K33-L33))/(E33-F33)</f>
        <v>0.00910293108422077</v>
      </c>
      <c r="T33" s="146" t="e">
        <f aca="false">P33/F33</f>
        <v>#DIV/0!</v>
      </c>
      <c r="U33" s="151" t="e">
        <f aca="false">K33/$K$128</f>
        <v>#VALUE!</v>
      </c>
      <c r="V33" s="152" t="n">
        <f aca="false">P33/O33</f>
        <v>0</v>
      </c>
      <c r="W33" s="150" t="n">
        <f aca="false">O33/21</f>
        <v>0.0021532380952381</v>
      </c>
      <c r="X33" s="51" t="n">
        <f aca="false">(O33-P33)/21</f>
        <v>0.0021532380952381</v>
      </c>
      <c r="Y33" s="51" t="n">
        <f aca="false">P33/21</f>
        <v>0</v>
      </c>
      <c r="Z33" s="146" t="n">
        <f aca="false">W33/C33</f>
        <v>0.000432851003797351</v>
      </c>
      <c r="AA33" s="153" t="n">
        <f aca="false">X33/(C33-D33)</f>
        <v>0.000432851003797351</v>
      </c>
      <c r="AB33" s="146" t="e">
        <f aca="false">Y33/D33</f>
        <v>#DIV/0!</v>
      </c>
      <c r="AC33" s="146" t="e">
        <f aca="false">rri(20,E33,K33)</f>
        <v>#NAME?</v>
      </c>
      <c r="AD33" s="146" t="e">
        <f aca="false">rri(20,F33,L33)</f>
        <v>#NAME?</v>
      </c>
      <c r="AE33" s="153" t="e">
        <f aca="false">rri(20,(E33-F33),(K33-L33))</f>
        <v>#NAME?</v>
      </c>
      <c r="AF33" s="146" t="n">
        <f aca="false">Q33</f>
        <v>0</v>
      </c>
      <c r="AG33" s="154" t="n">
        <f aca="false">IF(ISNUMBER(AE33),AE33,0)</f>
        <v>0</v>
      </c>
    </row>
    <row r="34" customFormat="false" ht="12.75" hidden="false" customHeight="true" outlineLevel="0" collapsed="false">
      <c r="A34" s="40" t="s">
        <v>266</v>
      </c>
      <c r="B34" s="56" t="str">
        <f aca="false" t="array" ref="B34:B34">INDEX(Countries!$D$2:$D$255, MATCH(A34, Countries!$B$2:$B$255, 0))</f>
        <v>DMA</v>
      </c>
      <c r="C34" s="77" t="n">
        <v>0.017582</v>
      </c>
      <c r="D34" s="77" t="n">
        <v>0.017582</v>
      </c>
      <c r="E34" s="77" t="n">
        <v>0.017582</v>
      </c>
      <c r="F34" s="77" t="n">
        <v>0.017582</v>
      </c>
      <c r="G34" s="77" t="n">
        <v>0.017582</v>
      </c>
      <c r="H34" s="77" t="n">
        <v>0.017582</v>
      </c>
      <c r="I34" s="77" t="n">
        <v>0.016996</v>
      </c>
      <c r="J34" s="77" t="n">
        <v>0.016996</v>
      </c>
      <c r="K34" s="77" t="n">
        <v>0.016996</v>
      </c>
      <c r="L34" s="77" t="n">
        <v>0.016996</v>
      </c>
      <c r="M34" s="150" t="n">
        <f aca="false">K34-L34</f>
        <v>0</v>
      </c>
      <c r="N34" s="150" t="n">
        <f aca="false">M34*100</f>
        <v>0</v>
      </c>
      <c r="O34" s="150" t="n">
        <f aca="false">E34-K34</f>
        <v>0.000586</v>
      </c>
      <c r="P34" s="150" t="n">
        <f aca="false">F34-L34</f>
        <v>0.000586</v>
      </c>
      <c r="Q34" s="146" t="n">
        <f aca="false">L34/K34</f>
        <v>1</v>
      </c>
      <c r="R34" s="146" t="n">
        <f aca="false">O34/E34</f>
        <v>0.0333295415766124</v>
      </c>
      <c r="S34" s="151" t="e">
        <f aca="false">((E34-F34)-(K34-L34))/(E34-F34)</f>
        <v>#DIV/0!</v>
      </c>
      <c r="T34" s="146" t="n">
        <f aca="false">P34/F34</f>
        <v>0.0333295415766124</v>
      </c>
      <c r="U34" s="151" t="e">
        <f aca="false">K34/$K$128</f>
        <v>#VALUE!</v>
      </c>
      <c r="V34" s="152" t="n">
        <f aca="false">P34/O34</f>
        <v>1</v>
      </c>
      <c r="W34" s="150" t="n">
        <f aca="false">O34/21</f>
        <v>2.79047619047619E-005</v>
      </c>
      <c r="X34" s="51" t="n">
        <f aca="false">(O34-P34)/21</f>
        <v>0</v>
      </c>
      <c r="Y34" s="51" t="n">
        <f aca="false">P34/21</f>
        <v>2.79047619047619E-005</v>
      </c>
      <c r="Z34" s="146" t="n">
        <f aca="false">W34/C34</f>
        <v>0.00158712102745773</v>
      </c>
      <c r="AA34" s="153" t="e">
        <f aca="false">X34/(C34-D34)</f>
        <v>#DIV/0!</v>
      </c>
      <c r="AB34" s="146" t="n">
        <f aca="false">Y34/D34</f>
        <v>0.00158712102745773</v>
      </c>
      <c r="AC34" s="146" t="e">
        <f aca="false">rri(20,E34,K34)</f>
        <v>#NAME?</v>
      </c>
      <c r="AD34" s="146" t="e">
        <f aca="false">rri(20,F34,L34)</f>
        <v>#NAME?</v>
      </c>
      <c r="AE34" s="153" t="e">
        <f aca="false">rri(20,(E34-F34),(K34-L34))</f>
        <v>#NAME?</v>
      </c>
      <c r="AF34" s="146" t="n">
        <f aca="false">Q34</f>
        <v>1</v>
      </c>
      <c r="AG34" s="154" t="n">
        <f aca="false">IF(ISNUMBER(AE34),AE34,0)</f>
        <v>0</v>
      </c>
    </row>
    <row r="35" customFormat="false" ht="12.75" hidden="false" customHeight="true" outlineLevel="0" collapsed="false">
      <c r="A35" s="40" t="s">
        <v>267</v>
      </c>
      <c r="B35" s="56" t="str">
        <f aca="false" t="array" ref="B35:B35">INDEX(Countries!$D$2:$D$255, MATCH(A35, Countries!$B$2:$B$255, 0))</f>
        <v>DOM</v>
      </c>
      <c r="C35" s="77" t="n">
        <v>198.154784</v>
      </c>
      <c r="D35" s="77" t="n">
        <v>161.802142</v>
      </c>
      <c r="E35" s="77" t="n">
        <v>197.150085</v>
      </c>
      <c r="F35" s="77" t="n">
        <v>161.039299</v>
      </c>
      <c r="G35" s="77" t="n">
        <v>192.182851</v>
      </c>
      <c r="H35" s="77" t="n">
        <v>156.471827</v>
      </c>
      <c r="I35" s="77" t="n">
        <v>187.72175</v>
      </c>
      <c r="J35" s="77" t="n">
        <v>152.872417</v>
      </c>
      <c r="K35" s="77" t="n">
        <v>187.663637</v>
      </c>
      <c r="L35" s="77" t="n">
        <v>153.030159</v>
      </c>
      <c r="M35" s="150" t="n">
        <f aca="false">K35-L35</f>
        <v>34.633478</v>
      </c>
      <c r="N35" s="150" t="n">
        <f aca="false">M35*100</f>
        <v>3463.3478</v>
      </c>
      <c r="O35" s="150" t="n">
        <f aca="false">E35-K35</f>
        <v>9.486448</v>
      </c>
      <c r="P35" s="150" t="n">
        <f aca="false">F35-L35</f>
        <v>8.00914</v>
      </c>
      <c r="Q35" s="146" t="n">
        <f aca="false">L35/K35</f>
        <v>0.815449180493075</v>
      </c>
      <c r="R35" s="146" t="n">
        <f aca="false">O35/E35</f>
        <v>0.0481178996194701</v>
      </c>
      <c r="S35" s="151" t="n">
        <f aca="false">((E35-F35)-(K35-L35))/(E35-F35)</f>
        <v>0.0409104360121099</v>
      </c>
      <c r="T35" s="146" t="n">
        <f aca="false">P35/F35</f>
        <v>0.0497340714330854</v>
      </c>
      <c r="U35" s="151" t="e">
        <f aca="false">K35/$K$128</f>
        <v>#VALUE!</v>
      </c>
      <c r="V35" s="152" t="n">
        <f aca="false">P35/O35</f>
        <v>0.844271744281949</v>
      </c>
      <c r="W35" s="150" t="n">
        <f aca="false">O35/21</f>
        <v>0.451735619047619</v>
      </c>
      <c r="X35" s="51" t="n">
        <f aca="false">(O35-P35)/21</f>
        <v>0.0703479999999997</v>
      </c>
      <c r="Y35" s="51" t="n">
        <f aca="false">P35/21</f>
        <v>0.381387619047619</v>
      </c>
      <c r="Z35" s="146" t="n">
        <f aca="false">W35/C35</f>
        <v>0.00227971089028877</v>
      </c>
      <c r="AA35" s="153" t="n">
        <f aca="false">X35/(C35-D35)</f>
        <v>0.001935155084464</v>
      </c>
      <c r="AB35" s="146" t="n">
        <f aca="false">Y35/D35</f>
        <v>0.00235712342453179</v>
      </c>
      <c r="AC35" s="146" t="e">
        <f aca="false">rri(20,E35,K35)</f>
        <v>#NAME?</v>
      </c>
      <c r="AD35" s="146" t="e">
        <f aca="false">rri(20,F35,L35)</f>
        <v>#NAME?</v>
      </c>
      <c r="AE35" s="153" t="e">
        <f aca="false">rri(20,(E35-F35),(K35-L35))</f>
        <v>#NAME?</v>
      </c>
      <c r="AF35" s="146" t="n">
        <f aca="false">Q35</f>
        <v>0.815449180493075</v>
      </c>
      <c r="AG35" s="154" t="n">
        <f aca="false">IF(ISNUMBER(AE35),AE35,0)</f>
        <v>0</v>
      </c>
    </row>
    <row r="36" customFormat="false" ht="12.75" hidden="false" customHeight="true" outlineLevel="0" collapsed="false">
      <c r="A36" s="40" t="s">
        <v>339</v>
      </c>
      <c r="B36" s="56" t="str">
        <f aca="false" t="array" ref="B36:B36">INDEX(Countries!$D$2:$D$255, MATCH(A36, Countries!$B$2:$B$255, 0))</f>
        <v>TLS</v>
      </c>
      <c r="C36" s="77" t="n">
        <v>10.255588</v>
      </c>
      <c r="D36" s="77" t="n">
        <v>5.605299</v>
      </c>
      <c r="E36" s="77" t="n">
        <v>10.144408</v>
      </c>
      <c r="F36" s="77" t="n">
        <v>5.524025</v>
      </c>
      <c r="G36" s="77" t="n">
        <v>9.87154</v>
      </c>
      <c r="H36" s="77" t="n">
        <v>5.544621</v>
      </c>
      <c r="I36" s="77" t="n">
        <v>9.773517</v>
      </c>
      <c r="J36" s="77" t="n">
        <v>5.475177</v>
      </c>
      <c r="K36" s="77" t="n">
        <v>9.82581</v>
      </c>
      <c r="L36" s="77" t="n">
        <v>5.507704</v>
      </c>
      <c r="M36" s="150" t="n">
        <f aca="false">K36-L36</f>
        <v>4.318106</v>
      </c>
      <c r="N36" s="150" t="n">
        <f aca="false">M36*100</f>
        <v>431.8106</v>
      </c>
      <c r="O36" s="150" t="n">
        <f aca="false">E36-K36</f>
        <v>0.318598</v>
      </c>
      <c r="P36" s="150" t="n">
        <f aca="false">F36-L36</f>
        <v>0.0163209999999996</v>
      </c>
      <c r="Q36" s="146" t="n">
        <f aca="false">L36/K36</f>
        <v>0.560534347804405</v>
      </c>
      <c r="R36" s="146" t="n">
        <f aca="false">O36/E36</f>
        <v>0.0314062683598688</v>
      </c>
      <c r="S36" s="151" t="n">
        <f aca="false">((E36-F36)-(K36-L36))/(E36-F36)</f>
        <v>0.065422498524473</v>
      </c>
      <c r="T36" s="146" t="n">
        <f aca="false">P36/F36</f>
        <v>0.00295454854024006</v>
      </c>
      <c r="U36" s="151" t="e">
        <f aca="false">K36/$K$128</f>
        <v>#VALUE!</v>
      </c>
      <c r="V36" s="152" t="n">
        <f aca="false">P36/O36</f>
        <v>0.0512275657725397</v>
      </c>
      <c r="W36" s="150" t="n">
        <f aca="false">O36/21</f>
        <v>0.0151713333333333</v>
      </c>
      <c r="X36" s="51" t="n">
        <f aca="false">(O36-P36)/21</f>
        <v>0.0143941428571429</v>
      </c>
      <c r="Y36" s="51" t="n">
        <f aca="false">P36/21</f>
        <v>0.000777190476190456</v>
      </c>
      <c r="Z36" s="146" t="n">
        <f aca="false">W36/C36</f>
        <v>0.0014793235973728</v>
      </c>
      <c r="AA36" s="153" t="n">
        <f aca="false">X36/(C36-D36)</f>
        <v>0.00309532221699401</v>
      </c>
      <c r="AB36" s="146" t="n">
        <f aca="false">Y36/D36</f>
        <v>0.000138652813380777</v>
      </c>
      <c r="AC36" s="146" t="e">
        <f aca="false">rri(20,E36,K36)</f>
        <v>#NAME?</v>
      </c>
      <c r="AD36" s="146" t="e">
        <f aca="false">rri(20,F36,L36)</f>
        <v>#NAME?</v>
      </c>
      <c r="AE36" s="153" t="e">
        <f aca="false">rri(20,(E36-F36),(K36-L36))</f>
        <v>#NAME?</v>
      </c>
      <c r="AF36" s="146" t="n">
        <f aca="false">Q36</f>
        <v>0.560534347804405</v>
      </c>
      <c r="AG36" s="154" t="n">
        <f aca="false">IF(ISNUMBER(AE36),AE36,0)</f>
        <v>0</v>
      </c>
    </row>
    <row r="37" customFormat="false" ht="12.75" hidden="false" customHeight="true" outlineLevel="0" collapsed="false">
      <c r="A37" s="40" t="s">
        <v>195</v>
      </c>
      <c r="B37" s="56" t="str">
        <f aca="false" t="array" ref="B37:B37">INDEX(Countries!$D$2:$D$255, MATCH(A37, Countries!$B$2:$B$255, 0))</f>
        <v>ECU</v>
      </c>
      <c r="C37" s="77" t="n">
        <v>1571.757</v>
      </c>
      <c r="D37" s="77" t="n">
        <v>726.086662</v>
      </c>
      <c r="E37" s="77" t="n">
        <v>1515.392083</v>
      </c>
      <c r="F37" s="77" t="n">
        <v>708.728399</v>
      </c>
      <c r="G37" s="77" t="n">
        <v>1455.638087</v>
      </c>
      <c r="H37" s="77" t="n">
        <v>704.441872</v>
      </c>
      <c r="I37" s="77" t="n">
        <v>1454.728525</v>
      </c>
      <c r="J37" s="77" t="n">
        <v>707.850014</v>
      </c>
      <c r="K37" s="77" t="n">
        <v>1449.316564</v>
      </c>
      <c r="L37" s="77" t="n">
        <v>704.536602</v>
      </c>
      <c r="M37" s="150" t="n">
        <f aca="false">K37-L37</f>
        <v>744.779962</v>
      </c>
      <c r="N37" s="150" t="n">
        <f aca="false">M37*100</f>
        <v>74477.9962</v>
      </c>
      <c r="O37" s="150" t="n">
        <f aca="false">E37-K37</f>
        <v>66.075519</v>
      </c>
      <c r="P37" s="150" t="n">
        <f aca="false">F37-L37</f>
        <v>4.19179699999995</v>
      </c>
      <c r="Q37" s="146" t="n">
        <f aca="false">L37/K37</f>
        <v>0.486116435498077</v>
      </c>
      <c r="R37" s="146" t="n">
        <f aca="false">O37/E37</f>
        <v>0.0436029194960496</v>
      </c>
      <c r="S37" s="151" t="n">
        <f aca="false">((E37-F37)-(K37-L37))/(E37-F37)</f>
        <v>0.0767156415089092</v>
      </c>
      <c r="T37" s="146" t="n">
        <f aca="false">P37/F37</f>
        <v>0.00591453228897626</v>
      </c>
      <c r="U37" s="151" t="e">
        <f aca="false">K37/$K$128</f>
        <v>#VALUE!</v>
      </c>
      <c r="V37" s="152" t="n">
        <f aca="false">P37/O37</f>
        <v>0.0634394865668774</v>
      </c>
      <c r="W37" s="150" t="n">
        <f aca="false">O37/21</f>
        <v>3.14645328571428</v>
      </c>
      <c r="X37" s="51" t="n">
        <f aca="false">(O37-P37)/21</f>
        <v>2.94684390476191</v>
      </c>
      <c r="Y37" s="51" t="n">
        <f aca="false">P37/21</f>
        <v>0.199609380952379</v>
      </c>
      <c r="Z37" s="146" t="n">
        <f aca="false">W37/C37</f>
        <v>0.00200187006370214</v>
      </c>
      <c r="AA37" s="153" t="n">
        <f aca="false">X37/(C37-D37)</f>
        <v>0.00348462488554483</v>
      </c>
      <c r="AB37" s="146" t="n">
        <f aca="false">Y37/D37</f>
        <v>0.000274911234979246</v>
      </c>
      <c r="AC37" s="146" t="e">
        <f aca="false">rri(20,E37,K37)</f>
        <v>#NAME?</v>
      </c>
      <c r="AD37" s="146" t="e">
        <f aca="false">rri(20,F37,L37)</f>
        <v>#NAME?</v>
      </c>
      <c r="AE37" s="153" t="e">
        <f aca="false">rri(20,(E37-F37),(K37-L37))</f>
        <v>#NAME?</v>
      </c>
      <c r="AF37" s="146" t="n">
        <f aca="false">Q37</f>
        <v>0.486116435498077</v>
      </c>
      <c r="AG37" s="154" t="n">
        <f aca="false">IF(ISNUMBER(AE37),AE37,0)</f>
        <v>0</v>
      </c>
    </row>
    <row r="38" customFormat="false" ht="12.75" hidden="false" customHeight="true" outlineLevel="0" collapsed="false">
      <c r="A38" s="40" t="s">
        <v>268</v>
      </c>
      <c r="B38" s="56" t="str">
        <f aca="false" t="array" ref="B38:B38">INDEX(Countries!$D$2:$D$255, MATCH(A38, Countries!$B$2:$B$255, 0))</f>
        <v>EGY</v>
      </c>
      <c r="C38" s="77" t="n">
        <v>1.071389</v>
      </c>
      <c r="D38" s="77" t="n">
        <v>0.485127</v>
      </c>
      <c r="E38" s="77" t="n">
        <v>1.051748</v>
      </c>
      <c r="F38" s="77" t="n">
        <v>0.482907</v>
      </c>
      <c r="G38" s="77" t="n">
        <v>0.964285</v>
      </c>
      <c r="H38" s="77" t="n">
        <v>0.480686</v>
      </c>
      <c r="I38" s="77" t="n">
        <v>0.969253</v>
      </c>
      <c r="J38" s="77" t="n">
        <v>0.480131</v>
      </c>
      <c r="K38" s="77" t="n">
        <v>0.98392</v>
      </c>
      <c r="L38" s="77" t="n">
        <v>0.478465</v>
      </c>
      <c r="M38" s="150" t="n">
        <f aca="false">K38-L38</f>
        <v>0.505455</v>
      </c>
      <c r="N38" s="150" t="n">
        <f aca="false">M38*100</f>
        <v>50.5455</v>
      </c>
      <c r="O38" s="150" t="n">
        <f aca="false">E38-K38</f>
        <v>0.0678279999999998</v>
      </c>
      <c r="P38" s="150" t="n">
        <f aca="false">F38-L38</f>
        <v>0.004442</v>
      </c>
      <c r="Q38" s="146" t="n">
        <f aca="false">L38/K38</f>
        <v>0.486284454020652</v>
      </c>
      <c r="R38" s="146" t="n">
        <f aca="false">O38/E38</f>
        <v>0.0644907335217179</v>
      </c>
      <c r="S38" s="151" t="n">
        <f aca="false">((E38-F38)-(K38-L38))/(E38-F38)</f>
        <v>0.111430083274588</v>
      </c>
      <c r="T38" s="146" t="n">
        <f aca="false">P38/F38</f>
        <v>0.00919845850236174</v>
      </c>
      <c r="U38" s="151" t="e">
        <f aca="false">K38/$K$128</f>
        <v>#VALUE!</v>
      </c>
      <c r="V38" s="152" t="n">
        <f aca="false">P38/O38</f>
        <v>0.06548917851035</v>
      </c>
      <c r="W38" s="150" t="n">
        <f aca="false">O38/21</f>
        <v>0.00322990476190475</v>
      </c>
      <c r="X38" s="51" t="n">
        <f aca="false">(O38-P38)/21</f>
        <v>0.00301838095238094</v>
      </c>
      <c r="Y38" s="51" t="n">
        <f aca="false">P38/21</f>
        <v>0.00021152380952381</v>
      </c>
      <c r="Z38" s="146" t="n">
        <f aca="false">W38/C38</f>
        <v>0.00301468912029594</v>
      </c>
      <c r="AA38" s="153" t="n">
        <f aca="false">X38/(C38-D38)</f>
        <v>0.00514851884034944</v>
      </c>
      <c r="AB38" s="146" t="n">
        <f aca="false">Y38/D38</f>
        <v>0.000436017392402009</v>
      </c>
      <c r="AC38" s="146" t="e">
        <f aca="false">rri(20,E38,K38)</f>
        <v>#NAME?</v>
      </c>
      <c r="AD38" s="146" t="e">
        <f aca="false">rri(20,F38,L38)</f>
        <v>#NAME?</v>
      </c>
      <c r="AE38" s="153" t="e">
        <f aca="false">rri(20,(E38-F38),(K38-L38))</f>
        <v>#NAME?</v>
      </c>
      <c r="AF38" s="146" t="n">
        <f aca="false">Q38</f>
        <v>0.486284454020652</v>
      </c>
      <c r="AG38" s="154" t="n">
        <f aca="false">IF(ISNUMBER(AE38),AE38,0)</f>
        <v>0</v>
      </c>
    </row>
    <row r="39" customFormat="false" ht="12.75" hidden="false" customHeight="true" outlineLevel="0" collapsed="false">
      <c r="A39" s="40" t="s">
        <v>269</v>
      </c>
      <c r="B39" s="56" t="str">
        <f aca="false" t="array" ref="B39:B39">INDEX(Countries!$D$2:$D$255, MATCH(A39, Countries!$B$2:$B$255, 0))</f>
        <v>SLV</v>
      </c>
      <c r="C39" s="77" t="n">
        <v>342.73075</v>
      </c>
      <c r="D39" s="77" t="n">
        <v>316.394437</v>
      </c>
      <c r="E39" s="77" t="n">
        <v>333.389058</v>
      </c>
      <c r="F39" s="77" t="n">
        <v>307.787981</v>
      </c>
      <c r="G39" s="77" t="n">
        <v>333.047007</v>
      </c>
      <c r="H39" s="77" t="n">
        <v>307.701996</v>
      </c>
      <c r="I39" s="77" t="n">
        <v>327.636793</v>
      </c>
      <c r="J39" s="77" t="n">
        <v>303.073616</v>
      </c>
      <c r="K39" s="77" t="n">
        <v>325.82138</v>
      </c>
      <c r="L39" s="77" t="n">
        <v>301.019609</v>
      </c>
      <c r="M39" s="150" t="n">
        <f aca="false">K39-L39</f>
        <v>24.801771</v>
      </c>
      <c r="N39" s="150" t="n">
        <f aca="false">M39*100</f>
        <v>2480.1771</v>
      </c>
      <c r="O39" s="150" t="n">
        <f aca="false">E39-K39</f>
        <v>7.567678</v>
      </c>
      <c r="P39" s="150" t="n">
        <f aca="false">F39-L39</f>
        <v>6.768372</v>
      </c>
      <c r="Q39" s="146" t="n">
        <f aca="false">L39/K39</f>
        <v>0.923879240214378</v>
      </c>
      <c r="R39" s="146" t="n">
        <f aca="false">O39/E39</f>
        <v>0.022699239277373</v>
      </c>
      <c r="S39" s="151" t="n">
        <f aca="false">((E39-F39)-(K39-L39))/(E39-F39)</f>
        <v>0.0312215771234938</v>
      </c>
      <c r="T39" s="146" t="n">
        <f aca="false">P39/F39</f>
        <v>0.0219903713524148</v>
      </c>
      <c r="U39" s="151" t="e">
        <f aca="false">K39/$K$128</f>
        <v>#VALUE!</v>
      </c>
      <c r="V39" s="152" t="n">
        <f aca="false">P39/O39</f>
        <v>0.894378962741279</v>
      </c>
      <c r="W39" s="150" t="n">
        <f aca="false">O39/21</f>
        <v>0.360365619047619</v>
      </c>
      <c r="X39" s="51" t="n">
        <f aca="false">(O39-P39)/21</f>
        <v>0.0380621904761905</v>
      </c>
      <c r="Y39" s="51" t="n">
        <f aca="false">P39/21</f>
        <v>0.322303428571428</v>
      </c>
      <c r="Z39" s="146" t="n">
        <f aca="false">W39/C39</f>
        <v>0.00105145400302605</v>
      </c>
      <c r="AA39" s="153" t="n">
        <f aca="false">X39/(C39-D39)</f>
        <v>0.00144523610712671</v>
      </c>
      <c r="AB39" s="146" t="n">
        <f aca="false">Y39/D39</f>
        <v>0.00101867602865416</v>
      </c>
      <c r="AC39" s="146" t="e">
        <f aca="false">rri(20,E39,K39)</f>
        <v>#NAME?</v>
      </c>
      <c r="AD39" s="146" t="e">
        <f aca="false">rri(20,F39,L39)</f>
        <v>#NAME?</v>
      </c>
      <c r="AE39" s="153" t="e">
        <f aca="false">rri(20,(E39-F39),(K39-L39))</f>
        <v>#NAME?</v>
      </c>
      <c r="AF39" s="146" t="n">
        <f aca="false">Q39</f>
        <v>0.923879240214378</v>
      </c>
      <c r="AG39" s="154" t="n">
        <f aca="false">IF(ISNUMBER(AE39),AE39,0)</f>
        <v>0</v>
      </c>
    </row>
    <row r="40" customFormat="false" ht="12.75" hidden="false" customHeight="true" outlineLevel="0" collapsed="false">
      <c r="A40" s="40" t="s">
        <v>270</v>
      </c>
      <c r="B40" s="56" t="str">
        <f aca="false" t="array" ref="B40:B40">INDEX(Countries!$D$2:$D$255, MATCH(A40, Countries!$B$2:$B$255, 0))</f>
        <v>GNQ</v>
      </c>
      <c r="C40" s="77" t="n">
        <v>348.419796</v>
      </c>
      <c r="D40" s="77" t="n">
        <v>219.799567</v>
      </c>
      <c r="E40" s="77" t="n">
        <v>344.37536</v>
      </c>
      <c r="F40" s="77" t="n">
        <v>216.590273</v>
      </c>
      <c r="G40" s="77" t="n">
        <v>338.217257</v>
      </c>
      <c r="H40" s="77" t="n">
        <v>212.086052</v>
      </c>
      <c r="I40" s="77" t="n">
        <v>342.955801</v>
      </c>
      <c r="J40" s="77" t="n">
        <v>216.042306</v>
      </c>
      <c r="K40" s="77" t="n">
        <v>339.093769</v>
      </c>
      <c r="L40" s="77" t="n">
        <v>212.880166</v>
      </c>
      <c r="M40" s="150" t="n">
        <f aca="false">K40-L40</f>
        <v>126.213603</v>
      </c>
      <c r="N40" s="150" t="n">
        <f aca="false">M40*100</f>
        <v>12621.3603</v>
      </c>
      <c r="O40" s="150" t="n">
        <f aca="false">E40-K40</f>
        <v>5.28159099999999</v>
      </c>
      <c r="P40" s="150" t="n">
        <f aca="false">F40-L40</f>
        <v>3.71010699999999</v>
      </c>
      <c r="Q40" s="146" t="n">
        <f aca="false">L40/K40</f>
        <v>0.627791441369717</v>
      </c>
      <c r="R40" s="146" t="n">
        <f aca="false">O40/E40</f>
        <v>0.0153367273430944</v>
      </c>
      <c r="S40" s="151" t="n">
        <f aca="false">((E40-F40)-(K40-L40))/(E40-F40)</f>
        <v>0.0122978669647108</v>
      </c>
      <c r="T40" s="146" t="n">
        <f aca="false">P40/F40</f>
        <v>0.0171296104326901</v>
      </c>
      <c r="U40" s="151" t="e">
        <f aca="false">K40/$K$128</f>
        <v>#VALUE!</v>
      </c>
      <c r="V40" s="152" t="n">
        <f aca="false">P40/O40</f>
        <v>0.702460110977923</v>
      </c>
      <c r="W40" s="150" t="n">
        <f aca="false">O40/21</f>
        <v>0.251504333333333</v>
      </c>
      <c r="X40" s="51" t="n">
        <f aca="false">(O40-P40)/21</f>
        <v>0.0748325714285713</v>
      </c>
      <c r="Y40" s="51" t="n">
        <f aca="false">P40/21</f>
        <v>0.176671761904762</v>
      </c>
      <c r="Z40" s="146" t="n">
        <f aca="false">W40/C40</f>
        <v>0.000721842835053301</v>
      </c>
      <c r="AA40" s="153" t="n">
        <f aca="false">X40/(C40-D40)</f>
        <v>0.000581810279847747</v>
      </c>
      <c r="AB40" s="146" t="n">
        <f aca="false">Y40/D40</f>
        <v>0.000803785759526822</v>
      </c>
      <c r="AC40" s="146" t="e">
        <f aca="false">rri(20,E40,K40)</f>
        <v>#NAME?</v>
      </c>
      <c r="AD40" s="146" t="e">
        <f aca="false">rri(20,F40,L40)</f>
        <v>#NAME?</v>
      </c>
      <c r="AE40" s="153" t="e">
        <f aca="false">rri(20,(E40-F40),(K40-L40))</f>
        <v>#NAME?</v>
      </c>
      <c r="AF40" s="146" t="n">
        <f aca="false">Q40</f>
        <v>0.627791441369717</v>
      </c>
      <c r="AG40" s="154" t="n">
        <f aca="false">IF(ISNUMBER(AE40),AE40,0)</f>
        <v>0</v>
      </c>
    </row>
    <row r="41" customFormat="false" ht="12.75" hidden="false" customHeight="true" outlineLevel="0" collapsed="false">
      <c r="A41" s="40" t="s">
        <v>271</v>
      </c>
      <c r="B41" s="56" t="str">
        <f aca="false" t="array" ref="B41:B41">INDEX(Countries!$D$2:$D$255, MATCH(A41, Countries!$B$2:$B$255, 0))</f>
        <v>ERI</v>
      </c>
      <c r="C41" s="77" t="n">
        <v>71.686228</v>
      </c>
      <c r="D41" s="77" t="n">
        <v>0</v>
      </c>
      <c r="E41" s="77" t="n">
        <v>70.634674</v>
      </c>
      <c r="F41" s="77" t="n">
        <v>0</v>
      </c>
      <c r="G41" s="77" t="n">
        <v>69.663317</v>
      </c>
      <c r="H41" s="77" t="n">
        <v>0</v>
      </c>
      <c r="I41" s="77" t="n">
        <v>69.031726</v>
      </c>
      <c r="J41" s="77" t="n">
        <v>0</v>
      </c>
      <c r="K41" s="77" t="n">
        <v>69.366246</v>
      </c>
      <c r="L41" s="77" t="n">
        <v>0</v>
      </c>
      <c r="M41" s="150" t="n">
        <f aca="false">K41-L41</f>
        <v>69.366246</v>
      </c>
      <c r="N41" s="150" t="n">
        <f aca="false">M41*100</f>
        <v>6936.6246</v>
      </c>
      <c r="O41" s="150" t="n">
        <f aca="false">E41-K41</f>
        <v>1.268428</v>
      </c>
      <c r="P41" s="150" t="n">
        <f aca="false">F41-L41</f>
        <v>0</v>
      </c>
      <c r="Q41" s="146" t="n">
        <f aca="false">L41/K41</f>
        <v>0</v>
      </c>
      <c r="R41" s="146" t="n">
        <f aca="false">O41/E41</f>
        <v>0.0179575827022292</v>
      </c>
      <c r="S41" s="151" t="n">
        <f aca="false">((E41-F41)-(K41-L41))/(E41-F41)</f>
        <v>0.0179575827022292</v>
      </c>
      <c r="T41" s="146" t="e">
        <f aca="false">P41/F41</f>
        <v>#DIV/0!</v>
      </c>
      <c r="U41" s="151" t="e">
        <f aca="false">K41/$K$128</f>
        <v>#VALUE!</v>
      </c>
      <c r="V41" s="152" t="n">
        <f aca="false">P41/O41</f>
        <v>0</v>
      </c>
      <c r="W41" s="150" t="n">
        <f aca="false">O41/21</f>
        <v>0.0604013333333333</v>
      </c>
      <c r="X41" s="51" t="n">
        <f aca="false">(O41-P41)/21</f>
        <v>0.0604013333333333</v>
      </c>
      <c r="Y41" s="51" t="n">
        <f aca="false">P41/21</f>
        <v>0</v>
      </c>
      <c r="Z41" s="146" t="n">
        <f aca="false">W41/C41</f>
        <v>0.000842579321279582</v>
      </c>
      <c r="AA41" s="153" t="n">
        <f aca="false">X41/(C41-D41)</f>
        <v>0.000842579321279582</v>
      </c>
      <c r="AB41" s="146" t="e">
        <f aca="false">Y41/D41</f>
        <v>#DIV/0!</v>
      </c>
      <c r="AC41" s="146" t="e">
        <f aca="false">rri(20,E41,K41)</f>
        <v>#NAME?</v>
      </c>
      <c r="AD41" s="146" t="e">
        <f aca="false">rri(20,F41,L41)</f>
        <v>#NAME?</v>
      </c>
      <c r="AE41" s="153" t="e">
        <f aca="false">rri(20,(E41-F41),(K41-L41))</f>
        <v>#NAME?</v>
      </c>
      <c r="AF41" s="146" t="n">
        <f aca="false">Q41</f>
        <v>0</v>
      </c>
      <c r="AG41" s="154" t="n">
        <f aca="false">IF(ISNUMBER(AE41),AE41,0)</f>
        <v>0</v>
      </c>
    </row>
    <row r="42" customFormat="false" ht="12.75" hidden="false" customHeight="true" outlineLevel="0" collapsed="false">
      <c r="A42" s="40" t="s">
        <v>272</v>
      </c>
      <c r="B42" s="56" t="str">
        <f aca="false" t="array" ref="B42:B42">INDEX(Countries!$D$2:$D$255, MATCH(A42, Countries!$B$2:$B$255, 0))</f>
        <v>FJI</v>
      </c>
      <c r="C42" s="77" t="n">
        <v>515.218396</v>
      </c>
      <c r="D42" s="77" t="n">
        <v>169.629797</v>
      </c>
      <c r="E42" s="77" t="n">
        <v>513.847874</v>
      </c>
      <c r="F42" s="77" t="n">
        <v>168.746147</v>
      </c>
      <c r="G42" s="77" t="n">
        <v>513.847874</v>
      </c>
      <c r="H42" s="77" t="n">
        <v>168.746147</v>
      </c>
      <c r="I42" s="77" t="n">
        <v>508.850639</v>
      </c>
      <c r="J42" s="77" t="n">
        <v>168.176896</v>
      </c>
      <c r="K42" s="77" t="n">
        <v>508.850639</v>
      </c>
      <c r="L42" s="77" t="n">
        <v>168.176896</v>
      </c>
      <c r="M42" s="150" t="n">
        <f aca="false">K42-L42</f>
        <v>340.673743</v>
      </c>
      <c r="N42" s="150" t="n">
        <f aca="false">M42*100</f>
        <v>34067.3743</v>
      </c>
      <c r="O42" s="150" t="n">
        <f aca="false">E42-K42</f>
        <v>4.99723500000005</v>
      </c>
      <c r="P42" s="150" t="n">
        <f aca="false">F42-L42</f>
        <v>0.569251000000008</v>
      </c>
      <c r="Q42" s="146" t="n">
        <f aca="false">L42/K42</f>
        <v>0.33050345840285</v>
      </c>
      <c r="R42" s="146" t="n">
        <f aca="false">O42/E42</f>
        <v>0.00972512537825552</v>
      </c>
      <c r="S42" s="151" t="n">
        <f aca="false">((E42-F42)-(K42-L42))/(E42-F42)</f>
        <v>0.0128309528859589</v>
      </c>
      <c r="T42" s="146" t="n">
        <f aca="false">P42/F42</f>
        <v>0.00337341628309895</v>
      </c>
      <c r="U42" s="151" t="e">
        <f aca="false">K42/$K$128</f>
        <v>#VALUE!</v>
      </c>
      <c r="V42" s="152" t="n">
        <f aca="false">P42/O42</f>
        <v>0.113913193996281</v>
      </c>
      <c r="W42" s="150" t="n">
        <f aca="false">O42/21</f>
        <v>0.237963571428574</v>
      </c>
      <c r="X42" s="51" t="n">
        <f aca="false">(O42-P42)/21</f>
        <v>0.210856380952383</v>
      </c>
      <c r="Y42" s="51" t="n">
        <f aca="false">P42/21</f>
        <v>0.0271071904761909</v>
      </c>
      <c r="Z42" s="146" t="n">
        <f aca="false">W42/C42</f>
        <v>0.000461869322361257</v>
      </c>
      <c r="AA42" s="153" t="n">
        <f aca="false">X42/(C42-D42)</f>
        <v>0.000610136970844871</v>
      </c>
      <c r="AB42" s="146" t="n">
        <f aca="false">Y42/D42</f>
        <v>0.000159802056923943</v>
      </c>
      <c r="AC42" s="146" t="e">
        <f aca="false">rri(20,E42,K42)</f>
        <v>#NAME?</v>
      </c>
      <c r="AD42" s="146" t="e">
        <f aca="false">rri(20,F42,L42)</f>
        <v>#NAME?</v>
      </c>
      <c r="AE42" s="153" t="e">
        <f aca="false">rri(20,(E42-F42),(K42-L42))</f>
        <v>#NAME?</v>
      </c>
      <c r="AF42" s="146" t="n">
        <f aca="false">Q42</f>
        <v>0.33050345840285</v>
      </c>
      <c r="AG42" s="154" t="n">
        <f aca="false">IF(ISNUMBER(AE42),AE42,0)</f>
        <v>0</v>
      </c>
    </row>
    <row r="43" customFormat="false" ht="12.75" hidden="false" customHeight="true" outlineLevel="0" collapsed="false">
      <c r="A43" s="40" t="s">
        <v>273</v>
      </c>
      <c r="B43" s="56" t="str">
        <f aca="false" t="array" ref="B43:B43">INDEX(Countries!$D$2:$D$255, MATCH(A43, Countries!$B$2:$B$255, 0))</f>
        <v>GUF</v>
      </c>
      <c r="C43" s="77" t="n">
        <v>546.586867</v>
      </c>
      <c r="D43" s="77" t="n">
        <v>380.524931</v>
      </c>
      <c r="E43" s="77" t="n">
        <v>422.988618</v>
      </c>
      <c r="F43" s="77" t="n">
        <v>285.259317</v>
      </c>
      <c r="G43" s="77" t="n">
        <v>462.700553</v>
      </c>
      <c r="H43" s="77" t="n">
        <v>324.736225</v>
      </c>
      <c r="I43" s="77" t="n">
        <v>489.889479</v>
      </c>
      <c r="J43" s="77" t="n">
        <v>340.228046</v>
      </c>
      <c r="K43" s="77" t="n">
        <v>492.28044</v>
      </c>
      <c r="L43" s="77" t="n">
        <v>348.058252</v>
      </c>
      <c r="M43" s="150" t="n">
        <f aca="false">K43-L43</f>
        <v>144.222188</v>
      </c>
      <c r="N43" s="150" t="n">
        <f aca="false">M43*100</f>
        <v>14422.2188</v>
      </c>
      <c r="O43" s="150" t="n">
        <f aca="false">E43-K43</f>
        <v>-69.291822</v>
      </c>
      <c r="P43" s="150" t="n">
        <f aca="false">F43-L43</f>
        <v>-62.798935</v>
      </c>
      <c r="Q43" s="146" t="n">
        <f aca="false">L43/K43</f>
        <v>0.707032463040782</v>
      </c>
      <c r="R43" s="146" t="n">
        <f aca="false">O43/E43</f>
        <v>-0.16381486179848</v>
      </c>
      <c r="S43" s="151" t="n">
        <f aca="false">((E43-F43)-(K43-L43))/(E43-F43)</f>
        <v>-0.0471423796741701</v>
      </c>
      <c r="T43" s="146" t="n">
        <f aca="false">P43/F43</f>
        <v>-0.220146832224239</v>
      </c>
      <c r="U43" s="151" t="e">
        <f aca="false">K43/$K$128</f>
        <v>#VALUE!</v>
      </c>
      <c r="V43" s="152" t="n">
        <f aca="false">P43/O43</f>
        <v>0.906296489071971</v>
      </c>
      <c r="W43" s="150" t="n">
        <f aca="false">O43/21</f>
        <v>-3.29961057142857</v>
      </c>
      <c r="X43" s="51" t="n">
        <f aca="false">(O43-P43)/21</f>
        <v>-0.309185095238098</v>
      </c>
      <c r="Y43" s="51" t="n">
        <f aca="false">P43/21</f>
        <v>-2.99042547619047</v>
      </c>
      <c r="Z43" s="146" t="n">
        <f aca="false">W43/C43</f>
        <v>-0.00603675421171174</v>
      </c>
      <c r="AA43" s="153" t="n">
        <f aca="false">X43/(C43-D43)</f>
        <v>-0.00186186613672924</v>
      </c>
      <c r="AB43" s="146" t="n">
        <f aca="false">Y43/D43</f>
        <v>-0.00785868476036981</v>
      </c>
      <c r="AC43" s="146" t="e">
        <f aca="false">rri(20,E43,K43)</f>
        <v>#NAME?</v>
      </c>
      <c r="AD43" s="146" t="e">
        <f aca="false">rri(20,F43,L43)</f>
        <v>#NAME?</v>
      </c>
      <c r="AE43" s="153" t="e">
        <f aca="false">rri(20,(E43-F43),(K43-L43))</f>
        <v>#NAME?</v>
      </c>
      <c r="AF43" s="146" t="n">
        <f aca="false">Q43</f>
        <v>0.707032463040782</v>
      </c>
      <c r="AG43" s="154" t="n">
        <f aca="false">IF(ISNUMBER(AE43),AE43,0)</f>
        <v>0</v>
      </c>
    </row>
    <row r="44" customFormat="false" ht="12.75" hidden="false" customHeight="true" outlineLevel="0" collapsed="false">
      <c r="A44" s="40" t="s">
        <v>276</v>
      </c>
      <c r="B44" s="56" t="str">
        <f aca="false" t="array" ref="B44:B44">INDEX(Countries!$D$2:$D$255, MATCH(A44, Countries!$B$2:$B$255, 0))</f>
        <v>GAB</v>
      </c>
      <c r="C44" s="77" t="n">
        <v>1709.197328</v>
      </c>
      <c r="D44" s="77" t="n">
        <v>928.035684</v>
      </c>
      <c r="E44" s="77" t="n">
        <v>1693.996244</v>
      </c>
      <c r="F44" s="77" t="n">
        <v>917.530781</v>
      </c>
      <c r="G44" s="77" t="n">
        <v>1673.142265</v>
      </c>
      <c r="H44" s="77" t="n">
        <v>906.600657</v>
      </c>
      <c r="I44" s="77" t="n">
        <v>1679.91828</v>
      </c>
      <c r="J44" s="77" t="n">
        <v>915.237951</v>
      </c>
      <c r="K44" s="77" t="n">
        <v>1669.544037</v>
      </c>
      <c r="L44" s="77" t="n">
        <v>909.179678</v>
      </c>
      <c r="M44" s="150" t="n">
        <f aca="false">K44-L44</f>
        <v>760.364359</v>
      </c>
      <c r="N44" s="150" t="n">
        <f aca="false">M44*100</f>
        <v>76036.4359</v>
      </c>
      <c r="O44" s="150" t="n">
        <f aca="false">E44-K44</f>
        <v>24.452207</v>
      </c>
      <c r="P44" s="150" t="n">
        <f aca="false">F44-L44</f>
        <v>8.35110300000008</v>
      </c>
      <c r="Q44" s="146" t="n">
        <f aca="false">L44/K44</f>
        <v>0.544567653114262</v>
      </c>
      <c r="R44" s="146" t="n">
        <f aca="false">O44/E44</f>
        <v>0.0144346288172762</v>
      </c>
      <c r="S44" s="151" t="n">
        <f aca="false">((E44-F44)-(K44-L44))/(E44-F44)</f>
        <v>0.0207364071774561</v>
      </c>
      <c r="T44" s="146" t="n">
        <f aca="false">P44/F44</f>
        <v>0.00910171426717517</v>
      </c>
      <c r="U44" s="151" t="e">
        <f aca="false">K44/$K$128</f>
        <v>#VALUE!</v>
      </c>
      <c r="V44" s="152" t="n">
        <f aca="false">P44/O44</f>
        <v>0.341527576631429</v>
      </c>
      <c r="W44" s="150" t="n">
        <f aca="false">O44/21</f>
        <v>1.16439080952381</v>
      </c>
      <c r="X44" s="51" t="n">
        <f aca="false">(O44-P44)/21</f>
        <v>0.766719238095236</v>
      </c>
      <c r="Y44" s="51" t="n">
        <f aca="false">P44/21</f>
        <v>0.397671571428575</v>
      </c>
      <c r="Z44" s="146" t="n">
        <f aca="false">W44/C44</f>
        <v>0.000681250075956011</v>
      </c>
      <c r="AA44" s="153" t="n">
        <f aca="false">X44/(C44-D44)</f>
        <v>0.000981511629487067</v>
      </c>
      <c r="AB44" s="146" t="n">
        <f aca="false">Y44/D44</f>
        <v>0.000428508922970009</v>
      </c>
      <c r="AC44" s="146" t="e">
        <f aca="false">rri(20,E44,K44)</f>
        <v>#NAME?</v>
      </c>
      <c r="AD44" s="146" t="e">
        <f aca="false">rri(20,F44,L44)</f>
        <v>#NAME?</v>
      </c>
      <c r="AE44" s="153" t="e">
        <f aca="false">rri(20,(E44-F44),(K44-L44))</f>
        <v>#NAME?</v>
      </c>
      <c r="AF44" s="146" t="n">
        <f aca="false">Q44</f>
        <v>0.544567653114262</v>
      </c>
      <c r="AG44" s="154" t="n">
        <f aca="false">IF(ISNUMBER(AE44),AE44,0)</f>
        <v>0</v>
      </c>
    </row>
    <row r="45" customFormat="false" ht="12.75" hidden="false" customHeight="true" outlineLevel="0" collapsed="false">
      <c r="A45" s="40" t="s">
        <v>277</v>
      </c>
      <c r="B45" s="56" t="str">
        <f aca="false" t="array" ref="B45:B45">INDEX(Countries!$D$2:$D$255, MATCH(A45, Countries!$B$2:$B$255, 0))</f>
        <v>GMB</v>
      </c>
      <c r="C45" s="77" t="n">
        <v>631.050707</v>
      </c>
      <c r="D45" s="77" t="n">
        <v>272.371447</v>
      </c>
      <c r="E45" s="77" t="n">
        <v>611.704258</v>
      </c>
      <c r="F45" s="77" t="n">
        <v>267.493795</v>
      </c>
      <c r="G45" s="77" t="n">
        <v>619.508369</v>
      </c>
      <c r="H45" s="77" t="n">
        <v>268.412214</v>
      </c>
      <c r="I45" s="77" t="n">
        <v>624.77054</v>
      </c>
      <c r="J45" s="77" t="n">
        <v>269.959563</v>
      </c>
      <c r="K45" s="77" t="n">
        <v>614.48947</v>
      </c>
      <c r="L45" s="77" t="n">
        <v>266.586723</v>
      </c>
      <c r="M45" s="150" t="n">
        <f aca="false">K45-L45</f>
        <v>347.902747</v>
      </c>
      <c r="N45" s="150" t="n">
        <f aca="false">M45*100</f>
        <v>34790.2747</v>
      </c>
      <c r="O45" s="150" t="n">
        <f aca="false">E45-K45</f>
        <v>-2.785212</v>
      </c>
      <c r="P45" s="150" t="n">
        <f aca="false">F45-L45</f>
        <v>0.907071999999971</v>
      </c>
      <c r="Q45" s="146" t="n">
        <f aca="false">L45/K45</f>
        <v>0.433834485398098</v>
      </c>
      <c r="R45" s="146" t="n">
        <f aca="false">O45/E45</f>
        <v>-0.00455320028195717</v>
      </c>
      <c r="S45" s="151" t="n">
        <f aca="false">((E45-F45)-(K45-L45))/(E45-F45)</f>
        <v>-0.0107268209333892</v>
      </c>
      <c r="T45" s="146" t="n">
        <f aca="false">P45/F45</f>
        <v>0.00339100202305617</v>
      </c>
      <c r="U45" s="151" t="e">
        <f aca="false">K45/$K$128</f>
        <v>#VALUE!</v>
      </c>
      <c r="V45" s="152" t="n">
        <f aca="false">P45/O45</f>
        <v>-0.325674311327098</v>
      </c>
      <c r="W45" s="150" t="n">
        <f aca="false">O45/21</f>
        <v>-0.132629142857143</v>
      </c>
      <c r="X45" s="51" t="n">
        <f aca="false">(O45-P45)/21</f>
        <v>-0.175823047619046</v>
      </c>
      <c r="Y45" s="51" t="n">
        <f aca="false">P45/21</f>
        <v>0.0431939047619034</v>
      </c>
      <c r="Z45" s="146" t="n">
        <f aca="false">W45/C45</f>
        <v>-0.000210171926575693</v>
      </c>
      <c r="AA45" s="153" t="n">
        <f aca="false">X45/(C45-D45)</f>
        <v>-0.000490195746525869</v>
      </c>
      <c r="AB45" s="146" t="n">
        <f aca="false">Y45/D45</f>
        <v>0.000158584555164123</v>
      </c>
      <c r="AC45" s="146" t="e">
        <f aca="false">rri(20,E45,K45)</f>
        <v>#NAME?</v>
      </c>
      <c r="AD45" s="146" t="e">
        <f aca="false">rri(20,F45,L45)</f>
        <v>#NAME?</v>
      </c>
      <c r="AE45" s="153" t="e">
        <f aca="false">rri(20,(E45-F45),(K45-L45))</f>
        <v>#NAME?</v>
      </c>
      <c r="AF45" s="146" t="n">
        <f aca="false">Q45</f>
        <v>0.433834485398098</v>
      </c>
      <c r="AG45" s="154" t="n">
        <f aca="false">IF(ISNUMBER(AE45),AE45,0)</f>
        <v>0</v>
      </c>
    </row>
    <row r="46" customFormat="false" ht="12.75" hidden="false" customHeight="true" outlineLevel="0" collapsed="false">
      <c r="A46" s="40" t="s">
        <v>278</v>
      </c>
      <c r="B46" s="56" t="str">
        <f aca="false" t="array" ref="B46:B46">INDEX(Countries!$D$2:$D$255, MATCH(A46, Countries!$B$2:$B$255, 0))</f>
        <v>GHA</v>
      </c>
      <c r="C46" s="77" t="n">
        <v>229.491666</v>
      </c>
      <c r="D46" s="77" t="n">
        <v>123.928373</v>
      </c>
      <c r="E46" s="77" t="n">
        <v>227.462423</v>
      </c>
      <c r="F46" s="77" t="n">
        <v>122.451456</v>
      </c>
      <c r="G46" s="77" t="n">
        <v>204.146499</v>
      </c>
      <c r="H46" s="77" t="n">
        <v>101.14627</v>
      </c>
      <c r="I46" s="77" t="n">
        <v>203.660705</v>
      </c>
      <c r="J46" s="77" t="n">
        <v>101.142319</v>
      </c>
      <c r="K46" s="77" t="n">
        <v>203.61082</v>
      </c>
      <c r="L46" s="77" t="n">
        <v>101.614412</v>
      </c>
      <c r="M46" s="150" t="n">
        <f aca="false">K46-L46</f>
        <v>101.996408</v>
      </c>
      <c r="N46" s="150" t="n">
        <f aca="false">M46*100</f>
        <v>10199.6408</v>
      </c>
      <c r="O46" s="150" t="n">
        <f aca="false">E46-K46</f>
        <v>23.851603</v>
      </c>
      <c r="P46" s="150" t="n">
        <f aca="false">F46-L46</f>
        <v>20.837044</v>
      </c>
      <c r="Q46" s="146" t="n">
        <f aca="false">L46/K46</f>
        <v>0.499061945725674</v>
      </c>
      <c r="R46" s="146" t="n">
        <f aca="false">O46/E46</f>
        <v>0.104859531018009</v>
      </c>
      <c r="S46" s="151" t="n">
        <f aca="false">((E46-F46)-(K46-L46))/(E46-F46)</f>
        <v>0.0287070873273648</v>
      </c>
      <c r="T46" s="146" t="n">
        <f aca="false">P46/F46</f>
        <v>0.170165751234514</v>
      </c>
      <c r="U46" s="151" t="e">
        <f aca="false">K46/$K$128</f>
        <v>#VALUE!</v>
      </c>
      <c r="V46" s="152" t="n">
        <f aca="false">P46/O46</f>
        <v>0.873611890991141</v>
      </c>
      <c r="W46" s="150" t="n">
        <f aca="false">O46/21</f>
        <v>1.13579061904762</v>
      </c>
      <c r="X46" s="51" t="n">
        <f aca="false">(O46-P46)/21</f>
        <v>0.14355042857143</v>
      </c>
      <c r="Y46" s="51" t="n">
        <f aca="false">P46/21</f>
        <v>0.99224019047619</v>
      </c>
      <c r="Z46" s="146" t="n">
        <f aca="false">W46/C46</f>
        <v>0.00494915845461517</v>
      </c>
      <c r="AA46" s="153" t="n">
        <f aca="false">X46/(C46-D46)</f>
        <v>0.00135985174857542</v>
      </c>
      <c r="AB46" s="146" t="n">
        <f aca="false">Y46/D46</f>
        <v>0.00800656190714446</v>
      </c>
      <c r="AC46" s="146" t="e">
        <f aca="false">rri(20,E46,K46)</f>
        <v>#NAME?</v>
      </c>
      <c r="AD46" s="146" t="e">
        <f aca="false">rri(20,F46,L46)</f>
        <v>#NAME?</v>
      </c>
      <c r="AE46" s="153" t="e">
        <f aca="false">rri(20,(E46-F46),(K46-L46))</f>
        <v>#NAME?</v>
      </c>
      <c r="AF46" s="146" t="n">
        <f aca="false">Q46</f>
        <v>0.499061945725674</v>
      </c>
      <c r="AG46" s="154" t="n">
        <f aca="false">IF(ISNUMBER(AE46),AE46,0)</f>
        <v>0</v>
      </c>
    </row>
    <row r="47" customFormat="false" ht="12.75" hidden="false" customHeight="true" outlineLevel="0" collapsed="false">
      <c r="A47" s="40" t="s">
        <v>279</v>
      </c>
      <c r="B47" s="56" t="str">
        <f aca="false" t="array" ref="B47:B47">INDEX(Countries!$D$2:$D$255, MATCH(A47, Countries!$B$2:$B$255, 0))</f>
        <v>GRD</v>
      </c>
      <c r="C47" s="77" t="n">
        <v>2.130259</v>
      </c>
      <c r="D47" s="77" t="n">
        <v>0.797955</v>
      </c>
      <c r="E47" s="77" t="n">
        <v>2.116005</v>
      </c>
      <c r="F47" s="77" t="n">
        <v>0.79558</v>
      </c>
      <c r="G47" s="77" t="n">
        <v>2.116005</v>
      </c>
      <c r="H47" s="77" t="n">
        <v>0.79558</v>
      </c>
      <c r="I47" s="77" t="n">
        <v>2.091644</v>
      </c>
      <c r="J47" s="77" t="n">
        <v>0.787854</v>
      </c>
      <c r="K47" s="77" t="n">
        <v>2.104115</v>
      </c>
      <c r="L47" s="77" t="n">
        <v>0.787853</v>
      </c>
      <c r="M47" s="150" t="n">
        <f aca="false">K47-L47</f>
        <v>1.316262</v>
      </c>
      <c r="N47" s="150" t="n">
        <f aca="false">M47*100</f>
        <v>131.6262</v>
      </c>
      <c r="O47" s="150" t="n">
        <f aca="false">E47-K47</f>
        <v>0.0118899999999997</v>
      </c>
      <c r="P47" s="150" t="n">
        <f aca="false">F47-L47</f>
        <v>0.00772700000000015</v>
      </c>
      <c r="Q47" s="146" t="n">
        <f aca="false">L47/K47</f>
        <v>0.374434382151166</v>
      </c>
      <c r="R47" s="146" t="n">
        <f aca="false">O47/E47</f>
        <v>0.00561907935000141</v>
      </c>
      <c r="S47" s="151" t="n">
        <f aca="false">((E47-F47)-(K47-L47))/(E47-F47)</f>
        <v>0.00315277278149041</v>
      </c>
      <c r="T47" s="146" t="n">
        <f aca="false">P47/F47</f>
        <v>0.00971241107116839</v>
      </c>
      <c r="U47" s="151" t="e">
        <f aca="false">K47/$K$128</f>
        <v>#VALUE!</v>
      </c>
      <c r="V47" s="152" t="n">
        <f aca="false">P47/O47</f>
        <v>0.649873843566049</v>
      </c>
      <c r="W47" s="150" t="n">
        <f aca="false">O47/21</f>
        <v>0.000566190476190464</v>
      </c>
      <c r="X47" s="51" t="n">
        <f aca="false">(O47-P47)/21</f>
        <v>0.000198238095238075</v>
      </c>
      <c r="Y47" s="51" t="n">
        <f aca="false">P47/21</f>
        <v>0.000367952380952388</v>
      </c>
      <c r="Z47" s="146" t="n">
        <f aca="false">W47/C47</f>
        <v>0.000265784806537826</v>
      </c>
      <c r="AA47" s="153" t="n">
        <f aca="false">X47/(C47-D47)</f>
        <v>0.000148793439964209</v>
      </c>
      <c r="AB47" s="146" t="n">
        <f aca="false">Y47/D47</f>
        <v>0.000461119212176612</v>
      </c>
      <c r="AC47" s="146" t="e">
        <f aca="false">rri(20,E47,K47)</f>
        <v>#NAME?</v>
      </c>
      <c r="AD47" s="146" t="e">
        <f aca="false">rri(20,F47,L47)</f>
        <v>#NAME?</v>
      </c>
      <c r="AE47" s="153" t="e">
        <f aca="false">rri(20,(E47-F47),(K47-L47))</f>
        <v>#NAME?</v>
      </c>
      <c r="AF47" s="146" t="n">
        <f aca="false">Q47</f>
        <v>0.374434382151166</v>
      </c>
      <c r="AG47" s="154" t="n">
        <f aca="false">IF(ISNUMBER(AE47),AE47,0)</f>
        <v>0</v>
      </c>
    </row>
    <row r="48" customFormat="false" ht="12.75" hidden="false" customHeight="true" outlineLevel="0" collapsed="false">
      <c r="A48" s="40" t="s">
        <v>280</v>
      </c>
      <c r="B48" s="56" t="str">
        <f aca="false" t="array" ref="B48:B48">INDEX(Countries!$D$2:$D$255, MATCH(A48, Countries!$B$2:$B$255, 0))</f>
        <v>GLP</v>
      </c>
      <c r="C48" s="77" t="n">
        <v>37.230012</v>
      </c>
      <c r="D48" s="77" t="n">
        <v>36.066258</v>
      </c>
      <c r="E48" s="77" t="n">
        <v>36.961968</v>
      </c>
      <c r="F48" s="77" t="n">
        <v>35.806938</v>
      </c>
      <c r="G48" s="77" t="n">
        <v>36.961968</v>
      </c>
      <c r="H48" s="77" t="n">
        <v>35.806938</v>
      </c>
      <c r="I48" s="77" t="n">
        <v>37.126063</v>
      </c>
      <c r="J48" s="77" t="n">
        <v>35.965836</v>
      </c>
      <c r="K48" s="77" t="n">
        <v>37.058335</v>
      </c>
      <c r="L48" s="77" t="n">
        <v>35.894735</v>
      </c>
      <c r="M48" s="150" t="n">
        <f aca="false">K48-L48</f>
        <v>1.1636</v>
      </c>
      <c r="N48" s="150" t="n">
        <f aca="false">M48*100</f>
        <v>116.36</v>
      </c>
      <c r="O48" s="150" t="n">
        <f aca="false">E48-K48</f>
        <v>-0.0963670000000008</v>
      </c>
      <c r="P48" s="150" t="n">
        <f aca="false">F48-L48</f>
        <v>-0.0877969999999948</v>
      </c>
      <c r="Q48" s="146" t="n">
        <f aca="false">L48/K48</f>
        <v>0.968600855920807</v>
      </c>
      <c r="R48" s="146" t="n">
        <f aca="false">O48/E48</f>
        <v>-0.00260719342649722</v>
      </c>
      <c r="S48" s="151" t="n">
        <f aca="false">((E48-F48)-(K48-L48))/(E48-F48)</f>
        <v>-0.00741972069990043</v>
      </c>
      <c r="T48" s="146" t="n">
        <f aca="false">P48/F48</f>
        <v>-0.00245195498146183</v>
      </c>
      <c r="U48" s="151" t="e">
        <f aca="false">K48/$K$128</f>
        <v>#VALUE!</v>
      </c>
      <c r="V48" s="152" t="n">
        <f aca="false">P48/O48</f>
        <v>0.911069141926117</v>
      </c>
      <c r="W48" s="150" t="n">
        <f aca="false">O48/21</f>
        <v>-0.0045889047619048</v>
      </c>
      <c r="X48" s="51" t="n">
        <f aca="false">(O48-P48)/21</f>
        <v>-0.000408095238095522</v>
      </c>
      <c r="Y48" s="51" t="n">
        <f aca="false">P48/21</f>
        <v>-0.00418080952380928</v>
      </c>
      <c r="Z48" s="146" t="n">
        <f aca="false">W48/C48</f>
        <v>-0.000123258213344245</v>
      </c>
      <c r="AA48" s="153" t="n">
        <f aca="false">X48/(C48-D48)</f>
        <v>-0.000350671394552045</v>
      </c>
      <c r="AB48" s="146" t="n">
        <f aca="false">Y48/D48</f>
        <v>-0.000115920246669596</v>
      </c>
      <c r="AC48" s="146" t="e">
        <f aca="false">rri(20,E48,K48)</f>
        <v>#NAME?</v>
      </c>
      <c r="AD48" s="146" t="e">
        <f aca="false">rri(20,F48,L48)</f>
        <v>#NAME?</v>
      </c>
      <c r="AE48" s="153" t="e">
        <f aca="false">rri(20,(E48-F48),(K48-L48))</f>
        <v>#NAME?</v>
      </c>
      <c r="AF48" s="146" t="n">
        <f aca="false">Q48</f>
        <v>0.968600855920807</v>
      </c>
      <c r="AG48" s="154" t="n">
        <f aca="false">IF(ISNUMBER(AE48),AE48,0)</f>
        <v>0</v>
      </c>
    </row>
    <row r="49" customFormat="false" ht="12.75" hidden="false" customHeight="true" outlineLevel="0" collapsed="false">
      <c r="A49" s="40" t="s">
        <v>282</v>
      </c>
      <c r="B49" s="56" t="str">
        <f aca="false" t="array" ref="B49:B49">INDEX(Countries!$D$2:$D$255, MATCH(A49, Countries!$B$2:$B$255, 0))</f>
        <v>GTM</v>
      </c>
      <c r="C49" s="77" t="n">
        <v>285.274038</v>
      </c>
      <c r="D49" s="77" t="n">
        <v>144.925314</v>
      </c>
      <c r="E49" s="77" t="n">
        <v>272.016846</v>
      </c>
      <c r="F49" s="77" t="n">
        <v>139.824701</v>
      </c>
      <c r="G49" s="77" t="n">
        <v>269.949946</v>
      </c>
      <c r="H49" s="77" t="n">
        <v>136.022734</v>
      </c>
      <c r="I49" s="77" t="n">
        <v>259.607852</v>
      </c>
      <c r="J49" s="77" t="n">
        <v>132.209246</v>
      </c>
      <c r="K49" s="77" t="n">
        <v>263.392577</v>
      </c>
      <c r="L49" s="77" t="n">
        <v>132.866511</v>
      </c>
      <c r="M49" s="150" t="n">
        <f aca="false">K49-L49</f>
        <v>130.526066</v>
      </c>
      <c r="N49" s="150" t="n">
        <f aca="false">M49*100</f>
        <v>13052.6066</v>
      </c>
      <c r="O49" s="150" t="n">
        <f aca="false">E49-K49</f>
        <v>8.62426899999997</v>
      </c>
      <c r="P49" s="150" t="n">
        <f aca="false">F49-L49</f>
        <v>6.95819</v>
      </c>
      <c r="Q49" s="146" t="n">
        <f aca="false">L49/K49</f>
        <v>0.504442883369488</v>
      </c>
      <c r="R49" s="146" t="n">
        <f aca="false">O49/E49</f>
        <v>0.0317049077173697</v>
      </c>
      <c r="S49" s="151" t="n">
        <f aca="false">((E49-F49)-(K49-L49))/(E49-F49)</f>
        <v>0.0126034644494192</v>
      </c>
      <c r="T49" s="146" t="n">
        <f aca="false">P49/F49</f>
        <v>0.0497636680088449</v>
      </c>
      <c r="U49" s="151" t="e">
        <f aca="false">K49/$K$128</f>
        <v>#VALUE!</v>
      </c>
      <c r="V49" s="152" t="n">
        <f aca="false">P49/O49</f>
        <v>0.80681504716516</v>
      </c>
      <c r="W49" s="150" t="n">
        <f aca="false">O49/21</f>
        <v>0.410679476190475</v>
      </c>
      <c r="X49" s="51" t="n">
        <f aca="false">(O49-P49)/21</f>
        <v>0.0793370952380937</v>
      </c>
      <c r="Y49" s="51" t="n">
        <f aca="false">P49/21</f>
        <v>0.331342380952381</v>
      </c>
      <c r="Z49" s="146" t="n">
        <f aca="false">W49/C49</f>
        <v>0.00143959639324233</v>
      </c>
      <c r="AA49" s="153" t="n">
        <f aca="false">X49/(C49-D49)</f>
        <v>0.000565285475898546</v>
      </c>
      <c r="AB49" s="146" t="n">
        <f aca="false">Y49/D49</f>
        <v>0.00228629748528529</v>
      </c>
      <c r="AC49" s="146" t="e">
        <f aca="false">rri(20,E49,K49)</f>
        <v>#NAME?</v>
      </c>
      <c r="AD49" s="146" t="e">
        <f aca="false">rri(20,F49,L49)</f>
        <v>#NAME?</v>
      </c>
      <c r="AE49" s="153" t="e">
        <f aca="false">rri(20,(E49-F49),(K49-L49))</f>
        <v>#NAME?</v>
      </c>
      <c r="AF49" s="146" t="n">
        <f aca="false">Q49</f>
        <v>0.504442883369488</v>
      </c>
      <c r="AG49" s="154" t="n">
        <f aca="false">IF(ISNUMBER(AE49),AE49,0)</f>
        <v>0</v>
      </c>
    </row>
    <row r="50" customFormat="false" ht="12.75" hidden="false" customHeight="true" outlineLevel="0" collapsed="false">
      <c r="A50" s="40" t="s">
        <v>283</v>
      </c>
      <c r="B50" s="56" t="str">
        <f aca="false" t="array" ref="B50:B50">INDEX(Countries!$D$2:$D$255, MATCH(A50, Countries!$B$2:$B$255, 0))</f>
        <v>GIN</v>
      </c>
      <c r="C50" s="77" t="n">
        <v>2336.241093</v>
      </c>
      <c r="D50" s="77" t="n">
        <v>577.974341</v>
      </c>
      <c r="E50" s="77" t="n">
        <v>2299.45669</v>
      </c>
      <c r="F50" s="77" t="n">
        <v>568.929584</v>
      </c>
      <c r="G50" s="77" t="n">
        <v>2283.663084</v>
      </c>
      <c r="H50" s="77" t="n">
        <v>567.445761</v>
      </c>
      <c r="I50" s="77" t="n">
        <v>2303.511124</v>
      </c>
      <c r="J50" s="77" t="n">
        <v>569.066755</v>
      </c>
      <c r="K50" s="77" t="n">
        <v>2283.264195</v>
      </c>
      <c r="L50" s="77" t="n">
        <v>565.334172</v>
      </c>
      <c r="M50" s="150" t="n">
        <f aca="false">K50-L50</f>
        <v>1717.930023</v>
      </c>
      <c r="N50" s="150" t="n">
        <f aca="false">M50*100</f>
        <v>171793.0023</v>
      </c>
      <c r="O50" s="150" t="n">
        <f aca="false">E50-K50</f>
        <v>16.1924949999998</v>
      </c>
      <c r="P50" s="150" t="n">
        <f aca="false">F50-L50</f>
        <v>3.59541200000001</v>
      </c>
      <c r="Q50" s="146" t="n">
        <f aca="false">L50/K50</f>
        <v>0.247599105367655</v>
      </c>
      <c r="R50" s="146" t="n">
        <f aca="false">O50/E50</f>
        <v>0.00704187866221554</v>
      </c>
      <c r="S50" s="151" t="n">
        <f aca="false">((E50-F50)-(K50-L50))/(E50-F50)</f>
        <v>0.00727933295949174</v>
      </c>
      <c r="T50" s="146" t="n">
        <f aca="false">P50/F50</f>
        <v>0.00631960808703527</v>
      </c>
      <c r="U50" s="151" t="e">
        <f aca="false">K50/$K$128</f>
        <v>#VALUE!</v>
      </c>
      <c r="V50" s="152" t="n">
        <f aca="false">P50/O50</f>
        <v>0.222041878042887</v>
      </c>
      <c r="W50" s="150" t="n">
        <f aca="false">O50/21</f>
        <v>0.77107119047618</v>
      </c>
      <c r="X50" s="51" t="n">
        <f aca="false">(O50-P50)/21</f>
        <v>0.599861095238084</v>
      </c>
      <c r="Y50" s="51" t="n">
        <f aca="false">P50/21</f>
        <v>0.171210095238096</v>
      </c>
      <c r="Z50" s="146" t="n">
        <f aca="false">W50/C50</f>
        <v>0.000330047781792091</v>
      </c>
      <c r="AA50" s="153" t="n">
        <f aca="false">X50/(C50-D50)</f>
        <v>0.000341166148171631</v>
      </c>
      <c r="AB50" s="146" t="n">
        <f aca="false">Y50/D50</f>
        <v>0.000296224387646468</v>
      </c>
      <c r="AC50" s="146" t="e">
        <f aca="false">rri(20,E50,K50)</f>
        <v>#NAME?</v>
      </c>
      <c r="AD50" s="146" t="e">
        <f aca="false">rri(20,F50,L50)</f>
        <v>#NAME?</v>
      </c>
      <c r="AE50" s="153" t="e">
        <f aca="false">rri(20,(E50-F50),(K50-L50))</f>
        <v>#NAME?</v>
      </c>
      <c r="AF50" s="146" t="n">
        <f aca="false">Q50</f>
        <v>0.247599105367655</v>
      </c>
      <c r="AG50" s="154" t="n">
        <f aca="false">IF(ISNUMBER(AE50),AE50,0)</f>
        <v>0</v>
      </c>
    </row>
    <row r="51" customFormat="false" ht="12.75" hidden="false" customHeight="true" outlineLevel="0" collapsed="false">
      <c r="A51" s="40" t="s">
        <v>284</v>
      </c>
      <c r="B51" s="56" t="str">
        <f aca="false" t="array" ref="B51:B51">INDEX(Countries!$D$2:$D$255, MATCH(A51, Countries!$B$2:$B$255, 0))</f>
        <v>GNB</v>
      </c>
      <c r="C51" s="77" t="n">
        <v>2568.29354</v>
      </c>
      <c r="D51" s="77" t="n">
        <v>1113.497794</v>
      </c>
      <c r="E51" s="77" t="n">
        <v>2510.897495</v>
      </c>
      <c r="F51" s="77" t="n">
        <v>1096.684198</v>
      </c>
      <c r="G51" s="77" t="n">
        <v>2529.803007</v>
      </c>
      <c r="H51" s="77" t="n">
        <v>1098.297636</v>
      </c>
      <c r="I51" s="77" t="n">
        <v>2530.976635</v>
      </c>
      <c r="J51" s="77" t="n">
        <v>1100.276071</v>
      </c>
      <c r="K51" s="77" t="n">
        <v>2513.050818</v>
      </c>
      <c r="L51" s="77" t="n">
        <v>1093.954881</v>
      </c>
      <c r="M51" s="150" t="n">
        <f aca="false">K51-L51</f>
        <v>1419.095937</v>
      </c>
      <c r="N51" s="150" t="n">
        <f aca="false">M51*100</f>
        <v>141909.5937</v>
      </c>
      <c r="O51" s="150" t="n">
        <f aca="false">E51-K51</f>
        <v>-2.153323</v>
      </c>
      <c r="P51" s="150" t="n">
        <f aca="false">F51-L51</f>
        <v>2.72931700000004</v>
      </c>
      <c r="Q51" s="146" t="n">
        <f aca="false">L51/K51</f>
        <v>0.435309494405934</v>
      </c>
      <c r="R51" s="146" t="n">
        <f aca="false">O51/E51</f>
        <v>-0.000857590962708735</v>
      </c>
      <c r="S51" s="151" t="n">
        <f aca="false">((E51-F51)-(K51-L51))/(E51-F51)</f>
        <v>-0.00345254850195348</v>
      </c>
      <c r="T51" s="146" t="n">
        <f aca="false">P51/F51</f>
        <v>0.00248869912138557</v>
      </c>
      <c r="U51" s="151" t="e">
        <f aca="false">K51/$K$128</f>
        <v>#VALUE!</v>
      </c>
      <c r="V51" s="152" t="n">
        <f aca="false">P51/O51</f>
        <v>-1.26749075730861</v>
      </c>
      <c r="W51" s="150" t="n">
        <f aca="false">O51/21</f>
        <v>-0.102539190476191</v>
      </c>
      <c r="X51" s="51" t="n">
        <f aca="false">(O51-P51)/21</f>
        <v>-0.232506666666668</v>
      </c>
      <c r="Y51" s="51" t="n">
        <f aca="false">P51/21</f>
        <v>0.129967476190478</v>
      </c>
      <c r="Z51" s="146" t="n">
        <f aca="false">W51/C51</f>
        <v>-3.99250276026433E-005</v>
      </c>
      <c r="AA51" s="153" t="n">
        <f aca="false">X51/(C51-D51)</f>
        <v>-0.000159820832103718</v>
      </c>
      <c r="AB51" s="146" t="n">
        <f aca="false">Y51/D51</f>
        <v>0.000116720012280939</v>
      </c>
      <c r="AC51" s="146" t="e">
        <f aca="false">rri(20,E51,K51)</f>
        <v>#NAME?</v>
      </c>
      <c r="AD51" s="146" t="e">
        <f aca="false">rri(20,F51,L51)</f>
        <v>#NAME?</v>
      </c>
      <c r="AE51" s="153" t="e">
        <f aca="false">rri(20,(E51-F51),(K51-L51))</f>
        <v>#NAME?</v>
      </c>
      <c r="AF51" s="146" t="n">
        <f aca="false">Q51</f>
        <v>0.435309494405934</v>
      </c>
      <c r="AG51" s="154" t="n">
        <f aca="false">IF(ISNUMBER(AE51),AE51,0)</f>
        <v>0</v>
      </c>
    </row>
    <row r="52" customFormat="false" ht="12.75" hidden="false" customHeight="true" outlineLevel="0" collapsed="false">
      <c r="A52" s="40" t="s">
        <v>285</v>
      </c>
      <c r="B52" s="56" t="str">
        <f aca="false" t="array" ref="B52:B52">INDEX(Countries!$D$2:$D$255, MATCH(A52, Countries!$B$2:$B$255, 0))</f>
        <v>GUY</v>
      </c>
      <c r="C52" s="77" t="n">
        <v>332.205592</v>
      </c>
      <c r="D52" s="77" t="n">
        <v>188.312125</v>
      </c>
      <c r="E52" s="77" t="n">
        <v>311.167622</v>
      </c>
      <c r="F52" s="77" t="n">
        <v>183.369339</v>
      </c>
      <c r="G52" s="77" t="n">
        <v>305.187634</v>
      </c>
      <c r="H52" s="77" t="n">
        <v>179.428553</v>
      </c>
      <c r="I52" s="77" t="n">
        <v>305.273535</v>
      </c>
      <c r="J52" s="77" t="n">
        <v>177.892562</v>
      </c>
      <c r="K52" s="77" t="n">
        <v>300.194315</v>
      </c>
      <c r="L52" s="77" t="n">
        <v>171.925808</v>
      </c>
      <c r="M52" s="150" t="n">
        <f aca="false">K52-L52</f>
        <v>128.268507</v>
      </c>
      <c r="N52" s="150" t="n">
        <f aca="false">M52*100</f>
        <v>12826.8507</v>
      </c>
      <c r="O52" s="150" t="n">
        <f aca="false">E52-K52</f>
        <v>10.973307</v>
      </c>
      <c r="P52" s="150" t="n">
        <f aca="false">F52-L52</f>
        <v>11.443531</v>
      </c>
      <c r="Q52" s="146" t="n">
        <f aca="false">L52/K52</f>
        <v>0.572715069570854</v>
      </c>
      <c r="R52" s="146" t="n">
        <f aca="false">O52/E52</f>
        <v>0.0352649383296054</v>
      </c>
      <c r="S52" s="151" t="n">
        <f aca="false">((E52-F52)-(K52-L52))/(E52-F52)</f>
        <v>-0.00367942345516512</v>
      </c>
      <c r="T52" s="146" t="n">
        <f aca="false">P52/F52</f>
        <v>0.0624070036048939</v>
      </c>
      <c r="U52" s="151" t="e">
        <f aca="false">K52/$K$128</f>
        <v>#VALUE!</v>
      </c>
      <c r="V52" s="152" t="n">
        <f aca="false">P52/O52</f>
        <v>1.04285162166702</v>
      </c>
      <c r="W52" s="150" t="n">
        <f aca="false">O52/21</f>
        <v>0.522538428571427</v>
      </c>
      <c r="X52" s="51" t="n">
        <f aca="false">(O52-P52)/21</f>
        <v>-0.0223916190476205</v>
      </c>
      <c r="Y52" s="51" t="n">
        <f aca="false">P52/21</f>
        <v>0.544930047619048</v>
      </c>
      <c r="Z52" s="146" t="n">
        <f aca="false">W52/C52</f>
        <v>0.00157293688352912</v>
      </c>
      <c r="AA52" s="153" t="n">
        <f aca="false">X52/(C52-D52)</f>
        <v>-0.000155612478554155</v>
      </c>
      <c r="AB52" s="146" t="n">
        <f aca="false">Y52/D52</f>
        <v>0.00289375974924104</v>
      </c>
      <c r="AC52" s="146" t="e">
        <f aca="false">rri(20,E52,K52)</f>
        <v>#NAME?</v>
      </c>
      <c r="AD52" s="146" t="e">
        <f aca="false">rri(20,F52,L52)</f>
        <v>#NAME?</v>
      </c>
      <c r="AE52" s="153" t="e">
        <f aca="false">rri(20,(E52-F52),(K52-L52))</f>
        <v>#NAME?</v>
      </c>
      <c r="AF52" s="146" t="n">
        <f aca="false">Q52</f>
        <v>0.572715069570854</v>
      </c>
      <c r="AG52" s="154" t="n">
        <f aca="false">IF(ISNUMBER(AE52),AE52,0)</f>
        <v>0</v>
      </c>
    </row>
    <row r="53" customFormat="false" ht="12.75" hidden="false" customHeight="true" outlineLevel="0" collapsed="false">
      <c r="A53" s="40" t="s">
        <v>286</v>
      </c>
      <c r="B53" s="56" t="str">
        <f aca="false" t="array" ref="B53:B53">INDEX(Countries!$D$2:$D$255, MATCH(A53, Countries!$B$2:$B$255, 0))</f>
        <v>HTI</v>
      </c>
      <c r="C53" s="77" t="n">
        <v>166.040759</v>
      </c>
      <c r="D53" s="77" t="n">
        <v>74.266033</v>
      </c>
      <c r="E53" s="77" t="n">
        <v>164.563573</v>
      </c>
      <c r="F53" s="77" t="n">
        <v>73.954793</v>
      </c>
      <c r="G53" s="77" t="n">
        <v>151.838648</v>
      </c>
      <c r="H53" s="77" t="n">
        <v>70.179141</v>
      </c>
      <c r="I53" s="77" t="n">
        <v>146.30089</v>
      </c>
      <c r="J53" s="77" t="n">
        <v>67.947719</v>
      </c>
      <c r="K53" s="77" t="n">
        <v>147.470661</v>
      </c>
      <c r="L53" s="77" t="n">
        <v>67.90197</v>
      </c>
      <c r="M53" s="150" t="n">
        <f aca="false">K53-L53</f>
        <v>79.568691</v>
      </c>
      <c r="N53" s="150" t="n">
        <f aca="false">M53*100</f>
        <v>7956.8691</v>
      </c>
      <c r="O53" s="150" t="n">
        <f aca="false">E53-K53</f>
        <v>17.092912</v>
      </c>
      <c r="P53" s="150" t="n">
        <f aca="false">F53-L53</f>
        <v>6.05282299999999</v>
      </c>
      <c r="Q53" s="146" t="n">
        <f aca="false">L53/K53</f>
        <v>0.460443925181837</v>
      </c>
      <c r="R53" s="146" t="n">
        <f aca="false">O53/E53</f>
        <v>0.103868138546068</v>
      </c>
      <c r="S53" s="151" t="n">
        <f aca="false">((E53-F53)-(K53-L53))/(E53-F53)</f>
        <v>0.121843479186013</v>
      </c>
      <c r="T53" s="146" t="n">
        <f aca="false">P53/F53</f>
        <v>0.0818449049002137</v>
      </c>
      <c r="U53" s="151" t="e">
        <f aca="false">K53/$K$128</f>
        <v>#VALUE!</v>
      </c>
      <c r="V53" s="152" t="n">
        <f aca="false">P53/O53</f>
        <v>0.354113038199693</v>
      </c>
      <c r="W53" s="150" t="n">
        <f aca="false">O53/21</f>
        <v>0.81394819047619</v>
      </c>
      <c r="X53" s="51" t="n">
        <f aca="false">(O53-P53)/21</f>
        <v>0.525718523809524</v>
      </c>
      <c r="Y53" s="51" t="n">
        <f aca="false">P53/21</f>
        <v>0.288229666666666</v>
      </c>
      <c r="Z53" s="146" t="n">
        <f aca="false">W53/C53</f>
        <v>0.00490209870984864</v>
      </c>
      <c r="AA53" s="153" t="n">
        <f aca="false">X53/(C53-D53)</f>
        <v>0.00572835841329042</v>
      </c>
      <c r="AB53" s="146" t="n">
        <f aca="false">Y53/D53</f>
        <v>0.00388104298861185</v>
      </c>
      <c r="AC53" s="146" t="e">
        <f aca="false">rri(20,E53,K53)</f>
        <v>#NAME?</v>
      </c>
      <c r="AD53" s="146" t="e">
        <f aca="false">rri(20,F53,L53)</f>
        <v>#NAME?</v>
      </c>
      <c r="AE53" s="153" t="e">
        <f aca="false">rri(20,(E53-F53),(K53-L53))</f>
        <v>#NAME?</v>
      </c>
      <c r="AF53" s="146" t="n">
        <f aca="false">Q53</f>
        <v>0.460443925181837</v>
      </c>
      <c r="AG53" s="154" t="n">
        <f aca="false">IF(ISNUMBER(AE53),AE53,0)</f>
        <v>0</v>
      </c>
    </row>
    <row r="54" customFormat="false" ht="12.75" hidden="false" customHeight="true" outlineLevel="0" collapsed="false">
      <c r="A54" s="40" t="s">
        <v>287</v>
      </c>
      <c r="B54" s="56" t="str">
        <f aca="false" t="array" ref="B54:B54">INDEX(Countries!$D$2:$D$255, MATCH(A54, Countries!$B$2:$B$255, 0))</f>
        <v>HND</v>
      </c>
      <c r="C54" s="77" t="n">
        <v>573.533365</v>
      </c>
      <c r="D54" s="77" t="n">
        <v>343.067295</v>
      </c>
      <c r="E54" s="77" t="n">
        <v>548.816545</v>
      </c>
      <c r="F54" s="77" t="n">
        <v>326.18301</v>
      </c>
      <c r="G54" s="77" t="n">
        <v>520.827807</v>
      </c>
      <c r="H54" s="77" t="n">
        <v>313.739506</v>
      </c>
      <c r="I54" s="77" t="n">
        <v>505.744322</v>
      </c>
      <c r="J54" s="77" t="n">
        <v>305.134455</v>
      </c>
      <c r="K54" s="77" t="n">
        <v>499.479519</v>
      </c>
      <c r="L54" s="77" t="n">
        <v>301.154458</v>
      </c>
      <c r="M54" s="150" t="n">
        <f aca="false">K54-L54</f>
        <v>198.325061</v>
      </c>
      <c r="N54" s="150" t="n">
        <f aca="false">M54*100</f>
        <v>19832.5061</v>
      </c>
      <c r="O54" s="150" t="n">
        <f aca="false">E54-K54</f>
        <v>49.337026</v>
      </c>
      <c r="P54" s="150" t="n">
        <f aca="false">F54-L54</f>
        <v>25.028552</v>
      </c>
      <c r="Q54" s="146" t="n">
        <f aca="false">L54/K54</f>
        <v>0.602936550037</v>
      </c>
      <c r="R54" s="146" t="n">
        <f aca="false">O54/E54</f>
        <v>0.0898971185353022</v>
      </c>
      <c r="S54" s="151" t="n">
        <f aca="false">((E54-F54)-(K54-L54))/(E54-F54)</f>
        <v>0.10918603974015</v>
      </c>
      <c r="T54" s="146" t="n">
        <f aca="false">P54/F54</f>
        <v>0.0767316237593124</v>
      </c>
      <c r="U54" s="151" t="e">
        <f aca="false">K54/$K$128</f>
        <v>#VALUE!</v>
      </c>
      <c r="V54" s="152" t="n">
        <f aca="false">P54/O54</f>
        <v>0.507297541606988</v>
      </c>
      <c r="W54" s="150" t="n">
        <f aca="false">O54/21</f>
        <v>2.34938219047619</v>
      </c>
      <c r="X54" s="51" t="n">
        <f aca="false">(O54-P54)/21</f>
        <v>1.15754638095238</v>
      </c>
      <c r="Y54" s="51" t="n">
        <f aca="false">P54/21</f>
        <v>1.19183580952381</v>
      </c>
      <c r="Z54" s="146" t="n">
        <f aca="false">W54/C54</f>
        <v>0.0040963304558161</v>
      </c>
      <c r="AA54" s="153" t="n">
        <f aca="false">X54/(C54-D54)</f>
        <v>0.00502263253307691</v>
      </c>
      <c r="AB54" s="146" t="n">
        <f aca="false">Y54/D54</f>
        <v>0.00347405837540944</v>
      </c>
      <c r="AC54" s="146" t="e">
        <f aca="false">rri(20,E54,K54)</f>
        <v>#NAME?</v>
      </c>
      <c r="AD54" s="146" t="e">
        <f aca="false">rri(20,F54,L54)</f>
        <v>#NAME?</v>
      </c>
      <c r="AE54" s="153" t="e">
        <f aca="false">rri(20,(E54-F54),(K54-L54))</f>
        <v>#NAME?</v>
      </c>
      <c r="AF54" s="146" t="n">
        <f aca="false">Q54</f>
        <v>0.602936550037</v>
      </c>
      <c r="AG54" s="154" t="n">
        <f aca="false">IF(ISNUMBER(AE54),AE54,0)</f>
        <v>0</v>
      </c>
    </row>
    <row r="55" customFormat="false" ht="12.75" hidden="false" customHeight="true" outlineLevel="0" collapsed="false">
      <c r="A55" s="40" t="s">
        <v>1039</v>
      </c>
      <c r="B55" s="56" t="str">
        <f aca="false" t="array" ref="B55:B55">INDEX(Countries!$D$2:$D$255, MATCH(A55, Countries!$B$2:$B$255, 0))</f>
        <v>HKG</v>
      </c>
      <c r="C55" s="77" t="n">
        <v>4.798673</v>
      </c>
      <c r="D55" s="77" t="n">
        <v>1.679855</v>
      </c>
      <c r="E55" s="77" t="n">
        <v>4.464429</v>
      </c>
      <c r="F55" s="77" t="n">
        <v>1.552409</v>
      </c>
      <c r="G55" s="77" t="n">
        <v>4.464429</v>
      </c>
      <c r="H55" s="77" t="n">
        <v>1.552409</v>
      </c>
      <c r="I55" s="77" t="n">
        <v>4.266381</v>
      </c>
      <c r="J55" s="77" t="n">
        <v>1.519895</v>
      </c>
      <c r="K55" s="77" t="n">
        <v>4.605124</v>
      </c>
      <c r="L55" s="77" t="n">
        <v>1.636522</v>
      </c>
      <c r="M55" s="150" t="n">
        <f aca="false">K55-L55</f>
        <v>2.968602</v>
      </c>
      <c r="N55" s="150" t="n">
        <f aca="false">M55*100</f>
        <v>296.8602</v>
      </c>
      <c r="O55" s="150" t="n">
        <f aca="false">E55-K55</f>
        <v>-0.140695</v>
      </c>
      <c r="P55" s="150" t="n">
        <f aca="false">F55-L55</f>
        <v>-0.0841129999999999</v>
      </c>
      <c r="Q55" s="146" t="n">
        <f aca="false">L55/K55</f>
        <v>0.35536980111719</v>
      </c>
      <c r="R55" s="146" t="n">
        <f aca="false">O55/E55</f>
        <v>-0.0315146685051997</v>
      </c>
      <c r="S55" s="151" t="n">
        <f aca="false">((E55-F55)-(K55-L55))/(E55-F55)</f>
        <v>-0.0194304984169065</v>
      </c>
      <c r="T55" s="146" t="n">
        <f aca="false">P55/F55</f>
        <v>-0.0541822419220707</v>
      </c>
      <c r="U55" s="151" t="e">
        <f aca="false">K55/$K$128</f>
        <v>#VALUE!</v>
      </c>
      <c r="V55" s="152" t="n">
        <f aca="false">P55/O55</f>
        <v>0.597839297771775</v>
      </c>
      <c r="W55" s="150" t="n">
        <f aca="false">O55/21</f>
        <v>-0.00669976190476191</v>
      </c>
      <c r="X55" s="51" t="n">
        <f aca="false">(O55-P55)/21</f>
        <v>-0.00269438095238096</v>
      </c>
      <c r="Y55" s="51" t="n">
        <f aca="false">P55/21</f>
        <v>-0.00400538095238095</v>
      </c>
      <c r="Z55" s="146" t="n">
        <f aca="false">W55/C55</f>
        <v>-0.00139616971291061</v>
      </c>
      <c r="AA55" s="153" t="n">
        <f aca="false">X55/(C55-D55)</f>
        <v>-0.000863910927915947</v>
      </c>
      <c r="AB55" s="146" t="n">
        <f aca="false">Y55/D55</f>
        <v>-0.0023843611218712</v>
      </c>
      <c r="AC55" s="146" t="e">
        <f aca="false">rri(20,E55,K55)</f>
        <v>#NAME?</v>
      </c>
      <c r="AD55" s="146" t="e">
        <f aca="false">rri(20,F55,L55)</f>
        <v>#NAME?</v>
      </c>
      <c r="AE55" s="153" t="e">
        <f aca="false">rri(20,(E55-F55),(K55-L55))</f>
        <v>#NAME?</v>
      </c>
      <c r="AF55" s="146" t="n">
        <f aca="false">Q55</f>
        <v>0.35536980111719</v>
      </c>
      <c r="AG55" s="154" t="n">
        <f aca="false">IF(ISNUMBER(AE55),AE55,0)</f>
        <v>0</v>
      </c>
    </row>
    <row r="56" customFormat="false" ht="12.75" hidden="false" customHeight="true" outlineLevel="0" collapsed="false">
      <c r="A56" s="40" t="s">
        <v>152</v>
      </c>
      <c r="B56" s="56" t="str">
        <f aca="false" t="array" ref="B56:B56">INDEX(Countries!$D$2:$D$255, MATCH(A56, Countries!$B$2:$B$255, 0))</f>
        <v>IND</v>
      </c>
      <c r="C56" s="77" t="n">
        <v>3629.479981</v>
      </c>
      <c r="D56" s="77" t="n">
        <v>731.908278</v>
      </c>
      <c r="E56" s="77" t="n">
        <v>3513.312987</v>
      </c>
      <c r="F56" s="77" t="n">
        <v>723.348583</v>
      </c>
      <c r="G56" s="77" t="n">
        <v>3435.509584</v>
      </c>
      <c r="H56" s="77" t="n">
        <v>718.635842</v>
      </c>
      <c r="I56" s="77" t="n">
        <v>3434.199125</v>
      </c>
      <c r="J56" s="77" t="n">
        <v>726.640855</v>
      </c>
      <c r="K56" s="77" t="n">
        <v>3419.352068</v>
      </c>
      <c r="L56" s="77" t="n">
        <v>716.798471</v>
      </c>
      <c r="M56" s="150" t="n">
        <f aca="false">K56-L56</f>
        <v>2702.553597</v>
      </c>
      <c r="N56" s="150" t="n">
        <f aca="false">M56*100</f>
        <v>270255.3597</v>
      </c>
      <c r="O56" s="156" t="n">
        <f aca="false">E56-K56</f>
        <v>93.9609189999996</v>
      </c>
      <c r="P56" s="156" t="n">
        <f aca="false">F56-L56</f>
        <v>6.55011200000001</v>
      </c>
      <c r="Q56" s="157" t="n">
        <f aca="false">L56/K56</f>
        <v>0.209629911382381</v>
      </c>
      <c r="R56" s="157" t="n">
        <f aca="false">O56/E56</f>
        <v>0.0267442494726985</v>
      </c>
      <c r="S56" s="158" t="n">
        <f aca="false">((E56-F56)-(K56-L56))/(E56-F56)</f>
        <v>0.0313304380782343</v>
      </c>
      <c r="T56" s="157" t="n">
        <f aca="false">P56/F56</f>
        <v>0.00905526347039241</v>
      </c>
      <c r="U56" s="158" t="e">
        <f aca="false">K56/$K$128</f>
        <v>#VALUE!</v>
      </c>
      <c r="V56" s="159" t="n">
        <f aca="false">P56/O56</f>
        <v>0.0697110252827565</v>
      </c>
      <c r="W56" s="156" t="n">
        <f aca="false">O56/21</f>
        <v>4.47432947619046</v>
      </c>
      <c r="X56" s="160" t="n">
        <f aca="false">(O56-P56)/21</f>
        <v>4.16241938095236</v>
      </c>
      <c r="Y56" s="160" t="n">
        <f aca="false">P56/21</f>
        <v>0.311910095238096</v>
      </c>
      <c r="Z56" s="157" t="n">
        <f aca="false">W56/C56</f>
        <v>0.00123277425405655</v>
      </c>
      <c r="AA56" s="157" t="n">
        <f aca="false">X56/(C56-D56)</f>
        <v>0.00143651988892727</v>
      </c>
      <c r="AB56" s="157" t="n">
        <f aca="false">Y56/D56</f>
        <v>0.000426160086739852</v>
      </c>
      <c r="AC56" s="157" t="e">
        <f aca="false">rri(20,E56,K56)</f>
        <v>#NAME?</v>
      </c>
      <c r="AD56" s="157" t="e">
        <f aca="false">rri(20,F56,L56)</f>
        <v>#NAME?</v>
      </c>
      <c r="AE56" s="153" t="e">
        <f aca="false">rri(20,(E56-F56),(K56-L56))</f>
        <v>#NAME?</v>
      </c>
      <c r="AF56" s="157" t="n">
        <f aca="false">Q56</f>
        <v>0.209629911382381</v>
      </c>
      <c r="AG56" s="154" t="n">
        <f aca="false">IF(ISNUMBER(AE56),AE56,0)</f>
        <v>0</v>
      </c>
    </row>
    <row r="57" customFormat="false" ht="12.75" hidden="false" customHeight="true" outlineLevel="0" collapsed="false">
      <c r="A57" s="40" t="s">
        <v>146</v>
      </c>
      <c r="B57" s="56" t="str">
        <f aca="false" t="array" ref="B57:B57">INDEX(Countries!$D$2:$D$255, MATCH(A57, Countries!$B$2:$B$255, 0))</f>
        <v>IDN</v>
      </c>
      <c r="C57" s="77" t="n">
        <v>29058.373386</v>
      </c>
      <c r="D57" s="77" t="n">
        <v>6821.909877</v>
      </c>
      <c r="E57" s="77" t="n">
        <v>28593.781496</v>
      </c>
      <c r="F57" s="77" t="n">
        <v>6743.616518</v>
      </c>
      <c r="G57" s="77" t="n">
        <v>27329.427678</v>
      </c>
      <c r="H57" s="77" t="n">
        <v>6624.398391</v>
      </c>
      <c r="I57" s="77" t="n">
        <v>27074.904571</v>
      </c>
      <c r="J57" s="77" t="n">
        <v>6639.836475</v>
      </c>
      <c r="K57" s="77" t="n">
        <v>26856.60338</v>
      </c>
      <c r="L57" s="77" t="n">
        <v>6574.393765</v>
      </c>
      <c r="M57" s="150" t="n">
        <f aca="false">K57-L57</f>
        <v>20282.209615</v>
      </c>
      <c r="N57" s="150" t="n">
        <f aca="false">M57*100</f>
        <v>2028220.9615</v>
      </c>
      <c r="O57" s="156" t="n">
        <f aca="false">E57-K57</f>
        <v>1737.178116</v>
      </c>
      <c r="P57" s="156" t="n">
        <f aca="false">F57-L57</f>
        <v>169.222753</v>
      </c>
      <c r="Q57" s="157" t="n">
        <f aca="false">L57/K57</f>
        <v>0.244796174407368</v>
      </c>
      <c r="R57" s="157" t="n">
        <f aca="false">O57/E57</f>
        <v>0.0607537032568782</v>
      </c>
      <c r="S57" s="158" t="n">
        <f aca="false">((E57-F57)-(K57-L57))/(E57-F57)</f>
        <v>0.0717594290285089</v>
      </c>
      <c r="T57" s="157" t="n">
        <f aca="false">P57/F57</f>
        <v>0.0250937686845496</v>
      </c>
      <c r="U57" s="158" t="e">
        <f aca="false">K57/$K$128</f>
        <v>#VALUE!</v>
      </c>
      <c r="V57" s="159" t="n">
        <f aca="false">P57/O57</f>
        <v>0.0974124365494828</v>
      </c>
      <c r="W57" s="156" t="n">
        <f aca="false">O57/21</f>
        <v>82.7227674285714</v>
      </c>
      <c r="X57" s="160" t="n">
        <f aca="false">(O57-P57)/21</f>
        <v>74.6645410952381</v>
      </c>
      <c r="Y57" s="160" t="n">
        <f aca="false">P57/21</f>
        <v>8.05822633333333</v>
      </c>
      <c r="Z57" s="157" t="n">
        <f aca="false">W57/C57</f>
        <v>0.00284677901029472</v>
      </c>
      <c r="AA57" s="157" t="n">
        <f aca="false">X57/(C57-D57)</f>
        <v>0.00335775250704854</v>
      </c>
      <c r="AB57" s="157" t="n">
        <f aca="false">Y57/D57</f>
        <v>0.00118122732176536</v>
      </c>
      <c r="AC57" s="157" t="e">
        <f aca="false">rri(20,E57,K57)</f>
        <v>#NAME?</v>
      </c>
      <c r="AD57" s="157" t="e">
        <f aca="false">rri(20,F57,L57)</f>
        <v>#NAME?</v>
      </c>
      <c r="AE57" s="153" t="e">
        <f aca="false">rri(20,(E57-F57),(K57-L57))</f>
        <v>#NAME?</v>
      </c>
      <c r="AF57" s="157" t="n">
        <f aca="false">Q57</f>
        <v>0.244796174407368</v>
      </c>
      <c r="AG57" s="154" t="n">
        <f aca="false">IF(ISNUMBER(AE57),AE57,0)</f>
        <v>0</v>
      </c>
    </row>
    <row r="58" customFormat="false" ht="12.75" hidden="false" customHeight="true" outlineLevel="0" collapsed="false">
      <c r="A58" s="40" t="s">
        <v>288</v>
      </c>
      <c r="B58" s="56" t="str">
        <f aca="false" t="array" ref="B58:B58">INDEX(Countries!$D$2:$D$255, MATCH(A58, Countries!$B$2:$B$255, 0))</f>
        <v>IRN</v>
      </c>
      <c r="C58" s="77" t="n">
        <v>80.692388</v>
      </c>
      <c r="D58" s="77" t="n">
        <v>79.065774</v>
      </c>
      <c r="E58" s="77" t="n">
        <v>79.397881</v>
      </c>
      <c r="F58" s="77" t="n">
        <v>77.829586</v>
      </c>
      <c r="G58" s="77" t="n">
        <v>78.782286</v>
      </c>
      <c r="H58" s="77" t="n">
        <v>77.348024</v>
      </c>
      <c r="I58" s="77" t="n">
        <v>78.712218</v>
      </c>
      <c r="J58" s="77" t="n">
        <v>77.26806</v>
      </c>
      <c r="K58" s="77" t="n">
        <v>77.96398</v>
      </c>
      <c r="L58" s="77" t="n">
        <v>76.610655</v>
      </c>
      <c r="M58" s="150" t="n">
        <f aca="false">K58-L58</f>
        <v>1.35332500000001</v>
      </c>
      <c r="N58" s="150" t="n">
        <f aca="false">M58*100</f>
        <v>135.332500000001</v>
      </c>
      <c r="O58" s="150" t="n">
        <f aca="false">E58-K58</f>
        <v>1.43390099999999</v>
      </c>
      <c r="P58" s="150" t="n">
        <f aca="false">F58-L58</f>
        <v>1.21893100000001</v>
      </c>
      <c r="Q58" s="146" t="n">
        <f aca="false">L58/K58</f>
        <v>0.982641663496399</v>
      </c>
      <c r="R58" s="146" t="n">
        <f aca="false">O58/E58</f>
        <v>0.0180596885198988</v>
      </c>
      <c r="S58" s="151" t="n">
        <f aca="false">((E58-F58)-(K58-L58))/(E58-F58)</f>
        <v>0.137072425787228</v>
      </c>
      <c r="T58" s="146" t="n">
        <f aca="false">P58/F58</f>
        <v>0.0156615377602036</v>
      </c>
      <c r="U58" s="151" t="e">
        <f aca="false">K58/$K$128</f>
        <v>#VALUE!</v>
      </c>
      <c r="V58" s="152" t="n">
        <f aca="false">P58/O58</f>
        <v>0.85008030540464</v>
      </c>
      <c r="W58" s="150" t="n">
        <f aca="false">O58/21</f>
        <v>0.0682809999999996</v>
      </c>
      <c r="X58" s="51" t="n">
        <f aca="false">(O58-P58)/21</f>
        <v>0.0102366666666657</v>
      </c>
      <c r="Y58" s="51" t="n">
        <f aca="false">P58/21</f>
        <v>0.0580443333333339</v>
      </c>
      <c r="Z58" s="146" t="n">
        <f aca="false">W58/C58</f>
        <v>0.000846188862324902</v>
      </c>
      <c r="AA58" s="153" t="n">
        <f aca="false">X58/(C58-D58)</f>
        <v>0.00629323654331376</v>
      </c>
      <c r="AB58" s="146" t="n">
        <f aca="false">Y58/D58</f>
        <v>0.000734127175348134</v>
      </c>
      <c r="AC58" s="146" t="e">
        <f aca="false">rri(20,E58,K58)</f>
        <v>#NAME?</v>
      </c>
      <c r="AD58" s="146" t="e">
        <f aca="false">rri(20,F58,L58)</f>
        <v>#NAME?</v>
      </c>
      <c r="AE58" s="153" t="e">
        <f aca="false">rri(20,(E58-F58),(K58-L58))</f>
        <v>#NAME?</v>
      </c>
      <c r="AF58" s="146" t="n">
        <f aca="false">Q58</f>
        <v>0.982641663496399</v>
      </c>
      <c r="AG58" s="154" t="n">
        <f aca="false">IF(ISNUMBER(AE58),AE58,0)</f>
        <v>0</v>
      </c>
    </row>
    <row r="59" customFormat="false" ht="12.75" hidden="false" customHeight="true" outlineLevel="0" collapsed="false">
      <c r="A59" s="40" t="s">
        <v>289</v>
      </c>
      <c r="B59" s="56" t="str">
        <f aca="false" t="array" ref="B59:B59">INDEX(Countries!$D$2:$D$255, MATCH(A59, Countries!$B$2:$B$255, 0))</f>
        <v>JAM</v>
      </c>
      <c r="C59" s="77" t="n">
        <v>103.061159</v>
      </c>
      <c r="D59" s="77" t="n">
        <v>60.6429</v>
      </c>
      <c r="E59" s="77" t="n">
        <v>101.391584</v>
      </c>
      <c r="F59" s="77" t="n">
        <v>59.414652</v>
      </c>
      <c r="G59" s="77" t="n">
        <v>98.004324</v>
      </c>
      <c r="H59" s="77" t="n">
        <v>56.627036</v>
      </c>
      <c r="I59" s="77" t="n">
        <v>94.737913</v>
      </c>
      <c r="J59" s="77" t="n">
        <v>54.070107</v>
      </c>
      <c r="K59" s="77" t="n">
        <v>95.338828</v>
      </c>
      <c r="L59" s="77" t="n">
        <v>54.498856</v>
      </c>
      <c r="M59" s="150" t="n">
        <f aca="false">K59-L59</f>
        <v>40.839972</v>
      </c>
      <c r="N59" s="150" t="n">
        <f aca="false">M59*100</f>
        <v>4083.9972</v>
      </c>
      <c r="O59" s="150" t="n">
        <f aca="false">E59-K59</f>
        <v>6.05275599999999</v>
      </c>
      <c r="P59" s="150" t="n">
        <f aca="false">F59-L59</f>
        <v>4.91579599999999</v>
      </c>
      <c r="Q59" s="146" t="n">
        <f aca="false">L59/K59</f>
        <v>0.571633374809264</v>
      </c>
      <c r="R59" s="146" t="n">
        <f aca="false">O59/E59</f>
        <v>0.0596968284862774</v>
      </c>
      <c r="S59" s="151" t="n">
        <f aca="false">((E59-F59)-(K59-L59))/(E59-F59)</f>
        <v>0.0270853524978909</v>
      </c>
      <c r="T59" s="146" t="n">
        <f aca="false">P59/F59</f>
        <v>0.0827370999328582</v>
      </c>
      <c r="U59" s="151" t="e">
        <f aca="false">K59/$K$128</f>
        <v>#VALUE!</v>
      </c>
      <c r="V59" s="152" t="n">
        <f aca="false">P59/O59</f>
        <v>0.812158296154678</v>
      </c>
      <c r="W59" s="150" t="n">
        <f aca="false">O59/21</f>
        <v>0.288226476190476</v>
      </c>
      <c r="X59" s="51" t="n">
        <f aca="false">(O59-P59)/21</f>
        <v>0.0541409523809521</v>
      </c>
      <c r="Y59" s="51" t="n">
        <f aca="false">P59/21</f>
        <v>0.234085523809523</v>
      </c>
      <c r="Z59" s="146" t="n">
        <f aca="false">W59/C59</f>
        <v>0.0027966547144155</v>
      </c>
      <c r="AA59" s="153" t="n">
        <f aca="false">X59/(C59-D59)</f>
        <v>0.00127635960686062</v>
      </c>
      <c r="AB59" s="146" t="n">
        <f aca="false">Y59/D59</f>
        <v>0.00386006480246696</v>
      </c>
      <c r="AC59" s="146" t="e">
        <f aca="false">rri(20,E59,K59)</f>
        <v>#NAME?</v>
      </c>
      <c r="AD59" s="146" t="e">
        <f aca="false">rri(20,F59,L59)</f>
        <v>#NAME?</v>
      </c>
      <c r="AE59" s="153" t="e">
        <f aca="false">rri(20,(E59-F59),(K59-L59))</f>
        <v>#NAME?</v>
      </c>
      <c r="AF59" s="146" t="n">
        <f aca="false">Q59</f>
        <v>0.571633374809264</v>
      </c>
      <c r="AG59" s="154" t="n">
        <f aca="false">IF(ISNUMBER(AE59),AE59,0)</f>
        <v>0</v>
      </c>
    </row>
    <row r="60" customFormat="false" ht="12.75" hidden="false" customHeight="true" outlineLevel="0" collapsed="false">
      <c r="A60" s="40" t="s">
        <v>290</v>
      </c>
      <c r="B60" s="56" t="str">
        <f aca="false" t="array" ref="B60:B60">INDEX(Countries!$D$2:$D$255, MATCH(A60, Countries!$B$2:$B$255, 0))</f>
        <v>JPN</v>
      </c>
      <c r="C60" s="77" t="n">
        <v>10.113335</v>
      </c>
      <c r="D60" s="77" t="n">
        <v>7.585594</v>
      </c>
      <c r="E60" s="77" t="n">
        <v>9.892905</v>
      </c>
      <c r="F60" s="77" t="n">
        <v>7.412514</v>
      </c>
      <c r="G60" s="77" t="n">
        <v>9.697566</v>
      </c>
      <c r="H60" s="77" t="n">
        <v>7.271254</v>
      </c>
      <c r="I60" s="77" t="n">
        <v>9.816017</v>
      </c>
      <c r="J60" s="77" t="n">
        <v>7.373855</v>
      </c>
      <c r="K60" s="77" t="n">
        <v>9.816017</v>
      </c>
      <c r="L60" s="77" t="n">
        <v>7.373855</v>
      </c>
      <c r="M60" s="150" t="n">
        <f aca="false">K60-L60</f>
        <v>2.442162</v>
      </c>
      <c r="N60" s="150" t="n">
        <f aca="false">M60*100</f>
        <v>244.2162</v>
      </c>
      <c r="O60" s="150" t="n">
        <f aca="false">E60-K60</f>
        <v>0.0768880000000003</v>
      </c>
      <c r="P60" s="150" t="n">
        <f aca="false">F60-L60</f>
        <v>0.038659</v>
      </c>
      <c r="Q60" s="146" t="n">
        <f aca="false">L60/K60</f>
        <v>0.751206421097274</v>
      </c>
      <c r="R60" s="146" t="n">
        <f aca="false">O60/E60</f>
        <v>0.00777203460459797</v>
      </c>
      <c r="S60" s="151" t="n">
        <f aca="false">((E60-F60)-(K60-L60))/(E60-F60)</f>
        <v>0.0154124894018726</v>
      </c>
      <c r="T60" s="146" t="n">
        <f aca="false">P60/F60</f>
        <v>0.00521536957636775</v>
      </c>
      <c r="U60" s="151" t="e">
        <f aca="false">K60/$K$128</f>
        <v>#VALUE!</v>
      </c>
      <c r="V60" s="152" t="n">
        <f aca="false">P60/O60</f>
        <v>0.502796275101444</v>
      </c>
      <c r="W60" s="150" t="n">
        <f aca="false">O60/21</f>
        <v>0.00366133333333335</v>
      </c>
      <c r="X60" s="51" t="n">
        <f aca="false">(O60-P60)/21</f>
        <v>0.00182042857142859</v>
      </c>
      <c r="Y60" s="51" t="n">
        <f aca="false">P60/21</f>
        <v>0.00184090476190476</v>
      </c>
      <c r="Z60" s="146" t="n">
        <f aca="false">W60/C60</f>
        <v>0.000362030263343729</v>
      </c>
      <c r="AA60" s="153" t="n">
        <f aca="false">X60/(C60-D60)</f>
        <v>0.00072018002296461</v>
      </c>
      <c r="AB60" s="146" t="n">
        <f aca="false">Y60/D60</f>
        <v>0.000242684325301982</v>
      </c>
      <c r="AC60" s="146" t="e">
        <f aca="false">rri(20,E60,K60)</f>
        <v>#NAME?</v>
      </c>
      <c r="AD60" s="146" t="e">
        <f aca="false">rri(20,F60,L60)</f>
        <v>#NAME?</v>
      </c>
      <c r="AE60" s="153" t="e">
        <f aca="false">rri(20,(E60-F60),(K60-L60))</f>
        <v>#NAME?</v>
      </c>
      <c r="AF60" s="146" t="n">
        <f aca="false">Q60</f>
        <v>0.751206421097274</v>
      </c>
      <c r="AG60" s="154" t="n">
        <f aca="false">IF(ISNUMBER(AE60),AE60,0)</f>
        <v>0</v>
      </c>
    </row>
    <row r="61" customFormat="false" ht="12.75" hidden="false" customHeight="true" outlineLevel="0" collapsed="false">
      <c r="A61" s="40" t="s">
        <v>149</v>
      </c>
      <c r="B61" s="56" t="str">
        <f aca="false" t="array" ref="B61:B61">INDEX(Countries!$D$2:$D$255, MATCH(A61, Countries!$B$2:$B$255, 0))</f>
        <v>KEN</v>
      </c>
      <c r="C61" s="77" t="n">
        <v>579.142436</v>
      </c>
      <c r="D61" s="77" t="n">
        <v>94.984694</v>
      </c>
      <c r="E61" s="77" t="n">
        <v>564.913856</v>
      </c>
      <c r="F61" s="77" t="n">
        <v>91.861502</v>
      </c>
      <c r="G61" s="77" t="n">
        <v>543.980841</v>
      </c>
      <c r="H61" s="77" t="n">
        <v>91.338068</v>
      </c>
      <c r="I61" s="77" t="n">
        <v>544.335056</v>
      </c>
      <c r="J61" s="77" t="n">
        <v>91.724849</v>
      </c>
      <c r="K61" s="77" t="n">
        <v>539.196079</v>
      </c>
      <c r="L61" s="77" t="n">
        <v>91.771577</v>
      </c>
      <c r="M61" s="150" t="n">
        <f aca="false">K61-L61</f>
        <v>447.424502</v>
      </c>
      <c r="N61" s="150" t="n">
        <f aca="false">M61*100</f>
        <v>44742.4502</v>
      </c>
      <c r="O61" s="156" t="n">
        <f aca="false">E61-K61</f>
        <v>25.717777</v>
      </c>
      <c r="P61" s="156" t="n">
        <f aca="false">F61-L61</f>
        <v>0.089925000000008</v>
      </c>
      <c r="Q61" s="157" t="n">
        <f aca="false">L61/K61</f>
        <v>0.170200749920513</v>
      </c>
      <c r="R61" s="157" t="n">
        <f aca="false">O61/E61</f>
        <v>0.0455251304722821</v>
      </c>
      <c r="S61" s="158" t="n">
        <f aca="false">((E61-F61)-(K61-L61))/(E61-F61)</f>
        <v>0.0541755088697856</v>
      </c>
      <c r="T61" s="157" t="n">
        <f aca="false">P61/F61</f>
        <v>0.000978919330102049</v>
      </c>
      <c r="U61" s="158" t="e">
        <f aca="false">K61/$K$128</f>
        <v>#VALUE!</v>
      </c>
      <c r="V61" s="159" t="n">
        <f aca="false">P61/O61</f>
        <v>0.00349660859101501</v>
      </c>
      <c r="W61" s="156" t="n">
        <f aca="false">O61/21</f>
        <v>1.22465604761905</v>
      </c>
      <c r="X61" s="160" t="n">
        <f aca="false">(O61-P61)/21</f>
        <v>1.2203739047619</v>
      </c>
      <c r="Y61" s="160" t="n">
        <f aca="false">P61/21</f>
        <v>0.00428214285714324</v>
      </c>
      <c r="Z61" s="157" t="n">
        <f aca="false">W61/C61</f>
        <v>0.00211460250793821</v>
      </c>
      <c r="AA61" s="157" t="n">
        <f aca="false">X61/(C61-D61)</f>
        <v>0.00252061218668254</v>
      </c>
      <c r="AB61" s="157" t="n">
        <f aca="false">Y61/D61</f>
        <v>4.5082451464688E-005</v>
      </c>
      <c r="AC61" s="157" t="e">
        <f aca="false">rri(20,E61,K61)</f>
        <v>#NAME?</v>
      </c>
      <c r="AD61" s="157" t="e">
        <f aca="false">rri(20,F61,L61)</f>
        <v>#NAME?</v>
      </c>
      <c r="AE61" s="153" t="e">
        <f aca="false">rri(20,(E61-F61),(K61-L61))</f>
        <v>#NAME?</v>
      </c>
      <c r="AF61" s="157" t="n">
        <f aca="false">Q61</f>
        <v>0.170200749920513</v>
      </c>
      <c r="AG61" s="154" t="n">
        <f aca="false">IF(ISNUMBER(AE61),AE61,0)</f>
        <v>0</v>
      </c>
    </row>
    <row r="62" customFormat="false" ht="12.75" hidden="false" customHeight="true" outlineLevel="0" collapsed="false">
      <c r="A62" s="40" t="s">
        <v>292</v>
      </c>
      <c r="B62" s="56" t="str">
        <f aca="false" t="array" ref="B62:B62">INDEX(Countries!$D$2:$D$255, MATCH(A62, Countries!$B$2:$B$255, 0))</f>
        <v>LBR</v>
      </c>
      <c r="C62" s="77" t="n">
        <v>195.149667</v>
      </c>
      <c r="D62" s="77" t="n">
        <v>23.067561</v>
      </c>
      <c r="E62" s="77" t="n">
        <v>192.674093</v>
      </c>
      <c r="F62" s="77" t="n">
        <v>22.509817</v>
      </c>
      <c r="G62" s="77" t="n">
        <v>192.842785</v>
      </c>
      <c r="H62" s="77" t="n">
        <v>22.509865</v>
      </c>
      <c r="I62" s="77" t="n">
        <v>190.187997</v>
      </c>
      <c r="J62" s="77" t="n">
        <v>21.818258</v>
      </c>
      <c r="K62" s="77" t="n">
        <v>189.021227</v>
      </c>
      <c r="L62" s="77" t="n">
        <v>21.852961</v>
      </c>
      <c r="M62" s="150" t="n">
        <f aca="false">K62-L62</f>
        <v>167.168266</v>
      </c>
      <c r="N62" s="150" t="n">
        <f aca="false">M62*100</f>
        <v>16716.8266</v>
      </c>
      <c r="O62" s="150" t="n">
        <f aca="false">E62-K62</f>
        <v>3.65286599999999</v>
      </c>
      <c r="P62" s="150" t="n">
        <f aca="false">F62-L62</f>
        <v>0.656855999999998</v>
      </c>
      <c r="Q62" s="146" t="n">
        <f aca="false">L62/K62</f>
        <v>0.115611147736333</v>
      </c>
      <c r="R62" s="146" t="n">
        <f aca="false">O62/E62</f>
        <v>0.0189587813448277</v>
      </c>
      <c r="S62" s="151" t="n">
        <f aca="false">((E62-F62)-(K62-L62))/(E62-F62)</f>
        <v>0.0176065744845292</v>
      </c>
      <c r="T62" s="146" t="n">
        <f aca="false">P62/F62</f>
        <v>0.0291808680630321</v>
      </c>
      <c r="U62" s="151" t="e">
        <f aca="false">K62/$K$128</f>
        <v>#VALUE!</v>
      </c>
      <c r="V62" s="152" t="n">
        <f aca="false">P62/O62</f>
        <v>0.179819352804072</v>
      </c>
      <c r="W62" s="150" t="n">
        <f aca="false">O62/21</f>
        <v>0.173945999999999</v>
      </c>
      <c r="X62" s="51" t="n">
        <f aca="false">(O62-P62)/21</f>
        <v>0.142667142857142</v>
      </c>
      <c r="Y62" s="51" t="n">
        <f aca="false">P62/21</f>
        <v>0.031278857142857</v>
      </c>
      <c r="Z62" s="146" t="n">
        <f aca="false">W62/C62</f>
        <v>0.00089134664011494</v>
      </c>
      <c r="AA62" s="153" t="n">
        <f aca="false">X62/(C62-D62)</f>
        <v>0.000829064370336928</v>
      </c>
      <c r="AB62" s="146" t="n">
        <f aca="false">Y62/D62</f>
        <v>0.00135596724520885</v>
      </c>
      <c r="AC62" s="146" t="e">
        <f aca="false">rri(20,E62,K62)</f>
        <v>#NAME?</v>
      </c>
      <c r="AD62" s="146" t="e">
        <f aca="false">rri(20,F62,L62)</f>
        <v>#NAME?</v>
      </c>
      <c r="AE62" s="153" t="e">
        <f aca="false">rri(20,(E62-F62),(K62-L62))</f>
        <v>#NAME?</v>
      </c>
      <c r="AF62" s="146" t="n">
        <f aca="false">Q62</f>
        <v>0.115611147736333</v>
      </c>
      <c r="AG62" s="154" t="n">
        <f aca="false">IF(ISNUMBER(AE62),AE62,0)</f>
        <v>0</v>
      </c>
    </row>
    <row r="63" customFormat="false" ht="12.75" hidden="false" customHeight="true" outlineLevel="0" collapsed="false">
      <c r="A63" s="40" t="s">
        <v>293</v>
      </c>
      <c r="B63" s="56" t="str">
        <f aca="false" t="array" ref="B63:B63">INDEX(Countries!$D$2:$D$255, MATCH(A63, Countries!$B$2:$B$255, 0))</f>
        <v>MDG</v>
      </c>
      <c r="C63" s="77" t="n">
        <v>2686.240012</v>
      </c>
      <c r="D63" s="77" t="n">
        <v>483.472086</v>
      </c>
      <c r="E63" s="77" t="n">
        <v>2620.07207</v>
      </c>
      <c r="F63" s="77" t="n">
        <v>468.076574</v>
      </c>
      <c r="G63" s="77" t="n">
        <v>2591.548096</v>
      </c>
      <c r="H63" s="77" t="n">
        <v>466.84436</v>
      </c>
      <c r="I63" s="77" t="n">
        <v>2595.211835</v>
      </c>
      <c r="J63" s="77" t="n">
        <v>465.959895</v>
      </c>
      <c r="K63" s="77" t="n">
        <v>2585.116479</v>
      </c>
      <c r="L63" s="77" t="n">
        <v>465.1979</v>
      </c>
      <c r="M63" s="150" t="n">
        <f aca="false">K63-L63</f>
        <v>2119.918579</v>
      </c>
      <c r="N63" s="150" t="n">
        <f aca="false">M63*100</f>
        <v>211991.8579</v>
      </c>
      <c r="O63" s="150" t="n">
        <f aca="false">E63-K63</f>
        <v>34.9555910000004</v>
      </c>
      <c r="P63" s="150" t="n">
        <f aca="false">F63-L63</f>
        <v>2.87867399999999</v>
      </c>
      <c r="Q63" s="146" t="n">
        <f aca="false">L63/K63</f>
        <v>0.179952394323041</v>
      </c>
      <c r="R63" s="146" t="n">
        <f aca="false">O63/E63</f>
        <v>0.0133414616339162</v>
      </c>
      <c r="S63" s="151" t="n">
        <f aca="false">((E63-F63)-(K63-L63))/(E63-F63)</f>
        <v>0.0149056617728164</v>
      </c>
      <c r="T63" s="146" t="n">
        <f aca="false">P63/F63</f>
        <v>0.00615000655854226</v>
      </c>
      <c r="U63" s="151" t="e">
        <f aca="false">K63/$K$128</f>
        <v>#VALUE!</v>
      </c>
      <c r="V63" s="152" t="n">
        <f aca="false">P63/O63</f>
        <v>0.0823523195473926</v>
      </c>
      <c r="W63" s="150" t="n">
        <f aca="false">O63/21</f>
        <v>1.66455195238097</v>
      </c>
      <c r="X63" s="51" t="n">
        <f aca="false">(O63-P63)/21</f>
        <v>1.52747223809526</v>
      </c>
      <c r="Y63" s="51" t="n">
        <f aca="false">P63/21</f>
        <v>0.137079714285714</v>
      </c>
      <c r="Z63" s="146" t="n">
        <f aca="false">W63/C63</f>
        <v>0.000619658684609367</v>
      </c>
      <c r="AA63" s="153" t="n">
        <f aca="false">X63/(C63-D63)</f>
        <v>0.000693433121149984</v>
      </c>
      <c r="AB63" s="146" t="n">
        <f aca="false">Y63/D63</f>
        <v>0.000283531807223538</v>
      </c>
      <c r="AC63" s="146" t="e">
        <f aca="false">rri(20,E63,K63)</f>
        <v>#NAME?</v>
      </c>
      <c r="AD63" s="146" t="e">
        <f aca="false">rri(20,F63,L63)</f>
        <v>#NAME?</v>
      </c>
      <c r="AE63" s="153" t="e">
        <f aca="false">rri(20,(E63-F63),(K63-L63))</f>
        <v>#NAME?</v>
      </c>
      <c r="AF63" s="146" t="n">
        <f aca="false">Q63</f>
        <v>0.179952394323041</v>
      </c>
      <c r="AG63" s="154" t="n">
        <f aca="false">IF(ISNUMBER(AE63),AE63,0)</f>
        <v>0</v>
      </c>
    </row>
    <row r="64" customFormat="false" ht="12.75" hidden="false" customHeight="true" outlineLevel="0" collapsed="false">
      <c r="A64" s="40" t="s">
        <v>294</v>
      </c>
      <c r="B64" s="56" t="str">
        <f aca="false" t="array" ref="B64:B64">INDEX(Countries!$D$2:$D$255, MATCH(A64, Countries!$B$2:$B$255, 0))</f>
        <v>MYS</v>
      </c>
      <c r="C64" s="77" t="n">
        <v>4869.071749</v>
      </c>
      <c r="D64" s="77" t="n">
        <v>627.969928</v>
      </c>
      <c r="E64" s="77" t="n">
        <v>4776.792206</v>
      </c>
      <c r="F64" s="77" t="n">
        <v>623.385574</v>
      </c>
      <c r="G64" s="77" t="n">
        <v>4676.270523</v>
      </c>
      <c r="H64" s="77" t="n">
        <v>615.783648</v>
      </c>
      <c r="I64" s="77" t="n">
        <v>4726.881148</v>
      </c>
      <c r="J64" s="77" t="n">
        <v>619.856994</v>
      </c>
      <c r="K64" s="77" t="n">
        <v>4663.412142</v>
      </c>
      <c r="L64" s="77" t="n">
        <v>614.169634</v>
      </c>
      <c r="M64" s="150" t="n">
        <f aca="false">K64-L64</f>
        <v>4049.242508</v>
      </c>
      <c r="N64" s="150" t="n">
        <f aca="false">M64*100</f>
        <v>404924.2508</v>
      </c>
      <c r="O64" s="150" t="n">
        <f aca="false">E64-K64</f>
        <v>113.380064</v>
      </c>
      <c r="P64" s="150" t="n">
        <f aca="false">F64-L64</f>
        <v>9.21594000000005</v>
      </c>
      <c r="Q64" s="146" t="n">
        <f aca="false">L64/K64</f>
        <v>0.131699625788726</v>
      </c>
      <c r="R64" s="146" t="n">
        <f aca="false">O64/E64</f>
        <v>0.0237356073093542</v>
      </c>
      <c r="S64" s="151" t="n">
        <f aca="false">((E64-F64)-(K64-L64))/(E64-F64)</f>
        <v>0.0250792020211711</v>
      </c>
      <c r="T64" s="146" t="n">
        <f aca="false">P64/F64</f>
        <v>0.0147836914814459</v>
      </c>
      <c r="U64" s="151" t="e">
        <f aca="false">K64/$K$128</f>
        <v>#VALUE!</v>
      </c>
      <c r="V64" s="152" t="n">
        <f aca="false">P64/O64</f>
        <v>0.0812836020272493</v>
      </c>
      <c r="W64" s="150" t="n">
        <f aca="false">O64/21</f>
        <v>5.39905066666666</v>
      </c>
      <c r="X64" s="51" t="n">
        <f aca="false">(O64-P64)/21</f>
        <v>4.96019638095238</v>
      </c>
      <c r="Y64" s="51" t="n">
        <f aca="false">P64/21</f>
        <v>0.438854285714288</v>
      </c>
      <c r="Z64" s="146" t="n">
        <f aca="false">W64/C64</f>
        <v>0.00110884598646046</v>
      </c>
      <c r="AA64" s="153" t="n">
        <f aca="false">X64/(C64-D64)</f>
        <v>0.00116955371276203</v>
      </c>
      <c r="AB64" s="146" t="n">
        <f aca="false">Y64/D64</f>
        <v>0.000698846021356437</v>
      </c>
      <c r="AC64" s="146" t="e">
        <f aca="false">rri(20,E64,K64)</f>
        <v>#NAME?</v>
      </c>
      <c r="AD64" s="146" t="e">
        <f aca="false">rri(20,F64,L64)</f>
        <v>#NAME?</v>
      </c>
      <c r="AE64" s="153" t="e">
        <f aca="false">rri(20,(E64-F64),(K64-L64))</f>
        <v>#NAME?</v>
      </c>
      <c r="AF64" s="146" t="n">
        <f aca="false">Q64</f>
        <v>0.131699625788726</v>
      </c>
      <c r="AG64" s="154" t="n">
        <f aca="false">IF(ISNUMBER(AE64),AE64,0)</f>
        <v>0</v>
      </c>
    </row>
    <row r="65" customFormat="false" ht="12.75" hidden="false" customHeight="true" outlineLevel="0" collapsed="false">
      <c r="A65" s="40" t="s">
        <v>297</v>
      </c>
      <c r="B65" s="56" t="str">
        <f aca="false" t="array" ref="B65:B65">INDEX(Countries!$D$2:$D$255, MATCH(A65, Countries!$B$2:$B$255, 0))</f>
        <v>MTQ</v>
      </c>
      <c r="C65" s="77" t="n">
        <v>16.942344</v>
      </c>
      <c r="D65" s="77" t="n">
        <v>16.787357</v>
      </c>
      <c r="E65" s="77" t="n">
        <v>16.838103</v>
      </c>
      <c r="F65" s="77" t="n">
        <v>16.684054</v>
      </c>
      <c r="G65" s="77" t="n">
        <v>16.838103</v>
      </c>
      <c r="H65" s="77" t="n">
        <v>16.684054</v>
      </c>
      <c r="I65" s="77" t="n">
        <v>16.897579</v>
      </c>
      <c r="J65" s="77" t="n">
        <v>16.742592</v>
      </c>
      <c r="K65" s="77" t="n">
        <v>16.927032</v>
      </c>
      <c r="L65" s="77" t="n">
        <v>16.772045</v>
      </c>
      <c r="M65" s="150" t="n">
        <f aca="false">K65-L65</f>
        <v>0.154987000000002</v>
      </c>
      <c r="N65" s="150" t="n">
        <f aca="false">M65*100</f>
        <v>15.4987000000002</v>
      </c>
      <c r="O65" s="150" t="n">
        <f aca="false">E65-K65</f>
        <v>-0.0889290000000003</v>
      </c>
      <c r="P65" s="150" t="n">
        <f aca="false">F65-L65</f>
        <v>-0.0879909999999988</v>
      </c>
      <c r="Q65" s="146" t="n">
        <f aca="false">L65/K65</f>
        <v>0.990843817155896</v>
      </c>
      <c r="R65" s="146" t="n">
        <f aca="false">O65/E65</f>
        <v>-0.00528141442061497</v>
      </c>
      <c r="S65" s="151" t="n">
        <f aca="false">((E65-F65)-(K65-L65))/(E65-F65)</f>
        <v>-0.00608897169083496</v>
      </c>
      <c r="T65" s="146" t="n">
        <f aca="false">P65/F65</f>
        <v>-0.00527395799606012</v>
      </c>
      <c r="U65" s="151" t="e">
        <f aca="false">K65/$K$128</f>
        <v>#VALUE!</v>
      </c>
      <c r="V65" s="152" t="n">
        <f aca="false">P65/O65</f>
        <v>0.989452259667809</v>
      </c>
      <c r="W65" s="150" t="n">
        <f aca="false">O65/21</f>
        <v>-0.0042347142857143</v>
      </c>
      <c r="X65" s="51" t="n">
        <f aca="false">(O65-P65)/21</f>
        <v>-4.46666666667351E-005</v>
      </c>
      <c r="Y65" s="51" t="n">
        <f aca="false">P65/21</f>
        <v>-0.00419004761904756</v>
      </c>
      <c r="Z65" s="146" t="n">
        <f aca="false">W65/C65</f>
        <v>-0.000249948548188745</v>
      </c>
      <c r="AA65" s="153" t="n">
        <f aca="false">X65/(C65-D65)</f>
        <v>-0.000288196214306591</v>
      </c>
      <c r="AB65" s="146" t="n">
        <f aca="false">Y65/D65</f>
        <v>-0.000249595431791173</v>
      </c>
      <c r="AC65" s="146" t="e">
        <f aca="false">rri(20,E65,K65)</f>
        <v>#NAME?</v>
      </c>
      <c r="AD65" s="146" t="e">
        <f aca="false">rri(20,F65,L65)</f>
        <v>#NAME?</v>
      </c>
      <c r="AE65" s="153" t="e">
        <f aca="false">rri(20,(E65-F65),(K65-L65))</f>
        <v>#NAME?</v>
      </c>
      <c r="AF65" s="146" t="n">
        <f aca="false">Q65</f>
        <v>0.990843817155896</v>
      </c>
      <c r="AG65" s="154" t="n">
        <f aca="false">IF(ISNUMBER(AE65),AE65,0)</f>
        <v>0</v>
      </c>
    </row>
    <row r="66" customFormat="false" ht="12.75" hidden="false" customHeight="true" outlineLevel="0" collapsed="false">
      <c r="A66" s="40" t="s">
        <v>299</v>
      </c>
      <c r="B66" s="56" t="str">
        <f aca="false" t="array" ref="B66:B66">INDEX(Countries!$D$2:$D$255, MATCH(A66, Countries!$B$2:$B$255, 0))</f>
        <v>MUS</v>
      </c>
      <c r="C66" s="77" t="n">
        <v>7.382337</v>
      </c>
      <c r="D66" s="77" t="n">
        <v>0.67792</v>
      </c>
      <c r="E66" s="77" t="n">
        <v>7.240707</v>
      </c>
      <c r="F66" s="77" t="n">
        <v>0.657314</v>
      </c>
      <c r="G66" s="77" t="n">
        <v>7.003727</v>
      </c>
      <c r="H66" s="77" t="n">
        <v>0.628388</v>
      </c>
      <c r="I66" s="77" t="n">
        <v>7.03399</v>
      </c>
      <c r="J66" s="77" t="n">
        <v>0.627816</v>
      </c>
      <c r="K66" s="77" t="n">
        <v>7.113374</v>
      </c>
      <c r="L66" s="77" t="n">
        <v>0.645202</v>
      </c>
      <c r="M66" s="150" t="n">
        <f aca="false">K66-L66</f>
        <v>6.468172</v>
      </c>
      <c r="N66" s="150" t="n">
        <f aca="false">M66*100</f>
        <v>646.8172</v>
      </c>
      <c r="O66" s="150" t="n">
        <f aca="false">E66-K66</f>
        <v>0.127332999999999</v>
      </c>
      <c r="P66" s="150" t="n">
        <f aca="false">F66-L66</f>
        <v>0.012112</v>
      </c>
      <c r="Q66" s="146" t="n">
        <f aca="false">L66/K66</f>
        <v>0.09070266796038</v>
      </c>
      <c r="R66" s="146" t="n">
        <f aca="false">O66/E66</f>
        <v>0.017585713660282</v>
      </c>
      <c r="S66" s="151" t="n">
        <f aca="false">((E66-F66)-(K66-L66))/(E66-F66)</f>
        <v>0.0175017654270373</v>
      </c>
      <c r="T66" s="146" t="n">
        <f aca="false">P66/F66</f>
        <v>0.0184265054448863</v>
      </c>
      <c r="U66" s="151" t="e">
        <f aca="false">K66/$K$128</f>
        <v>#VALUE!</v>
      </c>
      <c r="V66" s="152" t="n">
        <f aca="false">P66/O66</f>
        <v>0.0951206678551521</v>
      </c>
      <c r="W66" s="150" t="n">
        <f aca="false">O66/21</f>
        <v>0.00606347619047615</v>
      </c>
      <c r="X66" s="51" t="n">
        <f aca="false">(O66-P66)/21</f>
        <v>0.00548671428571425</v>
      </c>
      <c r="Y66" s="51" t="n">
        <f aca="false">P66/21</f>
        <v>0.000576761904761905</v>
      </c>
      <c r="Z66" s="146" t="n">
        <f aca="false">W66/C66</f>
        <v>0.000821349146005683</v>
      </c>
      <c r="AA66" s="153" t="n">
        <f aca="false">X66/(C66-D66)</f>
        <v>0.000818373064460974</v>
      </c>
      <c r="AB66" s="146" t="n">
        <f aca="false">Y66/D66</f>
        <v>0.000850781662676872</v>
      </c>
      <c r="AC66" s="146" t="e">
        <f aca="false">rri(20,E66,K66)</f>
        <v>#NAME?</v>
      </c>
      <c r="AD66" s="146" t="e">
        <f aca="false">rri(20,F66,L66)</f>
        <v>#NAME?</v>
      </c>
      <c r="AE66" s="153" t="e">
        <f aca="false">rri(20,(E66-F66),(K66-L66))</f>
        <v>#NAME?</v>
      </c>
      <c r="AF66" s="146" t="n">
        <f aca="false">Q66</f>
        <v>0.09070266796038</v>
      </c>
      <c r="AG66" s="154" t="n">
        <f aca="false">IF(ISNUMBER(AE66),AE66,0)</f>
        <v>0</v>
      </c>
    </row>
    <row r="67" customFormat="false" ht="12.75" hidden="false" customHeight="true" outlineLevel="0" collapsed="false">
      <c r="A67" s="40" t="s">
        <v>300</v>
      </c>
      <c r="B67" s="56" t="str">
        <f aca="false" t="array" ref="B67:B67">INDEX(Countries!$D$2:$D$255, MATCH(A67, Countries!$B$2:$B$255, 0))</f>
        <v>MYT</v>
      </c>
      <c r="C67" s="77" t="n">
        <v>5.91523</v>
      </c>
      <c r="D67" s="77" t="n">
        <v>5.692086</v>
      </c>
      <c r="E67" s="77" t="n">
        <v>5.901588</v>
      </c>
      <c r="F67" s="77" t="n">
        <v>5.679761</v>
      </c>
      <c r="G67" s="77" t="n">
        <v>5.901588</v>
      </c>
      <c r="H67" s="77" t="n">
        <v>5.679761</v>
      </c>
      <c r="I67" s="77" t="n">
        <v>5.88794</v>
      </c>
      <c r="J67" s="77" t="n">
        <v>5.666734</v>
      </c>
      <c r="K67" s="77" t="n">
        <v>5.882608</v>
      </c>
      <c r="L67" s="77" t="n">
        <v>5.660085</v>
      </c>
      <c r="M67" s="150" t="n">
        <f aca="false">K67-L67</f>
        <v>0.222523000000001</v>
      </c>
      <c r="N67" s="150" t="n">
        <f aca="false">M67*100</f>
        <v>22.2523000000001</v>
      </c>
      <c r="O67" s="150" t="n">
        <f aca="false">E67-K67</f>
        <v>0.01898</v>
      </c>
      <c r="P67" s="150" t="n">
        <f aca="false">F67-L67</f>
        <v>0.0196760000000005</v>
      </c>
      <c r="Q67" s="146" t="n">
        <f aca="false">L67/K67</f>
        <v>0.962172730190419</v>
      </c>
      <c r="R67" s="146" t="n">
        <f aca="false">O67/E67</f>
        <v>0.00321608353548231</v>
      </c>
      <c r="S67" s="151" t="n">
        <f aca="false">((E67-F67)-(K67-L67))/(E67-F67)</f>
        <v>-0.00313758018636358</v>
      </c>
      <c r="T67" s="146" t="n">
        <f aca="false">P67/F67</f>
        <v>0.00346423027306967</v>
      </c>
      <c r="U67" s="151" t="e">
        <f aca="false">K67/$K$128</f>
        <v>#VALUE!</v>
      </c>
      <c r="V67" s="152" t="n">
        <f aca="false">P67/O67</f>
        <v>1.03667017913596</v>
      </c>
      <c r="W67" s="150" t="n">
        <f aca="false">O67/21</f>
        <v>0.000903809523809524</v>
      </c>
      <c r="X67" s="51" t="n">
        <f aca="false">(O67-P67)/21</f>
        <v>-3.31428571428797E-005</v>
      </c>
      <c r="Y67" s="51" t="n">
        <f aca="false">P67/21</f>
        <v>0.000936952380952403</v>
      </c>
      <c r="Z67" s="146" t="n">
        <f aca="false">W67/C67</f>
        <v>0.00015279364011366</v>
      </c>
      <c r="AA67" s="153" t="n">
        <f aca="false">X67/(C67-D67)</f>
        <v>-0.000148526768108843</v>
      </c>
      <c r="AB67" s="146" t="n">
        <f aca="false">Y67/D67</f>
        <v>0.000164606153342097</v>
      </c>
      <c r="AC67" s="146" t="e">
        <f aca="false">rri(20,E67,K67)</f>
        <v>#NAME?</v>
      </c>
      <c r="AD67" s="146" t="e">
        <f aca="false">rri(20,F67,L67)</f>
        <v>#NAME?</v>
      </c>
      <c r="AE67" s="153" t="e">
        <f aca="false">rri(20,(E67-F67),(K67-L67))</f>
        <v>#NAME?</v>
      </c>
      <c r="AF67" s="146" t="n">
        <f aca="false">Q67</f>
        <v>0.962172730190419</v>
      </c>
      <c r="AG67" s="154" t="n">
        <f aca="false">IF(ISNUMBER(AE67),AE67,0)</f>
        <v>0</v>
      </c>
    </row>
    <row r="68" customFormat="false" ht="12.75" hidden="false" customHeight="true" outlineLevel="0" collapsed="false">
      <c r="A68" s="40" t="s">
        <v>150</v>
      </c>
      <c r="B68" s="56" t="str">
        <f aca="false" t="array" ref="B68:B68">INDEX(Countries!$D$2:$D$255, MATCH(A68, Countries!$B$2:$B$255, 0))</f>
        <v>MEX</v>
      </c>
      <c r="C68" s="77" t="n">
        <v>11311.103036</v>
      </c>
      <c r="D68" s="77" t="n">
        <v>8402.849024</v>
      </c>
      <c r="E68" s="77" t="n">
        <v>10553.667303</v>
      </c>
      <c r="F68" s="77" t="n">
        <v>7867.495784</v>
      </c>
      <c r="G68" s="77" t="n">
        <v>10216.657385</v>
      </c>
      <c r="H68" s="77" t="n">
        <v>7726.678999</v>
      </c>
      <c r="I68" s="77" t="n">
        <v>9507.90811</v>
      </c>
      <c r="J68" s="77" t="n">
        <v>7168.742804</v>
      </c>
      <c r="K68" s="77" t="n">
        <v>9688.77267</v>
      </c>
      <c r="L68" s="77" t="n">
        <v>7281.518563</v>
      </c>
      <c r="M68" s="150" t="n">
        <f aca="false">K68-L68</f>
        <v>2407.254107</v>
      </c>
      <c r="N68" s="150" t="n">
        <f aca="false">M68*100</f>
        <v>240725.4107</v>
      </c>
      <c r="O68" s="156" t="n">
        <f aca="false">E68-K68</f>
        <v>864.894633</v>
      </c>
      <c r="P68" s="156" t="n">
        <f aca="false">F68-L68</f>
        <v>585.977221</v>
      </c>
      <c r="Q68" s="157" t="n">
        <f aca="false">L68/K68</f>
        <v>0.751541894005446</v>
      </c>
      <c r="R68" s="157" t="n">
        <f aca="false">O68/E68</f>
        <v>0.0819520464468445</v>
      </c>
      <c r="S68" s="158" t="n">
        <f aca="false">((E68-F68)-(K68-L68))/(E68-F68)</f>
        <v>0.103834550410182</v>
      </c>
      <c r="T68" s="157" t="n">
        <f aca="false">P68/F68</f>
        <v>0.0744807797916705</v>
      </c>
      <c r="U68" s="158" t="e">
        <f aca="false">K68/$K$128</f>
        <v>#VALUE!</v>
      </c>
      <c r="V68" s="159" t="n">
        <f aca="false">P68/O68</f>
        <v>0.677512842191495</v>
      </c>
      <c r="W68" s="156" t="n">
        <f aca="false">O68/21</f>
        <v>41.1854587142857</v>
      </c>
      <c r="X68" s="160" t="n">
        <f aca="false">(O68-P68)/21</f>
        <v>13.2817815238095</v>
      </c>
      <c r="Y68" s="160" t="n">
        <f aca="false">P68/21</f>
        <v>27.9036771904762</v>
      </c>
      <c r="Z68" s="157" t="n">
        <f aca="false">W68/C68</f>
        <v>0.00364115317340883</v>
      </c>
      <c r="AA68" s="157" t="n">
        <f aca="false">X68/(C68-D68)</f>
        <v>0.00456692622756004</v>
      </c>
      <c r="AB68" s="157" t="n">
        <f aca="false">Y68/D68</f>
        <v>0.00332074003838203</v>
      </c>
      <c r="AC68" s="157" t="e">
        <f aca="false">rri(20,E68,K68)</f>
        <v>#NAME?</v>
      </c>
      <c r="AD68" s="157" t="e">
        <f aca="false">rri(20,F68,L68)</f>
        <v>#NAME?</v>
      </c>
      <c r="AE68" s="153" t="e">
        <f aca="false">rri(20,(E68-F68),(K68-L68))</f>
        <v>#NAME?</v>
      </c>
      <c r="AF68" s="157" t="n">
        <f aca="false">Q68</f>
        <v>0.751541894005446</v>
      </c>
      <c r="AG68" s="154" t="n">
        <f aca="false">IF(ISNUMBER(AE68),AE68,0)</f>
        <v>0</v>
      </c>
    </row>
    <row r="69" customFormat="false" ht="12.75" hidden="false" customHeight="true" outlineLevel="0" collapsed="false">
      <c r="A69" s="40" t="s">
        <v>301</v>
      </c>
      <c r="B69" s="56" t="str">
        <f aca="false" t="array" ref="B69:B69">INDEX(Countries!$D$2:$D$255, MATCH(A69, Countries!$B$2:$B$255, 0))</f>
        <v>FSM</v>
      </c>
      <c r="C69" s="77" t="n">
        <v>83.657587</v>
      </c>
      <c r="D69" s="77" t="n">
        <v>0</v>
      </c>
      <c r="E69" s="77" t="n">
        <v>83.223633</v>
      </c>
      <c r="F69" s="77" t="n">
        <v>0</v>
      </c>
      <c r="G69" s="77" t="n">
        <v>83.223633</v>
      </c>
      <c r="H69" s="77" t="n">
        <v>0</v>
      </c>
      <c r="I69" s="77" t="n">
        <v>83.506758</v>
      </c>
      <c r="J69" s="77" t="n">
        <v>0</v>
      </c>
      <c r="K69" s="77" t="n">
        <v>83.506758</v>
      </c>
      <c r="L69" s="77" t="n">
        <v>0</v>
      </c>
      <c r="M69" s="150" t="n">
        <f aca="false">K69-L69</f>
        <v>83.506758</v>
      </c>
      <c r="N69" s="150" t="n">
        <f aca="false">M69*100</f>
        <v>8350.6758</v>
      </c>
      <c r="O69" s="150" t="n">
        <f aca="false">E69-K69</f>
        <v>-0.283124999999998</v>
      </c>
      <c r="P69" s="150" t="n">
        <f aca="false">F69-L69</f>
        <v>0</v>
      </c>
      <c r="Q69" s="146" t="n">
        <f aca="false">L69/K69</f>
        <v>0</v>
      </c>
      <c r="R69" s="146" t="n">
        <f aca="false">O69/E69</f>
        <v>-0.00340197837794462</v>
      </c>
      <c r="S69" s="151" t="n">
        <f aca="false">((E69-F69)-(K69-L69))/(E69-F69)</f>
        <v>-0.00340197837794462</v>
      </c>
      <c r="T69" s="146" t="e">
        <f aca="false">P69/F69</f>
        <v>#DIV/0!</v>
      </c>
      <c r="U69" s="151" t="e">
        <f aca="false">K69/$K$128</f>
        <v>#VALUE!</v>
      </c>
      <c r="V69" s="152" t="n">
        <f aca="false">P69/O69</f>
        <v>-0</v>
      </c>
      <c r="W69" s="150" t="n">
        <f aca="false">O69/21</f>
        <v>-0.0134821428571428</v>
      </c>
      <c r="X69" s="51" t="n">
        <f aca="false">(O69-P69)/21</f>
        <v>-0.0134821428571428</v>
      </c>
      <c r="Y69" s="51" t="n">
        <f aca="false">P69/21</f>
        <v>0</v>
      </c>
      <c r="Z69" s="146" t="n">
        <f aca="false">W69/C69</f>
        <v>-0.000161158638930654</v>
      </c>
      <c r="AA69" s="153" t="n">
        <f aca="false">X69/(C69-D69)</f>
        <v>-0.000161158638930654</v>
      </c>
      <c r="AB69" s="146" t="e">
        <f aca="false">Y69/D69</f>
        <v>#DIV/0!</v>
      </c>
      <c r="AC69" s="146" t="e">
        <f aca="false">rri(20,E69,K69)</f>
        <v>#NAME?</v>
      </c>
      <c r="AD69" s="146" t="e">
        <f aca="false">rri(20,F69,L69)</f>
        <v>#NAME?</v>
      </c>
      <c r="AE69" s="153" t="e">
        <f aca="false">rri(20,(E69-F69),(K69-L69))</f>
        <v>#NAME?</v>
      </c>
      <c r="AF69" s="146" t="n">
        <f aca="false">Q69</f>
        <v>0</v>
      </c>
      <c r="AG69" s="154" t="n">
        <f aca="false">IF(ISNUMBER(AE69),AE69,0)</f>
        <v>0</v>
      </c>
    </row>
    <row r="70" customFormat="false" ht="12.75" hidden="false" customHeight="true" outlineLevel="0" collapsed="false">
      <c r="A70" s="40" t="s">
        <v>302</v>
      </c>
      <c r="B70" s="56" t="str">
        <f aca="false" t="array" ref="B70:B70">INDEX(Countries!$D$2:$D$255, MATCH(A70, Countries!$B$2:$B$255, 0))</f>
        <v>MOZ</v>
      </c>
      <c r="C70" s="77" t="n">
        <v>3210.368468</v>
      </c>
      <c r="D70" s="77" t="n">
        <v>1752.115545</v>
      </c>
      <c r="E70" s="77" t="n">
        <v>3132.959142</v>
      </c>
      <c r="F70" s="77" t="n">
        <v>1720.879979</v>
      </c>
      <c r="G70" s="77" t="n">
        <v>2943.294158</v>
      </c>
      <c r="H70" s="77" t="n">
        <v>1650.615649</v>
      </c>
      <c r="I70" s="77" t="n">
        <v>2933.737943</v>
      </c>
      <c r="J70" s="77" t="n">
        <v>1663.320861</v>
      </c>
      <c r="K70" s="77" t="n">
        <v>2924.877664</v>
      </c>
      <c r="L70" s="77" t="n">
        <v>1639.492286</v>
      </c>
      <c r="M70" s="150" t="n">
        <f aca="false">K70-L70</f>
        <v>1285.385378</v>
      </c>
      <c r="N70" s="150" t="n">
        <f aca="false">M70*100</f>
        <v>128538.5378</v>
      </c>
      <c r="O70" s="150" t="n">
        <f aca="false">E70-K70</f>
        <v>208.081478</v>
      </c>
      <c r="P70" s="150" t="n">
        <f aca="false">F70-L70</f>
        <v>81.3876930000001</v>
      </c>
      <c r="Q70" s="146" t="n">
        <f aca="false">L70/K70</f>
        <v>0.560533627159594</v>
      </c>
      <c r="R70" s="146" t="n">
        <f aca="false">O70/E70</f>
        <v>0.0664169140320056</v>
      </c>
      <c r="S70" s="151" t="n">
        <f aca="false">((E70-F70)-(K70-L70))/(E70-F70)</f>
        <v>0.089721446445563</v>
      </c>
      <c r="T70" s="146" t="n">
        <f aca="false">P70/F70</f>
        <v>0.0472942296924707</v>
      </c>
      <c r="U70" s="151" t="e">
        <f aca="false">K70/$K$128</f>
        <v>#VALUE!</v>
      </c>
      <c r="V70" s="152" t="n">
        <f aca="false">P70/O70</f>
        <v>0.391133770205151</v>
      </c>
      <c r="W70" s="150" t="n">
        <f aca="false">O70/21</f>
        <v>9.90864180952381</v>
      </c>
      <c r="X70" s="51" t="n">
        <f aca="false">(O70-P70)/21</f>
        <v>6.03303738095238</v>
      </c>
      <c r="Y70" s="51" t="n">
        <f aca="false">P70/21</f>
        <v>3.87560442857143</v>
      </c>
      <c r="Z70" s="146" t="n">
        <f aca="false">W70/C70</f>
        <v>0.00308645001603094</v>
      </c>
      <c r="AA70" s="153" t="n">
        <f aca="false">X70/(C70-D70)</f>
        <v>0.00413716803566618</v>
      </c>
      <c r="AB70" s="146" t="n">
        <f aca="false">Y70/D70</f>
        <v>0.00221195710501583</v>
      </c>
      <c r="AC70" s="146" t="e">
        <f aca="false">rri(20,E70,K70)</f>
        <v>#NAME?</v>
      </c>
      <c r="AD70" s="146" t="e">
        <f aca="false">rri(20,F70,L70)</f>
        <v>#NAME?</v>
      </c>
      <c r="AE70" s="153" t="e">
        <f aca="false">rri(20,(E70-F70),(K70-L70))</f>
        <v>#NAME?</v>
      </c>
      <c r="AF70" s="146" t="n">
        <f aca="false">Q70</f>
        <v>0.560533627159594</v>
      </c>
      <c r="AG70" s="154" t="n">
        <f aca="false">IF(ISNUMBER(AE70),AE70,0)</f>
        <v>0</v>
      </c>
    </row>
    <row r="71" customFormat="false" ht="12.75" hidden="false" customHeight="true" outlineLevel="0" collapsed="false">
      <c r="A71" s="40" t="s">
        <v>303</v>
      </c>
      <c r="B71" s="56" t="str">
        <f aca="false" t="array" ref="B71:B71">INDEX(Countries!$D$2:$D$255, MATCH(A71, Countries!$B$2:$B$255, 0))</f>
        <v>MMR</v>
      </c>
      <c r="C71" s="77" t="n">
        <v>5456.485067</v>
      </c>
      <c r="D71" s="77" t="n">
        <v>157.15392</v>
      </c>
      <c r="E71" s="77" t="n">
        <v>5318.63561</v>
      </c>
      <c r="F71" s="77" t="n">
        <v>149.400687</v>
      </c>
      <c r="G71" s="77" t="n">
        <v>4937.049734</v>
      </c>
      <c r="H71" s="77" t="n">
        <v>148.627644</v>
      </c>
      <c r="I71" s="77" t="n">
        <v>4913.954191</v>
      </c>
      <c r="J71" s="77" t="n">
        <v>149.250207</v>
      </c>
      <c r="K71" s="77" t="n">
        <v>4885.209402</v>
      </c>
      <c r="L71" s="77" t="n">
        <v>150.539452</v>
      </c>
      <c r="M71" s="150" t="n">
        <f aca="false">K71-L71</f>
        <v>4734.66995</v>
      </c>
      <c r="N71" s="150" t="n">
        <f aca="false">M71*100</f>
        <v>473466.995</v>
      </c>
      <c r="O71" s="150" t="n">
        <f aca="false">E71-K71</f>
        <v>433.426208</v>
      </c>
      <c r="P71" s="150" t="n">
        <f aca="false">F71-L71</f>
        <v>-1.13876500000001</v>
      </c>
      <c r="Q71" s="146" t="n">
        <f aca="false">L71/K71</f>
        <v>0.030815352958743</v>
      </c>
      <c r="R71" s="146" t="n">
        <f aca="false">O71/E71</f>
        <v>0.0814919915147185</v>
      </c>
      <c r="S71" s="151" t="n">
        <f aca="false">((E71-F71)-(K71-L71))/(E71-F71)</f>
        <v>0.0840675611523179</v>
      </c>
      <c r="T71" s="146" t="n">
        <f aca="false">P71/F71</f>
        <v>-0.007622220639454</v>
      </c>
      <c r="U71" s="151" t="e">
        <f aca="false">K71/$K$128</f>
        <v>#VALUE!</v>
      </c>
      <c r="V71" s="152" t="n">
        <f aca="false">P71/O71</f>
        <v>-0.00262735611963734</v>
      </c>
      <c r="W71" s="150" t="n">
        <f aca="false">O71/21</f>
        <v>20.6393432380952</v>
      </c>
      <c r="X71" s="51" t="n">
        <f aca="false">(O71-P71)/21</f>
        <v>20.6935701428571</v>
      </c>
      <c r="Y71" s="51" t="n">
        <f aca="false">P71/21</f>
        <v>-0.0542269047619051</v>
      </c>
      <c r="Z71" s="146" t="n">
        <f aca="false">W71/C71</f>
        <v>0.00378253454094814</v>
      </c>
      <c r="AA71" s="153" t="n">
        <f aca="false">X71/(C71-D71)</f>
        <v>0.0039049399950354</v>
      </c>
      <c r="AB71" s="146" t="n">
        <f aca="false">Y71/D71</f>
        <v>-0.000345056011087124</v>
      </c>
      <c r="AC71" s="146" t="e">
        <f aca="false">rri(20,E71,K71)</f>
        <v>#NAME?</v>
      </c>
      <c r="AD71" s="146" t="e">
        <f aca="false">rri(20,F71,L71)</f>
        <v>#NAME?</v>
      </c>
      <c r="AE71" s="153" t="e">
        <f aca="false">rri(20,(E71-F71),(K71-L71))</f>
        <v>#NAME?</v>
      </c>
      <c r="AF71" s="146" t="n">
        <f aca="false">Q71</f>
        <v>0.030815352958743</v>
      </c>
      <c r="AG71" s="154" t="n">
        <f aca="false">IF(ISNUMBER(AE71),AE71,0)</f>
        <v>0</v>
      </c>
    </row>
    <row r="72" customFormat="false" ht="12.75" hidden="false" customHeight="true" outlineLevel="0" collapsed="false">
      <c r="A72" s="40" t="s">
        <v>304</v>
      </c>
      <c r="B72" s="56" t="str">
        <f aca="false" t="array" ref="B72:B72">INDEX(Countries!$D$2:$D$255, MATCH(A72, Countries!$B$2:$B$255, 0))</f>
        <v>NCL</v>
      </c>
      <c r="C72" s="77" t="n">
        <v>302.39131</v>
      </c>
      <c r="D72" s="77" t="n">
        <v>93.172147</v>
      </c>
      <c r="E72" s="77" t="n">
        <v>302.390173</v>
      </c>
      <c r="F72" s="77" t="n">
        <v>93.171582</v>
      </c>
      <c r="G72" s="77" t="n">
        <v>302.390173</v>
      </c>
      <c r="H72" s="77" t="n">
        <v>93.171582</v>
      </c>
      <c r="I72" s="77" t="n">
        <v>294.695349</v>
      </c>
      <c r="J72" s="77" t="n">
        <v>91.703852</v>
      </c>
      <c r="K72" s="77" t="n">
        <v>294.695349</v>
      </c>
      <c r="L72" s="77" t="n">
        <v>91.703852</v>
      </c>
      <c r="M72" s="150" t="n">
        <f aca="false">K72-L72</f>
        <v>202.991497</v>
      </c>
      <c r="N72" s="150" t="n">
        <f aca="false">M72*100</f>
        <v>20299.1497</v>
      </c>
      <c r="O72" s="150" t="n">
        <f aca="false">E72-K72</f>
        <v>7.69482399999998</v>
      </c>
      <c r="P72" s="150" t="n">
        <f aca="false">F72-L72</f>
        <v>1.46773</v>
      </c>
      <c r="Q72" s="146" t="n">
        <f aca="false">L72/K72</f>
        <v>0.311181877526001</v>
      </c>
      <c r="R72" s="146" t="n">
        <f aca="false">O72/E72</f>
        <v>0.025446673493586</v>
      </c>
      <c r="S72" s="151" t="n">
        <f aca="false">((E72-F72)-(K72-L72))/(E72-F72)</f>
        <v>0.0297635787060623</v>
      </c>
      <c r="T72" s="146" t="n">
        <f aca="false">P72/F72</f>
        <v>0.0157529792721562</v>
      </c>
      <c r="U72" s="151" t="e">
        <f aca="false">K72/$K$128</f>
        <v>#VALUE!</v>
      </c>
      <c r="V72" s="152" t="n">
        <f aca="false">P72/O72</f>
        <v>0.19074250431199</v>
      </c>
      <c r="W72" s="150" t="n">
        <f aca="false">O72/21</f>
        <v>0.36642019047619</v>
      </c>
      <c r="X72" s="51" t="n">
        <f aca="false">(O72-P72)/21</f>
        <v>0.296528285714285</v>
      </c>
      <c r="Y72" s="51" t="n">
        <f aca="false">P72/21</f>
        <v>0.0698919047619049</v>
      </c>
      <c r="Z72" s="146" t="n">
        <f aca="false">W72/C72</f>
        <v>0.00121174180063637</v>
      </c>
      <c r="AA72" s="153" t="n">
        <f aca="false">X72/(C72-D72)</f>
        <v>0.00141730939681794</v>
      </c>
      <c r="AB72" s="146" t="n">
        <f aca="false">Y72/D72</f>
        <v>0.000750137321209362</v>
      </c>
      <c r="AC72" s="146" t="e">
        <f aca="false">rri(20,E72,K72)</f>
        <v>#NAME?</v>
      </c>
      <c r="AD72" s="146" t="e">
        <f aca="false">rri(20,F72,L72)</f>
        <v>#NAME?</v>
      </c>
      <c r="AE72" s="153" t="e">
        <f aca="false">rri(20,(E72-F72),(K72-L72))</f>
        <v>#NAME?</v>
      </c>
      <c r="AF72" s="146" t="n">
        <f aca="false">Q72</f>
        <v>0.311181877526001</v>
      </c>
      <c r="AG72" s="154" t="n">
        <f aca="false">IF(ISNUMBER(AE72),AE72,0)</f>
        <v>0</v>
      </c>
    </row>
    <row r="73" customFormat="false" ht="12.75" hidden="false" customHeight="true" outlineLevel="0" collapsed="false">
      <c r="A73" s="40" t="s">
        <v>305</v>
      </c>
      <c r="B73" s="56" t="str">
        <f aca="false" t="array" ref="B73:B73">INDEX(Countries!$D$2:$D$255, MATCH(A73, Countries!$B$2:$B$255, 0))</f>
        <v>NZL</v>
      </c>
      <c r="C73" s="77" t="n">
        <v>328.939209</v>
      </c>
      <c r="D73" s="77" t="n">
        <v>25.265525</v>
      </c>
      <c r="E73" s="77" t="n">
        <v>325.396581</v>
      </c>
      <c r="F73" s="77" t="n">
        <v>24.943149</v>
      </c>
      <c r="G73" s="77" t="n">
        <v>312.976826</v>
      </c>
      <c r="H73" s="77" t="n">
        <v>24.211347</v>
      </c>
      <c r="I73" s="77" t="n">
        <v>305.859055</v>
      </c>
      <c r="J73" s="77" t="n">
        <v>22.374804</v>
      </c>
      <c r="K73" s="77" t="n">
        <v>310.312772</v>
      </c>
      <c r="L73" s="77" t="n">
        <v>23.509619</v>
      </c>
      <c r="M73" s="150" t="n">
        <f aca="false">K73-L73</f>
        <v>286.803153</v>
      </c>
      <c r="N73" s="150" t="n">
        <f aca="false">M73*100</f>
        <v>28680.3153</v>
      </c>
      <c r="O73" s="150" t="n">
        <f aca="false">E73-K73</f>
        <v>15.083809</v>
      </c>
      <c r="P73" s="150" t="n">
        <f aca="false">F73-L73</f>
        <v>1.43353</v>
      </c>
      <c r="Q73" s="146" t="n">
        <f aca="false">L73/K73</f>
        <v>0.0757610421526575</v>
      </c>
      <c r="R73" s="146" t="n">
        <f aca="false">O73/E73</f>
        <v>0.0463551551575769</v>
      </c>
      <c r="S73" s="151" t="n">
        <f aca="false">((E73-F73)-(K73-L73))/(E73-F73)</f>
        <v>0.0454322618621311</v>
      </c>
      <c r="T73" s="146" t="n">
        <f aca="false">P73/F73</f>
        <v>0.0574718933844318</v>
      </c>
      <c r="U73" s="151" t="e">
        <f aca="false">K73/$K$128</f>
        <v>#VALUE!</v>
      </c>
      <c r="V73" s="152" t="n">
        <f aca="false">P73/O73</f>
        <v>0.0950376658839949</v>
      </c>
      <c r="W73" s="150" t="n">
        <f aca="false">O73/21</f>
        <v>0.71827661904762</v>
      </c>
      <c r="X73" s="51" t="n">
        <f aca="false">(O73-P73)/21</f>
        <v>0.650013285714287</v>
      </c>
      <c r="Y73" s="51" t="n">
        <f aca="false">P73/21</f>
        <v>0.0682633333333332</v>
      </c>
      <c r="Z73" s="146" t="n">
        <f aca="false">W73/C73</f>
        <v>0.00218361508569087</v>
      </c>
      <c r="AA73" s="153" t="n">
        <f aca="false">X73/(C73-D73)</f>
        <v>0.00214049922651278</v>
      </c>
      <c r="AB73" s="146" t="n">
        <f aca="false">Y73/D73</f>
        <v>0.00270183712126834</v>
      </c>
      <c r="AC73" s="146" t="e">
        <f aca="false">rri(20,E73,K73)</f>
        <v>#NAME?</v>
      </c>
      <c r="AD73" s="146" t="e">
        <f aca="false">rri(20,F73,L73)</f>
        <v>#NAME?</v>
      </c>
      <c r="AE73" s="153" t="e">
        <f aca="false">rri(20,(E73-F73),(K73-L73))</f>
        <v>#NAME?</v>
      </c>
      <c r="AF73" s="146" t="n">
        <f aca="false">Q73</f>
        <v>0.0757610421526575</v>
      </c>
      <c r="AG73" s="154" t="n">
        <f aca="false">IF(ISNUMBER(AE73),AE73,0)</f>
        <v>0</v>
      </c>
    </row>
    <row r="74" customFormat="false" ht="12.75" hidden="false" customHeight="true" outlineLevel="0" collapsed="false">
      <c r="A74" s="40" t="s">
        <v>306</v>
      </c>
      <c r="B74" s="56" t="str">
        <f aca="false" t="array" ref="B74:B74">INDEX(Countries!$D$2:$D$255, MATCH(A74, Countries!$B$2:$B$255, 0))</f>
        <v>NIC</v>
      </c>
      <c r="C74" s="77" t="n">
        <v>979.876778</v>
      </c>
      <c r="D74" s="77" t="n">
        <v>753.268138</v>
      </c>
      <c r="E74" s="77" t="n">
        <v>937.645555</v>
      </c>
      <c r="F74" s="77" t="n">
        <v>723.219411</v>
      </c>
      <c r="G74" s="77" t="n">
        <v>926.709706</v>
      </c>
      <c r="H74" s="77" t="n">
        <v>718.252043</v>
      </c>
      <c r="I74" s="77" t="n">
        <v>884.740169</v>
      </c>
      <c r="J74" s="77" t="n">
        <v>684.849913</v>
      </c>
      <c r="K74" s="77" t="n">
        <v>871.116683</v>
      </c>
      <c r="L74" s="77" t="n">
        <v>669.83228</v>
      </c>
      <c r="M74" s="150" t="n">
        <f aca="false">K74-L74</f>
        <v>201.284403</v>
      </c>
      <c r="N74" s="150" t="n">
        <f aca="false">M74*100</f>
        <v>20128.4403</v>
      </c>
      <c r="O74" s="150" t="n">
        <f aca="false">E74-K74</f>
        <v>66.528872</v>
      </c>
      <c r="P74" s="150" t="n">
        <f aca="false">F74-L74</f>
        <v>53.3871310000001</v>
      </c>
      <c r="Q74" s="146" t="n">
        <f aca="false">L74/K74</f>
        <v>0.768935199005941</v>
      </c>
      <c r="R74" s="146" t="n">
        <f aca="false">O74/E74</f>
        <v>0.0709531140474505</v>
      </c>
      <c r="S74" s="151" t="n">
        <f aca="false">((E74-F74)-(K74-L74))/(E74-F74)</f>
        <v>0.0612879602964829</v>
      </c>
      <c r="T74" s="146" t="n">
        <f aca="false">P74/F74</f>
        <v>0.0738187197246011</v>
      </c>
      <c r="U74" s="151" t="e">
        <f aca="false">K74/$K$128</f>
        <v>#VALUE!</v>
      </c>
      <c r="V74" s="152" t="n">
        <f aca="false">P74/O74</f>
        <v>0.80246559719215</v>
      </c>
      <c r="W74" s="150" t="n">
        <f aca="false">O74/21</f>
        <v>3.16804152380952</v>
      </c>
      <c r="X74" s="51" t="n">
        <f aca="false">(O74-P74)/21</f>
        <v>0.625797190476186</v>
      </c>
      <c r="Y74" s="51" t="n">
        <f aca="false">P74/21</f>
        <v>2.54224433333334</v>
      </c>
      <c r="Z74" s="146" t="n">
        <f aca="false">W74/C74</f>
        <v>0.00323310195214109</v>
      </c>
      <c r="AA74" s="153" t="n">
        <f aca="false">X74/(C74-D74)</f>
        <v>0.00276157692167512</v>
      </c>
      <c r="AB74" s="146" t="n">
        <f aca="false">Y74/D74</f>
        <v>0.00337495269623808</v>
      </c>
      <c r="AC74" s="146" t="e">
        <f aca="false">rri(20,E74,K74)</f>
        <v>#NAME?</v>
      </c>
      <c r="AD74" s="146" t="e">
        <f aca="false">rri(20,F74,L74)</f>
        <v>#NAME?</v>
      </c>
      <c r="AE74" s="153" t="e">
        <f aca="false">rri(20,(E74-F74),(K74-L74))</f>
        <v>#NAME?</v>
      </c>
      <c r="AF74" s="146" t="n">
        <f aca="false">Q74</f>
        <v>0.768935199005941</v>
      </c>
      <c r="AG74" s="154" t="n">
        <f aca="false">IF(ISNUMBER(AE74),AE74,0)</f>
        <v>0</v>
      </c>
    </row>
    <row r="75" customFormat="false" ht="12.75" hidden="false" customHeight="true" outlineLevel="0" collapsed="false">
      <c r="A75" s="40" t="s">
        <v>307</v>
      </c>
      <c r="B75" s="56" t="str">
        <f aca="false" t="array" ref="B75:B75">INDEX(Countries!$D$2:$D$255, MATCH(A75, Countries!$B$2:$B$255, 0))</f>
        <v>NGA</v>
      </c>
      <c r="C75" s="77" t="n">
        <v>6619.438459</v>
      </c>
      <c r="D75" s="77" t="n">
        <v>339.029052</v>
      </c>
      <c r="E75" s="77" t="n">
        <v>6588.236907</v>
      </c>
      <c r="F75" s="77" t="n">
        <v>338.265099</v>
      </c>
      <c r="G75" s="77" t="n">
        <v>6564.782394</v>
      </c>
      <c r="H75" s="77" t="n">
        <v>337.059177</v>
      </c>
      <c r="I75" s="77" t="n">
        <v>6523.481954</v>
      </c>
      <c r="J75" s="77" t="n">
        <v>336.21211</v>
      </c>
      <c r="K75" s="77" t="n">
        <v>6495.670387</v>
      </c>
      <c r="L75" s="77" t="n">
        <v>335.828455</v>
      </c>
      <c r="M75" s="150" t="n">
        <f aca="false">K75-L75</f>
        <v>6159.841932</v>
      </c>
      <c r="N75" s="150" t="n">
        <f aca="false">M75*100</f>
        <v>615984.1932</v>
      </c>
      <c r="O75" s="150" t="n">
        <f aca="false">E75-K75</f>
        <v>92.5665200000003</v>
      </c>
      <c r="P75" s="150" t="n">
        <f aca="false">F75-L75</f>
        <v>2.436644</v>
      </c>
      <c r="Q75" s="146" t="n">
        <f aca="false">L75/K75</f>
        <v>0.0517003534649949</v>
      </c>
      <c r="R75" s="146" t="n">
        <f aca="false">O75/E75</f>
        <v>0.0140502719174607</v>
      </c>
      <c r="S75" s="151" t="n">
        <f aca="false">((E75-F75)-(K75-L75))/(E75-F75)</f>
        <v>0.0144208452083949</v>
      </c>
      <c r="T75" s="146" t="n">
        <f aca="false">P75/F75</f>
        <v>0.00720335620554221</v>
      </c>
      <c r="U75" s="151" t="e">
        <f aca="false">K75/$K$128</f>
        <v>#VALUE!</v>
      </c>
      <c r="V75" s="152" t="n">
        <f aca="false">P75/O75</f>
        <v>0.0263231673827642</v>
      </c>
      <c r="W75" s="150" t="n">
        <f aca="false">O75/21</f>
        <v>4.40792952380954</v>
      </c>
      <c r="X75" s="51" t="n">
        <f aca="false">(O75-P75)/21</f>
        <v>4.29189885714287</v>
      </c>
      <c r="Y75" s="51" t="n">
        <f aca="false">P75/21</f>
        <v>0.116030666666667</v>
      </c>
      <c r="Z75" s="146" t="n">
        <f aca="false">W75/C75</f>
        <v>0.000665906866739788</v>
      </c>
      <c r="AA75" s="153" t="n">
        <f aca="false">X75/(C75-D75)</f>
        <v>0.000683378833927486</v>
      </c>
      <c r="AB75" s="146" t="n">
        <f aca="false">Y75/D75</f>
        <v>0.000342244022989118</v>
      </c>
      <c r="AC75" s="146" t="e">
        <f aca="false">rri(20,E75,K75)</f>
        <v>#NAME?</v>
      </c>
      <c r="AD75" s="146" t="e">
        <f aca="false">rri(20,F75,L75)</f>
        <v>#NAME?</v>
      </c>
      <c r="AE75" s="153" t="e">
        <f aca="false">rri(20,(E75-F75),(K75-L75))</f>
        <v>#NAME?</v>
      </c>
      <c r="AF75" s="146" t="n">
        <f aca="false">Q75</f>
        <v>0.0517003534649949</v>
      </c>
      <c r="AG75" s="154" t="n">
        <f aca="false">IF(ISNUMBER(AE75),AE75,0)</f>
        <v>0</v>
      </c>
    </row>
    <row r="76" customFormat="false" ht="12.75" hidden="false" customHeight="true" outlineLevel="0" collapsed="false">
      <c r="A76" s="40" t="s">
        <v>308</v>
      </c>
      <c r="B76" s="56" t="str">
        <f aca="false" t="array" ref="B76:B76">INDEX(Countries!$D$2:$D$255, MATCH(A76, Countries!$B$2:$B$255, 0))</f>
        <v>OMN</v>
      </c>
      <c r="C76" s="77" t="n">
        <v>1.182144</v>
      </c>
      <c r="D76" s="77" t="n">
        <v>0.403035</v>
      </c>
      <c r="E76" s="77" t="n">
        <v>1.157746</v>
      </c>
      <c r="F76" s="77" t="n">
        <v>0.403035</v>
      </c>
      <c r="G76" s="77" t="n">
        <v>1.15373</v>
      </c>
      <c r="H76" s="77" t="n">
        <v>0.400802</v>
      </c>
      <c r="I76" s="77" t="n">
        <v>1.092676</v>
      </c>
      <c r="J76" s="77" t="n">
        <v>0.400802</v>
      </c>
      <c r="K76" s="77" t="n">
        <v>1.088047</v>
      </c>
      <c r="L76" s="77" t="n">
        <v>0.400802</v>
      </c>
      <c r="M76" s="150" t="n">
        <f aca="false">K76-L76</f>
        <v>0.687245</v>
      </c>
      <c r="N76" s="150" t="n">
        <f aca="false">M76*100</f>
        <v>68.7245</v>
      </c>
      <c r="O76" s="150" t="n">
        <f aca="false">E76-K76</f>
        <v>0.069699</v>
      </c>
      <c r="P76" s="150" t="n">
        <f aca="false">F76-L76</f>
        <v>0.00223299999999998</v>
      </c>
      <c r="Q76" s="146" t="n">
        <f aca="false">L76/K76</f>
        <v>0.36836827820857</v>
      </c>
      <c r="R76" s="146" t="n">
        <f aca="false">O76/E76</f>
        <v>0.0602023241712776</v>
      </c>
      <c r="S76" s="151" t="n">
        <f aca="false">((E76-F76)-(K76-L76))/(E76-F76)</f>
        <v>0.0893931584407805</v>
      </c>
      <c r="T76" s="146" t="n">
        <f aca="false">P76/F76</f>
        <v>0.00554046174649841</v>
      </c>
      <c r="U76" s="151" t="e">
        <f aca="false">K76/$K$128</f>
        <v>#VALUE!</v>
      </c>
      <c r="V76" s="152" t="n">
        <f aca="false">P76/O76</f>
        <v>0.0320377623782262</v>
      </c>
      <c r="W76" s="150" t="n">
        <f aca="false">O76/21</f>
        <v>0.003319</v>
      </c>
      <c r="X76" s="51" t="n">
        <f aca="false">(O76-P76)/21</f>
        <v>0.00321266666666667</v>
      </c>
      <c r="Y76" s="51" t="n">
        <f aca="false">P76/21</f>
        <v>0.000106333333333333</v>
      </c>
      <c r="Z76" s="146" t="n">
        <f aca="false">W76/C76</f>
        <v>0.00280761057874506</v>
      </c>
      <c r="AA76" s="153" t="n">
        <f aca="false">X76/(C76-D76)</f>
        <v>0.00412351374026826</v>
      </c>
      <c r="AB76" s="146" t="n">
        <f aca="false">Y76/D76</f>
        <v>0.000263831511738019</v>
      </c>
      <c r="AC76" s="146" t="e">
        <f aca="false">rri(20,E76,K76)</f>
        <v>#NAME?</v>
      </c>
      <c r="AD76" s="146" t="e">
        <f aca="false">rri(20,F76,L76)</f>
        <v>#NAME?</v>
      </c>
      <c r="AE76" s="153" t="e">
        <f aca="false">rri(20,(E76-F76),(K76-L76))</f>
        <v>#NAME?</v>
      </c>
      <c r="AF76" s="146" t="n">
        <f aca="false">Q76</f>
        <v>0.36836827820857</v>
      </c>
      <c r="AG76" s="154" t="n">
        <f aca="false">IF(ISNUMBER(AE76),AE76,0)</f>
        <v>0</v>
      </c>
    </row>
    <row r="77" customFormat="false" ht="12.75" hidden="false" customHeight="true" outlineLevel="0" collapsed="false">
      <c r="A77" s="40" t="s">
        <v>309</v>
      </c>
      <c r="B77" s="56" t="str">
        <f aca="false" t="array" ref="B77:B77">INDEX(Countries!$D$2:$D$255, MATCH(A77, Countries!$B$2:$B$255, 0))</f>
        <v>PAK</v>
      </c>
      <c r="C77" s="77" t="n">
        <v>793.428202</v>
      </c>
      <c r="D77" s="77" t="n">
        <v>256.430033</v>
      </c>
      <c r="E77" s="77" t="n">
        <v>750.266994</v>
      </c>
      <c r="F77" s="77" t="n">
        <v>250.069903</v>
      </c>
      <c r="G77" s="77" t="n">
        <v>705.470584</v>
      </c>
      <c r="H77" s="77" t="n">
        <v>231.771705</v>
      </c>
      <c r="I77" s="77" t="n">
        <v>717.852426</v>
      </c>
      <c r="J77" s="77" t="n">
        <v>236.12294</v>
      </c>
      <c r="K77" s="77" t="n">
        <v>710.823637</v>
      </c>
      <c r="L77" s="77" t="n">
        <v>230.749676</v>
      </c>
      <c r="M77" s="150" t="n">
        <f aca="false">K77-L77</f>
        <v>480.073961</v>
      </c>
      <c r="N77" s="150" t="n">
        <f aca="false">M77*100</f>
        <v>48007.3961</v>
      </c>
      <c r="O77" s="150" t="n">
        <f aca="false">E77-K77</f>
        <v>39.443357</v>
      </c>
      <c r="P77" s="150" t="n">
        <f aca="false">F77-L77</f>
        <v>19.320227</v>
      </c>
      <c r="Q77" s="146" t="n">
        <f aca="false">L77/K77</f>
        <v>0.324622964106637</v>
      </c>
      <c r="R77" s="146" t="n">
        <f aca="false">O77/E77</f>
        <v>0.0525724273031262</v>
      </c>
      <c r="S77" s="151" t="n">
        <f aca="false">((E77-F77)-(K77-L77))/(E77-F77)</f>
        <v>0.0402304018997184</v>
      </c>
      <c r="T77" s="146" t="n">
        <f aca="false">P77/F77</f>
        <v>0.0772593053711066</v>
      </c>
      <c r="U77" s="151" t="e">
        <f aca="false">K77/$K$128</f>
        <v>#VALUE!</v>
      </c>
      <c r="V77" s="152" t="n">
        <f aca="false">P77/O77</f>
        <v>0.489822075742691</v>
      </c>
      <c r="W77" s="150" t="n">
        <f aca="false">O77/21</f>
        <v>1.87825509523809</v>
      </c>
      <c r="X77" s="51" t="n">
        <f aca="false">(O77-P77)/21</f>
        <v>0.958244285714284</v>
      </c>
      <c r="Y77" s="51" t="n">
        <f aca="false">P77/21</f>
        <v>0.92001080952381</v>
      </c>
      <c r="Z77" s="146" t="n">
        <f aca="false">W77/C77</f>
        <v>0.00236726535621442</v>
      </c>
      <c r="AA77" s="153" t="n">
        <f aca="false">X77/(C77-D77)</f>
        <v>0.0017844460950374</v>
      </c>
      <c r="AB77" s="146" t="n">
        <f aca="false">Y77/D77</f>
        <v>0.00358776543745876</v>
      </c>
      <c r="AC77" s="146" t="e">
        <f aca="false">rri(20,E77,K77)</f>
        <v>#NAME?</v>
      </c>
      <c r="AD77" s="146" t="e">
        <f aca="false">rri(20,F77,L77)</f>
        <v>#NAME?</v>
      </c>
      <c r="AE77" s="153" t="e">
        <f aca="false">rri(20,(E77-F77),(K77-L77))</f>
        <v>#NAME?</v>
      </c>
      <c r="AF77" s="146" t="n">
        <f aca="false">Q77</f>
        <v>0.324622964106637</v>
      </c>
      <c r="AG77" s="154" t="n">
        <f aca="false">IF(ISNUMBER(AE77),AE77,0)</f>
        <v>0</v>
      </c>
    </row>
    <row r="78" customFormat="false" ht="12.75" hidden="false" customHeight="true" outlineLevel="0" collapsed="false">
      <c r="A78" s="40" t="s">
        <v>310</v>
      </c>
      <c r="B78" s="56" t="str">
        <f aca="false" t="array" ref="B78:B78">INDEX(Countries!$D$2:$D$255, MATCH(A78, Countries!$B$2:$B$255, 0))</f>
        <v>PLW</v>
      </c>
      <c r="C78" s="77" t="n">
        <v>61.599747</v>
      </c>
      <c r="D78" s="77" t="n">
        <v>51.024907</v>
      </c>
      <c r="E78" s="77" t="n">
        <v>61.402022</v>
      </c>
      <c r="F78" s="77" t="n">
        <v>50.836298</v>
      </c>
      <c r="G78" s="77" t="n">
        <v>61.402022</v>
      </c>
      <c r="H78" s="77" t="n">
        <v>50.836298</v>
      </c>
      <c r="I78" s="77" t="n">
        <v>61.361763</v>
      </c>
      <c r="J78" s="77" t="n">
        <v>50.802443</v>
      </c>
      <c r="K78" s="77" t="n">
        <v>61.403918</v>
      </c>
      <c r="L78" s="77" t="n">
        <v>50.843158</v>
      </c>
      <c r="M78" s="150" t="n">
        <f aca="false">K78-L78</f>
        <v>10.56076</v>
      </c>
      <c r="N78" s="150" t="n">
        <f aca="false">M78*100</f>
        <v>1056.076</v>
      </c>
      <c r="O78" s="150" t="n">
        <f aca="false">E78-K78</f>
        <v>-0.00189599999999501</v>
      </c>
      <c r="P78" s="150" t="n">
        <f aca="false">F78-L78</f>
        <v>-0.0068600000000032</v>
      </c>
      <c r="Q78" s="146" t="n">
        <f aca="false">L78/K78</f>
        <v>0.828011626228802</v>
      </c>
      <c r="R78" s="146" t="n">
        <f aca="false">O78/E78</f>
        <v>-3.08784619502435E-005</v>
      </c>
      <c r="S78" s="151" t="n">
        <f aca="false">((E78-F78)-(K78-L78))/(E78-F78)</f>
        <v>0.00046982109318852</v>
      </c>
      <c r="T78" s="146" t="n">
        <f aca="false">P78/F78</f>
        <v>-0.000134942949622398</v>
      </c>
      <c r="U78" s="151" t="e">
        <f aca="false">K78/$K$128</f>
        <v>#VALUE!</v>
      </c>
      <c r="V78" s="152" t="n">
        <f aca="false">P78/O78</f>
        <v>3.61814345992682</v>
      </c>
      <c r="W78" s="150" t="n">
        <f aca="false">O78/21</f>
        <v>-9.02857142854768E-005</v>
      </c>
      <c r="X78" s="51" t="n">
        <f aca="false">(O78-P78)/21</f>
        <v>0.000236380952381342</v>
      </c>
      <c r="Y78" s="51" t="n">
        <f aca="false">P78/21</f>
        <v>-0.000326666666666819</v>
      </c>
      <c r="Z78" s="146" t="n">
        <f aca="false">W78/C78</f>
        <v>-1.46568319972932E-006</v>
      </c>
      <c r="AA78" s="153" t="n">
        <f aca="false">X78/(C78-D78)</f>
        <v>2.23531469394659E-005</v>
      </c>
      <c r="AB78" s="146" t="n">
        <f aca="false">Y78/D78</f>
        <v>-6.40210214722819E-006</v>
      </c>
      <c r="AC78" s="146" t="e">
        <f aca="false">rri(20,E78,K78)</f>
        <v>#NAME?</v>
      </c>
      <c r="AD78" s="146" t="e">
        <f aca="false">rri(20,F78,L78)</f>
        <v>#NAME?</v>
      </c>
      <c r="AE78" s="153" t="e">
        <f aca="false">rri(20,(E78-F78),(K78-L78))</f>
        <v>#NAME?</v>
      </c>
      <c r="AF78" s="146" t="n">
        <f aca="false">Q78</f>
        <v>0.828011626228802</v>
      </c>
      <c r="AG78" s="154" t="n">
        <f aca="false">IF(ISNUMBER(AE78),AE78,0)</f>
        <v>0</v>
      </c>
    </row>
    <row r="79" customFormat="false" ht="12.75" hidden="false" customHeight="true" outlineLevel="0" collapsed="false">
      <c r="A79" s="40" t="s">
        <v>311</v>
      </c>
      <c r="B79" s="56" t="str">
        <f aca="false" t="array" ref="B79:B79">INDEX(Countries!$D$2:$D$255, MATCH(A79, Countries!$B$2:$B$255, 0))</f>
        <v>PAN</v>
      </c>
      <c r="C79" s="77" t="n">
        <v>1562.668876</v>
      </c>
      <c r="D79" s="77" t="n">
        <v>643.859845</v>
      </c>
      <c r="E79" s="77" t="n">
        <v>1551.542644</v>
      </c>
      <c r="F79" s="77" t="n">
        <v>638.427094</v>
      </c>
      <c r="G79" s="77" t="n">
        <v>1532.17283</v>
      </c>
      <c r="H79" s="77" t="n">
        <v>635.522846</v>
      </c>
      <c r="I79" s="77" t="n">
        <v>1534.867916</v>
      </c>
      <c r="J79" s="77" t="n">
        <v>635.88097</v>
      </c>
      <c r="K79" s="77" t="n">
        <v>1520.75186</v>
      </c>
      <c r="L79" s="77" t="n">
        <v>631.027906</v>
      </c>
      <c r="M79" s="150" t="n">
        <f aca="false">K79-L79</f>
        <v>889.723954</v>
      </c>
      <c r="N79" s="150" t="n">
        <f aca="false">M79*100</f>
        <v>88972.3954</v>
      </c>
      <c r="O79" s="150" t="n">
        <f aca="false">E79-K79</f>
        <v>30.790784</v>
      </c>
      <c r="P79" s="150" t="n">
        <f aca="false">F79-L79</f>
        <v>7.39918799999998</v>
      </c>
      <c r="Q79" s="146" t="n">
        <f aca="false">L79/K79</f>
        <v>0.414944687951919</v>
      </c>
      <c r="R79" s="146" t="n">
        <f aca="false">O79/E79</f>
        <v>0.0198452708464519</v>
      </c>
      <c r="S79" s="151" t="n">
        <f aca="false">((E79-F79)-(K79-L79))/(E79-F79)</f>
        <v>0.0256173449241994</v>
      </c>
      <c r="T79" s="146" t="n">
        <f aca="false">P79/F79</f>
        <v>0.0115897148938983</v>
      </c>
      <c r="U79" s="151" t="e">
        <f aca="false">K79/$K$128</f>
        <v>#VALUE!</v>
      </c>
      <c r="V79" s="152" t="n">
        <f aca="false">P79/O79</f>
        <v>0.240305280956794</v>
      </c>
      <c r="W79" s="150" t="n">
        <f aca="false">O79/21</f>
        <v>1.46622780952381</v>
      </c>
      <c r="X79" s="51" t="n">
        <f aca="false">(O79-P79)/21</f>
        <v>1.11388552380953</v>
      </c>
      <c r="Y79" s="51" t="n">
        <f aca="false">P79/21</f>
        <v>0.352342285714285</v>
      </c>
      <c r="Z79" s="146" t="n">
        <f aca="false">W79/C79</f>
        <v>0.000938284387718113</v>
      </c>
      <c r="AA79" s="153" t="n">
        <f aca="false">X79/(C79-D79)</f>
        <v>0.00121231451392811</v>
      </c>
      <c r="AB79" s="146" t="n">
        <f aca="false">Y79/D79</f>
        <v>0.000547234446208219</v>
      </c>
      <c r="AC79" s="146" t="e">
        <f aca="false">rri(20,E79,K79)</f>
        <v>#NAME?</v>
      </c>
      <c r="AD79" s="146" t="e">
        <f aca="false">rri(20,F79,L79)</f>
        <v>#NAME?</v>
      </c>
      <c r="AE79" s="153" t="e">
        <f aca="false">rri(20,(E79-F79),(K79-L79))</f>
        <v>#NAME?</v>
      </c>
      <c r="AF79" s="146" t="n">
        <f aca="false">Q79</f>
        <v>0.414944687951919</v>
      </c>
      <c r="AG79" s="154" t="n">
        <f aca="false">IF(ISNUMBER(AE79),AE79,0)</f>
        <v>0</v>
      </c>
    </row>
    <row r="80" customFormat="false" ht="12.75" hidden="false" customHeight="true" outlineLevel="0" collapsed="false">
      <c r="A80" s="40" t="s">
        <v>312</v>
      </c>
      <c r="B80" s="56" t="str">
        <f aca="false" t="array" ref="B80:B80">INDEX(Countries!$D$2:$D$255, MATCH(A80, Countries!$B$2:$B$255, 0))</f>
        <v>PNG</v>
      </c>
      <c r="C80" s="77" t="n">
        <v>4931.766181</v>
      </c>
      <c r="D80" s="77" t="n">
        <v>222.572231</v>
      </c>
      <c r="E80" s="77" t="n">
        <v>4850.198169</v>
      </c>
      <c r="F80" s="77" t="n">
        <v>221.420359</v>
      </c>
      <c r="G80" s="77" t="n">
        <v>4816.075703</v>
      </c>
      <c r="H80" s="77" t="n">
        <v>219.653062</v>
      </c>
      <c r="I80" s="77" t="n">
        <v>4839.430268</v>
      </c>
      <c r="J80" s="77" t="n">
        <v>220.697113</v>
      </c>
      <c r="K80" s="77" t="n">
        <v>4788.269673</v>
      </c>
      <c r="L80" s="77" t="n">
        <v>218.665948</v>
      </c>
      <c r="M80" s="150" t="n">
        <f aca="false">K80-L80</f>
        <v>4569.603725</v>
      </c>
      <c r="N80" s="150" t="n">
        <f aca="false">M80*100</f>
        <v>456960.3725</v>
      </c>
      <c r="O80" s="150" t="n">
        <f aca="false">E80-K80</f>
        <v>61.9284960000005</v>
      </c>
      <c r="P80" s="150" t="n">
        <f aca="false">F80-L80</f>
        <v>2.754411</v>
      </c>
      <c r="Q80" s="146" t="n">
        <f aca="false">L80/K80</f>
        <v>0.0456670076944516</v>
      </c>
      <c r="R80" s="146" t="n">
        <f aca="false">O80/E80</f>
        <v>0.01276824035682</v>
      </c>
      <c r="S80" s="151" t="n">
        <f aca="false">((E80-F80)-(K80-L80))/(E80-F80)</f>
        <v>0.0127839545186552</v>
      </c>
      <c r="T80" s="146" t="n">
        <f aca="false">P80/F80</f>
        <v>0.0124397368536468</v>
      </c>
      <c r="U80" s="151" t="e">
        <f aca="false">K80/$K$128</f>
        <v>#VALUE!</v>
      </c>
      <c r="V80" s="152" t="n">
        <f aca="false">P80/O80</f>
        <v>0.0444772790865127</v>
      </c>
      <c r="W80" s="150" t="n">
        <f aca="false">O80/21</f>
        <v>2.94897600000002</v>
      </c>
      <c r="X80" s="51" t="n">
        <f aca="false">(O80-P80)/21</f>
        <v>2.81781357142859</v>
      </c>
      <c r="Y80" s="51" t="n">
        <f aca="false">P80/21</f>
        <v>0.131162428571429</v>
      </c>
      <c r="Z80" s="146" t="n">
        <f aca="false">W80/C80</f>
        <v>0.00059795535549945</v>
      </c>
      <c r="AA80" s="153" t="n">
        <f aca="false">X80/(C80-D80)</f>
        <v>0.0005983643063647</v>
      </c>
      <c r="AB80" s="146" t="n">
        <f aca="false">Y80/D80</f>
        <v>0.000589302753457276</v>
      </c>
      <c r="AC80" s="146" t="e">
        <f aca="false">rri(20,E80,K80)</f>
        <v>#NAME?</v>
      </c>
      <c r="AD80" s="146" t="e">
        <f aca="false">rri(20,F80,L80)</f>
        <v>#NAME?</v>
      </c>
      <c r="AE80" s="153" t="e">
        <f aca="false">rri(20,(E80-F80),(K80-L80))</f>
        <v>#NAME?</v>
      </c>
      <c r="AF80" s="146" t="n">
        <f aca="false">Q80</f>
        <v>0.0456670076944516</v>
      </c>
      <c r="AG80" s="154" t="n">
        <f aca="false">IF(ISNUMBER(AE80),AE80,0)</f>
        <v>0</v>
      </c>
    </row>
    <row r="81" customFormat="false" ht="12.75" hidden="false" customHeight="true" outlineLevel="0" collapsed="false">
      <c r="A81" s="40" t="s">
        <v>314</v>
      </c>
      <c r="B81" s="56" t="str">
        <f aca="false" t="array" ref="B81:B81">INDEX(Countries!$D$2:$D$255, MATCH(A81, Countries!$B$2:$B$255, 0))</f>
        <v>PHL</v>
      </c>
      <c r="C81" s="77" t="n">
        <v>2857.164371</v>
      </c>
      <c r="D81" s="77" t="n">
        <v>973.819583</v>
      </c>
      <c r="E81" s="77" t="n">
        <v>2818.834251</v>
      </c>
      <c r="F81" s="77" t="n">
        <v>968.367576</v>
      </c>
      <c r="G81" s="77" t="n">
        <v>2708.639429</v>
      </c>
      <c r="H81" s="77" t="n">
        <v>945.859319</v>
      </c>
      <c r="I81" s="77" t="n">
        <v>2634.817709</v>
      </c>
      <c r="J81" s="77" t="n">
        <v>934.120751</v>
      </c>
      <c r="K81" s="77" t="n">
        <v>2674.554777</v>
      </c>
      <c r="L81" s="77" t="n">
        <v>938.552433</v>
      </c>
      <c r="M81" s="150" t="n">
        <f aca="false">K81-L81</f>
        <v>1736.002344</v>
      </c>
      <c r="N81" s="150" t="n">
        <f aca="false">M81*100</f>
        <v>173600.2344</v>
      </c>
      <c r="O81" s="150" t="n">
        <f aca="false">E81-K81</f>
        <v>144.279474</v>
      </c>
      <c r="P81" s="150" t="n">
        <f aca="false">F81-L81</f>
        <v>29.815143</v>
      </c>
      <c r="Q81" s="146" t="n">
        <f aca="false">L81/K81</f>
        <v>0.350919129071926</v>
      </c>
      <c r="R81" s="146" t="n">
        <f aca="false">O81/E81</f>
        <v>0.0511840928386677</v>
      </c>
      <c r="S81" s="151" t="n">
        <f aca="false">((E81-F81)-(K81-L81))/(E81-F81)</f>
        <v>0.061857007503256</v>
      </c>
      <c r="T81" s="146" t="n">
        <f aca="false">P81/F81</f>
        <v>0.0307890761100824</v>
      </c>
      <c r="U81" s="151" t="e">
        <f aca="false">K81/$K$128</f>
        <v>#VALUE!</v>
      </c>
      <c r="V81" s="152" t="n">
        <f aca="false">P81/O81</f>
        <v>0.206648542397652</v>
      </c>
      <c r="W81" s="150" t="n">
        <f aca="false">O81/21</f>
        <v>6.87045114285716</v>
      </c>
      <c r="X81" s="51" t="n">
        <f aca="false">(O81-P81)/21</f>
        <v>5.45068242857145</v>
      </c>
      <c r="Y81" s="51" t="n">
        <f aca="false">P81/21</f>
        <v>1.41976871428572</v>
      </c>
      <c r="Z81" s="146" t="n">
        <f aca="false">W81/C81</f>
        <v>0.00240463979342306</v>
      </c>
      <c r="AA81" s="153" t="n">
        <f aca="false">X81/(C81-D81)</f>
        <v>0.00289415005860915</v>
      </c>
      <c r="AB81" s="146" t="n">
        <f aca="false">Y81/D81</f>
        <v>0.00145793814282508</v>
      </c>
      <c r="AC81" s="146" t="e">
        <f aca="false">rri(20,E81,K81)</f>
        <v>#NAME?</v>
      </c>
      <c r="AD81" s="146" t="e">
        <f aca="false">rri(20,F81,L81)</f>
        <v>#NAME?</v>
      </c>
      <c r="AE81" s="153" t="e">
        <f aca="false">rri(20,(E81-F81),(K81-L81))</f>
        <v>#NAME?</v>
      </c>
      <c r="AF81" s="146" t="n">
        <f aca="false">Q81</f>
        <v>0.350919129071926</v>
      </c>
      <c r="AG81" s="154" t="n">
        <f aca="false">IF(ISNUMBER(AE81),AE81,0)</f>
        <v>0</v>
      </c>
    </row>
    <row r="82" customFormat="false" ht="12.75" hidden="false" customHeight="true" outlineLevel="0" collapsed="false">
      <c r="A82" s="40" t="s">
        <v>315</v>
      </c>
      <c r="B82" s="56" t="str">
        <f aca="false" t="array" ref="B82:B82">INDEX(Countries!$D$2:$D$255, MATCH(A82, Countries!$B$2:$B$255, 0))</f>
        <v>PRI</v>
      </c>
      <c r="C82" s="77" t="n">
        <v>92.198911</v>
      </c>
      <c r="D82" s="77" t="n">
        <v>46.633145</v>
      </c>
      <c r="E82" s="77" t="n">
        <v>92.105779</v>
      </c>
      <c r="F82" s="77" t="n">
        <v>46.592764</v>
      </c>
      <c r="G82" s="77" t="n">
        <v>92.105779</v>
      </c>
      <c r="H82" s="77" t="n">
        <v>46.592764</v>
      </c>
      <c r="I82" s="77" t="n">
        <v>88.831349</v>
      </c>
      <c r="J82" s="77" t="n">
        <v>44.639753</v>
      </c>
      <c r="K82" s="77" t="n">
        <v>88.049735</v>
      </c>
      <c r="L82" s="77" t="n">
        <v>44.119111</v>
      </c>
      <c r="M82" s="150" t="n">
        <f aca="false">K82-L82</f>
        <v>43.930624</v>
      </c>
      <c r="N82" s="150" t="n">
        <f aca="false">M82*100</f>
        <v>4393.0624</v>
      </c>
      <c r="O82" s="150" t="n">
        <f aca="false">E82-K82</f>
        <v>4.056044</v>
      </c>
      <c r="P82" s="150" t="n">
        <f aca="false">F82-L82</f>
        <v>2.47365300000001</v>
      </c>
      <c r="Q82" s="146" t="n">
        <f aca="false">L82/K82</f>
        <v>0.501070343936867</v>
      </c>
      <c r="R82" s="146" t="n">
        <f aca="false">O82/E82</f>
        <v>0.0440368025115992</v>
      </c>
      <c r="S82" s="151" t="n">
        <f aca="false">((E82-F82)-(K82-L82))/(E82-F82)</f>
        <v>0.0347678790341619</v>
      </c>
      <c r="T82" s="146" t="n">
        <f aca="false">P82/F82</f>
        <v>0.0530909263077847</v>
      </c>
      <c r="U82" s="151" t="e">
        <f aca="false">K82/$K$128</f>
        <v>#VALUE!</v>
      </c>
      <c r="V82" s="152" t="n">
        <f aca="false">P82/O82</f>
        <v>0.609868384070786</v>
      </c>
      <c r="W82" s="150" t="n">
        <f aca="false">O82/21</f>
        <v>0.193144952380952</v>
      </c>
      <c r="X82" s="51" t="n">
        <f aca="false">(O82-P82)/21</f>
        <v>0.0753519523809521</v>
      </c>
      <c r="Y82" s="51" t="n">
        <f aca="false">P82/21</f>
        <v>0.117793</v>
      </c>
      <c r="Z82" s="146" t="n">
        <f aca="false">W82/C82</f>
        <v>0.00209487238283056</v>
      </c>
      <c r="AA82" s="153" t="n">
        <f aca="false">X82/(C82-D82)</f>
        <v>0.00165369660154407</v>
      </c>
      <c r="AB82" s="146" t="n">
        <f aca="false">Y82/D82</f>
        <v>0.00252595015841201</v>
      </c>
      <c r="AC82" s="146" t="e">
        <f aca="false">rri(20,E82,K82)</f>
        <v>#NAME?</v>
      </c>
      <c r="AD82" s="146" t="e">
        <f aca="false">rri(20,F82,L82)</f>
        <v>#NAME?</v>
      </c>
      <c r="AE82" s="153" t="e">
        <f aca="false">rri(20,(E82-F82),(K82-L82))</f>
        <v>#NAME?</v>
      </c>
      <c r="AF82" s="146" t="n">
        <f aca="false">Q82</f>
        <v>0.501070343936867</v>
      </c>
      <c r="AG82" s="154" t="n">
        <f aca="false">IF(ISNUMBER(AE82),AE82,0)</f>
        <v>0</v>
      </c>
    </row>
    <row r="83" customFormat="false" ht="12.75" hidden="false" customHeight="true" outlineLevel="0" collapsed="false">
      <c r="A83" s="40" t="s">
        <v>316</v>
      </c>
      <c r="B83" s="56" t="str">
        <f aca="false" t="array" ref="B83:B83">INDEX(Countries!$D$2:$D$255, MATCH(A83, Countries!$B$2:$B$255, 0))</f>
        <v>QAT</v>
      </c>
      <c r="C83" s="77" t="n">
        <v>4.810254</v>
      </c>
      <c r="D83" s="77" t="n">
        <v>4.10997</v>
      </c>
      <c r="E83" s="77" t="n">
        <v>4.677947</v>
      </c>
      <c r="F83" s="77" t="n">
        <v>4.002345</v>
      </c>
      <c r="G83" s="77" t="n">
        <v>4.517513</v>
      </c>
      <c r="H83" s="77" t="n">
        <v>3.99172</v>
      </c>
      <c r="I83" s="77" t="n">
        <v>4.591213</v>
      </c>
      <c r="J83" s="77" t="n">
        <v>3.961157</v>
      </c>
      <c r="K83" s="77" t="n">
        <v>4.582331</v>
      </c>
      <c r="L83" s="77" t="n">
        <v>3.982366</v>
      </c>
      <c r="M83" s="150" t="n">
        <f aca="false">K83-L83</f>
        <v>0.599965</v>
      </c>
      <c r="N83" s="150" t="n">
        <f aca="false">M83*100</f>
        <v>59.9965</v>
      </c>
      <c r="O83" s="150" t="n">
        <f aca="false">E83-K83</f>
        <v>0.0956159999999997</v>
      </c>
      <c r="P83" s="150" t="n">
        <f aca="false">F83-L83</f>
        <v>0.0199790000000002</v>
      </c>
      <c r="Q83" s="146" t="n">
        <f aca="false">L83/K83</f>
        <v>0.869069912234625</v>
      </c>
      <c r="R83" s="146" t="n">
        <f aca="false">O83/E83</f>
        <v>0.0204397356361668</v>
      </c>
      <c r="S83" s="151" t="n">
        <f aca="false">((E83-F83)-(K83-L83))/(E83-F83)</f>
        <v>0.111954967569663</v>
      </c>
      <c r="T83" s="146" t="n">
        <f aca="false">P83/F83</f>
        <v>0.0049918235434477</v>
      </c>
      <c r="U83" s="151" t="e">
        <f aca="false">K83/$K$128</f>
        <v>#VALUE!</v>
      </c>
      <c r="V83" s="152" t="n">
        <f aca="false">P83/O83</f>
        <v>0.208950384872827</v>
      </c>
      <c r="W83" s="150" t="n">
        <f aca="false">O83/21</f>
        <v>0.00455314285714284</v>
      </c>
      <c r="X83" s="51" t="n">
        <f aca="false">(O83-P83)/21</f>
        <v>0.00360176190476188</v>
      </c>
      <c r="Y83" s="51" t="n">
        <f aca="false">P83/21</f>
        <v>0.000951380952380961</v>
      </c>
      <c r="Z83" s="146" t="n">
        <f aca="false">W83/C83</f>
        <v>0.000946549362495794</v>
      </c>
      <c r="AA83" s="153" t="n">
        <f aca="false">X83/(C83-D83)</f>
        <v>0.00514328744446808</v>
      </c>
      <c r="AB83" s="146" t="n">
        <f aca="false">Y83/D83</f>
        <v>0.000231481240101743</v>
      </c>
      <c r="AC83" s="146" t="e">
        <f aca="false">rri(20,E83,K83)</f>
        <v>#NAME?</v>
      </c>
      <c r="AD83" s="146" t="e">
        <f aca="false">rri(20,F83,L83)</f>
        <v>#NAME?</v>
      </c>
      <c r="AE83" s="153" t="e">
        <f aca="false">rri(20,(E83-F83),(K83-L83))</f>
        <v>#NAME?</v>
      </c>
      <c r="AF83" s="146" t="n">
        <f aca="false">Q83</f>
        <v>0.869069912234625</v>
      </c>
      <c r="AG83" s="154" t="n">
        <f aca="false">IF(ISNUMBER(AE83),AE83,0)</f>
        <v>0</v>
      </c>
    </row>
    <row r="84" customFormat="false" ht="12.75" hidden="false" customHeight="true" outlineLevel="0" collapsed="false">
      <c r="A84" s="40" t="s">
        <v>318</v>
      </c>
      <c r="B84" s="56" t="str">
        <f aca="false" t="array" ref="B84:B84">INDEX(Countries!$D$2:$D$255, MATCH(A84, Countries!$B$2:$B$255, 0))</f>
        <v>KNA</v>
      </c>
      <c r="C84" s="77" t="n">
        <v>0.302132</v>
      </c>
      <c r="D84" s="77" t="n">
        <v>0.130814</v>
      </c>
      <c r="E84" s="77" t="n">
        <v>0.300389</v>
      </c>
      <c r="F84" s="77" t="n">
        <v>0.129071</v>
      </c>
      <c r="G84" s="77" t="n">
        <v>0.300389</v>
      </c>
      <c r="H84" s="77" t="n">
        <v>0.129071</v>
      </c>
      <c r="I84" s="77" t="n">
        <v>0.287027</v>
      </c>
      <c r="J84" s="77" t="n">
        <v>0.117452</v>
      </c>
      <c r="K84" s="77" t="n">
        <v>0.288189</v>
      </c>
      <c r="L84" s="77" t="n">
        <v>0.118614</v>
      </c>
      <c r="M84" s="150" t="n">
        <f aca="false">K84-L84</f>
        <v>0.169575</v>
      </c>
      <c r="N84" s="150" t="n">
        <f aca="false">M84*100</f>
        <v>16.9575</v>
      </c>
      <c r="O84" s="150" t="n">
        <f aca="false">E84-K84</f>
        <v>0.0122</v>
      </c>
      <c r="P84" s="150" t="n">
        <f aca="false">F84-L84</f>
        <v>0.010457</v>
      </c>
      <c r="Q84" s="146" t="n">
        <f aca="false">L84/K84</f>
        <v>0.411584064624257</v>
      </c>
      <c r="R84" s="146" t="n">
        <f aca="false">O84/E84</f>
        <v>0.0406140038416853</v>
      </c>
      <c r="S84" s="151" t="n">
        <f aca="false">((E84-F84)-(K84-L84))/(E84-F84)</f>
        <v>0.0101740622701642</v>
      </c>
      <c r="T84" s="146" t="n">
        <f aca="false">P84/F84</f>
        <v>0.0810174245182883</v>
      </c>
      <c r="U84" s="151" t="e">
        <f aca="false">K84/$K$128</f>
        <v>#VALUE!</v>
      </c>
      <c r="V84" s="152" t="n">
        <f aca="false">P84/O84</f>
        <v>0.857131147540984</v>
      </c>
      <c r="W84" s="150" t="n">
        <f aca="false">O84/21</f>
        <v>0.00058095238095238</v>
      </c>
      <c r="X84" s="51" t="n">
        <f aca="false">(O84-P84)/21</f>
        <v>8.29999999999997E-005</v>
      </c>
      <c r="Y84" s="51" t="n">
        <f aca="false">P84/21</f>
        <v>0.000497952380952381</v>
      </c>
      <c r="Z84" s="146" t="n">
        <f aca="false">W84/C84</f>
        <v>0.00192284293273265</v>
      </c>
      <c r="AA84" s="153" t="n">
        <f aca="false">X84/(C84-D84)</f>
        <v>0.000484479155722106</v>
      </c>
      <c r="AB84" s="146" t="n">
        <f aca="false">Y84/D84</f>
        <v>0.00380656795872293</v>
      </c>
      <c r="AC84" s="146" t="e">
        <f aca="false">rri(20,E84,K84)</f>
        <v>#NAME?</v>
      </c>
      <c r="AD84" s="146" t="e">
        <f aca="false">rri(20,F84,L84)</f>
        <v>#NAME?</v>
      </c>
      <c r="AE84" s="153" t="e">
        <f aca="false">rri(20,(E84-F84),(K84-L84))</f>
        <v>#NAME?</v>
      </c>
      <c r="AF84" s="146" t="n">
        <f aca="false">Q84</f>
        <v>0.411584064624257</v>
      </c>
      <c r="AG84" s="154" t="n">
        <f aca="false">IF(ISNUMBER(AE84),AE84,0)</f>
        <v>0</v>
      </c>
    </row>
    <row r="85" customFormat="false" ht="12.75" hidden="false" customHeight="true" outlineLevel="0" collapsed="false">
      <c r="A85" s="40" t="s">
        <v>319</v>
      </c>
      <c r="B85" s="56" t="str">
        <f aca="false" t="array" ref="B85:B85">INDEX(Countries!$D$2:$D$255, MATCH(A85, Countries!$B$2:$B$255, 0))</f>
        <v>LCA</v>
      </c>
      <c r="C85" s="77" t="n">
        <v>1.662309</v>
      </c>
      <c r="D85" s="77" t="n">
        <v>1.075474</v>
      </c>
      <c r="E85" s="77" t="n">
        <v>1.658174</v>
      </c>
      <c r="F85" s="77" t="n">
        <v>1.07252</v>
      </c>
      <c r="G85" s="77" t="n">
        <v>1.658174</v>
      </c>
      <c r="H85" s="77" t="n">
        <v>1.07252</v>
      </c>
      <c r="I85" s="77" t="n">
        <v>1.652856</v>
      </c>
      <c r="J85" s="77" t="n">
        <v>1.07252</v>
      </c>
      <c r="K85" s="77" t="n">
        <v>1.656991</v>
      </c>
      <c r="L85" s="77" t="n">
        <v>1.075474</v>
      </c>
      <c r="M85" s="150" t="n">
        <f aca="false">K85-L85</f>
        <v>0.581517</v>
      </c>
      <c r="N85" s="150" t="n">
        <f aca="false">M85*100</f>
        <v>58.1517</v>
      </c>
      <c r="O85" s="150" t="n">
        <f aca="false">E85-K85</f>
        <v>0.00118299999999971</v>
      </c>
      <c r="P85" s="150" t="n">
        <f aca="false">F85-L85</f>
        <v>-0.00295400000000012</v>
      </c>
      <c r="Q85" s="146" t="n">
        <f aca="false">L85/K85</f>
        <v>0.649052408854363</v>
      </c>
      <c r="R85" s="146" t="n">
        <f aca="false">O85/E85</f>
        <v>0.000713435381328927</v>
      </c>
      <c r="S85" s="151" t="n">
        <f aca="false">((E85-F85)-(K85-L85))/(E85-F85)</f>
        <v>0.00706389779630949</v>
      </c>
      <c r="T85" s="146" t="n">
        <f aca="false">P85/F85</f>
        <v>-0.00275426099280211</v>
      </c>
      <c r="U85" s="151" t="e">
        <f aca="false">K85/$K$128</f>
        <v>#VALUE!</v>
      </c>
      <c r="V85" s="152" t="n">
        <f aca="false">P85/O85</f>
        <v>-2.49704142011905</v>
      </c>
      <c r="W85" s="150" t="n">
        <f aca="false">O85/21</f>
        <v>5.63333333333196E-005</v>
      </c>
      <c r="X85" s="51" t="n">
        <f aca="false">(O85-P85)/21</f>
        <v>0.000196999999999992</v>
      </c>
      <c r="Y85" s="51" t="n">
        <f aca="false">P85/21</f>
        <v>-0.000140666666666673</v>
      </c>
      <c r="Z85" s="146" t="n">
        <f aca="false">W85/C85</f>
        <v>3.38886051470091E-005</v>
      </c>
      <c r="AA85" s="153" t="n">
        <f aca="false">X85/(C85-D85)</f>
        <v>0.000335699131783197</v>
      </c>
      <c r="AB85" s="146" t="n">
        <f aca="false">Y85/D85</f>
        <v>-0.00013079504169015</v>
      </c>
      <c r="AC85" s="146" t="e">
        <f aca="false">rri(20,E85,K85)</f>
        <v>#NAME?</v>
      </c>
      <c r="AD85" s="146" t="e">
        <f aca="false">rri(20,F85,L85)</f>
        <v>#NAME?</v>
      </c>
      <c r="AE85" s="153" t="e">
        <f aca="false">rri(20,(E85-F85),(K85-L85))</f>
        <v>#NAME?</v>
      </c>
      <c r="AF85" s="146" t="n">
        <f aca="false">Q85</f>
        <v>0.649052408854363</v>
      </c>
      <c r="AG85" s="154" t="n">
        <f aca="false">IF(ISNUMBER(AE85),AE85,0)</f>
        <v>0</v>
      </c>
    </row>
    <row r="86" customFormat="false" ht="12.75" hidden="false" customHeight="true" outlineLevel="0" collapsed="false">
      <c r="A86" s="40" t="s">
        <v>320</v>
      </c>
      <c r="B86" s="56" t="str">
        <f aca="false" t="array" ref="B86:B86">INDEX(Countries!$D$2:$D$255, MATCH(A86, Countries!$B$2:$B$255, 0))</f>
        <v>VCT</v>
      </c>
      <c r="C86" s="77" t="n">
        <v>0.149903</v>
      </c>
      <c r="D86" s="77" t="n">
        <v>0.061072</v>
      </c>
      <c r="E86" s="77" t="n">
        <v>0.149903</v>
      </c>
      <c r="F86" s="77" t="n">
        <v>0.061072</v>
      </c>
      <c r="G86" s="77" t="n">
        <v>0.149903</v>
      </c>
      <c r="H86" s="77" t="n">
        <v>0.061072</v>
      </c>
      <c r="I86" s="77" t="n">
        <v>0.144567</v>
      </c>
      <c r="J86" s="77" t="n">
        <v>0.055736</v>
      </c>
      <c r="K86" s="77" t="n">
        <v>0.144567</v>
      </c>
      <c r="L86" s="77" t="n">
        <v>0.055736</v>
      </c>
      <c r="M86" s="150" t="n">
        <f aca="false">K86-L86</f>
        <v>0.088831</v>
      </c>
      <c r="N86" s="150" t="n">
        <f aca="false">M86*100</f>
        <v>8.8831</v>
      </c>
      <c r="O86" s="150" t="n">
        <f aca="false">E86-K86</f>
        <v>0.00533599999999998</v>
      </c>
      <c r="P86" s="150" t="n">
        <f aca="false">F86-L86</f>
        <v>0.00533599999999999</v>
      </c>
      <c r="Q86" s="146" t="n">
        <f aca="false">L86/K86</f>
        <v>0.385537501642837</v>
      </c>
      <c r="R86" s="146" t="n">
        <f aca="false">O86/E86</f>
        <v>0.0355963523078256</v>
      </c>
      <c r="S86" s="151" t="n">
        <f aca="false">((E86-F86)-(K86-L86))/(E86-F86)</f>
        <v>0</v>
      </c>
      <c r="T86" s="146" t="n">
        <f aca="false">P86/F86</f>
        <v>0.0873722818967775</v>
      </c>
      <c r="U86" s="151" t="e">
        <f aca="false">K86/$K$128</f>
        <v>#VALUE!</v>
      </c>
      <c r="V86" s="152" t="n">
        <f aca="false">P86/O86</f>
        <v>1</v>
      </c>
      <c r="W86" s="150" t="n">
        <f aca="false">O86/21</f>
        <v>0.000254095238095237</v>
      </c>
      <c r="X86" s="51" t="n">
        <f aca="false">(O86-P86)/21</f>
        <v>0</v>
      </c>
      <c r="Y86" s="51" t="n">
        <f aca="false">P86/21</f>
        <v>0.000254095238095238</v>
      </c>
      <c r="Z86" s="146" t="n">
        <f aca="false">W86/C86</f>
        <v>0.00169506439561074</v>
      </c>
      <c r="AA86" s="153" t="n">
        <f aca="false">X86/(C86-D86)</f>
        <v>0</v>
      </c>
      <c r="AB86" s="146" t="n">
        <f aca="false">Y86/D86</f>
        <v>0.0041605848522275</v>
      </c>
      <c r="AC86" s="146" t="e">
        <f aca="false">rri(20,E86,K86)</f>
        <v>#NAME?</v>
      </c>
      <c r="AD86" s="146" t="e">
        <f aca="false">rri(20,F86,L86)</f>
        <v>#NAME?</v>
      </c>
      <c r="AE86" s="153" t="e">
        <f aca="false">rri(20,(E86-F86),(K86-L86))</f>
        <v>#NAME?</v>
      </c>
      <c r="AF86" s="146" t="n">
        <f aca="false">Q86</f>
        <v>0.385537501642837</v>
      </c>
      <c r="AG86" s="154" t="n">
        <f aca="false">IF(ISNUMBER(AE86),AE86,0)</f>
        <v>0</v>
      </c>
    </row>
    <row r="87" customFormat="false" ht="12.75" hidden="false" customHeight="true" outlineLevel="0" collapsed="false">
      <c r="A87" s="40" t="s">
        <v>1226</v>
      </c>
      <c r="B87" s="56" t="str">
        <f aca="false" t="array" ref="B87:B87">INDEX(Countries!$D$2:$D$255, MATCH(A87, Countries!$B$2:$B$255, 0))</f>
        <v>MAF</v>
      </c>
      <c r="C87" s="77" t="n">
        <v>0.189205</v>
      </c>
      <c r="D87" s="77" t="n">
        <v>0.186447</v>
      </c>
      <c r="E87" s="77" t="n">
        <v>0.177632</v>
      </c>
      <c r="F87" s="77" t="n">
        <v>0.174874</v>
      </c>
      <c r="G87" s="77" t="n">
        <v>0.177632</v>
      </c>
      <c r="H87" s="77" t="n">
        <v>0.174874</v>
      </c>
      <c r="I87" s="77" t="n">
        <v>0.144652</v>
      </c>
      <c r="J87" s="77" t="n">
        <v>0.141893</v>
      </c>
      <c r="K87" s="77" t="n">
        <v>0.156224</v>
      </c>
      <c r="L87" s="77" t="n">
        <v>0.153466</v>
      </c>
      <c r="M87" s="150" t="n">
        <f aca="false">K87-L87</f>
        <v>0.00275800000000001</v>
      </c>
      <c r="N87" s="150" t="n">
        <f aca="false">M87*100</f>
        <v>0.275800000000001</v>
      </c>
      <c r="O87" s="150" t="n">
        <f aca="false">E87-K87</f>
        <v>0.021408</v>
      </c>
      <c r="P87" s="150" t="n">
        <f aca="false">F87-L87</f>
        <v>0.021408</v>
      </c>
      <c r="Q87" s="146" t="n">
        <f aca="false">L87/K87</f>
        <v>0.982345862351495</v>
      </c>
      <c r="R87" s="146" t="n">
        <f aca="false">O87/E87</f>
        <v>0.120518825436858</v>
      </c>
      <c r="S87" s="151" t="n">
        <f aca="false">((E87-F87)-(K87-L87))/(E87-F87)</f>
        <v>-1.00636604842745E-014</v>
      </c>
      <c r="T87" s="146" t="n">
        <f aca="false">P87/F87</f>
        <v>0.122419570662305</v>
      </c>
      <c r="U87" s="151" t="e">
        <f aca="false">K87/$K$128</f>
        <v>#VALUE!</v>
      </c>
      <c r="V87" s="152" t="n">
        <f aca="false">P87/O87</f>
        <v>1</v>
      </c>
      <c r="W87" s="150" t="n">
        <f aca="false">O87/21</f>
        <v>0.00101942857142857</v>
      </c>
      <c r="X87" s="51" t="n">
        <f aca="false">(O87-P87)/21</f>
        <v>0</v>
      </c>
      <c r="Y87" s="51" t="n">
        <f aca="false">P87/21</f>
        <v>0.00101942857142857</v>
      </c>
      <c r="Z87" s="146" t="n">
        <f aca="false">W87/C87</f>
        <v>0.00538795788392786</v>
      </c>
      <c r="AA87" s="153" t="n">
        <f aca="false">X87/(C87-D87)</f>
        <v>0</v>
      </c>
      <c r="AB87" s="146" t="n">
        <f aca="false">Y87/D87</f>
        <v>0.00546765875250646</v>
      </c>
      <c r="AC87" s="146" t="e">
        <f aca="false">rri(20,E87,K87)</f>
        <v>#NAME?</v>
      </c>
      <c r="AD87" s="146" t="e">
        <f aca="false">rri(20,F87,L87)</f>
        <v>#NAME?</v>
      </c>
      <c r="AE87" s="153" t="e">
        <f aca="false">rri(20,(E87-F87),(K87-L87))</f>
        <v>#NAME?</v>
      </c>
      <c r="AF87" s="146" t="n">
        <f aca="false">Q87</f>
        <v>0.982345862351495</v>
      </c>
      <c r="AG87" s="154" t="n">
        <f aca="false">IF(ISNUMBER(AE87),AE87,0)</f>
        <v>0</v>
      </c>
    </row>
    <row r="88" customFormat="false" ht="12.75" hidden="false" customHeight="true" outlineLevel="0" collapsed="false">
      <c r="A88" s="40" t="s">
        <v>322</v>
      </c>
      <c r="B88" s="56" t="str">
        <f aca="false" t="array" ref="B88:B88">INDEX(Countries!$D$2:$D$255, MATCH(A88, Countries!$B$2:$B$255, 0))</f>
        <v>WSM</v>
      </c>
      <c r="C88" s="77" t="n">
        <v>3.044853</v>
      </c>
      <c r="D88" s="77" t="n">
        <v>0.590834</v>
      </c>
      <c r="E88" s="77" t="n">
        <v>3.034225</v>
      </c>
      <c r="F88" s="77" t="n">
        <v>0.584954</v>
      </c>
      <c r="G88" s="77" t="n">
        <v>3.034225</v>
      </c>
      <c r="H88" s="77" t="n">
        <v>0.584954</v>
      </c>
      <c r="I88" s="77" t="n">
        <v>3.040127</v>
      </c>
      <c r="J88" s="77" t="n">
        <v>0.590834</v>
      </c>
      <c r="K88" s="77" t="n">
        <v>3.040127</v>
      </c>
      <c r="L88" s="77" t="n">
        <v>0.590834</v>
      </c>
      <c r="M88" s="150" t="n">
        <f aca="false">K88-L88</f>
        <v>2.449293</v>
      </c>
      <c r="N88" s="150" t="n">
        <f aca="false">M88*100</f>
        <v>244.9293</v>
      </c>
      <c r="O88" s="150" t="n">
        <f aca="false">E88-K88</f>
        <v>-0.00590199999999985</v>
      </c>
      <c r="P88" s="150" t="n">
        <f aca="false">F88-L88</f>
        <v>-0.00588</v>
      </c>
      <c r="Q88" s="146" t="n">
        <f aca="false">L88/K88</f>
        <v>0.194345170448471</v>
      </c>
      <c r="R88" s="146" t="n">
        <f aca="false">O88/E88</f>
        <v>-0.00194514249932021</v>
      </c>
      <c r="S88" s="151" t="n">
        <f aca="false">((E88-F88)-(K88-L88))/(E88-F88)</f>
        <v>-8.98226451851281E-006</v>
      </c>
      <c r="T88" s="146" t="n">
        <f aca="false">P88/F88</f>
        <v>-0.0100520724706558</v>
      </c>
      <c r="U88" s="151" t="e">
        <f aca="false">K88/$K$128</f>
        <v>#VALUE!</v>
      </c>
      <c r="V88" s="152" t="n">
        <f aca="false">P88/O88</f>
        <v>0.996272450016968</v>
      </c>
      <c r="W88" s="150" t="n">
        <f aca="false">O88/21</f>
        <v>-0.000281047619047612</v>
      </c>
      <c r="X88" s="51" t="n">
        <f aca="false">(O88-P88)/21</f>
        <v>-1.04761904761217E-006</v>
      </c>
      <c r="Y88" s="51" t="n">
        <f aca="false">P88/21</f>
        <v>-0.00028</v>
      </c>
      <c r="Z88" s="146" t="n">
        <f aca="false">W88/C88</f>
        <v>-9.23025246366941E-005</v>
      </c>
      <c r="AA88" s="153" t="n">
        <f aca="false">X88/(C88-D88)</f>
        <v>-4.26899322137345E-007</v>
      </c>
      <c r="AB88" s="146" t="n">
        <f aca="false">Y88/D88</f>
        <v>-0.000473906376410294</v>
      </c>
      <c r="AC88" s="146" t="e">
        <f aca="false">rri(20,E88,K88)</f>
        <v>#NAME?</v>
      </c>
      <c r="AD88" s="146" t="e">
        <f aca="false">rri(20,F88,L88)</f>
        <v>#NAME?</v>
      </c>
      <c r="AE88" s="153" t="e">
        <f aca="false">rri(20,(E88-F88),(K88-L88))</f>
        <v>#NAME?</v>
      </c>
      <c r="AF88" s="146" t="n">
        <f aca="false">Q88</f>
        <v>0.194345170448471</v>
      </c>
      <c r="AG88" s="154" t="n">
        <f aca="false">IF(ISNUMBER(AE88),AE88,0)</f>
        <v>0</v>
      </c>
    </row>
    <row r="89" customFormat="false" ht="12.75" hidden="false" customHeight="true" outlineLevel="0" collapsed="false">
      <c r="A89" s="40" t="s">
        <v>323</v>
      </c>
      <c r="B89" s="56" t="str">
        <f aca="false" t="array" ref="B89:B89">INDEX(Countries!$D$2:$D$255, MATCH(A89, Countries!$B$2:$B$255, 0))</f>
        <v>STP</v>
      </c>
      <c r="C89" s="77" t="n">
        <v>0.006686</v>
      </c>
      <c r="D89" s="77" t="n">
        <v>0</v>
      </c>
      <c r="E89" s="77" t="n">
        <v>0.004863</v>
      </c>
      <c r="F89" s="77" t="n">
        <v>0</v>
      </c>
      <c r="G89" s="77" t="n">
        <v>0.004863</v>
      </c>
      <c r="H89" s="77" t="n">
        <v>0</v>
      </c>
      <c r="I89" s="77" t="n">
        <v>0.004863</v>
      </c>
      <c r="J89" s="77" t="n">
        <v>0</v>
      </c>
      <c r="K89" s="77" t="n">
        <v>0.006686</v>
      </c>
      <c r="L89" s="77" t="n">
        <v>0</v>
      </c>
      <c r="M89" s="150" t="n">
        <f aca="false">K89-L89</f>
        <v>0.006686</v>
      </c>
      <c r="N89" s="150" t="n">
        <f aca="false">M89*100</f>
        <v>0.6686</v>
      </c>
      <c r="O89" s="150" t="n">
        <f aca="false">E89-K89</f>
        <v>-0.001823</v>
      </c>
      <c r="P89" s="150" t="n">
        <f aca="false">F89-L89</f>
        <v>0</v>
      </c>
      <c r="Q89" s="146" t="n">
        <f aca="false">L89/K89</f>
        <v>0</v>
      </c>
      <c r="R89" s="146" t="n">
        <f aca="false">O89/E89</f>
        <v>-0.374871478511207</v>
      </c>
      <c r="S89" s="151" t="n">
        <f aca="false">((E89-F89)-(K89-L89))/(E89-F89)</f>
        <v>-0.374871478511207</v>
      </c>
      <c r="T89" s="146" t="e">
        <f aca="false">P89/F89</f>
        <v>#DIV/0!</v>
      </c>
      <c r="U89" s="151" t="e">
        <f aca="false">K89/$K$128</f>
        <v>#VALUE!</v>
      </c>
      <c r="V89" s="152" t="n">
        <f aca="false">P89/O89</f>
        <v>-0</v>
      </c>
      <c r="W89" s="150" t="n">
        <f aca="false">O89/21</f>
        <v>-8.68095238095238E-005</v>
      </c>
      <c r="X89" s="51" t="n">
        <f aca="false">(O89-P89)/21</f>
        <v>-8.68095238095238E-005</v>
      </c>
      <c r="Y89" s="51" t="n">
        <f aca="false">P89/21</f>
        <v>0</v>
      </c>
      <c r="Z89" s="146" t="n">
        <f aca="false">W89/C89</f>
        <v>-0.0129837756221244</v>
      </c>
      <c r="AA89" s="153" t="n">
        <f aca="false">X89/(C89-D89)</f>
        <v>-0.0129837756221244</v>
      </c>
      <c r="AB89" s="146" t="e">
        <f aca="false">Y89/D89</f>
        <v>#DIV/0!</v>
      </c>
      <c r="AC89" s="146" t="e">
        <f aca="false">rri(20,E89,K89)</f>
        <v>#NAME?</v>
      </c>
      <c r="AD89" s="146" t="e">
        <f aca="false">rri(20,F89,L89)</f>
        <v>#NAME?</v>
      </c>
      <c r="AE89" s="153" t="e">
        <f aca="false">rri(20,(E89-F89),(K89-L89))</f>
        <v>#NAME?</v>
      </c>
      <c r="AF89" s="146" t="n">
        <f aca="false">Q89</f>
        <v>0</v>
      </c>
      <c r="AG89" s="154" t="n">
        <f aca="false">IF(ISNUMBER(AE89),AE89,0)</f>
        <v>0</v>
      </c>
    </row>
    <row r="90" customFormat="false" ht="12.75" hidden="false" customHeight="true" outlineLevel="0" collapsed="false">
      <c r="A90" s="40" t="s">
        <v>324</v>
      </c>
      <c r="B90" s="56" t="str">
        <f aca="false" t="array" ref="B90:B90">INDEX(Countries!$D$2:$D$255, MATCH(A90, Countries!$B$2:$B$255, 0))</f>
        <v>SAU</v>
      </c>
      <c r="C90" s="77" t="n">
        <v>73.468661</v>
      </c>
      <c r="D90" s="77" t="n">
        <v>8.088969</v>
      </c>
      <c r="E90" s="77" t="n">
        <v>71.235552</v>
      </c>
      <c r="F90" s="77" t="n">
        <v>7.979201</v>
      </c>
      <c r="G90" s="77" t="n">
        <v>66.459493</v>
      </c>
      <c r="H90" s="77" t="n">
        <v>7.644496</v>
      </c>
      <c r="I90" s="77" t="n">
        <v>69.860286</v>
      </c>
      <c r="J90" s="77" t="n">
        <v>7.492826</v>
      </c>
      <c r="K90" s="77" t="n">
        <v>65.756036</v>
      </c>
      <c r="L90" s="77" t="n">
        <v>7.506081</v>
      </c>
      <c r="M90" s="150" t="n">
        <f aca="false">K90-L90</f>
        <v>58.249955</v>
      </c>
      <c r="N90" s="150" t="n">
        <f aca="false">M90*100</f>
        <v>5824.9955</v>
      </c>
      <c r="O90" s="150" t="n">
        <f aca="false">E90-K90</f>
        <v>5.479516</v>
      </c>
      <c r="P90" s="150" t="n">
        <f aca="false">F90-L90</f>
        <v>0.47312</v>
      </c>
      <c r="Q90" s="146" t="n">
        <f aca="false">L90/K90</f>
        <v>0.114150448485064</v>
      </c>
      <c r="R90" s="146" t="n">
        <f aca="false">O90/E90</f>
        <v>0.0769210856960862</v>
      </c>
      <c r="S90" s="151" t="n">
        <f aca="false">((E90-F90)-(K90-L90))/(E90-F90)</f>
        <v>0.0791445589392281</v>
      </c>
      <c r="T90" s="146" t="n">
        <f aca="false">P90/F90</f>
        <v>0.0592941573974637</v>
      </c>
      <c r="U90" s="151" t="e">
        <f aca="false">K90/$K$128</f>
        <v>#VALUE!</v>
      </c>
      <c r="V90" s="152" t="n">
        <f aca="false">P90/O90</f>
        <v>0.0863433923726109</v>
      </c>
      <c r="W90" s="150" t="n">
        <f aca="false">O90/21</f>
        <v>0.260929333333333</v>
      </c>
      <c r="X90" s="51" t="n">
        <f aca="false">(O90-P90)/21</f>
        <v>0.23839980952381</v>
      </c>
      <c r="Y90" s="51" t="n">
        <f aca="false">P90/21</f>
        <v>0.0225295238095238</v>
      </c>
      <c r="Z90" s="146" t="n">
        <f aca="false">W90/C90</f>
        <v>0.00355157328011373</v>
      </c>
      <c r="AA90" s="153" t="n">
        <f aca="false">X90/(C90-D90)</f>
        <v>0.00364638930271819</v>
      </c>
      <c r="AB90" s="146" t="n">
        <f aca="false">Y90/D90</f>
        <v>0.00278521574375224</v>
      </c>
      <c r="AC90" s="146" t="e">
        <f aca="false">rri(20,E90,K90)</f>
        <v>#NAME?</v>
      </c>
      <c r="AD90" s="146" t="e">
        <f aca="false">rri(20,F90,L90)</f>
        <v>#NAME?</v>
      </c>
      <c r="AE90" s="153" t="e">
        <f aca="false">rri(20,(E90-F90),(K90-L90))</f>
        <v>#NAME?</v>
      </c>
      <c r="AF90" s="146" t="n">
        <f aca="false">Q90</f>
        <v>0.114150448485064</v>
      </c>
      <c r="AG90" s="154" t="n">
        <f aca="false">IF(ISNUMBER(AE90),AE90,0)</f>
        <v>0</v>
      </c>
    </row>
    <row r="91" customFormat="false" ht="12.75" hidden="false" customHeight="true" outlineLevel="0" collapsed="false">
      <c r="A91" s="40" t="s">
        <v>325</v>
      </c>
      <c r="B91" s="56" t="str">
        <f aca="false" t="array" ref="B91:B91">INDEX(Countries!$D$2:$D$255, MATCH(A91, Countries!$B$2:$B$255, 0))</f>
        <v>SEN</v>
      </c>
      <c r="C91" s="77" t="n">
        <v>1318.852452</v>
      </c>
      <c r="D91" s="77" t="n">
        <v>787.277514</v>
      </c>
      <c r="E91" s="77" t="n">
        <v>1282.647009</v>
      </c>
      <c r="F91" s="77" t="n">
        <v>761.099781</v>
      </c>
      <c r="G91" s="77" t="n">
        <v>1267.219529</v>
      </c>
      <c r="H91" s="77" t="n">
        <v>754.219152</v>
      </c>
      <c r="I91" s="77" t="n">
        <v>1266.942756</v>
      </c>
      <c r="J91" s="77" t="n">
        <v>756.2697</v>
      </c>
      <c r="K91" s="77" t="n">
        <v>1230.586475</v>
      </c>
      <c r="L91" s="77" t="n">
        <v>728.290152</v>
      </c>
      <c r="M91" s="150" t="n">
        <f aca="false">K91-L91</f>
        <v>502.296323</v>
      </c>
      <c r="N91" s="150" t="n">
        <f aca="false">M91*100</f>
        <v>50229.6323</v>
      </c>
      <c r="O91" s="150" t="n">
        <f aca="false">E91-K91</f>
        <v>52.060534</v>
      </c>
      <c r="P91" s="150" t="n">
        <f aca="false">F91-L91</f>
        <v>32.809629</v>
      </c>
      <c r="Q91" s="146" t="n">
        <f aca="false">L91/K91</f>
        <v>0.591823627835663</v>
      </c>
      <c r="R91" s="146" t="n">
        <f aca="false">O91/E91</f>
        <v>0.0405883564493619</v>
      </c>
      <c r="S91" s="151" t="n">
        <f aca="false">((E91-F91)-(K91-L91))/(E91-F91)</f>
        <v>0.0369111443153907</v>
      </c>
      <c r="T91" s="146" t="n">
        <f aca="false">P91/F91</f>
        <v>0.043108183472201</v>
      </c>
      <c r="U91" s="151" t="e">
        <f aca="false">K91/$K$128</f>
        <v>#VALUE!</v>
      </c>
      <c r="V91" s="152" t="n">
        <f aca="false">P91/O91</f>
        <v>0.63022075417052</v>
      </c>
      <c r="W91" s="150" t="n">
        <f aca="false">O91/21</f>
        <v>2.47907304761905</v>
      </c>
      <c r="X91" s="51" t="n">
        <f aca="false">(O91-P91)/21</f>
        <v>0.916709761904761</v>
      </c>
      <c r="Y91" s="51" t="n">
        <f aca="false">P91/21</f>
        <v>1.56236328571428</v>
      </c>
      <c r="Z91" s="146" t="n">
        <f aca="false">W91/C91</f>
        <v>0.00187971978507498</v>
      </c>
      <c r="AA91" s="153" t="n">
        <f aca="false">X91/(C91-D91)</f>
        <v>0.00172451651944652</v>
      </c>
      <c r="AB91" s="146" t="n">
        <f aca="false">Y91/D91</f>
        <v>0.0019845140473735</v>
      </c>
      <c r="AC91" s="146" t="e">
        <f aca="false">rri(20,E91,K91)</f>
        <v>#NAME?</v>
      </c>
      <c r="AD91" s="146" t="e">
        <f aca="false">rri(20,F91,L91)</f>
        <v>#NAME?</v>
      </c>
      <c r="AE91" s="153" t="e">
        <f aca="false">rri(20,(E91-F91),(K91-L91))</f>
        <v>#NAME?</v>
      </c>
      <c r="AF91" s="146" t="n">
        <f aca="false">Q91</f>
        <v>0.591823627835663</v>
      </c>
      <c r="AG91" s="154" t="n">
        <f aca="false">IF(ISNUMBER(AE91),AE91,0)</f>
        <v>0</v>
      </c>
    </row>
    <row r="92" customFormat="false" ht="12.75" hidden="false" customHeight="true" outlineLevel="0" collapsed="false">
      <c r="A92" s="40" t="s">
        <v>326</v>
      </c>
      <c r="B92" s="56" t="str">
        <f aca="false" t="array" ref="B92:B92">INDEX(Countries!$D$2:$D$255, MATCH(A92, Countries!$B$2:$B$255, 0))</f>
        <v>SYC</v>
      </c>
      <c r="C92" s="77" t="n">
        <v>1.157895</v>
      </c>
      <c r="D92" s="77" t="n">
        <v>0.402453</v>
      </c>
      <c r="E92" s="77" t="n">
        <v>1.08337</v>
      </c>
      <c r="F92" s="77" t="n">
        <v>0.402453</v>
      </c>
      <c r="G92" s="77" t="n">
        <v>1.08337</v>
      </c>
      <c r="H92" s="77" t="n">
        <v>0.402453</v>
      </c>
      <c r="I92" s="77" t="n">
        <v>1.065801</v>
      </c>
      <c r="J92" s="77" t="n">
        <v>0.402453</v>
      </c>
      <c r="K92" s="77" t="n">
        <v>1.114879</v>
      </c>
      <c r="L92" s="77" t="n">
        <v>0.402453</v>
      </c>
      <c r="M92" s="150" t="n">
        <f aca="false">K92-L92</f>
        <v>0.712426</v>
      </c>
      <c r="N92" s="150" t="n">
        <f aca="false">M92*100</f>
        <v>71.2426</v>
      </c>
      <c r="O92" s="150" t="n">
        <f aca="false">E92-K92</f>
        <v>-0.031509</v>
      </c>
      <c r="P92" s="150" t="n">
        <f aca="false">F92-L92</f>
        <v>0</v>
      </c>
      <c r="Q92" s="146" t="n">
        <f aca="false">L92/K92</f>
        <v>0.360983568620451</v>
      </c>
      <c r="R92" s="146" t="n">
        <f aca="false">O92/E92</f>
        <v>-0.0290842463793533</v>
      </c>
      <c r="S92" s="151" t="n">
        <f aca="false">((E92-F92)-(K92-L92))/(E92-F92)</f>
        <v>-0.0462743623672195</v>
      </c>
      <c r="T92" s="146" t="n">
        <f aca="false">P92/F92</f>
        <v>0</v>
      </c>
      <c r="U92" s="151" t="e">
        <f aca="false">K92/$K$128</f>
        <v>#VALUE!</v>
      </c>
      <c r="V92" s="152" t="n">
        <f aca="false">P92/O92</f>
        <v>-0</v>
      </c>
      <c r="W92" s="150" t="n">
        <f aca="false">O92/21</f>
        <v>-0.00150042857142857</v>
      </c>
      <c r="X92" s="51" t="n">
        <f aca="false">(O92-P92)/21</f>
        <v>-0.00150042857142857</v>
      </c>
      <c r="Y92" s="51" t="n">
        <f aca="false">P92/21</f>
        <v>0</v>
      </c>
      <c r="Z92" s="146" t="n">
        <f aca="false">W92/C92</f>
        <v>-0.00129582438081913</v>
      </c>
      <c r="AA92" s="153" t="n">
        <f aca="false">X92/(C92-D92)</f>
        <v>-0.00198615985268038</v>
      </c>
      <c r="AB92" s="146" t="n">
        <f aca="false">Y92/D92</f>
        <v>0</v>
      </c>
      <c r="AC92" s="146" t="e">
        <f aca="false">rri(20,E92,K92)</f>
        <v>#NAME?</v>
      </c>
      <c r="AD92" s="146" t="e">
        <f aca="false">rri(20,F92,L92)</f>
        <v>#NAME?</v>
      </c>
      <c r="AE92" s="153" t="e">
        <f aca="false">rri(20,(E92-F92),(K92-L92))</f>
        <v>#NAME?</v>
      </c>
      <c r="AF92" s="146" t="n">
        <f aca="false">Q92</f>
        <v>0.360983568620451</v>
      </c>
      <c r="AG92" s="154" t="n">
        <f aca="false">IF(ISNUMBER(AE92),AE92,0)</f>
        <v>0</v>
      </c>
    </row>
    <row r="93" customFormat="false" ht="12.75" hidden="false" customHeight="true" outlineLevel="0" collapsed="false">
      <c r="A93" s="40" t="s">
        <v>327</v>
      </c>
      <c r="B93" s="56" t="str">
        <f aca="false" t="array" ref="B93:B93">INDEX(Countries!$D$2:$D$255, MATCH(A93, Countries!$B$2:$B$255, 0))</f>
        <v>SLE</v>
      </c>
      <c r="C93" s="77" t="n">
        <v>1279.379445</v>
      </c>
      <c r="D93" s="77" t="n">
        <v>0</v>
      </c>
      <c r="E93" s="77" t="n">
        <v>1269.300831</v>
      </c>
      <c r="F93" s="77" t="n">
        <v>0</v>
      </c>
      <c r="G93" s="77" t="n">
        <v>1265.506177</v>
      </c>
      <c r="H93" s="77" t="n">
        <v>0</v>
      </c>
      <c r="I93" s="77" t="n">
        <v>1269.242181</v>
      </c>
      <c r="J93" s="77" t="n">
        <v>0</v>
      </c>
      <c r="K93" s="77" t="n">
        <v>1264.79375</v>
      </c>
      <c r="L93" s="77" t="n">
        <v>0</v>
      </c>
      <c r="M93" s="150" t="n">
        <f aca="false">K93-L93</f>
        <v>1264.79375</v>
      </c>
      <c r="N93" s="150" t="n">
        <f aca="false">M93*100</f>
        <v>126479.375</v>
      </c>
      <c r="O93" s="150" t="n">
        <f aca="false">E93-K93</f>
        <v>4.50708099999997</v>
      </c>
      <c r="P93" s="150" t="n">
        <f aca="false">F93-L93</f>
        <v>0</v>
      </c>
      <c r="Q93" s="146" t="n">
        <f aca="false">L93/K93</f>
        <v>0</v>
      </c>
      <c r="R93" s="146" t="n">
        <f aca="false">O93/E93</f>
        <v>0.00355083750827543</v>
      </c>
      <c r="S93" s="151" t="n">
        <f aca="false">((E93-F93)-(K93-L93))/(E93-F93)</f>
        <v>0.00355083750827543</v>
      </c>
      <c r="T93" s="146" t="e">
        <f aca="false">P93/F93</f>
        <v>#DIV/0!</v>
      </c>
      <c r="U93" s="151" t="e">
        <f aca="false">K93/$K$128</f>
        <v>#VALUE!</v>
      </c>
      <c r="V93" s="152" t="n">
        <f aca="false">P93/O93</f>
        <v>0</v>
      </c>
      <c r="W93" s="150" t="n">
        <f aca="false">O93/21</f>
        <v>0.214622904761903</v>
      </c>
      <c r="X93" s="51" t="n">
        <f aca="false">(O93-P93)/21</f>
        <v>0.214622904761903</v>
      </c>
      <c r="Y93" s="51" t="n">
        <f aca="false">P93/21</f>
        <v>0</v>
      </c>
      <c r="Z93" s="146" t="n">
        <f aca="false">W93/C93</f>
        <v>0.000167755473640507</v>
      </c>
      <c r="AA93" s="153" t="n">
        <f aca="false">X93/(C93-D93)</f>
        <v>0.000167755473640507</v>
      </c>
      <c r="AB93" s="146" t="e">
        <f aca="false">Y93/D93</f>
        <v>#DIV/0!</v>
      </c>
      <c r="AC93" s="146" t="e">
        <f aca="false">rri(20,E93,K93)</f>
        <v>#NAME?</v>
      </c>
      <c r="AD93" s="146" t="e">
        <f aca="false">rri(20,F93,L93)</f>
        <v>#NAME?</v>
      </c>
      <c r="AE93" s="153" t="e">
        <f aca="false">rri(20,(E93-F93),(K93-L93))</f>
        <v>#NAME?</v>
      </c>
      <c r="AF93" s="146" t="n">
        <f aca="false">Q93</f>
        <v>0</v>
      </c>
      <c r="AG93" s="154" t="n">
        <f aca="false">IF(ISNUMBER(AE93),AE93,0)</f>
        <v>0</v>
      </c>
    </row>
    <row r="94" customFormat="false" ht="12.75" hidden="false" customHeight="true" outlineLevel="0" collapsed="false">
      <c r="A94" s="40" t="s">
        <v>330</v>
      </c>
      <c r="B94" s="56" t="str">
        <f aca="false" t="array" ref="B94:B94">INDEX(Countries!$D$2:$D$255, MATCH(A94, Countries!$B$2:$B$255, 0))</f>
        <v>SLB</v>
      </c>
      <c r="C94" s="77" t="n">
        <v>547.369788</v>
      </c>
      <c r="D94" s="77" t="n">
        <v>55.830707</v>
      </c>
      <c r="E94" s="77" t="n">
        <v>536.34851</v>
      </c>
      <c r="F94" s="77" t="n">
        <v>55.162712</v>
      </c>
      <c r="G94" s="77" t="n">
        <v>528.596128</v>
      </c>
      <c r="H94" s="77" t="n">
        <v>54.683034</v>
      </c>
      <c r="I94" s="77" t="n">
        <v>524.832255</v>
      </c>
      <c r="J94" s="77" t="n">
        <v>54.102714</v>
      </c>
      <c r="K94" s="77" t="n">
        <v>528.601485</v>
      </c>
      <c r="L94" s="77" t="n">
        <v>54.71605</v>
      </c>
      <c r="M94" s="150" t="n">
        <f aca="false">K94-L94</f>
        <v>473.885435</v>
      </c>
      <c r="N94" s="150" t="n">
        <f aca="false">M94*100</f>
        <v>47388.5435</v>
      </c>
      <c r="O94" s="150" t="n">
        <f aca="false">E94-K94</f>
        <v>7.74702500000001</v>
      </c>
      <c r="P94" s="150" t="n">
        <f aca="false">F94-L94</f>
        <v>0.446661999999996</v>
      </c>
      <c r="Q94" s="146" t="n">
        <f aca="false">L94/K94</f>
        <v>0.103510965354174</v>
      </c>
      <c r="R94" s="146" t="n">
        <f aca="false">O94/E94</f>
        <v>0.0144440132778592</v>
      </c>
      <c r="S94" s="151" t="n">
        <f aca="false">((E94-F94)-(K94-L94))/(E94-F94)</f>
        <v>0.0151716094497037</v>
      </c>
      <c r="T94" s="146" t="n">
        <f aca="false">P94/F94</f>
        <v>0.00809717259731531</v>
      </c>
      <c r="U94" s="151" t="e">
        <f aca="false">K94/$K$128</f>
        <v>#VALUE!</v>
      </c>
      <c r="V94" s="152" t="n">
        <f aca="false">P94/O94</f>
        <v>0.0576559388926712</v>
      </c>
      <c r="W94" s="150" t="n">
        <f aca="false">O94/21</f>
        <v>0.368905952380953</v>
      </c>
      <c r="X94" s="51" t="n">
        <f aca="false">(O94-P94)/21</f>
        <v>0.347636333333334</v>
      </c>
      <c r="Y94" s="51" t="n">
        <f aca="false">P94/21</f>
        <v>0.0212696190476189</v>
      </c>
      <c r="Z94" s="146" t="n">
        <f aca="false">W94/C94</f>
        <v>0.000673961114530773</v>
      </c>
      <c r="AA94" s="153" t="n">
        <f aca="false">X94/(C94-D94)</f>
        <v>0.000707240475418747</v>
      </c>
      <c r="AB94" s="146" t="n">
        <f aca="false">Y94/D94</f>
        <v>0.000380966321053733</v>
      </c>
      <c r="AC94" s="146" t="e">
        <f aca="false">rri(20,E94,K94)</f>
        <v>#NAME?</v>
      </c>
      <c r="AD94" s="146" t="e">
        <f aca="false">rri(20,F94,L94)</f>
        <v>#NAME?</v>
      </c>
      <c r="AE94" s="153" t="e">
        <f aca="false">rri(20,(E94-F94),(K94-L94))</f>
        <v>#NAME?</v>
      </c>
      <c r="AF94" s="146" t="n">
        <f aca="false">Q94</f>
        <v>0.103510965354174</v>
      </c>
      <c r="AG94" s="154" t="n">
        <f aca="false">IF(ISNUMBER(AE94),AE94,0)</f>
        <v>0</v>
      </c>
    </row>
    <row r="95" customFormat="false" ht="12.75" hidden="false" customHeight="true" outlineLevel="0" collapsed="false">
      <c r="A95" s="40" t="s">
        <v>331</v>
      </c>
      <c r="B95" s="56" t="str">
        <f aca="false" t="array" ref="B95:B95">INDEX(Countries!$D$2:$D$255, MATCH(A95, Countries!$B$2:$B$255, 0))</f>
        <v>SOM</v>
      </c>
      <c r="C95" s="77" t="n">
        <v>22.555545</v>
      </c>
      <c r="D95" s="77" t="n">
        <v>0</v>
      </c>
      <c r="E95" s="77" t="n">
        <v>21.929154</v>
      </c>
      <c r="F95" s="77" t="n">
        <v>0</v>
      </c>
      <c r="G95" s="77" t="n">
        <v>21.14143</v>
      </c>
      <c r="H95" s="77" t="n">
        <v>0</v>
      </c>
      <c r="I95" s="77" t="n">
        <v>20.78058</v>
      </c>
      <c r="J95" s="77" t="n">
        <v>0</v>
      </c>
      <c r="K95" s="77" t="n">
        <v>21.161485</v>
      </c>
      <c r="L95" s="77" t="n">
        <v>0</v>
      </c>
      <c r="M95" s="150" t="n">
        <f aca="false">K95-L95</f>
        <v>21.161485</v>
      </c>
      <c r="N95" s="150" t="n">
        <f aca="false">M95*100</f>
        <v>2116.1485</v>
      </c>
      <c r="O95" s="150" t="n">
        <f aca="false">E95-K95</f>
        <v>0.767669000000002</v>
      </c>
      <c r="P95" s="150" t="n">
        <f aca="false">F95-L95</f>
        <v>0</v>
      </c>
      <c r="Q95" s="146" t="n">
        <f aca="false">L95/K95</f>
        <v>0</v>
      </c>
      <c r="R95" s="146" t="n">
        <f aca="false">O95/E95</f>
        <v>0.0350067768232191</v>
      </c>
      <c r="S95" s="151" t="n">
        <f aca="false">((E95-F95)-(K95-L95))/(E95-F95)</f>
        <v>0.0350067768232191</v>
      </c>
      <c r="T95" s="146" t="e">
        <f aca="false">P95/F95</f>
        <v>#DIV/0!</v>
      </c>
      <c r="U95" s="151" t="e">
        <f aca="false">K95/$K$128</f>
        <v>#VALUE!</v>
      </c>
      <c r="V95" s="152" t="n">
        <f aca="false">P95/O95</f>
        <v>0</v>
      </c>
      <c r="W95" s="150" t="n">
        <f aca="false">O95/21</f>
        <v>0.0365556666666667</v>
      </c>
      <c r="X95" s="51" t="n">
        <f aca="false">(O95-P95)/21</f>
        <v>0.0365556666666667</v>
      </c>
      <c r="Y95" s="51" t="n">
        <f aca="false">P95/21</f>
        <v>0</v>
      </c>
      <c r="Z95" s="146" t="n">
        <f aca="false">W95/C95</f>
        <v>0.00162069533973428</v>
      </c>
      <c r="AA95" s="153" t="n">
        <f aca="false">X95/(C95-D95)</f>
        <v>0.00162069533973428</v>
      </c>
      <c r="AB95" s="146" t="e">
        <f aca="false">Y95/D95</f>
        <v>#DIV/0!</v>
      </c>
      <c r="AC95" s="146" t="e">
        <f aca="false">rri(20,E95,K95)</f>
        <v>#NAME?</v>
      </c>
      <c r="AD95" s="146" t="e">
        <f aca="false">rri(20,F95,L95)</f>
        <v>#NAME?</v>
      </c>
      <c r="AE95" s="153" t="e">
        <f aca="false">rri(20,(E95-F95),(K95-L95))</f>
        <v>#NAME?</v>
      </c>
      <c r="AF95" s="146" t="n">
        <f aca="false">Q95</f>
        <v>0</v>
      </c>
      <c r="AG95" s="154" t="n">
        <f aca="false">IF(ISNUMBER(AE95),AE95,0)</f>
        <v>0</v>
      </c>
    </row>
    <row r="96" customFormat="false" ht="12.75" hidden="false" customHeight="true" outlineLevel="0" collapsed="false">
      <c r="A96" s="40" t="s">
        <v>332</v>
      </c>
      <c r="B96" s="56" t="str">
        <f aca="false" t="array" ref="B96:B96">INDEX(Countries!$D$2:$D$255, MATCH(A96, Countries!$B$2:$B$255, 0))</f>
        <v>ZAF</v>
      </c>
      <c r="C96" s="77" t="n">
        <v>26.64542</v>
      </c>
      <c r="D96" s="77" t="n">
        <v>9.084125</v>
      </c>
      <c r="E96" s="77" t="n">
        <v>26.453377</v>
      </c>
      <c r="F96" s="77" t="n">
        <v>9.020378</v>
      </c>
      <c r="G96" s="77" t="n">
        <v>25.110107</v>
      </c>
      <c r="H96" s="77" t="n">
        <v>8.592226</v>
      </c>
      <c r="I96" s="77" t="n">
        <v>26.258541</v>
      </c>
      <c r="J96" s="77" t="n">
        <v>9.051075</v>
      </c>
      <c r="K96" s="77" t="n">
        <v>24.922112</v>
      </c>
      <c r="L96" s="77" t="n">
        <v>8.612237</v>
      </c>
      <c r="M96" s="150" t="n">
        <f aca="false">K96-L96</f>
        <v>16.309875</v>
      </c>
      <c r="N96" s="150" t="n">
        <f aca="false">M96*100</f>
        <v>1630.9875</v>
      </c>
      <c r="O96" s="150" t="n">
        <f aca="false">E96-K96</f>
        <v>1.531265</v>
      </c>
      <c r="P96" s="150" t="n">
        <f aca="false">F96-L96</f>
        <v>0.408140999999999</v>
      </c>
      <c r="Q96" s="146" t="n">
        <f aca="false">L96/K96</f>
        <v>0.345566098089921</v>
      </c>
      <c r="R96" s="146" t="n">
        <f aca="false">O96/E96</f>
        <v>0.0578854261215875</v>
      </c>
      <c r="S96" s="151" t="n">
        <f aca="false">((E96-F96)-(K96-L96))/(E96-F96)</f>
        <v>0.0644251743489462</v>
      </c>
      <c r="T96" s="146" t="n">
        <f aca="false">P96/F96</f>
        <v>0.045246551752044</v>
      </c>
      <c r="U96" s="151" t="e">
        <f aca="false">K96/$K$128</f>
        <v>#VALUE!</v>
      </c>
      <c r="V96" s="152" t="n">
        <f aca="false">P96/O96</f>
        <v>0.266538450235589</v>
      </c>
      <c r="W96" s="150" t="n">
        <f aca="false">O96/21</f>
        <v>0.072917380952381</v>
      </c>
      <c r="X96" s="51" t="n">
        <f aca="false">(O96-P96)/21</f>
        <v>0.0534820952380954</v>
      </c>
      <c r="Y96" s="51" t="n">
        <f aca="false">P96/21</f>
        <v>0.0194352857142857</v>
      </c>
      <c r="Z96" s="146" t="n">
        <f aca="false">W96/C96</f>
        <v>0.00273658215754831</v>
      </c>
      <c r="AA96" s="153" t="n">
        <f aca="false">X96/(C96-D96)</f>
        <v>0.00304545281188519</v>
      </c>
      <c r="AB96" s="146" t="n">
        <f aca="false">Y96/D96</f>
        <v>0.0021394780140394</v>
      </c>
      <c r="AC96" s="146" t="e">
        <f aca="false">rri(20,E96,K96)</f>
        <v>#NAME?</v>
      </c>
      <c r="AD96" s="146" t="e">
        <f aca="false">rri(20,F96,L96)</f>
        <v>#NAME?</v>
      </c>
      <c r="AE96" s="153" t="e">
        <f aca="false">rri(20,(E96-F96),(K96-L96))</f>
        <v>#NAME?</v>
      </c>
      <c r="AF96" s="146" t="n">
        <f aca="false">Q96</f>
        <v>0.345566098089921</v>
      </c>
      <c r="AG96" s="154" t="n">
        <f aca="false">IF(ISNUMBER(AE96),AE96,0)</f>
        <v>0</v>
      </c>
    </row>
    <row r="97" customFormat="false" ht="12.75" hidden="false" customHeight="true" outlineLevel="0" collapsed="false">
      <c r="A97" s="40" t="s">
        <v>333</v>
      </c>
      <c r="B97" s="56" t="str">
        <f aca="false" t="array" ref="B97:B97">INDEX(Countries!$D$2:$D$255, MATCH(A97, Countries!$B$2:$B$255, 0))</f>
        <v>LKA</v>
      </c>
      <c r="C97" s="77" t="n">
        <v>234.257013</v>
      </c>
      <c r="D97" s="77" t="n">
        <v>10.352921</v>
      </c>
      <c r="E97" s="77" t="n">
        <v>220.865441</v>
      </c>
      <c r="F97" s="77" t="n">
        <v>10.210272</v>
      </c>
      <c r="G97" s="77" t="n">
        <v>218.414912</v>
      </c>
      <c r="H97" s="77" t="n">
        <v>9.99174</v>
      </c>
      <c r="I97" s="77" t="n">
        <v>200.34691</v>
      </c>
      <c r="J97" s="77" t="n">
        <v>9.758329</v>
      </c>
      <c r="K97" s="77" t="n">
        <v>197.173613</v>
      </c>
      <c r="L97" s="77" t="n">
        <v>9.426853</v>
      </c>
      <c r="M97" s="150" t="n">
        <f aca="false">K97-L97</f>
        <v>187.74676</v>
      </c>
      <c r="N97" s="150" t="n">
        <f aca="false">M97*100</f>
        <v>18774.676</v>
      </c>
      <c r="O97" s="150" t="n">
        <f aca="false">E97-K97</f>
        <v>23.691828</v>
      </c>
      <c r="P97" s="150" t="n">
        <f aca="false">F97-L97</f>
        <v>0.783419</v>
      </c>
      <c r="Q97" s="146" t="n">
        <f aca="false">L97/K97</f>
        <v>0.0478099115625578</v>
      </c>
      <c r="R97" s="146" t="n">
        <f aca="false">O97/E97</f>
        <v>0.107268153373076</v>
      </c>
      <c r="S97" s="151" t="n">
        <f aca="false">((E97-F97)-(K97-L97))/(E97-F97)</f>
        <v>0.108748383003125</v>
      </c>
      <c r="T97" s="146" t="n">
        <f aca="false">P97/F97</f>
        <v>0.0767285141864977</v>
      </c>
      <c r="U97" s="151" t="e">
        <f aca="false">K97/$K$128</f>
        <v>#VALUE!</v>
      </c>
      <c r="V97" s="152" t="n">
        <f aca="false">P97/O97</f>
        <v>0.033067055864157</v>
      </c>
      <c r="W97" s="150" t="n">
        <f aca="false">O97/21</f>
        <v>1.12818228571429</v>
      </c>
      <c r="X97" s="51" t="n">
        <f aca="false">(O97-P97)/21</f>
        <v>1.09087661904762</v>
      </c>
      <c r="Y97" s="51" t="n">
        <f aca="false">P97/21</f>
        <v>0.0373056666666667</v>
      </c>
      <c r="Z97" s="146" t="n">
        <f aca="false">W97/C97</f>
        <v>0.00481600218181851</v>
      </c>
      <c r="AA97" s="153" t="n">
        <f aca="false">X97/(C97-D97)</f>
        <v>0.00487207093583453</v>
      </c>
      <c r="AB97" s="146" t="n">
        <f aca="false">Y97/D97</f>
        <v>0.00360339528010179</v>
      </c>
      <c r="AC97" s="146" t="e">
        <f aca="false">rri(20,E97,K97)</f>
        <v>#NAME?</v>
      </c>
      <c r="AD97" s="146" t="e">
        <f aca="false">rri(20,F97,L97)</f>
        <v>#NAME?</v>
      </c>
      <c r="AE97" s="153" t="e">
        <f aca="false">rri(20,(E97-F97),(K97-L97))</f>
        <v>#NAME?</v>
      </c>
      <c r="AF97" s="146" t="n">
        <f aca="false">Q97</f>
        <v>0.0478099115625578</v>
      </c>
      <c r="AG97" s="154" t="n">
        <f aca="false">IF(ISNUMBER(AE97),AE97,0)</f>
        <v>0</v>
      </c>
    </row>
    <row r="98" customFormat="false" ht="12.75" hidden="false" customHeight="true" outlineLevel="0" collapsed="false">
      <c r="A98" s="40" t="s">
        <v>334</v>
      </c>
      <c r="B98" s="56" t="str">
        <f aca="false" t="array" ref="B98:B98">INDEX(Countries!$D$2:$D$255, MATCH(A98, Countries!$B$2:$B$255, 0))</f>
        <v>SDN</v>
      </c>
      <c r="C98" s="77" t="n">
        <v>5.185727</v>
      </c>
      <c r="D98" s="77" t="n">
        <v>0.978788</v>
      </c>
      <c r="E98" s="77" t="n">
        <v>5.070497</v>
      </c>
      <c r="F98" s="77" t="n">
        <v>0.933294</v>
      </c>
      <c r="G98" s="77" t="n">
        <v>5.047934</v>
      </c>
      <c r="H98" s="77" t="n">
        <v>0.973144</v>
      </c>
      <c r="I98" s="77" t="n">
        <v>5.012421</v>
      </c>
      <c r="J98" s="77" t="n">
        <v>0.9434</v>
      </c>
      <c r="K98" s="77" t="n">
        <v>5.040301</v>
      </c>
      <c r="L98" s="77" t="n">
        <v>0.933326</v>
      </c>
      <c r="M98" s="150" t="n">
        <f aca="false">K98-L98</f>
        <v>4.106975</v>
      </c>
      <c r="N98" s="150" t="n">
        <f aca="false">M98*100</f>
        <v>410.6975</v>
      </c>
      <c r="O98" s="150" t="n">
        <f aca="false">E98-K98</f>
        <v>0.0301959999999992</v>
      </c>
      <c r="P98" s="150" t="n">
        <f aca="false">F98-L98</f>
        <v>-3.2000000000032E-005</v>
      </c>
      <c r="Q98" s="146" t="n">
        <f aca="false">L98/K98</f>
        <v>0.185172671235309</v>
      </c>
      <c r="R98" s="146" t="n">
        <f aca="false">O98/E98</f>
        <v>0.00595523476298265</v>
      </c>
      <c r="S98" s="151" t="n">
        <f aca="false">((E98-F98)-(K98-L98))/(E98-F98)</f>
        <v>0.00730638549764159</v>
      </c>
      <c r="T98" s="146" t="n">
        <f aca="false">P98/F98</f>
        <v>-3.42871592446025E-005</v>
      </c>
      <c r="U98" s="151" t="e">
        <f aca="false">K98/$K$128</f>
        <v>#VALUE!</v>
      </c>
      <c r="V98" s="152" t="n">
        <f aca="false">P98/O98</f>
        <v>-0.0010597430123206</v>
      </c>
      <c r="W98" s="150" t="n">
        <f aca="false">O98/21</f>
        <v>0.00143790476190473</v>
      </c>
      <c r="X98" s="51" t="n">
        <f aca="false">(O98-P98)/21</f>
        <v>0.00143942857142854</v>
      </c>
      <c r="Y98" s="51" t="n">
        <f aca="false">P98/21</f>
        <v>-1.52380952381105E-006</v>
      </c>
      <c r="Z98" s="146" t="n">
        <f aca="false">W98/C98</f>
        <v>0.000277281230173653</v>
      </c>
      <c r="AA98" s="153" t="n">
        <f aca="false">X98/(C98-D98)</f>
        <v>0.000342155798177377</v>
      </c>
      <c r="AB98" s="146" t="n">
        <f aca="false">Y98/D98</f>
        <v>-1.55683306682453E-006</v>
      </c>
      <c r="AC98" s="146" t="e">
        <f aca="false">rri(20,E98,K98)</f>
        <v>#NAME?</v>
      </c>
      <c r="AD98" s="146" t="e">
        <f aca="false">rri(20,F98,L98)</f>
        <v>#NAME?</v>
      </c>
      <c r="AE98" s="153" t="e">
        <f aca="false">rri(20,(E98-F98),(K98-L98))</f>
        <v>#NAME?</v>
      </c>
      <c r="AF98" s="146" t="n">
        <f aca="false">Q98</f>
        <v>0.185172671235309</v>
      </c>
      <c r="AG98" s="154" t="n">
        <f aca="false">IF(ISNUMBER(AE98),AE98,0)</f>
        <v>0</v>
      </c>
    </row>
    <row r="99" customFormat="false" ht="12.75" hidden="false" customHeight="true" outlineLevel="0" collapsed="false">
      <c r="A99" s="40" t="s">
        <v>335</v>
      </c>
      <c r="B99" s="56" t="str">
        <f aca="false" t="array" ref="B99:B99">INDEX(Countries!$D$2:$D$255, MATCH(A99, Countries!$B$2:$B$255, 0))</f>
        <v>SUR</v>
      </c>
      <c r="C99" s="77" t="n">
        <v>869.738706</v>
      </c>
      <c r="D99" s="77" t="n">
        <v>611.564862</v>
      </c>
      <c r="E99" s="77" t="n">
        <v>734.205517</v>
      </c>
      <c r="F99" s="77" t="n">
        <v>496.006697</v>
      </c>
      <c r="G99" s="77" t="n">
        <v>761.878935</v>
      </c>
      <c r="H99" s="77" t="n">
        <v>528.793409</v>
      </c>
      <c r="I99" s="77" t="n">
        <v>777.657746</v>
      </c>
      <c r="J99" s="77" t="n">
        <v>538.55595</v>
      </c>
      <c r="K99" s="77" t="n">
        <v>763.219279</v>
      </c>
      <c r="L99" s="77" t="n">
        <v>528.727168</v>
      </c>
      <c r="M99" s="150" t="n">
        <f aca="false">K99-L99</f>
        <v>234.492111</v>
      </c>
      <c r="N99" s="150" t="n">
        <f aca="false">M99*100</f>
        <v>23449.2111</v>
      </c>
      <c r="O99" s="150" t="n">
        <f aca="false">E99-K99</f>
        <v>-29.013762</v>
      </c>
      <c r="P99" s="150" t="n">
        <f aca="false">F99-L99</f>
        <v>-32.720471</v>
      </c>
      <c r="Q99" s="146" t="n">
        <f aca="false">L99/K99</f>
        <v>0.692759188018362</v>
      </c>
      <c r="R99" s="146" t="n">
        <f aca="false">O99/E99</f>
        <v>-0.0395172214430528</v>
      </c>
      <c r="S99" s="151" t="n">
        <f aca="false">((E99-F99)-(K99-L99))/(E99-F99)</f>
        <v>0.0155614079028603</v>
      </c>
      <c r="T99" s="146" t="n">
        <f aca="false">P99/F99</f>
        <v>-0.0659678008339473</v>
      </c>
      <c r="U99" s="151" t="e">
        <f aca="false">K99/$K$128</f>
        <v>#VALUE!</v>
      </c>
      <c r="V99" s="152" t="n">
        <f aca="false">P99/O99</f>
        <v>1.12775692445537</v>
      </c>
      <c r="W99" s="150" t="n">
        <f aca="false">O99/21</f>
        <v>-1.38160771428572</v>
      </c>
      <c r="X99" s="51" t="n">
        <f aca="false">(O99-P99)/21</f>
        <v>0.176509952380952</v>
      </c>
      <c r="Y99" s="51" t="n">
        <f aca="false">P99/21</f>
        <v>-1.55811766666667</v>
      </c>
      <c r="Z99" s="146" t="n">
        <f aca="false">W99/C99</f>
        <v>-0.00158853194040293</v>
      </c>
      <c r="AA99" s="153" t="n">
        <f aca="false">X99/(C99-D99)</f>
        <v>0.000683686424798911</v>
      </c>
      <c r="AB99" s="146" t="n">
        <f aca="false">Y99/D99</f>
        <v>-0.00254775537883448</v>
      </c>
      <c r="AC99" s="146" t="e">
        <f aca="false">rri(20,E99,K99)</f>
        <v>#NAME?</v>
      </c>
      <c r="AD99" s="146" t="e">
        <f aca="false">rri(20,F99,L99)</f>
        <v>#NAME?</v>
      </c>
      <c r="AE99" s="153" t="e">
        <f aca="false">rri(20,(E99-F99),(K99-L99))</f>
        <v>#NAME?</v>
      </c>
      <c r="AF99" s="146" t="n">
        <f aca="false">Q99</f>
        <v>0.692759188018362</v>
      </c>
      <c r="AG99" s="154" t="n">
        <f aca="false">IF(ISNUMBER(AE99),AE99,0)</f>
        <v>0</v>
      </c>
    </row>
    <row r="100" customFormat="false" ht="12.75" hidden="false" customHeight="true" outlineLevel="0" collapsed="false">
      <c r="A100" s="40" t="s">
        <v>336</v>
      </c>
      <c r="B100" s="56" t="str">
        <f aca="false" t="array" ref="B100:B100">INDEX(Countries!$D$2:$D$255, MATCH(A100, Countries!$B$2:$B$255, 0))</f>
        <v>TWN</v>
      </c>
      <c r="C100" s="77" t="n">
        <v>2.029964</v>
      </c>
      <c r="D100" s="77" t="n">
        <v>1.294326</v>
      </c>
      <c r="E100" s="77" t="n">
        <v>1.980859</v>
      </c>
      <c r="F100" s="77" t="n">
        <v>1.265495</v>
      </c>
      <c r="G100" s="77" t="n">
        <v>1.687533</v>
      </c>
      <c r="H100" s="77" t="n">
        <v>1.257784</v>
      </c>
      <c r="I100" s="77" t="n">
        <v>1.693358</v>
      </c>
      <c r="J100" s="77" t="n">
        <v>1.294326</v>
      </c>
      <c r="K100" s="77" t="n">
        <v>1.693358</v>
      </c>
      <c r="L100" s="77" t="n">
        <v>1.294326</v>
      </c>
      <c r="M100" s="150" t="n">
        <f aca="false">K100-L100</f>
        <v>0.399032</v>
      </c>
      <c r="N100" s="150" t="n">
        <f aca="false">M100*100</f>
        <v>39.9032</v>
      </c>
      <c r="O100" s="150" t="n">
        <f aca="false">E100-K100</f>
        <v>0.287501</v>
      </c>
      <c r="P100" s="150" t="n">
        <f aca="false">F100-L100</f>
        <v>-0.0288309999999998</v>
      </c>
      <c r="Q100" s="146" t="n">
        <f aca="false">L100/K100</f>
        <v>0.764354613732005</v>
      </c>
      <c r="R100" s="146" t="n">
        <f aca="false">O100/E100</f>
        <v>0.14513955814119</v>
      </c>
      <c r="S100" s="151" t="n">
        <f aca="false">((E100-F100)-(K100-L100))/(E100-F100)</f>
        <v>0.442197259017787</v>
      </c>
      <c r="T100" s="146" t="n">
        <f aca="false">P100/F100</f>
        <v>-0.0227823894997608</v>
      </c>
      <c r="U100" s="151" t="e">
        <f aca="false">K100/$K$128</f>
        <v>#VALUE!</v>
      </c>
      <c r="V100" s="152" t="n">
        <f aca="false">P100/O100</f>
        <v>-0.100281390325598</v>
      </c>
      <c r="W100" s="150" t="n">
        <f aca="false">O100/21</f>
        <v>0.0136905238095238</v>
      </c>
      <c r="X100" s="51" t="n">
        <f aca="false">(O100-P100)/21</f>
        <v>0.0150634285714286</v>
      </c>
      <c r="Y100" s="51" t="n">
        <f aca="false">P100/21</f>
        <v>-0.00137290476190475</v>
      </c>
      <c r="Z100" s="146" t="n">
        <f aca="false">W100/C100</f>
        <v>0.00674422000071125</v>
      </c>
      <c r="AA100" s="153" t="n">
        <f aca="false">X100/(C100-D100)</f>
        <v>0.0204766863204845</v>
      </c>
      <c r="AB100" s="146" t="n">
        <f aca="false">Y100/D100</f>
        <v>-0.00106071017804228</v>
      </c>
      <c r="AC100" s="146" t="e">
        <f aca="false">rri(20,E100,K100)</f>
        <v>#NAME?</v>
      </c>
      <c r="AD100" s="146" t="e">
        <f aca="false">rri(20,F100,L100)</f>
        <v>#NAME?</v>
      </c>
      <c r="AE100" s="153" t="e">
        <f aca="false">rri(20,(E100-F100),(K100-L100))</f>
        <v>#NAME?</v>
      </c>
      <c r="AF100" s="146" t="n">
        <f aca="false">Q100</f>
        <v>0.764354613732005</v>
      </c>
      <c r="AG100" s="154" t="n">
        <f aca="false">IF(ISNUMBER(AE100),AE100,0)</f>
        <v>0</v>
      </c>
    </row>
    <row r="101" customFormat="false" ht="12.75" hidden="false" customHeight="true" outlineLevel="0" collapsed="false">
      <c r="A101" s="40" t="s">
        <v>337</v>
      </c>
      <c r="B101" s="56" t="str">
        <f aca="false" t="array" ref="B101:B101">INDEX(Countries!$D$2:$D$255, MATCH(A101, Countries!$B$2:$B$255, 0))</f>
        <v>TZA</v>
      </c>
      <c r="C101" s="77" t="n">
        <v>1208.787261</v>
      </c>
      <c r="D101" s="77" t="n">
        <v>960.881795</v>
      </c>
      <c r="E101" s="77" t="n">
        <v>1194.966793</v>
      </c>
      <c r="F101" s="77" t="n">
        <v>951.994462</v>
      </c>
      <c r="G101" s="77" t="n">
        <v>1176.785663</v>
      </c>
      <c r="H101" s="77" t="n">
        <v>939.31678</v>
      </c>
      <c r="I101" s="77" t="n">
        <v>1175.009923</v>
      </c>
      <c r="J101" s="77" t="n">
        <v>936.963448</v>
      </c>
      <c r="K101" s="77" t="n">
        <v>1164.95546</v>
      </c>
      <c r="L101" s="77" t="n">
        <v>931.839822</v>
      </c>
      <c r="M101" s="150" t="n">
        <f aca="false">K101-L101</f>
        <v>233.115638</v>
      </c>
      <c r="N101" s="150" t="n">
        <f aca="false">M101*100</f>
        <v>23311.5638</v>
      </c>
      <c r="O101" s="150" t="n">
        <f aca="false">E101-K101</f>
        <v>30.0113330000001</v>
      </c>
      <c r="P101" s="150" t="n">
        <f aca="false">F101-L101</f>
        <v>20.15464</v>
      </c>
      <c r="Q101" s="146" t="n">
        <f aca="false">L101/K101</f>
        <v>0.799893089474854</v>
      </c>
      <c r="R101" s="146" t="n">
        <f aca="false">O101/E101</f>
        <v>0.0251147840892346</v>
      </c>
      <c r="S101" s="151" t="n">
        <f aca="false">((E101-F101)-(K101-L101))/(E101-F101)</f>
        <v>0.0405671417787903</v>
      </c>
      <c r="T101" s="146" t="n">
        <f aca="false">P101/F101</f>
        <v>0.0211709634924326</v>
      </c>
      <c r="U101" s="151" t="e">
        <f aca="false">K101/$K$128</f>
        <v>#VALUE!</v>
      </c>
      <c r="V101" s="152" t="n">
        <f aca="false">P101/O101</f>
        <v>0.671567637465483</v>
      </c>
      <c r="W101" s="150" t="n">
        <f aca="false">O101/21</f>
        <v>1.4291110952381</v>
      </c>
      <c r="X101" s="51" t="n">
        <f aca="false">(O101-P101)/21</f>
        <v>0.469366333333342</v>
      </c>
      <c r="Y101" s="51" t="n">
        <f aca="false">P101/21</f>
        <v>0.959744761904761</v>
      </c>
      <c r="Z101" s="146" t="n">
        <f aca="false">W101/C101</f>
        <v>0.00118226849450402</v>
      </c>
      <c r="AA101" s="153" t="n">
        <f aca="false">X101/(C101-D101)</f>
        <v>0.00189332789190434</v>
      </c>
      <c r="AB101" s="146" t="n">
        <f aca="false">Y101/D101</f>
        <v>0.000998816677450696</v>
      </c>
      <c r="AC101" s="146" t="e">
        <f aca="false">rri(20,E101,K101)</f>
        <v>#NAME?</v>
      </c>
      <c r="AD101" s="146" t="e">
        <f aca="false">rri(20,F101,L101)</f>
        <v>#NAME?</v>
      </c>
      <c r="AE101" s="153" t="e">
        <f aca="false">rri(20,(E101-F101),(K101-L101))</f>
        <v>#NAME?</v>
      </c>
      <c r="AF101" s="146" t="n">
        <f aca="false">Q101</f>
        <v>0.799893089474854</v>
      </c>
      <c r="AG101" s="154" t="n">
        <f aca="false">IF(ISNUMBER(AE101),AE101,0)</f>
        <v>0</v>
      </c>
    </row>
    <row r="102" customFormat="false" ht="12.75" hidden="false" customHeight="true" outlineLevel="0" collapsed="false">
      <c r="A102" s="40" t="s">
        <v>338</v>
      </c>
      <c r="B102" s="56" t="str">
        <f aca="false" t="array" ref="B102:B102">INDEX(Countries!$D$2:$D$255, MATCH(A102, Countries!$B$2:$B$255, 0))</f>
        <v>THA</v>
      </c>
      <c r="C102" s="77" t="n">
        <v>2510.466361</v>
      </c>
      <c r="D102" s="77" t="n">
        <v>162.766939</v>
      </c>
      <c r="E102" s="77" t="n">
        <v>2433.468383</v>
      </c>
      <c r="F102" s="77" t="n">
        <v>155.962844</v>
      </c>
      <c r="G102" s="77" t="n">
        <v>2290.481035</v>
      </c>
      <c r="H102" s="77" t="n">
        <v>148.484036</v>
      </c>
      <c r="I102" s="77" t="n">
        <v>2312.301879</v>
      </c>
      <c r="J102" s="77" t="n">
        <v>155.312146</v>
      </c>
      <c r="K102" s="77" t="n">
        <v>2315.528495</v>
      </c>
      <c r="L102" s="77" t="n">
        <v>154.767579</v>
      </c>
      <c r="M102" s="150" t="n">
        <f aca="false">K102-L102</f>
        <v>2160.760916</v>
      </c>
      <c r="N102" s="150" t="n">
        <f aca="false">M102*100</f>
        <v>216076.0916</v>
      </c>
      <c r="O102" s="150" t="n">
        <f aca="false">E102-K102</f>
        <v>117.939888</v>
      </c>
      <c r="P102" s="150" t="n">
        <f aca="false">F102-L102</f>
        <v>1.19526499999998</v>
      </c>
      <c r="Q102" s="146" t="n">
        <f aca="false">L102/K102</f>
        <v>0.066838987010609</v>
      </c>
      <c r="R102" s="146" t="n">
        <f aca="false">O102/E102</f>
        <v>0.0484657572803977</v>
      </c>
      <c r="S102" s="151" t="n">
        <f aca="false">((E102-F102)-(K102-L102))/(E102-F102)</f>
        <v>0.0512598634782067</v>
      </c>
      <c r="T102" s="146" t="n">
        <f aca="false">P102/F102</f>
        <v>0.00766378048351041</v>
      </c>
      <c r="U102" s="151" t="e">
        <f aca="false">K102/$K$128</f>
        <v>#VALUE!</v>
      </c>
      <c r="V102" s="152" t="n">
        <f aca="false">P102/O102</f>
        <v>0.0101345271754029</v>
      </c>
      <c r="W102" s="150" t="n">
        <f aca="false">O102/21</f>
        <v>5.61618514285714</v>
      </c>
      <c r="X102" s="51" t="n">
        <f aca="false">(O102-P102)/21</f>
        <v>5.55926776190476</v>
      </c>
      <c r="Y102" s="51" t="n">
        <f aca="false">P102/21</f>
        <v>0.0569173809523799</v>
      </c>
      <c r="Z102" s="146" t="n">
        <f aca="false">W102/C102</f>
        <v>0.00223710830390096</v>
      </c>
      <c r="AA102" s="153" t="n">
        <f aca="false">X102/(C102-D102)</f>
        <v>0.00236796402035522</v>
      </c>
      <c r="AB102" s="146" t="n">
        <f aca="false">Y102/D102</f>
        <v>0.000349686375513764</v>
      </c>
      <c r="AC102" s="146" t="e">
        <f aca="false">rri(20,E102,K102)</f>
        <v>#NAME?</v>
      </c>
      <c r="AD102" s="146" t="e">
        <f aca="false">rri(20,F102,L102)</f>
        <v>#NAME?</v>
      </c>
      <c r="AE102" s="153" t="e">
        <f aca="false">rri(20,(E102-F102),(K102-L102))</f>
        <v>#NAME?</v>
      </c>
      <c r="AF102" s="146" t="n">
        <f aca="false">Q102</f>
        <v>0.066838987010609</v>
      </c>
      <c r="AG102" s="154" t="n">
        <f aca="false">IF(ISNUMBER(AE102),AE102,0)</f>
        <v>0</v>
      </c>
    </row>
    <row r="103" customFormat="false" ht="12.75" hidden="false" customHeight="true" outlineLevel="0" collapsed="false">
      <c r="A103" s="40" t="s">
        <v>341</v>
      </c>
      <c r="B103" s="56" t="str">
        <f aca="false" t="array" ref="B103:B103">INDEX(Countries!$D$2:$D$255, MATCH(A103, Countries!$B$2:$B$255, 0))</f>
        <v>TON</v>
      </c>
      <c r="C103" s="77" t="n">
        <v>8.954415</v>
      </c>
      <c r="D103" s="77" t="n">
        <v>1.885948</v>
      </c>
      <c r="E103" s="77" t="n">
        <v>8.903727</v>
      </c>
      <c r="F103" s="77" t="n">
        <v>1.880545</v>
      </c>
      <c r="G103" s="77" t="n">
        <v>8.903727</v>
      </c>
      <c r="H103" s="77" t="n">
        <v>1.880545</v>
      </c>
      <c r="I103" s="77" t="n">
        <v>8.71173</v>
      </c>
      <c r="J103" s="77" t="n">
        <v>1.880545</v>
      </c>
      <c r="K103" s="77" t="n">
        <v>8.651036</v>
      </c>
      <c r="L103" s="77" t="n">
        <v>1.885948</v>
      </c>
      <c r="M103" s="150" t="n">
        <f aca="false">K103-L103</f>
        <v>6.765088</v>
      </c>
      <c r="N103" s="150" t="n">
        <f aca="false">M103*100</f>
        <v>676.5088</v>
      </c>
      <c r="O103" s="150" t="n">
        <f aca="false">E103-K103</f>
        <v>0.252691</v>
      </c>
      <c r="P103" s="150" t="n">
        <f aca="false">F103-L103</f>
        <v>-0.00540300000000005</v>
      </c>
      <c r="Q103" s="146" t="n">
        <f aca="false">L103/K103</f>
        <v>0.218002560618173</v>
      </c>
      <c r="R103" s="146" t="n">
        <f aca="false">O103/E103</f>
        <v>0.0283803625156073</v>
      </c>
      <c r="S103" s="151" t="n">
        <f aca="false">((E103-F103)-(K103-L103))/(E103-F103)</f>
        <v>0.0367488696718953</v>
      </c>
      <c r="T103" s="146" t="n">
        <f aca="false">P103/F103</f>
        <v>-0.00287310327591206</v>
      </c>
      <c r="U103" s="151" t="e">
        <f aca="false">K103/$K$128</f>
        <v>#VALUE!</v>
      </c>
      <c r="V103" s="152" t="n">
        <f aca="false">P103/O103</f>
        <v>-0.0213818458116832</v>
      </c>
      <c r="W103" s="150" t="n">
        <f aca="false">O103/21</f>
        <v>0.0120329047619048</v>
      </c>
      <c r="X103" s="51" t="n">
        <f aca="false">(O103-P103)/21</f>
        <v>0.0122901904761905</v>
      </c>
      <c r="Y103" s="51" t="n">
        <f aca="false">P103/21</f>
        <v>-0.000257285714285717</v>
      </c>
      <c r="Z103" s="146" t="n">
        <f aca="false">W103/C103</f>
        <v>0.00134379574342989</v>
      </c>
      <c r="AA103" s="153" t="n">
        <f aca="false">X103/(C103-D103)</f>
        <v>0.00173873493024591</v>
      </c>
      <c r="AB103" s="146" t="n">
        <f aca="false">Y103/D103</f>
        <v>-0.000136422485819183</v>
      </c>
      <c r="AC103" s="146" t="e">
        <f aca="false">rri(20,E103,K103)</f>
        <v>#NAME?</v>
      </c>
      <c r="AD103" s="146" t="e">
        <f aca="false">rri(20,F103,L103)</f>
        <v>#NAME?</v>
      </c>
      <c r="AE103" s="153" t="e">
        <f aca="false">rri(20,(E103-F103),(K103-L103))</f>
        <v>#NAME?</v>
      </c>
      <c r="AF103" s="146" t="n">
        <f aca="false">Q103</f>
        <v>0.218002560618173</v>
      </c>
      <c r="AG103" s="154" t="n">
        <f aca="false">IF(ISNUMBER(AE103),AE103,0)</f>
        <v>0</v>
      </c>
    </row>
    <row r="104" customFormat="false" ht="12.75" hidden="false" customHeight="true" outlineLevel="0" collapsed="false">
      <c r="A104" s="40" t="s">
        <v>342</v>
      </c>
      <c r="B104" s="56" t="str">
        <f aca="false" t="array" ref="B104:B104">INDEX(Countries!$D$2:$D$255, MATCH(A104, Countries!$B$2:$B$255, 0))</f>
        <v>TTO</v>
      </c>
      <c r="C104" s="77" t="n">
        <v>57.724411</v>
      </c>
      <c r="D104" s="77" t="n">
        <v>19.205112</v>
      </c>
      <c r="E104" s="77" t="n">
        <v>57.279462</v>
      </c>
      <c r="F104" s="77" t="n">
        <v>19.164459</v>
      </c>
      <c r="G104" s="77" t="n">
        <v>54.392347</v>
      </c>
      <c r="H104" s="77" t="n">
        <v>18.138353</v>
      </c>
      <c r="I104" s="77" t="n">
        <v>54.947724</v>
      </c>
      <c r="J104" s="77" t="n">
        <v>18.149255</v>
      </c>
      <c r="K104" s="77" t="n">
        <v>52.767197</v>
      </c>
      <c r="L104" s="77" t="n">
        <v>17.611269</v>
      </c>
      <c r="M104" s="150" t="n">
        <f aca="false">K104-L104</f>
        <v>35.155928</v>
      </c>
      <c r="N104" s="150" t="n">
        <f aca="false">M104*100</f>
        <v>3515.5928</v>
      </c>
      <c r="O104" s="150" t="n">
        <f aca="false">E104-K104</f>
        <v>4.512265</v>
      </c>
      <c r="P104" s="150" t="n">
        <f aca="false">F104-L104</f>
        <v>1.55319</v>
      </c>
      <c r="Q104" s="146" t="n">
        <f aca="false">L104/K104</f>
        <v>0.333754112427082</v>
      </c>
      <c r="R104" s="146" t="n">
        <f aca="false">O104/E104</f>
        <v>0.078776316020566</v>
      </c>
      <c r="S104" s="151" t="n">
        <f aca="false">((E104-F104)-(K104-L104))/(E104-F104)</f>
        <v>0.0776354392520971</v>
      </c>
      <c r="T104" s="146" t="n">
        <f aca="false">P104/F104</f>
        <v>0.0810453350131095</v>
      </c>
      <c r="U104" s="151" t="e">
        <f aca="false">K104/$K$128</f>
        <v>#VALUE!</v>
      </c>
      <c r="V104" s="152" t="n">
        <f aca="false">P104/O104</f>
        <v>0.344215155803128</v>
      </c>
      <c r="W104" s="150" t="n">
        <f aca="false">O104/21</f>
        <v>0.214869761904762</v>
      </c>
      <c r="X104" s="51" t="n">
        <f aca="false">(O104-P104)/21</f>
        <v>0.140908333333333</v>
      </c>
      <c r="Y104" s="51" t="n">
        <f aca="false">P104/21</f>
        <v>0.0739614285714286</v>
      </c>
      <c r="Z104" s="146" t="n">
        <f aca="false">W104/C104</f>
        <v>0.00372233788413643</v>
      </c>
      <c r="AA104" s="153" t="n">
        <f aca="false">X104/(C104-D104)</f>
        <v>0.00365812299266747</v>
      </c>
      <c r="AB104" s="146" t="n">
        <f aca="false">Y104/D104</f>
        <v>0.00385113237410064</v>
      </c>
      <c r="AC104" s="146" t="e">
        <f aca="false">rri(20,E104,K104)</f>
        <v>#NAME?</v>
      </c>
      <c r="AD104" s="146" t="e">
        <f aca="false">rri(20,F104,L104)</f>
        <v>#NAME?</v>
      </c>
      <c r="AE104" s="153" t="e">
        <f aca="false">rri(20,(E104-F104),(K104-L104))</f>
        <v>#NAME?</v>
      </c>
      <c r="AF104" s="146" t="n">
        <f aca="false">Q104</f>
        <v>0.333754112427082</v>
      </c>
      <c r="AG104" s="154" t="n">
        <f aca="false">IF(ISNUMBER(AE104),AE104,0)</f>
        <v>0</v>
      </c>
    </row>
    <row r="105" customFormat="false" ht="12.75" hidden="false" customHeight="true" outlineLevel="0" collapsed="false">
      <c r="A105" s="40" t="s">
        <v>343</v>
      </c>
      <c r="B105" s="56" t="str">
        <f aca="false" t="array" ref="B105:B105">INDEX(Countries!$D$2:$D$255, MATCH(A105, Countries!$B$2:$B$255, 0))</f>
        <v>TCA</v>
      </c>
      <c r="C105" s="77" t="n">
        <v>130.08804</v>
      </c>
      <c r="D105" s="77" t="n">
        <v>100.481456</v>
      </c>
      <c r="E105" s="77" t="n">
        <v>128.133761</v>
      </c>
      <c r="F105" s="77" t="n">
        <v>99.177667</v>
      </c>
      <c r="G105" s="77" t="n">
        <v>124.951006</v>
      </c>
      <c r="H105" s="77" t="n">
        <v>97.6339</v>
      </c>
      <c r="I105" s="77" t="n">
        <v>121.50825</v>
      </c>
      <c r="J105" s="77" t="n">
        <v>95.116109</v>
      </c>
      <c r="K105" s="77" t="n">
        <v>117.838465</v>
      </c>
      <c r="L105" s="77" t="n">
        <v>92.174481</v>
      </c>
      <c r="M105" s="150" t="n">
        <f aca="false">K105-L105</f>
        <v>25.663984</v>
      </c>
      <c r="N105" s="150" t="n">
        <f aca="false">M105*100</f>
        <v>2566.3984</v>
      </c>
      <c r="O105" s="150" t="n">
        <f aca="false">E105-K105</f>
        <v>10.295296</v>
      </c>
      <c r="P105" s="150" t="n">
        <f aca="false">F105-L105</f>
        <v>7.003186</v>
      </c>
      <c r="Q105" s="146" t="n">
        <f aca="false">L105/K105</f>
        <v>0.782210469221574</v>
      </c>
      <c r="R105" s="146" t="n">
        <f aca="false">O105/E105</f>
        <v>0.0803480356750006</v>
      </c>
      <c r="S105" s="151" t="n">
        <f aca="false">((E105-F105)-(K105-L105))/(E105-F105)</f>
        <v>0.113693165935986</v>
      </c>
      <c r="T105" s="146" t="n">
        <f aca="false">P105/F105</f>
        <v>0.0706125301374552</v>
      </c>
      <c r="U105" s="151" t="e">
        <f aca="false">K105/$K$128</f>
        <v>#VALUE!</v>
      </c>
      <c r="V105" s="152" t="n">
        <f aca="false">P105/O105</f>
        <v>0.680231631999702</v>
      </c>
      <c r="W105" s="150" t="n">
        <f aca="false">O105/21</f>
        <v>0.49025219047619</v>
      </c>
      <c r="X105" s="51" t="n">
        <f aca="false">(O105-P105)/21</f>
        <v>0.156767142857143</v>
      </c>
      <c r="Y105" s="51" t="n">
        <f aca="false">P105/21</f>
        <v>0.333485047619048</v>
      </c>
      <c r="Z105" s="146" t="n">
        <f aca="false">W105/C105</f>
        <v>0.00376861847158424</v>
      </c>
      <c r="AA105" s="153" t="n">
        <f aca="false">X105/(C105-D105)</f>
        <v>0.00529500947684956</v>
      </c>
      <c r="AB105" s="146" t="n">
        <f aca="false">Y105/D105</f>
        <v>0.00331887156988497</v>
      </c>
      <c r="AC105" s="146" t="e">
        <f aca="false">rri(20,E105,K105)</f>
        <v>#NAME?</v>
      </c>
      <c r="AD105" s="146" t="e">
        <f aca="false">rri(20,F105,L105)</f>
        <v>#NAME?</v>
      </c>
      <c r="AE105" s="153" t="e">
        <f aca="false">rri(20,(E105-F105),(K105-L105))</f>
        <v>#NAME?</v>
      </c>
      <c r="AF105" s="146" t="n">
        <f aca="false">Q105</f>
        <v>0.782210469221574</v>
      </c>
      <c r="AG105" s="154" t="n">
        <f aca="false">IF(ISNUMBER(AE105),AE105,0)</f>
        <v>0</v>
      </c>
    </row>
    <row r="106" customFormat="false" ht="12.75" hidden="false" customHeight="true" outlineLevel="0" collapsed="false">
      <c r="A106" s="40" t="s">
        <v>345</v>
      </c>
      <c r="B106" s="56" t="str">
        <f aca="false" t="array" ref="B106:B106">INDEX(Countries!$D$2:$D$255, MATCH(A106, Countries!$B$2:$B$255, 0))</f>
        <v>ARE</v>
      </c>
      <c r="C106" s="77" t="n">
        <v>80.009996</v>
      </c>
      <c r="D106" s="77" t="n">
        <v>13.023577</v>
      </c>
      <c r="E106" s="77" t="n">
        <v>79.519795</v>
      </c>
      <c r="F106" s="77" t="n">
        <v>12.900322</v>
      </c>
      <c r="G106" s="77" t="n">
        <v>77.021656</v>
      </c>
      <c r="H106" s="77" t="n">
        <v>12.619107</v>
      </c>
      <c r="I106" s="77" t="n">
        <v>77.486106</v>
      </c>
      <c r="J106" s="77" t="n">
        <v>12.614365</v>
      </c>
      <c r="K106" s="77" t="n">
        <v>72.69422</v>
      </c>
      <c r="L106" s="77" t="n">
        <v>11.218892</v>
      </c>
      <c r="M106" s="150" t="n">
        <f aca="false">K106-L106</f>
        <v>61.475328</v>
      </c>
      <c r="N106" s="150" t="n">
        <f aca="false">M106*100</f>
        <v>6147.5328</v>
      </c>
      <c r="O106" s="150" t="n">
        <f aca="false">E106-K106</f>
        <v>6.825575</v>
      </c>
      <c r="P106" s="150" t="n">
        <f aca="false">F106-L106</f>
        <v>1.68143</v>
      </c>
      <c r="Q106" s="146" t="n">
        <f aca="false">L106/K106</f>
        <v>0.154329904083158</v>
      </c>
      <c r="R106" s="146" t="n">
        <f aca="false">O106/E106</f>
        <v>0.0858349169536969</v>
      </c>
      <c r="S106" s="151" t="n">
        <f aca="false">((E106-F106)-(K106-L106))/(E106-F106)</f>
        <v>0.0772168371851275</v>
      </c>
      <c r="T106" s="146" t="n">
        <f aca="false">P106/F106</f>
        <v>0.130340157400722</v>
      </c>
      <c r="U106" s="151" t="e">
        <f aca="false">K106/$K$128</f>
        <v>#VALUE!</v>
      </c>
      <c r="V106" s="152" t="n">
        <f aca="false">P106/O106</f>
        <v>0.246342615823575</v>
      </c>
      <c r="W106" s="150" t="n">
        <f aca="false">O106/21</f>
        <v>0.325027380952381</v>
      </c>
      <c r="X106" s="51" t="n">
        <f aca="false">(O106-P106)/21</f>
        <v>0.244959285714286</v>
      </c>
      <c r="Y106" s="51" t="n">
        <f aca="false">P106/21</f>
        <v>0.0800680952380952</v>
      </c>
      <c r="Z106" s="146" t="n">
        <f aca="false">W106/C106</f>
        <v>0.00406233467318735</v>
      </c>
      <c r="AA106" s="153" t="n">
        <f aca="false">X106/(C106-D106)</f>
        <v>0.00365684999095542</v>
      </c>
      <c r="AB106" s="146" t="n">
        <f aca="false">Y106/D106</f>
        <v>0.00614793426092503</v>
      </c>
      <c r="AC106" s="146" t="e">
        <f aca="false">rri(20,E106,K106)</f>
        <v>#NAME?</v>
      </c>
      <c r="AD106" s="146" t="e">
        <f aca="false">rri(20,F106,L106)</f>
        <v>#NAME?</v>
      </c>
      <c r="AE106" s="153" t="e">
        <f aca="false">rri(20,(E106-F106),(K106-L106))</f>
        <v>#NAME?</v>
      </c>
      <c r="AF106" s="146" t="n">
        <f aca="false">Q106</f>
        <v>0.154329904083158</v>
      </c>
      <c r="AG106" s="154" t="n">
        <f aca="false">IF(ISNUMBER(AE106),AE106,0)</f>
        <v>0</v>
      </c>
    </row>
    <row r="107" customFormat="false" ht="12.75" hidden="false" customHeight="true" outlineLevel="0" collapsed="false">
      <c r="A107" s="40" t="s">
        <v>143</v>
      </c>
      <c r="B107" s="56" t="str">
        <f aca="false" t="array" ref="B107:B107">INDEX(Countries!$D$2:$D$255, MATCH(A107, Countries!$B$2:$B$255, 0))</f>
        <v>USA</v>
      </c>
      <c r="C107" s="77" t="n">
        <v>2148.852135</v>
      </c>
      <c r="D107" s="77" t="n">
        <v>1898.536301</v>
      </c>
      <c r="E107" s="77" t="n">
        <v>2085.422164</v>
      </c>
      <c r="F107" s="77" t="n">
        <v>1845.49901</v>
      </c>
      <c r="G107" s="77" t="n">
        <v>1981.861799</v>
      </c>
      <c r="H107" s="77" t="n">
        <v>1769.233058</v>
      </c>
      <c r="I107" s="77" t="n">
        <v>1928.185023</v>
      </c>
      <c r="J107" s="77" t="n">
        <v>1727.140809</v>
      </c>
      <c r="K107" s="77" t="n">
        <v>1878.657784</v>
      </c>
      <c r="L107" s="77" t="n">
        <v>1677.884621</v>
      </c>
      <c r="M107" s="150" t="n">
        <f aca="false">K107-L107</f>
        <v>200.773163</v>
      </c>
      <c r="N107" s="150" t="n">
        <f aca="false">M107*100</f>
        <v>20077.3163</v>
      </c>
      <c r="O107" s="156" t="n">
        <f aca="false">E107-K107</f>
        <v>206.76438</v>
      </c>
      <c r="P107" s="156" t="n">
        <f aca="false">F107-L107</f>
        <v>167.614389</v>
      </c>
      <c r="Q107" s="157" t="n">
        <f aca="false">L107/K107</f>
        <v>0.893129464711493</v>
      </c>
      <c r="R107" s="157" t="n">
        <f aca="false">O107/E107</f>
        <v>0.0991474932842423</v>
      </c>
      <c r="S107" s="158" t="n">
        <f aca="false">((E107-F107)-(K107-L107))/(E107-F107)</f>
        <v>0.163177210482987</v>
      </c>
      <c r="T107" s="157" t="n">
        <f aca="false">P107/F107</f>
        <v>0.0908233426795499</v>
      </c>
      <c r="U107" s="158" t="e">
        <f aca="false">K107/$K$128</f>
        <v>#VALUE!</v>
      </c>
      <c r="V107" s="159" t="n">
        <f aca="false">P107/O107</f>
        <v>0.810654083648257</v>
      </c>
      <c r="W107" s="156" t="n">
        <f aca="false">O107/21</f>
        <v>9.84592285714286</v>
      </c>
      <c r="X107" s="160" t="n">
        <f aca="false">(O107-P107)/21</f>
        <v>1.86428528571429</v>
      </c>
      <c r="Y107" s="160" t="n">
        <f aca="false">P107/21</f>
        <v>7.98163757142858</v>
      </c>
      <c r="Z107" s="157" t="n">
        <f aca="false">W107/C107</f>
        <v>0.00458194526127451</v>
      </c>
      <c r="AA107" s="157" t="n">
        <f aca="false">X107/(C107-D107)</f>
        <v>0.00744773215470774</v>
      </c>
      <c r="AB107" s="157" t="n">
        <f aca="false">Y107/D107</f>
        <v>0.00420410058381527</v>
      </c>
      <c r="AC107" s="157" t="e">
        <f aca="false">rri(20,E107,K107)</f>
        <v>#NAME?</v>
      </c>
      <c r="AD107" s="157" t="e">
        <f aca="false">rri(20,F107,L107)</f>
        <v>#NAME?</v>
      </c>
      <c r="AE107" s="153" t="e">
        <f aca="false">rri(20,(E107-F107),(K107-L107))</f>
        <v>#NAME?</v>
      </c>
      <c r="AF107" s="157" t="n">
        <f aca="false">Q107</f>
        <v>0.893129464711493</v>
      </c>
      <c r="AG107" s="154" t="n">
        <f aca="false">IF(ISNUMBER(AE107),AE107,0)</f>
        <v>0</v>
      </c>
    </row>
    <row r="108" customFormat="false" ht="12.75" hidden="false" customHeight="true" outlineLevel="0" collapsed="false">
      <c r="A108" s="40" t="s">
        <v>346</v>
      </c>
      <c r="B108" s="56" t="str">
        <f aca="false" t="array" ref="B108:B108">INDEX(Countries!$D$2:$D$255, MATCH(A108, Countries!$B$2:$B$255, 0))</f>
        <v>VUT</v>
      </c>
      <c r="C108" s="77" t="n">
        <v>17.769682</v>
      </c>
      <c r="D108" s="77" t="n">
        <v>0</v>
      </c>
      <c r="E108" s="77" t="n">
        <v>17.700817</v>
      </c>
      <c r="F108" s="77" t="n">
        <v>0</v>
      </c>
      <c r="G108" s="77" t="n">
        <v>17.700817</v>
      </c>
      <c r="H108" s="77" t="n">
        <v>0</v>
      </c>
      <c r="I108" s="77" t="n">
        <v>17.690338</v>
      </c>
      <c r="J108" s="77" t="n">
        <v>0</v>
      </c>
      <c r="K108" s="77" t="n">
        <v>17.636071</v>
      </c>
      <c r="L108" s="77" t="n">
        <v>0</v>
      </c>
      <c r="M108" s="150" t="n">
        <f aca="false">K108-L108</f>
        <v>17.636071</v>
      </c>
      <c r="N108" s="150" t="n">
        <f aca="false">M108*100</f>
        <v>1763.6071</v>
      </c>
      <c r="O108" s="150" t="n">
        <f aca="false">E108-K108</f>
        <v>0.0647459999999995</v>
      </c>
      <c r="P108" s="150" t="n">
        <f aca="false">F108-L108</f>
        <v>0</v>
      </c>
      <c r="Q108" s="146" t="n">
        <f aca="false">L108/K108</f>
        <v>0</v>
      </c>
      <c r="R108" s="146" t="n">
        <f aca="false">O108/E108</f>
        <v>0.00365779726438613</v>
      </c>
      <c r="S108" s="151" t="n">
        <f aca="false">((E108-F108)-(K108-L108))/(E108-F108)</f>
        <v>0.00365779726438613</v>
      </c>
      <c r="T108" s="146" t="e">
        <f aca="false">P108/F108</f>
        <v>#DIV/0!</v>
      </c>
      <c r="U108" s="151" t="e">
        <f aca="false">K108/$K$128</f>
        <v>#VALUE!</v>
      </c>
      <c r="V108" s="152" t="n">
        <f aca="false">P108/O108</f>
        <v>0</v>
      </c>
      <c r="W108" s="150" t="n">
        <f aca="false">O108/21</f>
        <v>0.00308314285714283</v>
      </c>
      <c r="X108" s="51" t="n">
        <f aca="false">(O108-P108)/21</f>
        <v>0.00308314285714283</v>
      </c>
      <c r="Y108" s="51" t="n">
        <f aca="false">P108/21</f>
        <v>0</v>
      </c>
      <c r="Z108" s="146" t="n">
        <f aca="false">W108/C108</f>
        <v>0.00017350579808591</v>
      </c>
      <c r="AA108" s="153" t="n">
        <f aca="false">X108/(C108-D108)</f>
        <v>0.00017350579808591</v>
      </c>
      <c r="AB108" s="146" t="e">
        <f aca="false">Y108/D108</f>
        <v>#DIV/0!</v>
      </c>
      <c r="AC108" s="146" t="e">
        <f aca="false">rri(20,E108,K108)</f>
        <v>#NAME?</v>
      </c>
      <c r="AD108" s="146" t="e">
        <f aca="false">rri(20,F108,L108)</f>
        <v>#NAME?</v>
      </c>
      <c r="AE108" s="153" t="e">
        <f aca="false">rri(20,(E108-F108),(K108-L108))</f>
        <v>#NAME?</v>
      </c>
      <c r="AF108" s="146" t="n">
        <f aca="false">Q108</f>
        <v>0</v>
      </c>
      <c r="AG108" s="154" t="n">
        <f aca="false">IF(ISNUMBER(AE108),AE108,0)</f>
        <v>0</v>
      </c>
    </row>
    <row r="109" customFormat="false" ht="12.75" hidden="false" customHeight="true" outlineLevel="0" collapsed="false">
      <c r="A109" s="40" t="s">
        <v>347</v>
      </c>
      <c r="B109" s="56" t="str">
        <f aca="false" t="array" ref="B109:B109">INDEX(Countries!$D$2:$D$255, MATCH(A109, Countries!$B$2:$B$255, 0))</f>
        <v>VEN</v>
      </c>
      <c r="C109" s="77" t="n">
        <v>2918.368532</v>
      </c>
      <c r="D109" s="77" t="n">
        <v>1957.646263</v>
      </c>
      <c r="E109" s="77" t="n">
        <v>2835.331008</v>
      </c>
      <c r="F109" s="77" t="n">
        <v>1931.126392</v>
      </c>
      <c r="G109" s="77" t="n">
        <v>2803.137176</v>
      </c>
      <c r="H109" s="77" t="n">
        <v>1888.50041</v>
      </c>
      <c r="I109" s="77" t="n">
        <v>2819.901697</v>
      </c>
      <c r="J109" s="77" t="n">
        <v>1888.870446</v>
      </c>
      <c r="K109" s="77" t="n">
        <v>2781.476135</v>
      </c>
      <c r="L109" s="77" t="n">
        <v>1857.909775</v>
      </c>
      <c r="M109" s="150" t="n">
        <f aca="false">K109-L109</f>
        <v>923.56636</v>
      </c>
      <c r="N109" s="150" t="n">
        <f aca="false">M109*100</f>
        <v>92356.636</v>
      </c>
      <c r="O109" s="150" t="n">
        <f aca="false">E109-K109</f>
        <v>53.8548730000002</v>
      </c>
      <c r="P109" s="150" t="n">
        <f aca="false">F109-L109</f>
        <v>73.2166169999998</v>
      </c>
      <c r="Q109" s="146" t="n">
        <f aca="false">L109/K109</f>
        <v>0.667958193716445</v>
      </c>
      <c r="R109" s="146" t="n">
        <f aca="false">O109/E109</f>
        <v>0.0189942101462039</v>
      </c>
      <c r="S109" s="151" t="n">
        <f aca="false">((E109-F109)-(K109-L109))/(E109-F109)</f>
        <v>-0.0214130116761089</v>
      </c>
      <c r="T109" s="146" t="n">
        <f aca="false">P109/F109</f>
        <v>0.037913943542645</v>
      </c>
      <c r="U109" s="151" t="e">
        <f aca="false">K109/$K$128</f>
        <v>#VALUE!</v>
      </c>
      <c r="V109" s="152" t="n">
        <f aca="false">P109/O109</f>
        <v>1.35951703014878</v>
      </c>
      <c r="W109" s="150" t="n">
        <f aca="false">O109/21</f>
        <v>2.56451776190477</v>
      </c>
      <c r="X109" s="51" t="n">
        <f aca="false">(O109-P109)/21</f>
        <v>-0.92198780952379</v>
      </c>
      <c r="Y109" s="51" t="n">
        <f aca="false">P109/21</f>
        <v>3.48650557142856</v>
      </c>
      <c r="Z109" s="146" t="n">
        <f aca="false">W109/C109</f>
        <v>0.000878750484657697</v>
      </c>
      <c r="AA109" s="153" t="n">
        <f aca="false">X109/(C109-D109)</f>
        <v>-0.000959681938551786</v>
      </c>
      <c r="AB109" s="146" t="n">
        <f aca="false">Y109/D109</f>
        <v>0.0017809681132513</v>
      </c>
      <c r="AC109" s="146" t="e">
        <f aca="false">rri(20,E109,K109)</f>
        <v>#NAME?</v>
      </c>
      <c r="AD109" s="146" t="e">
        <f aca="false">rri(20,F109,L109)</f>
        <v>#NAME?</v>
      </c>
      <c r="AE109" s="153" t="e">
        <f aca="false">rri(20,(E109-F109),(K109-L109))</f>
        <v>#NAME?</v>
      </c>
      <c r="AF109" s="146" t="n">
        <f aca="false">Q109</f>
        <v>0.667958193716445</v>
      </c>
      <c r="AG109" s="154" t="n">
        <f aca="false">IF(ISNUMBER(AE109),AE109,0)</f>
        <v>0</v>
      </c>
    </row>
    <row r="110" customFormat="false" ht="12.75" hidden="false" customHeight="true" outlineLevel="0" collapsed="false">
      <c r="A110" s="40" t="s">
        <v>348</v>
      </c>
      <c r="B110" s="56" t="str">
        <f aca="false" t="array" ref="B110:B110">INDEX(Countries!$D$2:$D$255, MATCH(A110, Countries!$B$2:$B$255, 0))</f>
        <v>VNM</v>
      </c>
      <c r="C110" s="77" t="n">
        <v>1799.313855</v>
      </c>
      <c r="D110" s="77" t="n">
        <v>834.193806</v>
      </c>
      <c r="E110" s="77" t="n">
        <v>1718.177229</v>
      </c>
      <c r="F110" s="77" t="n">
        <v>793.014433</v>
      </c>
      <c r="G110" s="77" t="n">
        <v>1622.112847</v>
      </c>
      <c r="H110" s="77" t="n">
        <v>732.712277</v>
      </c>
      <c r="I110" s="77" t="n">
        <v>1599.76344</v>
      </c>
      <c r="J110" s="77" t="n">
        <v>736.577151</v>
      </c>
      <c r="K110" s="77" t="n">
        <v>1589.863153</v>
      </c>
      <c r="L110" s="77" t="n">
        <v>735.078649</v>
      </c>
      <c r="M110" s="150" t="n">
        <f aca="false">K110-L110</f>
        <v>854.784504</v>
      </c>
      <c r="N110" s="150" t="n">
        <f aca="false">M110*100</f>
        <v>85478.4504</v>
      </c>
      <c r="O110" s="150" t="n">
        <f aca="false">E110-K110</f>
        <v>128.314076</v>
      </c>
      <c r="P110" s="150" t="n">
        <f aca="false">F110-L110</f>
        <v>57.935784</v>
      </c>
      <c r="Q110" s="146" t="n">
        <f aca="false">L110/K110</f>
        <v>0.462353409230813</v>
      </c>
      <c r="R110" s="146" t="n">
        <f aca="false">O110/E110</f>
        <v>0.0746803495205674</v>
      </c>
      <c r="S110" s="151" t="n">
        <f aca="false">((E110-F110)-(K110-L110))/(E110-F110)</f>
        <v>0.0760712517886418</v>
      </c>
      <c r="T110" s="146" t="n">
        <f aca="false">P110/F110</f>
        <v>0.0730576665305157</v>
      </c>
      <c r="U110" s="151" t="e">
        <f aca="false">K110/$K$128</f>
        <v>#VALUE!</v>
      </c>
      <c r="V110" s="152" t="n">
        <f aca="false">P110/O110</f>
        <v>0.451515420646446</v>
      </c>
      <c r="W110" s="150" t="n">
        <f aca="false">O110/21</f>
        <v>6.11019409523809</v>
      </c>
      <c r="X110" s="51" t="n">
        <f aca="false">(O110-P110)/21</f>
        <v>3.35134723809523</v>
      </c>
      <c r="Y110" s="51" t="n">
        <f aca="false">P110/21</f>
        <v>2.75884685714286</v>
      </c>
      <c r="Z110" s="146" t="n">
        <f aca="false">W110/C110</f>
        <v>0.00339584674361221</v>
      </c>
      <c r="AA110" s="153" t="n">
        <f aca="false">X110/(C110-D110)</f>
        <v>0.00347246670667312</v>
      </c>
      <c r="AB110" s="146" t="n">
        <f aca="false">Y110/D110</f>
        <v>0.00330720132096361</v>
      </c>
      <c r="AC110" s="146" t="e">
        <f aca="false">rri(20,E110,K110)</f>
        <v>#NAME?</v>
      </c>
      <c r="AD110" s="146" t="e">
        <f aca="false">rri(20,F110,L110)</f>
        <v>#NAME?</v>
      </c>
      <c r="AE110" s="153" t="e">
        <f aca="false">rri(20,(E110-F110),(K110-L110))</f>
        <v>#NAME?</v>
      </c>
      <c r="AF110" s="146" t="n">
        <f aca="false">Q110</f>
        <v>0.462353409230813</v>
      </c>
      <c r="AG110" s="154" t="n">
        <f aca="false">IF(ISNUMBER(AE110),AE110,0)</f>
        <v>0</v>
      </c>
    </row>
    <row r="111" customFormat="false" ht="12.75" hidden="false" customHeight="true" outlineLevel="0" collapsed="false">
      <c r="A111" s="40" t="s">
        <v>1341</v>
      </c>
      <c r="B111" s="56" t="str">
        <f aca="false" t="array" ref="B111:B111">INDEX(Countries!$D$2:$D$255, MATCH(A111, Countries!$B$2:$B$255, 0))</f>
        <v>VIR</v>
      </c>
      <c r="C111" s="77" t="n">
        <v>2.087308</v>
      </c>
      <c r="D111" s="77" t="n">
        <v>1.223912</v>
      </c>
      <c r="E111" s="77" t="n">
        <v>2.067021</v>
      </c>
      <c r="F111" s="77" t="n">
        <v>1.208262</v>
      </c>
      <c r="G111" s="77" t="n">
        <v>2.067021</v>
      </c>
      <c r="H111" s="77" t="n">
        <v>1.208262</v>
      </c>
      <c r="I111" s="77" t="n">
        <v>2.061252</v>
      </c>
      <c r="J111" s="77" t="n">
        <v>1.211771</v>
      </c>
      <c r="K111" s="77" t="n">
        <v>2.049654</v>
      </c>
      <c r="L111" s="77" t="n">
        <v>1.200173</v>
      </c>
      <c r="M111" s="150" t="n">
        <f aca="false">K111-L111</f>
        <v>0.849481</v>
      </c>
      <c r="N111" s="150" t="n">
        <f aca="false">M111*100</f>
        <v>84.9481</v>
      </c>
      <c r="O111" s="150" t="n">
        <f aca="false">E111-K111</f>
        <v>0.0173670000000001</v>
      </c>
      <c r="P111" s="150" t="n">
        <f aca="false">F111-L111</f>
        <v>0.00808900000000001</v>
      </c>
      <c r="Q111" s="146" t="n">
        <f aca="false">L111/K111</f>
        <v>0.585549073160641</v>
      </c>
      <c r="R111" s="146" t="n">
        <f aca="false">O111/E111</f>
        <v>0.00840194656948339</v>
      </c>
      <c r="S111" s="151" t="n">
        <f aca="false">((E111-F111)-(K111-L111))/(E111-F111)</f>
        <v>0.0108039624621112</v>
      </c>
      <c r="T111" s="146" t="n">
        <f aca="false">P111/F111</f>
        <v>0.00669474004810216</v>
      </c>
      <c r="U111" s="151" t="e">
        <f aca="false">K111/$K$128</f>
        <v>#VALUE!</v>
      </c>
      <c r="V111" s="152" t="n">
        <f aca="false">P111/O111</f>
        <v>0.465768411354866</v>
      </c>
      <c r="W111" s="150" t="n">
        <f aca="false">O111/21</f>
        <v>0.000827000000000006</v>
      </c>
      <c r="X111" s="51" t="n">
        <f aca="false">(O111-P111)/21</f>
        <v>0.00044180952380953</v>
      </c>
      <c r="Y111" s="51" t="n">
        <f aca="false">P111/21</f>
        <v>0.000385190476190477</v>
      </c>
      <c r="Z111" s="146" t="n">
        <f aca="false">W111/C111</f>
        <v>0.000396204105958491</v>
      </c>
      <c r="AA111" s="153" t="n">
        <f aca="false">X111/(C111-D111)</f>
        <v>0.000511711339651249</v>
      </c>
      <c r="AB111" s="146" t="n">
        <f aca="false">Y111/D111</f>
        <v>0.000314720728443284</v>
      </c>
      <c r="AC111" s="146" t="e">
        <f aca="false">rri(20,E111,K111)</f>
        <v>#NAME?</v>
      </c>
      <c r="AD111" s="146" t="e">
        <f aca="false">rri(20,F111,L111)</f>
        <v>#NAME?</v>
      </c>
      <c r="AE111" s="153" t="e">
        <f aca="false">rri(20,(E111-F111),(K111-L111))</f>
        <v>#NAME?</v>
      </c>
      <c r="AF111" s="146" t="n">
        <f aca="false">Q111</f>
        <v>0.585549073160641</v>
      </c>
      <c r="AG111" s="154" t="n">
        <f aca="false">IF(ISNUMBER(AE111),AE111,0)</f>
        <v>0</v>
      </c>
    </row>
    <row r="112" customFormat="false" ht="12.75" hidden="false" customHeight="true" outlineLevel="0" collapsed="false">
      <c r="A112" s="40" t="s">
        <v>351</v>
      </c>
      <c r="B112" s="56" t="str">
        <f aca="false" t="array" ref="B112:B112">INDEX(Countries!$D$2:$D$255, MATCH(A112, Countries!$B$2:$B$255, 0))</f>
        <v>YEM</v>
      </c>
      <c r="C112" s="77" t="n">
        <v>15.634238</v>
      </c>
      <c r="D112" s="77" t="n">
        <v>2.418147</v>
      </c>
      <c r="E112" s="77" t="n">
        <v>15.265364</v>
      </c>
      <c r="F112" s="77" t="n">
        <v>2.353974</v>
      </c>
      <c r="G112" s="77" t="n">
        <v>15.403492</v>
      </c>
      <c r="H112" s="77" t="n">
        <v>2.353974</v>
      </c>
      <c r="I112" s="77" t="n">
        <v>15.410758</v>
      </c>
      <c r="J112" s="77" t="n">
        <v>2.417552</v>
      </c>
      <c r="K112" s="77" t="n">
        <v>15.4196</v>
      </c>
      <c r="L112" s="77" t="n">
        <v>2.417552</v>
      </c>
      <c r="M112" s="150" t="n">
        <f aca="false">K112-L112</f>
        <v>13.002048</v>
      </c>
      <c r="N112" s="150" t="n">
        <f aca="false">M112*100</f>
        <v>1300.2048</v>
      </c>
      <c r="O112" s="150" t="n">
        <f aca="false">E112-K112</f>
        <v>-0.154236000000001</v>
      </c>
      <c r="P112" s="150" t="n">
        <f aca="false">F112-L112</f>
        <v>-0.0635780000000001</v>
      </c>
      <c r="Q112" s="146" t="n">
        <f aca="false">L112/K112</f>
        <v>0.156784352382682</v>
      </c>
      <c r="R112" s="146" t="n">
        <f aca="false">O112/E112</f>
        <v>-0.0101036568797181</v>
      </c>
      <c r="S112" s="151" t="n">
        <f aca="false">((E112-F112)-(K112-L112))/(E112-F112)</f>
        <v>-0.00702155228832832</v>
      </c>
      <c r="T112" s="146" t="n">
        <f aca="false">P112/F112</f>
        <v>-0.0270087944896588</v>
      </c>
      <c r="U112" s="151" t="e">
        <f aca="false">K112/$K$128</f>
        <v>#VALUE!</v>
      </c>
      <c r="V112" s="152" t="n">
        <f aca="false">P112/O112</f>
        <v>0.412212453642468</v>
      </c>
      <c r="W112" s="150" t="n">
        <f aca="false">O112/21</f>
        <v>-0.00734457142857147</v>
      </c>
      <c r="X112" s="51" t="n">
        <f aca="false">(O112-P112)/21</f>
        <v>-0.00431704761904766</v>
      </c>
      <c r="Y112" s="51" t="n">
        <f aca="false">P112/21</f>
        <v>-0.00302752380952382</v>
      </c>
      <c r="Z112" s="146" t="n">
        <f aca="false">W112/C112</f>
        <v>-0.000469774825518933</v>
      </c>
      <c r="AA112" s="153" t="n">
        <f aca="false">X112/(C112-D112)</f>
        <v>-0.000326650869689658</v>
      </c>
      <c r="AB112" s="146" t="n">
        <f aca="false">Y112/D112</f>
        <v>-0.00125200155719392</v>
      </c>
      <c r="AC112" s="146" t="e">
        <f aca="false">rri(20,E112,K112)</f>
        <v>#NAME?</v>
      </c>
      <c r="AD112" s="146" t="e">
        <f aca="false">rri(20,F112,L112)</f>
        <v>#NAME?</v>
      </c>
      <c r="AE112" s="153" t="e">
        <f aca="false">rri(20,(E112-F112),(K112-L112))</f>
        <v>#NAME?</v>
      </c>
      <c r="AF112" s="146" t="n">
        <f aca="false">Q112</f>
        <v>0.156784352382682</v>
      </c>
      <c r="AG112" s="154" t="n">
        <f aca="false">IF(ISNUMBER(AE112),AE112,0)</f>
        <v>0</v>
      </c>
    </row>
    <row r="113" customFormat="false" ht="12.75" hidden="false" customHeight="true" outlineLevel="0" collapsed="false">
      <c r="A113" s="40" t="s">
        <v>250</v>
      </c>
      <c r="B113" s="56" t="str">
        <f aca="false" t="array" ref="B113:B113">INDEX(Countries!$D$2:$D$255, MATCH(A113, Countries!$B$2:$B$255, 0))</f>
        <v>BMU</v>
      </c>
      <c r="C113" s="70" t="s">
        <v>474</v>
      </c>
      <c r="D113" s="70" t="s">
        <v>474</v>
      </c>
      <c r="E113" s="70" t="s">
        <v>474</v>
      </c>
      <c r="F113" s="70" t="s">
        <v>474</v>
      </c>
      <c r="G113" s="70" t="s">
        <v>474</v>
      </c>
      <c r="H113" s="70" t="s">
        <v>474</v>
      </c>
      <c r="I113" s="70" t="s">
        <v>474</v>
      </c>
      <c r="J113" s="70" t="s">
        <v>474</v>
      </c>
      <c r="K113" s="70" t="s">
        <v>474</v>
      </c>
      <c r="L113" s="70" t="s">
        <v>474</v>
      </c>
      <c r="M113" s="40" t="s">
        <v>474</v>
      </c>
      <c r="N113" s="40" t="s">
        <v>474</v>
      </c>
      <c r="O113" s="51" t="s">
        <v>474</v>
      </c>
      <c r="P113" s="51" t="s">
        <v>474</v>
      </c>
      <c r="Q113" s="51" t="s">
        <v>474</v>
      </c>
      <c r="R113" s="51" t="s">
        <v>474</v>
      </c>
      <c r="S113" s="51" t="s">
        <v>474</v>
      </c>
      <c r="T113" s="51" t="s">
        <v>474</v>
      </c>
      <c r="U113" s="51" t="s">
        <v>474</v>
      </c>
      <c r="V113" s="51" t="s">
        <v>474</v>
      </c>
      <c r="W113" s="51" t="s">
        <v>474</v>
      </c>
      <c r="X113" s="51" t="s">
        <v>474</v>
      </c>
      <c r="Y113" s="51" t="s">
        <v>474</v>
      </c>
      <c r="Z113" s="51" t="s">
        <v>474</v>
      </c>
      <c r="AA113" s="51" t="s">
        <v>474</v>
      </c>
      <c r="AB113" s="51" t="s">
        <v>474</v>
      </c>
      <c r="AC113" s="51" t="s">
        <v>474</v>
      </c>
      <c r="AD113" s="51" t="s">
        <v>474</v>
      </c>
      <c r="AE113" s="51" t="s">
        <v>474</v>
      </c>
      <c r="AF113" s="51" t="s">
        <v>474</v>
      </c>
      <c r="AG113" s="51" t="s">
        <v>474</v>
      </c>
    </row>
    <row r="114" customFormat="false" ht="12.75" hidden="false" customHeight="true" outlineLevel="0" collapsed="false">
      <c r="A114" s="40" t="s">
        <v>259</v>
      </c>
      <c r="B114" s="56" t="str">
        <f aca="false" t="array" ref="B114:B114">INDEX(Countries!$D$2:$D$255, MATCH(A114, Countries!$B$2:$B$255, 0))</f>
        <v>COK</v>
      </c>
      <c r="C114" s="70" t="s">
        <v>474</v>
      </c>
      <c r="D114" s="70" t="s">
        <v>474</v>
      </c>
      <c r="E114" s="70" t="s">
        <v>474</v>
      </c>
      <c r="F114" s="70" t="s">
        <v>474</v>
      </c>
      <c r="G114" s="70" t="s">
        <v>474</v>
      </c>
      <c r="H114" s="70" t="s">
        <v>474</v>
      </c>
      <c r="I114" s="70" t="s">
        <v>474</v>
      </c>
      <c r="J114" s="70" t="s">
        <v>474</v>
      </c>
      <c r="K114" s="70" t="s">
        <v>474</v>
      </c>
      <c r="L114" s="70" t="s">
        <v>474</v>
      </c>
      <c r="M114" s="40" t="s">
        <v>474</v>
      </c>
      <c r="N114" s="40" t="s">
        <v>474</v>
      </c>
      <c r="O114" s="51" t="s">
        <v>474</v>
      </c>
      <c r="P114" s="51" t="s">
        <v>474</v>
      </c>
      <c r="Q114" s="51" t="s">
        <v>474</v>
      </c>
      <c r="R114" s="51" t="s">
        <v>474</v>
      </c>
      <c r="S114" s="51" t="s">
        <v>474</v>
      </c>
      <c r="T114" s="51" t="s">
        <v>474</v>
      </c>
      <c r="U114" s="51" t="s">
        <v>474</v>
      </c>
      <c r="V114" s="51" t="s">
        <v>474</v>
      </c>
      <c r="W114" s="51" t="s">
        <v>474</v>
      </c>
      <c r="X114" s="51" t="s">
        <v>474</v>
      </c>
      <c r="Y114" s="51" t="s">
        <v>474</v>
      </c>
      <c r="Z114" s="51" t="s">
        <v>474</v>
      </c>
      <c r="AA114" s="51" t="s">
        <v>474</v>
      </c>
      <c r="AB114" s="51" t="s">
        <v>474</v>
      </c>
      <c r="AC114" s="51" t="s">
        <v>474</v>
      </c>
      <c r="AD114" s="51" t="s">
        <v>474</v>
      </c>
      <c r="AE114" s="51" t="s">
        <v>474</v>
      </c>
      <c r="AF114" s="51" t="s">
        <v>474</v>
      </c>
      <c r="AG114" s="51" t="s">
        <v>474</v>
      </c>
    </row>
    <row r="115" customFormat="false" ht="12.75" hidden="false" customHeight="true" outlineLevel="0" collapsed="false">
      <c r="A115" s="40" t="s">
        <v>274</v>
      </c>
      <c r="B115" s="56" t="str">
        <f aca="false" t="array" ref="B115:B115">INDEX(Countries!$D$2:$D$255, MATCH(A115, Countries!$B$2:$B$255, 0))</f>
        <v>PYF</v>
      </c>
      <c r="C115" s="70" t="s">
        <v>474</v>
      </c>
      <c r="D115" s="70" t="s">
        <v>474</v>
      </c>
      <c r="E115" s="70" t="s">
        <v>474</v>
      </c>
      <c r="F115" s="70" t="s">
        <v>474</v>
      </c>
      <c r="G115" s="70" t="s">
        <v>474</v>
      </c>
      <c r="H115" s="70" t="s">
        <v>474</v>
      </c>
      <c r="I115" s="70" t="s">
        <v>474</v>
      </c>
      <c r="J115" s="70" t="s">
        <v>474</v>
      </c>
      <c r="K115" s="70" t="s">
        <v>474</v>
      </c>
      <c r="L115" s="70" t="s">
        <v>474</v>
      </c>
      <c r="M115" s="40" t="s">
        <v>474</v>
      </c>
      <c r="N115" s="40" t="s">
        <v>474</v>
      </c>
      <c r="O115" s="51" t="s">
        <v>474</v>
      </c>
      <c r="P115" s="51" t="s">
        <v>474</v>
      </c>
      <c r="Q115" s="51" t="s">
        <v>474</v>
      </c>
      <c r="R115" s="51" t="s">
        <v>474</v>
      </c>
      <c r="S115" s="51" t="s">
        <v>474</v>
      </c>
      <c r="T115" s="51" t="s">
        <v>474</v>
      </c>
      <c r="U115" s="51" t="s">
        <v>474</v>
      </c>
      <c r="V115" s="51" t="s">
        <v>474</v>
      </c>
      <c r="W115" s="51" t="s">
        <v>474</v>
      </c>
      <c r="X115" s="51" t="s">
        <v>474</v>
      </c>
      <c r="Y115" s="51" t="s">
        <v>474</v>
      </c>
      <c r="Z115" s="51" t="s">
        <v>474</v>
      </c>
      <c r="AA115" s="51" t="s">
        <v>474</v>
      </c>
      <c r="AB115" s="51" t="s">
        <v>474</v>
      </c>
      <c r="AC115" s="51" t="s">
        <v>474</v>
      </c>
      <c r="AD115" s="51" t="s">
        <v>474</v>
      </c>
      <c r="AE115" s="51" t="s">
        <v>474</v>
      </c>
      <c r="AF115" s="51" t="s">
        <v>474</v>
      </c>
      <c r="AG115" s="51" t="s">
        <v>474</v>
      </c>
    </row>
    <row r="116" customFormat="false" ht="12.75" hidden="false" customHeight="true" outlineLevel="0" collapsed="false">
      <c r="A116" s="40" t="s">
        <v>275</v>
      </c>
      <c r="B116" s="56" t="str">
        <f aca="false" t="array" ref="B116:B116">INDEX(Countries!$D$2:$D$255, MATCH(A116, Countries!$B$2:$B$255, 0))</f>
        <v>ATF</v>
      </c>
      <c r="C116" s="70" t="s">
        <v>474</v>
      </c>
      <c r="D116" s="70" t="s">
        <v>474</v>
      </c>
      <c r="E116" s="70" t="s">
        <v>474</v>
      </c>
      <c r="F116" s="70" t="s">
        <v>474</v>
      </c>
      <c r="G116" s="70" t="s">
        <v>474</v>
      </c>
      <c r="H116" s="70" t="s">
        <v>474</v>
      </c>
      <c r="I116" s="70" t="s">
        <v>474</v>
      </c>
      <c r="J116" s="70" t="s">
        <v>474</v>
      </c>
      <c r="K116" s="70" t="s">
        <v>474</v>
      </c>
      <c r="L116" s="70" t="s">
        <v>474</v>
      </c>
      <c r="M116" s="40" t="s">
        <v>474</v>
      </c>
      <c r="N116" s="40" t="s">
        <v>474</v>
      </c>
      <c r="O116" s="51" t="s">
        <v>474</v>
      </c>
      <c r="P116" s="51" t="s">
        <v>474</v>
      </c>
      <c r="Q116" s="51" t="s">
        <v>474</v>
      </c>
      <c r="R116" s="51" t="s">
        <v>474</v>
      </c>
      <c r="S116" s="51" t="s">
        <v>474</v>
      </c>
      <c r="T116" s="51" t="s">
        <v>474</v>
      </c>
      <c r="U116" s="51" t="s">
        <v>474</v>
      </c>
      <c r="V116" s="51" t="s">
        <v>474</v>
      </c>
      <c r="W116" s="51" t="s">
        <v>474</v>
      </c>
      <c r="X116" s="51" t="s">
        <v>474</v>
      </c>
      <c r="Y116" s="51" t="s">
        <v>474</v>
      </c>
      <c r="Z116" s="51" t="s">
        <v>474</v>
      </c>
      <c r="AA116" s="51" t="s">
        <v>474</v>
      </c>
      <c r="AB116" s="51" t="s">
        <v>474</v>
      </c>
      <c r="AC116" s="51" t="s">
        <v>474</v>
      </c>
      <c r="AD116" s="51" t="s">
        <v>474</v>
      </c>
      <c r="AE116" s="51" t="s">
        <v>474</v>
      </c>
      <c r="AF116" s="51" t="s">
        <v>474</v>
      </c>
      <c r="AG116" s="51" t="s">
        <v>474</v>
      </c>
    </row>
    <row r="117" customFormat="false" ht="12.75" hidden="false" customHeight="true" outlineLevel="0" collapsed="false">
      <c r="A117" s="40" t="s">
        <v>281</v>
      </c>
      <c r="B117" s="56" t="str">
        <f aca="false" t="array" ref="B117:B117">INDEX(Countries!$D$2:$D$255, MATCH(A117, Countries!$B$2:$B$255, 0))</f>
        <v>GUM</v>
      </c>
      <c r="C117" s="70" t="s">
        <v>474</v>
      </c>
      <c r="D117" s="70" t="s">
        <v>474</v>
      </c>
      <c r="E117" s="70" t="s">
        <v>474</v>
      </c>
      <c r="F117" s="70" t="s">
        <v>474</v>
      </c>
      <c r="G117" s="70" t="s">
        <v>474</v>
      </c>
      <c r="H117" s="70" t="s">
        <v>474</v>
      </c>
      <c r="I117" s="70" t="s">
        <v>474</v>
      </c>
      <c r="J117" s="70" t="s">
        <v>474</v>
      </c>
      <c r="K117" s="70" t="s">
        <v>474</v>
      </c>
      <c r="L117" s="70" t="s">
        <v>474</v>
      </c>
      <c r="M117" s="40" t="s">
        <v>474</v>
      </c>
      <c r="N117" s="40" t="s">
        <v>474</v>
      </c>
      <c r="O117" s="51" t="s">
        <v>474</v>
      </c>
      <c r="P117" s="51" t="s">
        <v>474</v>
      </c>
      <c r="Q117" s="51" t="s">
        <v>474</v>
      </c>
      <c r="R117" s="51" t="s">
        <v>474</v>
      </c>
      <c r="S117" s="51" t="s">
        <v>474</v>
      </c>
      <c r="T117" s="51" t="s">
        <v>474</v>
      </c>
      <c r="U117" s="51" t="s">
        <v>474</v>
      </c>
      <c r="V117" s="51" t="s">
        <v>474</v>
      </c>
      <c r="W117" s="51" t="s">
        <v>474</v>
      </c>
      <c r="X117" s="51" t="s">
        <v>474</v>
      </c>
      <c r="Y117" s="51" t="s">
        <v>474</v>
      </c>
      <c r="Z117" s="51" t="s">
        <v>474</v>
      </c>
      <c r="AA117" s="51" t="s">
        <v>474</v>
      </c>
      <c r="AB117" s="51" t="s">
        <v>474</v>
      </c>
      <c r="AC117" s="51" t="s">
        <v>474</v>
      </c>
      <c r="AD117" s="51" t="s">
        <v>474</v>
      </c>
      <c r="AE117" s="51" t="s">
        <v>474</v>
      </c>
      <c r="AF117" s="51" t="s">
        <v>474</v>
      </c>
      <c r="AG117" s="51" t="s">
        <v>474</v>
      </c>
    </row>
    <row r="118" customFormat="false" ht="12.75" hidden="false" customHeight="true" outlineLevel="0" collapsed="false">
      <c r="A118" s="40" t="s">
        <v>291</v>
      </c>
      <c r="B118" s="56" t="str">
        <f aca="false" t="array" ref="B118:B118">INDEX(Countries!$D$2:$D$255, MATCH(A118, Countries!$B$2:$B$255, 0))</f>
        <v>KIR</v>
      </c>
      <c r="C118" s="70" t="s">
        <v>474</v>
      </c>
      <c r="D118" s="70" t="s">
        <v>474</v>
      </c>
      <c r="E118" s="70" t="s">
        <v>474</v>
      </c>
      <c r="F118" s="70" t="s">
        <v>474</v>
      </c>
      <c r="G118" s="70" t="s">
        <v>474</v>
      </c>
      <c r="H118" s="70" t="s">
        <v>474</v>
      </c>
      <c r="I118" s="70" t="s">
        <v>474</v>
      </c>
      <c r="J118" s="70" t="s">
        <v>474</v>
      </c>
      <c r="K118" s="70" t="s">
        <v>474</v>
      </c>
      <c r="L118" s="70" t="s">
        <v>474</v>
      </c>
      <c r="M118" s="40" t="s">
        <v>474</v>
      </c>
      <c r="N118" s="40" t="s">
        <v>474</v>
      </c>
      <c r="O118" s="51" t="s">
        <v>474</v>
      </c>
      <c r="P118" s="51" t="s">
        <v>474</v>
      </c>
      <c r="Q118" s="51" t="s">
        <v>474</v>
      </c>
      <c r="R118" s="51" t="s">
        <v>474</v>
      </c>
      <c r="S118" s="51" t="s">
        <v>474</v>
      </c>
      <c r="T118" s="51" t="s">
        <v>474</v>
      </c>
      <c r="U118" s="51" t="s">
        <v>474</v>
      </c>
      <c r="V118" s="51" t="s">
        <v>474</v>
      </c>
      <c r="W118" s="51" t="s">
        <v>474</v>
      </c>
      <c r="X118" s="51" t="s">
        <v>474</v>
      </c>
      <c r="Y118" s="51" t="s">
        <v>474</v>
      </c>
      <c r="Z118" s="51" t="s">
        <v>474</v>
      </c>
      <c r="AA118" s="51" t="s">
        <v>474</v>
      </c>
      <c r="AB118" s="51" t="s">
        <v>474</v>
      </c>
      <c r="AC118" s="51" t="s">
        <v>474</v>
      </c>
      <c r="AD118" s="51" t="s">
        <v>474</v>
      </c>
      <c r="AE118" s="51" t="s">
        <v>474</v>
      </c>
      <c r="AF118" s="51" t="s">
        <v>474</v>
      </c>
      <c r="AG118" s="51" t="s">
        <v>474</v>
      </c>
    </row>
    <row r="119" customFormat="false" ht="12.75" hidden="false" customHeight="true" outlineLevel="0" collapsed="false">
      <c r="A119" s="40" t="s">
        <v>295</v>
      </c>
      <c r="B119" s="56" t="str">
        <f aca="false" t="array" ref="B119:B119">INDEX(Countries!$D$2:$D$255, MATCH(A119, Countries!$B$2:$B$255, 0))</f>
        <v>MDV</v>
      </c>
      <c r="C119" s="70" t="s">
        <v>474</v>
      </c>
      <c r="D119" s="70" t="s">
        <v>474</v>
      </c>
      <c r="E119" s="70" t="s">
        <v>474</v>
      </c>
      <c r="F119" s="70" t="s">
        <v>474</v>
      </c>
      <c r="G119" s="70" t="s">
        <v>474</v>
      </c>
      <c r="H119" s="70" t="s">
        <v>474</v>
      </c>
      <c r="I119" s="70" t="s">
        <v>474</v>
      </c>
      <c r="J119" s="70" t="s">
        <v>474</v>
      </c>
      <c r="K119" s="70" t="s">
        <v>474</v>
      </c>
      <c r="L119" s="70" t="s">
        <v>474</v>
      </c>
      <c r="M119" s="40" t="s">
        <v>474</v>
      </c>
      <c r="N119" s="40" t="s">
        <v>474</v>
      </c>
      <c r="O119" s="51" t="s">
        <v>474</v>
      </c>
      <c r="P119" s="51" t="s">
        <v>474</v>
      </c>
      <c r="Q119" s="51" t="s">
        <v>474</v>
      </c>
      <c r="R119" s="51" t="s">
        <v>474</v>
      </c>
      <c r="S119" s="51" t="s">
        <v>474</v>
      </c>
      <c r="T119" s="51" t="s">
        <v>474</v>
      </c>
      <c r="U119" s="51" t="s">
        <v>474</v>
      </c>
      <c r="V119" s="51" t="s">
        <v>474</v>
      </c>
      <c r="W119" s="51" t="s">
        <v>474</v>
      </c>
      <c r="X119" s="51" t="s">
        <v>474</v>
      </c>
      <c r="Y119" s="51" t="s">
        <v>474</v>
      </c>
      <c r="Z119" s="51" t="s">
        <v>474</v>
      </c>
      <c r="AA119" s="51" t="s">
        <v>474</v>
      </c>
      <c r="AB119" s="51" t="s">
        <v>474</v>
      </c>
      <c r="AC119" s="51" t="s">
        <v>474</v>
      </c>
      <c r="AD119" s="51" t="s">
        <v>474</v>
      </c>
      <c r="AE119" s="51" t="s">
        <v>474</v>
      </c>
      <c r="AF119" s="51" t="s">
        <v>474</v>
      </c>
      <c r="AG119" s="51" t="s">
        <v>474</v>
      </c>
    </row>
    <row r="120" customFormat="false" ht="12.75" hidden="false" customHeight="true" outlineLevel="0" collapsed="false">
      <c r="A120" s="40" t="s">
        <v>296</v>
      </c>
      <c r="B120" s="56" t="str">
        <f aca="false" t="array" ref="B120:B120">INDEX(Countries!$D$2:$D$255, MATCH(A120, Countries!$B$2:$B$255, 0))</f>
        <v>MHL</v>
      </c>
      <c r="C120" s="70" t="s">
        <v>474</v>
      </c>
      <c r="D120" s="70" t="s">
        <v>474</v>
      </c>
      <c r="E120" s="70" t="s">
        <v>474</v>
      </c>
      <c r="F120" s="70" t="s">
        <v>474</v>
      </c>
      <c r="G120" s="70" t="s">
        <v>474</v>
      </c>
      <c r="H120" s="70" t="s">
        <v>474</v>
      </c>
      <c r="I120" s="70" t="s">
        <v>474</v>
      </c>
      <c r="J120" s="70" t="s">
        <v>474</v>
      </c>
      <c r="K120" s="70" t="s">
        <v>474</v>
      </c>
      <c r="L120" s="70" t="s">
        <v>474</v>
      </c>
      <c r="M120" s="40" t="s">
        <v>474</v>
      </c>
      <c r="N120" s="40" t="s">
        <v>474</v>
      </c>
      <c r="O120" s="51" t="s">
        <v>474</v>
      </c>
      <c r="P120" s="51" t="s">
        <v>474</v>
      </c>
      <c r="Q120" s="51" t="s">
        <v>474</v>
      </c>
      <c r="R120" s="51" t="s">
        <v>474</v>
      </c>
      <c r="S120" s="51" t="s">
        <v>474</v>
      </c>
      <c r="T120" s="51" t="s">
        <v>474</v>
      </c>
      <c r="U120" s="51" t="s">
        <v>474</v>
      </c>
      <c r="V120" s="51" t="s">
        <v>474</v>
      </c>
      <c r="W120" s="51" t="s">
        <v>474</v>
      </c>
      <c r="X120" s="51" t="s">
        <v>474</v>
      </c>
      <c r="Y120" s="51" t="s">
        <v>474</v>
      </c>
      <c r="Z120" s="51" t="s">
        <v>474</v>
      </c>
      <c r="AA120" s="51" t="s">
        <v>474</v>
      </c>
      <c r="AB120" s="51" t="s">
        <v>474</v>
      </c>
      <c r="AC120" s="51" t="s">
        <v>474</v>
      </c>
      <c r="AD120" s="51" t="s">
        <v>474</v>
      </c>
      <c r="AE120" s="51" t="s">
        <v>474</v>
      </c>
      <c r="AF120" s="51" t="s">
        <v>474</v>
      </c>
      <c r="AG120" s="51" t="s">
        <v>474</v>
      </c>
    </row>
    <row r="121" customFormat="false" ht="12.75" hidden="false" customHeight="true" outlineLevel="0" collapsed="false">
      <c r="A121" s="40" t="s">
        <v>298</v>
      </c>
      <c r="B121" s="56" t="str">
        <f aca="false" t="array" ref="B121:B121">INDEX(Countries!$D$2:$D$255, MATCH(A121, Countries!$B$2:$B$255, 0))</f>
        <v>MRT</v>
      </c>
      <c r="C121" s="70" t="s">
        <v>474</v>
      </c>
      <c r="D121" s="70" t="s">
        <v>474</v>
      </c>
      <c r="E121" s="70" t="s">
        <v>474</v>
      </c>
      <c r="F121" s="70" t="s">
        <v>474</v>
      </c>
      <c r="G121" s="70" t="s">
        <v>474</v>
      </c>
      <c r="H121" s="70" t="s">
        <v>474</v>
      </c>
      <c r="I121" s="70" t="s">
        <v>474</v>
      </c>
      <c r="J121" s="70" t="s">
        <v>474</v>
      </c>
      <c r="K121" s="70" t="s">
        <v>474</v>
      </c>
      <c r="L121" s="70" t="s">
        <v>474</v>
      </c>
      <c r="M121" s="40" t="s">
        <v>474</v>
      </c>
      <c r="N121" s="40" t="s">
        <v>474</v>
      </c>
      <c r="O121" s="51" t="s">
        <v>474</v>
      </c>
      <c r="P121" s="51" t="s">
        <v>474</v>
      </c>
      <c r="Q121" s="51" t="s">
        <v>474</v>
      </c>
      <c r="R121" s="51" t="s">
        <v>474</v>
      </c>
      <c r="S121" s="51" t="s">
        <v>474</v>
      </c>
      <c r="T121" s="51" t="s">
        <v>474</v>
      </c>
      <c r="U121" s="51" t="s">
        <v>474</v>
      </c>
      <c r="V121" s="51" t="s">
        <v>474</v>
      </c>
      <c r="W121" s="51" t="s">
        <v>474</v>
      </c>
      <c r="X121" s="51" t="s">
        <v>474</v>
      </c>
      <c r="Y121" s="51" t="s">
        <v>474</v>
      </c>
      <c r="Z121" s="51" t="s">
        <v>474</v>
      </c>
      <c r="AA121" s="51" t="s">
        <v>474</v>
      </c>
      <c r="AB121" s="51" t="s">
        <v>474</v>
      </c>
      <c r="AC121" s="51" t="s">
        <v>474</v>
      </c>
      <c r="AD121" s="51" t="s">
        <v>474</v>
      </c>
      <c r="AE121" s="51" t="s">
        <v>474</v>
      </c>
      <c r="AF121" s="51" t="s">
        <v>474</v>
      </c>
      <c r="AG121" s="51" t="s">
        <v>474</v>
      </c>
    </row>
    <row r="122" customFormat="false" ht="12.75" hidden="false" customHeight="true" outlineLevel="0" collapsed="false">
      <c r="A122" s="40" t="s">
        <v>313</v>
      </c>
      <c r="B122" s="56" t="str">
        <f aca="false" t="array" ref="B122:B122">INDEX(Countries!$D$2:$D$255, MATCH(A122, Countries!$B$2:$B$255, 0))</f>
        <v>PER</v>
      </c>
      <c r="C122" s="70" t="s">
        <v>474</v>
      </c>
      <c r="D122" s="70" t="s">
        <v>474</v>
      </c>
      <c r="E122" s="70" t="s">
        <v>474</v>
      </c>
      <c r="F122" s="70" t="s">
        <v>474</v>
      </c>
      <c r="G122" s="70" t="s">
        <v>474</v>
      </c>
      <c r="H122" s="70" t="s">
        <v>474</v>
      </c>
      <c r="I122" s="70" t="s">
        <v>474</v>
      </c>
      <c r="J122" s="70" t="s">
        <v>474</v>
      </c>
      <c r="K122" s="70" t="s">
        <v>474</v>
      </c>
      <c r="L122" s="70" t="s">
        <v>474</v>
      </c>
      <c r="M122" s="40" t="s">
        <v>474</v>
      </c>
      <c r="N122" s="40" t="s">
        <v>474</v>
      </c>
      <c r="O122" s="51" t="s">
        <v>474</v>
      </c>
      <c r="P122" s="51" t="s">
        <v>474</v>
      </c>
      <c r="Q122" s="51" t="s">
        <v>474</v>
      </c>
      <c r="R122" s="51" t="s">
        <v>474</v>
      </c>
      <c r="S122" s="51" t="s">
        <v>474</v>
      </c>
      <c r="T122" s="51" t="s">
        <v>474</v>
      </c>
      <c r="U122" s="51" t="s">
        <v>474</v>
      </c>
      <c r="V122" s="51" t="s">
        <v>474</v>
      </c>
      <c r="W122" s="51" t="s">
        <v>474</v>
      </c>
      <c r="X122" s="51" t="s">
        <v>474</v>
      </c>
      <c r="Y122" s="51" t="s">
        <v>474</v>
      </c>
      <c r="Z122" s="51" t="s">
        <v>474</v>
      </c>
      <c r="AA122" s="51" t="s">
        <v>474</v>
      </c>
      <c r="AB122" s="51" t="s">
        <v>474</v>
      </c>
      <c r="AC122" s="51" t="s">
        <v>474</v>
      </c>
      <c r="AD122" s="51" t="s">
        <v>474</v>
      </c>
      <c r="AE122" s="51" t="s">
        <v>474</v>
      </c>
      <c r="AF122" s="51" t="s">
        <v>474</v>
      </c>
      <c r="AG122" s="51" t="s">
        <v>474</v>
      </c>
    </row>
    <row r="123" customFormat="false" ht="12.75" hidden="false" customHeight="true" outlineLevel="0" collapsed="false">
      <c r="A123" s="40" t="s">
        <v>317</v>
      </c>
      <c r="B123" s="56" t="str">
        <f aca="false" t="array" ref="B123:B123">INDEX(Countries!$D$2:$D$255, MATCH(A123, Countries!$B$2:$B$255, 0))</f>
        <v>COG</v>
      </c>
      <c r="C123" s="70" t="s">
        <v>474</v>
      </c>
      <c r="D123" s="70" t="s">
        <v>474</v>
      </c>
      <c r="E123" s="70" t="s">
        <v>474</v>
      </c>
      <c r="F123" s="70" t="s">
        <v>474</v>
      </c>
      <c r="G123" s="70" t="s">
        <v>474</v>
      </c>
      <c r="H123" s="70" t="s">
        <v>474</v>
      </c>
      <c r="I123" s="70" t="s">
        <v>474</v>
      </c>
      <c r="J123" s="70" t="s">
        <v>474</v>
      </c>
      <c r="K123" s="70" t="s">
        <v>474</v>
      </c>
      <c r="L123" s="70" t="s">
        <v>474</v>
      </c>
      <c r="M123" s="40" t="s">
        <v>474</v>
      </c>
      <c r="N123" s="40" t="s">
        <v>474</v>
      </c>
      <c r="O123" s="51" t="s">
        <v>474</v>
      </c>
      <c r="P123" s="51" t="s">
        <v>474</v>
      </c>
      <c r="Q123" s="51" t="s">
        <v>474</v>
      </c>
      <c r="R123" s="51" t="s">
        <v>474</v>
      </c>
      <c r="S123" s="51" t="s">
        <v>474</v>
      </c>
      <c r="T123" s="51" t="s">
        <v>474</v>
      </c>
      <c r="U123" s="51" t="s">
        <v>474</v>
      </c>
      <c r="V123" s="51" t="s">
        <v>474</v>
      </c>
      <c r="W123" s="51" t="s">
        <v>474</v>
      </c>
      <c r="X123" s="51" t="s">
        <v>474</v>
      </c>
      <c r="Y123" s="51" t="s">
        <v>474</v>
      </c>
      <c r="Z123" s="51" t="s">
        <v>474</v>
      </c>
      <c r="AA123" s="51" t="s">
        <v>474</v>
      </c>
      <c r="AB123" s="51" t="s">
        <v>474</v>
      </c>
      <c r="AC123" s="51" t="s">
        <v>474</v>
      </c>
      <c r="AD123" s="51" t="s">
        <v>474</v>
      </c>
      <c r="AE123" s="51" t="s">
        <v>474</v>
      </c>
      <c r="AF123" s="51" t="s">
        <v>474</v>
      </c>
      <c r="AG123" s="51" t="s">
        <v>474</v>
      </c>
    </row>
    <row r="124" customFormat="false" ht="12.75" hidden="false" customHeight="true" outlineLevel="0" collapsed="false">
      <c r="A124" s="40" t="s">
        <v>328</v>
      </c>
      <c r="B124" s="56" t="str">
        <f aca="false" t="array" ref="B124:B124">INDEX(Countries!$D$2:$D$255, MATCH(A124, Countries!$B$2:$B$255, 0))</f>
        <v>SGP</v>
      </c>
      <c r="C124" s="70" t="s">
        <v>474</v>
      </c>
      <c r="D124" s="70" t="s">
        <v>474</v>
      </c>
      <c r="E124" s="70" t="s">
        <v>474</v>
      </c>
      <c r="F124" s="70" t="s">
        <v>474</v>
      </c>
      <c r="G124" s="70" t="s">
        <v>474</v>
      </c>
      <c r="H124" s="70" t="s">
        <v>474</v>
      </c>
      <c r="I124" s="70" t="s">
        <v>474</v>
      </c>
      <c r="J124" s="70" t="s">
        <v>474</v>
      </c>
      <c r="K124" s="70" t="s">
        <v>474</v>
      </c>
      <c r="L124" s="70" t="s">
        <v>474</v>
      </c>
      <c r="M124" s="40" t="s">
        <v>474</v>
      </c>
      <c r="N124" s="40" t="s">
        <v>474</v>
      </c>
      <c r="O124" s="51" t="s">
        <v>474</v>
      </c>
      <c r="P124" s="51" t="s">
        <v>474</v>
      </c>
      <c r="Q124" s="51" t="s">
        <v>474</v>
      </c>
      <c r="R124" s="51" t="s">
        <v>474</v>
      </c>
      <c r="S124" s="51" t="s">
        <v>474</v>
      </c>
      <c r="T124" s="51" t="s">
        <v>474</v>
      </c>
      <c r="U124" s="51" t="s">
        <v>474</v>
      </c>
      <c r="V124" s="51" t="s">
        <v>474</v>
      </c>
      <c r="W124" s="51" t="s">
        <v>474</v>
      </c>
      <c r="X124" s="51" t="s">
        <v>474</v>
      </c>
      <c r="Y124" s="51" t="s">
        <v>474</v>
      </c>
      <c r="Z124" s="51" t="s">
        <v>474</v>
      </c>
      <c r="AA124" s="51" t="s">
        <v>474</v>
      </c>
      <c r="AB124" s="51" t="s">
        <v>474</v>
      </c>
      <c r="AC124" s="51" t="s">
        <v>474</v>
      </c>
      <c r="AD124" s="51" t="s">
        <v>474</v>
      </c>
      <c r="AE124" s="51" t="s">
        <v>474</v>
      </c>
      <c r="AF124" s="51" t="s">
        <v>474</v>
      </c>
      <c r="AG124" s="51" t="s">
        <v>474</v>
      </c>
    </row>
    <row r="125" customFormat="false" ht="12.75" hidden="false" customHeight="true" outlineLevel="0" collapsed="false">
      <c r="A125" s="40" t="s">
        <v>329</v>
      </c>
      <c r="B125" s="56" t="str">
        <f aca="false" t="array" ref="B125:B125">INDEX(Countries!$D$2:$D$255, MATCH(A125, Countries!$B$2:$B$255, 0))</f>
        <v>SXM</v>
      </c>
      <c r="C125" s="70" t="s">
        <v>474</v>
      </c>
      <c r="D125" s="70" t="s">
        <v>474</v>
      </c>
      <c r="E125" s="70" t="s">
        <v>474</v>
      </c>
      <c r="F125" s="70" t="s">
        <v>474</v>
      </c>
      <c r="G125" s="70" t="s">
        <v>474</v>
      </c>
      <c r="H125" s="70" t="s">
        <v>474</v>
      </c>
      <c r="I125" s="70" t="s">
        <v>474</v>
      </c>
      <c r="J125" s="70" t="s">
        <v>474</v>
      </c>
      <c r="K125" s="70" t="s">
        <v>474</v>
      </c>
      <c r="L125" s="70" t="s">
        <v>474</v>
      </c>
      <c r="M125" s="40" t="s">
        <v>474</v>
      </c>
      <c r="N125" s="40" t="s">
        <v>474</v>
      </c>
      <c r="O125" s="51" t="s">
        <v>474</v>
      </c>
      <c r="P125" s="51" t="s">
        <v>474</v>
      </c>
      <c r="Q125" s="51" t="s">
        <v>474</v>
      </c>
      <c r="R125" s="51" t="s">
        <v>474</v>
      </c>
      <c r="S125" s="51" t="s">
        <v>474</v>
      </c>
      <c r="T125" s="51" t="s">
        <v>474</v>
      </c>
      <c r="U125" s="51" t="s">
        <v>474</v>
      </c>
      <c r="V125" s="51" t="s">
        <v>474</v>
      </c>
      <c r="W125" s="51" t="s">
        <v>474</v>
      </c>
      <c r="X125" s="51" t="s">
        <v>474</v>
      </c>
      <c r="Y125" s="51" t="s">
        <v>474</v>
      </c>
      <c r="Z125" s="51" t="s">
        <v>474</v>
      </c>
      <c r="AA125" s="51" t="s">
        <v>474</v>
      </c>
      <c r="AB125" s="51" t="s">
        <v>474</v>
      </c>
      <c r="AC125" s="51" t="s">
        <v>474</v>
      </c>
      <c r="AD125" s="51" t="s">
        <v>474</v>
      </c>
      <c r="AE125" s="51" t="s">
        <v>474</v>
      </c>
      <c r="AF125" s="51" t="s">
        <v>474</v>
      </c>
      <c r="AG125" s="51" t="s">
        <v>474</v>
      </c>
    </row>
    <row r="126" customFormat="false" ht="12.75" hidden="false" customHeight="true" outlineLevel="0" collapsed="false">
      <c r="A126" s="40" t="s">
        <v>340</v>
      </c>
      <c r="B126" s="56" t="str">
        <f aca="false" t="array" ref="B126:B126">INDEX(Countries!$D$2:$D$255, MATCH(A126, Countries!$B$2:$B$255, 0))</f>
        <v>TGO</v>
      </c>
      <c r="C126" s="70" t="s">
        <v>474</v>
      </c>
      <c r="D126" s="70" t="s">
        <v>474</v>
      </c>
      <c r="E126" s="70" t="s">
        <v>474</v>
      </c>
      <c r="F126" s="70" t="s">
        <v>474</v>
      </c>
      <c r="G126" s="70" t="s">
        <v>474</v>
      </c>
      <c r="H126" s="70" t="s">
        <v>474</v>
      </c>
      <c r="I126" s="70" t="s">
        <v>474</v>
      </c>
      <c r="J126" s="70" t="s">
        <v>474</v>
      </c>
      <c r="K126" s="70" t="s">
        <v>474</v>
      </c>
      <c r="L126" s="70" t="s">
        <v>474</v>
      </c>
      <c r="M126" s="40" t="s">
        <v>474</v>
      </c>
      <c r="N126" s="40" t="s">
        <v>474</v>
      </c>
      <c r="O126" s="51" t="s">
        <v>474</v>
      </c>
      <c r="P126" s="51" t="s">
        <v>474</v>
      </c>
      <c r="Q126" s="51" t="s">
        <v>474</v>
      </c>
      <c r="R126" s="51" t="s">
        <v>474</v>
      </c>
      <c r="S126" s="51" t="s">
        <v>474</v>
      </c>
      <c r="T126" s="51" t="s">
        <v>474</v>
      </c>
      <c r="U126" s="51" t="s">
        <v>474</v>
      </c>
      <c r="V126" s="51" t="s">
        <v>474</v>
      </c>
      <c r="W126" s="51" t="s">
        <v>474</v>
      </c>
      <c r="X126" s="51" t="s">
        <v>474</v>
      </c>
      <c r="Y126" s="51" t="s">
        <v>474</v>
      </c>
      <c r="Z126" s="51" t="s">
        <v>474</v>
      </c>
      <c r="AA126" s="51" t="s">
        <v>474</v>
      </c>
      <c r="AB126" s="51" t="s">
        <v>474</v>
      </c>
      <c r="AC126" s="51" t="s">
        <v>474</v>
      </c>
      <c r="AD126" s="51" t="s">
        <v>474</v>
      </c>
      <c r="AE126" s="51" t="s">
        <v>474</v>
      </c>
      <c r="AF126" s="51" t="s">
        <v>474</v>
      </c>
      <c r="AG126" s="51" t="s">
        <v>474</v>
      </c>
    </row>
    <row r="127" customFormat="false" ht="12.75" hidden="false" customHeight="true" outlineLevel="0" collapsed="false">
      <c r="A127" s="40" t="s">
        <v>344</v>
      </c>
      <c r="B127" s="56" t="str">
        <f aca="false" t="array" ref="B127:B127">INDEX(Countries!$D$2:$D$255, MATCH(A127, Countries!$B$2:$B$255, 0))</f>
        <v>TUV</v>
      </c>
      <c r="C127" s="70" t="s">
        <v>474</v>
      </c>
      <c r="D127" s="70" t="s">
        <v>474</v>
      </c>
      <c r="E127" s="70" t="s">
        <v>474</v>
      </c>
      <c r="F127" s="70" t="s">
        <v>474</v>
      </c>
      <c r="G127" s="70" t="s">
        <v>474</v>
      </c>
      <c r="H127" s="70" t="s">
        <v>474</v>
      </c>
      <c r="I127" s="70" t="s">
        <v>474</v>
      </c>
      <c r="J127" s="70" t="s">
        <v>474</v>
      </c>
      <c r="K127" s="70" t="s">
        <v>474</v>
      </c>
      <c r="L127" s="70" t="s">
        <v>474</v>
      </c>
      <c r="M127" s="40" t="s">
        <v>474</v>
      </c>
      <c r="N127" s="40" t="s">
        <v>474</v>
      </c>
      <c r="O127" s="51" t="s">
        <v>474</v>
      </c>
      <c r="P127" s="51" t="s">
        <v>474</v>
      </c>
      <c r="Q127" s="51" t="s">
        <v>474</v>
      </c>
      <c r="R127" s="51" t="s">
        <v>474</v>
      </c>
      <c r="S127" s="51" t="s">
        <v>474</v>
      </c>
      <c r="T127" s="51" t="s">
        <v>474</v>
      </c>
      <c r="U127" s="51" t="s">
        <v>474</v>
      </c>
      <c r="V127" s="51" t="s">
        <v>474</v>
      </c>
      <c r="W127" s="51" t="s">
        <v>474</v>
      </c>
      <c r="X127" s="51" t="s">
        <v>474</v>
      </c>
      <c r="Y127" s="51" t="s">
        <v>474</v>
      </c>
      <c r="Z127" s="51" t="s">
        <v>474</v>
      </c>
      <c r="AA127" s="51" t="s">
        <v>474</v>
      </c>
      <c r="AB127" s="51" t="s">
        <v>474</v>
      </c>
      <c r="AC127" s="51" t="s">
        <v>474</v>
      </c>
      <c r="AD127" s="51" t="s">
        <v>474</v>
      </c>
      <c r="AE127" s="51" t="s">
        <v>474</v>
      </c>
      <c r="AF127" s="51" t="s">
        <v>474</v>
      </c>
      <c r="AG127" s="51" t="s">
        <v>474</v>
      </c>
    </row>
    <row r="128" customFormat="false" ht="12.75" hidden="false" customHeight="true" outlineLevel="0" collapsed="false">
      <c r="A128" s="40" t="s">
        <v>350</v>
      </c>
      <c r="B128" s="56" t="str">
        <f aca="false" t="array" ref="B128:B128">INDEX(Countries!$D$2:$D$255, MATCH(A128, Countries!$B$2:$B$255, 0))</f>
        <v>WLF</v>
      </c>
      <c r="C128" s="70" t="s">
        <v>474</v>
      </c>
      <c r="D128" s="70" t="s">
        <v>474</v>
      </c>
      <c r="E128" s="70" t="s">
        <v>474</v>
      </c>
      <c r="F128" s="70" t="s">
        <v>474</v>
      </c>
      <c r="G128" s="70" t="s">
        <v>474</v>
      </c>
      <c r="H128" s="70" t="s">
        <v>474</v>
      </c>
      <c r="I128" s="70" t="s">
        <v>474</v>
      </c>
      <c r="J128" s="70" t="s">
        <v>474</v>
      </c>
      <c r="K128" s="70" t="s">
        <v>474</v>
      </c>
      <c r="L128" s="70" t="s">
        <v>474</v>
      </c>
      <c r="M128" s="40" t="s">
        <v>474</v>
      </c>
      <c r="N128" s="40" t="s">
        <v>474</v>
      </c>
      <c r="O128" s="51" t="s">
        <v>474</v>
      </c>
      <c r="P128" s="51" t="s">
        <v>474</v>
      </c>
      <c r="Q128" s="51" t="s">
        <v>474</v>
      </c>
      <c r="R128" s="51" t="s">
        <v>474</v>
      </c>
      <c r="S128" s="51" t="s">
        <v>474</v>
      </c>
      <c r="T128" s="51" t="s">
        <v>474</v>
      </c>
      <c r="U128" s="51" t="s">
        <v>474</v>
      </c>
      <c r="V128" s="51" t="s">
        <v>474</v>
      </c>
      <c r="W128" s="51" t="s">
        <v>474</v>
      </c>
      <c r="X128" s="51" t="s">
        <v>474</v>
      </c>
      <c r="Y128" s="51" t="s">
        <v>474</v>
      </c>
      <c r="Z128" s="51" t="s">
        <v>474</v>
      </c>
      <c r="AA128" s="51" t="s">
        <v>474</v>
      </c>
      <c r="AB128" s="51" t="s">
        <v>474</v>
      </c>
      <c r="AC128" s="51" t="s">
        <v>474</v>
      </c>
      <c r="AD128" s="51" t="s">
        <v>474</v>
      </c>
      <c r="AE128" s="51" t="s">
        <v>474</v>
      </c>
      <c r="AF128" s="51" t="s">
        <v>474</v>
      </c>
      <c r="AG128" s="51" t="s">
        <v>474</v>
      </c>
    </row>
    <row r="129" customFormat="false" ht="12.75" hidden="false" customHeight="true" outlineLevel="0" collapsed="false">
      <c r="A129" s="40" t="s">
        <v>352</v>
      </c>
      <c r="B129" s="56" t="str">
        <f aca="false" t="array" ref="B129:B129">INDEX(Countries!$D$2:$D$255, MATCH(A129, Countries!$B$2:$B$255, 0))</f>
        <v>ITA</v>
      </c>
      <c r="C129" s="70" t="s">
        <v>474</v>
      </c>
      <c r="D129" s="70" t="s">
        <v>474</v>
      </c>
      <c r="E129" s="70" t="s">
        <v>474</v>
      </c>
      <c r="F129" s="70" t="s">
        <v>474</v>
      </c>
      <c r="G129" s="70" t="s">
        <v>474</v>
      </c>
      <c r="H129" s="70" t="s">
        <v>474</v>
      </c>
      <c r="I129" s="70" t="s">
        <v>474</v>
      </c>
      <c r="J129" s="70" t="s">
        <v>474</v>
      </c>
      <c r="K129" s="70" t="s">
        <v>474</v>
      </c>
      <c r="L129" s="70" t="s">
        <v>474</v>
      </c>
      <c r="M129" s="40" t="s">
        <v>474</v>
      </c>
      <c r="N129" s="40" t="s">
        <v>474</v>
      </c>
      <c r="O129" s="51" t="s">
        <v>474</v>
      </c>
      <c r="P129" s="51" t="s">
        <v>474</v>
      </c>
      <c r="Q129" s="51" t="s">
        <v>474</v>
      </c>
      <c r="R129" s="51" t="s">
        <v>474</v>
      </c>
      <c r="S129" s="51" t="s">
        <v>474</v>
      </c>
      <c r="T129" s="51" t="s">
        <v>474</v>
      </c>
      <c r="U129" s="51" t="s">
        <v>474</v>
      </c>
      <c r="V129" s="51" t="s">
        <v>474</v>
      </c>
      <c r="W129" s="51" t="s">
        <v>474</v>
      </c>
      <c r="X129" s="51" t="s">
        <v>474</v>
      </c>
      <c r="Y129" s="51" t="s">
        <v>474</v>
      </c>
      <c r="Z129" s="51" t="s">
        <v>474</v>
      </c>
      <c r="AA129" s="51" t="s">
        <v>474</v>
      </c>
      <c r="AB129" s="51" t="s">
        <v>474</v>
      </c>
      <c r="AC129" s="51" t="s">
        <v>474</v>
      </c>
      <c r="AD129" s="51" t="s">
        <v>474</v>
      </c>
      <c r="AE129" s="51" t="s">
        <v>474</v>
      </c>
      <c r="AF129" s="51" t="s">
        <v>474</v>
      </c>
      <c r="AG129" s="51" t="s">
        <v>474</v>
      </c>
    </row>
    <row r="130" customFormat="false" ht="12.75" hidden="false" customHeight="true" outlineLevel="0" collapsed="false">
      <c r="A130" s="40" t="s">
        <v>353</v>
      </c>
      <c r="B130" s="56" t="str">
        <f aca="false" t="array" ref="B130:B130">INDEX(Countries!$D$2:$D$255, MATCH(A130, Countries!$B$2:$B$255, 0))</f>
        <v>UKR</v>
      </c>
      <c r="C130" s="70" t="s">
        <v>474</v>
      </c>
      <c r="D130" s="70" t="s">
        <v>474</v>
      </c>
      <c r="E130" s="70" t="s">
        <v>474</v>
      </c>
      <c r="F130" s="70" t="s">
        <v>474</v>
      </c>
      <c r="G130" s="70" t="s">
        <v>474</v>
      </c>
      <c r="H130" s="70" t="s">
        <v>474</v>
      </c>
      <c r="I130" s="70" t="s">
        <v>474</v>
      </c>
      <c r="J130" s="70" t="s">
        <v>474</v>
      </c>
      <c r="K130" s="70" t="s">
        <v>474</v>
      </c>
      <c r="L130" s="70" t="s">
        <v>474</v>
      </c>
      <c r="M130" s="40" t="s">
        <v>474</v>
      </c>
      <c r="N130" s="40" t="s">
        <v>474</v>
      </c>
      <c r="O130" s="51" t="s">
        <v>474</v>
      </c>
      <c r="P130" s="51" t="s">
        <v>474</v>
      </c>
      <c r="Q130" s="51" t="s">
        <v>474</v>
      </c>
      <c r="R130" s="51" t="s">
        <v>474</v>
      </c>
      <c r="S130" s="51" t="s">
        <v>474</v>
      </c>
      <c r="T130" s="51" t="s">
        <v>474</v>
      </c>
      <c r="U130" s="51" t="s">
        <v>474</v>
      </c>
      <c r="V130" s="51" t="s">
        <v>474</v>
      </c>
      <c r="W130" s="51" t="s">
        <v>474</v>
      </c>
      <c r="X130" s="51" t="s">
        <v>474</v>
      </c>
      <c r="Y130" s="51" t="s">
        <v>474</v>
      </c>
      <c r="Z130" s="51" t="s">
        <v>474</v>
      </c>
      <c r="AA130" s="51" t="s">
        <v>474</v>
      </c>
      <c r="AB130" s="51" t="s">
        <v>474</v>
      </c>
      <c r="AC130" s="51" t="s">
        <v>474</v>
      </c>
      <c r="AD130" s="51" t="s">
        <v>474</v>
      </c>
      <c r="AE130" s="51" t="s">
        <v>474</v>
      </c>
      <c r="AF130" s="51" t="s">
        <v>474</v>
      </c>
      <c r="AG130" s="51" t="s">
        <v>474</v>
      </c>
    </row>
    <row r="131" customFormat="false" ht="12.75" hidden="false" customHeight="true" outlineLevel="0" collapsed="false">
      <c r="A131" s="40" t="s">
        <v>354</v>
      </c>
      <c r="B131" s="56" t="str">
        <f aca="false" t="array" ref="B131:B131">INDEX(Countries!$D$2:$D$255, MATCH(A131, Countries!$B$2:$B$255, 0))</f>
        <v>TUN</v>
      </c>
      <c r="C131" s="70" t="s">
        <v>474</v>
      </c>
      <c r="D131" s="70" t="s">
        <v>474</v>
      </c>
      <c r="E131" s="70" t="s">
        <v>474</v>
      </c>
      <c r="F131" s="70" t="s">
        <v>474</v>
      </c>
      <c r="G131" s="70" t="s">
        <v>474</v>
      </c>
      <c r="H131" s="70" t="s">
        <v>474</v>
      </c>
      <c r="I131" s="70" t="s">
        <v>474</v>
      </c>
      <c r="J131" s="70" t="s">
        <v>474</v>
      </c>
      <c r="K131" s="70" t="s">
        <v>474</v>
      </c>
      <c r="L131" s="70" t="s">
        <v>474</v>
      </c>
      <c r="M131" s="40" t="s">
        <v>474</v>
      </c>
      <c r="N131" s="40" t="s">
        <v>474</v>
      </c>
      <c r="O131" s="51" t="s">
        <v>474</v>
      </c>
      <c r="P131" s="51" t="s">
        <v>474</v>
      </c>
      <c r="Q131" s="51" t="s">
        <v>474</v>
      </c>
      <c r="R131" s="51" t="s">
        <v>474</v>
      </c>
      <c r="S131" s="51" t="s">
        <v>474</v>
      </c>
      <c r="T131" s="51" t="s">
        <v>474</v>
      </c>
      <c r="U131" s="51" t="s">
        <v>474</v>
      </c>
      <c r="V131" s="51" t="s">
        <v>474</v>
      </c>
      <c r="W131" s="51" t="s">
        <v>474</v>
      </c>
      <c r="X131" s="51" t="s">
        <v>474</v>
      </c>
      <c r="Y131" s="51" t="s">
        <v>474</v>
      </c>
      <c r="Z131" s="51" t="s">
        <v>474</v>
      </c>
      <c r="AA131" s="51" t="s">
        <v>474</v>
      </c>
      <c r="AB131" s="51" t="s">
        <v>474</v>
      </c>
      <c r="AC131" s="51" t="s">
        <v>474</v>
      </c>
      <c r="AD131" s="51" t="s">
        <v>474</v>
      </c>
      <c r="AE131" s="51" t="s">
        <v>474</v>
      </c>
      <c r="AF131" s="51" t="s">
        <v>474</v>
      </c>
      <c r="AG131" s="51" t="s">
        <v>474</v>
      </c>
    </row>
    <row r="132" customFormat="false" ht="12.75" hidden="false" customHeight="true" outlineLevel="0" collapsed="false">
      <c r="A132" s="40" t="s">
        <v>355</v>
      </c>
      <c r="B132" s="56" t="str">
        <f aca="false" t="array" ref="B132:B132">INDEX(Countries!$D$2:$D$255, MATCH(A132, Countries!$B$2:$B$255, 0))</f>
        <v>ESP</v>
      </c>
      <c r="C132" s="70" t="s">
        <v>474</v>
      </c>
      <c r="D132" s="70" t="s">
        <v>474</v>
      </c>
      <c r="E132" s="70" t="s">
        <v>474</v>
      </c>
      <c r="F132" s="70" t="s">
        <v>474</v>
      </c>
      <c r="G132" s="70" t="s">
        <v>474</v>
      </c>
      <c r="H132" s="70" t="s">
        <v>474</v>
      </c>
      <c r="I132" s="70" t="s">
        <v>474</v>
      </c>
      <c r="J132" s="70" t="s">
        <v>474</v>
      </c>
      <c r="K132" s="70" t="s">
        <v>474</v>
      </c>
      <c r="L132" s="70" t="s">
        <v>474</v>
      </c>
      <c r="M132" s="40" t="s">
        <v>474</v>
      </c>
      <c r="N132" s="40" t="s">
        <v>474</v>
      </c>
      <c r="O132" s="51" t="s">
        <v>474</v>
      </c>
      <c r="P132" s="51" t="s">
        <v>474</v>
      </c>
      <c r="Q132" s="51" t="s">
        <v>474</v>
      </c>
      <c r="R132" s="51" t="s">
        <v>474</v>
      </c>
      <c r="S132" s="51" t="s">
        <v>474</v>
      </c>
      <c r="T132" s="51" t="s">
        <v>474</v>
      </c>
      <c r="U132" s="51" t="s">
        <v>474</v>
      </c>
      <c r="V132" s="51" t="s">
        <v>474</v>
      </c>
      <c r="W132" s="51" t="s">
        <v>474</v>
      </c>
      <c r="X132" s="51" t="s">
        <v>474</v>
      </c>
      <c r="Y132" s="51" t="s">
        <v>474</v>
      </c>
      <c r="Z132" s="51" t="s">
        <v>474</v>
      </c>
      <c r="AA132" s="51" t="s">
        <v>474</v>
      </c>
      <c r="AB132" s="51" t="s">
        <v>474</v>
      </c>
      <c r="AC132" s="51" t="s">
        <v>474</v>
      </c>
      <c r="AD132" s="51" t="s">
        <v>474</v>
      </c>
      <c r="AE132" s="51" t="s">
        <v>474</v>
      </c>
      <c r="AF132" s="51" t="s">
        <v>474</v>
      </c>
      <c r="AG132" s="51" t="s">
        <v>474</v>
      </c>
    </row>
    <row r="133" customFormat="false" ht="12.75" hidden="false" customHeight="true" outlineLevel="0" collapsed="false">
      <c r="A133" s="40" t="s">
        <v>356</v>
      </c>
      <c r="B133" s="56" t="str">
        <f aca="false" t="array" ref="B133:B133">INDEX(Countries!$D$2:$D$255, MATCH(A133, Countries!$B$2:$B$255, 0))</f>
        <v>KWT</v>
      </c>
      <c r="C133" s="70" t="s">
        <v>474</v>
      </c>
      <c r="D133" s="70" t="s">
        <v>474</v>
      </c>
      <c r="E133" s="70" t="s">
        <v>474</v>
      </c>
      <c r="F133" s="70" t="s">
        <v>474</v>
      </c>
      <c r="G133" s="70" t="s">
        <v>474</v>
      </c>
      <c r="H133" s="70" t="s">
        <v>474</v>
      </c>
      <c r="I133" s="70" t="s">
        <v>474</v>
      </c>
      <c r="J133" s="70" t="s">
        <v>474</v>
      </c>
      <c r="K133" s="70" t="s">
        <v>474</v>
      </c>
      <c r="L133" s="70" t="s">
        <v>474</v>
      </c>
      <c r="M133" s="40" t="s">
        <v>474</v>
      </c>
      <c r="N133" s="40" t="s">
        <v>474</v>
      </c>
      <c r="O133" s="51" t="s">
        <v>474</v>
      </c>
      <c r="P133" s="51" t="s">
        <v>474</v>
      </c>
      <c r="Q133" s="51" t="s">
        <v>474</v>
      </c>
      <c r="R133" s="51" t="s">
        <v>474</v>
      </c>
      <c r="S133" s="51" t="s">
        <v>474</v>
      </c>
      <c r="T133" s="51" t="s">
        <v>474</v>
      </c>
      <c r="U133" s="51" t="s">
        <v>474</v>
      </c>
      <c r="V133" s="51" t="s">
        <v>474</v>
      </c>
      <c r="W133" s="51" t="s">
        <v>474</v>
      </c>
      <c r="X133" s="51" t="s">
        <v>474</v>
      </c>
      <c r="Y133" s="51" t="s">
        <v>474</v>
      </c>
      <c r="Z133" s="51" t="s">
        <v>474</v>
      </c>
      <c r="AA133" s="51" t="s">
        <v>474</v>
      </c>
      <c r="AB133" s="51" t="s">
        <v>474</v>
      </c>
      <c r="AC133" s="51" t="s">
        <v>474</v>
      </c>
      <c r="AD133" s="51" t="s">
        <v>474</v>
      </c>
      <c r="AE133" s="51" t="s">
        <v>474</v>
      </c>
      <c r="AF133" s="51" t="s">
        <v>474</v>
      </c>
      <c r="AG133" s="51" t="s">
        <v>474</v>
      </c>
    </row>
    <row r="134" customFormat="false" ht="12.75" hidden="false" customHeight="true" outlineLevel="0" collapsed="false">
      <c r="A134" s="40" t="s">
        <v>357</v>
      </c>
      <c r="B134" s="56" t="str">
        <f aca="false" t="array" ref="B134:B134">INDEX(Countries!$D$2:$D$255, MATCH(A134, Countries!$B$2:$B$255, 0))</f>
        <v>DNK</v>
      </c>
      <c r="C134" s="70" t="s">
        <v>474</v>
      </c>
      <c r="D134" s="70" t="s">
        <v>474</v>
      </c>
      <c r="E134" s="70" t="s">
        <v>474</v>
      </c>
      <c r="F134" s="70" t="s">
        <v>474</v>
      </c>
      <c r="G134" s="70" t="s">
        <v>474</v>
      </c>
      <c r="H134" s="70" t="s">
        <v>474</v>
      </c>
      <c r="I134" s="70" t="s">
        <v>474</v>
      </c>
      <c r="J134" s="70" t="s">
        <v>474</v>
      </c>
      <c r="K134" s="70" t="s">
        <v>474</v>
      </c>
      <c r="L134" s="70" t="s">
        <v>474</v>
      </c>
      <c r="M134" s="40" t="s">
        <v>474</v>
      </c>
      <c r="N134" s="40" t="s">
        <v>474</v>
      </c>
      <c r="O134" s="51" t="s">
        <v>474</v>
      </c>
      <c r="P134" s="51" t="s">
        <v>474</v>
      </c>
      <c r="Q134" s="51" t="s">
        <v>474</v>
      </c>
      <c r="R134" s="51" t="s">
        <v>474</v>
      </c>
      <c r="S134" s="51" t="s">
        <v>474</v>
      </c>
      <c r="T134" s="51" t="s">
        <v>474</v>
      </c>
      <c r="U134" s="51" t="s">
        <v>474</v>
      </c>
      <c r="V134" s="51" t="s">
        <v>474</v>
      </c>
      <c r="W134" s="51" t="s">
        <v>474</v>
      </c>
      <c r="X134" s="51" t="s">
        <v>474</v>
      </c>
      <c r="Y134" s="51" t="s">
        <v>474</v>
      </c>
      <c r="Z134" s="51" t="s">
        <v>474</v>
      </c>
      <c r="AA134" s="51" t="s">
        <v>474</v>
      </c>
      <c r="AB134" s="51" t="s">
        <v>474</v>
      </c>
      <c r="AC134" s="51" t="s">
        <v>474</v>
      </c>
      <c r="AD134" s="51" t="s">
        <v>474</v>
      </c>
      <c r="AE134" s="51" t="s">
        <v>474</v>
      </c>
      <c r="AF134" s="51" t="s">
        <v>474</v>
      </c>
      <c r="AG134" s="51" t="s">
        <v>474</v>
      </c>
    </row>
    <row r="135" customFormat="false" ht="12.75" hidden="false" customHeight="true" outlineLevel="0" collapsed="false">
      <c r="A135" s="40" t="s">
        <v>358</v>
      </c>
      <c r="B135" s="56" t="str">
        <f aca="false" t="array" ref="B135:B135">INDEX(Countries!$D$2:$D$255, MATCH(A135, Countries!$B$2:$B$255, 0))</f>
        <v>FRA</v>
      </c>
      <c r="C135" s="70" t="s">
        <v>474</v>
      </c>
      <c r="D135" s="70" t="s">
        <v>474</v>
      </c>
      <c r="E135" s="70" t="s">
        <v>474</v>
      </c>
      <c r="F135" s="70" t="s">
        <v>474</v>
      </c>
      <c r="G135" s="70" t="s">
        <v>474</v>
      </c>
      <c r="H135" s="70" t="s">
        <v>474</v>
      </c>
      <c r="I135" s="70" t="s">
        <v>474</v>
      </c>
      <c r="J135" s="70" t="s">
        <v>474</v>
      </c>
      <c r="K135" s="70" t="s">
        <v>474</v>
      </c>
      <c r="L135" s="70" t="s">
        <v>474</v>
      </c>
      <c r="M135" s="40" t="s">
        <v>474</v>
      </c>
      <c r="N135" s="40" t="s">
        <v>474</v>
      </c>
      <c r="O135" s="51" t="s">
        <v>474</v>
      </c>
      <c r="P135" s="51" t="s">
        <v>474</v>
      </c>
      <c r="Q135" s="51" t="s">
        <v>474</v>
      </c>
      <c r="R135" s="51" t="s">
        <v>474</v>
      </c>
      <c r="S135" s="51" t="s">
        <v>474</v>
      </c>
      <c r="T135" s="51" t="s">
        <v>474</v>
      </c>
      <c r="U135" s="51" t="s">
        <v>474</v>
      </c>
      <c r="V135" s="51" t="s">
        <v>474</v>
      </c>
      <c r="W135" s="51" t="s">
        <v>474</v>
      </c>
      <c r="X135" s="51" t="s">
        <v>474</v>
      </c>
      <c r="Y135" s="51" t="s">
        <v>474</v>
      </c>
      <c r="Z135" s="51" t="s">
        <v>474</v>
      </c>
      <c r="AA135" s="51" t="s">
        <v>474</v>
      </c>
      <c r="AB135" s="51" t="s">
        <v>474</v>
      </c>
      <c r="AC135" s="51" t="s">
        <v>474</v>
      </c>
      <c r="AD135" s="51" t="s">
        <v>474</v>
      </c>
      <c r="AE135" s="51" t="s">
        <v>474</v>
      </c>
      <c r="AF135" s="51" t="s">
        <v>474</v>
      </c>
      <c r="AG135" s="51" t="s">
        <v>474</v>
      </c>
    </row>
    <row r="136" customFormat="false" ht="12.75" hidden="false" customHeight="true" outlineLevel="0" collapsed="false">
      <c r="A136" s="40" t="s">
        <v>359</v>
      </c>
      <c r="B136" s="56" t="str">
        <f aca="false" t="array" ref="B136:B136">INDEX(Countries!$D$2:$D$255, MATCH(A136, Countries!$B$2:$B$255, 0))</f>
        <v>RUS</v>
      </c>
      <c r="C136" s="70" t="s">
        <v>474</v>
      </c>
      <c r="D136" s="70" t="s">
        <v>474</v>
      </c>
      <c r="E136" s="70" t="s">
        <v>474</v>
      </c>
      <c r="F136" s="70" t="s">
        <v>474</v>
      </c>
      <c r="G136" s="70" t="s">
        <v>474</v>
      </c>
      <c r="H136" s="70" t="s">
        <v>474</v>
      </c>
      <c r="I136" s="70" t="s">
        <v>474</v>
      </c>
      <c r="J136" s="70" t="s">
        <v>474</v>
      </c>
      <c r="K136" s="70" t="s">
        <v>474</v>
      </c>
      <c r="L136" s="70" t="s">
        <v>474</v>
      </c>
      <c r="M136" s="40" t="s">
        <v>474</v>
      </c>
      <c r="N136" s="40" t="s">
        <v>474</v>
      </c>
      <c r="O136" s="51" t="s">
        <v>474</v>
      </c>
      <c r="P136" s="51" t="s">
        <v>474</v>
      </c>
      <c r="Q136" s="51" t="s">
        <v>474</v>
      </c>
      <c r="R136" s="51" t="s">
        <v>474</v>
      </c>
      <c r="S136" s="51" t="s">
        <v>474</v>
      </c>
      <c r="T136" s="51" t="s">
        <v>474</v>
      </c>
      <c r="U136" s="51" t="s">
        <v>474</v>
      </c>
      <c r="V136" s="51" t="s">
        <v>474</v>
      </c>
      <c r="W136" s="51" t="s">
        <v>474</v>
      </c>
      <c r="X136" s="51" t="s">
        <v>474</v>
      </c>
      <c r="Y136" s="51" t="s">
        <v>474</v>
      </c>
      <c r="Z136" s="51" t="s">
        <v>474</v>
      </c>
      <c r="AA136" s="51" t="s">
        <v>474</v>
      </c>
      <c r="AB136" s="51" t="s">
        <v>474</v>
      </c>
      <c r="AC136" s="51" t="s">
        <v>474</v>
      </c>
      <c r="AD136" s="51" t="s">
        <v>474</v>
      </c>
      <c r="AE136" s="51" t="s">
        <v>474</v>
      </c>
      <c r="AF136" s="51" t="s">
        <v>474</v>
      </c>
      <c r="AG136" s="51" t="s">
        <v>474</v>
      </c>
    </row>
    <row r="137" customFormat="false" ht="12.75" hidden="false" customHeight="true" outlineLevel="0" collapsed="false">
      <c r="A137" s="40" t="s">
        <v>360</v>
      </c>
      <c r="B137" s="56" t="str">
        <f aca="false" t="array" ref="B137:B137">INDEX(Countries!$D$2:$D$255, MATCH(A137, Countries!$B$2:$B$255, 0))</f>
        <v>UMI</v>
      </c>
      <c r="C137" s="70" t="s">
        <v>474</v>
      </c>
      <c r="D137" s="70" t="s">
        <v>474</v>
      </c>
      <c r="E137" s="70" t="s">
        <v>474</v>
      </c>
      <c r="F137" s="70" t="s">
        <v>474</v>
      </c>
      <c r="G137" s="70" t="s">
        <v>474</v>
      </c>
      <c r="H137" s="70" t="s">
        <v>474</v>
      </c>
      <c r="I137" s="70" t="s">
        <v>474</v>
      </c>
      <c r="J137" s="70" t="s">
        <v>474</v>
      </c>
      <c r="K137" s="70" t="s">
        <v>474</v>
      </c>
      <c r="L137" s="70" t="s">
        <v>474</v>
      </c>
      <c r="M137" s="40" t="s">
        <v>474</v>
      </c>
      <c r="N137" s="40" t="s">
        <v>474</v>
      </c>
      <c r="O137" s="51" t="s">
        <v>474</v>
      </c>
      <c r="P137" s="51" t="s">
        <v>474</v>
      </c>
      <c r="Q137" s="51" t="s">
        <v>474</v>
      </c>
      <c r="R137" s="51" t="s">
        <v>474</v>
      </c>
      <c r="S137" s="51" t="s">
        <v>474</v>
      </c>
      <c r="T137" s="51" t="s">
        <v>474</v>
      </c>
      <c r="U137" s="51" t="s">
        <v>474</v>
      </c>
      <c r="V137" s="51" t="s">
        <v>474</v>
      </c>
      <c r="W137" s="51" t="s">
        <v>474</v>
      </c>
      <c r="X137" s="51" t="s">
        <v>474</v>
      </c>
      <c r="Y137" s="51" t="s">
        <v>474</v>
      </c>
      <c r="Z137" s="51" t="s">
        <v>474</v>
      </c>
      <c r="AA137" s="51" t="s">
        <v>474</v>
      </c>
      <c r="AB137" s="51" t="s">
        <v>474</v>
      </c>
      <c r="AC137" s="51" t="s">
        <v>474</v>
      </c>
      <c r="AD137" s="51" t="s">
        <v>474</v>
      </c>
      <c r="AE137" s="51" t="s">
        <v>474</v>
      </c>
      <c r="AF137" s="51" t="s">
        <v>474</v>
      </c>
      <c r="AG137" s="51" t="s">
        <v>474</v>
      </c>
    </row>
    <row r="138" customFormat="false" ht="12.75" hidden="false" customHeight="true" outlineLevel="0" collapsed="false">
      <c r="A138" s="40" t="s">
        <v>361</v>
      </c>
      <c r="B138" s="56" t="str">
        <f aca="false" t="array" ref="B138:B138">INDEX(Countries!$D$2:$D$255, MATCH(A138, Countries!$B$2:$B$255, 0))</f>
        <v>GRC</v>
      </c>
      <c r="C138" s="70" t="s">
        <v>474</v>
      </c>
      <c r="D138" s="70" t="s">
        <v>474</v>
      </c>
      <c r="E138" s="70" t="s">
        <v>474</v>
      </c>
      <c r="F138" s="70" t="s">
        <v>474</v>
      </c>
      <c r="G138" s="70" t="s">
        <v>474</v>
      </c>
      <c r="H138" s="70" t="s">
        <v>474</v>
      </c>
      <c r="I138" s="70" t="s">
        <v>474</v>
      </c>
      <c r="J138" s="70" t="s">
        <v>474</v>
      </c>
      <c r="K138" s="70" t="s">
        <v>474</v>
      </c>
      <c r="L138" s="70" t="s">
        <v>474</v>
      </c>
      <c r="M138" s="40" t="s">
        <v>474</v>
      </c>
      <c r="N138" s="40" t="s">
        <v>474</v>
      </c>
      <c r="O138" s="51" t="s">
        <v>474</v>
      </c>
      <c r="P138" s="51" t="s">
        <v>474</v>
      </c>
      <c r="Q138" s="51" t="s">
        <v>474</v>
      </c>
      <c r="R138" s="51" t="s">
        <v>474</v>
      </c>
      <c r="S138" s="51" t="s">
        <v>474</v>
      </c>
      <c r="T138" s="51" t="s">
        <v>474</v>
      </c>
      <c r="U138" s="51" t="s">
        <v>474</v>
      </c>
      <c r="V138" s="51" t="s">
        <v>474</v>
      </c>
      <c r="W138" s="51" t="s">
        <v>474</v>
      </c>
      <c r="X138" s="51" t="s">
        <v>474</v>
      </c>
      <c r="Y138" s="51" t="s">
        <v>474</v>
      </c>
      <c r="Z138" s="51" t="s">
        <v>474</v>
      </c>
      <c r="AA138" s="51" t="s">
        <v>474</v>
      </c>
      <c r="AB138" s="51" t="s">
        <v>474</v>
      </c>
      <c r="AC138" s="51" t="s">
        <v>474</v>
      </c>
      <c r="AD138" s="51" t="s">
        <v>474</v>
      </c>
      <c r="AE138" s="51" t="s">
        <v>474</v>
      </c>
      <c r="AF138" s="51" t="s">
        <v>474</v>
      </c>
      <c r="AG138" s="51" t="s">
        <v>474</v>
      </c>
    </row>
    <row r="139" customFormat="false" ht="12.75" hidden="false" customHeight="true" outlineLevel="0" collapsed="false">
      <c r="A139" s="40" t="s">
        <v>362</v>
      </c>
      <c r="B139" s="56" t="str">
        <f aca="false" t="array" ref="B139:B139">INDEX(Countries!$D$2:$D$255, MATCH(A139, Countries!$B$2:$B$255, 0))</f>
        <v>CAN</v>
      </c>
      <c r="C139" s="70" t="s">
        <v>474</v>
      </c>
      <c r="D139" s="70" t="s">
        <v>474</v>
      </c>
      <c r="E139" s="70" t="s">
        <v>474</v>
      </c>
      <c r="F139" s="70" t="s">
        <v>474</v>
      </c>
      <c r="G139" s="70" t="s">
        <v>474</v>
      </c>
      <c r="H139" s="70" t="s">
        <v>474</v>
      </c>
      <c r="I139" s="70" t="s">
        <v>474</v>
      </c>
      <c r="J139" s="70" t="s">
        <v>474</v>
      </c>
      <c r="K139" s="70" t="s">
        <v>474</v>
      </c>
      <c r="L139" s="70" t="s">
        <v>474</v>
      </c>
      <c r="M139" s="40" t="s">
        <v>474</v>
      </c>
      <c r="N139" s="40" t="s">
        <v>474</v>
      </c>
      <c r="O139" s="51" t="s">
        <v>474</v>
      </c>
      <c r="P139" s="51" t="s">
        <v>474</v>
      </c>
      <c r="Q139" s="51" t="s">
        <v>474</v>
      </c>
      <c r="R139" s="51" t="s">
        <v>474</v>
      </c>
      <c r="S139" s="51" t="s">
        <v>474</v>
      </c>
      <c r="T139" s="51" t="s">
        <v>474</v>
      </c>
      <c r="U139" s="51" t="s">
        <v>474</v>
      </c>
      <c r="V139" s="51" t="s">
        <v>474</v>
      </c>
      <c r="W139" s="51" t="s">
        <v>474</v>
      </c>
      <c r="X139" s="51" t="s">
        <v>474</v>
      </c>
      <c r="Y139" s="51" t="s">
        <v>474</v>
      </c>
      <c r="Z139" s="51" t="s">
        <v>474</v>
      </c>
      <c r="AA139" s="51" t="s">
        <v>474</v>
      </c>
      <c r="AB139" s="51" t="s">
        <v>474</v>
      </c>
      <c r="AC139" s="51" t="s">
        <v>474</v>
      </c>
      <c r="AD139" s="51" t="s">
        <v>474</v>
      </c>
      <c r="AE139" s="51" t="s">
        <v>474</v>
      </c>
      <c r="AF139" s="51" t="s">
        <v>474</v>
      </c>
      <c r="AG139" s="51" t="s">
        <v>474</v>
      </c>
    </row>
    <row r="140" customFormat="false" ht="12.75" hidden="false" customHeight="true" outlineLevel="0" collapsed="false">
      <c r="A140" s="40" t="s">
        <v>363</v>
      </c>
      <c r="B140" s="56" t="str">
        <f aca="false" t="array" ref="B140:B140">INDEX(Countries!$D$2:$D$255, MATCH(A140, Countries!$B$2:$B$255, 0))</f>
        <v>DEU</v>
      </c>
      <c r="C140" s="70" t="s">
        <v>474</v>
      </c>
      <c r="D140" s="70" t="s">
        <v>474</v>
      </c>
      <c r="E140" s="70" t="s">
        <v>474</v>
      </c>
      <c r="F140" s="70" t="s">
        <v>474</v>
      </c>
      <c r="G140" s="70" t="s">
        <v>474</v>
      </c>
      <c r="H140" s="70" t="s">
        <v>474</v>
      </c>
      <c r="I140" s="70" t="s">
        <v>474</v>
      </c>
      <c r="J140" s="70" t="s">
        <v>474</v>
      </c>
      <c r="K140" s="70" t="s">
        <v>474</v>
      </c>
      <c r="L140" s="70" t="s">
        <v>474</v>
      </c>
      <c r="M140" s="40" t="s">
        <v>474</v>
      </c>
      <c r="N140" s="40" t="s">
        <v>474</v>
      </c>
      <c r="O140" s="51" t="s">
        <v>474</v>
      </c>
      <c r="P140" s="51" t="s">
        <v>474</v>
      </c>
      <c r="Q140" s="51" t="s">
        <v>474</v>
      </c>
      <c r="R140" s="51" t="s">
        <v>474</v>
      </c>
      <c r="S140" s="51" t="s">
        <v>474</v>
      </c>
      <c r="T140" s="51" t="s">
        <v>474</v>
      </c>
      <c r="U140" s="51" t="s">
        <v>474</v>
      </c>
      <c r="V140" s="51" t="s">
        <v>474</v>
      </c>
      <c r="W140" s="51" t="s">
        <v>474</v>
      </c>
      <c r="X140" s="51" t="s">
        <v>474</v>
      </c>
      <c r="Y140" s="51" t="s">
        <v>474</v>
      </c>
      <c r="Z140" s="51" t="s">
        <v>474</v>
      </c>
      <c r="AA140" s="51" t="s">
        <v>474</v>
      </c>
      <c r="AB140" s="51" t="s">
        <v>474</v>
      </c>
      <c r="AC140" s="51" t="s">
        <v>474</v>
      </c>
      <c r="AD140" s="51" t="s">
        <v>474</v>
      </c>
      <c r="AE140" s="51" t="s">
        <v>474</v>
      </c>
      <c r="AF140" s="51" t="s">
        <v>474</v>
      </c>
      <c r="AG140" s="51" t="s">
        <v>474</v>
      </c>
    </row>
    <row r="141" customFormat="false" ht="12.75" hidden="false" customHeight="true" outlineLevel="0" collapsed="false">
      <c r="A141" s="40" t="s">
        <v>364</v>
      </c>
      <c r="B141" s="56" t="str">
        <f aca="false" t="array" ref="B141:B141">INDEX(Countries!$D$2:$D$255, MATCH(A141, Countries!$B$2:$B$255, 0))</f>
        <v>HRV</v>
      </c>
      <c r="C141" s="70" t="s">
        <v>474</v>
      </c>
      <c r="D141" s="70" t="s">
        <v>474</v>
      </c>
      <c r="E141" s="70" t="s">
        <v>474</v>
      </c>
      <c r="F141" s="70" t="s">
        <v>474</v>
      </c>
      <c r="G141" s="70" t="s">
        <v>474</v>
      </c>
      <c r="H141" s="70" t="s">
        <v>474</v>
      </c>
      <c r="I141" s="70" t="s">
        <v>474</v>
      </c>
      <c r="J141" s="70" t="s">
        <v>474</v>
      </c>
      <c r="K141" s="70" t="s">
        <v>474</v>
      </c>
      <c r="L141" s="70" t="s">
        <v>474</v>
      </c>
      <c r="M141" s="40" t="s">
        <v>474</v>
      </c>
      <c r="N141" s="40" t="s">
        <v>474</v>
      </c>
      <c r="O141" s="51" t="s">
        <v>474</v>
      </c>
      <c r="P141" s="51" t="s">
        <v>474</v>
      </c>
      <c r="Q141" s="51" t="s">
        <v>474</v>
      </c>
      <c r="R141" s="51" t="s">
        <v>474</v>
      </c>
      <c r="S141" s="51" t="s">
        <v>474</v>
      </c>
      <c r="T141" s="51" t="s">
        <v>474</v>
      </c>
      <c r="U141" s="51" t="s">
        <v>474</v>
      </c>
      <c r="V141" s="51" t="s">
        <v>474</v>
      </c>
      <c r="W141" s="51" t="s">
        <v>474</v>
      </c>
      <c r="X141" s="51" t="s">
        <v>474</v>
      </c>
      <c r="Y141" s="51" t="s">
        <v>474</v>
      </c>
      <c r="Z141" s="51" t="s">
        <v>474</v>
      </c>
      <c r="AA141" s="51" t="s">
        <v>474</v>
      </c>
      <c r="AB141" s="51" t="s">
        <v>474</v>
      </c>
      <c r="AC141" s="51" t="s">
        <v>474</v>
      </c>
      <c r="AD141" s="51" t="s">
        <v>474</v>
      </c>
      <c r="AE141" s="51" t="s">
        <v>474</v>
      </c>
      <c r="AF141" s="51" t="s">
        <v>474</v>
      </c>
      <c r="AG141" s="51" t="s">
        <v>474</v>
      </c>
    </row>
    <row r="142" customFormat="false" ht="12.75" hidden="false" customHeight="true" outlineLevel="0" collapsed="false">
      <c r="A142" s="40" t="s">
        <v>365</v>
      </c>
      <c r="B142" s="56" t="str">
        <f aca="false" t="array" ref="B142:B142">INDEX(Countries!$D$2:$D$255, MATCH(A142, Countries!$B$2:$B$255, 0))</f>
        <v>GBR</v>
      </c>
      <c r="C142" s="70" t="s">
        <v>474</v>
      </c>
      <c r="D142" s="70" t="s">
        <v>474</v>
      </c>
      <c r="E142" s="70" t="s">
        <v>474</v>
      </c>
      <c r="F142" s="70" t="s">
        <v>474</v>
      </c>
      <c r="G142" s="70" t="s">
        <v>474</v>
      </c>
      <c r="H142" s="70" t="s">
        <v>474</v>
      </c>
      <c r="I142" s="70" t="s">
        <v>474</v>
      </c>
      <c r="J142" s="70" t="s">
        <v>474</v>
      </c>
      <c r="K142" s="70" t="s">
        <v>474</v>
      </c>
      <c r="L142" s="70" t="s">
        <v>474</v>
      </c>
      <c r="M142" s="40" t="s">
        <v>474</v>
      </c>
      <c r="N142" s="40" t="s">
        <v>474</v>
      </c>
      <c r="O142" s="51" t="s">
        <v>474</v>
      </c>
      <c r="P142" s="51" t="s">
        <v>474</v>
      </c>
      <c r="Q142" s="51" t="s">
        <v>474</v>
      </c>
      <c r="R142" s="51" t="s">
        <v>474</v>
      </c>
      <c r="S142" s="51" t="s">
        <v>474</v>
      </c>
      <c r="T142" s="51" t="s">
        <v>474</v>
      </c>
      <c r="U142" s="51" t="s">
        <v>474</v>
      </c>
      <c r="V142" s="51" t="s">
        <v>474</v>
      </c>
      <c r="W142" s="51" t="s">
        <v>474</v>
      </c>
      <c r="X142" s="51" t="s">
        <v>474</v>
      </c>
      <c r="Y142" s="51" t="s">
        <v>474</v>
      </c>
      <c r="Z142" s="51" t="s">
        <v>474</v>
      </c>
      <c r="AA142" s="51" t="s">
        <v>474</v>
      </c>
      <c r="AB142" s="51" t="s">
        <v>474</v>
      </c>
      <c r="AC142" s="51" t="s">
        <v>474</v>
      </c>
      <c r="AD142" s="51" t="s">
        <v>474</v>
      </c>
      <c r="AE142" s="51" t="s">
        <v>474</v>
      </c>
      <c r="AF142" s="51" t="s">
        <v>474</v>
      </c>
      <c r="AG142" s="51" t="s">
        <v>474</v>
      </c>
    </row>
    <row r="143" customFormat="false" ht="12.75" hidden="false" customHeight="true" outlineLevel="0" collapsed="false">
      <c r="A143" s="40" t="s">
        <v>366</v>
      </c>
      <c r="B143" s="56" t="str">
        <f aca="false" t="array" ref="B143:B143">INDEX(Countries!$D$2:$D$255, MATCH(A143, Countries!$B$2:$B$255, 0))</f>
        <v>MLT</v>
      </c>
      <c r="C143" s="70" t="s">
        <v>474</v>
      </c>
      <c r="D143" s="70" t="s">
        <v>474</v>
      </c>
      <c r="E143" s="70" t="s">
        <v>474</v>
      </c>
      <c r="F143" s="70" t="s">
        <v>474</v>
      </c>
      <c r="G143" s="70" t="s">
        <v>474</v>
      </c>
      <c r="H143" s="70" t="s">
        <v>474</v>
      </c>
      <c r="I143" s="70" t="s">
        <v>474</v>
      </c>
      <c r="J143" s="70" t="s">
        <v>474</v>
      </c>
      <c r="K143" s="70" t="s">
        <v>474</v>
      </c>
      <c r="L143" s="70" t="s">
        <v>474</v>
      </c>
      <c r="M143" s="40" t="s">
        <v>474</v>
      </c>
      <c r="N143" s="40" t="s">
        <v>474</v>
      </c>
      <c r="O143" s="51" t="s">
        <v>474</v>
      </c>
      <c r="P143" s="51" t="s">
        <v>474</v>
      </c>
      <c r="Q143" s="51" t="s">
        <v>474</v>
      </c>
      <c r="R143" s="51" t="s">
        <v>474</v>
      </c>
      <c r="S143" s="51" t="s">
        <v>474</v>
      </c>
      <c r="T143" s="51" t="s">
        <v>474</v>
      </c>
      <c r="U143" s="51" t="s">
        <v>474</v>
      </c>
      <c r="V143" s="51" t="s">
        <v>474</v>
      </c>
      <c r="W143" s="51" t="s">
        <v>474</v>
      </c>
      <c r="X143" s="51" t="s">
        <v>474</v>
      </c>
      <c r="Y143" s="51" t="s">
        <v>474</v>
      </c>
      <c r="Z143" s="51" t="s">
        <v>474</v>
      </c>
      <c r="AA143" s="51" t="s">
        <v>474</v>
      </c>
      <c r="AB143" s="51" t="s">
        <v>474</v>
      </c>
      <c r="AC143" s="51" t="s">
        <v>474</v>
      </c>
      <c r="AD143" s="51" t="s">
        <v>474</v>
      </c>
      <c r="AE143" s="51" t="s">
        <v>474</v>
      </c>
      <c r="AF143" s="51" t="s">
        <v>474</v>
      </c>
      <c r="AG143" s="51" t="s">
        <v>474</v>
      </c>
    </row>
    <row r="144" customFormat="false" ht="12.75" hidden="false" customHeight="true" outlineLevel="0" collapsed="false">
      <c r="A144" s="40" t="s">
        <v>367</v>
      </c>
      <c r="B144" s="56" t="str">
        <f aca="false" t="array" ref="B144:B144">INDEX(Countries!$D$2:$D$255, MATCH(A144, Countries!$B$2:$B$255, 0))</f>
        <v>CYP</v>
      </c>
      <c r="C144" s="70" t="s">
        <v>474</v>
      </c>
      <c r="D144" s="70" t="s">
        <v>474</v>
      </c>
      <c r="E144" s="70" t="s">
        <v>474</v>
      </c>
      <c r="F144" s="70" t="s">
        <v>474</v>
      </c>
      <c r="G144" s="70" t="s">
        <v>474</v>
      </c>
      <c r="H144" s="70" t="s">
        <v>474</v>
      </c>
      <c r="I144" s="70" t="s">
        <v>474</v>
      </c>
      <c r="J144" s="70" t="s">
        <v>474</v>
      </c>
      <c r="K144" s="70" t="s">
        <v>474</v>
      </c>
      <c r="L144" s="70" t="s">
        <v>474</v>
      </c>
      <c r="M144" s="40" t="s">
        <v>474</v>
      </c>
      <c r="N144" s="40" t="s">
        <v>474</v>
      </c>
      <c r="O144" s="51" t="s">
        <v>474</v>
      </c>
      <c r="P144" s="51" t="s">
        <v>474</v>
      </c>
      <c r="Q144" s="51" t="s">
        <v>474</v>
      </c>
      <c r="R144" s="51" t="s">
        <v>474</v>
      </c>
      <c r="S144" s="51" t="s">
        <v>474</v>
      </c>
      <c r="T144" s="51" t="s">
        <v>474</v>
      </c>
      <c r="U144" s="51" t="s">
        <v>474</v>
      </c>
      <c r="V144" s="51" t="s">
        <v>474</v>
      </c>
      <c r="W144" s="51" t="s">
        <v>474</v>
      </c>
      <c r="X144" s="51" t="s">
        <v>474</v>
      </c>
      <c r="Y144" s="51" t="s">
        <v>474</v>
      </c>
      <c r="Z144" s="51" t="s">
        <v>474</v>
      </c>
      <c r="AA144" s="51" t="s">
        <v>474</v>
      </c>
      <c r="AB144" s="51" t="s">
        <v>474</v>
      </c>
      <c r="AC144" s="51" t="s">
        <v>474</v>
      </c>
      <c r="AD144" s="51" t="s">
        <v>474</v>
      </c>
      <c r="AE144" s="51" t="s">
        <v>474</v>
      </c>
      <c r="AF144" s="51" t="s">
        <v>474</v>
      </c>
      <c r="AG144" s="51" t="s">
        <v>474</v>
      </c>
    </row>
    <row r="145" customFormat="false" ht="12.75" hidden="false" customHeight="true" outlineLevel="0" collapsed="false">
      <c r="A145" s="40" t="s">
        <v>368</v>
      </c>
      <c r="B145" s="56" t="str">
        <f aca="false" t="array" ref="B145:B145">INDEX(Countries!$D$2:$D$255, MATCH(A145, Countries!$B$2:$B$255, 0))</f>
        <v>NOR</v>
      </c>
      <c r="C145" s="70" t="s">
        <v>474</v>
      </c>
      <c r="D145" s="70" t="s">
        <v>474</v>
      </c>
      <c r="E145" s="70" t="s">
        <v>474</v>
      </c>
      <c r="F145" s="70" t="s">
        <v>474</v>
      </c>
      <c r="G145" s="70" t="s">
        <v>474</v>
      </c>
      <c r="H145" s="70" t="s">
        <v>474</v>
      </c>
      <c r="I145" s="70" t="s">
        <v>474</v>
      </c>
      <c r="J145" s="70" t="s">
        <v>474</v>
      </c>
      <c r="K145" s="70" t="s">
        <v>474</v>
      </c>
      <c r="L145" s="70" t="s">
        <v>474</v>
      </c>
      <c r="M145" s="40" t="s">
        <v>474</v>
      </c>
      <c r="N145" s="40" t="s">
        <v>474</v>
      </c>
      <c r="O145" s="51" t="s">
        <v>474</v>
      </c>
      <c r="P145" s="51" t="s">
        <v>474</v>
      </c>
      <c r="Q145" s="51" t="s">
        <v>474</v>
      </c>
      <c r="R145" s="51" t="s">
        <v>474</v>
      </c>
      <c r="S145" s="51" t="s">
        <v>474</v>
      </c>
      <c r="T145" s="51" t="s">
        <v>474</v>
      </c>
      <c r="U145" s="51" t="s">
        <v>474</v>
      </c>
      <c r="V145" s="51" t="s">
        <v>474</v>
      </c>
      <c r="W145" s="51" t="s">
        <v>474</v>
      </c>
      <c r="X145" s="51" t="s">
        <v>474</v>
      </c>
      <c r="Y145" s="51" t="s">
        <v>474</v>
      </c>
      <c r="Z145" s="51" t="s">
        <v>474</v>
      </c>
      <c r="AA145" s="51" t="s">
        <v>474</v>
      </c>
      <c r="AB145" s="51" t="s">
        <v>474</v>
      </c>
      <c r="AC145" s="51" t="s">
        <v>474</v>
      </c>
      <c r="AD145" s="51" t="s">
        <v>474</v>
      </c>
      <c r="AE145" s="51" t="s">
        <v>474</v>
      </c>
      <c r="AF145" s="51" t="s">
        <v>474</v>
      </c>
      <c r="AG145" s="51" t="s">
        <v>474</v>
      </c>
    </row>
    <row r="146" customFormat="false" ht="12.75" hidden="false" customHeight="true" outlineLevel="0" collapsed="false">
      <c r="A146" s="40" t="s">
        <v>369</v>
      </c>
      <c r="B146" s="56" t="str">
        <f aca="false" t="array" ref="B146:B146">INDEX(Countries!$D$2:$D$255, MATCH(A146, Countries!$B$2:$B$255, 0))</f>
        <v>ALB</v>
      </c>
      <c r="C146" s="70" t="s">
        <v>474</v>
      </c>
      <c r="D146" s="70" t="s">
        <v>474</v>
      </c>
      <c r="E146" s="70" t="s">
        <v>474</v>
      </c>
      <c r="F146" s="70" t="s">
        <v>474</v>
      </c>
      <c r="G146" s="70" t="s">
        <v>474</v>
      </c>
      <c r="H146" s="70" t="s">
        <v>474</v>
      </c>
      <c r="I146" s="70" t="s">
        <v>474</v>
      </c>
      <c r="J146" s="70" t="s">
        <v>474</v>
      </c>
      <c r="K146" s="70" t="s">
        <v>474</v>
      </c>
      <c r="L146" s="70" t="s">
        <v>474</v>
      </c>
      <c r="M146" s="40" t="s">
        <v>474</v>
      </c>
      <c r="N146" s="40" t="s">
        <v>474</v>
      </c>
      <c r="O146" s="51" t="s">
        <v>474</v>
      </c>
      <c r="P146" s="51" t="s">
        <v>474</v>
      </c>
      <c r="Q146" s="51" t="s">
        <v>474</v>
      </c>
      <c r="R146" s="51" t="s">
        <v>474</v>
      </c>
      <c r="S146" s="51" t="s">
        <v>474</v>
      </c>
      <c r="T146" s="51" t="s">
        <v>474</v>
      </c>
      <c r="U146" s="51" t="s">
        <v>474</v>
      </c>
      <c r="V146" s="51" t="s">
        <v>474</v>
      </c>
      <c r="W146" s="51" t="s">
        <v>474</v>
      </c>
      <c r="X146" s="51" t="s">
        <v>474</v>
      </c>
      <c r="Y146" s="51" t="s">
        <v>474</v>
      </c>
      <c r="Z146" s="51" t="s">
        <v>474</v>
      </c>
      <c r="AA146" s="51" t="s">
        <v>474</v>
      </c>
      <c r="AB146" s="51" t="s">
        <v>474</v>
      </c>
      <c r="AC146" s="51" t="s">
        <v>474</v>
      </c>
      <c r="AD146" s="51" t="s">
        <v>474</v>
      </c>
      <c r="AE146" s="51" t="s">
        <v>474</v>
      </c>
      <c r="AF146" s="51" t="s">
        <v>474</v>
      </c>
      <c r="AG146" s="51" t="s">
        <v>474</v>
      </c>
    </row>
    <row r="147" customFormat="false" ht="12.75" hidden="false" customHeight="true" outlineLevel="0" collapsed="false">
      <c r="A147" s="40" t="s">
        <v>370</v>
      </c>
      <c r="B147" s="56" t="str">
        <f aca="false" t="array" ref="B147:B147">INDEX(Countries!$D$2:$D$255, MATCH(A147, Countries!$B$2:$B$255, 0))</f>
        <v>DZA</v>
      </c>
      <c r="C147" s="70" t="s">
        <v>474</v>
      </c>
      <c r="D147" s="70" t="s">
        <v>474</v>
      </c>
      <c r="E147" s="70" t="s">
        <v>474</v>
      </c>
      <c r="F147" s="70" t="s">
        <v>474</v>
      </c>
      <c r="G147" s="70" t="s">
        <v>474</v>
      </c>
      <c r="H147" s="70" t="s">
        <v>474</v>
      </c>
      <c r="I147" s="70" t="s">
        <v>474</v>
      </c>
      <c r="J147" s="70" t="s">
        <v>474</v>
      </c>
      <c r="K147" s="70" t="s">
        <v>474</v>
      </c>
      <c r="L147" s="70" t="s">
        <v>474</v>
      </c>
      <c r="M147" s="40" t="s">
        <v>474</v>
      </c>
      <c r="N147" s="40" t="s">
        <v>474</v>
      </c>
      <c r="O147" s="51" t="s">
        <v>474</v>
      </c>
      <c r="P147" s="51" t="s">
        <v>474</v>
      </c>
      <c r="Q147" s="51" t="s">
        <v>474</v>
      </c>
      <c r="R147" s="51" t="s">
        <v>474</v>
      </c>
      <c r="S147" s="51" t="s">
        <v>474</v>
      </c>
      <c r="T147" s="51" t="s">
        <v>474</v>
      </c>
      <c r="U147" s="51" t="s">
        <v>474</v>
      </c>
      <c r="V147" s="51" t="s">
        <v>474</v>
      </c>
      <c r="W147" s="51" t="s">
        <v>474</v>
      </c>
      <c r="X147" s="51" t="s">
        <v>474</v>
      </c>
      <c r="Y147" s="51" t="s">
        <v>474</v>
      </c>
      <c r="Z147" s="51" t="s">
        <v>474</v>
      </c>
      <c r="AA147" s="51" t="s">
        <v>474</v>
      </c>
      <c r="AB147" s="51" t="s">
        <v>474</v>
      </c>
      <c r="AC147" s="51" t="s">
        <v>474</v>
      </c>
      <c r="AD147" s="51" t="s">
        <v>474</v>
      </c>
      <c r="AE147" s="51" t="s">
        <v>474</v>
      </c>
      <c r="AF147" s="51" t="s">
        <v>474</v>
      </c>
      <c r="AG147" s="51" t="s">
        <v>474</v>
      </c>
    </row>
    <row r="148" customFormat="false" ht="12.75" hidden="false" customHeight="true" outlineLevel="0" collapsed="false">
      <c r="A148" s="40" t="s">
        <v>371</v>
      </c>
      <c r="B148" s="56" t="str">
        <f aca="false" t="array" ref="B148:B148">INDEX(Countries!$D$2:$D$255, MATCH(A148, Countries!$B$2:$B$255, 0))</f>
        <v>SWE</v>
      </c>
      <c r="C148" s="70" t="s">
        <v>474</v>
      </c>
      <c r="D148" s="70" t="s">
        <v>474</v>
      </c>
      <c r="E148" s="70" t="s">
        <v>474</v>
      </c>
      <c r="F148" s="70" t="s">
        <v>474</v>
      </c>
      <c r="G148" s="70" t="s">
        <v>474</v>
      </c>
      <c r="H148" s="70" t="s">
        <v>474</v>
      </c>
      <c r="I148" s="70" t="s">
        <v>474</v>
      </c>
      <c r="J148" s="70" t="s">
        <v>474</v>
      </c>
      <c r="K148" s="70" t="s">
        <v>474</v>
      </c>
      <c r="L148" s="70" t="s">
        <v>474</v>
      </c>
      <c r="M148" s="40" t="s">
        <v>474</v>
      </c>
      <c r="N148" s="40" t="s">
        <v>474</v>
      </c>
      <c r="O148" s="51" t="s">
        <v>474</v>
      </c>
      <c r="P148" s="51" t="s">
        <v>474</v>
      </c>
      <c r="Q148" s="51" t="s">
        <v>474</v>
      </c>
      <c r="R148" s="51" t="s">
        <v>474</v>
      </c>
      <c r="S148" s="51" t="s">
        <v>474</v>
      </c>
      <c r="T148" s="51" t="s">
        <v>474</v>
      </c>
      <c r="U148" s="51" t="s">
        <v>474</v>
      </c>
      <c r="V148" s="51" t="s">
        <v>474</v>
      </c>
      <c r="W148" s="51" t="s">
        <v>474</v>
      </c>
      <c r="X148" s="51" t="s">
        <v>474</v>
      </c>
      <c r="Y148" s="51" t="s">
        <v>474</v>
      </c>
      <c r="Z148" s="51" t="s">
        <v>474</v>
      </c>
      <c r="AA148" s="51" t="s">
        <v>474</v>
      </c>
      <c r="AB148" s="51" t="s">
        <v>474</v>
      </c>
      <c r="AC148" s="51" t="s">
        <v>474</v>
      </c>
      <c r="AD148" s="51" t="s">
        <v>474</v>
      </c>
      <c r="AE148" s="51" t="s">
        <v>474</v>
      </c>
      <c r="AF148" s="51" t="s">
        <v>474</v>
      </c>
      <c r="AG148" s="51" t="s">
        <v>474</v>
      </c>
    </row>
    <row r="149" customFormat="false" ht="12.75" hidden="false" customHeight="true" outlineLevel="0" collapsed="false">
      <c r="A149" s="40" t="s">
        <v>372</v>
      </c>
      <c r="B149" s="56" t="str">
        <f aca="false" t="array" ref="B149:B149">INDEX(Countries!$D$2:$D$255, MATCH(A149, Countries!$B$2:$B$255, 0))</f>
        <v>ISR</v>
      </c>
      <c r="C149" s="70" t="s">
        <v>474</v>
      </c>
      <c r="D149" s="70" t="s">
        <v>474</v>
      </c>
      <c r="E149" s="70" t="s">
        <v>474</v>
      </c>
      <c r="F149" s="70" t="s">
        <v>474</v>
      </c>
      <c r="G149" s="70" t="s">
        <v>474</v>
      </c>
      <c r="H149" s="70" t="s">
        <v>474</v>
      </c>
      <c r="I149" s="70" t="s">
        <v>474</v>
      </c>
      <c r="J149" s="70" t="s">
        <v>474</v>
      </c>
      <c r="K149" s="70" t="s">
        <v>474</v>
      </c>
      <c r="L149" s="70" t="s">
        <v>474</v>
      </c>
      <c r="M149" s="40" t="s">
        <v>474</v>
      </c>
      <c r="N149" s="40" t="s">
        <v>474</v>
      </c>
      <c r="O149" s="51" t="s">
        <v>474</v>
      </c>
      <c r="P149" s="51" t="s">
        <v>474</v>
      </c>
      <c r="Q149" s="51" t="s">
        <v>474</v>
      </c>
      <c r="R149" s="51" t="s">
        <v>474</v>
      </c>
      <c r="S149" s="51" t="s">
        <v>474</v>
      </c>
      <c r="T149" s="51" t="s">
        <v>474</v>
      </c>
      <c r="U149" s="51" t="s">
        <v>474</v>
      </c>
      <c r="V149" s="51" t="s">
        <v>474</v>
      </c>
      <c r="W149" s="51" t="s">
        <v>474</v>
      </c>
      <c r="X149" s="51" t="s">
        <v>474</v>
      </c>
      <c r="Y149" s="51" t="s">
        <v>474</v>
      </c>
      <c r="Z149" s="51" t="s">
        <v>474</v>
      </c>
      <c r="AA149" s="51" t="s">
        <v>474</v>
      </c>
      <c r="AB149" s="51" t="s">
        <v>474</v>
      </c>
      <c r="AC149" s="51" t="s">
        <v>474</v>
      </c>
      <c r="AD149" s="51" t="s">
        <v>474</v>
      </c>
      <c r="AE149" s="51" t="s">
        <v>474</v>
      </c>
      <c r="AF149" s="51" t="s">
        <v>474</v>
      </c>
      <c r="AG149" s="51" t="s">
        <v>474</v>
      </c>
    </row>
    <row r="150" customFormat="false" ht="12.75" hidden="false" customHeight="true" outlineLevel="0" collapsed="false">
      <c r="A150" s="40" t="s">
        <v>373</v>
      </c>
      <c r="B150" s="56" t="str">
        <f aca="false" t="array" ref="B150:B150">INDEX(Countries!$D$2:$D$255, MATCH(A150, Countries!$B$2:$B$255, 0))</f>
        <v>MSR</v>
      </c>
      <c r="C150" s="70" t="s">
        <v>474</v>
      </c>
      <c r="D150" s="70" t="s">
        <v>474</v>
      </c>
      <c r="E150" s="70" t="s">
        <v>474</v>
      </c>
      <c r="F150" s="70" t="s">
        <v>474</v>
      </c>
      <c r="G150" s="70" t="s">
        <v>474</v>
      </c>
      <c r="H150" s="70" t="s">
        <v>474</v>
      </c>
      <c r="I150" s="70" t="s">
        <v>474</v>
      </c>
      <c r="J150" s="70" t="s">
        <v>474</v>
      </c>
      <c r="K150" s="70" t="s">
        <v>474</v>
      </c>
      <c r="L150" s="70" t="s">
        <v>474</v>
      </c>
      <c r="M150" s="40" t="s">
        <v>474</v>
      </c>
      <c r="N150" s="40" t="s">
        <v>474</v>
      </c>
      <c r="O150" s="51" t="s">
        <v>474</v>
      </c>
      <c r="P150" s="51" t="s">
        <v>474</v>
      </c>
      <c r="Q150" s="51" t="s">
        <v>474</v>
      </c>
      <c r="R150" s="51" t="s">
        <v>474</v>
      </c>
      <c r="S150" s="51" t="s">
        <v>474</v>
      </c>
      <c r="T150" s="51" t="s">
        <v>474</v>
      </c>
      <c r="U150" s="51" t="s">
        <v>474</v>
      </c>
      <c r="V150" s="51" t="s">
        <v>474</v>
      </c>
      <c r="W150" s="51" t="s">
        <v>474</v>
      </c>
      <c r="X150" s="51" t="s">
        <v>474</v>
      </c>
      <c r="Y150" s="51" t="s">
        <v>474</v>
      </c>
      <c r="Z150" s="51" t="s">
        <v>474</v>
      </c>
      <c r="AA150" s="51" t="s">
        <v>474</v>
      </c>
      <c r="AB150" s="51" t="s">
        <v>474</v>
      </c>
      <c r="AC150" s="51" t="s">
        <v>474</v>
      </c>
      <c r="AD150" s="51" t="s">
        <v>474</v>
      </c>
      <c r="AE150" s="51" t="s">
        <v>474</v>
      </c>
      <c r="AF150" s="51" t="s">
        <v>474</v>
      </c>
      <c r="AG150" s="51" t="s">
        <v>474</v>
      </c>
    </row>
    <row r="151" customFormat="false" ht="12.75" hidden="false" customHeight="true" outlineLevel="0" collapsed="false">
      <c r="A151" s="40" t="s">
        <v>374</v>
      </c>
      <c r="B151" s="56" t="str">
        <f aca="false" t="array" ref="B151:B151">INDEX(Countries!$D$2:$D$255, MATCH(A151, Countries!$B$2:$B$255, 0))</f>
        <v>LBY</v>
      </c>
      <c r="C151" s="70" t="s">
        <v>474</v>
      </c>
      <c r="D151" s="70" t="s">
        <v>474</v>
      </c>
      <c r="E151" s="70" t="s">
        <v>474</v>
      </c>
      <c r="F151" s="70" t="s">
        <v>474</v>
      </c>
      <c r="G151" s="70" t="s">
        <v>474</v>
      </c>
      <c r="H151" s="70" t="s">
        <v>474</v>
      </c>
      <c r="I151" s="70" t="s">
        <v>474</v>
      </c>
      <c r="J151" s="70" t="s">
        <v>474</v>
      </c>
      <c r="K151" s="70" t="s">
        <v>474</v>
      </c>
      <c r="L151" s="70" t="s">
        <v>474</v>
      </c>
      <c r="M151" s="40" t="s">
        <v>474</v>
      </c>
      <c r="N151" s="40" t="s">
        <v>474</v>
      </c>
      <c r="O151" s="51" t="s">
        <v>474</v>
      </c>
      <c r="P151" s="51" t="s">
        <v>474</v>
      </c>
      <c r="Q151" s="51" t="s">
        <v>474</v>
      </c>
      <c r="R151" s="51" t="s">
        <v>474</v>
      </c>
      <c r="S151" s="51" t="s">
        <v>474</v>
      </c>
      <c r="T151" s="51" t="s">
        <v>474</v>
      </c>
      <c r="U151" s="51" t="s">
        <v>474</v>
      </c>
      <c r="V151" s="51" t="s">
        <v>474</v>
      </c>
      <c r="W151" s="51" t="s">
        <v>474</v>
      </c>
      <c r="X151" s="51" t="s">
        <v>474</v>
      </c>
      <c r="Y151" s="51" t="s">
        <v>474</v>
      </c>
      <c r="Z151" s="51" t="s">
        <v>474</v>
      </c>
      <c r="AA151" s="51" t="s">
        <v>474</v>
      </c>
      <c r="AB151" s="51" t="s">
        <v>474</v>
      </c>
      <c r="AC151" s="51" t="s">
        <v>474</v>
      </c>
      <c r="AD151" s="51" t="s">
        <v>474</v>
      </c>
      <c r="AE151" s="51" t="s">
        <v>474</v>
      </c>
      <c r="AF151" s="51" t="s">
        <v>474</v>
      </c>
      <c r="AG151" s="51" t="s">
        <v>474</v>
      </c>
    </row>
    <row r="152" customFormat="false" ht="12.75" hidden="false" customHeight="true" outlineLevel="0" collapsed="false">
      <c r="A152" s="40" t="s">
        <v>375</v>
      </c>
      <c r="B152" s="56" t="str">
        <f aca="false" t="array" ref="B152:B152">INDEX(Countries!$D$2:$D$255, MATCH(A152, Countries!$B$2:$B$255, 0))</f>
        <v>NLD</v>
      </c>
      <c r="C152" s="70" t="s">
        <v>474</v>
      </c>
      <c r="D152" s="70" t="s">
        <v>474</v>
      </c>
      <c r="E152" s="70" t="s">
        <v>474</v>
      </c>
      <c r="F152" s="70" t="s">
        <v>474</v>
      </c>
      <c r="G152" s="70" t="s">
        <v>474</v>
      </c>
      <c r="H152" s="70" t="s">
        <v>474</v>
      </c>
      <c r="I152" s="70" t="s">
        <v>474</v>
      </c>
      <c r="J152" s="70" t="s">
        <v>474</v>
      </c>
      <c r="K152" s="70" t="s">
        <v>474</v>
      </c>
      <c r="L152" s="70" t="s">
        <v>474</v>
      </c>
      <c r="M152" s="40" t="s">
        <v>474</v>
      </c>
      <c r="N152" s="40" t="s">
        <v>474</v>
      </c>
      <c r="O152" s="51" t="s">
        <v>474</v>
      </c>
      <c r="P152" s="51" t="s">
        <v>474</v>
      </c>
      <c r="Q152" s="51" t="s">
        <v>474</v>
      </c>
      <c r="R152" s="51" t="s">
        <v>474</v>
      </c>
      <c r="S152" s="51" t="s">
        <v>474</v>
      </c>
      <c r="T152" s="51" t="s">
        <v>474</v>
      </c>
      <c r="U152" s="51" t="s">
        <v>474</v>
      </c>
      <c r="V152" s="51" t="s">
        <v>474</v>
      </c>
      <c r="W152" s="51" t="s">
        <v>474</v>
      </c>
      <c r="X152" s="51" t="s">
        <v>474</v>
      </c>
      <c r="Y152" s="51" t="s">
        <v>474</v>
      </c>
      <c r="Z152" s="51" t="s">
        <v>474</v>
      </c>
      <c r="AA152" s="51" t="s">
        <v>474</v>
      </c>
      <c r="AB152" s="51" t="s">
        <v>474</v>
      </c>
      <c r="AC152" s="51" t="s">
        <v>474</v>
      </c>
      <c r="AD152" s="51" t="s">
        <v>474</v>
      </c>
      <c r="AE152" s="51" t="s">
        <v>474</v>
      </c>
      <c r="AF152" s="51" t="s">
        <v>474</v>
      </c>
      <c r="AG152" s="51" t="s">
        <v>474</v>
      </c>
    </row>
    <row r="153" customFormat="false" ht="12.75" hidden="false" customHeight="true" outlineLevel="0" collapsed="false">
      <c r="A153" s="40" t="s">
        <v>376</v>
      </c>
      <c r="B153" s="56" t="str">
        <f aca="false" t="array" ref="B153:B153">INDEX(Countries!$D$2:$D$255, MATCH(A153, Countries!$B$2:$B$255, 0))</f>
        <v>POL</v>
      </c>
      <c r="C153" s="70" t="s">
        <v>474</v>
      </c>
      <c r="D153" s="70" t="s">
        <v>474</v>
      </c>
      <c r="E153" s="70" t="s">
        <v>474</v>
      </c>
      <c r="F153" s="70" t="s">
        <v>474</v>
      </c>
      <c r="G153" s="70" t="s">
        <v>474</v>
      </c>
      <c r="H153" s="70" t="s">
        <v>474</v>
      </c>
      <c r="I153" s="70" t="s">
        <v>474</v>
      </c>
      <c r="J153" s="70" t="s">
        <v>474</v>
      </c>
      <c r="K153" s="70" t="s">
        <v>474</v>
      </c>
      <c r="L153" s="70" t="s">
        <v>474</v>
      </c>
      <c r="M153" s="40" t="s">
        <v>474</v>
      </c>
      <c r="N153" s="40" t="s">
        <v>474</v>
      </c>
      <c r="O153" s="51" t="s">
        <v>474</v>
      </c>
      <c r="P153" s="51" t="s">
        <v>474</v>
      </c>
      <c r="Q153" s="51" t="s">
        <v>474</v>
      </c>
      <c r="R153" s="51" t="s">
        <v>474</v>
      </c>
      <c r="S153" s="51" t="s">
        <v>474</v>
      </c>
      <c r="T153" s="51" t="s">
        <v>474</v>
      </c>
      <c r="U153" s="51" t="s">
        <v>474</v>
      </c>
      <c r="V153" s="51" t="s">
        <v>474</v>
      </c>
      <c r="W153" s="51" t="s">
        <v>474</v>
      </c>
      <c r="X153" s="51" t="s">
        <v>474</v>
      </c>
      <c r="Y153" s="51" t="s">
        <v>474</v>
      </c>
      <c r="Z153" s="51" t="s">
        <v>474</v>
      </c>
      <c r="AA153" s="51" t="s">
        <v>474</v>
      </c>
      <c r="AB153" s="51" t="s">
        <v>474</v>
      </c>
      <c r="AC153" s="51" t="s">
        <v>474</v>
      </c>
      <c r="AD153" s="51" t="s">
        <v>474</v>
      </c>
      <c r="AE153" s="51" t="s">
        <v>474</v>
      </c>
      <c r="AF153" s="51" t="s">
        <v>474</v>
      </c>
      <c r="AG153" s="51" t="s">
        <v>474</v>
      </c>
    </row>
    <row r="154" customFormat="false" ht="12.75" hidden="false" customHeight="true" outlineLevel="0" collapsed="false">
      <c r="A154" s="40" t="s">
        <v>377</v>
      </c>
      <c r="B154" s="56" t="str">
        <f aca="false" t="array" ref="B154:B154">INDEX(Countries!$D$2:$D$255, MATCH(A154, Countries!$B$2:$B$255, 0))</f>
        <v>TUR</v>
      </c>
      <c r="C154" s="70" t="s">
        <v>474</v>
      </c>
      <c r="D154" s="70" t="s">
        <v>474</v>
      </c>
      <c r="E154" s="70" t="s">
        <v>474</v>
      </c>
      <c r="F154" s="70" t="s">
        <v>474</v>
      </c>
      <c r="G154" s="70" t="s">
        <v>474</v>
      </c>
      <c r="H154" s="70" t="s">
        <v>474</v>
      </c>
      <c r="I154" s="70" t="s">
        <v>474</v>
      </c>
      <c r="J154" s="70" t="s">
        <v>474</v>
      </c>
      <c r="K154" s="70" t="s">
        <v>474</v>
      </c>
      <c r="L154" s="70" t="s">
        <v>474</v>
      </c>
      <c r="M154" s="40" t="s">
        <v>474</v>
      </c>
      <c r="N154" s="40" t="s">
        <v>474</v>
      </c>
      <c r="O154" s="51" t="s">
        <v>474</v>
      </c>
      <c r="P154" s="51" t="s">
        <v>474</v>
      </c>
      <c r="Q154" s="51" t="s">
        <v>474</v>
      </c>
      <c r="R154" s="51" t="s">
        <v>474</v>
      </c>
      <c r="S154" s="51" t="s">
        <v>474</v>
      </c>
      <c r="T154" s="51" t="s">
        <v>474</v>
      </c>
      <c r="U154" s="51" t="s">
        <v>474</v>
      </c>
      <c r="V154" s="51" t="s">
        <v>474</v>
      </c>
      <c r="W154" s="51" t="s">
        <v>474</v>
      </c>
      <c r="X154" s="51" t="s">
        <v>474</v>
      </c>
      <c r="Y154" s="51" t="s">
        <v>474</v>
      </c>
      <c r="Z154" s="51" t="s">
        <v>474</v>
      </c>
      <c r="AA154" s="51" t="s">
        <v>474</v>
      </c>
      <c r="AB154" s="51" t="s">
        <v>474</v>
      </c>
      <c r="AC154" s="51" t="s">
        <v>474</v>
      </c>
      <c r="AD154" s="51" t="s">
        <v>474</v>
      </c>
      <c r="AE154" s="51" t="s">
        <v>474</v>
      </c>
      <c r="AF154" s="51" t="s">
        <v>474</v>
      </c>
      <c r="AG154" s="51" t="s">
        <v>474</v>
      </c>
    </row>
    <row r="155" customFormat="false" ht="12.75" hidden="false" customHeight="true" outlineLevel="0" collapsed="false">
      <c r="A155" s="40" t="s">
        <v>378</v>
      </c>
      <c r="B155" s="56" t="str">
        <f aca="false" t="array" ref="B155:B155">INDEX(Countries!$D$2:$D$255, MATCH(A155, Countries!$B$2:$B$255, 0))</f>
        <v>JOR</v>
      </c>
      <c r="C155" s="70" t="s">
        <v>474</v>
      </c>
      <c r="D155" s="70" t="s">
        <v>474</v>
      </c>
      <c r="E155" s="70" t="s">
        <v>474</v>
      </c>
      <c r="F155" s="70" t="s">
        <v>474</v>
      </c>
      <c r="G155" s="70" t="s">
        <v>474</v>
      </c>
      <c r="H155" s="70" t="s">
        <v>474</v>
      </c>
      <c r="I155" s="70" t="s">
        <v>474</v>
      </c>
      <c r="J155" s="70" t="s">
        <v>474</v>
      </c>
      <c r="K155" s="70" t="s">
        <v>474</v>
      </c>
      <c r="L155" s="70" t="s">
        <v>474</v>
      </c>
      <c r="M155" s="40" t="s">
        <v>474</v>
      </c>
      <c r="N155" s="40" t="s">
        <v>474</v>
      </c>
      <c r="O155" s="51" t="s">
        <v>474</v>
      </c>
      <c r="P155" s="51" t="s">
        <v>474</v>
      </c>
      <c r="Q155" s="51" t="s">
        <v>474</v>
      </c>
      <c r="R155" s="51" t="s">
        <v>474</v>
      </c>
      <c r="S155" s="51" t="s">
        <v>474</v>
      </c>
      <c r="T155" s="51" t="s">
        <v>474</v>
      </c>
      <c r="U155" s="51" t="s">
        <v>474</v>
      </c>
      <c r="V155" s="51" t="s">
        <v>474</v>
      </c>
      <c r="W155" s="51" t="s">
        <v>474</v>
      </c>
      <c r="X155" s="51" t="s">
        <v>474</v>
      </c>
      <c r="Y155" s="51" t="s">
        <v>474</v>
      </c>
      <c r="Z155" s="51" t="s">
        <v>474</v>
      </c>
      <c r="AA155" s="51" t="s">
        <v>474</v>
      </c>
      <c r="AB155" s="51" t="s">
        <v>474</v>
      </c>
      <c r="AC155" s="51" t="s">
        <v>474</v>
      </c>
      <c r="AD155" s="51" t="s">
        <v>474</v>
      </c>
      <c r="AE155" s="51" t="s">
        <v>474</v>
      </c>
      <c r="AF155" s="51" t="s">
        <v>474</v>
      </c>
      <c r="AG155" s="51" t="s">
        <v>474</v>
      </c>
    </row>
    <row r="156" customFormat="false" ht="12.75" hidden="false" customHeight="true" outlineLevel="0" collapsed="false">
      <c r="A156" s="40" t="s">
        <v>379</v>
      </c>
      <c r="B156" s="56" t="str">
        <f aca="false" t="array" ref="B156:B156">INDEX(Countries!$D$2:$D$255, MATCH(A156, Countries!$B$2:$B$255, 0))</f>
        <v>SVN</v>
      </c>
      <c r="C156" s="70" t="s">
        <v>474</v>
      </c>
      <c r="D156" s="70" t="s">
        <v>474</v>
      </c>
      <c r="E156" s="70" t="s">
        <v>474</v>
      </c>
      <c r="F156" s="70" t="s">
        <v>474</v>
      </c>
      <c r="G156" s="70" t="s">
        <v>474</v>
      </c>
      <c r="H156" s="70" t="s">
        <v>474</v>
      </c>
      <c r="I156" s="70" t="s">
        <v>474</v>
      </c>
      <c r="J156" s="70" t="s">
        <v>474</v>
      </c>
      <c r="K156" s="70" t="s">
        <v>474</v>
      </c>
      <c r="L156" s="70" t="s">
        <v>474</v>
      </c>
      <c r="M156" s="40" t="s">
        <v>474</v>
      </c>
      <c r="N156" s="40" t="s">
        <v>474</v>
      </c>
      <c r="O156" s="51" t="s">
        <v>474</v>
      </c>
      <c r="P156" s="51" t="s">
        <v>474</v>
      </c>
      <c r="Q156" s="51" t="s">
        <v>474</v>
      </c>
      <c r="R156" s="51" t="s">
        <v>474</v>
      </c>
      <c r="S156" s="51" t="s">
        <v>474</v>
      </c>
      <c r="T156" s="51" t="s">
        <v>474</v>
      </c>
      <c r="U156" s="51" t="s">
        <v>474</v>
      </c>
      <c r="V156" s="51" t="s">
        <v>474</v>
      </c>
      <c r="W156" s="51" t="s">
        <v>474</v>
      </c>
      <c r="X156" s="51" t="s">
        <v>474</v>
      </c>
      <c r="Y156" s="51" t="s">
        <v>474</v>
      </c>
      <c r="Z156" s="51" t="s">
        <v>474</v>
      </c>
      <c r="AA156" s="51" t="s">
        <v>474</v>
      </c>
      <c r="AB156" s="51" t="s">
        <v>474</v>
      </c>
      <c r="AC156" s="51" t="s">
        <v>474</v>
      </c>
      <c r="AD156" s="51" t="s">
        <v>474</v>
      </c>
      <c r="AE156" s="51" t="s">
        <v>474</v>
      </c>
      <c r="AF156" s="51" t="s">
        <v>474</v>
      </c>
      <c r="AG156" s="51" t="s">
        <v>474</v>
      </c>
    </row>
    <row r="157" customFormat="false" ht="12.75" hidden="false" customHeight="true" outlineLevel="0" collapsed="false">
      <c r="A157" s="40" t="s">
        <v>380</v>
      </c>
      <c r="B157" s="56" t="str">
        <f aca="false" t="array" ref="B157:B157">INDEX(Countries!$D$2:$D$255, MATCH(A157, Countries!$B$2:$B$255, 0))</f>
        <v>ARG</v>
      </c>
      <c r="C157" s="70" t="s">
        <v>474</v>
      </c>
      <c r="D157" s="70" t="s">
        <v>474</v>
      </c>
      <c r="E157" s="70" t="s">
        <v>474</v>
      </c>
      <c r="F157" s="70" t="s">
        <v>474</v>
      </c>
      <c r="G157" s="70" t="s">
        <v>474</v>
      </c>
      <c r="H157" s="70" t="s">
        <v>474</v>
      </c>
      <c r="I157" s="70" t="s">
        <v>474</v>
      </c>
      <c r="J157" s="70" t="s">
        <v>474</v>
      </c>
      <c r="K157" s="70" t="s">
        <v>474</v>
      </c>
      <c r="L157" s="70" t="s">
        <v>474</v>
      </c>
      <c r="M157" s="40" t="s">
        <v>474</v>
      </c>
      <c r="N157" s="40" t="s">
        <v>474</v>
      </c>
      <c r="O157" s="51" t="s">
        <v>474</v>
      </c>
      <c r="P157" s="51" t="s">
        <v>474</v>
      </c>
      <c r="Q157" s="51" t="s">
        <v>474</v>
      </c>
      <c r="R157" s="51" t="s">
        <v>474</v>
      </c>
      <c r="S157" s="51" t="s">
        <v>474</v>
      </c>
      <c r="T157" s="51" t="s">
        <v>474</v>
      </c>
      <c r="U157" s="51" t="s">
        <v>474</v>
      </c>
      <c r="V157" s="51" t="s">
        <v>474</v>
      </c>
      <c r="W157" s="51" t="s">
        <v>474</v>
      </c>
      <c r="X157" s="51" t="s">
        <v>474</v>
      </c>
      <c r="Y157" s="51" t="s">
        <v>474</v>
      </c>
      <c r="Z157" s="51" t="s">
        <v>474</v>
      </c>
      <c r="AA157" s="51" t="s">
        <v>474</v>
      </c>
      <c r="AB157" s="51" t="s">
        <v>474</v>
      </c>
      <c r="AC157" s="51" t="s">
        <v>474</v>
      </c>
      <c r="AD157" s="51" t="s">
        <v>474</v>
      </c>
      <c r="AE157" s="51" t="s">
        <v>474</v>
      </c>
      <c r="AF157" s="51" t="s">
        <v>474</v>
      </c>
      <c r="AG157" s="51" t="s">
        <v>474</v>
      </c>
    </row>
    <row r="158" customFormat="false" ht="12.75" hidden="false" customHeight="true" outlineLevel="0" collapsed="false">
      <c r="A158" s="40" t="s">
        <v>381</v>
      </c>
      <c r="B158" s="56" t="str">
        <f aca="false" t="array" ref="B158:B158">INDEX(Countries!$D$2:$D$255, MATCH(A158, Countries!$B$2:$B$255, 0))</f>
        <v>AZE</v>
      </c>
      <c r="C158" s="70" t="s">
        <v>474</v>
      </c>
      <c r="D158" s="70" t="s">
        <v>474</v>
      </c>
      <c r="E158" s="70" t="s">
        <v>474</v>
      </c>
      <c r="F158" s="70" t="s">
        <v>474</v>
      </c>
      <c r="G158" s="70" t="s">
        <v>474</v>
      </c>
      <c r="H158" s="70" t="s">
        <v>474</v>
      </c>
      <c r="I158" s="70" t="s">
        <v>474</v>
      </c>
      <c r="J158" s="70" t="s">
        <v>474</v>
      </c>
      <c r="K158" s="70" t="s">
        <v>474</v>
      </c>
      <c r="L158" s="70" t="s">
        <v>474</v>
      </c>
      <c r="M158" s="40" t="s">
        <v>474</v>
      </c>
      <c r="N158" s="40" t="s">
        <v>474</v>
      </c>
      <c r="O158" s="51" t="s">
        <v>474</v>
      </c>
      <c r="P158" s="51" t="s">
        <v>474</v>
      </c>
      <c r="Q158" s="51" t="s">
        <v>474</v>
      </c>
      <c r="R158" s="51" t="s">
        <v>474</v>
      </c>
      <c r="S158" s="51" t="s">
        <v>474</v>
      </c>
      <c r="T158" s="51" t="s">
        <v>474</v>
      </c>
      <c r="U158" s="51" t="s">
        <v>474</v>
      </c>
      <c r="V158" s="51" t="s">
        <v>474</v>
      </c>
      <c r="W158" s="51" t="s">
        <v>474</v>
      </c>
      <c r="X158" s="51" t="s">
        <v>474</v>
      </c>
      <c r="Y158" s="51" t="s">
        <v>474</v>
      </c>
      <c r="Z158" s="51" t="s">
        <v>474</v>
      </c>
      <c r="AA158" s="51" t="s">
        <v>474</v>
      </c>
      <c r="AB158" s="51" t="s">
        <v>474</v>
      </c>
      <c r="AC158" s="51" t="s">
        <v>474</v>
      </c>
      <c r="AD158" s="51" t="s">
        <v>474</v>
      </c>
      <c r="AE158" s="51" t="s">
        <v>474</v>
      </c>
      <c r="AF158" s="51" t="s">
        <v>474</v>
      </c>
      <c r="AG158" s="51" t="s">
        <v>474</v>
      </c>
    </row>
    <row r="159" customFormat="false" ht="12.75" hidden="false" customHeight="true" outlineLevel="0" collapsed="false">
      <c r="A159" s="40" t="s">
        <v>382</v>
      </c>
      <c r="B159" s="56" t="str">
        <f aca="false" t="array" ref="B159:B159">INDEX(Countries!$D$2:$D$255, MATCH(A159, Countries!$B$2:$B$255, 0))</f>
        <v>BEL</v>
      </c>
      <c r="C159" s="70" t="s">
        <v>474</v>
      </c>
      <c r="D159" s="70" t="s">
        <v>474</v>
      </c>
      <c r="E159" s="70" t="s">
        <v>474</v>
      </c>
      <c r="F159" s="70" t="s">
        <v>474</v>
      </c>
      <c r="G159" s="70" t="s">
        <v>474</v>
      </c>
      <c r="H159" s="70" t="s">
        <v>474</v>
      </c>
      <c r="I159" s="70" t="s">
        <v>474</v>
      </c>
      <c r="J159" s="70" t="s">
        <v>474</v>
      </c>
      <c r="K159" s="70" t="s">
        <v>474</v>
      </c>
      <c r="L159" s="70" t="s">
        <v>474</v>
      </c>
      <c r="M159" s="40" t="s">
        <v>474</v>
      </c>
      <c r="N159" s="40" t="s">
        <v>474</v>
      </c>
      <c r="O159" s="51" t="s">
        <v>474</v>
      </c>
      <c r="P159" s="51" t="s">
        <v>474</v>
      </c>
      <c r="Q159" s="51" t="s">
        <v>474</v>
      </c>
      <c r="R159" s="51" t="s">
        <v>474</v>
      </c>
      <c r="S159" s="51" t="s">
        <v>474</v>
      </c>
      <c r="T159" s="51" t="s">
        <v>474</v>
      </c>
      <c r="U159" s="51" t="s">
        <v>474</v>
      </c>
      <c r="V159" s="51" t="s">
        <v>474</v>
      </c>
      <c r="W159" s="51" t="s">
        <v>474</v>
      </c>
      <c r="X159" s="51" t="s">
        <v>474</v>
      </c>
      <c r="Y159" s="51" t="s">
        <v>474</v>
      </c>
      <c r="Z159" s="51" t="s">
        <v>474</v>
      </c>
      <c r="AA159" s="51" t="s">
        <v>474</v>
      </c>
      <c r="AB159" s="51" t="s">
        <v>474</v>
      </c>
      <c r="AC159" s="51" t="s">
        <v>474</v>
      </c>
      <c r="AD159" s="51" t="s">
        <v>474</v>
      </c>
      <c r="AE159" s="51" t="s">
        <v>474</v>
      </c>
      <c r="AF159" s="51" t="s">
        <v>474</v>
      </c>
      <c r="AG159" s="51" t="s">
        <v>474</v>
      </c>
    </row>
    <row r="160" customFormat="false" ht="12.75" hidden="false" customHeight="true" outlineLevel="0" collapsed="false">
      <c r="A160" s="40" t="s">
        <v>383</v>
      </c>
      <c r="B160" s="56" t="str">
        <f aca="false" t="array" ref="B160:B160">INDEX(Countries!$D$2:$D$255, MATCH(A160, Countries!$B$2:$B$255, 0))</f>
        <v>BIH</v>
      </c>
      <c r="C160" s="70" t="s">
        <v>474</v>
      </c>
      <c r="D160" s="70" t="s">
        <v>474</v>
      </c>
      <c r="E160" s="70" t="s">
        <v>474</v>
      </c>
      <c r="F160" s="70" t="s">
        <v>474</v>
      </c>
      <c r="G160" s="70" t="s">
        <v>474</v>
      </c>
      <c r="H160" s="70" t="s">
        <v>474</v>
      </c>
      <c r="I160" s="70" t="s">
        <v>474</v>
      </c>
      <c r="J160" s="70" t="s">
        <v>474</v>
      </c>
      <c r="K160" s="70" t="s">
        <v>474</v>
      </c>
      <c r="L160" s="70" t="s">
        <v>474</v>
      </c>
      <c r="M160" s="40" t="s">
        <v>474</v>
      </c>
      <c r="N160" s="40" t="s">
        <v>474</v>
      </c>
      <c r="O160" s="51" t="s">
        <v>474</v>
      </c>
      <c r="P160" s="51" t="s">
        <v>474</v>
      </c>
      <c r="Q160" s="51" t="s">
        <v>474</v>
      </c>
      <c r="R160" s="51" t="s">
        <v>474</v>
      </c>
      <c r="S160" s="51" t="s">
        <v>474</v>
      </c>
      <c r="T160" s="51" t="s">
        <v>474</v>
      </c>
      <c r="U160" s="51" t="s">
        <v>474</v>
      </c>
      <c r="V160" s="51" t="s">
        <v>474</v>
      </c>
      <c r="W160" s="51" t="s">
        <v>474</v>
      </c>
      <c r="X160" s="51" t="s">
        <v>474</v>
      </c>
      <c r="Y160" s="51" t="s">
        <v>474</v>
      </c>
      <c r="Z160" s="51" t="s">
        <v>474</v>
      </c>
      <c r="AA160" s="51" t="s">
        <v>474</v>
      </c>
      <c r="AB160" s="51" t="s">
        <v>474</v>
      </c>
      <c r="AC160" s="51" t="s">
        <v>474</v>
      </c>
      <c r="AD160" s="51" t="s">
        <v>474</v>
      </c>
      <c r="AE160" s="51" t="s">
        <v>474</v>
      </c>
      <c r="AF160" s="51" t="s">
        <v>474</v>
      </c>
      <c r="AG160" s="51" t="s">
        <v>474</v>
      </c>
    </row>
    <row r="161" customFormat="false" ht="12.75" hidden="false" customHeight="true" outlineLevel="0" collapsed="false">
      <c r="A161" s="40" t="s">
        <v>384</v>
      </c>
      <c r="B161" s="56" t="str">
        <f aca="false" t="array" ref="B161:B161">INDEX(Countries!$D$2:$D$255, MATCH(A161, Countries!$B$2:$B$255, 0))</f>
        <v>IOT</v>
      </c>
      <c r="C161" s="70" t="s">
        <v>474</v>
      </c>
      <c r="D161" s="70" t="s">
        <v>474</v>
      </c>
      <c r="E161" s="70" t="s">
        <v>474</v>
      </c>
      <c r="F161" s="70" t="s">
        <v>474</v>
      </c>
      <c r="G161" s="70" t="s">
        <v>474</v>
      </c>
      <c r="H161" s="70" t="s">
        <v>474</v>
      </c>
      <c r="I161" s="70" t="s">
        <v>474</v>
      </c>
      <c r="J161" s="70" t="s">
        <v>474</v>
      </c>
      <c r="K161" s="70" t="s">
        <v>474</v>
      </c>
      <c r="L161" s="70" t="s">
        <v>474</v>
      </c>
      <c r="M161" s="40" t="s">
        <v>474</v>
      </c>
      <c r="N161" s="40" t="s">
        <v>474</v>
      </c>
      <c r="O161" s="51" t="s">
        <v>474</v>
      </c>
      <c r="P161" s="51" t="s">
        <v>474</v>
      </c>
      <c r="Q161" s="51" t="s">
        <v>474</v>
      </c>
      <c r="R161" s="51" t="s">
        <v>474</v>
      </c>
      <c r="S161" s="51" t="s">
        <v>474</v>
      </c>
      <c r="T161" s="51" t="s">
        <v>474</v>
      </c>
      <c r="U161" s="51" t="s">
        <v>474</v>
      </c>
      <c r="V161" s="51" t="s">
        <v>474</v>
      </c>
      <c r="W161" s="51" t="s">
        <v>474</v>
      </c>
      <c r="X161" s="51" t="s">
        <v>474</v>
      </c>
      <c r="Y161" s="51" t="s">
        <v>474</v>
      </c>
      <c r="Z161" s="51" t="s">
        <v>474</v>
      </c>
      <c r="AA161" s="51" t="s">
        <v>474</v>
      </c>
      <c r="AB161" s="51" t="s">
        <v>474</v>
      </c>
      <c r="AC161" s="51" t="s">
        <v>474</v>
      </c>
      <c r="AD161" s="51" t="s">
        <v>474</v>
      </c>
      <c r="AE161" s="51" t="s">
        <v>474</v>
      </c>
      <c r="AF161" s="51" t="s">
        <v>474</v>
      </c>
      <c r="AG161" s="51" t="s">
        <v>474</v>
      </c>
    </row>
    <row r="162" customFormat="false" ht="12.75" hidden="false" customHeight="true" outlineLevel="0" collapsed="false">
      <c r="A162" s="40" t="s">
        <v>385</v>
      </c>
      <c r="B162" s="56" t="str">
        <f aca="false" t="array" ref="B162:B162">INDEX(Countries!$D$2:$D$255, MATCH(A162, Countries!$B$2:$B$255, 0))</f>
        <v>BGR</v>
      </c>
      <c r="C162" s="70" t="s">
        <v>474</v>
      </c>
      <c r="D162" s="70" t="s">
        <v>474</v>
      </c>
      <c r="E162" s="70" t="s">
        <v>474</v>
      </c>
      <c r="F162" s="70" t="s">
        <v>474</v>
      </c>
      <c r="G162" s="70" t="s">
        <v>474</v>
      </c>
      <c r="H162" s="70" t="s">
        <v>474</v>
      </c>
      <c r="I162" s="70" t="s">
        <v>474</v>
      </c>
      <c r="J162" s="70" t="s">
        <v>474</v>
      </c>
      <c r="K162" s="70" t="s">
        <v>474</v>
      </c>
      <c r="L162" s="70" t="s">
        <v>474</v>
      </c>
      <c r="M162" s="40" t="s">
        <v>474</v>
      </c>
      <c r="N162" s="40" t="s">
        <v>474</v>
      </c>
      <c r="O162" s="51" t="s">
        <v>474</v>
      </c>
      <c r="P162" s="51" t="s">
        <v>474</v>
      </c>
      <c r="Q162" s="51" t="s">
        <v>474</v>
      </c>
      <c r="R162" s="51" t="s">
        <v>474</v>
      </c>
      <c r="S162" s="51" t="s">
        <v>474</v>
      </c>
      <c r="T162" s="51" t="s">
        <v>474</v>
      </c>
      <c r="U162" s="51" t="s">
        <v>474</v>
      </c>
      <c r="V162" s="51" t="s">
        <v>474</v>
      </c>
      <c r="W162" s="51" t="s">
        <v>474</v>
      </c>
      <c r="X162" s="51" t="s">
        <v>474</v>
      </c>
      <c r="Y162" s="51" t="s">
        <v>474</v>
      </c>
      <c r="Z162" s="51" t="s">
        <v>474</v>
      </c>
      <c r="AA162" s="51" t="s">
        <v>474</v>
      </c>
      <c r="AB162" s="51" t="s">
        <v>474</v>
      </c>
      <c r="AC162" s="51" t="s">
        <v>474</v>
      </c>
      <c r="AD162" s="51" t="s">
        <v>474</v>
      </c>
      <c r="AE162" s="51" t="s">
        <v>474</v>
      </c>
      <c r="AF162" s="51" t="s">
        <v>474</v>
      </c>
      <c r="AG162" s="51" t="s">
        <v>474</v>
      </c>
    </row>
    <row r="163" customFormat="false" ht="12.75" hidden="false" customHeight="true" outlineLevel="0" collapsed="false">
      <c r="A163" s="40" t="s">
        <v>386</v>
      </c>
      <c r="B163" s="56" t="str">
        <f aca="false" t="array" ref="B163:B163">INDEX(Countries!$D$2:$D$255, MATCH(A163, Countries!$B$2:$B$255, 0))</f>
        <v>CPV</v>
      </c>
      <c r="C163" s="70" t="s">
        <v>474</v>
      </c>
      <c r="D163" s="70" t="s">
        <v>474</v>
      </c>
      <c r="E163" s="70" t="s">
        <v>474</v>
      </c>
      <c r="F163" s="70" t="s">
        <v>474</v>
      </c>
      <c r="G163" s="70" t="s">
        <v>474</v>
      </c>
      <c r="H163" s="70" t="s">
        <v>474</v>
      </c>
      <c r="I163" s="70" t="s">
        <v>474</v>
      </c>
      <c r="J163" s="70" t="s">
        <v>474</v>
      </c>
      <c r="K163" s="70" t="s">
        <v>474</v>
      </c>
      <c r="L163" s="70" t="s">
        <v>474</v>
      </c>
      <c r="M163" s="40" t="s">
        <v>474</v>
      </c>
      <c r="N163" s="40" t="s">
        <v>474</v>
      </c>
      <c r="O163" s="51" t="s">
        <v>474</v>
      </c>
      <c r="P163" s="51" t="s">
        <v>474</v>
      </c>
      <c r="Q163" s="51" t="s">
        <v>474</v>
      </c>
      <c r="R163" s="51" t="s">
        <v>474</v>
      </c>
      <c r="S163" s="51" t="s">
        <v>474</v>
      </c>
      <c r="T163" s="51" t="s">
        <v>474</v>
      </c>
      <c r="U163" s="51" t="s">
        <v>474</v>
      </c>
      <c r="V163" s="51" t="s">
        <v>474</v>
      </c>
      <c r="W163" s="51" t="s">
        <v>474</v>
      </c>
      <c r="X163" s="51" t="s">
        <v>474</v>
      </c>
      <c r="Y163" s="51" t="s">
        <v>474</v>
      </c>
      <c r="Z163" s="51" t="s">
        <v>474</v>
      </c>
      <c r="AA163" s="51" t="s">
        <v>474</v>
      </c>
      <c r="AB163" s="51" t="s">
        <v>474</v>
      </c>
      <c r="AC163" s="51" t="s">
        <v>474</v>
      </c>
      <c r="AD163" s="51" t="s">
        <v>474</v>
      </c>
      <c r="AE163" s="51" t="s">
        <v>474</v>
      </c>
      <c r="AF163" s="51" t="s">
        <v>474</v>
      </c>
      <c r="AG163" s="51" t="s">
        <v>474</v>
      </c>
    </row>
    <row r="164" customFormat="false" ht="12.75" hidden="false" customHeight="true" outlineLevel="0" collapsed="false">
      <c r="A164" s="40" t="s">
        <v>387</v>
      </c>
      <c r="B164" s="56" t="str">
        <f aca="false" t="array" ref="B164:B164">INDEX(Countries!$D$2:$D$255, MATCH(A164, Countries!$B$2:$B$255, 0))</f>
        <v>CHL</v>
      </c>
      <c r="C164" s="70" t="s">
        <v>474</v>
      </c>
      <c r="D164" s="70" t="s">
        <v>474</v>
      </c>
      <c r="E164" s="70" t="s">
        <v>474</v>
      </c>
      <c r="F164" s="70" t="s">
        <v>474</v>
      </c>
      <c r="G164" s="70" t="s">
        <v>474</v>
      </c>
      <c r="H164" s="70" t="s">
        <v>474</v>
      </c>
      <c r="I164" s="70" t="s">
        <v>474</v>
      </c>
      <c r="J164" s="70" t="s">
        <v>474</v>
      </c>
      <c r="K164" s="70" t="s">
        <v>474</v>
      </c>
      <c r="L164" s="70" t="s">
        <v>474</v>
      </c>
      <c r="M164" s="40" t="s">
        <v>474</v>
      </c>
      <c r="N164" s="40" t="s">
        <v>474</v>
      </c>
      <c r="O164" s="51" t="s">
        <v>474</v>
      </c>
      <c r="P164" s="51" t="s">
        <v>474</v>
      </c>
      <c r="Q164" s="51" t="s">
        <v>474</v>
      </c>
      <c r="R164" s="51" t="s">
        <v>474</v>
      </c>
      <c r="S164" s="51" t="s">
        <v>474</v>
      </c>
      <c r="T164" s="51" t="s">
        <v>474</v>
      </c>
      <c r="U164" s="51" t="s">
        <v>474</v>
      </c>
      <c r="V164" s="51" t="s">
        <v>474</v>
      </c>
      <c r="W164" s="51" t="s">
        <v>474</v>
      </c>
      <c r="X164" s="51" t="s">
        <v>474</v>
      </c>
      <c r="Y164" s="51" t="s">
        <v>474</v>
      </c>
      <c r="Z164" s="51" t="s">
        <v>474</v>
      </c>
      <c r="AA164" s="51" t="s">
        <v>474</v>
      </c>
      <c r="AB164" s="51" t="s">
        <v>474</v>
      </c>
      <c r="AC164" s="51" t="s">
        <v>474</v>
      </c>
      <c r="AD164" s="51" t="s">
        <v>474</v>
      </c>
      <c r="AE164" s="51" t="s">
        <v>474</v>
      </c>
      <c r="AF164" s="51" t="s">
        <v>474</v>
      </c>
      <c r="AG164" s="51" t="s">
        <v>474</v>
      </c>
    </row>
    <row r="165" customFormat="false" ht="12.75" hidden="false" customHeight="true" outlineLevel="0" collapsed="false">
      <c r="A165" s="40" t="s">
        <v>388</v>
      </c>
      <c r="B165" s="56" t="str">
        <f aca="false" t="array" ref="B165:B165">INDEX(Countries!$D$2:$D$255, MATCH(A165, Countries!$B$2:$B$255, 0))</f>
        <v>EST</v>
      </c>
      <c r="C165" s="70" t="s">
        <v>474</v>
      </c>
      <c r="D165" s="70" t="s">
        <v>474</v>
      </c>
      <c r="E165" s="70" t="s">
        <v>474</v>
      </c>
      <c r="F165" s="70" t="s">
        <v>474</v>
      </c>
      <c r="G165" s="70" t="s">
        <v>474</v>
      </c>
      <c r="H165" s="70" t="s">
        <v>474</v>
      </c>
      <c r="I165" s="70" t="s">
        <v>474</v>
      </c>
      <c r="J165" s="70" t="s">
        <v>474</v>
      </c>
      <c r="K165" s="70" t="s">
        <v>474</v>
      </c>
      <c r="L165" s="70" t="s">
        <v>474</v>
      </c>
      <c r="M165" s="40" t="s">
        <v>474</v>
      </c>
      <c r="N165" s="40" t="s">
        <v>474</v>
      </c>
      <c r="O165" s="51" t="s">
        <v>474</v>
      </c>
      <c r="P165" s="51" t="s">
        <v>474</v>
      </c>
      <c r="Q165" s="51" t="s">
        <v>474</v>
      </c>
      <c r="R165" s="51" t="s">
        <v>474</v>
      </c>
      <c r="S165" s="51" t="s">
        <v>474</v>
      </c>
      <c r="T165" s="51" t="s">
        <v>474</v>
      </c>
      <c r="U165" s="51" t="s">
        <v>474</v>
      </c>
      <c r="V165" s="51" t="s">
        <v>474</v>
      </c>
      <c r="W165" s="51" t="s">
        <v>474</v>
      </c>
      <c r="X165" s="51" t="s">
        <v>474</v>
      </c>
      <c r="Y165" s="51" t="s">
        <v>474</v>
      </c>
      <c r="Z165" s="51" t="s">
        <v>474</v>
      </c>
      <c r="AA165" s="51" t="s">
        <v>474</v>
      </c>
      <c r="AB165" s="51" t="s">
        <v>474</v>
      </c>
      <c r="AC165" s="51" t="s">
        <v>474</v>
      </c>
      <c r="AD165" s="51" t="s">
        <v>474</v>
      </c>
      <c r="AE165" s="51" t="s">
        <v>474</v>
      </c>
      <c r="AF165" s="51" t="s">
        <v>474</v>
      </c>
      <c r="AG165" s="51" t="s">
        <v>474</v>
      </c>
    </row>
    <row r="166" customFormat="false" ht="12.75" hidden="false" customHeight="true" outlineLevel="0" collapsed="false">
      <c r="A166" s="40" t="s">
        <v>389</v>
      </c>
      <c r="B166" s="56" t="str">
        <f aca="false" t="array" ref="B166:B166">INDEX(Countries!$D$2:$D$255, MATCH(A166, Countries!$B$2:$B$255, 0))</f>
        <v>FLK</v>
      </c>
      <c r="C166" s="70" t="s">
        <v>474</v>
      </c>
      <c r="D166" s="70" t="s">
        <v>474</v>
      </c>
      <c r="E166" s="70" t="s">
        <v>474</v>
      </c>
      <c r="F166" s="70" t="s">
        <v>474</v>
      </c>
      <c r="G166" s="70" t="s">
        <v>474</v>
      </c>
      <c r="H166" s="70" t="s">
        <v>474</v>
      </c>
      <c r="I166" s="70" t="s">
        <v>474</v>
      </c>
      <c r="J166" s="70" t="s">
        <v>474</v>
      </c>
      <c r="K166" s="70" t="s">
        <v>474</v>
      </c>
      <c r="L166" s="70" t="s">
        <v>474</v>
      </c>
      <c r="M166" s="40" t="s">
        <v>474</v>
      </c>
      <c r="N166" s="40" t="s">
        <v>474</v>
      </c>
      <c r="O166" s="51" t="s">
        <v>474</v>
      </c>
      <c r="P166" s="51" t="s">
        <v>474</v>
      </c>
      <c r="Q166" s="51" t="s">
        <v>474</v>
      </c>
      <c r="R166" s="51" t="s">
        <v>474</v>
      </c>
      <c r="S166" s="51" t="s">
        <v>474</v>
      </c>
      <c r="T166" s="51" t="s">
        <v>474</v>
      </c>
      <c r="U166" s="51" t="s">
        <v>474</v>
      </c>
      <c r="V166" s="51" t="s">
        <v>474</v>
      </c>
      <c r="W166" s="51" t="s">
        <v>474</v>
      </c>
      <c r="X166" s="51" t="s">
        <v>474</v>
      </c>
      <c r="Y166" s="51" t="s">
        <v>474</v>
      </c>
      <c r="Z166" s="51" t="s">
        <v>474</v>
      </c>
      <c r="AA166" s="51" t="s">
        <v>474</v>
      </c>
      <c r="AB166" s="51" t="s">
        <v>474</v>
      </c>
      <c r="AC166" s="51" t="s">
        <v>474</v>
      </c>
      <c r="AD166" s="51" t="s">
        <v>474</v>
      </c>
      <c r="AE166" s="51" t="s">
        <v>474</v>
      </c>
      <c r="AF166" s="51" t="s">
        <v>474</v>
      </c>
      <c r="AG166" s="51" t="s">
        <v>474</v>
      </c>
    </row>
    <row r="167" customFormat="false" ht="12.75" hidden="false" customHeight="true" outlineLevel="0" collapsed="false">
      <c r="A167" s="40" t="s">
        <v>390</v>
      </c>
      <c r="B167" s="56" t="str">
        <f aca="false" t="array" ref="B167:B167">INDEX(Countries!$D$2:$D$255, MATCH(A167, Countries!$B$2:$B$255, 0))</f>
        <v>FRO</v>
      </c>
      <c r="C167" s="70" t="s">
        <v>474</v>
      </c>
      <c r="D167" s="70" t="s">
        <v>474</v>
      </c>
      <c r="E167" s="70" t="s">
        <v>474</v>
      </c>
      <c r="F167" s="70" t="s">
        <v>474</v>
      </c>
      <c r="G167" s="70" t="s">
        <v>474</v>
      </c>
      <c r="H167" s="70" t="s">
        <v>474</v>
      </c>
      <c r="I167" s="70" t="s">
        <v>474</v>
      </c>
      <c r="J167" s="70" t="s">
        <v>474</v>
      </c>
      <c r="K167" s="70" t="s">
        <v>474</v>
      </c>
      <c r="L167" s="70" t="s">
        <v>474</v>
      </c>
      <c r="M167" s="40" t="s">
        <v>474</v>
      </c>
      <c r="N167" s="40" t="s">
        <v>474</v>
      </c>
      <c r="O167" s="51" t="s">
        <v>474</v>
      </c>
      <c r="P167" s="51" t="s">
        <v>474</v>
      </c>
      <c r="Q167" s="51" t="s">
        <v>474</v>
      </c>
      <c r="R167" s="51" t="s">
        <v>474</v>
      </c>
      <c r="S167" s="51" t="s">
        <v>474</v>
      </c>
      <c r="T167" s="51" t="s">
        <v>474</v>
      </c>
      <c r="U167" s="51" t="s">
        <v>474</v>
      </c>
      <c r="V167" s="51" t="s">
        <v>474</v>
      </c>
      <c r="W167" s="51" t="s">
        <v>474</v>
      </c>
      <c r="X167" s="51" t="s">
        <v>474</v>
      </c>
      <c r="Y167" s="51" t="s">
        <v>474</v>
      </c>
      <c r="Z167" s="51" t="s">
        <v>474</v>
      </c>
      <c r="AA167" s="51" t="s">
        <v>474</v>
      </c>
      <c r="AB167" s="51" t="s">
        <v>474</v>
      </c>
      <c r="AC167" s="51" t="s">
        <v>474</v>
      </c>
      <c r="AD167" s="51" t="s">
        <v>474</v>
      </c>
      <c r="AE167" s="51" t="s">
        <v>474</v>
      </c>
      <c r="AF167" s="51" t="s">
        <v>474</v>
      </c>
      <c r="AG167" s="51" t="s">
        <v>474</v>
      </c>
    </row>
    <row r="168" customFormat="false" ht="12.75" hidden="false" customHeight="true" outlineLevel="0" collapsed="false">
      <c r="A168" s="40" t="s">
        <v>391</v>
      </c>
      <c r="B168" s="56" t="str">
        <f aca="false" t="array" ref="B168:B168">INDEX(Countries!$D$2:$D$255, MATCH(A168, Countries!$B$2:$B$255, 0))</f>
        <v>FIN</v>
      </c>
      <c r="C168" s="70" t="s">
        <v>474</v>
      </c>
      <c r="D168" s="70" t="s">
        <v>474</v>
      </c>
      <c r="E168" s="70" t="s">
        <v>474</v>
      </c>
      <c r="F168" s="70" t="s">
        <v>474</v>
      </c>
      <c r="G168" s="70" t="s">
        <v>474</v>
      </c>
      <c r="H168" s="70" t="s">
        <v>474</v>
      </c>
      <c r="I168" s="70" t="s">
        <v>474</v>
      </c>
      <c r="J168" s="70" t="s">
        <v>474</v>
      </c>
      <c r="K168" s="70" t="s">
        <v>474</v>
      </c>
      <c r="L168" s="70" t="s">
        <v>474</v>
      </c>
      <c r="M168" s="40" t="s">
        <v>474</v>
      </c>
      <c r="N168" s="40" t="s">
        <v>474</v>
      </c>
      <c r="O168" s="51" t="s">
        <v>474</v>
      </c>
      <c r="P168" s="51" t="s">
        <v>474</v>
      </c>
      <c r="Q168" s="51" t="s">
        <v>474</v>
      </c>
      <c r="R168" s="51" t="s">
        <v>474</v>
      </c>
      <c r="S168" s="51" t="s">
        <v>474</v>
      </c>
      <c r="T168" s="51" t="s">
        <v>474</v>
      </c>
      <c r="U168" s="51" t="s">
        <v>474</v>
      </c>
      <c r="V168" s="51" t="s">
        <v>474</v>
      </c>
      <c r="W168" s="51" t="s">
        <v>474</v>
      </c>
      <c r="X168" s="51" t="s">
        <v>474</v>
      </c>
      <c r="Y168" s="51" t="s">
        <v>474</v>
      </c>
      <c r="Z168" s="51" t="s">
        <v>474</v>
      </c>
      <c r="AA168" s="51" t="s">
        <v>474</v>
      </c>
      <c r="AB168" s="51" t="s">
        <v>474</v>
      </c>
      <c r="AC168" s="51" t="s">
        <v>474</v>
      </c>
      <c r="AD168" s="51" t="s">
        <v>474</v>
      </c>
      <c r="AE168" s="51" t="s">
        <v>474</v>
      </c>
      <c r="AF168" s="51" t="s">
        <v>474</v>
      </c>
      <c r="AG168" s="51" t="s">
        <v>474</v>
      </c>
    </row>
    <row r="169" customFormat="false" ht="12.75" hidden="false" customHeight="true" outlineLevel="0" collapsed="false">
      <c r="A169" s="40" t="s">
        <v>392</v>
      </c>
      <c r="B169" s="56" t="str">
        <f aca="false" t="array" ref="B169:B169">INDEX(Countries!$D$2:$D$255, MATCH(A169, Countries!$B$2:$B$255, 0))</f>
        <v>GEO</v>
      </c>
      <c r="C169" s="70" t="s">
        <v>474</v>
      </c>
      <c r="D169" s="70" t="s">
        <v>474</v>
      </c>
      <c r="E169" s="70" t="s">
        <v>474</v>
      </c>
      <c r="F169" s="70" t="s">
        <v>474</v>
      </c>
      <c r="G169" s="70" t="s">
        <v>474</v>
      </c>
      <c r="H169" s="70" t="s">
        <v>474</v>
      </c>
      <c r="I169" s="70" t="s">
        <v>474</v>
      </c>
      <c r="J169" s="70" t="s">
        <v>474</v>
      </c>
      <c r="K169" s="70" t="s">
        <v>474</v>
      </c>
      <c r="L169" s="70" t="s">
        <v>474</v>
      </c>
      <c r="M169" s="40" t="s">
        <v>474</v>
      </c>
      <c r="N169" s="40" t="s">
        <v>474</v>
      </c>
      <c r="O169" s="51" t="s">
        <v>474</v>
      </c>
      <c r="P169" s="51" t="s">
        <v>474</v>
      </c>
      <c r="Q169" s="51" t="s">
        <v>474</v>
      </c>
      <c r="R169" s="51" t="s">
        <v>474</v>
      </c>
      <c r="S169" s="51" t="s">
        <v>474</v>
      </c>
      <c r="T169" s="51" t="s">
        <v>474</v>
      </c>
      <c r="U169" s="51" t="s">
        <v>474</v>
      </c>
      <c r="V169" s="51" t="s">
        <v>474</v>
      </c>
      <c r="W169" s="51" t="s">
        <v>474</v>
      </c>
      <c r="X169" s="51" t="s">
        <v>474</v>
      </c>
      <c r="Y169" s="51" t="s">
        <v>474</v>
      </c>
      <c r="Z169" s="51" t="s">
        <v>474</v>
      </c>
      <c r="AA169" s="51" t="s">
        <v>474</v>
      </c>
      <c r="AB169" s="51" t="s">
        <v>474</v>
      </c>
      <c r="AC169" s="51" t="s">
        <v>474</v>
      </c>
      <c r="AD169" s="51" t="s">
        <v>474</v>
      </c>
      <c r="AE169" s="51" t="s">
        <v>474</v>
      </c>
      <c r="AF169" s="51" t="s">
        <v>474</v>
      </c>
      <c r="AG169" s="51" t="s">
        <v>474</v>
      </c>
    </row>
    <row r="170" customFormat="false" ht="12.75" hidden="false" customHeight="true" outlineLevel="0" collapsed="false">
      <c r="A170" s="40" t="s">
        <v>393</v>
      </c>
      <c r="B170" s="56" t="str">
        <f aca="false" t="array" ref="B170:B170">INDEX(Countries!$D$2:$D$255, MATCH(A170, Countries!$B$2:$B$255, 0))</f>
        <v>GIB</v>
      </c>
      <c r="C170" s="70" t="s">
        <v>474</v>
      </c>
      <c r="D170" s="70" t="s">
        <v>474</v>
      </c>
      <c r="E170" s="70" t="s">
        <v>474</v>
      </c>
      <c r="F170" s="70" t="s">
        <v>474</v>
      </c>
      <c r="G170" s="70" t="s">
        <v>474</v>
      </c>
      <c r="H170" s="70" t="s">
        <v>474</v>
      </c>
      <c r="I170" s="70" t="s">
        <v>474</v>
      </c>
      <c r="J170" s="70" t="s">
        <v>474</v>
      </c>
      <c r="K170" s="70" t="s">
        <v>474</v>
      </c>
      <c r="L170" s="70" t="s">
        <v>474</v>
      </c>
      <c r="M170" s="40" t="s">
        <v>474</v>
      </c>
      <c r="N170" s="40" t="s">
        <v>474</v>
      </c>
      <c r="O170" s="51" t="s">
        <v>474</v>
      </c>
      <c r="P170" s="51" t="s">
        <v>474</v>
      </c>
      <c r="Q170" s="51" t="s">
        <v>474</v>
      </c>
      <c r="R170" s="51" t="s">
        <v>474</v>
      </c>
      <c r="S170" s="51" t="s">
        <v>474</v>
      </c>
      <c r="T170" s="51" t="s">
        <v>474</v>
      </c>
      <c r="U170" s="51" t="s">
        <v>474</v>
      </c>
      <c r="V170" s="51" t="s">
        <v>474</v>
      </c>
      <c r="W170" s="51" t="s">
        <v>474</v>
      </c>
      <c r="X170" s="51" t="s">
        <v>474</v>
      </c>
      <c r="Y170" s="51" t="s">
        <v>474</v>
      </c>
      <c r="Z170" s="51" t="s">
        <v>474</v>
      </c>
      <c r="AA170" s="51" t="s">
        <v>474</v>
      </c>
      <c r="AB170" s="51" t="s">
        <v>474</v>
      </c>
      <c r="AC170" s="51" t="s">
        <v>474</v>
      </c>
      <c r="AD170" s="51" t="s">
        <v>474</v>
      </c>
      <c r="AE170" s="51" t="s">
        <v>474</v>
      </c>
      <c r="AF170" s="51" t="s">
        <v>474</v>
      </c>
      <c r="AG170" s="51" t="s">
        <v>474</v>
      </c>
    </row>
    <row r="171" customFormat="false" ht="12.75" hidden="false" customHeight="true" outlineLevel="0" collapsed="false">
      <c r="A171" s="40" t="s">
        <v>394</v>
      </c>
      <c r="B171" s="56" t="str">
        <f aca="false" t="array" ref="B171:B171">INDEX(Countries!$D$2:$D$255, MATCH(A171, Countries!$B$2:$B$255, 0))</f>
        <v>GRL</v>
      </c>
      <c r="C171" s="70" t="s">
        <v>474</v>
      </c>
      <c r="D171" s="70" t="s">
        <v>474</v>
      </c>
      <c r="E171" s="70" t="s">
        <v>474</v>
      </c>
      <c r="F171" s="70" t="s">
        <v>474</v>
      </c>
      <c r="G171" s="70" t="s">
        <v>474</v>
      </c>
      <c r="H171" s="70" t="s">
        <v>474</v>
      </c>
      <c r="I171" s="70" t="s">
        <v>474</v>
      </c>
      <c r="J171" s="70" t="s">
        <v>474</v>
      </c>
      <c r="K171" s="70" t="s">
        <v>474</v>
      </c>
      <c r="L171" s="70" t="s">
        <v>474</v>
      </c>
      <c r="M171" s="40" t="s">
        <v>474</v>
      </c>
      <c r="N171" s="40" t="s">
        <v>474</v>
      </c>
      <c r="O171" s="51" t="s">
        <v>474</v>
      </c>
      <c r="P171" s="51" t="s">
        <v>474</v>
      </c>
      <c r="Q171" s="51" t="s">
        <v>474</v>
      </c>
      <c r="R171" s="51" t="s">
        <v>474</v>
      </c>
      <c r="S171" s="51" t="s">
        <v>474</v>
      </c>
      <c r="T171" s="51" t="s">
        <v>474</v>
      </c>
      <c r="U171" s="51" t="s">
        <v>474</v>
      </c>
      <c r="V171" s="51" t="s">
        <v>474</v>
      </c>
      <c r="W171" s="51" t="s">
        <v>474</v>
      </c>
      <c r="X171" s="51" t="s">
        <v>474</v>
      </c>
      <c r="Y171" s="51" t="s">
        <v>474</v>
      </c>
      <c r="Z171" s="51" t="s">
        <v>474</v>
      </c>
      <c r="AA171" s="51" t="s">
        <v>474</v>
      </c>
      <c r="AB171" s="51" t="s">
        <v>474</v>
      </c>
      <c r="AC171" s="51" t="s">
        <v>474</v>
      </c>
      <c r="AD171" s="51" t="s">
        <v>474</v>
      </c>
      <c r="AE171" s="51" t="s">
        <v>474</v>
      </c>
      <c r="AF171" s="51" t="s">
        <v>474</v>
      </c>
      <c r="AG171" s="51" t="s">
        <v>474</v>
      </c>
    </row>
    <row r="172" customFormat="false" ht="12.75" hidden="false" customHeight="true" outlineLevel="0" collapsed="false">
      <c r="A172" s="40" t="s">
        <v>395</v>
      </c>
      <c r="B172" s="56" t="str">
        <f aca="false" t="array" ref="B172:B172">INDEX(Countries!$D$2:$D$255, MATCH(A172, Countries!$B$2:$B$255, 0))</f>
        <v>GGY</v>
      </c>
      <c r="C172" s="70" t="s">
        <v>474</v>
      </c>
      <c r="D172" s="70" t="s">
        <v>474</v>
      </c>
      <c r="E172" s="70" t="s">
        <v>474</v>
      </c>
      <c r="F172" s="70" t="s">
        <v>474</v>
      </c>
      <c r="G172" s="70" t="s">
        <v>474</v>
      </c>
      <c r="H172" s="70" t="s">
        <v>474</v>
      </c>
      <c r="I172" s="70" t="s">
        <v>474</v>
      </c>
      <c r="J172" s="70" t="s">
        <v>474</v>
      </c>
      <c r="K172" s="70" t="s">
        <v>474</v>
      </c>
      <c r="L172" s="70" t="s">
        <v>474</v>
      </c>
      <c r="M172" s="40" t="s">
        <v>474</v>
      </c>
      <c r="N172" s="40" t="s">
        <v>474</v>
      </c>
      <c r="O172" s="51" t="s">
        <v>474</v>
      </c>
      <c r="P172" s="51" t="s">
        <v>474</v>
      </c>
      <c r="Q172" s="51" t="s">
        <v>474</v>
      </c>
      <c r="R172" s="51" t="s">
        <v>474</v>
      </c>
      <c r="S172" s="51" t="s">
        <v>474</v>
      </c>
      <c r="T172" s="51" t="s">
        <v>474</v>
      </c>
      <c r="U172" s="51" t="s">
        <v>474</v>
      </c>
      <c r="V172" s="51" t="s">
        <v>474</v>
      </c>
      <c r="W172" s="51" t="s">
        <v>474</v>
      </c>
      <c r="X172" s="51" t="s">
        <v>474</v>
      </c>
      <c r="Y172" s="51" t="s">
        <v>474</v>
      </c>
      <c r="Z172" s="51" t="s">
        <v>474</v>
      </c>
      <c r="AA172" s="51" t="s">
        <v>474</v>
      </c>
      <c r="AB172" s="51" t="s">
        <v>474</v>
      </c>
      <c r="AC172" s="51" t="s">
        <v>474</v>
      </c>
      <c r="AD172" s="51" t="s">
        <v>474</v>
      </c>
      <c r="AE172" s="51" t="s">
        <v>474</v>
      </c>
      <c r="AF172" s="51" t="s">
        <v>474</v>
      </c>
      <c r="AG172" s="51" t="s">
        <v>474</v>
      </c>
    </row>
    <row r="173" customFormat="false" ht="12.75" hidden="false" customHeight="true" outlineLevel="0" collapsed="false">
      <c r="A173" s="40" t="s">
        <v>396</v>
      </c>
      <c r="B173" s="56" t="str">
        <f aca="false" t="array" ref="B173:B173">INDEX(Countries!$D$2:$D$255, MATCH(A173, Countries!$B$2:$B$255, 0))</f>
        <v>ISL</v>
      </c>
      <c r="C173" s="70" t="s">
        <v>474</v>
      </c>
      <c r="D173" s="70" t="s">
        <v>474</v>
      </c>
      <c r="E173" s="70" t="s">
        <v>474</v>
      </c>
      <c r="F173" s="70" t="s">
        <v>474</v>
      </c>
      <c r="G173" s="70" t="s">
        <v>474</v>
      </c>
      <c r="H173" s="70" t="s">
        <v>474</v>
      </c>
      <c r="I173" s="70" t="s">
        <v>474</v>
      </c>
      <c r="J173" s="70" t="s">
        <v>474</v>
      </c>
      <c r="K173" s="70" t="s">
        <v>474</v>
      </c>
      <c r="L173" s="70" t="s">
        <v>474</v>
      </c>
      <c r="M173" s="40" t="s">
        <v>474</v>
      </c>
      <c r="N173" s="40" t="s">
        <v>474</v>
      </c>
      <c r="O173" s="51" t="s">
        <v>474</v>
      </c>
      <c r="P173" s="51" t="s">
        <v>474</v>
      </c>
      <c r="Q173" s="51" t="s">
        <v>474</v>
      </c>
      <c r="R173" s="51" t="s">
        <v>474</v>
      </c>
      <c r="S173" s="51" t="s">
        <v>474</v>
      </c>
      <c r="T173" s="51" t="s">
        <v>474</v>
      </c>
      <c r="U173" s="51" t="s">
        <v>474</v>
      </c>
      <c r="V173" s="51" t="s">
        <v>474</v>
      </c>
      <c r="W173" s="51" t="s">
        <v>474</v>
      </c>
      <c r="X173" s="51" t="s">
        <v>474</v>
      </c>
      <c r="Y173" s="51" t="s">
        <v>474</v>
      </c>
      <c r="Z173" s="51" t="s">
        <v>474</v>
      </c>
      <c r="AA173" s="51" t="s">
        <v>474</v>
      </c>
      <c r="AB173" s="51" t="s">
        <v>474</v>
      </c>
      <c r="AC173" s="51" t="s">
        <v>474</v>
      </c>
      <c r="AD173" s="51" t="s">
        <v>474</v>
      </c>
      <c r="AE173" s="51" t="s">
        <v>474</v>
      </c>
      <c r="AF173" s="51" t="s">
        <v>474</v>
      </c>
      <c r="AG173" s="51" t="s">
        <v>474</v>
      </c>
    </row>
    <row r="174" customFormat="false" ht="12.75" hidden="false" customHeight="true" outlineLevel="0" collapsed="false">
      <c r="A174" s="40" t="s">
        <v>397</v>
      </c>
      <c r="B174" s="56" t="str">
        <f aca="false" t="array" ref="B174:B174">INDEX(Countries!$D$2:$D$255, MATCH(A174, Countries!$B$2:$B$255, 0))</f>
        <v>IRQ</v>
      </c>
      <c r="C174" s="70" t="s">
        <v>474</v>
      </c>
      <c r="D174" s="70" t="s">
        <v>474</v>
      </c>
      <c r="E174" s="70" t="s">
        <v>474</v>
      </c>
      <c r="F174" s="70" t="s">
        <v>474</v>
      </c>
      <c r="G174" s="70" t="s">
        <v>474</v>
      </c>
      <c r="H174" s="70" t="s">
        <v>474</v>
      </c>
      <c r="I174" s="70" t="s">
        <v>474</v>
      </c>
      <c r="J174" s="70" t="s">
        <v>474</v>
      </c>
      <c r="K174" s="70" t="s">
        <v>474</v>
      </c>
      <c r="L174" s="70" t="s">
        <v>474</v>
      </c>
      <c r="M174" s="40" t="s">
        <v>474</v>
      </c>
      <c r="N174" s="40" t="s">
        <v>474</v>
      </c>
      <c r="O174" s="51" t="s">
        <v>474</v>
      </c>
      <c r="P174" s="51" t="s">
        <v>474</v>
      </c>
      <c r="Q174" s="51" t="s">
        <v>474</v>
      </c>
      <c r="R174" s="51" t="s">
        <v>474</v>
      </c>
      <c r="S174" s="51" t="s">
        <v>474</v>
      </c>
      <c r="T174" s="51" t="s">
        <v>474</v>
      </c>
      <c r="U174" s="51" t="s">
        <v>474</v>
      </c>
      <c r="V174" s="51" t="s">
        <v>474</v>
      </c>
      <c r="W174" s="51" t="s">
        <v>474</v>
      </c>
      <c r="X174" s="51" t="s">
        <v>474</v>
      </c>
      <c r="Y174" s="51" t="s">
        <v>474</v>
      </c>
      <c r="Z174" s="51" t="s">
        <v>474</v>
      </c>
      <c r="AA174" s="51" t="s">
        <v>474</v>
      </c>
      <c r="AB174" s="51" t="s">
        <v>474</v>
      </c>
      <c r="AC174" s="51" t="s">
        <v>474</v>
      </c>
      <c r="AD174" s="51" t="s">
        <v>474</v>
      </c>
      <c r="AE174" s="51" t="s">
        <v>474</v>
      </c>
      <c r="AF174" s="51" t="s">
        <v>474</v>
      </c>
      <c r="AG174" s="51" t="s">
        <v>474</v>
      </c>
    </row>
    <row r="175" customFormat="false" ht="12.75" hidden="false" customHeight="true" outlineLevel="0" collapsed="false">
      <c r="A175" s="40" t="s">
        <v>398</v>
      </c>
      <c r="B175" s="56" t="str">
        <f aca="false" t="array" ref="B175:B175">INDEX(Countries!$D$2:$D$255, MATCH(A175, Countries!$B$2:$B$255, 0))</f>
        <v>IRL</v>
      </c>
      <c r="C175" s="70" t="s">
        <v>474</v>
      </c>
      <c r="D175" s="70" t="s">
        <v>474</v>
      </c>
      <c r="E175" s="70" t="s">
        <v>474</v>
      </c>
      <c r="F175" s="70" t="s">
        <v>474</v>
      </c>
      <c r="G175" s="70" t="s">
        <v>474</v>
      </c>
      <c r="H175" s="70" t="s">
        <v>474</v>
      </c>
      <c r="I175" s="70" t="s">
        <v>474</v>
      </c>
      <c r="J175" s="70" t="s">
        <v>474</v>
      </c>
      <c r="K175" s="70" t="s">
        <v>474</v>
      </c>
      <c r="L175" s="70" t="s">
        <v>474</v>
      </c>
      <c r="M175" s="40" t="s">
        <v>474</v>
      </c>
      <c r="N175" s="40" t="s">
        <v>474</v>
      </c>
      <c r="O175" s="51" t="s">
        <v>474</v>
      </c>
      <c r="P175" s="51" t="s">
        <v>474</v>
      </c>
      <c r="Q175" s="51" t="s">
        <v>474</v>
      </c>
      <c r="R175" s="51" t="s">
        <v>474</v>
      </c>
      <c r="S175" s="51" t="s">
        <v>474</v>
      </c>
      <c r="T175" s="51" t="s">
        <v>474</v>
      </c>
      <c r="U175" s="51" t="s">
        <v>474</v>
      </c>
      <c r="V175" s="51" t="s">
        <v>474</v>
      </c>
      <c r="W175" s="51" t="s">
        <v>474</v>
      </c>
      <c r="X175" s="51" t="s">
        <v>474</v>
      </c>
      <c r="Y175" s="51" t="s">
        <v>474</v>
      </c>
      <c r="Z175" s="51" t="s">
        <v>474</v>
      </c>
      <c r="AA175" s="51" t="s">
        <v>474</v>
      </c>
      <c r="AB175" s="51" t="s">
        <v>474</v>
      </c>
      <c r="AC175" s="51" t="s">
        <v>474</v>
      </c>
      <c r="AD175" s="51" t="s">
        <v>474</v>
      </c>
      <c r="AE175" s="51" t="s">
        <v>474</v>
      </c>
      <c r="AF175" s="51" t="s">
        <v>474</v>
      </c>
      <c r="AG175" s="51" t="s">
        <v>474</v>
      </c>
    </row>
    <row r="176" customFormat="false" ht="12.75" hidden="false" customHeight="true" outlineLevel="0" collapsed="false">
      <c r="A176" s="40" t="s">
        <v>399</v>
      </c>
      <c r="B176" s="56" t="str">
        <f aca="false" t="array" ref="B176:B176">INDEX(Countries!$D$2:$D$255, MATCH(A176, Countries!$B$2:$B$255, 0))</f>
        <v>IMN</v>
      </c>
      <c r="C176" s="70" t="s">
        <v>474</v>
      </c>
      <c r="D176" s="70" t="s">
        <v>474</v>
      </c>
      <c r="E176" s="70" t="s">
        <v>474</v>
      </c>
      <c r="F176" s="70" t="s">
        <v>474</v>
      </c>
      <c r="G176" s="70" t="s">
        <v>474</v>
      </c>
      <c r="H176" s="70" t="s">
        <v>474</v>
      </c>
      <c r="I176" s="70" t="s">
        <v>474</v>
      </c>
      <c r="J176" s="70" t="s">
        <v>474</v>
      </c>
      <c r="K176" s="70" t="s">
        <v>474</v>
      </c>
      <c r="L176" s="70" t="s">
        <v>474</v>
      </c>
      <c r="M176" s="40" t="s">
        <v>474</v>
      </c>
      <c r="N176" s="40" t="s">
        <v>474</v>
      </c>
      <c r="O176" s="51" t="s">
        <v>474</v>
      </c>
      <c r="P176" s="51" t="s">
        <v>474</v>
      </c>
      <c r="Q176" s="51" t="s">
        <v>474</v>
      </c>
      <c r="R176" s="51" t="s">
        <v>474</v>
      </c>
      <c r="S176" s="51" t="s">
        <v>474</v>
      </c>
      <c r="T176" s="51" t="s">
        <v>474</v>
      </c>
      <c r="U176" s="51" t="s">
        <v>474</v>
      </c>
      <c r="V176" s="51" t="s">
        <v>474</v>
      </c>
      <c r="W176" s="51" t="s">
        <v>474</v>
      </c>
      <c r="X176" s="51" t="s">
        <v>474</v>
      </c>
      <c r="Y176" s="51" t="s">
        <v>474</v>
      </c>
      <c r="Z176" s="51" t="s">
        <v>474</v>
      </c>
      <c r="AA176" s="51" t="s">
        <v>474</v>
      </c>
      <c r="AB176" s="51" t="s">
        <v>474</v>
      </c>
      <c r="AC176" s="51" t="s">
        <v>474</v>
      </c>
      <c r="AD176" s="51" t="s">
        <v>474</v>
      </c>
      <c r="AE176" s="51" t="s">
        <v>474</v>
      </c>
      <c r="AF176" s="51" t="s">
        <v>474</v>
      </c>
      <c r="AG176" s="51" t="s">
        <v>474</v>
      </c>
    </row>
    <row r="177" customFormat="false" ht="12.75" hidden="false" customHeight="true" outlineLevel="0" collapsed="false">
      <c r="A177" s="40" t="s">
        <v>400</v>
      </c>
      <c r="B177" s="56" t="str">
        <f aca="false" t="array" ref="B177:B177">INDEX(Countries!$D$2:$D$255, MATCH(A177, Countries!$B$2:$B$255, 0))</f>
        <v>JEY</v>
      </c>
      <c r="C177" s="70" t="s">
        <v>474</v>
      </c>
      <c r="D177" s="70" t="s">
        <v>474</v>
      </c>
      <c r="E177" s="70" t="s">
        <v>474</v>
      </c>
      <c r="F177" s="70" t="s">
        <v>474</v>
      </c>
      <c r="G177" s="70" t="s">
        <v>474</v>
      </c>
      <c r="H177" s="70" t="s">
        <v>474</v>
      </c>
      <c r="I177" s="70" t="s">
        <v>474</v>
      </c>
      <c r="J177" s="70" t="s">
        <v>474</v>
      </c>
      <c r="K177" s="70" t="s">
        <v>474</v>
      </c>
      <c r="L177" s="70" t="s">
        <v>474</v>
      </c>
      <c r="M177" s="40" t="s">
        <v>474</v>
      </c>
      <c r="N177" s="40" t="s">
        <v>474</v>
      </c>
      <c r="O177" s="51" t="s">
        <v>474</v>
      </c>
      <c r="P177" s="51" t="s">
        <v>474</v>
      </c>
      <c r="Q177" s="51" t="s">
        <v>474</v>
      </c>
      <c r="R177" s="51" t="s">
        <v>474</v>
      </c>
      <c r="S177" s="51" t="s">
        <v>474</v>
      </c>
      <c r="T177" s="51" t="s">
        <v>474</v>
      </c>
      <c r="U177" s="51" t="s">
        <v>474</v>
      </c>
      <c r="V177" s="51" t="s">
        <v>474</v>
      </c>
      <c r="W177" s="51" t="s">
        <v>474</v>
      </c>
      <c r="X177" s="51" t="s">
        <v>474</v>
      </c>
      <c r="Y177" s="51" t="s">
        <v>474</v>
      </c>
      <c r="Z177" s="51" t="s">
        <v>474</v>
      </c>
      <c r="AA177" s="51" t="s">
        <v>474</v>
      </c>
      <c r="AB177" s="51" t="s">
        <v>474</v>
      </c>
      <c r="AC177" s="51" t="s">
        <v>474</v>
      </c>
      <c r="AD177" s="51" t="s">
        <v>474</v>
      </c>
      <c r="AE177" s="51" t="s">
        <v>474</v>
      </c>
      <c r="AF177" s="51" t="s">
        <v>474</v>
      </c>
      <c r="AG177" s="51" t="s">
        <v>474</v>
      </c>
    </row>
    <row r="178" customFormat="false" ht="12.75" hidden="false" customHeight="true" outlineLevel="0" collapsed="false">
      <c r="A178" s="40" t="s">
        <v>401</v>
      </c>
      <c r="B178" s="56" t="str">
        <f aca="false" t="array" ref="B178:B178">INDEX(Countries!$D$2:$D$255, MATCH(A178, Countries!$B$2:$B$255, 0))</f>
        <v>KAZ</v>
      </c>
      <c r="C178" s="70" t="s">
        <v>474</v>
      </c>
      <c r="D178" s="70" t="s">
        <v>474</v>
      </c>
      <c r="E178" s="70" t="s">
        <v>474</v>
      </c>
      <c r="F178" s="70" t="s">
        <v>474</v>
      </c>
      <c r="G178" s="70" t="s">
        <v>474</v>
      </c>
      <c r="H178" s="70" t="s">
        <v>474</v>
      </c>
      <c r="I178" s="70" t="s">
        <v>474</v>
      </c>
      <c r="J178" s="70" t="s">
        <v>474</v>
      </c>
      <c r="K178" s="70" t="s">
        <v>474</v>
      </c>
      <c r="L178" s="70" t="s">
        <v>474</v>
      </c>
      <c r="M178" s="40" t="s">
        <v>474</v>
      </c>
      <c r="N178" s="40" t="s">
        <v>474</v>
      </c>
      <c r="O178" s="51" t="s">
        <v>474</v>
      </c>
      <c r="P178" s="51" t="s">
        <v>474</v>
      </c>
      <c r="Q178" s="51" t="s">
        <v>474</v>
      </c>
      <c r="R178" s="51" t="s">
        <v>474</v>
      </c>
      <c r="S178" s="51" t="s">
        <v>474</v>
      </c>
      <c r="T178" s="51" t="s">
        <v>474</v>
      </c>
      <c r="U178" s="51" t="s">
        <v>474</v>
      </c>
      <c r="V178" s="51" t="s">
        <v>474</v>
      </c>
      <c r="W178" s="51" t="s">
        <v>474</v>
      </c>
      <c r="X178" s="51" t="s">
        <v>474</v>
      </c>
      <c r="Y178" s="51" t="s">
        <v>474</v>
      </c>
      <c r="Z178" s="51" t="s">
        <v>474</v>
      </c>
      <c r="AA178" s="51" t="s">
        <v>474</v>
      </c>
      <c r="AB178" s="51" t="s">
        <v>474</v>
      </c>
      <c r="AC178" s="51" t="s">
        <v>474</v>
      </c>
      <c r="AD178" s="51" t="s">
        <v>474</v>
      </c>
      <c r="AE178" s="51" t="s">
        <v>474</v>
      </c>
      <c r="AF178" s="51" t="s">
        <v>474</v>
      </c>
      <c r="AG178" s="51" t="s">
        <v>474</v>
      </c>
    </row>
    <row r="179" customFormat="false" ht="12.75" hidden="false" customHeight="true" outlineLevel="0" collapsed="false">
      <c r="A179" s="40" t="s">
        <v>402</v>
      </c>
      <c r="B179" s="56" t="str">
        <f aca="false" t="array" ref="B179:B179">INDEX(Countries!$D$2:$D$255, MATCH(A179, Countries!$B$2:$B$255, 0))</f>
        <v>PRK</v>
      </c>
      <c r="C179" s="70" t="s">
        <v>474</v>
      </c>
      <c r="D179" s="70" t="s">
        <v>474</v>
      </c>
      <c r="E179" s="70" t="s">
        <v>474</v>
      </c>
      <c r="F179" s="70" t="s">
        <v>474</v>
      </c>
      <c r="G179" s="70" t="s">
        <v>474</v>
      </c>
      <c r="H179" s="70" t="s">
        <v>474</v>
      </c>
      <c r="I179" s="70" t="s">
        <v>474</v>
      </c>
      <c r="J179" s="70" t="s">
        <v>474</v>
      </c>
      <c r="K179" s="70" t="s">
        <v>474</v>
      </c>
      <c r="L179" s="70" t="s">
        <v>474</v>
      </c>
      <c r="M179" s="40" t="s">
        <v>474</v>
      </c>
      <c r="N179" s="40" t="s">
        <v>474</v>
      </c>
      <c r="O179" s="51" t="s">
        <v>474</v>
      </c>
      <c r="P179" s="51" t="s">
        <v>474</v>
      </c>
      <c r="Q179" s="51" t="s">
        <v>474</v>
      </c>
      <c r="R179" s="51" t="s">
        <v>474</v>
      </c>
      <c r="S179" s="51" t="s">
        <v>474</v>
      </c>
      <c r="T179" s="51" t="s">
        <v>474</v>
      </c>
      <c r="U179" s="51" t="s">
        <v>474</v>
      </c>
      <c r="V179" s="51" t="s">
        <v>474</v>
      </c>
      <c r="W179" s="51" t="s">
        <v>474</v>
      </c>
      <c r="X179" s="51" t="s">
        <v>474</v>
      </c>
      <c r="Y179" s="51" t="s">
        <v>474</v>
      </c>
      <c r="Z179" s="51" t="s">
        <v>474</v>
      </c>
      <c r="AA179" s="51" t="s">
        <v>474</v>
      </c>
      <c r="AB179" s="51" t="s">
        <v>474</v>
      </c>
      <c r="AC179" s="51" t="s">
        <v>474</v>
      </c>
      <c r="AD179" s="51" t="s">
        <v>474</v>
      </c>
      <c r="AE179" s="51" t="s">
        <v>474</v>
      </c>
      <c r="AF179" s="51" t="s">
        <v>474</v>
      </c>
      <c r="AG179" s="51" t="s">
        <v>474</v>
      </c>
    </row>
    <row r="180" customFormat="false" ht="12.75" hidden="false" customHeight="true" outlineLevel="0" collapsed="false">
      <c r="A180" s="40" t="s">
        <v>403</v>
      </c>
      <c r="B180" s="56" t="str">
        <f aca="false" t="array" ref="B180:B180">INDEX(Countries!$D$2:$D$255, MATCH(A180, Countries!$B$2:$B$255, 0))</f>
        <v>KOR</v>
      </c>
      <c r="C180" s="70" t="s">
        <v>474</v>
      </c>
      <c r="D180" s="70" t="s">
        <v>474</v>
      </c>
      <c r="E180" s="70" t="s">
        <v>474</v>
      </c>
      <c r="F180" s="70" t="s">
        <v>474</v>
      </c>
      <c r="G180" s="70" t="s">
        <v>474</v>
      </c>
      <c r="H180" s="70" t="s">
        <v>474</v>
      </c>
      <c r="I180" s="70" t="s">
        <v>474</v>
      </c>
      <c r="J180" s="70" t="s">
        <v>474</v>
      </c>
      <c r="K180" s="70" t="s">
        <v>474</v>
      </c>
      <c r="L180" s="70" t="s">
        <v>474</v>
      </c>
      <c r="M180" s="40" t="s">
        <v>474</v>
      </c>
      <c r="N180" s="40" t="s">
        <v>474</v>
      </c>
      <c r="O180" s="51" t="s">
        <v>474</v>
      </c>
      <c r="P180" s="51" t="s">
        <v>474</v>
      </c>
      <c r="Q180" s="51" t="s">
        <v>474</v>
      </c>
      <c r="R180" s="51" t="s">
        <v>474</v>
      </c>
      <c r="S180" s="51" t="s">
        <v>474</v>
      </c>
      <c r="T180" s="51" t="s">
        <v>474</v>
      </c>
      <c r="U180" s="51" t="s">
        <v>474</v>
      </c>
      <c r="V180" s="51" t="s">
        <v>474</v>
      </c>
      <c r="W180" s="51" t="s">
        <v>474</v>
      </c>
      <c r="X180" s="51" t="s">
        <v>474</v>
      </c>
      <c r="Y180" s="51" t="s">
        <v>474</v>
      </c>
      <c r="Z180" s="51" t="s">
        <v>474</v>
      </c>
      <c r="AA180" s="51" t="s">
        <v>474</v>
      </c>
      <c r="AB180" s="51" t="s">
        <v>474</v>
      </c>
      <c r="AC180" s="51" t="s">
        <v>474</v>
      </c>
      <c r="AD180" s="51" t="s">
        <v>474</v>
      </c>
      <c r="AE180" s="51" t="s">
        <v>474</v>
      </c>
      <c r="AF180" s="51" t="s">
        <v>474</v>
      </c>
      <c r="AG180" s="51" t="s">
        <v>474</v>
      </c>
    </row>
    <row r="181" customFormat="false" ht="12.75" hidden="false" customHeight="true" outlineLevel="0" collapsed="false">
      <c r="A181" s="40" t="s">
        <v>404</v>
      </c>
      <c r="B181" s="56" t="str">
        <f aca="false" t="array" ref="B181:B181">INDEX(Countries!$D$2:$D$255, MATCH(A181, Countries!$B$2:$B$255, 0))</f>
        <v>LVA</v>
      </c>
      <c r="C181" s="70" t="s">
        <v>474</v>
      </c>
      <c r="D181" s="70" t="s">
        <v>474</v>
      </c>
      <c r="E181" s="70" t="s">
        <v>474</v>
      </c>
      <c r="F181" s="70" t="s">
        <v>474</v>
      </c>
      <c r="G181" s="70" t="s">
        <v>474</v>
      </c>
      <c r="H181" s="70" t="s">
        <v>474</v>
      </c>
      <c r="I181" s="70" t="s">
        <v>474</v>
      </c>
      <c r="J181" s="70" t="s">
        <v>474</v>
      </c>
      <c r="K181" s="70" t="s">
        <v>474</v>
      </c>
      <c r="L181" s="70" t="s">
        <v>474</v>
      </c>
      <c r="M181" s="40" t="s">
        <v>474</v>
      </c>
      <c r="N181" s="40" t="s">
        <v>474</v>
      </c>
      <c r="O181" s="51" t="s">
        <v>474</v>
      </c>
      <c r="P181" s="51" t="s">
        <v>474</v>
      </c>
      <c r="Q181" s="51" t="s">
        <v>474</v>
      </c>
      <c r="R181" s="51" t="s">
        <v>474</v>
      </c>
      <c r="S181" s="51" t="s">
        <v>474</v>
      </c>
      <c r="T181" s="51" t="s">
        <v>474</v>
      </c>
      <c r="U181" s="51" t="s">
        <v>474</v>
      </c>
      <c r="V181" s="51" t="s">
        <v>474</v>
      </c>
      <c r="W181" s="51" t="s">
        <v>474</v>
      </c>
      <c r="X181" s="51" t="s">
        <v>474</v>
      </c>
      <c r="Y181" s="51" t="s">
        <v>474</v>
      </c>
      <c r="Z181" s="51" t="s">
        <v>474</v>
      </c>
      <c r="AA181" s="51" t="s">
        <v>474</v>
      </c>
      <c r="AB181" s="51" t="s">
        <v>474</v>
      </c>
      <c r="AC181" s="51" t="s">
        <v>474</v>
      </c>
      <c r="AD181" s="51" t="s">
        <v>474</v>
      </c>
      <c r="AE181" s="51" t="s">
        <v>474</v>
      </c>
      <c r="AF181" s="51" t="s">
        <v>474</v>
      </c>
      <c r="AG181" s="51" t="s">
        <v>474</v>
      </c>
    </row>
    <row r="182" customFormat="false" ht="12.75" hidden="false" customHeight="true" outlineLevel="0" collapsed="false">
      <c r="A182" s="40" t="s">
        <v>405</v>
      </c>
      <c r="B182" s="56" t="str">
        <f aca="false" t="array" ref="B182:B182">INDEX(Countries!$D$2:$D$255, MATCH(A182, Countries!$B$2:$B$255, 0))</f>
        <v>LBN</v>
      </c>
      <c r="C182" s="70" t="s">
        <v>474</v>
      </c>
      <c r="D182" s="70" t="s">
        <v>474</v>
      </c>
      <c r="E182" s="70" t="s">
        <v>474</v>
      </c>
      <c r="F182" s="70" t="s">
        <v>474</v>
      </c>
      <c r="G182" s="70" t="s">
        <v>474</v>
      </c>
      <c r="H182" s="70" t="s">
        <v>474</v>
      </c>
      <c r="I182" s="70" t="s">
        <v>474</v>
      </c>
      <c r="J182" s="70" t="s">
        <v>474</v>
      </c>
      <c r="K182" s="70" t="s">
        <v>474</v>
      </c>
      <c r="L182" s="70" t="s">
        <v>474</v>
      </c>
      <c r="M182" s="40" t="s">
        <v>474</v>
      </c>
      <c r="N182" s="40" t="s">
        <v>474</v>
      </c>
      <c r="O182" s="51" t="s">
        <v>474</v>
      </c>
      <c r="P182" s="51" t="s">
        <v>474</v>
      </c>
      <c r="Q182" s="51" t="s">
        <v>474</v>
      </c>
      <c r="R182" s="51" t="s">
        <v>474</v>
      </c>
      <c r="S182" s="51" t="s">
        <v>474</v>
      </c>
      <c r="T182" s="51" t="s">
        <v>474</v>
      </c>
      <c r="U182" s="51" t="s">
        <v>474</v>
      </c>
      <c r="V182" s="51" t="s">
        <v>474</v>
      </c>
      <c r="W182" s="51" t="s">
        <v>474</v>
      </c>
      <c r="X182" s="51" t="s">
        <v>474</v>
      </c>
      <c r="Y182" s="51" t="s">
        <v>474</v>
      </c>
      <c r="Z182" s="51" t="s">
        <v>474</v>
      </c>
      <c r="AA182" s="51" t="s">
        <v>474</v>
      </c>
      <c r="AB182" s="51" t="s">
        <v>474</v>
      </c>
      <c r="AC182" s="51" t="s">
        <v>474</v>
      </c>
      <c r="AD182" s="51" t="s">
        <v>474</v>
      </c>
      <c r="AE182" s="51" t="s">
        <v>474</v>
      </c>
      <c r="AF182" s="51" t="s">
        <v>474</v>
      </c>
      <c r="AG182" s="51" t="s">
        <v>474</v>
      </c>
    </row>
    <row r="183" customFormat="false" ht="12.75" hidden="false" customHeight="true" outlineLevel="0" collapsed="false">
      <c r="A183" s="40" t="s">
        <v>406</v>
      </c>
      <c r="B183" s="56" t="str">
        <f aca="false" t="array" ref="B183:B183">INDEX(Countries!$D$2:$D$255, MATCH(A183, Countries!$B$2:$B$255, 0))</f>
        <v>LTU</v>
      </c>
      <c r="C183" s="70" t="s">
        <v>474</v>
      </c>
      <c r="D183" s="70" t="s">
        <v>474</v>
      </c>
      <c r="E183" s="70" t="s">
        <v>474</v>
      </c>
      <c r="F183" s="70" t="s">
        <v>474</v>
      </c>
      <c r="G183" s="70" t="s">
        <v>474</v>
      </c>
      <c r="H183" s="70" t="s">
        <v>474</v>
      </c>
      <c r="I183" s="70" t="s">
        <v>474</v>
      </c>
      <c r="J183" s="70" t="s">
        <v>474</v>
      </c>
      <c r="K183" s="70" t="s">
        <v>474</v>
      </c>
      <c r="L183" s="70" t="s">
        <v>474</v>
      </c>
      <c r="M183" s="40" t="s">
        <v>474</v>
      </c>
      <c r="N183" s="40" t="s">
        <v>474</v>
      </c>
      <c r="O183" s="51" t="s">
        <v>474</v>
      </c>
      <c r="P183" s="51" t="s">
        <v>474</v>
      </c>
      <c r="Q183" s="51" t="s">
        <v>474</v>
      </c>
      <c r="R183" s="51" t="s">
        <v>474</v>
      </c>
      <c r="S183" s="51" t="s">
        <v>474</v>
      </c>
      <c r="T183" s="51" t="s">
        <v>474</v>
      </c>
      <c r="U183" s="51" t="s">
        <v>474</v>
      </c>
      <c r="V183" s="51" t="s">
        <v>474</v>
      </c>
      <c r="W183" s="51" t="s">
        <v>474</v>
      </c>
      <c r="X183" s="51" t="s">
        <v>474</v>
      </c>
      <c r="Y183" s="51" t="s">
        <v>474</v>
      </c>
      <c r="Z183" s="51" t="s">
        <v>474</v>
      </c>
      <c r="AA183" s="51" t="s">
        <v>474</v>
      </c>
      <c r="AB183" s="51" t="s">
        <v>474</v>
      </c>
      <c r="AC183" s="51" t="s">
        <v>474</v>
      </c>
      <c r="AD183" s="51" t="s">
        <v>474</v>
      </c>
      <c r="AE183" s="51" t="s">
        <v>474</v>
      </c>
      <c r="AF183" s="51" t="s">
        <v>474</v>
      </c>
      <c r="AG183" s="51" t="s">
        <v>474</v>
      </c>
    </row>
    <row r="184" customFormat="false" ht="12.75" hidden="false" customHeight="true" outlineLevel="0" collapsed="false">
      <c r="A184" s="40" t="s">
        <v>407</v>
      </c>
      <c r="B184" s="56" t="str">
        <f aca="false" t="array" ref="B184:B184">INDEX(Countries!$D$2:$D$255, MATCH(A184, Countries!$B$2:$B$255, 0))</f>
        <v>MCO</v>
      </c>
      <c r="C184" s="70" t="s">
        <v>474</v>
      </c>
      <c r="D184" s="70" t="s">
        <v>474</v>
      </c>
      <c r="E184" s="70" t="s">
        <v>474</v>
      </c>
      <c r="F184" s="70" t="s">
        <v>474</v>
      </c>
      <c r="G184" s="70" t="s">
        <v>474</v>
      </c>
      <c r="H184" s="70" t="s">
        <v>474</v>
      </c>
      <c r="I184" s="70" t="s">
        <v>474</v>
      </c>
      <c r="J184" s="70" t="s">
        <v>474</v>
      </c>
      <c r="K184" s="70" t="s">
        <v>474</v>
      </c>
      <c r="L184" s="70" t="s">
        <v>474</v>
      </c>
      <c r="M184" s="40" t="s">
        <v>474</v>
      </c>
      <c r="N184" s="40" t="s">
        <v>474</v>
      </c>
      <c r="O184" s="51" t="s">
        <v>474</v>
      </c>
      <c r="P184" s="51" t="s">
        <v>474</v>
      </c>
      <c r="Q184" s="51" t="s">
        <v>474</v>
      </c>
      <c r="R184" s="51" t="s">
        <v>474</v>
      </c>
      <c r="S184" s="51" t="s">
        <v>474</v>
      </c>
      <c r="T184" s="51" t="s">
        <v>474</v>
      </c>
      <c r="U184" s="51" t="s">
        <v>474</v>
      </c>
      <c r="V184" s="51" t="s">
        <v>474</v>
      </c>
      <c r="W184" s="51" t="s">
        <v>474</v>
      </c>
      <c r="X184" s="51" t="s">
        <v>474</v>
      </c>
      <c r="Y184" s="51" t="s">
        <v>474</v>
      </c>
      <c r="Z184" s="51" t="s">
        <v>474</v>
      </c>
      <c r="AA184" s="51" t="s">
        <v>474</v>
      </c>
      <c r="AB184" s="51" t="s">
        <v>474</v>
      </c>
      <c r="AC184" s="51" t="s">
        <v>474</v>
      </c>
      <c r="AD184" s="51" t="s">
        <v>474</v>
      </c>
      <c r="AE184" s="51" t="s">
        <v>474</v>
      </c>
      <c r="AF184" s="51" t="s">
        <v>474</v>
      </c>
      <c r="AG184" s="51" t="s">
        <v>474</v>
      </c>
    </row>
    <row r="185" customFormat="false" ht="12.75" hidden="false" customHeight="true" outlineLevel="0" collapsed="false">
      <c r="A185" s="40" t="s">
        <v>408</v>
      </c>
      <c r="B185" s="56" t="str">
        <f aca="false" t="array" ref="B185:B185">INDEX(Countries!$D$2:$D$255, MATCH(A185, Countries!$B$2:$B$255, 0))</f>
        <v>MNE</v>
      </c>
      <c r="C185" s="70" t="s">
        <v>474</v>
      </c>
      <c r="D185" s="70" t="s">
        <v>474</v>
      </c>
      <c r="E185" s="70" t="s">
        <v>474</v>
      </c>
      <c r="F185" s="70" t="s">
        <v>474</v>
      </c>
      <c r="G185" s="70" t="s">
        <v>474</v>
      </c>
      <c r="H185" s="70" t="s">
        <v>474</v>
      </c>
      <c r="I185" s="70" t="s">
        <v>474</v>
      </c>
      <c r="J185" s="70" t="s">
        <v>474</v>
      </c>
      <c r="K185" s="70" t="s">
        <v>474</v>
      </c>
      <c r="L185" s="70" t="s">
        <v>474</v>
      </c>
      <c r="M185" s="40" t="s">
        <v>474</v>
      </c>
      <c r="N185" s="40" t="s">
        <v>474</v>
      </c>
      <c r="O185" s="51" t="s">
        <v>474</v>
      </c>
      <c r="P185" s="51" t="s">
        <v>474</v>
      </c>
      <c r="Q185" s="51" t="s">
        <v>474</v>
      </c>
      <c r="R185" s="51" t="s">
        <v>474</v>
      </c>
      <c r="S185" s="51" t="s">
        <v>474</v>
      </c>
      <c r="T185" s="51" t="s">
        <v>474</v>
      </c>
      <c r="U185" s="51" t="s">
        <v>474</v>
      </c>
      <c r="V185" s="51" t="s">
        <v>474</v>
      </c>
      <c r="W185" s="51" t="s">
        <v>474</v>
      </c>
      <c r="X185" s="51" t="s">
        <v>474</v>
      </c>
      <c r="Y185" s="51" t="s">
        <v>474</v>
      </c>
      <c r="Z185" s="51" t="s">
        <v>474</v>
      </c>
      <c r="AA185" s="51" t="s">
        <v>474</v>
      </c>
      <c r="AB185" s="51" t="s">
        <v>474</v>
      </c>
      <c r="AC185" s="51" t="s">
        <v>474</v>
      </c>
      <c r="AD185" s="51" t="s">
        <v>474</v>
      </c>
      <c r="AE185" s="51" t="s">
        <v>474</v>
      </c>
      <c r="AF185" s="51" t="s">
        <v>474</v>
      </c>
      <c r="AG185" s="51" t="s">
        <v>474</v>
      </c>
    </row>
    <row r="186" customFormat="false" ht="12.75" hidden="false" customHeight="true" outlineLevel="0" collapsed="false">
      <c r="A186" s="40" t="s">
        <v>409</v>
      </c>
      <c r="B186" s="56" t="str">
        <f aca="false" t="array" ref="B186:B186">INDEX(Countries!$D$2:$D$255, MATCH(A186, Countries!$B$2:$B$255, 0))</f>
        <v>MAR</v>
      </c>
      <c r="C186" s="70" t="s">
        <v>474</v>
      </c>
      <c r="D186" s="70" t="s">
        <v>474</v>
      </c>
      <c r="E186" s="70" t="s">
        <v>474</v>
      </c>
      <c r="F186" s="70" t="s">
        <v>474</v>
      </c>
      <c r="G186" s="70" t="s">
        <v>474</v>
      </c>
      <c r="H186" s="70" t="s">
        <v>474</v>
      </c>
      <c r="I186" s="70" t="s">
        <v>474</v>
      </c>
      <c r="J186" s="70" t="s">
        <v>474</v>
      </c>
      <c r="K186" s="70" t="s">
        <v>474</v>
      </c>
      <c r="L186" s="70" t="s">
        <v>474</v>
      </c>
      <c r="M186" s="40" t="s">
        <v>474</v>
      </c>
      <c r="N186" s="40" t="s">
        <v>474</v>
      </c>
      <c r="O186" s="51" t="s">
        <v>474</v>
      </c>
      <c r="P186" s="51" t="s">
        <v>474</v>
      </c>
      <c r="Q186" s="51" t="s">
        <v>474</v>
      </c>
      <c r="R186" s="51" t="s">
        <v>474</v>
      </c>
      <c r="S186" s="51" t="s">
        <v>474</v>
      </c>
      <c r="T186" s="51" t="s">
        <v>474</v>
      </c>
      <c r="U186" s="51" t="s">
        <v>474</v>
      </c>
      <c r="V186" s="51" t="s">
        <v>474</v>
      </c>
      <c r="W186" s="51" t="s">
        <v>474</v>
      </c>
      <c r="X186" s="51" t="s">
        <v>474</v>
      </c>
      <c r="Y186" s="51" t="s">
        <v>474</v>
      </c>
      <c r="Z186" s="51" t="s">
        <v>474</v>
      </c>
      <c r="AA186" s="51" t="s">
        <v>474</v>
      </c>
      <c r="AB186" s="51" t="s">
        <v>474</v>
      </c>
      <c r="AC186" s="51" t="s">
        <v>474</v>
      </c>
      <c r="AD186" s="51" t="s">
        <v>474</v>
      </c>
      <c r="AE186" s="51" t="s">
        <v>474</v>
      </c>
      <c r="AF186" s="51" t="s">
        <v>474</v>
      </c>
      <c r="AG186" s="51" t="s">
        <v>474</v>
      </c>
    </row>
    <row r="187" customFormat="false" ht="12.75" hidden="false" customHeight="true" outlineLevel="0" collapsed="false">
      <c r="A187" s="40" t="s">
        <v>410</v>
      </c>
      <c r="B187" s="56" t="str">
        <f aca="false" t="array" ref="B187:B187">INDEX(Countries!$D$2:$D$255, MATCH(A187, Countries!$B$2:$B$255, 0))</f>
        <v>NAM</v>
      </c>
      <c r="C187" s="70" t="s">
        <v>474</v>
      </c>
      <c r="D187" s="70" t="s">
        <v>474</v>
      </c>
      <c r="E187" s="70" t="s">
        <v>474</v>
      </c>
      <c r="F187" s="70" t="s">
        <v>474</v>
      </c>
      <c r="G187" s="70" t="s">
        <v>474</v>
      </c>
      <c r="H187" s="70" t="s">
        <v>474</v>
      </c>
      <c r="I187" s="70" t="s">
        <v>474</v>
      </c>
      <c r="J187" s="70" t="s">
        <v>474</v>
      </c>
      <c r="K187" s="70" t="s">
        <v>474</v>
      </c>
      <c r="L187" s="70" t="s">
        <v>474</v>
      </c>
      <c r="M187" s="40" t="s">
        <v>474</v>
      </c>
      <c r="N187" s="40" t="s">
        <v>474</v>
      </c>
      <c r="O187" s="51" t="s">
        <v>474</v>
      </c>
      <c r="P187" s="51" t="s">
        <v>474</v>
      </c>
      <c r="Q187" s="51" t="s">
        <v>474</v>
      </c>
      <c r="R187" s="51" t="s">
        <v>474</v>
      </c>
      <c r="S187" s="51" t="s">
        <v>474</v>
      </c>
      <c r="T187" s="51" t="s">
        <v>474</v>
      </c>
      <c r="U187" s="51" t="s">
        <v>474</v>
      </c>
      <c r="V187" s="51" t="s">
        <v>474</v>
      </c>
      <c r="W187" s="51" t="s">
        <v>474</v>
      </c>
      <c r="X187" s="51" t="s">
        <v>474</v>
      </c>
      <c r="Y187" s="51" t="s">
        <v>474</v>
      </c>
      <c r="Z187" s="51" t="s">
        <v>474</v>
      </c>
      <c r="AA187" s="51" t="s">
        <v>474</v>
      </c>
      <c r="AB187" s="51" t="s">
        <v>474</v>
      </c>
      <c r="AC187" s="51" t="s">
        <v>474</v>
      </c>
      <c r="AD187" s="51" t="s">
        <v>474</v>
      </c>
      <c r="AE187" s="51" t="s">
        <v>474</v>
      </c>
      <c r="AF187" s="51" t="s">
        <v>474</v>
      </c>
      <c r="AG187" s="51" t="s">
        <v>474</v>
      </c>
    </row>
    <row r="188" customFormat="false" ht="12.75" hidden="false" customHeight="true" outlineLevel="0" collapsed="false">
      <c r="A188" s="40" t="s">
        <v>411</v>
      </c>
      <c r="B188" s="56" t="str">
        <f aca="false" t="array" ref="B188:B188">INDEX(Countries!$D$2:$D$255, MATCH(A188, Countries!$B$2:$B$255, 0))</f>
        <v>NRU</v>
      </c>
      <c r="C188" s="70" t="s">
        <v>474</v>
      </c>
      <c r="D188" s="70" t="s">
        <v>474</v>
      </c>
      <c r="E188" s="70" t="s">
        <v>474</v>
      </c>
      <c r="F188" s="70" t="s">
        <v>474</v>
      </c>
      <c r="G188" s="70" t="s">
        <v>474</v>
      </c>
      <c r="H188" s="70" t="s">
        <v>474</v>
      </c>
      <c r="I188" s="70" t="s">
        <v>474</v>
      </c>
      <c r="J188" s="70" t="s">
        <v>474</v>
      </c>
      <c r="K188" s="70" t="s">
        <v>474</v>
      </c>
      <c r="L188" s="70" t="s">
        <v>474</v>
      </c>
      <c r="M188" s="40" t="s">
        <v>474</v>
      </c>
      <c r="N188" s="40" t="s">
        <v>474</v>
      </c>
      <c r="O188" s="51" t="s">
        <v>474</v>
      </c>
      <c r="P188" s="51" t="s">
        <v>474</v>
      </c>
      <c r="Q188" s="51" t="s">
        <v>474</v>
      </c>
      <c r="R188" s="51" t="s">
        <v>474</v>
      </c>
      <c r="S188" s="51" t="s">
        <v>474</v>
      </c>
      <c r="T188" s="51" t="s">
        <v>474</v>
      </c>
      <c r="U188" s="51" t="s">
        <v>474</v>
      </c>
      <c r="V188" s="51" t="s">
        <v>474</v>
      </c>
      <c r="W188" s="51" t="s">
        <v>474</v>
      </c>
      <c r="X188" s="51" t="s">
        <v>474</v>
      </c>
      <c r="Y188" s="51" t="s">
        <v>474</v>
      </c>
      <c r="Z188" s="51" t="s">
        <v>474</v>
      </c>
      <c r="AA188" s="51" t="s">
        <v>474</v>
      </c>
      <c r="AB188" s="51" t="s">
        <v>474</v>
      </c>
      <c r="AC188" s="51" t="s">
        <v>474</v>
      </c>
      <c r="AD188" s="51" t="s">
        <v>474</v>
      </c>
      <c r="AE188" s="51" t="s">
        <v>474</v>
      </c>
      <c r="AF188" s="51" t="s">
        <v>474</v>
      </c>
      <c r="AG188" s="51" t="s">
        <v>474</v>
      </c>
    </row>
    <row r="189" customFormat="false" ht="12.75" hidden="false" customHeight="true" outlineLevel="0" collapsed="false">
      <c r="A189" s="40" t="s">
        <v>412</v>
      </c>
      <c r="B189" s="56" t="str">
        <f aca="false" t="array" ref="B189:B189">INDEX(Countries!$D$2:$D$255, MATCH(A189, Countries!$B$2:$B$255, 0))</f>
        <v>NIU</v>
      </c>
      <c r="C189" s="70" t="s">
        <v>474</v>
      </c>
      <c r="D189" s="70" t="s">
        <v>474</v>
      </c>
      <c r="E189" s="70" t="s">
        <v>474</v>
      </c>
      <c r="F189" s="70" t="s">
        <v>474</v>
      </c>
      <c r="G189" s="70" t="s">
        <v>474</v>
      </c>
      <c r="H189" s="70" t="s">
        <v>474</v>
      </c>
      <c r="I189" s="70" t="s">
        <v>474</v>
      </c>
      <c r="J189" s="70" t="s">
        <v>474</v>
      </c>
      <c r="K189" s="70" t="s">
        <v>474</v>
      </c>
      <c r="L189" s="70" t="s">
        <v>474</v>
      </c>
      <c r="M189" s="40" t="s">
        <v>474</v>
      </c>
      <c r="N189" s="40" t="s">
        <v>474</v>
      </c>
      <c r="O189" s="51" t="s">
        <v>474</v>
      </c>
      <c r="P189" s="51" t="s">
        <v>474</v>
      </c>
      <c r="Q189" s="51" t="s">
        <v>474</v>
      </c>
      <c r="R189" s="51" t="s">
        <v>474</v>
      </c>
      <c r="S189" s="51" t="s">
        <v>474</v>
      </c>
      <c r="T189" s="51" t="s">
        <v>474</v>
      </c>
      <c r="U189" s="51" t="s">
        <v>474</v>
      </c>
      <c r="V189" s="51" t="s">
        <v>474</v>
      </c>
      <c r="W189" s="51" t="s">
        <v>474</v>
      </c>
      <c r="X189" s="51" t="s">
        <v>474</v>
      </c>
      <c r="Y189" s="51" t="s">
        <v>474</v>
      </c>
      <c r="Z189" s="51" t="s">
        <v>474</v>
      </c>
      <c r="AA189" s="51" t="s">
        <v>474</v>
      </c>
      <c r="AB189" s="51" t="s">
        <v>474</v>
      </c>
      <c r="AC189" s="51" t="s">
        <v>474</v>
      </c>
      <c r="AD189" s="51" t="s">
        <v>474</v>
      </c>
      <c r="AE189" s="51" t="s">
        <v>474</v>
      </c>
      <c r="AF189" s="51" t="s">
        <v>474</v>
      </c>
      <c r="AG189" s="51" t="s">
        <v>474</v>
      </c>
    </row>
    <row r="190" customFormat="false" ht="12.75" hidden="false" customHeight="true" outlineLevel="0" collapsed="false">
      <c r="A190" s="40" t="s">
        <v>413</v>
      </c>
      <c r="B190" s="56" t="str">
        <f aca="false" t="array" ref="B190:B190">INDEX(Countries!$D$2:$D$255, MATCH(A190, Countries!$B$2:$B$255, 0))</f>
        <v>MNP</v>
      </c>
      <c r="C190" s="70" t="s">
        <v>474</v>
      </c>
      <c r="D190" s="70" t="s">
        <v>474</v>
      </c>
      <c r="E190" s="70" t="s">
        <v>474</v>
      </c>
      <c r="F190" s="70" t="s">
        <v>474</v>
      </c>
      <c r="G190" s="70" t="s">
        <v>474</v>
      </c>
      <c r="H190" s="70" t="s">
        <v>474</v>
      </c>
      <c r="I190" s="70" t="s">
        <v>474</v>
      </c>
      <c r="J190" s="70" t="s">
        <v>474</v>
      </c>
      <c r="K190" s="70" t="s">
        <v>474</v>
      </c>
      <c r="L190" s="70" t="s">
        <v>474</v>
      </c>
      <c r="M190" s="40" t="s">
        <v>474</v>
      </c>
      <c r="N190" s="40" t="s">
        <v>474</v>
      </c>
      <c r="O190" s="51" t="s">
        <v>474</v>
      </c>
      <c r="P190" s="51" t="s">
        <v>474</v>
      </c>
      <c r="Q190" s="51" t="s">
        <v>474</v>
      </c>
      <c r="R190" s="51" t="s">
        <v>474</v>
      </c>
      <c r="S190" s="51" t="s">
        <v>474</v>
      </c>
      <c r="T190" s="51" t="s">
        <v>474</v>
      </c>
      <c r="U190" s="51" t="s">
        <v>474</v>
      </c>
      <c r="V190" s="51" t="s">
        <v>474</v>
      </c>
      <c r="W190" s="51" t="s">
        <v>474</v>
      </c>
      <c r="X190" s="51" t="s">
        <v>474</v>
      </c>
      <c r="Y190" s="51" t="s">
        <v>474</v>
      </c>
      <c r="Z190" s="51" t="s">
        <v>474</v>
      </c>
      <c r="AA190" s="51" t="s">
        <v>474</v>
      </c>
      <c r="AB190" s="51" t="s">
        <v>474</v>
      </c>
      <c r="AC190" s="51" t="s">
        <v>474</v>
      </c>
      <c r="AD190" s="51" t="s">
        <v>474</v>
      </c>
      <c r="AE190" s="51" t="s">
        <v>474</v>
      </c>
      <c r="AF190" s="51" t="s">
        <v>474</v>
      </c>
      <c r="AG190" s="51" t="s">
        <v>474</v>
      </c>
    </row>
    <row r="191" customFormat="false" ht="12.75" hidden="false" customHeight="true" outlineLevel="0" collapsed="false">
      <c r="A191" s="40" t="s">
        <v>414</v>
      </c>
      <c r="B191" s="56" t="str">
        <f aca="false" t="array" ref="B191:B191">INDEX(Countries!$D$2:$D$255, MATCH(A191, Countries!$B$2:$B$255, 0))</f>
        <v>PCN</v>
      </c>
      <c r="C191" s="70" t="s">
        <v>474</v>
      </c>
      <c r="D191" s="70" t="s">
        <v>474</v>
      </c>
      <c r="E191" s="70" t="s">
        <v>474</v>
      </c>
      <c r="F191" s="70" t="s">
        <v>474</v>
      </c>
      <c r="G191" s="70" t="s">
        <v>474</v>
      </c>
      <c r="H191" s="70" t="s">
        <v>474</v>
      </c>
      <c r="I191" s="70" t="s">
        <v>474</v>
      </c>
      <c r="J191" s="70" t="s">
        <v>474</v>
      </c>
      <c r="K191" s="70" t="s">
        <v>474</v>
      </c>
      <c r="L191" s="70" t="s">
        <v>474</v>
      </c>
      <c r="M191" s="40" t="s">
        <v>474</v>
      </c>
      <c r="N191" s="40" t="s">
        <v>474</v>
      </c>
      <c r="O191" s="51" t="s">
        <v>474</v>
      </c>
      <c r="P191" s="51" t="s">
        <v>474</v>
      </c>
      <c r="Q191" s="51" t="s">
        <v>474</v>
      </c>
      <c r="R191" s="51" t="s">
        <v>474</v>
      </c>
      <c r="S191" s="51" t="s">
        <v>474</v>
      </c>
      <c r="T191" s="51" t="s">
        <v>474</v>
      </c>
      <c r="U191" s="51" t="s">
        <v>474</v>
      </c>
      <c r="V191" s="51" t="s">
        <v>474</v>
      </c>
      <c r="W191" s="51" t="s">
        <v>474</v>
      </c>
      <c r="X191" s="51" t="s">
        <v>474</v>
      </c>
      <c r="Y191" s="51" t="s">
        <v>474</v>
      </c>
      <c r="Z191" s="51" t="s">
        <v>474</v>
      </c>
      <c r="AA191" s="51" t="s">
        <v>474</v>
      </c>
      <c r="AB191" s="51" t="s">
        <v>474</v>
      </c>
      <c r="AC191" s="51" t="s">
        <v>474</v>
      </c>
      <c r="AD191" s="51" t="s">
        <v>474</v>
      </c>
      <c r="AE191" s="51" t="s">
        <v>474</v>
      </c>
      <c r="AF191" s="51" t="s">
        <v>474</v>
      </c>
      <c r="AG191" s="51" t="s">
        <v>474</v>
      </c>
    </row>
    <row r="192" customFormat="false" ht="12.75" hidden="false" customHeight="true" outlineLevel="0" collapsed="false">
      <c r="A192" s="40" t="s">
        <v>415</v>
      </c>
      <c r="B192" s="56" t="str">
        <f aca="false" t="array" ref="B192:B192">INDEX(Countries!$D$2:$D$255, MATCH(A192, Countries!$B$2:$B$255, 0))</f>
        <v>PRT</v>
      </c>
      <c r="C192" s="70" t="s">
        <v>474</v>
      </c>
      <c r="D192" s="70" t="s">
        <v>474</v>
      </c>
      <c r="E192" s="70" t="s">
        <v>474</v>
      </c>
      <c r="F192" s="70" t="s">
        <v>474</v>
      </c>
      <c r="G192" s="70" t="s">
        <v>474</v>
      </c>
      <c r="H192" s="70" t="s">
        <v>474</v>
      </c>
      <c r="I192" s="70" t="s">
        <v>474</v>
      </c>
      <c r="J192" s="70" t="s">
        <v>474</v>
      </c>
      <c r="K192" s="70" t="s">
        <v>474</v>
      </c>
      <c r="L192" s="70" t="s">
        <v>474</v>
      </c>
      <c r="M192" s="40" t="s">
        <v>474</v>
      </c>
      <c r="N192" s="40" t="s">
        <v>474</v>
      </c>
      <c r="O192" s="51" t="s">
        <v>474</v>
      </c>
      <c r="P192" s="51" t="s">
        <v>474</v>
      </c>
      <c r="Q192" s="51" t="s">
        <v>474</v>
      </c>
      <c r="R192" s="51" t="s">
        <v>474</v>
      </c>
      <c r="S192" s="51" t="s">
        <v>474</v>
      </c>
      <c r="T192" s="51" t="s">
        <v>474</v>
      </c>
      <c r="U192" s="51" t="s">
        <v>474</v>
      </c>
      <c r="V192" s="51" t="s">
        <v>474</v>
      </c>
      <c r="W192" s="51" t="s">
        <v>474</v>
      </c>
      <c r="X192" s="51" t="s">
        <v>474</v>
      </c>
      <c r="Y192" s="51" t="s">
        <v>474</v>
      </c>
      <c r="Z192" s="51" t="s">
        <v>474</v>
      </c>
      <c r="AA192" s="51" t="s">
        <v>474</v>
      </c>
      <c r="AB192" s="51" t="s">
        <v>474</v>
      </c>
      <c r="AC192" s="51" t="s">
        <v>474</v>
      </c>
      <c r="AD192" s="51" t="s">
        <v>474</v>
      </c>
      <c r="AE192" s="51" t="s">
        <v>474</v>
      </c>
      <c r="AF192" s="51" t="s">
        <v>474</v>
      </c>
      <c r="AG192" s="51" t="s">
        <v>474</v>
      </c>
    </row>
    <row r="193" customFormat="false" ht="12.75" hidden="false" customHeight="true" outlineLevel="0" collapsed="false">
      <c r="A193" s="40" t="s">
        <v>416</v>
      </c>
      <c r="B193" s="56" t="str">
        <f aca="false" t="array" ref="B193:B193">INDEX(Countries!$D$2:$D$255, MATCH(A193, Countries!$B$2:$B$255, 0))</f>
        <v>REU</v>
      </c>
      <c r="C193" s="70" t="s">
        <v>474</v>
      </c>
      <c r="D193" s="70" t="s">
        <v>474</v>
      </c>
      <c r="E193" s="70" t="s">
        <v>474</v>
      </c>
      <c r="F193" s="70" t="s">
        <v>474</v>
      </c>
      <c r="G193" s="70" t="s">
        <v>474</v>
      </c>
      <c r="H193" s="70" t="s">
        <v>474</v>
      </c>
      <c r="I193" s="70" t="s">
        <v>474</v>
      </c>
      <c r="J193" s="70" t="s">
        <v>474</v>
      </c>
      <c r="K193" s="70" t="s">
        <v>474</v>
      </c>
      <c r="L193" s="70" t="s">
        <v>474</v>
      </c>
      <c r="M193" s="40" t="s">
        <v>474</v>
      </c>
      <c r="N193" s="40" t="s">
        <v>474</v>
      </c>
      <c r="O193" s="51" t="s">
        <v>474</v>
      </c>
      <c r="P193" s="51" t="s">
        <v>474</v>
      </c>
      <c r="Q193" s="51" t="s">
        <v>474</v>
      </c>
      <c r="R193" s="51" t="s">
        <v>474</v>
      </c>
      <c r="S193" s="51" t="s">
        <v>474</v>
      </c>
      <c r="T193" s="51" t="s">
        <v>474</v>
      </c>
      <c r="U193" s="51" t="s">
        <v>474</v>
      </c>
      <c r="V193" s="51" t="s">
        <v>474</v>
      </c>
      <c r="W193" s="51" t="s">
        <v>474</v>
      </c>
      <c r="X193" s="51" t="s">
        <v>474</v>
      </c>
      <c r="Y193" s="51" t="s">
        <v>474</v>
      </c>
      <c r="Z193" s="51" t="s">
        <v>474</v>
      </c>
      <c r="AA193" s="51" t="s">
        <v>474</v>
      </c>
      <c r="AB193" s="51" t="s">
        <v>474</v>
      </c>
      <c r="AC193" s="51" t="s">
        <v>474</v>
      </c>
      <c r="AD193" s="51" t="s">
        <v>474</v>
      </c>
      <c r="AE193" s="51" t="s">
        <v>474</v>
      </c>
      <c r="AF193" s="51" t="s">
        <v>474</v>
      </c>
      <c r="AG193" s="51" t="s">
        <v>474</v>
      </c>
    </row>
    <row r="194" customFormat="false" ht="12.75" hidden="false" customHeight="true" outlineLevel="0" collapsed="false">
      <c r="A194" s="40" t="s">
        <v>417</v>
      </c>
      <c r="B194" s="56" t="str">
        <f aca="false" t="array" ref="B194:B194">INDEX(Countries!$D$2:$D$255, MATCH(A194, Countries!$B$2:$B$255, 0))</f>
        <v>ROU</v>
      </c>
      <c r="C194" s="70" t="s">
        <v>474</v>
      </c>
      <c r="D194" s="70" t="s">
        <v>474</v>
      </c>
      <c r="E194" s="70" t="s">
        <v>474</v>
      </c>
      <c r="F194" s="70" t="s">
        <v>474</v>
      </c>
      <c r="G194" s="70" t="s">
        <v>474</v>
      </c>
      <c r="H194" s="70" t="s">
        <v>474</v>
      </c>
      <c r="I194" s="70" t="s">
        <v>474</v>
      </c>
      <c r="J194" s="70" t="s">
        <v>474</v>
      </c>
      <c r="K194" s="70" t="s">
        <v>474</v>
      </c>
      <c r="L194" s="70" t="s">
        <v>474</v>
      </c>
      <c r="M194" s="40" t="s">
        <v>474</v>
      </c>
      <c r="N194" s="40" t="s">
        <v>474</v>
      </c>
      <c r="O194" s="51" t="s">
        <v>474</v>
      </c>
      <c r="P194" s="51" t="s">
        <v>474</v>
      </c>
      <c r="Q194" s="51" t="s">
        <v>474</v>
      </c>
      <c r="R194" s="51" t="s">
        <v>474</v>
      </c>
      <c r="S194" s="51" t="s">
        <v>474</v>
      </c>
      <c r="T194" s="51" t="s">
        <v>474</v>
      </c>
      <c r="U194" s="51" t="s">
        <v>474</v>
      </c>
      <c r="V194" s="51" t="s">
        <v>474</v>
      </c>
      <c r="W194" s="51" t="s">
        <v>474</v>
      </c>
      <c r="X194" s="51" t="s">
        <v>474</v>
      </c>
      <c r="Y194" s="51" t="s">
        <v>474</v>
      </c>
      <c r="Z194" s="51" t="s">
        <v>474</v>
      </c>
      <c r="AA194" s="51" t="s">
        <v>474</v>
      </c>
      <c r="AB194" s="51" t="s">
        <v>474</v>
      </c>
      <c r="AC194" s="51" t="s">
        <v>474</v>
      </c>
      <c r="AD194" s="51" t="s">
        <v>474</v>
      </c>
      <c r="AE194" s="51" t="s">
        <v>474</v>
      </c>
      <c r="AF194" s="51" t="s">
        <v>474</v>
      </c>
      <c r="AG194" s="51" t="s">
        <v>474</v>
      </c>
    </row>
    <row r="195" customFormat="false" ht="12.75" hidden="false" customHeight="true" outlineLevel="0" collapsed="false">
      <c r="A195" s="40" t="s">
        <v>418</v>
      </c>
      <c r="B195" s="56" t="str">
        <f aca="false" t="array" ref="B195:B195">INDEX(Countries!$D$2:$D$255, MATCH(A195, Countries!$B$2:$B$255, 0))</f>
        <v>SHN</v>
      </c>
      <c r="C195" s="70" t="s">
        <v>474</v>
      </c>
      <c r="D195" s="70" t="s">
        <v>474</v>
      </c>
      <c r="E195" s="70" t="s">
        <v>474</v>
      </c>
      <c r="F195" s="70" t="s">
        <v>474</v>
      </c>
      <c r="G195" s="70" t="s">
        <v>474</v>
      </c>
      <c r="H195" s="70" t="s">
        <v>474</v>
      </c>
      <c r="I195" s="70" t="s">
        <v>474</v>
      </c>
      <c r="J195" s="70" t="s">
        <v>474</v>
      </c>
      <c r="K195" s="70" t="s">
        <v>474</v>
      </c>
      <c r="L195" s="70" t="s">
        <v>474</v>
      </c>
      <c r="M195" s="40" t="s">
        <v>474</v>
      </c>
      <c r="N195" s="40" t="s">
        <v>474</v>
      </c>
      <c r="O195" s="51" t="s">
        <v>474</v>
      </c>
      <c r="P195" s="51" t="s">
        <v>474</v>
      </c>
      <c r="Q195" s="51" t="s">
        <v>474</v>
      </c>
      <c r="R195" s="51" t="s">
        <v>474</v>
      </c>
      <c r="S195" s="51" t="s">
        <v>474</v>
      </c>
      <c r="T195" s="51" t="s">
        <v>474</v>
      </c>
      <c r="U195" s="51" t="s">
        <v>474</v>
      </c>
      <c r="V195" s="51" t="s">
        <v>474</v>
      </c>
      <c r="W195" s="51" t="s">
        <v>474</v>
      </c>
      <c r="X195" s="51" t="s">
        <v>474</v>
      </c>
      <c r="Y195" s="51" t="s">
        <v>474</v>
      </c>
      <c r="Z195" s="51" t="s">
        <v>474</v>
      </c>
      <c r="AA195" s="51" t="s">
        <v>474</v>
      </c>
      <c r="AB195" s="51" t="s">
        <v>474</v>
      </c>
      <c r="AC195" s="51" t="s">
        <v>474</v>
      </c>
      <c r="AD195" s="51" t="s">
        <v>474</v>
      </c>
      <c r="AE195" s="51" t="s">
        <v>474</v>
      </c>
      <c r="AF195" s="51" t="s">
        <v>474</v>
      </c>
      <c r="AG195" s="51" t="s">
        <v>474</v>
      </c>
    </row>
    <row r="196" customFormat="false" ht="12.75" hidden="false" customHeight="true" outlineLevel="0" collapsed="false">
      <c r="A196" s="40" t="s">
        <v>419</v>
      </c>
      <c r="B196" s="56" t="str">
        <f aca="false" t="array" ref="B196:B196">INDEX(Countries!$D$2:$D$255, MATCH(A196, Countries!$B$2:$B$255, 0))</f>
        <v>SPM</v>
      </c>
      <c r="C196" s="70" t="s">
        <v>474</v>
      </c>
      <c r="D196" s="70" t="s">
        <v>474</v>
      </c>
      <c r="E196" s="70" t="s">
        <v>474</v>
      </c>
      <c r="F196" s="70" t="s">
        <v>474</v>
      </c>
      <c r="G196" s="70" t="s">
        <v>474</v>
      </c>
      <c r="H196" s="70" t="s">
        <v>474</v>
      </c>
      <c r="I196" s="70" t="s">
        <v>474</v>
      </c>
      <c r="J196" s="70" t="s">
        <v>474</v>
      </c>
      <c r="K196" s="70" t="s">
        <v>474</v>
      </c>
      <c r="L196" s="70" t="s">
        <v>474</v>
      </c>
      <c r="M196" s="40" t="s">
        <v>474</v>
      </c>
      <c r="N196" s="40" t="s">
        <v>474</v>
      </c>
      <c r="O196" s="51" t="s">
        <v>474</v>
      </c>
      <c r="P196" s="51" t="s">
        <v>474</v>
      </c>
      <c r="Q196" s="51" t="s">
        <v>474</v>
      </c>
      <c r="R196" s="51" t="s">
        <v>474</v>
      </c>
      <c r="S196" s="51" t="s">
        <v>474</v>
      </c>
      <c r="T196" s="51" t="s">
        <v>474</v>
      </c>
      <c r="U196" s="51" t="s">
        <v>474</v>
      </c>
      <c r="V196" s="51" t="s">
        <v>474</v>
      </c>
      <c r="W196" s="51" t="s">
        <v>474</v>
      </c>
      <c r="X196" s="51" t="s">
        <v>474</v>
      </c>
      <c r="Y196" s="51" t="s">
        <v>474</v>
      </c>
      <c r="Z196" s="51" t="s">
        <v>474</v>
      </c>
      <c r="AA196" s="51" t="s">
        <v>474</v>
      </c>
      <c r="AB196" s="51" t="s">
        <v>474</v>
      </c>
      <c r="AC196" s="51" t="s">
        <v>474</v>
      </c>
      <c r="AD196" s="51" t="s">
        <v>474</v>
      </c>
      <c r="AE196" s="51" t="s">
        <v>474</v>
      </c>
      <c r="AF196" s="51" t="s">
        <v>474</v>
      </c>
      <c r="AG196" s="51" t="s">
        <v>474</v>
      </c>
    </row>
    <row r="197" customFormat="false" ht="12.75" hidden="false" customHeight="true" outlineLevel="0" collapsed="false">
      <c r="A197" s="40" t="s">
        <v>420</v>
      </c>
      <c r="B197" s="56" t="str">
        <f aca="false" t="array" ref="B197:B197">INDEX(Countries!$D$2:$D$255, MATCH(A197, Countries!$B$2:$B$255, 0))</f>
        <v>SYR</v>
      </c>
      <c r="C197" s="70" t="s">
        <v>474</v>
      </c>
      <c r="D197" s="70" t="s">
        <v>474</v>
      </c>
      <c r="E197" s="70" t="s">
        <v>474</v>
      </c>
      <c r="F197" s="70" t="s">
        <v>474</v>
      </c>
      <c r="G197" s="70" t="s">
        <v>474</v>
      </c>
      <c r="H197" s="70" t="s">
        <v>474</v>
      </c>
      <c r="I197" s="70" t="s">
        <v>474</v>
      </c>
      <c r="J197" s="70" t="s">
        <v>474</v>
      </c>
      <c r="K197" s="70" t="s">
        <v>474</v>
      </c>
      <c r="L197" s="70" t="s">
        <v>474</v>
      </c>
      <c r="M197" s="40" t="s">
        <v>474</v>
      </c>
      <c r="N197" s="40" t="s">
        <v>474</v>
      </c>
      <c r="O197" s="51" t="s">
        <v>474</v>
      </c>
      <c r="P197" s="51" t="s">
        <v>474</v>
      </c>
      <c r="Q197" s="51" t="s">
        <v>474</v>
      </c>
      <c r="R197" s="51" t="s">
        <v>474</v>
      </c>
      <c r="S197" s="51" t="s">
        <v>474</v>
      </c>
      <c r="T197" s="51" t="s">
        <v>474</v>
      </c>
      <c r="U197" s="51" t="s">
        <v>474</v>
      </c>
      <c r="V197" s="51" t="s">
        <v>474</v>
      </c>
      <c r="W197" s="51" t="s">
        <v>474</v>
      </c>
      <c r="X197" s="51" t="s">
        <v>474</v>
      </c>
      <c r="Y197" s="51" t="s">
        <v>474</v>
      </c>
      <c r="Z197" s="51" t="s">
        <v>474</v>
      </c>
      <c r="AA197" s="51" t="s">
        <v>474</v>
      </c>
      <c r="AB197" s="51" t="s">
        <v>474</v>
      </c>
      <c r="AC197" s="51" t="s">
        <v>474</v>
      </c>
      <c r="AD197" s="51" t="s">
        <v>474</v>
      </c>
      <c r="AE197" s="51" t="s">
        <v>474</v>
      </c>
      <c r="AF197" s="51" t="s">
        <v>474</v>
      </c>
      <c r="AG197" s="51" t="s">
        <v>474</v>
      </c>
    </row>
    <row r="198" customFormat="false" ht="12.75" hidden="false" customHeight="true" outlineLevel="0" collapsed="false">
      <c r="A198" s="40" t="s">
        <v>421</v>
      </c>
      <c r="B198" s="56" t="str">
        <f aca="false" t="array" ref="B198:B198">INDEX(Countries!$D$2:$D$255, MATCH(A198, Countries!$B$2:$B$255, 0))</f>
        <v>TKL</v>
      </c>
      <c r="C198" s="70" t="s">
        <v>474</v>
      </c>
      <c r="D198" s="70" t="s">
        <v>474</v>
      </c>
      <c r="E198" s="70" t="s">
        <v>474</v>
      </c>
      <c r="F198" s="70" t="s">
        <v>474</v>
      </c>
      <c r="G198" s="70" t="s">
        <v>474</v>
      </c>
      <c r="H198" s="70" t="s">
        <v>474</v>
      </c>
      <c r="I198" s="70" t="s">
        <v>474</v>
      </c>
      <c r="J198" s="70" t="s">
        <v>474</v>
      </c>
      <c r="K198" s="70" t="s">
        <v>474</v>
      </c>
      <c r="L198" s="70" t="s">
        <v>474</v>
      </c>
      <c r="M198" s="40" t="s">
        <v>474</v>
      </c>
      <c r="N198" s="40" t="s">
        <v>474</v>
      </c>
      <c r="O198" s="51" t="s">
        <v>474</v>
      </c>
      <c r="P198" s="51" t="s">
        <v>474</v>
      </c>
      <c r="Q198" s="51" t="s">
        <v>474</v>
      </c>
      <c r="R198" s="51" t="s">
        <v>474</v>
      </c>
      <c r="S198" s="51" t="s">
        <v>474</v>
      </c>
      <c r="T198" s="51" t="s">
        <v>474</v>
      </c>
      <c r="U198" s="51" t="s">
        <v>474</v>
      </c>
      <c r="V198" s="51" t="s">
        <v>474</v>
      </c>
      <c r="W198" s="51" t="s">
        <v>474</v>
      </c>
      <c r="X198" s="51" t="s">
        <v>474</v>
      </c>
      <c r="Y198" s="51" t="s">
        <v>474</v>
      </c>
      <c r="Z198" s="51" t="s">
        <v>474</v>
      </c>
      <c r="AA198" s="51" t="s">
        <v>474</v>
      </c>
      <c r="AB198" s="51" t="s">
        <v>474</v>
      </c>
      <c r="AC198" s="51" t="s">
        <v>474</v>
      </c>
      <c r="AD198" s="51" t="s">
        <v>474</v>
      </c>
      <c r="AE198" s="51" t="s">
        <v>474</v>
      </c>
      <c r="AF198" s="51" t="s">
        <v>474</v>
      </c>
      <c r="AG198" s="51" t="s">
        <v>474</v>
      </c>
    </row>
    <row r="199" customFormat="false" ht="12.75" hidden="false" customHeight="true" outlineLevel="0" collapsed="false">
      <c r="A199" s="40" t="s">
        <v>422</v>
      </c>
      <c r="B199" s="56" t="str">
        <f aca="false" t="array" ref="B199:B199">INDEX(Countries!$D$2:$D$255, MATCH(A199, Countries!$B$2:$B$255, 0))</f>
        <v>TKM</v>
      </c>
      <c r="C199" s="70" t="s">
        <v>474</v>
      </c>
      <c r="D199" s="70" t="s">
        <v>474</v>
      </c>
      <c r="E199" s="70" t="s">
        <v>474</v>
      </c>
      <c r="F199" s="70" t="s">
        <v>474</v>
      </c>
      <c r="G199" s="70" t="s">
        <v>474</v>
      </c>
      <c r="H199" s="70" t="s">
        <v>474</v>
      </c>
      <c r="I199" s="70" t="s">
        <v>474</v>
      </c>
      <c r="J199" s="70" t="s">
        <v>474</v>
      </c>
      <c r="K199" s="70" t="s">
        <v>474</v>
      </c>
      <c r="L199" s="70" t="s">
        <v>474</v>
      </c>
      <c r="M199" s="40" t="s">
        <v>474</v>
      </c>
      <c r="N199" s="40" t="s">
        <v>474</v>
      </c>
      <c r="O199" s="51" t="s">
        <v>474</v>
      </c>
      <c r="P199" s="51" t="s">
        <v>474</v>
      </c>
      <c r="Q199" s="51" t="s">
        <v>474</v>
      </c>
      <c r="R199" s="51" t="s">
        <v>474</v>
      </c>
      <c r="S199" s="51" t="s">
        <v>474</v>
      </c>
      <c r="T199" s="51" t="s">
        <v>474</v>
      </c>
      <c r="U199" s="51" t="s">
        <v>474</v>
      </c>
      <c r="V199" s="51" t="s">
        <v>474</v>
      </c>
      <c r="W199" s="51" t="s">
        <v>474</v>
      </c>
      <c r="X199" s="51" t="s">
        <v>474</v>
      </c>
      <c r="Y199" s="51" t="s">
        <v>474</v>
      </c>
      <c r="Z199" s="51" t="s">
        <v>474</v>
      </c>
      <c r="AA199" s="51" t="s">
        <v>474</v>
      </c>
      <c r="AB199" s="51" t="s">
        <v>474</v>
      </c>
      <c r="AC199" s="51" t="s">
        <v>474</v>
      </c>
      <c r="AD199" s="51" t="s">
        <v>474</v>
      </c>
      <c r="AE199" s="51" t="s">
        <v>474</v>
      </c>
      <c r="AF199" s="51" t="s">
        <v>474</v>
      </c>
      <c r="AG199" s="51" t="s">
        <v>474</v>
      </c>
    </row>
    <row r="200" customFormat="false" ht="12.75" hidden="false" customHeight="true" outlineLevel="0" collapsed="false">
      <c r="A200" s="40" t="s">
        <v>423</v>
      </c>
      <c r="B200" s="56" t="str">
        <f aca="false" t="array" ref="B200:B200">INDEX(Countries!$D$2:$D$255, MATCH(A200, Countries!$B$2:$B$255, 0))</f>
        <v>URY</v>
      </c>
      <c r="C200" s="70" t="s">
        <v>474</v>
      </c>
      <c r="D200" s="70" t="s">
        <v>474</v>
      </c>
      <c r="E200" s="70" t="s">
        <v>474</v>
      </c>
      <c r="F200" s="70" t="s">
        <v>474</v>
      </c>
      <c r="G200" s="70" t="s">
        <v>474</v>
      </c>
      <c r="H200" s="70" t="s">
        <v>474</v>
      </c>
      <c r="I200" s="70" t="s">
        <v>474</v>
      </c>
      <c r="J200" s="70" t="s">
        <v>474</v>
      </c>
      <c r="K200" s="70" t="s">
        <v>474</v>
      </c>
      <c r="L200" s="70" t="s">
        <v>474</v>
      </c>
      <c r="M200" s="40" t="s">
        <v>474</v>
      </c>
      <c r="N200" s="40" t="s">
        <v>474</v>
      </c>
      <c r="O200" s="51" t="s">
        <v>474</v>
      </c>
      <c r="P200" s="51" t="s">
        <v>474</v>
      </c>
      <c r="Q200" s="51" t="s">
        <v>474</v>
      </c>
      <c r="R200" s="51" t="s">
        <v>474</v>
      </c>
      <c r="S200" s="51" t="s">
        <v>474</v>
      </c>
      <c r="T200" s="51" t="s">
        <v>474</v>
      </c>
      <c r="U200" s="51" t="s">
        <v>474</v>
      </c>
      <c r="V200" s="51" t="s">
        <v>474</v>
      </c>
      <c r="W200" s="51" t="s">
        <v>474</v>
      </c>
      <c r="X200" s="51" t="s">
        <v>474</v>
      </c>
      <c r="Y200" s="51" t="s">
        <v>474</v>
      </c>
      <c r="Z200" s="51" t="s">
        <v>474</v>
      </c>
      <c r="AA200" s="51" t="s">
        <v>474</v>
      </c>
      <c r="AB200" s="51" t="s">
        <v>474</v>
      </c>
      <c r="AC200" s="51" t="s">
        <v>474</v>
      </c>
      <c r="AD200" s="51" t="s">
        <v>474</v>
      </c>
      <c r="AE200" s="51" t="s">
        <v>474</v>
      </c>
      <c r="AF200" s="51" t="s">
        <v>474</v>
      </c>
      <c r="AG200" s="51" t="s">
        <v>474</v>
      </c>
    </row>
    <row r="201" customFormat="false" ht="12.75" hidden="false" customHeight="true" outlineLevel="0" collapsed="false">
      <c r="A201" s="40" t="s">
        <v>424</v>
      </c>
      <c r="B201" s="56" t="str">
        <f aca="false" t="array" ref="B201:B201">INDEX(Countries!$D$2:$D$255, MATCH(A201, Countries!$B$2:$B$255, 0))</f>
        <v>ESH</v>
      </c>
      <c r="C201" s="70" t="s">
        <v>474</v>
      </c>
      <c r="D201" s="70" t="s">
        <v>474</v>
      </c>
      <c r="E201" s="70" t="s">
        <v>474</v>
      </c>
      <c r="F201" s="70" t="s">
        <v>474</v>
      </c>
      <c r="G201" s="70" t="s">
        <v>474</v>
      </c>
      <c r="H201" s="70" t="s">
        <v>474</v>
      </c>
      <c r="I201" s="70" t="s">
        <v>474</v>
      </c>
      <c r="J201" s="70" t="s">
        <v>474</v>
      </c>
      <c r="K201" s="70" t="s">
        <v>474</v>
      </c>
      <c r="L201" s="70" t="s">
        <v>474</v>
      </c>
      <c r="M201" s="40" t="s">
        <v>474</v>
      </c>
      <c r="N201" s="40" t="s">
        <v>474</v>
      </c>
      <c r="O201" s="51" t="s">
        <v>474</v>
      </c>
      <c r="P201" s="51" t="s">
        <v>474</v>
      </c>
      <c r="Q201" s="51" t="s">
        <v>474</v>
      </c>
      <c r="R201" s="51" t="s">
        <v>474</v>
      </c>
      <c r="S201" s="51" t="s">
        <v>474</v>
      </c>
      <c r="T201" s="51" t="s">
        <v>474</v>
      </c>
      <c r="U201" s="51" t="s">
        <v>474</v>
      </c>
      <c r="V201" s="51" t="s">
        <v>474</v>
      </c>
      <c r="W201" s="51" t="s">
        <v>474</v>
      </c>
      <c r="X201" s="51" t="s">
        <v>474</v>
      </c>
      <c r="Y201" s="51" t="s">
        <v>474</v>
      </c>
      <c r="Z201" s="51" t="s">
        <v>474</v>
      </c>
      <c r="AA201" s="51" t="s">
        <v>474</v>
      </c>
      <c r="AB201" s="51" t="s">
        <v>474</v>
      </c>
      <c r="AC201" s="51" t="s">
        <v>474</v>
      </c>
      <c r="AD201" s="51" t="s">
        <v>474</v>
      </c>
      <c r="AE201" s="51" t="s">
        <v>474</v>
      </c>
      <c r="AF201" s="51" t="s">
        <v>474</v>
      </c>
      <c r="AG201" s="51" t="s">
        <v>474</v>
      </c>
    </row>
    <row r="202" customFormat="false" ht="12.75" hidden="false" customHeight="true" outlineLevel="0" collapsed="false">
      <c r="A202" s="40" t="s">
        <v>425</v>
      </c>
      <c r="B202" s="56" t="str">
        <f aca="false" t="array" ref="B202:B202">INDEX(Countries!$D$2:$D$255, MATCH(A202, Countries!$B$2:$B$255, 0))</f>
        <v>AFG</v>
      </c>
      <c r="C202" s="70" t="s">
        <v>474</v>
      </c>
      <c r="D202" s="70" t="s">
        <v>474</v>
      </c>
      <c r="E202" s="70" t="s">
        <v>474</v>
      </c>
      <c r="F202" s="70" t="s">
        <v>474</v>
      </c>
      <c r="G202" s="70" t="s">
        <v>474</v>
      </c>
      <c r="H202" s="70" t="s">
        <v>474</v>
      </c>
      <c r="I202" s="70" t="s">
        <v>474</v>
      </c>
      <c r="J202" s="70" t="s">
        <v>474</v>
      </c>
      <c r="K202" s="70" t="s">
        <v>474</v>
      </c>
      <c r="L202" s="70" t="s">
        <v>474</v>
      </c>
      <c r="M202" s="40" t="s">
        <v>474</v>
      </c>
      <c r="N202" s="40" t="s">
        <v>474</v>
      </c>
      <c r="O202" s="51" t="s">
        <v>474</v>
      </c>
      <c r="P202" s="51" t="s">
        <v>474</v>
      </c>
      <c r="Q202" s="51" t="s">
        <v>474</v>
      </c>
      <c r="R202" s="51" t="s">
        <v>474</v>
      </c>
      <c r="S202" s="51" t="s">
        <v>474</v>
      </c>
      <c r="T202" s="51" t="s">
        <v>474</v>
      </c>
      <c r="U202" s="51" t="s">
        <v>474</v>
      </c>
      <c r="V202" s="51" t="s">
        <v>474</v>
      </c>
      <c r="W202" s="51" t="s">
        <v>474</v>
      </c>
      <c r="X202" s="51" t="s">
        <v>474</v>
      </c>
      <c r="Y202" s="51" t="s">
        <v>474</v>
      </c>
      <c r="Z202" s="51" t="s">
        <v>474</v>
      </c>
      <c r="AA202" s="51" t="s">
        <v>474</v>
      </c>
      <c r="AB202" s="51" t="s">
        <v>474</v>
      </c>
      <c r="AC202" s="51" t="s">
        <v>474</v>
      </c>
      <c r="AD202" s="51" t="s">
        <v>474</v>
      </c>
      <c r="AE202" s="51" t="s">
        <v>474</v>
      </c>
      <c r="AF202" s="51" t="s">
        <v>474</v>
      </c>
      <c r="AG202" s="51" t="s">
        <v>474</v>
      </c>
    </row>
    <row r="203" customFormat="false" ht="12.75" hidden="false" customHeight="true" outlineLevel="0" collapsed="false">
      <c r="A203" s="40" t="s">
        <v>426</v>
      </c>
      <c r="B203" s="56" t="str">
        <f aca="false" t="array" ref="B203:B203">INDEX(Countries!$D$2:$D$255, MATCH(A203, Countries!$B$2:$B$255, 0))</f>
        <v>ARM</v>
      </c>
      <c r="C203" s="70" t="s">
        <v>474</v>
      </c>
      <c r="D203" s="70" t="s">
        <v>474</v>
      </c>
      <c r="E203" s="70" t="s">
        <v>474</v>
      </c>
      <c r="F203" s="70" t="s">
        <v>474</v>
      </c>
      <c r="G203" s="70" t="s">
        <v>474</v>
      </c>
      <c r="H203" s="70" t="s">
        <v>474</v>
      </c>
      <c r="I203" s="70" t="s">
        <v>474</v>
      </c>
      <c r="J203" s="70" t="s">
        <v>474</v>
      </c>
      <c r="K203" s="70" t="s">
        <v>474</v>
      </c>
      <c r="L203" s="70" t="s">
        <v>474</v>
      </c>
      <c r="M203" s="40" t="s">
        <v>474</v>
      </c>
      <c r="N203" s="40" t="s">
        <v>474</v>
      </c>
      <c r="O203" s="51" t="s">
        <v>474</v>
      </c>
      <c r="P203" s="51" t="s">
        <v>474</v>
      </c>
      <c r="Q203" s="51" t="s">
        <v>474</v>
      </c>
      <c r="R203" s="51" t="s">
        <v>474</v>
      </c>
      <c r="S203" s="51" t="s">
        <v>474</v>
      </c>
      <c r="T203" s="51" t="s">
        <v>474</v>
      </c>
      <c r="U203" s="51" t="s">
        <v>474</v>
      </c>
      <c r="V203" s="51" t="s">
        <v>474</v>
      </c>
      <c r="W203" s="51" t="s">
        <v>474</v>
      </c>
      <c r="X203" s="51" t="s">
        <v>474</v>
      </c>
      <c r="Y203" s="51" t="s">
        <v>474</v>
      </c>
      <c r="Z203" s="51" t="s">
        <v>474</v>
      </c>
      <c r="AA203" s="51" t="s">
        <v>474</v>
      </c>
      <c r="AB203" s="51" t="s">
        <v>474</v>
      </c>
      <c r="AC203" s="51" t="s">
        <v>474</v>
      </c>
      <c r="AD203" s="51" t="s">
        <v>474</v>
      </c>
      <c r="AE203" s="51" t="s">
        <v>474</v>
      </c>
      <c r="AF203" s="51" t="s">
        <v>474</v>
      </c>
      <c r="AG203" s="51" t="s">
        <v>474</v>
      </c>
    </row>
    <row r="204" customFormat="false" ht="12.75" hidden="false" customHeight="true" outlineLevel="0" collapsed="false">
      <c r="A204" s="40" t="s">
        <v>427</v>
      </c>
      <c r="B204" s="56" t="str">
        <f aca="false" t="array" ref="B204:B204">INDEX(Countries!$D$2:$D$255, MATCH(A204, Countries!$B$2:$B$255, 0))</f>
        <v>AUT</v>
      </c>
      <c r="C204" s="70" t="s">
        <v>474</v>
      </c>
      <c r="D204" s="70" t="s">
        <v>474</v>
      </c>
      <c r="E204" s="70" t="s">
        <v>474</v>
      </c>
      <c r="F204" s="70" t="s">
        <v>474</v>
      </c>
      <c r="G204" s="70" t="s">
        <v>474</v>
      </c>
      <c r="H204" s="70" t="s">
        <v>474</v>
      </c>
      <c r="I204" s="70" t="s">
        <v>474</v>
      </c>
      <c r="J204" s="70" t="s">
        <v>474</v>
      </c>
      <c r="K204" s="70" t="s">
        <v>474</v>
      </c>
      <c r="L204" s="70" t="s">
        <v>474</v>
      </c>
      <c r="M204" s="40" t="s">
        <v>474</v>
      </c>
      <c r="N204" s="40" t="s">
        <v>474</v>
      </c>
      <c r="O204" s="51" t="s">
        <v>474</v>
      </c>
      <c r="P204" s="51" t="s">
        <v>474</v>
      </c>
      <c r="Q204" s="51" t="s">
        <v>474</v>
      </c>
      <c r="R204" s="51" t="s">
        <v>474</v>
      </c>
      <c r="S204" s="51" t="s">
        <v>474</v>
      </c>
      <c r="T204" s="51" t="s">
        <v>474</v>
      </c>
      <c r="U204" s="51" t="s">
        <v>474</v>
      </c>
      <c r="V204" s="51" t="s">
        <v>474</v>
      </c>
      <c r="W204" s="51" t="s">
        <v>474</v>
      </c>
      <c r="X204" s="51" t="s">
        <v>474</v>
      </c>
      <c r="Y204" s="51" t="s">
        <v>474</v>
      </c>
      <c r="Z204" s="51" t="s">
        <v>474</v>
      </c>
      <c r="AA204" s="51" t="s">
        <v>474</v>
      </c>
      <c r="AB204" s="51" t="s">
        <v>474</v>
      </c>
      <c r="AC204" s="51" t="s">
        <v>474</v>
      </c>
      <c r="AD204" s="51" t="s">
        <v>474</v>
      </c>
      <c r="AE204" s="51" t="s">
        <v>474</v>
      </c>
      <c r="AF204" s="51" t="s">
        <v>474</v>
      </c>
      <c r="AG204" s="51" t="s">
        <v>474</v>
      </c>
    </row>
    <row r="205" customFormat="false" ht="12.75" hidden="false" customHeight="true" outlineLevel="0" collapsed="false">
      <c r="A205" s="40" t="s">
        <v>428</v>
      </c>
      <c r="B205" s="56" t="str">
        <f aca="false" t="array" ref="B205:B205">INDEX(Countries!$D$2:$D$255, MATCH(A205, Countries!$B$2:$B$255, 0))</f>
        <v>BDI</v>
      </c>
      <c r="C205" s="70" t="s">
        <v>474</v>
      </c>
      <c r="D205" s="70" t="s">
        <v>474</v>
      </c>
      <c r="E205" s="70" t="s">
        <v>474</v>
      </c>
      <c r="F205" s="70" t="s">
        <v>474</v>
      </c>
      <c r="G205" s="70" t="s">
        <v>474</v>
      </c>
      <c r="H205" s="70" t="s">
        <v>474</v>
      </c>
      <c r="I205" s="70" t="s">
        <v>474</v>
      </c>
      <c r="J205" s="70" t="s">
        <v>474</v>
      </c>
      <c r="K205" s="70" t="s">
        <v>474</v>
      </c>
      <c r="L205" s="70" t="s">
        <v>474</v>
      </c>
      <c r="M205" s="40" t="s">
        <v>474</v>
      </c>
      <c r="N205" s="40" t="s">
        <v>474</v>
      </c>
      <c r="O205" s="51" t="s">
        <v>474</v>
      </c>
      <c r="P205" s="51" t="s">
        <v>474</v>
      </c>
      <c r="Q205" s="51" t="s">
        <v>474</v>
      </c>
      <c r="R205" s="51" t="s">
        <v>474</v>
      </c>
      <c r="S205" s="51" t="s">
        <v>474</v>
      </c>
      <c r="T205" s="51" t="s">
        <v>474</v>
      </c>
      <c r="U205" s="51" t="s">
        <v>474</v>
      </c>
      <c r="V205" s="51" t="s">
        <v>474</v>
      </c>
      <c r="W205" s="51" t="s">
        <v>474</v>
      </c>
      <c r="X205" s="51" t="s">
        <v>474</v>
      </c>
      <c r="Y205" s="51" t="s">
        <v>474</v>
      </c>
      <c r="Z205" s="51" t="s">
        <v>474</v>
      </c>
      <c r="AA205" s="51" t="s">
        <v>474</v>
      </c>
      <c r="AB205" s="51" t="s">
        <v>474</v>
      </c>
      <c r="AC205" s="51" t="s">
        <v>474</v>
      </c>
      <c r="AD205" s="51" t="s">
        <v>474</v>
      </c>
      <c r="AE205" s="51" t="s">
        <v>474</v>
      </c>
      <c r="AF205" s="51" t="s">
        <v>474</v>
      </c>
      <c r="AG205" s="51" t="s">
        <v>474</v>
      </c>
    </row>
    <row r="206" customFormat="false" ht="12.75" hidden="false" customHeight="true" outlineLevel="0" collapsed="false">
      <c r="A206" s="40" t="s">
        <v>429</v>
      </c>
      <c r="B206" s="56" t="str">
        <f aca="false" t="array" ref="B206:B206">INDEX(Countries!$D$2:$D$255, MATCH(A206, Countries!$B$2:$B$255, 0))</f>
        <v>BFA</v>
      </c>
      <c r="C206" s="70" t="s">
        <v>474</v>
      </c>
      <c r="D206" s="70" t="s">
        <v>474</v>
      </c>
      <c r="E206" s="70" t="s">
        <v>474</v>
      </c>
      <c r="F206" s="70" t="s">
        <v>474</v>
      </c>
      <c r="G206" s="70" t="s">
        <v>474</v>
      </c>
      <c r="H206" s="70" t="s">
        <v>474</v>
      </c>
      <c r="I206" s="70" t="s">
        <v>474</v>
      </c>
      <c r="J206" s="70" t="s">
        <v>474</v>
      </c>
      <c r="K206" s="70" t="s">
        <v>474</v>
      </c>
      <c r="L206" s="70" t="s">
        <v>474</v>
      </c>
      <c r="M206" s="40" t="s">
        <v>474</v>
      </c>
      <c r="N206" s="40" t="s">
        <v>474</v>
      </c>
      <c r="O206" s="51" t="s">
        <v>474</v>
      </c>
      <c r="P206" s="51" t="s">
        <v>474</v>
      </c>
      <c r="Q206" s="51" t="s">
        <v>474</v>
      </c>
      <c r="R206" s="51" t="s">
        <v>474</v>
      </c>
      <c r="S206" s="51" t="s">
        <v>474</v>
      </c>
      <c r="T206" s="51" t="s">
        <v>474</v>
      </c>
      <c r="U206" s="51" t="s">
        <v>474</v>
      </c>
      <c r="V206" s="51" t="s">
        <v>474</v>
      </c>
      <c r="W206" s="51" t="s">
        <v>474</v>
      </c>
      <c r="X206" s="51" t="s">
        <v>474</v>
      </c>
      <c r="Y206" s="51" t="s">
        <v>474</v>
      </c>
      <c r="Z206" s="51" t="s">
        <v>474</v>
      </c>
      <c r="AA206" s="51" t="s">
        <v>474</v>
      </c>
      <c r="AB206" s="51" t="s">
        <v>474</v>
      </c>
      <c r="AC206" s="51" t="s">
        <v>474</v>
      </c>
      <c r="AD206" s="51" t="s">
        <v>474</v>
      </c>
      <c r="AE206" s="51" t="s">
        <v>474</v>
      </c>
      <c r="AF206" s="51" t="s">
        <v>474</v>
      </c>
      <c r="AG206" s="51" t="s">
        <v>474</v>
      </c>
    </row>
    <row r="207" customFormat="false" ht="12.75" hidden="false" customHeight="true" outlineLevel="0" collapsed="false">
      <c r="A207" s="40" t="s">
        <v>430</v>
      </c>
      <c r="B207" s="56" t="str">
        <f aca="false" t="array" ref="B207:B207">INDEX(Countries!$D$2:$D$255, MATCH(A207, Countries!$B$2:$B$255, 0))</f>
        <v>BLR</v>
      </c>
      <c r="C207" s="70" t="s">
        <v>474</v>
      </c>
      <c r="D207" s="70" t="s">
        <v>474</v>
      </c>
      <c r="E207" s="70" t="s">
        <v>474</v>
      </c>
      <c r="F207" s="70" t="s">
        <v>474</v>
      </c>
      <c r="G207" s="70" t="s">
        <v>474</v>
      </c>
      <c r="H207" s="70" t="s">
        <v>474</v>
      </c>
      <c r="I207" s="70" t="s">
        <v>474</v>
      </c>
      <c r="J207" s="70" t="s">
        <v>474</v>
      </c>
      <c r="K207" s="70" t="s">
        <v>474</v>
      </c>
      <c r="L207" s="70" t="s">
        <v>474</v>
      </c>
      <c r="M207" s="40" t="s">
        <v>474</v>
      </c>
      <c r="N207" s="40" t="s">
        <v>474</v>
      </c>
      <c r="O207" s="51" t="s">
        <v>474</v>
      </c>
      <c r="P207" s="51" t="s">
        <v>474</v>
      </c>
      <c r="Q207" s="51" t="s">
        <v>474</v>
      </c>
      <c r="R207" s="51" t="s">
        <v>474</v>
      </c>
      <c r="S207" s="51" t="s">
        <v>474</v>
      </c>
      <c r="T207" s="51" t="s">
        <v>474</v>
      </c>
      <c r="U207" s="51" t="s">
        <v>474</v>
      </c>
      <c r="V207" s="51" t="s">
        <v>474</v>
      </c>
      <c r="W207" s="51" t="s">
        <v>474</v>
      </c>
      <c r="X207" s="51" t="s">
        <v>474</v>
      </c>
      <c r="Y207" s="51" t="s">
        <v>474</v>
      </c>
      <c r="Z207" s="51" t="s">
        <v>474</v>
      </c>
      <c r="AA207" s="51" t="s">
        <v>474</v>
      </c>
      <c r="AB207" s="51" t="s">
        <v>474</v>
      </c>
      <c r="AC207" s="51" t="s">
        <v>474</v>
      </c>
      <c r="AD207" s="51" t="s">
        <v>474</v>
      </c>
      <c r="AE207" s="51" t="s">
        <v>474</v>
      </c>
      <c r="AF207" s="51" t="s">
        <v>474</v>
      </c>
      <c r="AG207" s="51" t="s">
        <v>474</v>
      </c>
    </row>
    <row r="208" customFormat="false" ht="12.75" hidden="false" customHeight="true" outlineLevel="0" collapsed="false">
      <c r="A208" s="40" t="s">
        <v>431</v>
      </c>
      <c r="B208" s="56" t="str">
        <f aca="false" t="array" ref="B208:B208">INDEX(Countries!$D$2:$D$255, MATCH(A208, Countries!$B$2:$B$255, 0))</f>
        <v>BOL</v>
      </c>
      <c r="C208" s="70" t="s">
        <v>474</v>
      </c>
      <c r="D208" s="70" t="s">
        <v>474</v>
      </c>
      <c r="E208" s="70" t="s">
        <v>474</v>
      </c>
      <c r="F208" s="70" t="s">
        <v>474</v>
      </c>
      <c r="G208" s="70" t="s">
        <v>474</v>
      </c>
      <c r="H208" s="70" t="s">
        <v>474</v>
      </c>
      <c r="I208" s="70" t="s">
        <v>474</v>
      </c>
      <c r="J208" s="70" t="s">
        <v>474</v>
      </c>
      <c r="K208" s="70" t="s">
        <v>474</v>
      </c>
      <c r="L208" s="70" t="s">
        <v>474</v>
      </c>
      <c r="M208" s="40" t="s">
        <v>474</v>
      </c>
      <c r="N208" s="40" t="s">
        <v>474</v>
      </c>
      <c r="O208" s="51" t="s">
        <v>474</v>
      </c>
      <c r="P208" s="51" t="s">
        <v>474</v>
      </c>
      <c r="Q208" s="51" t="s">
        <v>474</v>
      </c>
      <c r="R208" s="51" t="s">
        <v>474</v>
      </c>
      <c r="S208" s="51" t="s">
        <v>474</v>
      </c>
      <c r="T208" s="51" t="s">
        <v>474</v>
      </c>
      <c r="U208" s="51" t="s">
        <v>474</v>
      </c>
      <c r="V208" s="51" t="s">
        <v>474</v>
      </c>
      <c r="W208" s="51" t="s">
        <v>474</v>
      </c>
      <c r="X208" s="51" t="s">
        <v>474</v>
      </c>
      <c r="Y208" s="51" t="s">
        <v>474</v>
      </c>
      <c r="Z208" s="51" t="s">
        <v>474</v>
      </c>
      <c r="AA208" s="51" t="s">
        <v>474</v>
      </c>
      <c r="AB208" s="51" t="s">
        <v>474</v>
      </c>
      <c r="AC208" s="51" t="s">
        <v>474</v>
      </c>
      <c r="AD208" s="51" t="s">
        <v>474</v>
      </c>
      <c r="AE208" s="51" t="s">
        <v>474</v>
      </c>
      <c r="AF208" s="51" t="s">
        <v>474</v>
      </c>
      <c r="AG208" s="51" t="s">
        <v>474</v>
      </c>
    </row>
    <row r="209" customFormat="false" ht="12.75" hidden="false" customHeight="true" outlineLevel="0" collapsed="false">
      <c r="A209" s="40" t="s">
        <v>432</v>
      </c>
      <c r="B209" s="56" t="str">
        <f aca="false" t="array" ref="B209:B209">INDEX(Countries!$D$2:$D$255, MATCH(A209, Countries!$B$2:$B$255, 0))</f>
        <v>BTN</v>
      </c>
      <c r="C209" s="70" t="s">
        <v>474</v>
      </c>
      <c r="D209" s="70" t="s">
        <v>474</v>
      </c>
      <c r="E209" s="70" t="s">
        <v>474</v>
      </c>
      <c r="F209" s="70" t="s">
        <v>474</v>
      </c>
      <c r="G209" s="70" t="s">
        <v>474</v>
      </c>
      <c r="H209" s="70" t="s">
        <v>474</v>
      </c>
      <c r="I209" s="70" t="s">
        <v>474</v>
      </c>
      <c r="J209" s="70" t="s">
        <v>474</v>
      </c>
      <c r="K209" s="70" t="s">
        <v>474</v>
      </c>
      <c r="L209" s="70" t="s">
        <v>474</v>
      </c>
      <c r="M209" s="40" t="s">
        <v>474</v>
      </c>
      <c r="N209" s="40" t="s">
        <v>474</v>
      </c>
      <c r="O209" s="51" t="s">
        <v>474</v>
      </c>
      <c r="P209" s="51" t="s">
        <v>474</v>
      </c>
      <c r="Q209" s="51" t="s">
        <v>474</v>
      </c>
      <c r="R209" s="51" t="s">
        <v>474</v>
      </c>
      <c r="S209" s="51" t="s">
        <v>474</v>
      </c>
      <c r="T209" s="51" t="s">
        <v>474</v>
      </c>
      <c r="U209" s="51" t="s">
        <v>474</v>
      </c>
      <c r="V209" s="51" t="s">
        <v>474</v>
      </c>
      <c r="W209" s="51" t="s">
        <v>474</v>
      </c>
      <c r="X209" s="51" t="s">
        <v>474</v>
      </c>
      <c r="Y209" s="51" t="s">
        <v>474</v>
      </c>
      <c r="Z209" s="51" t="s">
        <v>474</v>
      </c>
      <c r="AA209" s="51" t="s">
        <v>474</v>
      </c>
      <c r="AB209" s="51" t="s">
        <v>474</v>
      </c>
      <c r="AC209" s="51" t="s">
        <v>474</v>
      </c>
      <c r="AD209" s="51" t="s">
        <v>474</v>
      </c>
      <c r="AE209" s="51" t="s">
        <v>474</v>
      </c>
      <c r="AF209" s="51" t="s">
        <v>474</v>
      </c>
      <c r="AG209" s="51" t="s">
        <v>474</v>
      </c>
    </row>
    <row r="210" customFormat="false" ht="12.75" hidden="false" customHeight="true" outlineLevel="0" collapsed="false">
      <c r="A210" s="40" t="s">
        <v>433</v>
      </c>
      <c r="B210" s="56" t="str">
        <f aca="false" t="array" ref="B210:B210">INDEX(Countries!$D$2:$D$255, MATCH(A210, Countries!$B$2:$B$255, 0))</f>
        <v>BWA</v>
      </c>
      <c r="C210" s="70" t="s">
        <v>474</v>
      </c>
      <c r="D210" s="70" t="s">
        <v>474</v>
      </c>
      <c r="E210" s="70" t="s">
        <v>474</v>
      </c>
      <c r="F210" s="70" t="s">
        <v>474</v>
      </c>
      <c r="G210" s="70" t="s">
        <v>474</v>
      </c>
      <c r="H210" s="70" t="s">
        <v>474</v>
      </c>
      <c r="I210" s="70" t="s">
        <v>474</v>
      </c>
      <c r="J210" s="70" t="s">
        <v>474</v>
      </c>
      <c r="K210" s="70" t="s">
        <v>474</v>
      </c>
      <c r="L210" s="70" t="s">
        <v>474</v>
      </c>
      <c r="M210" s="40" t="s">
        <v>474</v>
      </c>
      <c r="N210" s="40" t="s">
        <v>474</v>
      </c>
      <c r="O210" s="51" t="s">
        <v>474</v>
      </c>
      <c r="P210" s="51" t="s">
        <v>474</v>
      </c>
      <c r="Q210" s="51" t="s">
        <v>474</v>
      </c>
      <c r="R210" s="51" t="s">
        <v>474</v>
      </c>
      <c r="S210" s="51" t="s">
        <v>474</v>
      </c>
      <c r="T210" s="51" t="s">
        <v>474</v>
      </c>
      <c r="U210" s="51" t="s">
        <v>474</v>
      </c>
      <c r="V210" s="51" t="s">
        <v>474</v>
      </c>
      <c r="W210" s="51" t="s">
        <v>474</v>
      </c>
      <c r="X210" s="51" t="s">
        <v>474</v>
      </c>
      <c r="Y210" s="51" t="s">
        <v>474</v>
      </c>
      <c r="Z210" s="51" t="s">
        <v>474</v>
      </c>
      <c r="AA210" s="51" t="s">
        <v>474</v>
      </c>
      <c r="AB210" s="51" t="s">
        <v>474</v>
      </c>
      <c r="AC210" s="51" t="s">
        <v>474</v>
      </c>
      <c r="AD210" s="51" t="s">
        <v>474</v>
      </c>
      <c r="AE210" s="51" t="s">
        <v>474</v>
      </c>
      <c r="AF210" s="51" t="s">
        <v>474</v>
      </c>
      <c r="AG210" s="51" t="s">
        <v>474</v>
      </c>
    </row>
    <row r="211" customFormat="false" ht="12.75" hidden="false" customHeight="true" outlineLevel="0" collapsed="false">
      <c r="A211" s="40" t="s">
        <v>434</v>
      </c>
      <c r="B211" s="56" t="str">
        <f aca="false" t="array" ref="B211:B211">INDEX(Countries!$D$2:$D$255, MATCH(A211, Countries!$B$2:$B$255, 0))</f>
        <v>CAF</v>
      </c>
      <c r="C211" s="70" t="s">
        <v>474</v>
      </c>
      <c r="D211" s="70" t="s">
        <v>474</v>
      </c>
      <c r="E211" s="70" t="s">
        <v>474</v>
      </c>
      <c r="F211" s="70" t="s">
        <v>474</v>
      </c>
      <c r="G211" s="70" t="s">
        <v>474</v>
      </c>
      <c r="H211" s="70" t="s">
        <v>474</v>
      </c>
      <c r="I211" s="70" t="s">
        <v>474</v>
      </c>
      <c r="J211" s="70" t="s">
        <v>474</v>
      </c>
      <c r="K211" s="70" t="s">
        <v>474</v>
      </c>
      <c r="L211" s="70" t="s">
        <v>474</v>
      </c>
      <c r="M211" s="40" t="s">
        <v>474</v>
      </c>
      <c r="N211" s="40" t="s">
        <v>474</v>
      </c>
      <c r="O211" s="51" t="s">
        <v>474</v>
      </c>
      <c r="P211" s="51" t="s">
        <v>474</v>
      </c>
      <c r="Q211" s="51" t="s">
        <v>474</v>
      </c>
      <c r="R211" s="51" t="s">
        <v>474</v>
      </c>
      <c r="S211" s="51" t="s">
        <v>474</v>
      </c>
      <c r="T211" s="51" t="s">
        <v>474</v>
      </c>
      <c r="U211" s="51" t="s">
        <v>474</v>
      </c>
      <c r="V211" s="51" t="s">
        <v>474</v>
      </c>
      <c r="W211" s="51" t="s">
        <v>474</v>
      </c>
      <c r="X211" s="51" t="s">
        <v>474</v>
      </c>
      <c r="Y211" s="51" t="s">
        <v>474</v>
      </c>
      <c r="Z211" s="51" t="s">
        <v>474</v>
      </c>
      <c r="AA211" s="51" t="s">
        <v>474</v>
      </c>
      <c r="AB211" s="51" t="s">
        <v>474</v>
      </c>
      <c r="AC211" s="51" t="s">
        <v>474</v>
      </c>
      <c r="AD211" s="51" t="s">
        <v>474</v>
      </c>
      <c r="AE211" s="51" t="s">
        <v>474</v>
      </c>
      <c r="AF211" s="51" t="s">
        <v>474</v>
      </c>
      <c r="AG211" s="51" t="s">
        <v>474</v>
      </c>
    </row>
    <row r="212" customFormat="false" ht="12.75" hidden="false" customHeight="true" outlineLevel="0" collapsed="false">
      <c r="A212" s="40" t="s">
        <v>435</v>
      </c>
      <c r="B212" s="56" t="str">
        <f aca="false" t="array" ref="B212:B212">INDEX(Countries!$D$2:$D$255, MATCH(A212, Countries!$B$2:$B$255, 0))</f>
        <v>CHE</v>
      </c>
      <c r="C212" s="70" t="s">
        <v>474</v>
      </c>
      <c r="D212" s="70" t="s">
        <v>474</v>
      </c>
      <c r="E212" s="70" t="s">
        <v>474</v>
      </c>
      <c r="F212" s="70" t="s">
        <v>474</v>
      </c>
      <c r="G212" s="70" t="s">
        <v>474</v>
      </c>
      <c r="H212" s="70" t="s">
        <v>474</v>
      </c>
      <c r="I212" s="70" t="s">
        <v>474</v>
      </c>
      <c r="J212" s="70" t="s">
        <v>474</v>
      </c>
      <c r="K212" s="70" t="s">
        <v>474</v>
      </c>
      <c r="L212" s="70" t="s">
        <v>474</v>
      </c>
      <c r="M212" s="40" t="s">
        <v>474</v>
      </c>
      <c r="N212" s="40" t="s">
        <v>474</v>
      </c>
      <c r="O212" s="51" t="s">
        <v>474</v>
      </c>
      <c r="P212" s="51" t="s">
        <v>474</v>
      </c>
      <c r="Q212" s="51" t="s">
        <v>474</v>
      </c>
      <c r="R212" s="51" t="s">
        <v>474</v>
      </c>
      <c r="S212" s="51" t="s">
        <v>474</v>
      </c>
      <c r="T212" s="51" t="s">
        <v>474</v>
      </c>
      <c r="U212" s="51" t="s">
        <v>474</v>
      </c>
      <c r="V212" s="51" t="s">
        <v>474</v>
      </c>
      <c r="W212" s="51" t="s">
        <v>474</v>
      </c>
      <c r="X212" s="51" t="s">
        <v>474</v>
      </c>
      <c r="Y212" s="51" t="s">
        <v>474</v>
      </c>
      <c r="Z212" s="51" t="s">
        <v>474</v>
      </c>
      <c r="AA212" s="51" t="s">
        <v>474</v>
      </c>
      <c r="AB212" s="51" t="s">
        <v>474</v>
      </c>
      <c r="AC212" s="51" t="s">
        <v>474</v>
      </c>
      <c r="AD212" s="51" t="s">
        <v>474</v>
      </c>
      <c r="AE212" s="51" t="s">
        <v>474</v>
      </c>
      <c r="AF212" s="51" t="s">
        <v>474</v>
      </c>
      <c r="AG212" s="51" t="s">
        <v>474</v>
      </c>
    </row>
    <row r="213" customFormat="false" ht="12.75" hidden="false" customHeight="true" outlineLevel="0" collapsed="false">
      <c r="A213" s="40" t="s">
        <v>436</v>
      </c>
      <c r="B213" s="56" t="str">
        <f aca="false" t="array" ref="B213:B213">INDEX(Countries!$D$2:$D$255, MATCH(A213, Countries!$B$2:$B$255, 0))</f>
        <v>CZE</v>
      </c>
      <c r="C213" s="70" t="s">
        <v>474</v>
      </c>
      <c r="D213" s="70" t="s">
        <v>474</v>
      </c>
      <c r="E213" s="70" t="s">
        <v>474</v>
      </c>
      <c r="F213" s="70" t="s">
        <v>474</v>
      </c>
      <c r="G213" s="70" t="s">
        <v>474</v>
      </c>
      <c r="H213" s="70" t="s">
        <v>474</v>
      </c>
      <c r="I213" s="70" t="s">
        <v>474</v>
      </c>
      <c r="J213" s="70" t="s">
        <v>474</v>
      </c>
      <c r="K213" s="70" t="s">
        <v>474</v>
      </c>
      <c r="L213" s="70" t="s">
        <v>474</v>
      </c>
      <c r="M213" s="40" t="s">
        <v>474</v>
      </c>
      <c r="N213" s="40" t="s">
        <v>474</v>
      </c>
      <c r="O213" s="51" t="s">
        <v>474</v>
      </c>
      <c r="P213" s="51" t="s">
        <v>474</v>
      </c>
      <c r="Q213" s="51" t="s">
        <v>474</v>
      </c>
      <c r="R213" s="51" t="s">
        <v>474</v>
      </c>
      <c r="S213" s="51" t="s">
        <v>474</v>
      </c>
      <c r="T213" s="51" t="s">
        <v>474</v>
      </c>
      <c r="U213" s="51" t="s">
        <v>474</v>
      </c>
      <c r="V213" s="51" t="s">
        <v>474</v>
      </c>
      <c r="W213" s="51" t="s">
        <v>474</v>
      </c>
      <c r="X213" s="51" t="s">
        <v>474</v>
      </c>
      <c r="Y213" s="51" t="s">
        <v>474</v>
      </c>
      <c r="Z213" s="51" t="s">
        <v>474</v>
      </c>
      <c r="AA213" s="51" t="s">
        <v>474</v>
      </c>
      <c r="AB213" s="51" t="s">
        <v>474</v>
      </c>
      <c r="AC213" s="51" t="s">
        <v>474</v>
      </c>
      <c r="AD213" s="51" t="s">
        <v>474</v>
      </c>
      <c r="AE213" s="51" t="s">
        <v>474</v>
      </c>
      <c r="AF213" s="51" t="s">
        <v>474</v>
      </c>
      <c r="AG213" s="51" t="s">
        <v>474</v>
      </c>
    </row>
    <row r="214" customFormat="false" ht="12.75" hidden="false" customHeight="true" outlineLevel="0" collapsed="false">
      <c r="A214" s="40" t="s">
        <v>437</v>
      </c>
      <c r="B214" s="56" t="str">
        <f aca="false" t="array" ref="B214:B214">INDEX(Countries!$D$2:$D$255, MATCH(A214, Countries!$B$2:$B$255, 0))</f>
        <v>ETH</v>
      </c>
      <c r="C214" s="70" t="s">
        <v>474</v>
      </c>
      <c r="D214" s="70" t="s">
        <v>474</v>
      </c>
      <c r="E214" s="70" t="s">
        <v>474</v>
      </c>
      <c r="F214" s="70" t="s">
        <v>474</v>
      </c>
      <c r="G214" s="70" t="s">
        <v>474</v>
      </c>
      <c r="H214" s="70" t="s">
        <v>474</v>
      </c>
      <c r="I214" s="70" t="s">
        <v>474</v>
      </c>
      <c r="J214" s="70" t="s">
        <v>474</v>
      </c>
      <c r="K214" s="70" t="s">
        <v>474</v>
      </c>
      <c r="L214" s="70" t="s">
        <v>474</v>
      </c>
      <c r="M214" s="40" t="s">
        <v>474</v>
      </c>
      <c r="N214" s="40" t="s">
        <v>474</v>
      </c>
      <c r="O214" s="51" t="s">
        <v>474</v>
      </c>
      <c r="P214" s="51" t="s">
        <v>474</v>
      </c>
      <c r="Q214" s="51" t="s">
        <v>474</v>
      </c>
      <c r="R214" s="51" t="s">
        <v>474</v>
      </c>
      <c r="S214" s="51" t="s">
        <v>474</v>
      </c>
      <c r="T214" s="51" t="s">
        <v>474</v>
      </c>
      <c r="U214" s="51" t="s">
        <v>474</v>
      </c>
      <c r="V214" s="51" t="s">
        <v>474</v>
      </c>
      <c r="W214" s="51" t="s">
        <v>474</v>
      </c>
      <c r="X214" s="51" t="s">
        <v>474</v>
      </c>
      <c r="Y214" s="51" t="s">
        <v>474</v>
      </c>
      <c r="Z214" s="51" t="s">
        <v>474</v>
      </c>
      <c r="AA214" s="51" t="s">
        <v>474</v>
      </c>
      <c r="AB214" s="51" t="s">
        <v>474</v>
      </c>
      <c r="AC214" s="51" t="s">
        <v>474</v>
      </c>
      <c r="AD214" s="51" t="s">
        <v>474</v>
      </c>
      <c r="AE214" s="51" t="s">
        <v>474</v>
      </c>
      <c r="AF214" s="51" t="s">
        <v>474</v>
      </c>
      <c r="AG214" s="51" t="s">
        <v>474</v>
      </c>
    </row>
    <row r="215" customFormat="false" ht="12.75" hidden="false" customHeight="true" outlineLevel="0" collapsed="false">
      <c r="A215" s="40" t="s">
        <v>438</v>
      </c>
      <c r="B215" s="56" t="str">
        <f aca="false" t="array" ref="B215:B215">INDEX(Countries!$D$2:$D$255, MATCH(A215, Countries!$B$2:$B$255, 0))</f>
        <v>HUN</v>
      </c>
      <c r="C215" s="70" t="s">
        <v>474</v>
      </c>
      <c r="D215" s="70" t="s">
        <v>474</v>
      </c>
      <c r="E215" s="70" t="s">
        <v>474</v>
      </c>
      <c r="F215" s="70" t="s">
        <v>474</v>
      </c>
      <c r="G215" s="70" t="s">
        <v>474</v>
      </c>
      <c r="H215" s="70" t="s">
        <v>474</v>
      </c>
      <c r="I215" s="70" t="s">
        <v>474</v>
      </c>
      <c r="J215" s="70" t="s">
        <v>474</v>
      </c>
      <c r="K215" s="70" t="s">
        <v>474</v>
      </c>
      <c r="L215" s="70" t="s">
        <v>474</v>
      </c>
      <c r="M215" s="40" t="s">
        <v>474</v>
      </c>
      <c r="N215" s="40" t="s">
        <v>474</v>
      </c>
      <c r="O215" s="51" t="s">
        <v>474</v>
      </c>
      <c r="P215" s="51" t="s">
        <v>474</v>
      </c>
      <c r="Q215" s="51" t="s">
        <v>474</v>
      </c>
      <c r="R215" s="51" t="s">
        <v>474</v>
      </c>
      <c r="S215" s="51" t="s">
        <v>474</v>
      </c>
      <c r="T215" s="51" t="s">
        <v>474</v>
      </c>
      <c r="U215" s="51" t="s">
        <v>474</v>
      </c>
      <c r="V215" s="51" t="s">
        <v>474</v>
      </c>
      <c r="W215" s="51" t="s">
        <v>474</v>
      </c>
      <c r="X215" s="51" t="s">
        <v>474</v>
      </c>
      <c r="Y215" s="51" t="s">
        <v>474</v>
      </c>
      <c r="Z215" s="51" t="s">
        <v>474</v>
      </c>
      <c r="AA215" s="51" t="s">
        <v>474</v>
      </c>
      <c r="AB215" s="51" t="s">
        <v>474</v>
      </c>
      <c r="AC215" s="51" t="s">
        <v>474</v>
      </c>
      <c r="AD215" s="51" t="s">
        <v>474</v>
      </c>
      <c r="AE215" s="51" t="s">
        <v>474</v>
      </c>
      <c r="AF215" s="51" t="s">
        <v>474</v>
      </c>
      <c r="AG215" s="51" t="s">
        <v>474</v>
      </c>
    </row>
    <row r="216" customFormat="false" ht="12.75" hidden="false" customHeight="true" outlineLevel="0" collapsed="false">
      <c r="A216" s="40" t="s">
        <v>439</v>
      </c>
      <c r="B216" s="56" t="str">
        <f aca="false" t="array" ref="B216:B216">INDEX(Countries!$D$2:$D$255, MATCH(A216, Countries!$B$2:$B$255, 0))</f>
        <v>KGZ</v>
      </c>
      <c r="C216" s="70" t="s">
        <v>474</v>
      </c>
      <c r="D216" s="70" t="s">
        <v>474</v>
      </c>
      <c r="E216" s="70" t="s">
        <v>474</v>
      </c>
      <c r="F216" s="70" t="s">
        <v>474</v>
      </c>
      <c r="G216" s="70" t="s">
        <v>474</v>
      </c>
      <c r="H216" s="70" t="s">
        <v>474</v>
      </c>
      <c r="I216" s="70" t="s">
        <v>474</v>
      </c>
      <c r="J216" s="70" t="s">
        <v>474</v>
      </c>
      <c r="K216" s="70" t="s">
        <v>474</v>
      </c>
      <c r="L216" s="70" t="s">
        <v>474</v>
      </c>
      <c r="M216" s="40" t="s">
        <v>474</v>
      </c>
      <c r="N216" s="40" t="s">
        <v>474</v>
      </c>
      <c r="O216" s="51" t="s">
        <v>474</v>
      </c>
      <c r="P216" s="51" t="s">
        <v>474</v>
      </c>
      <c r="Q216" s="51" t="s">
        <v>474</v>
      </c>
      <c r="R216" s="51" t="s">
        <v>474</v>
      </c>
      <c r="S216" s="51" t="s">
        <v>474</v>
      </c>
      <c r="T216" s="51" t="s">
        <v>474</v>
      </c>
      <c r="U216" s="51" t="s">
        <v>474</v>
      </c>
      <c r="V216" s="51" t="s">
        <v>474</v>
      </c>
      <c r="W216" s="51" t="s">
        <v>474</v>
      </c>
      <c r="X216" s="51" t="s">
        <v>474</v>
      </c>
      <c r="Y216" s="51" t="s">
        <v>474</v>
      </c>
      <c r="Z216" s="51" t="s">
        <v>474</v>
      </c>
      <c r="AA216" s="51" t="s">
        <v>474</v>
      </c>
      <c r="AB216" s="51" t="s">
        <v>474</v>
      </c>
      <c r="AC216" s="51" t="s">
        <v>474</v>
      </c>
      <c r="AD216" s="51" t="s">
        <v>474</v>
      </c>
      <c r="AE216" s="51" t="s">
        <v>474</v>
      </c>
      <c r="AF216" s="51" t="s">
        <v>474</v>
      </c>
      <c r="AG216" s="51" t="s">
        <v>474</v>
      </c>
    </row>
    <row r="217" customFormat="false" ht="12.75" hidden="false" customHeight="true" outlineLevel="0" collapsed="false">
      <c r="A217" s="40" t="s">
        <v>440</v>
      </c>
      <c r="B217" s="56" t="str">
        <f aca="false" t="array" ref="B217:B217">INDEX(Countries!$D$2:$D$255, MATCH(A217, Countries!$B$2:$B$255, 0))</f>
        <v>LAO</v>
      </c>
      <c r="C217" s="70" t="s">
        <v>474</v>
      </c>
      <c r="D217" s="70" t="s">
        <v>474</v>
      </c>
      <c r="E217" s="70" t="s">
        <v>474</v>
      </c>
      <c r="F217" s="70" t="s">
        <v>474</v>
      </c>
      <c r="G217" s="70" t="s">
        <v>474</v>
      </c>
      <c r="H217" s="70" t="s">
        <v>474</v>
      </c>
      <c r="I217" s="70" t="s">
        <v>474</v>
      </c>
      <c r="J217" s="70" t="s">
        <v>474</v>
      </c>
      <c r="K217" s="70" t="s">
        <v>474</v>
      </c>
      <c r="L217" s="70" t="s">
        <v>474</v>
      </c>
      <c r="M217" s="40" t="s">
        <v>474</v>
      </c>
      <c r="N217" s="40" t="s">
        <v>474</v>
      </c>
      <c r="O217" s="51" t="s">
        <v>474</v>
      </c>
      <c r="P217" s="51" t="s">
        <v>474</v>
      </c>
      <c r="Q217" s="51" t="s">
        <v>474</v>
      </c>
      <c r="R217" s="51" t="s">
        <v>474</v>
      </c>
      <c r="S217" s="51" t="s">
        <v>474</v>
      </c>
      <c r="T217" s="51" t="s">
        <v>474</v>
      </c>
      <c r="U217" s="51" t="s">
        <v>474</v>
      </c>
      <c r="V217" s="51" t="s">
        <v>474</v>
      </c>
      <c r="W217" s="51" t="s">
        <v>474</v>
      </c>
      <c r="X217" s="51" t="s">
        <v>474</v>
      </c>
      <c r="Y217" s="51" t="s">
        <v>474</v>
      </c>
      <c r="Z217" s="51" t="s">
        <v>474</v>
      </c>
      <c r="AA217" s="51" t="s">
        <v>474</v>
      </c>
      <c r="AB217" s="51" t="s">
        <v>474</v>
      </c>
      <c r="AC217" s="51" t="s">
        <v>474</v>
      </c>
      <c r="AD217" s="51" t="s">
        <v>474</v>
      </c>
      <c r="AE217" s="51" t="s">
        <v>474</v>
      </c>
      <c r="AF217" s="51" t="s">
        <v>474</v>
      </c>
      <c r="AG217" s="51" t="s">
        <v>474</v>
      </c>
    </row>
    <row r="218" customFormat="false" ht="12.75" hidden="false" customHeight="true" outlineLevel="0" collapsed="false">
      <c r="A218" s="40" t="s">
        <v>441</v>
      </c>
      <c r="B218" s="56" t="str">
        <f aca="false" t="array" ref="B218:B218">INDEX(Countries!$D$2:$D$255, MATCH(A218, Countries!$B$2:$B$255, 0))</f>
        <v>LSO</v>
      </c>
      <c r="C218" s="70" t="s">
        <v>474</v>
      </c>
      <c r="D218" s="70" t="s">
        <v>474</v>
      </c>
      <c r="E218" s="70" t="s">
        <v>474</v>
      </c>
      <c r="F218" s="70" t="s">
        <v>474</v>
      </c>
      <c r="G218" s="70" t="s">
        <v>474</v>
      </c>
      <c r="H218" s="70" t="s">
        <v>474</v>
      </c>
      <c r="I218" s="70" t="s">
        <v>474</v>
      </c>
      <c r="J218" s="70" t="s">
        <v>474</v>
      </c>
      <c r="K218" s="70" t="s">
        <v>474</v>
      </c>
      <c r="L218" s="70" t="s">
        <v>474</v>
      </c>
      <c r="M218" s="40" t="s">
        <v>474</v>
      </c>
      <c r="N218" s="40" t="s">
        <v>474</v>
      </c>
      <c r="O218" s="51" t="s">
        <v>474</v>
      </c>
      <c r="P218" s="51" t="s">
        <v>474</v>
      </c>
      <c r="Q218" s="51" t="s">
        <v>474</v>
      </c>
      <c r="R218" s="51" t="s">
        <v>474</v>
      </c>
      <c r="S218" s="51" t="s">
        <v>474</v>
      </c>
      <c r="T218" s="51" t="s">
        <v>474</v>
      </c>
      <c r="U218" s="51" t="s">
        <v>474</v>
      </c>
      <c r="V218" s="51" t="s">
        <v>474</v>
      </c>
      <c r="W218" s="51" t="s">
        <v>474</v>
      </c>
      <c r="X218" s="51" t="s">
        <v>474</v>
      </c>
      <c r="Y218" s="51" t="s">
        <v>474</v>
      </c>
      <c r="Z218" s="51" t="s">
        <v>474</v>
      </c>
      <c r="AA218" s="51" t="s">
        <v>474</v>
      </c>
      <c r="AB218" s="51" t="s">
        <v>474</v>
      </c>
      <c r="AC218" s="51" t="s">
        <v>474</v>
      </c>
      <c r="AD218" s="51" t="s">
        <v>474</v>
      </c>
      <c r="AE218" s="51" t="s">
        <v>474</v>
      </c>
      <c r="AF218" s="51" t="s">
        <v>474</v>
      </c>
      <c r="AG218" s="51" t="s">
        <v>474</v>
      </c>
    </row>
    <row r="219" customFormat="false" ht="12.75" hidden="false" customHeight="true" outlineLevel="0" collapsed="false">
      <c r="A219" s="40" t="s">
        <v>442</v>
      </c>
      <c r="B219" s="56" t="str">
        <f aca="false" t="array" ref="B219:B219">INDEX(Countries!$D$2:$D$255, MATCH(A219, Countries!$B$2:$B$255, 0))</f>
        <v>LUX</v>
      </c>
      <c r="C219" s="70" t="s">
        <v>474</v>
      </c>
      <c r="D219" s="70" t="s">
        <v>474</v>
      </c>
      <c r="E219" s="70" t="s">
        <v>474</v>
      </c>
      <c r="F219" s="70" t="s">
        <v>474</v>
      </c>
      <c r="G219" s="70" t="s">
        <v>474</v>
      </c>
      <c r="H219" s="70" t="s">
        <v>474</v>
      </c>
      <c r="I219" s="70" t="s">
        <v>474</v>
      </c>
      <c r="J219" s="70" t="s">
        <v>474</v>
      </c>
      <c r="K219" s="70" t="s">
        <v>474</v>
      </c>
      <c r="L219" s="70" t="s">
        <v>474</v>
      </c>
      <c r="M219" s="40" t="s">
        <v>474</v>
      </c>
      <c r="N219" s="40" t="s">
        <v>474</v>
      </c>
      <c r="O219" s="51" t="s">
        <v>474</v>
      </c>
      <c r="P219" s="51" t="s">
        <v>474</v>
      </c>
      <c r="Q219" s="51" t="s">
        <v>474</v>
      </c>
      <c r="R219" s="51" t="s">
        <v>474</v>
      </c>
      <c r="S219" s="51" t="s">
        <v>474</v>
      </c>
      <c r="T219" s="51" t="s">
        <v>474</v>
      </c>
      <c r="U219" s="51" t="s">
        <v>474</v>
      </c>
      <c r="V219" s="51" t="s">
        <v>474</v>
      </c>
      <c r="W219" s="51" t="s">
        <v>474</v>
      </c>
      <c r="X219" s="51" t="s">
        <v>474</v>
      </c>
      <c r="Y219" s="51" t="s">
        <v>474</v>
      </c>
      <c r="Z219" s="51" t="s">
        <v>474</v>
      </c>
      <c r="AA219" s="51" t="s">
        <v>474</v>
      </c>
      <c r="AB219" s="51" t="s">
        <v>474</v>
      </c>
      <c r="AC219" s="51" t="s">
        <v>474</v>
      </c>
      <c r="AD219" s="51" t="s">
        <v>474</v>
      </c>
      <c r="AE219" s="51" t="s">
        <v>474</v>
      </c>
      <c r="AF219" s="51" t="s">
        <v>474</v>
      </c>
      <c r="AG219" s="51" t="s">
        <v>474</v>
      </c>
    </row>
    <row r="220" customFormat="false" ht="12.75" hidden="false" customHeight="true" outlineLevel="0" collapsed="false">
      <c r="A220" s="40" t="s">
        <v>443</v>
      </c>
      <c r="B220" s="56" t="str">
        <f aca="false" t="array" ref="B220:B220">INDEX(Countries!$D$2:$D$255, MATCH(A220, Countries!$B$2:$B$255, 0))</f>
        <v>MDA</v>
      </c>
      <c r="C220" s="70" t="s">
        <v>474</v>
      </c>
      <c r="D220" s="70" t="s">
        <v>474</v>
      </c>
      <c r="E220" s="70" t="s">
        <v>474</v>
      </c>
      <c r="F220" s="70" t="s">
        <v>474</v>
      </c>
      <c r="G220" s="70" t="s">
        <v>474</v>
      </c>
      <c r="H220" s="70" t="s">
        <v>474</v>
      </c>
      <c r="I220" s="70" t="s">
        <v>474</v>
      </c>
      <c r="J220" s="70" t="s">
        <v>474</v>
      </c>
      <c r="K220" s="70" t="s">
        <v>474</v>
      </c>
      <c r="L220" s="70" t="s">
        <v>474</v>
      </c>
      <c r="M220" s="40" t="s">
        <v>474</v>
      </c>
      <c r="N220" s="40" t="s">
        <v>474</v>
      </c>
      <c r="O220" s="51" t="s">
        <v>474</v>
      </c>
      <c r="P220" s="51" t="s">
        <v>474</v>
      </c>
      <c r="Q220" s="51" t="s">
        <v>474</v>
      </c>
      <c r="R220" s="51" t="s">
        <v>474</v>
      </c>
      <c r="S220" s="51" t="s">
        <v>474</v>
      </c>
      <c r="T220" s="51" t="s">
        <v>474</v>
      </c>
      <c r="U220" s="51" t="s">
        <v>474</v>
      </c>
      <c r="V220" s="51" t="s">
        <v>474</v>
      </c>
      <c r="W220" s="51" t="s">
        <v>474</v>
      </c>
      <c r="X220" s="51" t="s">
        <v>474</v>
      </c>
      <c r="Y220" s="51" t="s">
        <v>474</v>
      </c>
      <c r="Z220" s="51" t="s">
        <v>474</v>
      </c>
      <c r="AA220" s="51" t="s">
        <v>474</v>
      </c>
      <c r="AB220" s="51" t="s">
        <v>474</v>
      </c>
      <c r="AC220" s="51" t="s">
        <v>474</v>
      </c>
      <c r="AD220" s="51" t="s">
        <v>474</v>
      </c>
      <c r="AE220" s="51" t="s">
        <v>474</v>
      </c>
      <c r="AF220" s="51" t="s">
        <v>474</v>
      </c>
      <c r="AG220" s="51" t="s">
        <v>474</v>
      </c>
    </row>
    <row r="221" customFormat="false" ht="12.75" hidden="false" customHeight="true" outlineLevel="0" collapsed="false">
      <c r="A221" s="40" t="s">
        <v>444</v>
      </c>
      <c r="B221" s="56" t="str">
        <f aca="false" t="array" ref="B221:B221">INDEX(Countries!$D$2:$D$255, MATCH(A221, Countries!$B$2:$B$255, 0))</f>
        <v>MKD</v>
      </c>
      <c r="C221" s="70" t="s">
        <v>474</v>
      </c>
      <c r="D221" s="70" t="s">
        <v>474</v>
      </c>
      <c r="E221" s="70" t="s">
        <v>474</v>
      </c>
      <c r="F221" s="70" t="s">
        <v>474</v>
      </c>
      <c r="G221" s="70" t="s">
        <v>474</v>
      </c>
      <c r="H221" s="70" t="s">
        <v>474</v>
      </c>
      <c r="I221" s="70" t="s">
        <v>474</v>
      </c>
      <c r="J221" s="70" t="s">
        <v>474</v>
      </c>
      <c r="K221" s="70" t="s">
        <v>474</v>
      </c>
      <c r="L221" s="70" t="s">
        <v>474</v>
      </c>
      <c r="M221" s="40" t="s">
        <v>474</v>
      </c>
      <c r="N221" s="40" t="s">
        <v>474</v>
      </c>
      <c r="O221" s="51" t="s">
        <v>474</v>
      </c>
      <c r="P221" s="51" t="s">
        <v>474</v>
      </c>
      <c r="Q221" s="51" t="s">
        <v>474</v>
      </c>
      <c r="R221" s="51" t="s">
        <v>474</v>
      </c>
      <c r="S221" s="51" t="s">
        <v>474</v>
      </c>
      <c r="T221" s="51" t="s">
        <v>474</v>
      </c>
      <c r="U221" s="51" t="s">
        <v>474</v>
      </c>
      <c r="V221" s="51" t="s">
        <v>474</v>
      </c>
      <c r="W221" s="51" t="s">
        <v>474</v>
      </c>
      <c r="X221" s="51" t="s">
        <v>474</v>
      </c>
      <c r="Y221" s="51" t="s">
        <v>474</v>
      </c>
      <c r="Z221" s="51" t="s">
        <v>474</v>
      </c>
      <c r="AA221" s="51" t="s">
        <v>474</v>
      </c>
      <c r="AB221" s="51" t="s">
        <v>474</v>
      </c>
      <c r="AC221" s="51" t="s">
        <v>474</v>
      </c>
      <c r="AD221" s="51" t="s">
        <v>474</v>
      </c>
      <c r="AE221" s="51" t="s">
        <v>474</v>
      </c>
      <c r="AF221" s="51" t="s">
        <v>474</v>
      </c>
      <c r="AG221" s="51" t="s">
        <v>474</v>
      </c>
    </row>
    <row r="222" customFormat="false" ht="12.75" hidden="false" customHeight="true" outlineLevel="0" collapsed="false">
      <c r="A222" s="40" t="s">
        <v>445</v>
      </c>
      <c r="B222" s="56" t="str">
        <f aca="false" t="array" ref="B222:B222">INDEX(Countries!$D$2:$D$255, MATCH(A222, Countries!$B$2:$B$255, 0))</f>
        <v>MLI</v>
      </c>
      <c r="C222" s="70" t="s">
        <v>474</v>
      </c>
      <c r="D222" s="70" t="s">
        <v>474</v>
      </c>
      <c r="E222" s="70" t="s">
        <v>474</v>
      </c>
      <c r="F222" s="70" t="s">
        <v>474</v>
      </c>
      <c r="G222" s="70" t="s">
        <v>474</v>
      </c>
      <c r="H222" s="70" t="s">
        <v>474</v>
      </c>
      <c r="I222" s="70" t="s">
        <v>474</v>
      </c>
      <c r="J222" s="70" t="s">
        <v>474</v>
      </c>
      <c r="K222" s="70" t="s">
        <v>474</v>
      </c>
      <c r="L222" s="70" t="s">
        <v>474</v>
      </c>
      <c r="M222" s="40" t="s">
        <v>474</v>
      </c>
      <c r="N222" s="40" t="s">
        <v>474</v>
      </c>
      <c r="O222" s="51" t="s">
        <v>474</v>
      </c>
      <c r="P222" s="51" t="s">
        <v>474</v>
      </c>
      <c r="Q222" s="51" t="s">
        <v>474</v>
      </c>
      <c r="R222" s="51" t="s">
        <v>474</v>
      </c>
      <c r="S222" s="51" t="s">
        <v>474</v>
      </c>
      <c r="T222" s="51" t="s">
        <v>474</v>
      </c>
      <c r="U222" s="51" t="s">
        <v>474</v>
      </c>
      <c r="V222" s="51" t="s">
        <v>474</v>
      </c>
      <c r="W222" s="51" t="s">
        <v>474</v>
      </c>
      <c r="X222" s="51" t="s">
        <v>474</v>
      </c>
      <c r="Y222" s="51" t="s">
        <v>474</v>
      </c>
      <c r="Z222" s="51" t="s">
        <v>474</v>
      </c>
      <c r="AA222" s="51" t="s">
        <v>474</v>
      </c>
      <c r="AB222" s="51" t="s">
        <v>474</v>
      </c>
      <c r="AC222" s="51" t="s">
        <v>474</v>
      </c>
      <c r="AD222" s="51" t="s">
        <v>474</v>
      </c>
      <c r="AE222" s="51" t="s">
        <v>474</v>
      </c>
      <c r="AF222" s="51" t="s">
        <v>474</v>
      </c>
      <c r="AG222" s="51" t="s">
        <v>474</v>
      </c>
    </row>
    <row r="223" customFormat="false" ht="12.75" hidden="false" customHeight="true" outlineLevel="0" collapsed="false">
      <c r="A223" s="40" t="s">
        <v>446</v>
      </c>
      <c r="B223" s="56" t="str">
        <f aca="false" t="array" ref="B223:B223">INDEX(Countries!$D$2:$D$255, MATCH(A223, Countries!$B$2:$B$255, 0))</f>
        <v>MNG</v>
      </c>
      <c r="C223" s="70" t="s">
        <v>474</v>
      </c>
      <c r="D223" s="70" t="s">
        <v>474</v>
      </c>
      <c r="E223" s="70" t="s">
        <v>474</v>
      </c>
      <c r="F223" s="70" t="s">
        <v>474</v>
      </c>
      <c r="G223" s="70" t="s">
        <v>474</v>
      </c>
      <c r="H223" s="70" t="s">
        <v>474</v>
      </c>
      <c r="I223" s="70" t="s">
        <v>474</v>
      </c>
      <c r="J223" s="70" t="s">
        <v>474</v>
      </c>
      <c r="K223" s="70" t="s">
        <v>474</v>
      </c>
      <c r="L223" s="70" t="s">
        <v>474</v>
      </c>
      <c r="M223" s="40" t="s">
        <v>474</v>
      </c>
      <c r="N223" s="40" t="s">
        <v>474</v>
      </c>
      <c r="O223" s="51" t="s">
        <v>474</v>
      </c>
      <c r="P223" s="51" t="s">
        <v>474</v>
      </c>
      <c r="Q223" s="51" t="s">
        <v>474</v>
      </c>
      <c r="R223" s="51" t="s">
        <v>474</v>
      </c>
      <c r="S223" s="51" t="s">
        <v>474</v>
      </c>
      <c r="T223" s="51" t="s">
        <v>474</v>
      </c>
      <c r="U223" s="51" t="s">
        <v>474</v>
      </c>
      <c r="V223" s="51" t="s">
        <v>474</v>
      </c>
      <c r="W223" s="51" t="s">
        <v>474</v>
      </c>
      <c r="X223" s="51" t="s">
        <v>474</v>
      </c>
      <c r="Y223" s="51" t="s">
        <v>474</v>
      </c>
      <c r="Z223" s="51" t="s">
        <v>474</v>
      </c>
      <c r="AA223" s="51" t="s">
        <v>474</v>
      </c>
      <c r="AB223" s="51" t="s">
        <v>474</v>
      </c>
      <c r="AC223" s="51" t="s">
        <v>474</v>
      </c>
      <c r="AD223" s="51" t="s">
        <v>474</v>
      </c>
      <c r="AE223" s="51" t="s">
        <v>474</v>
      </c>
      <c r="AF223" s="51" t="s">
        <v>474</v>
      </c>
      <c r="AG223" s="51" t="s">
        <v>474</v>
      </c>
    </row>
    <row r="224" customFormat="false" ht="12.75" hidden="false" customHeight="true" outlineLevel="0" collapsed="false">
      <c r="A224" s="40" t="s">
        <v>447</v>
      </c>
      <c r="B224" s="56" t="str">
        <f aca="false" t="array" ref="B224:B224">INDEX(Countries!$D$2:$D$255, MATCH(A224, Countries!$B$2:$B$255, 0))</f>
        <v>MWI</v>
      </c>
      <c r="C224" s="70" t="s">
        <v>474</v>
      </c>
      <c r="D224" s="70" t="s">
        <v>474</v>
      </c>
      <c r="E224" s="70" t="s">
        <v>474</v>
      </c>
      <c r="F224" s="70" t="s">
        <v>474</v>
      </c>
      <c r="G224" s="70" t="s">
        <v>474</v>
      </c>
      <c r="H224" s="70" t="s">
        <v>474</v>
      </c>
      <c r="I224" s="70" t="s">
        <v>474</v>
      </c>
      <c r="J224" s="70" t="s">
        <v>474</v>
      </c>
      <c r="K224" s="70" t="s">
        <v>474</v>
      </c>
      <c r="L224" s="70" t="s">
        <v>474</v>
      </c>
      <c r="M224" s="40" t="s">
        <v>474</v>
      </c>
      <c r="N224" s="40" t="s">
        <v>474</v>
      </c>
      <c r="O224" s="51" t="s">
        <v>474</v>
      </c>
      <c r="P224" s="51" t="s">
        <v>474</v>
      </c>
      <c r="Q224" s="51" t="s">
        <v>474</v>
      </c>
      <c r="R224" s="51" t="s">
        <v>474</v>
      </c>
      <c r="S224" s="51" t="s">
        <v>474</v>
      </c>
      <c r="T224" s="51" t="s">
        <v>474</v>
      </c>
      <c r="U224" s="51" t="s">
        <v>474</v>
      </c>
      <c r="V224" s="51" t="s">
        <v>474</v>
      </c>
      <c r="W224" s="51" t="s">
        <v>474</v>
      </c>
      <c r="X224" s="51" t="s">
        <v>474</v>
      </c>
      <c r="Y224" s="51" t="s">
        <v>474</v>
      </c>
      <c r="Z224" s="51" t="s">
        <v>474</v>
      </c>
      <c r="AA224" s="51" t="s">
        <v>474</v>
      </c>
      <c r="AB224" s="51" t="s">
        <v>474</v>
      </c>
      <c r="AC224" s="51" t="s">
        <v>474</v>
      </c>
      <c r="AD224" s="51" t="s">
        <v>474</v>
      </c>
      <c r="AE224" s="51" t="s">
        <v>474</v>
      </c>
      <c r="AF224" s="51" t="s">
        <v>474</v>
      </c>
      <c r="AG224" s="51" t="s">
        <v>474</v>
      </c>
    </row>
    <row r="225" customFormat="false" ht="12.75" hidden="false" customHeight="true" outlineLevel="0" collapsed="false">
      <c r="A225" s="40" t="s">
        <v>448</v>
      </c>
      <c r="B225" s="56" t="str">
        <f aca="false" t="array" ref="B225:B225">INDEX(Countries!$D$2:$D$255, MATCH(A225, Countries!$B$2:$B$255, 0))</f>
        <v>NER</v>
      </c>
      <c r="C225" s="70" t="s">
        <v>474</v>
      </c>
      <c r="D225" s="70" t="s">
        <v>474</v>
      </c>
      <c r="E225" s="70" t="s">
        <v>474</v>
      </c>
      <c r="F225" s="70" t="s">
        <v>474</v>
      </c>
      <c r="G225" s="70" t="s">
        <v>474</v>
      </c>
      <c r="H225" s="70" t="s">
        <v>474</v>
      </c>
      <c r="I225" s="70" t="s">
        <v>474</v>
      </c>
      <c r="J225" s="70" t="s">
        <v>474</v>
      </c>
      <c r="K225" s="70" t="s">
        <v>474</v>
      </c>
      <c r="L225" s="70" t="s">
        <v>474</v>
      </c>
      <c r="M225" s="40" t="s">
        <v>474</v>
      </c>
      <c r="N225" s="40" t="s">
        <v>474</v>
      </c>
      <c r="O225" s="51" t="s">
        <v>474</v>
      </c>
      <c r="P225" s="51" t="s">
        <v>474</v>
      </c>
      <c r="Q225" s="51" t="s">
        <v>474</v>
      </c>
      <c r="R225" s="51" t="s">
        <v>474</v>
      </c>
      <c r="S225" s="51" t="s">
        <v>474</v>
      </c>
      <c r="T225" s="51" t="s">
        <v>474</v>
      </c>
      <c r="U225" s="51" t="s">
        <v>474</v>
      </c>
      <c r="V225" s="51" t="s">
        <v>474</v>
      </c>
      <c r="W225" s="51" t="s">
        <v>474</v>
      </c>
      <c r="X225" s="51" t="s">
        <v>474</v>
      </c>
      <c r="Y225" s="51" t="s">
        <v>474</v>
      </c>
      <c r="Z225" s="51" t="s">
        <v>474</v>
      </c>
      <c r="AA225" s="51" t="s">
        <v>474</v>
      </c>
      <c r="AB225" s="51" t="s">
        <v>474</v>
      </c>
      <c r="AC225" s="51" t="s">
        <v>474</v>
      </c>
      <c r="AD225" s="51" t="s">
        <v>474</v>
      </c>
      <c r="AE225" s="51" t="s">
        <v>474</v>
      </c>
      <c r="AF225" s="51" t="s">
        <v>474</v>
      </c>
      <c r="AG225" s="51" t="s">
        <v>474</v>
      </c>
    </row>
    <row r="226" customFormat="false" ht="12.75" hidden="false" customHeight="true" outlineLevel="0" collapsed="false">
      <c r="A226" s="40" t="s">
        <v>449</v>
      </c>
      <c r="B226" s="56" t="str">
        <f aca="false" t="array" ref="B226:B226">INDEX(Countries!$D$2:$D$255, MATCH(A226, Countries!$B$2:$B$255, 0))</f>
        <v>NPL</v>
      </c>
      <c r="C226" s="70" t="s">
        <v>474</v>
      </c>
      <c r="D226" s="70" t="s">
        <v>474</v>
      </c>
      <c r="E226" s="70" t="s">
        <v>474</v>
      </c>
      <c r="F226" s="70" t="s">
        <v>474</v>
      </c>
      <c r="G226" s="70" t="s">
        <v>474</v>
      </c>
      <c r="H226" s="70" t="s">
        <v>474</v>
      </c>
      <c r="I226" s="70" t="s">
        <v>474</v>
      </c>
      <c r="J226" s="70" t="s">
        <v>474</v>
      </c>
      <c r="K226" s="70" t="s">
        <v>474</v>
      </c>
      <c r="L226" s="70" t="s">
        <v>474</v>
      </c>
      <c r="M226" s="40" t="s">
        <v>474</v>
      </c>
      <c r="N226" s="40" t="s">
        <v>474</v>
      </c>
      <c r="O226" s="51" t="s">
        <v>474</v>
      </c>
      <c r="P226" s="51" t="s">
        <v>474</v>
      </c>
      <c r="Q226" s="51" t="s">
        <v>474</v>
      </c>
      <c r="R226" s="51" t="s">
        <v>474</v>
      </c>
      <c r="S226" s="51" t="s">
        <v>474</v>
      </c>
      <c r="T226" s="51" t="s">
        <v>474</v>
      </c>
      <c r="U226" s="51" t="s">
        <v>474</v>
      </c>
      <c r="V226" s="51" t="s">
        <v>474</v>
      </c>
      <c r="W226" s="51" t="s">
        <v>474</v>
      </c>
      <c r="X226" s="51" t="s">
        <v>474</v>
      </c>
      <c r="Y226" s="51" t="s">
        <v>474</v>
      </c>
      <c r="Z226" s="51" t="s">
        <v>474</v>
      </c>
      <c r="AA226" s="51" t="s">
        <v>474</v>
      </c>
      <c r="AB226" s="51" t="s">
        <v>474</v>
      </c>
      <c r="AC226" s="51" t="s">
        <v>474</v>
      </c>
      <c r="AD226" s="51" t="s">
        <v>474</v>
      </c>
      <c r="AE226" s="51" t="s">
        <v>474</v>
      </c>
      <c r="AF226" s="51" t="s">
        <v>474</v>
      </c>
      <c r="AG226" s="51" t="s">
        <v>474</v>
      </c>
    </row>
    <row r="227" customFormat="false" ht="12.75" hidden="false" customHeight="true" outlineLevel="0" collapsed="false">
      <c r="A227" s="40" t="s">
        <v>450</v>
      </c>
      <c r="B227" s="56" t="str">
        <f aca="false" t="array" ref="B227:B227">INDEX(Countries!$D$2:$D$255, MATCH(A227, Countries!$B$2:$B$255, 0))</f>
        <v>PRY</v>
      </c>
      <c r="C227" s="70" t="s">
        <v>474</v>
      </c>
      <c r="D227" s="70" t="s">
        <v>474</v>
      </c>
      <c r="E227" s="70" t="s">
        <v>474</v>
      </c>
      <c r="F227" s="70" t="s">
        <v>474</v>
      </c>
      <c r="G227" s="70" t="s">
        <v>474</v>
      </c>
      <c r="H227" s="70" t="s">
        <v>474</v>
      </c>
      <c r="I227" s="70" t="s">
        <v>474</v>
      </c>
      <c r="J227" s="70" t="s">
        <v>474</v>
      </c>
      <c r="K227" s="70" t="s">
        <v>474</v>
      </c>
      <c r="L227" s="70" t="s">
        <v>474</v>
      </c>
      <c r="M227" s="40" t="s">
        <v>474</v>
      </c>
      <c r="N227" s="40" t="s">
        <v>474</v>
      </c>
      <c r="O227" s="51" t="s">
        <v>474</v>
      </c>
      <c r="P227" s="51" t="s">
        <v>474</v>
      </c>
      <c r="Q227" s="51" t="s">
        <v>474</v>
      </c>
      <c r="R227" s="51" t="s">
        <v>474</v>
      </c>
      <c r="S227" s="51" t="s">
        <v>474</v>
      </c>
      <c r="T227" s="51" t="s">
        <v>474</v>
      </c>
      <c r="U227" s="51" t="s">
        <v>474</v>
      </c>
      <c r="V227" s="51" t="s">
        <v>474</v>
      </c>
      <c r="W227" s="51" t="s">
        <v>474</v>
      </c>
      <c r="X227" s="51" t="s">
        <v>474</v>
      </c>
      <c r="Y227" s="51" t="s">
        <v>474</v>
      </c>
      <c r="Z227" s="51" t="s">
        <v>474</v>
      </c>
      <c r="AA227" s="51" t="s">
        <v>474</v>
      </c>
      <c r="AB227" s="51" t="s">
        <v>474</v>
      </c>
      <c r="AC227" s="51" t="s">
        <v>474</v>
      </c>
      <c r="AD227" s="51" t="s">
        <v>474</v>
      </c>
      <c r="AE227" s="51" t="s">
        <v>474</v>
      </c>
      <c r="AF227" s="51" t="s">
        <v>474</v>
      </c>
      <c r="AG227" s="51" t="s">
        <v>474</v>
      </c>
    </row>
    <row r="228" customFormat="false" ht="12.75" hidden="false" customHeight="true" outlineLevel="0" collapsed="false">
      <c r="A228" s="40" t="s">
        <v>451</v>
      </c>
      <c r="B228" s="56" t="str">
        <f aca="false" t="array" ref="B228:B228">INDEX(Countries!$D$2:$D$255, MATCH(A228, Countries!$B$2:$B$255, 0))</f>
        <v>RWA</v>
      </c>
      <c r="C228" s="70" t="s">
        <v>474</v>
      </c>
      <c r="D228" s="70" t="s">
        <v>474</v>
      </c>
      <c r="E228" s="70" t="s">
        <v>474</v>
      </c>
      <c r="F228" s="70" t="s">
        <v>474</v>
      </c>
      <c r="G228" s="70" t="s">
        <v>474</v>
      </c>
      <c r="H228" s="70" t="s">
        <v>474</v>
      </c>
      <c r="I228" s="70" t="s">
        <v>474</v>
      </c>
      <c r="J228" s="70" t="s">
        <v>474</v>
      </c>
      <c r="K228" s="70" t="s">
        <v>474</v>
      </c>
      <c r="L228" s="70" t="s">
        <v>474</v>
      </c>
      <c r="M228" s="40" t="s">
        <v>474</v>
      </c>
      <c r="N228" s="40" t="s">
        <v>474</v>
      </c>
      <c r="O228" s="51" t="s">
        <v>474</v>
      </c>
      <c r="P228" s="51" t="s">
        <v>474</v>
      </c>
      <c r="Q228" s="51" t="s">
        <v>474</v>
      </c>
      <c r="R228" s="51" t="s">
        <v>474</v>
      </c>
      <c r="S228" s="51" t="s">
        <v>474</v>
      </c>
      <c r="T228" s="51" t="s">
        <v>474</v>
      </c>
      <c r="U228" s="51" t="s">
        <v>474</v>
      </c>
      <c r="V228" s="51" t="s">
        <v>474</v>
      </c>
      <c r="W228" s="51" t="s">
        <v>474</v>
      </c>
      <c r="X228" s="51" t="s">
        <v>474</v>
      </c>
      <c r="Y228" s="51" t="s">
        <v>474</v>
      </c>
      <c r="Z228" s="51" t="s">
        <v>474</v>
      </c>
      <c r="AA228" s="51" t="s">
        <v>474</v>
      </c>
      <c r="AB228" s="51" t="s">
        <v>474</v>
      </c>
      <c r="AC228" s="51" t="s">
        <v>474</v>
      </c>
      <c r="AD228" s="51" t="s">
        <v>474</v>
      </c>
      <c r="AE228" s="51" t="s">
        <v>474</v>
      </c>
      <c r="AF228" s="51" t="s">
        <v>474</v>
      </c>
      <c r="AG228" s="51" t="s">
        <v>474</v>
      </c>
    </row>
    <row r="229" customFormat="false" ht="12.75" hidden="false" customHeight="true" outlineLevel="0" collapsed="false">
      <c r="A229" s="40" t="s">
        <v>452</v>
      </c>
      <c r="B229" s="56" t="str">
        <f aca="false" t="array" ref="B229:B229">INDEX(Countries!$D$2:$D$255, MATCH(A229, Countries!$B$2:$B$255, 0))</f>
        <v>SRB</v>
      </c>
      <c r="C229" s="70" t="s">
        <v>474</v>
      </c>
      <c r="D229" s="70" t="s">
        <v>474</v>
      </c>
      <c r="E229" s="70" t="s">
        <v>474</v>
      </c>
      <c r="F229" s="70" t="s">
        <v>474</v>
      </c>
      <c r="G229" s="70" t="s">
        <v>474</v>
      </c>
      <c r="H229" s="70" t="s">
        <v>474</v>
      </c>
      <c r="I229" s="70" t="s">
        <v>474</v>
      </c>
      <c r="J229" s="70" t="s">
        <v>474</v>
      </c>
      <c r="K229" s="70" t="s">
        <v>474</v>
      </c>
      <c r="L229" s="70" t="s">
        <v>474</v>
      </c>
      <c r="M229" s="40" t="s">
        <v>474</v>
      </c>
      <c r="N229" s="40" t="s">
        <v>474</v>
      </c>
      <c r="O229" s="51" t="s">
        <v>474</v>
      </c>
      <c r="P229" s="51" t="s">
        <v>474</v>
      </c>
      <c r="Q229" s="51" t="s">
        <v>474</v>
      </c>
      <c r="R229" s="51" t="s">
        <v>474</v>
      </c>
      <c r="S229" s="51" t="s">
        <v>474</v>
      </c>
      <c r="T229" s="51" t="s">
        <v>474</v>
      </c>
      <c r="U229" s="51" t="s">
        <v>474</v>
      </c>
      <c r="V229" s="51" t="s">
        <v>474</v>
      </c>
      <c r="W229" s="51" t="s">
        <v>474</v>
      </c>
      <c r="X229" s="51" t="s">
        <v>474</v>
      </c>
      <c r="Y229" s="51" t="s">
        <v>474</v>
      </c>
      <c r="Z229" s="51" t="s">
        <v>474</v>
      </c>
      <c r="AA229" s="51" t="s">
        <v>474</v>
      </c>
      <c r="AB229" s="51" t="s">
        <v>474</v>
      </c>
      <c r="AC229" s="51" t="s">
        <v>474</v>
      </c>
      <c r="AD229" s="51" t="s">
        <v>474</v>
      </c>
      <c r="AE229" s="51" t="s">
        <v>474</v>
      </c>
      <c r="AF229" s="51" t="s">
        <v>474</v>
      </c>
      <c r="AG229" s="51" t="s">
        <v>474</v>
      </c>
    </row>
    <row r="230" customFormat="false" ht="12.75" hidden="false" customHeight="true" outlineLevel="0" collapsed="false">
      <c r="A230" s="40" t="s">
        <v>453</v>
      </c>
      <c r="B230" s="56" t="str">
        <f aca="false" t="array" ref="B230:B230">INDEX(Countries!$D$2:$D$255, MATCH(A230, Countries!$B$2:$B$255, 0))</f>
        <v>SVK</v>
      </c>
      <c r="C230" s="70" t="s">
        <v>474</v>
      </c>
      <c r="D230" s="70" t="s">
        <v>474</v>
      </c>
      <c r="E230" s="70" t="s">
        <v>474</v>
      </c>
      <c r="F230" s="70" t="s">
        <v>474</v>
      </c>
      <c r="G230" s="70" t="s">
        <v>474</v>
      </c>
      <c r="H230" s="70" t="s">
        <v>474</v>
      </c>
      <c r="I230" s="70" t="s">
        <v>474</v>
      </c>
      <c r="J230" s="70" t="s">
        <v>474</v>
      </c>
      <c r="K230" s="70" t="s">
        <v>474</v>
      </c>
      <c r="L230" s="70" t="s">
        <v>474</v>
      </c>
      <c r="M230" s="40" t="s">
        <v>474</v>
      </c>
      <c r="N230" s="40" t="s">
        <v>474</v>
      </c>
      <c r="O230" s="51" t="s">
        <v>474</v>
      </c>
      <c r="P230" s="51" t="s">
        <v>474</v>
      </c>
      <c r="Q230" s="51" t="s">
        <v>474</v>
      </c>
      <c r="R230" s="51" t="s">
        <v>474</v>
      </c>
      <c r="S230" s="51" t="s">
        <v>474</v>
      </c>
      <c r="T230" s="51" t="s">
        <v>474</v>
      </c>
      <c r="U230" s="51" t="s">
        <v>474</v>
      </c>
      <c r="V230" s="51" t="s">
        <v>474</v>
      </c>
      <c r="W230" s="51" t="s">
        <v>474</v>
      </c>
      <c r="X230" s="51" t="s">
        <v>474</v>
      </c>
      <c r="Y230" s="51" t="s">
        <v>474</v>
      </c>
      <c r="Z230" s="51" t="s">
        <v>474</v>
      </c>
      <c r="AA230" s="51" t="s">
        <v>474</v>
      </c>
      <c r="AB230" s="51" t="s">
        <v>474</v>
      </c>
      <c r="AC230" s="51" t="s">
        <v>474</v>
      </c>
      <c r="AD230" s="51" t="s">
        <v>474</v>
      </c>
      <c r="AE230" s="51" t="s">
        <v>474</v>
      </c>
      <c r="AF230" s="51" t="s">
        <v>474</v>
      </c>
      <c r="AG230" s="51" t="s">
        <v>474</v>
      </c>
    </row>
    <row r="231" customFormat="false" ht="12.75" hidden="false" customHeight="true" outlineLevel="0" collapsed="false">
      <c r="A231" s="40" t="s">
        <v>454</v>
      </c>
      <c r="B231" s="56" t="str">
        <f aca="false" t="array" ref="B231:B231">INDEX(Countries!$D$2:$D$255, MATCH(A231, Countries!$B$2:$B$255, 0))</f>
        <v>SWZ</v>
      </c>
      <c r="C231" s="70" t="s">
        <v>474</v>
      </c>
      <c r="D231" s="70" t="s">
        <v>474</v>
      </c>
      <c r="E231" s="70" t="s">
        <v>474</v>
      </c>
      <c r="F231" s="70" t="s">
        <v>474</v>
      </c>
      <c r="G231" s="70" t="s">
        <v>474</v>
      </c>
      <c r="H231" s="70" t="s">
        <v>474</v>
      </c>
      <c r="I231" s="70" t="s">
        <v>474</v>
      </c>
      <c r="J231" s="70" t="s">
        <v>474</v>
      </c>
      <c r="K231" s="70" t="s">
        <v>474</v>
      </c>
      <c r="L231" s="70" t="s">
        <v>474</v>
      </c>
      <c r="M231" s="40" t="s">
        <v>474</v>
      </c>
      <c r="N231" s="40" t="s">
        <v>474</v>
      </c>
      <c r="O231" s="51" t="s">
        <v>474</v>
      </c>
      <c r="P231" s="51" t="s">
        <v>474</v>
      </c>
      <c r="Q231" s="51" t="s">
        <v>474</v>
      </c>
      <c r="R231" s="51" t="s">
        <v>474</v>
      </c>
      <c r="S231" s="51" t="s">
        <v>474</v>
      </c>
      <c r="T231" s="51" t="s">
        <v>474</v>
      </c>
      <c r="U231" s="51" t="s">
        <v>474</v>
      </c>
      <c r="V231" s="51" t="s">
        <v>474</v>
      </c>
      <c r="W231" s="51" t="s">
        <v>474</v>
      </c>
      <c r="X231" s="51" t="s">
        <v>474</v>
      </c>
      <c r="Y231" s="51" t="s">
        <v>474</v>
      </c>
      <c r="Z231" s="51" t="s">
        <v>474</v>
      </c>
      <c r="AA231" s="51" t="s">
        <v>474</v>
      </c>
      <c r="AB231" s="51" t="s">
        <v>474</v>
      </c>
      <c r="AC231" s="51" t="s">
        <v>474</v>
      </c>
      <c r="AD231" s="51" t="s">
        <v>474</v>
      </c>
      <c r="AE231" s="51" t="s">
        <v>474</v>
      </c>
      <c r="AF231" s="51" t="s">
        <v>474</v>
      </c>
      <c r="AG231" s="51" t="s">
        <v>474</v>
      </c>
    </row>
    <row r="232" customFormat="false" ht="12.75" hidden="false" customHeight="true" outlineLevel="0" collapsed="false">
      <c r="A232" s="40" t="s">
        <v>455</v>
      </c>
      <c r="B232" s="56" t="str">
        <f aca="false" t="array" ref="B232:B232">INDEX(Countries!$D$2:$D$255, MATCH(A232, Countries!$B$2:$B$255, 0))</f>
        <v>TCD</v>
      </c>
      <c r="C232" s="70" t="s">
        <v>474</v>
      </c>
      <c r="D232" s="70" t="s">
        <v>474</v>
      </c>
      <c r="E232" s="70" t="s">
        <v>474</v>
      </c>
      <c r="F232" s="70" t="s">
        <v>474</v>
      </c>
      <c r="G232" s="70" t="s">
        <v>474</v>
      </c>
      <c r="H232" s="70" t="s">
        <v>474</v>
      </c>
      <c r="I232" s="70" t="s">
        <v>474</v>
      </c>
      <c r="J232" s="70" t="s">
        <v>474</v>
      </c>
      <c r="K232" s="70" t="s">
        <v>474</v>
      </c>
      <c r="L232" s="70" t="s">
        <v>474</v>
      </c>
      <c r="M232" s="40" t="s">
        <v>474</v>
      </c>
      <c r="N232" s="40" t="s">
        <v>474</v>
      </c>
      <c r="O232" s="51" t="s">
        <v>474</v>
      </c>
      <c r="P232" s="51" t="s">
        <v>474</v>
      </c>
      <c r="Q232" s="51" t="s">
        <v>474</v>
      </c>
      <c r="R232" s="51" t="s">
        <v>474</v>
      </c>
      <c r="S232" s="51" t="s">
        <v>474</v>
      </c>
      <c r="T232" s="51" t="s">
        <v>474</v>
      </c>
      <c r="U232" s="51" t="s">
        <v>474</v>
      </c>
      <c r="V232" s="51" t="s">
        <v>474</v>
      </c>
      <c r="W232" s="51" t="s">
        <v>474</v>
      </c>
      <c r="X232" s="51" t="s">
        <v>474</v>
      </c>
      <c r="Y232" s="51" t="s">
        <v>474</v>
      </c>
      <c r="Z232" s="51" t="s">
        <v>474</v>
      </c>
      <c r="AA232" s="51" t="s">
        <v>474</v>
      </c>
      <c r="AB232" s="51" t="s">
        <v>474</v>
      </c>
      <c r="AC232" s="51" t="s">
        <v>474</v>
      </c>
      <c r="AD232" s="51" t="s">
        <v>474</v>
      </c>
      <c r="AE232" s="51" t="s">
        <v>474</v>
      </c>
      <c r="AF232" s="51" t="s">
        <v>474</v>
      </c>
      <c r="AG232" s="51" t="s">
        <v>474</v>
      </c>
    </row>
    <row r="233" customFormat="false" ht="12.75" hidden="false" customHeight="true" outlineLevel="0" collapsed="false">
      <c r="A233" s="40" t="s">
        <v>456</v>
      </c>
      <c r="B233" s="56" t="str">
        <f aca="false" t="array" ref="B233:B233">INDEX(Countries!$D$2:$D$255, MATCH(A233, Countries!$B$2:$B$255, 0))</f>
        <v>TJK</v>
      </c>
      <c r="C233" s="70" t="s">
        <v>474</v>
      </c>
      <c r="D233" s="70" t="s">
        <v>474</v>
      </c>
      <c r="E233" s="70" t="s">
        <v>474</v>
      </c>
      <c r="F233" s="70" t="s">
        <v>474</v>
      </c>
      <c r="G233" s="70" t="s">
        <v>474</v>
      </c>
      <c r="H233" s="70" t="s">
        <v>474</v>
      </c>
      <c r="I233" s="70" t="s">
        <v>474</v>
      </c>
      <c r="J233" s="70" t="s">
        <v>474</v>
      </c>
      <c r="K233" s="70" t="s">
        <v>474</v>
      </c>
      <c r="L233" s="70" t="s">
        <v>474</v>
      </c>
      <c r="M233" s="40" t="s">
        <v>474</v>
      </c>
      <c r="N233" s="40" t="s">
        <v>474</v>
      </c>
      <c r="O233" s="51" t="s">
        <v>474</v>
      </c>
      <c r="P233" s="51" t="s">
        <v>474</v>
      </c>
      <c r="Q233" s="51" t="s">
        <v>474</v>
      </c>
      <c r="R233" s="51" t="s">
        <v>474</v>
      </c>
      <c r="S233" s="51" t="s">
        <v>474</v>
      </c>
      <c r="T233" s="51" t="s">
        <v>474</v>
      </c>
      <c r="U233" s="51" t="s">
        <v>474</v>
      </c>
      <c r="V233" s="51" t="s">
        <v>474</v>
      </c>
      <c r="W233" s="51" t="s">
        <v>474</v>
      </c>
      <c r="X233" s="51" t="s">
        <v>474</v>
      </c>
      <c r="Y233" s="51" t="s">
        <v>474</v>
      </c>
      <c r="Z233" s="51" t="s">
        <v>474</v>
      </c>
      <c r="AA233" s="51" t="s">
        <v>474</v>
      </c>
      <c r="AB233" s="51" t="s">
        <v>474</v>
      </c>
      <c r="AC233" s="51" t="s">
        <v>474</v>
      </c>
      <c r="AD233" s="51" t="s">
        <v>474</v>
      </c>
      <c r="AE233" s="51" t="s">
        <v>474</v>
      </c>
      <c r="AF233" s="51" t="s">
        <v>474</v>
      </c>
      <c r="AG233" s="51" t="s">
        <v>474</v>
      </c>
    </row>
    <row r="234" customFormat="false" ht="12.75" hidden="false" customHeight="true" outlineLevel="0" collapsed="false">
      <c r="A234" s="40" t="s">
        <v>457</v>
      </c>
      <c r="B234" s="56" t="str">
        <f aca="false" t="array" ref="B234:B234">INDEX(Countries!$D$2:$D$255, MATCH(A234, Countries!$B$2:$B$255, 0))</f>
        <v>UGA</v>
      </c>
      <c r="C234" s="70" t="s">
        <v>474</v>
      </c>
      <c r="D234" s="70" t="s">
        <v>474</v>
      </c>
      <c r="E234" s="70" t="s">
        <v>474</v>
      </c>
      <c r="F234" s="70" t="s">
        <v>474</v>
      </c>
      <c r="G234" s="70" t="s">
        <v>474</v>
      </c>
      <c r="H234" s="70" t="s">
        <v>474</v>
      </c>
      <c r="I234" s="70" t="s">
        <v>474</v>
      </c>
      <c r="J234" s="70" t="s">
        <v>474</v>
      </c>
      <c r="K234" s="70" t="s">
        <v>474</v>
      </c>
      <c r="L234" s="70" t="s">
        <v>474</v>
      </c>
      <c r="M234" s="40" t="s">
        <v>474</v>
      </c>
      <c r="N234" s="40" t="s">
        <v>474</v>
      </c>
      <c r="O234" s="51" t="s">
        <v>474</v>
      </c>
      <c r="P234" s="51" t="s">
        <v>474</v>
      </c>
      <c r="Q234" s="51" t="s">
        <v>474</v>
      </c>
      <c r="R234" s="51" t="s">
        <v>474</v>
      </c>
      <c r="S234" s="51" t="s">
        <v>474</v>
      </c>
      <c r="T234" s="51" t="s">
        <v>474</v>
      </c>
      <c r="U234" s="51" t="s">
        <v>474</v>
      </c>
      <c r="V234" s="51" t="s">
        <v>474</v>
      </c>
      <c r="W234" s="51" t="s">
        <v>474</v>
      </c>
      <c r="X234" s="51" t="s">
        <v>474</v>
      </c>
      <c r="Y234" s="51" t="s">
        <v>474</v>
      </c>
      <c r="Z234" s="51" t="s">
        <v>474</v>
      </c>
      <c r="AA234" s="51" t="s">
        <v>474</v>
      </c>
      <c r="AB234" s="51" t="s">
        <v>474</v>
      </c>
      <c r="AC234" s="51" t="s">
        <v>474</v>
      </c>
      <c r="AD234" s="51" t="s">
        <v>474</v>
      </c>
      <c r="AE234" s="51" t="s">
        <v>474</v>
      </c>
      <c r="AF234" s="51" t="s">
        <v>474</v>
      </c>
      <c r="AG234" s="51" t="s">
        <v>474</v>
      </c>
    </row>
    <row r="235" customFormat="false" ht="12.75" hidden="false" customHeight="true" outlineLevel="0" collapsed="false">
      <c r="A235" s="40" t="s">
        <v>458</v>
      </c>
      <c r="B235" s="56" t="str">
        <f aca="false" t="array" ref="B235:B235">INDEX(Countries!$D$2:$D$255, MATCH(A235, Countries!$B$2:$B$255, 0))</f>
        <v>UZB</v>
      </c>
      <c r="C235" s="70" t="s">
        <v>474</v>
      </c>
      <c r="D235" s="70" t="s">
        <v>474</v>
      </c>
      <c r="E235" s="70" t="s">
        <v>474</v>
      </c>
      <c r="F235" s="70" t="s">
        <v>474</v>
      </c>
      <c r="G235" s="70" t="s">
        <v>474</v>
      </c>
      <c r="H235" s="70" t="s">
        <v>474</v>
      </c>
      <c r="I235" s="70" t="s">
        <v>474</v>
      </c>
      <c r="J235" s="70" t="s">
        <v>474</v>
      </c>
      <c r="K235" s="70" t="s">
        <v>474</v>
      </c>
      <c r="L235" s="70" t="s">
        <v>474</v>
      </c>
      <c r="M235" s="40" t="s">
        <v>474</v>
      </c>
      <c r="N235" s="40" t="s">
        <v>474</v>
      </c>
      <c r="O235" s="51" t="s">
        <v>474</v>
      </c>
      <c r="P235" s="51" t="s">
        <v>474</v>
      </c>
      <c r="Q235" s="51" t="s">
        <v>474</v>
      </c>
      <c r="R235" s="51" t="s">
        <v>474</v>
      </c>
      <c r="S235" s="51" t="s">
        <v>474</v>
      </c>
      <c r="T235" s="51" t="s">
        <v>474</v>
      </c>
      <c r="U235" s="51" t="s">
        <v>474</v>
      </c>
      <c r="V235" s="51" t="s">
        <v>474</v>
      </c>
      <c r="W235" s="51" t="s">
        <v>474</v>
      </c>
      <c r="X235" s="51" t="s">
        <v>474</v>
      </c>
      <c r="Y235" s="51" t="s">
        <v>474</v>
      </c>
      <c r="Z235" s="51" t="s">
        <v>474</v>
      </c>
      <c r="AA235" s="51" t="s">
        <v>474</v>
      </c>
      <c r="AB235" s="51" t="s">
        <v>474</v>
      </c>
      <c r="AC235" s="51" t="s">
        <v>474</v>
      </c>
      <c r="AD235" s="51" t="s">
        <v>474</v>
      </c>
      <c r="AE235" s="51" t="s">
        <v>474</v>
      </c>
      <c r="AF235" s="51" t="s">
        <v>474</v>
      </c>
      <c r="AG235" s="51" t="s">
        <v>474</v>
      </c>
    </row>
    <row r="236" customFormat="false" ht="12.75" hidden="false" customHeight="true" outlineLevel="0" collapsed="false">
      <c r="A236" s="40" t="s">
        <v>459</v>
      </c>
      <c r="B236" s="56" t="str">
        <f aca="false" t="array" ref="B236:B236">INDEX(Countries!$D$2:$D$255, MATCH(A236, Countries!$B$2:$B$255, 0))</f>
        <v>ZMB</v>
      </c>
      <c r="C236" s="70" t="s">
        <v>474</v>
      </c>
      <c r="D236" s="70" t="s">
        <v>474</v>
      </c>
      <c r="E236" s="70" t="s">
        <v>474</v>
      </c>
      <c r="F236" s="70" t="s">
        <v>474</v>
      </c>
      <c r="G236" s="70" t="s">
        <v>474</v>
      </c>
      <c r="H236" s="70" t="s">
        <v>474</v>
      </c>
      <c r="I236" s="70" t="s">
        <v>474</v>
      </c>
      <c r="J236" s="70" t="s">
        <v>474</v>
      </c>
      <c r="K236" s="70" t="s">
        <v>474</v>
      </c>
      <c r="L236" s="70" t="s">
        <v>474</v>
      </c>
      <c r="M236" s="40" t="s">
        <v>474</v>
      </c>
      <c r="N236" s="40" t="s">
        <v>474</v>
      </c>
      <c r="O236" s="51" t="s">
        <v>474</v>
      </c>
      <c r="P236" s="51" t="s">
        <v>474</v>
      </c>
      <c r="Q236" s="51" t="s">
        <v>474</v>
      </c>
      <c r="R236" s="51" t="s">
        <v>474</v>
      </c>
      <c r="S236" s="51" t="s">
        <v>474</v>
      </c>
      <c r="T236" s="51" t="s">
        <v>474</v>
      </c>
      <c r="U236" s="51" t="s">
        <v>474</v>
      </c>
      <c r="V236" s="51" t="s">
        <v>474</v>
      </c>
      <c r="W236" s="51" t="s">
        <v>474</v>
      </c>
      <c r="X236" s="51" t="s">
        <v>474</v>
      </c>
      <c r="Y236" s="51" t="s">
        <v>474</v>
      </c>
      <c r="Z236" s="51" t="s">
        <v>474</v>
      </c>
      <c r="AA236" s="51" t="s">
        <v>474</v>
      </c>
      <c r="AB236" s="51" t="s">
        <v>474</v>
      </c>
      <c r="AC236" s="51" t="s">
        <v>474</v>
      </c>
      <c r="AD236" s="51" t="s">
        <v>474</v>
      </c>
      <c r="AE236" s="51" t="s">
        <v>474</v>
      </c>
      <c r="AF236" s="51" t="s">
        <v>474</v>
      </c>
      <c r="AG236" s="51" t="s">
        <v>474</v>
      </c>
    </row>
    <row r="237" customFormat="false" ht="12.75" hidden="false" customHeight="true" outlineLevel="0" collapsed="false">
      <c r="A237" s="40" t="s">
        <v>460</v>
      </c>
      <c r="B237" s="56" t="str">
        <f aca="false" t="array" ref="B237:B237">INDEX(Countries!$D$2:$D$255, MATCH(A237, Countries!$B$2:$B$255, 0))</f>
        <v>ZWE</v>
      </c>
      <c r="C237" s="70" t="s">
        <v>474</v>
      </c>
      <c r="D237" s="70" t="s">
        <v>474</v>
      </c>
      <c r="E237" s="70" t="s">
        <v>474</v>
      </c>
      <c r="F237" s="70" t="s">
        <v>474</v>
      </c>
      <c r="G237" s="70" t="s">
        <v>474</v>
      </c>
      <c r="H237" s="70" t="s">
        <v>474</v>
      </c>
      <c r="I237" s="70" t="s">
        <v>474</v>
      </c>
      <c r="J237" s="70" t="s">
        <v>474</v>
      </c>
      <c r="K237" s="70" t="s">
        <v>474</v>
      </c>
      <c r="L237" s="70" t="s">
        <v>474</v>
      </c>
      <c r="M237" s="40" t="s">
        <v>474</v>
      </c>
      <c r="N237" s="40" t="s">
        <v>474</v>
      </c>
      <c r="O237" s="51" t="s">
        <v>474</v>
      </c>
      <c r="P237" s="51" t="s">
        <v>474</v>
      </c>
      <c r="Q237" s="51" t="s">
        <v>474</v>
      </c>
      <c r="R237" s="51" t="s">
        <v>474</v>
      </c>
      <c r="S237" s="51" t="s">
        <v>474</v>
      </c>
      <c r="T237" s="51" t="s">
        <v>474</v>
      </c>
      <c r="U237" s="51" t="s">
        <v>474</v>
      </c>
      <c r="V237" s="51" t="s">
        <v>474</v>
      </c>
      <c r="W237" s="51" t="s">
        <v>474</v>
      </c>
      <c r="X237" s="51" t="s">
        <v>474</v>
      </c>
      <c r="Y237" s="51" t="s">
        <v>474</v>
      </c>
      <c r="Z237" s="51" t="s">
        <v>474</v>
      </c>
      <c r="AA237" s="51" t="s">
        <v>474</v>
      </c>
      <c r="AB237" s="51" t="s">
        <v>474</v>
      </c>
      <c r="AC237" s="51" t="s">
        <v>474</v>
      </c>
      <c r="AD237" s="51" t="s">
        <v>474</v>
      </c>
      <c r="AE237" s="51" t="s">
        <v>474</v>
      </c>
      <c r="AF237" s="51" t="s">
        <v>474</v>
      </c>
      <c r="AG237" s="51" t="s">
        <v>474</v>
      </c>
    </row>
    <row r="238" customFormat="false" ht="12.75" hidden="false" customHeight="true" outlineLevel="0" collapsed="false">
      <c r="A238" s="40" t="s">
        <v>461</v>
      </c>
      <c r="B238" s="56" t="str">
        <f aca="false" t="array" ref="B238:B238">INDEX(Countries!$D$2:$D$255, MATCH(A238, Countries!$B$2:$B$255, 0))</f>
        <v>BLM</v>
      </c>
      <c r="C238" s="70" t="s">
        <v>474</v>
      </c>
      <c r="D238" s="70" t="s">
        <v>474</v>
      </c>
      <c r="E238" s="70" t="s">
        <v>474</v>
      </c>
      <c r="F238" s="70" t="s">
        <v>474</v>
      </c>
      <c r="G238" s="70" t="s">
        <v>474</v>
      </c>
      <c r="H238" s="70" t="s">
        <v>474</v>
      </c>
      <c r="I238" s="70" t="s">
        <v>474</v>
      </c>
      <c r="J238" s="70" t="s">
        <v>474</v>
      </c>
      <c r="K238" s="70" t="s">
        <v>474</v>
      </c>
      <c r="L238" s="70" t="s">
        <v>474</v>
      </c>
      <c r="M238" s="40" t="s">
        <v>474</v>
      </c>
      <c r="N238" s="40" t="s">
        <v>474</v>
      </c>
      <c r="O238" s="51" t="s">
        <v>474</v>
      </c>
      <c r="P238" s="51" t="s">
        <v>474</v>
      </c>
      <c r="Q238" s="51" t="s">
        <v>474</v>
      </c>
      <c r="R238" s="51" t="s">
        <v>474</v>
      </c>
      <c r="S238" s="51" t="s">
        <v>474</v>
      </c>
      <c r="T238" s="51" t="s">
        <v>474</v>
      </c>
      <c r="U238" s="51" t="s">
        <v>474</v>
      </c>
      <c r="V238" s="51" t="s">
        <v>474</v>
      </c>
      <c r="W238" s="51" t="s">
        <v>474</v>
      </c>
      <c r="X238" s="51" t="s">
        <v>474</v>
      </c>
      <c r="Y238" s="51" t="s">
        <v>474</v>
      </c>
      <c r="Z238" s="51" t="s">
        <v>474</v>
      </c>
      <c r="AA238" s="51" t="s">
        <v>474</v>
      </c>
      <c r="AB238" s="51" t="s">
        <v>474</v>
      </c>
      <c r="AC238" s="51" t="s">
        <v>474</v>
      </c>
      <c r="AD238" s="51" t="s">
        <v>474</v>
      </c>
      <c r="AE238" s="51" t="s">
        <v>474</v>
      </c>
      <c r="AF238" s="51" t="s">
        <v>474</v>
      </c>
      <c r="AG238" s="51" t="s">
        <v>474</v>
      </c>
    </row>
    <row r="239" customFormat="false" ht="12.75" hidden="false" customHeight="true" outlineLevel="0" collapsed="false">
      <c r="A239" s="40" t="s">
        <v>462</v>
      </c>
      <c r="B239" s="56" t="str">
        <f aca="false" t="array" ref="B239:B239">INDEX(Countries!$D$2:$D$255, MATCH(A239, Countries!$B$2:$B$255, 0))</f>
        <v>CCK</v>
      </c>
      <c r="C239" s="70" t="s">
        <v>474</v>
      </c>
      <c r="D239" s="70" t="s">
        <v>474</v>
      </c>
      <c r="E239" s="70" t="s">
        <v>474</v>
      </c>
      <c r="F239" s="70" t="s">
        <v>474</v>
      </c>
      <c r="G239" s="70" t="s">
        <v>474</v>
      </c>
      <c r="H239" s="70" t="s">
        <v>474</v>
      </c>
      <c r="I239" s="70" t="s">
        <v>474</v>
      </c>
      <c r="J239" s="70" t="s">
        <v>474</v>
      </c>
      <c r="K239" s="70" t="s">
        <v>474</v>
      </c>
      <c r="L239" s="70" t="s">
        <v>474</v>
      </c>
      <c r="M239" s="40" t="s">
        <v>474</v>
      </c>
      <c r="N239" s="40" t="s">
        <v>474</v>
      </c>
      <c r="O239" s="51" t="s">
        <v>474</v>
      </c>
      <c r="P239" s="51" t="s">
        <v>474</v>
      </c>
      <c r="Q239" s="51" t="s">
        <v>474</v>
      </c>
      <c r="R239" s="51" t="s">
        <v>474</v>
      </c>
      <c r="S239" s="51" t="s">
        <v>474</v>
      </c>
      <c r="T239" s="51" t="s">
        <v>474</v>
      </c>
      <c r="U239" s="51" t="s">
        <v>474</v>
      </c>
      <c r="V239" s="51" t="s">
        <v>474</v>
      </c>
      <c r="W239" s="51" t="s">
        <v>474</v>
      </c>
      <c r="X239" s="51" t="s">
        <v>474</v>
      </c>
      <c r="Y239" s="51" t="s">
        <v>474</v>
      </c>
      <c r="Z239" s="51" t="s">
        <v>474</v>
      </c>
      <c r="AA239" s="51" t="s">
        <v>474</v>
      </c>
      <c r="AB239" s="51" t="s">
        <v>474</v>
      </c>
      <c r="AC239" s="51" t="s">
        <v>474</v>
      </c>
      <c r="AD239" s="51" t="s">
        <v>474</v>
      </c>
      <c r="AE239" s="51" t="s">
        <v>474</v>
      </c>
      <c r="AF239" s="51" t="s">
        <v>474</v>
      </c>
      <c r="AG239" s="51" t="s">
        <v>474</v>
      </c>
    </row>
    <row r="240" customFormat="false" ht="12.75" hidden="false" customHeight="true" outlineLevel="0" collapsed="false">
      <c r="A240" s="40" t="s">
        <v>463</v>
      </c>
      <c r="B240" s="56" t="str">
        <f aca="false" t="array" ref="B240:B240">INDEX(Countries!$D$2:$D$255, MATCH(A240, Countries!$B$2:$B$255, 0))</f>
        <v>CXR</v>
      </c>
      <c r="C240" s="70" t="s">
        <v>474</v>
      </c>
      <c r="D240" s="70" t="s">
        <v>474</v>
      </c>
      <c r="E240" s="70" t="s">
        <v>474</v>
      </c>
      <c r="F240" s="70" t="s">
        <v>474</v>
      </c>
      <c r="G240" s="70" t="s">
        <v>474</v>
      </c>
      <c r="H240" s="70" t="s">
        <v>474</v>
      </c>
      <c r="I240" s="70" t="s">
        <v>474</v>
      </c>
      <c r="J240" s="70" t="s">
        <v>474</v>
      </c>
      <c r="K240" s="70" t="s">
        <v>474</v>
      </c>
      <c r="L240" s="70" t="s">
        <v>474</v>
      </c>
      <c r="M240" s="40" t="s">
        <v>474</v>
      </c>
      <c r="N240" s="40" t="s">
        <v>474</v>
      </c>
      <c r="O240" s="51" t="s">
        <v>474</v>
      </c>
      <c r="P240" s="51" t="s">
        <v>474</v>
      </c>
      <c r="Q240" s="51" t="s">
        <v>474</v>
      </c>
      <c r="R240" s="51" t="s">
        <v>474</v>
      </c>
      <c r="S240" s="51" t="s">
        <v>474</v>
      </c>
      <c r="T240" s="51" t="s">
        <v>474</v>
      </c>
      <c r="U240" s="51" t="s">
        <v>474</v>
      </c>
      <c r="V240" s="51" t="s">
        <v>474</v>
      </c>
      <c r="W240" s="51" t="s">
        <v>474</v>
      </c>
      <c r="X240" s="51" t="s">
        <v>474</v>
      </c>
      <c r="Y240" s="51" t="s">
        <v>474</v>
      </c>
      <c r="Z240" s="51" t="s">
        <v>474</v>
      </c>
      <c r="AA240" s="51" t="s">
        <v>474</v>
      </c>
      <c r="AB240" s="51" t="s">
        <v>474</v>
      </c>
      <c r="AC240" s="51" t="s">
        <v>474</v>
      </c>
      <c r="AD240" s="51" t="s">
        <v>474</v>
      </c>
      <c r="AE240" s="51" t="s">
        <v>474</v>
      </c>
      <c r="AF240" s="51" t="s">
        <v>474</v>
      </c>
      <c r="AG240" s="51" t="s">
        <v>474</v>
      </c>
    </row>
    <row r="241" customFormat="false" ht="12.75" hidden="false" customHeight="true" outlineLevel="0" collapsed="false">
      <c r="B241" s="2"/>
      <c r="M241" s="40" t="s">
        <v>474</v>
      </c>
      <c r="N241" s="40" t="s">
        <v>474</v>
      </c>
      <c r="O241" s="51" t="s">
        <v>474</v>
      </c>
      <c r="P241" s="51" t="s">
        <v>474</v>
      </c>
      <c r="Q241" s="51" t="s">
        <v>474</v>
      </c>
      <c r="R241" s="51" t="s">
        <v>474</v>
      </c>
      <c r="S241" s="51" t="s">
        <v>474</v>
      </c>
      <c r="T241" s="51" t="s">
        <v>474</v>
      </c>
      <c r="U241" s="51" t="s">
        <v>474</v>
      </c>
      <c r="V241" s="51" t="s">
        <v>474</v>
      </c>
      <c r="W241" s="51" t="s">
        <v>474</v>
      </c>
      <c r="X241" s="51" t="s">
        <v>474</v>
      </c>
      <c r="Y241" s="51" t="s">
        <v>474</v>
      </c>
      <c r="Z241" s="51" t="s">
        <v>474</v>
      </c>
      <c r="AA241" s="51" t="s">
        <v>474</v>
      </c>
      <c r="AB241" s="51" t="s">
        <v>474</v>
      </c>
      <c r="AC241" s="51" t="s">
        <v>474</v>
      </c>
      <c r="AD241" s="51" t="s">
        <v>474</v>
      </c>
      <c r="AE241" s="51" t="s">
        <v>474</v>
      </c>
      <c r="AF241" s="51" t="s">
        <v>474</v>
      </c>
      <c r="AG241" s="51" t="s">
        <v>474</v>
      </c>
    </row>
    <row r="242" customFormat="false" ht="12.75" hidden="false" customHeight="true" outlineLevel="0" collapsed="false">
      <c r="B242" s="2"/>
      <c r="M242" s="2"/>
      <c r="N242" s="2"/>
    </row>
    <row r="243" customFormat="false" ht="12.75" hidden="false" customHeight="true" outlineLevel="0" collapsed="false">
      <c r="B243" s="2"/>
      <c r="M243" s="2"/>
      <c r="N243" s="2"/>
    </row>
    <row r="244" customFormat="false" ht="12.75" hidden="false" customHeight="true" outlineLevel="0" collapsed="false">
      <c r="B244" s="2"/>
      <c r="M244" s="2"/>
      <c r="N244" s="2"/>
    </row>
    <row r="245" customFormat="false" ht="12.75" hidden="false" customHeight="true" outlineLevel="0" collapsed="false">
      <c r="B245" s="2"/>
      <c r="M245" s="2"/>
      <c r="N245" s="2"/>
    </row>
    <row r="246" customFormat="false" ht="12.75" hidden="false" customHeight="true" outlineLevel="0" collapsed="false">
      <c r="B246" s="2"/>
      <c r="M246" s="2"/>
      <c r="N246" s="2"/>
    </row>
    <row r="247" customFormat="false" ht="12.75" hidden="false" customHeight="true" outlineLevel="0" collapsed="false">
      <c r="B247" s="2"/>
      <c r="M247" s="2"/>
      <c r="N247" s="2"/>
    </row>
    <row r="248" customFormat="false" ht="12.75" hidden="false" customHeight="true" outlineLevel="0" collapsed="false">
      <c r="B248" s="2"/>
      <c r="M248" s="2"/>
      <c r="N248" s="2"/>
    </row>
    <row r="249" customFormat="false" ht="12.75" hidden="false" customHeight="true" outlineLevel="0" collapsed="false">
      <c r="B249" s="2"/>
      <c r="M249" s="2"/>
      <c r="N249" s="2"/>
    </row>
    <row r="250" customFormat="false" ht="12.75" hidden="false" customHeight="true" outlineLevel="0" collapsed="false">
      <c r="B250" s="2"/>
      <c r="M250" s="2"/>
      <c r="N250" s="2"/>
    </row>
    <row r="251" customFormat="false" ht="12.75" hidden="false" customHeight="true" outlineLevel="0" collapsed="false">
      <c r="B251" s="2"/>
      <c r="M251" s="2"/>
      <c r="N251" s="2"/>
    </row>
    <row r="252" customFormat="false" ht="12.75" hidden="false" customHeight="true" outlineLevel="0" collapsed="false">
      <c r="B252" s="2"/>
      <c r="M252" s="2"/>
      <c r="N252" s="2"/>
    </row>
    <row r="253" customFormat="false" ht="12.75" hidden="false" customHeight="true" outlineLevel="0" collapsed="false">
      <c r="B253" s="2"/>
      <c r="M253" s="2"/>
      <c r="N253" s="2"/>
    </row>
    <row r="254" customFormat="false" ht="12.75" hidden="false" customHeight="true" outlineLevel="0" collapsed="false">
      <c r="B254" s="2"/>
      <c r="M254" s="2"/>
      <c r="N254" s="2"/>
    </row>
    <row r="255" customFormat="false" ht="12.75" hidden="false" customHeight="true" outlineLevel="0" collapsed="false">
      <c r="B255" s="2"/>
      <c r="M255" s="2"/>
      <c r="N255" s="2"/>
    </row>
    <row r="256" customFormat="false" ht="12.75" hidden="false" customHeight="true" outlineLevel="0" collapsed="false">
      <c r="B256" s="2"/>
      <c r="M256" s="2"/>
      <c r="N256" s="2"/>
    </row>
    <row r="257" customFormat="false" ht="12.75" hidden="false" customHeight="true" outlineLevel="0" collapsed="false">
      <c r="B257" s="2"/>
      <c r="M257" s="2"/>
      <c r="N257" s="2"/>
    </row>
    <row r="258" customFormat="false" ht="12.75" hidden="false" customHeight="true" outlineLevel="0" collapsed="false">
      <c r="B258" s="2"/>
      <c r="M258" s="2"/>
      <c r="N258" s="2"/>
    </row>
    <row r="259" customFormat="false" ht="12.75" hidden="false" customHeight="true" outlineLevel="0" collapsed="false">
      <c r="B259" s="2"/>
      <c r="M259" s="2"/>
      <c r="N259" s="2"/>
    </row>
    <row r="260" customFormat="false" ht="12.75" hidden="false" customHeight="true" outlineLevel="0" collapsed="false">
      <c r="B260" s="2"/>
      <c r="M260" s="2"/>
      <c r="N260" s="2"/>
    </row>
    <row r="261" customFormat="false" ht="12.75" hidden="false" customHeight="true" outlineLevel="0" collapsed="false">
      <c r="B261" s="2"/>
      <c r="M261" s="2"/>
      <c r="N261" s="2"/>
    </row>
    <row r="262" customFormat="false" ht="12.75" hidden="false" customHeight="true" outlineLevel="0" collapsed="false">
      <c r="B262" s="2"/>
      <c r="M262" s="2"/>
      <c r="N262" s="2"/>
    </row>
    <row r="263" customFormat="false" ht="12.75" hidden="false" customHeight="true" outlineLevel="0" collapsed="false">
      <c r="B263" s="2"/>
      <c r="M263" s="2"/>
      <c r="N263" s="2"/>
    </row>
    <row r="264" customFormat="false" ht="12.75" hidden="false" customHeight="true" outlineLevel="0" collapsed="false">
      <c r="B264" s="2"/>
      <c r="M264" s="2"/>
      <c r="N264" s="2"/>
    </row>
    <row r="265" customFormat="false" ht="12.75" hidden="false" customHeight="true" outlineLevel="0" collapsed="false">
      <c r="B265" s="2"/>
      <c r="M265" s="2"/>
      <c r="N265" s="2"/>
    </row>
    <row r="266" customFormat="false" ht="12.75" hidden="false" customHeight="true" outlineLevel="0" collapsed="false">
      <c r="B266" s="2"/>
      <c r="M266" s="2"/>
      <c r="N266" s="2"/>
    </row>
    <row r="267" customFormat="false" ht="12.75" hidden="false" customHeight="true" outlineLevel="0" collapsed="false">
      <c r="B267" s="2"/>
      <c r="M267" s="2"/>
      <c r="N267" s="2"/>
    </row>
    <row r="268" customFormat="false" ht="12.75" hidden="false" customHeight="true" outlineLevel="0" collapsed="false">
      <c r="B268" s="2"/>
      <c r="M268" s="2"/>
      <c r="N268" s="2"/>
    </row>
    <row r="269" customFormat="false" ht="12.75" hidden="false" customHeight="true" outlineLevel="0" collapsed="false">
      <c r="B269" s="2"/>
      <c r="M269" s="2"/>
      <c r="N269" s="2"/>
    </row>
    <row r="270" customFormat="false" ht="12.75" hidden="false" customHeight="true" outlineLevel="0" collapsed="false">
      <c r="B270" s="2"/>
      <c r="M270" s="2"/>
      <c r="N270" s="2"/>
    </row>
    <row r="271" customFormat="false" ht="12.75" hidden="false" customHeight="true" outlineLevel="0" collapsed="false">
      <c r="B271" s="2"/>
      <c r="M271" s="2"/>
      <c r="N271" s="2"/>
    </row>
    <row r="272" customFormat="false" ht="12.75" hidden="false" customHeight="true" outlineLevel="0" collapsed="false">
      <c r="B272" s="2"/>
      <c r="M272" s="2"/>
      <c r="N272" s="2"/>
    </row>
    <row r="273" customFormat="false" ht="12.75" hidden="false" customHeight="true" outlineLevel="0" collapsed="false">
      <c r="B273" s="2"/>
      <c r="M273" s="2"/>
      <c r="N273" s="2"/>
    </row>
    <row r="274" customFormat="false" ht="12.75" hidden="false" customHeight="true" outlineLevel="0" collapsed="false">
      <c r="B274" s="2"/>
      <c r="M274" s="2"/>
      <c r="N274" s="2"/>
    </row>
    <row r="275" customFormat="false" ht="12.75" hidden="false" customHeight="true" outlineLevel="0" collapsed="false">
      <c r="B275" s="2"/>
      <c r="M275" s="2"/>
      <c r="N275" s="2"/>
    </row>
    <row r="276" customFormat="false" ht="12.75" hidden="false" customHeight="true" outlineLevel="0" collapsed="false">
      <c r="B276" s="2"/>
      <c r="M276" s="2"/>
      <c r="N276" s="2"/>
    </row>
    <row r="277" customFormat="false" ht="12.75" hidden="false" customHeight="true" outlineLevel="0" collapsed="false">
      <c r="B277" s="2"/>
      <c r="M277" s="2"/>
      <c r="N277" s="2"/>
    </row>
    <row r="278" customFormat="false" ht="12.75" hidden="false" customHeight="true" outlineLevel="0" collapsed="false">
      <c r="B278" s="2"/>
      <c r="M278" s="2"/>
      <c r="N278" s="2"/>
    </row>
    <row r="279" customFormat="false" ht="12.75" hidden="false" customHeight="true" outlineLevel="0" collapsed="false">
      <c r="B279" s="2"/>
      <c r="M279" s="2"/>
      <c r="N279" s="2"/>
    </row>
    <row r="280" customFormat="false" ht="12.75" hidden="false" customHeight="true" outlineLevel="0" collapsed="false">
      <c r="B280" s="2"/>
      <c r="M280" s="2"/>
      <c r="N280" s="2"/>
    </row>
    <row r="281" customFormat="false" ht="12.75" hidden="false" customHeight="true" outlineLevel="0" collapsed="false">
      <c r="B281" s="2"/>
      <c r="M281" s="2"/>
      <c r="N281" s="2"/>
    </row>
    <row r="282" customFormat="false" ht="12.75" hidden="false" customHeight="true" outlineLevel="0" collapsed="false">
      <c r="B282" s="2"/>
      <c r="M282" s="2"/>
      <c r="N282" s="2"/>
    </row>
    <row r="283" customFormat="false" ht="12.75" hidden="false" customHeight="true" outlineLevel="0" collapsed="false">
      <c r="B283" s="2"/>
      <c r="M283" s="2"/>
      <c r="N283" s="2"/>
    </row>
    <row r="284" customFormat="false" ht="12.75" hidden="false" customHeight="true" outlineLevel="0" collapsed="false">
      <c r="B284" s="2"/>
      <c r="M284" s="2"/>
      <c r="N284" s="2"/>
    </row>
    <row r="285" customFormat="false" ht="12.75" hidden="false" customHeight="true" outlineLevel="0" collapsed="false">
      <c r="B285" s="2"/>
      <c r="M285" s="2"/>
      <c r="N285" s="2"/>
    </row>
    <row r="286" customFormat="false" ht="12.75" hidden="false" customHeight="true" outlineLevel="0" collapsed="false">
      <c r="B286" s="2"/>
      <c r="M286" s="2"/>
      <c r="N286" s="2"/>
    </row>
    <row r="287" customFormat="false" ht="12.75" hidden="false" customHeight="true" outlineLevel="0" collapsed="false">
      <c r="B287" s="2"/>
      <c r="M287" s="2"/>
      <c r="N287" s="2"/>
    </row>
    <row r="288" customFormat="false" ht="12.75" hidden="false" customHeight="true" outlineLevel="0" collapsed="false">
      <c r="B288" s="2"/>
      <c r="M288" s="2"/>
      <c r="N288" s="2"/>
    </row>
    <row r="289" customFormat="false" ht="12.75" hidden="false" customHeight="true" outlineLevel="0" collapsed="false">
      <c r="B289" s="2"/>
      <c r="M289" s="2"/>
      <c r="N289" s="2"/>
    </row>
    <row r="290" customFormat="false" ht="12.75" hidden="false" customHeight="true" outlineLevel="0" collapsed="false">
      <c r="B290" s="2"/>
      <c r="M290" s="2"/>
      <c r="N290" s="2"/>
    </row>
    <row r="291" customFormat="false" ht="12.75" hidden="false" customHeight="true" outlineLevel="0" collapsed="false">
      <c r="B291" s="2"/>
      <c r="M291" s="2"/>
      <c r="N291" s="2"/>
    </row>
    <row r="292" customFormat="false" ht="12.75" hidden="false" customHeight="true" outlineLevel="0" collapsed="false">
      <c r="B292" s="2"/>
      <c r="M292" s="2"/>
      <c r="N292" s="2"/>
    </row>
    <row r="293" customFormat="false" ht="12.75" hidden="false" customHeight="true" outlineLevel="0" collapsed="false">
      <c r="B293" s="2"/>
      <c r="M293" s="2"/>
      <c r="N293" s="2"/>
    </row>
    <row r="294" customFormat="false" ht="12.75" hidden="false" customHeight="true" outlineLevel="0" collapsed="false">
      <c r="B294" s="2"/>
      <c r="M294" s="2"/>
      <c r="N294" s="2"/>
    </row>
    <row r="295" customFormat="false" ht="12.75" hidden="false" customHeight="true" outlineLevel="0" collapsed="false">
      <c r="B295" s="2"/>
      <c r="M295" s="2"/>
      <c r="N295" s="2"/>
    </row>
    <row r="296" customFormat="false" ht="12.75" hidden="false" customHeight="true" outlineLevel="0" collapsed="false">
      <c r="B296" s="2"/>
      <c r="M296" s="2"/>
      <c r="N296" s="2"/>
    </row>
    <row r="297" customFormat="false" ht="12.75" hidden="false" customHeight="true" outlineLevel="0" collapsed="false">
      <c r="B297" s="2"/>
      <c r="M297" s="2"/>
      <c r="N297" s="2"/>
    </row>
    <row r="298" customFormat="false" ht="12.75" hidden="false" customHeight="true" outlineLevel="0" collapsed="false">
      <c r="B298" s="2"/>
      <c r="M298" s="2"/>
      <c r="N298" s="2"/>
    </row>
    <row r="299" customFormat="false" ht="12.75" hidden="false" customHeight="true" outlineLevel="0" collapsed="false">
      <c r="B299" s="2"/>
      <c r="M299" s="2"/>
      <c r="N299" s="2"/>
    </row>
    <row r="300" customFormat="false" ht="12.75" hidden="false" customHeight="true" outlineLevel="0" collapsed="false">
      <c r="B300" s="2"/>
      <c r="M300" s="2"/>
      <c r="N300" s="2"/>
    </row>
    <row r="301" customFormat="false" ht="12.75" hidden="false" customHeight="true" outlineLevel="0" collapsed="false">
      <c r="B301" s="2"/>
      <c r="M301" s="2"/>
      <c r="N301" s="2"/>
    </row>
    <row r="302" customFormat="false" ht="12.75" hidden="false" customHeight="true" outlineLevel="0" collapsed="false">
      <c r="B302" s="2"/>
      <c r="M302" s="2"/>
      <c r="N302" s="2"/>
    </row>
    <row r="303" customFormat="false" ht="12.75" hidden="false" customHeight="true" outlineLevel="0" collapsed="false">
      <c r="B303" s="2"/>
      <c r="M303" s="2"/>
      <c r="N303" s="2"/>
    </row>
    <row r="304" customFormat="false" ht="12.75" hidden="false" customHeight="true" outlineLevel="0" collapsed="false">
      <c r="B304" s="2"/>
      <c r="M304" s="2"/>
      <c r="N304" s="2"/>
    </row>
    <row r="305" customFormat="false" ht="12.75" hidden="false" customHeight="true" outlineLevel="0" collapsed="false">
      <c r="B305" s="2"/>
      <c r="M305" s="2"/>
      <c r="N305" s="2"/>
    </row>
    <row r="306" customFormat="false" ht="12.75" hidden="false" customHeight="true" outlineLevel="0" collapsed="false">
      <c r="B306" s="2"/>
      <c r="M306" s="2"/>
      <c r="N306" s="2"/>
    </row>
    <row r="307" customFormat="false" ht="12.75" hidden="false" customHeight="true" outlineLevel="0" collapsed="false">
      <c r="B307" s="2"/>
      <c r="M307" s="2"/>
      <c r="N307" s="2"/>
    </row>
    <row r="308" customFormat="false" ht="12.75" hidden="false" customHeight="true" outlineLevel="0" collapsed="false">
      <c r="B308" s="2"/>
      <c r="M308" s="2"/>
      <c r="N308" s="2"/>
    </row>
    <row r="309" customFormat="false" ht="12.75" hidden="false" customHeight="true" outlineLevel="0" collapsed="false">
      <c r="B309" s="2"/>
      <c r="M309" s="2"/>
      <c r="N309" s="2"/>
    </row>
    <row r="310" customFormat="false" ht="12.75" hidden="false" customHeight="true" outlineLevel="0" collapsed="false">
      <c r="B310" s="2"/>
      <c r="M310" s="2"/>
      <c r="N310" s="2"/>
    </row>
    <row r="311" customFormat="false" ht="12.75" hidden="false" customHeight="true" outlineLevel="0" collapsed="false">
      <c r="B311" s="2"/>
      <c r="M311" s="2"/>
      <c r="N311" s="2"/>
    </row>
    <row r="312" customFormat="false" ht="12.75" hidden="false" customHeight="true" outlineLevel="0" collapsed="false">
      <c r="B312" s="2"/>
      <c r="M312" s="2"/>
      <c r="N312" s="2"/>
    </row>
    <row r="313" customFormat="false" ht="12.75" hidden="false" customHeight="true" outlineLevel="0" collapsed="false">
      <c r="B313" s="2"/>
      <c r="M313" s="2"/>
      <c r="N313" s="2"/>
    </row>
    <row r="314" customFormat="false" ht="12.75" hidden="false" customHeight="true" outlineLevel="0" collapsed="false">
      <c r="B314" s="2"/>
      <c r="M314" s="2"/>
      <c r="N314" s="2"/>
    </row>
    <row r="315" customFormat="false" ht="12.75" hidden="false" customHeight="true" outlineLevel="0" collapsed="false">
      <c r="B315" s="2"/>
      <c r="M315" s="2"/>
      <c r="N315" s="2"/>
    </row>
    <row r="316" customFormat="false" ht="12.75" hidden="false" customHeight="true" outlineLevel="0" collapsed="false">
      <c r="B316" s="2"/>
      <c r="M316" s="2"/>
      <c r="N316" s="2"/>
    </row>
    <row r="317" customFormat="false" ht="12.75" hidden="false" customHeight="true" outlineLevel="0" collapsed="false">
      <c r="B317" s="2"/>
      <c r="M317" s="2"/>
      <c r="N317" s="2"/>
    </row>
    <row r="318" customFormat="false" ht="12.75" hidden="false" customHeight="true" outlineLevel="0" collapsed="false">
      <c r="B318" s="2"/>
      <c r="M318" s="2"/>
      <c r="N318" s="2"/>
    </row>
    <row r="319" customFormat="false" ht="12.75" hidden="false" customHeight="true" outlineLevel="0" collapsed="false">
      <c r="B319" s="2"/>
      <c r="M319" s="2"/>
      <c r="N319" s="2"/>
    </row>
    <row r="320" customFormat="false" ht="12.75" hidden="false" customHeight="true" outlineLevel="0" collapsed="false">
      <c r="B320" s="2"/>
      <c r="M320" s="2"/>
      <c r="N320" s="2"/>
    </row>
    <row r="321" customFormat="false" ht="12.75" hidden="false" customHeight="true" outlineLevel="0" collapsed="false">
      <c r="B321" s="2"/>
      <c r="M321" s="2"/>
      <c r="N321" s="2"/>
    </row>
    <row r="322" customFormat="false" ht="12.75" hidden="false" customHeight="true" outlineLevel="0" collapsed="false">
      <c r="B322" s="2"/>
      <c r="M322" s="2"/>
      <c r="N322" s="2"/>
    </row>
    <row r="323" customFormat="false" ht="12.75" hidden="false" customHeight="true" outlineLevel="0" collapsed="false">
      <c r="B323" s="2"/>
      <c r="M323" s="2"/>
      <c r="N323" s="2"/>
    </row>
    <row r="324" customFormat="false" ht="12.75" hidden="false" customHeight="true" outlineLevel="0" collapsed="false">
      <c r="B324" s="2"/>
      <c r="M324" s="2"/>
      <c r="N324" s="2"/>
    </row>
    <row r="325" customFormat="false" ht="12.75" hidden="false" customHeight="true" outlineLevel="0" collapsed="false">
      <c r="B325" s="2"/>
      <c r="M325" s="2"/>
      <c r="N325" s="2"/>
    </row>
    <row r="326" customFormat="false" ht="12.75" hidden="false" customHeight="true" outlineLevel="0" collapsed="false">
      <c r="B326" s="2"/>
      <c r="M326" s="2"/>
      <c r="N326" s="2"/>
    </row>
    <row r="327" customFormat="false" ht="12.75" hidden="false" customHeight="true" outlineLevel="0" collapsed="false">
      <c r="B327" s="2"/>
      <c r="M327" s="2"/>
      <c r="N327" s="2"/>
    </row>
    <row r="328" customFormat="false" ht="12.75" hidden="false" customHeight="true" outlineLevel="0" collapsed="false">
      <c r="B328" s="2"/>
      <c r="M328" s="2"/>
      <c r="N328" s="2"/>
    </row>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row r="1002" customFormat="false" ht="15.75" hidden="false" customHeight="true" outlineLevel="0" collapsed="false"/>
    <row r="1003" customFormat="false" ht="15.75" hidden="false" customHeight="true" outlineLevel="0" collapsed="false"/>
    <row r="1004" customFormat="false" ht="15.75" hidden="false" customHeight="true" outlineLevel="0" collapsed="false"/>
    <row r="1005" customFormat="false" ht="15.75" hidden="false" customHeight="true" outlineLevel="0" collapsed="false"/>
    <row r="1006" customFormat="false" ht="15.75" hidden="false" customHeight="true" outlineLevel="0" collapsed="false"/>
    <row r="1007" customFormat="false" ht="15.75" hidden="false" customHeight="true" outlineLevel="0" collapsed="false"/>
    <row r="1008" customFormat="false" ht="15.75" hidden="false" customHeight="true" outlineLevel="0" collapsed="false"/>
    <row r="1009" customFormat="false" ht="15.75" hidden="false" customHeight="true" outlineLevel="0" collapsed="false"/>
    <row r="1010" customFormat="false" ht="15.75" hidden="false" customHeight="true" outlineLevel="0" collapsed="false"/>
    <row r="1011" customFormat="false" ht="15.75" hidden="false" customHeight="true" outlineLevel="0" collapsed="false"/>
    <row r="1012" customFormat="false" ht="15.75" hidden="false" customHeight="true" outlineLevel="0" collapsed="false"/>
    <row r="1013" customFormat="false" ht="15.75" hidden="false" customHeight="true" outlineLevel="0" collapsed="false"/>
    <row r="1014" customFormat="false" ht="15.75" hidden="false" customHeight="true" outlineLevel="0" collapsed="false"/>
    <row r="1015" customFormat="false" ht="15.75" hidden="false" customHeight="true" outlineLevel="0" collapsed="false"/>
  </sheetData>
  <mergeCells count="2">
    <mergeCell ref="A1:H1"/>
    <mergeCell ref="A2:H2"/>
  </mergeCells>
  <dataValidations count="1">
    <dataValidation allowBlank="true" operator="between" showDropDown="false" showErrorMessage="false" showInputMessage="false" sqref="A6:A240"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X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20.76"/>
    <col collapsed="false" customWidth="true" hidden="false" outlineLevel="0" max="2" min="2" style="0" width="15.75"/>
    <col collapsed="false" customWidth="true" hidden="false" outlineLevel="0" max="3" min="3" style="0" width="12.75"/>
    <col collapsed="false" customWidth="true" hidden="false" outlineLevel="0" max="4" min="4" style="0" width="11.5"/>
    <col collapsed="false" customWidth="true" hidden="false" outlineLevel="0" max="5" min="5" style="0" width="15.13"/>
    <col collapsed="false" customWidth="true" hidden="false" outlineLevel="0" max="7" min="6" style="0" width="8.63"/>
    <col collapsed="false" customWidth="true" hidden="false" outlineLevel="0" max="8" min="8" style="0" width="11.76"/>
    <col collapsed="false" customWidth="true" hidden="false" outlineLevel="0" max="24" min="9" style="0" width="8.63"/>
  </cols>
  <sheetData>
    <row r="1" customFormat="false" ht="30" hidden="false" customHeight="true" outlineLevel="0" collapsed="false">
      <c r="A1" s="142" t="s">
        <v>1629</v>
      </c>
      <c r="B1" s="142"/>
      <c r="C1" s="142"/>
      <c r="D1" s="142"/>
      <c r="E1" s="142"/>
      <c r="F1" s="142"/>
      <c r="G1" s="142"/>
      <c r="H1" s="142"/>
      <c r="I1" s="2"/>
      <c r="J1" s="2"/>
      <c r="K1" s="2"/>
      <c r="L1" s="2"/>
      <c r="M1" s="2"/>
      <c r="N1" s="2"/>
      <c r="O1" s="2"/>
      <c r="P1" s="2"/>
      <c r="Q1" s="2"/>
      <c r="R1" s="2"/>
      <c r="S1" s="2"/>
      <c r="T1" s="2"/>
      <c r="U1" s="2"/>
      <c r="V1" s="2"/>
      <c r="W1" s="2"/>
      <c r="X1" s="2"/>
    </row>
    <row r="2" customFormat="false" ht="55.5" hidden="false" customHeight="true" outlineLevel="0" collapsed="false">
      <c r="A2" s="142" t="s">
        <v>1630</v>
      </c>
      <c r="B2" s="142"/>
      <c r="C2" s="142"/>
      <c r="D2" s="142"/>
      <c r="E2" s="142"/>
      <c r="F2" s="142"/>
      <c r="G2" s="142"/>
      <c r="H2" s="142"/>
      <c r="I2" s="2"/>
      <c r="J2" s="2"/>
      <c r="K2" s="2"/>
      <c r="L2" s="2"/>
      <c r="M2" s="2"/>
      <c r="N2" s="2"/>
      <c r="O2" s="2"/>
      <c r="P2" s="2"/>
      <c r="Q2" s="2"/>
      <c r="R2" s="2"/>
      <c r="S2" s="2"/>
      <c r="T2" s="2"/>
      <c r="U2" s="2"/>
      <c r="V2" s="2"/>
      <c r="W2" s="2"/>
      <c r="X2" s="2"/>
    </row>
    <row r="3" customFormat="false" ht="36.75" hidden="false" customHeight="true" outlineLevel="0" collapsed="false">
      <c r="A3" s="143"/>
      <c r="B3" s="79" t="s">
        <v>234</v>
      </c>
      <c r="C3" s="79" t="s">
        <v>1568</v>
      </c>
      <c r="D3" s="79" t="s">
        <v>62</v>
      </c>
      <c r="E3" s="79" t="s">
        <v>1631</v>
      </c>
      <c r="F3" s="81"/>
      <c r="G3" s="81"/>
      <c r="H3" s="81"/>
      <c r="I3" s="2"/>
      <c r="J3" s="2"/>
      <c r="K3" s="2"/>
      <c r="L3" s="2"/>
      <c r="M3" s="2"/>
      <c r="N3" s="2"/>
      <c r="O3" s="2"/>
      <c r="P3" s="2"/>
      <c r="Q3" s="2"/>
      <c r="R3" s="2"/>
      <c r="S3" s="2"/>
      <c r="T3" s="2"/>
      <c r="U3" s="2"/>
      <c r="V3" s="2"/>
      <c r="W3" s="2"/>
      <c r="X3" s="2"/>
    </row>
    <row r="4" customFormat="false" ht="36.75" hidden="false" customHeight="true" outlineLevel="0" collapsed="false">
      <c r="A4" s="79" t="s">
        <v>1569</v>
      </c>
      <c r="B4" s="144" t="s">
        <v>1632</v>
      </c>
      <c r="C4" s="144"/>
      <c r="D4" s="161" t="n">
        <v>-0.026</v>
      </c>
      <c r="E4" s="161" t="n">
        <v>0.046</v>
      </c>
      <c r="F4" s="81"/>
      <c r="G4" s="81"/>
      <c r="H4" s="81"/>
      <c r="I4" s="2"/>
      <c r="J4" s="2"/>
      <c r="K4" s="2"/>
      <c r="L4" s="2"/>
      <c r="M4" s="2"/>
      <c r="N4" s="2"/>
      <c r="O4" s="2"/>
      <c r="P4" s="2"/>
      <c r="Q4" s="2"/>
      <c r="R4" s="2"/>
      <c r="S4" s="2"/>
      <c r="T4" s="2"/>
      <c r="U4" s="2"/>
      <c r="V4" s="2"/>
      <c r="W4" s="2"/>
      <c r="X4" s="2"/>
    </row>
    <row r="5" customFormat="false" ht="15" hidden="false" customHeight="false" outlineLevel="0" collapsed="false">
      <c r="A5" s="79" t="s">
        <v>140</v>
      </c>
      <c r="B5" s="79" t="s">
        <v>141</v>
      </c>
      <c r="C5" s="79" t="s">
        <v>1633</v>
      </c>
      <c r="D5" s="79" t="s">
        <v>1632</v>
      </c>
      <c r="E5" s="79" t="s">
        <v>1634</v>
      </c>
      <c r="F5" s="79" t="s">
        <v>1635</v>
      </c>
      <c r="G5" s="79" t="s">
        <v>1636</v>
      </c>
      <c r="H5" s="79"/>
      <c r="I5" s="79"/>
    </row>
    <row r="6" customFormat="false" ht="12.75" hidden="false" customHeight="true" outlineLevel="0" collapsed="false">
      <c r="A6" s="40" t="e">
        <f aca="false">#N/A</f>
        <v>#N/A</v>
      </c>
      <c r="B6" s="162" t="s">
        <v>1637</v>
      </c>
      <c r="C6" s="70" t="n">
        <v>6335.72744</v>
      </c>
      <c r="D6" s="51" t="n">
        <f aca="false">IF(ISNUMBER(C6),C6*100,0)</f>
        <v>633572.744</v>
      </c>
      <c r="E6" s="51" t="n">
        <v>0</v>
      </c>
      <c r="F6" s="51" t="n">
        <v>0</v>
      </c>
      <c r="G6" s="51" t="n">
        <v>2</v>
      </c>
      <c r="H6" s="40" t="n">
        <f aca="false">COUNTIF('Ecosystem extent'!$B$1:$B$2,'Seagrass extent'!A6)</f>
        <v>0</v>
      </c>
      <c r="I6" s="163" t="n">
        <f aca="false">IF(H6=0,D6,0)</f>
        <v>633572.744</v>
      </c>
    </row>
    <row r="7" customFormat="false" ht="12.75" hidden="false" customHeight="true" outlineLevel="0" collapsed="false">
      <c r="A7" s="40" t="s">
        <v>854</v>
      </c>
      <c r="B7" s="56" t="str">
        <f aca="false" t="array" ref="B7:B7">INDEX(Countries!$D$2:$D$255, MATCH($A7, Countries!$B$2:$B$255, 0))</f>
        <v>ABW</v>
      </c>
      <c r="C7" s="70" t="n">
        <v>33.08692298</v>
      </c>
      <c r="D7" s="51" t="n">
        <f aca="false">IF(ISNUMBER(C7),C7*100,0)</f>
        <v>3308.692298</v>
      </c>
      <c r="E7" s="51" t="n">
        <v>0</v>
      </c>
      <c r="F7" s="51" t="n">
        <v>0</v>
      </c>
      <c r="G7" s="51" t="n">
        <v>2</v>
      </c>
      <c r="H7" s="51" t="n">
        <f aca="false">COUNTIF('Ecosystem extent'!$B$1:$B$2,'Seagrass extent'!A7)</f>
        <v>0</v>
      </c>
      <c r="I7" s="51" t="n">
        <f aca="false">IF(H7=0,D7,0)</f>
        <v>3308.692298</v>
      </c>
    </row>
    <row r="8" customFormat="false" ht="12.75" hidden="false" customHeight="true" outlineLevel="0" collapsed="false">
      <c r="A8" s="40" t="s">
        <v>242</v>
      </c>
      <c r="B8" s="56" t="str">
        <f aca="false" t="array" ref="B8:B8">INDEX(Countries!$D$2:$D$255, MATCH($A8, Countries!$B$2:$B$255, 0))</f>
        <v>AGO</v>
      </c>
      <c r="C8" s="70" t="n">
        <v>592.8570579</v>
      </c>
      <c r="D8" s="51" t="n">
        <f aca="false">IF(ISNUMBER(C8),C8*100,0)</f>
        <v>59285.70579</v>
      </c>
      <c r="E8" s="51" t="n">
        <v>0</v>
      </c>
      <c r="F8" s="51" t="n">
        <v>0</v>
      </c>
      <c r="G8" s="51" t="n">
        <v>2</v>
      </c>
      <c r="H8" s="51" t="n">
        <f aca="false">COUNTIF('Ecosystem extent'!$B$1:$B$2,'Seagrass extent'!A8)</f>
        <v>0</v>
      </c>
      <c r="I8" s="51" t="n">
        <f aca="false">IF(H8=0,D8,0)</f>
        <v>59285.70579</v>
      </c>
    </row>
    <row r="9" customFormat="false" ht="12.75" hidden="false" customHeight="true" outlineLevel="0" collapsed="false">
      <c r="A9" s="40" t="s">
        <v>243</v>
      </c>
      <c r="B9" s="56" t="str">
        <f aca="false" t="array" ref="B9:B9">INDEX(Countries!$D$2:$D$255, MATCH($A9, Countries!$B$2:$B$255, 0))</f>
        <v>AIA</v>
      </c>
      <c r="C9" s="70" t="n">
        <v>15.01026853</v>
      </c>
      <c r="D9" s="51" t="n">
        <f aca="false">IF(ISNUMBER(C9),C9*100,0)</f>
        <v>1501.026853</v>
      </c>
      <c r="E9" s="51" t="n">
        <v>1.074707536</v>
      </c>
      <c r="F9" s="51" t="n">
        <v>7.159815519</v>
      </c>
      <c r="G9" s="51" t="n">
        <v>2</v>
      </c>
      <c r="H9" s="51" t="n">
        <f aca="false">COUNTIF('Ecosystem extent'!$B$1:$B$2,'Seagrass extent'!A9)</f>
        <v>0</v>
      </c>
      <c r="I9" s="51" t="n">
        <f aca="false">IF(H9=0,D9,0)</f>
        <v>1501.026853</v>
      </c>
    </row>
    <row r="10" customFormat="false" ht="12.75" hidden="false" customHeight="true" outlineLevel="0" collapsed="false">
      <c r="A10" s="40" t="s">
        <v>1355</v>
      </c>
      <c r="B10" s="56" t="str">
        <f aca="false" t="array" ref="B10:B10">INDEX(Countries!$D$2:$D$255, MATCH($A10, Countries!$B$2:$B$255, 0))</f>
        <v>ALA</v>
      </c>
      <c r="C10" s="164" t="n">
        <v>1.24106E-005</v>
      </c>
      <c r="D10" s="165" t="n">
        <f aca="false">IF(ISNUMBER(C10),C10*100,0)</f>
        <v>0.00124106</v>
      </c>
      <c r="E10" s="51" t="n">
        <v>0</v>
      </c>
      <c r="F10" s="51" t="n">
        <v>0</v>
      </c>
      <c r="G10" s="51" t="n">
        <v>2</v>
      </c>
      <c r="H10" s="51" t="n">
        <f aca="false">COUNTIF('Ecosystem extent'!$B$1:$B$2,'Seagrass extent'!A10)</f>
        <v>0</v>
      </c>
      <c r="I10" s="165" t="n">
        <f aca="false">IF(H10=0,D10,0)</f>
        <v>0.00124106</v>
      </c>
    </row>
    <row r="11" customFormat="false" ht="12.75" hidden="false" customHeight="true" outlineLevel="0" collapsed="false">
      <c r="A11" s="40" t="s">
        <v>369</v>
      </c>
      <c r="B11" s="56" t="str">
        <f aca="false" t="array" ref="B11:B11">INDEX(Countries!$D$2:$D$255, MATCH($A11, Countries!$B$2:$B$255, 0))</f>
        <v>ALB</v>
      </c>
      <c r="C11" s="70" t="n">
        <v>44.01928165</v>
      </c>
      <c r="D11" s="51" t="n">
        <f aca="false">IF(ISNUMBER(C11),C11*100,0)</f>
        <v>4401.928165</v>
      </c>
      <c r="E11" s="51" t="n">
        <v>2.937081536</v>
      </c>
      <c r="F11" s="51" t="n">
        <v>6.672261395</v>
      </c>
      <c r="G11" s="51" t="n">
        <v>2</v>
      </c>
      <c r="H11" s="51" t="n">
        <f aca="false">COUNTIF('Ecosystem extent'!$B$1:$B$2,'Seagrass extent'!A11)</f>
        <v>0</v>
      </c>
      <c r="I11" s="51" t="n">
        <f aca="false">IF(H11=0,D11,0)</f>
        <v>4401.928165</v>
      </c>
    </row>
    <row r="12" customFormat="false" ht="12.75" hidden="false" customHeight="true" outlineLevel="0" collapsed="false">
      <c r="A12" s="40" t="s">
        <v>345</v>
      </c>
      <c r="B12" s="56" t="str">
        <f aca="false" t="array" ref="B12:B12">INDEX(Countries!$D$2:$D$255, MATCH($A12, Countries!$B$2:$B$255, 0))</f>
        <v>ARE</v>
      </c>
      <c r="C12" s="70" t="n">
        <v>1021.682402</v>
      </c>
      <c r="D12" s="51" t="n">
        <f aca="false">IF(ISNUMBER(C12),C12*100,0)</f>
        <v>102168.2402</v>
      </c>
      <c r="E12" s="51" t="n">
        <v>441.895138</v>
      </c>
      <c r="F12" s="51" t="n">
        <v>43.25171276</v>
      </c>
      <c r="G12" s="51" t="n">
        <v>2</v>
      </c>
      <c r="H12" s="51" t="n">
        <f aca="false">COUNTIF('Ecosystem extent'!$B$1:$B$2,'Seagrass extent'!A12)</f>
        <v>0</v>
      </c>
      <c r="I12" s="51" t="n">
        <f aca="false">IF(H12=0,D12,0)</f>
        <v>102168.2402</v>
      </c>
    </row>
    <row r="13" customFormat="false" ht="12.75" hidden="false" customHeight="true" outlineLevel="0" collapsed="false">
      <c r="A13" s="40" t="s">
        <v>241</v>
      </c>
      <c r="B13" s="56" t="str">
        <f aca="false" t="array" ref="B13:B13">INDEX(Countries!$D$2:$D$255, MATCH($A13, Countries!$B$2:$B$255, 0))</f>
        <v>ASM</v>
      </c>
      <c r="C13" s="70" t="n">
        <v>461.078725</v>
      </c>
      <c r="D13" s="51" t="n">
        <f aca="false">IF(ISNUMBER(C13),C13*100,0)</f>
        <v>46107.8725</v>
      </c>
      <c r="E13" s="51" t="n">
        <v>17.50123006</v>
      </c>
      <c r="F13" s="51" t="n">
        <v>3.795714075</v>
      </c>
      <c r="G13" s="51" t="n">
        <v>2</v>
      </c>
      <c r="H13" s="51" t="n">
        <f aca="false">COUNTIF('Ecosystem extent'!$B$1:$B$2,'Seagrass extent'!A13)</f>
        <v>0</v>
      </c>
      <c r="I13" s="51" t="n">
        <f aca="false">IF(H13=0,D13,0)</f>
        <v>46107.8725</v>
      </c>
    </row>
    <row r="14" customFormat="false" ht="12.75" hidden="false" customHeight="true" outlineLevel="0" collapsed="false">
      <c r="A14" s="40" t="s">
        <v>275</v>
      </c>
      <c r="B14" s="56" t="str">
        <f aca="false" t="array" ref="B14:B14">INDEX(Countries!$D$2:$D$255, MATCH($A14, Countries!$B$2:$B$255, 0))</f>
        <v>ATF</v>
      </c>
      <c r="C14" s="164" t="n">
        <v>3.10268E-006</v>
      </c>
      <c r="D14" s="165" t="n">
        <f aca="false">IF(ISNUMBER(C14),C14*100,0)</f>
        <v>0.000310268</v>
      </c>
      <c r="E14" s="51" t="n">
        <v>0</v>
      </c>
      <c r="F14" s="51" t="n">
        <v>0</v>
      </c>
      <c r="G14" s="51" t="n">
        <v>2</v>
      </c>
      <c r="H14" s="51" t="n">
        <f aca="false">COUNTIF('Ecosystem extent'!$B$1:$B$2,'Seagrass extent'!A14)</f>
        <v>0</v>
      </c>
      <c r="I14" s="165" t="n">
        <f aca="false">IF(H14=0,D14,0)</f>
        <v>0.000310268</v>
      </c>
    </row>
    <row r="15" customFormat="false" ht="12.75" hidden="false" customHeight="true" outlineLevel="0" collapsed="false">
      <c r="A15" s="40" t="s">
        <v>244</v>
      </c>
      <c r="B15" s="56" t="str">
        <f aca="false" t="array" ref="B15:B15">INDEX(Countries!$D$2:$D$255, MATCH($A15, Countries!$B$2:$B$255, 0))</f>
        <v>ATG</v>
      </c>
      <c r="C15" s="70" t="n">
        <v>249.6354881</v>
      </c>
      <c r="D15" s="51" t="n">
        <f aca="false">IF(ISNUMBER(C15),C15*100,0)</f>
        <v>24963.54881</v>
      </c>
      <c r="E15" s="51" t="n">
        <v>53.26903013</v>
      </c>
      <c r="F15" s="51" t="n">
        <v>21.33872493</v>
      </c>
      <c r="G15" s="51" t="n">
        <v>2</v>
      </c>
      <c r="H15" s="51" t="n">
        <f aca="false">COUNTIF('Ecosystem extent'!$B$1:$B$2,'Seagrass extent'!A15)</f>
        <v>0</v>
      </c>
      <c r="I15" s="51" t="n">
        <f aca="false">IF(H15=0,D15,0)</f>
        <v>24963.54881</v>
      </c>
    </row>
    <row r="16" customFormat="false" ht="12.75" hidden="false" customHeight="true" outlineLevel="0" collapsed="false">
      <c r="A16" s="40" t="s">
        <v>147</v>
      </c>
      <c r="B16" s="56" t="str">
        <f aca="false" t="array" ref="B16:B16">INDEX(Countries!$D$2:$D$255, MATCH($A16, Countries!$B$2:$B$255, 0))</f>
        <v>AUS</v>
      </c>
      <c r="C16" s="70" t="n">
        <v>41008.97792</v>
      </c>
      <c r="D16" s="51" t="n">
        <f aca="false">IF(ISNUMBER(C16),C16*100,0)</f>
        <v>4100897.792</v>
      </c>
      <c r="E16" s="51" t="n">
        <v>16265.00278</v>
      </c>
      <c r="F16" s="51" t="n">
        <v>39.66205354</v>
      </c>
      <c r="G16" s="51" t="n">
        <v>2</v>
      </c>
      <c r="H16" s="51" t="n">
        <f aca="false">COUNTIF('Ecosystem extent'!$B$1:$B$2,'Seagrass extent'!A16)</f>
        <v>0</v>
      </c>
      <c r="I16" s="51" t="n">
        <f aca="false">IF(H16=0,D16,0)</f>
        <v>4100897.792</v>
      </c>
    </row>
    <row r="17" customFormat="false" ht="12.75" hidden="false" customHeight="true" outlineLevel="0" collapsed="false">
      <c r="A17" s="40" t="s">
        <v>381</v>
      </c>
      <c r="B17" s="56" t="str">
        <f aca="false" t="array" ref="B17:B17">INDEX(Countries!$D$2:$D$255, MATCH($A17, Countries!$B$2:$B$255, 0))</f>
        <v>AZE</v>
      </c>
      <c r="C17" s="164" t="n">
        <v>6.20532E-005</v>
      </c>
      <c r="D17" s="165" t="n">
        <f aca="false">IF(ISNUMBER(C17),C17*100,0)</f>
        <v>0.00620532</v>
      </c>
      <c r="E17" s="51" t="n">
        <v>0</v>
      </c>
      <c r="F17" s="51" t="n">
        <v>0</v>
      </c>
      <c r="G17" s="51" t="n">
        <v>2</v>
      </c>
      <c r="H17" s="51" t="n">
        <f aca="false">COUNTIF('Ecosystem extent'!$B$1:$B$2,'Seagrass extent'!A17)</f>
        <v>0</v>
      </c>
      <c r="I17" s="165" t="n">
        <f aca="false">IF(H17=0,D17,0)</f>
        <v>0.00620532</v>
      </c>
    </row>
    <row r="18" customFormat="false" ht="12.75" hidden="false" customHeight="true" outlineLevel="0" collapsed="false">
      <c r="A18" s="40" t="s">
        <v>249</v>
      </c>
      <c r="B18" s="56" t="str">
        <f aca="false" t="array" ref="B18:B18">INDEX(Countries!$D$2:$D$255, MATCH($A18, Countries!$B$2:$B$255, 0))</f>
        <v>BEN</v>
      </c>
      <c r="C18" s="70" t="n">
        <v>1342.761681</v>
      </c>
      <c r="D18" s="51" t="n">
        <f aca="false">IF(ISNUMBER(C18),C18*100,0)</f>
        <v>134276.1681</v>
      </c>
      <c r="E18" s="51" t="n">
        <v>0</v>
      </c>
      <c r="F18" s="51" t="n">
        <v>0</v>
      </c>
      <c r="G18" s="51" t="n">
        <v>2</v>
      </c>
      <c r="H18" s="51" t="n">
        <f aca="false">COUNTIF('Ecosystem extent'!$B$1:$B$2,'Seagrass extent'!A18)</f>
        <v>0</v>
      </c>
      <c r="I18" s="51" t="n">
        <f aca="false">IF(H18=0,D18,0)</f>
        <v>134276.1681</v>
      </c>
    </row>
    <row r="19" customFormat="false" ht="12.75" hidden="false" customHeight="true" outlineLevel="0" collapsed="false">
      <c r="A19" s="40" t="s">
        <v>251</v>
      </c>
      <c r="B19" s="56" t="str">
        <f aca="false" t="array" ref="B19:B19">INDEX(Countries!$D$2:$D$255, MATCH($A19, Countries!$B$2:$B$255, 0))</f>
        <v>BES</v>
      </c>
      <c r="C19" s="70" t="n">
        <v>4.512303989</v>
      </c>
      <c r="D19" s="51" t="n">
        <f aca="false">IF(ISNUMBER(C19),C19*100,0)</f>
        <v>451.2303989</v>
      </c>
      <c r="E19" s="51" t="n">
        <v>4.50516862</v>
      </c>
      <c r="F19" s="51" t="n">
        <v>99.8418686</v>
      </c>
      <c r="G19" s="51" t="n">
        <v>2</v>
      </c>
      <c r="H19" s="51" t="n">
        <f aca="false">COUNTIF('Ecosystem extent'!$B$1:$B$2,'Seagrass extent'!A19)</f>
        <v>0</v>
      </c>
      <c r="I19" s="51" t="n">
        <f aca="false">IF(H19=0,D19,0)</f>
        <v>451.2303989</v>
      </c>
    </row>
    <row r="20" customFormat="false" ht="12.75" hidden="false" customHeight="true" outlineLevel="0" collapsed="false">
      <c r="A20" s="40" t="s">
        <v>246</v>
      </c>
      <c r="B20" s="56" t="str">
        <f aca="false" t="array" ref="B20:B20">INDEX(Countries!$D$2:$D$255, MATCH($A20, Countries!$B$2:$B$255, 0))</f>
        <v>BGD</v>
      </c>
      <c r="C20" s="164" t="n">
        <v>3.10266E-006</v>
      </c>
      <c r="D20" s="165" t="n">
        <f aca="false">IF(ISNUMBER(C20),C20*100,0)</f>
        <v>0.000310266</v>
      </c>
      <c r="E20" s="51" t="n">
        <v>0</v>
      </c>
      <c r="F20" s="51" t="n">
        <v>0</v>
      </c>
      <c r="G20" s="51" t="n">
        <v>2</v>
      </c>
      <c r="H20" s="51" t="n">
        <f aca="false">COUNTIF('Ecosystem extent'!$B$1:$B$2,'Seagrass extent'!A20)</f>
        <v>0</v>
      </c>
      <c r="I20" s="165" t="n">
        <f aca="false">IF(H20=0,D20,0)</f>
        <v>0.000310266</v>
      </c>
    </row>
    <row r="21" customFormat="false" ht="12.75" hidden="false" customHeight="true" outlineLevel="0" collapsed="false">
      <c r="A21" s="40" t="s">
        <v>245</v>
      </c>
      <c r="B21" s="56" t="str">
        <f aca="false" t="array" ref="B21:B21">INDEX(Countries!$D$2:$D$255, MATCH($A21, Countries!$B$2:$B$255, 0))</f>
        <v>BHR</v>
      </c>
      <c r="C21" s="70" t="n">
        <v>535.7485588</v>
      </c>
      <c r="D21" s="51" t="n">
        <f aca="false">IF(ISNUMBER(C21),C21*100,0)</f>
        <v>53574.85588</v>
      </c>
      <c r="E21" s="51" t="n">
        <v>0</v>
      </c>
      <c r="F21" s="51" t="n">
        <v>0</v>
      </c>
      <c r="G21" s="51" t="n">
        <v>2</v>
      </c>
      <c r="H21" s="51" t="n">
        <f aca="false">COUNTIF('Ecosystem extent'!$B$1:$B$2,'Seagrass extent'!A21)</f>
        <v>0</v>
      </c>
      <c r="I21" s="51" t="n">
        <f aca="false">IF(H21=0,D21,0)</f>
        <v>53574.85588</v>
      </c>
    </row>
    <row r="22" customFormat="false" ht="12.75" hidden="false" customHeight="true" outlineLevel="0" collapsed="false">
      <c r="A22" s="40" t="s">
        <v>148</v>
      </c>
      <c r="B22" s="56" t="str">
        <f aca="false" t="array" ref="B22:B22">INDEX(Countries!$D$2:$D$255, MATCH($A22, Countries!$B$2:$B$255, 0))</f>
        <v>BHS</v>
      </c>
      <c r="C22" s="70" t="n">
        <v>2256.956179</v>
      </c>
      <c r="D22" s="51" t="n">
        <f aca="false">IF(ISNUMBER(C22),C22*100,0)</f>
        <v>225695.6179</v>
      </c>
      <c r="E22" s="51" t="n">
        <v>69.82627511</v>
      </c>
      <c r="F22" s="51" t="n">
        <v>3.093825027</v>
      </c>
      <c r="G22" s="51" t="n">
        <v>2</v>
      </c>
      <c r="H22" s="51" t="n">
        <f aca="false">COUNTIF('Ecosystem extent'!$B$1:$B$2,'Seagrass extent'!A22)</f>
        <v>0</v>
      </c>
      <c r="I22" s="51" t="n">
        <f aca="false">IF(H22=0,D22,0)</f>
        <v>225695.6179</v>
      </c>
    </row>
    <row r="23" customFormat="false" ht="12.75" hidden="false" customHeight="true" outlineLevel="0" collapsed="false">
      <c r="A23" s="40" t="s">
        <v>461</v>
      </c>
      <c r="B23" s="56" t="str">
        <f aca="false" t="array" ref="B23:B23">INDEX(Countries!$D$2:$D$255, MATCH($A23, Countries!$B$2:$B$255, 0))</f>
        <v>BLM</v>
      </c>
      <c r="C23" s="70" t="n">
        <v>16.89325124</v>
      </c>
      <c r="D23" s="51" t="n">
        <f aca="false">IF(ISNUMBER(C23),C23*100,0)</f>
        <v>1689.325124</v>
      </c>
      <c r="E23" s="51" t="n">
        <v>16.3988764</v>
      </c>
      <c r="F23" s="51" t="n">
        <v>97.07353642</v>
      </c>
      <c r="G23" s="51" t="n">
        <v>2</v>
      </c>
      <c r="H23" s="51" t="n">
        <f aca="false">COUNTIF('Ecosystem extent'!$B$1:$B$2,'Seagrass extent'!A23)</f>
        <v>0</v>
      </c>
      <c r="I23" s="51" t="n">
        <f aca="false">IF(H23=0,D23,0)</f>
        <v>1689.325124</v>
      </c>
    </row>
    <row r="24" customFormat="false" ht="12.75" hidden="false" customHeight="true" outlineLevel="0" collapsed="false">
      <c r="A24" s="40" t="s">
        <v>248</v>
      </c>
      <c r="B24" s="56" t="str">
        <f aca="false" t="array" ref="B24:B24">INDEX(Countries!$D$2:$D$255, MATCH($A24, Countries!$B$2:$B$255, 0))</f>
        <v>BLZ</v>
      </c>
      <c r="C24" s="70" t="n">
        <v>4901.115852</v>
      </c>
      <c r="D24" s="51" t="n">
        <f aca="false">IF(ISNUMBER(C24),C24*100,0)</f>
        <v>490111.5852</v>
      </c>
      <c r="E24" s="51" t="n">
        <v>2131.097093</v>
      </c>
      <c r="F24" s="51" t="n">
        <v>43.48187549</v>
      </c>
      <c r="G24" s="51" t="n">
        <v>2</v>
      </c>
      <c r="H24" s="51" t="n">
        <f aca="false">COUNTIF('Ecosystem extent'!$B$1:$B$2,'Seagrass extent'!A24)</f>
        <v>0</v>
      </c>
      <c r="I24" s="51" t="n">
        <f aca="false">IF(H24=0,D24,0)</f>
        <v>490111.5852</v>
      </c>
    </row>
    <row r="25" customFormat="false" ht="12.75" hidden="false" customHeight="true" outlineLevel="0" collapsed="false">
      <c r="A25" s="40" t="s">
        <v>250</v>
      </c>
      <c r="B25" s="56" t="str">
        <f aca="false" t="array" ref="B25:B25">INDEX(Countries!$D$2:$D$255, MATCH($A25, Countries!$B$2:$B$255, 0))</f>
        <v>BMU</v>
      </c>
      <c r="C25" s="164" t="n">
        <v>1.24109E-005</v>
      </c>
      <c r="D25" s="165" t="n">
        <f aca="false">IF(ISNUMBER(C25),C25*100,0)</f>
        <v>0.00124109</v>
      </c>
      <c r="E25" s="51" t="n">
        <v>0</v>
      </c>
      <c r="F25" s="51" t="n">
        <v>0</v>
      </c>
      <c r="G25" s="51" t="n">
        <v>2</v>
      </c>
      <c r="H25" s="51" t="n">
        <f aca="false">COUNTIF('Ecosystem extent'!$B$1:$B$2,'Seagrass extent'!A25)</f>
        <v>0</v>
      </c>
      <c r="I25" s="165" t="n">
        <f aca="false">IF(H25=0,D25,0)</f>
        <v>0.00124109</v>
      </c>
    </row>
    <row r="26" customFormat="false" ht="12.75" hidden="false" customHeight="true" outlineLevel="0" collapsed="false">
      <c r="A26" s="40" t="s">
        <v>252</v>
      </c>
      <c r="B26" s="56" t="str">
        <f aca="false" t="array" ref="B26:B26">INDEX(Countries!$D$2:$D$255, MATCH($A26, Countries!$B$2:$B$255, 0))</f>
        <v>BRA</v>
      </c>
      <c r="C26" s="70" t="n">
        <v>426.4819117</v>
      </c>
      <c r="D26" s="51" t="n">
        <f aca="false">IF(ISNUMBER(C26),C26*100,0)</f>
        <v>42648.19117</v>
      </c>
      <c r="E26" s="51" t="n">
        <v>0.980516292</v>
      </c>
      <c r="F26" s="51" t="n">
        <v>0.229908061</v>
      </c>
      <c r="G26" s="51" t="n">
        <v>2</v>
      </c>
      <c r="H26" s="51" t="n">
        <f aca="false">COUNTIF('Ecosystem extent'!$B$1:$B$2,'Seagrass extent'!A26)</f>
        <v>0</v>
      </c>
      <c r="I26" s="51" t="n">
        <f aca="false">IF(H26=0,D26,0)</f>
        <v>42648.19117</v>
      </c>
    </row>
    <row r="27" customFormat="false" ht="12.75" hidden="false" customHeight="true" outlineLevel="0" collapsed="false">
      <c r="A27" s="40" t="s">
        <v>247</v>
      </c>
      <c r="B27" s="56" t="str">
        <f aca="false" t="array" ref="B27:B27">INDEX(Countries!$D$2:$D$255, MATCH($A27, Countries!$B$2:$B$255, 0))</f>
        <v>BRB</v>
      </c>
      <c r="C27" s="70" t="n">
        <v>89.62936045</v>
      </c>
      <c r="D27" s="51" t="n">
        <f aca="false">IF(ISNUMBER(C27),C27*100,0)</f>
        <v>8962.936045</v>
      </c>
      <c r="E27" s="51" t="n">
        <v>0</v>
      </c>
      <c r="F27" s="51" t="n">
        <v>0</v>
      </c>
      <c r="G27" s="51" t="n">
        <v>2</v>
      </c>
      <c r="H27" s="51" t="n">
        <f aca="false">COUNTIF('Ecosystem extent'!$B$1:$B$2,'Seagrass extent'!A27)</f>
        <v>0</v>
      </c>
      <c r="I27" s="51" t="n">
        <f aca="false">IF(H27=0,D27,0)</f>
        <v>8962.936045</v>
      </c>
    </row>
    <row r="28" customFormat="false" ht="12.75" hidden="false" customHeight="true" outlineLevel="0" collapsed="false">
      <c r="A28" s="40" t="s">
        <v>362</v>
      </c>
      <c r="B28" s="56" t="str">
        <f aca="false" t="array" ref="B28:B28">INDEX(Countries!$D$2:$D$255, MATCH($A28, Countries!$B$2:$B$255, 0))</f>
        <v>CAN</v>
      </c>
      <c r="C28" s="70" t="n">
        <v>301.9091411</v>
      </c>
      <c r="D28" s="51" t="n">
        <f aca="false">IF(ISNUMBER(C28),C28*100,0)</f>
        <v>30190.91411</v>
      </c>
      <c r="E28" s="51" t="n">
        <v>70.0127912</v>
      </c>
      <c r="F28" s="51" t="n">
        <v>23.19002033</v>
      </c>
      <c r="G28" s="51" t="n">
        <v>2</v>
      </c>
      <c r="H28" s="51" t="n">
        <f aca="false">COUNTIF('Ecosystem extent'!$B$1:$B$2,'Seagrass extent'!A28)</f>
        <v>0</v>
      </c>
      <c r="I28" s="51" t="n">
        <f aca="false">IF(H28=0,D28,0)</f>
        <v>30190.91411</v>
      </c>
    </row>
    <row r="29" customFormat="false" ht="12.75" hidden="false" customHeight="true" outlineLevel="0" collapsed="false">
      <c r="A29" s="40" t="s">
        <v>462</v>
      </c>
      <c r="B29" s="56" t="str">
        <f aca="false" t="array" ref="B29:B29">INDEX(Countries!$D$2:$D$255, MATCH($A29, Countries!$B$2:$B$255, 0))</f>
        <v>CCK</v>
      </c>
      <c r="C29" s="70" t="n">
        <v>215.1809258</v>
      </c>
      <c r="D29" s="51" t="n">
        <f aca="false">IF(ISNUMBER(C29),C29*100,0)</f>
        <v>21518.09258</v>
      </c>
      <c r="E29" s="51" t="n">
        <v>0</v>
      </c>
      <c r="F29" s="51" t="n">
        <v>0</v>
      </c>
      <c r="G29" s="51" t="n">
        <v>2</v>
      </c>
      <c r="H29" s="51" t="n">
        <f aca="false">COUNTIF('Ecosystem extent'!$B$1:$B$2,'Seagrass extent'!A29)</f>
        <v>0</v>
      </c>
      <c r="I29" s="51" t="n">
        <f aca="false">IF(H29=0,D29,0)</f>
        <v>21518.09258</v>
      </c>
    </row>
    <row r="30" customFormat="false" ht="12.75" hidden="false" customHeight="true" outlineLevel="0" collapsed="false">
      <c r="A30" s="40" t="s">
        <v>387</v>
      </c>
      <c r="B30" s="56" t="str">
        <f aca="false" t="array" ref="B30:B30">INDEX(Countries!$D$2:$D$255, MATCH($A30, Countries!$B$2:$B$255, 0))</f>
        <v>CHL</v>
      </c>
      <c r="C30" s="164" t="n">
        <v>3.10266E-006</v>
      </c>
      <c r="D30" s="165" t="n">
        <f aca="false">IF(ISNUMBER(C30),C30*100,0)</f>
        <v>0.000310266</v>
      </c>
      <c r="E30" s="51" t="n">
        <v>0</v>
      </c>
      <c r="F30" s="51" t="n">
        <v>0</v>
      </c>
      <c r="G30" s="51" t="n">
        <v>2</v>
      </c>
      <c r="H30" s="51" t="n">
        <f aca="false">COUNTIF('Ecosystem extent'!$B$1:$B$2,'Seagrass extent'!A30)</f>
        <v>0</v>
      </c>
      <c r="I30" s="165" t="n">
        <f aca="false">IF(H30=0,D30,0)</f>
        <v>0.000310266</v>
      </c>
    </row>
    <row r="31" customFormat="false" ht="12.75" hidden="false" customHeight="true" outlineLevel="0" collapsed="false">
      <c r="A31" s="40" t="s">
        <v>153</v>
      </c>
      <c r="B31" s="56" t="str">
        <f aca="false" t="array" ref="B31:B31">INDEX(Countries!$D$2:$D$255, MATCH($A31, Countries!$B$2:$B$255, 0))</f>
        <v>CHN</v>
      </c>
      <c r="C31" s="70" t="n">
        <v>8029.679767</v>
      </c>
      <c r="D31" s="51" t="n">
        <f aca="false">IF(ISNUMBER(C31),C31*100,0)</f>
        <v>802967.9767</v>
      </c>
      <c r="E31" s="51" t="n">
        <v>0.316748538</v>
      </c>
      <c r="F31" s="51" t="n">
        <v>0.003944722</v>
      </c>
      <c r="G31" s="51" t="n">
        <v>2</v>
      </c>
      <c r="H31" s="51" t="n">
        <f aca="false">COUNTIF('Ecosystem extent'!$B$1:$B$2,'Seagrass extent'!A31)</f>
        <v>0</v>
      </c>
      <c r="I31" s="51" t="n">
        <f aca="false">IF(H31=0,D31,0)</f>
        <v>802967.9767</v>
      </c>
    </row>
    <row r="32" customFormat="false" ht="12.75" hidden="false" customHeight="true" outlineLevel="0" collapsed="false">
      <c r="A32" s="40" t="s">
        <v>151</v>
      </c>
      <c r="B32" s="56" t="str">
        <f aca="false" t="array" ref="B32:B32">INDEX(Countries!$D$2:$D$255, MATCH($A32, Countries!$B$2:$B$255, 0))</f>
        <v>COL</v>
      </c>
      <c r="C32" s="70" t="n">
        <v>430.8011439</v>
      </c>
      <c r="D32" s="51" t="n">
        <f aca="false">IF(ISNUMBER(C32),C32*100,0)</f>
        <v>43080.11439</v>
      </c>
      <c r="E32" s="51" t="n">
        <v>189.2413375</v>
      </c>
      <c r="F32" s="51" t="n">
        <v>43.92777043</v>
      </c>
      <c r="G32" s="51" t="n">
        <v>2</v>
      </c>
      <c r="H32" s="51" t="n">
        <f aca="false">COUNTIF('Ecosystem extent'!$B$1:$B$2,'Seagrass extent'!A32)</f>
        <v>0</v>
      </c>
      <c r="I32" s="51" t="n">
        <f aca="false">IF(H32=0,D32,0)</f>
        <v>43080.11439</v>
      </c>
    </row>
    <row r="33" customFormat="false" ht="12.75" hidden="false" customHeight="true" outlineLevel="0" collapsed="false">
      <c r="A33" s="40" t="s">
        <v>258</v>
      </c>
      <c r="B33" s="56" t="str">
        <f aca="false" t="array" ref="B33:B33">INDEX(Countries!$D$2:$D$255, MATCH($A33, Countries!$B$2:$B$255, 0))</f>
        <v>COM</v>
      </c>
      <c r="C33" s="70" t="n">
        <v>1265.150038</v>
      </c>
      <c r="D33" s="51" t="n">
        <f aca="false">IF(ISNUMBER(C33),C33*100,0)</f>
        <v>126515.0038</v>
      </c>
      <c r="E33" s="51" t="n">
        <v>56.63725214</v>
      </c>
      <c r="F33" s="51" t="n">
        <v>4.476722163</v>
      </c>
      <c r="G33" s="51" t="n">
        <v>2</v>
      </c>
      <c r="H33" s="51" t="n">
        <f aca="false">COUNTIF('Ecosystem extent'!$B$1:$B$2,'Seagrass extent'!A33)</f>
        <v>0</v>
      </c>
      <c r="I33" s="51" t="n">
        <f aca="false">IF(H33=0,D33,0)</f>
        <v>126515.0038</v>
      </c>
    </row>
    <row r="34" customFormat="false" ht="12.75" hidden="false" customHeight="true" outlineLevel="0" collapsed="false">
      <c r="A34" s="40" t="s">
        <v>260</v>
      </c>
      <c r="B34" s="56" t="str">
        <f aca="false" t="array" ref="B34:B34">INDEX(Countries!$D$2:$D$255, MATCH($A34, Countries!$B$2:$B$255, 0))</f>
        <v>CRI</v>
      </c>
      <c r="C34" s="164" t="n">
        <v>1.86161E-005</v>
      </c>
      <c r="D34" s="165" t="n">
        <f aca="false">IF(ISNUMBER(C34),C34*100,0)</f>
        <v>0.00186161</v>
      </c>
      <c r="E34" s="165" t="n">
        <v>1.55134E-005</v>
      </c>
      <c r="F34" s="51" t="n">
        <v>83.33335481</v>
      </c>
      <c r="G34" s="51" t="n">
        <v>2</v>
      </c>
      <c r="H34" s="51" t="n">
        <f aca="false">COUNTIF('Ecosystem extent'!$B$1:$B$2,'Seagrass extent'!A34)</f>
        <v>0</v>
      </c>
      <c r="I34" s="165" t="n">
        <f aca="false">IF(H34=0,D34,0)</f>
        <v>0.00186161</v>
      </c>
    </row>
    <row r="35" customFormat="false" ht="12.75" hidden="false" customHeight="true" outlineLevel="0" collapsed="false">
      <c r="A35" s="40" t="s">
        <v>262</v>
      </c>
      <c r="B35" s="56" t="str">
        <f aca="false" t="array" ref="B35:B35">INDEX(Countries!$D$2:$D$255, MATCH($A35, Countries!$B$2:$B$255, 0))</f>
        <v>CUB</v>
      </c>
      <c r="C35" s="70" t="n">
        <v>13906.05757</v>
      </c>
      <c r="D35" s="51" t="n">
        <f aca="false">IF(ISNUMBER(C35),C35*100,0)</f>
        <v>1390605.757</v>
      </c>
      <c r="E35" s="51" t="n">
        <v>6029.74849</v>
      </c>
      <c r="F35" s="51" t="n">
        <v>43.36058914</v>
      </c>
      <c r="G35" s="51" t="n">
        <v>2</v>
      </c>
      <c r="H35" s="51" t="n">
        <f aca="false">COUNTIF('Ecosystem extent'!$B$1:$B$2,'Seagrass extent'!A35)</f>
        <v>0</v>
      </c>
      <c r="I35" s="51" t="n">
        <f aca="false">IF(H35=0,D35,0)</f>
        <v>1390605.757</v>
      </c>
    </row>
    <row r="36" customFormat="false" ht="12.75" hidden="false" customHeight="true" outlineLevel="0" collapsed="false">
      <c r="A36" s="40" t="s">
        <v>263</v>
      </c>
      <c r="B36" s="56" t="str">
        <f aca="false" t="array" ref="B36:B36">INDEX(Countries!$D$2:$D$255, MATCH($A36, Countries!$B$2:$B$255, 0))</f>
        <v>CUW</v>
      </c>
      <c r="C36" s="164" t="n">
        <v>4.03345E-005</v>
      </c>
      <c r="D36" s="165" t="n">
        <f aca="false">IF(ISNUMBER(C36),C36*100,0)</f>
        <v>0.00403345</v>
      </c>
      <c r="E36" s="165" t="n">
        <v>9.30796E-006</v>
      </c>
      <c r="F36" s="51" t="n">
        <v>23.07691359</v>
      </c>
      <c r="G36" s="51" t="n">
        <v>2</v>
      </c>
      <c r="H36" s="51" t="n">
        <f aca="false">COUNTIF('Ecosystem extent'!$B$1:$B$2,'Seagrass extent'!A36)</f>
        <v>0</v>
      </c>
      <c r="I36" s="165" t="n">
        <f aca="false">IF(H36=0,D36,0)</f>
        <v>0.00403345</v>
      </c>
    </row>
    <row r="37" customFormat="false" ht="12.75" hidden="false" customHeight="true" outlineLevel="0" collapsed="false">
      <c r="A37" s="40" t="s">
        <v>463</v>
      </c>
      <c r="B37" s="56" t="str">
        <f aca="false" t="array" ref="B37:B37">INDEX(Countries!$D$2:$D$255, MATCH($A37, Countries!$B$2:$B$255, 0))</f>
        <v>CXR</v>
      </c>
      <c r="C37" s="70" t="n">
        <v>158.4674232</v>
      </c>
      <c r="D37" s="51" t="n">
        <f aca="false">IF(ISNUMBER(C37),C37*100,0)</f>
        <v>15846.74232</v>
      </c>
      <c r="E37" s="51" t="n">
        <v>11.30102722</v>
      </c>
      <c r="F37" s="51" t="n">
        <v>7.131451372</v>
      </c>
      <c r="G37" s="51" t="n">
        <v>2</v>
      </c>
      <c r="H37" s="51" t="n">
        <f aca="false">COUNTIF('Ecosystem extent'!$B$1:$B$2,'Seagrass extent'!A37)</f>
        <v>0</v>
      </c>
      <c r="I37" s="51" t="n">
        <f aca="false">IF(H37=0,D37,0)</f>
        <v>15846.74232</v>
      </c>
    </row>
    <row r="38" customFormat="false" ht="12.75" hidden="false" customHeight="true" outlineLevel="0" collapsed="false">
      <c r="A38" s="40" t="s">
        <v>918</v>
      </c>
      <c r="B38" s="56" t="str">
        <f aca="false" t="array" ref="B38:B38">INDEX(Countries!$D$2:$D$255, MATCH($A38, Countries!$B$2:$B$255, 0))</f>
        <v>CYM</v>
      </c>
      <c r="C38" s="70" t="n">
        <v>44.98452244</v>
      </c>
      <c r="D38" s="51" t="n">
        <f aca="false">IF(ISNUMBER(C38),C38*100,0)</f>
        <v>4498.452244</v>
      </c>
      <c r="E38" s="51" t="n">
        <v>3.051914694</v>
      </c>
      <c r="F38" s="51" t="n">
        <v>6.784366106</v>
      </c>
      <c r="G38" s="51" t="n">
        <v>2</v>
      </c>
      <c r="H38" s="51" t="n">
        <f aca="false">COUNTIF('Ecosystem extent'!$B$1:$B$2,'Seagrass extent'!A38)</f>
        <v>0</v>
      </c>
      <c r="I38" s="51" t="n">
        <f aca="false">IF(H38=0,D38,0)</f>
        <v>4498.452244</v>
      </c>
    </row>
    <row r="39" customFormat="false" ht="12.75" hidden="false" customHeight="true" outlineLevel="0" collapsed="false">
      <c r="A39" s="40" t="s">
        <v>367</v>
      </c>
      <c r="B39" s="56" t="str">
        <f aca="false" t="array" ref="B39:B39">INDEX(Countries!$D$2:$D$255, MATCH($A39, Countries!$B$2:$B$255, 0))</f>
        <v>CYP</v>
      </c>
      <c r="C39" s="70" t="n">
        <v>69.8779804</v>
      </c>
      <c r="D39" s="51" t="n">
        <f aca="false">IF(ISNUMBER(C39),C39*100,0)</f>
        <v>6987.79804</v>
      </c>
      <c r="E39" s="51" t="n">
        <v>45.54149521</v>
      </c>
      <c r="F39" s="51" t="n">
        <v>65.17288415</v>
      </c>
      <c r="G39" s="51" t="n">
        <v>2</v>
      </c>
      <c r="H39" s="51" t="n">
        <f aca="false">COUNTIF('Ecosystem extent'!$B$1:$B$2,'Seagrass extent'!A39)</f>
        <v>0</v>
      </c>
      <c r="I39" s="51" t="n">
        <f aca="false">IF(H39=0,D39,0)</f>
        <v>6987.79804</v>
      </c>
    </row>
    <row r="40" customFormat="false" ht="12.75" hidden="false" customHeight="true" outlineLevel="0" collapsed="false">
      <c r="A40" s="40" t="s">
        <v>363</v>
      </c>
      <c r="B40" s="56" t="str">
        <f aca="false" t="array" ref="B40:B40">INDEX(Countries!$D$2:$D$255, MATCH($A40, Countries!$B$2:$B$255, 0))</f>
        <v>DEU</v>
      </c>
      <c r="C40" s="70" t="n">
        <v>317.3085849</v>
      </c>
      <c r="D40" s="51" t="n">
        <f aca="false">IF(ISNUMBER(C40),C40*100,0)</f>
        <v>31730.85849</v>
      </c>
      <c r="E40" s="51" t="n">
        <v>317.1596276</v>
      </c>
      <c r="F40" s="51" t="n">
        <v>99.95305603</v>
      </c>
      <c r="G40" s="51" t="n">
        <v>2</v>
      </c>
      <c r="H40" s="51" t="n">
        <f aca="false">COUNTIF('Ecosystem extent'!$B$1:$B$2,'Seagrass extent'!A40)</f>
        <v>0</v>
      </c>
      <c r="I40" s="51" t="n">
        <f aca="false">IF(H40=0,D40,0)</f>
        <v>31730.85849</v>
      </c>
    </row>
    <row r="41" customFormat="false" ht="12.75" hidden="false" customHeight="true" outlineLevel="0" collapsed="false">
      <c r="A41" s="40" t="s">
        <v>266</v>
      </c>
      <c r="B41" s="56" t="str">
        <f aca="false" t="array" ref="B41:B41">INDEX(Countries!$D$2:$D$255, MATCH($A41, Countries!$B$2:$B$255, 0))</f>
        <v>DMA</v>
      </c>
      <c r="C41" s="70" t="n">
        <v>513.9320584</v>
      </c>
      <c r="D41" s="51" t="n">
        <f aca="false">IF(ISNUMBER(C41),C41*100,0)</f>
        <v>51393.20584</v>
      </c>
      <c r="E41" s="51" t="n">
        <v>6.609720523</v>
      </c>
      <c r="F41" s="51" t="n">
        <v>1.286107845</v>
      </c>
      <c r="G41" s="51" t="n">
        <v>2</v>
      </c>
      <c r="H41" s="51" t="n">
        <f aca="false">COUNTIF('Ecosystem extent'!$B$1:$B$2,'Seagrass extent'!A41)</f>
        <v>0</v>
      </c>
      <c r="I41" s="51" t="n">
        <f aca="false">IF(H41=0,D41,0)</f>
        <v>51393.20584</v>
      </c>
    </row>
    <row r="42" customFormat="false" ht="12.75" hidden="false" customHeight="true" outlineLevel="0" collapsed="false">
      <c r="A42" s="40" t="s">
        <v>357</v>
      </c>
      <c r="B42" s="56" t="str">
        <f aca="false" t="array" ref="B42:B42">INDEX(Countries!$D$2:$D$255, MATCH($A42, Countries!$B$2:$B$255, 0))</f>
        <v>DNK</v>
      </c>
      <c r="C42" s="70" t="n">
        <v>1182.111357</v>
      </c>
      <c r="D42" s="51" t="n">
        <f aca="false">IF(ISNUMBER(C42),C42*100,0)</f>
        <v>118211.1357</v>
      </c>
      <c r="E42" s="51" t="n">
        <v>624.7571642</v>
      </c>
      <c r="F42" s="51" t="n">
        <v>52.85095693</v>
      </c>
      <c r="G42" s="51" t="n">
        <v>2</v>
      </c>
      <c r="H42" s="51" t="n">
        <f aca="false">COUNTIF('Ecosystem extent'!$B$1:$B$2,'Seagrass extent'!A42)</f>
        <v>0</v>
      </c>
      <c r="I42" s="51" t="n">
        <f aca="false">IF(H42=0,D42,0)</f>
        <v>118211.1357</v>
      </c>
    </row>
    <row r="43" customFormat="false" ht="12.75" hidden="false" customHeight="true" outlineLevel="0" collapsed="false">
      <c r="A43" s="40" t="s">
        <v>960</v>
      </c>
      <c r="B43" s="56" t="str">
        <f aca="false" t="array" ref="B43:B43">INDEX(Countries!$D$2:$D$255, MATCH($A43, Countries!$B$2:$B$255, 0))</f>
        <v>DOM</v>
      </c>
      <c r="C43" s="70" t="n">
        <v>346.6921931</v>
      </c>
      <c r="D43" s="51" t="n">
        <f aca="false">IF(ISNUMBER(C43),C43*100,0)</f>
        <v>34669.21931</v>
      </c>
      <c r="E43" s="51" t="n">
        <v>86.04759415</v>
      </c>
      <c r="F43" s="51" t="n">
        <v>24.81959383</v>
      </c>
      <c r="G43" s="51" t="n">
        <v>2</v>
      </c>
      <c r="H43" s="51" t="n">
        <f aca="false">COUNTIF('Ecosystem extent'!$B$1:$B$2,'Seagrass extent'!A43)</f>
        <v>0</v>
      </c>
      <c r="I43" s="51" t="n">
        <f aca="false">IF(H43=0,D43,0)</f>
        <v>34669.21931</v>
      </c>
    </row>
    <row r="44" customFormat="false" ht="12.75" hidden="false" customHeight="true" outlineLevel="0" collapsed="false">
      <c r="A44" s="40" t="s">
        <v>370</v>
      </c>
      <c r="B44" s="56" t="str">
        <f aca="false" t="array" ref="B44:B44">INDEX(Countries!$D$2:$D$255, MATCH($A44, Countries!$B$2:$B$255, 0))</f>
        <v>DZA</v>
      </c>
      <c r="C44" s="70" t="n">
        <v>40.48320198</v>
      </c>
      <c r="D44" s="51" t="n">
        <f aca="false">IF(ISNUMBER(C44),C44*100,0)</f>
        <v>4048.320198</v>
      </c>
      <c r="E44" s="51" t="n">
        <v>0.02468952</v>
      </c>
      <c r="F44" s="51" t="n">
        <v>0.060987073</v>
      </c>
      <c r="G44" s="51" t="n">
        <v>2</v>
      </c>
      <c r="H44" s="51" t="n">
        <f aca="false">COUNTIF('Ecosystem extent'!$B$1:$B$2,'Seagrass extent'!A44)</f>
        <v>0</v>
      </c>
      <c r="I44" s="51" t="n">
        <f aca="false">IF(H44=0,D44,0)</f>
        <v>4048.320198</v>
      </c>
    </row>
    <row r="45" customFormat="false" ht="12.75" hidden="false" customHeight="true" outlineLevel="0" collapsed="false">
      <c r="A45" s="40" t="s">
        <v>268</v>
      </c>
      <c r="B45" s="56" t="str">
        <f aca="false" t="array" ref="B45:B45">INDEX(Countries!$D$2:$D$255, MATCH($A45, Countries!$B$2:$B$255, 0))</f>
        <v>EGY</v>
      </c>
      <c r="C45" s="70" t="n">
        <v>2438.731789</v>
      </c>
      <c r="D45" s="51" t="n">
        <f aca="false">IF(ISNUMBER(C45),C45*100,0)</f>
        <v>243873.1789</v>
      </c>
      <c r="E45" s="51" t="n">
        <v>470.0223349</v>
      </c>
      <c r="F45" s="51" t="n">
        <v>19.27322787</v>
      </c>
      <c r="G45" s="51" t="n">
        <v>2</v>
      </c>
      <c r="H45" s="51" t="n">
        <f aca="false">COUNTIF('Ecosystem extent'!$B$1:$B$2,'Seagrass extent'!A45)</f>
        <v>0</v>
      </c>
      <c r="I45" s="51" t="n">
        <f aca="false">IF(H45=0,D45,0)</f>
        <v>243873.1789</v>
      </c>
    </row>
    <row r="46" customFormat="false" ht="12.75" hidden="false" customHeight="true" outlineLevel="0" collapsed="false">
      <c r="A46" s="40" t="s">
        <v>271</v>
      </c>
      <c r="B46" s="56" t="str">
        <f aca="false" t="array" ref="B46:B46">INDEX(Countries!$D$2:$D$255, MATCH($A46, Countries!$B$2:$B$255, 0))</f>
        <v>ERI</v>
      </c>
      <c r="C46" s="70" t="n">
        <v>16.33345792</v>
      </c>
      <c r="D46" s="51" t="n">
        <f aca="false">IF(ISNUMBER(C46),C46*100,0)</f>
        <v>1633.345792</v>
      </c>
      <c r="E46" s="51" t="n">
        <v>0</v>
      </c>
      <c r="F46" s="51" t="n">
        <v>0</v>
      </c>
      <c r="G46" s="51" t="n">
        <v>2</v>
      </c>
      <c r="H46" s="51" t="n">
        <f aca="false">COUNTIF('Ecosystem extent'!$B$1:$B$2,'Seagrass extent'!A46)</f>
        <v>0</v>
      </c>
      <c r="I46" s="51" t="n">
        <f aca="false">IF(H46=0,D46,0)</f>
        <v>1633.345792</v>
      </c>
    </row>
    <row r="47" customFormat="false" ht="12.75" hidden="false" customHeight="true" outlineLevel="0" collapsed="false">
      <c r="A47" s="40" t="s">
        <v>424</v>
      </c>
      <c r="B47" s="56" t="str">
        <f aca="false" t="array" ref="B47:B47">INDEX(Countries!$D$2:$D$255, MATCH($A47, Countries!$B$2:$B$255, 0))</f>
        <v>ESH</v>
      </c>
      <c r="C47" s="164" t="n">
        <v>3.1026E-006</v>
      </c>
      <c r="D47" s="165" t="n">
        <f aca="false">IF(ISNUMBER(C47),C47*100,0)</f>
        <v>0.00031026</v>
      </c>
      <c r="E47" s="51" t="n">
        <v>0</v>
      </c>
      <c r="F47" s="51" t="n">
        <v>0</v>
      </c>
      <c r="G47" s="51" t="n">
        <v>2</v>
      </c>
      <c r="H47" s="51" t="n">
        <f aca="false">COUNTIF('Ecosystem extent'!$B$1:$B$2,'Seagrass extent'!A47)</f>
        <v>0</v>
      </c>
      <c r="I47" s="165" t="n">
        <f aca="false">IF(H47=0,D47,0)</f>
        <v>0.00031026</v>
      </c>
    </row>
    <row r="48" customFormat="false" ht="12.75" hidden="false" customHeight="true" outlineLevel="0" collapsed="false">
      <c r="A48" s="40" t="s">
        <v>355</v>
      </c>
      <c r="B48" s="56" t="str">
        <f aca="false" t="array" ref="B48:B48">INDEX(Countries!$D$2:$D$255, MATCH($A48, Countries!$B$2:$B$255, 0))</f>
        <v>ESP</v>
      </c>
      <c r="C48" s="70" t="n">
        <v>3100.361824</v>
      </c>
      <c r="D48" s="51" t="n">
        <f aca="false">IF(ISNUMBER(C48),C48*100,0)</f>
        <v>310036.1824</v>
      </c>
      <c r="E48" s="51" t="n">
        <v>2051.523017</v>
      </c>
      <c r="F48" s="51" t="n">
        <v>66.1704386</v>
      </c>
      <c r="G48" s="51" t="n">
        <v>2</v>
      </c>
      <c r="H48" s="51" t="n">
        <f aca="false">COUNTIF('Ecosystem extent'!$B$1:$B$2,'Seagrass extent'!A48)</f>
        <v>0</v>
      </c>
      <c r="I48" s="51" t="n">
        <f aca="false">IF(H48=0,D48,0)</f>
        <v>310036.1824</v>
      </c>
    </row>
    <row r="49" customFormat="false" ht="12.75" hidden="false" customHeight="true" outlineLevel="0" collapsed="false">
      <c r="A49" s="40" t="s">
        <v>388</v>
      </c>
      <c r="B49" s="56" t="str">
        <f aca="false" t="array" ref="B49:B49">INDEX(Countries!$D$2:$D$255, MATCH($A49, Countries!$B$2:$B$255, 0))</f>
        <v>EST</v>
      </c>
      <c r="C49" s="164" t="n">
        <v>3.10266E-005</v>
      </c>
      <c r="D49" s="165" t="n">
        <f aca="false">IF(ISNUMBER(C49),C49*100,0)</f>
        <v>0.00310266</v>
      </c>
      <c r="E49" s="165" t="n">
        <v>2.48213E-005</v>
      </c>
      <c r="F49" s="51" t="n">
        <v>80.00015781</v>
      </c>
      <c r="G49" s="51" t="n">
        <v>2</v>
      </c>
      <c r="H49" s="51" t="n">
        <f aca="false">COUNTIF('Ecosystem extent'!$B$1:$B$2,'Seagrass extent'!A49)</f>
        <v>0</v>
      </c>
      <c r="I49" s="165" t="n">
        <f aca="false">IF(H49=0,D49,0)</f>
        <v>0.00310266</v>
      </c>
    </row>
    <row r="50" customFormat="false" ht="12.75" hidden="false" customHeight="true" outlineLevel="0" collapsed="false">
      <c r="A50" s="40" t="s">
        <v>391</v>
      </c>
      <c r="B50" s="56" t="str">
        <f aca="false" t="array" ref="B50:B50">INDEX(Countries!$D$2:$D$255, MATCH($A50, Countries!$B$2:$B$255, 0))</f>
        <v>FIN</v>
      </c>
      <c r="C50" s="70" t="n">
        <v>0.000179954</v>
      </c>
      <c r="D50" s="51" t="n">
        <f aca="false">IF(ISNUMBER(C50),C50*100,0)</f>
        <v>0.0179954</v>
      </c>
      <c r="E50" s="165" t="n">
        <v>4.65401E-005</v>
      </c>
      <c r="F50" s="51" t="n">
        <v>25.86217868</v>
      </c>
      <c r="G50" s="51" t="n">
        <v>2</v>
      </c>
      <c r="H50" s="51" t="n">
        <f aca="false">COUNTIF('Ecosystem extent'!$B$1:$B$2,'Seagrass extent'!A50)</f>
        <v>0</v>
      </c>
      <c r="I50" s="51" t="n">
        <f aca="false">IF(H50=0,D50,0)</f>
        <v>0.0179954</v>
      </c>
    </row>
    <row r="51" customFormat="false" ht="12.75" hidden="false" customHeight="true" outlineLevel="0" collapsed="false">
      <c r="A51" s="40" t="s">
        <v>272</v>
      </c>
      <c r="B51" s="56" t="str">
        <f aca="false" t="array" ref="B51:B51">INDEX(Countries!$D$2:$D$255, MATCH($A51, Countries!$B$2:$B$255, 0))</f>
        <v>FJI</v>
      </c>
      <c r="C51" s="70" t="n">
        <v>1736.2906</v>
      </c>
      <c r="D51" s="51" t="n">
        <f aca="false">IF(ISNUMBER(C51),C51*100,0)</f>
        <v>173629.06</v>
      </c>
      <c r="E51" s="51" t="n">
        <v>288.1320362</v>
      </c>
      <c r="F51" s="51" t="n">
        <v>16.59468964</v>
      </c>
      <c r="G51" s="51" t="n">
        <v>2</v>
      </c>
      <c r="H51" s="51" t="n">
        <f aca="false">COUNTIF('Ecosystem extent'!$B$1:$B$2,'Seagrass extent'!A51)</f>
        <v>0</v>
      </c>
      <c r="I51" s="51" t="n">
        <f aca="false">IF(H51=0,D51,0)</f>
        <v>173629.06</v>
      </c>
    </row>
    <row r="52" customFormat="false" ht="12.75" hidden="false" customHeight="true" outlineLevel="0" collapsed="false">
      <c r="A52" s="40" t="s">
        <v>358</v>
      </c>
      <c r="B52" s="56" t="str">
        <f aca="false" t="array" ref="B52:B52">INDEX(Countries!$D$2:$D$255, MATCH($A52, Countries!$B$2:$B$255, 0))</f>
        <v>FRA</v>
      </c>
      <c r="C52" s="70" t="n">
        <v>1094.506548</v>
      </c>
      <c r="D52" s="51" t="n">
        <f aca="false">IF(ISNUMBER(C52),C52*100,0)</f>
        <v>109450.6548</v>
      </c>
      <c r="E52" s="51" t="n">
        <v>1057.256954</v>
      </c>
      <c r="F52" s="51" t="n">
        <v>96.59667689</v>
      </c>
      <c r="G52" s="51" t="n">
        <v>2</v>
      </c>
      <c r="H52" s="51" t="n">
        <f aca="false">COUNTIF('Ecosystem extent'!$B$1:$B$2,'Seagrass extent'!A52)</f>
        <v>0</v>
      </c>
      <c r="I52" s="51" t="n">
        <f aca="false">IF(H52=0,D52,0)</f>
        <v>109450.6548</v>
      </c>
    </row>
    <row r="53" customFormat="false" ht="12.75" hidden="false" customHeight="true" outlineLevel="0" collapsed="false">
      <c r="A53" s="40" t="s">
        <v>301</v>
      </c>
      <c r="B53" s="56" t="str">
        <f aca="false" t="array" ref="B53:B53">INDEX(Countries!$D$2:$D$255, MATCH($A53, Countries!$B$2:$B$255, 0))</f>
        <v>FSM</v>
      </c>
      <c r="C53" s="70" t="n">
        <v>1584.22135</v>
      </c>
      <c r="D53" s="51" t="n">
        <f aca="false">IF(ISNUMBER(C53),C53*100,0)</f>
        <v>158422.135</v>
      </c>
      <c r="E53" s="51" t="n">
        <v>0</v>
      </c>
      <c r="F53" s="51" t="n">
        <v>0</v>
      </c>
      <c r="G53" s="51" t="n">
        <v>2</v>
      </c>
      <c r="H53" s="51" t="n">
        <f aca="false">COUNTIF('Ecosystem extent'!$B$1:$B$2,'Seagrass extent'!A53)</f>
        <v>0</v>
      </c>
      <c r="I53" s="51" t="n">
        <f aca="false">IF(H53=0,D53,0)</f>
        <v>158422.135</v>
      </c>
    </row>
    <row r="54" customFormat="false" ht="12.75" hidden="false" customHeight="true" outlineLevel="0" collapsed="false">
      <c r="A54" s="40" t="s">
        <v>365</v>
      </c>
      <c r="B54" s="56" t="str">
        <f aca="false" t="array" ref="B54:B54">INDEX(Countries!$D$2:$D$255, MATCH($A54, Countries!$B$2:$B$255, 0))</f>
        <v>GBR</v>
      </c>
      <c r="C54" s="70" t="n">
        <v>149.2749843</v>
      </c>
      <c r="D54" s="51" t="n">
        <f aca="false">IF(ISNUMBER(C54),C54*100,0)</f>
        <v>14927.49843</v>
      </c>
      <c r="E54" s="51" t="n">
        <v>122.8425036</v>
      </c>
      <c r="F54" s="51" t="n">
        <v>82.2927594</v>
      </c>
      <c r="G54" s="51" t="n">
        <v>2</v>
      </c>
      <c r="H54" s="51" t="n">
        <f aca="false">COUNTIF('Ecosystem extent'!$B$1:$B$2,'Seagrass extent'!A54)</f>
        <v>0</v>
      </c>
      <c r="I54" s="51" t="n">
        <f aca="false">IF(H54=0,D54,0)</f>
        <v>14927.49843</v>
      </c>
    </row>
    <row r="55" customFormat="false" ht="12.75" hidden="false" customHeight="true" outlineLevel="0" collapsed="false">
      <c r="A55" s="40" t="s">
        <v>395</v>
      </c>
      <c r="B55" s="56" t="str">
        <f aca="false" t="array" ref="B55:B55">INDEX(Countries!$D$2:$D$255, MATCH($A55, Countries!$B$2:$B$255, 0))</f>
        <v>GGY</v>
      </c>
      <c r="C55" s="164" t="n">
        <v>1.24106E-005</v>
      </c>
      <c r="D55" s="165" t="n">
        <f aca="false">IF(ISNUMBER(C55),C55*100,0)</f>
        <v>0.00124106</v>
      </c>
      <c r="E55" s="51" t="n">
        <v>0</v>
      </c>
      <c r="F55" s="51" t="n">
        <v>0</v>
      </c>
      <c r="G55" s="51" t="n">
        <v>2</v>
      </c>
      <c r="H55" s="51" t="n">
        <f aca="false">COUNTIF('Ecosystem extent'!$B$1:$B$2,'Seagrass extent'!A55)</f>
        <v>0</v>
      </c>
      <c r="I55" s="165" t="n">
        <f aca="false">IF(H55=0,D55,0)</f>
        <v>0.00124106</v>
      </c>
    </row>
    <row r="56" customFormat="false" ht="12.75" hidden="false" customHeight="true" outlineLevel="0" collapsed="false">
      <c r="A56" s="40" t="s">
        <v>278</v>
      </c>
      <c r="B56" s="56" t="str">
        <f aca="false" t="array" ref="B56:B56">INDEX(Countries!$D$2:$D$255, MATCH($A56, Countries!$B$2:$B$255, 0))</f>
        <v>GHA</v>
      </c>
      <c r="C56" s="70" t="n">
        <v>2713.71099</v>
      </c>
      <c r="D56" s="51" t="n">
        <f aca="false">IF(ISNUMBER(C56),C56*100,0)</f>
        <v>271371.099</v>
      </c>
      <c r="E56" s="51" t="n">
        <v>0</v>
      </c>
      <c r="F56" s="51" t="n">
        <v>0</v>
      </c>
      <c r="G56" s="51" t="n">
        <v>2</v>
      </c>
      <c r="H56" s="51" t="n">
        <f aca="false">COUNTIF('Ecosystem extent'!$B$1:$B$2,'Seagrass extent'!A56)</f>
        <v>0</v>
      </c>
      <c r="I56" s="51" t="n">
        <f aca="false">IF(H56=0,D56,0)</f>
        <v>271371.099</v>
      </c>
    </row>
    <row r="57" customFormat="false" ht="12.75" hidden="false" customHeight="true" outlineLevel="0" collapsed="false">
      <c r="A57" s="40" t="s">
        <v>283</v>
      </c>
      <c r="B57" s="56" t="str">
        <f aca="false" t="array" ref="B57:B57">INDEX(Countries!$D$2:$D$255, MATCH($A57, Countries!$B$2:$B$255, 0))</f>
        <v>GIN</v>
      </c>
      <c r="C57" s="70" t="n">
        <v>12809.59674</v>
      </c>
      <c r="D57" s="51" t="n">
        <f aca="false">IF(ISNUMBER(C57),C57*100,0)</f>
        <v>1280959.674</v>
      </c>
      <c r="E57" s="51" t="n">
        <v>533.2489433</v>
      </c>
      <c r="F57" s="51" t="n">
        <v>4.162886266</v>
      </c>
      <c r="G57" s="51" t="n">
        <v>2</v>
      </c>
      <c r="H57" s="51" t="n">
        <f aca="false">COUNTIF('Ecosystem extent'!$B$1:$B$2,'Seagrass extent'!A57)</f>
        <v>0</v>
      </c>
      <c r="I57" s="51" t="n">
        <f aca="false">IF(H57=0,D57,0)</f>
        <v>1280959.674</v>
      </c>
    </row>
    <row r="58" customFormat="false" ht="12.75" hidden="false" customHeight="true" outlineLevel="0" collapsed="false">
      <c r="A58" s="40" t="s">
        <v>280</v>
      </c>
      <c r="B58" s="56" t="str">
        <f aca="false" t="array" ref="B58:B58">INDEX(Countries!$D$2:$D$255, MATCH($A58, Countries!$B$2:$B$255, 0))</f>
        <v>GLP</v>
      </c>
      <c r="C58" s="70" t="n">
        <v>758.3864038</v>
      </c>
      <c r="D58" s="51" t="n">
        <f aca="false">IF(ISNUMBER(C58),C58*100,0)</f>
        <v>75838.64038</v>
      </c>
      <c r="E58" s="51" t="n">
        <v>742.8487499</v>
      </c>
      <c r="F58" s="51" t="n">
        <v>97.95122199</v>
      </c>
      <c r="G58" s="51" t="n">
        <v>2</v>
      </c>
      <c r="H58" s="51" t="n">
        <f aca="false">COUNTIF('Ecosystem extent'!$B$1:$B$2,'Seagrass extent'!A58)</f>
        <v>0</v>
      </c>
      <c r="I58" s="51" t="n">
        <f aca="false">IF(H58=0,D58,0)</f>
        <v>75838.64038</v>
      </c>
    </row>
    <row r="59" customFormat="false" ht="12.75" hidden="false" customHeight="true" outlineLevel="0" collapsed="false">
      <c r="A59" s="40" t="s">
        <v>284</v>
      </c>
      <c r="B59" s="56" t="str">
        <f aca="false" t="array" ref="B59:B59">INDEX(Countries!$D$2:$D$255, MATCH($A59, Countries!$B$2:$B$255, 0))</f>
        <v>GNB</v>
      </c>
      <c r="C59" s="70" t="n">
        <v>15318.29862</v>
      </c>
      <c r="D59" s="51" t="n">
        <f aca="false">IF(ISNUMBER(C59),C59*100,0)</f>
        <v>1531829.862</v>
      </c>
      <c r="E59" s="51" t="n">
        <v>2341.016473</v>
      </c>
      <c r="F59" s="51" t="n">
        <v>15.28248359</v>
      </c>
      <c r="G59" s="51" t="n">
        <v>2</v>
      </c>
      <c r="H59" s="51" t="n">
        <f aca="false">COUNTIF('Ecosystem extent'!$B$1:$B$2,'Seagrass extent'!A59)</f>
        <v>0</v>
      </c>
      <c r="I59" s="51" t="n">
        <f aca="false">IF(H59=0,D59,0)</f>
        <v>1531829.862</v>
      </c>
    </row>
    <row r="60" customFormat="false" ht="12.75" hidden="false" customHeight="true" outlineLevel="0" collapsed="false">
      <c r="A60" s="40" t="s">
        <v>361</v>
      </c>
      <c r="B60" s="56" t="str">
        <f aca="false" t="array" ref="B60:B60">INDEX(Countries!$D$2:$D$255, MATCH($A60, Countries!$B$2:$B$255, 0))</f>
        <v>GRC</v>
      </c>
      <c r="C60" s="70" t="n">
        <v>626.4325698</v>
      </c>
      <c r="D60" s="51" t="n">
        <f aca="false">IF(ISNUMBER(C60),C60*100,0)</f>
        <v>62643.25698</v>
      </c>
      <c r="E60" s="51" t="n">
        <v>570.9029914</v>
      </c>
      <c r="F60" s="51" t="n">
        <v>91.13558568</v>
      </c>
      <c r="G60" s="51" t="n">
        <v>2</v>
      </c>
      <c r="H60" s="51" t="n">
        <f aca="false">COUNTIF('Ecosystem extent'!$B$1:$B$2,'Seagrass extent'!A60)</f>
        <v>0</v>
      </c>
      <c r="I60" s="51" t="n">
        <f aca="false">IF(H60=0,D60,0)</f>
        <v>62643.25698</v>
      </c>
    </row>
    <row r="61" customFormat="false" ht="12.75" hidden="false" customHeight="true" outlineLevel="0" collapsed="false">
      <c r="A61" s="40" t="s">
        <v>279</v>
      </c>
      <c r="B61" s="56" t="str">
        <f aca="false" t="array" ref="B61:B61">INDEX(Countries!$D$2:$D$255, MATCH($A61, Countries!$B$2:$B$255, 0))</f>
        <v>GRD</v>
      </c>
      <c r="C61" s="70" t="n">
        <v>9.917503395</v>
      </c>
      <c r="D61" s="51" t="n">
        <f aca="false">IF(ISNUMBER(C61),C61*100,0)</f>
        <v>991.7503395</v>
      </c>
      <c r="E61" s="51" t="n">
        <v>0.693755178</v>
      </c>
      <c r="F61" s="51" t="n">
        <v>6.995260303</v>
      </c>
      <c r="G61" s="51" t="n">
        <v>2</v>
      </c>
      <c r="H61" s="51" t="n">
        <f aca="false">COUNTIF('Ecosystem extent'!$B$1:$B$2,'Seagrass extent'!A61)</f>
        <v>0</v>
      </c>
      <c r="I61" s="51" t="n">
        <f aca="false">IF(H61=0,D61,0)</f>
        <v>991.7503395</v>
      </c>
    </row>
    <row r="62" customFormat="false" ht="12.75" hidden="false" customHeight="true" outlineLevel="0" collapsed="false">
      <c r="A62" s="40" t="s">
        <v>394</v>
      </c>
      <c r="B62" s="56" t="str">
        <f aca="false" t="array" ref="B62:B62">INDEX(Countries!$D$2:$D$255, MATCH($A62, Countries!$B$2:$B$255, 0))</f>
        <v>GRL</v>
      </c>
      <c r="C62" s="164" t="n">
        <v>9.30797E-006</v>
      </c>
      <c r="D62" s="165" t="n">
        <f aca="false">IF(ISNUMBER(C62),C62*100,0)</f>
        <v>0.000930797</v>
      </c>
      <c r="E62" s="51" t="n">
        <v>0</v>
      </c>
      <c r="F62" s="51" t="n">
        <v>0</v>
      </c>
      <c r="G62" s="51" t="n">
        <v>2</v>
      </c>
      <c r="H62" s="51" t="n">
        <f aca="false">COUNTIF('Ecosystem extent'!$B$1:$B$2,'Seagrass extent'!A62)</f>
        <v>0</v>
      </c>
      <c r="I62" s="165" t="n">
        <f aca="false">IF(H62=0,D62,0)</f>
        <v>0.000930797</v>
      </c>
    </row>
    <row r="63" customFormat="false" ht="12.75" hidden="false" customHeight="true" outlineLevel="0" collapsed="false">
      <c r="A63" s="40" t="s">
        <v>282</v>
      </c>
      <c r="B63" s="56" t="str">
        <f aca="false" t="array" ref="B63:B63">INDEX(Countries!$D$2:$D$255, MATCH($A63, Countries!$B$2:$B$255, 0))</f>
        <v>GTM</v>
      </c>
      <c r="C63" s="70" t="n">
        <v>0.18324354</v>
      </c>
      <c r="D63" s="51" t="n">
        <f aca="false">IF(ISNUMBER(C63),C63*100,0)</f>
        <v>18.324354</v>
      </c>
      <c r="E63" s="51" t="n">
        <v>0.130607527</v>
      </c>
      <c r="F63" s="51" t="n">
        <v>71.27537852</v>
      </c>
      <c r="G63" s="51" t="n">
        <v>2</v>
      </c>
      <c r="H63" s="51" t="n">
        <f aca="false">COUNTIF('Ecosystem extent'!$B$1:$B$2,'Seagrass extent'!A63)</f>
        <v>0</v>
      </c>
      <c r="I63" s="51" t="n">
        <f aca="false">IF(H63=0,D63,0)</f>
        <v>18.324354</v>
      </c>
    </row>
    <row r="64" customFormat="false" ht="12.75" hidden="false" customHeight="true" outlineLevel="0" collapsed="false">
      <c r="A64" s="40" t="s">
        <v>281</v>
      </c>
      <c r="B64" s="56" t="str">
        <f aca="false" t="array" ref="B64:B64">INDEX(Countries!$D$2:$D$255, MATCH($A64, Countries!$B$2:$B$255, 0))</f>
        <v>GUM</v>
      </c>
      <c r="C64" s="70" t="n">
        <v>473.2747876</v>
      </c>
      <c r="D64" s="51" t="n">
        <f aca="false">IF(ISNUMBER(C64),C64*100,0)</f>
        <v>47327.47876</v>
      </c>
      <c r="E64" s="51" t="n">
        <v>39.48295888</v>
      </c>
      <c r="F64" s="51" t="n">
        <v>8.342502055</v>
      </c>
      <c r="G64" s="51" t="n">
        <v>2</v>
      </c>
      <c r="H64" s="51" t="n">
        <f aca="false">COUNTIF('Ecosystem extent'!$B$1:$B$2,'Seagrass extent'!A64)</f>
        <v>0</v>
      </c>
      <c r="I64" s="51" t="n">
        <f aca="false">IF(H64=0,D64,0)</f>
        <v>47327.47876</v>
      </c>
    </row>
    <row r="65" customFormat="false" ht="12.75" hidden="false" customHeight="true" outlineLevel="0" collapsed="false">
      <c r="A65" s="40" t="s">
        <v>1039</v>
      </c>
      <c r="B65" s="56" t="str">
        <f aca="false" t="array" ref="B65:B65">INDEX(Countries!$D$2:$D$255, MATCH($A65, Countries!$B$2:$B$255, 0))</f>
        <v>HKG</v>
      </c>
      <c r="C65" s="70" t="n">
        <v>45.36796876</v>
      </c>
      <c r="D65" s="51" t="n">
        <f aca="false">IF(ISNUMBER(C65),C65*100,0)</f>
        <v>4536.796876</v>
      </c>
      <c r="E65" s="51" t="n">
        <v>5.727787317</v>
      </c>
      <c r="F65" s="51" t="n">
        <v>12.62517912</v>
      </c>
      <c r="G65" s="51" t="n">
        <v>2</v>
      </c>
      <c r="H65" s="51" t="n">
        <f aca="false">COUNTIF('Ecosystem extent'!$B$1:$B$2,'Seagrass extent'!A65)</f>
        <v>0</v>
      </c>
      <c r="I65" s="51" t="n">
        <f aca="false">IF(H65=0,D65,0)</f>
        <v>4536.796876</v>
      </c>
    </row>
    <row r="66" customFormat="false" ht="12.75" hidden="false" customHeight="true" outlineLevel="0" collapsed="false">
      <c r="A66" s="40" t="s">
        <v>287</v>
      </c>
      <c r="B66" s="56" t="str">
        <f aca="false" t="array" ref="B66:B66">INDEX(Countries!$D$2:$D$255, MATCH($A66, Countries!$B$2:$B$255, 0))</f>
        <v>HND</v>
      </c>
      <c r="C66" s="70" t="n">
        <v>2739.154467</v>
      </c>
      <c r="D66" s="51" t="n">
        <f aca="false">IF(ISNUMBER(C66),C66*100,0)</f>
        <v>273915.4467</v>
      </c>
      <c r="E66" s="51" t="n">
        <v>731.8685515</v>
      </c>
      <c r="F66" s="51" t="n">
        <v>26.71877619</v>
      </c>
      <c r="G66" s="51" t="n">
        <v>2</v>
      </c>
      <c r="H66" s="51" t="n">
        <f aca="false">COUNTIF('Ecosystem extent'!$B$1:$B$2,'Seagrass extent'!A66)</f>
        <v>0</v>
      </c>
      <c r="I66" s="51" t="n">
        <f aca="false">IF(H66=0,D66,0)</f>
        <v>273915.4467</v>
      </c>
    </row>
    <row r="67" customFormat="false" ht="12.75" hidden="false" customHeight="true" outlineLevel="0" collapsed="false">
      <c r="A67" s="40" t="s">
        <v>364</v>
      </c>
      <c r="B67" s="56" t="str">
        <f aca="false" t="array" ref="B67:B67">INDEX(Countries!$D$2:$D$255, MATCH($A67, Countries!$B$2:$B$255, 0))</f>
        <v>HRV</v>
      </c>
      <c r="C67" s="70" t="n">
        <v>299.6177049</v>
      </c>
      <c r="D67" s="51" t="n">
        <f aca="false">IF(ISNUMBER(C67),C67*100,0)</f>
        <v>29961.77049</v>
      </c>
      <c r="E67" s="51" t="n">
        <v>171.7716943</v>
      </c>
      <c r="F67" s="51" t="n">
        <v>57.33028839</v>
      </c>
      <c r="G67" s="51" t="n">
        <v>2</v>
      </c>
      <c r="H67" s="51" t="n">
        <f aca="false">COUNTIF('Ecosystem extent'!$B$1:$B$2,'Seagrass extent'!A67)</f>
        <v>0</v>
      </c>
      <c r="I67" s="51" t="n">
        <f aca="false">IF(H67=0,D67,0)</f>
        <v>29961.77049</v>
      </c>
    </row>
    <row r="68" customFormat="false" ht="12.75" hidden="false" customHeight="true" outlineLevel="0" collapsed="false">
      <c r="A68" s="40" t="s">
        <v>286</v>
      </c>
      <c r="B68" s="56" t="str">
        <f aca="false" t="array" ref="B68:B68">INDEX(Countries!$D$2:$D$255, MATCH($A68, Countries!$B$2:$B$255, 0))</f>
        <v>HTI</v>
      </c>
      <c r="C68" s="70" t="n">
        <v>748.6302821</v>
      </c>
      <c r="D68" s="51" t="n">
        <f aca="false">IF(ISNUMBER(C68),C68*100,0)</f>
        <v>74863.02821</v>
      </c>
      <c r="E68" s="51" t="n">
        <v>10.88962733</v>
      </c>
      <c r="F68" s="51" t="n">
        <v>1.454606845</v>
      </c>
      <c r="G68" s="51" t="n">
        <v>2</v>
      </c>
      <c r="H68" s="51" t="n">
        <f aca="false">COUNTIF('Ecosystem extent'!$B$1:$B$2,'Seagrass extent'!A68)</f>
        <v>0</v>
      </c>
      <c r="I68" s="51" t="n">
        <f aca="false">IF(H68=0,D68,0)</f>
        <v>74863.02821</v>
      </c>
    </row>
    <row r="69" customFormat="false" ht="12.75" hidden="false" customHeight="true" outlineLevel="0" collapsed="false">
      <c r="A69" s="40" t="s">
        <v>146</v>
      </c>
      <c r="B69" s="56" t="str">
        <f aca="false" t="array" ref="B69:B69">INDEX(Countries!$D$2:$D$255, MATCH($A69, Countries!$B$2:$B$255, 0))</f>
        <v>IDN</v>
      </c>
      <c r="C69" s="70" t="n">
        <v>17597.08315</v>
      </c>
      <c r="D69" s="51" t="n">
        <f aca="false">IF(ISNUMBER(C69),C69*100,0)</f>
        <v>1759708.315</v>
      </c>
      <c r="E69" s="51" t="n">
        <v>3548.055534</v>
      </c>
      <c r="F69" s="51" t="n">
        <v>20.16274802</v>
      </c>
      <c r="G69" s="51" t="n">
        <v>2</v>
      </c>
      <c r="H69" s="51" t="n">
        <f aca="false">COUNTIF('Ecosystem extent'!$B$1:$B$2,'Seagrass extent'!A69)</f>
        <v>0</v>
      </c>
      <c r="I69" s="51" t="n">
        <f aca="false">IF(H69=0,D69,0)</f>
        <v>1759708.315</v>
      </c>
    </row>
    <row r="70" customFormat="false" ht="12.75" hidden="false" customHeight="true" outlineLevel="0" collapsed="false">
      <c r="A70" s="40" t="s">
        <v>399</v>
      </c>
      <c r="B70" s="56" t="str">
        <f aca="false" t="array" ref="B70:B70">INDEX(Countries!$D$2:$D$255, MATCH($A70, Countries!$B$2:$B$255, 0))</f>
        <v>IMN</v>
      </c>
      <c r="C70" s="164" t="n">
        <v>6.51549E-005</v>
      </c>
      <c r="D70" s="165" t="n">
        <f aca="false">IF(ISNUMBER(C70),C70*100,0)</f>
        <v>0.00651549</v>
      </c>
      <c r="E70" s="165" t="n">
        <v>6.51549E-005</v>
      </c>
      <c r="F70" s="51" t="n">
        <v>100</v>
      </c>
      <c r="G70" s="51" t="n">
        <v>2</v>
      </c>
      <c r="H70" s="51" t="n">
        <f aca="false">COUNTIF('Ecosystem extent'!$B$1:$B$2,'Seagrass extent'!A70)</f>
        <v>0</v>
      </c>
      <c r="I70" s="165" t="n">
        <f aca="false">IF(H70=0,D70,0)</f>
        <v>0.00651549</v>
      </c>
    </row>
    <row r="71" customFormat="false" ht="12.75" hidden="false" customHeight="true" outlineLevel="0" collapsed="false">
      <c r="A71" s="40" t="s">
        <v>152</v>
      </c>
      <c r="B71" s="56" t="str">
        <f aca="false" t="array" ref="B71:B71">INDEX(Countries!$D$2:$D$255, MATCH($A71, Countries!$B$2:$B$255, 0))</f>
        <v>IND</v>
      </c>
      <c r="C71" s="70" t="n">
        <v>4229.409283</v>
      </c>
      <c r="D71" s="51" t="n">
        <f aca="false">IF(ISNUMBER(C71),C71*100,0)</f>
        <v>422940.9283</v>
      </c>
      <c r="E71" s="51" t="n">
        <v>0.001024088</v>
      </c>
      <c r="F71" s="165" t="n">
        <v>2.42135E-005</v>
      </c>
      <c r="G71" s="51" t="n">
        <v>2</v>
      </c>
      <c r="H71" s="51" t="n">
        <f aca="false">COUNTIF('Ecosystem extent'!$B$1:$B$2,'Seagrass extent'!A71)</f>
        <v>0</v>
      </c>
      <c r="I71" s="51" t="n">
        <f aca="false">IF(H71=0,D71,0)</f>
        <v>422940.9283</v>
      </c>
    </row>
    <row r="72" customFormat="false" ht="12.75" hidden="false" customHeight="true" outlineLevel="0" collapsed="false">
      <c r="A72" s="40" t="s">
        <v>398</v>
      </c>
      <c r="B72" s="56" t="str">
        <f aca="false" t="array" ref="B72:B72">INDEX(Countries!$D$2:$D$255, MATCH($A72, Countries!$B$2:$B$255, 0))</f>
        <v>IRL</v>
      </c>
      <c r="C72" s="70" t="n">
        <v>3.65161555</v>
      </c>
      <c r="D72" s="51" t="n">
        <f aca="false">IF(ISNUMBER(C72),C72*100,0)</f>
        <v>365.161555</v>
      </c>
      <c r="E72" s="51" t="n">
        <v>3.64957673</v>
      </c>
      <c r="F72" s="51" t="n">
        <v>99.94416661</v>
      </c>
      <c r="G72" s="51" t="n">
        <v>2</v>
      </c>
      <c r="H72" s="51" t="n">
        <f aca="false">COUNTIF('Ecosystem extent'!$B$1:$B$2,'Seagrass extent'!A72)</f>
        <v>0</v>
      </c>
      <c r="I72" s="51" t="n">
        <f aca="false">IF(H72=0,D72,0)</f>
        <v>365.161555</v>
      </c>
    </row>
    <row r="73" customFormat="false" ht="12.75" hidden="false" customHeight="true" outlineLevel="0" collapsed="false">
      <c r="A73" s="40" t="s">
        <v>288</v>
      </c>
      <c r="B73" s="56" t="str">
        <f aca="false" t="array" ref="B73:B73">INDEX(Countries!$D$2:$D$255, MATCH($A73, Countries!$B$2:$B$255, 0))</f>
        <v>IRN</v>
      </c>
      <c r="C73" s="70" t="n">
        <v>2704.38381</v>
      </c>
      <c r="D73" s="51" t="n">
        <f aca="false">IF(ISNUMBER(C73),C73*100,0)</f>
        <v>270438.381</v>
      </c>
      <c r="E73" s="51" t="n">
        <v>290.7007184</v>
      </c>
      <c r="F73" s="51" t="n">
        <v>10.74924045</v>
      </c>
      <c r="G73" s="51" t="n">
        <v>2</v>
      </c>
      <c r="H73" s="51" t="n">
        <f aca="false">COUNTIF('Ecosystem extent'!$B$1:$B$2,'Seagrass extent'!A73)</f>
        <v>0</v>
      </c>
      <c r="I73" s="51" t="n">
        <f aca="false">IF(H73=0,D73,0)</f>
        <v>270438.381</v>
      </c>
    </row>
    <row r="74" customFormat="false" ht="12.75" hidden="false" customHeight="true" outlineLevel="0" collapsed="false">
      <c r="A74" s="40" t="s">
        <v>397</v>
      </c>
      <c r="B74" s="56" t="str">
        <f aca="false" t="array" ref="B74:B74">INDEX(Countries!$D$2:$D$255, MATCH($A74, Countries!$B$2:$B$255, 0))</f>
        <v>IRQ</v>
      </c>
      <c r="C74" s="70" t="n">
        <v>74.87882738</v>
      </c>
      <c r="D74" s="51" t="n">
        <f aca="false">IF(ISNUMBER(C74),C74*100,0)</f>
        <v>7487.882738</v>
      </c>
      <c r="E74" s="51" t="n">
        <v>0</v>
      </c>
      <c r="F74" s="51" t="n">
        <v>0</v>
      </c>
      <c r="G74" s="51" t="n">
        <v>2</v>
      </c>
      <c r="H74" s="51" t="n">
        <f aca="false">COUNTIF('Ecosystem extent'!$B$1:$B$2,'Seagrass extent'!A74)</f>
        <v>0</v>
      </c>
      <c r="I74" s="51" t="n">
        <f aca="false">IF(H74=0,D74,0)</f>
        <v>7487.882738</v>
      </c>
    </row>
    <row r="75" customFormat="false" ht="12.75" hidden="false" customHeight="true" outlineLevel="0" collapsed="false">
      <c r="A75" s="40" t="s">
        <v>396</v>
      </c>
      <c r="B75" s="56" t="str">
        <f aca="false" t="array" ref="B75:B75">INDEX(Countries!$D$2:$D$255, MATCH($A75, Countries!$B$2:$B$255, 0))</f>
        <v>ISL</v>
      </c>
      <c r="C75" s="164" t="n">
        <v>8.99774E-005</v>
      </c>
      <c r="D75" s="165" t="n">
        <f aca="false">IF(ISNUMBER(C75),C75*100,0)</f>
        <v>0.00899774</v>
      </c>
      <c r="E75" s="165" t="n">
        <v>3.72321E-005</v>
      </c>
      <c r="F75" s="51" t="n">
        <v>41.37936807</v>
      </c>
      <c r="G75" s="51" t="n">
        <v>2</v>
      </c>
      <c r="H75" s="51" t="n">
        <f aca="false">COUNTIF('Ecosystem extent'!$B$1:$B$2,'Seagrass extent'!A75)</f>
        <v>0</v>
      </c>
      <c r="I75" s="165" t="n">
        <f aca="false">IF(H75=0,D75,0)</f>
        <v>0.00899774</v>
      </c>
    </row>
    <row r="76" customFormat="false" ht="12.75" hidden="false" customHeight="true" outlineLevel="0" collapsed="false">
      <c r="A76" s="40" t="s">
        <v>372</v>
      </c>
      <c r="B76" s="56" t="str">
        <f aca="false" t="array" ref="B76:B76">INDEX(Countries!$D$2:$D$255, MATCH($A76, Countries!$B$2:$B$255, 0))</f>
        <v>ISR</v>
      </c>
      <c r="C76" s="70" t="n">
        <v>17.39566938</v>
      </c>
      <c r="D76" s="51" t="n">
        <f aca="false">IF(ISNUMBER(C76),C76*100,0)</f>
        <v>1739.566938</v>
      </c>
      <c r="E76" s="51" t="n">
        <v>1.939634854</v>
      </c>
      <c r="F76" s="51" t="n">
        <v>11.15010185</v>
      </c>
      <c r="G76" s="51" t="n">
        <v>2</v>
      </c>
      <c r="H76" s="51" t="n">
        <f aca="false">COUNTIF('Ecosystem extent'!$B$1:$B$2,'Seagrass extent'!A76)</f>
        <v>0</v>
      </c>
      <c r="I76" s="51" t="n">
        <f aca="false">IF(H76=0,D76,0)</f>
        <v>1739.566938</v>
      </c>
    </row>
    <row r="77" customFormat="false" ht="12.75" hidden="false" customHeight="true" outlineLevel="0" collapsed="false">
      <c r="A77" s="40" t="s">
        <v>352</v>
      </c>
      <c r="B77" s="56" t="str">
        <f aca="false" t="array" ref="B77:B77">INDEX(Countries!$D$2:$D$255, MATCH($A77, Countries!$B$2:$B$255, 0))</f>
        <v>ITA</v>
      </c>
      <c r="C77" s="70" t="n">
        <v>3724.985608</v>
      </c>
      <c r="D77" s="51" t="n">
        <f aca="false">IF(ISNUMBER(C77),C77*100,0)</f>
        <v>372498.5608</v>
      </c>
      <c r="E77" s="51" t="n">
        <v>1842.900497</v>
      </c>
      <c r="F77" s="51" t="n">
        <v>49.47403001</v>
      </c>
      <c r="G77" s="51" t="n">
        <v>2</v>
      </c>
      <c r="H77" s="51" t="n">
        <f aca="false">COUNTIF('Ecosystem extent'!$B$1:$B$2,'Seagrass extent'!A77)</f>
        <v>0</v>
      </c>
      <c r="I77" s="51" t="n">
        <f aca="false">IF(H77=0,D77,0)</f>
        <v>372498.5608</v>
      </c>
    </row>
    <row r="78" customFormat="false" ht="12.75" hidden="false" customHeight="true" outlineLevel="0" collapsed="false">
      <c r="A78" s="40" t="s">
        <v>289</v>
      </c>
      <c r="B78" s="56" t="str">
        <f aca="false" t="array" ref="B78:B78">INDEX(Countries!$D$2:$D$255, MATCH($A78, Countries!$B$2:$B$255, 0))</f>
        <v>JAM</v>
      </c>
      <c r="C78" s="70" t="n">
        <v>791.6962023</v>
      </c>
      <c r="D78" s="51" t="n">
        <f aca="false">IF(ISNUMBER(C78),C78*100,0)</f>
        <v>79169.62023</v>
      </c>
      <c r="E78" s="51" t="n">
        <v>132.7625682</v>
      </c>
      <c r="F78" s="51" t="n">
        <v>16.76938298</v>
      </c>
      <c r="G78" s="51" t="n">
        <v>2</v>
      </c>
      <c r="H78" s="51" t="n">
        <f aca="false">COUNTIF('Ecosystem extent'!$B$1:$B$2,'Seagrass extent'!A78)</f>
        <v>0</v>
      </c>
      <c r="I78" s="51" t="n">
        <f aca="false">IF(H78=0,D78,0)</f>
        <v>79169.62023</v>
      </c>
    </row>
    <row r="79" customFormat="false" ht="12.75" hidden="false" customHeight="true" outlineLevel="0" collapsed="false">
      <c r="A79" s="40" t="s">
        <v>400</v>
      </c>
      <c r="B79" s="56" t="str">
        <f aca="false" t="array" ref="B79:B79">INDEX(Countries!$D$2:$D$255, MATCH($A79, Countries!$B$2:$B$255, 0))</f>
        <v>JEY</v>
      </c>
      <c r="C79" s="164" t="n">
        <v>4.03343E-005</v>
      </c>
      <c r="D79" s="165" t="n">
        <f aca="false">IF(ISNUMBER(C79),C79*100,0)</f>
        <v>0.00403343</v>
      </c>
      <c r="E79" s="165" t="n">
        <v>4.03343E-005</v>
      </c>
      <c r="F79" s="51" t="n">
        <v>100</v>
      </c>
      <c r="G79" s="51" t="n">
        <v>2</v>
      </c>
      <c r="H79" s="51" t="n">
        <f aca="false">COUNTIF('Ecosystem extent'!$B$1:$B$2,'Seagrass extent'!A79)</f>
        <v>0</v>
      </c>
      <c r="I79" s="165" t="n">
        <f aca="false">IF(H79=0,D79,0)</f>
        <v>0.00403343</v>
      </c>
    </row>
    <row r="80" customFormat="false" ht="12.75" hidden="false" customHeight="true" outlineLevel="0" collapsed="false">
      <c r="A80" s="40" t="s">
        <v>378</v>
      </c>
      <c r="B80" s="56" t="str">
        <f aca="false" t="array" ref="B80:B80">INDEX(Countries!$D$2:$D$255, MATCH($A80, Countries!$B$2:$B$255, 0))</f>
        <v>JOR</v>
      </c>
      <c r="C80" s="70" t="n">
        <v>1.37053977</v>
      </c>
      <c r="D80" s="51" t="n">
        <f aca="false">IF(ISNUMBER(C80),C80*100,0)</f>
        <v>137.053977</v>
      </c>
      <c r="E80" s="51" t="n">
        <v>0</v>
      </c>
      <c r="F80" s="51" t="n">
        <v>0</v>
      </c>
      <c r="G80" s="51" t="n">
        <v>2</v>
      </c>
      <c r="H80" s="51" t="n">
        <f aca="false">COUNTIF('Ecosystem extent'!$B$1:$B$2,'Seagrass extent'!A80)</f>
        <v>0</v>
      </c>
      <c r="I80" s="51" t="n">
        <f aca="false">IF(H80=0,D80,0)</f>
        <v>137.053977</v>
      </c>
    </row>
    <row r="81" customFormat="false" ht="12.75" hidden="false" customHeight="true" outlineLevel="0" collapsed="false">
      <c r="A81" s="40" t="s">
        <v>290</v>
      </c>
      <c r="B81" s="56" t="str">
        <f aca="false" t="array" ref="B81:B81">INDEX(Countries!$D$2:$D$255, MATCH($A81, Countries!$B$2:$B$255, 0))</f>
        <v>JPN</v>
      </c>
      <c r="C81" s="70" t="n">
        <v>473.7327756</v>
      </c>
      <c r="D81" s="51" t="n">
        <f aca="false">IF(ISNUMBER(C81),C81*100,0)</f>
        <v>47373.27756</v>
      </c>
      <c r="E81" s="51" t="n">
        <v>405.0927174</v>
      </c>
      <c r="F81" s="51" t="n">
        <v>85.51080657</v>
      </c>
      <c r="G81" s="51" t="n">
        <v>2</v>
      </c>
      <c r="H81" s="51" t="n">
        <f aca="false">COUNTIF('Ecosystem extent'!$B$1:$B$2,'Seagrass extent'!A81)</f>
        <v>0</v>
      </c>
      <c r="I81" s="51" t="n">
        <f aca="false">IF(H81=0,D81,0)</f>
        <v>47373.27756</v>
      </c>
    </row>
    <row r="82" customFormat="false" ht="12.75" hidden="false" customHeight="true" outlineLevel="0" collapsed="false">
      <c r="A82" s="40" t="s">
        <v>401</v>
      </c>
      <c r="B82" s="56" t="str">
        <f aca="false" t="array" ref="B82:B82">INDEX(Countries!$D$2:$D$255, MATCH($A82, Countries!$B$2:$B$255, 0))</f>
        <v>KAZ</v>
      </c>
      <c r="C82" s="164" t="n">
        <v>7.44645E-005</v>
      </c>
      <c r="D82" s="165" t="n">
        <f aca="false">IF(ISNUMBER(C82),C82*100,0)</f>
        <v>0.00744645</v>
      </c>
      <c r="E82" s="165" t="n">
        <v>3.10267E-005</v>
      </c>
      <c r="F82" s="51" t="n">
        <v>41.66644601</v>
      </c>
      <c r="G82" s="51" t="n">
        <v>2</v>
      </c>
      <c r="H82" s="51" t="n">
        <f aca="false">COUNTIF('Ecosystem extent'!$B$1:$B$2,'Seagrass extent'!A82)</f>
        <v>0</v>
      </c>
      <c r="I82" s="165" t="n">
        <f aca="false">IF(H82=0,D82,0)</f>
        <v>0.00744645</v>
      </c>
    </row>
    <row r="83" customFormat="false" ht="12.75" hidden="false" customHeight="true" outlineLevel="0" collapsed="false">
      <c r="A83" s="40" t="s">
        <v>149</v>
      </c>
      <c r="B83" s="56" t="str">
        <f aca="false" t="array" ref="B83:B83">INDEX(Countries!$D$2:$D$255, MATCH($A83, Countries!$B$2:$B$255, 0))</f>
        <v>KEN</v>
      </c>
      <c r="C83" s="70" t="n">
        <v>116.0616842</v>
      </c>
      <c r="D83" s="51" t="n">
        <f aca="false">IF(ISNUMBER(C83),C83*100,0)</f>
        <v>11606.16842</v>
      </c>
      <c r="E83" s="51" t="n">
        <v>72.61264681</v>
      </c>
      <c r="F83" s="51" t="n">
        <v>62.56384037</v>
      </c>
      <c r="G83" s="51" t="n">
        <v>2</v>
      </c>
      <c r="H83" s="51" t="n">
        <f aca="false">COUNTIF('Ecosystem extent'!$B$1:$B$2,'Seagrass extent'!A83)</f>
        <v>0</v>
      </c>
      <c r="I83" s="51" t="n">
        <f aca="false">IF(H83=0,D83,0)</f>
        <v>11606.16842</v>
      </c>
    </row>
    <row r="84" customFormat="false" ht="12.75" hidden="false" customHeight="true" outlineLevel="0" collapsed="false">
      <c r="A84" s="40" t="s">
        <v>255</v>
      </c>
      <c r="B84" s="56" t="str">
        <f aca="false" t="array" ref="B84:B84">INDEX(Countries!$D$2:$D$255, MATCH($A84, Countries!$B$2:$B$255, 0))</f>
        <v>KHM</v>
      </c>
      <c r="C84" s="164" t="n">
        <v>1.86158E-005</v>
      </c>
      <c r="D84" s="165" t="n">
        <f aca="false">IF(ISNUMBER(C84),C84*100,0)</f>
        <v>0.00186158</v>
      </c>
      <c r="E84" s="165" t="n">
        <v>6.20524E-006</v>
      </c>
      <c r="F84" s="51" t="n">
        <v>33.33320066</v>
      </c>
      <c r="G84" s="51" t="n">
        <v>2</v>
      </c>
      <c r="H84" s="51" t="n">
        <f aca="false">COUNTIF('Ecosystem extent'!$B$1:$B$2,'Seagrass extent'!A84)</f>
        <v>0</v>
      </c>
      <c r="I84" s="165" t="n">
        <f aca="false">IF(H84=0,D84,0)</f>
        <v>0.00186158</v>
      </c>
    </row>
    <row r="85" customFormat="false" ht="12.75" hidden="false" customHeight="true" outlineLevel="0" collapsed="false">
      <c r="A85" s="40" t="s">
        <v>291</v>
      </c>
      <c r="B85" s="56" t="str">
        <f aca="false" t="array" ref="B85:B85">INDEX(Countries!$D$2:$D$255, MATCH($A85, Countries!$B$2:$B$255, 0))</f>
        <v>KIR</v>
      </c>
      <c r="C85" s="70" t="n">
        <v>496.2341908</v>
      </c>
      <c r="D85" s="51" t="n">
        <f aca="false">IF(ISNUMBER(C85),C85*100,0)</f>
        <v>49623.41908</v>
      </c>
      <c r="E85" s="51" t="n">
        <v>0</v>
      </c>
      <c r="F85" s="51" t="n">
        <v>0</v>
      </c>
      <c r="G85" s="51" t="n">
        <v>2</v>
      </c>
      <c r="H85" s="51" t="n">
        <f aca="false">COUNTIF('Ecosystem extent'!$B$1:$B$2,'Seagrass extent'!A85)</f>
        <v>0</v>
      </c>
      <c r="I85" s="51" t="n">
        <f aca="false">IF(H85=0,D85,0)</f>
        <v>49623.41908</v>
      </c>
    </row>
    <row r="86" customFormat="false" ht="12.75" hidden="false" customHeight="true" outlineLevel="0" collapsed="false">
      <c r="A86" s="40" t="s">
        <v>318</v>
      </c>
      <c r="B86" s="56" t="str">
        <f aca="false" t="array" ref="B86:B86">INDEX(Countries!$D$2:$D$255, MATCH($A86, Countries!$B$2:$B$255, 0))</f>
        <v>KNA</v>
      </c>
      <c r="C86" s="70" t="n">
        <v>60.08679097</v>
      </c>
      <c r="D86" s="51" t="n">
        <f aca="false">IF(ISNUMBER(C86),C86*100,0)</f>
        <v>6008.679097</v>
      </c>
      <c r="E86" s="51" t="n">
        <v>52.07103414</v>
      </c>
      <c r="F86" s="51" t="n">
        <v>86.65970225</v>
      </c>
      <c r="G86" s="51" t="n">
        <v>2</v>
      </c>
      <c r="H86" s="51" t="n">
        <f aca="false">COUNTIF('Ecosystem extent'!$B$1:$B$2,'Seagrass extent'!A86)</f>
        <v>0</v>
      </c>
      <c r="I86" s="51" t="n">
        <f aca="false">IF(H86=0,D86,0)</f>
        <v>6008.679097</v>
      </c>
    </row>
    <row r="87" customFormat="false" ht="12.75" hidden="false" customHeight="true" outlineLevel="0" collapsed="false">
      <c r="A87" s="40" t="s">
        <v>403</v>
      </c>
      <c r="B87" s="56" t="str">
        <f aca="false" t="array" ref="B87:B87">INDEX(Countries!$D$2:$D$255, MATCH($A87, Countries!$B$2:$B$255, 0))</f>
        <v>KOR</v>
      </c>
      <c r="C87" s="70" t="n">
        <v>0.000319574</v>
      </c>
      <c r="D87" s="51" t="n">
        <f aca="false">IF(ISNUMBER(C87),C87*100,0)</f>
        <v>0.0319574</v>
      </c>
      <c r="E87" s="165" t="n">
        <v>9.308E-005</v>
      </c>
      <c r="F87" s="51" t="n">
        <v>29.12628889</v>
      </c>
      <c r="G87" s="51" t="n">
        <v>2</v>
      </c>
      <c r="H87" s="51" t="n">
        <f aca="false">COUNTIF('Ecosystem extent'!$B$1:$B$2,'Seagrass extent'!A87)</f>
        <v>0</v>
      </c>
      <c r="I87" s="51" t="n">
        <f aca="false">IF(H87=0,D87,0)</f>
        <v>0.0319574</v>
      </c>
    </row>
    <row r="88" customFormat="false" ht="12.75" hidden="false" customHeight="true" outlineLevel="0" collapsed="false">
      <c r="A88" s="40" t="s">
        <v>356</v>
      </c>
      <c r="B88" s="56" t="str">
        <f aca="false" t="array" ref="B88:B88">INDEX(Countries!$D$2:$D$255, MATCH($A88, Countries!$B$2:$B$255, 0))</f>
        <v>KWT</v>
      </c>
      <c r="C88" s="70" t="n">
        <v>1584.368924</v>
      </c>
      <c r="D88" s="51" t="n">
        <f aca="false">IF(ISNUMBER(C88),C88*100,0)</f>
        <v>158436.8924</v>
      </c>
      <c r="E88" s="51" t="n">
        <v>192.3090884</v>
      </c>
      <c r="F88" s="51" t="n">
        <v>12.13789828</v>
      </c>
      <c r="G88" s="51" t="n">
        <v>2</v>
      </c>
      <c r="H88" s="51" t="n">
        <f aca="false">COUNTIF('Ecosystem extent'!$B$1:$B$2,'Seagrass extent'!A88)</f>
        <v>0</v>
      </c>
      <c r="I88" s="51" t="n">
        <f aca="false">IF(H88=0,D88,0)</f>
        <v>158436.8924</v>
      </c>
    </row>
    <row r="89" customFormat="false" ht="12.75" hidden="false" customHeight="true" outlineLevel="0" collapsed="false">
      <c r="A89" s="40" t="s">
        <v>405</v>
      </c>
      <c r="B89" s="56" t="str">
        <f aca="false" t="array" ref="B89:B89">INDEX(Countries!$D$2:$D$255, MATCH($A89, Countries!$B$2:$B$255, 0))</f>
        <v>LBN</v>
      </c>
      <c r="C89" s="164" t="n">
        <v>9.30798E-006</v>
      </c>
      <c r="D89" s="165" t="n">
        <f aca="false">IF(ISNUMBER(C89),C89*100,0)</f>
        <v>0.000930798</v>
      </c>
      <c r="E89" s="51" t="n">
        <v>0</v>
      </c>
      <c r="F89" s="51" t="n">
        <v>0</v>
      </c>
      <c r="G89" s="51" t="n">
        <v>2</v>
      </c>
      <c r="H89" s="51" t="n">
        <f aca="false">COUNTIF('Ecosystem extent'!$B$1:$B$2,'Seagrass extent'!A89)</f>
        <v>0</v>
      </c>
      <c r="I89" s="165" t="n">
        <f aca="false">IF(H89=0,D89,0)</f>
        <v>0.000930798</v>
      </c>
    </row>
    <row r="90" customFormat="false" ht="12.75" hidden="false" customHeight="true" outlineLevel="0" collapsed="false">
      <c r="A90" s="40" t="s">
        <v>374</v>
      </c>
      <c r="B90" s="56" t="str">
        <f aca="false" t="array" ref="B90:B90">INDEX(Countries!$D$2:$D$255, MATCH($A90, Countries!$B$2:$B$255, 0))</f>
        <v>LBY</v>
      </c>
      <c r="C90" s="70" t="n">
        <v>11.51678471</v>
      </c>
      <c r="D90" s="51" t="n">
        <f aca="false">IF(ISNUMBER(C90),C90*100,0)</f>
        <v>1151.678471</v>
      </c>
      <c r="E90" s="51" t="n">
        <v>0</v>
      </c>
      <c r="F90" s="51" t="n">
        <v>0</v>
      </c>
      <c r="G90" s="51" t="n">
        <v>2</v>
      </c>
      <c r="H90" s="51" t="n">
        <f aca="false">COUNTIF('Ecosystem extent'!$B$1:$B$2,'Seagrass extent'!A90)</f>
        <v>0</v>
      </c>
      <c r="I90" s="51" t="n">
        <f aca="false">IF(H90=0,D90,0)</f>
        <v>1151.678471</v>
      </c>
    </row>
    <row r="91" customFormat="false" ht="12.75" hidden="false" customHeight="true" outlineLevel="0" collapsed="false">
      <c r="A91" s="40" t="s">
        <v>319</v>
      </c>
      <c r="B91" s="56" t="str">
        <f aca="false" t="array" ref="B91:B91">INDEX(Countries!$D$2:$D$255, MATCH($A91, Countries!$B$2:$B$255, 0))</f>
        <v>LCA</v>
      </c>
      <c r="C91" s="70" t="n">
        <v>6.613645464</v>
      </c>
      <c r="D91" s="51" t="n">
        <f aca="false">IF(ISNUMBER(C91),C91*100,0)</f>
        <v>661.3645464</v>
      </c>
      <c r="E91" s="51" t="n">
        <v>4.270949636</v>
      </c>
      <c r="F91" s="51" t="n">
        <v>64.57784379</v>
      </c>
      <c r="G91" s="51" t="n">
        <v>2</v>
      </c>
      <c r="H91" s="51" t="n">
        <f aca="false">COUNTIF('Ecosystem extent'!$B$1:$B$2,'Seagrass extent'!A91)</f>
        <v>0</v>
      </c>
      <c r="I91" s="51" t="n">
        <f aca="false">IF(H91=0,D91,0)</f>
        <v>661.3645464</v>
      </c>
    </row>
    <row r="92" customFormat="false" ht="12.75" hidden="false" customHeight="true" outlineLevel="0" collapsed="false">
      <c r="A92" s="40" t="s">
        <v>333</v>
      </c>
      <c r="B92" s="56" t="str">
        <f aca="false" t="array" ref="B92:B92">INDEX(Countries!$D$2:$D$255, MATCH($A92, Countries!$B$2:$B$255, 0))</f>
        <v>LKA</v>
      </c>
      <c r="C92" s="70" t="n">
        <v>2867.852843</v>
      </c>
      <c r="D92" s="51" t="n">
        <f aca="false">IF(ISNUMBER(C92),C92*100,0)</f>
        <v>286785.2843</v>
      </c>
      <c r="E92" s="51" t="n">
        <v>4.047682729</v>
      </c>
      <c r="F92" s="51" t="n">
        <v>0.141139834</v>
      </c>
      <c r="G92" s="51" t="n">
        <v>2</v>
      </c>
      <c r="H92" s="51" t="n">
        <f aca="false">COUNTIF('Ecosystem extent'!$B$1:$B$2,'Seagrass extent'!A92)</f>
        <v>0</v>
      </c>
      <c r="I92" s="51" t="n">
        <f aca="false">IF(H92=0,D92,0)</f>
        <v>286785.2843</v>
      </c>
    </row>
    <row r="93" customFormat="false" ht="12.75" hidden="false" customHeight="true" outlineLevel="0" collapsed="false">
      <c r="A93" s="40" t="s">
        <v>406</v>
      </c>
      <c r="B93" s="56" t="str">
        <f aca="false" t="array" ref="B93:B93">INDEX(Countries!$D$2:$D$255, MATCH($A93, Countries!$B$2:$B$255, 0))</f>
        <v>LTU</v>
      </c>
      <c r="C93" s="164" t="n">
        <v>6.20528E-006</v>
      </c>
      <c r="D93" s="165" t="n">
        <f aca="false">IF(ISNUMBER(C93),C93*100,0)</f>
        <v>0.000620528</v>
      </c>
      <c r="E93" s="165" t="n">
        <v>3.10264E-006</v>
      </c>
      <c r="F93" s="51" t="n">
        <v>49.99991533</v>
      </c>
      <c r="G93" s="51" t="n">
        <v>2</v>
      </c>
      <c r="H93" s="51" t="n">
        <f aca="false">COUNTIF('Ecosystem extent'!$B$1:$B$2,'Seagrass extent'!A93)</f>
        <v>0</v>
      </c>
      <c r="I93" s="165" t="n">
        <f aca="false">IF(H93=0,D93,0)</f>
        <v>0.000620528</v>
      </c>
    </row>
    <row r="94" customFormat="false" ht="12.75" hidden="false" customHeight="true" outlineLevel="0" collapsed="false">
      <c r="A94" s="40" t="s">
        <v>1226</v>
      </c>
      <c r="B94" s="56" t="str">
        <f aca="false" t="array" ref="B94:B94">INDEX(Countries!$D$2:$D$255, MATCH($A94, Countries!$B$2:$B$255, 0))</f>
        <v>MAF</v>
      </c>
      <c r="C94" s="70" t="n">
        <v>48.62595516</v>
      </c>
      <c r="D94" s="51" t="n">
        <f aca="false">IF(ISNUMBER(C94),C94*100,0)</f>
        <v>4862.595516</v>
      </c>
      <c r="E94" s="51" t="n">
        <v>47.02905145</v>
      </c>
      <c r="F94" s="51" t="n">
        <v>96.71594377</v>
      </c>
      <c r="G94" s="51" t="n">
        <v>2</v>
      </c>
      <c r="H94" s="51" t="n">
        <f aca="false">COUNTIF('Ecosystem extent'!$B$1:$B$2,'Seagrass extent'!A94)</f>
        <v>0</v>
      </c>
      <c r="I94" s="51" t="n">
        <f aca="false">IF(H94=0,D94,0)</f>
        <v>4862.595516</v>
      </c>
    </row>
    <row r="95" customFormat="false" ht="12.75" hidden="false" customHeight="true" outlineLevel="0" collapsed="false">
      <c r="A95" s="40" t="s">
        <v>409</v>
      </c>
      <c r="B95" s="56" t="str">
        <f aca="false" t="array" ref="B95:B95">INDEX(Countries!$D$2:$D$255, MATCH($A95, Countries!$B$2:$B$255, 0))</f>
        <v>MAR</v>
      </c>
      <c r="C95" s="164" t="n">
        <v>1.24108E-005</v>
      </c>
      <c r="D95" s="165" t="n">
        <f aca="false">IF(ISNUMBER(C95),C95*100,0)</f>
        <v>0.00124108</v>
      </c>
      <c r="E95" s="165" t="n">
        <v>6.2054E-006</v>
      </c>
      <c r="F95" s="51" t="n">
        <v>50.00014146</v>
      </c>
      <c r="G95" s="51" t="n">
        <v>2</v>
      </c>
      <c r="H95" s="51" t="n">
        <f aca="false">COUNTIF('Ecosystem extent'!$B$1:$B$2,'Seagrass extent'!A95)</f>
        <v>0</v>
      </c>
      <c r="I95" s="165" t="n">
        <f aca="false">IF(H95=0,D95,0)</f>
        <v>0.00124108</v>
      </c>
    </row>
    <row r="96" customFormat="false" ht="12.75" hidden="false" customHeight="true" outlineLevel="0" collapsed="false">
      <c r="A96" s="40" t="s">
        <v>407</v>
      </c>
      <c r="B96" s="56" t="str">
        <f aca="false" t="array" ref="B96:B96">INDEX(Countries!$D$2:$D$255, MATCH($A96, Countries!$B$2:$B$255, 0))</f>
        <v>MCO</v>
      </c>
      <c r="C96" s="70" t="n">
        <v>0.423292301</v>
      </c>
      <c r="D96" s="51" t="n">
        <f aca="false">IF(ISNUMBER(C96),C96*100,0)</f>
        <v>42.3292301</v>
      </c>
      <c r="E96" s="51" t="n">
        <v>0.423289199</v>
      </c>
      <c r="F96" s="51" t="n">
        <v>99.99926701</v>
      </c>
      <c r="G96" s="51" t="n">
        <v>2</v>
      </c>
      <c r="H96" s="51" t="n">
        <f aca="false">COUNTIF('Ecosystem extent'!$B$1:$B$2,'Seagrass extent'!A96)</f>
        <v>0</v>
      </c>
      <c r="I96" s="51" t="n">
        <f aca="false">IF(H96=0,D96,0)</f>
        <v>42.3292301</v>
      </c>
    </row>
    <row r="97" customFormat="false" ht="12.75" hidden="false" customHeight="true" outlineLevel="0" collapsed="false">
      <c r="A97" s="40" t="s">
        <v>293</v>
      </c>
      <c r="B97" s="56" t="str">
        <f aca="false" t="array" ref="B97:B97">INDEX(Countries!$D$2:$D$255, MATCH($A97, Countries!$B$2:$B$255, 0))</f>
        <v>MDG</v>
      </c>
      <c r="C97" s="70" t="n">
        <v>5764.783444</v>
      </c>
      <c r="D97" s="51" t="n">
        <f aca="false">IF(ISNUMBER(C97),C97*100,0)</f>
        <v>576478.3444</v>
      </c>
      <c r="E97" s="51" t="n">
        <v>1181.889851</v>
      </c>
      <c r="F97" s="51" t="n">
        <v>20.50189503</v>
      </c>
      <c r="G97" s="51" t="n">
        <v>2</v>
      </c>
      <c r="H97" s="51" t="n">
        <f aca="false">COUNTIF('Ecosystem extent'!$B$1:$B$2,'Seagrass extent'!A97)</f>
        <v>0</v>
      </c>
      <c r="I97" s="51" t="n">
        <f aca="false">IF(H97=0,D97,0)</f>
        <v>576478.3444</v>
      </c>
    </row>
    <row r="98" customFormat="false" ht="12.75" hidden="false" customHeight="true" outlineLevel="0" collapsed="false">
      <c r="A98" s="40" t="s">
        <v>295</v>
      </c>
      <c r="B98" s="56" t="str">
        <f aca="false" t="array" ref="B98:B98">INDEX(Countries!$D$2:$D$255, MATCH($A98, Countries!$B$2:$B$255, 0))</f>
        <v>MDV</v>
      </c>
      <c r="C98" s="70" t="n">
        <v>2400.96703</v>
      </c>
      <c r="D98" s="51" t="n">
        <f aca="false">IF(ISNUMBER(C98),C98*100,0)</f>
        <v>240096.703</v>
      </c>
      <c r="E98" s="51" t="n">
        <v>25.50429704</v>
      </c>
      <c r="F98" s="51" t="n">
        <v>1.062251031</v>
      </c>
      <c r="G98" s="51" t="n">
        <v>2</v>
      </c>
      <c r="H98" s="51" t="n">
        <f aca="false">COUNTIF('Ecosystem extent'!$B$1:$B$2,'Seagrass extent'!A98)</f>
        <v>0</v>
      </c>
      <c r="I98" s="51" t="n">
        <f aca="false">IF(H98=0,D98,0)</f>
        <v>240096.703</v>
      </c>
    </row>
    <row r="99" customFormat="false" ht="12.75" hidden="false" customHeight="true" outlineLevel="0" collapsed="false">
      <c r="A99" s="40" t="s">
        <v>150</v>
      </c>
      <c r="B99" s="56" t="str">
        <f aca="false" t="array" ref="B99:B99">INDEX(Countries!$D$2:$D$255, MATCH($A99, Countries!$B$2:$B$255, 0))</f>
        <v>MEX</v>
      </c>
      <c r="C99" s="70" t="n">
        <v>9758.423516</v>
      </c>
      <c r="D99" s="51" t="n">
        <f aca="false">IF(ISNUMBER(C99),C99*100,0)</f>
        <v>975842.3516</v>
      </c>
      <c r="E99" s="51" t="n">
        <v>5913.053533</v>
      </c>
      <c r="F99" s="51" t="n">
        <v>60.59435239</v>
      </c>
      <c r="G99" s="51" t="n">
        <v>2</v>
      </c>
      <c r="H99" s="51" t="n">
        <f aca="false">COUNTIF('Ecosystem extent'!$B$1:$B$2,'Seagrass extent'!A99)</f>
        <v>0</v>
      </c>
      <c r="I99" s="51" t="n">
        <f aca="false">IF(H99=0,D99,0)</f>
        <v>975842.3516</v>
      </c>
    </row>
    <row r="100" customFormat="false" ht="12.75" hidden="false" customHeight="true" outlineLevel="0" collapsed="false">
      <c r="A100" s="40" t="s">
        <v>296</v>
      </c>
      <c r="B100" s="56" t="str">
        <f aca="false" t="array" ref="B100:B100">INDEX(Countries!$D$2:$D$255, MATCH($A100, Countries!$B$2:$B$255, 0))</f>
        <v>MHL</v>
      </c>
      <c r="C100" s="70" t="n">
        <v>525.8356504</v>
      </c>
      <c r="D100" s="51" t="n">
        <f aca="false">IF(ISNUMBER(C100),C100*100,0)</f>
        <v>52583.56504</v>
      </c>
      <c r="E100" s="51" t="n">
        <v>2.003983469</v>
      </c>
      <c r="F100" s="51" t="n">
        <v>0.381104527</v>
      </c>
      <c r="G100" s="51" t="n">
        <v>2</v>
      </c>
      <c r="H100" s="51" t="n">
        <f aca="false">COUNTIF('Ecosystem extent'!$B$1:$B$2,'Seagrass extent'!A100)</f>
        <v>0</v>
      </c>
      <c r="I100" s="51" t="n">
        <f aca="false">IF(H100=0,D100,0)</f>
        <v>52583.56504</v>
      </c>
    </row>
    <row r="101" customFormat="false" ht="12.75" hidden="false" customHeight="true" outlineLevel="0" collapsed="false">
      <c r="A101" s="40" t="s">
        <v>366</v>
      </c>
      <c r="B101" s="56" t="str">
        <f aca="false" t="array" ref="B101:B101">INDEX(Countries!$D$2:$D$255, MATCH($A101, Countries!$B$2:$B$255, 0))</f>
        <v>MLT</v>
      </c>
      <c r="C101" s="70" t="n">
        <v>70.41108267</v>
      </c>
      <c r="D101" s="51" t="n">
        <f aca="false">IF(ISNUMBER(C101),C101*100,0)</f>
        <v>7041.108267</v>
      </c>
      <c r="E101" s="51" t="n">
        <v>64.40706119</v>
      </c>
      <c r="F101" s="51" t="n">
        <v>91.47290277</v>
      </c>
      <c r="G101" s="51" t="n">
        <v>2</v>
      </c>
      <c r="H101" s="51" t="n">
        <f aca="false">COUNTIF('Ecosystem extent'!$B$1:$B$2,'Seagrass extent'!A101)</f>
        <v>0</v>
      </c>
      <c r="I101" s="51" t="n">
        <f aca="false">IF(H101=0,D101,0)</f>
        <v>7041.108267</v>
      </c>
    </row>
    <row r="102" customFormat="false" ht="12.75" hidden="false" customHeight="true" outlineLevel="0" collapsed="false">
      <c r="A102" s="40" t="s">
        <v>303</v>
      </c>
      <c r="B102" s="56" t="str">
        <f aca="false" t="array" ref="B102:B102">INDEX(Countries!$D$2:$D$255, MATCH($A102, Countries!$B$2:$B$255, 0))</f>
        <v>MMR</v>
      </c>
      <c r="C102" s="70" t="n">
        <v>2933.54998</v>
      </c>
      <c r="D102" s="51" t="n">
        <f aca="false">IF(ISNUMBER(C102),C102*100,0)</f>
        <v>293354.998</v>
      </c>
      <c r="E102" s="51" t="n">
        <v>9.656281184</v>
      </c>
      <c r="F102" s="51" t="n">
        <v>0.329167093</v>
      </c>
      <c r="G102" s="51" t="n">
        <v>2</v>
      </c>
      <c r="H102" s="51" t="n">
        <f aca="false">COUNTIF('Ecosystem extent'!$B$1:$B$2,'Seagrass extent'!A102)</f>
        <v>0</v>
      </c>
      <c r="I102" s="51" t="n">
        <f aca="false">IF(H102=0,D102,0)</f>
        <v>293354.998</v>
      </c>
    </row>
    <row r="103" customFormat="false" ht="12.75" hidden="false" customHeight="true" outlineLevel="0" collapsed="false">
      <c r="A103" s="40" t="s">
        <v>408</v>
      </c>
      <c r="B103" s="56" t="str">
        <f aca="false" t="array" ref="B103:B103">INDEX(Countries!$D$2:$D$255, MATCH($A103, Countries!$B$2:$B$255, 0))</f>
        <v>MNE</v>
      </c>
      <c r="C103" s="164" t="n">
        <v>6.20547E-006</v>
      </c>
      <c r="D103" s="165" t="n">
        <f aca="false">IF(ISNUMBER(C103),C103*100,0)</f>
        <v>0.000620547</v>
      </c>
      <c r="E103" s="51" t="n">
        <v>0</v>
      </c>
      <c r="F103" s="51" t="n">
        <v>0</v>
      </c>
      <c r="G103" s="51" t="n">
        <v>2</v>
      </c>
      <c r="H103" s="51" t="n">
        <f aca="false">COUNTIF('Ecosystem extent'!$B$1:$B$2,'Seagrass extent'!A103)</f>
        <v>0</v>
      </c>
      <c r="I103" s="165" t="n">
        <f aca="false">IF(H103=0,D103,0)</f>
        <v>0.000620547</v>
      </c>
    </row>
    <row r="104" customFormat="false" ht="12.75" hidden="false" customHeight="true" outlineLevel="0" collapsed="false">
      <c r="A104" s="40" t="s">
        <v>413</v>
      </c>
      <c r="B104" s="56" t="str">
        <f aca="false" t="array" ref="B104:B104">INDEX(Countries!$D$2:$D$255, MATCH($A104, Countries!$B$2:$B$255, 0))</f>
        <v>MNP</v>
      </c>
      <c r="C104" s="164" t="n">
        <v>1.24105E-005</v>
      </c>
      <c r="D104" s="165" t="n">
        <f aca="false">IF(ISNUMBER(C104),C104*100,0)</f>
        <v>0.00124105</v>
      </c>
      <c r="E104" s="165" t="n">
        <v>3.10263E-006</v>
      </c>
      <c r="F104" s="51" t="n">
        <v>25.00007734</v>
      </c>
      <c r="G104" s="51" t="n">
        <v>2</v>
      </c>
      <c r="H104" s="51" t="n">
        <f aca="false">COUNTIF('Ecosystem extent'!$B$1:$B$2,'Seagrass extent'!A104)</f>
        <v>0</v>
      </c>
      <c r="I104" s="165" t="n">
        <f aca="false">IF(H104=0,D104,0)</f>
        <v>0.00124105</v>
      </c>
    </row>
    <row r="105" customFormat="false" ht="12.75" hidden="false" customHeight="true" outlineLevel="0" collapsed="false">
      <c r="A105" s="40" t="s">
        <v>302</v>
      </c>
      <c r="B105" s="56" t="str">
        <f aca="false" t="array" ref="B105:B105">INDEX(Countries!$D$2:$D$255, MATCH($A105, Countries!$B$2:$B$255, 0))</f>
        <v>MOZ</v>
      </c>
      <c r="C105" s="70" t="n">
        <v>689.8336798</v>
      </c>
      <c r="D105" s="51" t="n">
        <f aca="false">IF(ISNUMBER(C105),C105*100,0)</f>
        <v>68983.36798</v>
      </c>
      <c r="E105" s="51" t="n">
        <v>648.9513735</v>
      </c>
      <c r="F105" s="51" t="n">
        <v>94.07359955</v>
      </c>
      <c r="G105" s="51" t="n">
        <v>2</v>
      </c>
      <c r="H105" s="51" t="n">
        <f aca="false">COUNTIF('Ecosystem extent'!$B$1:$B$2,'Seagrass extent'!A105)</f>
        <v>0</v>
      </c>
      <c r="I105" s="51" t="n">
        <f aca="false">IF(H105=0,D105,0)</f>
        <v>68983.36798</v>
      </c>
    </row>
    <row r="106" customFormat="false" ht="12.75" hidden="false" customHeight="true" outlineLevel="0" collapsed="false">
      <c r="A106" s="40" t="s">
        <v>298</v>
      </c>
      <c r="B106" s="56" t="str">
        <f aca="false" t="array" ref="B106:B106">INDEX(Countries!$D$2:$D$255, MATCH($A106, Countries!$B$2:$B$255, 0))</f>
        <v>MRT</v>
      </c>
      <c r="C106" s="164" t="n">
        <v>1.86158E-005</v>
      </c>
      <c r="D106" s="165" t="n">
        <f aca="false">IF(ISNUMBER(C106),C106*100,0)</f>
        <v>0.00186158</v>
      </c>
      <c r="E106" s="165" t="n">
        <v>1.55132E-005</v>
      </c>
      <c r="F106" s="51" t="n">
        <v>83.33339847</v>
      </c>
      <c r="G106" s="51" t="n">
        <v>2</v>
      </c>
      <c r="H106" s="51" t="n">
        <f aca="false">COUNTIF('Ecosystem extent'!$B$1:$B$2,'Seagrass extent'!A106)</f>
        <v>0</v>
      </c>
      <c r="I106" s="165" t="n">
        <f aca="false">IF(H106=0,D106,0)</f>
        <v>0.00186158</v>
      </c>
    </row>
    <row r="107" customFormat="false" ht="12.75" hidden="false" customHeight="true" outlineLevel="0" collapsed="false">
      <c r="A107" s="40" t="s">
        <v>373</v>
      </c>
      <c r="B107" s="56" t="str">
        <f aca="false" t="array" ref="B107:B107">INDEX(Countries!$D$2:$D$255, MATCH($A107, Countries!$B$2:$B$255, 0))</f>
        <v>MSR</v>
      </c>
      <c r="C107" s="70" t="n">
        <v>12.99992361</v>
      </c>
      <c r="D107" s="51" t="n">
        <f aca="false">IF(ISNUMBER(C107),C107*100,0)</f>
        <v>1299.992361</v>
      </c>
      <c r="E107" s="51" t="n">
        <v>0</v>
      </c>
      <c r="F107" s="51" t="n">
        <v>0</v>
      </c>
      <c r="G107" s="51" t="n">
        <v>2</v>
      </c>
      <c r="H107" s="51" t="n">
        <f aca="false">COUNTIF('Ecosystem extent'!$B$1:$B$2,'Seagrass extent'!A107)</f>
        <v>0</v>
      </c>
      <c r="I107" s="51" t="n">
        <f aca="false">IF(H107=0,D107,0)</f>
        <v>1299.992361</v>
      </c>
    </row>
    <row r="108" customFormat="false" ht="12.75" hidden="false" customHeight="true" outlineLevel="0" collapsed="false">
      <c r="A108" s="40" t="s">
        <v>297</v>
      </c>
      <c r="B108" s="56" t="str">
        <f aca="false" t="array" ref="B108:B108">INDEX(Countries!$D$2:$D$255, MATCH($A108, Countries!$B$2:$B$255, 0))</f>
        <v>MTQ</v>
      </c>
      <c r="C108" s="70" t="n">
        <v>548.7740375</v>
      </c>
      <c r="D108" s="51" t="n">
        <f aca="false">IF(ISNUMBER(C108),C108*100,0)</f>
        <v>54877.40375</v>
      </c>
      <c r="E108" s="51" t="n">
        <v>541.9925491</v>
      </c>
      <c r="F108" s="51" t="n">
        <v>98.76424759</v>
      </c>
      <c r="G108" s="51" t="n">
        <v>2</v>
      </c>
      <c r="H108" s="51" t="n">
        <f aca="false">COUNTIF('Ecosystem extent'!$B$1:$B$2,'Seagrass extent'!A108)</f>
        <v>0</v>
      </c>
      <c r="I108" s="51" t="n">
        <f aca="false">IF(H108=0,D108,0)</f>
        <v>54877.40375</v>
      </c>
    </row>
    <row r="109" customFormat="false" ht="12.75" hidden="false" customHeight="true" outlineLevel="0" collapsed="false">
      <c r="A109" s="40" t="s">
        <v>299</v>
      </c>
      <c r="B109" s="56" t="str">
        <f aca="false" t="array" ref="B109:B109">INDEX(Countries!$D$2:$D$255, MATCH($A109, Countries!$B$2:$B$255, 0))</f>
        <v>MUS</v>
      </c>
      <c r="C109" s="70" t="n">
        <v>132.3056058</v>
      </c>
      <c r="D109" s="51" t="n">
        <f aca="false">IF(ISNUMBER(C109),C109*100,0)</f>
        <v>13230.56058</v>
      </c>
      <c r="E109" s="165" t="n">
        <v>4.34373E-005</v>
      </c>
      <c r="F109" s="165" t="n">
        <v>3.2831E-005</v>
      </c>
      <c r="G109" s="51" t="n">
        <v>2</v>
      </c>
      <c r="H109" s="51" t="n">
        <f aca="false">COUNTIF('Ecosystem extent'!$B$1:$B$2,'Seagrass extent'!A109)</f>
        <v>0</v>
      </c>
      <c r="I109" s="51" t="n">
        <f aca="false">IF(H109=0,D109,0)</f>
        <v>13230.56058</v>
      </c>
    </row>
    <row r="110" customFormat="false" ht="12.75" hidden="false" customHeight="true" outlineLevel="0" collapsed="false">
      <c r="A110" s="40" t="s">
        <v>294</v>
      </c>
      <c r="B110" s="56" t="str">
        <f aca="false" t="array" ref="B110:B110">INDEX(Countries!$D$2:$D$255, MATCH($A110, Countries!$B$2:$B$255, 0))</f>
        <v>MYS</v>
      </c>
      <c r="C110" s="70" t="n">
        <v>540.556782</v>
      </c>
      <c r="D110" s="51" t="n">
        <f aca="false">IF(ISNUMBER(C110),C110*100,0)</f>
        <v>54055.6782</v>
      </c>
      <c r="E110" s="51" t="n">
        <v>98.8692416</v>
      </c>
      <c r="F110" s="51" t="n">
        <v>18.29026013</v>
      </c>
      <c r="G110" s="51" t="n">
        <v>2</v>
      </c>
      <c r="H110" s="51" t="n">
        <f aca="false">COUNTIF('Ecosystem extent'!$B$1:$B$2,'Seagrass extent'!A110)</f>
        <v>0</v>
      </c>
      <c r="I110" s="51" t="n">
        <f aca="false">IF(H110=0,D110,0)</f>
        <v>54055.6782</v>
      </c>
    </row>
    <row r="111" customFormat="false" ht="12.75" hidden="false" customHeight="true" outlineLevel="0" collapsed="false">
      <c r="A111" s="40" t="s">
        <v>300</v>
      </c>
      <c r="B111" s="56" t="str">
        <f aca="false" t="array" ref="B111:B111">INDEX(Countries!$D$2:$D$255, MATCH($A111, Countries!$B$2:$B$255, 0))</f>
        <v>MYT</v>
      </c>
      <c r="C111" s="70" t="n">
        <v>161.8689676</v>
      </c>
      <c r="D111" s="51" t="n">
        <f aca="false">IF(ISNUMBER(C111),C111*100,0)</f>
        <v>16186.89676</v>
      </c>
      <c r="E111" s="51" t="n">
        <v>148.4901421</v>
      </c>
      <c r="F111" s="51" t="n">
        <v>91.7347805</v>
      </c>
      <c r="G111" s="51" t="n">
        <v>2</v>
      </c>
      <c r="H111" s="51" t="n">
        <f aca="false">COUNTIF('Ecosystem extent'!$B$1:$B$2,'Seagrass extent'!A111)</f>
        <v>0</v>
      </c>
      <c r="I111" s="51" t="n">
        <f aca="false">IF(H111=0,D111,0)</f>
        <v>16186.89676</v>
      </c>
    </row>
    <row r="112" customFormat="false" ht="12.75" hidden="false" customHeight="true" outlineLevel="0" collapsed="false">
      <c r="A112" s="40" t="s">
        <v>304</v>
      </c>
      <c r="B112" s="56" t="str">
        <f aca="false" t="array" ref="B112:B112">INDEX(Countries!$D$2:$D$255, MATCH($A112, Countries!$B$2:$B$255, 0))</f>
        <v>NCL</v>
      </c>
      <c r="C112" s="70" t="n">
        <v>1469.298834</v>
      </c>
      <c r="D112" s="51" t="n">
        <f aca="false">IF(ISNUMBER(C112),C112*100,0)</f>
        <v>146929.8834</v>
      </c>
      <c r="E112" s="51" t="n">
        <v>1173.610321</v>
      </c>
      <c r="F112" s="51" t="n">
        <v>79.87553614</v>
      </c>
      <c r="G112" s="51" t="n">
        <v>2</v>
      </c>
      <c r="H112" s="51" t="n">
        <f aca="false">COUNTIF('Ecosystem extent'!$B$1:$B$2,'Seagrass extent'!A112)</f>
        <v>0</v>
      </c>
      <c r="I112" s="51" t="n">
        <f aca="false">IF(H112=0,D112,0)</f>
        <v>146929.8834</v>
      </c>
    </row>
    <row r="113" customFormat="false" ht="12.75" hidden="false" customHeight="true" outlineLevel="0" collapsed="false">
      <c r="A113" s="40" t="s">
        <v>1162</v>
      </c>
      <c r="B113" s="56" t="str">
        <f aca="false" t="array" ref="B113:B113">INDEX(Countries!$D$2:$D$255, MATCH($A113, Countries!$B$2:$B$255, 0))</f>
        <v>NFK</v>
      </c>
      <c r="C113" s="164" t="n">
        <v>3.10269E-006</v>
      </c>
      <c r="D113" s="165" t="n">
        <f aca="false">IF(ISNUMBER(C113),C113*100,0)</f>
        <v>0.000310269</v>
      </c>
      <c r="E113" s="51" t="n">
        <v>0</v>
      </c>
      <c r="F113" s="51" t="n">
        <v>0</v>
      </c>
      <c r="G113" s="51" t="n">
        <v>2</v>
      </c>
      <c r="H113" s="51" t="n">
        <f aca="false">COUNTIF('Ecosystem extent'!$B$1:$B$2,'Seagrass extent'!A113)</f>
        <v>0</v>
      </c>
      <c r="I113" s="165" t="n">
        <f aca="false">IF(H113=0,D113,0)</f>
        <v>0.000310269</v>
      </c>
    </row>
    <row r="114" customFormat="false" ht="12.75" hidden="false" customHeight="true" outlineLevel="0" collapsed="false">
      <c r="A114" s="40" t="s">
        <v>307</v>
      </c>
      <c r="B114" s="56" t="str">
        <f aca="false" t="array" ref="B114:B114">INDEX(Countries!$D$2:$D$255, MATCH($A114, Countries!$B$2:$B$255, 0))</f>
        <v>NGA</v>
      </c>
      <c r="C114" s="70" t="n">
        <v>8829.355773</v>
      </c>
      <c r="D114" s="51" t="n">
        <f aca="false">IF(ISNUMBER(C114),C114*100,0)</f>
        <v>882935.5773</v>
      </c>
      <c r="E114" s="51" t="n">
        <v>1.148234339</v>
      </c>
      <c r="F114" s="51" t="n">
        <v>0.013004735</v>
      </c>
      <c r="G114" s="51" t="n">
        <v>2</v>
      </c>
      <c r="H114" s="51" t="n">
        <f aca="false">COUNTIF('Ecosystem extent'!$B$1:$B$2,'Seagrass extent'!A114)</f>
        <v>0</v>
      </c>
      <c r="I114" s="51" t="n">
        <f aca="false">IF(H114=0,D114,0)</f>
        <v>882935.5773</v>
      </c>
    </row>
    <row r="115" customFormat="false" ht="12.75" hidden="false" customHeight="true" outlineLevel="0" collapsed="false">
      <c r="A115" s="40" t="s">
        <v>306</v>
      </c>
      <c r="B115" s="56" t="str">
        <f aca="false" t="array" ref="B115:B115">INDEX(Countries!$D$2:$D$255, MATCH($A115, Countries!$B$2:$B$255, 0))</f>
        <v>NIC</v>
      </c>
      <c r="C115" s="70" t="n">
        <v>5532.423809</v>
      </c>
      <c r="D115" s="51" t="n">
        <f aca="false">IF(ISNUMBER(C115),C115*100,0)</f>
        <v>553242.3809</v>
      </c>
      <c r="E115" s="51" t="n">
        <v>914.113881</v>
      </c>
      <c r="F115" s="51" t="n">
        <v>16.52284627</v>
      </c>
      <c r="G115" s="51" t="n">
        <v>2</v>
      </c>
      <c r="H115" s="51" t="n">
        <f aca="false">COUNTIF('Ecosystem extent'!$B$1:$B$2,'Seagrass extent'!A115)</f>
        <v>0</v>
      </c>
      <c r="I115" s="51" t="n">
        <f aca="false">IF(H115=0,D115,0)</f>
        <v>553242.3809</v>
      </c>
    </row>
    <row r="116" customFormat="false" ht="12.75" hidden="false" customHeight="true" outlineLevel="0" collapsed="false">
      <c r="A116" s="40" t="s">
        <v>375</v>
      </c>
      <c r="B116" s="56" t="str">
        <f aca="false" t="array" ref="B116:B116">INDEX(Countries!$D$2:$D$255, MATCH($A116, Countries!$B$2:$B$255, 0))</f>
        <v>NLD</v>
      </c>
      <c r="C116" s="70" t="n">
        <v>1.122541864</v>
      </c>
      <c r="D116" s="51" t="n">
        <f aca="false">IF(ISNUMBER(C116),C116*100,0)</f>
        <v>112.2541864</v>
      </c>
      <c r="E116" s="51" t="n">
        <v>1.122535659</v>
      </c>
      <c r="F116" s="51" t="n">
        <v>99.99944721</v>
      </c>
      <c r="G116" s="51" t="n">
        <v>2</v>
      </c>
      <c r="H116" s="51" t="n">
        <f aca="false">COUNTIF('Ecosystem extent'!$B$1:$B$2,'Seagrass extent'!A116)</f>
        <v>0</v>
      </c>
      <c r="I116" s="51" t="n">
        <f aca="false">IF(H116=0,D116,0)</f>
        <v>112.2541864</v>
      </c>
    </row>
    <row r="117" customFormat="false" ht="12.75" hidden="false" customHeight="true" outlineLevel="0" collapsed="false">
      <c r="A117" s="40" t="s">
        <v>368</v>
      </c>
      <c r="B117" s="56" t="str">
        <f aca="false" t="array" ref="B117:B117">INDEX(Countries!$D$2:$D$255, MATCH($A117, Countries!$B$2:$B$255, 0))</f>
        <v>NOR</v>
      </c>
      <c r="C117" s="70" t="n">
        <v>62.27841769</v>
      </c>
      <c r="D117" s="51" t="n">
        <f aca="false">IF(ISNUMBER(C117),C117*100,0)</f>
        <v>6227.841769</v>
      </c>
      <c r="E117" s="51" t="n">
        <v>11.98408999</v>
      </c>
      <c r="F117" s="51" t="n">
        <v>19.24276569</v>
      </c>
      <c r="G117" s="51" t="n">
        <v>2</v>
      </c>
      <c r="H117" s="51" t="n">
        <f aca="false">COUNTIF('Ecosystem extent'!$B$1:$B$2,'Seagrass extent'!A117)</f>
        <v>0</v>
      </c>
      <c r="I117" s="51" t="n">
        <f aca="false">IF(H117=0,D117,0)</f>
        <v>6227.841769</v>
      </c>
    </row>
    <row r="118" customFormat="false" ht="12.75" hidden="false" customHeight="true" outlineLevel="0" collapsed="false">
      <c r="A118" s="40" t="s">
        <v>305</v>
      </c>
      <c r="B118" s="56" t="str">
        <f aca="false" t="array" ref="B118:B118">INDEX(Countries!$D$2:$D$255, MATCH($A118, Countries!$B$2:$B$255, 0))</f>
        <v>NZL</v>
      </c>
      <c r="C118" s="70" t="n">
        <v>0.000158236</v>
      </c>
      <c r="D118" s="51" t="n">
        <f aca="false">IF(ISNUMBER(C118),C118*100,0)</f>
        <v>0.0158236</v>
      </c>
      <c r="E118" s="165" t="n">
        <v>2.17184E-005</v>
      </c>
      <c r="F118" s="51" t="n">
        <v>13.72534361</v>
      </c>
      <c r="G118" s="51" t="n">
        <v>2</v>
      </c>
      <c r="H118" s="51" t="n">
        <f aca="false">COUNTIF('Ecosystem extent'!$B$1:$B$2,'Seagrass extent'!A118)</f>
        <v>0</v>
      </c>
      <c r="I118" s="51" t="n">
        <f aca="false">IF(H118=0,D118,0)</f>
        <v>0.0158236</v>
      </c>
    </row>
    <row r="119" customFormat="false" ht="12.75" hidden="false" customHeight="true" outlineLevel="0" collapsed="false">
      <c r="A119" s="40" t="s">
        <v>308</v>
      </c>
      <c r="B119" s="56" t="str">
        <f aca="false" t="array" ref="B119:B119">INDEX(Countries!$D$2:$D$255, MATCH($A119, Countries!$B$2:$B$255, 0))</f>
        <v>OMN</v>
      </c>
      <c r="C119" s="164" t="n">
        <v>4.96432E-005</v>
      </c>
      <c r="D119" s="165" t="n">
        <f aca="false">IF(ISNUMBER(C119),C119*100,0)</f>
        <v>0.00496432</v>
      </c>
      <c r="E119" s="165" t="n">
        <v>6.20542E-006</v>
      </c>
      <c r="F119" s="51" t="n">
        <v>12.50005862</v>
      </c>
      <c r="G119" s="51" t="n">
        <v>2</v>
      </c>
      <c r="H119" s="51" t="n">
        <f aca="false">COUNTIF('Ecosystem extent'!$B$1:$B$2,'Seagrass extent'!A119)</f>
        <v>0</v>
      </c>
      <c r="I119" s="165" t="n">
        <f aca="false">IF(H119=0,D119,0)</f>
        <v>0.00496432</v>
      </c>
    </row>
    <row r="120" customFormat="false" ht="12.75" hidden="false" customHeight="true" outlineLevel="0" collapsed="false">
      <c r="A120" s="40" t="s">
        <v>311</v>
      </c>
      <c r="B120" s="56" t="str">
        <f aca="false" t="array" ref="B120:B120">INDEX(Countries!$D$2:$D$255, MATCH($A120, Countries!$B$2:$B$255, 0))</f>
        <v>PAN</v>
      </c>
      <c r="C120" s="70" t="n">
        <v>1791.345207</v>
      </c>
      <c r="D120" s="51" t="n">
        <f aca="false">IF(ISNUMBER(C120),C120*100,0)</f>
        <v>179134.5207</v>
      </c>
      <c r="E120" s="51" t="n">
        <v>91.36694576</v>
      </c>
      <c r="F120" s="51" t="n">
        <v>5.100465584</v>
      </c>
      <c r="G120" s="51" t="n">
        <v>2</v>
      </c>
      <c r="H120" s="51" t="n">
        <f aca="false">COUNTIF('Ecosystem extent'!$B$1:$B$2,'Seagrass extent'!A120)</f>
        <v>0</v>
      </c>
      <c r="I120" s="51" t="n">
        <f aca="false">IF(H120=0,D120,0)</f>
        <v>179134.5207</v>
      </c>
    </row>
    <row r="121" customFormat="false" ht="12.75" hidden="false" customHeight="true" outlineLevel="0" collapsed="false">
      <c r="A121" s="40" t="s">
        <v>314</v>
      </c>
      <c r="B121" s="56" t="str">
        <f aca="false" t="array" ref="B121:B121">INDEX(Countries!$D$2:$D$255, MATCH($A121, Countries!$B$2:$B$255, 0))</f>
        <v>PHL</v>
      </c>
      <c r="C121" s="70" t="n">
        <v>14945.98472</v>
      </c>
      <c r="D121" s="51" t="n">
        <f aca="false">IF(ISNUMBER(C121),C121*100,0)</f>
        <v>1494598.472</v>
      </c>
      <c r="E121" s="51" t="n">
        <v>4339.651048</v>
      </c>
      <c r="F121" s="51" t="n">
        <v>29.0355646</v>
      </c>
      <c r="G121" s="51" t="n">
        <v>2</v>
      </c>
      <c r="H121" s="51" t="n">
        <f aca="false">COUNTIF('Ecosystem extent'!$B$1:$B$2,'Seagrass extent'!A121)</f>
        <v>0</v>
      </c>
      <c r="I121" s="51" t="n">
        <f aca="false">IF(H121=0,D121,0)</f>
        <v>1494598.472</v>
      </c>
    </row>
    <row r="122" customFormat="false" ht="12.75" hidden="false" customHeight="true" outlineLevel="0" collapsed="false">
      <c r="A122" s="40" t="s">
        <v>310</v>
      </c>
      <c r="B122" s="56" t="str">
        <f aca="false" t="array" ref="B122:B122">INDEX(Countries!$D$2:$D$255, MATCH($A122, Countries!$B$2:$B$255, 0))</f>
        <v>PLW</v>
      </c>
      <c r="C122" s="70" t="n">
        <v>727.4328449</v>
      </c>
      <c r="D122" s="51" t="n">
        <f aca="false">IF(ISNUMBER(C122),C122*100,0)</f>
        <v>72743.28449</v>
      </c>
      <c r="E122" s="51" t="n">
        <v>720.3429449</v>
      </c>
      <c r="F122" s="51" t="n">
        <v>99.02535332</v>
      </c>
      <c r="G122" s="51" t="n">
        <v>2</v>
      </c>
      <c r="H122" s="51" t="n">
        <f aca="false">COUNTIF('Ecosystem extent'!$B$1:$B$2,'Seagrass extent'!A122)</f>
        <v>0</v>
      </c>
      <c r="I122" s="51" t="n">
        <f aca="false">IF(H122=0,D122,0)</f>
        <v>72743.28449</v>
      </c>
    </row>
    <row r="123" customFormat="false" ht="12.75" hidden="false" customHeight="true" outlineLevel="0" collapsed="false">
      <c r="A123" s="40" t="s">
        <v>312</v>
      </c>
      <c r="B123" s="56" t="str">
        <f aca="false" t="array" ref="B123:B123">INDEX(Countries!$D$2:$D$255, MATCH($A123, Countries!$B$2:$B$255, 0))</f>
        <v>PNG</v>
      </c>
      <c r="C123" s="70" t="n">
        <v>9226.265389</v>
      </c>
      <c r="D123" s="51" t="n">
        <f aca="false">IF(ISNUMBER(C123),C123*100,0)</f>
        <v>922626.5389</v>
      </c>
      <c r="E123" s="51" t="n">
        <v>1107.79264</v>
      </c>
      <c r="F123" s="51" t="n">
        <v>12.00694532</v>
      </c>
      <c r="G123" s="51" t="n">
        <v>2</v>
      </c>
      <c r="H123" s="51" t="n">
        <f aca="false">COUNTIF('Ecosystem extent'!$B$1:$B$2,'Seagrass extent'!A123)</f>
        <v>0</v>
      </c>
      <c r="I123" s="51" t="n">
        <f aca="false">IF(H123=0,D123,0)</f>
        <v>922626.5389</v>
      </c>
    </row>
    <row r="124" customFormat="false" ht="12.75" hidden="false" customHeight="true" outlineLevel="0" collapsed="false">
      <c r="A124" s="40" t="s">
        <v>376</v>
      </c>
      <c r="B124" s="56" t="str">
        <f aca="false" t="array" ref="B124:B124">INDEX(Countries!$D$2:$D$255, MATCH($A124, Countries!$B$2:$B$255, 0))</f>
        <v>POL</v>
      </c>
      <c r="C124" s="70" t="n">
        <v>2.65949332</v>
      </c>
      <c r="D124" s="51" t="n">
        <f aca="false">IF(ISNUMBER(C124),C124*100,0)</f>
        <v>265.949332</v>
      </c>
      <c r="E124" s="51" t="n">
        <v>2.659487114</v>
      </c>
      <c r="F124" s="51" t="n">
        <v>99.99976667</v>
      </c>
      <c r="G124" s="51" t="n">
        <v>2</v>
      </c>
      <c r="H124" s="51" t="n">
        <f aca="false">COUNTIF('Ecosystem extent'!$B$1:$B$2,'Seagrass extent'!A124)</f>
        <v>0</v>
      </c>
      <c r="I124" s="51" t="n">
        <f aca="false">IF(H124=0,D124,0)</f>
        <v>265.949332</v>
      </c>
    </row>
    <row r="125" customFormat="false" ht="12.75" hidden="false" customHeight="true" outlineLevel="0" collapsed="false">
      <c r="A125" s="40" t="s">
        <v>315</v>
      </c>
      <c r="B125" s="56" t="str">
        <f aca="false" t="array" ref="B125:B125">INDEX(Countries!$D$2:$D$255, MATCH($A125, Countries!$B$2:$B$255, 0))</f>
        <v>PRI</v>
      </c>
      <c r="C125" s="70" t="n">
        <v>600.6546</v>
      </c>
      <c r="D125" s="51" t="n">
        <f aca="false">IF(ISNUMBER(C125),C125*100,0)</f>
        <v>60065.46</v>
      </c>
      <c r="E125" s="51" t="n">
        <v>123.3863557</v>
      </c>
      <c r="F125" s="51" t="n">
        <v>20.54198132</v>
      </c>
      <c r="G125" s="51" t="n">
        <v>2</v>
      </c>
      <c r="H125" s="51" t="n">
        <f aca="false">COUNTIF('Ecosystem extent'!$B$1:$B$2,'Seagrass extent'!A125)</f>
        <v>0</v>
      </c>
      <c r="I125" s="51" t="n">
        <f aca="false">IF(H125=0,D125,0)</f>
        <v>60065.46</v>
      </c>
    </row>
    <row r="126" customFormat="false" ht="12.75" hidden="false" customHeight="true" outlineLevel="0" collapsed="false">
      <c r="A126" s="40" t="s">
        <v>402</v>
      </c>
      <c r="B126" s="56" t="str">
        <f aca="false" t="array" ref="B126:B126">INDEX(Countries!$D$2:$D$255, MATCH($A126, Countries!$B$2:$B$255, 0))</f>
        <v>PRK</v>
      </c>
      <c r="C126" s="164" t="n">
        <v>3.72318E-005</v>
      </c>
      <c r="D126" s="165" t="n">
        <f aca="false">IF(ISNUMBER(C126),C126*100,0)</f>
        <v>0.00372318</v>
      </c>
      <c r="E126" s="51" t="n">
        <v>0</v>
      </c>
      <c r="F126" s="51" t="n">
        <v>0</v>
      </c>
      <c r="G126" s="51" t="n">
        <v>2</v>
      </c>
      <c r="H126" s="51" t="n">
        <f aca="false">COUNTIF('Ecosystem extent'!$B$1:$B$2,'Seagrass extent'!A126)</f>
        <v>0</v>
      </c>
      <c r="I126" s="165" t="n">
        <f aca="false">IF(H126=0,D126,0)</f>
        <v>0.00372318</v>
      </c>
    </row>
    <row r="127" customFormat="false" ht="12.75" hidden="false" customHeight="true" outlineLevel="0" collapsed="false">
      <c r="A127" s="40" t="s">
        <v>415</v>
      </c>
      <c r="B127" s="56" t="str">
        <f aca="false" t="array" ref="B127:B127">INDEX(Countries!$D$2:$D$255, MATCH($A127, Countries!$B$2:$B$255, 0))</f>
        <v>PRT</v>
      </c>
      <c r="C127" s="70" t="n">
        <v>0.038047462</v>
      </c>
      <c r="D127" s="51" t="n">
        <f aca="false">IF(ISNUMBER(C127),C127*100,0)</f>
        <v>3.8047462</v>
      </c>
      <c r="E127" s="51" t="n">
        <v>0.001721384</v>
      </c>
      <c r="F127" s="51" t="n">
        <v>4.524307752</v>
      </c>
      <c r="G127" s="51" t="n">
        <v>2</v>
      </c>
      <c r="H127" s="51" t="n">
        <f aca="false">COUNTIF('Ecosystem extent'!$B$1:$B$2,'Seagrass extent'!A127)</f>
        <v>0</v>
      </c>
      <c r="I127" s="51" t="n">
        <f aca="false">IF(H127=0,D127,0)</f>
        <v>3.8047462</v>
      </c>
    </row>
    <row r="128" customFormat="false" ht="12.75" hidden="false" customHeight="true" outlineLevel="0" collapsed="false">
      <c r="A128" s="40" t="s">
        <v>274</v>
      </c>
      <c r="B128" s="56" t="str">
        <f aca="false" t="array" ref="B128:B128">INDEX(Countries!$D$2:$D$255, MATCH($A128, Countries!$B$2:$B$255, 0))</f>
        <v>PYF</v>
      </c>
      <c r="C128" s="70" t="n">
        <v>785.1988949</v>
      </c>
      <c r="D128" s="51" t="n">
        <f aca="false">IF(ISNUMBER(C128),C128*100,0)</f>
        <v>78519.88949</v>
      </c>
      <c r="E128" s="51" t="n">
        <v>0</v>
      </c>
      <c r="F128" s="51" t="n">
        <v>0</v>
      </c>
      <c r="G128" s="51" t="n">
        <v>2</v>
      </c>
      <c r="H128" s="51" t="n">
        <f aca="false">COUNTIF('Ecosystem extent'!$B$1:$B$2,'Seagrass extent'!A128)</f>
        <v>0</v>
      </c>
      <c r="I128" s="51" t="n">
        <f aca="false">IF(H128=0,D128,0)</f>
        <v>78519.88949</v>
      </c>
    </row>
    <row r="129" customFormat="false" ht="12.75" hidden="false" customHeight="true" outlineLevel="0" collapsed="false">
      <c r="A129" s="40" t="s">
        <v>316</v>
      </c>
      <c r="B129" s="56" t="str">
        <f aca="false" t="array" ref="B129:B129">INDEX(Countries!$D$2:$D$255, MATCH($A129, Countries!$B$2:$B$255, 0))</f>
        <v>QAT</v>
      </c>
      <c r="C129" s="70" t="n">
        <v>1147.194976</v>
      </c>
      <c r="D129" s="51" t="n">
        <f aca="false">IF(ISNUMBER(C129),C129*100,0)</f>
        <v>114719.4976</v>
      </c>
      <c r="E129" s="51" t="n">
        <v>87.71274955</v>
      </c>
      <c r="F129" s="51" t="n">
        <v>7.645844983</v>
      </c>
      <c r="G129" s="51" t="n">
        <v>2</v>
      </c>
      <c r="H129" s="51" t="n">
        <f aca="false">COUNTIF('Ecosystem extent'!$B$1:$B$2,'Seagrass extent'!A129)</f>
        <v>0</v>
      </c>
      <c r="I129" s="51" t="n">
        <f aca="false">IF(H129=0,D129,0)</f>
        <v>114719.4976</v>
      </c>
    </row>
    <row r="130" customFormat="false" ht="12.75" hidden="false" customHeight="true" outlineLevel="0" collapsed="false">
      <c r="A130" s="40" t="s">
        <v>416</v>
      </c>
      <c r="B130" s="56" t="str">
        <f aca="false" t="array" ref="B130:B130">INDEX(Countries!$D$2:$D$255, MATCH($A130, Countries!$B$2:$B$255, 0))</f>
        <v>REU</v>
      </c>
      <c r="C130" s="164" t="n">
        <v>3.10269E-006</v>
      </c>
      <c r="D130" s="165" t="n">
        <f aca="false">IF(ISNUMBER(C130),C130*100,0)</f>
        <v>0.000310269</v>
      </c>
      <c r="E130" s="51" t="n">
        <v>0</v>
      </c>
      <c r="F130" s="51" t="n">
        <v>0</v>
      </c>
      <c r="G130" s="51" t="n">
        <v>2</v>
      </c>
      <c r="H130" s="51" t="n">
        <f aca="false">COUNTIF('Ecosystem extent'!$B$1:$B$2,'Seagrass extent'!A130)</f>
        <v>0</v>
      </c>
      <c r="I130" s="165" t="n">
        <f aca="false">IF(H130=0,D130,0)</f>
        <v>0.000310269</v>
      </c>
    </row>
    <row r="131" customFormat="false" ht="12.75" hidden="false" customHeight="true" outlineLevel="0" collapsed="false">
      <c r="A131" s="40" t="s">
        <v>417</v>
      </c>
      <c r="B131" s="56" t="str">
        <f aca="false" t="array" ref="B131:B131">INDEX(Countries!$D$2:$D$255, MATCH($A131, Countries!$B$2:$B$255, 0))</f>
        <v>ROU</v>
      </c>
      <c r="C131" s="164" t="n">
        <v>1.55133E-005</v>
      </c>
      <c r="D131" s="165" t="n">
        <f aca="false">IF(ISNUMBER(C131),C131*100,0)</f>
        <v>0.00155133</v>
      </c>
      <c r="E131" s="165" t="n">
        <v>1.24106E-005</v>
      </c>
      <c r="F131" s="51" t="n">
        <v>79.99986005</v>
      </c>
      <c r="G131" s="51" t="n">
        <v>2</v>
      </c>
      <c r="H131" s="51" t="n">
        <f aca="false">COUNTIF('Ecosystem extent'!$B$1:$B$2,'Seagrass extent'!A131)</f>
        <v>0</v>
      </c>
      <c r="I131" s="165" t="n">
        <f aca="false">IF(H131=0,D131,0)</f>
        <v>0.00155133</v>
      </c>
    </row>
    <row r="132" customFormat="false" ht="12.75" hidden="false" customHeight="true" outlineLevel="0" collapsed="false">
      <c r="A132" s="40" t="s">
        <v>359</v>
      </c>
      <c r="B132" s="56" t="str">
        <f aca="false" t="array" ref="B132:B132">INDEX(Countries!$D$2:$D$255, MATCH($A132, Countries!$B$2:$B$255, 0))</f>
        <v>RUS</v>
      </c>
      <c r="C132" s="70" t="n">
        <v>680.042559</v>
      </c>
      <c r="D132" s="51" t="n">
        <f aca="false">IF(ISNUMBER(C132),C132*100,0)</f>
        <v>68004.2559</v>
      </c>
      <c r="E132" s="51" t="n">
        <v>15.41743948</v>
      </c>
      <c r="F132" s="51" t="n">
        <v>2.26712862</v>
      </c>
      <c r="G132" s="51" t="n">
        <v>2</v>
      </c>
      <c r="H132" s="51" t="n">
        <f aca="false">COUNTIF('Ecosystem extent'!$B$1:$B$2,'Seagrass extent'!A132)</f>
        <v>0</v>
      </c>
      <c r="I132" s="51" t="n">
        <f aca="false">IF(H132=0,D132,0)</f>
        <v>68004.2559</v>
      </c>
    </row>
    <row r="133" customFormat="false" ht="12.75" hidden="false" customHeight="true" outlineLevel="0" collapsed="false">
      <c r="A133" s="40" t="s">
        <v>324</v>
      </c>
      <c r="B133" s="56" t="str">
        <f aca="false" t="array" ref="B133:B133">INDEX(Countries!$D$2:$D$255, MATCH($A133, Countries!$B$2:$B$255, 0))</f>
        <v>SAU</v>
      </c>
      <c r="C133" s="70" t="n">
        <v>20983.36203</v>
      </c>
      <c r="D133" s="51" t="n">
        <f aca="false">IF(ISNUMBER(C133),C133*100,0)</f>
        <v>2098336.203</v>
      </c>
      <c r="E133" s="51" t="n">
        <v>331.5316967</v>
      </c>
      <c r="F133" s="51" t="n">
        <v>1.579974154</v>
      </c>
      <c r="G133" s="51" t="n">
        <v>2</v>
      </c>
      <c r="H133" s="51" t="n">
        <f aca="false">COUNTIF('Ecosystem extent'!$B$1:$B$2,'Seagrass extent'!A133)</f>
        <v>0</v>
      </c>
      <c r="I133" s="51" t="n">
        <f aca="false">IF(H133=0,D133,0)</f>
        <v>2098336.203</v>
      </c>
    </row>
    <row r="134" customFormat="false" ht="12.75" hidden="false" customHeight="true" outlineLevel="0" collapsed="false">
      <c r="A134" s="40" t="s">
        <v>334</v>
      </c>
      <c r="B134" s="56" t="str">
        <f aca="false" t="array" ref="B134:B134">INDEX(Countries!$D$2:$D$255, MATCH($A134, Countries!$B$2:$B$255, 0))</f>
        <v>SDN</v>
      </c>
      <c r="C134" s="70" t="n">
        <v>4439.92729</v>
      </c>
      <c r="D134" s="51" t="n">
        <f aca="false">IF(ISNUMBER(C134),C134*100,0)</f>
        <v>443992.729</v>
      </c>
      <c r="E134" s="165" t="n">
        <v>3.10266E-006</v>
      </c>
      <c r="F134" s="165" t="n">
        <v>6.98809E-008</v>
      </c>
      <c r="G134" s="51" t="n">
        <v>2</v>
      </c>
      <c r="H134" s="51" t="n">
        <f aca="false">COUNTIF('Ecosystem extent'!$B$1:$B$2,'Seagrass extent'!A134)</f>
        <v>0</v>
      </c>
      <c r="I134" s="51" t="n">
        <f aca="false">IF(H134=0,D134,0)</f>
        <v>443992.729</v>
      </c>
    </row>
    <row r="135" customFormat="false" ht="12.75" hidden="false" customHeight="true" outlineLevel="0" collapsed="false">
      <c r="A135" s="40" t="s">
        <v>325</v>
      </c>
      <c r="B135" s="56" t="str">
        <f aca="false" t="array" ref="B135:B135">INDEX(Countries!$D$2:$D$255, MATCH($A135, Countries!$B$2:$B$255, 0))</f>
        <v>SEN</v>
      </c>
      <c r="C135" s="70" t="n">
        <v>1482.058494</v>
      </c>
      <c r="D135" s="51" t="n">
        <f aca="false">IF(ISNUMBER(C135),C135*100,0)</f>
        <v>148205.8494</v>
      </c>
      <c r="E135" s="51" t="n">
        <v>482.2959352</v>
      </c>
      <c r="F135" s="51" t="n">
        <v>32.54230094</v>
      </c>
      <c r="G135" s="51" t="n">
        <v>2</v>
      </c>
      <c r="H135" s="51" t="n">
        <f aca="false">COUNTIF('Ecosystem extent'!$B$1:$B$2,'Seagrass extent'!A135)</f>
        <v>0</v>
      </c>
      <c r="I135" s="51" t="n">
        <f aca="false">IF(H135=0,D135,0)</f>
        <v>148205.8494</v>
      </c>
    </row>
    <row r="136" customFormat="false" ht="12.75" hidden="false" customHeight="true" outlineLevel="0" collapsed="false">
      <c r="A136" s="40" t="s">
        <v>328</v>
      </c>
      <c r="B136" s="56" t="str">
        <f aca="false" t="array" ref="B136:B136">INDEX(Countries!$D$2:$D$255, MATCH($A136, Countries!$B$2:$B$255, 0))</f>
        <v>SGP</v>
      </c>
      <c r="C136" s="70" t="n">
        <v>127.0494055</v>
      </c>
      <c r="D136" s="51" t="n">
        <f aca="false">IF(ISNUMBER(C136),C136*100,0)</f>
        <v>12704.94055</v>
      </c>
      <c r="E136" s="51" t="n">
        <v>0</v>
      </c>
      <c r="F136" s="51" t="n">
        <v>0</v>
      </c>
      <c r="G136" s="51" t="n">
        <v>2</v>
      </c>
      <c r="H136" s="51" t="n">
        <f aca="false">COUNTIF('Ecosystem extent'!$B$1:$B$2,'Seagrass extent'!A136)</f>
        <v>0</v>
      </c>
      <c r="I136" s="51" t="n">
        <f aca="false">IF(H136=0,D136,0)</f>
        <v>12704.94055</v>
      </c>
    </row>
    <row r="137" customFormat="false" ht="12.75" hidden="false" customHeight="true" outlineLevel="0" collapsed="false">
      <c r="A137" s="40" t="s">
        <v>330</v>
      </c>
      <c r="B137" s="56" t="str">
        <f aca="false" t="array" ref="B137:B137">INDEX(Countries!$D$2:$D$255, MATCH($A137, Countries!$B$2:$B$255, 0))</f>
        <v>SLB</v>
      </c>
      <c r="C137" s="70" t="n">
        <v>1253.887969</v>
      </c>
      <c r="D137" s="51" t="n">
        <f aca="false">IF(ISNUMBER(C137),C137*100,0)</f>
        <v>125388.7969</v>
      </c>
      <c r="E137" s="51" t="n">
        <v>167.1690763</v>
      </c>
      <c r="F137" s="51" t="n">
        <v>13.3320584</v>
      </c>
      <c r="G137" s="51" t="n">
        <v>2</v>
      </c>
      <c r="H137" s="51" t="n">
        <f aca="false">COUNTIF('Ecosystem extent'!$B$1:$B$2,'Seagrass extent'!A137)</f>
        <v>0</v>
      </c>
      <c r="I137" s="51" t="n">
        <f aca="false">IF(H137=0,D137,0)</f>
        <v>125388.7969</v>
      </c>
    </row>
    <row r="138" customFormat="false" ht="12.75" hidden="false" customHeight="true" outlineLevel="0" collapsed="false">
      <c r="A138" s="40" t="s">
        <v>327</v>
      </c>
      <c r="B138" s="56" t="str">
        <f aca="false" t="array" ref="B138:B138">INDEX(Countries!$D$2:$D$255, MATCH($A138, Countries!$B$2:$B$255, 0))</f>
        <v>SLE</v>
      </c>
      <c r="C138" s="70" t="n">
        <v>4411.132434</v>
      </c>
      <c r="D138" s="51" t="n">
        <f aca="false">IF(ISNUMBER(C138),C138*100,0)</f>
        <v>441113.2434</v>
      </c>
      <c r="E138" s="51" t="n">
        <v>1.177889234</v>
      </c>
      <c r="F138" s="51" t="n">
        <v>0.02670265</v>
      </c>
      <c r="G138" s="51" t="n">
        <v>2</v>
      </c>
      <c r="H138" s="51" t="n">
        <f aca="false">COUNTIF('Ecosystem extent'!$B$1:$B$2,'Seagrass extent'!A138)</f>
        <v>0</v>
      </c>
      <c r="I138" s="51" t="n">
        <f aca="false">IF(H138=0,D138,0)</f>
        <v>441113.2434</v>
      </c>
    </row>
    <row r="139" customFormat="false" ht="12.75" hidden="false" customHeight="true" outlineLevel="0" collapsed="false">
      <c r="A139" s="40" t="s">
        <v>331</v>
      </c>
      <c r="B139" s="56" t="str">
        <f aca="false" t="array" ref="B139:B139">INDEX(Countries!$D$2:$D$255, MATCH($A139, Countries!$B$2:$B$255, 0))</f>
        <v>SOM</v>
      </c>
      <c r="C139" s="164" t="n">
        <v>9.30805E-006</v>
      </c>
      <c r="D139" s="165" t="n">
        <f aca="false">IF(ISNUMBER(C139),C139*100,0)</f>
        <v>0.000930805</v>
      </c>
      <c r="E139" s="51" t="n">
        <v>0</v>
      </c>
      <c r="F139" s="51" t="n">
        <v>0</v>
      </c>
      <c r="G139" s="51" t="n">
        <v>2</v>
      </c>
      <c r="H139" s="51" t="n">
        <f aca="false">COUNTIF('Ecosystem extent'!$B$1:$B$2,'Seagrass extent'!A139)</f>
        <v>0</v>
      </c>
      <c r="I139" s="165" t="n">
        <f aca="false">IF(H139=0,D139,0)</f>
        <v>0.000930805</v>
      </c>
    </row>
    <row r="140" customFormat="false" ht="12.75" hidden="false" customHeight="true" outlineLevel="0" collapsed="false">
      <c r="A140" s="40" t="s">
        <v>323</v>
      </c>
      <c r="B140" s="56" t="str">
        <f aca="false" t="array" ref="B140:B140">INDEX(Countries!$D$2:$D$255, MATCH($A140, Countries!$B$2:$B$255, 0))</f>
        <v>STP</v>
      </c>
      <c r="C140" s="164" t="n">
        <v>3.10257E-006</v>
      </c>
      <c r="D140" s="165" t="n">
        <f aca="false">IF(ISNUMBER(C140),C140*100,0)</f>
        <v>0.000310257</v>
      </c>
      <c r="E140" s="51" t="n">
        <v>0</v>
      </c>
      <c r="F140" s="51" t="n">
        <v>0</v>
      </c>
      <c r="G140" s="51" t="n">
        <v>2</v>
      </c>
      <c r="H140" s="51" t="n">
        <f aca="false">COUNTIF('Ecosystem extent'!$B$1:$B$2,'Seagrass extent'!A140)</f>
        <v>0</v>
      </c>
      <c r="I140" s="165" t="n">
        <f aca="false">IF(H140=0,D140,0)</f>
        <v>0.000310257</v>
      </c>
    </row>
    <row r="141" customFormat="false" ht="12.75" hidden="false" customHeight="true" outlineLevel="0" collapsed="false">
      <c r="A141" s="40" t="s">
        <v>335</v>
      </c>
      <c r="B141" s="56" t="str">
        <f aca="false" t="array" ref="B141:B141">INDEX(Countries!$D$2:$D$255, MATCH($A141, Countries!$B$2:$B$255, 0))</f>
        <v>SUR</v>
      </c>
      <c r="C141" s="164" t="n">
        <v>6.20529E-006</v>
      </c>
      <c r="D141" s="165" t="n">
        <f aca="false">IF(ISNUMBER(C141),C141*100,0)</f>
        <v>0.000620529</v>
      </c>
      <c r="E141" s="165" t="n">
        <v>3.10263E-006</v>
      </c>
      <c r="F141" s="51" t="n">
        <v>49.99973875</v>
      </c>
      <c r="G141" s="51" t="n">
        <v>2</v>
      </c>
      <c r="H141" s="51" t="n">
        <f aca="false">COUNTIF('Ecosystem extent'!$B$1:$B$2,'Seagrass extent'!A141)</f>
        <v>0</v>
      </c>
      <c r="I141" s="165" t="n">
        <f aca="false">IF(H141=0,D141,0)</f>
        <v>0.000620529</v>
      </c>
    </row>
    <row r="142" customFormat="false" ht="12.75" hidden="false" customHeight="true" outlineLevel="0" collapsed="false">
      <c r="A142" s="40" t="s">
        <v>379</v>
      </c>
      <c r="B142" s="56" t="str">
        <f aca="false" t="array" ref="B142:B142">INDEX(Countries!$D$2:$D$255, MATCH($A142, Countries!$B$2:$B$255, 0))</f>
        <v>SVN</v>
      </c>
      <c r="C142" s="70" t="n">
        <v>0.085102378</v>
      </c>
      <c r="D142" s="51" t="n">
        <f aca="false">IF(ISNUMBER(C142),C142*100,0)</f>
        <v>8.5102378</v>
      </c>
      <c r="E142" s="165" t="n">
        <v>4.51089E-005</v>
      </c>
      <c r="F142" s="51" t="n">
        <v>0.053005497</v>
      </c>
      <c r="G142" s="51" t="n">
        <v>2</v>
      </c>
      <c r="H142" s="51" t="n">
        <f aca="false">COUNTIF('Ecosystem extent'!$B$1:$B$2,'Seagrass extent'!A142)</f>
        <v>0</v>
      </c>
      <c r="I142" s="51" t="n">
        <f aca="false">IF(H142=0,D142,0)</f>
        <v>8.5102378</v>
      </c>
    </row>
    <row r="143" customFormat="false" ht="12.75" hidden="false" customHeight="true" outlineLevel="0" collapsed="false">
      <c r="A143" s="40" t="s">
        <v>371</v>
      </c>
      <c r="B143" s="56" t="str">
        <f aca="false" t="array" ref="B143:B143">INDEX(Countries!$D$2:$D$255, MATCH($A143, Countries!$B$2:$B$255, 0))</f>
        <v>SWE</v>
      </c>
      <c r="C143" s="70" t="n">
        <v>33.87931189</v>
      </c>
      <c r="D143" s="51" t="n">
        <f aca="false">IF(ISNUMBER(C143),C143*100,0)</f>
        <v>3387.931189</v>
      </c>
      <c r="E143" s="51" t="n">
        <v>18.82019373</v>
      </c>
      <c r="F143" s="51" t="n">
        <v>55.55069653</v>
      </c>
      <c r="G143" s="51" t="n">
        <v>2</v>
      </c>
      <c r="H143" s="51" t="n">
        <f aca="false">COUNTIF('Ecosystem extent'!$B$1:$B$2,'Seagrass extent'!A143)</f>
        <v>0</v>
      </c>
      <c r="I143" s="51" t="n">
        <f aca="false">IF(H143=0,D143,0)</f>
        <v>3387.931189</v>
      </c>
    </row>
    <row r="144" customFormat="false" ht="12.75" hidden="false" customHeight="true" outlineLevel="0" collapsed="false">
      <c r="A144" s="40" t="s">
        <v>329</v>
      </c>
      <c r="B144" s="56" t="str">
        <f aca="false" t="array" ref="B144:B144">INDEX(Countries!$D$2:$D$255, MATCH($A144, Countries!$B$2:$B$255, 0))</f>
        <v>SXM</v>
      </c>
      <c r="C144" s="70" t="n">
        <v>24.1557061</v>
      </c>
      <c r="D144" s="51" t="n">
        <f aca="false">IF(ISNUMBER(C144),C144*100,0)</f>
        <v>2415.57061</v>
      </c>
      <c r="E144" s="51" t="n">
        <v>0.723838073</v>
      </c>
      <c r="F144" s="51" t="n">
        <v>2.996551084</v>
      </c>
      <c r="G144" s="51" t="n">
        <v>2</v>
      </c>
      <c r="H144" s="51" t="n">
        <f aca="false">COUNTIF('Ecosystem extent'!$B$1:$B$2,'Seagrass extent'!A144)</f>
        <v>0</v>
      </c>
      <c r="I144" s="51" t="n">
        <f aca="false">IF(H144=0,D144,0)</f>
        <v>2415.57061</v>
      </c>
    </row>
    <row r="145" customFormat="false" ht="12.75" hidden="false" customHeight="true" outlineLevel="0" collapsed="false">
      <c r="A145" s="40" t="s">
        <v>326</v>
      </c>
      <c r="B145" s="56" t="str">
        <f aca="false" t="array" ref="B145:B145">INDEX(Countries!$D$2:$D$255, MATCH($A145, Countries!$B$2:$B$255, 0))</f>
        <v>SYC</v>
      </c>
      <c r="C145" s="164" t="n">
        <v>5.58478E-005</v>
      </c>
      <c r="D145" s="165" t="n">
        <f aca="false">IF(ISNUMBER(C145),C145*100,0)</f>
        <v>0.00558478</v>
      </c>
      <c r="E145" s="165" t="n">
        <v>1.8616E-005</v>
      </c>
      <c r="F145" s="51" t="n">
        <v>33.3334231</v>
      </c>
      <c r="G145" s="51" t="n">
        <v>2</v>
      </c>
      <c r="H145" s="51" t="n">
        <f aca="false">COUNTIF('Ecosystem extent'!$B$1:$B$2,'Seagrass extent'!A145)</f>
        <v>0</v>
      </c>
      <c r="I145" s="165" t="n">
        <f aca="false">IF(H145=0,D145,0)</f>
        <v>0.00558478</v>
      </c>
    </row>
    <row r="146" customFormat="false" ht="12.75" hidden="false" customHeight="true" outlineLevel="0" collapsed="false">
      <c r="A146" s="40" t="s">
        <v>420</v>
      </c>
      <c r="B146" s="56" t="str">
        <f aca="false" t="array" ref="B146:B146">INDEX(Countries!$D$2:$D$255, MATCH($A146, Countries!$B$2:$B$255, 0))</f>
        <v>SYR</v>
      </c>
      <c r="C146" s="164" t="n">
        <v>4.65405E-005</v>
      </c>
      <c r="D146" s="165" t="n">
        <f aca="false">IF(ISNUMBER(C146),C146*100,0)</f>
        <v>0.00465405</v>
      </c>
      <c r="E146" s="51" t="n">
        <v>0</v>
      </c>
      <c r="F146" s="51" t="n">
        <v>0</v>
      </c>
      <c r="G146" s="51" t="n">
        <v>2</v>
      </c>
      <c r="H146" s="51" t="n">
        <f aca="false">COUNTIF('Ecosystem extent'!$B$1:$B$2,'Seagrass extent'!A146)</f>
        <v>0</v>
      </c>
      <c r="I146" s="165" t="n">
        <f aca="false">IF(H146=0,D146,0)</f>
        <v>0.00465405</v>
      </c>
    </row>
    <row r="147" customFormat="false" ht="12.75" hidden="false" customHeight="true" outlineLevel="0" collapsed="false">
      <c r="A147" s="40" t="s">
        <v>343</v>
      </c>
      <c r="B147" s="56" t="str">
        <f aca="false" t="array" ref="B147:B147">INDEX(Countries!$D$2:$D$255, MATCH($A147, Countries!$B$2:$B$255, 0))</f>
        <v>TCA</v>
      </c>
      <c r="C147" s="70" t="n">
        <v>951.9578979</v>
      </c>
      <c r="D147" s="51" t="n">
        <f aca="false">IF(ISNUMBER(C147),C147*100,0)</f>
        <v>95195.78979</v>
      </c>
      <c r="E147" s="51" t="n">
        <v>66.32897443</v>
      </c>
      <c r="F147" s="51" t="n">
        <v>6.96763739</v>
      </c>
      <c r="G147" s="51" t="n">
        <v>2</v>
      </c>
      <c r="H147" s="51" t="n">
        <f aca="false">COUNTIF('Ecosystem extent'!$B$1:$B$2,'Seagrass extent'!A147)</f>
        <v>0</v>
      </c>
      <c r="I147" s="51" t="n">
        <f aca="false">IF(H147=0,D147,0)</f>
        <v>95195.78979</v>
      </c>
    </row>
    <row r="148" customFormat="false" ht="12.75" hidden="false" customHeight="true" outlineLevel="0" collapsed="false">
      <c r="A148" s="40" t="s">
        <v>340</v>
      </c>
      <c r="B148" s="56" t="str">
        <f aca="false" t="array" ref="B148:B148">INDEX(Countries!$D$2:$D$255, MATCH($A148, Countries!$B$2:$B$255, 0))</f>
        <v>TGO</v>
      </c>
      <c r="C148" s="70" t="n">
        <v>189.8222066</v>
      </c>
      <c r="D148" s="51" t="n">
        <f aca="false">IF(ISNUMBER(C148),C148*100,0)</f>
        <v>18982.22066</v>
      </c>
      <c r="E148" s="51" t="n">
        <v>0</v>
      </c>
      <c r="F148" s="51" t="n">
        <v>0</v>
      </c>
      <c r="G148" s="51" t="n">
        <v>2</v>
      </c>
      <c r="H148" s="51" t="n">
        <f aca="false">COUNTIF('Ecosystem extent'!$B$1:$B$2,'Seagrass extent'!A148)</f>
        <v>0</v>
      </c>
      <c r="I148" s="51" t="n">
        <f aca="false">IF(H148=0,D148,0)</f>
        <v>18982.22066</v>
      </c>
    </row>
    <row r="149" customFormat="false" ht="12.75" hidden="false" customHeight="true" outlineLevel="0" collapsed="false">
      <c r="A149" s="40" t="s">
        <v>338</v>
      </c>
      <c r="B149" s="56" t="str">
        <f aca="false" t="array" ref="B149:B149">INDEX(Countries!$D$2:$D$255, MATCH($A149, Countries!$B$2:$B$255, 0))</f>
        <v>THA</v>
      </c>
      <c r="C149" s="70" t="n">
        <v>1822.150234</v>
      </c>
      <c r="D149" s="51" t="n">
        <f aca="false">IF(ISNUMBER(C149),C149*100,0)</f>
        <v>182215.0234</v>
      </c>
      <c r="E149" s="51" t="n">
        <v>1408.502136</v>
      </c>
      <c r="F149" s="51" t="n">
        <v>77.29890266</v>
      </c>
      <c r="G149" s="51" t="n">
        <v>2</v>
      </c>
      <c r="H149" s="51" t="n">
        <f aca="false">COUNTIF('Ecosystem extent'!$B$1:$B$2,'Seagrass extent'!A149)</f>
        <v>0</v>
      </c>
      <c r="I149" s="51" t="n">
        <f aca="false">IF(H149=0,D149,0)</f>
        <v>182215.0234</v>
      </c>
    </row>
    <row r="150" customFormat="false" ht="12.75" hidden="false" customHeight="true" outlineLevel="0" collapsed="false">
      <c r="A150" s="40" t="s">
        <v>422</v>
      </c>
      <c r="B150" s="56" t="str">
        <f aca="false" t="array" ref="B150:B150">INDEX(Countries!$D$2:$D$255, MATCH($A150, Countries!$B$2:$B$255, 0))</f>
        <v>TKM</v>
      </c>
      <c r="C150" s="164" t="n">
        <v>2.48213E-005</v>
      </c>
      <c r="D150" s="165" t="n">
        <f aca="false">IF(ISNUMBER(C150),C150*100,0)</f>
        <v>0.00248213</v>
      </c>
      <c r="E150" s="165" t="n">
        <v>3.10267E-006</v>
      </c>
      <c r="F150" s="51" t="n">
        <v>12.500042</v>
      </c>
      <c r="G150" s="51" t="n">
        <v>2</v>
      </c>
      <c r="H150" s="51" t="n">
        <f aca="false">COUNTIF('Ecosystem extent'!$B$1:$B$2,'Seagrass extent'!A150)</f>
        <v>0</v>
      </c>
      <c r="I150" s="165" t="n">
        <f aca="false">IF(H150=0,D150,0)</f>
        <v>0.00248213</v>
      </c>
    </row>
    <row r="151" customFormat="false" ht="12.75" hidden="false" customHeight="true" outlineLevel="0" collapsed="false">
      <c r="A151" s="40" t="s">
        <v>339</v>
      </c>
      <c r="B151" s="56" t="str">
        <f aca="false" t="array" ref="B151:B151">INDEX(Countries!$D$2:$D$255, MATCH($A151, Countries!$B$2:$B$255, 0))</f>
        <v>TLS</v>
      </c>
      <c r="C151" s="70" t="n">
        <v>334.7836364</v>
      </c>
      <c r="D151" s="51" t="n">
        <f aca="false">IF(ISNUMBER(C151),C151*100,0)</f>
        <v>33478.36364</v>
      </c>
      <c r="E151" s="51" t="n">
        <v>4.005725709</v>
      </c>
      <c r="F151" s="51" t="n">
        <v>1.196511799</v>
      </c>
      <c r="G151" s="51" t="n">
        <v>2</v>
      </c>
      <c r="H151" s="51" t="n">
        <f aca="false">COUNTIF('Ecosystem extent'!$B$1:$B$2,'Seagrass extent'!A151)</f>
        <v>0</v>
      </c>
      <c r="I151" s="51" t="n">
        <f aca="false">IF(H151=0,D151,0)</f>
        <v>33478.36364</v>
      </c>
    </row>
    <row r="152" customFormat="false" ht="12.75" hidden="false" customHeight="true" outlineLevel="0" collapsed="false">
      <c r="A152" s="40" t="s">
        <v>341</v>
      </c>
      <c r="B152" s="56" t="str">
        <f aca="false" t="array" ref="B152:B152">INDEX(Countries!$D$2:$D$255, MATCH($A152, Countries!$B$2:$B$255, 0))</f>
        <v>TON</v>
      </c>
      <c r="C152" s="70" t="n">
        <v>3684.589058</v>
      </c>
      <c r="D152" s="51" t="n">
        <f aca="false">IF(ISNUMBER(C152),C152*100,0)</f>
        <v>368458.9058</v>
      </c>
      <c r="E152" s="51" t="n">
        <v>184.7012686</v>
      </c>
      <c r="F152" s="51" t="n">
        <v>5.012805111</v>
      </c>
      <c r="G152" s="51" t="n">
        <v>2</v>
      </c>
      <c r="H152" s="51" t="n">
        <f aca="false">COUNTIF('Ecosystem extent'!$B$1:$B$2,'Seagrass extent'!A152)</f>
        <v>0</v>
      </c>
      <c r="I152" s="51" t="n">
        <f aca="false">IF(H152=0,D152,0)</f>
        <v>368458.9058</v>
      </c>
    </row>
    <row r="153" customFormat="false" ht="12.75" hidden="false" customHeight="true" outlineLevel="0" collapsed="false">
      <c r="A153" s="40" t="s">
        <v>342</v>
      </c>
      <c r="B153" s="56" t="str">
        <f aca="false" t="array" ref="B153:B153">INDEX(Countries!$D$2:$D$255, MATCH($A153, Countries!$B$2:$B$255, 0))</f>
        <v>TTO</v>
      </c>
      <c r="C153" s="70" t="n">
        <v>1.11733615</v>
      </c>
      <c r="D153" s="51" t="n">
        <f aca="false">IF(ISNUMBER(C153),C153*100,0)</f>
        <v>111.733615</v>
      </c>
      <c r="E153" s="51" t="n">
        <v>0.582254174</v>
      </c>
      <c r="F153" s="51" t="n">
        <v>52.11092234</v>
      </c>
      <c r="G153" s="51" t="n">
        <v>2</v>
      </c>
      <c r="H153" s="51" t="n">
        <f aca="false">COUNTIF('Ecosystem extent'!$B$1:$B$2,'Seagrass extent'!A153)</f>
        <v>0</v>
      </c>
      <c r="I153" s="51" t="n">
        <f aca="false">IF(H153=0,D153,0)</f>
        <v>111.733615</v>
      </c>
    </row>
    <row r="154" customFormat="false" ht="12.75" hidden="false" customHeight="true" outlineLevel="0" collapsed="false">
      <c r="A154" s="40" t="s">
        <v>354</v>
      </c>
      <c r="B154" s="56" t="str">
        <f aca="false" t="array" ref="B154:B154">INDEX(Countries!$D$2:$D$255, MATCH($A154, Countries!$B$2:$B$255, 0))</f>
        <v>TUN</v>
      </c>
      <c r="C154" s="70" t="n">
        <v>4988.245786</v>
      </c>
      <c r="D154" s="51" t="n">
        <f aca="false">IF(ISNUMBER(C154),C154*100,0)</f>
        <v>498824.5786</v>
      </c>
      <c r="E154" s="51" t="n">
        <v>122.9022409</v>
      </c>
      <c r="F154" s="51" t="n">
        <v>2.463836912</v>
      </c>
      <c r="G154" s="51" t="n">
        <v>2</v>
      </c>
      <c r="H154" s="51" t="n">
        <f aca="false">COUNTIF('Ecosystem extent'!$B$1:$B$2,'Seagrass extent'!A154)</f>
        <v>0</v>
      </c>
      <c r="I154" s="51" t="n">
        <f aca="false">IF(H154=0,D154,0)</f>
        <v>498824.5786</v>
      </c>
    </row>
    <row r="155" customFormat="false" ht="12.75" hidden="false" customHeight="true" outlineLevel="0" collapsed="false">
      <c r="A155" s="40" t="s">
        <v>377</v>
      </c>
      <c r="B155" s="56" t="str">
        <f aca="false" t="array" ref="B155:B155">INDEX(Countries!$D$2:$D$255, MATCH($A155, Countries!$B$2:$B$255, 0))</f>
        <v>TUR</v>
      </c>
      <c r="C155" s="70" t="n">
        <v>0.260102583</v>
      </c>
      <c r="D155" s="51" t="n">
        <f aca="false">IF(ISNUMBER(C155),C155*100,0)</f>
        <v>26.0102583</v>
      </c>
      <c r="E155" s="165" t="n">
        <v>3.10272E-006</v>
      </c>
      <c r="F155" s="51" t="n">
        <v>0.001192883</v>
      </c>
      <c r="G155" s="51" t="n">
        <v>2</v>
      </c>
      <c r="H155" s="51" t="n">
        <f aca="false">COUNTIF('Ecosystem extent'!$B$1:$B$2,'Seagrass extent'!A155)</f>
        <v>0</v>
      </c>
      <c r="I155" s="51" t="n">
        <f aca="false">IF(H155=0,D155,0)</f>
        <v>26.0102583</v>
      </c>
    </row>
    <row r="156" customFormat="false" ht="12.75" hidden="false" customHeight="true" outlineLevel="0" collapsed="false">
      <c r="A156" s="40" t="s">
        <v>336</v>
      </c>
      <c r="B156" s="56" t="str">
        <f aca="false" t="array" ref="B156:B156">INDEX(Countries!$D$2:$D$255, MATCH($A156, Countries!$B$2:$B$255, 0))</f>
        <v>TWN</v>
      </c>
      <c r="C156" s="70" t="n">
        <v>1241.93971</v>
      </c>
      <c r="D156" s="51" t="n">
        <f aca="false">IF(ISNUMBER(C156),C156*100,0)</f>
        <v>124193.971</v>
      </c>
      <c r="E156" s="51" t="n">
        <v>136.989767</v>
      </c>
      <c r="F156" s="51" t="n">
        <v>11.03030735</v>
      </c>
      <c r="G156" s="51" t="n">
        <v>2</v>
      </c>
      <c r="H156" s="51" t="n">
        <f aca="false">COUNTIF('Ecosystem extent'!$B$1:$B$2,'Seagrass extent'!A156)</f>
        <v>0</v>
      </c>
      <c r="I156" s="51" t="n">
        <f aca="false">IF(H156=0,D156,0)</f>
        <v>124193.971</v>
      </c>
    </row>
    <row r="157" customFormat="false" ht="12.75" hidden="false" customHeight="true" outlineLevel="0" collapsed="false">
      <c r="A157" s="40" t="s">
        <v>337</v>
      </c>
      <c r="B157" s="56" t="str">
        <f aca="false" t="array" ref="B157:B157">INDEX(Countries!$D$2:$D$255, MATCH($A157, Countries!$B$2:$B$255, 0))</f>
        <v>TZA</v>
      </c>
      <c r="C157" s="70" t="n">
        <v>45.76915024</v>
      </c>
      <c r="D157" s="51" t="n">
        <f aca="false">IF(ISNUMBER(C157),C157*100,0)</f>
        <v>4576.915024</v>
      </c>
      <c r="E157" s="51" t="n">
        <v>1.605895559</v>
      </c>
      <c r="F157" s="51" t="n">
        <v>3.508685547</v>
      </c>
      <c r="G157" s="51" t="n">
        <v>2</v>
      </c>
      <c r="H157" s="51" t="n">
        <f aca="false">COUNTIF('Ecosystem extent'!$B$1:$B$2,'Seagrass extent'!A157)</f>
        <v>0</v>
      </c>
      <c r="I157" s="51" t="n">
        <f aca="false">IF(H157=0,D157,0)</f>
        <v>4576.915024</v>
      </c>
    </row>
    <row r="158" customFormat="false" ht="12.75" hidden="false" customHeight="true" outlineLevel="0" collapsed="false">
      <c r="A158" s="40" t="s">
        <v>353</v>
      </c>
      <c r="B158" s="56" t="str">
        <f aca="false" t="array" ref="B158:B158">INDEX(Countries!$D$2:$D$255, MATCH($A158, Countries!$B$2:$B$255, 0))</f>
        <v>UKR</v>
      </c>
      <c r="C158" s="70" t="n">
        <v>155.695511</v>
      </c>
      <c r="D158" s="51" t="n">
        <f aca="false">IF(ISNUMBER(C158),C158*100,0)</f>
        <v>15569.5511</v>
      </c>
      <c r="E158" s="51" t="n">
        <v>93.57686355</v>
      </c>
      <c r="F158" s="51" t="n">
        <v>60.10248011</v>
      </c>
      <c r="G158" s="51" t="n">
        <v>2</v>
      </c>
      <c r="H158" s="51" t="n">
        <f aca="false">COUNTIF('Ecosystem extent'!$B$1:$B$2,'Seagrass extent'!A158)</f>
        <v>0</v>
      </c>
      <c r="I158" s="51" t="n">
        <f aca="false">IF(H158=0,D158,0)</f>
        <v>15569.5511</v>
      </c>
    </row>
    <row r="159" customFormat="false" ht="12.75" hidden="false" customHeight="true" outlineLevel="0" collapsed="false">
      <c r="A159" s="40" t="s">
        <v>143</v>
      </c>
      <c r="B159" s="56" t="str">
        <f aca="false" t="array" ref="B159:B159">INDEX(Countries!$D$2:$D$255, MATCH($A159, Countries!$B$2:$B$255, 0))</f>
        <v>USA</v>
      </c>
      <c r="C159" s="70" t="n">
        <v>13940.22969</v>
      </c>
      <c r="D159" s="51" t="n">
        <f aca="false">IF(ISNUMBER(C159),C159*100,0)</f>
        <v>1394022.969</v>
      </c>
      <c r="E159" s="51" t="n">
        <v>8524.270082</v>
      </c>
      <c r="F159" s="51" t="n">
        <v>61.14870608</v>
      </c>
      <c r="G159" s="51" t="n">
        <v>2</v>
      </c>
      <c r="H159" s="51" t="n">
        <f aca="false">COUNTIF('Ecosystem extent'!$B$1:$B$2,'Seagrass extent'!A159)</f>
        <v>0</v>
      </c>
      <c r="I159" s="51" t="n">
        <f aca="false">IF(H159=0,D159,0)</f>
        <v>1394022.969</v>
      </c>
    </row>
    <row r="160" customFormat="false" ht="12.75" hidden="false" customHeight="true" outlineLevel="0" collapsed="false">
      <c r="A160" s="40" t="s">
        <v>320</v>
      </c>
      <c r="B160" s="56" t="str">
        <f aca="false" t="array" ref="B160:B160">INDEX(Countries!$D$2:$D$255, MATCH($A160, Countries!$B$2:$B$255, 0))</f>
        <v>VCT</v>
      </c>
      <c r="C160" s="70" t="n">
        <v>0.311822714</v>
      </c>
      <c r="D160" s="51" t="n">
        <f aca="false">IF(ISNUMBER(C160),C160*100,0)</f>
        <v>31.1822714</v>
      </c>
      <c r="E160" s="51" t="n">
        <v>0.040396716</v>
      </c>
      <c r="F160" s="51" t="n">
        <v>12.95502663</v>
      </c>
      <c r="G160" s="51" t="n">
        <v>2</v>
      </c>
      <c r="H160" s="51" t="n">
        <f aca="false">COUNTIF('Ecosystem extent'!$B$1:$B$2,'Seagrass extent'!A160)</f>
        <v>0</v>
      </c>
      <c r="I160" s="51" t="n">
        <f aca="false">IF(H160=0,D160,0)</f>
        <v>31.1822714</v>
      </c>
    </row>
    <row r="161" customFormat="false" ht="12.75" hidden="false" customHeight="true" outlineLevel="0" collapsed="false">
      <c r="A161" s="40" t="s">
        <v>347</v>
      </c>
      <c r="B161" s="56" t="str">
        <f aca="false" t="array" ref="B161:B161">INDEX(Countries!$D$2:$D$255, MATCH($A161, Countries!$B$2:$B$255, 0))</f>
        <v>VEN</v>
      </c>
      <c r="C161" s="70" t="n">
        <v>1286.25383</v>
      </c>
      <c r="D161" s="51" t="n">
        <f aca="false">IF(ISNUMBER(C161),C161*100,0)</f>
        <v>128625.383</v>
      </c>
      <c r="E161" s="51" t="n">
        <v>98.43350564</v>
      </c>
      <c r="F161" s="51" t="n">
        <v>7.652727892</v>
      </c>
      <c r="G161" s="51" t="n">
        <v>2</v>
      </c>
      <c r="H161" s="51" t="n">
        <f aca="false">COUNTIF('Ecosystem extent'!$B$1:$B$2,'Seagrass extent'!A161)</f>
        <v>0</v>
      </c>
      <c r="I161" s="51" t="n">
        <f aca="false">IF(H161=0,D161,0)</f>
        <v>128625.383</v>
      </c>
    </row>
    <row r="162" customFormat="false" ht="12.75" hidden="false" customHeight="true" outlineLevel="0" collapsed="false">
      <c r="A162" s="40" t="s">
        <v>253</v>
      </c>
      <c r="B162" s="56" t="str">
        <f aca="false" t="array" ref="B162:B162">INDEX(Countries!$D$2:$D$255, MATCH($A162, Countries!$B$2:$B$255, 0))</f>
        <v>VGB</v>
      </c>
      <c r="C162" s="70" t="n">
        <v>40.74168062</v>
      </c>
      <c r="D162" s="51" t="n">
        <f aca="false">IF(ISNUMBER(C162),C162*100,0)</f>
        <v>4074.168062</v>
      </c>
      <c r="E162" s="51" t="n">
        <v>0.111369109</v>
      </c>
      <c r="F162" s="51" t="n">
        <v>0.273354234</v>
      </c>
      <c r="G162" s="51" t="n">
        <v>2</v>
      </c>
      <c r="H162" s="51" t="n">
        <f aca="false">COUNTIF('Ecosystem extent'!$B$1:$B$2,'Seagrass extent'!A162)</f>
        <v>0</v>
      </c>
      <c r="I162" s="51" t="n">
        <f aca="false">IF(H162=0,D162,0)</f>
        <v>4074.168062</v>
      </c>
    </row>
    <row r="163" customFormat="false" ht="12.75" hidden="false" customHeight="true" outlineLevel="0" collapsed="false">
      <c r="A163" s="40" t="s">
        <v>1341</v>
      </c>
      <c r="B163" s="56" t="str">
        <f aca="false" t="array" ref="B163:B163">INDEX(Countries!$D$2:$D$255, MATCH($A163, Countries!$B$2:$B$255, 0))</f>
        <v>VIR</v>
      </c>
      <c r="C163" s="70" t="n">
        <v>83.75281333</v>
      </c>
      <c r="D163" s="51" t="n">
        <f aca="false">IF(ISNUMBER(C163),C163*100,0)</f>
        <v>8375.281333</v>
      </c>
      <c r="E163" s="51" t="n">
        <v>25.86737641</v>
      </c>
      <c r="F163" s="51" t="n">
        <v>30.88538209</v>
      </c>
      <c r="G163" s="51" t="n">
        <v>2</v>
      </c>
      <c r="H163" s="51" t="n">
        <f aca="false">COUNTIF('Ecosystem extent'!$B$1:$B$2,'Seagrass extent'!A163)</f>
        <v>0</v>
      </c>
      <c r="I163" s="51" t="n">
        <f aca="false">IF(H163=0,D163,0)</f>
        <v>8375.281333</v>
      </c>
    </row>
    <row r="164" customFormat="false" ht="12.75" hidden="false" customHeight="true" outlineLevel="0" collapsed="false">
      <c r="A164" s="40" t="s">
        <v>348</v>
      </c>
      <c r="B164" s="56" t="str">
        <f aca="false" t="array" ref="B164:B164">INDEX(Countries!$D$2:$D$255, MATCH($A164, Countries!$B$2:$B$255, 0))</f>
        <v>VNM</v>
      </c>
      <c r="C164" s="70" t="n">
        <v>233.6158747</v>
      </c>
      <c r="D164" s="51" t="n">
        <f aca="false">IF(ISNUMBER(C164),C164*100,0)</f>
        <v>23361.58747</v>
      </c>
      <c r="E164" s="51" t="n">
        <v>22.92150795</v>
      </c>
      <c r="F164" s="51" t="n">
        <v>9.811622594</v>
      </c>
      <c r="G164" s="51" t="n">
        <v>2</v>
      </c>
      <c r="H164" s="51" t="n">
        <f aca="false">COUNTIF('Ecosystem extent'!$B$1:$B$2,'Seagrass extent'!A164)</f>
        <v>0</v>
      </c>
      <c r="I164" s="51" t="n">
        <f aca="false">IF(H164=0,D164,0)</f>
        <v>23361.58747</v>
      </c>
    </row>
    <row r="165" customFormat="false" ht="12.75" hidden="false" customHeight="true" outlineLevel="0" collapsed="false">
      <c r="A165" s="40" t="s">
        <v>346</v>
      </c>
      <c r="B165" s="56" t="str">
        <f aca="false" t="array" ref="B165:B165">INDEX(Countries!$D$2:$D$255, MATCH($A165, Countries!$B$2:$B$255, 0))</f>
        <v>VUT</v>
      </c>
      <c r="C165" s="70" t="n">
        <v>1237.733143</v>
      </c>
      <c r="D165" s="51" t="n">
        <f aca="false">IF(ISNUMBER(C165),C165*100,0)</f>
        <v>123773.3143</v>
      </c>
      <c r="E165" s="51" t="n">
        <v>3.179871694</v>
      </c>
      <c r="F165" s="51" t="n">
        <v>0.256910927</v>
      </c>
      <c r="G165" s="51" t="n">
        <v>2</v>
      </c>
      <c r="H165" s="51" t="n">
        <f aca="false">COUNTIF('Ecosystem extent'!$B$1:$B$2,'Seagrass extent'!A165)</f>
        <v>0</v>
      </c>
      <c r="I165" s="51" t="n">
        <f aca="false">IF(H165=0,D165,0)</f>
        <v>123773.3143</v>
      </c>
    </row>
    <row r="166" customFormat="false" ht="12.75" hidden="false" customHeight="true" outlineLevel="0" collapsed="false">
      <c r="A166" s="40" t="s">
        <v>322</v>
      </c>
      <c r="B166" s="56" t="str">
        <f aca="false" t="array" ref="B166:B166">INDEX(Countries!$D$2:$D$255, MATCH($A166, Countries!$B$2:$B$255, 0))</f>
        <v>WSM</v>
      </c>
      <c r="C166" s="70" t="n">
        <v>982.8723327</v>
      </c>
      <c r="D166" s="51" t="n">
        <f aca="false">IF(ISNUMBER(C166),C166*100,0)</f>
        <v>98287.23327</v>
      </c>
      <c r="E166" s="51" t="n">
        <v>47.37314431</v>
      </c>
      <c r="F166" s="51" t="n">
        <v>4.819867518</v>
      </c>
      <c r="G166" s="51" t="n">
        <v>2</v>
      </c>
      <c r="H166" s="51" t="n">
        <f aca="false">COUNTIF('Ecosystem extent'!$B$1:$B$2,'Seagrass extent'!A166)</f>
        <v>0</v>
      </c>
      <c r="I166" s="51" t="n">
        <f aca="false">IF(H166=0,D166,0)</f>
        <v>98287.23327</v>
      </c>
    </row>
    <row r="167" customFormat="false" ht="12.75" hidden="false" customHeight="true" outlineLevel="0" collapsed="false">
      <c r="A167" s="40" t="e">
        <f aca="false">#N/A</f>
        <v>#N/A</v>
      </c>
      <c r="B167" s="162" t="s">
        <v>1638</v>
      </c>
      <c r="C167" s="164" t="n">
        <v>3.10262E-006</v>
      </c>
      <c r="D167" s="165" t="n">
        <f aca="false">IF(ISNUMBER(C167),C167*100,0)</f>
        <v>0.000310262</v>
      </c>
      <c r="E167" s="165" t="n">
        <v>3.10262E-006</v>
      </c>
      <c r="F167" s="51" t="n">
        <v>100</v>
      </c>
      <c r="G167" s="51" t="n">
        <v>2</v>
      </c>
      <c r="H167" s="51" t="n">
        <f aca="false">COUNTIF('Ecosystem extent'!$B$1:$B$2,'Seagrass extent'!A167)</f>
        <v>0</v>
      </c>
      <c r="I167" s="165" t="n">
        <f aca="false">IF(H167=0,D167,0)</f>
        <v>0.000310262</v>
      </c>
    </row>
    <row r="168" customFormat="false" ht="12.75" hidden="false" customHeight="true" outlineLevel="0" collapsed="false">
      <c r="A168" s="40" t="s">
        <v>351</v>
      </c>
      <c r="B168" s="56" t="str">
        <f aca="false" t="array" ref="B168:B168">INDEX(Countries!$D$2:$D$255, MATCH($A168, Countries!$B$2:$B$255, 0))</f>
        <v>YEM</v>
      </c>
      <c r="C168" s="70" t="n">
        <v>5455.4819</v>
      </c>
      <c r="D168" s="51" t="n">
        <f aca="false">IF(ISNUMBER(C168),C168*100,0)</f>
        <v>545548.19</v>
      </c>
      <c r="E168" s="165" t="n">
        <v>6.20522E-006</v>
      </c>
      <c r="F168" s="165" t="n">
        <v>1.13743E-007</v>
      </c>
      <c r="G168" s="51" t="n">
        <v>2</v>
      </c>
      <c r="H168" s="51" t="n">
        <f aca="false">COUNTIF('Ecosystem extent'!$B$1:$B$2,'Seagrass extent'!A168)</f>
        <v>0</v>
      </c>
      <c r="I168" s="51" t="n">
        <f aca="false">IF(H168=0,D168,0)</f>
        <v>545548.19</v>
      </c>
    </row>
    <row r="169" customFormat="false" ht="12.75" hidden="false" customHeight="true" outlineLevel="0" collapsed="false">
      <c r="A169" s="40" t="s">
        <v>332</v>
      </c>
      <c r="B169" s="56" t="str">
        <f aca="false" t="array" ref="B169:B169">INDEX(Countries!$D$2:$D$255, MATCH($A169, Countries!$B$2:$B$255, 0))</f>
        <v>ZAF</v>
      </c>
      <c r="C169" s="70" t="n">
        <v>405.5657793</v>
      </c>
      <c r="D169" s="51" t="n">
        <f aca="false">IF(ISNUMBER(C169),C169*100,0)</f>
        <v>40556.57793</v>
      </c>
      <c r="E169" s="51" t="n">
        <v>405.5657318</v>
      </c>
      <c r="F169" s="51" t="n">
        <v>99.99998828</v>
      </c>
      <c r="G169" s="51" t="n">
        <v>2</v>
      </c>
      <c r="H169" s="51" t="n">
        <f aca="false">COUNTIF('Ecosystem extent'!$B$1:$B$2,'Seagrass extent'!A169)</f>
        <v>0</v>
      </c>
      <c r="I169" s="51" t="n">
        <f aca="false">IF(H169=0,D169,0)</f>
        <v>40556.57793</v>
      </c>
    </row>
    <row r="170" customFormat="false" ht="12.75" hidden="false" customHeight="true" outlineLevel="0" collapsed="false">
      <c r="A170" s="40" t="s">
        <v>425</v>
      </c>
      <c r="B170" s="56" t="str">
        <f aca="false" t="array" ref="B170:B170">INDEX(Countries!$D$2:$D$255, MATCH($A170, Countries!$B$2:$B$255, 0))</f>
        <v>AFG</v>
      </c>
      <c r="C170" s="70"/>
      <c r="D170" s="51" t="n">
        <f aca="false">IF(ISNUMBER(C170),C170*100,0)</f>
        <v>0</v>
      </c>
      <c r="E170" s="51"/>
      <c r="F170" s="51"/>
      <c r="G170" s="51" t="n">
        <v>0</v>
      </c>
      <c r="H170" s="42"/>
      <c r="I170" s="163" t="n">
        <f aca="false">SUM(I6:I169)</f>
        <v>30681150.85</v>
      </c>
    </row>
    <row r="171" customFormat="false" ht="12.75" hidden="false" customHeight="true" outlineLevel="0" collapsed="false">
      <c r="A171" s="40" t="s">
        <v>836</v>
      </c>
      <c r="B171" s="56" t="str">
        <f aca="false" t="array" ref="B171:B171">INDEX(Countries!$D$2:$D$255, MATCH($A171, Countries!$B$2:$B$255, 0))</f>
        <v>AND</v>
      </c>
      <c r="C171" s="70"/>
      <c r="D171" s="51" t="n">
        <f aca="false">IF(ISNUMBER(C171),C171*100,0)</f>
        <v>0</v>
      </c>
      <c r="E171" s="51"/>
      <c r="F171" s="51"/>
      <c r="G171" s="51" t="n">
        <v>0</v>
      </c>
      <c r="H171" s="42"/>
      <c r="I171" s="42"/>
    </row>
    <row r="172" customFormat="false" ht="12.75" hidden="false" customHeight="true" outlineLevel="0" collapsed="false">
      <c r="A172" s="40" t="s">
        <v>380</v>
      </c>
      <c r="B172" s="56" t="str">
        <f aca="false" t="array" ref="B172:B172">INDEX(Countries!$D$2:$D$255, MATCH($A172, Countries!$B$2:$B$255, 0))</f>
        <v>ARG</v>
      </c>
      <c r="C172" s="70"/>
      <c r="D172" s="51" t="n">
        <f aca="false">IF(ISNUMBER(C172),C172*100,0)</f>
        <v>0</v>
      </c>
      <c r="E172" s="51"/>
      <c r="F172" s="51"/>
      <c r="G172" s="51" t="n">
        <v>2</v>
      </c>
      <c r="H172" s="42"/>
      <c r="I172" s="42"/>
    </row>
    <row r="173" customFormat="false" ht="12.75" hidden="false" customHeight="true" outlineLevel="0" collapsed="false">
      <c r="A173" s="40" t="s">
        <v>426</v>
      </c>
      <c r="B173" s="56" t="str">
        <f aca="false" t="array" ref="B173:B173">INDEX(Countries!$D$2:$D$255, MATCH($A173, Countries!$B$2:$B$255, 0))</f>
        <v>ARM</v>
      </c>
      <c r="C173" s="70"/>
      <c r="D173" s="51" t="n">
        <f aca="false">IF(ISNUMBER(C173),C173*100,0)</f>
        <v>0</v>
      </c>
      <c r="E173" s="51"/>
      <c r="F173" s="51"/>
      <c r="G173" s="51" t="n">
        <v>0</v>
      </c>
      <c r="H173" s="42"/>
      <c r="I173" s="42"/>
    </row>
    <row r="174" customFormat="false" ht="12.75" hidden="false" customHeight="true" outlineLevel="0" collapsed="false">
      <c r="A174" s="40" t="s">
        <v>844</v>
      </c>
      <c r="B174" s="56" t="str">
        <f aca="false" t="array" ref="B174:B174">INDEX(Countries!$D$2:$D$255, MATCH($A174, Countries!$B$2:$B$255, 0))</f>
        <v>ATA</v>
      </c>
      <c r="C174" s="70"/>
      <c r="D174" s="51" t="n">
        <f aca="false">IF(ISNUMBER(C174),C174*100,0)</f>
        <v>0</v>
      </c>
      <c r="E174" s="51"/>
      <c r="F174" s="51"/>
      <c r="G174" s="51" t="n">
        <v>0</v>
      </c>
      <c r="H174" s="42"/>
      <c r="I174" s="42"/>
    </row>
    <row r="175" customFormat="false" ht="12.75" hidden="false" customHeight="true" outlineLevel="0" collapsed="false">
      <c r="A175" s="40" t="s">
        <v>427</v>
      </c>
      <c r="B175" s="56" t="str">
        <f aca="false" t="array" ref="B175:B175">INDEX(Countries!$D$2:$D$255, MATCH($A175, Countries!$B$2:$B$255, 0))</f>
        <v>AUT</v>
      </c>
      <c r="C175" s="70"/>
      <c r="D175" s="51" t="n">
        <f aca="false">IF(ISNUMBER(C175),C175*100,0)</f>
        <v>0</v>
      </c>
      <c r="E175" s="51"/>
      <c r="F175" s="51"/>
      <c r="G175" s="51" t="n">
        <v>0</v>
      </c>
      <c r="H175" s="42"/>
      <c r="I175" s="42"/>
    </row>
    <row r="176" customFormat="false" ht="12.75" hidden="false" customHeight="true" outlineLevel="0" collapsed="false">
      <c r="A176" s="40" t="s">
        <v>428</v>
      </c>
      <c r="B176" s="56" t="str">
        <f aca="false" t="array" ref="B176:B176">INDEX(Countries!$D$2:$D$255, MATCH($A176, Countries!$B$2:$B$255, 0))</f>
        <v>BDI</v>
      </c>
      <c r="C176" s="70"/>
      <c r="D176" s="51" t="n">
        <f aca="false">IF(ISNUMBER(C176),C176*100,0)</f>
        <v>0</v>
      </c>
      <c r="E176" s="51"/>
      <c r="F176" s="51"/>
      <c r="G176" s="51" t="n">
        <v>0</v>
      </c>
      <c r="H176" s="42"/>
      <c r="I176" s="42"/>
    </row>
    <row r="177" customFormat="false" ht="12.75" hidden="false" customHeight="true" outlineLevel="0" collapsed="false">
      <c r="A177" s="40" t="s">
        <v>382</v>
      </c>
      <c r="B177" s="56" t="str">
        <f aca="false" t="array" ref="B177:B177">INDEX(Countries!$D$2:$D$255, MATCH($A177, Countries!$B$2:$B$255, 0))</f>
        <v>BEL</v>
      </c>
      <c r="C177" s="70"/>
      <c r="D177" s="51" t="n">
        <f aca="false">IF(ISNUMBER(C177),C177*100,0)</f>
        <v>0</v>
      </c>
      <c r="E177" s="51"/>
      <c r="F177" s="51"/>
      <c r="G177" s="51" t="n">
        <v>1</v>
      </c>
      <c r="H177" s="42"/>
      <c r="I177" s="42"/>
    </row>
    <row r="178" customFormat="false" ht="12.75" hidden="false" customHeight="true" outlineLevel="0" collapsed="false">
      <c r="A178" s="40" t="s">
        <v>429</v>
      </c>
      <c r="B178" s="56" t="str">
        <f aca="false" t="array" ref="B178:B178">INDEX(Countries!$D$2:$D$255, MATCH($A178, Countries!$B$2:$B$255, 0))</f>
        <v>BFA</v>
      </c>
      <c r="C178" s="70"/>
      <c r="D178" s="51" t="n">
        <f aca="false">IF(ISNUMBER(C178),C178*100,0)</f>
        <v>0</v>
      </c>
      <c r="E178" s="51"/>
      <c r="F178" s="51"/>
      <c r="G178" s="51" t="n">
        <v>0</v>
      </c>
      <c r="H178" s="42"/>
      <c r="I178" s="42"/>
    </row>
    <row r="179" customFormat="false" ht="12.75" hidden="false" customHeight="true" outlineLevel="0" collapsed="false">
      <c r="A179" s="40" t="s">
        <v>385</v>
      </c>
      <c r="B179" s="56" t="str">
        <f aca="false" t="array" ref="B179:B179">INDEX(Countries!$D$2:$D$255, MATCH($A179, Countries!$B$2:$B$255, 0))</f>
        <v>BGR</v>
      </c>
      <c r="C179" s="70"/>
      <c r="D179" s="51" t="n">
        <f aca="false">IF(ISNUMBER(C179),C179*100,0)</f>
        <v>0</v>
      </c>
      <c r="E179" s="51"/>
      <c r="F179" s="51"/>
      <c r="G179" s="51" t="n">
        <v>2</v>
      </c>
      <c r="H179" s="42"/>
      <c r="I179" s="42"/>
    </row>
    <row r="180" customFormat="false" ht="12.75" hidden="false" customHeight="true" outlineLevel="0" collapsed="false">
      <c r="A180" s="40" t="s">
        <v>383</v>
      </c>
      <c r="B180" s="56" t="str">
        <f aca="false" t="array" ref="B180:B180">INDEX(Countries!$D$2:$D$255, MATCH($A180, Countries!$B$2:$B$255, 0))</f>
        <v>BIH</v>
      </c>
      <c r="C180" s="70"/>
      <c r="D180" s="51" t="n">
        <f aca="false">IF(ISNUMBER(C180),C180*100,0)</f>
        <v>0</v>
      </c>
      <c r="E180" s="51"/>
      <c r="F180" s="51"/>
      <c r="G180" s="51" t="n">
        <v>1</v>
      </c>
      <c r="H180" s="42"/>
      <c r="I180" s="42"/>
    </row>
    <row r="181" customFormat="false" ht="12.75" hidden="false" customHeight="true" outlineLevel="0" collapsed="false">
      <c r="A181" s="40" t="s">
        <v>430</v>
      </c>
      <c r="B181" s="56" t="str">
        <f aca="false" t="array" ref="B181:B181">INDEX(Countries!$D$2:$D$255, MATCH($A181, Countries!$B$2:$B$255, 0))</f>
        <v>BLR</v>
      </c>
      <c r="C181" s="70"/>
      <c r="D181" s="51" t="n">
        <f aca="false">IF(ISNUMBER(C181),C181*100,0)</f>
        <v>0</v>
      </c>
      <c r="E181" s="51"/>
      <c r="F181" s="51"/>
      <c r="G181" s="51" t="n">
        <v>0</v>
      </c>
      <c r="H181" s="42"/>
      <c r="I181" s="42"/>
    </row>
    <row r="182" customFormat="false" ht="12.75" hidden="false" customHeight="true" outlineLevel="0" collapsed="false">
      <c r="A182" s="40" t="s">
        <v>431</v>
      </c>
      <c r="B182" s="56" t="str">
        <f aca="false" t="array" ref="B182:B182">INDEX(Countries!$D$2:$D$255, MATCH($A182, Countries!$B$2:$B$255, 0))</f>
        <v>BOL</v>
      </c>
      <c r="C182" s="70"/>
      <c r="D182" s="51" t="n">
        <f aca="false">IF(ISNUMBER(C182),C182*100,0)</f>
        <v>0</v>
      </c>
      <c r="E182" s="51"/>
      <c r="F182" s="51"/>
      <c r="G182" s="51" t="n">
        <v>0</v>
      </c>
      <c r="H182" s="42"/>
      <c r="I182" s="42"/>
    </row>
    <row r="183" customFormat="false" ht="12.75" hidden="false" customHeight="true" outlineLevel="0" collapsed="false">
      <c r="A183" s="40" t="s">
        <v>254</v>
      </c>
      <c r="B183" s="56" t="str">
        <f aca="false" t="array" ref="B183:B183">INDEX(Countries!$D$2:$D$255, MATCH($A183, Countries!$B$2:$B$255, 0))</f>
        <v>BRN</v>
      </c>
      <c r="C183" s="70"/>
      <c r="D183" s="51" t="n">
        <f aca="false">IF(ISNUMBER(C183),C183*100,0)</f>
        <v>0</v>
      </c>
      <c r="E183" s="51"/>
      <c r="F183" s="51"/>
      <c r="G183" s="51" t="n">
        <v>2</v>
      </c>
      <c r="H183" s="42"/>
      <c r="I183" s="42"/>
    </row>
    <row r="184" customFormat="false" ht="12.75" hidden="false" customHeight="true" outlineLevel="0" collapsed="false">
      <c r="A184" s="40" t="s">
        <v>432</v>
      </c>
      <c r="B184" s="56" t="str">
        <f aca="false" t="array" ref="B184:B184">INDEX(Countries!$D$2:$D$255, MATCH($A184, Countries!$B$2:$B$255, 0))</f>
        <v>BTN</v>
      </c>
      <c r="C184" s="70"/>
      <c r="D184" s="51" t="n">
        <f aca="false">IF(ISNUMBER(C184),C184*100,0)</f>
        <v>0</v>
      </c>
      <c r="E184" s="51"/>
      <c r="F184" s="51"/>
      <c r="G184" s="51" t="n">
        <v>0</v>
      </c>
      <c r="H184" s="42"/>
      <c r="I184" s="42"/>
    </row>
    <row r="185" customFormat="false" ht="12.75" hidden="false" customHeight="true" outlineLevel="0" collapsed="false">
      <c r="A185" s="40" t="s">
        <v>891</v>
      </c>
      <c r="B185" s="56" t="str">
        <f aca="false" t="array" ref="B185:B185">INDEX(Countries!$D$2:$D$255, MATCH($A185, Countries!$B$2:$B$255, 0))</f>
        <v>BVT</v>
      </c>
      <c r="C185" s="70"/>
      <c r="D185" s="51" t="n">
        <f aca="false">IF(ISNUMBER(C185),C185*100,0)</f>
        <v>0</v>
      </c>
      <c r="E185" s="51"/>
      <c r="F185" s="51"/>
      <c r="G185" s="51" t="n">
        <v>0</v>
      </c>
      <c r="H185" s="42"/>
      <c r="I185" s="42"/>
    </row>
    <row r="186" customFormat="false" ht="12.75" hidden="false" customHeight="true" outlineLevel="0" collapsed="false">
      <c r="A186" s="40" t="s">
        <v>433</v>
      </c>
      <c r="B186" s="56" t="str">
        <f aca="false" t="array" ref="B186:B186">INDEX(Countries!$D$2:$D$255, MATCH($A186, Countries!$B$2:$B$255, 0))</f>
        <v>BWA</v>
      </c>
      <c r="C186" s="70"/>
      <c r="D186" s="51" t="n">
        <f aca="false">IF(ISNUMBER(C186),C186*100,0)</f>
        <v>0</v>
      </c>
      <c r="E186" s="51"/>
      <c r="F186" s="51"/>
      <c r="G186" s="51" t="n">
        <v>0</v>
      </c>
      <c r="H186" s="42"/>
      <c r="I186" s="42"/>
    </row>
    <row r="187" customFormat="false" ht="12.75" hidden="false" customHeight="true" outlineLevel="0" collapsed="false">
      <c r="A187" s="40" t="s">
        <v>434</v>
      </c>
      <c r="B187" s="56" t="str">
        <f aca="false" t="array" ref="B187:B187">INDEX(Countries!$D$2:$D$255, MATCH($A187, Countries!$B$2:$B$255, 0))</f>
        <v>CAF</v>
      </c>
      <c r="C187" s="70"/>
      <c r="D187" s="51" t="n">
        <f aca="false">IF(ISNUMBER(C187),C187*100,0)</f>
        <v>0</v>
      </c>
      <c r="E187" s="51"/>
      <c r="F187" s="51"/>
      <c r="G187" s="51" t="n">
        <v>0</v>
      </c>
      <c r="H187" s="42"/>
      <c r="I187" s="42"/>
    </row>
    <row r="188" customFormat="false" ht="12.75" hidden="false" customHeight="true" outlineLevel="0" collapsed="false">
      <c r="A188" s="40" t="s">
        <v>435</v>
      </c>
      <c r="B188" s="56" t="str">
        <f aca="false" t="array" ref="B188:B188">INDEX(Countries!$D$2:$D$255, MATCH($A188, Countries!$B$2:$B$255, 0))</f>
        <v>CHE</v>
      </c>
      <c r="C188" s="70"/>
      <c r="D188" s="51" t="n">
        <f aca="false">IF(ISNUMBER(C188),C188*100,0)</f>
        <v>0</v>
      </c>
      <c r="E188" s="51"/>
      <c r="F188" s="51"/>
      <c r="G188" s="51" t="n">
        <v>0</v>
      </c>
      <c r="H188" s="42"/>
      <c r="I188" s="42"/>
    </row>
    <row r="189" customFormat="false" ht="12.75" hidden="false" customHeight="true" outlineLevel="0" collapsed="false">
      <c r="A189" s="40" t="s">
        <v>261</v>
      </c>
      <c r="B189" s="56" t="str">
        <f aca="false" t="array" ref="B189:B189">INDEX(Countries!$D$2:$D$255, MATCH($A189, Countries!$B$2:$B$255, 0))</f>
        <v>CIV</v>
      </c>
      <c r="C189" s="70"/>
      <c r="D189" s="51" t="n">
        <f aca="false">IF(ISNUMBER(C189),C189*100,0)</f>
        <v>0</v>
      </c>
      <c r="E189" s="51"/>
      <c r="F189" s="51"/>
      <c r="G189" s="51" t="n">
        <v>1</v>
      </c>
      <c r="H189" s="42"/>
      <c r="I189" s="42"/>
    </row>
    <row r="190" customFormat="false" ht="12.75" hidden="false" customHeight="true" outlineLevel="0" collapsed="false">
      <c r="A190" s="40" t="s">
        <v>256</v>
      </c>
      <c r="B190" s="56" t="str">
        <f aca="false" t="array" ref="B190:B190">INDEX(Countries!$D$2:$D$255, MATCH($A190, Countries!$B$2:$B$255, 0))</f>
        <v>CMR</v>
      </c>
      <c r="C190" s="70"/>
      <c r="D190" s="51" t="n">
        <f aca="false">IF(ISNUMBER(C190),C190*100,0)</f>
        <v>0</v>
      </c>
      <c r="E190" s="51"/>
      <c r="F190" s="51"/>
      <c r="G190" s="51" t="n">
        <v>0</v>
      </c>
      <c r="H190" s="42"/>
      <c r="I190" s="42"/>
    </row>
    <row r="191" customFormat="false" ht="12.75" hidden="false" customHeight="true" outlineLevel="0" collapsed="false">
      <c r="A191" s="40" t="s">
        <v>264</v>
      </c>
      <c r="B191" s="56" t="str">
        <f aca="false" t="array" ref="B191:B191">INDEX(Countries!$D$2:$D$255, MATCH($A191, Countries!$B$2:$B$255, 0))</f>
        <v>COD</v>
      </c>
      <c r="C191" s="70"/>
      <c r="D191" s="51" t="n">
        <f aca="false">IF(ISNUMBER(C191),C191*100,0)</f>
        <v>0</v>
      </c>
      <c r="E191" s="51"/>
      <c r="F191" s="51"/>
      <c r="G191" s="51" t="n">
        <v>1</v>
      </c>
      <c r="H191" s="42"/>
      <c r="I191" s="42"/>
    </row>
    <row r="192" customFormat="false" ht="12.75" hidden="false" customHeight="true" outlineLevel="0" collapsed="false">
      <c r="A192" s="40" t="s">
        <v>317</v>
      </c>
      <c r="B192" s="56" t="str">
        <f aca="false" t="array" ref="B192:B192">INDEX(Countries!$D$2:$D$255, MATCH($A192, Countries!$B$2:$B$255, 0))</f>
        <v>COG</v>
      </c>
      <c r="C192" s="70"/>
      <c r="D192" s="51" t="n">
        <f aca="false">IF(ISNUMBER(C192),C192*100,0)</f>
        <v>0</v>
      </c>
      <c r="E192" s="51"/>
      <c r="F192" s="51"/>
      <c r="G192" s="51" t="n">
        <v>0</v>
      </c>
      <c r="H192" s="42"/>
      <c r="I192" s="42"/>
    </row>
    <row r="193" customFormat="false" ht="12.75" hidden="false" customHeight="true" outlineLevel="0" collapsed="false">
      <c r="A193" s="40" t="s">
        <v>259</v>
      </c>
      <c r="B193" s="56" t="str">
        <f aca="false" t="array" ref="B193:B193">INDEX(Countries!$D$2:$D$255, MATCH($A193, Countries!$B$2:$B$255, 0))</f>
        <v>COK</v>
      </c>
      <c r="C193" s="70"/>
      <c r="D193" s="51" t="n">
        <f aca="false">IF(ISNUMBER(C193),C193*100,0)</f>
        <v>0</v>
      </c>
      <c r="E193" s="51"/>
      <c r="F193" s="51"/>
      <c r="G193" s="51" t="n">
        <v>0</v>
      </c>
      <c r="H193" s="42"/>
      <c r="I193" s="42"/>
    </row>
    <row r="194" customFormat="false" ht="12.75" hidden="false" customHeight="true" outlineLevel="0" collapsed="false">
      <c r="A194" s="40" t="s">
        <v>386</v>
      </c>
      <c r="B194" s="56" t="str">
        <f aca="false" t="array" ref="B194:B194">INDEX(Countries!$D$2:$D$255, MATCH($A194, Countries!$B$2:$B$255, 0))</f>
        <v>CPV</v>
      </c>
      <c r="C194" s="70"/>
      <c r="D194" s="51" t="n">
        <f aca="false">IF(ISNUMBER(C194),C194*100,0)</f>
        <v>0</v>
      </c>
      <c r="E194" s="51"/>
      <c r="F194" s="51"/>
      <c r="G194" s="51" t="n">
        <v>2</v>
      </c>
      <c r="H194" s="42"/>
      <c r="I194" s="42"/>
    </row>
    <row r="195" customFormat="false" ht="12.75" hidden="false" customHeight="true" outlineLevel="0" collapsed="false">
      <c r="A195" s="40" t="s">
        <v>436</v>
      </c>
      <c r="B195" s="56" t="str">
        <f aca="false" t="array" ref="B195:B195">INDEX(Countries!$D$2:$D$255, MATCH($A195, Countries!$B$2:$B$255, 0))</f>
        <v>CZE</v>
      </c>
      <c r="C195" s="70"/>
      <c r="D195" s="51" t="n">
        <f aca="false">IF(ISNUMBER(C195),C195*100,0)</f>
        <v>0</v>
      </c>
      <c r="E195" s="51"/>
      <c r="F195" s="51"/>
      <c r="G195" s="51" t="n">
        <v>0</v>
      </c>
      <c r="H195" s="42"/>
      <c r="I195" s="42"/>
    </row>
    <row r="196" customFormat="false" ht="12.75" hidden="false" customHeight="true" outlineLevel="0" collapsed="false">
      <c r="A196" s="40" t="s">
        <v>265</v>
      </c>
      <c r="B196" s="56" t="str">
        <f aca="false" t="array" ref="B196:B196">INDEX(Countries!$D$2:$D$255, MATCH($A196, Countries!$B$2:$B$255, 0))</f>
        <v>DJI</v>
      </c>
      <c r="C196" s="70"/>
      <c r="D196" s="51" t="n">
        <f aca="false">IF(ISNUMBER(C196),C196*100,0)</f>
        <v>0</v>
      </c>
      <c r="E196" s="51"/>
      <c r="F196" s="51"/>
      <c r="G196" s="51" t="n">
        <v>1</v>
      </c>
      <c r="H196" s="42"/>
      <c r="I196" s="42"/>
    </row>
    <row r="197" customFormat="false" ht="12.75" hidden="false" customHeight="true" outlineLevel="0" collapsed="false">
      <c r="A197" s="40" t="s">
        <v>195</v>
      </c>
      <c r="B197" s="56" t="str">
        <f aca="false" t="array" ref="B197:B197">INDEX(Countries!$D$2:$D$255, MATCH($A197, Countries!$B$2:$B$255, 0))</f>
        <v>ECU</v>
      </c>
      <c r="C197" s="70"/>
      <c r="D197" s="51" t="n">
        <f aca="false">IF(ISNUMBER(C197),C197*100,0)</f>
        <v>0</v>
      </c>
      <c r="E197" s="51"/>
      <c r="F197" s="51"/>
      <c r="G197" s="51" t="n">
        <v>2</v>
      </c>
      <c r="H197" s="42"/>
      <c r="I197" s="42"/>
    </row>
    <row r="198" customFormat="false" ht="12.75" hidden="false" customHeight="true" outlineLevel="0" collapsed="false">
      <c r="A198" s="40" t="s">
        <v>437</v>
      </c>
      <c r="B198" s="56" t="str">
        <f aca="false" t="array" ref="B198:B198">INDEX(Countries!$D$2:$D$255, MATCH($A198, Countries!$B$2:$B$255, 0))</f>
        <v>ETH</v>
      </c>
      <c r="C198" s="70"/>
      <c r="D198" s="51" t="n">
        <f aca="false">IF(ISNUMBER(C198),C198*100,0)</f>
        <v>0</v>
      </c>
      <c r="E198" s="51"/>
      <c r="F198" s="51"/>
      <c r="G198" s="51" t="n">
        <v>0</v>
      </c>
      <c r="H198" s="42"/>
      <c r="I198" s="42"/>
    </row>
    <row r="199" customFormat="false" ht="12.75" hidden="false" customHeight="true" outlineLevel="0" collapsed="false">
      <c r="A199" s="40" t="s">
        <v>389</v>
      </c>
      <c r="B199" s="56" t="str">
        <f aca="false" t="array" ref="B199:B199">INDEX(Countries!$D$2:$D$255, MATCH($A199, Countries!$B$2:$B$255, 0))</f>
        <v>FLK</v>
      </c>
      <c r="C199" s="70"/>
      <c r="D199" s="51" t="n">
        <f aca="false">IF(ISNUMBER(C199),C199*100,0)</f>
        <v>0</v>
      </c>
      <c r="E199" s="51"/>
      <c r="F199" s="51"/>
      <c r="G199" s="51" t="n">
        <v>1</v>
      </c>
      <c r="H199" s="42"/>
      <c r="I199" s="42"/>
    </row>
    <row r="200" customFormat="false" ht="12.75" hidden="false" customHeight="true" outlineLevel="0" collapsed="false">
      <c r="A200" s="40" t="s">
        <v>390</v>
      </c>
      <c r="B200" s="56" t="str">
        <f aca="false" t="array" ref="B200:B200">INDEX(Countries!$D$2:$D$255, MATCH($A200, Countries!$B$2:$B$255, 0))</f>
        <v>FRO</v>
      </c>
      <c r="C200" s="70"/>
      <c r="D200" s="51" t="n">
        <f aca="false">IF(ISNUMBER(C200),C200*100,0)</f>
        <v>0</v>
      </c>
      <c r="E200" s="51"/>
      <c r="F200" s="51"/>
      <c r="G200" s="51" t="n">
        <v>1</v>
      </c>
      <c r="H200" s="42"/>
      <c r="I200" s="42"/>
    </row>
    <row r="201" customFormat="false" ht="12.75" hidden="false" customHeight="true" outlineLevel="0" collapsed="false">
      <c r="A201" s="40" t="s">
        <v>276</v>
      </c>
      <c r="B201" s="56" t="str">
        <f aca="false" t="array" ref="B201:B201">INDEX(Countries!$D$2:$D$255, MATCH($A201, Countries!$B$2:$B$255, 0))</f>
        <v>GAB</v>
      </c>
      <c r="C201" s="70"/>
      <c r="D201" s="51" t="n">
        <f aca="false">IF(ISNUMBER(C201),C201*100,0)</f>
        <v>0</v>
      </c>
      <c r="E201" s="51"/>
      <c r="F201" s="51"/>
      <c r="G201" s="51" t="n">
        <v>2</v>
      </c>
      <c r="H201" s="42"/>
      <c r="I201" s="42"/>
    </row>
    <row r="202" customFormat="false" ht="12.75" hidden="false" customHeight="true" outlineLevel="0" collapsed="false">
      <c r="A202" s="40" t="s">
        <v>392</v>
      </c>
      <c r="B202" s="56" t="str">
        <f aca="false" t="array" ref="B202:B202">INDEX(Countries!$D$2:$D$255, MATCH($A202, Countries!$B$2:$B$255, 0))</f>
        <v>GEO</v>
      </c>
      <c r="C202" s="70"/>
      <c r="D202" s="51" t="n">
        <f aca="false">IF(ISNUMBER(C202),C202*100,0)</f>
        <v>0</v>
      </c>
      <c r="E202" s="51"/>
      <c r="F202" s="51"/>
      <c r="G202" s="51" t="n">
        <v>1</v>
      </c>
      <c r="H202" s="42"/>
      <c r="I202" s="42"/>
    </row>
    <row r="203" customFormat="false" ht="12.75" hidden="false" customHeight="true" outlineLevel="0" collapsed="false">
      <c r="A203" s="40" t="s">
        <v>393</v>
      </c>
      <c r="B203" s="56" t="str">
        <f aca="false" t="array" ref="B203:B203">INDEX(Countries!$D$2:$D$255, MATCH($A203, Countries!$B$2:$B$255, 0))</f>
        <v>GIB</v>
      </c>
      <c r="C203" s="70"/>
      <c r="D203" s="51" t="n">
        <f aca="false">IF(ISNUMBER(C203),C203*100,0)</f>
        <v>0</v>
      </c>
      <c r="E203" s="51"/>
      <c r="F203" s="51"/>
      <c r="G203" s="51" t="n">
        <v>1</v>
      </c>
      <c r="H203" s="42"/>
      <c r="I203" s="42"/>
    </row>
    <row r="204" customFormat="false" ht="12.75" hidden="false" customHeight="true" outlineLevel="0" collapsed="false">
      <c r="A204" s="40" t="s">
        <v>277</v>
      </c>
      <c r="B204" s="56" t="str">
        <f aca="false" t="array" ref="B204:B204">INDEX(Countries!$D$2:$D$255, MATCH($A204, Countries!$B$2:$B$255, 0))</f>
        <v>GMB</v>
      </c>
      <c r="C204" s="70"/>
      <c r="D204" s="51" t="n">
        <f aca="false">IF(ISNUMBER(C204),C204*100,0)</f>
        <v>0</v>
      </c>
      <c r="E204" s="51"/>
      <c r="F204" s="51"/>
      <c r="G204" s="51" t="n">
        <v>2</v>
      </c>
      <c r="H204" s="42"/>
      <c r="I204" s="42"/>
    </row>
    <row r="205" customFormat="false" ht="12.75" hidden="false" customHeight="true" outlineLevel="0" collapsed="false">
      <c r="A205" s="40" t="s">
        <v>270</v>
      </c>
      <c r="B205" s="56" t="str">
        <f aca="false" t="array" ref="B205:B205">INDEX(Countries!$D$2:$D$255, MATCH($A205, Countries!$B$2:$B$255, 0))</f>
        <v>GNQ</v>
      </c>
      <c r="C205" s="70"/>
      <c r="D205" s="51" t="n">
        <f aca="false">IF(ISNUMBER(C205),C205*100,0)</f>
        <v>0</v>
      </c>
      <c r="E205" s="51"/>
      <c r="F205" s="51"/>
      <c r="G205" s="51" t="n">
        <v>2</v>
      </c>
      <c r="H205" s="42"/>
      <c r="I205" s="42"/>
    </row>
    <row r="206" customFormat="false" ht="12.75" hidden="false" customHeight="true" outlineLevel="0" collapsed="false">
      <c r="A206" s="40" t="s">
        <v>273</v>
      </c>
      <c r="B206" s="56" t="str">
        <f aca="false" t="array" ref="B206:B206">INDEX(Countries!$D$2:$D$255, MATCH($A206, Countries!$B$2:$B$255, 0))</f>
        <v>GUF</v>
      </c>
      <c r="C206" s="70"/>
      <c r="D206" s="51" t="n">
        <f aca="false">IF(ISNUMBER(C206),C206*100,0)</f>
        <v>0</v>
      </c>
      <c r="E206" s="51"/>
      <c r="F206" s="51"/>
      <c r="G206" s="51" t="n">
        <v>1</v>
      </c>
      <c r="H206" s="42"/>
      <c r="I206" s="42"/>
    </row>
    <row r="207" customFormat="false" ht="12.75" hidden="false" customHeight="true" outlineLevel="0" collapsed="false">
      <c r="A207" s="40" t="s">
        <v>285</v>
      </c>
      <c r="B207" s="56" t="str">
        <f aca="false" t="array" ref="B207:B207">INDEX(Countries!$D$2:$D$255, MATCH($A207, Countries!$B$2:$B$255, 0))</f>
        <v>GUY</v>
      </c>
      <c r="C207" s="70"/>
      <c r="D207" s="51" t="n">
        <f aca="false">IF(ISNUMBER(C207),C207*100,0)</f>
        <v>0</v>
      </c>
      <c r="E207" s="51"/>
      <c r="F207" s="51"/>
      <c r="G207" s="51" t="n">
        <v>1</v>
      </c>
      <c r="H207" s="42"/>
      <c r="I207" s="42"/>
    </row>
    <row r="208" customFormat="false" ht="12.75" hidden="false" customHeight="true" outlineLevel="0" collapsed="false">
      <c r="A208" s="40" t="s">
        <v>1034</v>
      </c>
      <c r="B208" s="56" t="str">
        <f aca="false" t="array" ref="B208:B208">INDEX(Countries!$D$2:$D$255, MATCH($A208, Countries!$B$2:$B$255, 0))</f>
        <v>HMD</v>
      </c>
      <c r="C208" s="70"/>
      <c r="D208" s="51" t="n">
        <f aca="false">IF(ISNUMBER(C208),C208*100,0)</f>
        <v>0</v>
      </c>
      <c r="E208" s="51"/>
      <c r="F208" s="51"/>
      <c r="G208" s="51" t="n">
        <v>0</v>
      </c>
      <c r="H208" s="42"/>
      <c r="I208" s="42"/>
    </row>
    <row r="209" customFormat="false" ht="12.75" hidden="false" customHeight="true" outlineLevel="0" collapsed="false">
      <c r="A209" s="40" t="s">
        <v>438</v>
      </c>
      <c r="B209" s="56" t="str">
        <f aca="false" t="array" ref="B209:B209">INDEX(Countries!$D$2:$D$255, MATCH($A209, Countries!$B$2:$B$255, 0))</f>
        <v>HUN</v>
      </c>
      <c r="C209" s="70"/>
      <c r="D209" s="51" t="n">
        <f aca="false">IF(ISNUMBER(C209),C209*100,0)</f>
        <v>0</v>
      </c>
      <c r="E209" s="51"/>
      <c r="F209" s="51"/>
      <c r="G209" s="51" t="n">
        <v>0</v>
      </c>
      <c r="H209" s="42"/>
      <c r="I209" s="42"/>
    </row>
    <row r="210" customFormat="false" ht="12.75" hidden="false" customHeight="true" outlineLevel="0" collapsed="false">
      <c r="A210" s="40" t="s">
        <v>384</v>
      </c>
      <c r="B210" s="56" t="str">
        <f aca="false" t="array" ref="B210:B210">INDEX(Countries!$D$2:$D$255, MATCH($A210, Countries!$B$2:$B$255, 0))</f>
        <v>IOT</v>
      </c>
      <c r="C210" s="70"/>
      <c r="D210" s="51" t="n">
        <f aca="false">IF(ISNUMBER(C210),C210*100,0)</f>
        <v>0</v>
      </c>
      <c r="E210" s="51"/>
      <c r="F210" s="51"/>
      <c r="G210" s="51" t="n">
        <v>2</v>
      </c>
      <c r="H210" s="42"/>
      <c r="I210" s="42"/>
    </row>
    <row r="211" customFormat="false" ht="12.75" hidden="false" customHeight="true" outlineLevel="0" collapsed="false">
      <c r="A211" s="40" t="s">
        <v>439</v>
      </c>
      <c r="B211" s="56" t="str">
        <f aca="false" t="array" ref="B211:B211">INDEX(Countries!$D$2:$D$255, MATCH($A211, Countries!$B$2:$B$255, 0))</f>
        <v>KGZ</v>
      </c>
      <c r="C211" s="70"/>
      <c r="D211" s="51" t="n">
        <f aca="false">IF(ISNUMBER(C211),C211*100,0)</f>
        <v>0</v>
      </c>
      <c r="E211" s="51"/>
      <c r="F211" s="51"/>
      <c r="G211" s="51" t="n">
        <v>0</v>
      </c>
      <c r="H211" s="42"/>
      <c r="I211" s="42"/>
    </row>
    <row r="212" customFormat="false" ht="12.75" hidden="false" customHeight="true" outlineLevel="0" collapsed="false">
      <c r="A212" s="40" t="s">
        <v>440</v>
      </c>
      <c r="B212" s="56" t="str">
        <f aca="false" t="array" ref="B212:B212">INDEX(Countries!$D$2:$D$255, MATCH($A212, Countries!$B$2:$B$255, 0))</f>
        <v>LAO</v>
      </c>
      <c r="C212" s="70"/>
      <c r="D212" s="51" t="n">
        <f aca="false">IF(ISNUMBER(C212),C212*100,0)</f>
        <v>0</v>
      </c>
      <c r="E212" s="51"/>
      <c r="F212" s="51"/>
      <c r="G212" s="51" t="n">
        <v>0</v>
      </c>
      <c r="H212" s="42"/>
      <c r="I212" s="42"/>
    </row>
    <row r="213" customFormat="false" ht="12.75" hidden="false" customHeight="true" outlineLevel="0" collapsed="false">
      <c r="A213" s="40" t="s">
        <v>292</v>
      </c>
      <c r="B213" s="56" t="str">
        <f aca="false" t="array" ref="B213:B213">INDEX(Countries!$D$2:$D$255, MATCH($A213, Countries!$B$2:$B$255, 0))</f>
        <v>LBR</v>
      </c>
      <c r="C213" s="70"/>
      <c r="D213" s="51" t="n">
        <f aca="false">IF(ISNUMBER(C213),C213*100,0)</f>
        <v>0</v>
      </c>
      <c r="E213" s="51"/>
      <c r="F213" s="51"/>
      <c r="G213" s="51" t="n">
        <v>1</v>
      </c>
      <c r="H213" s="42"/>
      <c r="I213" s="42"/>
    </row>
    <row r="214" customFormat="false" ht="12.75" hidden="false" customHeight="true" outlineLevel="0" collapsed="false">
      <c r="A214" s="40" t="s">
        <v>1091</v>
      </c>
      <c r="B214" s="56" t="str">
        <f aca="false" t="array" ref="B214:B214">INDEX(Countries!$D$2:$D$255, MATCH($A214, Countries!$B$2:$B$255, 0))</f>
        <v>LIE</v>
      </c>
      <c r="C214" s="70"/>
      <c r="D214" s="51" t="n">
        <f aca="false">IF(ISNUMBER(C214),C214*100,0)</f>
        <v>0</v>
      </c>
      <c r="E214" s="51"/>
      <c r="F214" s="51"/>
      <c r="G214" s="51" t="n">
        <v>0</v>
      </c>
      <c r="H214" s="42"/>
      <c r="I214" s="42"/>
    </row>
    <row r="215" customFormat="false" ht="12.75" hidden="false" customHeight="true" outlineLevel="0" collapsed="false">
      <c r="A215" s="40" t="s">
        <v>441</v>
      </c>
      <c r="B215" s="56" t="str">
        <f aca="false" t="array" ref="B215:B215">INDEX(Countries!$D$2:$D$255, MATCH($A215, Countries!$B$2:$B$255, 0))</f>
        <v>LSO</v>
      </c>
      <c r="C215" s="70"/>
      <c r="D215" s="51" t="n">
        <f aca="false">IF(ISNUMBER(C215),C215*100,0)</f>
        <v>0</v>
      </c>
      <c r="E215" s="51"/>
      <c r="F215" s="51"/>
      <c r="G215" s="51" t="n">
        <v>0</v>
      </c>
      <c r="H215" s="42"/>
      <c r="I215" s="42"/>
    </row>
    <row r="216" customFormat="false" ht="12.75" hidden="false" customHeight="true" outlineLevel="0" collapsed="false">
      <c r="A216" s="40" t="s">
        <v>442</v>
      </c>
      <c r="B216" s="56" t="str">
        <f aca="false" t="array" ref="B216:B216">INDEX(Countries!$D$2:$D$255, MATCH($A216, Countries!$B$2:$B$255, 0))</f>
        <v>LUX</v>
      </c>
      <c r="C216" s="70"/>
      <c r="D216" s="51" t="n">
        <f aca="false">IF(ISNUMBER(C216),C216*100,0)</f>
        <v>0</v>
      </c>
      <c r="E216" s="51"/>
      <c r="F216" s="51"/>
      <c r="G216" s="51" t="n">
        <v>0</v>
      </c>
      <c r="H216" s="42"/>
      <c r="I216" s="42"/>
    </row>
    <row r="217" customFormat="false" ht="12.75" hidden="false" customHeight="true" outlineLevel="0" collapsed="false">
      <c r="A217" s="40" t="s">
        <v>404</v>
      </c>
      <c r="B217" s="56" t="str">
        <f aca="false" t="array" ref="B217:B217">INDEX(Countries!$D$2:$D$255, MATCH($A217, Countries!$B$2:$B$255, 0))</f>
        <v>LVA</v>
      </c>
      <c r="C217" s="70"/>
      <c r="D217" s="51" t="n">
        <f aca="false">IF(ISNUMBER(C217),C217*100,0)</f>
        <v>0</v>
      </c>
      <c r="E217" s="51"/>
      <c r="F217" s="51"/>
      <c r="G217" s="51" t="n">
        <v>2</v>
      </c>
      <c r="H217" s="42"/>
      <c r="I217" s="42"/>
    </row>
    <row r="218" customFormat="false" ht="12.75" hidden="false" customHeight="true" outlineLevel="0" collapsed="false">
      <c r="A218" s="40" t="e">
        <f aca="false">#N/A</f>
        <v>#N/A</v>
      </c>
      <c r="B218" s="162" t="s">
        <v>1639</v>
      </c>
      <c r="C218" s="70"/>
      <c r="D218" s="51" t="n">
        <f aca="false">IF(ISNUMBER(C218),C218*100,0)</f>
        <v>0</v>
      </c>
      <c r="E218" s="51"/>
      <c r="F218" s="51"/>
      <c r="G218" s="51" t="n">
        <v>1</v>
      </c>
      <c r="H218" s="42"/>
      <c r="I218" s="42"/>
    </row>
    <row r="219" customFormat="false" ht="12.75" hidden="false" customHeight="true" outlineLevel="0" collapsed="false">
      <c r="A219" s="40" t="s">
        <v>443</v>
      </c>
      <c r="B219" s="56" t="str">
        <f aca="false" t="array" ref="B219:B219">INDEX(Countries!$D$2:$D$255, MATCH($A219, Countries!$B$2:$B$255, 0))</f>
        <v>MDA</v>
      </c>
      <c r="C219" s="70"/>
      <c r="D219" s="51" t="n">
        <f aca="false">IF(ISNUMBER(C219),C219*100,0)</f>
        <v>0</v>
      </c>
      <c r="E219" s="51"/>
      <c r="F219" s="51"/>
      <c r="G219" s="51" t="n">
        <v>0</v>
      </c>
      <c r="H219" s="42"/>
      <c r="I219" s="42"/>
    </row>
    <row r="220" customFormat="false" ht="12.75" hidden="false" customHeight="true" outlineLevel="0" collapsed="false">
      <c r="A220" s="40" t="s">
        <v>444</v>
      </c>
      <c r="B220" s="56" t="str">
        <f aca="false" t="array" ref="B220:B220">INDEX(Countries!$D$2:$D$255, MATCH($A220, Countries!$B$2:$B$255, 0))</f>
        <v>MKD</v>
      </c>
      <c r="C220" s="70"/>
      <c r="D220" s="51" t="n">
        <f aca="false">IF(ISNUMBER(C220),C220*100,0)</f>
        <v>0</v>
      </c>
      <c r="E220" s="51"/>
      <c r="F220" s="51"/>
      <c r="G220" s="51" t="n">
        <v>0</v>
      </c>
      <c r="H220" s="42"/>
      <c r="I220" s="42"/>
    </row>
    <row r="221" customFormat="false" ht="12.75" hidden="false" customHeight="true" outlineLevel="0" collapsed="false">
      <c r="A221" s="40" t="s">
        <v>445</v>
      </c>
      <c r="B221" s="56" t="str">
        <f aca="false" t="array" ref="B221:B221">INDEX(Countries!$D$2:$D$255, MATCH($A221, Countries!$B$2:$B$255, 0))</f>
        <v>MLI</v>
      </c>
      <c r="C221" s="70"/>
      <c r="D221" s="51" t="n">
        <f aca="false">IF(ISNUMBER(C221),C221*100,0)</f>
        <v>0</v>
      </c>
      <c r="E221" s="51"/>
      <c r="F221" s="51"/>
      <c r="G221" s="51" t="n">
        <v>0</v>
      </c>
      <c r="H221" s="42"/>
      <c r="I221" s="42"/>
    </row>
    <row r="222" customFormat="false" ht="12.75" hidden="false" customHeight="true" outlineLevel="0" collapsed="false">
      <c r="A222" s="40" t="s">
        <v>446</v>
      </c>
      <c r="B222" s="56" t="str">
        <f aca="false" t="array" ref="B222:B222">INDEX(Countries!$D$2:$D$255, MATCH($A222, Countries!$B$2:$B$255, 0))</f>
        <v>MNG</v>
      </c>
      <c r="C222" s="70"/>
      <c r="D222" s="51" t="n">
        <f aca="false">IF(ISNUMBER(C222),C222*100,0)</f>
        <v>0</v>
      </c>
      <c r="E222" s="51"/>
      <c r="F222" s="51"/>
      <c r="G222" s="51" t="n">
        <v>0</v>
      </c>
      <c r="H222" s="42"/>
      <c r="I222" s="42"/>
    </row>
    <row r="223" customFormat="false" ht="12.75" hidden="false" customHeight="true" outlineLevel="0" collapsed="false">
      <c r="A223" s="40" t="s">
        <v>447</v>
      </c>
      <c r="B223" s="56" t="str">
        <f aca="false" t="array" ref="B223:B223">INDEX(Countries!$D$2:$D$255, MATCH($A223, Countries!$B$2:$B$255, 0))</f>
        <v>MWI</v>
      </c>
      <c r="C223" s="70"/>
      <c r="D223" s="51" t="n">
        <f aca="false">IF(ISNUMBER(C223),C223*100,0)</f>
        <v>0</v>
      </c>
      <c r="E223" s="51"/>
      <c r="F223" s="51"/>
      <c r="G223" s="51" t="n">
        <v>0</v>
      </c>
      <c r="H223" s="42"/>
      <c r="I223" s="42"/>
    </row>
    <row r="224" customFormat="false" ht="12.75" hidden="false" customHeight="true" outlineLevel="0" collapsed="false">
      <c r="A224" s="40" t="s">
        <v>410</v>
      </c>
      <c r="B224" s="56" t="str">
        <f aca="false" t="array" ref="B224:B224">INDEX(Countries!$D$2:$D$255, MATCH($A224, Countries!$B$2:$B$255, 0))</f>
        <v>NAM</v>
      </c>
      <c r="C224" s="70"/>
      <c r="D224" s="51" t="n">
        <f aca="false">IF(ISNUMBER(C224),C224*100,0)</f>
        <v>0</v>
      </c>
      <c r="E224" s="51"/>
      <c r="F224" s="51"/>
      <c r="G224" s="51" t="n">
        <v>1</v>
      </c>
      <c r="H224" s="42"/>
      <c r="I224" s="42"/>
    </row>
    <row r="225" customFormat="false" ht="12.75" hidden="false" customHeight="true" outlineLevel="0" collapsed="false">
      <c r="A225" s="40" t="s">
        <v>448</v>
      </c>
      <c r="B225" s="56" t="str">
        <f aca="false" t="array" ref="B225:B225">INDEX(Countries!$D$2:$D$255, MATCH($A225, Countries!$B$2:$B$255, 0))</f>
        <v>NER</v>
      </c>
      <c r="C225" s="70"/>
      <c r="D225" s="51" t="n">
        <f aca="false">IF(ISNUMBER(C225),C225*100,0)</f>
        <v>0</v>
      </c>
      <c r="E225" s="51"/>
      <c r="F225" s="51"/>
      <c r="G225" s="51" t="n">
        <v>0</v>
      </c>
      <c r="H225" s="42"/>
      <c r="I225" s="42"/>
    </row>
    <row r="226" customFormat="false" ht="12.75" hidden="false" customHeight="true" outlineLevel="0" collapsed="false">
      <c r="A226" s="40" t="s">
        <v>412</v>
      </c>
      <c r="B226" s="56" t="str">
        <f aca="false" t="array" ref="B226:B226">INDEX(Countries!$D$2:$D$255, MATCH($A226, Countries!$B$2:$B$255, 0))</f>
        <v>NIU</v>
      </c>
      <c r="C226" s="70"/>
      <c r="D226" s="51" t="n">
        <f aca="false">IF(ISNUMBER(C226),C226*100,0)</f>
        <v>0</v>
      </c>
      <c r="E226" s="51"/>
      <c r="F226" s="51"/>
      <c r="G226" s="51" t="n">
        <v>1</v>
      </c>
      <c r="H226" s="42"/>
      <c r="I226" s="42"/>
    </row>
    <row r="227" customFormat="false" ht="12.75" hidden="false" customHeight="true" outlineLevel="0" collapsed="false">
      <c r="A227" s="40" t="s">
        <v>449</v>
      </c>
      <c r="B227" s="56" t="str">
        <f aca="false" t="array" ref="B227:B227">INDEX(Countries!$D$2:$D$255, MATCH($A227, Countries!$B$2:$B$255, 0))</f>
        <v>NPL</v>
      </c>
      <c r="C227" s="70"/>
      <c r="D227" s="51" t="n">
        <f aca="false">IF(ISNUMBER(C227),C227*100,0)</f>
        <v>0</v>
      </c>
      <c r="E227" s="51"/>
      <c r="F227" s="51"/>
      <c r="G227" s="51" t="n">
        <v>0</v>
      </c>
      <c r="H227" s="42"/>
      <c r="I227" s="42"/>
    </row>
    <row r="228" customFormat="false" ht="12.75" hidden="false" customHeight="true" outlineLevel="0" collapsed="false">
      <c r="A228" s="40" t="s">
        <v>411</v>
      </c>
      <c r="B228" s="56" t="str">
        <f aca="false" t="array" ref="B228:B228">INDEX(Countries!$D$2:$D$255, MATCH($A228, Countries!$B$2:$B$255, 0))</f>
        <v>NRU</v>
      </c>
      <c r="C228" s="70"/>
      <c r="D228" s="51" t="n">
        <f aca="false">IF(ISNUMBER(C228),C228*100,0)</f>
        <v>0</v>
      </c>
      <c r="E228" s="51"/>
      <c r="F228" s="51"/>
      <c r="G228" s="51" t="n">
        <v>0</v>
      </c>
      <c r="H228" s="42"/>
      <c r="I228" s="42"/>
    </row>
    <row r="229" customFormat="false" ht="12.75" hidden="false" customHeight="true" outlineLevel="0" collapsed="false">
      <c r="A229" s="40" t="s">
        <v>309</v>
      </c>
      <c r="B229" s="56" t="str">
        <f aca="false" t="array" ref="B229:B229">INDEX(Countries!$D$2:$D$255, MATCH($A229, Countries!$B$2:$B$255, 0))</f>
        <v>PAK</v>
      </c>
      <c r="C229" s="70"/>
      <c r="D229" s="51" t="n">
        <f aca="false">IF(ISNUMBER(C229),C229*100,0)</f>
        <v>0</v>
      </c>
      <c r="E229" s="51"/>
      <c r="F229" s="51"/>
      <c r="G229" s="51" t="n">
        <v>1</v>
      </c>
      <c r="H229" s="42"/>
      <c r="I229" s="42"/>
    </row>
    <row r="230" customFormat="false" ht="12.75" hidden="false" customHeight="true" outlineLevel="0" collapsed="false">
      <c r="A230" s="40" t="s">
        <v>414</v>
      </c>
      <c r="B230" s="56" t="str">
        <f aca="false" t="array" ref="B230:B230">INDEX(Countries!$D$2:$D$255, MATCH($A230, Countries!$B$2:$B$255, 0))</f>
        <v>PCN</v>
      </c>
      <c r="C230" s="70"/>
      <c r="D230" s="51" t="n">
        <f aca="false">IF(ISNUMBER(C230),C230*100,0)</f>
        <v>0</v>
      </c>
      <c r="E230" s="51"/>
      <c r="F230" s="51"/>
      <c r="G230" s="51" t="n">
        <v>0</v>
      </c>
      <c r="H230" s="42"/>
      <c r="I230" s="42"/>
    </row>
    <row r="231" customFormat="false" ht="12.75" hidden="false" customHeight="true" outlineLevel="0" collapsed="false">
      <c r="A231" s="40" t="s">
        <v>313</v>
      </c>
      <c r="B231" s="56" t="str">
        <f aca="false" t="array" ref="B231:B231">INDEX(Countries!$D$2:$D$255, MATCH($A231, Countries!$B$2:$B$255, 0))</f>
        <v>PER</v>
      </c>
      <c r="C231" s="70"/>
      <c r="D231" s="51" t="n">
        <f aca="false">IF(ISNUMBER(C231),C231*100,0)</f>
        <v>0</v>
      </c>
      <c r="E231" s="51"/>
      <c r="F231" s="51"/>
      <c r="G231" s="51" t="n">
        <v>2</v>
      </c>
      <c r="H231" s="42"/>
      <c r="I231" s="42"/>
    </row>
    <row r="232" customFormat="false" ht="12.75" hidden="false" customHeight="true" outlineLevel="0" collapsed="false">
      <c r="A232" s="40" t="s">
        <v>450</v>
      </c>
      <c r="B232" s="56" t="str">
        <f aca="false" t="array" ref="B232:B232">INDEX(Countries!$D$2:$D$255, MATCH($A232, Countries!$B$2:$B$255, 0))</f>
        <v>PRY</v>
      </c>
      <c r="C232" s="70"/>
      <c r="D232" s="51" t="n">
        <f aca="false">IF(ISNUMBER(C232),C232*100,0)</f>
        <v>0</v>
      </c>
      <c r="E232" s="51"/>
      <c r="F232" s="51"/>
      <c r="G232" s="51" t="n">
        <v>0</v>
      </c>
      <c r="H232" s="42"/>
      <c r="I232" s="42"/>
    </row>
    <row r="233" customFormat="false" ht="12.75" hidden="false" customHeight="true" outlineLevel="0" collapsed="false">
      <c r="A233" s="40" t="s">
        <v>1177</v>
      </c>
      <c r="B233" s="56" t="str">
        <f aca="false" t="array" ref="B233:B233">INDEX(Countries!$D$2:$D$255, MATCH($A233, Countries!$B$2:$B$255, 0))</f>
        <v>PSE</v>
      </c>
      <c r="C233" s="70"/>
      <c r="D233" s="51" t="n">
        <f aca="false">IF(ISNUMBER(C233),C233*100,0)</f>
        <v>0</v>
      </c>
      <c r="E233" s="51"/>
      <c r="F233" s="51"/>
      <c r="G233" s="51" t="n">
        <v>1</v>
      </c>
      <c r="H233" s="42"/>
      <c r="I233" s="42"/>
    </row>
    <row r="234" customFormat="false" ht="12.75" hidden="false" customHeight="true" outlineLevel="0" collapsed="false">
      <c r="A234" s="40" t="s">
        <v>451</v>
      </c>
      <c r="B234" s="56" t="str">
        <f aca="false" t="array" ref="B234:B234">INDEX(Countries!$D$2:$D$255, MATCH($A234, Countries!$B$2:$B$255, 0))</f>
        <v>RWA</v>
      </c>
      <c r="C234" s="70"/>
      <c r="D234" s="51" t="n">
        <f aca="false">IF(ISNUMBER(C234),C234*100,0)</f>
        <v>0</v>
      </c>
      <c r="E234" s="51"/>
      <c r="F234" s="51"/>
      <c r="G234" s="51" t="n">
        <v>0</v>
      </c>
      <c r="H234" s="42"/>
      <c r="I234" s="42"/>
    </row>
    <row r="235" customFormat="false" ht="12.75" hidden="false" customHeight="true" outlineLevel="0" collapsed="false">
      <c r="A235" s="40" t="s">
        <v>1258</v>
      </c>
      <c r="B235" s="56" t="str">
        <f aca="false" t="array" ref="B235:B235">INDEX(Countries!$D$2:$D$255, MATCH($A235, Countries!$B$2:$B$255, 0))</f>
        <v>SGS</v>
      </c>
      <c r="C235" s="70"/>
      <c r="D235" s="51" t="n">
        <f aca="false">IF(ISNUMBER(C235),C235*100,0)</f>
        <v>0</v>
      </c>
      <c r="E235" s="51"/>
      <c r="F235" s="51"/>
      <c r="G235" s="51" t="n">
        <v>0</v>
      </c>
      <c r="H235" s="42"/>
      <c r="I235" s="42"/>
    </row>
    <row r="236" customFormat="false" ht="12.75" hidden="false" customHeight="true" outlineLevel="0" collapsed="false">
      <c r="A236" s="40" t="s">
        <v>418</v>
      </c>
      <c r="B236" s="56" t="str">
        <f aca="false" t="array" ref="B236:B236">INDEX(Countries!$D$2:$D$255, MATCH($A236, Countries!$B$2:$B$255, 0))</f>
        <v>SHN</v>
      </c>
      <c r="C236" s="70"/>
      <c r="D236" s="51" t="n">
        <f aca="false">IF(ISNUMBER(C236),C236*100,0)</f>
        <v>0</v>
      </c>
      <c r="E236" s="51"/>
      <c r="F236" s="51"/>
      <c r="G236" s="51" t="n">
        <v>2</v>
      </c>
      <c r="H236" s="42"/>
      <c r="I236" s="42"/>
    </row>
    <row r="237" customFormat="false" ht="12.75" hidden="false" customHeight="true" outlineLevel="0" collapsed="false">
      <c r="A237" s="40" t="s">
        <v>1277</v>
      </c>
      <c r="B237" s="56" t="str">
        <f aca="false" t="array" ref="B237:B237">INDEX(Countries!$D$2:$D$255, MATCH($A237, Countries!$B$2:$B$255, 0))</f>
        <v>SJM</v>
      </c>
      <c r="C237" s="70"/>
      <c r="D237" s="51" t="n">
        <f aca="false">IF(ISNUMBER(C237),C237*100,0)</f>
        <v>0</v>
      </c>
      <c r="E237" s="51"/>
      <c r="F237" s="51"/>
      <c r="G237" s="51" t="n">
        <v>0</v>
      </c>
      <c r="H237" s="42"/>
      <c r="I237" s="42"/>
    </row>
    <row r="238" customFormat="false" ht="12.75" hidden="false" customHeight="true" outlineLevel="0" collapsed="false">
      <c r="A238" s="40" t="s">
        <v>269</v>
      </c>
      <c r="B238" s="56" t="str">
        <f aca="false" t="array" ref="B238:B238">INDEX(Countries!$D$2:$D$255, MATCH($A238, Countries!$B$2:$B$255, 0))</f>
        <v>SLV</v>
      </c>
      <c r="C238" s="70"/>
      <c r="D238" s="51" t="n">
        <f aca="false">IF(ISNUMBER(C238),C238*100,0)</f>
        <v>0</v>
      </c>
      <c r="E238" s="51"/>
      <c r="F238" s="51"/>
      <c r="G238" s="51" t="n">
        <v>1</v>
      </c>
      <c r="H238" s="42"/>
      <c r="I238" s="42"/>
    </row>
    <row r="239" customFormat="false" ht="12.75" hidden="false" customHeight="true" outlineLevel="0" collapsed="false">
      <c r="A239" s="40" t="s">
        <v>1231</v>
      </c>
      <c r="B239" s="56" t="str">
        <f aca="false" t="array" ref="B239:B239">INDEX(Countries!$D$2:$D$255, MATCH($A239, Countries!$B$2:$B$255, 0))</f>
        <v>SMR</v>
      </c>
      <c r="C239" s="70"/>
      <c r="D239" s="51" t="n">
        <f aca="false">IF(ISNUMBER(C239),C239*100,0)</f>
        <v>0</v>
      </c>
      <c r="E239" s="51"/>
      <c r="F239" s="51"/>
      <c r="G239" s="51" t="n">
        <v>0</v>
      </c>
      <c r="H239" s="42"/>
      <c r="I239" s="42"/>
    </row>
    <row r="240" customFormat="false" ht="12.75" hidden="false" customHeight="true" outlineLevel="0" collapsed="false">
      <c r="A240" s="40" t="s">
        <v>419</v>
      </c>
      <c r="B240" s="56" t="str">
        <f aca="false" t="array" ref="B240:B240">INDEX(Countries!$D$2:$D$255, MATCH($A240, Countries!$B$2:$B$255, 0))</f>
        <v>SPM</v>
      </c>
      <c r="C240" s="70"/>
      <c r="D240" s="51" t="n">
        <f aca="false">IF(ISNUMBER(C240),C240*100,0)</f>
        <v>0</v>
      </c>
      <c r="E240" s="51"/>
      <c r="F240" s="51"/>
      <c r="G240" s="51" t="n">
        <v>1</v>
      </c>
      <c r="H240" s="42"/>
      <c r="I240" s="42"/>
    </row>
    <row r="241" customFormat="false" ht="12.75" hidden="false" customHeight="true" outlineLevel="0" collapsed="false">
      <c r="A241" s="40" t="s">
        <v>452</v>
      </c>
      <c r="B241" s="56" t="str">
        <f aca="false" t="array" ref="B241:B241">INDEX(Countries!$D$2:$D$255, MATCH($A241, Countries!$B$2:$B$255, 0))</f>
        <v>SRB</v>
      </c>
      <c r="C241" s="70"/>
      <c r="D241" s="51" t="n">
        <f aca="false">IF(ISNUMBER(C241),C241*100,0)</f>
        <v>0</v>
      </c>
      <c r="E241" s="51"/>
      <c r="F241" s="51"/>
      <c r="G241" s="51" t="n">
        <v>0</v>
      </c>
      <c r="H241" s="42"/>
      <c r="I241" s="42"/>
    </row>
    <row r="242" customFormat="false" ht="12.75" hidden="false" customHeight="true" outlineLevel="0" collapsed="false">
      <c r="A242" s="40" t="s">
        <v>1264</v>
      </c>
      <c r="B242" s="56" t="str">
        <f aca="false" t="array" ref="B242:B242">INDEX(Countries!$D$2:$D$255, MATCH($A242, Countries!$B$2:$B$255, 0))</f>
        <v>SSD</v>
      </c>
      <c r="C242" s="70"/>
      <c r="D242" s="51" t="n">
        <f aca="false">IF(ISNUMBER(C242),C242*100,0)</f>
        <v>0</v>
      </c>
      <c r="E242" s="51"/>
      <c r="F242" s="51"/>
      <c r="G242" s="51" t="n">
        <v>0</v>
      </c>
      <c r="H242" s="42"/>
      <c r="I242" s="42"/>
    </row>
    <row r="243" customFormat="false" ht="12.75" hidden="false" customHeight="true" outlineLevel="0" collapsed="false">
      <c r="A243" s="40" t="s">
        <v>453</v>
      </c>
      <c r="B243" s="56" t="str">
        <f aca="false" t="array" ref="B243:B243">INDEX(Countries!$D$2:$D$255, MATCH($A243, Countries!$B$2:$B$255, 0))</f>
        <v>SVK</v>
      </c>
      <c r="C243" s="70"/>
      <c r="D243" s="51" t="n">
        <f aca="false">IF(ISNUMBER(C243),C243*100,0)</f>
        <v>0</v>
      </c>
      <c r="E243" s="51"/>
      <c r="F243" s="51"/>
      <c r="G243" s="51" t="n">
        <v>0</v>
      </c>
      <c r="H243" s="42"/>
      <c r="I243" s="42"/>
    </row>
    <row r="244" customFormat="false" ht="12.75" hidden="false" customHeight="true" outlineLevel="0" collapsed="false">
      <c r="A244" s="40" t="s">
        <v>454</v>
      </c>
      <c r="B244" s="56" t="str">
        <f aca="false" t="array" ref="B244:B244">INDEX(Countries!$D$2:$D$255, MATCH($A244, Countries!$B$2:$B$255, 0))</f>
        <v>SWZ</v>
      </c>
      <c r="C244" s="70"/>
      <c r="D244" s="51" t="n">
        <f aca="false">IF(ISNUMBER(C244),C244*100,0)</f>
        <v>0</v>
      </c>
      <c r="E244" s="51"/>
      <c r="F244" s="51"/>
      <c r="G244" s="51" t="n">
        <v>0</v>
      </c>
      <c r="H244" s="42"/>
      <c r="I244" s="42"/>
    </row>
    <row r="245" customFormat="false" ht="12.75" hidden="false" customHeight="true" outlineLevel="0" collapsed="false">
      <c r="A245" s="40" t="s">
        <v>455</v>
      </c>
      <c r="B245" s="56" t="str">
        <f aca="false" t="array" ref="B245:B245">INDEX(Countries!$D$2:$D$255, MATCH($A245, Countries!$B$2:$B$255, 0))</f>
        <v>TCD</v>
      </c>
      <c r="C245" s="70"/>
      <c r="D245" s="51" t="n">
        <f aca="false">IF(ISNUMBER(C245),C245*100,0)</f>
        <v>0</v>
      </c>
      <c r="E245" s="51"/>
      <c r="F245" s="51"/>
      <c r="G245" s="51" t="n">
        <v>0</v>
      </c>
      <c r="H245" s="42"/>
      <c r="I245" s="42"/>
    </row>
    <row r="246" customFormat="false" ht="12.75" hidden="false" customHeight="true" outlineLevel="0" collapsed="false">
      <c r="A246" s="40" t="s">
        <v>456</v>
      </c>
      <c r="B246" s="56" t="str">
        <f aca="false" t="array" ref="B246:B246">INDEX(Countries!$D$2:$D$255, MATCH($A246, Countries!$B$2:$B$255, 0))</f>
        <v>TJK</v>
      </c>
      <c r="C246" s="70"/>
      <c r="D246" s="51" t="n">
        <f aca="false">IF(ISNUMBER(C246),C246*100,0)</f>
        <v>0</v>
      </c>
      <c r="E246" s="51"/>
      <c r="F246" s="51"/>
      <c r="G246" s="51" t="n">
        <v>0</v>
      </c>
      <c r="H246" s="42"/>
      <c r="I246" s="42"/>
    </row>
    <row r="247" customFormat="false" ht="12.75" hidden="false" customHeight="true" outlineLevel="0" collapsed="false">
      <c r="A247" s="40" t="s">
        <v>421</v>
      </c>
      <c r="B247" s="56" t="str">
        <f aca="false" t="array" ref="B247:B247">INDEX(Countries!$D$2:$D$255, MATCH($A247, Countries!$B$2:$B$255, 0))</f>
        <v>TKL</v>
      </c>
      <c r="C247" s="70"/>
      <c r="D247" s="51" t="n">
        <f aca="false">IF(ISNUMBER(C247),C247*100,0)</f>
        <v>0</v>
      </c>
      <c r="E247" s="51"/>
      <c r="F247" s="51"/>
      <c r="G247" s="51" t="n">
        <v>0</v>
      </c>
      <c r="H247" s="42"/>
      <c r="I247" s="42"/>
    </row>
    <row r="248" customFormat="false" ht="12.75" hidden="false" customHeight="true" outlineLevel="0" collapsed="false">
      <c r="A248" s="40" t="s">
        <v>344</v>
      </c>
      <c r="B248" s="56" t="str">
        <f aca="false" t="array" ref="B248:B248">INDEX(Countries!$D$2:$D$255, MATCH($A248, Countries!$B$2:$B$255, 0))</f>
        <v>TUV</v>
      </c>
      <c r="C248" s="70"/>
      <c r="D248" s="51" t="n">
        <f aca="false">IF(ISNUMBER(C248),C248*100,0)</f>
        <v>0</v>
      </c>
      <c r="E248" s="51"/>
      <c r="F248" s="51"/>
      <c r="G248" s="51" t="n">
        <v>2</v>
      </c>
      <c r="H248" s="42"/>
      <c r="I248" s="42"/>
    </row>
    <row r="249" customFormat="false" ht="12.75" hidden="false" customHeight="true" outlineLevel="0" collapsed="false">
      <c r="A249" s="40" t="s">
        <v>457</v>
      </c>
      <c r="B249" s="56" t="str">
        <f aca="false" t="array" ref="B249:B249">INDEX(Countries!$D$2:$D$255, MATCH($A249, Countries!$B$2:$B$255, 0))</f>
        <v>UGA</v>
      </c>
      <c r="C249" s="70"/>
      <c r="D249" s="51" t="n">
        <f aca="false">IF(ISNUMBER(C249),C249*100,0)</f>
        <v>0</v>
      </c>
      <c r="E249" s="51"/>
      <c r="F249" s="51"/>
      <c r="G249" s="51" t="n">
        <v>0</v>
      </c>
      <c r="H249" s="42"/>
      <c r="I249" s="42"/>
    </row>
    <row r="250" customFormat="false" ht="12.75" hidden="false" customHeight="true" outlineLevel="0" collapsed="false">
      <c r="A250" s="40" t="s">
        <v>360</v>
      </c>
      <c r="B250" s="56" t="str">
        <f aca="false" t="array" ref="B250:B250">INDEX(Countries!$D$2:$D$255, MATCH($A250, Countries!$B$2:$B$255, 0))</f>
        <v>UMI</v>
      </c>
      <c r="C250" s="70"/>
      <c r="D250" s="51" t="n">
        <f aca="false">IF(ISNUMBER(C250),C250*100,0)</f>
        <v>0</v>
      </c>
      <c r="E250" s="51"/>
      <c r="F250" s="51"/>
      <c r="G250" s="51" t="n">
        <v>2</v>
      </c>
      <c r="H250" s="42"/>
      <c r="I250" s="42"/>
    </row>
    <row r="251" customFormat="false" ht="12.75" hidden="false" customHeight="true" outlineLevel="0" collapsed="false">
      <c r="A251" s="40" t="s">
        <v>423</v>
      </c>
      <c r="B251" s="56" t="str">
        <f aca="false" t="array" ref="B251:B251">INDEX(Countries!$D$2:$D$255, MATCH($A251, Countries!$B$2:$B$255, 0))</f>
        <v>URY</v>
      </c>
      <c r="C251" s="70"/>
      <c r="D251" s="51" t="n">
        <f aca="false">IF(ISNUMBER(C251),C251*100,0)</f>
        <v>0</v>
      </c>
      <c r="E251" s="51"/>
      <c r="F251" s="51"/>
      <c r="G251" s="51" t="n">
        <v>1</v>
      </c>
      <c r="H251" s="42"/>
      <c r="I251" s="42"/>
    </row>
    <row r="252" customFormat="false" ht="12.75" hidden="false" customHeight="true" outlineLevel="0" collapsed="false">
      <c r="A252" s="40" t="s">
        <v>458</v>
      </c>
      <c r="B252" s="56" t="str">
        <f aca="false" t="array" ref="B252:B252">INDEX(Countries!$D$2:$D$255, MATCH($A252, Countries!$B$2:$B$255, 0))</f>
        <v>UZB</v>
      </c>
      <c r="C252" s="70"/>
      <c r="D252" s="51" t="n">
        <f aca="false">IF(ISNUMBER(C252),C252*100,0)</f>
        <v>0</v>
      </c>
      <c r="E252" s="51"/>
      <c r="F252" s="51"/>
      <c r="G252" s="51" t="n">
        <v>0</v>
      </c>
      <c r="H252" s="42"/>
      <c r="I252" s="42"/>
    </row>
    <row r="253" customFormat="false" ht="12.75" hidden="false" customHeight="true" outlineLevel="0" collapsed="false">
      <c r="A253" s="40" t="s">
        <v>1334</v>
      </c>
      <c r="B253" s="56" t="str">
        <f aca="false" t="array" ref="B253:B253">INDEX(Countries!$D$2:$D$255, MATCH($A253, Countries!$B$2:$B$255, 0))</f>
        <v>VAT</v>
      </c>
      <c r="C253" s="70"/>
      <c r="D253" s="51" t="n">
        <f aca="false">IF(ISNUMBER(C253),C253*100,0)</f>
        <v>0</v>
      </c>
      <c r="E253" s="51"/>
      <c r="F253" s="51"/>
      <c r="G253" s="51" t="n">
        <v>0</v>
      </c>
      <c r="H253" s="42"/>
      <c r="I253" s="42"/>
    </row>
    <row r="254" customFormat="false" ht="12.75" hidden="false" customHeight="true" outlineLevel="0" collapsed="false">
      <c r="A254" s="40" t="s">
        <v>1344</v>
      </c>
      <c r="B254" s="56" t="str">
        <f aca="false" t="array" ref="B254:B254">INDEX(Countries!$D$2:$D$255, MATCH($A254, Countries!$B$2:$B$255, 0))</f>
        <v>WLF</v>
      </c>
      <c r="C254" s="70"/>
      <c r="D254" s="51" t="n">
        <f aca="false">IF(ISNUMBER(C254),C254*100,0)</f>
        <v>0</v>
      </c>
      <c r="E254" s="51"/>
      <c r="F254" s="51"/>
      <c r="G254" s="51" t="n">
        <v>2</v>
      </c>
      <c r="H254" s="42"/>
      <c r="I254" s="42"/>
    </row>
    <row r="255" customFormat="false" ht="12.75" hidden="false" customHeight="true" outlineLevel="0" collapsed="false">
      <c r="A255" s="40" t="s">
        <v>459</v>
      </c>
      <c r="B255" s="56" t="str">
        <f aca="false" t="array" ref="B255:B255">INDEX(Countries!$D$2:$D$255, MATCH($A255, Countries!$B$2:$B$255, 0))</f>
        <v>ZMB</v>
      </c>
      <c r="C255" s="70"/>
      <c r="D255" s="51" t="n">
        <f aca="false">IF(ISNUMBER(C255),C255*100,0)</f>
        <v>0</v>
      </c>
      <c r="E255" s="51"/>
      <c r="F255" s="51"/>
      <c r="G255" s="51" t="n">
        <v>0</v>
      </c>
      <c r="H255" s="42"/>
      <c r="I255" s="42"/>
    </row>
    <row r="256" customFormat="false" ht="12.75" hidden="false" customHeight="true" outlineLevel="0" collapsed="false">
      <c r="A256" s="40" t="s">
        <v>460</v>
      </c>
      <c r="B256" s="56" t="str">
        <f aca="false" t="array" ref="B256:B256">INDEX(Countries!$D$2:$D$255, MATCH($A256, Countries!$B$2:$B$255, 0))</f>
        <v>ZWE</v>
      </c>
      <c r="C256" s="70"/>
      <c r="D256" s="51" t="n">
        <f aca="false">IF(ISNUMBER(C256),C256*100,0)</f>
        <v>0</v>
      </c>
      <c r="E256" s="51"/>
      <c r="F256" s="51"/>
      <c r="G256" s="51" t="n">
        <v>0</v>
      </c>
      <c r="H256" s="42"/>
      <c r="I256" s="42"/>
    </row>
    <row r="257" customFormat="false" ht="12.75" hidden="false" customHeight="true" outlineLevel="0" collapsed="false">
      <c r="A257" s="40"/>
      <c r="B257" s="56"/>
      <c r="C257" s="42"/>
      <c r="D257" s="166" t="n">
        <f aca="false">SUM(D6:D256)</f>
        <v>30681150.85</v>
      </c>
      <c r="E257" s="42"/>
      <c r="F257" s="42"/>
      <c r="G257" s="42"/>
      <c r="H257" s="42"/>
      <c r="I257" s="42"/>
    </row>
    <row r="258" customFormat="false" ht="12.75" hidden="false" customHeight="true" outlineLevel="0" collapsed="false">
      <c r="C258" s="2"/>
    </row>
    <row r="259" customFormat="false" ht="12.75" hidden="false" customHeight="true" outlineLevel="0" collapsed="false">
      <c r="C259" s="2"/>
    </row>
    <row r="260" customFormat="false" ht="12.75" hidden="false" customHeight="true" outlineLevel="0" collapsed="false">
      <c r="C260" s="2"/>
    </row>
    <row r="261" customFormat="false" ht="12.75" hidden="false" customHeight="true" outlineLevel="0" collapsed="false">
      <c r="C261" s="2"/>
    </row>
    <row r="262" customFormat="false" ht="12.75" hidden="false" customHeight="true" outlineLevel="0" collapsed="false">
      <c r="C262" s="2"/>
    </row>
    <row r="263" customFormat="false" ht="12.75" hidden="false" customHeight="true" outlineLevel="0" collapsed="false">
      <c r="C263" s="2"/>
    </row>
    <row r="264" customFormat="false" ht="12.75" hidden="false" customHeight="true" outlineLevel="0" collapsed="false">
      <c r="C264" s="2"/>
    </row>
    <row r="265" customFormat="false" ht="12.75" hidden="false" customHeight="true" outlineLevel="0" collapsed="false">
      <c r="C265" s="2"/>
    </row>
    <row r="266" customFormat="false" ht="12.75" hidden="false" customHeight="true" outlineLevel="0" collapsed="false">
      <c r="C266" s="2"/>
    </row>
    <row r="267" customFormat="false" ht="12.75" hidden="false" customHeight="true" outlineLevel="0" collapsed="false">
      <c r="C267" s="2"/>
    </row>
    <row r="268" customFormat="false" ht="12.75" hidden="false" customHeight="true" outlineLevel="0" collapsed="false">
      <c r="C268" s="2"/>
    </row>
    <row r="269" customFormat="false" ht="12.75" hidden="false" customHeight="true" outlineLevel="0" collapsed="false">
      <c r="C269" s="2"/>
    </row>
    <row r="270" customFormat="false" ht="12.75" hidden="false" customHeight="true" outlineLevel="0" collapsed="false">
      <c r="C270" s="2"/>
    </row>
    <row r="271" customFormat="false" ht="12.75" hidden="false" customHeight="true" outlineLevel="0" collapsed="false">
      <c r="C271" s="2"/>
    </row>
    <row r="272" customFormat="false" ht="12.75" hidden="false" customHeight="true" outlineLevel="0" collapsed="false">
      <c r="C272" s="2"/>
    </row>
    <row r="273" customFormat="false" ht="12.75" hidden="false" customHeight="true" outlineLevel="0" collapsed="false">
      <c r="C273" s="2"/>
    </row>
    <row r="274" customFormat="false" ht="12.75" hidden="false" customHeight="true" outlineLevel="0" collapsed="false">
      <c r="C274" s="2"/>
    </row>
    <row r="275" customFormat="false" ht="12.75" hidden="false" customHeight="true" outlineLevel="0" collapsed="false">
      <c r="C275" s="2"/>
    </row>
    <row r="276" customFormat="false" ht="12.75" hidden="false" customHeight="true" outlineLevel="0" collapsed="false">
      <c r="C276" s="2"/>
    </row>
    <row r="277" customFormat="false" ht="12.75" hidden="false" customHeight="true" outlineLevel="0" collapsed="false">
      <c r="C277" s="2"/>
    </row>
    <row r="278" customFormat="false" ht="12.75" hidden="false" customHeight="true" outlineLevel="0" collapsed="false">
      <c r="C278" s="2"/>
    </row>
    <row r="279" customFormat="false" ht="12.75" hidden="false" customHeight="true" outlineLevel="0" collapsed="false">
      <c r="C279" s="2"/>
    </row>
    <row r="280" customFormat="false" ht="12.75" hidden="false" customHeight="true" outlineLevel="0" collapsed="false">
      <c r="C280" s="2"/>
    </row>
    <row r="281" customFormat="false" ht="12.75" hidden="false" customHeight="true" outlineLevel="0" collapsed="false">
      <c r="C281" s="2"/>
    </row>
    <row r="282" customFormat="false" ht="12.75" hidden="false" customHeight="true" outlineLevel="0" collapsed="false">
      <c r="C282" s="2"/>
    </row>
    <row r="283" customFormat="false" ht="12.75" hidden="false" customHeight="true" outlineLevel="0" collapsed="false">
      <c r="C283" s="2"/>
    </row>
    <row r="284" customFormat="false" ht="12.75" hidden="false" customHeight="true" outlineLevel="0" collapsed="false">
      <c r="C284" s="2"/>
    </row>
    <row r="285" customFormat="false" ht="12.75" hidden="false" customHeight="true" outlineLevel="0" collapsed="false">
      <c r="C285" s="2"/>
    </row>
    <row r="286" customFormat="false" ht="12.75" hidden="false" customHeight="true" outlineLevel="0" collapsed="false">
      <c r="C286" s="2"/>
    </row>
    <row r="287" customFormat="false" ht="12.75" hidden="false" customHeight="true" outlineLevel="0" collapsed="false">
      <c r="C287" s="2"/>
    </row>
    <row r="288" customFormat="false" ht="12.75" hidden="false" customHeight="true" outlineLevel="0" collapsed="false">
      <c r="C288" s="2"/>
    </row>
    <row r="289" customFormat="false" ht="12.75" hidden="false" customHeight="true" outlineLevel="0" collapsed="false">
      <c r="C289" s="2"/>
    </row>
    <row r="290" customFormat="false" ht="12.75" hidden="false" customHeight="true" outlineLevel="0" collapsed="false">
      <c r="C290" s="2"/>
    </row>
    <row r="291" customFormat="false" ht="12.75" hidden="false" customHeight="true" outlineLevel="0" collapsed="false">
      <c r="C291" s="2"/>
    </row>
    <row r="292" customFormat="false" ht="12.75" hidden="false" customHeight="true" outlineLevel="0" collapsed="false">
      <c r="C292" s="2"/>
    </row>
    <row r="293" customFormat="false" ht="12.75" hidden="false" customHeight="true" outlineLevel="0" collapsed="false">
      <c r="C293" s="2"/>
    </row>
    <row r="294" customFormat="false" ht="12.75" hidden="false" customHeight="true" outlineLevel="0" collapsed="false">
      <c r="C294" s="2"/>
    </row>
    <row r="295" customFormat="false" ht="12.75" hidden="false" customHeight="true" outlineLevel="0" collapsed="false">
      <c r="C295" s="2"/>
    </row>
    <row r="296" customFormat="false" ht="12.75" hidden="false" customHeight="true" outlineLevel="0" collapsed="false">
      <c r="C296" s="2"/>
    </row>
    <row r="297" customFormat="false" ht="12.75" hidden="false" customHeight="true" outlineLevel="0" collapsed="false">
      <c r="C297" s="2"/>
    </row>
    <row r="298" customFormat="false" ht="12.75" hidden="false" customHeight="true" outlineLevel="0" collapsed="false">
      <c r="C298" s="2"/>
    </row>
    <row r="299" customFormat="false" ht="12.75" hidden="false" customHeight="true" outlineLevel="0" collapsed="false">
      <c r="C299" s="2"/>
    </row>
    <row r="300" customFormat="false" ht="12.75" hidden="false" customHeight="true" outlineLevel="0" collapsed="false">
      <c r="C300" s="2"/>
    </row>
    <row r="301" customFormat="false" ht="12.75" hidden="false" customHeight="true" outlineLevel="0" collapsed="false">
      <c r="C301" s="2"/>
    </row>
    <row r="302" customFormat="false" ht="12.75" hidden="false" customHeight="true" outlineLevel="0" collapsed="false">
      <c r="C302" s="2"/>
    </row>
    <row r="303" customFormat="false" ht="12.75" hidden="false" customHeight="true" outlineLevel="0" collapsed="false">
      <c r="C303" s="2"/>
    </row>
    <row r="304" customFormat="false" ht="12.75" hidden="false" customHeight="true" outlineLevel="0" collapsed="false">
      <c r="C304" s="2"/>
    </row>
    <row r="305" customFormat="false" ht="12.75" hidden="false" customHeight="true" outlineLevel="0" collapsed="false">
      <c r="C305" s="2"/>
    </row>
    <row r="306" customFormat="false" ht="12.75" hidden="false" customHeight="true" outlineLevel="0" collapsed="false">
      <c r="C306" s="2"/>
    </row>
    <row r="307" customFormat="false" ht="12.75" hidden="false" customHeight="true" outlineLevel="0" collapsed="false">
      <c r="C307" s="2"/>
    </row>
    <row r="308" customFormat="false" ht="12.75" hidden="false" customHeight="true" outlineLevel="0" collapsed="false">
      <c r="C308" s="2"/>
    </row>
    <row r="309" customFormat="false" ht="12.75" hidden="false" customHeight="true" outlineLevel="0" collapsed="false">
      <c r="C309" s="2"/>
    </row>
    <row r="310" customFormat="false" ht="12.75" hidden="false" customHeight="true" outlineLevel="0" collapsed="false">
      <c r="C310" s="2"/>
    </row>
    <row r="311" customFormat="false" ht="12.75" hidden="false" customHeight="true" outlineLevel="0" collapsed="false">
      <c r="C311" s="2"/>
    </row>
    <row r="312" customFormat="false" ht="12.75" hidden="false" customHeight="true" outlineLevel="0" collapsed="false">
      <c r="C312" s="2"/>
    </row>
    <row r="313" customFormat="false" ht="12.75" hidden="false" customHeight="true" outlineLevel="0" collapsed="false">
      <c r="C313" s="2"/>
    </row>
    <row r="314" customFormat="false" ht="12.75" hidden="false" customHeight="true" outlineLevel="0" collapsed="false">
      <c r="C314" s="2"/>
    </row>
    <row r="315" customFormat="false" ht="12.75" hidden="false" customHeight="true" outlineLevel="0" collapsed="false">
      <c r="C315" s="2"/>
    </row>
    <row r="316" customFormat="false" ht="12.75" hidden="false" customHeight="true" outlineLevel="0" collapsed="false">
      <c r="C316" s="2"/>
    </row>
    <row r="317" customFormat="false" ht="12.75" hidden="false" customHeight="true" outlineLevel="0" collapsed="false">
      <c r="C317" s="2"/>
    </row>
    <row r="318" customFormat="false" ht="12.75" hidden="false" customHeight="true" outlineLevel="0" collapsed="false">
      <c r="C318" s="2"/>
    </row>
    <row r="319" customFormat="false" ht="12.75" hidden="false" customHeight="true" outlineLevel="0" collapsed="false">
      <c r="C319" s="2"/>
    </row>
    <row r="320" customFormat="false" ht="12.75" hidden="false" customHeight="true" outlineLevel="0" collapsed="false">
      <c r="C320" s="2"/>
    </row>
    <row r="321" customFormat="false" ht="12.75" hidden="false" customHeight="true" outlineLevel="0" collapsed="false">
      <c r="C321" s="2"/>
    </row>
    <row r="322" customFormat="false" ht="12.75" hidden="false" customHeight="true" outlineLevel="0" collapsed="false">
      <c r="C322" s="2"/>
    </row>
    <row r="323" customFormat="false" ht="12.75" hidden="false" customHeight="true" outlineLevel="0" collapsed="false">
      <c r="C323" s="2"/>
    </row>
    <row r="324" customFormat="false" ht="12.75" hidden="false" customHeight="true" outlineLevel="0" collapsed="false">
      <c r="C324" s="2"/>
    </row>
    <row r="325" customFormat="false" ht="12.75" hidden="false" customHeight="true" outlineLevel="0" collapsed="false">
      <c r="C325" s="2"/>
    </row>
    <row r="326" customFormat="false" ht="12.75" hidden="false" customHeight="true" outlineLevel="0" collapsed="false">
      <c r="C326" s="2"/>
    </row>
    <row r="327" customFormat="false" ht="12.75" hidden="false" customHeight="true" outlineLevel="0" collapsed="false">
      <c r="C327" s="2"/>
    </row>
    <row r="328" customFormat="false" ht="12.75" hidden="false" customHeight="true" outlineLevel="0" collapsed="false">
      <c r="C328" s="2"/>
    </row>
    <row r="329" customFormat="false" ht="12.75" hidden="false" customHeight="true" outlineLevel="0" collapsed="false">
      <c r="C329" s="2"/>
    </row>
    <row r="330" customFormat="false" ht="12.75" hidden="false" customHeight="true" outlineLevel="0" collapsed="false">
      <c r="C330" s="2"/>
    </row>
    <row r="331" customFormat="false" ht="12.75" hidden="false" customHeight="true" outlineLevel="0" collapsed="false">
      <c r="C331" s="2"/>
    </row>
    <row r="332" customFormat="false" ht="12.75" hidden="false" customHeight="true" outlineLevel="0" collapsed="false">
      <c r="C332" s="2"/>
    </row>
    <row r="333" customFormat="false" ht="12.75" hidden="false" customHeight="true" outlineLevel="0" collapsed="false">
      <c r="C333" s="2"/>
    </row>
    <row r="334" customFormat="false" ht="12.75" hidden="false" customHeight="true" outlineLevel="0" collapsed="false">
      <c r="C334" s="2"/>
    </row>
    <row r="335" customFormat="false" ht="12.75" hidden="false" customHeight="true" outlineLevel="0" collapsed="false">
      <c r="C335" s="2"/>
    </row>
    <row r="336" customFormat="false" ht="12.75" hidden="false" customHeight="true" outlineLevel="0" collapsed="false">
      <c r="C336" s="2"/>
    </row>
    <row r="337" customFormat="false" ht="12.75" hidden="false" customHeight="true" outlineLevel="0" collapsed="false">
      <c r="C337" s="2"/>
    </row>
    <row r="338" customFormat="false" ht="12.75" hidden="false" customHeight="true" outlineLevel="0" collapsed="false">
      <c r="C338" s="2"/>
    </row>
    <row r="339" customFormat="false" ht="12.75" hidden="false" customHeight="true" outlineLevel="0" collapsed="false">
      <c r="C339" s="2"/>
    </row>
    <row r="340" customFormat="false" ht="12.75" hidden="false" customHeight="true" outlineLevel="0" collapsed="false">
      <c r="C340" s="2"/>
    </row>
    <row r="341" customFormat="false" ht="12.75" hidden="false" customHeight="true" outlineLevel="0" collapsed="false">
      <c r="C341" s="2"/>
    </row>
    <row r="342" customFormat="false" ht="12.75" hidden="false" customHeight="true" outlineLevel="0" collapsed="false">
      <c r="C342" s="2"/>
    </row>
    <row r="343" customFormat="false" ht="12.75" hidden="false" customHeight="true" outlineLevel="0" collapsed="false">
      <c r="C343" s="2"/>
    </row>
    <row r="344" customFormat="false" ht="12.75" hidden="false" customHeight="true" outlineLevel="0" collapsed="false">
      <c r="C344" s="2"/>
    </row>
    <row r="345" customFormat="false" ht="12.75" hidden="false" customHeight="true" outlineLevel="0" collapsed="false">
      <c r="C345" s="2"/>
    </row>
    <row r="346" customFormat="false" ht="12.75" hidden="false" customHeight="true" outlineLevel="0" collapsed="false">
      <c r="C346" s="2"/>
    </row>
    <row r="347" customFormat="false" ht="12.75" hidden="false" customHeight="true" outlineLevel="0" collapsed="false">
      <c r="C347" s="2"/>
    </row>
    <row r="348" customFormat="false" ht="12.75" hidden="false" customHeight="true" outlineLevel="0" collapsed="false">
      <c r="C348" s="2"/>
    </row>
    <row r="349" customFormat="false" ht="12.75" hidden="false" customHeight="true" outlineLevel="0" collapsed="false">
      <c r="C349" s="2"/>
    </row>
    <row r="350" customFormat="false" ht="12.75" hidden="false" customHeight="true" outlineLevel="0" collapsed="false">
      <c r="C350" s="2"/>
    </row>
    <row r="351" customFormat="false" ht="12.75" hidden="false" customHeight="true" outlineLevel="0" collapsed="false">
      <c r="C351" s="2"/>
    </row>
    <row r="352" customFormat="false" ht="12.75" hidden="false" customHeight="true" outlineLevel="0" collapsed="false">
      <c r="C352" s="2"/>
    </row>
    <row r="353" customFormat="false" ht="12.75" hidden="false" customHeight="true" outlineLevel="0" collapsed="false">
      <c r="C353" s="2"/>
    </row>
    <row r="354" customFormat="false" ht="12.75" hidden="false" customHeight="true" outlineLevel="0" collapsed="false">
      <c r="C354" s="2"/>
    </row>
    <row r="355" customFormat="false" ht="12.75" hidden="false" customHeight="true" outlineLevel="0" collapsed="false">
      <c r="C355" s="2"/>
    </row>
    <row r="356" customFormat="false" ht="12.75" hidden="false" customHeight="true" outlineLevel="0" collapsed="false">
      <c r="C356" s="2"/>
    </row>
    <row r="357" customFormat="false" ht="12.75" hidden="false" customHeight="true" outlineLevel="0" collapsed="false">
      <c r="C357" s="2"/>
    </row>
    <row r="358" customFormat="false" ht="12.75" hidden="false" customHeight="true" outlineLevel="0" collapsed="false">
      <c r="C358" s="2"/>
    </row>
    <row r="359" customFormat="false" ht="12.75" hidden="false" customHeight="true" outlineLevel="0" collapsed="false">
      <c r="C359" s="2"/>
    </row>
    <row r="360" customFormat="false" ht="12.75" hidden="false" customHeight="true" outlineLevel="0" collapsed="false">
      <c r="C360" s="2"/>
    </row>
    <row r="361" customFormat="false" ht="12.75" hidden="false" customHeight="true" outlineLevel="0" collapsed="false">
      <c r="C361" s="2"/>
    </row>
    <row r="362" customFormat="false" ht="12.75" hidden="false" customHeight="true" outlineLevel="0" collapsed="false">
      <c r="C362" s="2"/>
    </row>
    <row r="363" customFormat="false" ht="12.75" hidden="false" customHeight="true" outlineLevel="0" collapsed="false">
      <c r="C363" s="2"/>
    </row>
    <row r="364" customFormat="false" ht="12.75" hidden="false" customHeight="true" outlineLevel="0" collapsed="false">
      <c r="C364" s="2"/>
    </row>
    <row r="365" customFormat="false" ht="12.75" hidden="false" customHeight="true" outlineLevel="0" collapsed="false">
      <c r="C365" s="2"/>
    </row>
    <row r="366" customFormat="false" ht="12.75" hidden="false" customHeight="true" outlineLevel="0" collapsed="false">
      <c r="C366" s="2"/>
    </row>
    <row r="367" customFormat="false" ht="12.75" hidden="false" customHeight="true" outlineLevel="0" collapsed="false">
      <c r="C367" s="2"/>
    </row>
    <row r="368" customFormat="false" ht="12.75" hidden="false" customHeight="true" outlineLevel="0" collapsed="false">
      <c r="C368" s="2"/>
    </row>
    <row r="369" customFormat="false" ht="12.75" hidden="false" customHeight="true" outlineLevel="0" collapsed="false">
      <c r="C369" s="2"/>
    </row>
    <row r="370" customFormat="false" ht="12.75" hidden="false" customHeight="true" outlineLevel="0" collapsed="false">
      <c r="C370" s="2"/>
    </row>
    <row r="371" customFormat="false" ht="12.75" hidden="false" customHeight="true" outlineLevel="0" collapsed="false">
      <c r="C371" s="2"/>
    </row>
    <row r="372" customFormat="false" ht="12.75" hidden="false" customHeight="true" outlineLevel="0" collapsed="false">
      <c r="C372" s="2"/>
    </row>
    <row r="373" customFormat="false" ht="12.75" hidden="false" customHeight="true" outlineLevel="0" collapsed="false">
      <c r="C373" s="2"/>
    </row>
    <row r="374" customFormat="false" ht="12.75" hidden="false" customHeight="true" outlineLevel="0" collapsed="false">
      <c r="C374" s="2"/>
    </row>
    <row r="375" customFormat="false" ht="12.75" hidden="false" customHeight="true" outlineLevel="0" collapsed="false">
      <c r="C375" s="2"/>
    </row>
    <row r="376" customFormat="false" ht="12.75" hidden="false" customHeight="true" outlineLevel="0" collapsed="false">
      <c r="C376" s="2"/>
    </row>
    <row r="377" customFormat="false" ht="12.75" hidden="false" customHeight="true" outlineLevel="0" collapsed="false">
      <c r="C377" s="2"/>
    </row>
    <row r="378" customFormat="false" ht="12.75" hidden="false" customHeight="true" outlineLevel="0" collapsed="false">
      <c r="C378" s="2"/>
    </row>
    <row r="379" customFormat="false" ht="12.75" hidden="false" customHeight="true" outlineLevel="0" collapsed="false">
      <c r="C379" s="2"/>
    </row>
    <row r="380" customFormat="false" ht="12.75" hidden="false" customHeight="true" outlineLevel="0" collapsed="false">
      <c r="C380" s="2"/>
    </row>
    <row r="381" customFormat="false" ht="12.75" hidden="false" customHeight="true" outlineLevel="0" collapsed="false">
      <c r="C381" s="2"/>
    </row>
    <row r="382" customFormat="false" ht="12.75" hidden="false" customHeight="true" outlineLevel="0" collapsed="false">
      <c r="C382" s="2"/>
    </row>
    <row r="383" customFormat="false" ht="12.75" hidden="false" customHeight="true" outlineLevel="0" collapsed="false">
      <c r="C383" s="2"/>
    </row>
    <row r="384" customFormat="false" ht="12.75" hidden="false" customHeight="true" outlineLevel="0" collapsed="false">
      <c r="C384" s="2"/>
    </row>
    <row r="385" customFormat="false" ht="12.75" hidden="false" customHeight="true" outlineLevel="0" collapsed="false">
      <c r="C385" s="2"/>
    </row>
    <row r="386" customFormat="false" ht="12.75" hidden="false" customHeight="true" outlineLevel="0" collapsed="false">
      <c r="C386" s="2"/>
    </row>
    <row r="387" customFormat="false" ht="12.75" hidden="false" customHeight="true" outlineLevel="0" collapsed="false">
      <c r="C387" s="2"/>
    </row>
    <row r="388" customFormat="false" ht="12.75" hidden="false" customHeight="true" outlineLevel="0" collapsed="false">
      <c r="C388" s="2"/>
    </row>
    <row r="389" customFormat="false" ht="12.75" hidden="false" customHeight="true" outlineLevel="0" collapsed="false">
      <c r="C389" s="2"/>
    </row>
    <row r="390" customFormat="false" ht="12.75" hidden="false" customHeight="true" outlineLevel="0" collapsed="false">
      <c r="C390" s="2"/>
    </row>
    <row r="391" customFormat="false" ht="12.75" hidden="false" customHeight="true" outlineLevel="0" collapsed="false">
      <c r="C391" s="2"/>
    </row>
    <row r="392" customFormat="false" ht="12.75" hidden="false" customHeight="true" outlineLevel="0" collapsed="false">
      <c r="C392" s="2"/>
    </row>
    <row r="393" customFormat="false" ht="12.75" hidden="false" customHeight="true" outlineLevel="0" collapsed="false">
      <c r="C393" s="2"/>
    </row>
    <row r="394" customFormat="false" ht="12.75" hidden="false" customHeight="true" outlineLevel="0" collapsed="false">
      <c r="C394" s="2"/>
    </row>
    <row r="395" customFormat="false" ht="12.75" hidden="false" customHeight="true" outlineLevel="0" collapsed="false">
      <c r="C395" s="2"/>
    </row>
    <row r="396" customFormat="false" ht="12.75" hidden="false" customHeight="true" outlineLevel="0" collapsed="false">
      <c r="C396" s="2"/>
    </row>
    <row r="397" customFormat="false" ht="12.75" hidden="false" customHeight="true" outlineLevel="0" collapsed="false">
      <c r="C397" s="2"/>
    </row>
    <row r="398" customFormat="false" ht="12.75" hidden="false" customHeight="true" outlineLevel="0" collapsed="false">
      <c r="C398" s="2"/>
    </row>
    <row r="399" customFormat="false" ht="12.75" hidden="false" customHeight="true" outlineLevel="0" collapsed="false">
      <c r="C399" s="2"/>
    </row>
    <row r="400" customFormat="false" ht="12.75" hidden="false" customHeight="true" outlineLevel="0" collapsed="false">
      <c r="C400" s="2"/>
    </row>
    <row r="401" customFormat="false" ht="12.75" hidden="false" customHeight="true" outlineLevel="0" collapsed="false">
      <c r="C401" s="2"/>
    </row>
    <row r="402" customFormat="false" ht="12.75" hidden="false" customHeight="true" outlineLevel="0" collapsed="false">
      <c r="C402" s="2"/>
    </row>
    <row r="403" customFormat="false" ht="12.75" hidden="false" customHeight="true" outlineLevel="0" collapsed="false">
      <c r="C403" s="2"/>
    </row>
    <row r="404" customFormat="false" ht="12.75" hidden="false" customHeight="true" outlineLevel="0" collapsed="false">
      <c r="C404" s="2"/>
    </row>
    <row r="405" customFormat="false" ht="12.75" hidden="false" customHeight="true" outlineLevel="0" collapsed="false">
      <c r="C405" s="2"/>
    </row>
    <row r="406" customFormat="false" ht="12.75" hidden="false" customHeight="true" outlineLevel="0" collapsed="false">
      <c r="C406" s="2"/>
    </row>
    <row r="407" customFormat="false" ht="12.75" hidden="false" customHeight="true" outlineLevel="0" collapsed="false">
      <c r="C407" s="2"/>
    </row>
    <row r="408" customFormat="false" ht="12.75" hidden="false" customHeight="true" outlineLevel="0" collapsed="false">
      <c r="C408" s="2"/>
    </row>
    <row r="409" customFormat="false" ht="12.75" hidden="false" customHeight="true" outlineLevel="0" collapsed="false">
      <c r="C409" s="2"/>
    </row>
    <row r="410" customFormat="false" ht="12.75" hidden="false" customHeight="true" outlineLevel="0" collapsed="false">
      <c r="C410" s="2"/>
    </row>
    <row r="411" customFormat="false" ht="12.75" hidden="false" customHeight="true" outlineLevel="0" collapsed="false">
      <c r="C411" s="2"/>
    </row>
    <row r="412" customFormat="false" ht="12.75" hidden="false" customHeight="true" outlineLevel="0" collapsed="false">
      <c r="C412" s="2"/>
    </row>
    <row r="413" customFormat="false" ht="12.75" hidden="false" customHeight="true" outlineLevel="0" collapsed="false">
      <c r="C413" s="2"/>
    </row>
    <row r="414" customFormat="false" ht="12.75" hidden="false" customHeight="true" outlineLevel="0" collapsed="false">
      <c r="C414" s="2"/>
    </row>
    <row r="415" customFormat="false" ht="12.75" hidden="false" customHeight="true" outlineLevel="0" collapsed="false">
      <c r="C415" s="2"/>
    </row>
    <row r="416" customFormat="false" ht="12.75" hidden="false" customHeight="true" outlineLevel="0" collapsed="false">
      <c r="C416" s="2"/>
    </row>
    <row r="417" customFormat="false" ht="12.75" hidden="false" customHeight="true" outlineLevel="0" collapsed="false">
      <c r="C417" s="2"/>
    </row>
    <row r="418" customFormat="false" ht="12.75" hidden="false" customHeight="true" outlineLevel="0" collapsed="false">
      <c r="C418" s="2"/>
    </row>
    <row r="419" customFormat="false" ht="12.75" hidden="false" customHeight="true" outlineLevel="0" collapsed="false">
      <c r="C419" s="2"/>
    </row>
    <row r="420" customFormat="false" ht="12.75" hidden="false" customHeight="true" outlineLevel="0" collapsed="false">
      <c r="C420" s="2"/>
    </row>
    <row r="421" customFormat="false" ht="12.75" hidden="false" customHeight="true" outlineLevel="0" collapsed="false">
      <c r="C421" s="2"/>
    </row>
    <row r="422" customFormat="false" ht="12.75" hidden="false" customHeight="true" outlineLevel="0" collapsed="false">
      <c r="C422" s="2"/>
    </row>
    <row r="423" customFormat="false" ht="12.75" hidden="false" customHeight="true" outlineLevel="0" collapsed="false">
      <c r="C423" s="2"/>
    </row>
    <row r="424" customFormat="false" ht="12.75" hidden="false" customHeight="true" outlineLevel="0" collapsed="false">
      <c r="C424" s="2"/>
    </row>
    <row r="425" customFormat="false" ht="12.75" hidden="false" customHeight="true" outlineLevel="0" collapsed="false">
      <c r="C425" s="2"/>
    </row>
    <row r="426" customFormat="false" ht="12.75" hidden="false" customHeight="true" outlineLevel="0" collapsed="false">
      <c r="C426" s="2"/>
    </row>
    <row r="427" customFormat="false" ht="12.75" hidden="false" customHeight="true" outlineLevel="0" collapsed="false">
      <c r="C427" s="2"/>
    </row>
    <row r="428" customFormat="false" ht="12.75" hidden="false" customHeight="true" outlineLevel="0" collapsed="false">
      <c r="C428" s="2"/>
    </row>
    <row r="429" customFormat="false" ht="12.75" hidden="false" customHeight="true" outlineLevel="0" collapsed="false">
      <c r="C429" s="2"/>
    </row>
    <row r="430" customFormat="false" ht="12.75" hidden="false" customHeight="true" outlineLevel="0" collapsed="false">
      <c r="C430" s="2"/>
    </row>
    <row r="431" customFormat="false" ht="12.75" hidden="false" customHeight="true" outlineLevel="0" collapsed="false">
      <c r="C431" s="2"/>
    </row>
    <row r="432" customFormat="false" ht="12.75" hidden="false" customHeight="true" outlineLevel="0" collapsed="false">
      <c r="C432" s="2"/>
    </row>
    <row r="433" customFormat="false" ht="12.75" hidden="false" customHeight="true" outlineLevel="0" collapsed="false">
      <c r="C433" s="2"/>
    </row>
    <row r="434" customFormat="false" ht="12.75" hidden="false" customHeight="true" outlineLevel="0" collapsed="false">
      <c r="C434" s="2"/>
    </row>
    <row r="435" customFormat="false" ht="12.75" hidden="false" customHeight="true" outlineLevel="0" collapsed="false">
      <c r="C435" s="2"/>
    </row>
    <row r="436" customFormat="false" ht="12.75" hidden="false" customHeight="true" outlineLevel="0" collapsed="false">
      <c r="C436" s="2"/>
    </row>
    <row r="437" customFormat="false" ht="12.75" hidden="false" customHeight="true" outlineLevel="0" collapsed="false">
      <c r="C437" s="2"/>
    </row>
    <row r="438" customFormat="false" ht="12.75" hidden="false" customHeight="true" outlineLevel="0" collapsed="false">
      <c r="C438" s="2"/>
    </row>
    <row r="439" customFormat="false" ht="12.75" hidden="false" customHeight="true" outlineLevel="0" collapsed="false">
      <c r="C439" s="2"/>
    </row>
    <row r="440" customFormat="false" ht="12.75" hidden="false" customHeight="true" outlineLevel="0" collapsed="false">
      <c r="C440" s="2"/>
    </row>
    <row r="441" customFormat="false" ht="12.75" hidden="false" customHeight="true" outlineLevel="0" collapsed="false">
      <c r="C441" s="2"/>
    </row>
    <row r="442" customFormat="false" ht="12.75" hidden="false" customHeight="true" outlineLevel="0" collapsed="false">
      <c r="C442" s="2"/>
    </row>
    <row r="443" customFormat="false" ht="12.75" hidden="false" customHeight="true" outlineLevel="0" collapsed="false">
      <c r="C443" s="2"/>
    </row>
    <row r="444" customFormat="false" ht="12.75" hidden="false" customHeight="true" outlineLevel="0" collapsed="false">
      <c r="C444" s="2"/>
    </row>
    <row r="445" customFormat="false" ht="12.75" hidden="false" customHeight="true" outlineLevel="0" collapsed="false">
      <c r="C445" s="2"/>
    </row>
    <row r="446" customFormat="false" ht="12.75" hidden="false" customHeight="true" outlineLevel="0" collapsed="false">
      <c r="C446" s="2"/>
    </row>
    <row r="447" customFormat="false" ht="12.75" hidden="false" customHeight="true" outlineLevel="0" collapsed="false">
      <c r="C447" s="2"/>
    </row>
    <row r="448" customFormat="false" ht="12.75" hidden="false" customHeight="true" outlineLevel="0" collapsed="false">
      <c r="C448" s="2"/>
    </row>
    <row r="449" customFormat="false" ht="12.75" hidden="false" customHeight="true" outlineLevel="0" collapsed="false">
      <c r="C449" s="2"/>
    </row>
    <row r="450" customFormat="false" ht="12.75" hidden="false" customHeight="true" outlineLevel="0" collapsed="false">
      <c r="C450" s="2"/>
    </row>
    <row r="451" customFormat="false" ht="12.75" hidden="false" customHeight="true" outlineLevel="0" collapsed="false">
      <c r="C451" s="2"/>
    </row>
    <row r="452" customFormat="false" ht="12.75" hidden="false" customHeight="true" outlineLevel="0" collapsed="false">
      <c r="C452" s="2"/>
    </row>
    <row r="453" customFormat="false" ht="12.75" hidden="false" customHeight="true" outlineLevel="0" collapsed="false">
      <c r="C453" s="2"/>
    </row>
    <row r="454" customFormat="false" ht="12.75" hidden="false" customHeight="true" outlineLevel="0" collapsed="false">
      <c r="C454" s="2"/>
    </row>
    <row r="455" customFormat="false" ht="12.75" hidden="false" customHeight="true" outlineLevel="0" collapsed="false">
      <c r="C455" s="2"/>
    </row>
    <row r="456" customFormat="false" ht="12.75" hidden="false" customHeight="true" outlineLevel="0" collapsed="false">
      <c r="C456" s="2"/>
    </row>
    <row r="457" customFormat="false" ht="12.75" hidden="false" customHeight="true" outlineLevel="0" collapsed="false">
      <c r="C457" s="2"/>
    </row>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mergeCells count="2">
    <mergeCell ref="A1:H1"/>
    <mergeCell ref="A2:H2"/>
  </mergeCells>
  <dataValidations count="1">
    <dataValidation allowBlank="true" operator="between" showDropDown="false" showErrorMessage="false" showInputMessage="false" sqref="A6:A257" type="list">
      <formula1>CountryList</formula1>
      <formula2>0</formula2>
    </dataValidation>
  </dataValidations>
  <printOptions headings="false" gridLines="false" gridLinesSet="true" horizontalCentered="false" verticalCentered="false"/>
  <pageMargins left="0.236111111111111" right="0.7" top="0.75" bottom="0.75" header="0.511805555555555" footer="0"/>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&amp;CPage &amp;P of</oddFooter>
  </headerFooter>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D9E6E0"/>
    <pageSetUpPr fitToPage="false"/>
  </sheetPr>
  <dimension ref="A1:X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16.87"/>
    <col collapsed="false" customWidth="true" hidden="false" outlineLevel="0" max="2" min="2" style="0" width="15.75"/>
    <col collapsed="false" customWidth="true" hidden="false" outlineLevel="0" max="4" min="4" style="0" width="11.38"/>
    <col collapsed="false" customWidth="true" hidden="false" outlineLevel="0" max="5" min="5" style="0" width="14.38"/>
    <col collapsed="false" customWidth="true" hidden="false" outlineLevel="0" max="24" min="6" style="0" width="8.63"/>
  </cols>
  <sheetData>
    <row r="1" customFormat="false" ht="33.75" hidden="false" customHeight="true" outlineLevel="0" collapsed="false">
      <c r="A1" s="142" t="s">
        <v>1640</v>
      </c>
      <c r="B1" s="142"/>
      <c r="C1" s="142"/>
      <c r="D1" s="142"/>
      <c r="E1" s="142"/>
      <c r="F1" s="142"/>
      <c r="G1" s="142"/>
      <c r="H1" s="142"/>
      <c r="I1" s="2"/>
      <c r="J1" s="2"/>
      <c r="K1" s="2"/>
      <c r="L1" s="2"/>
      <c r="M1" s="2"/>
      <c r="N1" s="2"/>
      <c r="O1" s="2"/>
      <c r="P1" s="2"/>
      <c r="Q1" s="2"/>
      <c r="R1" s="2"/>
      <c r="S1" s="2"/>
      <c r="T1" s="2"/>
      <c r="U1" s="2"/>
      <c r="V1" s="2"/>
      <c r="W1" s="2"/>
      <c r="X1" s="2"/>
    </row>
    <row r="2" customFormat="false" ht="69" hidden="false" customHeight="true" outlineLevel="0" collapsed="false">
      <c r="A2" s="142" t="s">
        <v>1641</v>
      </c>
      <c r="B2" s="142"/>
      <c r="C2" s="142"/>
      <c r="D2" s="142"/>
      <c r="E2" s="142"/>
      <c r="F2" s="142"/>
      <c r="G2" s="142"/>
      <c r="H2" s="142"/>
      <c r="I2" s="2"/>
      <c r="J2" s="2"/>
      <c r="K2" s="2"/>
      <c r="L2" s="2"/>
      <c r="M2" s="2"/>
      <c r="N2" s="2"/>
      <c r="O2" s="2"/>
      <c r="P2" s="2"/>
      <c r="Q2" s="2"/>
      <c r="R2" s="2"/>
      <c r="S2" s="2"/>
      <c r="T2" s="2"/>
      <c r="U2" s="2"/>
      <c r="V2" s="2"/>
      <c r="W2" s="2"/>
      <c r="X2" s="2"/>
    </row>
    <row r="3" customFormat="false" ht="12.75" hidden="false" customHeight="true" outlineLevel="0" collapsed="false">
      <c r="A3" s="143"/>
      <c r="B3" s="79" t="s">
        <v>234</v>
      </c>
      <c r="C3" s="79" t="s">
        <v>1568</v>
      </c>
      <c r="D3" s="79" t="s">
        <v>62</v>
      </c>
      <c r="E3" s="79" t="s">
        <v>1631</v>
      </c>
      <c r="F3" s="81"/>
      <c r="G3" s="81"/>
      <c r="H3" s="81"/>
      <c r="I3" s="2"/>
      <c r="J3" s="2"/>
      <c r="K3" s="2"/>
      <c r="L3" s="2"/>
      <c r="M3" s="2"/>
      <c r="N3" s="2"/>
      <c r="O3" s="2"/>
      <c r="P3" s="2"/>
      <c r="Q3" s="2"/>
      <c r="R3" s="2"/>
      <c r="S3" s="2"/>
      <c r="T3" s="2"/>
      <c r="U3" s="2"/>
      <c r="V3" s="2"/>
      <c r="W3" s="2"/>
      <c r="X3" s="2"/>
    </row>
    <row r="4" customFormat="false" ht="12.75" hidden="false" customHeight="true" outlineLevel="0" collapsed="false">
      <c r="A4" s="79" t="s">
        <v>1569</v>
      </c>
      <c r="B4" s="144" t="s">
        <v>1642</v>
      </c>
      <c r="C4" s="144"/>
      <c r="D4" s="161" t="n">
        <v>-0.015</v>
      </c>
      <c r="E4" s="161" t="n">
        <v>0.027</v>
      </c>
      <c r="F4" s="81"/>
      <c r="G4" s="81"/>
      <c r="H4" s="81"/>
      <c r="I4" s="2"/>
      <c r="J4" s="2"/>
      <c r="K4" s="2"/>
      <c r="L4" s="2"/>
      <c r="M4" s="2"/>
      <c r="N4" s="2"/>
      <c r="O4" s="2"/>
      <c r="P4" s="2"/>
      <c r="Q4" s="2"/>
      <c r="R4" s="2"/>
      <c r="S4" s="2"/>
      <c r="T4" s="2"/>
      <c r="U4" s="2"/>
      <c r="V4" s="2"/>
      <c r="W4" s="2"/>
      <c r="X4" s="2"/>
    </row>
    <row r="5" customFormat="false" ht="15" hidden="false" customHeight="false" outlineLevel="0" collapsed="false">
      <c r="A5" s="79" t="s">
        <v>140</v>
      </c>
      <c r="B5" s="79" t="s">
        <v>141</v>
      </c>
      <c r="C5" s="79" t="s">
        <v>1633</v>
      </c>
      <c r="D5" s="79" t="s">
        <v>1642</v>
      </c>
      <c r="E5" s="79" t="s">
        <v>1634</v>
      </c>
      <c r="F5" s="79" t="s">
        <v>1635</v>
      </c>
      <c r="G5" s="79" t="s">
        <v>1636</v>
      </c>
    </row>
    <row r="6" customFormat="false" ht="12.75" hidden="false" customHeight="true" outlineLevel="0" collapsed="false">
      <c r="A6" s="40" t="s">
        <v>242</v>
      </c>
      <c r="B6" s="56" t="str">
        <f aca="false" t="array" ref="B6:B6">INDEX(Countries!$D$2:$D$255, MATCH($A6, Countries!$B$2:$B$255, 0))</f>
        <v>AGO</v>
      </c>
      <c r="C6" s="70" t="n">
        <v>4.1149203726672</v>
      </c>
      <c r="D6" s="51" t="n">
        <f aca="false">IF(ISNUMBER(C6),C6*100,0)</f>
        <v>411.49203726672</v>
      </c>
      <c r="E6" s="51" t="n">
        <v>0.997746601119674</v>
      </c>
      <c r="F6" s="51" t="n">
        <v>24.2470451614829</v>
      </c>
      <c r="G6" s="51" t="n">
        <v>2</v>
      </c>
    </row>
    <row r="7" customFormat="false" ht="12.75" hidden="false" customHeight="true" outlineLevel="0" collapsed="false">
      <c r="A7" s="40" t="s">
        <v>1355</v>
      </c>
      <c r="B7" s="56" t="str">
        <f aca="false" t="array" ref="B7:B7">INDEX(Countries!$D$2:$D$255, MATCH($A7, Countries!$B$2:$B$255, 0))</f>
        <v>ALA</v>
      </c>
      <c r="C7" s="70" t="n">
        <v>0.758065181942218</v>
      </c>
      <c r="D7" s="51" t="n">
        <f aca="false">IF(ISNUMBER(C7),C7*100,0)</f>
        <v>75.8065181942218</v>
      </c>
      <c r="E7" s="51" t="n">
        <v>0.0223359849498313</v>
      </c>
      <c r="F7" s="51" t="n">
        <v>2.94644649060453</v>
      </c>
      <c r="G7" s="51" t="n">
        <v>2</v>
      </c>
    </row>
    <row r="8" customFormat="false" ht="12.75" hidden="false" customHeight="true" outlineLevel="0" collapsed="false">
      <c r="A8" s="40" t="s">
        <v>369</v>
      </c>
      <c r="B8" s="56" t="str">
        <f aca="false" t="array" ref="B8:B8">INDEX(Countries!$D$2:$D$255, MATCH($A8, Countries!$B$2:$B$255, 0))</f>
        <v>ALB</v>
      </c>
      <c r="C8" s="70" t="n">
        <v>54.5599588089528</v>
      </c>
      <c r="D8" s="51" t="n">
        <f aca="false">IF(ISNUMBER(C8),C8*100,0)</f>
        <v>5455.99588089528</v>
      </c>
      <c r="E8" s="51" t="n">
        <v>46.2691076755062</v>
      </c>
      <c r="F8" s="51" t="n">
        <v>84.8041470073724</v>
      </c>
      <c r="G8" s="51" t="n">
        <v>2</v>
      </c>
    </row>
    <row r="9" customFormat="false" ht="12.75" hidden="false" customHeight="true" outlineLevel="0" collapsed="false">
      <c r="A9" s="40" t="s">
        <v>345</v>
      </c>
      <c r="B9" s="56" t="str">
        <f aca="false" t="array" ref="B9:B9">INDEX(Countries!$D$2:$D$255, MATCH($A9, Countries!$B$2:$B$255, 0))</f>
        <v>ARE</v>
      </c>
      <c r="C9" s="70" t="n">
        <v>55.5296555220255</v>
      </c>
      <c r="D9" s="51" t="n">
        <f aca="false">IF(ISNUMBER(C9),C9*100,0)</f>
        <v>5552.96555220255</v>
      </c>
      <c r="E9" s="51" t="n">
        <v>10.4604462768005</v>
      </c>
      <c r="F9" s="51" t="n">
        <v>18.83758539192</v>
      </c>
      <c r="G9" s="51" t="n">
        <v>2</v>
      </c>
    </row>
    <row r="10" customFormat="false" ht="12.75" hidden="false" customHeight="true" outlineLevel="0" collapsed="false">
      <c r="A10" s="40" t="s">
        <v>380</v>
      </c>
      <c r="B10" s="56" t="str">
        <f aca="false" t="array" ref="B10:B10">INDEX(Countries!$D$2:$D$255, MATCH($A10, Countries!$B$2:$B$255, 0))</f>
        <v>ARG</v>
      </c>
      <c r="C10" s="70" t="n">
        <v>4761.72677011559</v>
      </c>
      <c r="D10" s="51" t="n">
        <f aca="false">IF(ISNUMBER(C10),C10*100,0)</f>
        <v>476172.677011559</v>
      </c>
      <c r="E10" s="51" t="n">
        <v>2018.00084481145</v>
      </c>
      <c r="F10" s="51" t="n">
        <v>42.3796018174823</v>
      </c>
      <c r="G10" s="51" t="n">
        <v>2</v>
      </c>
    </row>
    <row r="11" customFormat="false" ht="12.75" hidden="false" customHeight="true" outlineLevel="0" collapsed="false">
      <c r="A11" s="40" t="s">
        <v>241</v>
      </c>
      <c r="B11" s="56" t="str">
        <f aca="false" t="array" ref="B11:B11">INDEX(Countries!$D$2:$D$255, MATCH($A11, Countries!$B$2:$B$255, 0))</f>
        <v>ASM</v>
      </c>
      <c r="C11" s="70" t="n">
        <v>1.99672928573158</v>
      </c>
      <c r="D11" s="51" t="n">
        <f aca="false">IF(ISNUMBER(C11),C11*100,0)</f>
        <v>199.672928573158</v>
      </c>
      <c r="E11" s="51" t="n">
        <v>0.416946293028692</v>
      </c>
      <c r="F11" s="51" t="n">
        <v>20.8814633014173</v>
      </c>
      <c r="G11" s="51" t="n">
        <v>2</v>
      </c>
    </row>
    <row r="12" customFormat="false" ht="12.75" hidden="false" customHeight="true" outlineLevel="0" collapsed="false">
      <c r="A12" s="40" t="s">
        <v>244</v>
      </c>
      <c r="B12" s="56" t="str">
        <f aca="false" t="array" ref="B12:B12">INDEX(Countries!$D$2:$D$255, MATCH($A12, Countries!$B$2:$B$255, 0))</f>
        <v>ATG</v>
      </c>
      <c r="C12" s="70" t="n">
        <v>25.9888750497518</v>
      </c>
      <c r="D12" s="51" t="n">
        <f aca="false">IF(ISNUMBER(C12),C12*100,0)</f>
        <v>2598.88750497518</v>
      </c>
      <c r="E12" s="51" t="n">
        <v>22.8824971535496</v>
      </c>
      <c r="F12" s="51" t="n">
        <v>88.0472783440778</v>
      </c>
      <c r="G12" s="51" t="n">
        <v>2</v>
      </c>
    </row>
    <row r="13" customFormat="false" ht="12.75" hidden="false" customHeight="true" outlineLevel="0" collapsed="false">
      <c r="A13" s="40" t="s">
        <v>147</v>
      </c>
      <c r="B13" s="56" t="str">
        <f aca="false" t="array" ref="B13:B13">INDEX(Countries!$D$2:$D$255, MATCH($A13, Countries!$B$2:$B$255, 0))</f>
        <v>AUS</v>
      </c>
      <c r="C13" s="70" t="n">
        <v>13186.5854733994</v>
      </c>
      <c r="D13" s="163" t="n">
        <f aca="false">IF(ISNUMBER(C13),C13*100,0)</f>
        <v>1318658.54733994</v>
      </c>
      <c r="E13" s="51" t="n">
        <v>4233.86136291207</v>
      </c>
      <c r="F13" s="51" t="n">
        <v>32.1073364401483</v>
      </c>
      <c r="G13" s="51" t="n">
        <v>2</v>
      </c>
    </row>
    <row r="14" customFormat="false" ht="12.75" hidden="false" customHeight="true" outlineLevel="0" collapsed="false">
      <c r="A14" s="40" t="s">
        <v>381</v>
      </c>
      <c r="B14" s="56" t="str">
        <f aca="false" t="array" ref="B14:B14">INDEX(Countries!$D$2:$D$255, MATCH($A14, Countries!$B$2:$B$255, 0))</f>
        <v>AZE</v>
      </c>
      <c r="C14" s="70" t="n">
        <v>0.997746551912462</v>
      </c>
      <c r="D14" s="51" t="n">
        <f aca="false">IF(ISNUMBER(C14),C14*100,0)</f>
        <v>99.7746551912462</v>
      </c>
      <c r="E14" s="51" t="n">
        <v>0</v>
      </c>
      <c r="F14" s="51" t="n">
        <v>0</v>
      </c>
      <c r="G14" s="51" t="n">
        <v>2</v>
      </c>
    </row>
    <row r="15" customFormat="false" ht="12.75" hidden="false" customHeight="true" outlineLevel="0" collapsed="false">
      <c r="A15" s="40" t="s">
        <v>382</v>
      </c>
      <c r="B15" s="56" t="str">
        <f aca="false" t="array" ref="B15:B15">INDEX(Countries!$D$2:$D$255, MATCH($A15, Countries!$B$2:$B$255, 0))</f>
        <v>BEL</v>
      </c>
      <c r="C15" s="70" t="n">
        <v>4.40658084853609</v>
      </c>
      <c r="D15" s="51" t="n">
        <f aca="false">IF(ISNUMBER(C15),C15*100,0)</f>
        <v>440.658084853609</v>
      </c>
      <c r="E15" s="51" t="n">
        <v>3.63699642744118</v>
      </c>
      <c r="F15" s="51" t="n">
        <v>82.5355656109075</v>
      </c>
      <c r="G15" s="51" t="n">
        <v>2</v>
      </c>
    </row>
    <row r="16" customFormat="false" ht="12.75" hidden="false" customHeight="true" outlineLevel="0" collapsed="false">
      <c r="A16" s="40" t="s">
        <v>385</v>
      </c>
      <c r="B16" s="56" t="str">
        <f aca="false" t="array" ref="B16:B16">INDEX(Countries!$D$2:$D$255, MATCH($A16, Countries!$B$2:$B$255, 0))</f>
        <v>BGR</v>
      </c>
      <c r="C16" s="70" t="n">
        <v>1.31334207952052</v>
      </c>
      <c r="D16" s="51" t="n">
        <f aca="false">IF(ISNUMBER(C16),C16*100,0)</f>
        <v>131.334207952052</v>
      </c>
      <c r="E16" s="51" t="n">
        <v>0.315595516547506</v>
      </c>
      <c r="F16" s="51" t="n">
        <v>24.0299554448697</v>
      </c>
      <c r="G16" s="51" t="n">
        <v>2</v>
      </c>
    </row>
    <row r="17" customFormat="false" ht="12.75" hidden="false" customHeight="true" outlineLevel="0" collapsed="false">
      <c r="A17" s="40" t="s">
        <v>245</v>
      </c>
      <c r="B17" s="56" t="str">
        <f aca="false" t="array" ref="B17:B17">INDEX(Countries!$D$2:$D$255, MATCH($A17, Countries!$B$2:$B$255, 0))</f>
        <v>BHR</v>
      </c>
      <c r="C17" s="70" t="n">
        <v>18.825165564829</v>
      </c>
      <c r="D17" s="51" t="n">
        <f aca="false">IF(ISNUMBER(C17),C17*100,0)</f>
        <v>1882.5165564829</v>
      </c>
      <c r="E17" s="51" t="n">
        <v>0</v>
      </c>
      <c r="F17" s="51" t="n">
        <v>0</v>
      </c>
      <c r="G17" s="51" t="n">
        <v>2</v>
      </c>
    </row>
    <row r="18" customFormat="false" ht="12.75" hidden="false" customHeight="true" outlineLevel="0" collapsed="false">
      <c r="A18" s="40" t="s">
        <v>148</v>
      </c>
      <c r="B18" s="56" t="str">
        <f aca="false" t="array" ref="B18:B18">INDEX(Countries!$D$2:$D$255, MATCH($A18, Countries!$B$2:$B$255, 0))</f>
        <v>BHS</v>
      </c>
      <c r="C18" s="70" t="n">
        <v>325.608363124706</v>
      </c>
      <c r="D18" s="51" t="n">
        <f aca="false">IF(ISNUMBER(C18),C18*100,0)</f>
        <v>32560.8363124706</v>
      </c>
      <c r="E18" s="51" t="n">
        <v>290.799712520345</v>
      </c>
      <c r="F18" s="51" t="n">
        <v>89.3096570768886</v>
      </c>
      <c r="G18" s="51" t="n">
        <v>2</v>
      </c>
    </row>
    <row r="19" customFormat="false" ht="12.75" hidden="false" customHeight="true" outlineLevel="0" collapsed="false">
      <c r="A19" s="40" t="s">
        <v>383</v>
      </c>
      <c r="B19" s="56" t="str">
        <f aca="false" t="array" ref="B19:B19">INDEX(Countries!$D$2:$D$255, MATCH($A19, Countries!$B$2:$B$255, 0))</f>
        <v>BIH</v>
      </c>
      <c r="C19" s="70" t="n">
        <v>25.5796968205445</v>
      </c>
      <c r="D19" s="51" t="n">
        <f aca="false">IF(ISNUMBER(C19),C19*100,0)</f>
        <v>2557.96968205445</v>
      </c>
      <c r="E19" s="51" t="n">
        <v>2.90105669851679</v>
      </c>
      <c r="F19" s="51" t="n">
        <v>11.3412473919033</v>
      </c>
      <c r="G19" s="51" t="n">
        <v>2</v>
      </c>
    </row>
    <row r="20" customFormat="false" ht="12.75" hidden="false" customHeight="true" outlineLevel="0" collapsed="false">
      <c r="A20" s="40" t="s">
        <v>252</v>
      </c>
      <c r="B20" s="56" t="str">
        <f aca="false" t="array" ref="B20:B20">INDEX(Countries!$D$2:$D$255, MATCH($A20, Countries!$B$2:$B$255, 0))</f>
        <v>BRA</v>
      </c>
      <c r="C20" s="70" t="n">
        <v>2906.19188544046</v>
      </c>
      <c r="D20" s="51" t="n">
        <f aca="false">IF(ISNUMBER(C20),C20*100,0)</f>
        <v>290619.188544046</v>
      </c>
      <c r="E20" s="51" t="n">
        <v>959.091952549451</v>
      </c>
      <c r="F20" s="51" t="n">
        <v>33.0016733359674</v>
      </c>
      <c r="G20" s="51" t="n">
        <v>2</v>
      </c>
    </row>
    <row r="21" customFormat="false" ht="12.75" hidden="false" customHeight="true" outlineLevel="0" collapsed="false">
      <c r="A21" s="40" t="s">
        <v>362</v>
      </c>
      <c r="B21" s="56" t="str">
        <f aca="false" t="array" ref="B21:B21">INDEX(Countries!$D$2:$D$255, MATCH($A21, Countries!$B$2:$B$255, 0))</f>
        <v>CAN</v>
      </c>
      <c r="C21" s="70" t="n">
        <v>68200.0819304647</v>
      </c>
      <c r="D21" s="51" t="n">
        <f aca="false">IF(ISNUMBER(C21),C21*100,0)</f>
        <v>6820008.19304647</v>
      </c>
      <c r="E21" s="51" t="n">
        <v>51092.6446826336</v>
      </c>
      <c r="F21" s="51" t="n">
        <v>74.9158112958376</v>
      </c>
      <c r="G21" s="51" t="n">
        <v>2</v>
      </c>
    </row>
    <row r="22" customFormat="false" ht="12.75" hidden="false" customHeight="true" outlineLevel="0" collapsed="false">
      <c r="A22" s="40" t="s">
        <v>387</v>
      </c>
      <c r="B22" s="56" t="str">
        <f aca="false" t="array" ref="B22:B22">INDEX(Countries!$D$2:$D$255, MATCH($A22, Countries!$B$2:$B$255, 0))</f>
        <v>CHL</v>
      </c>
      <c r="C22" s="70" t="n">
        <v>656.328812728532</v>
      </c>
      <c r="D22" s="51" t="n">
        <f aca="false">IF(ISNUMBER(C22),C22*100,0)</f>
        <v>65632.8812728532</v>
      </c>
      <c r="E22" s="51" t="n">
        <v>380.463248100537</v>
      </c>
      <c r="F22" s="51" t="n">
        <v>57.9683903436832</v>
      </c>
      <c r="G22" s="51" t="n">
        <v>2</v>
      </c>
    </row>
    <row r="23" customFormat="false" ht="12.75" hidden="false" customHeight="true" outlineLevel="0" collapsed="false">
      <c r="A23" s="40" t="s">
        <v>153</v>
      </c>
      <c r="B23" s="56" t="str">
        <f aca="false" t="array" ref="B23:B23">INDEX(Countries!$D$2:$D$255, MATCH($A23, Countries!$B$2:$B$255, 0))</f>
        <v>CHN</v>
      </c>
      <c r="C23" s="70" t="n">
        <v>5419.02276794656</v>
      </c>
      <c r="D23" s="51" t="n">
        <f aca="false">IF(ISNUMBER(C23),C23*100,0)</f>
        <v>541902.276794656</v>
      </c>
      <c r="E23" s="51" t="n">
        <v>243.428453396519</v>
      </c>
      <c r="F23" s="51" t="n">
        <v>4.49210981058051</v>
      </c>
      <c r="G23" s="51" t="n">
        <v>2</v>
      </c>
    </row>
    <row r="24" customFormat="false" ht="12.75" hidden="false" customHeight="true" outlineLevel="0" collapsed="false">
      <c r="A24" s="40" t="s">
        <v>259</v>
      </c>
      <c r="B24" s="56" t="str">
        <f aca="false" t="array" ref="B24:B24">INDEX(Countries!$D$2:$D$255, MATCH($A24, Countries!$B$2:$B$255, 0))</f>
        <v>COK</v>
      </c>
      <c r="C24" s="70" t="n">
        <v>0.997746574117134</v>
      </c>
      <c r="D24" s="51" t="n">
        <f aca="false">IF(ISNUMBER(C24),C24*100,0)</f>
        <v>99.7746574117134</v>
      </c>
      <c r="E24" s="51" t="n">
        <v>0.0512651389028184</v>
      </c>
      <c r="F24" s="51" t="n">
        <v>5.1380922002344</v>
      </c>
      <c r="G24" s="51" t="n">
        <v>2</v>
      </c>
    </row>
    <row r="25" customFormat="false" ht="12.75" hidden="false" customHeight="true" outlineLevel="0" collapsed="false">
      <c r="A25" s="40" t="s">
        <v>260</v>
      </c>
      <c r="B25" s="56" t="str">
        <f aca="false" t="array" ref="B25:B25">INDEX(Countries!$D$2:$D$255, MATCH($A25, Countries!$B$2:$B$255, 0))</f>
        <v>CRI</v>
      </c>
      <c r="C25" s="70" t="n">
        <v>5.99285380428272</v>
      </c>
      <c r="D25" s="51" t="n">
        <f aca="false">IF(ISNUMBER(C25),C25*100,0)</f>
        <v>599.285380428272</v>
      </c>
      <c r="E25" s="51" t="n">
        <v>4.37318783012831</v>
      </c>
      <c r="F25" s="51" t="n">
        <v>72.9733775084428</v>
      </c>
      <c r="G25" s="51" t="n">
        <v>2</v>
      </c>
    </row>
    <row r="26" customFormat="false" ht="12.75" hidden="false" customHeight="true" outlineLevel="0" collapsed="false">
      <c r="A26" s="40" t="s">
        <v>262</v>
      </c>
      <c r="B26" s="56" t="str">
        <f aca="false" t="array" ref="B26:B26">INDEX(Countries!$D$2:$D$255, MATCH($A26, Countries!$B$2:$B$255, 0))</f>
        <v>CUB</v>
      </c>
      <c r="C26" s="70" t="n">
        <v>7006.41806381695</v>
      </c>
      <c r="D26" s="51" t="n">
        <f aca="false">IF(ISNUMBER(C26),C26*100,0)</f>
        <v>700641.806381695</v>
      </c>
      <c r="E26" s="51" t="n">
        <v>6247.17944365462</v>
      </c>
      <c r="F26" s="51" t="n">
        <v>89.1636694635274</v>
      </c>
      <c r="G26" s="51" t="n">
        <v>2</v>
      </c>
    </row>
    <row r="27" customFormat="false" ht="12.75" hidden="false" customHeight="true" outlineLevel="0" collapsed="false">
      <c r="A27" s="40" t="s">
        <v>367</v>
      </c>
      <c r="B27" s="56" t="str">
        <f aca="false" t="array" ref="B27:B27">INDEX(Countries!$D$2:$D$255, MATCH($A27, Countries!$B$2:$B$255, 0))</f>
        <v>CYP</v>
      </c>
      <c r="C27" s="70" t="n">
        <v>19.5672692581967</v>
      </c>
      <c r="D27" s="51" t="n">
        <f aca="false">IF(ISNUMBER(C27),C27*100,0)</f>
        <v>1956.72692581967</v>
      </c>
      <c r="E27" s="51" t="n">
        <v>18.445392559763</v>
      </c>
      <c r="F27" s="51" t="n">
        <v>94.2665648250137</v>
      </c>
      <c r="G27" s="51" t="n">
        <v>2</v>
      </c>
    </row>
    <row r="28" customFormat="false" ht="12.75" hidden="false" customHeight="true" outlineLevel="0" collapsed="false">
      <c r="A28" s="40" t="s">
        <v>363</v>
      </c>
      <c r="B28" s="56" t="str">
        <f aca="false" t="array" ref="B28:B28">INDEX(Countries!$D$2:$D$255, MATCH($A28, Countries!$B$2:$B$255, 0))</f>
        <v>DEU</v>
      </c>
      <c r="C28" s="70" t="n">
        <v>203.070924334074</v>
      </c>
      <c r="D28" s="51" t="n">
        <f aca="false">IF(ISNUMBER(C28),C28*100,0)</f>
        <v>20307.0924334074</v>
      </c>
      <c r="E28" s="51" t="n">
        <v>199.638514480795</v>
      </c>
      <c r="F28" s="51" t="n">
        <v>98.3097482495167</v>
      </c>
      <c r="G28" s="51" t="n">
        <v>2</v>
      </c>
    </row>
    <row r="29" customFormat="false" ht="12.75" hidden="false" customHeight="true" outlineLevel="0" collapsed="false">
      <c r="A29" s="40" t="s">
        <v>265</v>
      </c>
      <c r="B29" s="56" t="str">
        <f aca="false" t="array" ref="B29:B29">INDEX(Countries!$D$2:$D$255, MATCH($A29, Countries!$B$2:$B$255, 0))</f>
        <v>DJI</v>
      </c>
      <c r="C29" s="70" t="n">
        <v>0.997746615863708</v>
      </c>
      <c r="D29" s="51" t="n">
        <f aca="false">IF(ISNUMBER(C29),C29*100,0)</f>
        <v>99.7746615863708</v>
      </c>
      <c r="E29" s="51" t="n">
        <v>0</v>
      </c>
      <c r="F29" s="51" t="n">
        <v>0</v>
      </c>
      <c r="G29" s="51" t="n">
        <v>2</v>
      </c>
    </row>
    <row r="30" customFormat="false" ht="12.75" hidden="false" customHeight="true" outlineLevel="0" collapsed="false">
      <c r="A30" s="40" t="s">
        <v>357</v>
      </c>
      <c r="B30" s="56" t="str">
        <f aca="false" t="array" ref="B30:B30">INDEX(Countries!$D$2:$D$255, MATCH($A30, Countries!$B$2:$B$255, 0))</f>
        <v>DNK</v>
      </c>
      <c r="C30" s="70" t="n">
        <v>304.35344656917</v>
      </c>
      <c r="D30" s="51" t="n">
        <f aca="false">IF(ISNUMBER(C30),C30*100,0)</f>
        <v>30435.344656917</v>
      </c>
      <c r="E30" s="51" t="n">
        <v>292.344979537403</v>
      </c>
      <c r="F30" s="51" t="n">
        <v>96.0544336963709</v>
      </c>
      <c r="G30" s="51" t="n">
        <v>2</v>
      </c>
    </row>
    <row r="31" customFormat="false" ht="12.75" hidden="false" customHeight="true" outlineLevel="0" collapsed="false">
      <c r="A31" s="40" t="e">
        <f aca="false">#N/A</f>
        <v>#N/A</v>
      </c>
      <c r="B31" s="162" t="s">
        <v>1643</v>
      </c>
      <c r="C31" s="70" t="n">
        <v>2.20711201408454</v>
      </c>
      <c r="D31" s="51" t="n">
        <f aca="false">IF(ISNUMBER(C31),C31*100,0)</f>
        <v>220.711201408454</v>
      </c>
      <c r="E31" s="51" t="n">
        <v>1.57327617365865</v>
      </c>
      <c r="F31" s="51" t="n">
        <v>71.2821172472847</v>
      </c>
      <c r="G31" s="51" t="n">
        <v>2</v>
      </c>
    </row>
    <row r="32" customFormat="false" ht="12.75" hidden="false" customHeight="true" outlineLevel="0" collapsed="false">
      <c r="A32" s="40" t="s">
        <v>370</v>
      </c>
      <c r="B32" s="56" t="str">
        <f aca="false" t="array" ref="B32:B32">INDEX(Countries!$D$2:$D$255, MATCH($A32, Countries!$B$2:$B$255, 0))</f>
        <v>DZA</v>
      </c>
      <c r="C32" s="70" t="n">
        <v>1.99549318096299</v>
      </c>
      <c r="D32" s="51" t="n">
        <f aca="false">IF(ISNUMBER(C32),C32*100,0)</f>
        <v>199.549318096299</v>
      </c>
      <c r="E32" s="51" t="n">
        <v>1.99549318096299</v>
      </c>
      <c r="F32" s="51" t="n">
        <v>100</v>
      </c>
      <c r="G32" s="51" t="n">
        <v>2</v>
      </c>
    </row>
    <row r="33" customFormat="false" ht="12.75" hidden="false" customHeight="true" outlineLevel="0" collapsed="false">
      <c r="A33" s="40" t="s">
        <v>195</v>
      </c>
      <c r="B33" s="56" t="str">
        <f aca="false" t="array" ref="B33:B33">INDEX(Countries!$D$2:$D$255, MATCH($A33, Countries!$B$2:$B$255, 0))</f>
        <v>ECU</v>
      </c>
      <c r="C33" s="70" t="n">
        <v>647.623192486668</v>
      </c>
      <c r="D33" s="51" t="n">
        <f aca="false">IF(ISNUMBER(C33),C33*100,0)</f>
        <v>64762.3192486668</v>
      </c>
      <c r="E33" s="51" t="n">
        <v>283.126891384029</v>
      </c>
      <c r="F33" s="51" t="n">
        <v>43.7178431329662</v>
      </c>
      <c r="G33" s="51" t="n">
        <v>2</v>
      </c>
    </row>
    <row r="34" customFormat="false" ht="12.75" hidden="false" customHeight="true" outlineLevel="0" collapsed="false">
      <c r="A34" s="40" t="s">
        <v>268</v>
      </c>
      <c r="B34" s="56" t="str">
        <f aca="false" t="array" ref="B34:B34">INDEX(Countries!$D$2:$D$255, MATCH($A34, Countries!$B$2:$B$255, 0))</f>
        <v>EGY</v>
      </c>
      <c r="C34" s="70" t="n">
        <v>54.9727062852492</v>
      </c>
      <c r="D34" s="51" t="n">
        <f aca="false">IF(ISNUMBER(C34),C34*100,0)</f>
        <v>5497.27062852492</v>
      </c>
      <c r="E34" s="51" t="n">
        <v>21.5683987515263</v>
      </c>
      <c r="F34" s="51" t="n">
        <v>39.2347406722338</v>
      </c>
      <c r="G34" s="51" t="n">
        <v>2</v>
      </c>
    </row>
    <row r="35" customFormat="false" ht="12.75" hidden="false" customHeight="true" outlineLevel="0" collapsed="false">
      <c r="A35" s="40" t="s">
        <v>424</v>
      </c>
      <c r="B35" s="56" t="str">
        <f aca="false" t="array" ref="B35:B35">INDEX(Countries!$D$2:$D$255, MATCH($A35, Countries!$B$2:$B$255, 0))</f>
        <v>ESH</v>
      </c>
      <c r="C35" s="70" t="n">
        <v>0.844751589802631</v>
      </c>
      <c r="D35" s="51" t="n">
        <f aca="false">IF(ISNUMBER(C35),C35*100,0)</f>
        <v>84.4751589802631</v>
      </c>
      <c r="E35" s="51" t="n">
        <v>0</v>
      </c>
      <c r="F35" s="51" t="n">
        <v>0</v>
      </c>
      <c r="G35" s="51" t="n">
        <v>2</v>
      </c>
    </row>
    <row r="36" customFormat="false" ht="12.75" hidden="false" customHeight="true" outlineLevel="0" collapsed="false">
      <c r="A36" s="40" t="s">
        <v>355</v>
      </c>
      <c r="B36" s="56" t="str">
        <f aca="false" t="array" ref="B36:B36">INDEX(Countries!$D$2:$D$255, MATCH($A36, Countries!$B$2:$B$255, 0))</f>
        <v>ESP</v>
      </c>
      <c r="C36" s="70" t="n">
        <v>883.581568353256</v>
      </c>
      <c r="D36" s="51" t="n">
        <f aca="false">IF(ISNUMBER(C36),C36*100,0)</f>
        <v>88358.1568353256</v>
      </c>
      <c r="E36" s="51" t="n">
        <v>850.033361686282</v>
      </c>
      <c r="F36" s="51" t="n">
        <v>96.2031568031124</v>
      </c>
      <c r="G36" s="51" t="n">
        <v>2</v>
      </c>
    </row>
    <row r="37" customFormat="false" ht="12.75" hidden="false" customHeight="true" outlineLevel="0" collapsed="false">
      <c r="A37" s="40" t="s">
        <v>388</v>
      </c>
      <c r="B37" s="56" t="str">
        <f aca="false" t="array" ref="B37:B37">INDEX(Countries!$D$2:$D$255, MATCH($A37, Countries!$B$2:$B$255, 0))</f>
        <v>EST</v>
      </c>
      <c r="C37" s="70" t="n">
        <v>224.049755459842</v>
      </c>
      <c r="D37" s="51" t="n">
        <f aca="false">IF(ISNUMBER(C37),C37*100,0)</f>
        <v>22404.9755459842</v>
      </c>
      <c r="E37" s="51" t="n">
        <v>208.053198979726</v>
      </c>
      <c r="F37" s="51" t="n">
        <v>92.8602660389947</v>
      </c>
      <c r="G37" s="51" t="n">
        <v>2</v>
      </c>
    </row>
    <row r="38" customFormat="false" ht="12.75" hidden="false" customHeight="true" outlineLevel="0" collapsed="false">
      <c r="A38" s="40" t="s">
        <v>391</v>
      </c>
      <c r="B38" s="56" t="str">
        <f aca="false" t="array" ref="B38:B38">INDEX(Countries!$D$2:$D$255, MATCH($A38, Countries!$B$2:$B$255, 0))</f>
        <v>FIN</v>
      </c>
      <c r="C38" s="70" t="n">
        <v>132.473784150712</v>
      </c>
      <c r="D38" s="51" t="n">
        <f aca="false">IF(ISNUMBER(C38),C38*100,0)</f>
        <v>13247.3784150712</v>
      </c>
      <c r="E38" s="51" t="n">
        <v>87.6793335231116</v>
      </c>
      <c r="F38" s="51" t="n">
        <v>66.1861772011895</v>
      </c>
      <c r="G38" s="51" t="n">
        <v>2</v>
      </c>
    </row>
    <row r="39" customFormat="false" ht="12.75" hidden="false" customHeight="true" outlineLevel="0" collapsed="false">
      <c r="A39" s="40" t="s">
        <v>272</v>
      </c>
      <c r="B39" s="56" t="str">
        <f aca="false" t="array" ref="B39:B39">INDEX(Countries!$D$2:$D$255, MATCH($A39, Countries!$B$2:$B$255, 0))</f>
        <v>FJI</v>
      </c>
      <c r="C39" s="70" t="n">
        <v>1293.16442384894</v>
      </c>
      <c r="D39" s="51" t="n">
        <f aca="false">IF(ISNUMBER(C39),C39*100,0)</f>
        <v>129316.442384894</v>
      </c>
      <c r="E39" s="51" t="n">
        <v>160.821479169865</v>
      </c>
      <c r="F39" s="51" t="n">
        <v>12.4362746301975</v>
      </c>
      <c r="G39" s="51" t="n">
        <v>2</v>
      </c>
    </row>
    <row r="40" customFormat="false" ht="12.75" hidden="false" customHeight="true" outlineLevel="0" collapsed="false">
      <c r="A40" s="40" t="s">
        <v>358</v>
      </c>
      <c r="B40" s="56" t="str">
        <f aca="false" t="array" ref="B40:B40">INDEX(Countries!$D$2:$D$255, MATCH($A40, Countries!$B$2:$B$255, 0))</f>
        <v>FRA</v>
      </c>
      <c r="C40" s="70" t="n">
        <v>800.795474470054</v>
      </c>
      <c r="D40" s="51" t="n">
        <f aca="false">IF(ISNUMBER(C40),C40*100,0)</f>
        <v>80079.5474470054</v>
      </c>
      <c r="E40" s="51" t="n">
        <v>770.841251574716</v>
      </c>
      <c r="F40" s="51" t="n">
        <v>96.2594415365345</v>
      </c>
      <c r="G40" s="51" t="n">
        <v>2</v>
      </c>
    </row>
    <row r="41" customFormat="false" ht="12.75" hidden="false" customHeight="true" outlineLevel="0" collapsed="false">
      <c r="A41" s="40" t="s">
        <v>365</v>
      </c>
      <c r="B41" s="56" t="str">
        <f aca="false" t="array" ref="B41:B41">INDEX(Countries!$D$2:$D$255, MATCH($A41, Countries!$B$2:$B$255, 0))</f>
        <v>GBR</v>
      </c>
      <c r="C41" s="70" t="n">
        <v>562.145102585156</v>
      </c>
      <c r="D41" s="51" t="n">
        <f aca="false">IF(ISNUMBER(C41),C41*100,0)</f>
        <v>56214.5102585156</v>
      </c>
      <c r="E41" s="51" t="n">
        <v>520.383766630174</v>
      </c>
      <c r="F41" s="51" t="n">
        <v>92.5710753748573</v>
      </c>
      <c r="G41" s="51" t="n">
        <v>2</v>
      </c>
    </row>
    <row r="42" customFormat="false" ht="12.75" hidden="false" customHeight="true" outlineLevel="0" collapsed="false">
      <c r="A42" s="40" t="s">
        <v>392</v>
      </c>
      <c r="B42" s="56" t="str">
        <f aca="false" t="array" ref="B42:B42">INDEX(Countries!$D$2:$D$255, MATCH($A42, Countries!$B$2:$B$255, 0))</f>
        <v>GEO</v>
      </c>
      <c r="C42" s="70" t="n">
        <v>5.99285533754899</v>
      </c>
      <c r="D42" s="51" t="n">
        <f aca="false">IF(ISNUMBER(C42),C42*100,0)</f>
        <v>599.285533754899</v>
      </c>
      <c r="E42" s="51" t="n">
        <v>0.997746608475603</v>
      </c>
      <c r="F42" s="51" t="n">
        <v>16.6489353117552</v>
      </c>
      <c r="G42" s="51" t="n">
        <v>2</v>
      </c>
    </row>
    <row r="43" customFormat="false" ht="12.75" hidden="false" customHeight="true" outlineLevel="0" collapsed="false">
      <c r="A43" s="40" t="s">
        <v>278</v>
      </c>
      <c r="B43" s="56" t="str">
        <f aca="false" t="array" ref="B43:B43">INDEX(Countries!$D$2:$D$255, MATCH($A43, Countries!$B$2:$B$255, 0))</f>
        <v>GHA</v>
      </c>
      <c r="C43" s="70" t="n">
        <v>99.9718050598989</v>
      </c>
      <c r="D43" s="51" t="n">
        <f aca="false">IF(ISNUMBER(C43),C43*100,0)</f>
        <v>9997.18050598989</v>
      </c>
      <c r="E43" s="51" t="n">
        <v>0</v>
      </c>
      <c r="F43" s="51" t="n">
        <v>0</v>
      </c>
      <c r="G43" s="51" t="n">
        <v>2</v>
      </c>
    </row>
    <row r="44" customFormat="false" ht="12.75" hidden="false" customHeight="true" outlineLevel="0" collapsed="false">
      <c r="A44" s="40" t="s">
        <v>277</v>
      </c>
      <c r="B44" s="56" t="str">
        <f aca="false" t="array" ref="B44:B44">INDEX(Countries!$D$2:$D$255, MATCH($A44, Countries!$B$2:$B$255, 0))</f>
        <v>GMB</v>
      </c>
      <c r="C44" s="70" t="n">
        <v>199.970134859195</v>
      </c>
      <c r="D44" s="51" t="n">
        <f aca="false">IF(ISNUMBER(C44),C44*100,0)</f>
        <v>19997.0134859195</v>
      </c>
      <c r="E44" s="51" t="n">
        <v>141.675904269983</v>
      </c>
      <c r="F44" s="51" t="n">
        <v>70.8485316418581</v>
      </c>
      <c r="G44" s="51" t="n">
        <v>2</v>
      </c>
    </row>
    <row r="45" customFormat="false" ht="12.75" hidden="false" customHeight="true" outlineLevel="0" collapsed="false">
      <c r="A45" s="40" t="s">
        <v>361</v>
      </c>
      <c r="B45" s="56" t="str">
        <f aca="false" t="array" ref="B45:B45">INDEX(Countries!$D$2:$D$255, MATCH($A45, Countries!$B$2:$B$255, 0))</f>
        <v>GRC</v>
      </c>
      <c r="C45" s="70" t="n">
        <v>139.963577422363</v>
      </c>
      <c r="D45" s="51" t="n">
        <f aca="false">IF(ISNUMBER(C45),C45*100,0)</f>
        <v>13996.3577422363</v>
      </c>
      <c r="E45" s="51" t="n">
        <v>111.556040394786</v>
      </c>
      <c r="F45" s="51" t="n">
        <v>79.7036217916515</v>
      </c>
      <c r="G45" s="51" t="n">
        <v>2</v>
      </c>
    </row>
    <row r="46" customFormat="false" ht="12.75" hidden="false" customHeight="true" outlineLevel="0" collapsed="false">
      <c r="A46" s="40" t="s">
        <v>394</v>
      </c>
      <c r="B46" s="56" t="str">
        <f aca="false" t="array" ref="B46:B46">INDEX(Countries!$D$2:$D$255, MATCH($A46, Countries!$B$2:$B$255, 0))</f>
        <v>GRL</v>
      </c>
      <c r="C46" s="70" t="n">
        <v>3912.02346593456</v>
      </c>
      <c r="D46" s="51" t="n">
        <f aca="false">IF(ISNUMBER(C46),C46*100,0)</f>
        <v>391202.346593456</v>
      </c>
      <c r="E46" s="51" t="n">
        <v>3585.91323871017</v>
      </c>
      <c r="F46" s="51" t="n">
        <v>91.6638990010127</v>
      </c>
      <c r="G46" s="51" t="n">
        <v>2</v>
      </c>
    </row>
    <row r="47" customFormat="false" ht="12.75" hidden="false" customHeight="true" outlineLevel="0" collapsed="false">
      <c r="A47" s="40" t="s">
        <v>281</v>
      </c>
      <c r="B47" s="56" t="str">
        <f aca="false" t="array" ref="B47:B47">INDEX(Countries!$D$2:$D$255, MATCH($A47, Countries!$B$2:$B$255, 0))</f>
        <v>GUM</v>
      </c>
      <c r="C47" s="70" t="n">
        <v>0.0799664104189736</v>
      </c>
      <c r="D47" s="51" t="n">
        <f aca="false">IF(ISNUMBER(C47),C47*100,0)</f>
        <v>7.99664104189736</v>
      </c>
      <c r="E47" s="51" t="n">
        <v>0.0071861817836339</v>
      </c>
      <c r="F47" s="51" t="n">
        <v>8.98650038932951</v>
      </c>
      <c r="G47" s="51" t="n">
        <v>2</v>
      </c>
    </row>
    <row r="48" customFormat="false" ht="12.75" hidden="false" customHeight="true" outlineLevel="0" collapsed="false">
      <c r="A48" s="40" t="s">
        <v>1039</v>
      </c>
      <c r="B48" s="56" t="str">
        <f aca="false" t="array" ref="B48:B48">INDEX(Countries!$D$2:$D$255, MATCH($A48, Countries!$B$2:$B$255, 0))</f>
        <v>HKG</v>
      </c>
      <c r="C48" s="70" t="n">
        <v>0.406171444268296</v>
      </c>
      <c r="D48" s="51" t="n">
        <f aca="false">IF(ISNUMBER(C48),C48*100,0)</f>
        <v>40.6171444268296</v>
      </c>
      <c r="E48" s="51" t="n">
        <v>0</v>
      </c>
      <c r="F48" s="51" t="n">
        <v>0</v>
      </c>
      <c r="G48" s="51" t="n">
        <v>2</v>
      </c>
    </row>
    <row r="49" customFormat="false" ht="12.75" hidden="false" customHeight="true" outlineLevel="0" collapsed="false">
      <c r="A49" s="40" t="s">
        <v>287</v>
      </c>
      <c r="B49" s="56" t="str">
        <f aca="false" t="array" ref="B49:B49">INDEX(Countries!$D$2:$D$255, MATCH($A49, Countries!$B$2:$B$255, 0))</f>
        <v>HND</v>
      </c>
      <c r="C49" s="70" t="n">
        <v>63.2926360295864</v>
      </c>
      <c r="D49" s="51" t="n">
        <f aca="false">IF(ISNUMBER(C49),C49*100,0)</f>
        <v>6329.26360295864</v>
      </c>
      <c r="E49" s="51" t="n">
        <v>44.324921266749</v>
      </c>
      <c r="F49" s="51" t="n">
        <v>70.0317194026002</v>
      </c>
      <c r="G49" s="51" t="n">
        <v>2</v>
      </c>
    </row>
    <row r="50" customFormat="false" ht="12.75" hidden="false" customHeight="true" outlineLevel="0" collapsed="false">
      <c r="A50" s="40" t="s">
        <v>364</v>
      </c>
      <c r="B50" s="56" t="str">
        <f aca="false" t="array" ref="B50:B50">INDEX(Countries!$D$2:$D$255, MATCH($A50, Countries!$B$2:$B$255, 0))</f>
        <v>HRV</v>
      </c>
      <c r="C50" s="70" t="n">
        <v>94.7787316824984</v>
      </c>
      <c r="D50" s="51" t="n">
        <f aca="false">IF(ISNUMBER(C50),C50*100,0)</f>
        <v>9477.87316824984</v>
      </c>
      <c r="E50" s="51" t="n">
        <v>90.6896734574201</v>
      </c>
      <c r="F50" s="51" t="n">
        <v>95.6856795269466</v>
      </c>
      <c r="G50" s="51" t="n">
        <v>2</v>
      </c>
    </row>
    <row r="51" customFormat="false" ht="12.75" hidden="false" customHeight="true" outlineLevel="0" collapsed="false">
      <c r="A51" s="40" t="s">
        <v>152</v>
      </c>
      <c r="B51" s="56" t="str">
        <f aca="false" t="array" ref="B51:B51">INDEX(Countries!$D$2:$D$255, MATCH($A51, Countries!$B$2:$B$255, 0))</f>
        <v>IND</v>
      </c>
      <c r="C51" s="70" t="n">
        <v>1671.31456030351</v>
      </c>
      <c r="D51" s="51" t="n">
        <f aca="false">IF(ISNUMBER(C51),C51*100,0)</f>
        <v>167131.456030351</v>
      </c>
      <c r="E51" s="51" t="n">
        <v>4.22103421615563</v>
      </c>
      <c r="F51" s="51" t="n">
        <v>0.252557736072681</v>
      </c>
      <c r="G51" s="51" t="n">
        <v>2</v>
      </c>
    </row>
    <row r="52" customFormat="false" ht="12.75" hidden="false" customHeight="true" outlineLevel="0" collapsed="false">
      <c r="A52" s="40" t="s">
        <v>398</v>
      </c>
      <c r="B52" s="56" t="str">
        <f aca="false" t="array" ref="B52:B52">INDEX(Countries!$D$2:$D$255, MATCH($A52, Countries!$B$2:$B$255, 0))</f>
        <v>IRL</v>
      </c>
      <c r="C52" s="70" t="n">
        <v>99.0772220269396</v>
      </c>
      <c r="D52" s="51" t="n">
        <f aca="false">IF(ISNUMBER(C52),C52*100,0)</f>
        <v>9907.72220269396</v>
      </c>
      <c r="E52" s="51" t="n">
        <v>87.9841144263775</v>
      </c>
      <c r="F52" s="51" t="n">
        <v>88.8035742488361</v>
      </c>
      <c r="G52" s="51" t="n">
        <v>2</v>
      </c>
    </row>
    <row r="53" customFormat="false" ht="12.75" hidden="false" customHeight="true" outlineLevel="0" collapsed="false">
      <c r="A53" s="40" t="s">
        <v>288</v>
      </c>
      <c r="B53" s="56" t="str">
        <f aca="false" t="array" ref="B53:B53">INDEX(Countries!$D$2:$D$255, MATCH($A53, Countries!$B$2:$B$255, 0))</f>
        <v>IRN</v>
      </c>
      <c r="C53" s="70" t="n">
        <v>18260.2002586378</v>
      </c>
      <c r="D53" s="51" t="n">
        <f aca="false">IF(ISNUMBER(C53),C53*100,0)</f>
        <v>1826020.02586378</v>
      </c>
      <c r="E53" s="51" t="n">
        <v>3577.23063098187</v>
      </c>
      <c r="F53" s="51" t="n">
        <v>19.5903143465785</v>
      </c>
      <c r="G53" s="51" t="n">
        <v>2</v>
      </c>
    </row>
    <row r="54" customFormat="false" ht="12.75" hidden="false" customHeight="true" outlineLevel="0" collapsed="false">
      <c r="A54" s="40" t="s">
        <v>397</v>
      </c>
      <c r="B54" s="56" t="str">
        <f aca="false" t="array" ref="B54:B54">INDEX(Countries!$D$2:$D$255, MATCH($A54, Countries!$B$2:$B$255, 0))</f>
        <v>IRQ</v>
      </c>
      <c r="C54" s="70" t="n">
        <v>6599.20091699695</v>
      </c>
      <c r="D54" s="51" t="n">
        <f aca="false">IF(ISNUMBER(C54),C54*100,0)</f>
        <v>659920.091699695</v>
      </c>
      <c r="E54" s="51" t="n">
        <v>93.7330257145621</v>
      </c>
      <c r="F54" s="51" t="n">
        <v>1.4203693279461</v>
      </c>
      <c r="G54" s="51" t="n">
        <v>2</v>
      </c>
    </row>
    <row r="55" customFormat="false" ht="12.75" hidden="false" customHeight="true" outlineLevel="0" collapsed="false">
      <c r="A55" s="40" t="s">
        <v>396</v>
      </c>
      <c r="B55" s="56" t="str">
        <f aca="false" t="array" ref="B55:B55">INDEX(Countries!$D$2:$D$255, MATCH($A55, Countries!$B$2:$B$255, 0))</f>
        <v>ISL</v>
      </c>
      <c r="C55" s="70" t="n">
        <v>43.2733328494041</v>
      </c>
      <c r="D55" s="51" t="n">
        <f aca="false">IF(ISNUMBER(C55),C55*100,0)</f>
        <v>4327.33328494041</v>
      </c>
      <c r="E55" s="51" t="n">
        <v>11.3714023145026</v>
      </c>
      <c r="F55" s="51" t="n">
        <v>26.278082980288</v>
      </c>
      <c r="G55" s="51" t="n">
        <v>2</v>
      </c>
    </row>
    <row r="56" customFormat="false" ht="12.75" hidden="false" customHeight="true" outlineLevel="0" collapsed="false">
      <c r="A56" s="40" t="s">
        <v>352</v>
      </c>
      <c r="B56" s="56" t="str">
        <f aca="false" t="array" ref="B56:B56">INDEX(Countries!$D$2:$D$255, MATCH($A56, Countries!$B$2:$B$255, 0))</f>
        <v>ITA</v>
      </c>
      <c r="C56" s="70" t="n">
        <v>439.330971322335</v>
      </c>
      <c r="D56" s="51" t="n">
        <f aca="false">IF(ISNUMBER(C56),C56*100,0)</f>
        <v>43933.0971322335</v>
      </c>
      <c r="E56" s="51" t="n">
        <v>415.5001593094</v>
      </c>
      <c r="F56" s="51" t="n">
        <v>94.5756585425318</v>
      </c>
      <c r="G56" s="51" t="n">
        <v>2</v>
      </c>
    </row>
    <row r="57" customFormat="false" ht="12.75" hidden="false" customHeight="true" outlineLevel="0" collapsed="false">
      <c r="A57" s="40" t="s">
        <v>290</v>
      </c>
      <c r="B57" s="56" t="str">
        <f aca="false" t="array" ref="B57:B57">INDEX(Countries!$D$2:$D$255, MATCH($A57, Countries!$B$2:$B$255, 0))</f>
        <v>JPN</v>
      </c>
      <c r="C57" s="70" t="n">
        <v>8.97971914745799</v>
      </c>
      <c r="D57" s="51" t="n">
        <f aca="false">IF(ISNUMBER(C57),C57*100,0)</f>
        <v>897.971914745799</v>
      </c>
      <c r="E57" s="51" t="n">
        <v>5.79177809321453</v>
      </c>
      <c r="F57" s="51" t="n">
        <v>64.4984325022468</v>
      </c>
      <c r="G57" s="51" t="n">
        <v>2</v>
      </c>
    </row>
    <row r="58" customFormat="false" ht="12.75" hidden="false" customHeight="true" outlineLevel="0" collapsed="false">
      <c r="A58" s="40" t="s">
        <v>149</v>
      </c>
      <c r="B58" s="56" t="str">
        <f aca="false" t="array" ref="B58:B58">INDEX(Countries!$D$2:$D$255, MATCH($A58, Countries!$B$2:$B$255, 0))</f>
        <v>KEN</v>
      </c>
      <c r="C58" s="70" t="n">
        <v>1.99549315523612</v>
      </c>
      <c r="D58" s="51" t="n">
        <f aca="false">IF(ISNUMBER(C58),C58*100,0)</f>
        <v>199.549315523612</v>
      </c>
      <c r="E58" s="51" t="n">
        <v>0</v>
      </c>
      <c r="F58" s="51" t="n">
        <v>0</v>
      </c>
      <c r="G58" s="51" t="n">
        <v>2</v>
      </c>
    </row>
    <row r="59" customFormat="false" ht="12.75" hidden="false" customHeight="true" outlineLevel="0" collapsed="false">
      <c r="A59" s="40" t="s">
        <v>255</v>
      </c>
      <c r="B59" s="56" t="str">
        <f aca="false" t="array" ref="B59:B59">INDEX(Countries!$D$2:$D$255, MATCH($A59, Countries!$B$2:$B$255, 0))</f>
        <v>KHM</v>
      </c>
      <c r="C59" s="70" t="n">
        <v>0.224005694915426</v>
      </c>
      <c r="D59" s="51" t="n">
        <f aca="false">IF(ISNUMBER(C59),C59*100,0)</f>
        <v>22.4005694915426</v>
      </c>
      <c r="E59" s="51" t="n">
        <v>0</v>
      </c>
      <c r="F59" s="51" t="n">
        <v>0</v>
      </c>
      <c r="G59" s="51" t="n">
        <v>2</v>
      </c>
    </row>
    <row r="60" customFormat="false" ht="12.75" hidden="false" customHeight="true" outlineLevel="0" collapsed="false">
      <c r="A60" s="40" t="s">
        <v>403</v>
      </c>
      <c r="B60" s="56" t="str">
        <f aca="false" t="array" ref="B60:B60">INDEX(Countries!$D$2:$D$255, MATCH($A60, Countries!$B$2:$B$255, 0))</f>
        <v>KOR</v>
      </c>
      <c r="C60" s="70" t="n">
        <v>224.946095698903</v>
      </c>
      <c r="D60" s="51" t="n">
        <f aca="false">IF(ISNUMBER(C60),C60*100,0)</f>
        <v>22494.6095698903</v>
      </c>
      <c r="E60" s="51" t="n">
        <v>32.9308196555044</v>
      </c>
      <c r="F60" s="51" t="n">
        <v>14.6394270828258</v>
      </c>
      <c r="G60" s="51" t="n">
        <v>2</v>
      </c>
    </row>
    <row r="61" customFormat="false" ht="12.75" hidden="false" customHeight="true" outlineLevel="0" collapsed="false">
      <c r="A61" s="40" t="s">
        <v>356</v>
      </c>
      <c r="B61" s="56" t="str">
        <f aca="false" t="array" ref="B61:B61">INDEX(Countries!$D$2:$D$255, MATCH($A61, Countries!$B$2:$B$255, 0))</f>
        <v>KWT</v>
      </c>
      <c r="C61" s="70" t="n">
        <v>11298.539567458</v>
      </c>
      <c r="D61" s="51" t="n">
        <f aca="false">IF(ISNUMBER(C61),C61*100,0)</f>
        <v>1129853.9567458</v>
      </c>
      <c r="E61" s="51" t="n">
        <v>1296.76979656158</v>
      </c>
      <c r="F61" s="51" t="n">
        <v>11.4773222576175</v>
      </c>
      <c r="G61" s="51" t="n">
        <v>2</v>
      </c>
    </row>
    <row r="62" customFormat="false" ht="12.75" hidden="false" customHeight="true" outlineLevel="0" collapsed="false">
      <c r="A62" s="40" t="s">
        <v>374</v>
      </c>
      <c r="B62" s="56" t="str">
        <f aca="false" t="array" ref="B62:B62">INDEX(Countries!$D$2:$D$255, MATCH($A62, Countries!$B$2:$B$255, 0))</f>
        <v>LBY</v>
      </c>
      <c r="C62" s="70" t="n">
        <v>1.99549318826622</v>
      </c>
      <c r="D62" s="51" t="n">
        <f aca="false">IF(ISNUMBER(C62),C62*100,0)</f>
        <v>199.549318826622</v>
      </c>
      <c r="E62" s="51" t="n">
        <v>0</v>
      </c>
      <c r="F62" s="51" t="n">
        <v>0</v>
      </c>
      <c r="G62" s="51" t="n">
        <v>2</v>
      </c>
    </row>
    <row r="63" customFormat="false" ht="12.75" hidden="false" customHeight="true" outlineLevel="0" collapsed="false">
      <c r="A63" s="40" t="s">
        <v>333</v>
      </c>
      <c r="B63" s="56" t="str">
        <f aca="false" t="array" ref="B63:B63">INDEX(Countries!$D$2:$D$255, MATCH($A63, Countries!$B$2:$B$255, 0))</f>
        <v>LKA</v>
      </c>
      <c r="C63" s="70" t="n">
        <v>77.9581897419449</v>
      </c>
      <c r="D63" s="51" t="n">
        <f aca="false">IF(ISNUMBER(C63),C63*100,0)</f>
        <v>7795.81897419449</v>
      </c>
      <c r="E63" s="51" t="n">
        <v>27.9297802043775</v>
      </c>
      <c r="F63" s="51" t="n">
        <v>35.8266146210294</v>
      </c>
      <c r="G63" s="51" t="n">
        <v>2</v>
      </c>
    </row>
    <row r="64" customFormat="false" ht="12.75" hidden="false" customHeight="true" outlineLevel="0" collapsed="false">
      <c r="A64" s="40" t="s">
        <v>406</v>
      </c>
      <c r="B64" s="56" t="str">
        <f aca="false" t="array" ref="B64:B64">INDEX(Countries!$D$2:$D$255, MATCH($A64, Countries!$B$2:$B$255, 0))</f>
        <v>LTU</v>
      </c>
      <c r="C64" s="70" t="n">
        <v>0.997746588514625</v>
      </c>
      <c r="D64" s="51" t="n">
        <f aca="false">IF(ISNUMBER(C64),C64*100,0)</f>
        <v>99.7746588514625</v>
      </c>
      <c r="E64" s="51" t="n">
        <v>0.997746588514625</v>
      </c>
      <c r="F64" s="51" t="n">
        <v>100</v>
      </c>
      <c r="G64" s="51" t="n">
        <v>2</v>
      </c>
    </row>
    <row r="65" customFormat="false" ht="12.75" hidden="false" customHeight="true" outlineLevel="0" collapsed="false">
      <c r="A65" s="40" t="s">
        <v>404</v>
      </c>
      <c r="B65" s="56" t="str">
        <f aca="false" t="array" ref="B65:B65">INDEX(Countries!$D$2:$D$255, MATCH($A65, Countries!$B$2:$B$255, 0))</f>
        <v>LVA</v>
      </c>
      <c r="C65" s="70" t="n">
        <v>8.69488754116547</v>
      </c>
      <c r="D65" s="51" t="n">
        <f aca="false">IF(ISNUMBER(C65),C65*100,0)</f>
        <v>869.488754116547</v>
      </c>
      <c r="E65" s="51" t="n">
        <v>7.75612314326578</v>
      </c>
      <c r="F65" s="51" t="n">
        <v>89.2032600369452</v>
      </c>
      <c r="G65" s="51" t="n">
        <v>2</v>
      </c>
    </row>
    <row r="66" customFormat="false" ht="12.75" hidden="false" customHeight="true" outlineLevel="0" collapsed="false">
      <c r="A66" s="40" t="e">
        <f aca="false">#N/A</f>
        <v>#N/A</v>
      </c>
      <c r="B66" s="56" t="e">
        <f aca="false" t="array" ref="B66:B66">INDEX(Countries!$D$2:$D$255, MATCH($A66, Countries!$B$2:$B$255, 0))</f>
        <v>#N/A</v>
      </c>
      <c r="C66" s="70" t="n">
        <v>1.00019403411015</v>
      </c>
      <c r="D66" s="51" t="n">
        <f aca="false">IF(ISNUMBER(C66),C66*100,0)</f>
        <v>100.019403411015</v>
      </c>
      <c r="E66" s="51" t="n">
        <v>0</v>
      </c>
      <c r="F66" s="51" t="n">
        <v>0</v>
      </c>
      <c r="G66" s="51" t="n">
        <v>2</v>
      </c>
    </row>
    <row r="67" customFormat="false" ht="12.75" hidden="false" customHeight="true" outlineLevel="0" collapsed="false">
      <c r="A67" s="40" t="s">
        <v>409</v>
      </c>
      <c r="B67" s="56" t="str">
        <f aca="false" t="array" ref="B67:B67">INDEX(Countries!$D$2:$D$255, MATCH($A67, Countries!$B$2:$B$255, 0))</f>
        <v>MAR</v>
      </c>
      <c r="C67" s="70" t="n">
        <v>66.9772220158362</v>
      </c>
      <c r="D67" s="51" t="n">
        <f aca="false">IF(ISNUMBER(C67),C67*100,0)</f>
        <v>6697.72220158362</v>
      </c>
      <c r="E67" s="51" t="n">
        <v>66.9772220158362</v>
      </c>
      <c r="F67" s="51" t="n">
        <v>100</v>
      </c>
      <c r="G67" s="51" t="n">
        <v>2</v>
      </c>
    </row>
    <row r="68" customFormat="false" ht="12.75" hidden="false" customHeight="true" outlineLevel="0" collapsed="false">
      <c r="A68" s="40" t="s">
        <v>293</v>
      </c>
      <c r="B68" s="56" t="str">
        <f aca="false" t="array" ref="B68:B68">INDEX(Countries!$D$2:$D$255, MATCH($A68, Countries!$B$2:$B$255, 0))</f>
        <v>MDG</v>
      </c>
      <c r="C68" s="70" t="n">
        <v>57.8254575569581</v>
      </c>
      <c r="D68" s="51" t="n">
        <f aca="false">IF(ISNUMBER(C68),C68*100,0)</f>
        <v>5782.54575569581</v>
      </c>
      <c r="E68" s="51" t="n">
        <v>36.2673877889383</v>
      </c>
      <c r="F68" s="51" t="n">
        <v>62.7187216862311</v>
      </c>
      <c r="G68" s="51" t="n">
        <v>2</v>
      </c>
    </row>
    <row r="69" customFormat="false" ht="12.75" hidden="false" customHeight="true" outlineLevel="0" collapsed="false">
      <c r="A69" s="40" t="s">
        <v>150</v>
      </c>
      <c r="B69" s="56" t="str">
        <f aca="false" t="array" ref="B69:B69">INDEX(Countries!$D$2:$D$255, MATCH($A69, Countries!$B$2:$B$255, 0))</f>
        <v>MEX</v>
      </c>
      <c r="C69" s="70" t="n">
        <v>15313.8077049954</v>
      </c>
      <c r="D69" s="51" t="n">
        <f aca="false">IF(ISNUMBER(C69),C69*100,0)</f>
        <v>1531380.77049954</v>
      </c>
      <c r="E69" s="51" t="n">
        <v>11411.1351579979</v>
      </c>
      <c r="F69" s="51" t="n">
        <v>74.5153352962346</v>
      </c>
      <c r="G69" s="51" t="n">
        <v>2</v>
      </c>
    </row>
    <row r="70" customFormat="false" ht="12.75" hidden="false" customHeight="true" outlineLevel="0" collapsed="false">
      <c r="A70" s="40" t="s">
        <v>366</v>
      </c>
      <c r="B70" s="56" t="str">
        <f aca="false" t="array" ref="B70:B70">INDEX(Countries!$D$2:$D$255, MATCH($A70, Countries!$B$2:$B$255, 0))</f>
        <v>MLT</v>
      </c>
      <c r="C70" s="70" t="n">
        <v>0.997746560380426</v>
      </c>
      <c r="D70" s="51" t="n">
        <f aca="false">IF(ISNUMBER(C70),C70*100,0)</f>
        <v>99.7746560380426</v>
      </c>
      <c r="E70" s="51" t="n">
        <v>0.63971417991643</v>
      </c>
      <c r="F70" s="51" t="n">
        <v>64.1158992993688</v>
      </c>
      <c r="G70" s="51" t="n">
        <v>2</v>
      </c>
    </row>
    <row r="71" customFormat="false" ht="12.75" hidden="false" customHeight="true" outlineLevel="0" collapsed="false">
      <c r="A71" s="40" t="s">
        <v>408</v>
      </c>
      <c r="B71" s="56" t="str">
        <f aca="false" t="array" ref="B71:B71">INDEX(Countries!$D$2:$D$255, MATCH($A71, Countries!$B$2:$B$255, 0))</f>
        <v>MNE</v>
      </c>
      <c r="C71" s="70" t="n">
        <v>1.05026221431482</v>
      </c>
      <c r="D71" s="51" t="n">
        <f aca="false">IF(ISNUMBER(C71),C71*100,0)</f>
        <v>105.026221431482</v>
      </c>
      <c r="E71" s="51" t="n">
        <v>1.00544716088894</v>
      </c>
      <c r="F71" s="51" t="n">
        <v>95.7329652714288</v>
      </c>
      <c r="G71" s="51" t="n">
        <v>2</v>
      </c>
    </row>
    <row r="72" customFormat="false" ht="12.75" hidden="false" customHeight="true" outlineLevel="0" collapsed="false">
      <c r="A72" s="40" t="s">
        <v>413</v>
      </c>
      <c r="B72" s="56" t="str">
        <f aca="false" t="array" ref="B72:B72">INDEX(Countries!$D$2:$D$255, MATCH($A72, Countries!$B$2:$B$255, 0))</f>
        <v>MNP</v>
      </c>
      <c r="C72" s="70" t="n">
        <v>0.00161727442105768</v>
      </c>
      <c r="D72" s="51" t="n">
        <f aca="false">IF(ISNUMBER(C72),C72*100,0)</f>
        <v>0.161727442105768</v>
      </c>
      <c r="E72" s="51" t="n">
        <v>0.000976257153091943</v>
      </c>
      <c r="F72" s="51" t="n">
        <v>60.3643475949789</v>
      </c>
      <c r="G72" s="51" t="n">
        <v>2</v>
      </c>
    </row>
    <row r="73" customFormat="false" ht="12.75" hidden="false" customHeight="true" outlineLevel="0" collapsed="false">
      <c r="A73" s="40" t="s">
        <v>298</v>
      </c>
      <c r="B73" s="56" t="str">
        <f aca="false" t="array" ref="B73:B73">INDEX(Countries!$D$2:$D$255, MATCH($A73, Countries!$B$2:$B$255, 0))</f>
        <v>MRT</v>
      </c>
      <c r="C73" s="70" t="n">
        <v>12133.4739510172</v>
      </c>
      <c r="D73" s="51" t="n">
        <f aca="false">IF(ISNUMBER(C73),C73*100,0)</f>
        <v>1213347.39510172</v>
      </c>
      <c r="E73" s="51" t="n">
        <v>2453.47937716563</v>
      </c>
      <c r="F73" s="51" t="n">
        <v>20.2207495319997</v>
      </c>
      <c r="G73" s="51" t="n">
        <v>2</v>
      </c>
    </row>
    <row r="74" customFormat="false" ht="12.75" hidden="false" customHeight="true" outlineLevel="0" collapsed="false">
      <c r="A74" s="40" t="s">
        <v>410</v>
      </c>
      <c r="B74" s="56" t="str">
        <f aca="false" t="array" ref="B74:B74">INDEX(Countries!$D$2:$D$255, MATCH($A74, Countries!$B$2:$B$255, 0))</f>
        <v>NAM</v>
      </c>
      <c r="C74" s="70" t="n">
        <v>210.001163308001</v>
      </c>
      <c r="D74" s="51" t="n">
        <f aca="false">IF(ISNUMBER(C74),C74*100,0)</f>
        <v>21000.1163308001</v>
      </c>
      <c r="E74" s="51" t="n">
        <v>142.708619541206</v>
      </c>
      <c r="F74" s="51" t="n">
        <v>67.9561090487392</v>
      </c>
      <c r="G74" s="51" t="n">
        <v>2</v>
      </c>
    </row>
    <row r="75" customFormat="false" ht="12.75" hidden="false" customHeight="true" outlineLevel="0" collapsed="false">
      <c r="A75" s="40" t="s">
        <v>304</v>
      </c>
      <c r="B75" s="56" t="str">
        <f aca="false" t="array" ref="B75:B75">INDEX(Countries!$D$2:$D$255, MATCH($A75, Countries!$B$2:$B$255, 0))</f>
        <v>NCL</v>
      </c>
      <c r="C75" s="70" t="n">
        <v>0.997746576236889</v>
      </c>
      <c r="D75" s="51" t="n">
        <f aca="false">IF(ISNUMBER(C75),C75*100,0)</f>
        <v>99.7746576236889</v>
      </c>
      <c r="E75" s="51" t="n">
        <v>0</v>
      </c>
      <c r="F75" s="51" t="n">
        <v>0</v>
      </c>
      <c r="G75" s="51" t="n">
        <v>2</v>
      </c>
    </row>
    <row r="76" customFormat="false" ht="12.75" hidden="false" customHeight="true" outlineLevel="0" collapsed="false">
      <c r="A76" s="40" t="s">
        <v>306</v>
      </c>
      <c r="B76" s="56" t="str">
        <f aca="false" t="array" ref="B76:B76">INDEX(Countries!$D$2:$D$255, MATCH($A76, Countries!$B$2:$B$255, 0))</f>
        <v>NIC</v>
      </c>
      <c r="C76" s="70" t="n">
        <v>753.057928004391</v>
      </c>
      <c r="D76" s="51" t="n">
        <f aca="false">IF(ISNUMBER(C76),C76*100,0)</f>
        <v>75305.7928004391</v>
      </c>
      <c r="E76" s="51" t="n">
        <v>476.798593125415</v>
      </c>
      <c r="F76" s="51" t="n">
        <v>63.314995486328</v>
      </c>
      <c r="G76" s="51" t="n">
        <v>2</v>
      </c>
    </row>
    <row r="77" customFormat="false" ht="12.75" hidden="false" customHeight="true" outlineLevel="0" collapsed="false">
      <c r="A77" s="40" t="s">
        <v>375</v>
      </c>
      <c r="B77" s="56" t="str">
        <f aca="false" t="array" ref="B77:B77">INDEX(Countries!$D$2:$D$255, MATCH($A77, Countries!$B$2:$B$255, 0))</f>
        <v>NLD</v>
      </c>
      <c r="C77" s="70" t="n">
        <v>151.502737116509</v>
      </c>
      <c r="D77" s="51" t="n">
        <f aca="false">IF(ISNUMBER(C77),C77*100,0)</f>
        <v>15150.2737116509</v>
      </c>
      <c r="E77" s="51" t="n">
        <v>147.321871698097</v>
      </c>
      <c r="F77" s="51" t="n">
        <v>97.240402716159</v>
      </c>
      <c r="G77" s="51" t="n">
        <v>2</v>
      </c>
    </row>
    <row r="78" customFormat="false" ht="12.75" hidden="false" customHeight="true" outlineLevel="0" collapsed="false">
      <c r="A78" s="40" t="s">
        <v>368</v>
      </c>
      <c r="B78" s="56" t="str">
        <f aca="false" t="array" ref="B78:B78">INDEX(Countries!$D$2:$D$255, MATCH($A78, Countries!$B$2:$B$255, 0))</f>
        <v>NOR</v>
      </c>
      <c r="C78" s="70" t="n">
        <v>48.9701862272995</v>
      </c>
      <c r="D78" s="51" t="n">
        <f aca="false">IF(ISNUMBER(C78),C78*100,0)</f>
        <v>4897.01862272995</v>
      </c>
      <c r="E78" s="51" t="n">
        <v>21.1154170430783</v>
      </c>
      <c r="F78" s="51" t="n">
        <v>43.1189233078862</v>
      </c>
      <c r="G78" s="51" t="n">
        <v>2</v>
      </c>
    </row>
    <row r="79" customFormat="false" ht="12.75" hidden="false" customHeight="true" outlineLevel="0" collapsed="false">
      <c r="A79" s="40" t="s">
        <v>305</v>
      </c>
      <c r="B79" s="56" t="str">
        <f aca="false" t="array" ref="B79:B79">INDEX(Countries!$D$2:$D$255, MATCH($A79, Countries!$B$2:$B$255, 0))</f>
        <v>NZL</v>
      </c>
      <c r="C79" s="70" t="n">
        <v>196.284991263459</v>
      </c>
      <c r="D79" s="51" t="n">
        <f aca="false">IF(ISNUMBER(C79),C79*100,0)</f>
        <v>19628.4991263459</v>
      </c>
      <c r="E79" s="51" t="n">
        <v>46.9793642996655</v>
      </c>
      <c r="F79" s="51" t="n">
        <v>23.9342621141158</v>
      </c>
      <c r="G79" s="51" t="n">
        <v>2</v>
      </c>
    </row>
    <row r="80" customFormat="false" ht="12.75" hidden="false" customHeight="true" outlineLevel="0" collapsed="false">
      <c r="A80" s="40" t="s">
        <v>308</v>
      </c>
      <c r="B80" s="56" t="str">
        <f aca="false" t="array" ref="B80:B80">INDEX(Countries!$D$2:$D$255, MATCH($A80, Countries!$B$2:$B$255, 0))</f>
        <v>OMN</v>
      </c>
      <c r="C80" s="70" t="n">
        <v>1.21354406908681</v>
      </c>
      <c r="D80" s="51" t="n">
        <f aca="false">IF(ISNUMBER(C80),C80*100,0)</f>
        <v>121.354406908681</v>
      </c>
      <c r="E80" s="51" t="n">
        <v>0.997746597181646</v>
      </c>
      <c r="F80" s="51" t="n">
        <v>82.217582582926</v>
      </c>
      <c r="G80" s="51" t="n">
        <v>2</v>
      </c>
    </row>
    <row r="81" customFormat="false" ht="12.75" hidden="false" customHeight="true" outlineLevel="0" collapsed="false">
      <c r="A81" s="40" t="s">
        <v>309</v>
      </c>
      <c r="B81" s="56" t="str">
        <f aca="false" t="array" ref="B81:B81">INDEX(Countries!$D$2:$D$255, MATCH($A81, Countries!$B$2:$B$255, 0))</f>
        <v>PAK</v>
      </c>
      <c r="C81" s="70" t="n">
        <v>4001.05317745601</v>
      </c>
      <c r="D81" s="51" t="n">
        <f aca="false">IF(ISNUMBER(C81),C81*100,0)</f>
        <v>400105.317745601</v>
      </c>
      <c r="E81" s="51" t="n">
        <v>3630.53237403778</v>
      </c>
      <c r="F81" s="51" t="n">
        <v>90.7394181735467</v>
      </c>
      <c r="G81" s="51" t="n">
        <v>2</v>
      </c>
    </row>
    <row r="82" customFormat="false" ht="12.75" hidden="false" customHeight="true" outlineLevel="0" collapsed="false">
      <c r="A82" s="40" t="s">
        <v>311</v>
      </c>
      <c r="B82" s="56" t="str">
        <f aca="false" t="array" ref="B82:B82">INDEX(Countries!$D$2:$D$255, MATCH($A82, Countries!$B$2:$B$255, 0))</f>
        <v>PAN</v>
      </c>
      <c r="C82" s="70" t="n">
        <v>220.964892508235</v>
      </c>
      <c r="D82" s="51" t="n">
        <f aca="false">IF(ISNUMBER(C82),C82*100,0)</f>
        <v>22096.4892508235</v>
      </c>
      <c r="E82" s="51" t="n">
        <v>87.8134211868763</v>
      </c>
      <c r="F82" s="51" t="n">
        <v>39.7408928586263</v>
      </c>
      <c r="G82" s="51" t="n">
        <v>2</v>
      </c>
    </row>
    <row r="83" customFormat="false" ht="12.75" hidden="false" customHeight="true" outlineLevel="0" collapsed="false">
      <c r="A83" s="40" t="s">
        <v>313</v>
      </c>
      <c r="B83" s="56" t="str">
        <f aca="false" t="array" ref="B83:B83">INDEX(Countries!$D$2:$D$255, MATCH($A83, Countries!$B$2:$B$255, 0))</f>
        <v>PER</v>
      </c>
      <c r="C83" s="70" t="n">
        <v>289.643978234784</v>
      </c>
      <c r="D83" s="51" t="n">
        <f aca="false">IF(ISNUMBER(C83),C83*100,0)</f>
        <v>28964.3978234784</v>
      </c>
      <c r="E83" s="51" t="n">
        <v>47.613377373573</v>
      </c>
      <c r="F83" s="51" t="n">
        <v>16.4385870073148</v>
      </c>
      <c r="G83" s="51" t="n">
        <v>2</v>
      </c>
    </row>
    <row r="84" customFormat="false" ht="12.75" hidden="false" customHeight="true" outlineLevel="0" collapsed="false">
      <c r="A84" s="40" t="s">
        <v>314</v>
      </c>
      <c r="B84" s="56" t="str">
        <f aca="false" t="array" ref="B84:B84">INDEX(Countries!$D$2:$D$255, MATCH($A84, Countries!$B$2:$B$255, 0))</f>
        <v>PHL</v>
      </c>
      <c r="C84" s="70" t="n">
        <v>1.99549315169896</v>
      </c>
      <c r="D84" s="51" t="n">
        <f aca="false">IF(ISNUMBER(C84),C84*100,0)</f>
        <v>199.549315169896</v>
      </c>
      <c r="E84" s="51" t="n">
        <v>0</v>
      </c>
      <c r="F84" s="51" t="n">
        <v>0</v>
      </c>
      <c r="G84" s="51" t="n">
        <v>2</v>
      </c>
    </row>
    <row r="85" customFormat="false" ht="12.75" hidden="false" customHeight="true" outlineLevel="0" collapsed="false">
      <c r="A85" s="40" t="s">
        <v>376</v>
      </c>
      <c r="B85" s="56" t="str">
        <f aca="false" t="array" ref="B85:B85">INDEX(Countries!$D$2:$D$255, MATCH($A85, Countries!$B$2:$B$255, 0))</f>
        <v>POL</v>
      </c>
      <c r="C85" s="70" t="n">
        <v>8.89058028986526</v>
      </c>
      <c r="D85" s="51" t="n">
        <f aca="false">IF(ISNUMBER(C85),C85*100,0)</f>
        <v>889.058028986526</v>
      </c>
      <c r="E85" s="51" t="n">
        <v>7.60049280434893</v>
      </c>
      <c r="F85" s="51" t="n">
        <v>85.4892769261985</v>
      </c>
      <c r="G85" s="51" t="n">
        <v>2</v>
      </c>
    </row>
    <row r="86" customFormat="false" ht="12.75" hidden="false" customHeight="true" outlineLevel="0" collapsed="false">
      <c r="A86" s="40" t="s">
        <v>315</v>
      </c>
      <c r="B86" s="56" t="str">
        <f aca="false" t="array" ref="B86:B86">INDEX(Countries!$D$2:$D$255, MATCH($A86, Countries!$B$2:$B$255, 0))</f>
        <v>PRI</v>
      </c>
      <c r="C86" s="70" t="n">
        <v>58.4387258259773</v>
      </c>
      <c r="D86" s="51" t="n">
        <f aca="false">IF(ISNUMBER(C86),C86*100,0)</f>
        <v>5843.87258259773</v>
      </c>
      <c r="E86" s="51" t="n">
        <v>12.9139516523662</v>
      </c>
      <c r="F86" s="51" t="n">
        <v>22.0982772465338</v>
      </c>
      <c r="G86" s="51" t="n">
        <v>2</v>
      </c>
    </row>
    <row r="87" customFormat="false" ht="12.75" hidden="false" customHeight="true" outlineLevel="0" collapsed="false">
      <c r="A87" s="40" t="s">
        <v>402</v>
      </c>
      <c r="B87" s="56" t="str">
        <f aca="false" t="array" ref="B87:B87">INDEX(Countries!$D$2:$D$255, MATCH($A87, Countries!$B$2:$B$255, 0))</f>
        <v>PRK</v>
      </c>
      <c r="C87" s="70" t="n">
        <v>6.84620989693073</v>
      </c>
      <c r="D87" s="51" t="n">
        <f aca="false">IF(ISNUMBER(C87),C87*100,0)</f>
        <v>684.620989693073</v>
      </c>
      <c r="E87" s="51" t="n">
        <v>0</v>
      </c>
      <c r="F87" s="51" t="n">
        <v>0</v>
      </c>
      <c r="G87" s="51" t="n">
        <v>2</v>
      </c>
    </row>
    <row r="88" customFormat="false" ht="12.75" hidden="false" customHeight="true" outlineLevel="0" collapsed="false">
      <c r="A88" s="40" t="s">
        <v>415</v>
      </c>
      <c r="B88" s="56" t="str">
        <f aca="false" t="array" ref="B88:B88">INDEX(Countries!$D$2:$D$255, MATCH($A88, Countries!$B$2:$B$255, 0))</f>
        <v>PRT</v>
      </c>
      <c r="C88" s="70" t="n">
        <v>198.935384038407</v>
      </c>
      <c r="D88" s="51" t="n">
        <f aca="false">IF(ISNUMBER(C88),C88*100,0)</f>
        <v>19893.5384038407</v>
      </c>
      <c r="E88" s="51" t="n">
        <v>184.660769094394</v>
      </c>
      <c r="F88" s="51" t="n">
        <v>92.82449675154</v>
      </c>
      <c r="G88" s="51" t="n">
        <v>2</v>
      </c>
    </row>
    <row r="89" customFormat="false" ht="12.75" hidden="false" customHeight="true" outlineLevel="0" collapsed="false">
      <c r="A89" s="40" t="s">
        <v>316</v>
      </c>
      <c r="B89" s="56" t="str">
        <f aca="false" t="array" ref="B89:B89">INDEX(Countries!$D$2:$D$255, MATCH($A89, Countries!$B$2:$B$255, 0))</f>
        <v>QAT</v>
      </c>
      <c r="C89" s="70" t="n">
        <v>3.15292255692798</v>
      </c>
      <c r="D89" s="51" t="n">
        <f aca="false">IF(ISNUMBER(C89),C89*100,0)</f>
        <v>315.292255692798</v>
      </c>
      <c r="E89" s="51" t="n">
        <v>0.997746562330184</v>
      </c>
      <c r="F89" s="51" t="n">
        <v>31.6451338183938</v>
      </c>
      <c r="G89" s="51" t="n">
        <v>2</v>
      </c>
    </row>
    <row r="90" customFormat="false" ht="12.75" hidden="false" customHeight="true" outlineLevel="0" collapsed="false">
      <c r="A90" s="40" t="s">
        <v>417</v>
      </c>
      <c r="B90" s="56" t="str">
        <f aca="false" t="array" ref="B90:B90">INDEX(Countries!$D$2:$D$255, MATCH($A90, Countries!$B$2:$B$255, 0))</f>
        <v>ROU</v>
      </c>
      <c r="C90" s="70" t="n">
        <v>54.7215575295328</v>
      </c>
      <c r="D90" s="51" t="n">
        <f aca="false">IF(ISNUMBER(C90),C90*100,0)</f>
        <v>5472.15575295328</v>
      </c>
      <c r="E90" s="51" t="n">
        <v>54.7215575295328</v>
      </c>
      <c r="F90" s="51" t="n">
        <v>100</v>
      </c>
      <c r="G90" s="51" t="n">
        <v>2</v>
      </c>
    </row>
    <row r="91" customFormat="false" ht="12.75" hidden="false" customHeight="true" outlineLevel="0" collapsed="false">
      <c r="A91" s="40" t="s">
        <v>359</v>
      </c>
      <c r="B91" s="56" t="str">
        <f aca="false" t="array" ref="B91:B91">INDEX(Countries!$D$2:$D$255, MATCH($A91, Countries!$B$2:$B$255, 0))</f>
        <v>RUS</v>
      </c>
      <c r="C91" s="70" t="n">
        <v>9405.84974382401</v>
      </c>
      <c r="D91" s="51" t="n">
        <f aca="false">IF(ISNUMBER(C91),C91*100,0)</f>
        <v>940584.974382401</v>
      </c>
      <c r="E91" s="51" t="n">
        <v>3326.67668772347</v>
      </c>
      <c r="F91" s="51" t="n">
        <v>35.3681674524708</v>
      </c>
      <c r="G91" s="51" t="n">
        <v>2</v>
      </c>
    </row>
    <row r="92" customFormat="false" ht="12.75" hidden="false" customHeight="true" outlineLevel="0" collapsed="false">
      <c r="A92" s="40" t="s">
        <v>324</v>
      </c>
      <c r="B92" s="56" t="str">
        <f aca="false" t="array" ref="B92:B92">INDEX(Countries!$D$2:$D$255, MATCH($A92, Countries!$B$2:$B$255, 0))</f>
        <v>SAU</v>
      </c>
      <c r="C92" s="70" t="n">
        <v>420.574017110933</v>
      </c>
      <c r="D92" s="51" t="n">
        <f aca="false">IF(ISNUMBER(C92),C92*100,0)</f>
        <v>42057.4017110933</v>
      </c>
      <c r="E92" s="51" t="n">
        <v>0</v>
      </c>
      <c r="F92" s="51" t="n">
        <v>0</v>
      </c>
      <c r="G92" s="51" t="n">
        <v>2</v>
      </c>
    </row>
    <row r="93" customFormat="false" ht="12.75" hidden="false" customHeight="true" outlineLevel="0" collapsed="false">
      <c r="A93" s="40" t="s">
        <v>334</v>
      </c>
      <c r="B93" s="56" t="str">
        <f aca="false" t="array" ref="B93:B93">INDEX(Countries!$D$2:$D$255, MATCH($A93, Countries!$B$2:$B$255, 0))</f>
        <v>SDN</v>
      </c>
      <c r="C93" s="70" t="n">
        <v>0.997746578501967</v>
      </c>
      <c r="D93" s="51" t="n">
        <f aca="false">IF(ISNUMBER(C93),C93*100,0)</f>
        <v>99.7746578501967</v>
      </c>
      <c r="E93" s="51" t="n">
        <v>0</v>
      </c>
      <c r="F93" s="51" t="n">
        <v>0</v>
      </c>
      <c r="G93" s="51" t="n">
        <v>2</v>
      </c>
    </row>
    <row r="94" customFormat="false" ht="12.75" hidden="false" customHeight="true" outlineLevel="0" collapsed="false">
      <c r="A94" s="40" t="s">
        <v>331</v>
      </c>
      <c r="B94" s="56" t="str">
        <f aca="false" t="array" ref="B94:B94">INDEX(Countries!$D$2:$D$255, MATCH($A94, Countries!$B$2:$B$255, 0))</f>
        <v>SOM</v>
      </c>
      <c r="C94" s="70" t="n">
        <v>0.99774657513536</v>
      </c>
      <c r="D94" s="51" t="n">
        <f aca="false">IF(ISNUMBER(C94),C94*100,0)</f>
        <v>99.774657513536</v>
      </c>
      <c r="E94" s="51" t="n">
        <v>0</v>
      </c>
      <c r="F94" s="51" t="n">
        <v>0</v>
      </c>
      <c r="G94" s="51" t="n">
        <v>2</v>
      </c>
    </row>
    <row r="95" customFormat="false" ht="12.75" hidden="false" customHeight="true" outlineLevel="0" collapsed="false">
      <c r="A95" s="40" t="s">
        <v>335</v>
      </c>
      <c r="B95" s="56" t="str">
        <f aca="false" t="array" ref="B95:B95">INDEX(Countries!$D$2:$D$255, MATCH($A95, Countries!$B$2:$B$255, 0))</f>
        <v>SUR</v>
      </c>
      <c r="C95" s="70" t="n">
        <v>119.977888036083</v>
      </c>
      <c r="D95" s="51" t="n">
        <f aca="false">IF(ISNUMBER(C95),C95*100,0)</f>
        <v>11997.7888036083</v>
      </c>
      <c r="E95" s="51" t="n">
        <v>119.977888036083</v>
      </c>
      <c r="F95" s="51" t="n">
        <v>100</v>
      </c>
      <c r="G95" s="51" t="n">
        <v>2</v>
      </c>
    </row>
    <row r="96" customFormat="false" ht="12.75" hidden="false" customHeight="true" outlineLevel="0" collapsed="false">
      <c r="A96" s="40" t="s">
        <v>379</v>
      </c>
      <c r="B96" s="56" t="str">
        <f aca="false" t="array" ref="B96:B96">INDEX(Countries!$D$2:$D$255, MATCH($A96, Countries!$B$2:$B$255, 0))</f>
        <v>SVN</v>
      </c>
      <c r="C96" s="70" t="n">
        <v>3.20913385014855</v>
      </c>
      <c r="D96" s="51" t="n">
        <f aca="false">IF(ISNUMBER(C96),C96*100,0)</f>
        <v>320.913385014855</v>
      </c>
      <c r="E96" s="51" t="n">
        <v>1.06679732392191</v>
      </c>
      <c r="F96" s="51" t="n">
        <v>33.2425312790404</v>
      </c>
      <c r="G96" s="51" t="n">
        <v>2</v>
      </c>
    </row>
    <row r="97" customFormat="false" ht="12.75" hidden="false" customHeight="true" outlineLevel="0" collapsed="false">
      <c r="A97" s="40" t="s">
        <v>371</v>
      </c>
      <c r="B97" s="56" t="str">
        <f aca="false" t="array" ref="B97:B97">INDEX(Countries!$D$2:$D$255, MATCH($A97, Countries!$B$2:$B$255, 0))</f>
        <v>SWE</v>
      </c>
      <c r="C97" s="70" t="n">
        <v>355.298512876604</v>
      </c>
      <c r="D97" s="51" t="n">
        <f aca="false">IF(ISNUMBER(C97),C97*100,0)</f>
        <v>35529.8512876604</v>
      </c>
      <c r="E97" s="51" t="n">
        <v>197.632065426133</v>
      </c>
      <c r="F97" s="51" t="n">
        <v>55.6242309673756</v>
      </c>
      <c r="G97" s="51" t="n">
        <v>2</v>
      </c>
    </row>
    <row r="98" customFormat="false" ht="12.75" hidden="false" customHeight="true" outlineLevel="0" collapsed="false">
      <c r="A98" s="40" t="s">
        <v>341</v>
      </c>
      <c r="B98" s="56" t="str">
        <f aca="false" t="array" ref="B98:B98">INDEX(Countries!$D$2:$D$255, MATCH($A98, Countries!$B$2:$B$255, 0))</f>
        <v>TON</v>
      </c>
      <c r="C98" s="70" t="n">
        <v>2.99472705303861</v>
      </c>
      <c r="D98" s="51" t="n">
        <f aca="false">IF(ISNUMBER(C98),C98*100,0)</f>
        <v>299.472705303861</v>
      </c>
      <c r="E98" s="51" t="n">
        <v>0.0919033601798586</v>
      </c>
      <c r="F98" s="51" t="n">
        <v>3.06883928158356</v>
      </c>
      <c r="G98" s="51" t="n">
        <v>2</v>
      </c>
    </row>
    <row r="99" customFormat="false" ht="12.75" hidden="false" customHeight="true" outlineLevel="0" collapsed="false">
      <c r="A99" s="40" t="s">
        <v>354</v>
      </c>
      <c r="B99" s="56" t="str">
        <f aca="false" t="array" ref="B99:B99">INDEX(Countries!$D$2:$D$255, MATCH($A99, Countries!$B$2:$B$255, 0))</f>
        <v>TUN</v>
      </c>
      <c r="C99" s="70" t="n">
        <v>1.99549316768183</v>
      </c>
      <c r="D99" s="51" t="n">
        <f aca="false">IF(ISNUMBER(C99),C99*100,0)</f>
        <v>199.549316768183</v>
      </c>
      <c r="E99" s="51" t="n">
        <v>0.997746609984215</v>
      </c>
      <c r="F99" s="51" t="n">
        <v>50.0000013101172</v>
      </c>
      <c r="G99" s="51" t="n">
        <v>2</v>
      </c>
    </row>
    <row r="100" customFormat="false" ht="12.75" hidden="false" customHeight="true" outlineLevel="0" collapsed="false">
      <c r="A100" s="40" t="s">
        <v>377</v>
      </c>
      <c r="B100" s="56" t="str">
        <f aca="false" t="array" ref="B100:B100">INDEX(Countries!$D$2:$D$255, MATCH($A100, Countries!$B$2:$B$255, 0))</f>
        <v>TUR</v>
      </c>
      <c r="C100" s="70" t="n">
        <v>256.178074276283</v>
      </c>
      <c r="D100" s="51" t="n">
        <f aca="false">IF(ISNUMBER(C100),C100*100,0)</f>
        <v>25617.8074276283</v>
      </c>
      <c r="E100" s="51" t="n">
        <v>143.207205181771</v>
      </c>
      <c r="F100" s="51" t="n">
        <v>55.9014293422023</v>
      </c>
      <c r="G100" s="51" t="n">
        <v>2</v>
      </c>
    </row>
    <row r="101" customFormat="false" ht="12.75" hidden="false" customHeight="true" outlineLevel="0" collapsed="false">
      <c r="A101" s="40" t="s">
        <v>336</v>
      </c>
      <c r="B101" s="56" t="str">
        <f aca="false" t="array" ref="B101:B101">INDEX(Countries!$D$2:$D$255, MATCH($A101, Countries!$B$2:$B$255, 0))</f>
        <v>TWN</v>
      </c>
      <c r="C101" s="70" t="n">
        <v>47.0473490974593</v>
      </c>
      <c r="D101" s="51" t="n">
        <f aca="false">IF(ISNUMBER(C101),C101*100,0)</f>
        <v>4704.73490974593</v>
      </c>
      <c r="E101" s="51" t="n">
        <v>0.82591826828883</v>
      </c>
      <c r="F101" s="51" t="n">
        <v>1.75550436769121</v>
      </c>
      <c r="G101" s="51" t="n">
        <v>2</v>
      </c>
    </row>
    <row r="102" customFormat="false" ht="12.75" hidden="false" customHeight="true" outlineLevel="0" collapsed="false">
      <c r="A102" s="40" t="s">
        <v>337</v>
      </c>
      <c r="B102" s="56" t="str">
        <f aca="false" t="array" ref="B102:B102">INDEX(Countries!$D$2:$D$255, MATCH($A102, Countries!$B$2:$B$255, 0))</f>
        <v>TZA</v>
      </c>
      <c r="C102" s="70" t="n">
        <v>5967.29902556908</v>
      </c>
      <c r="D102" s="51" t="n">
        <f aca="false">IF(ISNUMBER(C102),C102*100,0)</f>
        <v>596729.902556908</v>
      </c>
      <c r="E102" s="51" t="n">
        <v>3601.8914213888</v>
      </c>
      <c r="F102" s="51" t="n">
        <v>60.3604982079023</v>
      </c>
      <c r="G102" s="51" t="n">
        <v>2</v>
      </c>
    </row>
    <row r="103" customFormat="false" ht="12.75" hidden="false" customHeight="true" outlineLevel="0" collapsed="false">
      <c r="A103" s="40" t="s">
        <v>353</v>
      </c>
      <c r="B103" s="56" t="str">
        <f aca="false" t="array" ref="B103:B103">INDEX(Countries!$D$2:$D$255, MATCH($A103, Countries!$B$2:$B$255, 0))</f>
        <v>UKR</v>
      </c>
      <c r="C103" s="70" t="n">
        <v>2.92098603646244</v>
      </c>
      <c r="D103" s="51" t="n">
        <f aca="false">IF(ISNUMBER(C103),C103*100,0)</f>
        <v>292.098603646244</v>
      </c>
      <c r="E103" s="51" t="n">
        <v>0.925492881184739</v>
      </c>
      <c r="F103" s="51" t="n">
        <v>31.6842624248074</v>
      </c>
      <c r="G103" s="51" t="n">
        <v>2</v>
      </c>
    </row>
    <row r="104" customFormat="false" ht="12.75" hidden="false" customHeight="true" outlineLevel="0" collapsed="false">
      <c r="A104" s="40" t="s">
        <v>423</v>
      </c>
      <c r="B104" s="56" t="str">
        <f aca="false" t="array" ref="B104:B104">INDEX(Countries!$D$2:$D$255, MATCH($A104, Countries!$B$2:$B$255, 0))</f>
        <v>URY</v>
      </c>
      <c r="C104" s="70" t="n">
        <v>303.75936834445</v>
      </c>
      <c r="D104" s="51" t="n">
        <f aca="false">IF(ISNUMBER(C104),C104*100,0)</f>
        <v>30375.936834445</v>
      </c>
      <c r="E104" s="51" t="n">
        <v>197.931510120904</v>
      </c>
      <c r="F104" s="51" t="n">
        <v>65.160627374119</v>
      </c>
      <c r="G104" s="51" t="n">
        <v>2</v>
      </c>
    </row>
    <row r="105" customFormat="false" ht="12.75" hidden="false" customHeight="true" outlineLevel="0" collapsed="false">
      <c r="A105" s="40" t="s">
        <v>143</v>
      </c>
      <c r="B105" s="56" t="str">
        <f aca="false" t="array" ref="B105:B105">INDEX(Countries!$D$2:$D$255, MATCH($A105, Countries!$B$2:$B$255, 0))</f>
        <v>USA</v>
      </c>
      <c r="C105" s="70" t="n">
        <v>18786.3016053824</v>
      </c>
      <c r="D105" s="163" t="n">
        <f aca="false">IF(ISNUMBER(C105),C105*100,0)</f>
        <v>1878630.16053824</v>
      </c>
      <c r="E105" s="51" t="n">
        <v>6103.20681322676</v>
      </c>
      <c r="F105" s="51" t="n">
        <v>32.48753768266</v>
      </c>
      <c r="G105" s="51" t="n">
        <v>2</v>
      </c>
    </row>
    <row r="106" customFormat="false" ht="12.75" hidden="false" customHeight="true" outlineLevel="0" collapsed="false">
      <c r="A106" s="40" t="s">
        <v>347</v>
      </c>
      <c r="B106" s="56" t="str">
        <f aca="false" t="array" ref="B106:B106">INDEX(Countries!$D$2:$D$255, MATCH($A106, Countries!$B$2:$B$255, 0))</f>
        <v>VEN</v>
      </c>
      <c r="C106" s="70" t="n">
        <v>2583.0095308693</v>
      </c>
      <c r="D106" s="51" t="n">
        <f aca="false">IF(ISNUMBER(C106),C106*100,0)</f>
        <v>258300.95308693</v>
      </c>
      <c r="E106" s="51" t="n">
        <v>378.303259333964</v>
      </c>
      <c r="F106" s="51" t="n">
        <v>14.6458328865185</v>
      </c>
      <c r="G106" s="51" t="n">
        <v>2</v>
      </c>
    </row>
    <row r="107" customFormat="false" ht="12.75" hidden="false" customHeight="true" outlineLevel="0" collapsed="false">
      <c r="A107" s="40" t="s">
        <v>1341</v>
      </c>
      <c r="B107" s="56" t="str">
        <f aca="false" t="array" ref="B107:B107">INDEX(Countries!$D$2:$D$255, MATCH($A107, Countries!$B$2:$B$255, 0))</f>
        <v>VIR</v>
      </c>
      <c r="C107" s="70" t="n">
        <v>1.26391901912234</v>
      </c>
      <c r="D107" s="51" t="n">
        <f aca="false">IF(ISNUMBER(C107),C107*100,0)</f>
        <v>126.391901912234</v>
      </c>
      <c r="E107" s="51" t="n">
        <v>0.412619837232182</v>
      </c>
      <c r="F107" s="51" t="n">
        <v>32.6460660049807</v>
      </c>
      <c r="G107" s="51" t="n">
        <v>2</v>
      </c>
    </row>
    <row r="108" customFormat="false" ht="12.75" hidden="false" customHeight="true" outlineLevel="0" collapsed="false">
      <c r="A108" s="40" t="s">
        <v>348</v>
      </c>
      <c r="B108" s="56" t="str">
        <f aca="false" t="array" ref="B108:B108">INDEX(Countries!$D$2:$D$255, MATCH($A108, Countries!$B$2:$B$255, 0))</f>
        <v>VNM</v>
      </c>
      <c r="C108" s="70" t="n">
        <v>301.194505284933</v>
      </c>
      <c r="D108" s="51" t="n">
        <f aca="false">IF(ISNUMBER(C108),C108*100,0)</f>
        <v>30119.4505284933</v>
      </c>
      <c r="E108" s="51" t="n">
        <v>0.9977465770424</v>
      </c>
      <c r="F108" s="51" t="n">
        <v>0.331263206843206</v>
      </c>
      <c r="G108" s="51" t="n">
        <v>2</v>
      </c>
    </row>
    <row r="109" customFormat="false" ht="12.75" hidden="false" customHeight="true" outlineLevel="0" collapsed="false">
      <c r="A109" s="40" t="s">
        <v>346</v>
      </c>
      <c r="B109" s="56" t="str">
        <f aca="false" t="array" ref="B109:B109">INDEX(Countries!$D$2:$D$255, MATCH($A109, Countries!$B$2:$B$255, 0))</f>
        <v>VUT</v>
      </c>
      <c r="C109" s="70" t="n">
        <v>1.99549320695315</v>
      </c>
      <c r="D109" s="51" t="n">
        <f aca="false">IF(ISNUMBER(C109),C109*100,0)</f>
        <v>199.549320695315</v>
      </c>
      <c r="E109" s="51" t="n">
        <v>0</v>
      </c>
      <c r="F109" s="51" t="n">
        <v>0</v>
      </c>
      <c r="G109" s="51" t="n">
        <v>2</v>
      </c>
    </row>
    <row r="110" customFormat="false" ht="12.75" hidden="false" customHeight="true" outlineLevel="0" collapsed="false">
      <c r="A110" s="40" t="s">
        <v>351</v>
      </c>
      <c r="B110" s="56" t="str">
        <f aca="false" t="array" ref="B110:B110">INDEX(Countries!$D$2:$D$255, MATCH($A110, Countries!$B$2:$B$255, 0))</f>
        <v>YEM</v>
      </c>
      <c r="C110" s="70" t="n">
        <v>0.997746554760933</v>
      </c>
      <c r="D110" s="51" t="n">
        <f aca="false">IF(ISNUMBER(C110),C110*100,0)</f>
        <v>99.7746554760933</v>
      </c>
      <c r="E110" s="51" t="n">
        <v>0</v>
      </c>
      <c r="F110" s="51" t="n">
        <v>0</v>
      </c>
      <c r="G110" s="51" t="n">
        <v>2</v>
      </c>
    </row>
    <row r="111" customFormat="false" ht="12.75" hidden="false" customHeight="true" outlineLevel="0" collapsed="false">
      <c r="A111" s="40" t="s">
        <v>332</v>
      </c>
      <c r="B111" s="56" t="str">
        <f aca="false" t="array" ref="B111:B111">INDEX(Countries!$D$2:$D$255, MATCH($A111, Countries!$B$2:$B$255, 0))</f>
        <v>ZAF</v>
      </c>
      <c r="C111" s="70" t="n">
        <v>1041.33114793247</v>
      </c>
      <c r="D111" s="51" t="n">
        <f aca="false">IF(ISNUMBER(C111),C111*100,0)</f>
        <v>104133.114793247</v>
      </c>
      <c r="E111" s="51" t="n">
        <v>220.143561329218</v>
      </c>
      <c r="F111" s="51" t="n">
        <v>21.140591229438</v>
      </c>
      <c r="G111" s="51" t="n">
        <v>2</v>
      </c>
    </row>
    <row r="112" customFormat="false" ht="12.75" hidden="false" customHeight="true" outlineLevel="0" collapsed="false">
      <c r="A112" s="40" t="s">
        <v>854</v>
      </c>
      <c r="B112" s="56" t="str">
        <f aca="false" t="array" ref="B112:B112">INDEX(Countries!$D$2:$D$255, MATCH($A112, Countries!$B$2:$B$255, 0))</f>
        <v>ABW</v>
      </c>
      <c r="C112" s="70"/>
      <c r="D112" s="51" t="n">
        <f aca="false">IF(ISNUMBER(C112),C112*100,0)</f>
        <v>0</v>
      </c>
      <c r="E112" s="51"/>
      <c r="F112" s="51"/>
      <c r="G112" s="51" t="n">
        <v>2</v>
      </c>
    </row>
    <row r="113" customFormat="false" ht="12.75" hidden="false" customHeight="true" outlineLevel="0" collapsed="false">
      <c r="A113" s="40" t="s">
        <v>425</v>
      </c>
      <c r="B113" s="56" t="str">
        <f aca="false" t="array" ref="B113:B113">INDEX(Countries!$D$2:$D$255, MATCH($A113, Countries!$B$2:$B$255, 0))</f>
        <v>AFG</v>
      </c>
      <c r="C113" s="70"/>
      <c r="D113" s="51" t="n">
        <f aca="false">IF(ISNUMBER(C113),C113*100,0)</f>
        <v>0</v>
      </c>
      <c r="E113" s="51"/>
      <c r="F113" s="51"/>
      <c r="G113" s="51" t="n">
        <v>0</v>
      </c>
    </row>
    <row r="114" customFormat="false" ht="12.75" hidden="false" customHeight="true" outlineLevel="0" collapsed="false">
      <c r="A114" s="40" t="s">
        <v>243</v>
      </c>
      <c r="B114" s="56" t="str">
        <f aca="false" t="array" ref="B114:B114">INDEX(Countries!$D$2:$D$255, MATCH($A114, Countries!$B$2:$B$255, 0))</f>
        <v>AIA</v>
      </c>
      <c r="C114" s="70"/>
      <c r="D114" s="51" t="n">
        <f aca="false">IF(ISNUMBER(C114),C114*100,0)</f>
        <v>0</v>
      </c>
      <c r="E114" s="51"/>
      <c r="F114" s="51"/>
      <c r="G114" s="51" t="n">
        <v>2</v>
      </c>
    </row>
    <row r="115" customFormat="false" ht="12.75" hidden="false" customHeight="true" outlineLevel="0" collapsed="false">
      <c r="A115" s="40" t="s">
        <v>836</v>
      </c>
      <c r="B115" s="56" t="str">
        <f aca="false" t="array" ref="B115:B115">INDEX(Countries!$D$2:$D$255, MATCH($A115, Countries!$B$2:$B$255, 0))</f>
        <v>AND</v>
      </c>
      <c r="C115" s="70"/>
      <c r="D115" s="51" t="n">
        <f aca="false">IF(ISNUMBER(C115),C115*100,0)</f>
        <v>0</v>
      </c>
      <c r="E115" s="51"/>
      <c r="F115" s="51"/>
      <c r="G115" s="51" t="n">
        <v>0</v>
      </c>
    </row>
    <row r="116" customFormat="false" ht="12.75" hidden="false" customHeight="true" outlineLevel="0" collapsed="false">
      <c r="A116" s="40" t="s">
        <v>426</v>
      </c>
      <c r="B116" s="56" t="str">
        <f aca="false" t="array" ref="B116:B116">INDEX(Countries!$D$2:$D$255, MATCH($A116, Countries!$B$2:$B$255, 0))</f>
        <v>ARM</v>
      </c>
      <c r="C116" s="70"/>
      <c r="D116" s="51" t="n">
        <f aca="false">IF(ISNUMBER(C116),C116*100,0)</f>
        <v>0</v>
      </c>
      <c r="E116" s="51"/>
      <c r="F116" s="51"/>
      <c r="G116" s="51" t="n">
        <v>0</v>
      </c>
    </row>
    <row r="117" customFormat="false" ht="12.75" hidden="false" customHeight="true" outlineLevel="0" collapsed="false">
      <c r="A117" s="40" t="s">
        <v>844</v>
      </c>
      <c r="B117" s="56" t="str">
        <f aca="false" t="array" ref="B117:B117">INDEX(Countries!$D$2:$D$255, MATCH($A117, Countries!$B$2:$B$255, 0))</f>
        <v>ATA</v>
      </c>
      <c r="C117" s="70"/>
      <c r="D117" s="51" t="n">
        <f aca="false">IF(ISNUMBER(C117),C117*100,0)</f>
        <v>0</v>
      </c>
      <c r="E117" s="51"/>
      <c r="F117" s="51"/>
      <c r="G117" s="51" t="n">
        <v>0</v>
      </c>
    </row>
    <row r="118" customFormat="false" ht="12.75" hidden="false" customHeight="true" outlineLevel="0" collapsed="false">
      <c r="A118" s="40" t="s">
        <v>275</v>
      </c>
      <c r="B118" s="56" t="str">
        <f aca="false" t="array" ref="B118:B118">INDEX(Countries!$D$2:$D$255, MATCH($A118, Countries!$B$2:$B$255, 0))</f>
        <v>ATF</v>
      </c>
      <c r="C118" s="70"/>
      <c r="D118" s="51" t="n">
        <f aca="false">IF(ISNUMBER(C118),C118*100,0)</f>
        <v>0</v>
      </c>
      <c r="E118" s="51"/>
      <c r="F118" s="51"/>
      <c r="G118" s="51" t="n">
        <v>1</v>
      </c>
    </row>
    <row r="119" customFormat="false" ht="12.75" hidden="false" customHeight="true" outlineLevel="0" collapsed="false">
      <c r="A119" s="40" t="s">
        <v>427</v>
      </c>
      <c r="B119" s="56" t="str">
        <f aca="false" t="array" ref="B119:B119">INDEX(Countries!$D$2:$D$255, MATCH($A119, Countries!$B$2:$B$255, 0))</f>
        <v>AUT</v>
      </c>
      <c r="C119" s="70"/>
      <c r="D119" s="51" t="n">
        <f aca="false">IF(ISNUMBER(C119),C119*100,0)</f>
        <v>0</v>
      </c>
      <c r="E119" s="51"/>
      <c r="F119" s="51"/>
      <c r="G119" s="51" t="n">
        <v>0</v>
      </c>
    </row>
    <row r="120" customFormat="false" ht="12.75" hidden="false" customHeight="true" outlineLevel="0" collapsed="false">
      <c r="A120" s="40" t="s">
        <v>428</v>
      </c>
      <c r="B120" s="56" t="str">
        <f aca="false" t="array" ref="B120:B120">INDEX(Countries!$D$2:$D$255, MATCH($A120, Countries!$B$2:$B$255, 0))</f>
        <v>BDI</v>
      </c>
      <c r="C120" s="70"/>
      <c r="D120" s="51" t="n">
        <f aca="false">IF(ISNUMBER(C120),C120*100,0)</f>
        <v>0</v>
      </c>
      <c r="E120" s="51"/>
      <c r="F120" s="51"/>
      <c r="G120" s="51" t="n">
        <v>0</v>
      </c>
    </row>
    <row r="121" customFormat="false" ht="12.75" hidden="false" customHeight="true" outlineLevel="0" collapsed="false">
      <c r="A121" s="40" t="s">
        <v>249</v>
      </c>
      <c r="B121" s="56" t="str">
        <f aca="false" t="array" ref="B121:B121">INDEX(Countries!$D$2:$D$255, MATCH($A121, Countries!$B$2:$B$255, 0))</f>
        <v>BEN</v>
      </c>
      <c r="C121" s="70"/>
      <c r="D121" s="51" t="n">
        <f aca="false">IF(ISNUMBER(C121),C121*100,0)</f>
        <v>0</v>
      </c>
      <c r="E121" s="51"/>
      <c r="F121" s="51"/>
      <c r="G121" s="51" t="n">
        <v>2</v>
      </c>
    </row>
    <row r="122" customFormat="false" ht="12.75" hidden="false" customHeight="true" outlineLevel="0" collapsed="false">
      <c r="A122" s="40" t="s">
        <v>251</v>
      </c>
      <c r="B122" s="56" t="str">
        <f aca="false" t="array" ref="B122:B122">INDEX(Countries!$D$2:$D$255, MATCH($A122, Countries!$B$2:$B$255, 0))</f>
        <v>BES</v>
      </c>
      <c r="C122" s="70"/>
      <c r="D122" s="51" t="n">
        <f aca="false">IF(ISNUMBER(C122),C122*100,0)</f>
        <v>0</v>
      </c>
      <c r="E122" s="51"/>
      <c r="F122" s="51"/>
      <c r="G122" s="51" t="n">
        <v>2</v>
      </c>
    </row>
    <row r="123" customFormat="false" ht="12.75" hidden="false" customHeight="true" outlineLevel="0" collapsed="false">
      <c r="A123" s="40" t="s">
        <v>429</v>
      </c>
      <c r="B123" s="56" t="str">
        <f aca="false" t="array" ref="B123:B123">INDEX(Countries!$D$2:$D$255, MATCH($A123, Countries!$B$2:$B$255, 0))</f>
        <v>BFA</v>
      </c>
      <c r="C123" s="70"/>
      <c r="D123" s="51" t="n">
        <f aca="false">IF(ISNUMBER(C123),C123*100,0)</f>
        <v>0</v>
      </c>
      <c r="E123" s="51"/>
      <c r="F123" s="51"/>
      <c r="G123" s="51" t="n">
        <v>0</v>
      </c>
    </row>
    <row r="124" customFormat="false" ht="12.75" hidden="false" customHeight="true" outlineLevel="0" collapsed="false">
      <c r="A124" s="40" t="s">
        <v>246</v>
      </c>
      <c r="B124" s="56" t="str">
        <f aca="false" t="array" ref="B124:B124">INDEX(Countries!$D$2:$D$255, MATCH($A124, Countries!$B$2:$B$255, 0))</f>
        <v>BGD</v>
      </c>
      <c r="C124" s="70"/>
      <c r="D124" s="51" t="n">
        <f aca="false">IF(ISNUMBER(C124),C124*100,0)</f>
        <v>0</v>
      </c>
      <c r="E124" s="51"/>
      <c r="F124" s="51"/>
      <c r="G124" s="51" t="n">
        <v>2</v>
      </c>
    </row>
    <row r="125" customFormat="false" ht="12.75" hidden="false" customHeight="true" outlineLevel="0" collapsed="false">
      <c r="A125" s="40" t="s">
        <v>461</v>
      </c>
      <c r="B125" s="56" t="str">
        <f aca="false" t="array" ref="B125:B125">INDEX(Countries!$D$2:$D$255, MATCH($A125, Countries!$B$2:$B$255, 0))</f>
        <v>BLM</v>
      </c>
      <c r="C125" s="70"/>
      <c r="D125" s="51" t="n">
        <f aca="false">IF(ISNUMBER(C125),C125*100,0)</f>
        <v>0</v>
      </c>
      <c r="E125" s="51"/>
      <c r="F125" s="51"/>
      <c r="G125" s="51" t="n">
        <v>2</v>
      </c>
    </row>
    <row r="126" customFormat="false" ht="12.75" hidden="false" customHeight="true" outlineLevel="0" collapsed="false">
      <c r="A126" s="40" t="s">
        <v>430</v>
      </c>
      <c r="B126" s="56" t="str">
        <f aca="false" t="array" ref="B126:B126">INDEX(Countries!$D$2:$D$255, MATCH($A126, Countries!$B$2:$B$255, 0))</f>
        <v>BLR</v>
      </c>
      <c r="C126" s="70"/>
      <c r="D126" s="51" t="n">
        <f aca="false">IF(ISNUMBER(C126),C126*100,0)</f>
        <v>0</v>
      </c>
      <c r="E126" s="51"/>
      <c r="F126" s="51"/>
      <c r="G126" s="51" t="n">
        <v>0</v>
      </c>
    </row>
    <row r="127" customFormat="false" ht="12.75" hidden="false" customHeight="true" outlineLevel="0" collapsed="false">
      <c r="A127" s="40" t="s">
        <v>248</v>
      </c>
      <c r="B127" s="56" t="str">
        <f aca="false" t="array" ref="B127:B127">INDEX(Countries!$D$2:$D$255, MATCH($A127, Countries!$B$2:$B$255, 0))</f>
        <v>BLZ</v>
      </c>
      <c r="C127" s="70"/>
      <c r="D127" s="51" t="n">
        <f aca="false">IF(ISNUMBER(C127),C127*100,0)</f>
        <v>0</v>
      </c>
      <c r="E127" s="51"/>
      <c r="F127" s="51"/>
      <c r="G127" s="51" t="n">
        <v>2</v>
      </c>
    </row>
    <row r="128" customFormat="false" ht="12.75" hidden="false" customHeight="true" outlineLevel="0" collapsed="false">
      <c r="A128" s="40" t="s">
        <v>250</v>
      </c>
      <c r="B128" s="56" t="str">
        <f aca="false" t="array" ref="B128:B128">INDEX(Countries!$D$2:$D$255, MATCH($A128, Countries!$B$2:$B$255, 0))</f>
        <v>BMU</v>
      </c>
      <c r="C128" s="70"/>
      <c r="D128" s="51" t="n">
        <f aca="false">IF(ISNUMBER(C128),C128*100,0)</f>
        <v>0</v>
      </c>
      <c r="E128" s="51"/>
      <c r="F128" s="51"/>
      <c r="G128" s="51" t="n">
        <v>2</v>
      </c>
    </row>
    <row r="129" customFormat="false" ht="12.75" hidden="false" customHeight="true" outlineLevel="0" collapsed="false">
      <c r="A129" s="40" t="s">
        <v>431</v>
      </c>
      <c r="B129" s="56" t="str">
        <f aca="false" t="array" ref="B129:B129">INDEX(Countries!$D$2:$D$255, MATCH($A129, Countries!$B$2:$B$255, 0))</f>
        <v>BOL</v>
      </c>
      <c r="C129" s="70"/>
      <c r="D129" s="51" t="n">
        <f aca="false">IF(ISNUMBER(C129),C129*100,0)</f>
        <v>0</v>
      </c>
      <c r="E129" s="51"/>
      <c r="F129" s="51"/>
      <c r="G129" s="51" t="n">
        <v>0</v>
      </c>
    </row>
    <row r="130" customFormat="false" ht="12.75" hidden="false" customHeight="true" outlineLevel="0" collapsed="false">
      <c r="A130" s="40" t="s">
        <v>247</v>
      </c>
      <c r="B130" s="56" t="str">
        <f aca="false" t="array" ref="B130:B130">INDEX(Countries!$D$2:$D$255, MATCH($A130, Countries!$B$2:$B$255, 0))</f>
        <v>BRB</v>
      </c>
      <c r="C130" s="70"/>
      <c r="D130" s="51" t="n">
        <f aca="false">IF(ISNUMBER(C130),C130*100,0)</f>
        <v>0</v>
      </c>
      <c r="E130" s="51"/>
      <c r="F130" s="51"/>
      <c r="G130" s="51" t="n">
        <v>2</v>
      </c>
    </row>
    <row r="131" customFormat="false" ht="12.75" hidden="false" customHeight="true" outlineLevel="0" collapsed="false">
      <c r="A131" s="40" t="s">
        <v>254</v>
      </c>
      <c r="B131" s="56" t="str">
        <f aca="false" t="array" ref="B131:B131">INDEX(Countries!$D$2:$D$255, MATCH($A131, Countries!$B$2:$B$255, 0))</f>
        <v>BRN</v>
      </c>
      <c r="C131" s="70"/>
      <c r="D131" s="51" t="n">
        <f aca="false">IF(ISNUMBER(C131),C131*100,0)</f>
        <v>0</v>
      </c>
      <c r="E131" s="51"/>
      <c r="F131" s="51"/>
      <c r="G131" s="51" t="n">
        <v>2</v>
      </c>
    </row>
    <row r="132" customFormat="false" ht="12.75" hidden="false" customHeight="true" outlineLevel="0" collapsed="false">
      <c r="A132" s="40" t="s">
        <v>432</v>
      </c>
      <c r="B132" s="56" t="str">
        <f aca="false" t="array" ref="B132:B132">INDEX(Countries!$D$2:$D$255, MATCH($A132, Countries!$B$2:$B$255, 0))</f>
        <v>BTN</v>
      </c>
      <c r="C132" s="70"/>
      <c r="D132" s="51" t="n">
        <f aca="false">IF(ISNUMBER(C132),C132*100,0)</f>
        <v>0</v>
      </c>
      <c r="E132" s="51"/>
      <c r="F132" s="51"/>
      <c r="G132" s="51" t="n">
        <v>0</v>
      </c>
    </row>
    <row r="133" customFormat="false" ht="12.75" hidden="false" customHeight="true" outlineLevel="0" collapsed="false">
      <c r="A133" s="40" t="s">
        <v>891</v>
      </c>
      <c r="B133" s="56" t="str">
        <f aca="false" t="array" ref="B133:B133">INDEX(Countries!$D$2:$D$255, MATCH($A133, Countries!$B$2:$B$255, 0))</f>
        <v>BVT</v>
      </c>
      <c r="C133" s="70"/>
      <c r="D133" s="51" t="n">
        <f aca="false">IF(ISNUMBER(C133),C133*100,0)</f>
        <v>0</v>
      </c>
      <c r="E133" s="51"/>
      <c r="F133" s="51"/>
      <c r="G133" s="51" t="n">
        <v>1</v>
      </c>
    </row>
    <row r="134" customFormat="false" ht="12.75" hidden="false" customHeight="true" outlineLevel="0" collapsed="false">
      <c r="A134" s="40" t="s">
        <v>433</v>
      </c>
      <c r="B134" s="56" t="str">
        <f aca="false" t="array" ref="B134:B134">INDEX(Countries!$D$2:$D$255, MATCH($A134, Countries!$B$2:$B$255, 0))</f>
        <v>BWA</v>
      </c>
      <c r="C134" s="70"/>
      <c r="D134" s="51" t="n">
        <f aca="false">IF(ISNUMBER(C134),C134*100,0)</f>
        <v>0</v>
      </c>
      <c r="E134" s="51"/>
      <c r="F134" s="51"/>
      <c r="G134" s="51" t="n">
        <v>0</v>
      </c>
    </row>
    <row r="135" customFormat="false" ht="12.75" hidden="false" customHeight="true" outlineLevel="0" collapsed="false">
      <c r="A135" s="40" t="s">
        <v>434</v>
      </c>
      <c r="B135" s="56" t="str">
        <f aca="false" t="array" ref="B135:B135">INDEX(Countries!$D$2:$D$255, MATCH($A135, Countries!$B$2:$B$255, 0))</f>
        <v>CAF</v>
      </c>
      <c r="C135" s="70"/>
      <c r="D135" s="51" t="n">
        <f aca="false">IF(ISNUMBER(C135),C135*100,0)</f>
        <v>0</v>
      </c>
      <c r="E135" s="51"/>
      <c r="F135" s="51"/>
      <c r="G135" s="51" t="n">
        <v>0</v>
      </c>
    </row>
    <row r="136" customFormat="false" ht="12.75" hidden="false" customHeight="true" outlineLevel="0" collapsed="false">
      <c r="A136" s="40" t="s">
        <v>462</v>
      </c>
      <c r="B136" s="56" t="str">
        <f aca="false" t="array" ref="B136:B136">INDEX(Countries!$D$2:$D$255, MATCH($A136, Countries!$B$2:$B$255, 0))</f>
        <v>CCK</v>
      </c>
      <c r="C136" s="70"/>
      <c r="D136" s="51" t="n">
        <f aca="false">IF(ISNUMBER(C136),C136*100,0)</f>
        <v>0</v>
      </c>
      <c r="E136" s="51"/>
      <c r="F136" s="51"/>
      <c r="G136" s="51" t="n">
        <v>2</v>
      </c>
    </row>
    <row r="137" customFormat="false" ht="12.75" hidden="false" customHeight="true" outlineLevel="0" collapsed="false">
      <c r="A137" s="40" t="s">
        <v>435</v>
      </c>
      <c r="B137" s="56" t="str">
        <f aca="false" t="array" ref="B137:B137">INDEX(Countries!$D$2:$D$255, MATCH($A137, Countries!$B$2:$B$255, 0))</f>
        <v>CHE</v>
      </c>
      <c r="C137" s="70"/>
      <c r="D137" s="51" t="n">
        <f aca="false">IF(ISNUMBER(C137),C137*100,0)</f>
        <v>0</v>
      </c>
      <c r="E137" s="51"/>
      <c r="F137" s="51"/>
      <c r="G137" s="51" t="n">
        <v>0</v>
      </c>
    </row>
    <row r="138" customFormat="false" ht="12.75" hidden="false" customHeight="true" outlineLevel="0" collapsed="false">
      <c r="A138" s="40" t="s">
        <v>261</v>
      </c>
      <c r="B138" s="56" t="str">
        <f aca="false" t="array" ref="B138:B138">INDEX(Countries!$D$2:$D$255, MATCH($A138, Countries!$B$2:$B$255, 0))</f>
        <v>CIV</v>
      </c>
      <c r="C138" s="70"/>
      <c r="D138" s="51" t="n">
        <f aca="false">IF(ISNUMBER(C138),C138*100,0)</f>
        <v>0</v>
      </c>
      <c r="E138" s="51"/>
      <c r="F138" s="51"/>
      <c r="G138" s="51" t="n">
        <v>2</v>
      </c>
    </row>
    <row r="139" customFormat="false" ht="12.75" hidden="false" customHeight="true" outlineLevel="0" collapsed="false">
      <c r="A139" s="40" t="s">
        <v>256</v>
      </c>
      <c r="B139" s="56" t="str">
        <f aca="false" t="array" ref="B139:B139">INDEX(Countries!$D$2:$D$255, MATCH($A139, Countries!$B$2:$B$255, 0))</f>
        <v>CMR</v>
      </c>
      <c r="C139" s="70"/>
      <c r="D139" s="51" t="n">
        <f aca="false">IF(ISNUMBER(C139),C139*100,0)</f>
        <v>0</v>
      </c>
      <c r="E139" s="51"/>
      <c r="F139" s="51"/>
      <c r="G139" s="51" t="n">
        <v>2</v>
      </c>
    </row>
    <row r="140" customFormat="false" ht="12.75" hidden="false" customHeight="true" outlineLevel="0" collapsed="false">
      <c r="A140" s="40" t="s">
        <v>264</v>
      </c>
      <c r="B140" s="56" t="str">
        <f aca="false" t="array" ref="B140:B140">INDEX(Countries!$D$2:$D$255, MATCH($A140, Countries!$B$2:$B$255, 0))</f>
        <v>COD</v>
      </c>
      <c r="C140" s="70"/>
      <c r="D140" s="51" t="n">
        <f aca="false">IF(ISNUMBER(C140),C140*100,0)</f>
        <v>0</v>
      </c>
      <c r="E140" s="51"/>
      <c r="F140" s="51"/>
      <c r="G140" s="51" t="n">
        <v>2</v>
      </c>
    </row>
    <row r="141" customFormat="false" ht="12.75" hidden="false" customHeight="true" outlineLevel="0" collapsed="false">
      <c r="A141" s="40" t="s">
        <v>317</v>
      </c>
      <c r="B141" s="56" t="str">
        <f aca="false" t="array" ref="B141:B141">INDEX(Countries!$D$2:$D$255, MATCH($A141, Countries!$B$2:$B$255, 0))</f>
        <v>COG</v>
      </c>
      <c r="C141" s="70"/>
      <c r="D141" s="51" t="n">
        <f aca="false">IF(ISNUMBER(C141),C141*100,0)</f>
        <v>0</v>
      </c>
      <c r="E141" s="51"/>
      <c r="F141" s="51"/>
      <c r="G141" s="51" t="n">
        <v>2</v>
      </c>
    </row>
    <row r="142" customFormat="false" ht="12.75" hidden="false" customHeight="true" outlineLevel="0" collapsed="false">
      <c r="A142" s="40" t="s">
        <v>151</v>
      </c>
      <c r="B142" s="56" t="str">
        <f aca="false" t="array" ref="B142:B142">INDEX(Countries!$D$2:$D$255, MATCH($A142, Countries!$B$2:$B$255, 0))</f>
        <v>COL</v>
      </c>
      <c r="C142" s="70"/>
      <c r="D142" s="51" t="n">
        <f aca="false">IF(ISNUMBER(C142),C142*100,0)</f>
        <v>0</v>
      </c>
      <c r="E142" s="51"/>
      <c r="F142" s="51"/>
      <c r="G142" s="51" t="n">
        <v>2</v>
      </c>
    </row>
    <row r="143" customFormat="false" ht="12.75" hidden="false" customHeight="true" outlineLevel="0" collapsed="false">
      <c r="A143" s="40" t="s">
        <v>258</v>
      </c>
      <c r="B143" s="56" t="str">
        <f aca="false" t="array" ref="B143:B143">INDEX(Countries!$D$2:$D$255, MATCH($A143, Countries!$B$2:$B$255, 0))</f>
        <v>COM</v>
      </c>
      <c r="C143" s="70"/>
      <c r="D143" s="51" t="n">
        <f aca="false">IF(ISNUMBER(C143),C143*100,0)</f>
        <v>0</v>
      </c>
      <c r="E143" s="51"/>
      <c r="F143" s="51"/>
      <c r="G143" s="51" t="n">
        <v>2</v>
      </c>
    </row>
    <row r="144" customFormat="false" ht="12.75" hidden="false" customHeight="true" outlineLevel="0" collapsed="false">
      <c r="A144" s="40" t="s">
        <v>386</v>
      </c>
      <c r="B144" s="56" t="str">
        <f aca="false" t="array" ref="B144:B144">INDEX(Countries!$D$2:$D$255, MATCH($A144, Countries!$B$2:$B$255, 0))</f>
        <v>CPV</v>
      </c>
      <c r="C144" s="70"/>
      <c r="D144" s="51" t="n">
        <f aca="false">IF(ISNUMBER(C144),C144*100,0)</f>
        <v>0</v>
      </c>
      <c r="E144" s="51"/>
      <c r="F144" s="51"/>
      <c r="G144" s="51" t="n">
        <v>2</v>
      </c>
    </row>
    <row r="145" customFormat="false" ht="12.75" hidden="false" customHeight="true" outlineLevel="0" collapsed="false">
      <c r="A145" s="40" t="s">
        <v>263</v>
      </c>
      <c r="B145" s="56" t="str">
        <f aca="false" t="array" ref="B145:B145">INDEX(Countries!$D$2:$D$255, MATCH($A145, Countries!$B$2:$B$255, 0))</f>
        <v>CUW</v>
      </c>
      <c r="C145" s="70"/>
      <c r="D145" s="51" t="n">
        <f aca="false">IF(ISNUMBER(C145),C145*100,0)</f>
        <v>0</v>
      </c>
      <c r="E145" s="51"/>
      <c r="F145" s="51"/>
      <c r="G145" s="51" t="n">
        <v>2</v>
      </c>
    </row>
    <row r="146" customFormat="false" ht="12.75" hidden="false" customHeight="true" outlineLevel="0" collapsed="false">
      <c r="A146" s="40" t="s">
        <v>463</v>
      </c>
      <c r="B146" s="56" t="str">
        <f aca="false" t="array" ref="B146:B146">INDEX(Countries!$D$2:$D$255, MATCH($A146, Countries!$B$2:$B$255, 0))</f>
        <v>CXR</v>
      </c>
      <c r="C146" s="70"/>
      <c r="D146" s="51" t="n">
        <f aca="false">IF(ISNUMBER(C146),C146*100,0)</f>
        <v>0</v>
      </c>
      <c r="E146" s="51"/>
      <c r="F146" s="51"/>
      <c r="G146" s="51" t="n">
        <v>1</v>
      </c>
    </row>
    <row r="147" customFormat="false" ht="12.75" hidden="false" customHeight="true" outlineLevel="0" collapsed="false">
      <c r="A147" s="40" t="s">
        <v>918</v>
      </c>
      <c r="B147" s="56" t="str">
        <f aca="false" t="array" ref="B147:B147">INDEX(Countries!$D$2:$D$255, MATCH($A147, Countries!$B$2:$B$255, 0))</f>
        <v>CYM</v>
      </c>
      <c r="C147" s="70"/>
      <c r="D147" s="51" t="n">
        <f aca="false">IF(ISNUMBER(C147),C147*100,0)</f>
        <v>0</v>
      </c>
      <c r="E147" s="51"/>
      <c r="F147" s="51"/>
      <c r="G147" s="51" t="n">
        <v>2</v>
      </c>
    </row>
    <row r="148" customFormat="false" ht="12.75" hidden="false" customHeight="true" outlineLevel="0" collapsed="false">
      <c r="A148" s="40" t="s">
        <v>436</v>
      </c>
      <c r="B148" s="56" t="str">
        <f aca="false" t="array" ref="B148:B148">INDEX(Countries!$D$2:$D$255, MATCH($A148, Countries!$B$2:$B$255, 0))</f>
        <v>CZE</v>
      </c>
      <c r="C148" s="70"/>
      <c r="D148" s="51" t="n">
        <f aca="false">IF(ISNUMBER(C148),C148*100,0)</f>
        <v>0</v>
      </c>
      <c r="E148" s="51"/>
      <c r="F148" s="51"/>
      <c r="G148" s="51" t="n">
        <v>0</v>
      </c>
    </row>
    <row r="149" customFormat="false" ht="12.75" hidden="false" customHeight="true" outlineLevel="0" collapsed="false">
      <c r="A149" s="40" t="s">
        <v>266</v>
      </c>
      <c r="B149" s="56" t="str">
        <f aca="false" t="array" ref="B149:B149">INDEX(Countries!$D$2:$D$255, MATCH($A149, Countries!$B$2:$B$255, 0))</f>
        <v>DMA</v>
      </c>
      <c r="C149" s="70"/>
      <c r="D149" s="51" t="n">
        <f aca="false">IF(ISNUMBER(C149),C149*100,0)</f>
        <v>0</v>
      </c>
      <c r="E149" s="51"/>
      <c r="F149" s="51"/>
      <c r="G149" s="51" t="n">
        <v>2</v>
      </c>
    </row>
    <row r="150" customFormat="false" ht="12.75" hidden="false" customHeight="true" outlineLevel="0" collapsed="false">
      <c r="A150" s="40" t="s">
        <v>960</v>
      </c>
      <c r="B150" s="56" t="str">
        <f aca="false" t="array" ref="B150:B150">INDEX(Countries!$D$2:$D$255, MATCH($A150, Countries!$B$2:$B$255, 0))</f>
        <v>DOM</v>
      </c>
      <c r="C150" s="70"/>
      <c r="D150" s="51" t="n">
        <f aca="false">IF(ISNUMBER(C150),C150*100,0)</f>
        <v>0</v>
      </c>
      <c r="E150" s="51"/>
      <c r="F150" s="51"/>
      <c r="G150" s="51" t="n">
        <v>2</v>
      </c>
    </row>
    <row r="151" customFormat="false" ht="12.75" hidden="false" customHeight="true" outlineLevel="0" collapsed="false">
      <c r="A151" s="40" t="s">
        <v>271</v>
      </c>
      <c r="B151" s="56" t="str">
        <f aca="false" t="array" ref="B151:B151">INDEX(Countries!$D$2:$D$255, MATCH($A151, Countries!$B$2:$B$255, 0))</f>
        <v>ERI</v>
      </c>
      <c r="C151" s="70"/>
      <c r="D151" s="51" t="n">
        <f aca="false">IF(ISNUMBER(C151),C151*100,0)</f>
        <v>0</v>
      </c>
      <c r="E151" s="51"/>
      <c r="F151" s="51"/>
      <c r="G151" s="51" t="n">
        <v>2</v>
      </c>
    </row>
    <row r="152" customFormat="false" ht="12.75" hidden="false" customHeight="true" outlineLevel="0" collapsed="false">
      <c r="A152" s="40" t="s">
        <v>437</v>
      </c>
      <c r="B152" s="56" t="str">
        <f aca="false" t="array" ref="B152:B152">INDEX(Countries!$D$2:$D$255, MATCH($A152, Countries!$B$2:$B$255, 0))</f>
        <v>ETH</v>
      </c>
      <c r="C152" s="70"/>
      <c r="D152" s="51" t="n">
        <f aca="false">IF(ISNUMBER(C152),C152*100,0)</f>
        <v>0</v>
      </c>
      <c r="E152" s="51"/>
      <c r="F152" s="51"/>
      <c r="G152" s="51" t="n">
        <v>0</v>
      </c>
    </row>
    <row r="153" customFormat="false" ht="12.75" hidden="false" customHeight="true" outlineLevel="0" collapsed="false">
      <c r="A153" s="40" t="s">
        <v>389</v>
      </c>
      <c r="B153" s="56" t="str">
        <f aca="false" t="array" ref="B153:B153">INDEX(Countries!$D$2:$D$255, MATCH($A153, Countries!$B$2:$B$255, 0))</f>
        <v>FLK</v>
      </c>
      <c r="C153" s="70"/>
      <c r="D153" s="51" t="n">
        <f aca="false">IF(ISNUMBER(C153),C153*100,0)</f>
        <v>0</v>
      </c>
      <c r="E153" s="51"/>
      <c r="F153" s="51"/>
      <c r="G153" s="51" t="n">
        <v>2</v>
      </c>
    </row>
    <row r="154" customFormat="false" ht="12.75" hidden="false" customHeight="true" outlineLevel="0" collapsed="false">
      <c r="A154" s="40" t="s">
        <v>390</v>
      </c>
      <c r="B154" s="56" t="str">
        <f aca="false" t="array" ref="B154:B154">INDEX(Countries!$D$2:$D$255, MATCH($A154, Countries!$B$2:$B$255, 0))</f>
        <v>FRO</v>
      </c>
      <c r="C154" s="70"/>
      <c r="D154" s="51" t="n">
        <f aca="false">IF(ISNUMBER(C154),C154*100,0)</f>
        <v>0</v>
      </c>
      <c r="E154" s="51"/>
      <c r="F154" s="51"/>
      <c r="G154" s="51" t="n">
        <v>2</v>
      </c>
    </row>
    <row r="155" customFormat="false" ht="12.75" hidden="false" customHeight="true" outlineLevel="0" collapsed="false">
      <c r="A155" s="40" t="s">
        <v>301</v>
      </c>
      <c r="B155" s="56" t="str">
        <f aca="false" t="array" ref="B155:B155">INDEX(Countries!$D$2:$D$255, MATCH($A155, Countries!$B$2:$B$255, 0))</f>
        <v>FSM</v>
      </c>
      <c r="C155" s="70"/>
      <c r="D155" s="51" t="n">
        <f aca="false">IF(ISNUMBER(C155),C155*100,0)</f>
        <v>0</v>
      </c>
      <c r="E155" s="51"/>
      <c r="F155" s="51"/>
      <c r="G155" s="51" t="n">
        <v>2</v>
      </c>
    </row>
    <row r="156" customFormat="false" ht="12.75" hidden="false" customHeight="true" outlineLevel="0" collapsed="false">
      <c r="A156" s="40" t="s">
        <v>276</v>
      </c>
      <c r="B156" s="56" t="str">
        <f aca="false" t="array" ref="B156:B156">INDEX(Countries!$D$2:$D$255, MATCH($A156, Countries!$B$2:$B$255, 0))</f>
        <v>GAB</v>
      </c>
      <c r="C156" s="70"/>
      <c r="D156" s="51" t="n">
        <f aca="false">IF(ISNUMBER(C156),C156*100,0)</f>
        <v>0</v>
      </c>
      <c r="E156" s="51"/>
      <c r="F156" s="51"/>
      <c r="G156" s="51" t="n">
        <v>2</v>
      </c>
    </row>
    <row r="157" customFormat="false" ht="12.75" hidden="false" customHeight="true" outlineLevel="0" collapsed="false">
      <c r="A157" s="40" t="s">
        <v>395</v>
      </c>
      <c r="B157" s="56" t="str">
        <f aca="false" t="array" ref="B157:B157">INDEX(Countries!$D$2:$D$255, MATCH($A157, Countries!$B$2:$B$255, 0))</f>
        <v>GGY</v>
      </c>
      <c r="C157" s="70"/>
      <c r="D157" s="51" t="n">
        <f aca="false">IF(ISNUMBER(C157),C157*100,0)</f>
        <v>0</v>
      </c>
      <c r="E157" s="51"/>
      <c r="F157" s="51"/>
      <c r="G157" s="51" t="n">
        <v>2</v>
      </c>
    </row>
    <row r="158" customFormat="false" ht="12.75" hidden="false" customHeight="true" outlineLevel="0" collapsed="false">
      <c r="A158" s="40" t="s">
        <v>393</v>
      </c>
      <c r="B158" s="56" t="str">
        <f aca="false" t="array" ref="B158:B158">INDEX(Countries!$D$2:$D$255, MATCH($A158, Countries!$B$2:$B$255, 0))</f>
        <v>GIB</v>
      </c>
      <c r="C158" s="70"/>
      <c r="D158" s="51" t="n">
        <f aca="false">IF(ISNUMBER(C158),C158*100,0)</f>
        <v>0</v>
      </c>
      <c r="E158" s="51"/>
      <c r="F158" s="51"/>
      <c r="G158" s="51" t="n">
        <v>2</v>
      </c>
    </row>
    <row r="159" customFormat="false" ht="12.75" hidden="false" customHeight="true" outlineLevel="0" collapsed="false">
      <c r="A159" s="40" t="s">
        <v>283</v>
      </c>
      <c r="B159" s="56" t="str">
        <f aca="false" t="array" ref="B159:B159">INDEX(Countries!$D$2:$D$255, MATCH($A159, Countries!$B$2:$B$255, 0))</f>
        <v>GIN</v>
      </c>
      <c r="C159" s="70"/>
      <c r="D159" s="51" t="n">
        <f aca="false">IF(ISNUMBER(C159),C159*100,0)</f>
        <v>0</v>
      </c>
      <c r="E159" s="51"/>
      <c r="F159" s="51"/>
      <c r="G159" s="51" t="n">
        <v>2</v>
      </c>
    </row>
    <row r="160" customFormat="false" ht="12.75" hidden="false" customHeight="true" outlineLevel="0" collapsed="false">
      <c r="A160" s="40" t="s">
        <v>280</v>
      </c>
      <c r="B160" s="56" t="str">
        <f aca="false" t="array" ref="B160:B160">INDEX(Countries!$D$2:$D$255, MATCH($A160, Countries!$B$2:$B$255, 0))</f>
        <v>GLP</v>
      </c>
      <c r="C160" s="70"/>
      <c r="D160" s="51" t="n">
        <f aca="false">IF(ISNUMBER(C160),C160*100,0)</f>
        <v>0</v>
      </c>
      <c r="E160" s="51"/>
      <c r="F160" s="51"/>
      <c r="G160" s="51" t="n">
        <v>2</v>
      </c>
    </row>
    <row r="161" customFormat="false" ht="12.75" hidden="false" customHeight="true" outlineLevel="0" collapsed="false">
      <c r="A161" s="40" t="s">
        <v>284</v>
      </c>
      <c r="B161" s="56" t="str">
        <f aca="false" t="array" ref="B161:B161">INDEX(Countries!$D$2:$D$255, MATCH($A161, Countries!$B$2:$B$255, 0))</f>
        <v>GNB</v>
      </c>
      <c r="C161" s="70"/>
      <c r="D161" s="51" t="n">
        <f aca="false">IF(ISNUMBER(C161),C161*100,0)</f>
        <v>0</v>
      </c>
      <c r="E161" s="51"/>
      <c r="F161" s="51"/>
      <c r="G161" s="51" t="n">
        <v>2</v>
      </c>
    </row>
    <row r="162" customFormat="false" ht="12.75" hidden="false" customHeight="true" outlineLevel="0" collapsed="false">
      <c r="A162" s="40" t="s">
        <v>270</v>
      </c>
      <c r="B162" s="56" t="str">
        <f aca="false" t="array" ref="B162:B162">INDEX(Countries!$D$2:$D$255, MATCH($A162, Countries!$B$2:$B$255, 0))</f>
        <v>GNQ</v>
      </c>
      <c r="C162" s="70"/>
      <c r="D162" s="51" t="n">
        <f aca="false">IF(ISNUMBER(C162),C162*100,0)</f>
        <v>0</v>
      </c>
      <c r="E162" s="51"/>
      <c r="F162" s="51"/>
      <c r="G162" s="51" t="n">
        <v>2</v>
      </c>
    </row>
    <row r="163" customFormat="false" ht="12.75" hidden="false" customHeight="true" outlineLevel="0" collapsed="false">
      <c r="A163" s="40" t="s">
        <v>279</v>
      </c>
      <c r="B163" s="56" t="str">
        <f aca="false" t="array" ref="B163:B163">INDEX(Countries!$D$2:$D$255, MATCH($A163, Countries!$B$2:$B$255, 0))</f>
        <v>GRD</v>
      </c>
      <c r="C163" s="70"/>
      <c r="D163" s="51" t="n">
        <f aca="false">IF(ISNUMBER(C163),C163*100,0)</f>
        <v>0</v>
      </c>
      <c r="E163" s="51"/>
      <c r="F163" s="51"/>
      <c r="G163" s="51" t="n">
        <v>2</v>
      </c>
    </row>
    <row r="164" customFormat="false" ht="12.75" hidden="false" customHeight="true" outlineLevel="0" collapsed="false">
      <c r="A164" s="40" t="s">
        <v>282</v>
      </c>
      <c r="B164" s="56" t="str">
        <f aca="false" t="array" ref="B164:B164">INDEX(Countries!$D$2:$D$255, MATCH($A164, Countries!$B$2:$B$255, 0))</f>
        <v>GTM</v>
      </c>
      <c r="C164" s="70"/>
      <c r="D164" s="51" t="n">
        <f aca="false">IF(ISNUMBER(C164),C164*100,0)</f>
        <v>0</v>
      </c>
      <c r="E164" s="51"/>
      <c r="F164" s="51"/>
      <c r="G164" s="51" t="n">
        <v>2</v>
      </c>
    </row>
    <row r="165" customFormat="false" ht="12.75" hidden="false" customHeight="true" outlineLevel="0" collapsed="false">
      <c r="A165" s="40" t="s">
        <v>273</v>
      </c>
      <c r="B165" s="56" t="str">
        <f aca="false" t="array" ref="B165:B165">INDEX(Countries!$D$2:$D$255, MATCH($A165, Countries!$B$2:$B$255, 0))</f>
        <v>GUF</v>
      </c>
      <c r="C165" s="70"/>
      <c r="D165" s="51" t="n">
        <f aca="false">IF(ISNUMBER(C165),C165*100,0)</f>
        <v>0</v>
      </c>
      <c r="E165" s="51"/>
      <c r="F165" s="51"/>
      <c r="G165" s="51" t="n">
        <v>2</v>
      </c>
    </row>
    <row r="166" customFormat="false" ht="12.75" hidden="false" customHeight="true" outlineLevel="0" collapsed="false">
      <c r="A166" s="40" t="s">
        <v>285</v>
      </c>
      <c r="B166" s="56" t="str">
        <f aca="false" t="array" ref="B166:B166">INDEX(Countries!$D$2:$D$255, MATCH($A166, Countries!$B$2:$B$255, 0))</f>
        <v>GUY</v>
      </c>
      <c r="C166" s="70"/>
      <c r="D166" s="51" t="n">
        <f aca="false">IF(ISNUMBER(C166),C166*100,0)</f>
        <v>0</v>
      </c>
      <c r="E166" s="51"/>
      <c r="F166" s="51"/>
      <c r="G166" s="51" t="n">
        <v>2</v>
      </c>
    </row>
    <row r="167" customFormat="false" ht="12.75" hidden="false" customHeight="true" outlineLevel="0" collapsed="false">
      <c r="A167" s="40" t="s">
        <v>1034</v>
      </c>
      <c r="B167" s="56" t="str">
        <f aca="false" t="array" ref="B167:B167">INDEX(Countries!$D$2:$D$255, MATCH($A167, Countries!$B$2:$B$255, 0))</f>
        <v>HMD</v>
      </c>
      <c r="C167" s="70"/>
      <c r="D167" s="51" t="n">
        <f aca="false">IF(ISNUMBER(C167),C167*100,0)</f>
        <v>0</v>
      </c>
      <c r="E167" s="51"/>
      <c r="F167" s="51"/>
      <c r="G167" s="51" t="n">
        <v>1</v>
      </c>
    </row>
    <row r="168" customFormat="false" ht="12.75" hidden="false" customHeight="true" outlineLevel="0" collapsed="false">
      <c r="A168" s="40" t="s">
        <v>286</v>
      </c>
      <c r="B168" s="56" t="str">
        <f aca="false" t="array" ref="B168:B168">INDEX(Countries!$D$2:$D$255, MATCH($A168, Countries!$B$2:$B$255, 0))</f>
        <v>HTI</v>
      </c>
      <c r="C168" s="70"/>
      <c r="D168" s="51" t="n">
        <f aca="false">IF(ISNUMBER(C168),C168*100,0)</f>
        <v>0</v>
      </c>
      <c r="E168" s="51"/>
      <c r="F168" s="51"/>
      <c r="G168" s="51" t="n">
        <v>2</v>
      </c>
    </row>
    <row r="169" customFormat="false" ht="12.75" hidden="false" customHeight="true" outlineLevel="0" collapsed="false">
      <c r="A169" s="40" t="s">
        <v>438</v>
      </c>
      <c r="B169" s="56" t="str">
        <f aca="false" t="array" ref="B169:B169">INDEX(Countries!$D$2:$D$255, MATCH($A169, Countries!$B$2:$B$255, 0))</f>
        <v>HUN</v>
      </c>
      <c r="C169" s="70"/>
      <c r="D169" s="51" t="n">
        <f aca="false">IF(ISNUMBER(C169),C169*100,0)</f>
        <v>0</v>
      </c>
      <c r="E169" s="51"/>
      <c r="F169" s="51"/>
      <c r="G169" s="51" t="n">
        <v>0</v>
      </c>
    </row>
    <row r="170" customFormat="false" ht="12.75" hidden="false" customHeight="true" outlineLevel="0" collapsed="false">
      <c r="A170" s="40" t="s">
        <v>146</v>
      </c>
      <c r="B170" s="56" t="str">
        <f aca="false" t="array" ref="B170:B170">INDEX(Countries!$D$2:$D$255, MATCH($A170, Countries!$B$2:$B$255, 0))</f>
        <v>IDN</v>
      </c>
      <c r="C170" s="70"/>
      <c r="D170" s="51" t="n">
        <f aca="false">IF(ISNUMBER(C170),C170*100,0)</f>
        <v>0</v>
      </c>
      <c r="E170" s="51"/>
      <c r="F170" s="51"/>
      <c r="G170" s="51" t="n">
        <v>2</v>
      </c>
    </row>
    <row r="171" customFormat="false" ht="12.75" hidden="false" customHeight="true" outlineLevel="0" collapsed="false">
      <c r="A171" s="40" t="s">
        <v>399</v>
      </c>
      <c r="B171" s="56" t="str">
        <f aca="false" t="array" ref="B171:B171">INDEX(Countries!$D$2:$D$255, MATCH($A171, Countries!$B$2:$B$255, 0))</f>
        <v>IMN</v>
      </c>
      <c r="C171" s="70"/>
      <c r="D171" s="51" t="n">
        <f aca="false">IF(ISNUMBER(C171),C171*100,0)</f>
        <v>0</v>
      </c>
      <c r="E171" s="51"/>
      <c r="F171" s="51"/>
      <c r="G171" s="51" t="n">
        <v>2</v>
      </c>
    </row>
    <row r="172" customFormat="false" ht="12.75" hidden="false" customHeight="true" outlineLevel="0" collapsed="false">
      <c r="A172" s="40" t="s">
        <v>384</v>
      </c>
      <c r="B172" s="56" t="str">
        <f aca="false" t="array" ref="B172:B172">INDEX(Countries!$D$2:$D$255, MATCH($A172, Countries!$B$2:$B$255, 0))</f>
        <v>IOT</v>
      </c>
      <c r="C172" s="70"/>
      <c r="D172" s="51" t="n">
        <f aca="false">IF(ISNUMBER(C172),C172*100,0)</f>
        <v>0</v>
      </c>
      <c r="E172" s="51"/>
      <c r="F172" s="51"/>
      <c r="G172" s="51" t="n">
        <v>1</v>
      </c>
    </row>
    <row r="173" customFormat="false" ht="12.75" hidden="false" customHeight="true" outlineLevel="0" collapsed="false">
      <c r="A173" s="40" t="s">
        <v>372</v>
      </c>
      <c r="B173" s="56" t="str">
        <f aca="false" t="array" ref="B173:B173">INDEX(Countries!$D$2:$D$255, MATCH($A173, Countries!$B$2:$B$255, 0))</f>
        <v>ISR</v>
      </c>
      <c r="C173" s="70"/>
      <c r="D173" s="51" t="n">
        <f aca="false">IF(ISNUMBER(C173),C173*100,0)</f>
        <v>0</v>
      </c>
      <c r="E173" s="51"/>
      <c r="F173" s="51"/>
      <c r="G173" s="51" t="n">
        <v>2</v>
      </c>
    </row>
    <row r="174" customFormat="false" ht="12.75" hidden="false" customHeight="true" outlineLevel="0" collapsed="false">
      <c r="A174" s="40" t="s">
        <v>289</v>
      </c>
      <c r="B174" s="56" t="str">
        <f aca="false" t="array" ref="B174:B174">INDEX(Countries!$D$2:$D$255, MATCH($A174, Countries!$B$2:$B$255, 0))</f>
        <v>JAM</v>
      </c>
      <c r="C174" s="70"/>
      <c r="D174" s="51" t="n">
        <f aca="false">IF(ISNUMBER(C174),C174*100,0)</f>
        <v>0</v>
      </c>
      <c r="E174" s="51"/>
      <c r="F174" s="51"/>
      <c r="G174" s="51" t="n">
        <v>2</v>
      </c>
    </row>
    <row r="175" customFormat="false" ht="12.75" hidden="false" customHeight="true" outlineLevel="0" collapsed="false">
      <c r="A175" s="40" t="s">
        <v>400</v>
      </c>
      <c r="B175" s="56" t="str">
        <f aca="false" t="array" ref="B175:B175">INDEX(Countries!$D$2:$D$255, MATCH($A175, Countries!$B$2:$B$255, 0))</f>
        <v>JEY</v>
      </c>
      <c r="C175" s="70"/>
      <c r="D175" s="51" t="n">
        <f aca="false">IF(ISNUMBER(C175),C175*100,0)</f>
        <v>0</v>
      </c>
      <c r="E175" s="51"/>
      <c r="F175" s="51"/>
      <c r="G175" s="51" t="n">
        <v>2</v>
      </c>
    </row>
    <row r="176" customFormat="false" ht="12.75" hidden="false" customHeight="true" outlineLevel="0" collapsed="false">
      <c r="A176" s="40" t="s">
        <v>378</v>
      </c>
      <c r="B176" s="56" t="str">
        <f aca="false" t="array" ref="B176:B176">INDEX(Countries!$D$2:$D$255, MATCH($A176, Countries!$B$2:$B$255, 0))</f>
        <v>JOR</v>
      </c>
      <c r="C176" s="70"/>
      <c r="D176" s="51" t="n">
        <f aca="false">IF(ISNUMBER(C176),C176*100,0)</f>
        <v>0</v>
      </c>
      <c r="E176" s="51"/>
      <c r="F176" s="51"/>
      <c r="G176" s="51" t="n">
        <v>2</v>
      </c>
    </row>
    <row r="177" customFormat="false" ht="12.75" hidden="false" customHeight="true" outlineLevel="0" collapsed="false">
      <c r="A177" s="40" t="s">
        <v>401</v>
      </c>
      <c r="B177" s="56" t="str">
        <f aca="false" t="array" ref="B177:B177">INDEX(Countries!$D$2:$D$255, MATCH($A177, Countries!$B$2:$B$255, 0))</f>
        <v>KAZ</v>
      </c>
      <c r="C177" s="70"/>
      <c r="D177" s="51" t="n">
        <f aca="false">IF(ISNUMBER(C177),C177*100,0)</f>
        <v>0</v>
      </c>
      <c r="E177" s="51"/>
      <c r="F177" s="51"/>
      <c r="G177" s="51" t="n">
        <v>2</v>
      </c>
    </row>
    <row r="178" customFormat="false" ht="12.75" hidden="false" customHeight="true" outlineLevel="0" collapsed="false">
      <c r="A178" s="40" t="s">
        <v>439</v>
      </c>
      <c r="B178" s="56" t="str">
        <f aca="false" t="array" ref="B178:B178">INDEX(Countries!$D$2:$D$255, MATCH($A178, Countries!$B$2:$B$255, 0))</f>
        <v>KGZ</v>
      </c>
      <c r="C178" s="70"/>
      <c r="D178" s="51" t="n">
        <f aca="false">IF(ISNUMBER(C178),C178*100,0)</f>
        <v>0</v>
      </c>
      <c r="E178" s="51"/>
      <c r="F178" s="51"/>
      <c r="G178" s="51" t="n">
        <v>0</v>
      </c>
    </row>
    <row r="179" customFormat="false" ht="12.75" hidden="false" customHeight="true" outlineLevel="0" collapsed="false">
      <c r="A179" s="40" t="s">
        <v>291</v>
      </c>
      <c r="B179" s="56" t="str">
        <f aca="false" t="array" ref="B179:B179">INDEX(Countries!$D$2:$D$255, MATCH($A179, Countries!$B$2:$B$255, 0))</f>
        <v>KIR</v>
      </c>
      <c r="C179" s="70"/>
      <c r="D179" s="51" t="n">
        <f aca="false">IF(ISNUMBER(C179),C179*100,0)</f>
        <v>0</v>
      </c>
      <c r="E179" s="51"/>
      <c r="F179" s="51"/>
      <c r="G179" s="51" t="n">
        <v>1</v>
      </c>
    </row>
    <row r="180" customFormat="false" ht="12.75" hidden="false" customHeight="true" outlineLevel="0" collapsed="false">
      <c r="A180" s="40" t="s">
        <v>318</v>
      </c>
      <c r="B180" s="56" t="str">
        <f aca="false" t="array" ref="B180:B180">INDEX(Countries!$D$2:$D$255, MATCH($A180, Countries!$B$2:$B$255, 0))</f>
        <v>KNA</v>
      </c>
      <c r="C180" s="70"/>
      <c r="D180" s="51" t="n">
        <f aca="false">IF(ISNUMBER(C180),C180*100,0)</f>
        <v>0</v>
      </c>
      <c r="E180" s="51"/>
      <c r="F180" s="51"/>
      <c r="G180" s="51" t="n">
        <v>2</v>
      </c>
    </row>
    <row r="181" customFormat="false" ht="12.75" hidden="false" customHeight="true" outlineLevel="0" collapsed="false">
      <c r="A181" s="40" t="s">
        <v>440</v>
      </c>
      <c r="B181" s="56" t="str">
        <f aca="false" t="array" ref="B181:B181">INDEX(Countries!$D$2:$D$255, MATCH($A181, Countries!$B$2:$B$255, 0))</f>
        <v>LAO</v>
      </c>
      <c r="C181" s="70"/>
      <c r="D181" s="51" t="n">
        <f aca="false">IF(ISNUMBER(C181),C181*100,0)</f>
        <v>0</v>
      </c>
      <c r="E181" s="51"/>
      <c r="F181" s="51"/>
      <c r="G181" s="51" t="n">
        <v>0</v>
      </c>
    </row>
    <row r="182" customFormat="false" ht="12.75" hidden="false" customHeight="true" outlineLevel="0" collapsed="false">
      <c r="A182" s="40" t="s">
        <v>405</v>
      </c>
      <c r="B182" s="56" t="str">
        <f aca="false" t="array" ref="B182:B182">INDEX(Countries!$D$2:$D$255, MATCH($A182, Countries!$B$2:$B$255, 0))</f>
        <v>LBN</v>
      </c>
      <c r="C182" s="70"/>
      <c r="D182" s="51" t="n">
        <f aca="false">IF(ISNUMBER(C182),C182*100,0)</f>
        <v>0</v>
      </c>
      <c r="E182" s="51"/>
      <c r="F182" s="51"/>
      <c r="G182" s="51" t="n">
        <v>2</v>
      </c>
    </row>
    <row r="183" customFormat="false" ht="12.75" hidden="false" customHeight="true" outlineLevel="0" collapsed="false">
      <c r="A183" s="40" t="s">
        <v>292</v>
      </c>
      <c r="B183" s="56" t="str">
        <f aca="false" t="array" ref="B183:B183">INDEX(Countries!$D$2:$D$255, MATCH($A183, Countries!$B$2:$B$255, 0))</f>
        <v>LBR</v>
      </c>
      <c r="C183" s="70"/>
      <c r="D183" s="51" t="n">
        <f aca="false">IF(ISNUMBER(C183),C183*100,0)</f>
        <v>0</v>
      </c>
      <c r="E183" s="51"/>
      <c r="F183" s="51"/>
      <c r="G183" s="51" t="n">
        <v>2</v>
      </c>
    </row>
    <row r="184" customFormat="false" ht="12.75" hidden="false" customHeight="true" outlineLevel="0" collapsed="false">
      <c r="A184" s="40" t="s">
        <v>319</v>
      </c>
      <c r="B184" s="56" t="str">
        <f aca="false" t="array" ref="B184:B184">INDEX(Countries!$D$2:$D$255, MATCH($A184, Countries!$B$2:$B$255, 0))</f>
        <v>LCA</v>
      </c>
      <c r="C184" s="70"/>
      <c r="D184" s="51" t="n">
        <f aca="false">IF(ISNUMBER(C184),C184*100,0)</f>
        <v>0</v>
      </c>
      <c r="E184" s="51"/>
      <c r="F184" s="51"/>
      <c r="G184" s="51" t="n">
        <v>2</v>
      </c>
    </row>
    <row r="185" customFormat="false" ht="12.75" hidden="false" customHeight="true" outlineLevel="0" collapsed="false">
      <c r="A185" s="40" t="s">
        <v>1091</v>
      </c>
      <c r="B185" s="56" t="str">
        <f aca="false" t="array" ref="B185:B185">INDEX(Countries!$D$2:$D$255, MATCH($A185, Countries!$B$2:$B$255, 0))</f>
        <v>LIE</v>
      </c>
      <c r="C185" s="70"/>
      <c r="D185" s="51" t="n">
        <f aca="false">IF(ISNUMBER(C185),C185*100,0)</f>
        <v>0</v>
      </c>
      <c r="E185" s="51"/>
      <c r="F185" s="51"/>
      <c r="G185" s="51" t="n">
        <v>0</v>
      </c>
    </row>
    <row r="186" customFormat="false" ht="12.75" hidden="false" customHeight="true" outlineLevel="0" collapsed="false">
      <c r="A186" s="40" t="s">
        <v>441</v>
      </c>
      <c r="B186" s="56" t="str">
        <f aca="false" t="array" ref="B186:B186">INDEX(Countries!$D$2:$D$255, MATCH($A186, Countries!$B$2:$B$255, 0))</f>
        <v>LSO</v>
      </c>
      <c r="C186" s="70"/>
      <c r="D186" s="51" t="n">
        <f aca="false">IF(ISNUMBER(C186),C186*100,0)</f>
        <v>0</v>
      </c>
      <c r="E186" s="51"/>
      <c r="F186" s="51"/>
      <c r="G186" s="51" t="n">
        <v>0</v>
      </c>
    </row>
    <row r="187" customFormat="false" ht="12.75" hidden="false" customHeight="true" outlineLevel="0" collapsed="false">
      <c r="A187" s="40" t="s">
        <v>442</v>
      </c>
      <c r="B187" s="56" t="str">
        <f aca="false" t="array" ref="B187:B187">INDEX(Countries!$D$2:$D$255, MATCH($A187, Countries!$B$2:$B$255, 0))</f>
        <v>LUX</v>
      </c>
      <c r="C187" s="70"/>
      <c r="D187" s="51" t="n">
        <f aca="false">IF(ISNUMBER(C187),C187*100,0)</f>
        <v>0</v>
      </c>
      <c r="E187" s="51"/>
      <c r="F187" s="51"/>
      <c r="G187" s="51" t="n">
        <v>0</v>
      </c>
    </row>
    <row r="188" customFormat="false" ht="12.75" hidden="false" customHeight="true" outlineLevel="0" collapsed="false">
      <c r="A188" s="40" t="s">
        <v>1226</v>
      </c>
      <c r="B188" s="56" t="str">
        <f aca="false" t="array" ref="B188:B188">INDEX(Countries!$D$2:$D$255, MATCH($A188, Countries!$B$2:$B$255, 0))</f>
        <v>MAF</v>
      </c>
      <c r="C188" s="70"/>
      <c r="D188" s="51" t="n">
        <f aca="false">IF(ISNUMBER(C188),C188*100,0)</f>
        <v>0</v>
      </c>
      <c r="E188" s="51"/>
      <c r="F188" s="51"/>
      <c r="G188" s="51" t="n">
        <v>2</v>
      </c>
    </row>
    <row r="189" customFormat="false" ht="12.75" hidden="false" customHeight="true" outlineLevel="0" collapsed="false">
      <c r="A189" s="40" t="s">
        <v>407</v>
      </c>
      <c r="B189" s="56" t="str">
        <f aca="false" t="array" ref="B189:B189">INDEX(Countries!$D$2:$D$255, MATCH($A189, Countries!$B$2:$B$255, 0))</f>
        <v>MCO</v>
      </c>
      <c r="C189" s="70"/>
      <c r="D189" s="51" t="n">
        <f aca="false">IF(ISNUMBER(C189),C189*100,0)</f>
        <v>0</v>
      </c>
      <c r="E189" s="51"/>
      <c r="F189" s="51"/>
      <c r="G189" s="51" t="n">
        <v>2</v>
      </c>
    </row>
    <row r="190" customFormat="false" ht="12.75" hidden="false" customHeight="true" outlineLevel="0" collapsed="false">
      <c r="A190" s="40" t="s">
        <v>443</v>
      </c>
      <c r="B190" s="56" t="str">
        <f aca="false" t="array" ref="B190:B190">INDEX(Countries!$D$2:$D$255, MATCH($A190, Countries!$B$2:$B$255, 0))</f>
        <v>MDA</v>
      </c>
      <c r="C190" s="70"/>
      <c r="D190" s="51" t="n">
        <f aca="false">IF(ISNUMBER(C190),C190*100,0)</f>
        <v>0</v>
      </c>
      <c r="E190" s="51"/>
      <c r="F190" s="51"/>
      <c r="G190" s="51" t="n">
        <v>0</v>
      </c>
    </row>
    <row r="191" customFormat="false" ht="12.75" hidden="false" customHeight="true" outlineLevel="0" collapsed="false">
      <c r="A191" s="40" t="s">
        <v>295</v>
      </c>
      <c r="B191" s="56" t="str">
        <f aca="false" t="array" ref="B191:B191">INDEX(Countries!$D$2:$D$255, MATCH($A191, Countries!$B$2:$B$255, 0))</f>
        <v>MDV</v>
      </c>
      <c r="C191" s="70"/>
      <c r="D191" s="51" t="n">
        <f aca="false">IF(ISNUMBER(C191),C191*100,0)</f>
        <v>0</v>
      </c>
      <c r="E191" s="51"/>
      <c r="F191" s="51"/>
      <c r="G191" s="51" t="n">
        <v>0</v>
      </c>
    </row>
    <row r="192" customFormat="false" ht="12.75" hidden="false" customHeight="true" outlineLevel="0" collapsed="false">
      <c r="A192" s="40" t="s">
        <v>296</v>
      </c>
      <c r="B192" s="56" t="str">
        <f aca="false" t="array" ref="B192:B192">INDEX(Countries!$D$2:$D$255, MATCH($A192, Countries!$B$2:$B$255, 0))</f>
        <v>MHL</v>
      </c>
      <c r="C192" s="70"/>
      <c r="D192" s="51" t="n">
        <f aca="false">IF(ISNUMBER(C192),C192*100,0)</f>
        <v>0</v>
      </c>
      <c r="E192" s="51"/>
      <c r="F192" s="51"/>
      <c r="G192" s="51" t="n">
        <v>2</v>
      </c>
    </row>
    <row r="193" customFormat="false" ht="12.75" hidden="false" customHeight="true" outlineLevel="0" collapsed="false">
      <c r="A193" s="40" t="s">
        <v>444</v>
      </c>
      <c r="B193" s="56" t="str">
        <f aca="false" t="array" ref="B193:B193">INDEX(Countries!$D$2:$D$255, MATCH($A193, Countries!$B$2:$B$255, 0))</f>
        <v>MKD</v>
      </c>
      <c r="C193" s="70"/>
      <c r="D193" s="51" t="n">
        <f aca="false">IF(ISNUMBER(C193),C193*100,0)</f>
        <v>0</v>
      </c>
      <c r="E193" s="51"/>
      <c r="F193" s="51"/>
      <c r="G193" s="51" t="n">
        <v>0</v>
      </c>
    </row>
    <row r="194" customFormat="false" ht="12.75" hidden="false" customHeight="true" outlineLevel="0" collapsed="false">
      <c r="A194" s="40" t="s">
        <v>445</v>
      </c>
      <c r="B194" s="56" t="str">
        <f aca="false" t="array" ref="B194:B194">INDEX(Countries!$D$2:$D$255, MATCH($A194, Countries!$B$2:$B$255, 0))</f>
        <v>MLI</v>
      </c>
      <c r="C194" s="70"/>
      <c r="D194" s="51" t="n">
        <f aca="false">IF(ISNUMBER(C194),C194*100,0)</f>
        <v>0</v>
      </c>
      <c r="E194" s="51"/>
      <c r="F194" s="51"/>
      <c r="G194" s="51" t="n">
        <v>0</v>
      </c>
    </row>
    <row r="195" customFormat="false" ht="12.75" hidden="false" customHeight="true" outlineLevel="0" collapsed="false">
      <c r="A195" s="40" t="s">
        <v>303</v>
      </c>
      <c r="B195" s="56" t="str">
        <f aca="false" t="array" ref="B195:B195">INDEX(Countries!$D$2:$D$255, MATCH($A195, Countries!$B$2:$B$255, 0))</f>
        <v>MMR</v>
      </c>
      <c r="C195" s="70"/>
      <c r="D195" s="51" t="n">
        <f aca="false">IF(ISNUMBER(C195),C195*100,0)</f>
        <v>0</v>
      </c>
      <c r="E195" s="51"/>
      <c r="F195" s="51"/>
      <c r="G195" s="51" t="n">
        <v>2</v>
      </c>
    </row>
    <row r="196" customFormat="false" ht="12.75" hidden="false" customHeight="true" outlineLevel="0" collapsed="false">
      <c r="A196" s="40" t="s">
        <v>446</v>
      </c>
      <c r="B196" s="56" t="str">
        <f aca="false" t="array" ref="B196:B196">INDEX(Countries!$D$2:$D$255, MATCH($A196, Countries!$B$2:$B$255, 0))</f>
        <v>MNG</v>
      </c>
      <c r="C196" s="70"/>
      <c r="D196" s="51" t="n">
        <f aca="false">IF(ISNUMBER(C196),C196*100,0)</f>
        <v>0</v>
      </c>
      <c r="E196" s="51"/>
      <c r="F196" s="51"/>
      <c r="G196" s="51" t="n">
        <v>0</v>
      </c>
    </row>
    <row r="197" customFormat="false" ht="12.75" hidden="false" customHeight="true" outlineLevel="0" collapsed="false">
      <c r="A197" s="40" t="s">
        <v>302</v>
      </c>
      <c r="B197" s="56" t="str">
        <f aca="false" t="array" ref="B197:B197">INDEX(Countries!$D$2:$D$255, MATCH($A197, Countries!$B$2:$B$255, 0))</f>
        <v>MOZ</v>
      </c>
      <c r="C197" s="70"/>
      <c r="D197" s="51" t="n">
        <f aca="false">IF(ISNUMBER(C197),C197*100,0)</f>
        <v>0</v>
      </c>
      <c r="E197" s="51"/>
      <c r="F197" s="51"/>
      <c r="G197" s="51" t="n">
        <v>2</v>
      </c>
    </row>
    <row r="198" customFormat="false" ht="12.75" hidden="false" customHeight="true" outlineLevel="0" collapsed="false">
      <c r="A198" s="40" t="s">
        <v>373</v>
      </c>
      <c r="B198" s="56" t="str">
        <f aca="false" t="array" ref="B198:B198">INDEX(Countries!$D$2:$D$255, MATCH($A198, Countries!$B$2:$B$255, 0))</f>
        <v>MSR</v>
      </c>
      <c r="C198" s="70"/>
      <c r="D198" s="51" t="n">
        <f aca="false">IF(ISNUMBER(C198),C198*100,0)</f>
        <v>0</v>
      </c>
      <c r="E198" s="51"/>
      <c r="F198" s="51"/>
      <c r="G198" s="51" t="n">
        <v>2</v>
      </c>
    </row>
    <row r="199" customFormat="false" ht="12.75" hidden="false" customHeight="true" outlineLevel="0" collapsed="false">
      <c r="A199" s="40" t="s">
        <v>297</v>
      </c>
      <c r="B199" s="56" t="str">
        <f aca="false" t="array" ref="B199:B199">INDEX(Countries!$D$2:$D$255, MATCH($A199, Countries!$B$2:$B$255, 0))</f>
        <v>MTQ</v>
      </c>
      <c r="C199" s="70"/>
      <c r="D199" s="51" t="n">
        <f aca="false">IF(ISNUMBER(C199),C199*100,0)</f>
        <v>0</v>
      </c>
      <c r="E199" s="51"/>
      <c r="F199" s="51"/>
      <c r="G199" s="51" t="n">
        <v>2</v>
      </c>
    </row>
    <row r="200" customFormat="false" ht="12.75" hidden="false" customHeight="true" outlineLevel="0" collapsed="false">
      <c r="A200" s="40" t="s">
        <v>299</v>
      </c>
      <c r="B200" s="56" t="str">
        <f aca="false" t="array" ref="B200:B200">INDEX(Countries!$D$2:$D$255, MATCH($A200, Countries!$B$2:$B$255, 0))</f>
        <v>MUS</v>
      </c>
      <c r="C200" s="70"/>
      <c r="D200" s="51" t="n">
        <f aca="false">IF(ISNUMBER(C200),C200*100,0)</f>
        <v>0</v>
      </c>
      <c r="E200" s="51"/>
      <c r="F200" s="51"/>
      <c r="G200" s="51" t="n">
        <v>2</v>
      </c>
    </row>
    <row r="201" customFormat="false" ht="12.75" hidden="false" customHeight="true" outlineLevel="0" collapsed="false">
      <c r="A201" s="40" t="s">
        <v>447</v>
      </c>
      <c r="B201" s="56" t="str">
        <f aca="false" t="array" ref="B201:B201">INDEX(Countries!$D$2:$D$255, MATCH($A201, Countries!$B$2:$B$255, 0))</f>
        <v>MWI</v>
      </c>
      <c r="C201" s="70"/>
      <c r="D201" s="51" t="n">
        <f aca="false">IF(ISNUMBER(C201),C201*100,0)</f>
        <v>0</v>
      </c>
      <c r="E201" s="51"/>
      <c r="F201" s="51"/>
      <c r="G201" s="51" t="n">
        <v>0</v>
      </c>
    </row>
    <row r="202" customFormat="false" ht="12.75" hidden="false" customHeight="true" outlineLevel="0" collapsed="false">
      <c r="A202" s="40" t="s">
        <v>294</v>
      </c>
      <c r="B202" s="56" t="str">
        <f aca="false" t="array" ref="B202:B202">INDEX(Countries!$D$2:$D$255, MATCH($A202, Countries!$B$2:$B$255, 0))</f>
        <v>MYS</v>
      </c>
      <c r="C202" s="70"/>
      <c r="D202" s="51" t="n">
        <f aca="false">IF(ISNUMBER(C202),C202*100,0)</f>
        <v>0</v>
      </c>
      <c r="E202" s="51"/>
      <c r="F202" s="51"/>
      <c r="G202" s="51" t="n">
        <v>2</v>
      </c>
    </row>
    <row r="203" customFormat="false" ht="12.75" hidden="false" customHeight="true" outlineLevel="0" collapsed="false">
      <c r="A203" s="40" t="s">
        <v>300</v>
      </c>
      <c r="B203" s="56" t="str">
        <f aca="false" t="array" ref="B203:B203">INDEX(Countries!$D$2:$D$255, MATCH($A203, Countries!$B$2:$B$255, 0))</f>
        <v>MYT</v>
      </c>
      <c r="C203" s="70"/>
      <c r="D203" s="51" t="n">
        <f aca="false">IF(ISNUMBER(C203),C203*100,0)</f>
        <v>0</v>
      </c>
      <c r="E203" s="51"/>
      <c r="F203" s="51"/>
      <c r="G203" s="51" t="n">
        <v>2</v>
      </c>
    </row>
    <row r="204" customFormat="false" ht="12.75" hidden="false" customHeight="true" outlineLevel="0" collapsed="false">
      <c r="A204" s="40" t="s">
        <v>448</v>
      </c>
      <c r="B204" s="56" t="str">
        <f aca="false" t="array" ref="B204:B204">INDEX(Countries!$D$2:$D$255, MATCH($A204, Countries!$B$2:$B$255, 0))</f>
        <v>NER</v>
      </c>
      <c r="C204" s="70"/>
      <c r="D204" s="51" t="n">
        <f aca="false">IF(ISNUMBER(C204),C204*100,0)</f>
        <v>0</v>
      </c>
      <c r="E204" s="51"/>
      <c r="F204" s="51"/>
      <c r="G204" s="51" t="n">
        <v>0</v>
      </c>
    </row>
    <row r="205" customFormat="false" ht="12.75" hidden="false" customHeight="true" outlineLevel="0" collapsed="false">
      <c r="A205" s="40" t="s">
        <v>1162</v>
      </c>
      <c r="B205" s="56" t="str">
        <f aca="false" t="array" ref="B205:B205">INDEX(Countries!$D$2:$D$255, MATCH($A205, Countries!$B$2:$B$255, 0))</f>
        <v>NFK</v>
      </c>
      <c r="C205" s="70"/>
      <c r="D205" s="51" t="n">
        <f aca="false">IF(ISNUMBER(C205),C205*100,0)</f>
        <v>0</v>
      </c>
      <c r="E205" s="51"/>
      <c r="F205" s="51"/>
      <c r="G205" s="51" t="n">
        <v>1</v>
      </c>
    </row>
    <row r="206" customFormat="false" ht="12.75" hidden="false" customHeight="true" outlineLevel="0" collapsed="false">
      <c r="A206" s="40" t="s">
        <v>307</v>
      </c>
      <c r="B206" s="56" t="str">
        <f aca="false" t="array" ref="B206:B206">INDEX(Countries!$D$2:$D$255, MATCH($A206, Countries!$B$2:$B$255, 0))</f>
        <v>NGA</v>
      </c>
      <c r="C206" s="70"/>
      <c r="D206" s="51" t="n">
        <f aca="false">IF(ISNUMBER(C206),C206*100,0)</f>
        <v>0</v>
      </c>
      <c r="E206" s="51"/>
      <c r="F206" s="51"/>
      <c r="G206" s="51" t="n">
        <v>2</v>
      </c>
    </row>
    <row r="207" customFormat="false" ht="12.75" hidden="false" customHeight="true" outlineLevel="0" collapsed="false">
      <c r="A207" s="40" t="s">
        <v>412</v>
      </c>
      <c r="B207" s="56" t="str">
        <f aca="false" t="array" ref="B207:B207">INDEX(Countries!$D$2:$D$255, MATCH($A207, Countries!$B$2:$B$255, 0))</f>
        <v>NIU</v>
      </c>
      <c r="C207" s="70"/>
      <c r="D207" s="51" t="n">
        <f aca="false">IF(ISNUMBER(C207),C207*100,0)</f>
        <v>0</v>
      </c>
      <c r="E207" s="51"/>
      <c r="F207" s="51"/>
      <c r="G207" s="51" t="n">
        <v>2</v>
      </c>
    </row>
    <row r="208" customFormat="false" ht="12.75" hidden="false" customHeight="true" outlineLevel="0" collapsed="false">
      <c r="A208" s="40" t="s">
        <v>449</v>
      </c>
      <c r="B208" s="56" t="str">
        <f aca="false" t="array" ref="B208:B208">INDEX(Countries!$D$2:$D$255, MATCH($A208, Countries!$B$2:$B$255, 0))</f>
        <v>NPL</v>
      </c>
      <c r="C208" s="70"/>
      <c r="D208" s="51" t="n">
        <f aca="false">IF(ISNUMBER(C208),C208*100,0)</f>
        <v>0</v>
      </c>
      <c r="E208" s="51"/>
      <c r="F208" s="51"/>
      <c r="G208" s="51" t="n">
        <v>0</v>
      </c>
    </row>
    <row r="209" customFormat="false" ht="12.75" hidden="false" customHeight="true" outlineLevel="0" collapsed="false">
      <c r="A209" s="40" t="s">
        <v>411</v>
      </c>
      <c r="B209" s="56" t="str">
        <f aca="false" t="array" ref="B209:B209">INDEX(Countries!$D$2:$D$255, MATCH($A209, Countries!$B$2:$B$255, 0))</f>
        <v>NRU</v>
      </c>
      <c r="C209" s="70"/>
      <c r="D209" s="51" t="n">
        <f aca="false">IF(ISNUMBER(C209),C209*100,0)</f>
        <v>0</v>
      </c>
      <c r="E209" s="51"/>
      <c r="F209" s="51"/>
      <c r="G209" s="51" t="n">
        <v>1</v>
      </c>
    </row>
    <row r="210" customFormat="false" ht="12.75" hidden="false" customHeight="true" outlineLevel="0" collapsed="false">
      <c r="A210" s="40" t="s">
        <v>414</v>
      </c>
      <c r="B210" s="56" t="str">
        <f aca="false" t="array" ref="B210:B210">INDEX(Countries!$D$2:$D$255, MATCH($A210, Countries!$B$2:$B$255, 0))</f>
        <v>PCN</v>
      </c>
      <c r="C210" s="70"/>
      <c r="D210" s="51" t="n">
        <f aca="false">IF(ISNUMBER(C210),C210*100,0)</f>
        <v>0</v>
      </c>
      <c r="E210" s="51"/>
      <c r="F210" s="51"/>
      <c r="G210" s="51" t="n">
        <v>1</v>
      </c>
    </row>
    <row r="211" customFormat="false" ht="12.75" hidden="false" customHeight="true" outlineLevel="0" collapsed="false">
      <c r="A211" s="40" t="s">
        <v>310</v>
      </c>
      <c r="B211" s="56" t="str">
        <f aca="false" t="array" ref="B211:B211">INDEX(Countries!$D$2:$D$255, MATCH($A211, Countries!$B$2:$B$255, 0))</f>
        <v>PLW</v>
      </c>
      <c r="C211" s="70"/>
      <c r="D211" s="51" t="n">
        <f aca="false">IF(ISNUMBER(C211),C211*100,0)</f>
        <v>0</v>
      </c>
      <c r="E211" s="51"/>
      <c r="F211" s="51"/>
      <c r="G211" s="51" t="n">
        <v>2</v>
      </c>
    </row>
    <row r="212" customFormat="false" ht="12.75" hidden="false" customHeight="true" outlineLevel="0" collapsed="false">
      <c r="A212" s="40" t="s">
        <v>312</v>
      </c>
      <c r="B212" s="56" t="str">
        <f aca="false" t="array" ref="B212:B212">INDEX(Countries!$D$2:$D$255, MATCH($A212, Countries!$B$2:$B$255, 0))</f>
        <v>PNG</v>
      </c>
      <c r="C212" s="70"/>
      <c r="D212" s="51" t="n">
        <f aca="false">IF(ISNUMBER(C212),C212*100,0)</f>
        <v>0</v>
      </c>
      <c r="E212" s="51"/>
      <c r="F212" s="51"/>
      <c r="G212" s="51" t="n">
        <v>2</v>
      </c>
    </row>
    <row r="213" customFormat="false" ht="12.75" hidden="false" customHeight="true" outlineLevel="0" collapsed="false">
      <c r="A213" s="40" t="s">
        <v>450</v>
      </c>
      <c r="B213" s="56" t="str">
        <f aca="false" t="array" ref="B213:B213">INDEX(Countries!$D$2:$D$255, MATCH($A213, Countries!$B$2:$B$255, 0))</f>
        <v>PRY</v>
      </c>
      <c r="C213" s="70"/>
      <c r="D213" s="51" t="n">
        <f aca="false">IF(ISNUMBER(C213),C213*100,0)</f>
        <v>0</v>
      </c>
      <c r="E213" s="51"/>
      <c r="F213" s="51"/>
      <c r="G213" s="51" t="n">
        <v>0</v>
      </c>
    </row>
    <row r="214" customFormat="false" ht="12.75" hidden="false" customHeight="true" outlineLevel="0" collapsed="false">
      <c r="A214" s="40" t="s">
        <v>1177</v>
      </c>
      <c r="B214" s="56" t="str">
        <f aca="false" t="array" ref="B214:B214">INDEX(Countries!$D$2:$D$255, MATCH($A214, Countries!$B$2:$B$255, 0))</f>
        <v>PSE</v>
      </c>
      <c r="C214" s="70"/>
      <c r="D214" s="51" t="n">
        <f aca="false">IF(ISNUMBER(C214),C214*100,0)</f>
        <v>0</v>
      </c>
      <c r="E214" s="51"/>
      <c r="F214" s="51"/>
      <c r="G214" s="51" t="n">
        <v>2</v>
      </c>
    </row>
    <row r="215" customFormat="false" ht="12.75" hidden="false" customHeight="true" outlineLevel="0" collapsed="false">
      <c r="A215" s="40" t="s">
        <v>274</v>
      </c>
      <c r="B215" s="56" t="str">
        <f aca="false" t="array" ref="B215:B215">INDEX(Countries!$D$2:$D$255, MATCH($A215, Countries!$B$2:$B$255, 0))</f>
        <v>PYF</v>
      </c>
      <c r="C215" s="70"/>
      <c r="D215" s="51" t="n">
        <f aca="false">IF(ISNUMBER(C215),C215*100,0)</f>
        <v>0</v>
      </c>
      <c r="E215" s="51"/>
      <c r="F215" s="51"/>
      <c r="G215" s="51" t="n">
        <v>2</v>
      </c>
    </row>
    <row r="216" customFormat="false" ht="12.75" hidden="false" customHeight="true" outlineLevel="0" collapsed="false">
      <c r="A216" s="40" t="s">
        <v>416</v>
      </c>
      <c r="B216" s="56" t="str">
        <f aca="false" t="array" ref="B216:B216">INDEX(Countries!$D$2:$D$255, MATCH($A216, Countries!$B$2:$B$255, 0))</f>
        <v>REU</v>
      </c>
      <c r="C216" s="70"/>
      <c r="D216" s="51" t="n">
        <f aca="false">IF(ISNUMBER(C216),C216*100,0)</f>
        <v>0</v>
      </c>
      <c r="E216" s="51"/>
      <c r="F216" s="51"/>
      <c r="G216" s="51" t="n">
        <v>2</v>
      </c>
    </row>
    <row r="217" customFormat="false" ht="12.75" hidden="false" customHeight="true" outlineLevel="0" collapsed="false">
      <c r="A217" s="40" t="s">
        <v>451</v>
      </c>
      <c r="B217" s="56" t="str">
        <f aca="false" t="array" ref="B217:B217">INDEX(Countries!$D$2:$D$255, MATCH($A217, Countries!$B$2:$B$255, 0))</f>
        <v>RWA</v>
      </c>
      <c r="C217" s="70"/>
      <c r="D217" s="51" t="n">
        <f aca="false">IF(ISNUMBER(C217),C217*100,0)</f>
        <v>0</v>
      </c>
      <c r="E217" s="51"/>
      <c r="F217" s="51"/>
      <c r="G217" s="51" t="n">
        <v>0</v>
      </c>
    </row>
    <row r="218" customFormat="false" ht="12.75" hidden="false" customHeight="true" outlineLevel="0" collapsed="false">
      <c r="A218" s="40" t="s">
        <v>325</v>
      </c>
      <c r="B218" s="56" t="str">
        <f aca="false" t="array" ref="B218:B218">INDEX(Countries!$D$2:$D$255, MATCH($A218, Countries!$B$2:$B$255, 0))</f>
        <v>SEN</v>
      </c>
      <c r="C218" s="70"/>
      <c r="D218" s="51" t="n">
        <f aca="false">IF(ISNUMBER(C218),C218*100,0)</f>
        <v>0</v>
      </c>
      <c r="E218" s="51"/>
      <c r="F218" s="51"/>
      <c r="G218" s="51" t="n">
        <v>2</v>
      </c>
    </row>
    <row r="219" customFormat="false" ht="12.75" hidden="false" customHeight="true" outlineLevel="0" collapsed="false">
      <c r="A219" s="40" t="s">
        <v>328</v>
      </c>
      <c r="B219" s="56" t="str">
        <f aca="false" t="array" ref="B219:B219">INDEX(Countries!$D$2:$D$255, MATCH($A219, Countries!$B$2:$B$255, 0))</f>
        <v>SGP</v>
      </c>
      <c r="C219" s="70"/>
      <c r="D219" s="51" t="n">
        <f aca="false">IF(ISNUMBER(C219),C219*100,0)</f>
        <v>0</v>
      </c>
      <c r="E219" s="51"/>
      <c r="F219" s="51"/>
      <c r="G219" s="51" t="n">
        <v>2</v>
      </c>
    </row>
    <row r="220" customFormat="false" ht="12.75" hidden="false" customHeight="true" outlineLevel="0" collapsed="false">
      <c r="A220" s="40" t="s">
        <v>1258</v>
      </c>
      <c r="B220" s="56" t="str">
        <f aca="false" t="array" ref="B220:B220">INDEX(Countries!$D$2:$D$255, MATCH($A220, Countries!$B$2:$B$255, 0))</f>
        <v>SGS</v>
      </c>
      <c r="C220" s="70"/>
      <c r="D220" s="51" t="n">
        <f aca="false">IF(ISNUMBER(C220),C220*100,0)</f>
        <v>0</v>
      </c>
      <c r="E220" s="51"/>
      <c r="F220" s="51"/>
      <c r="G220" s="51" t="n">
        <v>2</v>
      </c>
    </row>
    <row r="221" customFormat="false" ht="12.75" hidden="false" customHeight="true" outlineLevel="0" collapsed="false">
      <c r="A221" s="40" t="s">
        <v>418</v>
      </c>
      <c r="B221" s="56" t="str">
        <f aca="false" t="array" ref="B221:B221">INDEX(Countries!$D$2:$D$255, MATCH($A221, Countries!$B$2:$B$255, 0))</f>
        <v>SHN</v>
      </c>
      <c r="C221" s="70"/>
      <c r="D221" s="51" t="n">
        <f aca="false">IF(ISNUMBER(C221),C221*100,0)</f>
        <v>0</v>
      </c>
      <c r="E221" s="51"/>
      <c r="F221" s="51"/>
      <c r="G221" s="51" t="n">
        <v>2</v>
      </c>
    </row>
    <row r="222" customFormat="false" ht="12.75" hidden="false" customHeight="true" outlineLevel="0" collapsed="false">
      <c r="A222" s="40" t="s">
        <v>1277</v>
      </c>
      <c r="B222" s="56" t="str">
        <f aca="false" t="array" ref="B222:B222">INDEX(Countries!$D$2:$D$255, MATCH($A222, Countries!$B$2:$B$255, 0))</f>
        <v>SJM</v>
      </c>
      <c r="C222" s="70"/>
      <c r="D222" s="51" t="n">
        <f aca="false">IF(ISNUMBER(C222),C222*100,0)</f>
        <v>0</v>
      </c>
      <c r="E222" s="51"/>
      <c r="F222" s="51"/>
      <c r="G222" s="51" t="n">
        <v>2</v>
      </c>
    </row>
    <row r="223" customFormat="false" ht="12.75" hidden="false" customHeight="true" outlineLevel="0" collapsed="false">
      <c r="A223" s="40" t="s">
        <v>330</v>
      </c>
      <c r="B223" s="56" t="str">
        <f aca="false" t="array" ref="B223:B223">INDEX(Countries!$D$2:$D$255, MATCH($A223, Countries!$B$2:$B$255, 0))</f>
        <v>SLB</v>
      </c>
      <c r="C223" s="70"/>
      <c r="D223" s="51" t="n">
        <f aca="false">IF(ISNUMBER(C223),C223*100,0)</f>
        <v>0</v>
      </c>
      <c r="E223" s="51"/>
      <c r="F223" s="51"/>
      <c r="G223" s="51" t="n">
        <v>2</v>
      </c>
    </row>
    <row r="224" customFormat="false" ht="12.75" hidden="false" customHeight="true" outlineLevel="0" collapsed="false">
      <c r="A224" s="40" t="s">
        <v>327</v>
      </c>
      <c r="B224" s="56" t="str">
        <f aca="false" t="array" ref="B224:B224">INDEX(Countries!$D$2:$D$255, MATCH($A224, Countries!$B$2:$B$255, 0))</f>
        <v>SLE</v>
      </c>
      <c r="C224" s="70"/>
      <c r="D224" s="51" t="n">
        <f aca="false">IF(ISNUMBER(C224),C224*100,0)</f>
        <v>0</v>
      </c>
      <c r="E224" s="51"/>
      <c r="F224" s="51"/>
      <c r="G224" s="51" t="n">
        <v>2</v>
      </c>
    </row>
    <row r="225" customFormat="false" ht="12.75" hidden="false" customHeight="true" outlineLevel="0" collapsed="false">
      <c r="A225" s="40" t="s">
        <v>269</v>
      </c>
      <c r="B225" s="56" t="str">
        <f aca="false" t="array" ref="B225:B225">INDEX(Countries!$D$2:$D$255, MATCH($A225, Countries!$B$2:$B$255, 0))</f>
        <v>SLV</v>
      </c>
      <c r="C225" s="70"/>
      <c r="D225" s="51" t="n">
        <f aca="false">IF(ISNUMBER(C225),C225*100,0)</f>
        <v>0</v>
      </c>
      <c r="E225" s="51"/>
      <c r="F225" s="51"/>
      <c r="G225" s="51" t="n">
        <v>2</v>
      </c>
    </row>
    <row r="226" customFormat="false" ht="12.75" hidden="false" customHeight="true" outlineLevel="0" collapsed="false">
      <c r="A226" s="40" t="s">
        <v>1231</v>
      </c>
      <c r="B226" s="56" t="str">
        <f aca="false" t="array" ref="B226:B226">INDEX(Countries!$D$2:$D$255, MATCH($A226, Countries!$B$2:$B$255, 0))</f>
        <v>SMR</v>
      </c>
      <c r="C226" s="70"/>
      <c r="D226" s="51" t="n">
        <f aca="false">IF(ISNUMBER(C226),C226*100,0)</f>
        <v>0</v>
      </c>
      <c r="E226" s="51"/>
      <c r="F226" s="51"/>
      <c r="G226" s="51" t="n">
        <v>0</v>
      </c>
    </row>
    <row r="227" customFormat="false" ht="12.75" hidden="false" customHeight="true" outlineLevel="0" collapsed="false">
      <c r="A227" s="40" t="s">
        <v>419</v>
      </c>
      <c r="B227" s="56" t="str">
        <f aca="false" t="array" ref="B227:B227">INDEX(Countries!$D$2:$D$255, MATCH($A227, Countries!$B$2:$B$255, 0))</f>
        <v>SPM</v>
      </c>
      <c r="C227" s="70"/>
      <c r="D227" s="51" t="n">
        <f aca="false">IF(ISNUMBER(C227),C227*100,0)</f>
        <v>0</v>
      </c>
      <c r="E227" s="51"/>
      <c r="F227" s="51"/>
      <c r="G227" s="51" t="n">
        <v>2</v>
      </c>
    </row>
    <row r="228" customFormat="false" ht="12.75" hidden="false" customHeight="true" outlineLevel="0" collapsed="false">
      <c r="A228" s="40" t="s">
        <v>452</v>
      </c>
      <c r="B228" s="56" t="str">
        <f aca="false" t="array" ref="B228:B228">INDEX(Countries!$D$2:$D$255, MATCH($A228, Countries!$B$2:$B$255, 0))</f>
        <v>SRB</v>
      </c>
      <c r="C228" s="70"/>
      <c r="D228" s="51" t="n">
        <f aca="false">IF(ISNUMBER(C228),C228*100,0)</f>
        <v>0</v>
      </c>
      <c r="E228" s="51"/>
      <c r="F228" s="51"/>
      <c r="G228" s="51" t="n">
        <v>0</v>
      </c>
    </row>
    <row r="229" customFormat="false" ht="12.75" hidden="false" customHeight="true" outlineLevel="0" collapsed="false">
      <c r="A229" s="40" t="s">
        <v>1264</v>
      </c>
      <c r="B229" s="56" t="str">
        <f aca="false" t="array" ref="B229:B229">INDEX(Countries!$D$2:$D$255, MATCH($A229, Countries!$B$2:$B$255, 0))</f>
        <v>SSD</v>
      </c>
      <c r="C229" s="70"/>
      <c r="D229" s="51" t="n">
        <f aca="false">IF(ISNUMBER(C229),C229*100,0)</f>
        <v>0</v>
      </c>
      <c r="E229" s="51"/>
      <c r="F229" s="51"/>
      <c r="G229" s="51" t="n">
        <v>0</v>
      </c>
    </row>
    <row r="230" customFormat="false" ht="12.75" hidden="false" customHeight="true" outlineLevel="0" collapsed="false">
      <c r="A230" s="40" t="s">
        <v>323</v>
      </c>
      <c r="B230" s="56" t="str">
        <f aca="false" t="array" ref="B230:B230">INDEX(Countries!$D$2:$D$255, MATCH($A230, Countries!$B$2:$B$255, 0))</f>
        <v>STP</v>
      </c>
      <c r="C230" s="70"/>
      <c r="D230" s="51" t="n">
        <f aca="false">IF(ISNUMBER(C230),C230*100,0)</f>
        <v>0</v>
      </c>
      <c r="E230" s="51"/>
      <c r="F230" s="51"/>
      <c r="G230" s="51" t="n">
        <v>2</v>
      </c>
    </row>
    <row r="231" customFormat="false" ht="12.75" hidden="false" customHeight="true" outlineLevel="0" collapsed="false">
      <c r="A231" s="40" t="s">
        <v>453</v>
      </c>
      <c r="B231" s="56" t="str">
        <f aca="false" t="array" ref="B231:B231">INDEX(Countries!$D$2:$D$255, MATCH($A231, Countries!$B$2:$B$255, 0))</f>
        <v>SVK</v>
      </c>
      <c r="C231" s="70"/>
      <c r="D231" s="51" t="n">
        <f aca="false">IF(ISNUMBER(C231),C231*100,0)</f>
        <v>0</v>
      </c>
      <c r="E231" s="51"/>
      <c r="F231" s="51"/>
      <c r="G231" s="51" t="n">
        <v>0</v>
      </c>
    </row>
    <row r="232" customFormat="false" ht="12.75" hidden="false" customHeight="true" outlineLevel="0" collapsed="false">
      <c r="A232" s="40" t="s">
        <v>454</v>
      </c>
      <c r="B232" s="56" t="str">
        <f aca="false" t="array" ref="B232:B232">INDEX(Countries!$D$2:$D$255, MATCH($A232, Countries!$B$2:$B$255, 0))</f>
        <v>SWZ</v>
      </c>
      <c r="C232" s="70"/>
      <c r="D232" s="51" t="n">
        <f aca="false">IF(ISNUMBER(C232),C232*100,0)</f>
        <v>0</v>
      </c>
      <c r="E232" s="51"/>
      <c r="F232" s="51"/>
      <c r="G232" s="51" t="n">
        <v>0</v>
      </c>
    </row>
    <row r="233" customFormat="false" ht="12.75" hidden="false" customHeight="true" outlineLevel="0" collapsed="false">
      <c r="A233" s="40" t="s">
        <v>329</v>
      </c>
      <c r="B233" s="56" t="str">
        <f aca="false" t="array" ref="B233:B233">INDEX(Countries!$D$2:$D$255, MATCH($A233, Countries!$B$2:$B$255, 0))</f>
        <v>SXM</v>
      </c>
      <c r="C233" s="70"/>
      <c r="D233" s="51" t="n">
        <f aca="false">IF(ISNUMBER(C233),C233*100,0)</f>
        <v>0</v>
      </c>
      <c r="E233" s="51"/>
      <c r="F233" s="51"/>
      <c r="G233" s="51" t="n">
        <v>2</v>
      </c>
    </row>
    <row r="234" customFormat="false" ht="12.75" hidden="false" customHeight="true" outlineLevel="0" collapsed="false">
      <c r="A234" s="40" t="s">
        <v>326</v>
      </c>
      <c r="B234" s="56" t="str">
        <f aca="false" t="array" ref="B234:B234">INDEX(Countries!$D$2:$D$255, MATCH($A234, Countries!$B$2:$B$255, 0))</f>
        <v>SYC</v>
      </c>
      <c r="C234" s="70"/>
      <c r="D234" s="51" t="n">
        <f aca="false">IF(ISNUMBER(C234),C234*100,0)</f>
        <v>0</v>
      </c>
      <c r="E234" s="51"/>
      <c r="F234" s="51"/>
      <c r="G234" s="51" t="n">
        <v>2</v>
      </c>
    </row>
    <row r="235" customFormat="false" ht="12.75" hidden="false" customHeight="true" outlineLevel="0" collapsed="false">
      <c r="A235" s="40" t="s">
        <v>420</v>
      </c>
      <c r="B235" s="56" t="str">
        <f aca="false" t="array" ref="B235:B235">INDEX(Countries!$D$2:$D$255, MATCH($A235, Countries!$B$2:$B$255, 0))</f>
        <v>SYR</v>
      </c>
      <c r="C235" s="70"/>
      <c r="D235" s="51" t="n">
        <f aca="false">IF(ISNUMBER(C235),C235*100,0)</f>
        <v>0</v>
      </c>
      <c r="E235" s="51"/>
      <c r="F235" s="51"/>
      <c r="G235" s="51" t="n">
        <v>2</v>
      </c>
    </row>
    <row r="236" customFormat="false" ht="12.75" hidden="false" customHeight="true" outlineLevel="0" collapsed="false">
      <c r="A236" s="40" t="s">
        <v>343</v>
      </c>
      <c r="B236" s="56" t="str">
        <f aca="false" t="array" ref="B236:B236">INDEX(Countries!$D$2:$D$255, MATCH($A236, Countries!$B$2:$B$255, 0))</f>
        <v>TCA</v>
      </c>
      <c r="C236" s="70"/>
      <c r="D236" s="51" t="n">
        <f aca="false">IF(ISNUMBER(C236),C236*100,0)</f>
        <v>0</v>
      </c>
      <c r="E236" s="51"/>
      <c r="F236" s="51"/>
      <c r="G236" s="51" t="n">
        <v>2</v>
      </c>
    </row>
    <row r="237" customFormat="false" ht="12.75" hidden="false" customHeight="true" outlineLevel="0" collapsed="false">
      <c r="A237" s="40" t="s">
        <v>455</v>
      </c>
      <c r="B237" s="56" t="str">
        <f aca="false" t="array" ref="B237:B237">INDEX(Countries!$D$2:$D$255, MATCH($A237, Countries!$B$2:$B$255, 0))</f>
        <v>TCD</v>
      </c>
      <c r="C237" s="70"/>
      <c r="D237" s="51" t="n">
        <f aca="false">IF(ISNUMBER(C237),C237*100,0)</f>
        <v>0</v>
      </c>
      <c r="E237" s="51"/>
      <c r="F237" s="51"/>
      <c r="G237" s="51" t="n">
        <v>0</v>
      </c>
    </row>
    <row r="238" customFormat="false" ht="12.75" hidden="false" customHeight="true" outlineLevel="0" collapsed="false">
      <c r="A238" s="40" t="s">
        <v>340</v>
      </c>
      <c r="B238" s="56" t="str">
        <f aca="false" t="array" ref="B238:B238">INDEX(Countries!$D$2:$D$255, MATCH($A238, Countries!$B$2:$B$255, 0))</f>
        <v>TGO</v>
      </c>
      <c r="C238" s="70"/>
      <c r="D238" s="51" t="n">
        <f aca="false">IF(ISNUMBER(C238),C238*100,0)</f>
        <v>0</v>
      </c>
      <c r="E238" s="51"/>
      <c r="F238" s="51"/>
      <c r="G238" s="51" t="n">
        <v>2</v>
      </c>
    </row>
    <row r="239" customFormat="false" ht="12.75" hidden="false" customHeight="true" outlineLevel="0" collapsed="false">
      <c r="A239" s="40" t="s">
        <v>338</v>
      </c>
      <c r="B239" s="56" t="str">
        <f aca="false" t="array" ref="B239:B239">INDEX(Countries!$D$2:$D$255, MATCH($A239, Countries!$B$2:$B$255, 0))</f>
        <v>THA</v>
      </c>
      <c r="C239" s="70"/>
      <c r="D239" s="51" t="n">
        <f aca="false">IF(ISNUMBER(C239),C239*100,0)</f>
        <v>0</v>
      </c>
      <c r="E239" s="51"/>
      <c r="F239" s="51"/>
      <c r="G239" s="51" t="n">
        <v>2</v>
      </c>
    </row>
    <row r="240" customFormat="false" ht="12.75" hidden="false" customHeight="true" outlineLevel="0" collapsed="false">
      <c r="A240" s="40" t="s">
        <v>456</v>
      </c>
      <c r="B240" s="56" t="str">
        <f aca="false" t="array" ref="B240:B240">INDEX(Countries!$D$2:$D$255, MATCH($A240, Countries!$B$2:$B$255, 0))</f>
        <v>TJK</v>
      </c>
      <c r="C240" s="70"/>
      <c r="D240" s="51" t="n">
        <f aca="false">IF(ISNUMBER(C240),C240*100,0)</f>
        <v>0</v>
      </c>
      <c r="E240" s="51"/>
      <c r="F240" s="51"/>
      <c r="G240" s="51" t="n">
        <v>0</v>
      </c>
    </row>
    <row r="241" customFormat="false" ht="12.75" hidden="false" customHeight="true" outlineLevel="0" collapsed="false">
      <c r="A241" s="40" t="s">
        <v>421</v>
      </c>
      <c r="B241" s="56" t="str">
        <f aca="false" t="array" ref="B241:B241">INDEX(Countries!$D$2:$D$255, MATCH($A241, Countries!$B$2:$B$255, 0))</f>
        <v>TKL</v>
      </c>
      <c r="C241" s="70"/>
      <c r="D241" s="51" t="n">
        <f aca="false">IF(ISNUMBER(C241),C241*100,0)</f>
        <v>0</v>
      </c>
      <c r="E241" s="51"/>
      <c r="F241" s="51"/>
      <c r="G241" s="51" t="n">
        <v>1</v>
      </c>
    </row>
    <row r="242" customFormat="false" ht="12.75" hidden="false" customHeight="true" outlineLevel="0" collapsed="false">
      <c r="A242" s="40" t="s">
        <v>422</v>
      </c>
      <c r="B242" s="56" t="str">
        <f aca="false" t="array" ref="B242:B242">INDEX(Countries!$D$2:$D$255, MATCH($A242, Countries!$B$2:$B$255, 0))</f>
        <v>TKM</v>
      </c>
      <c r="C242" s="70"/>
      <c r="D242" s="51" t="n">
        <f aca="false">IF(ISNUMBER(C242),C242*100,0)</f>
        <v>0</v>
      </c>
      <c r="E242" s="51"/>
      <c r="F242" s="51"/>
      <c r="G242" s="51" t="n">
        <v>2</v>
      </c>
    </row>
    <row r="243" customFormat="false" ht="12.75" hidden="false" customHeight="true" outlineLevel="0" collapsed="false">
      <c r="A243" s="40" t="s">
        <v>339</v>
      </c>
      <c r="B243" s="56" t="str">
        <f aca="false" t="array" ref="B243:B243">INDEX(Countries!$D$2:$D$255, MATCH($A243, Countries!$B$2:$B$255, 0))</f>
        <v>TLS</v>
      </c>
      <c r="C243" s="70"/>
      <c r="D243" s="51" t="n">
        <f aca="false">IF(ISNUMBER(C243),C243*100,0)</f>
        <v>0</v>
      </c>
      <c r="E243" s="51"/>
      <c r="F243" s="51"/>
      <c r="G243" s="51" t="n">
        <v>2</v>
      </c>
    </row>
    <row r="244" customFormat="false" ht="12.75" hidden="false" customHeight="true" outlineLevel="0" collapsed="false">
      <c r="A244" s="40" t="s">
        <v>342</v>
      </c>
      <c r="B244" s="56" t="str">
        <f aca="false" t="array" ref="B244:B244">INDEX(Countries!$D$2:$D$255, MATCH($A244, Countries!$B$2:$B$255, 0))</f>
        <v>TTO</v>
      </c>
      <c r="C244" s="70"/>
      <c r="D244" s="51" t="n">
        <f aca="false">IF(ISNUMBER(C244),C244*100,0)</f>
        <v>0</v>
      </c>
      <c r="E244" s="51"/>
      <c r="F244" s="51"/>
      <c r="G244" s="51" t="n">
        <v>2</v>
      </c>
    </row>
    <row r="245" customFormat="false" ht="12.75" hidden="false" customHeight="true" outlineLevel="0" collapsed="false">
      <c r="A245" s="40" t="s">
        <v>344</v>
      </c>
      <c r="B245" s="56" t="str">
        <f aca="false" t="array" ref="B245:B245">INDEX(Countries!$D$2:$D$255, MATCH($A245, Countries!$B$2:$B$255, 0))</f>
        <v>TUV</v>
      </c>
      <c r="C245" s="70"/>
      <c r="D245" s="51" t="n">
        <f aca="false">IF(ISNUMBER(C245),C245*100,0)</f>
        <v>0</v>
      </c>
      <c r="E245" s="51"/>
      <c r="F245" s="51"/>
      <c r="G245" s="51" t="n">
        <v>1</v>
      </c>
    </row>
    <row r="246" customFormat="false" ht="12.75" hidden="false" customHeight="true" outlineLevel="0" collapsed="false">
      <c r="A246" s="40" t="s">
        <v>457</v>
      </c>
      <c r="B246" s="56" t="str">
        <f aca="false" t="array" ref="B246:B246">INDEX(Countries!$D$2:$D$255, MATCH($A246, Countries!$B$2:$B$255, 0))</f>
        <v>UGA</v>
      </c>
      <c r="C246" s="70"/>
      <c r="D246" s="51" t="n">
        <f aca="false">IF(ISNUMBER(C246),C246*100,0)</f>
        <v>0</v>
      </c>
      <c r="E246" s="51"/>
      <c r="F246" s="51"/>
      <c r="G246" s="51" t="n">
        <v>0</v>
      </c>
    </row>
    <row r="247" customFormat="false" ht="12.75" hidden="false" customHeight="true" outlineLevel="0" collapsed="false">
      <c r="A247" s="40" t="s">
        <v>360</v>
      </c>
      <c r="B247" s="56" t="str">
        <f aca="false" t="array" ref="B247:B247">INDEX(Countries!$D$2:$D$255, MATCH($A247, Countries!$B$2:$B$255, 0))</f>
        <v>UMI</v>
      </c>
      <c r="C247" s="70"/>
      <c r="D247" s="51" t="n">
        <f aca="false">IF(ISNUMBER(C247),C247*100,0)</f>
        <v>0</v>
      </c>
      <c r="E247" s="51"/>
      <c r="F247" s="51"/>
      <c r="G247" s="51" t="n">
        <v>2</v>
      </c>
    </row>
    <row r="248" customFormat="false" ht="12.75" hidden="false" customHeight="true" outlineLevel="0" collapsed="false">
      <c r="A248" s="40" t="s">
        <v>458</v>
      </c>
      <c r="B248" s="56" t="str">
        <f aca="false" t="array" ref="B248:B248">INDEX(Countries!$D$2:$D$255, MATCH($A248, Countries!$B$2:$B$255, 0))</f>
        <v>UZB</v>
      </c>
      <c r="C248" s="70"/>
      <c r="D248" s="51" t="n">
        <f aca="false">IF(ISNUMBER(C248),C248*100,0)</f>
        <v>0</v>
      </c>
      <c r="E248" s="51"/>
      <c r="F248" s="51"/>
      <c r="G248" s="51" t="n">
        <v>0</v>
      </c>
    </row>
    <row r="249" customFormat="false" ht="12.75" hidden="false" customHeight="true" outlineLevel="0" collapsed="false">
      <c r="A249" s="40" t="s">
        <v>1334</v>
      </c>
      <c r="B249" s="56" t="str">
        <f aca="false" t="array" ref="B249:B249">INDEX(Countries!$D$2:$D$255, MATCH($A249, Countries!$B$2:$B$255, 0))</f>
        <v>VAT</v>
      </c>
      <c r="C249" s="70"/>
      <c r="D249" s="51" t="n">
        <f aca="false">IF(ISNUMBER(C249),C249*100,0)</f>
        <v>0</v>
      </c>
      <c r="E249" s="51"/>
      <c r="F249" s="51"/>
      <c r="G249" s="51" t="n">
        <v>0</v>
      </c>
    </row>
    <row r="250" customFormat="false" ht="12.75" hidden="false" customHeight="true" outlineLevel="0" collapsed="false">
      <c r="A250" s="40" t="s">
        <v>320</v>
      </c>
      <c r="B250" s="56" t="str">
        <f aca="false" t="array" ref="B250:B250">INDEX(Countries!$D$2:$D$255, MATCH($A250, Countries!$B$2:$B$255, 0))</f>
        <v>VCT</v>
      </c>
      <c r="C250" s="70"/>
      <c r="D250" s="51" t="n">
        <f aca="false">IF(ISNUMBER(C250),C250*100,0)</f>
        <v>0</v>
      </c>
      <c r="E250" s="51"/>
      <c r="F250" s="51"/>
      <c r="G250" s="51" t="n">
        <v>2</v>
      </c>
    </row>
    <row r="251" customFormat="false" ht="12.75" hidden="false" customHeight="true" outlineLevel="0" collapsed="false">
      <c r="A251" s="40" t="s">
        <v>253</v>
      </c>
      <c r="B251" s="56" t="str">
        <f aca="false" t="array" ref="B251:B251">INDEX(Countries!$D$2:$D$255, MATCH($A251, Countries!$B$2:$B$255, 0))</f>
        <v>VGB</v>
      </c>
      <c r="C251" s="70"/>
      <c r="D251" s="51" t="n">
        <f aca="false">IF(ISNUMBER(C251),C251*100,0)</f>
        <v>0</v>
      </c>
      <c r="E251" s="51"/>
      <c r="F251" s="51"/>
      <c r="G251" s="51" t="n">
        <v>2</v>
      </c>
    </row>
    <row r="252" customFormat="false" ht="12.75" hidden="false" customHeight="true" outlineLevel="0" collapsed="false">
      <c r="A252" s="40" t="s">
        <v>1344</v>
      </c>
      <c r="B252" s="56" t="str">
        <f aca="false" t="array" ref="B252:B252">INDEX(Countries!$D$2:$D$255, MATCH($A252, Countries!$B$2:$B$255, 0))</f>
        <v>WLF</v>
      </c>
      <c r="C252" s="70"/>
      <c r="D252" s="51" t="n">
        <f aca="false">IF(ISNUMBER(C252),C252*100,0)</f>
        <v>0</v>
      </c>
      <c r="E252" s="51"/>
      <c r="F252" s="51"/>
      <c r="G252" s="51" t="n">
        <v>1</v>
      </c>
    </row>
    <row r="253" customFormat="false" ht="12.75" hidden="false" customHeight="true" outlineLevel="0" collapsed="false">
      <c r="A253" s="40" t="s">
        <v>322</v>
      </c>
      <c r="B253" s="56" t="str">
        <f aca="false" t="array" ref="B253:B253">INDEX(Countries!$D$2:$D$255, MATCH($A253, Countries!$B$2:$B$255, 0))</f>
        <v>WSM</v>
      </c>
      <c r="C253" s="70"/>
      <c r="D253" s="51" t="n">
        <f aca="false">IF(ISNUMBER(C253),C253*100,0)</f>
        <v>0</v>
      </c>
      <c r="E253" s="51"/>
      <c r="F253" s="51"/>
      <c r="G253" s="51" t="n">
        <v>2</v>
      </c>
    </row>
    <row r="254" customFormat="false" ht="12.75" hidden="false" customHeight="true" outlineLevel="0" collapsed="false">
      <c r="A254" s="40" t="s">
        <v>459</v>
      </c>
      <c r="B254" s="56" t="str">
        <f aca="false" t="array" ref="B254:B254">INDEX(Countries!$D$2:$D$255, MATCH($A254, Countries!$B$2:$B$255, 0))</f>
        <v>ZMB</v>
      </c>
      <c r="C254" s="70"/>
      <c r="D254" s="51" t="n">
        <f aca="false">IF(ISNUMBER(C254),C254*100,0)</f>
        <v>0</v>
      </c>
      <c r="E254" s="51"/>
      <c r="F254" s="51"/>
      <c r="G254" s="51" t="n">
        <v>0</v>
      </c>
    </row>
    <row r="255" customFormat="false" ht="12.75" hidden="false" customHeight="true" outlineLevel="0" collapsed="false">
      <c r="A255" s="40" t="s">
        <v>460</v>
      </c>
      <c r="B255" s="56" t="str">
        <f aca="false" t="array" ref="B255:B255">INDEX(Countries!$D$2:$D$255, MATCH($A255, Countries!$B$2:$B$255, 0))</f>
        <v>ZWE</v>
      </c>
      <c r="C255" s="70"/>
      <c r="D255" s="51" t="n">
        <f aca="false">IF(ISNUMBER(C255),C255*100,0)</f>
        <v>0</v>
      </c>
      <c r="E255" s="51"/>
      <c r="F255" s="51"/>
      <c r="G255" s="51" t="n">
        <v>0</v>
      </c>
    </row>
    <row r="256" customFormat="false" ht="12.75" hidden="false" customHeight="true" outlineLevel="0" collapsed="false">
      <c r="A256" s="2"/>
      <c r="B256" s="2"/>
      <c r="C256" s="2"/>
      <c r="D256" s="133" t="n">
        <f aca="false">SUM(D6:D255)</f>
        <v>22443507.51</v>
      </c>
      <c r="E256" s="2"/>
      <c r="F256" s="2"/>
      <c r="G256" s="2"/>
    </row>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mergeCells count="2">
    <mergeCell ref="A1:H1"/>
    <mergeCell ref="A2:H2"/>
  </mergeCells>
  <dataValidations count="1">
    <dataValidation allowBlank="true" operator="between" showDropDown="false" showErrorMessage="false" showInputMessage="false" sqref="A6:A255" type="list">
      <formula1>CountryList</formula1>
      <formula2>0</formula2>
    </dataValidation>
  </dataValidations>
  <printOptions headings="false" gridLines="false" gridLinesSet="true" horizontalCentered="false" verticalCentered="false"/>
  <pageMargins left="0.236111111111111" right="0.236111111111111" top="0.75" bottom="0.75" header="0.511805555555555" footer="0"/>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&amp;CPage &amp;P of</oddFooter>
  </headerFooter>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O100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40625" defaultRowHeight="15" zeroHeight="false" outlineLevelRow="0" outlineLevelCol="0"/>
  <cols>
    <col collapsed="false" customWidth="true" hidden="false" outlineLevel="0" max="1" min="1" style="0" width="8.63"/>
    <col collapsed="false" customWidth="true" hidden="false" outlineLevel="0" max="2" min="2" style="0" width="12.75"/>
    <col collapsed="false" customWidth="true" hidden="false" outlineLevel="0" max="14" min="3" style="0" width="8.63"/>
    <col collapsed="false" customWidth="true" hidden="false" outlineLevel="0" max="26" min="15" style="0" width="12.75"/>
  </cols>
  <sheetData>
    <row r="1" customFormat="false" ht="12.75" hidden="false" customHeight="true" outlineLevel="0" collapsed="false">
      <c r="A1" s="142" t="s">
        <v>1644</v>
      </c>
      <c r="B1" s="142"/>
      <c r="C1" s="142"/>
      <c r="D1" s="142"/>
      <c r="E1" s="142"/>
      <c r="F1" s="142"/>
      <c r="G1" s="142"/>
      <c r="H1" s="142"/>
      <c r="I1" s="2"/>
      <c r="J1" s="2"/>
      <c r="K1" s="2"/>
    </row>
    <row r="2" customFormat="false" ht="15" hidden="false" customHeight="true" outlineLevel="0" collapsed="false">
      <c r="A2" s="142" t="s">
        <v>1645</v>
      </c>
      <c r="B2" s="142"/>
      <c r="C2" s="142"/>
      <c r="D2" s="142"/>
      <c r="E2" s="142"/>
      <c r="F2" s="142"/>
      <c r="G2" s="142"/>
      <c r="H2" s="142"/>
      <c r="I2" s="2"/>
      <c r="J2" s="2"/>
      <c r="K2" s="2"/>
    </row>
    <row r="3" customFormat="false" ht="15" hidden="false" customHeight="false" outlineLevel="0" collapsed="false">
      <c r="A3" s="143"/>
      <c r="B3" s="79" t="s">
        <v>64</v>
      </c>
      <c r="C3" s="167"/>
      <c r="D3" s="81"/>
      <c r="E3" s="81"/>
      <c r="F3" s="81"/>
      <c r="G3" s="81"/>
      <c r="H3" s="81"/>
      <c r="I3" s="2"/>
      <c r="J3" s="2"/>
      <c r="K3" s="2"/>
    </row>
    <row r="4" customFormat="false" ht="12.75" hidden="false" customHeight="true" outlineLevel="0" collapsed="false">
      <c r="A4" s="79" t="s">
        <v>1569</v>
      </c>
      <c r="B4" s="144" t="s">
        <v>1646</v>
      </c>
      <c r="C4" s="167"/>
      <c r="D4" s="81"/>
      <c r="E4" s="81"/>
      <c r="F4" s="81"/>
      <c r="G4" s="81"/>
      <c r="H4" s="81"/>
      <c r="I4" s="2"/>
      <c r="J4" s="2"/>
      <c r="K4" s="2"/>
    </row>
    <row r="5" customFormat="false" ht="12.75" hidden="false" customHeight="true" outlineLevel="0" collapsed="false">
      <c r="A5" s="79" t="s">
        <v>140</v>
      </c>
      <c r="B5" s="79" t="s">
        <v>141</v>
      </c>
      <c r="C5" s="39" t="s">
        <v>1647</v>
      </c>
      <c r="D5" s="39" t="s">
        <v>1648</v>
      </c>
      <c r="E5" s="39" t="s">
        <v>1649</v>
      </c>
      <c r="F5" s="39" t="s">
        <v>1646</v>
      </c>
      <c r="G5" s="39" t="s">
        <v>1650</v>
      </c>
      <c r="H5" s="39" t="s">
        <v>1651</v>
      </c>
      <c r="I5" s="39" t="s">
        <v>1652</v>
      </c>
      <c r="J5" s="39" t="s">
        <v>1653</v>
      </c>
      <c r="K5" s="39" t="s">
        <v>1654</v>
      </c>
      <c r="L5" s="39" t="s">
        <v>1655</v>
      </c>
      <c r="M5" s="39" t="s">
        <v>1656</v>
      </c>
    </row>
    <row r="6" customFormat="false" ht="12.75" hidden="false" customHeight="true" outlineLevel="0" collapsed="false">
      <c r="A6" s="40" t="s">
        <v>146</v>
      </c>
      <c r="B6" s="56" t="str">
        <f aca="false" t="array" ref="B6:B6">INDEX(Countries!$D$2:$D$255, MATCH($A6, Countries!$B$2:$B$255, 0))</f>
        <v>IDN</v>
      </c>
      <c r="C6" s="70" t="n">
        <v>29536.50516</v>
      </c>
      <c r="D6" s="51" t="n">
        <f aca="false">C6*100</f>
        <v>2953650.516</v>
      </c>
      <c r="E6" s="70" t="n">
        <v>2045.361679</v>
      </c>
      <c r="F6" s="51" t="n">
        <f aca="false">E6*100</f>
        <v>204536.1679</v>
      </c>
      <c r="G6" s="70" t="n">
        <v>6.92</v>
      </c>
      <c r="H6" s="146" t="n">
        <f aca="false">F6/SUMIF($F$6:$F1001,"&lt;&gt;NoData")</f>
        <v>0.24994978436623</v>
      </c>
      <c r="I6" s="70" t="n">
        <v>0.786457439</v>
      </c>
      <c r="J6" s="70" t="n">
        <v>10500531.86</v>
      </c>
      <c r="K6" s="70" t="n">
        <v>38868508.51</v>
      </c>
      <c r="L6" s="41" t="n">
        <v>1568.19147650332</v>
      </c>
      <c r="M6" s="41" t="n">
        <v>1333.4734161124</v>
      </c>
      <c r="N6" s="168"/>
      <c r="O6" s="60"/>
    </row>
    <row r="7" customFormat="false" ht="12.75" hidden="false" customHeight="true" outlineLevel="0" collapsed="false">
      <c r="A7" s="40" t="s">
        <v>147</v>
      </c>
      <c r="B7" s="56" t="str">
        <f aca="false" t="array" ref="B7:B7">INDEX(Countries!$D$2:$D$255, MATCH($A7, Countries!$B$2:$B$255, 0))</f>
        <v>AUS</v>
      </c>
      <c r="C7" s="70" t="n">
        <v>10185.4015</v>
      </c>
      <c r="D7" s="51" t="n">
        <f aca="false">C7*100</f>
        <v>1018540.15</v>
      </c>
      <c r="E7" s="70" t="n">
        <v>691.6039725</v>
      </c>
      <c r="F7" s="51" t="n">
        <f aca="false">E7*100</f>
        <v>69160.39725</v>
      </c>
      <c r="G7" s="70" t="n">
        <v>6.79</v>
      </c>
      <c r="H7" s="146" t="n">
        <f aca="false">F7/SUMIF($F$6:$F1002,"&lt;&gt;NoData")</f>
        <v>0.0845162327856456</v>
      </c>
      <c r="I7" s="70" t="n">
        <v>0.805992215</v>
      </c>
      <c r="J7" s="70" t="n">
        <v>1310269.181</v>
      </c>
      <c r="K7" s="70" t="n">
        <v>1531625.772</v>
      </c>
      <c r="L7" s="70" t="n">
        <v>1333.04063379107</v>
      </c>
      <c r="M7" s="70" t="n">
        <v>1108.72121496705</v>
      </c>
      <c r="N7" s="169"/>
      <c r="O7" s="60"/>
    </row>
    <row r="8" customFormat="false" ht="12.75" hidden="false" customHeight="true" outlineLevel="0" collapsed="false">
      <c r="A8" s="40" t="s">
        <v>150</v>
      </c>
      <c r="B8" s="56" t="str">
        <f aca="false" t="array" ref="B8:B8">INDEX(Countries!$D$2:$D$255, MATCH($A8, Countries!$B$2:$B$255, 0))</f>
        <v>MEX</v>
      </c>
      <c r="C8" s="70" t="n">
        <v>10054.63119</v>
      </c>
      <c r="D8" s="51" t="n">
        <f aca="false">C8*100</f>
        <v>1005463.119</v>
      </c>
      <c r="E8" s="70" t="n">
        <v>686.4005609</v>
      </c>
      <c r="F8" s="51" t="n">
        <f aca="false">E8*100</f>
        <v>68640.05609</v>
      </c>
      <c r="G8" s="70" t="n">
        <v>6.83</v>
      </c>
      <c r="H8" s="146" t="n">
        <f aca="false">F8/SUMIF($F$6:$F1003,"&lt;&gt;NoData")</f>
        <v>0.083880359130271</v>
      </c>
      <c r="I8" s="70" t="n">
        <v>0.692</v>
      </c>
      <c r="J8" s="70" t="n">
        <v>437404.362</v>
      </c>
      <c r="K8" s="70" t="n">
        <v>6445029.04</v>
      </c>
      <c r="L8" s="70" t="n">
        <v>1131.95467491111</v>
      </c>
      <c r="M8" s="70" t="n">
        <v>1389.74263218087</v>
      </c>
      <c r="N8" s="169"/>
      <c r="O8" s="60"/>
    </row>
    <row r="9" customFormat="false" ht="12.75" hidden="false" customHeight="true" outlineLevel="0" collapsed="false">
      <c r="A9" s="40" t="s">
        <v>303</v>
      </c>
      <c r="B9" s="56" t="str">
        <f aca="false" t="array" ref="B9:B9">INDEX(Countries!$D$2:$D$255, MATCH($A9, Countries!$B$2:$B$255, 0))</f>
        <v>MMR</v>
      </c>
      <c r="C9" s="70" t="n">
        <v>5433.865404</v>
      </c>
      <c r="D9" s="51" t="n">
        <f aca="false">C9*100</f>
        <v>543386.5404</v>
      </c>
      <c r="E9" s="70" t="n">
        <v>611.9528741</v>
      </c>
      <c r="F9" s="51" t="n">
        <f aca="false">E9*100</f>
        <v>61195.28741</v>
      </c>
      <c r="G9" s="70" t="n">
        <v>11.26</v>
      </c>
      <c r="H9" s="146" t="n">
        <f aca="false">F9/SUMIF($F$6:$F1004,"&lt;&gt;NoData")</f>
        <v>0.0747826120407087</v>
      </c>
      <c r="I9" s="70" t="n">
        <v>0.854233881</v>
      </c>
      <c r="J9" s="70" t="n">
        <v>2116281.014</v>
      </c>
      <c r="K9" s="70" t="n">
        <v>10662808.94</v>
      </c>
      <c r="L9" s="70" t="n">
        <v>1361.0830354092</v>
      </c>
      <c r="M9" s="70" t="n">
        <v>979.528081207549</v>
      </c>
      <c r="N9" s="169"/>
      <c r="O9" s="60"/>
    </row>
    <row r="10" customFormat="false" ht="12.75" hidden="false" customHeight="true" outlineLevel="0" collapsed="false">
      <c r="A10" s="40" t="s">
        <v>252</v>
      </c>
      <c r="B10" s="56" t="str">
        <f aca="false" t="array" ref="B10:B10">INDEX(Countries!$D$2:$D$255, MATCH($A10, Countries!$B$2:$B$255, 0))</f>
        <v>BRA</v>
      </c>
      <c r="C10" s="70" t="n">
        <v>11398.95164</v>
      </c>
      <c r="D10" s="51" t="n">
        <f aca="false">C10*100</f>
        <v>1139895.164</v>
      </c>
      <c r="E10" s="70" t="n">
        <v>475.4374622</v>
      </c>
      <c r="F10" s="51" t="n">
        <f aca="false">E10*100</f>
        <v>47543.74622</v>
      </c>
      <c r="G10" s="70" t="n">
        <v>4.17</v>
      </c>
      <c r="H10" s="146" t="n">
        <f aca="false">F10/SUMIF($F$6:$F1005,"&lt;&gt;NoData")</f>
        <v>0.058099989051627</v>
      </c>
      <c r="I10" s="70" t="n">
        <v>0.753430713</v>
      </c>
      <c r="J10" s="70" t="n">
        <v>1091812.983</v>
      </c>
      <c r="K10" s="70" t="n">
        <v>3705207.713</v>
      </c>
      <c r="L10" s="70" t="n">
        <v>1266.97474103697</v>
      </c>
      <c r="M10" s="70" t="n">
        <v>2093.81993569132</v>
      </c>
      <c r="N10" s="169"/>
      <c r="O10" s="60"/>
    </row>
    <row r="11" customFormat="false" ht="12.75" hidden="false" customHeight="true" outlineLevel="0" collapsed="false">
      <c r="A11" s="40" t="s">
        <v>262</v>
      </c>
      <c r="B11" s="56" t="str">
        <f aca="false" t="array" ref="B11:B11">INDEX(Countries!$D$2:$D$255, MATCH($A11, Countries!$B$2:$B$255, 0))</f>
        <v>CUB</v>
      </c>
      <c r="C11" s="70" t="n">
        <v>3600.074452</v>
      </c>
      <c r="D11" s="51" t="n">
        <f aca="false">C11*100</f>
        <v>360007.4452</v>
      </c>
      <c r="E11" s="70" t="n">
        <v>253.6161462</v>
      </c>
      <c r="F11" s="51" t="n">
        <f aca="false">E11*100</f>
        <v>25361.61462</v>
      </c>
      <c r="G11" s="70" t="n">
        <v>7.04</v>
      </c>
      <c r="H11" s="146" t="n">
        <f aca="false">F11/SUMIF($F$6:$F1006,"&lt;&gt;NoData")</f>
        <v>0.030992709849476</v>
      </c>
      <c r="I11" s="70" t="n">
        <v>0.62</v>
      </c>
      <c r="J11" s="70" t="n">
        <v>165804.6791</v>
      </c>
      <c r="K11" s="70" t="n">
        <v>2552232.58</v>
      </c>
      <c r="L11" s="70" t="n">
        <v>1112.15329761534</v>
      </c>
      <c r="M11" s="70" t="n">
        <v>1186.08475337017</v>
      </c>
      <c r="N11" s="169"/>
      <c r="O11" s="60"/>
    </row>
    <row r="12" customFormat="false" ht="12.75" hidden="false" customHeight="true" outlineLevel="0" collapsed="false">
      <c r="A12" s="40" t="s">
        <v>314</v>
      </c>
      <c r="B12" s="56" t="str">
        <f aca="false" t="array" ref="B12:B12">INDEX(Countries!$D$2:$D$255, MATCH($A12, Countries!$B$2:$B$255, 0))</f>
        <v>PHL</v>
      </c>
      <c r="C12" s="70" t="n">
        <v>2857.72729</v>
      </c>
      <c r="D12" s="51" t="n">
        <f aca="false">C12*100</f>
        <v>285772.729</v>
      </c>
      <c r="E12" s="70" t="n">
        <v>238.2411995</v>
      </c>
      <c r="F12" s="51" t="n">
        <f aca="false">E12*100</f>
        <v>23824.11995</v>
      </c>
      <c r="G12" s="70" t="n">
        <v>8.34</v>
      </c>
      <c r="H12" s="146" t="n">
        <f aca="false">F12/SUMIF($F$6:$F1007,"&lt;&gt;NoData")</f>
        <v>0.0291138418469298</v>
      </c>
      <c r="I12" s="70" t="n">
        <v>0.804</v>
      </c>
      <c r="J12" s="70" t="n">
        <v>848225.4057</v>
      </c>
      <c r="K12" s="70" t="n">
        <v>5184147.732</v>
      </c>
      <c r="L12" s="70" t="e">
        <f aca="false">#N/A</f>
        <v>#N/A</v>
      </c>
      <c r="M12" s="70" t="n">
        <v>1198.07337109036</v>
      </c>
      <c r="N12" s="169"/>
      <c r="O12" s="60"/>
    </row>
    <row r="13" customFormat="false" ht="12.75" hidden="false" customHeight="true" outlineLevel="0" collapsed="false">
      <c r="A13" s="40" t="s">
        <v>307</v>
      </c>
      <c r="B13" s="56" t="str">
        <f aca="false" t="array" ref="B13:B13">INDEX(Countries!$D$2:$D$255, MATCH($A13, Countries!$B$2:$B$255, 0))</f>
        <v>NGA</v>
      </c>
      <c r="C13" s="70" t="n">
        <v>8433.719886</v>
      </c>
      <c r="D13" s="51" t="n">
        <f aca="false">C13*100</f>
        <v>843371.9886</v>
      </c>
      <c r="E13" s="70" t="n">
        <v>217.2281408</v>
      </c>
      <c r="F13" s="51" t="n">
        <f aca="false">E13*100</f>
        <v>21722.81408</v>
      </c>
      <c r="G13" s="70" t="n">
        <v>2.58</v>
      </c>
      <c r="H13" s="146" t="n">
        <f aca="false">F13/SUMIF($F$6:$F1008,"&lt;&gt;NoData")</f>
        <v>0.0265459784001541</v>
      </c>
      <c r="I13" s="70" t="n">
        <v>0.704</v>
      </c>
      <c r="J13" s="70" t="n">
        <v>480566.4498</v>
      </c>
      <c r="K13" s="70" t="n">
        <v>2580035.317</v>
      </c>
      <c r="L13" s="70" t="n">
        <v>1275.49296710242</v>
      </c>
      <c r="M13" s="70" t="n">
        <v>1056.73431899642</v>
      </c>
      <c r="N13" s="169"/>
      <c r="O13" s="60"/>
    </row>
    <row r="14" customFormat="false" ht="12.75" hidden="false" customHeight="true" outlineLevel="0" collapsed="false">
      <c r="A14" s="40" t="s">
        <v>152</v>
      </c>
      <c r="B14" s="56" t="str">
        <f aca="false" t="array" ref="B14:B14">INDEX(Countries!$D$2:$D$255, MATCH($A14, Countries!$B$2:$B$255, 0))</f>
        <v>IND</v>
      </c>
      <c r="C14" s="70" t="n">
        <v>4029.495287</v>
      </c>
      <c r="D14" s="51" t="n">
        <f aca="false">C14*100</f>
        <v>402949.5287</v>
      </c>
      <c r="E14" s="70" t="n">
        <v>177.3874347</v>
      </c>
      <c r="F14" s="51" t="n">
        <f aca="false">E14*100</f>
        <v>17738.74347</v>
      </c>
      <c r="G14" s="70" t="n">
        <v>4.4</v>
      </c>
      <c r="H14" s="146" t="n">
        <f aca="false">F14/SUMIF($F$6:$F1009,"&lt;&gt;NoData")</f>
        <v>0.0216773158056921</v>
      </c>
      <c r="I14" s="70" t="n">
        <v>0.74</v>
      </c>
      <c r="J14" s="70" t="n">
        <v>211612.5805</v>
      </c>
      <c r="K14" s="70" t="n">
        <v>1336310.718</v>
      </c>
      <c r="L14" s="70" t="n">
        <v>1139.00485600136</v>
      </c>
      <c r="M14" s="70" t="n">
        <v>1585.49657762129</v>
      </c>
      <c r="N14" s="169"/>
      <c r="O14" s="60"/>
    </row>
    <row r="15" customFormat="false" ht="12.75" hidden="false" customHeight="true" outlineLevel="0" collapsed="false">
      <c r="A15" s="40" t="s">
        <v>302</v>
      </c>
      <c r="B15" s="56" t="str">
        <f aca="false" t="array" ref="B15:B15">INDEX(Countries!$D$2:$D$255, MATCH($A15, Countries!$B$2:$B$255, 0))</f>
        <v>MOZ</v>
      </c>
      <c r="C15" s="70" t="n">
        <v>3007.432234</v>
      </c>
      <c r="D15" s="51" t="n">
        <f aca="false">C15*100</f>
        <v>300743.2234</v>
      </c>
      <c r="E15" s="70" t="n">
        <v>176.3789109</v>
      </c>
      <c r="F15" s="51" t="n">
        <f aca="false">E15*100</f>
        <v>17637.89109</v>
      </c>
      <c r="G15" s="70" t="n">
        <v>5.86</v>
      </c>
      <c r="H15" s="146" t="n">
        <f aca="false">F15/SUMIF($F$6:$F1010,"&lt;&gt;NoData")</f>
        <v>0.0215540709493294</v>
      </c>
      <c r="I15" s="70" t="n">
        <v>0.75382098</v>
      </c>
      <c r="J15" s="70" t="n">
        <v>295832.4538</v>
      </c>
      <c r="K15" s="70" t="n">
        <v>613251.9043</v>
      </c>
      <c r="L15" s="70" t="n">
        <v>1220.24614630711</v>
      </c>
      <c r="M15" s="70" t="n">
        <v>817.821001549491</v>
      </c>
      <c r="N15" s="169"/>
      <c r="O15" s="60"/>
    </row>
    <row r="16" customFormat="false" ht="12.75" hidden="false" customHeight="true" outlineLevel="0" collapsed="false">
      <c r="A16" s="40" t="s">
        <v>348</v>
      </c>
      <c r="B16" s="56" t="str">
        <f aca="false" t="array" ref="B16:B16">INDEX(Countries!$D$2:$D$255, MATCH($A16, Countries!$B$2:$B$255, 0))</f>
        <v>VNM</v>
      </c>
      <c r="C16" s="70" t="n">
        <v>1875.601285</v>
      </c>
      <c r="D16" s="51" t="n">
        <f aca="false">C16*100</f>
        <v>187560.1285</v>
      </c>
      <c r="E16" s="70" t="n">
        <v>158.286496</v>
      </c>
      <c r="F16" s="51" t="n">
        <f aca="false">E16*100</f>
        <v>15828.6496</v>
      </c>
      <c r="G16" s="70" t="n">
        <v>8.44</v>
      </c>
      <c r="H16" s="146" t="n">
        <f aca="false">F16/SUMIF($F$6:$F1011,"&lt;&gt;NoData")</f>
        <v>0.0193431195809971</v>
      </c>
      <c r="I16" s="70" t="n">
        <v>0.761423505</v>
      </c>
      <c r="J16" s="70" t="n">
        <v>519095.5302</v>
      </c>
      <c r="K16" s="70" t="n">
        <v>4158979.211</v>
      </c>
      <c r="L16" s="70" t="n">
        <v>1252.2155011934</v>
      </c>
      <c r="M16" s="70" t="n">
        <v>421.351014793037</v>
      </c>
      <c r="N16" s="169"/>
      <c r="O16" s="60"/>
    </row>
    <row r="17" customFormat="false" ht="12.75" hidden="false" customHeight="true" outlineLevel="0" collapsed="false">
      <c r="A17" s="40" t="s">
        <v>294</v>
      </c>
      <c r="B17" s="56" t="str">
        <f aca="false" t="array" ref="B17:B17">INDEX(Countries!$D$2:$D$255, MATCH($A17, Countries!$B$2:$B$255, 0))</f>
        <v>MYS</v>
      </c>
      <c r="C17" s="70" t="n">
        <v>5243.768123</v>
      </c>
      <c r="D17" s="51" t="n">
        <f aca="false">C17*100</f>
        <v>524376.8123</v>
      </c>
      <c r="E17" s="70" t="n">
        <v>144.687379</v>
      </c>
      <c r="F17" s="51" t="n">
        <f aca="false">E17*100</f>
        <v>14468.7379</v>
      </c>
      <c r="G17" s="70" t="n">
        <v>2.76</v>
      </c>
      <c r="H17" s="146" t="n">
        <f aca="false">F17/SUMIF($F$6:$F1012,"&lt;&gt;NoData")</f>
        <v>0.0176812636869418</v>
      </c>
      <c r="I17" s="70" t="n">
        <v>0.81986506</v>
      </c>
      <c r="J17" s="70" t="n">
        <v>918004.253</v>
      </c>
      <c r="K17" s="70" t="n">
        <v>2880804.256</v>
      </c>
      <c r="L17" s="70" t="n">
        <v>1463.65093597182</v>
      </c>
      <c r="M17" s="70" t="n">
        <v>1022.55801027042</v>
      </c>
      <c r="N17" s="169"/>
      <c r="O17" s="60"/>
    </row>
    <row r="18" customFormat="false" ht="12.75" hidden="false" customHeight="true" outlineLevel="0" collapsed="false">
      <c r="A18" s="40" t="s">
        <v>284</v>
      </c>
      <c r="B18" s="56" t="str">
        <f aca="false" t="array" ref="B18:B18">INDEX(Countries!$D$2:$D$255, MATCH($A18, Countries!$B$2:$B$255, 0))</f>
        <v>GNB</v>
      </c>
      <c r="C18" s="70" t="n">
        <v>2685.544655</v>
      </c>
      <c r="D18" s="51" t="n">
        <f aca="false">C18*100</f>
        <v>268554.4655</v>
      </c>
      <c r="E18" s="70" t="n">
        <v>127.0460168</v>
      </c>
      <c r="F18" s="51" t="n">
        <f aca="false">E18*100</f>
        <v>12704.60168</v>
      </c>
      <c r="G18" s="70" t="n">
        <v>4.73</v>
      </c>
      <c r="H18" s="146" t="n">
        <f aca="false">F18/SUMIF($F$6:$F1013,"&lt;&gt;NoData")</f>
        <v>0.0155254324111879</v>
      </c>
      <c r="I18" s="70" t="n">
        <v>0.766337879</v>
      </c>
      <c r="J18" s="70" t="n">
        <v>298984.9532</v>
      </c>
      <c r="K18" s="70" t="n">
        <v>1525262.703</v>
      </c>
      <c r="L18" s="70" t="n">
        <v>1214.1515252229</v>
      </c>
      <c r="M18" s="70" t="n">
        <v>1911.60655515033</v>
      </c>
      <c r="N18" s="169"/>
      <c r="O18" s="60"/>
    </row>
    <row r="19" customFormat="false" ht="12.75" hidden="false" customHeight="true" outlineLevel="0" collapsed="false">
      <c r="A19" s="40" t="s">
        <v>309</v>
      </c>
      <c r="B19" s="56" t="str">
        <f aca="false" t="array" ref="B19:B19">INDEX(Countries!$D$2:$D$255, MATCH($A19, Countries!$B$2:$B$255, 0))</f>
        <v>PAK</v>
      </c>
      <c r="C19" s="70" t="n">
        <v>825.265349</v>
      </c>
      <c r="D19" s="51" t="n">
        <f aca="false">C19*100</f>
        <v>82526.5349</v>
      </c>
      <c r="E19" s="70" t="n">
        <v>124.6557826</v>
      </c>
      <c r="F19" s="51" t="n">
        <f aca="false">E19*100</f>
        <v>12465.57826</v>
      </c>
      <c r="G19" s="70" t="n">
        <v>15.1</v>
      </c>
      <c r="H19" s="146" t="n">
        <f aca="false">F19/SUMIF($F$6:$F1014,"&lt;&gt;NoData")</f>
        <v>0.0152333380940758</v>
      </c>
      <c r="I19" s="70" t="n">
        <v>0.741924051</v>
      </c>
      <c r="J19" s="70" t="n">
        <v>35806.27315</v>
      </c>
      <c r="K19" s="70" t="n">
        <v>413246.3026</v>
      </c>
      <c r="L19" s="70" t="n">
        <v>1081.76540037244</v>
      </c>
      <c r="M19" s="70" t="n">
        <v>2198.70178261514</v>
      </c>
      <c r="N19" s="169"/>
      <c r="O19" s="60"/>
    </row>
    <row r="20" customFormat="false" ht="12.75" hidden="false" customHeight="true" outlineLevel="0" collapsed="false">
      <c r="A20" s="40" t="s">
        <v>195</v>
      </c>
      <c r="B20" s="56" t="str">
        <f aca="false" t="array" ref="B20:B20">INDEX(Countries!$D$2:$D$255, MATCH($A20, Countries!$B$2:$B$255, 0))</f>
        <v>ECU</v>
      </c>
      <c r="C20" s="70" t="n">
        <v>1540.266856</v>
      </c>
      <c r="D20" s="51" t="n">
        <f aca="false">C20*100</f>
        <v>154026.6856</v>
      </c>
      <c r="E20" s="70" t="n">
        <v>124.4055754</v>
      </c>
      <c r="F20" s="51" t="n">
        <f aca="false">E20*100</f>
        <v>12440.55754</v>
      </c>
      <c r="G20" s="70" t="n">
        <v>8.08</v>
      </c>
      <c r="H20" s="146" t="n">
        <f aca="false">F20/SUMIF($F$6:$F1015,"&lt;&gt;NoData")</f>
        <v>0.0152027619684307</v>
      </c>
      <c r="I20" s="70" t="n">
        <v>0.777469249</v>
      </c>
      <c r="J20" s="70" t="n">
        <v>346971.5294</v>
      </c>
      <c r="K20" s="70" t="n">
        <v>1184223.926</v>
      </c>
      <c r="L20" s="70" t="n">
        <v>1254.95078642981</v>
      </c>
      <c r="M20" s="70" t="n">
        <v>1515.14814814815</v>
      </c>
      <c r="N20" s="169"/>
      <c r="O20" s="60"/>
    </row>
    <row r="21" customFormat="false" ht="12.75" hidden="false" customHeight="true" outlineLevel="0" collapsed="false">
      <c r="A21" s="40" t="s">
        <v>338</v>
      </c>
      <c r="B21" s="56" t="str">
        <f aca="false" t="array" ref="B21:B21">INDEX(Countries!$D$2:$D$255, MATCH($A21, Countries!$B$2:$B$255, 0))</f>
        <v>THA</v>
      </c>
      <c r="C21" s="70" t="n">
        <v>2536.661765</v>
      </c>
      <c r="D21" s="51" t="n">
        <f aca="false">C21*100</f>
        <v>253666.1765</v>
      </c>
      <c r="E21" s="70" t="n">
        <v>118.3960508</v>
      </c>
      <c r="F21" s="51" t="n">
        <f aca="false">E21*100</f>
        <v>11839.60508</v>
      </c>
      <c r="G21" s="70" t="n">
        <v>4.67</v>
      </c>
      <c r="H21" s="146" t="n">
        <f aca="false">F21/SUMIF($F$6:$F1016,"&lt;&gt;NoData")</f>
        <v>0.0144683787083278</v>
      </c>
      <c r="I21" s="70" t="n">
        <v>0.766682286</v>
      </c>
      <c r="J21" s="70" t="n">
        <v>488789.053</v>
      </c>
      <c r="K21" s="70" t="n">
        <v>2211488.634</v>
      </c>
      <c r="L21" s="70" t="n">
        <v>1348.35935029467</v>
      </c>
      <c r="M21" s="70" t="n">
        <v>1211.06854576037</v>
      </c>
      <c r="N21" s="169"/>
      <c r="O21" s="60"/>
    </row>
    <row r="22" customFormat="false" ht="12.75" hidden="false" customHeight="true" outlineLevel="0" collapsed="false">
      <c r="A22" s="40" t="s">
        <v>293</v>
      </c>
      <c r="B22" s="56" t="str">
        <f aca="false" t="array" ref="B22:B22">INDEX(Countries!$D$2:$D$255, MATCH($A22, Countries!$B$2:$B$255, 0))</f>
        <v>MDG</v>
      </c>
      <c r="C22" s="70" t="n">
        <v>2778.524177</v>
      </c>
      <c r="D22" s="51" t="n">
        <f aca="false">C22*100</f>
        <v>277852.4177</v>
      </c>
      <c r="E22" s="70" t="n">
        <v>114.0695157</v>
      </c>
      <c r="F22" s="51" t="n">
        <f aca="false">E22*100</f>
        <v>11406.95157</v>
      </c>
      <c r="G22" s="70" t="n">
        <v>4.11</v>
      </c>
      <c r="H22" s="146" t="n">
        <f aca="false">F22/SUMIF($F$6:$F1017,"&lt;&gt;NoData")</f>
        <v>0.0139396621852791</v>
      </c>
      <c r="I22" s="70" t="n">
        <v>0.765889996</v>
      </c>
      <c r="J22" s="70" t="n">
        <v>330609.0338</v>
      </c>
      <c r="K22" s="70" t="n">
        <v>487330.1725</v>
      </c>
      <c r="L22" s="70" t="n">
        <v>1400.91526788395</v>
      </c>
      <c r="M22" s="70" t="n">
        <v>1333.98331756116</v>
      </c>
      <c r="N22" s="169"/>
      <c r="O22" s="60"/>
    </row>
    <row r="23" customFormat="false" ht="12.75" hidden="false" customHeight="true" outlineLevel="0" collapsed="false">
      <c r="A23" s="40" t="s">
        <v>283</v>
      </c>
      <c r="B23" s="56" t="str">
        <f aca="false" t="array" ref="B23:B23">INDEX(Countries!$D$2:$D$255, MATCH($A23, Countries!$B$2:$B$255, 0))</f>
        <v>GIN</v>
      </c>
      <c r="C23" s="70" t="n">
        <v>2204.394826</v>
      </c>
      <c r="D23" s="51" t="n">
        <f aca="false">C23*100</f>
        <v>220439.4826</v>
      </c>
      <c r="E23" s="70" t="n">
        <v>109.9504503</v>
      </c>
      <c r="F23" s="51" t="n">
        <f aca="false">E23*100</f>
        <v>10995.04503</v>
      </c>
      <c r="G23" s="70" t="n">
        <v>4.99</v>
      </c>
      <c r="H23" s="146" t="n">
        <f aca="false">F23/SUMIF($F$6:$F1018,"&lt;&gt;NoData")</f>
        <v>0.0134362991277372</v>
      </c>
      <c r="I23" s="70" t="n">
        <v>0.788463642</v>
      </c>
      <c r="J23" s="70" t="n">
        <v>210085.5155</v>
      </c>
      <c r="K23" s="70" t="n">
        <v>1787007.674</v>
      </c>
      <c r="L23" s="70" t="n">
        <v>1186.40216204067</v>
      </c>
      <c r="M23" s="70" t="n">
        <v>1323.51010907156</v>
      </c>
      <c r="N23" s="169"/>
      <c r="O23" s="60"/>
    </row>
    <row r="24" customFormat="false" ht="12.75" hidden="false" customHeight="true" outlineLevel="0" collapsed="false">
      <c r="A24" s="40" t="s">
        <v>151</v>
      </c>
      <c r="B24" s="56" t="str">
        <f aca="false" t="array" ref="B24:B24">INDEX(Countries!$D$2:$D$255, MATCH($A24, Countries!$B$2:$B$255, 0))</f>
        <v>COL</v>
      </c>
      <c r="C24" s="70" t="n">
        <v>2811.906558</v>
      </c>
      <c r="D24" s="51" t="n">
        <f aca="false">C24*100</f>
        <v>281190.6558</v>
      </c>
      <c r="E24" s="70" t="n">
        <v>102.0748808</v>
      </c>
      <c r="F24" s="51" t="n">
        <f aca="false">E24*100</f>
        <v>10207.48808</v>
      </c>
      <c r="G24" s="70" t="n">
        <v>3.63</v>
      </c>
      <c r="H24" s="146" t="n">
        <f aca="false">F24/SUMIF($F$6:$F1019,"&lt;&gt;NoData")</f>
        <v>0.0124738791711608</v>
      </c>
      <c r="I24" s="70" t="n">
        <v>0.790019218</v>
      </c>
      <c r="J24" s="70" t="n">
        <v>140282.4835</v>
      </c>
      <c r="K24" s="70" t="n">
        <v>914120.9083</v>
      </c>
      <c r="L24" s="70" t="n">
        <v>1357.68732667573</v>
      </c>
      <c r="M24" s="70" t="n">
        <v>836.717492157789</v>
      </c>
      <c r="N24" s="169"/>
      <c r="O24" s="60"/>
    </row>
    <row r="25" customFormat="false" ht="12.75" hidden="false" customHeight="true" outlineLevel="0" collapsed="false">
      <c r="A25" s="40" t="s">
        <v>148</v>
      </c>
      <c r="B25" s="56" t="str">
        <f aca="false" t="array" ref="B25:B25">INDEX(Countries!$D$2:$D$255, MATCH($A25, Countries!$B$2:$B$255, 0))</f>
        <v>BHS</v>
      </c>
      <c r="C25" s="70" t="n">
        <v>1549.38068</v>
      </c>
      <c r="D25" s="51" t="n">
        <f aca="false">C25*100</f>
        <v>154938.068</v>
      </c>
      <c r="E25" s="70" t="n">
        <v>98.42169833</v>
      </c>
      <c r="F25" s="51" t="n">
        <f aca="false">E25*100</f>
        <v>9842.169833</v>
      </c>
      <c r="G25" s="70" t="n">
        <v>6.35</v>
      </c>
      <c r="H25" s="146" t="n">
        <f aca="false">F25/SUMIF($F$6:$F1020,"&lt;&gt;NoData")</f>
        <v>0.0120274485080649</v>
      </c>
      <c r="I25" s="70" t="n">
        <v>0.767059017</v>
      </c>
      <c r="J25" s="70" t="n">
        <v>21094.53275</v>
      </c>
      <c r="K25" s="70" t="n">
        <v>584263.9963</v>
      </c>
      <c r="L25" s="70" t="n">
        <v>1070.47581197812</v>
      </c>
      <c r="M25" s="70" t="n">
        <v>2002.65096238417</v>
      </c>
      <c r="N25" s="169"/>
      <c r="O25" s="60"/>
    </row>
    <row r="26" customFormat="false" ht="12.75" hidden="false" customHeight="true" outlineLevel="0" collapsed="false">
      <c r="A26" s="40" t="s">
        <v>143</v>
      </c>
      <c r="B26" s="56" t="str">
        <f aca="false" t="array" ref="B26:B26">INDEX(Countries!$D$2:$D$255, MATCH($A26, Countries!$B$2:$B$255, 0))</f>
        <v>USA</v>
      </c>
      <c r="C26" s="70" t="n">
        <v>2335.590339</v>
      </c>
      <c r="D26" s="51" t="n">
        <f aca="false">C26*100</f>
        <v>233559.0339</v>
      </c>
      <c r="E26" s="70" t="n">
        <v>96.65780512</v>
      </c>
      <c r="F26" s="51" t="n">
        <f aca="false">E26*100</f>
        <v>9665.780512</v>
      </c>
      <c r="G26" s="70" t="n">
        <v>4.14</v>
      </c>
      <c r="H26" s="146" t="n">
        <f aca="false">F26/SUMIF($F$6:$F1021,"&lt;&gt;NoData")</f>
        <v>0.0118118950770941</v>
      </c>
      <c r="I26" s="70" t="n">
        <v>0.679118373</v>
      </c>
      <c r="J26" s="70" t="n">
        <v>44166.25352</v>
      </c>
      <c r="K26" s="70" t="n">
        <v>890466.3175</v>
      </c>
      <c r="L26" s="70" t="n">
        <v>1119.74982908954</v>
      </c>
      <c r="M26" s="70" t="n">
        <v>1076.06910274381</v>
      </c>
      <c r="N26" s="169"/>
      <c r="O26" s="60"/>
    </row>
    <row r="27" customFormat="false" ht="12.75" hidden="false" customHeight="true" outlineLevel="0" collapsed="false">
      <c r="A27" s="40" t="s">
        <v>335</v>
      </c>
      <c r="B27" s="56" t="str">
        <f aca="false" t="array" ref="B27:B27">INDEX(Countries!$D$2:$D$255, MATCH($A27, Countries!$B$2:$B$255, 0))</f>
        <v>SUR</v>
      </c>
      <c r="C27" s="70" t="n">
        <v>797.5191898</v>
      </c>
      <c r="D27" s="51" t="n">
        <f aca="false">C27*100</f>
        <v>79751.91898</v>
      </c>
      <c r="E27" s="70" t="n">
        <v>87.54907638</v>
      </c>
      <c r="F27" s="51" t="n">
        <f aca="false">E27*100</f>
        <v>8754.907638</v>
      </c>
      <c r="G27" s="70" t="n">
        <v>10.98</v>
      </c>
      <c r="H27" s="146" t="n">
        <f aca="false">F27/SUMIF($F$6:$F1022,"&lt;&gt;NoData")</f>
        <v>0.010698779089937</v>
      </c>
      <c r="I27" s="70" t="n">
        <v>0.785281676</v>
      </c>
      <c r="J27" s="70" t="n">
        <v>198048.6517</v>
      </c>
      <c r="K27" s="70" t="n">
        <v>1404332.357</v>
      </c>
      <c r="L27" s="70" t="n">
        <v>1236.43115777724</v>
      </c>
      <c r="M27" s="70" t="n">
        <v>1053.96801934493</v>
      </c>
      <c r="N27" s="169"/>
      <c r="O27" s="60"/>
    </row>
    <row r="28" customFormat="false" ht="12.75" hidden="false" customHeight="true" outlineLevel="0" collapsed="false">
      <c r="A28" s="40" t="s">
        <v>327</v>
      </c>
      <c r="B28" s="56" t="str">
        <f aca="false" t="array" ref="B28:B28">INDEX(Countries!$D$2:$D$255, MATCH($A28, Countries!$B$2:$B$255, 0))</f>
        <v>SLE</v>
      </c>
      <c r="C28" s="70" t="n">
        <v>1519.68343</v>
      </c>
      <c r="D28" s="51" t="n">
        <f aca="false">C28*100</f>
        <v>151968.343</v>
      </c>
      <c r="E28" s="70" t="n">
        <v>80.19360556</v>
      </c>
      <c r="F28" s="51" t="n">
        <f aca="false">E28*100</f>
        <v>8019.360556</v>
      </c>
      <c r="G28" s="70" t="n">
        <v>5.28</v>
      </c>
      <c r="H28" s="146" t="n">
        <f aca="false">F28/SUMIF($F$6:$F1023,"&lt;&gt;NoData")</f>
        <v>0.00979991686706108</v>
      </c>
      <c r="I28" s="70" t="n">
        <v>0.704</v>
      </c>
      <c r="J28" s="70" t="n">
        <v>160619.0045</v>
      </c>
      <c r="K28" s="70" t="n">
        <v>1218900.714</v>
      </c>
      <c r="L28" s="70" t="n">
        <v>1221.68712849381</v>
      </c>
      <c r="M28" s="70" t="n">
        <v>1791.87320189783</v>
      </c>
      <c r="N28" s="169"/>
      <c r="O28" s="60"/>
    </row>
    <row r="29" customFormat="false" ht="12.75" hidden="false" customHeight="true" outlineLevel="0" collapsed="false">
      <c r="A29" s="40" t="s">
        <v>287</v>
      </c>
      <c r="B29" s="56" t="str">
        <f aca="false" t="array" ref="B29:B29">INDEX(Countries!$D$2:$D$255, MATCH($A29, Countries!$B$2:$B$255, 0))</f>
        <v>HND</v>
      </c>
      <c r="C29" s="70" t="n">
        <v>605.7352699</v>
      </c>
      <c r="D29" s="51" t="n">
        <f aca="false">C29*100</f>
        <v>60573.52699</v>
      </c>
      <c r="E29" s="70" t="n">
        <v>71.05466262</v>
      </c>
      <c r="F29" s="51" t="n">
        <f aca="false">E29*100</f>
        <v>7105.466262</v>
      </c>
      <c r="G29" s="70" t="n">
        <v>11.73</v>
      </c>
      <c r="H29" s="146" t="n">
        <f aca="false">F29/SUMIF($F$6:$F1024,"&lt;&gt;NoData")</f>
        <v>0.00868310860735755</v>
      </c>
      <c r="I29" s="70" t="n">
        <v>0.672635281</v>
      </c>
      <c r="J29" s="70" t="n">
        <v>124770.9923</v>
      </c>
      <c r="K29" s="70" t="n">
        <v>790779.4269</v>
      </c>
      <c r="L29" s="70" t="n">
        <v>1205.13323910058</v>
      </c>
      <c r="M29" s="70" t="n">
        <v>1227.28049736686</v>
      </c>
      <c r="N29" s="169"/>
      <c r="O29" s="60"/>
    </row>
    <row r="30" customFormat="false" ht="12.75" hidden="false" customHeight="true" outlineLevel="0" collapsed="false">
      <c r="A30" s="40" t="s">
        <v>333</v>
      </c>
      <c r="B30" s="56" t="str">
        <f aca="false" t="array" ref="B30:B30">INDEX(Countries!$D$2:$D$255, MATCH($A30, Countries!$B$2:$B$255, 0))</f>
        <v>LKA</v>
      </c>
      <c r="C30" s="70" t="n">
        <v>200.778841</v>
      </c>
      <c r="D30" s="51" t="n">
        <f aca="false">C30*100</f>
        <v>20077.8841</v>
      </c>
      <c r="E30" s="70" t="n">
        <v>64.60629958</v>
      </c>
      <c r="F30" s="51" t="n">
        <f aca="false">E30*100</f>
        <v>6460.629958</v>
      </c>
      <c r="G30" s="70" t="n">
        <v>32.18</v>
      </c>
      <c r="H30" s="146" t="n">
        <f aca="false">F30/SUMIF($F$6:$F1025,"&lt;&gt;NoData")</f>
        <v>0.0078950978765849</v>
      </c>
      <c r="I30" s="70" t="n">
        <v>0.682538293</v>
      </c>
      <c r="J30" s="70" t="n">
        <v>73859.00765</v>
      </c>
      <c r="K30" s="70" t="n">
        <v>310103.4468</v>
      </c>
      <c r="L30" s="70" t="n">
        <v>1144.53171088212</v>
      </c>
      <c r="M30" s="70" t="n">
        <v>1026.50574998148</v>
      </c>
      <c r="N30" s="169"/>
      <c r="O30" s="60"/>
    </row>
    <row r="31" customFormat="false" ht="12.75" hidden="false" customHeight="true" outlineLevel="0" collapsed="false">
      <c r="A31" s="40" t="s">
        <v>306</v>
      </c>
      <c r="B31" s="56" t="str">
        <f aca="false" t="array" ref="B31:B31">INDEX(Countries!$D$2:$D$255, MATCH($A31, Countries!$B$2:$B$255, 0))</f>
        <v>NIC</v>
      </c>
      <c r="C31" s="70" t="n">
        <v>747.488063</v>
      </c>
      <c r="D31" s="51" t="n">
        <f aca="false">C31*100</f>
        <v>74748.8063</v>
      </c>
      <c r="E31" s="70" t="n">
        <v>64.24825373</v>
      </c>
      <c r="F31" s="51" t="n">
        <f aca="false">E31*100</f>
        <v>6424.825373</v>
      </c>
      <c r="G31" s="70" t="n">
        <v>8.6</v>
      </c>
      <c r="H31" s="146" t="n">
        <f aca="false">F31/SUMIF($F$6:$F1026,"&lt;&gt;NoData")</f>
        <v>0.00785134352060984</v>
      </c>
      <c r="I31" s="70" t="n">
        <v>0.745585382</v>
      </c>
      <c r="J31" s="70" t="n">
        <v>111594.046</v>
      </c>
      <c r="K31" s="70" t="n">
        <v>730176.193</v>
      </c>
      <c r="L31" s="70" t="n">
        <v>1173.29836724441</v>
      </c>
      <c r="M31" s="70" t="n">
        <v>1498.37517623082</v>
      </c>
      <c r="N31" s="169"/>
      <c r="O31" s="60"/>
    </row>
    <row r="32" customFormat="false" ht="12.75" hidden="false" customHeight="true" outlineLevel="0" collapsed="false">
      <c r="A32" s="40" t="s">
        <v>246</v>
      </c>
      <c r="B32" s="56" t="str">
        <f aca="false" t="array" ref="B32:B32">INDEX(Countries!$D$2:$D$255, MATCH($A32, Countries!$B$2:$B$255, 0))</f>
        <v>BGD</v>
      </c>
      <c r="C32" s="70" t="n">
        <v>4476.795732</v>
      </c>
      <c r="D32" s="51" t="n">
        <f aca="false">C32*100</f>
        <v>447679.5732</v>
      </c>
      <c r="E32" s="70" t="n">
        <v>59.25652385</v>
      </c>
      <c r="F32" s="51" t="n">
        <f aca="false">E32*100</f>
        <v>5925.652385</v>
      </c>
      <c r="G32" s="70" t="n">
        <v>1.32</v>
      </c>
      <c r="H32" s="146" t="n">
        <f aca="false">F32/SUMIF($F$6:$F1027,"&lt;&gt;NoData")</f>
        <v>0.00724133805315116</v>
      </c>
      <c r="I32" s="70" t="n">
        <v>0.752396206</v>
      </c>
      <c r="J32" s="70" t="n">
        <v>239390.189</v>
      </c>
      <c r="K32" s="70" t="n">
        <v>744242.6129</v>
      </c>
      <c r="L32" s="70" t="n">
        <v>1460.6216015996</v>
      </c>
      <c r="M32" s="70" t="n">
        <v>473.255092187453</v>
      </c>
      <c r="N32" s="169"/>
      <c r="O32" s="60"/>
    </row>
    <row r="33" customFormat="false" ht="12.75" hidden="false" customHeight="true" outlineLevel="0" collapsed="false">
      <c r="A33" s="40" t="s">
        <v>337</v>
      </c>
      <c r="B33" s="56" t="str">
        <f aca="false" t="array" ref="B33:B33">INDEX(Countries!$D$2:$D$255, MATCH($A33, Countries!$B$2:$B$255, 0))</f>
        <v>TZA</v>
      </c>
      <c r="C33" s="70" t="n">
        <v>1106.039931</v>
      </c>
      <c r="D33" s="51" t="n">
        <f aca="false">C33*100</f>
        <v>110603.9931</v>
      </c>
      <c r="E33" s="70" t="n">
        <v>58.95479286</v>
      </c>
      <c r="F33" s="51" t="n">
        <f aca="false">E33*100</f>
        <v>5895.479286</v>
      </c>
      <c r="G33" s="70" t="n">
        <v>5.33</v>
      </c>
      <c r="H33" s="146" t="n">
        <f aca="false">F33/SUMIF($F$6:$F1028,"&lt;&gt;NoData")</f>
        <v>0.00720446555443299</v>
      </c>
      <c r="I33" s="70" t="n">
        <v>0.752206186</v>
      </c>
      <c r="J33" s="70" t="n">
        <v>214610.4235</v>
      </c>
      <c r="K33" s="70" t="n">
        <v>297475.0375</v>
      </c>
      <c r="L33" s="70" t="n">
        <v>1485.91143565682</v>
      </c>
      <c r="M33" s="70" t="n">
        <v>1916.54065669906</v>
      </c>
      <c r="N33" s="169"/>
      <c r="O33" s="60"/>
    </row>
    <row r="34" customFormat="false" ht="12.75" hidden="false" customHeight="true" outlineLevel="0" collapsed="false">
      <c r="A34" s="40" t="s">
        <v>273</v>
      </c>
      <c r="B34" s="56" t="str">
        <f aca="false" t="array" ref="B34:B34">INDEX(Countries!$D$2:$D$255, MATCH($A34, Countries!$B$2:$B$255, 0))</f>
        <v>GUF</v>
      </c>
      <c r="C34" s="70" t="n">
        <v>630.0432083</v>
      </c>
      <c r="D34" s="51" t="n">
        <f aca="false">C34*100</f>
        <v>63004.32083</v>
      </c>
      <c r="E34" s="70" t="n">
        <v>54.25866761</v>
      </c>
      <c r="F34" s="51" t="n">
        <f aca="false">E34*100</f>
        <v>5425.866761</v>
      </c>
      <c r="G34" s="70" t="n">
        <v>8.61</v>
      </c>
      <c r="H34" s="146" t="n">
        <f aca="false">F34/SUMIF($F$6:$F1029,"&lt;&gt;NoData")</f>
        <v>0.00663058392477022</v>
      </c>
      <c r="I34" s="70" t="n">
        <v>0.771909215</v>
      </c>
      <c r="J34" s="70" t="n">
        <v>202585.2195</v>
      </c>
      <c r="K34" s="70" t="n">
        <v>937725.5666</v>
      </c>
      <c r="L34" s="70" t="n">
        <v>1356.0455801105</v>
      </c>
      <c r="M34" s="70" t="n">
        <v>1434.23123955371</v>
      </c>
      <c r="N34" s="169"/>
      <c r="O34" s="60"/>
    </row>
    <row r="35" customFormat="false" ht="12.75" hidden="false" customHeight="true" outlineLevel="0" collapsed="false">
      <c r="A35" s="40" t="s">
        <v>347</v>
      </c>
      <c r="B35" s="56" t="str">
        <f aca="false" t="array" ref="B35:B35">INDEX(Countries!$D$2:$D$255, MATCH($A35, Countries!$B$2:$B$255, 0))</f>
        <v>VEN</v>
      </c>
      <c r="C35" s="70" t="n">
        <v>2848.702798</v>
      </c>
      <c r="D35" s="51" t="n">
        <f aca="false">C35*100</f>
        <v>284870.2798</v>
      </c>
      <c r="E35" s="70" t="n">
        <v>51.12745358</v>
      </c>
      <c r="F35" s="51" t="n">
        <f aca="false">E35*100</f>
        <v>5112.745358</v>
      </c>
      <c r="G35" s="70" t="n">
        <v>1.79</v>
      </c>
      <c r="H35" s="146" t="n">
        <f aca="false">F35/SUMIF($F$6:$F1030,"&lt;&gt;NoData")</f>
        <v>0.00624793948606848</v>
      </c>
      <c r="I35" s="70" t="n">
        <v>0.618583915</v>
      </c>
      <c r="J35" s="70" t="n">
        <v>82491.58453</v>
      </c>
      <c r="K35" s="70" t="n">
        <v>481707.7878</v>
      </c>
      <c r="L35" s="70" t="n">
        <v>1491.14537260231</v>
      </c>
      <c r="M35" s="70" t="n">
        <v>14.2533203757694</v>
      </c>
      <c r="N35" s="169"/>
      <c r="O35" s="60"/>
    </row>
    <row r="36" customFormat="false" ht="12.75" hidden="false" customHeight="true" outlineLevel="0" collapsed="false">
      <c r="A36" s="40" t="s">
        <v>312</v>
      </c>
      <c r="B36" s="56" t="str">
        <f aca="false" t="array" ref="B36:B36">INDEX(Countries!$D$2:$D$255, MATCH($A36, Countries!$B$2:$B$255, 0))</f>
        <v>PNG</v>
      </c>
      <c r="C36" s="70" t="n">
        <v>4521.602232</v>
      </c>
      <c r="D36" s="51" t="n">
        <f aca="false">C36*100</f>
        <v>452160.2232</v>
      </c>
      <c r="E36" s="70" t="n">
        <v>48.95026477</v>
      </c>
      <c r="F36" s="51" t="n">
        <f aca="false">E36*100</f>
        <v>4895.026477</v>
      </c>
      <c r="G36" s="70" t="n">
        <v>1.08</v>
      </c>
      <c r="H36" s="146" t="n">
        <f aca="false">F36/SUMIF($F$6:$F1031,"&lt;&gt;NoData")</f>
        <v>0.00598188000173799</v>
      </c>
      <c r="I36" s="70" t="n">
        <v>0.716676329</v>
      </c>
      <c r="J36" s="70" t="n">
        <v>239381.0467</v>
      </c>
      <c r="K36" s="70" t="n">
        <v>333262.7729</v>
      </c>
      <c r="L36" s="70" t="n">
        <v>886.483994</v>
      </c>
      <c r="M36" s="70" t="n">
        <v>1611.47180574092</v>
      </c>
      <c r="N36" s="169"/>
      <c r="O36" s="60"/>
    </row>
    <row r="37" customFormat="false" ht="12.75" hidden="false" customHeight="true" outlineLevel="0" collapsed="false">
      <c r="A37" s="40" t="s">
        <v>324</v>
      </c>
      <c r="B37" s="56" t="str">
        <f aca="false" t="array" ref="B37:B37">INDEX(Countries!$D$2:$D$255, MATCH($A37, Countries!$B$2:$B$255, 0))</f>
        <v>SAU</v>
      </c>
      <c r="C37" s="70" t="n">
        <v>69.27158295</v>
      </c>
      <c r="D37" s="51" t="n">
        <f aca="false">C37*100</f>
        <v>6927.158295</v>
      </c>
      <c r="E37" s="70" t="n">
        <v>48.80168582</v>
      </c>
      <c r="F37" s="51" t="n">
        <f aca="false">E37*100</f>
        <v>4880.168582</v>
      </c>
      <c r="G37" s="70" t="n">
        <v>70.45</v>
      </c>
      <c r="H37" s="146" t="n">
        <f aca="false">F37/SUMIF($F$6:$F1032,"&lt;&gt;NoData")</f>
        <v>0.00596372317554185</v>
      </c>
      <c r="I37" s="70" t="n">
        <v>0.722</v>
      </c>
      <c r="J37" s="70" t="n">
        <v>18316.32696</v>
      </c>
      <c r="K37" s="70" t="n">
        <v>47595.96932</v>
      </c>
      <c r="L37" s="70" t="n">
        <v>1078.49729757034</v>
      </c>
      <c r="M37" s="70" t="n">
        <v>1082.5878076608</v>
      </c>
      <c r="N37" s="169"/>
      <c r="O37" s="60"/>
    </row>
    <row r="38" customFormat="false" ht="12.75" hidden="false" customHeight="true" outlineLevel="0" collapsed="false">
      <c r="A38" s="40" t="s">
        <v>343</v>
      </c>
      <c r="B38" s="56" t="str">
        <f aca="false" t="array" ref="B38:B38">INDEX(Countries!$D$2:$D$255, MATCH($A38, Countries!$B$2:$B$255, 0))</f>
        <v>TCA</v>
      </c>
      <c r="C38" s="70" t="n">
        <v>165.6849622</v>
      </c>
      <c r="D38" s="51" t="n">
        <f aca="false">C38*100</f>
        <v>16568.49622</v>
      </c>
      <c r="E38" s="70" t="n">
        <v>47.99182256</v>
      </c>
      <c r="F38" s="51" t="n">
        <f aca="false">E38*100</f>
        <v>4799.182256</v>
      </c>
      <c r="G38" s="70" t="n">
        <v>28.97</v>
      </c>
      <c r="H38" s="146" t="n">
        <f aca="false">F38/SUMIF($F$6:$F1033,"&lt;&gt;NoData")</f>
        <v>0.00586475527696359</v>
      </c>
      <c r="I38" s="70" t="n">
        <v>0.703447738</v>
      </c>
      <c r="J38" s="70" t="n">
        <v>13124.19855</v>
      </c>
      <c r="K38" s="70" t="n">
        <v>1412.837347</v>
      </c>
      <c r="L38" s="70" t="n">
        <v>1075.66537384184</v>
      </c>
      <c r="M38" s="70" t="n">
        <v>892.949851435312</v>
      </c>
      <c r="N38" s="169"/>
      <c r="O38" s="60"/>
    </row>
    <row r="39" customFormat="false" ht="12.75" hidden="false" customHeight="true" outlineLevel="0" collapsed="false">
      <c r="A39" s="40" t="s">
        <v>153</v>
      </c>
      <c r="B39" s="56" t="str">
        <f aca="false" t="array" ref="B39:B39">INDEX(Countries!$D$2:$D$255, MATCH($A39, Countries!$B$2:$B$255, 0))</f>
        <v>CHN</v>
      </c>
      <c r="C39" s="70" t="n">
        <v>225.6694849</v>
      </c>
      <c r="D39" s="51" t="n">
        <f aca="false">C39*100</f>
        <v>22566.94849</v>
      </c>
      <c r="E39" s="70" t="n">
        <v>46.14791406</v>
      </c>
      <c r="F39" s="51" t="n">
        <f aca="false">E39*100</f>
        <v>4614.791406</v>
      </c>
      <c r="G39" s="70" t="n">
        <v>20.45</v>
      </c>
      <c r="H39" s="146" t="n">
        <f aca="false">F39/SUMIF($F$6:$F1034,"&lt;&gt;NoData")</f>
        <v>0.00563942371986148</v>
      </c>
      <c r="I39" s="70" t="n">
        <v>0.769341716</v>
      </c>
      <c r="J39" s="70" t="n">
        <v>128582.3978</v>
      </c>
      <c r="K39" s="70" t="n">
        <v>942340.1373</v>
      </c>
      <c r="L39" s="70" t="n">
        <v>1238.84446019676</v>
      </c>
      <c r="M39" s="70" t="n">
        <v>2047.01185516137</v>
      </c>
      <c r="N39" s="169"/>
      <c r="O39" s="60"/>
    </row>
    <row r="40" customFormat="false" ht="12.75" hidden="false" customHeight="true" outlineLevel="0" collapsed="false">
      <c r="A40" s="40" t="s">
        <v>311</v>
      </c>
      <c r="B40" s="56" t="str">
        <f aca="false" t="array" ref="B40:B40">INDEX(Countries!$D$2:$D$255, MATCH($A40, Countries!$B$2:$B$255, 0))</f>
        <v>PAN</v>
      </c>
      <c r="C40" s="70" t="n">
        <v>1531.742205</v>
      </c>
      <c r="D40" s="51" t="n">
        <f aca="false">C40*100</f>
        <v>153174.2205</v>
      </c>
      <c r="E40" s="70" t="n">
        <v>37.77720193</v>
      </c>
      <c r="F40" s="51" t="n">
        <f aca="false">E40*100</f>
        <v>3777.720193</v>
      </c>
      <c r="G40" s="70" t="n">
        <v>2.47</v>
      </c>
      <c r="H40" s="146" t="n">
        <f aca="false">F40/SUMIF($F$6:$F1035,"&lt;&gt;NoData")</f>
        <v>0.00461649573926676</v>
      </c>
      <c r="I40" s="70" t="n">
        <v>0.802318149</v>
      </c>
      <c r="J40" s="70" t="n">
        <v>154598.4264</v>
      </c>
      <c r="K40" s="70" t="n">
        <v>437293.0749</v>
      </c>
      <c r="L40" s="70" t="n">
        <v>1420.9900693655</v>
      </c>
      <c r="M40" s="70" t="n">
        <v>1547.55111293049</v>
      </c>
      <c r="N40" s="169"/>
      <c r="O40" s="60"/>
    </row>
    <row r="41" customFormat="false" ht="12.75" hidden="false" customHeight="true" outlineLevel="0" collapsed="false">
      <c r="A41" s="40" t="s">
        <v>288</v>
      </c>
      <c r="B41" s="56" t="str">
        <f aca="false" t="array" ref="B41:B41">INDEX(Countries!$D$2:$D$255, MATCH($A41, Countries!$B$2:$B$255, 0))</f>
        <v>IRN</v>
      </c>
      <c r="C41" s="70" t="n">
        <v>112.3875259</v>
      </c>
      <c r="D41" s="51" t="n">
        <f aca="false">C41*100</f>
        <v>11238.75259</v>
      </c>
      <c r="E41" s="70" t="n">
        <v>35.72358526</v>
      </c>
      <c r="F41" s="51" t="n">
        <f aca="false">E41*100</f>
        <v>3572.358526</v>
      </c>
      <c r="G41" s="70" t="n">
        <v>31.79</v>
      </c>
      <c r="H41" s="146" t="n">
        <f aca="false">F41/SUMIF($F$6:$F1036,"&lt;&gt;NoData")</f>
        <v>0.00436553716841471</v>
      </c>
      <c r="I41" s="70" t="n">
        <v>0.764</v>
      </c>
      <c r="J41" s="70" t="n">
        <v>12619.47746</v>
      </c>
      <c r="K41" s="70" t="n">
        <v>40217.78243</v>
      </c>
      <c r="L41" s="70" t="n">
        <v>1097.7747864634</v>
      </c>
      <c r="M41" s="70" t="n">
        <v>856.068860450944</v>
      </c>
      <c r="N41" s="169"/>
      <c r="O41" s="60"/>
    </row>
    <row r="42" customFormat="false" ht="12.75" hidden="false" customHeight="true" outlineLevel="0" collapsed="false">
      <c r="A42" s="40" t="s">
        <v>278</v>
      </c>
      <c r="B42" s="56" t="str">
        <f aca="false" t="array" ref="B42:B42">INDEX(Countries!$D$2:$D$255, MATCH($A42, Countries!$B$2:$B$255, 0))</f>
        <v>GHA</v>
      </c>
      <c r="C42" s="70" t="n">
        <v>178.8692992</v>
      </c>
      <c r="D42" s="51" t="n">
        <f aca="false">C42*100</f>
        <v>17886.92992</v>
      </c>
      <c r="E42" s="70" t="n">
        <v>34.5126585</v>
      </c>
      <c r="F42" s="51" t="n">
        <f aca="false">E42*100</f>
        <v>3451.26585</v>
      </c>
      <c r="G42" s="70" t="n">
        <v>19.29</v>
      </c>
      <c r="H42" s="146" t="n">
        <f aca="false">F42/SUMIF($F$6:$F1037,"&lt;&gt;NoData")</f>
        <v>0.00421755801849083</v>
      </c>
      <c r="I42" s="70" t="n">
        <v>0.692</v>
      </c>
      <c r="J42" s="70" t="n">
        <v>26401.60708</v>
      </c>
      <c r="K42" s="70" t="n">
        <v>308278.8105</v>
      </c>
      <c r="L42" s="70" t="n">
        <v>1185.03242789783</v>
      </c>
      <c r="M42" s="70" t="n">
        <v>852.23259752632</v>
      </c>
      <c r="N42" s="169"/>
      <c r="O42" s="60"/>
    </row>
    <row r="43" customFormat="false" ht="12.75" hidden="false" customHeight="true" outlineLevel="0" collapsed="false">
      <c r="A43" s="40" t="s">
        <v>256</v>
      </c>
      <c r="B43" s="56" t="str">
        <f aca="false" t="array" ref="B43:B43">INDEX(Countries!$D$2:$D$255, MATCH($A43, Countries!$B$2:$B$255, 0))</f>
        <v>CMR</v>
      </c>
      <c r="C43" s="70" t="n">
        <v>1969.954523</v>
      </c>
      <c r="D43" s="51" t="n">
        <f aca="false">C43*100</f>
        <v>196995.4523</v>
      </c>
      <c r="E43" s="70" t="n">
        <v>27.74185936</v>
      </c>
      <c r="F43" s="51" t="n">
        <f aca="false">E43*100</f>
        <v>2774.185936</v>
      </c>
      <c r="G43" s="70" t="n">
        <v>1.41</v>
      </c>
      <c r="H43" s="146" t="n">
        <f aca="false">F43/SUMIF($F$6:$F1038,"&lt;&gt;NoData")</f>
        <v>0.00339014455787615</v>
      </c>
      <c r="I43" s="70" t="n">
        <v>0.735895451</v>
      </c>
      <c r="J43" s="70" t="n">
        <v>99781.20617</v>
      </c>
      <c r="K43" s="70" t="n">
        <v>198445.5176</v>
      </c>
      <c r="L43" s="70" t="n">
        <v>1552.00930241893</v>
      </c>
      <c r="M43" s="70" t="n">
        <v>1027.44542123876</v>
      </c>
      <c r="N43" s="169"/>
      <c r="O43" s="60"/>
    </row>
    <row r="44" customFormat="false" ht="12.75" hidden="false" customHeight="true" outlineLevel="0" collapsed="false">
      <c r="A44" s="40" t="s">
        <v>248</v>
      </c>
      <c r="B44" s="56" t="str">
        <f aca="false" t="array" ref="B44:B44">INDEX(Countries!$D$2:$D$255, MATCH($A44, Countries!$B$2:$B$255, 0))</f>
        <v>BLZ</v>
      </c>
      <c r="C44" s="70" t="n">
        <v>529.729809</v>
      </c>
      <c r="D44" s="51" t="n">
        <f aca="false">C44*100</f>
        <v>52972.9809</v>
      </c>
      <c r="E44" s="70" t="n">
        <v>24.45760582</v>
      </c>
      <c r="F44" s="51" t="n">
        <f aca="false">E44*100</f>
        <v>2445.760582</v>
      </c>
      <c r="G44" s="70" t="n">
        <v>4.62</v>
      </c>
      <c r="H44" s="146" t="n">
        <f aca="false">F44/SUMIF($F$6:$F1039,"&lt;&gt;NoData")</f>
        <v>0.00298879819818079</v>
      </c>
      <c r="I44" s="70" t="n">
        <v>0.697255103</v>
      </c>
      <c r="J44" s="70" t="n">
        <v>12146.88893</v>
      </c>
      <c r="K44" s="70" t="n">
        <v>362210.4725</v>
      </c>
      <c r="L44" s="70" t="n">
        <v>1101.7859462439</v>
      </c>
      <c r="M44" s="70" t="n">
        <v>1337.16595933105</v>
      </c>
      <c r="N44" s="169"/>
      <c r="O44" s="60"/>
    </row>
    <row r="45" customFormat="false" ht="12.75" hidden="false" customHeight="true" outlineLevel="0" collapsed="false">
      <c r="A45" s="40" t="s">
        <v>345</v>
      </c>
      <c r="B45" s="56" t="str">
        <f aca="false" t="array" ref="B45:B45">INDEX(Countries!$D$2:$D$255, MATCH($A45, Countries!$B$2:$B$255, 0))</f>
        <v>ARE</v>
      </c>
      <c r="C45" s="70" t="n">
        <v>20.75426203</v>
      </c>
      <c r="D45" s="51" t="n">
        <f aca="false">C45*100</f>
        <v>2075.426203</v>
      </c>
      <c r="E45" s="70" t="n">
        <v>23.32548008</v>
      </c>
      <c r="F45" s="51" t="n">
        <f aca="false">E45*100</f>
        <v>2332.548008</v>
      </c>
      <c r="G45" s="70" t="n">
        <v>112.39</v>
      </c>
      <c r="H45" s="146" t="n">
        <f aca="false">F45/SUMIF($F$6:$F1040,"&lt;&gt;NoData")</f>
        <v>0.00285044878668365</v>
      </c>
      <c r="I45" s="70" t="n">
        <v>0.644913444</v>
      </c>
      <c r="J45" s="70" t="n">
        <v>7024.06328</v>
      </c>
      <c r="K45" s="70" t="n">
        <v>40835.72125</v>
      </c>
      <c r="L45" s="70" t="n">
        <v>1067.0413101793</v>
      </c>
      <c r="M45" s="70" t="n">
        <v>1445.80407028189</v>
      </c>
      <c r="N45" s="169"/>
      <c r="O45" s="60"/>
    </row>
    <row r="46" customFormat="false" ht="12.75" hidden="false" customHeight="true" outlineLevel="0" collapsed="false">
      <c r="A46" s="40" t="s">
        <v>260</v>
      </c>
      <c r="B46" s="56" t="str">
        <f aca="false" t="array" ref="B46:B46">INDEX(Countries!$D$2:$D$255, MATCH($A46, Countries!$B$2:$B$255, 0))</f>
        <v>CRI</v>
      </c>
      <c r="C46" s="70" t="n">
        <v>368.046201</v>
      </c>
      <c r="D46" s="51" t="n">
        <f aca="false">C46*100</f>
        <v>36804.6201</v>
      </c>
      <c r="E46" s="70" t="n">
        <v>22.04829927</v>
      </c>
      <c r="F46" s="51" t="n">
        <f aca="false">E46*100</f>
        <v>2204.829927</v>
      </c>
      <c r="G46" s="70" t="n">
        <v>5.99</v>
      </c>
      <c r="H46" s="146" t="n">
        <f aca="false">F46/SUMIF($F$6:$F1041,"&lt;&gt;NoData")</f>
        <v>0.0026943731784752</v>
      </c>
      <c r="I46" s="70" t="n">
        <v>0.76541225</v>
      </c>
      <c r="J46" s="70" t="n">
        <v>77455.86954</v>
      </c>
      <c r="K46" s="70" t="n">
        <v>310988.2073</v>
      </c>
      <c r="L46" s="70" t="n">
        <v>1324.55267685109</v>
      </c>
      <c r="M46" s="70" t="n">
        <v>1486.40639269406</v>
      </c>
      <c r="N46" s="169"/>
      <c r="O46" s="60"/>
    </row>
    <row r="47" customFormat="false" ht="12.75" hidden="false" customHeight="true" outlineLevel="0" collapsed="false">
      <c r="A47" s="40" t="s">
        <v>255</v>
      </c>
      <c r="B47" s="56" t="str">
        <f aca="false" t="array" ref="B47:B47">INDEX(Countries!$D$2:$D$255, MATCH($A47, Countries!$B$2:$B$255, 0))</f>
        <v>KHM</v>
      </c>
      <c r="C47" s="70" t="n">
        <v>628.3083715</v>
      </c>
      <c r="D47" s="51" t="n">
        <f aca="false">C47*100</f>
        <v>62830.83715</v>
      </c>
      <c r="E47" s="70" t="n">
        <v>21.29231865</v>
      </c>
      <c r="F47" s="51" t="n">
        <f aca="false">E47*100</f>
        <v>2129.231865</v>
      </c>
      <c r="G47" s="70" t="n">
        <v>3.39</v>
      </c>
      <c r="H47" s="146" t="n">
        <f aca="false">F47/SUMIF($F$6:$F1042,"&lt;&gt;NoData")</f>
        <v>0.00260198991203675</v>
      </c>
      <c r="I47" s="70" t="n">
        <v>0.765480796</v>
      </c>
      <c r="J47" s="70" t="n">
        <v>77290.33437</v>
      </c>
      <c r="K47" s="70" t="n">
        <v>411433.7515</v>
      </c>
      <c r="L47" s="70" t="n">
        <v>1301.55487329849</v>
      </c>
      <c r="M47" s="70" t="n">
        <v>1050.49678093231</v>
      </c>
      <c r="N47" s="169"/>
      <c r="O47" s="60"/>
    </row>
    <row r="48" customFormat="false" ht="12.75" hidden="false" customHeight="true" outlineLevel="0" collapsed="false">
      <c r="A48" s="40" t="s">
        <v>276</v>
      </c>
      <c r="B48" s="56" t="str">
        <f aca="false" t="array" ref="B48:B48">INDEX(Countries!$D$2:$D$255, MATCH($A48, Countries!$B$2:$B$255, 0))</f>
        <v>GAB</v>
      </c>
      <c r="C48" s="70" t="n">
        <v>1745.438896</v>
      </c>
      <c r="D48" s="51" t="n">
        <f aca="false">C48*100</f>
        <v>174543.8896</v>
      </c>
      <c r="E48" s="70" t="n">
        <v>20.26651383</v>
      </c>
      <c r="F48" s="51" t="n">
        <f aca="false">E48*100</f>
        <v>2026.651383</v>
      </c>
      <c r="G48" s="70" t="n">
        <v>1.16</v>
      </c>
      <c r="H48" s="146" t="n">
        <f aca="false">F48/SUMIF($F$6:$F1043,"&lt;&gt;NoData")</f>
        <v>0.0024766332593756</v>
      </c>
      <c r="I48" s="70" t="n">
        <v>0.751707317</v>
      </c>
      <c r="J48" s="70" t="n">
        <v>93511.50988</v>
      </c>
      <c r="K48" s="70" t="n">
        <v>123654.5872</v>
      </c>
      <c r="L48" s="70" t="n">
        <v>1638.95906887505</v>
      </c>
      <c r="M48" s="70" t="n">
        <v>1252.02990663683</v>
      </c>
      <c r="N48" s="169"/>
      <c r="O48" s="60"/>
    </row>
    <row r="49" customFormat="false" ht="12.75" hidden="false" customHeight="true" outlineLevel="0" collapsed="false">
      <c r="A49" s="40" t="s">
        <v>285</v>
      </c>
      <c r="B49" s="56" t="str">
        <f aca="false" t="array" ref="B49:B49">INDEX(Countries!$D$2:$D$255, MATCH($A49, Countries!$B$2:$B$255, 0))</f>
        <v>GUY</v>
      </c>
      <c r="C49" s="70" t="n">
        <v>287.5584714</v>
      </c>
      <c r="D49" s="51" t="n">
        <f aca="false">C49*100</f>
        <v>28755.84714</v>
      </c>
      <c r="E49" s="70" t="n">
        <v>16.91097032</v>
      </c>
      <c r="F49" s="51" t="n">
        <f aca="false">E49*100</f>
        <v>1691.097032</v>
      </c>
      <c r="G49" s="70" t="n">
        <v>5.88</v>
      </c>
      <c r="H49" s="146" t="n">
        <f aca="false">F49/SUMIF($F$6:$F1044,"&lt;&gt;NoData")</f>
        <v>0.00206657503575323</v>
      </c>
      <c r="I49" s="70" t="n">
        <v>0.78</v>
      </c>
      <c r="J49" s="70" t="n">
        <v>34335.6552</v>
      </c>
      <c r="K49" s="70" t="n">
        <v>141468.4809</v>
      </c>
      <c r="L49" s="70" t="n">
        <v>1352.36914512802</v>
      </c>
      <c r="M49" s="70" t="n">
        <v>1002.30238053079</v>
      </c>
      <c r="N49" s="169"/>
      <c r="O49" s="60"/>
    </row>
    <row r="50" customFormat="false" ht="12.75" hidden="false" customHeight="true" outlineLevel="0" collapsed="false">
      <c r="A50" s="40" t="s">
        <v>272</v>
      </c>
      <c r="B50" s="56" t="str">
        <f aca="false" t="array" ref="B50:B50">INDEX(Countries!$D$2:$D$255, MATCH($A50, Countries!$B$2:$B$255, 0))</f>
        <v>FJI</v>
      </c>
      <c r="C50" s="70" t="n">
        <v>488.6648005</v>
      </c>
      <c r="D50" s="51" t="n">
        <f aca="false">C50*100</f>
        <v>48866.48005</v>
      </c>
      <c r="E50" s="70" t="n">
        <v>16.83079506</v>
      </c>
      <c r="F50" s="51" t="n">
        <f aca="false">E50*100</f>
        <v>1683.079506</v>
      </c>
      <c r="G50" s="70" t="n">
        <v>3.44</v>
      </c>
      <c r="H50" s="146" t="n">
        <f aca="false">F50/SUMIF($F$6:$F1045,"&lt;&gt;NoData")</f>
        <v>0.00205677736077268</v>
      </c>
      <c r="I50" s="70" t="n">
        <v>0.704237918</v>
      </c>
      <c r="J50" s="70" t="n">
        <v>57355.28338</v>
      </c>
      <c r="K50" s="70" t="n">
        <v>94349.24633</v>
      </c>
      <c r="L50" s="70" t="n">
        <v>1243.16369505687</v>
      </c>
      <c r="M50" s="70" t="n">
        <v>1058.04483434432</v>
      </c>
      <c r="N50" s="169"/>
      <c r="O50" s="60"/>
    </row>
    <row r="51" customFormat="false" ht="12.75" hidden="false" customHeight="true" outlineLevel="0" collapsed="false">
      <c r="A51" s="40" t="s">
        <v>282</v>
      </c>
      <c r="B51" s="56" t="str">
        <f aca="false" t="array" ref="B51:B51">INDEX(Countries!$D$2:$D$255, MATCH($A51, Countries!$B$2:$B$255, 0))</f>
        <v>GTM</v>
      </c>
      <c r="C51" s="70" t="n">
        <v>250.0014549</v>
      </c>
      <c r="D51" s="51" t="n">
        <f aca="false">C51*100</f>
        <v>25000.14549</v>
      </c>
      <c r="E51" s="70" t="n">
        <v>16.34761635</v>
      </c>
      <c r="F51" s="51" t="n">
        <f aca="false">E51*100</f>
        <v>1634.761635</v>
      </c>
      <c r="G51" s="70" t="n">
        <v>6.54</v>
      </c>
      <c r="H51" s="146" t="n">
        <f aca="false">F51/SUMIF($F$6:$F1046,"&lt;&gt;NoData")</f>
        <v>0.00199773136630881</v>
      </c>
      <c r="I51" s="70" t="n">
        <v>0.819782395</v>
      </c>
      <c r="J51" s="70" t="n">
        <v>41325.49027</v>
      </c>
      <c r="K51" s="70" t="n">
        <v>165443.5824</v>
      </c>
      <c r="L51" s="70" t="n">
        <v>1333.4890782444</v>
      </c>
      <c r="M51" s="70" t="n">
        <v>950.47876182439</v>
      </c>
      <c r="N51" s="169"/>
      <c r="O51" s="60"/>
    </row>
    <row r="52" customFormat="false" ht="12.75" hidden="false" customHeight="true" outlineLevel="0" collapsed="false">
      <c r="A52" s="40" t="s">
        <v>269</v>
      </c>
      <c r="B52" s="56" t="str">
        <f aca="false" t="array" ref="B52:B52">INDEX(Countries!$D$2:$D$255, MATCH($A52, Countries!$B$2:$B$255, 0))</f>
        <v>SLV</v>
      </c>
      <c r="C52" s="70" t="n">
        <v>372.2127586</v>
      </c>
      <c r="D52" s="51" t="n">
        <f aca="false">C52*100</f>
        <v>37221.27586</v>
      </c>
      <c r="E52" s="70" t="n">
        <v>16.19767899</v>
      </c>
      <c r="F52" s="51" t="n">
        <f aca="false">E52*100</f>
        <v>1619.767899</v>
      </c>
      <c r="G52" s="70" t="n">
        <v>4.35</v>
      </c>
      <c r="H52" s="146" t="n">
        <f aca="false">F52/SUMIF($F$6:$F1047,"&lt;&gt;NoData")</f>
        <v>0.00197940853803583</v>
      </c>
      <c r="I52" s="70" t="n">
        <v>0.728</v>
      </c>
      <c r="J52" s="70" t="n">
        <v>36436.80162</v>
      </c>
      <c r="K52" s="70" t="n">
        <v>177537.8688</v>
      </c>
      <c r="L52" s="70" t="n">
        <v>1224.79781404491</v>
      </c>
      <c r="M52" s="70" t="n">
        <v>1200.71857068336</v>
      </c>
      <c r="N52" s="169"/>
      <c r="O52" s="60"/>
    </row>
    <row r="53" customFormat="false" ht="12.75" hidden="false" customHeight="true" outlineLevel="0" collapsed="false">
      <c r="A53" s="40" t="s">
        <v>149</v>
      </c>
      <c r="B53" s="56" t="str">
        <f aca="false" t="array" ref="B53:B53">INDEX(Countries!$D$2:$D$255, MATCH($A53, Countries!$B$2:$B$255, 0))</f>
        <v>KEN</v>
      </c>
      <c r="C53" s="70" t="n">
        <v>543.6436538</v>
      </c>
      <c r="D53" s="51" t="n">
        <f aca="false">C53*100</f>
        <v>54364.36538</v>
      </c>
      <c r="E53" s="70" t="n">
        <v>16.096981</v>
      </c>
      <c r="F53" s="51" t="n">
        <f aca="false">E53*100</f>
        <v>1609.6981</v>
      </c>
      <c r="G53" s="70" t="n">
        <v>2.96</v>
      </c>
      <c r="H53" s="146" t="n">
        <f aca="false">F53/SUMIF($F$6:$F1048,"&lt;&gt;NoData")</f>
        <v>0.00196710291935478</v>
      </c>
      <c r="I53" s="70" t="n">
        <v>0.728</v>
      </c>
      <c r="J53" s="70" t="n">
        <v>17306.89868</v>
      </c>
      <c r="K53" s="70" t="n">
        <v>91675.34517</v>
      </c>
      <c r="L53" s="70" t="n">
        <v>1173.83338996489</v>
      </c>
      <c r="M53" s="70" t="n">
        <v>1466.37086901721</v>
      </c>
      <c r="N53" s="169"/>
      <c r="O53" s="60"/>
    </row>
    <row r="54" customFormat="false" ht="12.75" hidden="false" customHeight="true" outlineLevel="0" collapsed="false">
      <c r="A54" s="40" t="s">
        <v>330</v>
      </c>
      <c r="B54" s="56" t="str">
        <f aca="false" t="array" ref="B54:B54">INDEX(Countries!$D$2:$D$255, MATCH($A54, Countries!$B$2:$B$255, 0))</f>
        <v>SLB</v>
      </c>
      <c r="C54" s="70" t="n">
        <v>528.0527669</v>
      </c>
      <c r="D54" s="51" t="n">
        <f aca="false">C54*100</f>
        <v>52805.27669</v>
      </c>
      <c r="E54" s="70" t="n">
        <v>15.4123701</v>
      </c>
      <c r="F54" s="51" t="n">
        <f aca="false">E54*100</f>
        <v>1541.23701</v>
      </c>
      <c r="G54" s="70" t="n">
        <v>2.92</v>
      </c>
      <c r="H54" s="146" t="n">
        <f aca="false">F54/SUMIF($F$6:$F1049,"&lt;&gt;NoData")</f>
        <v>0.00188344126255018</v>
      </c>
      <c r="I54" s="70" t="n">
        <v>0.739684594</v>
      </c>
      <c r="J54" s="70" t="n">
        <v>48625.70962</v>
      </c>
      <c r="K54" s="70" t="n">
        <v>86828.49801</v>
      </c>
      <c r="L54" s="70" t="n">
        <v>1372.67277147832</v>
      </c>
      <c r="M54" s="70" t="n">
        <v>986.730749339939</v>
      </c>
      <c r="N54" s="169"/>
      <c r="O54" s="60"/>
    </row>
    <row r="55" customFormat="false" ht="12.75" hidden="false" customHeight="true" outlineLevel="0" collapsed="false">
      <c r="A55" s="40" t="s">
        <v>325</v>
      </c>
      <c r="B55" s="56" t="str">
        <f aca="false" t="array" ref="B55:B55">INDEX(Countries!$D$2:$D$255, MATCH($A55, Countries!$B$2:$B$255, 0))</f>
        <v>SEN</v>
      </c>
      <c r="C55" s="70" t="n">
        <v>1265.313226</v>
      </c>
      <c r="D55" s="51" t="n">
        <f aca="false">C55*100</f>
        <v>126531.3226</v>
      </c>
      <c r="E55" s="70" t="n">
        <v>15.38869277</v>
      </c>
      <c r="F55" s="51" t="n">
        <f aca="false">E55*100</f>
        <v>1538.869277</v>
      </c>
      <c r="G55" s="70" t="n">
        <v>1.22</v>
      </c>
      <c r="H55" s="146" t="n">
        <f aca="false">F55/SUMIF($F$6:$F1050,"&lt;&gt;NoData")</f>
        <v>0.00188054781657013</v>
      </c>
      <c r="I55" s="70" t="n">
        <v>0.707557249</v>
      </c>
      <c r="J55" s="70" t="n">
        <v>13401.89597</v>
      </c>
      <c r="K55" s="70" t="n">
        <v>183070.3002</v>
      </c>
      <c r="L55" s="70" t="n">
        <v>1107.74042252473</v>
      </c>
      <c r="M55" s="70" t="n">
        <v>992.428478887086</v>
      </c>
      <c r="N55" s="169"/>
      <c r="O55" s="60"/>
    </row>
    <row r="56" customFormat="false" ht="12.75" hidden="false" customHeight="true" outlineLevel="0" collapsed="false">
      <c r="A56" s="40" t="s">
        <v>305</v>
      </c>
      <c r="B56" s="56" t="str">
        <f aca="false" t="array" ref="B56:B56">INDEX(Countries!$D$2:$D$255, MATCH($A56, Countries!$B$2:$B$255, 0))</f>
        <v>NZL</v>
      </c>
      <c r="C56" s="70" t="n">
        <v>295.7085724</v>
      </c>
      <c r="D56" s="51" t="n">
        <f aca="false">C56*100</f>
        <v>29570.85724</v>
      </c>
      <c r="E56" s="70" t="n">
        <v>13.88945937</v>
      </c>
      <c r="F56" s="51" t="n">
        <f aca="false">E56*100</f>
        <v>1388.945937</v>
      </c>
      <c r="G56" s="70" t="n">
        <v>4.7</v>
      </c>
      <c r="H56" s="146" t="n">
        <f aca="false">F56/SUMIF($F$6:$F1051,"&lt;&gt;NoData")</f>
        <v>0.00169733666673189</v>
      </c>
      <c r="I56" s="70" t="n">
        <v>0.704</v>
      </c>
      <c r="J56" s="70" t="n">
        <v>45629.98774</v>
      </c>
      <c r="K56" s="70" t="n">
        <v>87578.84266</v>
      </c>
      <c r="L56" s="70" t="n">
        <v>1329.65116679583</v>
      </c>
      <c r="M56" s="70" t="n">
        <v>1266.96391935663</v>
      </c>
      <c r="N56" s="169"/>
      <c r="O56" s="60"/>
    </row>
    <row r="57" customFormat="false" ht="12.75" hidden="false" customHeight="true" outlineLevel="0" collapsed="false">
      <c r="A57" s="40" t="s">
        <v>304</v>
      </c>
      <c r="B57" s="56" t="str">
        <f aca="false" t="array" ref="B57:B57">INDEX(Countries!$D$2:$D$255, MATCH($A57, Countries!$B$2:$B$255, 0))</f>
        <v>NCL</v>
      </c>
      <c r="C57" s="70" t="n">
        <v>335.9337228</v>
      </c>
      <c r="D57" s="51" t="n">
        <f aca="false">C57*100</f>
        <v>33593.37228</v>
      </c>
      <c r="E57" s="70" t="n">
        <v>12.4737935</v>
      </c>
      <c r="F57" s="51" t="n">
        <f aca="false">E57*100</f>
        <v>1247.37935</v>
      </c>
      <c r="G57" s="70" t="n">
        <v>3.71</v>
      </c>
      <c r="H57" s="146" t="n">
        <f aca="false">F57/SUMIF($F$6:$F1052,"&lt;&gt;NoData")</f>
        <v>0.00152433773819319</v>
      </c>
      <c r="I57" s="70" t="n">
        <v>0.694118959</v>
      </c>
      <c r="J57" s="70" t="n">
        <v>30686.56214</v>
      </c>
      <c r="K57" s="70" t="n">
        <v>65665.3727</v>
      </c>
      <c r="L57" s="70" t="n">
        <v>1264.60344586859</v>
      </c>
      <c r="M57" s="70" t="n">
        <v>1283.7914092871</v>
      </c>
      <c r="N57" s="169"/>
      <c r="O57" s="60"/>
    </row>
    <row r="58" customFormat="false" ht="12.75" hidden="false" customHeight="true" outlineLevel="0" collapsed="false">
      <c r="A58" s="40" t="s">
        <v>271</v>
      </c>
      <c r="B58" s="56" t="str">
        <f aca="false" t="array" ref="B58:B58">INDEX(Countries!$D$2:$D$255, MATCH($A58, Countries!$B$2:$B$255, 0))</f>
        <v>ERI</v>
      </c>
      <c r="C58" s="70" t="n">
        <v>78.38502754</v>
      </c>
      <c r="D58" s="51" t="n">
        <f aca="false">C58*100</f>
        <v>7838.502754</v>
      </c>
      <c r="E58" s="70" t="n">
        <v>10.68482727</v>
      </c>
      <c r="F58" s="51" t="n">
        <f aca="false">E58*100</f>
        <v>1068.482727</v>
      </c>
      <c r="G58" s="70" t="n">
        <v>13.63</v>
      </c>
      <c r="H58" s="146" t="n">
        <f aca="false">F58/SUMIF($F$6:$F1053,"&lt;&gt;NoData")</f>
        <v>0.00130572030342948</v>
      </c>
      <c r="I58" s="70" t="n">
        <v>0.717913863</v>
      </c>
      <c r="J58" s="70" t="n">
        <v>13118.52253</v>
      </c>
      <c r="K58" s="70" t="n">
        <v>24438.7567</v>
      </c>
      <c r="L58" s="70" t="n">
        <v>1168.4440227704</v>
      </c>
      <c r="M58" s="70" t="n">
        <v>937.02217453505</v>
      </c>
      <c r="N58" s="169"/>
      <c r="O58" s="60"/>
    </row>
    <row r="59" customFormat="false" ht="12.75" hidden="false" customHeight="true" outlineLevel="0" collapsed="false">
      <c r="A59" s="40" t="s">
        <v>315</v>
      </c>
      <c r="B59" s="56" t="str">
        <f aca="false" t="array" ref="B59:B59">INDEX(Countries!$D$2:$D$255, MATCH($A59, Countries!$B$2:$B$255, 0))</f>
        <v>PRI</v>
      </c>
      <c r="C59" s="70" t="n">
        <v>82.88840655</v>
      </c>
      <c r="D59" s="51" t="n">
        <f aca="false">C59*100</f>
        <v>8288.840655</v>
      </c>
      <c r="E59" s="70" t="n">
        <v>10.37058269</v>
      </c>
      <c r="F59" s="51" t="n">
        <f aca="false">E59*100</f>
        <v>1037.058269</v>
      </c>
      <c r="G59" s="70" t="n">
        <v>12.51</v>
      </c>
      <c r="H59" s="146" t="n">
        <f aca="false">F59/SUMIF($F$6:$F1054,"&lt;&gt;NoData")</f>
        <v>0.00126731860371266</v>
      </c>
      <c r="I59" s="70" t="n">
        <v>0.669970473</v>
      </c>
      <c r="J59" s="70" t="n">
        <v>6616.973718</v>
      </c>
      <c r="K59" s="70" t="n">
        <v>105774.1387</v>
      </c>
      <c r="L59" s="70" t="n">
        <v>1091.31458333333</v>
      </c>
      <c r="M59" s="70" t="n">
        <v>1226.48607594937</v>
      </c>
      <c r="N59" s="169"/>
      <c r="O59" s="60"/>
    </row>
    <row r="60" customFormat="false" ht="12.75" hidden="false" customHeight="true" outlineLevel="0" collapsed="false">
      <c r="A60" s="40" t="s">
        <v>313</v>
      </c>
      <c r="B60" s="56" t="str">
        <f aca="false" t="array" ref="B60:B60">INDEX(Countries!$D$2:$D$255, MATCH($A60, Countries!$B$2:$B$255, 0))</f>
        <v>PER</v>
      </c>
      <c r="C60" s="70" t="n">
        <v>55.24864634</v>
      </c>
      <c r="D60" s="51" t="n">
        <f aca="false">C60*100</f>
        <v>5524.864634</v>
      </c>
      <c r="E60" s="70" t="n">
        <v>9.085672648</v>
      </c>
      <c r="F60" s="51" t="n">
        <f aca="false">E60*100</f>
        <v>908.5672648</v>
      </c>
      <c r="G60" s="70" t="n">
        <v>16.45</v>
      </c>
      <c r="H60" s="146" t="n">
        <f aca="false">F60/SUMIF($F$6:$F1055,"&lt;&gt;NoData")</f>
        <v>0.00111029845846141</v>
      </c>
      <c r="I60" s="70" t="n">
        <v>0.752844064</v>
      </c>
      <c r="J60" s="70" t="n">
        <v>25744.25505</v>
      </c>
      <c r="K60" s="70" t="n">
        <v>86357.59431</v>
      </c>
      <c r="L60" s="70" t="n">
        <v>1136.44060830251</v>
      </c>
      <c r="M60" s="70" t="n">
        <v>1487.2276571073</v>
      </c>
      <c r="N60" s="169"/>
      <c r="O60" s="60"/>
    </row>
    <row r="61" customFormat="false" ht="12.75" hidden="false" customHeight="true" outlineLevel="0" collapsed="false">
      <c r="A61" s="40" t="s">
        <v>242</v>
      </c>
      <c r="B61" s="56" t="str">
        <f aca="false" t="array" ref="B61:B61">INDEX(Countries!$D$2:$D$255, MATCH($A61, Countries!$B$2:$B$255, 0))</f>
        <v>AGO</v>
      </c>
      <c r="C61" s="70" t="n">
        <v>283.1991969</v>
      </c>
      <c r="D61" s="51" t="n">
        <f aca="false">C61*100</f>
        <v>28319.91969</v>
      </c>
      <c r="E61" s="70" t="n">
        <v>8.569580132</v>
      </c>
      <c r="F61" s="51" t="n">
        <f aca="false">E61*100</f>
        <v>856.9580132</v>
      </c>
      <c r="G61" s="70" t="n">
        <v>3.03</v>
      </c>
      <c r="H61" s="146" t="n">
        <f aca="false">F61/SUMIF($F$6:$F1056,"&lt;&gt;NoData")</f>
        <v>0.00104723029090374</v>
      </c>
      <c r="I61" s="70" t="n">
        <v>0.692</v>
      </c>
      <c r="J61" s="70" t="n">
        <v>30111.562</v>
      </c>
      <c r="K61" s="70" t="n">
        <v>46127.52778</v>
      </c>
      <c r="L61" s="70" t="n">
        <v>1381.65597420865</v>
      </c>
      <c r="M61" s="70" t="n">
        <v>1226.29618359325</v>
      </c>
      <c r="N61" s="169"/>
      <c r="O61" s="60"/>
    </row>
    <row r="62" customFormat="false" ht="12.75" hidden="false" customHeight="true" outlineLevel="0" collapsed="false">
      <c r="A62" s="40" t="s">
        <v>286</v>
      </c>
      <c r="B62" s="56" t="str">
        <f aca="false" t="array" ref="B62:B62">INDEX(Countries!$D$2:$D$255, MATCH($A62, Countries!$B$2:$B$255, 0))</f>
        <v>HTI</v>
      </c>
      <c r="C62" s="70" t="n">
        <v>154.2077272</v>
      </c>
      <c r="D62" s="51" t="n">
        <f aca="false">C62*100</f>
        <v>15420.77272</v>
      </c>
      <c r="E62" s="70" t="n">
        <v>8.422391107</v>
      </c>
      <c r="F62" s="51" t="n">
        <f aca="false">E62*100</f>
        <v>842.2391107</v>
      </c>
      <c r="G62" s="70" t="n">
        <v>5.46</v>
      </c>
      <c r="H62" s="146" t="n">
        <f aca="false">F62/SUMIF($F$6:$F1057,"&lt;&gt;NoData")</f>
        <v>0.00102924331801892</v>
      </c>
      <c r="I62" s="70" t="n">
        <v>0.649253626</v>
      </c>
      <c r="J62" s="70" t="n">
        <v>5137.888083</v>
      </c>
      <c r="K62" s="70" t="n">
        <v>67929.70473</v>
      </c>
      <c r="L62" s="70" t="n">
        <v>1082.13814579886</v>
      </c>
      <c r="M62" s="70" t="n">
        <v>879.04738343998</v>
      </c>
      <c r="N62" s="169"/>
      <c r="O62" s="60"/>
    </row>
    <row r="63" customFormat="false" ht="12.75" hidden="false" customHeight="true" outlineLevel="0" collapsed="false">
      <c r="A63" s="40" t="s">
        <v>292</v>
      </c>
      <c r="B63" s="56" t="str">
        <f aca="false" t="array" ref="B63:B63">INDEX(Countries!$D$2:$D$255, MATCH($A63, Countries!$B$2:$B$255, 0))</f>
        <v>LBR</v>
      </c>
      <c r="C63" s="70" t="n">
        <v>182.1369449</v>
      </c>
      <c r="D63" s="51" t="n">
        <f aca="false">C63*100</f>
        <v>18213.69449</v>
      </c>
      <c r="E63" s="70" t="n">
        <v>6.899299169</v>
      </c>
      <c r="F63" s="51" t="n">
        <f aca="false">E63*100</f>
        <v>689.9299169</v>
      </c>
      <c r="G63" s="70" t="n">
        <v>3.79</v>
      </c>
      <c r="H63" s="146" t="n">
        <f aca="false">F63/SUMIF($F$6:$F1058,"&lt;&gt;NoData")</f>
        <v>0.000843116577999434</v>
      </c>
      <c r="I63" s="70" t="n">
        <v>0.769919207</v>
      </c>
      <c r="J63" s="70" t="n">
        <v>9005.21146</v>
      </c>
      <c r="K63" s="70" t="n">
        <v>119651.2559</v>
      </c>
      <c r="L63" s="70" t="n">
        <v>1276.75199821389</v>
      </c>
      <c r="M63" s="70" t="n">
        <v>1382.2767473313</v>
      </c>
      <c r="N63" s="169"/>
      <c r="O63" s="60"/>
    </row>
    <row r="64" customFormat="false" ht="12.75" hidden="false" customHeight="true" outlineLevel="0" collapsed="false">
      <c r="A64" s="40" t="s">
        <v>289</v>
      </c>
      <c r="B64" s="56" t="str">
        <f aca="false" t="array" ref="B64:B64">INDEX(Countries!$D$2:$D$255, MATCH($A64, Countries!$B$2:$B$255, 0))</f>
        <v>JAM</v>
      </c>
      <c r="C64" s="70" t="n">
        <v>99.44442863</v>
      </c>
      <c r="D64" s="51" t="n">
        <f aca="false">C64*100</f>
        <v>9944.442863</v>
      </c>
      <c r="E64" s="70" t="n">
        <v>6.889930856</v>
      </c>
      <c r="F64" s="51" t="n">
        <f aca="false">E64*100</f>
        <v>688.9930856</v>
      </c>
      <c r="G64" s="70" t="n">
        <v>6.93</v>
      </c>
      <c r="H64" s="146" t="n">
        <f aca="false">F64/SUMIF($F$6:$F1059,"&lt;&gt;NoData")</f>
        <v>0.000841971739979701</v>
      </c>
      <c r="I64" s="70" t="n">
        <v>0.588</v>
      </c>
      <c r="J64" s="70" t="n">
        <v>7069.658733</v>
      </c>
      <c r="K64" s="70" t="n">
        <v>53355.49443</v>
      </c>
      <c r="L64" s="70" t="n">
        <v>1125.33220314266</v>
      </c>
      <c r="M64" s="70" t="n">
        <v>1789.42742729558</v>
      </c>
      <c r="N64" s="169"/>
      <c r="O64" s="60"/>
    </row>
    <row r="65" customFormat="false" ht="12.75" hidden="false" customHeight="true" outlineLevel="0" collapsed="false">
      <c r="A65" s="40" t="s">
        <v>267</v>
      </c>
      <c r="B65" s="56" t="str">
        <f aca="false" t="array" ref="B65:B65">INDEX(Countries!$D$2:$D$255, MATCH($A65, Countries!$B$2:$B$255, 0))</f>
        <v>DOM</v>
      </c>
      <c r="C65" s="70" t="n">
        <v>192.1446322</v>
      </c>
      <c r="D65" s="51" t="n">
        <f aca="false">C65*100</f>
        <v>19214.46322</v>
      </c>
      <c r="E65" s="70" t="n">
        <v>6.821883583</v>
      </c>
      <c r="F65" s="51" t="n">
        <f aca="false">E65*100</f>
        <v>682.1883583</v>
      </c>
      <c r="G65" s="70" t="n">
        <v>3.55</v>
      </c>
      <c r="H65" s="146" t="n">
        <f aca="false">F65/SUMIF($F$6:$F1060,"&lt;&gt;NoData")</f>
        <v>0.00083365614406936</v>
      </c>
      <c r="I65" s="70" t="n">
        <v>0.656</v>
      </c>
      <c r="J65" s="70" t="n">
        <v>4917.756231</v>
      </c>
      <c r="K65" s="70" t="n">
        <v>40109.51362</v>
      </c>
      <c r="L65" s="70" t="n">
        <v>1149.31248939899</v>
      </c>
      <c r="M65" s="70" t="n">
        <v>1521.66691365683</v>
      </c>
      <c r="N65" s="169"/>
      <c r="O65" s="60"/>
    </row>
    <row r="66" customFormat="false" ht="12.75" hidden="false" customHeight="true" outlineLevel="0" collapsed="false">
      <c r="A66" s="40" t="s">
        <v>334</v>
      </c>
      <c r="B66" s="56" t="str">
        <f aca="false" t="array" ref="B66:B66">INDEX(Countries!$D$2:$D$255, MATCH($A66, Countries!$B$2:$B$255, 0))</f>
        <v>SDN</v>
      </c>
      <c r="C66" s="70" t="n">
        <v>9.533991952</v>
      </c>
      <c r="D66" s="51" t="n">
        <f aca="false">C66*100</f>
        <v>953.3991952</v>
      </c>
      <c r="E66" s="70" t="n">
        <v>6.075003194</v>
      </c>
      <c r="F66" s="51" t="n">
        <f aca="false">E66*100</f>
        <v>607.5003194</v>
      </c>
      <c r="G66" s="70" t="n">
        <v>63.72</v>
      </c>
      <c r="H66" s="146" t="n">
        <f aca="false">F66/SUMIF($F$6:$F1061,"&lt;&gt;NoData")</f>
        <v>0.000742384955166874</v>
      </c>
      <c r="I66" s="70" t="n">
        <v>0.696</v>
      </c>
      <c r="J66" s="70" t="n">
        <v>2092.17153</v>
      </c>
      <c r="K66" s="70" t="n">
        <v>8672.374708</v>
      </c>
      <c r="L66" s="70" t="n">
        <v>1065.96697626419</v>
      </c>
      <c r="M66" s="70" t="n">
        <v>1079.67314752361</v>
      </c>
      <c r="N66" s="169"/>
      <c r="O66" s="60"/>
    </row>
    <row r="67" customFormat="false" ht="12.75" hidden="false" customHeight="true" outlineLevel="0" collapsed="false">
      <c r="A67" s="40" t="s">
        <v>261</v>
      </c>
      <c r="B67" s="56" t="str">
        <f aca="false" t="array" ref="B67:B67">INDEX(Countries!$D$2:$D$255, MATCH($A67, Countries!$B$2:$B$255, 0))</f>
        <v>CIV</v>
      </c>
      <c r="C67" s="70" t="n">
        <v>54.71590301</v>
      </c>
      <c r="D67" s="51" t="n">
        <f aca="false">C67*100</f>
        <v>5471.590301</v>
      </c>
      <c r="E67" s="70" t="n">
        <v>6.014720473</v>
      </c>
      <c r="F67" s="51" t="n">
        <f aca="false">E67*100</f>
        <v>601.4720473</v>
      </c>
      <c r="G67" s="70" t="n">
        <v>10.99</v>
      </c>
      <c r="H67" s="146" t="n">
        <f aca="false">F67/SUMIF($F$6:$F1062,"&lt;&gt;NoData")</f>
        <v>0.000735018212517072</v>
      </c>
      <c r="I67" s="70" t="n">
        <v>0.68</v>
      </c>
      <c r="J67" s="70" t="n">
        <v>16910.40019</v>
      </c>
      <c r="K67" s="70" t="n">
        <v>80294.9875</v>
      </c>
      <c r="L67" s="70" t="n">
        <v>1358.6717251003</v>
      </c>
      <c r="M67" s="70" t="n">
        <v>735.164500723503</v>
      </c>
      <c r="N67" s="169"/>
      <c r="O67" s="60"/>
    </row>
    <row r="68" customFormat="false" ht="12.75" hidden="false" customHeight="true" outlineLevel="0" collapsed="false">
      <c r="A68" s="40" t="s">
        <v>277</v>
      </c>
      <c r="B68" s="56" t="str">
        <f aca="false" t="array" ref="B68:B68">INDEX(Countries!$D$2:$D$255, MATCH($A68, Countries!$B$2:$B$255, 0))</f>
        <v>GMB</v>
      </c>
      <c r="C68" s="70" t="n">
        <v>608.6017394</v>
      </c>
      <c r="D68" s="51" t="n">
        <f aca="false">C68*100</f>
        <v>60860.17394</v>
      </c>
      <c r="E68" s="70" t="n">
        <v>5.315588661</v>
      </c>
      <c r="F68" s="51" t="n">
        <f aca="false">E68*100</f>
        <v>531.5588661</v>
      </c>
      <c r="G68" s="70" t="n">
        <v>0.87</v>
      </c>
      <c r="H68" s="146" t="n">
        <f aca="false">F68/SUMIF($F$6:$F1063,"&lt;&gt;NoData")</f>
        <v>0.000649582053500732</v>
      </c>
      <c r="I68" s="70" t="n">
        <v>0.704</v>
      </c>
      <c r="J68" s="70" t="n">
        <v>8395.51017</v>
      </c>
      <c r="K68" s="70" t="n">
        <v>37242.26218</v>
      </c>
      <c r="L68" s="70" t="n">
        <v>1141.0996153222</v>
      </c>
      <c r="M68" s="70" t="n">
        <v>1595.81655521631</v>
      </c>
      <c r="N68" s="169"/>
      <c r="O68" s="60"/>
    </row>
    <row r="69" customFormat="false" ht="12.75" hidden="false" customHeight="true" outlineLevel="0" collapsed="false">
      <c r="A69" s="40" t="s">
        <v>270</v>
      </c>
      <c r="B69" s="56" t="str">
        <f aca="false" t="array" ref="B69:B69">INDEX(Countries!$D$2:$D$255, MATCH($A69, Countries!$B$2:$B$255, 0))</f>
        <v>GNQ</v>
      </c>
      <c r="C69" s="70" t="n">
        <v>255.5770603</v>
      </c>
      <c r="D69" s="51" t="n">
        <f aca="false">C69*100</f>
        <v>25557.70603</v>
      </c>
      <c r="E69" s="70" t="n">
        <v>3.002199266</v>
      </c>
      <c r="F69" s="51" t="n">
        <f aca="false">E69*100</f>
        <v>300.2199266</v>
      </c>
      <c r="G69" s="70" t="n">
        <v>1.17</v>
      </c>
      <c r="H69" s="146" t="n">
        <f aca="false">F69/SUMIF($F$6:$F1064,"&lt;&gt;NoData")</f>
        <v>0.000366878419042265</v>
      </c>
      <c r="I69" s="70" t="n">
        <v>0.795135934</v>
      </c>
      <c r="J69" s="70" t="n">
        <v>10870.94773</v>
      </c>
      <c r="K69" s="70" t="n">
        <v>27608.27905</v>
      </c>
      <c r="L69" s="70" t="n">
        <v>1551.6104812495</v>
      </c>
      <c r="M69" s="70" t="n">
        <v>1394.41944712656</v>
      </c>
      <c r="N69" s="169"/>
      <c r="O69" s="60"/>
    </row>
    <row r="70" customFormat="false" ht="12.75" hidden="false" customHeight="true" outlineLevel="0" collapsed="false">
      <c r="A70" s="40" t="s">
        <v>331</v>
      </c>
      <c r="B70" s="56" t="str">
        <f aca="false" t="array" ref="B70:B70">INDEX(Countries!$D$2:$D$255, MATCH($A70, Countries!$B$2:$B$255, 0))</f>
        <v>SOM</v>
      </c>
      <c r="C70" s="70" t="n">
        <v>35.13411948</v>
      </c>
      <c r="D70" s="51" t="n">
        <f aca="false">C70*100</f>
        <v>3513.411948</v>
      </c>
      <c r="E70" s="70" t="n">
        <v>2.87584587</v>
      </c>
      <c r="F70" s="51" t="n">
        <f aca="false">E70*100</f>
        <v>287.584587</v>
      </c>
      <c r="G70" s="70" t="n">
        <v>8.19</v>
      </c>
      <c r="H70" s="146" t="n">
        <f aca="false">F70/SUMIF($F$6:$F1065,"&lt;&gt;NoData")</f>
        <v>0.000351437627123458</v>
      </c>
      <c r="I70" s="70" t="n">
        <v>0.735096774</v>
      </c>
      <c r="J70" s="70" t="n">
        <v>2373.074185</v>
      </c>
      <c r="K70" s="70" t="n">
        <v>7931.059127</v>
      </c>
      <c r="L70" s="70" t="n">
        <v>1113.51751986453</v>
      </c>
      <c r="M70" s="70" t="n">
        <v>1269.60953938062</v>
      </c>
      <c r="N70" s="169"/>
      <c r="O70" s="60"/>
    </row>
    <row r="71" customFormat="false" ht="12.75" hidden="false" customHeight="true" outlineLevel="0" collapsed="false">
      <c r="A71" s="40" t="s">
        <v>351</v>
      </c>
      <c r="B71" s="56" t="str">
        <f aca="false" t="array" ref="B71:B71">INDEX(Countries!$D$2:$D$255, MATCH($A71, Countries!$B$2:$B$255, 0))</f>
        <v>YEM</v>
      </c>
      <c r="C71" s="70" t="n">
        <v>15.63284603</v>
      </c>
      <c r="D71" s="51" t="n">
        <f aca="false">C71*100</f>
        <v>1563.284603</v>
      </c>
      <c r="E71" s="70" t="n">
        <v>2.852110385</v>
      </c>
      <c r="F71" s="51" t="n">
        <f aca="false">E71*100</f>
        <v>285.2110385</v>
      </c>
      <c r="G71" s="70" t="n">
        <v>18.24</v>
      </c>
      <c r="H71" s="146" t="n">
        <f aca="false">F71/SUMIF($F$6:$F1066,"&lt;&gt;NoData")</f>
        <v>0.000348537074415108</v>
      </c>
      <c r="I71" s="70" t="n">
        <v>0.719827725</v>
      </c>
      <c r="J71" s="70" t="n">
        <v>2253.682036</v>
      </c>
      <c r="K71" s="70" t="n">
        <v>7377.17725</v>
      </c>
      <c r="L71" s="70" t="n">
        <v>1123.9932885906</v>
      </c>
      <c r="M71" s="70" t="n">
        <v>78.6309057950428</v>
      </c>
      <c r="N71" s="169"/>
      <c r="O71" s="60"/>
    </row>
    <row r="72" customFormat="false" ht="12.75" hidden="false" customHeight="true" outlineLevel="0" collapsed="false">
      <c r="A72" s="40" t="s">
        <v>342</v>
      </c>
      <c r="B72" s="56" t="str">
        <f aca="false" t="array" ref="B72:B72">INDEX(Countries!$D$2:$D$255, MATCH($A72, Countries!$B$2:$B$255, 0))</f>
        <v>TTO</v>
      </c>
      <c r="C72" s="70" t="n">
        <v>81.90038786</v>
      </c>
      <c r="D72" s="51" t="n">
        <f aca="false">C72*100</f>
        <v>8190.038786</v>
      </c>
      <c r="E72" s="70" t="n">
        <v>2.637169012</v>
      </c>
      <c r="F72" s="51" t="n">
        <f aca="false">E72*100</f>
        <v>263.7169012</v>
      </c>
      <c r="G72" s="70" t="n">
        <v>3.22</v>
      </c>
      <c r="H72" s="146" t="n">
        <f aca="false">F72/SUMIF($F$6:$F1067,"&lt;&gt;NoData")</f>
        <v>0.000322270546404768</v>
      </c>
      <c r="I72" s="70" t="n">
        <v>0.780735975</v>
      </c>
      <c r="J72" s="70" t="n">
        <v>6649.065947</v>
      </c>
      <c r="K72" s="70" t="n">
        <v>39593.8985</v>
      </c>
      <c r="L72" s="70" t="n">
        <v>1245.57415914251</v>
      </c>
      <c r="M72" s="70" t="n">
        <v>1191.00279755708</v>
      </c>
      <c r="N72" s="169"/>
      <c r="O72" s="60"/>
    </row>
    <row r="73" customFormat="false" ht="12.75" hidden="false" customHeight="true" outlineLevel="0" collapsed="false">
      <c r="A73" s="40" t="s">
        <v>301</v>
      </c>
      <c r="B73" s="56" t="str">
        <f aca="false" t="array" ref="B73:B73">INDEX(Countries!$D$2:$D$255, MATCH($A73, Countries!$B$2:$B$255, 0))</f>
        <v>FSM</v>
      </c>
      <c r="C73" s="70" t="n">
        <v>87.88905463</v>
      </c>
      <c r="D73" s="51" t="n">
        <f aca="false">C73*100</f>
        <v>8788.905463</v>
      </c>
      <c r="E73" s="70" t="n">
        <v>2.617909924</v>
      </c>
      <c r="F73" s="51" t="n">
        <f aca="false">E73*100</f>
        <v>261.7909924</v>
      </c>
      <c r="G73" s="70" t="n">
        <v>2.98</v>
      </c>
      <c r="H73" s="146" t="n">
        <f aca="false">F73/SUMIF($F$6:$F1068,"&lt;&gt;NoData")</f>
        <v>0.000319917023826285</v>
      </c>
      <c r="I73" s="70" t="n">
        <v>0.80905284</v>
      </c>
      <c r="J73" s="70" t="n">
        <v>18139.04648</v>
      </c>
      <c r="K73" s="70" t="n">
        <v>0</v>
      </c>
      <c r="L73" s="70" t="n">
        <v>723.344116</v>
      </c>
      <c r="M73" s="70" t="n">
        <v>1113.47563017324</v>
      </c>
      <c r="N73" s="169"/>
      <c r="O73" s="60"/>
    </row>
    <row r="74" customFormat="false" ht="12.75" hidden="false" customHeight="true" outlineLevel="0" collapsed="false">
      <c r="A74" s="40" t="s">
        <v>254</v>
      </c>
      <c r="B74" s="56" t="str">
        <f aca="false" t="array" ref="B74:B74">INDEX(Countries!$D$2:$D$255, MATCH($A74, Countries!$B$2:$B$255, 0))</f>
        <v>BRN</v>
      </c>
      <c r="C74" s="70" t="n">
        <v>114.6475978</v>
      </c>
      <c r="D74" s="51" t="n">
        <f aca="false">C74*100</f>
        <v>11464.75978</v>
      </c>
      <c r="E74" s="70" t="n">
        <v>1.861566577</v>
      </c>
      <c r="F74" s="51" t="n">
        <f aca="false">E74*100</f>
        <v>186.1566577</v>
      </c>
      <c r="G74" s="70" t="n">
        <v>1.62</v>
      </c>
      <c r="H74" s="146" t="n">
        <f aca="false">F74/SUMIF($F$6:$F1069,"&lt;&gt;NoData")</f>
        <v>0.000227489430980256</v>
      </c>
      <c r="I74" s="70" t="n">
        <v>0.7646816</v>
      </c>
      <c r="J74" s="70" t="n">
        <v>15649.14129</v>
      </c>
      <c r="K74" s="70" t="n">
        <v>38938.72986</v>
      </c>
      <c r="L74" s="70" t="n">
        <v>899.672282666667</v>
      </c>
      <c r="M74" s="70" t="n">
        <v>1683.63120567376</v>
      </c>
      <c r="N74" s="169"/>
      <c r="O74" s="60"/>
    </row>
    <row r="75" customFormat="false" ht="12.75" hidden="false" customHeight="true" outlineLevel="0" collapsed="false">
      <c r="A75" s="40" t="s">
        <v>265</v>
      </c>
      <c r="B75" s="56" t="str">
        <f aca="false" t="array" ref="B75:B75">INDEX(Countries!$D$2:$D$255, MATCH($A75, Countries!$B$2:$B$255, 0))</f>
        <v>DJI</v>
      </c>
      <c r="C75" s="70" t="n">
        <v>7.565063742</v>
      </c>
      <c r="D75" s="51" t="n">
        <f aca="false">C75*100</f>
        <v>756.5063742</v>
      </c>
      <c r="E75" s="70" t="n">
        <v>1.638869946</v>
      </c>
      <c r="F75" s="51" t="n">
        <f aca="false">E75*100</f>
        <v>163.8869946</v>
      </c>
      <c r="G75" s="70" t="n">
        <v>21.66</v>
      </c>
      <c r="H75" s="146" t="n">
        <f aca="false">F75/SUMIF($F$6:$F1070,"&lt;&gt;NoData")</f>
        <v>0.000200275185466108</v>
      </c>
      <c r="I75" s="70" t="n">
        <v>0.701096774</v>
      </c>
      <c r="J75" s="70" t="n">
        <v>3326.775359</v>
      </c>
      <c r="K75" s="70" t="n">
        <v>3212.151933</v>
      </c>
      <c r="L75" s="70" t="n">
        <v>1268.1620795107</v>
      </c>
      <c r="M75" s="70" t="n">
        <v>1235.6</v>
      </c>
      <c r="N75" s="169"/>
      <c r="O75" s="60"/>
    </row>
    <row r="76" customFormat="false" ht="12.75" hidden="false" customHeight="true" outlineLevel="0" collapsed="false">
      <c r="A76" s="40" t="s">
        <v>310</v>
      </c>
      <c r="B76" s="56" t="str">
        <f aca="false" t="array" ref="B76:B76">INDEX(Countries!$D$2:$D$255, MATCH($A76, Countries!$B$2:$B$255, 0))</f>
        <v>PLW</v>
      </c>
      <c r="C76" s="70" t="n">
        <v>56.85928357</v>
      </c>
      <c r="D76" s="51" t="n">
        <f aca="false">C76*100</f>
        <v>5685.928357</v>
      </c>
      <c r="E76" s="70" t="n">
        <v>1.545697526</v>
      </c>
      <c r="F76" s="51" t="n">
        <f aca="false">E76*100</f>
        <v>154.5697526</v>
      </c>
      <c r="G76" s="70" t="n">
        <v>2.72</v>
      </c>
      <c r="H76" s="146" t="n">
        <f aca="false">F76/SUMIF($F$6:$F1071,"&lt;&gt;NoData")</f>
        <v>0.00018888921567554</v>
      </c>
      <c r="I76" s="70" t="n">
        <v>0.84505284</v>
      </c>
      <c r="J76" s="70" t="n">
        <v>10525.16779</v>
      </c>
      <c r="K76" s="70" t="n">
        <v>33345.5089</v>
      </c>
      <c r="L76" s="70" t="n">
        <v>1405.66790890269</v>
      </c>
      <c r="M76" s="70" t="n">
        <v>1387.7343730905</v>
      </c>
      <c r="N76" s="169"/>
      <c r="O76" s="60"/>
    </row>
    <row r="77" customFormat="false" ht="12.75" hidden="false" customHeight="true" outlineLevel="0" collapsed="false">
      <c r="A77" s="40" t="s">
        <v>257</v>
      </c>
      <c r="B77" s="56" t="str">
        <f aca="false" t="array" ref="B77:B77">INDEX(Countries!$D$2:$D$255, MATCH($A77, Countries!$B$2:$B$255, 0))</f>
        <v>CYM</v>
      </c>
      <c r="C77" s="70" t="n">
        <v>44.94656426</v>
      </c>
      <c r="D77" s="51" t="n">
        <f aca="false">C77*100</f>
        <v>4494.656426</v>
      </c>
      <c r="E77" s="70" t="n">
        <v>1.4457154</v>
      </c>
      <c r="F77" s="51" t="n">
        <f aca="false">E77*100</f>
        <v>144.57154</v>
      </c>
      <c r="G77" s="70" t="n">
        <v>3.22</v>
      </c>
      <c r="H77" s="146" t="n">
        <f aca="false">F77/SUMIF($F$6:$F1072,"&lt;&gt;NoData")</f>
        <v>0.000176671077880763</v>
      </c>
      <c r="I77" s="70" t="n">
        <v>0.584985237</v>
      </c>
      <c r="J77" s="70" t="n">
        <v>1598.367452</v>
      </c>
      <c r="K77" s="70" t="n">
        <v>17900.25842</v>
      </c>
      <c r="L77" s="70" t="n">
        <v>1122.34703075292</v>
      </c>
      <c r="M77" s="70" t="n">
        <v>1350.29851685406</v>
      </c>
      <c r="N77" s="169"/>
      <c r="O77" s="60"/>
    </row>
    <row r="78" customFormat="false" ht="12.75" hidden="false" customHeight="true" outlineLevel="0" collapsed="false">
      <c r="A78" s="40" t="s">
        <v>280</v>
      </c>
      <c r="B78" s="56" t="str">
        <f aca="false" t="array" ref="B78:B78">INDEX(Countries!$D$2:$D$255, MATCH($A78, Countries!$B$2:$B$255, 0))</f>
        <v>GLP</v>
      </c>
      <c r="C78" s="70" t="n">
        <v>34.20465845</v>
      </c>
      <c r="D78" s="51" t="n">
        <f aca="false">C78*100</f>
        <v>3420.465845</v>
      </c>
      <c r="E78" s="70" t="n">
        <v>1.439930103</v>
      </c>
      <c r="F78" s="51" t="n">
        <f aca="false">E78*100</f>
        <v>143.9930103</v>
      </c>
      <c r="G78" s="70" t="n">
        <v>4.21</v>
      </c>
      <c r="H78" s="146" t="n">
        <f aca="false">F78/SUMIF($F$6:$F1073,"&lt;&gt;NoData")</f>
        <v>0.000175964095955517</v>
      </c>
      <c r="I78" s="70" t="n">
        <v>0.612</v>
      </c>
      <c r="J78" s="70" t="n">
        <v>1547.041449</v>
      </c>
      <c r="K78" s="70" t="n">
        <v>22690.22705</v>
      </c>
      <c r="L78" s="70" t="n">
        <v>1121.83876021036</v>
      </c>
      <c r="M78" s="70" t="n">
        <v>319.813926442797</v>
      </c>
      <c r="N78" s="169"/>
      <c r="O78" s="60"/>
    </row>
    <row r="79" customFormat="false" ht="12.75" hidden="false" customHeight="true" outlineLevel="0" collapsed="false">
      <c r="A79" s="40" t="s">
        <v>332</v>
      </c>
      <c r="B79" s="56" t="str">
        <f aca="false" t="array" ref="B79:B79">INDEX(Countries!$D$2:$D$255, MATCH($A79, Countries!$B$2:$B$255, 0))</f>
        <v>ZAF</v>
      </c>
      <c r="C79" s="70" t="n">
        <v>26.55687526</v>
      </c>
      <c r="D79" s="51" t="n">
        <f aca="false">C79*100</f>
        <v>2655.687526</v>
      </c>
      <c r="E79" s="70" t="n">
        <v>1.175002301</v>
      </c>
      <c r="F79" s="51" t="n">
        <f aca="false">E79*100</f>
        <v>117.5002301</v>
      </c>
      <c r="G79" s="70" t="n">
        <v>4.42</v>
      </c>
      <c r="H79" s="146" t="n">
        <f aca="false">F79/SUMIF($F$6:$F1074,"&lt;&gt;NoData")</f>
        <v>0.000143589065337512</v>
      </c>
      <c r="I79" s="70" t="n">
        <v>0.688</v>
      </c>
      <c r="J79" s="70" t="n">
        <v>5484.318306</v>
      </c>
      <c r="K79" s="70" t="n">
        <v>8828.35773</v>
      </c>
      <c r="L79" s="70" t="n">
        <v>1434.3137254902</v>
      </c>
      <c r="M79" s="70" t="n">
        <v>1137.82332433648</v>
      </c>
      <c r="N79" s="169"/>
      <c r="O79" s="60"/>
    </row>
    <row r="80" customFormat="false" ht="12.75" hidden="false" customHeight="true" outlineLevel="0" collapsed="false">
      <c r="A80" s="40" t="s">
        <v>244</v>
      </c>
      <c r="B80" s="56" t="str">
        <f aca="false" t="array" ref="B80:B80">INDEX(Countries!$D$2:$D$255, MATCH($A80, Countries!$B$2:$B$255, 0))</f>
        <v>ATG</v>
      </c>
      <c r="C80" s="70" t="n">
        <v>8.718592477</v>
      </c>
      <c r="D80" s="51" t="n">
        <f aca="false">C80*100</f>
        <v>871.8592477</v>
      </c>
      <c r="E80" s="70" t="n">
        <v>1.078090498</v>
      </c>
      <c r="F80" s="51" t="n">
        <f aca="false">E80*100</f>
        <v>107.8090498</v>
      </c>
      <c r="G80" s="70" t="n">
        <v>12.37</v>
      </c>
      <c r="H80" s="146" t="n">
        <f aca="false">F80/SUMIF($F$6:$F1075,"&lt;&gt;NoData")</f>
        <v>0.000131746130901468</v>
      </c>
      <c r="I80" s="70" t="n">
        <v>0.632</v>
      </c>
      <c r="J80" s="70" t="n">
        <v>739.6880539</v>
      </c>
      <c r="K80" s="70" t="n">
        <v>9960.478175</v>
      </c>
      <c r="L80" s="70" t="n">
        <v>1100.00817539948</v>
      </c>
      <c r="M80" s="70" t="n">
        <v>1585.55300378497</v>
      </c>
      <c r="N80" s="169"/>
      <c r="O80" s="60"/>
    </row>
    <row r="81" customFormat="false" ht="12.75" hidden="false" customHeight="true" outlineLevel="0" collapsed="false">
      <c r="A81" s="40" t="s">
        <v>299</v>
      </c>
      <c r="B81" s="56" t="str">
        <f aca="false" t="array" ref="B81:B81">INDEX(Countries!$D$2:$D$255, MATCH($A81, Countries!$B$2:$B$255, 0))</f>
        <v>MUS</v>
      </c>
      <c r="C81" s="70" t="n">
        <v>4.468651591</v>
      </c>
      <c r="D81" s="51" t="n">
        <f aca="false">C81*100</f>
        <v>446.8651591</v>
      </c>
      <c r="E81" s="70" t="n">
        <v>0.986661268</v>
      </c>
      <c r="F81" s="51" t="n">
        <f aca="false">E81*100</f>
        <v>98.6661268</v>
      </c>
      <c r="G81" s="70" t="n">
        <v>22.08</v>
      </c>
      <c r="H81" s="146" t="n">
        <f aca="false">F81/SUMIF($F$6:$F1076,"&lt;&gt;NoData")</f>
        <v>0.000120573184542933</v>
      </c>
      <c r="I81" s="70" t="n">
        <v>0.625841622</v>
      </c>
      <c r="J81" s="70" t="n">
        <v>3268.732984</v>
      </c>
      <c r="K81" s="70" t="n">
        <v>0</v>
      </c>
      <c r="L81" s="70" t="n">
        <v>476.156835</v>
      </c>
      <c r="M81" s="70" t="n">
        <v>265.489330389993</v>
      </c>
      <c r="N81" s="169"/>
      <c r="O81" s="60"/>
    </row>
    <row r="82" customFormat="false" ht="12.75" hidden="false" customHeight="true" outlineLevel="0" collapsed="false">
      <c r="A82" s="40" t="s">
        <v>341</v>
      </c>
      <c r="B82" s="56" t="str">
        <f aca="false" t="array" ref="B82:B82">INDEX(Countries!$D$2:$D$255, MATCH($A82, Countries!$B$2:$B$255, 0))</f>
        <v>TON</v>
      </c>
      <c r="C82" s="70" t="n">
        <v>10.4887515</v>
      </c>
      <c r="D82" s="51" t="n">
        <f aca="false">C82*100</f>
        <v>1048.87515</v>
      </c>
      <c r="E82" s="70" t="n">
        <v>0.975734183</v>
      </c>
      <c r="F82" s="51" t="n">
        <f aca="false">E82*100</f>
        <v>97.5734183</v>
      </c>
      <c r="G82" s="70" t="n">
        <v>9.3</v>
      </c>
      <c r="H82" s="146" t="n">
        <f aca="false">F82/SUMIF($F$6:$F1077,"&lt;&gt;NoData")</f>
        <v>0.000119237859564694</v>
      </c>
      <c r="I82" s="70" t="n">
        <v>0.716237918</v>
      </c>
      <c r="J82" s="70" t="n">
        <v>2841.528245</v>
      </c>
      <c r="K82" s="70" t="n">
        <v>0</v>
      </c>
      <c r="L82" s="70" t="n">
        <v>338.760199873333</v>
      </c>
      <c r="M82" s="70" t="n">
        <v>703.560866564077</v>
      </c>
      <c r="N82" s="169"/>
      <c r="O82" s="60"/>
    </row>
    <row r="83" customFormat="false" ht="12.75" hidden="false" customHeight="true" outlineLevel="0" collapsed="false">
      <c r="A83" s="40" t="s">
        <v>297</v>
      </c>
      <c r="B83" s="56" t="str">
        <f aca="false" t="array" ref="B83:B83">INDEX(Countries!$D$2:$D$255, MATCH($A83, Countries!$B$2:$B$255, 0))</f>
        <v>MTQ</v>
      </c>
      <c r="C83" s="70" t="n">
        <v>19.50874391</v>
      </c>
      <c r="D83" s="51" t="n">
        <f aca="false">C83*100</f>
        <v>1950.874391</v>
      </c>
      <c r="E83" s="70" t="n">
        <v>0.884703054</v>
      </c>
      <c r="F83" s="51" t="n">
        <f aca="false">E83*100</f>
        <v>88.4703054</v>
      </c>
      <c r="G83" s="70" t="n">
        <v>4.53</v>
      </c>
      <c r="H83" s="146" t="n">
        <f aca="false">F83/SUMIF($F$6:$F1078,"&lt;&gt;NoData")</f>
        <v>0.000108113562430464</v>
      </c>
      <c r="I83" s="70" t="n">
        <v>0.596</v>
      </c>
      <c r="J83" s="70" t="n">
        <v>1546.474398</v>
      </c>
      <c r="K83" s="70" t="n">
        <v>12624.55347</v>
      </c>
      <c r="L83" s="70" t="n">
        <v>1172.68748058403</v>
      </c>
      <c r="M83" s="70" t="n">
        <v>1609.28839641584</v>
      </c>
      <c r="N83" s="169"/>
      <c r="O83" s="60"/>
    </row>
    <row r="84" customFormat="false" ht="12.75" hidden="false" customHeight="true" outlineLevel="0" collapsed="false">
      <c r="A84" s="40" t="s">
        <v>328</v>
      </c>
      <c r="B84" s="56" t="str">
        <f aca="false" t="array" ref="B84:B84">INDEX(Countries!$D$2:$D$255, MATCH($A84, Countries!$B$2:$B$255, 0))</f>
        <v>SGP</v>
      </c>
      <c r="C84" s="70" t="n">
        <v>7.227464571</v>
      </c>
      <c r="D84" s="51" t="n">
        <f aca="false">C84*100</f>
        <v>722.7464571</v>
      </c>
      <c r="E84" s="70" t="n">
        <v>0.86270192</v>
      </c>
      <c r="F84" s="51" t="n">
        <f aca="false">E84*100</f>
        <v>86.270192</v>
      </c>
      <c r="G84" s="70" t="n">
        <v>11.94</v>
      </c>
      <c r="H84" s="146" t="n">
        <f aca="false">F84/SUMIF($F$6:$F1079,"&lt;&gt;NoData")</f>
        <v>0.000105424952999881</v>
      </c>
      <c r="I84" s="70" t="n">
        <v>0.799764821</v>
      </c>
      <c r="J84" s="70" t="n">
        <v>5646.05727</v>
      </c>
      <c r="K84" s="70" t="n">
        <v>16165.88776</v>
      </c>
      <c r="L84" s="70" t="n">
        <v>1412.62375073486</v>
      </c>
      <c r="M84" s="70" t="n">
        <v>1082.41039868475</v>
      </c>
      <c r="N84" s="169"/>
      <c r="O84" s="60"/>
    </row>
    <row r="85" customFormat="false" ht="12.75" hidden="false" customHeight="true" outlineLevel="0" collapsed="false">
      <c r="A85" s="40" t="s">
        <v>346</v>
      </c>
      <c r="B85" s="56" t="str">
        <f aca="false" t="array" ref="B85:B85">INDEX(Countries!$D$2:$D$255, MATCH($A85, Countries!$B$2:$B$255, 0))</f>
        <v>VUT</v>
      </c>
      <c r="C85" s="70" t="n">
        <v>15.84242269</v>
      </c>
      <c r="D85" s="51" t="n">
        <f aca="false">C85*100</f>
        <v>1584.242269</v>
      </c>
      <c r="E85" s="70" t="n">
        <v>0.861134361</v>
      </c>
      <c r="F85" s="51" t="n">
        <f aca="false">E85*100</f>
        <v>86.1134361</v>
      </c>
      <c r="G85" s="70" t="n">
        <v>5.44</v>
      </c>
      <c r="H85" s="146" t="n">
        <f aca="false">F85/SUMIF($F$6:$F1080,"&lt;&gt;NoData")</f>
        <v>0.000105233392241676</v>
      </c>
      <c r="I85" s="70" t="n">
        <v>0.734237918</v>
      </c>
      <c r="J85" s="70" t="n">
        <v>3199.639865</v>
      </c>
      <c r="K85" s="70" t="n">
        <v>7070.412927</v>
      </c>
      <c r="L85" s="70" t="n">
        <v>1334.33186057928</v>
      </c>
      <c r="M85" s="70" t="n">
        <v>757.63807317766</v>
      </c>
      <c r="N85" s="169"/>
      <c r="O85" s="60"/>
    </row>
    <row r="86" customFormat="false" ht="12.75" hidden="false" customHeight="true" outlineLevel="0" collapsed="false">
      <c r="A86" s="40" t="s">
        <v>268</v>
      </c>
      <c r="B86" s="56" t="str">
        <f aca="false" t="array" ref="B86:B86">INDEX(Countries!$D$2:$D$255, MATCH($A86, Countries!$B$2:$B$255, 0))</f>
        <v>EGY</v>
      </c>
      <c r="C86" s="70" t="n">
        <v>2.263259453</v>
      </c>
      <c r="D86" s="51" t="n">
        <f aca="false">C86*100</f>
        <v>226.3259453</v>
      </c>
      <c r="E86" s="70" t="n">
        <v>0.6981569</v>
      </c>
      <c r="F86" s="51" t="n">
        <f aca="false">E86*100</f>
        <v>69.81569</v>
      </c>
      <c r="G86" s="70" t="n">
        <v>30.85</v>
      </c>
      <c r="H86" s="146" t="n">
        <f aca="false">F86/SUMIF($F$6:$F1081,"&lt;&gt;NoData")</f>
        <v>8.53170216301854E-005</v>
      </c>
      <c r="I86" s="70" t="n">
        <v>0.75</v>
      </c>
      <c r="J86" s="70" t="n">
        <v>579.2056998</v>
      </c>
      <c r="K86" s="70" t="n">
        <v>674.0685914</v>
      </c>
      <c r="L86" s="70" t="n">
        <v>1144.71962616822</v>
      </c>
      <c r="M86" s="70" t="n">
        <v>1523.98510125863</v>
      </c>
      <c r="N86" s="169"/>
      <c r="O86" s="60"/>
    </row>
    <row r="87" customFormat="false" ht="12.75" hidden="false" customHeight="true" outlineLevel="0" collapsed="false">
      <c r="A87" s="40" t="s">
        <v>339</v>
      </c>
      <c r="B87" s="56" t="str">
        <f aca="false" t="array" ref="B87:B87">INDEX(Countries!$D$2:$D$255, MATCH($A87, Countries!$B$2:$B$255, 0))</f>
        <v>TLS</v>
      </c>
      <c r="C87" s="70" t="n">
        <v>10.54270797</v>
      </c>
      <c r="D87" s="51" t="n">
        <f aca="false">C87*100</f>
        <v>1054.270797</v>
      </c>
      <c r="E87" s="70" t="n">
        <v>0.601036644</v>
      </c>
      <c r="F87" s="51" t="n">
        <f aca="false">E87*100</f>
        <v>60.1036644</v>
      </c>
      <c r="G87" s="70" t="n">
        <v>5.7</v>
      </c>
      <c r="H87" s="146" t="n">
        <f aca="false">F87/SUMIF($F$6:$F1082,"&lt;&gt;NoData")</f>
        <v>7.34486135662085E-005</v>
      </c>
      <c r="I87" s="70" t="n">
        <v>0.704</v>
      </c>
      <c r="J87" s="70" t="n">
        <v>3001.29268</v>
      </c>
      <c r="K87" s="70" t="n">
        <v>2939.717507</v>
      </c>
      <c r="L87" s="70" t="n">
        <v>1463.50925925926</v>
      </c>
      <c r="M87" s="70" t="n">
        <v>1851.68177779269</v>
      </c>
      <c r="N87" s="169"/>
      <c r="O87" s="60"/>
    </row>
    <row r="88" customFormat="false" ht="12.75" hidden="false" customHeight="true" outlineLevel="0" collapsed="false">
      <c r="A88" s="40" t="s">
        <v>336</v>
      </c>
      <c r="B88" s="56" t="str">
        <f aca="false" t="array" ref="B88:B88">INDEX(Countries!$D$2:$D$255, MATCH($A88, Countries!$B$2:$B$255, 0))</f>
        <v>TWN</v>
      </c>
      <c r="C88" s="70" t="n">
        <v>1.669663274</v>
      </c>
      <c r="D88" s="51" t="n">
        <f aca="false">C88*100</f>
        <v>166.9663274</v>
      </c>
      <c r="E88" s="70" t="n">
        <v>0.57863804</v>
      </c>
      <c r="F88" s="51" t="n">
        <f aca="false">E88*100</f>
        <v>57.863804</v>
      </c>
      <c r="G88" s="70" t="n">
        <v>34.66</v>
      </c>
      <c r="H88" s="146" t="n">
        <f aca="false">F88/SUMIF($F$6:$F1083,"&lt;&gt;NoData")</f>
        <v>7.07114320215529E-005</v>
      </c>
      <c r="I88" s="70" t="n">
        <v>0.765341716</v>
      </c>
      <c r="J88" s="70" t="n">
        <v>1855.475423</v>
      </c>
      <c r="K88" s="70" t="n">
        <v>8914.239347</v>
      </c>
      <c r="L88" s="70" t="n">
        <v>1273.55555555556</v>
      </c>
      <c r="M88" s="70" t="n">
        <v>1289.40723812809</v>
      </c>
      <c r="N88" s="169"/>
      <c r="O88" s="60"/>
    </row>
    <row r="89" customFormat="false" ht="12.75" hidden="false" customHeight="true" outlineLevel="0" collapsed="false">
      <c r="A89" s="40" t="s">
        <v>316</v>
      </c>
      <c r="B89" s="56" t="str">
        <f aca="false" t="array" ref="B89:B89">INDEX(Countries!$D$2:$D$255, MATCH($A89, Countries!$B$2:$B$255, 0))</f>
        <v>QAT</v>
      </c>
      <c r="C89" s="70" t="n">
        <v>0.53359259</v>
      </c>
      <c r="D89" s="51" t="n">
        <f aca="false">C89*100</f>
        <v>53.359259</v>
      </c>
      <c r="E89" s="70" t="n">
        <v>0.549755286</v>
      </c>
      <c r="F89" s="51" t="n">
        <f aca="false">E89*100</f>
        <v>54.9755286</v>
      </c>
      <c r="G89" s="70" t="n">
        <v>103.03</v>
      </c>
      <c r="H89" s="146" t="n">
        <f aca="false">F89/SUMIF($F$6:$F1084,"&lt;&gt;NoData")</f>
        <v>6.71818664643589E-005</v>
      </c>
      <c r="I89" s="70" t="n">
        <v>0.664456722</v>
      </c>
      <c r="J89" s="70" t="n">
        <v>323.3705423</v>
      </c>
      <c r="K89" s="70" t="n">
        <v>1120.490871</v>
      </c>
      <c r="L89" s="70" t="n">
        <v>1083.2312390925</v>
      </c>
      <c r="M89" s="70" t="n">
        <v>1512.56947011707</v>
      </c>
      <c r="N89" s="169"/>
      <c r="O89" s="60"/>
    </row>
    <row r="90" customFormat="false" ht="12.75" hidden="false" customHeight="true" outlineLevel="0" collapsed="false">
      <c r="A90" s="40" t="s">
        <v>1341</v>
      </c>
      <c r="B90" s="56" t="str">
        <f aca="false" t="array" ref="B90:B90">INDEX(Countries!$D$2:$D$255, MATCH($A90, Countries!$B$2:$B$255, 0))</f>
        <v>VIR</v>
      </c>
      <c r="C90" s="70" t="n">
        <v>2.642122658</v>
      </c>
      <c r="D90" s="51" t="n">
        <f aca="false">C90*100</f>
        <v>264.2122658</v>
      </c>
      <c r="E90" s="70" t="n">
        <v>0.54611497</v>
      </c>
      <c r="F90" s="51" t="n">
        <f aca="false">E90*100</f>
        <v>54.611497</v>
      </c>
      <c r="G90" s="70" t="n">
        <v>20.67</v>
      </c>
      <c r="H90" s="146" t="n">
        <f aca="false">F90/SUMIF($F$6:$F1085,"&lt;&gt;NoData")</f>
        <v>6.67370081253341E-005</v>
      </c>
      <c r="I90" s="70" t="n">
        <v>0.596</v>
      </c>
      <c r="J90" s="70" t="n">
        <v>452.7755373</v>
      </c>
      <c r="K90" s="70" t="n">
        <v>4839.994712</v>
      </c>
      <c r="L90" s="70" t="n">
        <v>1152.22467771639</v>
      </c>
      <c r="M90" s="70" t="n">
        <v>502.053856686445</v>
      </c>
      <c r="N90" s="169"/>
      <c r="O90" s="60"/>
    </row>
    <row r="91" customFormat="false" ht="12.75" hidden="false" customHeight="true" outlineLevel="0" collapsed="false">
      <c r="A91" s="40" t="s">
        <v>249</v>
      </c>
      <c r="B91" s="56" t="str">
        <f aca="false" t="array" ref="B91:B91">INDEX(Countries!$D$2:$D$255, MATCH($A91, Countries!$B$2:$B$255, 0))</f>
        <v>BEN</v>
      </c>
      <c r="C91" s="70" t="n">
        <v>29.00777687</v>
      </c>
      <c r="D91" s="51" t="n">
        <f aca="false">C91*100</f>
        <v>2900.777687</v>
      </c>
      <c r="E91" s="70" t="n">
        <v>0.538120075</v>
      </c>
      <c r="F91" s="51" t="n">
        <f aca="false">E91*100</f>
        <v>53.8120075</v>
      </c>
      <c r="G91" s="70" t="n">
        <v>1.86</v>
      </c>
      <c r="H91" s="146" t="n">
        <f aca="false">F91/SUMIF($F$6:$F1086,"&lt;&gt;NoData")</f>
        <v>6.57600062083638E-005</v>
      </c>
      <c r="I91" s="70" t="n">
        <v>0.623594606</v>
      </c>
      <c r="J91" s="70" t="n">
        <v>606.7808943</v>
      </c>
      <c r="K91" s="70" t="n">
        <v>7047.260786</v>
      </c>
      <c r="L91" s="70" t="n">
        <v>1062.41220835977</v>
      </c>
      <c r="M91" s="70" t="n">
        <v>1079.20205353869</v>
      </c>
      <c r="N91" s="169"/>
      <c r="O91" s="60"/>
    </row>
    <row r="92" customFormat="false" ht="12.75" hidden="false" customHeight="true" outlineLevel="0" collapsed="false">
      <c r="A92" s="40" t="s">
        <v>251</v>
      </c>
      <c r="B92" s="56" t="str">
        <f aca="false" t="array" ref="B92:B92">INDEX(Countries!$D$2:$D$255, MATCH($A92, Countries!$B$2:$B$255, 0))</f>
        <v>BES</v>
      </c>
      <c r="C92" s="70" t="n">
        <v>1.997913911</v>
      </c>
      <c r="D92" s="51" t="n">
        <f aca="false">C92*100</f>
        <v>199.7913911</v>
      </c>
      <c r="E92" s="70" t="n">
        <v>0.48802118</v>
      </c>
      <c r="F92" s="51" t="n">
        <f aca="false">E92*100</f>
        <v>48.802118</v>
      </c>
      <c r="G92" s="70" t="n">
        <v>24.43</v>
      </c>
      <c r="H92" s="146" t="n">
        <f aca="false">F92/SUMIF($F$6:$F1087,"&lt;&gt;NoData")</f>
        <v>5.96377598932971E-005</v>
      </c>
      <c r="I92" s="70" t="n">
        <v>0.596</v>
      </c>
      <c r="J92" s="70" t="n">
        <v>585.4041665</v>
      </c>
      <c r="K92" s="70" t="n">
        <v>2127.133856</v>
      </c>
      <c r="L92" s="70" t="n">
        <v>138.6</v>
      </c>
      <c r="M92" s="70" t="e">
        <f aca="false">#N/A</f>
        <v>#N/A</v>
      </c>
      <c r="N92" s="169"/>
      <c r="O92" s="60"/>
    </row>
    <row r="93" customFormat="false" ht="12.75" hidden="false" customHeight="true" outlineLevel="0" collapsed="false">
      <c r="A93" s="40" t="s">
        <v>290</v>
      </c>
      <c r="B93" s="56" t="str">
        <f aca="false" t="array" ref="B93:B93">INDEX(Countries!$D$2:$D$255, MATCH($A93, Countries!$B$2:$B$255, 0))</f>
        <v>JPN</v>
      </c>
      <c r="C93" s="70" t="n">
        <v>10.40661923</v>
      </c>
      <c r="D93" s="51" t="n">
        <f aca="false">C93*100</f>
        <v>1040.661923</v>
      </c>
      <c r="E93" s="70" t="n">
        <v>0.486682059</v>
      </c>
      <c r="F93" s="51" t="n">
        <f aca="false">E93*100</f>
        <v>48.6682059</v>
      </c>
      <c r="G93" s="70" t="n">
        <v>4.68</v>
      </c>
      <c r="H93" s="146" t="n">
        <f aca="false">F93/SUMIF($F$6:$F1088,"&lt;&gt;NoData")</f>
        <v>5.94741149943891E-005</v>
      </c>
      <c r="I93" s="70" t="n">
        <v>0.80905284</v>
      </c>
      <c r="J93" s="70" t="n">
        <v>2163.961357</v>
      </c>
      <c r="K93" s="70" t="n">
        <v>11783.00761</v>
      </c>
      <c r="L93" s="70" t="n">
        <v>1352.53290870488</v>
      </c>
      <c r="M93" s="70" t="n">
        <v>1280.14878802898</v>
      </c>
      <c r="N93" s="169"/>
      <c r="O93" s="60"/>
    </row>
    <row r="94" customFormat="false" ht="12.75" hidden="false" customHeight="true" outlineLevel="0" collapsed="false">
      <c r="A94" s="40" t="s">
        <v>245</v>
      </c>
      <c r="B94" s="56" t="str">
        <f aca="false" t="array" ref="B94:B94">INDEX(Countries!$D$2:$D$255, MATCH($A94, Countries!$B$2:$B$255, 0))</f>
        <v>BHR</v>
      </c>
      <c r="C94" s="70" t="n">
        <v>0.051838208</v>
      </c>
      <c r="D94" s="51" t="n">
        <f aca="false">C94*100</f>
        <v>5.1838208</v>
      </c>
      <c r="E94" s="70" t="n">
        <v>0.434479824</v>
      </c>
      <c r="F94" s="51" t="n">
        <f aca="false">E94*100</f>
        <v>43.4479824</v>
      </c>
      <c r="G94" s="70" t="n">
        <v>838.15</v>
      </c>
      <c r="H94" s="146" t="n">
        <f aca="false">F94/SUMIF($F$6:$F1089,"&lt;&gt;NoData")</f>
        <v>5.30948337574078E-005</v>
      </c>
      <c r="I94" s="70" t="n">
        <v>0.642913444</v>
      </c>
      <c r="J94" s="70" t="n">
        <v>175.7701253</v>
      </c>
      <c r="K94" s="70" t="n">
        <v>983.5749481</v>
      </c>
      <c r="L94" s="70" t="n">
        <v>1049.87214611872</v>
      </c>
      <c r="M94" s="70" t="n">
        <v>1078.54436196536</v>
      </c>
      <c r="N94" s="169"/>
      <c r="O94" s="60"/>
    </row>
    <row r="95" customFormat="false" ht="12.75" hidden="false" customHeight="true" outlineLevel="0" collapsed="false">
      <c r="A95" s="40" t="s">
        <v>308</v>
      </c>
      <c r="B95" s="56" t="str">
        <f aca="false" t="array" ref="B95:B95">INDEX(Countries!$D$2:$D$255, MATCH($A95, Countries!$B$2:$B$255, 0))</f>
        <v>OMN</v>
      </c>
      <c r="C95" s="70" t="n">
        <v>1.477999229</v>
      </c>
      <c r="D95" s="51" t="n">
        <f aca="false">C95*100</f>
        <v>147.7999229</v>
      </c>
      <c r="E95" s="70" t="n">
        <v>0.395196637</v>
      </c>
      <c r="F95" s="51" t="n">
        <f aca="false">E95*100</f>
        <v>39.5196637</v>
      </c>
      <c r="G95" s="70" t="n">
        <v>26.74</v>
      </c>
      <c r="H95" s="146" t="n">
        <f aca="false">F95/SUMIF($F$6:$F1090,"&lt;&gt;NoData")</f>
        <v>4.82943017924847E-005</v>
      </c>
      <c r="I95" s="70" t="n">
        <v>0.709924051</v>
      </c>
      <c r="J95" s="70" t="n">
        <v>456.2497139</v>
      </c>
      <c r="K95" s="70" t="n">
        <v>486.4076053</v>
      </c>
      <c r="L95" s="70" t="n">
        <v>1122.84492753623</v>
      </c>
      <c r="M95" s="70" t="n">
        <v>934.669124426091</v>
      </c>
      <c r="N95" s="169"/>
      <c r="O95" s="60"/>
    </row>
    <row r="96" customFormat="false" ht="12.75" hidden="false" customHeight="true" outlineLevel="0" collapsed="false">
      <c r="A96" s="40" t="s">
        <v>300</v>
      </c>
      <c r="B96" s="56" t="str">
        <f aca="false" t="array" ref="B96:B96">INDEX(Countries!$D$2:$D$255, MATCH($A96, Countries!$B$2:$B$255, 0))</f>
        <v>MYT</v>
      </c>
      <c r="C96" s="70" t="n">
        <v>6.784400497</v>
      </c>
      <c r="D96" s="51" t="n">
        <f aca="false">C96*100</f>
        <v>678.4400497</v>
      </c>
      <c r="E96" s="70" t="n">
        <v>0.392142228</v>
      </c>
      <c r="F96" s="51" t="n">
        <f aca="false">E96*100</f>
        <v>39.2142228</v>
      </c>
      <c r="G96" s="70" t="n">
        <v>5.78</v>
      </c>
      <c r="H96" s="146" t="n">
        <f aca="false">F96/SUMIF($F$6:$F1091,"&lt;&gt;NoData")</f>
        <v>4.79210431758035E-005</v>
      </c>
      <c r="I96" s="70" t="n">
        <v>0.80192091</v>
      </c>
      <c r="J96" s="70" t="n">
        <v>1516.499249</v>
      </c>
      <c r="K96" s="70" t="n">
        <v>1589.89725</v>
      </c>
      <c r="L96" s="70" t="n">
        <v>578.831762666667</v>
      </c>
      <c r="M96" s="70" t="n">
        <v>1213.84016572176</v>
      </c>
      <c r="N96" s="169"/>
      <c r="O96" s="60"/>
    </row>
    <row r="97" customFormat="false" ht="12.75" hidden="false" customHeight="true" outlineLevel="0" collapsed="false">
      <c r="A97" s="40" t="s">
        <v>264</v>
      </c>
      <c r="B97" s="56" t="str">
        <f aca="false" t="array" ref="B97:B97">INDEX(Countries!$D$2:$D$255, MATCH($A97, Countries!$B$2:$B$255, 0))</f>
        <v>COD</v>
      </c>
      <c r="C97" s="70" t="n">
        <v>236.5783498</v>
      </c>
      <c r="D97" s="51" t="n">
        <f aca="false">C97*100</f>
        <v>23657.83498</v>
      </c>
      <c r="E97" s="70" t="n">
        <v>0.344136064</v>
      </c>
      <c r="F97" s="51" t="n">
        <f aca="false">E97*100</f>
        <v>34.4136064</v>
      </c>
      <c r="G97" s="70" t="n">
        <v>0.15</v>
      </c>
      <c r="H97" s="146" t="n">
        <f aca="false">F97/SUMIF($F$6:$F1092,"&lt;&gt;NoData")</f>
        <v>4.20545353286845E-005</v>
      </c>
      <c r="I97" s="70" t="n">
        <v>0.777853659</v>
      </c>
      <c r="J97" s="70" t="n">
        <v>426.4587731</v>
      </c>
      <c r="K97" s="70" t="n">
        <v>927.8330468</v>
      </c>
      <c r="L97" s="70" t="n">
        <v>1207.07031455214</v>
      </c>
      <c r="M97" s="70" t="n">
        <v>1712.75811632606</v>
      </c>
      <c r="N97" s="169"/>
      <c r="O97" s="60"/>
    </row>
    <row r="98" customFormat="false" ht="12.75" hidden="false" customHeight="true" outlineLevel="0" collapsed="false">
      <c r="A98" s="40" t="s">
        <v>253</v>
      </c>
      <c r="B98" s="56" t="str">
        <f aca="false" t="array" ref="B98:B98">INDEX(Countries!$D$2:$D$255, MATCH($A98, Countries!$B$2:$B$255, 0))</f>
        <v>VGB</v>
      </c>
      <c r="C98" s="70" t="n">
        <v>0.989523315</v>
      </c>
      <c r="D98" s="51" t="n">
        <f aca="false">C98*100</f>
        <v>98.9523315</v>
      </c>
      <c r="E98" s="70" t="n">
        <v>0.244047511</v>
      </c>
      <c r="F98" s="51" t="n">
        <f aca="false">E98*100</f>
        <v>24.4047511</v>
      </c>
      <c r="G98" s="70" t="n">
        <v>24.66</v>
      </c>
      <c r="H98" s="146" t="n">
        <f aca="false">F98/SUMIF($F$6:$F1093,"&lt;&gt;NoData")</f>
        <v>2.98233918117545E-005</v>
      </c>
      <c r="I98" s="70" t="n">
        <v>0.596</v>
      </c>
      <c r="J98" s="70" t="n">
        <v>79.08880054</v>
      </c>
      <c r="K98" s="70" t="n">
        <v>1752.670597</v>
      </c>
      <c r="L98" s="70" t="n">
        <v>1152.22467771639</v>
      </c>
      <c r="M98" s="70" t="e">
        <f aca="false">#N/A</f>
        <v>#N/A</v>
      </c>
      <c r="N98" s="169"/>
      <c r="O98" s="60"/>
    </row>
    <row r="99" customFormat="false" ht="12.75" hidden="false" customHeight="true" outlineLevel="0" collapsed="false">
      <c r="A99" s="40" t="s">
        <v>322</v>
      </c>
      <c r="B99" s="56" t="str">
        <f aca="false" t="array" ref="B99:B99">INDEX(Countries!$D$2:$D$255, MATCH($A99, Countries!$B$2:$B$255, 0))</f>
        <v>WSM</v>
      </c>
      <c r="C99" s="70" t="n">
        <v>2.351479814</v>
      </c>
      <c r="D99" s="51" t="n">
        <f aca="false">C99*100</f>
        <v>235.1479814</v>
      </c>
      <c r="E99" s="70" t="n">
        <v>0.163869179</v>
      </c>
      <c r="F99" s="51" t="n">
        <f aca="false">E99*100</f>
        <v>16.3869179</v>
      </c>
      <c r="G99" s="70" t="n">
        <v>6.97</v>
      </c>
      <c r="H99" s="146" t="n">
        <f aca="false">F99/SUMIF($F$6:$F1094,"&lt;&gt;NoData")</f>
        <v>2.00253414229147E-005</v>
      </c>
      <c r="I99" s="70" t="n">
        <v>0.820489204</v>
      </c>
      <c r="J99" s="70" t="n">
        <v>822.1565137</v>
      </c>
      <c r="K99" s="70" t="n">
        <v>0</v>
      </c>
      <c r="L99" s="70" t="n">
        <v>1351.69319492503</v>
      </c>
      <c r="M99" s="70" t="e">
        <f aca="false">#N/A</f>
        <v>#N/A</v>
      </c>
      <c r="N99" s="169"/>
      <c r="O99" s="60"/>
    </row>
    <row r="100" customFormat="false" ht="12.75" hidden="false" customHeight="true" outlineLevel="0" collapsed="false">
      <c r="A100" s="40" t="s">
        <v>279</v>
      </c>
      <c r="B100" s="56" t="str">
        <f aca="false" t="array" ref="B100:B100">INDEX(Countries!$D$2:$D$255, MATCH($A100, Countries!$B$2:$B$255, 0))</f>
        <v>GRD</v>
      </c>
      <c r="C100" s="70" t="n">
        <v>1.944465714</v>
      </c>
      <c r="D100" s="51" t="n">
        <f aca="false">C100*100</f>
        <v>194.4465714</v>
      </c>
      <c r="E100" s="70" t="n">
        <v>0.142104772</v>
      </c>
      <c r="F100" s="51" t="n">
        <f aca="false">E100*100</f>
        <v>14.2104772</v>
      </c>
      <c r="G100" s="70" t="n">
        <v>7.31</v>
      </c>
      <c r="H100" s="146" t="n">
        <f aca="false">F100/SUMIF($F$6:$F1095,"&lt;&gt;NoData")</f>
        <v>1.73656607941232E-005</v>
      </c>
      <c r="I100" s="70" t="n">
        <v>0.632</v>
      </c>
      <c r="J100" s="70" t="n">
        <v>268.8362605</v>
      </c>
      <c r="K100" s="70" t="n">
        <v>2089.021698</v>
      </c>
      <c r="L100" s="70" t="n">
        <v>1188.03525641026</v>
      </c>
      <c r="M100" s="70" t="n">
        <v>1620.46736354399</v>
      </c>
      <c r="N100" s="169"/>
      <c r="O100" s="60"/>
    </row>
    <row r="101" customFormat="false" ht="12.75" hidden="false" customHeight="true" outlineLevel="0" collapsed="false">
      <c r="A101" s="40" t="s">
        <v>317</v>
      </c>
      <c r="B101" s="56" t="str">
        <f aca="false" t="array" ref="B101:B101">INDEX(Countries!$D$2:$D$255, MATCH($A101, Countries!$B$2:$B$255, 0))</f>
        <v>COG</v>
      </c>
      <c r="C101" s="70" t="n">
        <v>20.16536127</v>
      </c>
      <c r="D101" s="51" t="n">
        <f aca="false">C101*100</f>
        <v>2016.536127</v>
      </c>
      <c r="E101" s="70" t="n">
        <v>0.139436481</v>
      </c>
      <c r="F101" s="51" t="n">
        <f aca="false">E101*100</f>
        <v>13.9436481</v>
      </c>
      <c r="G101" s="70" t="n">
        <v>0.69</v>
      </c>
      <c r="H101" s="146" t="n">
        <f aca="false">F101/SUMIF($F$6:$F1096,"&lt;&gt;NoData")</f>
        <v>1.70395870405548E-005</v>
      </c>
      <c r="I101" s="70" t="n">
        <v>0.745707317</v>
      </c>
      <c r="J101" s="70" t="n">
        <v>679.5662314</v>
      </c>
      <c r="K101" s="70" t="n">
        <v>678.3308505</v>
      </c>
      <c r="L101" s="70" t="n">
        <v>1041.4164305949</v>
      </c>
      <c r="M101" s="70" t="e">
        <f aca="false">#N/A</f>
        <v>#N/A</v>
      </c>
      <c r="N101" s="169"/>
      <c r="O101" s="60"/>
    </row>
    <row r="102" customFormat="false" ht="12.75" hidden="false" customHeight="true" outlineLevel="0" collapsed="false">
      <c r="A102" s="40" t="s">
        <v>298</v>
      </c>
      <c r="B102" s="56" t="str">
        <f aca="false" t="array" ref="B102:B102">INDEX(Countries!$D$2:$D$255, MATCH($A102, Countries!$B$2:$B$255, 0))</f>
        <v>MRT</v>
      </c>
      <c r="C102" s="70" t="n">
        <v>3.527325049</v>
      </c>
      <c r="D102" s="51" t="n">
        <f aca="false">C102*100</f>
        <v>352.7325049</v>
      </c>
      <c r="E102" s="70" t="n">
        <v>0.064151731</v>
      </c>
      <c r="F102" s="51" t="n">
        <f aca="false">E102*100</f>
        <v>6.4151731</v>
      </c>
      <c r="G102" s="70" t="n">
        <v>1.82</v>
      </c>
      <c r="H102" s="146" t="n">
        <f aca="false">F102/SUMIF($F$6:$F1097,"&lt;&gt;NoData")</f>
        <v>7.83954813214742E-006</v>
      </c>
      <c r="I102" s="70" t="n">
        <v>0.621384615</v>
      </c>
      <c r="J102" s="70" t="n">
        <v>47.06741092</v>
      </c>
      <c r="K102" s="70" t="n">
        <v>492.8385834</v>
      </c>
      <c r="L102" s="70" t="n">
        <v>1106.54761904762</v>
      </c>
      <c r="M102" s="70" t="e">
        <f aca="false">#N/A</f>
        <v>#N/A</v>
      </c>
      <c r="N102" s="169"/>
      <c r="O102" s="60"/>
    </row>
    <row r="103" customFormat="false" ht="12.75" hidden="false" customHeight="true" outlineLevel="0" collapsed="false">
      <c r="A103" s="40" t="s">
        <v>318</v>
      </c>
      <c r="B103" s="56" t="str">
        <f aca="false" t="array" ref="B103:B103">INDEX(Countries!$D$2:$D$255, MATCH($A103, Countries!$B$2:$B$255, 0))</f>
        <v>KNA</v>
      </c>
      <c r="C103" s="70" t="n">
        <v>0.345625661</v>
      </c>
      <c r="D103" s="51" t="n">
        <f aca="false">C103*100</f>
        <v>34.5625661</v>
      </c>
      <c r="E103" s="70" t="n">
        <v>0.062249407</v>
      </c>
      <c r="F103" s="51" t="n">
        <f aca="false">E103*100</f>
        <v>6.2249407</v>
      </c>
      <c r="G103" s="70" t="n">
        <v>18.01</v>
      </c>
      <c r="H103" s="146" t="n">
        <f aca="false">F103/SUMIF($F$6:$F1098,"&lt;&gt;NoData")</f>
        <v>7.60707801281519E-006</v>
      </c>
      <c r="I103" s="70" t="n">
        <v>0.564</v>
      </c>
      <c r="J103" s="70" t="n">
        <v>29.31805522</v>
      </c>
      <c r="K103" s="70" t="n">
        <v>658.5587887</v>
      </c>
      <c r="L103" s="70" t="n">
        <v>1109.30769230769</v>
      </c>
      <c r="M103" s="70" t="n">
        <v>1228.11497105045</v>
      </c>
      <c r="N103" s="169"/>
      <c r="O103" s="60"/>
    </row>
    <row r="104" customFormat="false" ht="12.75" hidden="false" customHeight="true" outlineLevel="0" collapsed="false">
      <c r="A104" s="40" t="s">
        <v>854</v>
      </c>
      <c r="B104" s="56" t="str">
        <f aca="false" t="array" ref="B104:B104">INDEX(Countries!$D$2:$D$255, MATCH($A104, Countries!$B$2:$B$255, 0))</f>
        <v>ABW</v>
      </c>
      <c r="C104" s="70" t="n">
        <v>0.47371025</v>
      </c>
      <c r="D104" s="51" t="n">
        <f aca="false">C104*100</f>
        <v>47.371025</v>
      </c>
      <c r="E104" s="70" t="n">
        <v>0.056435415</v>
      </c>
      <c r="F104" s="51" t="n">
        <f aca="false">E104*100</f>
        <v>5.6435415</v>
      </c>
      <c r="G104" s="70" t="n">
        <v>11.91</v>
      </c>
      <c r="H104" s="146" t="n">
        <f aca="false">F104/SUMIF($F$6:$F1099,"&lt;&gt;NoData")</f>
        <v>6.89658946615509E-006</v>
      </c>
      <c r="I104" s="70" t="n">
        <v>0.59716783</v>
      </c>
      <c r="J104" s="70" t="n">
        <v>50.59518279</v>
      </c>
      <c r="K104" s="70" t="n">
        <v>255.5166295</v>
      </c>
      <c r="L104" s="70" t="n">
        <v>1086.4295532646</v>
      </c>
      <c r="M104" s="70" t="n">
        <v>1751.53921568627</v>
      </c>
      <c r="N104" s="169"/>
      <c r="O104" s="60"/>
    </row>
    <row r="105" customFormat="false" ht="12.75" hidden="false" customHeight="true" outlineLevel="0" collapsed="false">
      <c r="A105" s="40" t="s">
        <v>258</v>
      </c>
      <c r="B105" s="56" t="str">
        <f aca="false" t="array" ref="B105:B105">INDEX(Countries!$D$2:$D$255, MATCH($A105, Countries!$B$2:$B$255, 0))</f>
        <v>COM</v>
      </c>
      <c r="C105" s="70" t="n">
        <v>0.968392706</v>
      </c>
      <c r="D105" s="51" t="n">
        <f aca="false">C105*100</f>
        <v>96.8392706</v>
      </c>
      <c r="E105" s="70" t="n">
        <v>0.036302358</v>
      </c>
      <c r="F105" s="51" t="n">
        <f aca="false">E105*100</f>
        <v>3.6302358</v>
      </c>
      <c r="G105" s="70" t="n">
        <v>3.75</v>
      </c>
      <c r="H105" s="146" t="n">
        <f aca="false">F105/SUMIF($F$6:$F1100,"&lt;&gt;NoData")</f>
        <v>4.43626506121007E-006</v>
      </c>
      <c r="I105" s="70" t="n">
        <v>0.82592091</v>
      </c>
      <c r="J105" s="70" t="n">
        <v>273.989921</v>
      </c>
      <c r="K105" s="70" t="n">
        <v>197.0590324</v>
      </c>
      <c r="L105" s="70" t="n">
        <v>1643.84403669725</v>
      </c>
      <c r="M105" s="70" t="n">
        <v>1737.71815365048</v>
      </c>
      <c r="N105" s="169"/>
      <c r="O105" s="60"/>
    </row>
    <row r="106" customFormat="false" ht="12.75" hidden="false" customHeight="true" outlineLevel="0" collapsed="false">
      <c r="A106" s="40" t="s">
        <v>319</v>
      </c>
      <c r="B106" s="56" t="str">
        <f aca="false" t="array" ref="B106:B106">INDEX(Countries!$D$2:$D$255, MATCH($A106, Countries!$B$2:$B$255, 0))</f>
        <v>LCA</v>
      </c>
      <c r="C106" s="70" t="n">
        <v>1.62707639</v>
      </c>
      <c r="D106" s="51" t="n">
        <f aca="false">C106*100</f>
        <v>162.707639</v>
      </c>
      <c r="E106" s="70" t="n">
        <v>0.027980262</v>
      </c>
      <c r="F106" s="51" t="n">
        <f aca="false">E106*100</f>
        <v>2.7980262</v>
      </c>
      <c r="G106" s="70" t="n">
        <v>1.72</v>
      </c>
      <c r="H106" s="146" t="n">
        <f aca="false">F106/SUMIF($F$6:$F1101,"&lt;&gt;NoData")</f>
        <v>3.41927812827211E-006</v>
      </c>
      <c r="I106" s="70" t="n">
        <v>0.644</v>
      </c>
      <c r="J106" s="70" t="n">
        <v>56.68547641</v>
      </c>
      <c r="K106" s="70" t="n">
        <v>247.7436732</v>
      </c>
      <c r="L106" s="70" t="n">
        <v>1214.9154589372</v>
      </c>
      <c r="M106" s="70" t="n">
        <v>1092.11390284757</v>
      </c>
      <c r="N106" s="169"/>
      <c r="O106" s="60"/>
    </row>
    <row r="107" customFormat="false" ht="12.75" hidden="false" customHeight="true" outlineLevel="0" collapsed="false">
      <c r="A107" s="40" t="s">
        <v>320</v>
      </c>
      <c r="B107" s="56" t="str">
        <f aca="false" t="array" ref="B107:B107">INDEX(Countries!$D$2:$D$255, MATCH($A107, Countries!$B$2:$B$255, 0))</f>
        <v>VCT</v>
      </c>
      <c r="C107" s="70" t="n">
        <v>0.328845104</v>
      </c>
      <c r="D107" s="51" t="n">
        <f aca="false">C107*100</f>
        <v>32.8845104</v>
      </c>
      <c r="E107" s="70" t="n">
        <v>0.022577833</v>
      </c>
      <c r="F107" s="51" t="n">
        <f aca="false">E107*100</f>
        <v>2.2577833</v>
      </c>
      <c r="G107" s="70" t="n">
        <v>6.87</v>
      </c>
      <c r="H107" s="146" t="n">
        <f aca="false">F107/SUMIF($F$6:$F1102,"&lt;&gt;NoData")</f>
        <v>2.7590839056718E-006</v>
      </c>
      <c r="I107" s="70" t="n">
        <v>0.62</v>
      </c>
      <c r="J107" s="70" t="n">
        <v>32.6739595</v>
      </c>
      <c r="K107" s="70" t="n">
        <v>336.9752209</v>
      </c>
      <c r="L107" s="70" t="n">
        <v>1149.13333333333</v>
      </c>
      <c r="M107" s="70" t="n">
        <v>1074.90052588997</v>
      </c>
      <c r="N107" s="169"/>
      <c r="O107" s="60"/>
    </row>
    <row r="108" customFormat="false" ht="12.75" hidden="false" customHeight="true" outlineLevel="0" collapsed="false">
      <c r="A108" s="40" t="s">
        <v>281</v>
      </c>
      <c r="B108" s="56" t="str">
        <f aca="false" t="array" ref="B108:B108">INDEX(Countries!$D$2:$D$255, MATCH($A108, Countries!$B$2:$B$255, 0))</f>
        <v>GUM</v>
      </c>
      <c r="C108" s="70" t="n">
        <v>0.530087492</v>
      </c>
      <c r="D108" s="51" t="n">
        <f aca="false">C108*100</f>
        <v>53.0087492</v>
      </c>
      <c r="E108" s="70" t="n">
        <v>0.021177971</v>
      </c>
      <c r="F108" s="51" t="n">
        <f aca="false">E108*100</f>
        <v>2.1177971</v>
      </c>
      <c r="G108" s="70" t="n">
        <v>4</v>
      </c>
      <c r="H108" s="146" t="n">
        <f aca="false">F108/SUMIF($F$6:$F1103,"&lt;&gt;NoData")</f>
        <v>2.58801626094427E-006</v>
      </c>
      <c r="I108" s="70" t="n">
        <v>0.75705284</v>
      </c>
      <c r="J108" s="70" t="n">
        <v>76.89112756</v>
      </c>
      <c r="K108" s="70" t="n">
        <v>0</v>
      </c>
      <c r="L108" s="70" t="n">
        <v>373.072102333333</v>
      </c>
      <c r="M108" s="70" t="e">
        <f aca="false">#N/A</f>
        <v>#N/A</v>
      </c>
      <c r="N108" s="169"/>
      <c r="O108" s="60"/>
    </row>
    <row r="109" customFormat="false" ht="12.75" hidden="false" customHeight="true" outlineLevel="0" collapsed="false">
      <c r="A109" s="40" t="s">
        <v>274</v>
      </c>
      <c r="B109" s="56" t="str">
        <f aca="false" t="array" ref="B109:B109">INDEX(Countries!$D$2:$D$255, MATCH($A109, Countries!$B$2:$B$255, 0))</f>
        <v>PYF</v>
      </c>
      <c r="C109" s="70" t="n">
        <v>1.275382277</v>
      </c>
      <c r="D109" s="51" t="n">
        <f aca="false">C109*100</f>
        <v>127.5382277</v>
      </c>
      <c r="E109" s="70" t="n">
        <v>0.018733769</v>
      </c>
      <c r="F109" s="51" t="n">
        <f aca="false">E109*100</f>
        <v>1.8733769</v>
      </c>
      <c r="G109" s="70" t="n">
        <v>1.47</v>
      </c>
      <c r="H109" s="146" t="n">
        <f aca="false">F109/SUMIF($F$6:$F1104,"&lt;&gt;NoData")</f>
        <v>2.28932690486608E-006</v>
      </c>
      <c r="I109" s="70" t="n">
        <v>0.734489204</v>
      </c>
      <c r="J109" s="70" t="n">
        <v>90.72045336</v>
      </c>
      <c r="K109" s="70" t="n">
        <v>0</v>
      </c>
      <c r="L109" s="70" t="n">
        <v>1558.33333333333</v>
      </c>
      <c r="M109" s="70" t="e">
        <f aca="false">#N/A</f>
        <v>#N/A</v>
      </c>
      <c r="N109" s="169"/>
      <c r="O109" s="60"/>
    </row>
    <row r="110" customFormat="false" ht="12.75" hidden="false" customHeight="true" outlineLevel="0" collapsed="false">
      <c r="A110" s="40" t="s">
        <v>243</v>
      </c>
      <c r="B110" s="56" t="str">
        <f aca="false" t="array" ref="B110:B110">INDEX(Countries!$D$2:$D$255, MATCH($A110, Countries!$B$2:$B$255, 0))</f>
        <v>AIA</v>
      </c>
      <c r="C110" s="70" t="n">
        <v>0.038368821</v>
      </c>
      <c r="D110" s="51" t="n">
        <f aca="false">C110*100</f>
        <v>3.8368821</v>
      </c>
      <c r="E110" s="70" t="n">
        <v>0.015713774</v>
      </c>
      <c r="F110" s="51" t="n">
        <f aca="false">E110*100</f>
        <v>1.5713774</v>
      </c>
      <c r="G110" s="70" t="n">
        <v>40.95</v>
      </c>
      <c r="H110" s="146" t="n">
        <f aca="false">F110/SUMIF($F$6:$F1105,"&lt;&gt;NoData")</f>
        <v>1.92027378981694E-006</v>
      </c>
      <c r="I110" s="70" t="n">
        <v>0.62</v>
      </c>
      <c r="J110" s="70" t="n">
        <v>3.001390917</v>
      </c>
      <c r="K110" s="70" t="n">
        <v>111.8713224</v>
      </c>
      <c r="L110" s="70" t="n">
        <v>1052.33333333333</v>
      </c>
      <c r="M110" s="70" t="n">
        <v>1177</v>
      </c>
      <c r="N110" s="169"/>
      <c r="O110" s="60"/>
    </row>
    <row r="111" customFormat="false" ht="12.75" hidden="false" customHeight="true" outlineLevel="0" collapsed="false">
      <c r="A111" s="40" t="s">
        <v>326</v>
      </c>
      <c r="B111" s="56" t="str">
        <f aca="false" t="array" ref="B111:B111">INDEX(Countries!$D$2:$D$255, MATCH($A111, Countries!$B$2:$B$255, 0))</f>
        <v>SYC</v>
      </c>
      <c r="C111" s="70" t="n">
        <v>3.842459294</v>
      </c>
      <c r="D111" s="51" t="n">
        <f aca="false">C111*100</f>
        <v>384.2459294</v>
      </c>
      <c r="E111" s="70" t="n">
        <v>0.01543783</v>
      </c>
      <c r="F111" s="51" t="n">
        <f aca="false">E111*100</f>
        <v>1.543783</v>
      </c>
      <c r="G111" s="70" t="n">
        <v>0.4</v>
      </c>
      <c r="H111" s="146" t="n">
        <f aca="false">F111/SUMIF($F$6:$F1106,"&lt;&gt;NoData")</f>
        <v>1.8865525443251E-006</v>
      </c>
      <c r="I111" s="70" t="n">
        <v>0.749841622</v>
      </c>
      <c r="J111" s="70" t="n">
        <v>20.76475545</v>
      </c>
      <c r="K111" s="70" t="n">
        <v>0</v>
      </c>
      <c r="L111" s="70" t="n">
        <v>1319.96289481754</v>
      </c>
      <c r="M111" s="70" t="n">
        <v>2197.28762095429</v>
      </c>
      <c r="N111" s="169"/>
      <c r="O111" s="60"/>
    </row>
    <row r="112" customFormat="false" ht="12.75" hidden="false" customHeight="true" outlineLevel="0" collapsed="false">
      <c r="A112" s="40" t="s">
        <v>247</v>
      </c>
      <c r="B112" s="56" t="str">
        <f aca="false" t="array" ref="B112:B112">INDEX(Countries!$D$2:$D$255, MATCH($A112, Countries!$B$2:$B$255, 0))</f>
        <v>BRB</v>
      </c>
      <c r="C112" s="70" t="n">
        <v>0.107765482</v>
      </c>
      <c r="D112" s="51" t="n">
        <f aca="false">C112*100</f>
        <v>10.7765482</v>
      </c>
      <c r="E112" s="70" t="n">
        <v>0.012420951</v>
      </c>
      <c r="F112" s="51" t="n">
        <f aca="false">E112*100</f>
        <v>1.2420951</v>
      </c>
      <c r="G112" s="70" t="n">
        <v>11.53</v>
      </c>
      <c r="H112" s="146" t="n">
        <f aca="false">F112/SUMIF($F$6:$F1107,"&lt;&gt;NoData")</f>
        <v>1.5178802145112E-006</v>
      </c>
      <c r="I112" s="70" t="n">
        <v>0.556</v>
      </c>
      <c r="J112" s="70" t="n">
        <v>18.49141944</v>
      </c>
      <c r="K112" s="70" t="n">
        <v>88.22542044</v>
      </c>
      <c r="L112" s="70" t="n">
        <v>1172.72222222222</v>
      </c>
      <c r="M112" s="70" t="n">
        <v>1173.59680638723</v>
      </c>
      <c r="N112" s="169"/>
      <c r="O112" s="60"/>
    </row>
    <row r="113" customFormat="false" ht="12.75" hidden="false" customHeight="true" outlineLevel="0" collapsed="false">
      <c r="A113" s="40" t="s">
        <v>1226</v>
      </c>
      <c r="B113" s="56" t="str">
        <f aca="false" t="array" ref="B113:B113">INDEX(Countries!$D$2:$D$255, MATCH($A113, Countries!$B$2:$B$255, 0))</f>
        <v>MAF</v>
      </c>
      <c r="C113" s="70" t="n">
        <v>0.010487315</v>
      </c>
      <c r="D113" s="51" t="n">
        <f aca="false">C113*100</f>
        <v>1.0487315</v>
      </c>
      <c r="E113" s="70" t="n">
        <v>0.004941287</v>
      </c>
      <c r="F113" s="51" t="n">
        <f aca="false">E113*100</f>
        <v>0.4941287</v>
      </c>
      <c r="G113" s="70" t="n">
        <v>47.12</v>
      </c>
      <c r="H113" s="146" t="n">
        <f aca="false">F113/SUMIF($F$6:$F1108,"&lt;&gt;NoData")</f>
        <v>6.03841185068792E-007</v>
      </c>
      <c r="I113" s="70" t="n">
        <v>0.536</v>
      </c>
      <c r="J113" s="70" t="n">
        <v>2.391606205</v>
      </c>
      <c r="K113" s="70" t="n">
        <v>48.74270489</v>
      </c>
      <c r="L113" s="70" t="n">
        <v>31.145224</v>
      </c>
      <c r="M113" s="70" t="e">
        <f aca="false">#N/A</f>
        <v>#N/A</v>
      </c>
      <c r="N113" s="169"/>
      <c r="O113" s="60"/>
    </row>
    <row r="114" customFormat="false" ht="12.75" hidden="false" customHeight="true" outlineLevel="0" collapsed="false">
      <c r="A114" s="40" t="s">
        <v>241</v>
      </c>
      <c r="B114" s="56" t="str">
        <f aca="false" t="array" ref="B114:B114">INDEX(Countries!$D$2:$D$255, MATCH($A114, Countries!$B$2:$B$255, 0))</f>
        <v>ASM</v>
      </c>
      <c r="C114" s="70" t="n">
        <v>0.320043169</v>
      </c>
      <c r="D114" s="51" t="n">
        <f aca="false">C114*100</f>
        <v>32.0043169</v>
      </c>
      <c r="E114" s="70" t="n">
        <v>0.00442066</v>
      </c>
      <c r="F114" s="51" t="n">
        <f aca="false">E114*100</f>
        <v>0.442066</v>
      </c>
      <c r="G114" s="70" t="n">
        <v>1.38</v>
      </c>
      <c r="H114" s="146" t="n">
        <f aca="false">F114/SUMIF($F$6:$F1109,"&lt;&gt;NoData")</f>
        <v>5.40218888962775E-007</v>
      </c>
      <c r="I114" s="70" t="n">
        <v>0.830489204</v>
      </c>
      <c r="J114" s="70" t="n">
        <v>22.59378615</v>
      </c>
      <c r="K114" s="70" t="n">
        <v>0</v>
      </c>
      <c r="L114" s="70" t="n">
        <v>564.190527633333</v>
      </c>
      <c r="M114" s="70" t="e">
        <f aca="false">#N/A</f>
        <v>#N/A</v>
      </c>
      <c r="N114" s="169"/>
      <c r="O114" s="60"/>
    </row>
    <row r="115" customFormat="false" ht="12.75" hidden="false" customHeight="true" outlineLevel="0" collapsed="false">
      <c r="A115" s="40" t="s">
        <v>266</v>
      </c>
      <c r="B115" s="56" t="str">
        <f aca="false" t="array" ref="B115:B115">INDEX(Countries!$D$2:$D$255, MATCH($A115, Countries!$B$2:$B$255, 0))</f>
        <v>DMA</v>
      </c>
      <c r="C115" s="70" t="n">
        <v>0.01430039</v>
      </c>
      <c r="D115" s="51" t="n">
        <f aca="false">C115*100</f>
        <v>1.430039</v>
      </c>
      <c r="E115" s="70" t="n">
        <v>0.000455016</v>
      </c>
      <c r="F115" s="51" t="n">
        <f aca="false">E115*100</f>
        <v>0.0455016</v>
      </c>
      <c r="G115" s="70" t="n">
        <v>3.18</v>
      </c>
      <c r="H115" s="146" t="n">
        <f aca="false">F115/SUMIF($F$6:$F1110,"&lt;&gt;NoData")</f>
        <v>5.56044206024182E-008</v>
      </c>
      <c r="I115" s="70" t="n">
        <v>0.588</v>
      </c>
      <c r="J115" s="70" t="n">
        <v>0.382161029</v>
      </c>
      <c r="K115" s="70" t="n">
        <v>8.34406933</v>
      </c>
      <c r="L115" s="77" t="n">
        <v>99.09845</v>
      </c>
      <c r="M115" s="70" t="e">
        <f aca="false">#N/A</f>
        <v>#N/A</v>
      </c>
      <c r="N115" s="169"/>
      <c r="O115" s="60"/>
    </row>
    <row r="116" customFormat="false" ht="12.75" hidden="false" customHeight="true" outlineLevel="0" collapsed="false">
      <c r="A116" s="40" t="s">
        <v>250</v>
      </c>
      <c r="B116" s="56" t="str">
        <f aca="false" t="array" ref="B116:B116">INDEX(Countries!$D$2:$D$255, MATCH($A116, Countries!$B$2:$B$255, 0))</f>
        <v>BMU</v>
      </c>
      <c r="C116" s="70" t="n">
        <v>0.209411996</v>
      </c>
      <c r="D116" s="51" t="n">
        <f aca="false">C116*100</f>
        <v>20.9411996</v>
      </c>
      <c r="E116" s="70" t="n">
        <v>0</v>
      </c>
      <c r="F116" s="51" t="n">
        <f aca="false">E116*100</f>
        <v>0</v>
      </c>
      <c r="G116" s="70" t="n">
        <v>0</v>
      </c>
      <c r="H116" s="146" t="n">
        <f aca="false">F116/SUMIF($F$6:$F1111,"&lt;&gt;NoData")</f>
        <v>0</v>
      </c>
      <c r="I116" s="70" t="n">
        <v>0</v>
      </c>
      <c r="J116" s="70" t="n">
        <v>0</v>
      </c>
      <c r="K116" s="70" t="n">
        <v>0</v>
      </c>
      <c r="L116" s="70" t="n">
        <v>0</v>
      </c>
      <c r="M116" s="70" t="e">
        <f aca="false">#N/A</f>
        <v>#N/A</v>
      </c>
      <c r="N116" s="169"/>
      <c r="O116" s="60"/>
    </row>
    <row r="117" customFormat="false" ht="12.75" hidden="false" customHeight="true" outlineLevel="0" collapsed="false">
      <c r="A117" s="40" t="s">
        <v>259</v>
      </c>
      <c r="B117" s="56" t="str">
        <f aca="false" t="array" ref="B117:B117">INDEX(Countries!$D$2:$D$255, MATCH($A117, Countries!$B$2:$B$255, 0))</f>
        <v>COK</v>
      </c>
      <c r="C117" s="70" t="n">
        <v>0.032715365</v>
      </c>
      <c r="D117" s="51" t="n">
        <f aca="false">C117*100</f>
        <v>3.2715365</v>
      </c>
      <c r="E117" s="70" t="n">
        <v>0</v>
      </c>
      <c r="F117" s="51" t="n">
        <f aca="false">E117*100</f>
        <v>0</v>
      </c>
      <c r="G117" s="70" t="n">
        <v>0</v>
      </c>
      <c r="H117" s="146" t="n">
        <f aca="false">F117/SUMIF($F$6:$F1112,"&lt;&gt;NoData")</f>
        <v>0</v>
      </c>
      <c r="I117" s="70" t="n">
        <v>0</v>
      </c>
      <c r="J117" s="70" t="n">
        <v>0</v>
      </c>
      <c r="K117" s="70" t="n">
        <v>0</v>
      </c>
      <c r="L117" s="70" t="n">
        <v>0</v>
      </c>
      <c r="M117" s="70" t="e">
        <f aca="false">#N/A</f>
        <v>#N/A</v>
      </c>
      <c r="N117" s="169"/>
      <c r="O117" s="60"/>
    </row>
    <row r="118" customFormat="false" ht="12.75" hidden="false" customHeight="true" outlineLevel="0" collapsed="false">
      <c r="A118" s="40" t="s">
        <v>263</v>
      </c>
      <c r="B118" s="56" t="str">
        <f aca="false" t="array" ref="B118:B118">INDEX(Countries!$D$2:$D$255, MATCH($A118, Countries!$B$2:$B$255, 0))</f>
        <v>CUW</v>
      </c>
      <c r="C118" s="70" t="n">
        <v>0.445338491</v>
      </c>
      <c r="D118" s="51" t="n">
        <f aca="false">C118*100</f>
        <v>44.5338491</v>
      </c>
      <c r="E118" s="70" t="n">
        <v>0</v>
      </c>
      <c r="F118" s="51" t="n">
        <f aca="false">E118*100</f>
        <v>0</v>
      </c>
      <c r="G118" s="70" t="n">
        <v>0</v>
      </c>
      <c r="H118" s="146" t="n">
        <f aca="false">F118/SUMIF($F$6:$F1113,"&lt;&gt;NoData")</f>
        <v>0</v>
      </c>
      <c r="I118" s="70" t="n">
        <v>0</v>
      </c>
      <c r="J118" s="70" t="n">
        <v>0</v>
      </c>
      <c r="K118" s="70" t="n">
        <v>0</v>
      </c>
      <c r="L118" s="70" t="n">
        <v>0</v>
      </c>
      <c r="M118" s="70" t="e">
        <f aca="false">#N/A</f>
        <v>#N/A</v>
      </c>
      <c r="N118" s="169"/>
      <c r="O118" s="60"/>
    </row>
    <row r="119" customFormat="false" ht="12.75" hidden="false" customHeight="true" outlineLevel="0" collapsed="false">
      <c r="A119" s="40" t="s">
        <v>275</v>
      </c>
      <c r="B119" s="56" t="str">
        <f aca="false" t="array" ref="B119:B119">INDEX(Countries!$D$2:$D$255, MATCH($A119, Countries!$B$2:$B$255, 0))</f>
        <v>ATF</v>
      </c>
      <c r="C119" s="70" t="n">
        <v>6.723017572</v>
      </c>
      <c r="D119" s="51" t="n">
        <f aca="false">C119*100</f>
        <v>672.3017572</v>
      </c>
      <c r="E119" s="70" t="n">
        <v>0</v>
      </c>
      <c r="F119" s="51" t="n">
        <f aca="false">E119*100</f>
        <v>0</v>
      </c>
      <c r="G119" s="70" t="n">
        <v>0</v>
      </c>
      <c r="H119" s="146" t="n">
        <f aca="false">F119/SUMIF($F$6:$F1114,"&lt;&gt;NoData")</f>
        <v>0</v>
      </c>
      <c r="I119" s="70" t="n">
        <v>0</v>
      </c>
      <c r="J119" s="70" t="n">
        <v>0</v>
      </c>
      <c r="K119" s="70" t="n">
        <v>0</v>
      </c>
      <c r="L119" s="70" t="n">
        <v>0</v>
      </c>
      <c r="M119" s="70" t="e">
        <f aca="false">#N/A</f>
        <v>#N/A</v>
      </c>
      <c r="N119" s="169"/>
      <c r="O119" s="60"/>
    </row>
    <row r="120" customFormat="false" ht="12.75" hidden="false" customHeight="true" outlineLevel="0" collapsed="false">
      <c r="A120" s="40" t="s">
        <v>291</v>
      </c>
      <c r="B120" s="56" t="str">
        <f aca="false" t="array" ref="B120:B120">INDEX(Countries!$D$2:$D$255, MATCH($A120, Countries!$B$2:$B$255, 0))</f>
        <v>KIR</v>
      </c>
      <c r="C120" s="70" t="n">
        <v>1.464826193</v>
      </c>
      <c r="D120" s="51" t="n">
        <f aca="false">C120*100</f>
        <v>146.4826193</v>
      </c>
      <c r="E120" s="70" t="n">
        <v>0</v>
      </c>
      <c r="F120" s="51" t="n">
        <f aca="false">E120*100</f>
        <v>0</v>
      </c>
      <c r="G120" s="70" t="n">
        <v>0</v>
      </c>
      <c r="H120" s="146" t="n">
        <f aca="false">F120/SUMIF($F$6:$F1115,"&lt;&gt;NoData")</f>
        <v>0</v>
      </c>
      <c r="I120" s="70" t="n">
        <v>0</v>
      </c>
      <c r="J120" s="70" t="n">
        <v>0</v>
      </c>
      <c r="K120" s="70" t="n">
        <v>0</v>
      </c>
      <c r="L120" s="70" t="n">
        <v>0</v>
      </c>
      <c r="M120" s="70" t="e">
        <f aca="false">#N/A</f>
        <v>#N/A</v>
      </c>
      <c r="N120" s="169"/>
      <c r="O120" s="60"/>
    </row>
    <row r="121" customFormat="false" ht="12.75" hidden="false" customHeight="true" outlineLevel="0" collapsed="false">
      <c r="A121" s="40" t="s">
        <v>295</v>
      </c>
      <c r="B121" s="56" t="str">
        <f aca="false" t="array" ref="B121:B121">INDEX(Countries!$D$2:$D$255, MATCH($A121, Countries!$B$2:$B$255, 0))</f>
        <v>MDV</v>
      </c>
      <c r="C121" s="70" t="n">
        <v>0.973440617</v>
      </c>
      <c r="D121" s="51" t="n">
        <f aca="false">C121*100</f>
        <v>97.3440617</v>
      </c>
      <c r="E121" s="70" t="n">
        <v>0</v>
      </c>
      <c r="F121" s="51" t="n">
        <f aca="false">E121*100</f>
        <v>0</v>
      </c>
      <c r="G121" s="70" t="n">
        <v>0</v>
      </c>
      <c r="H121" s="146" t="n">
        <f aca="false">F121/SUMIF($F$6:$F1116,"&lt;&gt;NoData")</f>
        <v>0</v>
      </c>
      <c r="I121" s="70" t="n">
        <v>0</v>
      </c>
      <c r="J121" s="70" t="n">
        <v>0</v>
      </c>
      <c r="K121" s="70" t="n">
        <v>0</v>
      </c>
      <c r="L121" s="70" t="n">
        <v>0</v>
      </c>
      <c r="M121" s="70" t="n">
        <v>900.277439796994</v>
      </c>
      <c r="N121" s="169"/>
      <c r="O121" s="60"/>
    </row>
    <row r="122" customFormat="false" ht="12.75" hidden="false" customHeight="true" outlineLevel="0" collapsed="false">
      <c r="A122" s="40" t="s">
        <v>296</v>
      </c>
      <c r="B122" s="56" t="str">
        <f aca="false" t="array" ref="B122:B122">INDEX(Countries!$D$2:$D$255, MATCH($A122, Countries!$B$2:$B$255, 0))</f>
        <v>MHL</v>
      </c>
      <c r="C122" s="70" t="n">
        <v>0.325446451</v>
      </c>
      <c r="D122" s="51" t="n">
        <f aca="false">C122*100</f>
        <v>32.5446451</v>
      </c>
      <c r="E122" s="70" t="n">
        <v>0</v>
      </c>
      <c r="F122" s="51" t="n">
        <f aca="false">E122*100</f>
        <v>0</v>
      </c>
      <c r="G122" s="70" t="n">
        <v>0</v>
      </c>
      <c r="H122" s="146" t="n">
        <f aca="false">F122/SUMIF($F$6:$F1117,"&lt;&gt;NoData")</f>
        <v>0</v>
      </c>
      <c r="I122" s="70" t="n">
        <v>0</v>
      </c>
      <c r="J122" s="70" t="n">
        <v>0</v>
      </c>
      <c r="K122" s="70" t="n">
        <v>0</v>
      </c>
      <c r="L122" s="70" t="n">
        <v>0</v>
      </c>
      <c r="M122" s="70" t="e">
        <f aca="false">#N/A</f>
        <v>#N/A</v>
      </c>
      <c r="N122" s="169"/>
      <c r="O122" s="60"/>
    </row>
    <row r="123" customFormat="false" ht="12.75" hidden="false" customHeight="true" outlineLevel="0" collapsed="false">
      <c r="A123" s="40" t="s">
        <v>323</v>
      </c>
      <c r="B123" s="56" t="str">
        <f aca="false" t="array" ref="B123:B123">INDEX(Countries!$D$2:$D$255, MATCH($A123, Countries!$B$2:$B$255, 0))</f>
        <v>STP</v>
      </c>
      <c r="C123" s="70" t="n">
        <v>0.483852059</v>
      </c>
      <c r="D123" s="51" t="n">
        <f aca="false">C123*100</f>
        <v>48.3852059</v>
      </c>
      <c r="E123" s="70" t="n">
        <v>0</v>
      </c>
      <c r="F123" s="51" t="n">
        <f aca="false">E123*100</f>
        <v>0</v>
      </c>
      <c r="G123" s="70" t="n">
        <v>0</v>
      </c>
      <c r="H123" s="146" t="n">
        <f aca="false">F123/SUMIF($F$6:$F1118,"&lt;&gt;NoData")</f>
        <v>0</v>
      </c>
      <c r="I123" s="70" t="n">
        <v>0</v>
      </c>
      <c r="J123" s="70" t="n">
        <v>0</v>
      </c>
      <c r="K123" s="70" t="n">
        <v>0</v>
      </c>
      <c r="L123" s="70" t="n">
        <v>0</v>
      </c>
      <c r="M123" s="70" t="e">
        <f aca="false">#N/A</f>
        <v>#N/A</v>
      </c>
      <c r="N123" s="169"/>
      <c r="O123" s="60"/>
    </row>
    <row r="124" customFormat="false" ht="12.75" hidden="false" customHeight="true" outlineLevel="0" collapsed="false">
      <c r="A124" s="40" t="s">
        <v>329</v>
      </c>
      <c r="B124" s="56" t="str">
        <f aca="false" t="array" ref="B124:B124">INDEX(Countries!$D$2:$D$255, MATCH($A124, Countries!$B$2:$B$255, 0))</f>
        <v>SXM</v>
      </c>
      <c r="C124" s="70" t="n">
        <v>0.054138171</v>
      </c>
      <c r="D124" s="51" t="n">
        <f aca="false">C124*100</f>
        <v>5.4138171</v>
      </c>
      <c r="E124" s="70" t="n">
        <v>0</v>
      </c>
      <c r="F124" s="51" t="n">
        <f aca="false">E124*100</f>
        <v>0</v>
      </c>
      <c r="G124" s="70" t="n">
        <v>0</v>
      </c>
      <c r="H124" s="146" t="n">
        <f aca="false">F124/SUMIF($F$6:$F1119,"&lt;&gt;NoData")</f>
        <v>0</v>
      </c>
      <c r="I124" s="70" t="n">
        <v>0</v>
      </c>
      <c r="J124" s="70" t="n">
        <v>0</v>
      </c>
      <c r="K124" s="70" t="n">
        <v>0</v>
      </c>
      <c r="L124" s="70" t="n">
        <v>0</v>
      </c>
      <c r="M124" s="70" t="e">
        <f aca="false">#N/A</f>
        <v>#N/A</v>
      </c>
      <c r="N124" s="169"/>
      <c r="O124" s="60"/>
    </row>
    <row r="125" customFormat="false" ht="12.75" hidden="false" customHeight="true" outlineLevel="0" collapsed="false">
      <c r="A125" s="40" t="s">
        <v>340</v>
      </c>
      <c r="B125" s="56" t="str">
        <f aca="false" t="array" ref="B125:B125">INDEX(Countries!$D$2:$D$255, MATCH($A125, Countries!$B$2:$B$255, 0))</f>
        <v>TGO</v>
      </c>
      <c r="C125" s="70" t="n">
        <v>0.534330948</v>
      </c>
      <c r="D125" s="51" t="n">
        <f aca="false">C125*100</f>
        <v>53.4330948</v>
      </c>
      <c r="E125" s="70" t="n">
        <v>0</v>
      </c>
      <c r="F125" s="51" t="n">
        <f aca="false">E125*100</f>
        <v>0</v>
      </c>
      <c r="G125" s="70" t="n">
        <v>0</v>
      </c>
      <c r="H125" s="146" t="n">
        <f aca="false">F125/SUMIF($F$6:$F1120,"&lt;&gt;NoData")</f>
        <v>0</v>
      </c>
      <c r="I125" s="70" t="n">
        <v>0</v>
      </c>
      <c r="J125" s="70" t="n">
        <v>0</v>
      </c>
      <c r="K125" s="70" t="n">
        <v>0</v>
      </c>
      <c r="L125" s="70" t="n">
        <v>1131.09333333333</v>
      </c>
      <c r="M125" s="70" t="n">
        <v>1519.29700135765</v>
      </c>
      <c r="N125" s="169"/>
      <c r="O125" s="60"/>
    </row>
    <row r="126" customFormat="false" ht="12.75" hidden="false" customHeight="true" outlineLevel="0" collapsed="false">
      <c r="A126" s="40" t="s">
        <v>344</v>
      </c>
      <c r="B126" s="56" t="str">
        <f aca="false" t="array" ref="B126:B126">INDEX(Countries!$D$2:$D$255, MATCH($A126, Countries!$B$2:$B$255, 0))</f>
        <v>TUV</v>
      </c>
      <c r="C126" s="70" t="n">
        <v>0.089117153</v>
      </c>
      <c r="D126" s="51" t="n">
        <f aca="false">C126*100</f>
        <v>8.9117153</v>
      </c>
      <c r="E126" s="70" t="n">
        <v>0</v>
      </c>
      <c r="F126" s="51" t="n">
        <f aca="false">E126*100</f>
        <v>0</v>
      </c>
      <c r="G126" s="70" t="n">
        <v>0</v>
      </c>
      <c r="H126" s="146" t="n">
        <f aca="false">F126/SUMIF($F$6:$F1121,"&lt;&gt;NoData")</f>
        <v>0</v>
      </c>
      <c r="I126" s="70" t="n">
        <v>0</v>
      </c>
      <c r="J126" s="70" t="n">
        <v>0</v>
      </c>
      <c r="K126" s="70" t="n">
        <v>0</v>
      </c>
      <c r="L126" s="70" t="n">
        <v>1168.29166666667</v>
      </c>
      <c r="M126" s="70" t="e">
        <f aca="false">#N/A</f>
        <v>#N/A</v>
      </c>
      <c r="N126" s="169"/>
      <c r="O126" s="60"/>
    </row>
    <row r="127" customFormat="false" ht="12.75" hidden="false" customHeight="true" outlineLevel="0" collapsed="false">
      <c r="A127" s="40" t="s">
        <v>1344</v>
      </c>
      <c r="B127" s="56" t="str">
        <f aca="false" t="array" ref="B127:B127">INDEX(Countries!$D$2:$D$255, MATCH($A127, Countries!$B$2:$B$255, 0))</f>
        <v>WLF</v>
      </c>
      <c r="C127" s="70" t="n">
        <v>0.293624133</v>
      </c>
      <c r="D127" s="51" t="n">
        <f aca="false">C127*100</f>
        <v>29.3624133</v>
      </c>
      <c r="E127" s="70" t="n">
        <v>0</v>
      </c>
      <c r="F127" s="51" t="n">
        <f aca="false">E127*100</f>
        <v>0</v>
      </c>
      <c r="G127" s="70" t="n">
        <v>0</v>
      </c>
      <c r="H127" s="146" t="n">
        <f aca="false">F127/SUMIF($F$6:$F1122,"&lt;&gt;NoData")</f>
        <v>0</v>
      </c>
      <c r="I127" s="70" t="n">
        <v>0</v>
      </c>
      <c r="J127" s="70" t="n">
        <v>0</v>
      </c>
      <c r="K127" s="70" t="n">
        <v>0</v>
      </c>
      <c r="L127" s="70" t="n">
        <v>1323.14285714286</v>
      </c>
      <c r="M127" s="70" t="e">
        <f aca="false">#N/A</f>
        <v>#N/A</v>
      </c>
      <c r="N127" s="169"/>
      <c r="O127" s="60"/>
    </row>
    <row r="128" customFormat="false" ht="12.75" hidden="false" customHeight="true" outlineLevel="0" collapsed="false">
      <c r="A128" s="40" t="s">
        <v>352</v>
      </c>
      <c r="B128" s="56" t="str">
        <f aca="false" t="array" ref="B128:B128">INDEX(Countries!$D$2:$D$255, MATCH($A128, Countries!$B$2:$B$255, 0))</f>
        <v>ITA</v>
      </c>
      <c r="C128" s="70" t="s">
        <v>474</v>
      </c>
      <c r="D128" s="2" t="s">
        <v>474</v>
      </c>
      <c r="E128" s="70" t="s">
        <v>474</v>
      </c>
      <c r="F128" s="2" t="s">
        <v>474</v>
      </c>
      <c r="G128" s="70" t="s">
        <v>474</v>
      </c>
      <c r="H128" s="2" t="s">
        <v>474</v>
      </c>
      <c r="I128" s="70" t="s">
        <v>474</v>
      </c>
      <c r="J128" s="70" t="s">
        <v>474</v>
      </c>
      <c r="K128" s="70" t="s">
        <v>474</v>
      </c>
      <c r="L128" s="70" t="s">
        <v>474</v>
      </c>
      <c r="M128" s="70" t="s">
        <v>474</v>
      </c>
      <c r="N128" s="2"/>
    </row>
    <row r="129" customFormat="false" ht="12.75" hidden="false" customHeight="true" outlineLevel="0" collapsed="false">
      <c r="A129" s="40" t="s">
        <v>353</v>
      </c>
      <c r="B129" s="56" t="str">
        <f aca="false" t="array" ref="B129:B129">INDEX(Countries!$D$2:$D$255, MATCH($A129, Countries!$B$2:$B$255, 0))</f>
        <v>UKR</v>
      </c>
      <c r="C129" s="70" t="s">
        <v>474</v>
      </c>
      <c r="D129" s="2" t="s">
        <v>474</v>
      </c>
      <c r="E129" s="70" t="s">
        <v>474</v>
      </c>
      <c r="F129" s="2" t="s">
        <v>474</v>
      </c>
      <c r="G129" s="70" t="s">
        <v>474</v>
      </c>
      <c r="H129" s="2" t="s">
        <v>474</v>
      </c>
      <c r="I129" s="70" t="s">
        <v>474</v>
      </c>
      <c r="J129" s="70" t="s">
        <v>474</v>
      </c>
      <c r="K129" s="70" t="s">
        <v>474</v>
      </c>
      <c r="L129" s="70" t="s">
        <v>474</v>
      </c>
      <c r="M129" s="70" t="s">
        <v>474</v>
      </c>
    </row>
    <row r="130" customFormat="false" ht="12.75" hidden="false" customHeight="true" outlineLevel="0" collapsed="false">
      <c r="A130" s="40" t="s">
        <v>354</v>
      </c>
      <c r="B130" s="56" t="str">
        <f aca="false" t="array" ref="B130:B130">INDEX(Countries!$D$2:$D$255, MATCH($A130, Countries!$B$2:$B$255, 0))</f>
        <v>TUN</v>
      </c>
      <c r="C130" s="70" t="s">
        <v>474</v>
      </c>
      <c r="D130" s="2" t="s">
        <v>474</v>
      </c>
      <c r="E130" s="70" t="s">
        <v>474</v>
      </c>
      <c r="F130" s="2" t="s">
        <v>474</v>
      </c>
      <c r="G130" s="70" t="s">
        <v>474</v>
      </c>
      <c r="H130" s="2" t="s">
        <v>474</v>
      </c>
      <c r="I130" s="70" t="s">
        <v>474</v>
      </c>
      <c r="J130" s="70" t="s">
        <v>474</v>
      </c>
      <c r="K130" s="70" t="s">
        <v>474</v>
      </c>
      <c r="L130" s="70" t="s">
        <v>474</v>
      </c>
      <c r="M130" s="70" t="s">
        <v>474</v>
      </c>
    </row>
    <row r="131" customFormat="false" ht="12.75" hidden="false" customHeight="true" outlineLevel="0" collapsed="false">
      <c r="A131" s="40" t="s">
        <v>355</v>
      </c>
      <c r="B131" s="56" t="str">
        <f aca="false" t="array" ref="B131:B131">INDEX(Countries!$D$2:$D$255, MATCH($A131, Countries!$B$2:$B$255, 0))</f>
        <v>ESP</v>
      </c>
      <c r="C131" s="70" t="s">
        <v>474</v>
      </c>
      <c r="D131" s="2" t="s">
        <v>474</v>
      </c>
      <c r="E131" s="70" t="s">
        <v>474</v>
      </c>
      <c r="F131" s="2" t="s">
        <v>474</v>
      </c>
      <c r="G131" s="70" t="s">
        <v>474</v>
      </c>
      <c r="H131" s="2" t="s">
        <v>474</v>
      </c>
      <c r="I131" s="70" t="s">
        <v>474</v>
      </c>
      <c r="J131" s="70" t="s">
        <v>474</v>
      </c>
      <c r="K131" s="70" t="s">
        <v>474</v>
      </c>
      <c r="L131" s="70" t="s">
        <v>474</v>
      </c>
      <c r="M131" s="70" t="s">
        <v>474</v>
      </c>
    </row>
    <row r="132" customFormat="false" ht="12.75" hidden="false" customHeight="true" outlineLevel="0" collapsed="false">
      <c r="A132" s="40" t="s">
        <v>356</v>
      </c>
      <c r="B132" s="56" t="str">
        <f aca="false" t="array" ref="B132:B132">INDEX(Countries!$D$2:$D$255, MATCH($A132, Countries!$B$2:$B$255, 0))</f>
        <v>KWT</v>
      </c>
      <c r="C132" s="70" t="s">
        <v>474</v>
      </c>
      <c r="D132" s="2" t="s">
        <v>474</v>
      </c>
      <c r="E132" s="70" t="s">
        <v>474</v>
      </c>
      <c r="F132" s="2" t="s">
        <v>474</v>
      </c>
      <c r="G132" s="70" t="s">
        <v>474</v>
      </c>
      <c r="H132" s="2" t="s">
        <v>474</v>
      </c>
      <c r="I132" s="70" t="s">
        <v>474</v>
      </c>
      <c r="J132" s="70" t="s">
        <v>474</v>
      </c>
      <c r="K132" s="70" t="s">
        <v>474</v>
      </c>
      <c r="L132" s="70" t="s">
        <v>474</v>
      </c>
      <c r="M132" s="70" t="s">
        <v>474</v>
      </c>
    </row>
    <row r="133" customFormat="false" ht="12.75" hidden="false" customHeight="true" outlineLevel="0" collapsed="false">
      <c r="A133" s="40" t="s">
        <v>357</v>
      </c>
      <c r="B133" s="56" t="str">
        <f aca="false" t="array" ref="B133:B133">INDEX(Countries!$D$2:$D$255, MATCH($A133, Countries!$B$2:$B$255, 0))</f>
        <v>DNK</v>
      </c>
      <c r="C133" s="70" t="s">
        <v>474</v>
      </c>
      <c r="D133" s="2" t="s">
        <v>474</v>
      </c>
      <c r="E133" s="70" t="s">
        <v>474</v>
      </c>
      <c r="F133" s="2" t="s">
        <v>474</v>
      </c>
      <c r="G133" s="70" t="s">
        <v>474</v>
      </c>
      <c r="H133" s="2" t="s">
        <v>474</v>
      </c>
      <c r="I133" s="70" t="s">
        <v>474</v>
      </c>
      <c r="J133" s="70" t="s">
        <v>474</v>
      </c>
      <c r="K133" s="70" t="s">
        <v>474</v>
      </c>
      <c r="L133" s="70" t="s">
        <v>474</v>
      </c>
      <c r="M133" s="70" t="s">
        <v>474</v>
      </c>
    </row>
    <row r="134" customFormat="false" ht="12.75" hidden="false" customHeight="true" outlineLevel="0" collapsed="false">
      <c r="A134" s="40" t="s">
        <v>358</v>
      </c>
      <c r="B134" s="56" t="str">
        <f aca="false" t="array" ref="B134:B134">INDEX(Countries!$D$2:$D$255, MATCH($A134, Countries!$B$2:$B$255, 0))</f>
        <v>FRA</v>
      </c>
      <c r="C134" s="70" t="s">
        <v>474</v>
      </c>
      <c r="D134" s="2" t="s">
        <v>474</v>
      </c>
      <c r="E134" s="70" t="s">
        <v>474</v>
      </c>
      <c r="F134" s="2" t="s">
        <v>474</v>
      </c>
      <c r="G134" s="70" t="s">
        <v>474</v>
      </c>
      <c r="H134" s="2" t="s">
        <v>474</v>
      </c>
      <c r="I134" s="70" t="s">
        <v>474</v>
      </c>
      <c r="J134" s="70" t="s">
        <v>474</v>
      </c>
      <c r="K134" s="70" t="s">
        <v>474</v>
      </c>
      <c r="L134" s="70" t="s">
        <v>474</v>
      </c>
      <c r="M134" s="70" t="s">
        <v>474</v>
      </c>
    </row>
    <row r="135" customFormat="false" ht="12.75" hidden="false" customHeight="true" outlineLevel="0" collapsed="false">
      <c r="A135" s="40" t="s">
        <v>359</v>
      </c>
      <c r="B135" s="56" t="str">
        <f aca="false" t="array" ref="B135:B135">INDEX(Countries!$D$2:$D$255, MATCH($A135, Countries!$B$2:$B$255, 0))</f>
        <v>RUS</v>
      </c>
      <c r="C135" s="70" t="s">
        <v>474</v>
      </c>
      <c r="D135" s="2" t="s">
        <v>474</v>
      </c>
      <c r="E135" s="70" t="s">
        <v>474</v>
      </c>
      <c r="F135" s="2" t="s">
        <v>474</v>
      </c>
      <c r="G135" s="70" t="s">
        <v>474</v>
      </c>
      <c r="H135" s="2" t="s">
        <v>474</v>
      </c>
      <c r="I135" s="70" t="s">
        <v>474</v>
      </c>
      <c r="J135" s="70" t="s">
        <v>474</v>
      </c>
      <c r="K135" s="70" t="s">
        <v>474</v>
      </c>
      <c r="L135" s="70" t="s">
        <v>474</v>
      </c>
      <c r="M135" s="70" t="s">
        <v>474</v>
      </c>
    </row>
    <row r="136" customFormat="false" ht="12.75" hidden="false" customHeight="true" outlineLevel="0" collapsed="false">
      <c r="A136" s="40" t="s">
        <v>360</v>
      </c>
      <c r="B136" s="56" t="str">
        <f aca="false" t="array" ref="B136:B136">INDEX(Countries!$D$2:$D$255, MATCH($A136, Countries!$B$2:$B$255, 0))</f>
        <v>UMI</v>
      </c>
      <c r="C136" s="70" t="s">
        <v>474</v>
      </c>
      <c r="D136" s="2" t="s">
        <v>474</v>
      </c>
      <c r="E136" s="70" t="s">
        <v>474</v>
      </c>
      <c r="F136" s="2" t="s">
        <v>474</v>
      </c>
      <c r="G136" s="70" t="s">
        <v>474</v>
      </c>
      <c r="H136" s="2" t="s">
        <v>474</v>
      </c>
      <c r="I136" s="70" t="s">
        <v>474</v>
      </c>
      <c r="J136" s="70" t="s">
        <v>474</v>
      </c>
      <c r="K136" s="70" t="s">
        <v>474</v>
      </c>
      <c r="L136" s="70" t="s">
        <v>474</v>
      </c>
      <c r="M136" s="70" t="s">
        <v>474</v>
      </c>
    </row>
    <row r="137" customFormat="false" ht="12.75" hidden="false" customHeight="true" outlineLevel="0" collapsed="false">
      <c r="A137" s="40" t="s">
        <v>361</v>
      </c>
      <c r="B137" s="56" t="str">
        <f aca="false" t="array" ref="B137:B137">INDEX(Countries!$D$2:$D$255, MATCH($A137, Countries!$B$2:$B$255, 0))</f>
        <v>GRC</v>
      </c>
      <c r="C137" s="70" t="s">
        <v>474</v>
      </c>
      <c r="D137" s="2" t="s">
        <v>474</v>
      </c>
      <c r="E137" s="70" t="s">
        <v>474</v>
      </c>
      <c r="F137" s="2" t="s">
        <v>474</v>
      </c>
      <c r="G137" s="70" t="s">
        <v>474</v>
      </c>
      <c r="H137" s="2" t="s">
        <v>474</v>
      </c>
      <c r="I137" s="70" t="s">
        <v>474</v>
      </c>
      <c r="J137" s="70" t="s">
        <v>474</v>
      </c>
      <c r="K137" s="70" t="s">
        <v>474</v>
      </c>
      <c r="L137" s="70" t="s">
        <v>474</v>
      </c>
      <c r="M137" s="70" t="s">
        <v>474</v>
      </c>
    </row>
    <row r="138" customFormat="false" ht="12.75" hidden="false" customHeight="true" outlineLevel="0" collapsed="false">
      <c r="A138" s="40" t="s">
        <v>362</v>
      </c>
      <c r="B138" s="56" t="str">
        <f aca="false" t="array" ref="B138:B138">INDEX(Countries!$D$2:$D$255, MATCH($A138, Countries!$B$2:$B$255, 0))</f>
        <v>CAN</v>
      </c>
      <c r="C138" s="70" t="s">
        <v>474</v>
      </c>
      <c r="D138" s="2" t="s">
        <v>474</v>
      </c>
      <c r="E138" s="70" t="s">
        <v>474</v>
      </c>
      <c r="F138" s="2" t="s">
        <v>474</v>
      </c>
      <c r="G138" s="70" t="s">
        <v>474</v>
      </c>
      <c r="H138" s="2" t="s">
        <v>474</v>
      </c>
      <c r="I138" s="70" t="s">
        <v>474</v>
      </c>
      <c r="J138" s="70" t="s">
        <v>474</v>
      </c>
      <c r="K138" s="70" t="s">
        <v>474</v>
      </c>
      <c r="L138" s="70" t="s">
        <v>474</v>
      </c>
      <c r="M138" s="70" t="s">
        <v>474</v>
      </c>
    </row>
    <row r="139" customFormat="false" ht="12.75" hidden="false" customHeight="true" outlineLevel="0" collapsed="false">
      <c r="A139" s="40" t="s">
        <v>363</v>
      </c>
      <c r="B139" s="56" t="str">
        <f aca="false" t="array" ref="B139:B139">INDEX(Countries!$D$2:$D$255, MATCH($A139, Countries!$B$2:$B$255, 0))</f>
        <v>DEU</v>
      </c>
      <c r="C139" s="70" t="s">
        <v>474</v>
      </c>
      <c r="D139" s="2" t="s">
        <v>474</v>
      </c>
      <c r="E139" s="70" t="s">
        <v>474</v>
      </c>
      <c r="F139" s="2" t="s">
        <v>474</v>
      </c>
      <c r="G139" s="70" t="s">
        <v>474</v>
      </c>
      <c r="H139" s="2" t="s">
        <v>474</v>
      </c>
      <c r="I139" s="70" t="s">
        <v>474</v>
      </c>
      <c r="J139" s="70" t="s">
        <v>474</v>
      </c>
      <c r="K139" s="70" t="s">
        <v>474</v>
      </c>
      <c r="L139" s="70" t="s">
        <v>474</v>
      </c>
      <c r="M139" s="70" t="s">
        <v>474</v>
      </c>
    </row>
    <row r="140" customFormat="false" ht="12.75" hidden="false" customHeight="true" outlineLevel="0" collapsed="false">
      <c r="A140" s="40" t="s">
        <v>364</v>
      </c>
      <c r="B140" s="56" t="str">
        <f aca="false" t="array" ref="B140:B140">INDEX(Countries!$D$2:$D$255, MATCH($A140, Countries!$B$2:$B$255, 0))</f>
        <v>HRV</v>
      </c>
      <c r="C140" s="70" t="s">
        <v>474</v>
      </c>
      <c r="D140" s="2" t="s">
        <v>474</v>
      </c>
      <c r="E140" s="70" t="s">
        <v>474</v>
      </c>
      <c r="F140" s="2" t="s">
        <v>474</v>
      </c>
      <c r="G140" s="70" t="s">
        <v>474</v>
      </c>
      <c r="H140" s="2" t="s">
        <v>474</v>
      </c>
      <c r="I140" s="70" t="s">
        <v>474</v>
      </c>
      <c r="J140" s="70" t="s">
        <v>474</v>
      </c>
      <c r="K140" s="70" t="s">
        <v>474</v>
      </c>
      <c r="L140" s="70" t="s">
        <v>474</v>
      </c>
      <c r="M140" s="70" t="s">
        <v>474</v>
      </c>
    </row>
    <row r="141" customFormat="false" ht="12.75" hidden="false" customHeight="true" outlineLevel="0" collapsed="false">
      <c r="A141" s="40" t="s">
        <v>365</v>
      </c>
      <c r="B141" s="56" t="str">
        <f aca="false" t="array" ref="B141:B141">INDEX(Countries!$D$2:$D$255, MATCH($A141, Countries!$B$2:$B$255, 0))</f>
        <v>GBR</v>
      </c>
      <c r="C141" s="70" t="s">
        <v>474</v>
      </c>
      <c r="D141" s="2" t="s">
        <v>474</v>
      </c>
      <c r="E141" s="70" t="s">
        <v>474</v>
      </c>
      <c r="F141" s="2" t="s">
        <v>474</v>
      </c>
      <c r="G141" s="70" t="s">
        <v>474</v>
      </c>
      <c r="H141" s="2" t="s">
        <v>474</v>
      </c>
      <c r="I141" s="70" t="s">
        <v>474</v>
      </c>
      <c r="J141" s="70" t="s">
        <v>474</v>
      </c>
      <c r="K141" s="70" t="s">
        <v>474</v>
      </c>
      <c r="L141" s="70" t="s">
        <v>474</v>
      </c>
      <c r="M141" s="70" t="s">
        <v>474</v>
      </c>
    </row>
    <row r="142" customFormat="false" ht="12.75" hidden="false" customHeight="true" outlineLevel="0" collapsed="false">
      <c r="A142" s="40" t="s">
        <v>366</v>
      </c>
      <c r="B142" s="56" t="str">
        <f aca="false" t="array" ref="B142:B142">INDEX(Countries!$D$2:$D$255, MATCH($A142, Countries!$B$2:$B$255, 0))</f>
        <v>MLT</v>
      </c>
      <c r="C142" s="70" t="s">
        <v>474</v>
      </c>
      <c r="D142" s="2" t="s">
        <v>474</v>
      </c>
      <c r="E142" s="70" t="s">
        <v>474</v>
      </c>
      <c r="F142" s="2" t="s">
        <v>474</v>
      </c>
      <c r="G142" s="70" t="s">
        <v>474</v>
      </c>
      <c r="H142" s="2" t="s">
        <v>474</v>
      </c>
      <c r="I142" s="70" t="s">
        <v>474</v>
      </c>
      <c r="J142" s="70" t="s">
        <v>474</v>
      </c>
      <c r="K142" s="70" t="s">
        <v>474</v>
      </c>
      <c r="L142" s="70" t="s">
        <v>474</v>
      </c>
      <c r="M142" s="70" t="s">
        <v>474</v>
      </c>
    </row>
    <row r="143" customFormat="false" ht="12.75" hidden="false" customHeight="true" outlineLevel="0" collapsed="false">
      <c r="A143" s="40" t="s">
        <v>367</v>
      </c>
      <c r="B143" s="56" t="str">
        <f aca="false" t="array" ref="B143:B143">INDEX(Countries!$D$2:$D$255, MATCH($A143, Countries!$B$2:$B$255, 0))</f>
        <v>CYP</v>
      </c>
      <c r="C143" s="70" t="s">
        <v>474</v>
      </c>
      <c r="D143" s="2" t="s">
        <v>474</v>
      </c>
      <c r="E143" s="70" t="s">
        <v>474</v>
      </c>
      <c r="F143" s="2" t="s">
        <v>474</v>
      </c>
      <c r="G143" s="70" t="s">
        <v>474</v>
      </c>
      <c r="H143" s="2" t="s">
        <v>474</v>
      </c>
      <c r="I143" s="70" t="s">
        <v>474</v>
      </c>
      <c r="J143" s="70" t="s">
        <v>474</v>
      </c>
      <c r="K143" s="70" t="s">
        <v>474</v>
      </c>
      <c r="L143" s="70" t="s">
        <v>474</v>
      </c>
      <c r="M143" s="70" t="s">
        <v>474</v>
      </c>
    </row>
    <row r="144" customFormat="false" ht="12.75" hidden="false" customHeight="true" outlineLevel="0" collapsed="false">
      <c r="A144" s="40" t="s">
        <v>368</v>
      </c>
      <c r="B144" s="56" t="str">
        <f aca="false" t="array" ref="B144:B144">INDEX(Countries!$D$2:$D$255, MATCH($A144, Countries!$B$2:$B$255, 0))</f>
        <v>NOR</v>
      </c>
      <c r="C144" s="70" t="s">
        <v>474</v>
      </c>
      <c r="D144" s="2" t="s">
        <v>474</v>
      </c>
      <c r="E144" s="70" t="s">
        <v>474</v>
      </c>
      <c r="F144" s="2" t="s">
        <v>474</v>
      </c>
      <c r="G144" s="70" t="s">
        <v>474</v>
      </c>
      <c r="H144" s="2" t="s">
        <v>474</v>
      </c>
      <c r="I144" s="70" t="s">
        <v>474</v>
      </c>
      <c r="J144" s="70" t="s">
        <v>474</v>
      </c>
      <c r="K144" s="70" t="s">
        <v>474</v>
      </c>
      <c r="L144" s="70" t="s">
        <v>474</v>
      </c>
      <c r="M144" s="70" t="s">
        <v>474</v>
      </c>
    </row>
    <row r="145" customFormat="false" ht="12.75" hidden="false" customHeight="true" outlineLevel="0" collapsed="false">
      <c r="A145" s="40" t="s">
        <v>369</v>
      </c>
      <c r="B145" s="56" t="str">
        <f aca="false" t="array" ref="B145:B145">INDEX(Countries!$D$2:$D$255, MATCH($A145, Countries!$B$2:$B$255, 0))</f>
        <v>ALB</v>
      </c>
      <c r="C145" s="70" t="s">
        <v>474</v>
      </c>
      <c r="D145" s="2" t="s">
        <v>474</v>
      </c>
      <c r="E145" s="70" t="s">
        <v>474</v>
      </c>
      <c r="F145" s="2" t="s">
        <v>474</v>
      </c>
      <c r="G145" s="70" t="s">
        <v>474</v>
      </c>
      <c r="H145" s="2" t="s">
        <v>474</v>
      </c>
      <c r="I145" s="70" t="s">
        <v>474</v>
      </c>
      <c r="J145" s="70" t="s">
        <v>474</v>
      </c>
      <c r="K145" s="70" t="s">
        <v>474</v>
      </c>
      <c r="L145" s="70" t="s">
        <v>474</v>
      </c>
      <c r="M145" s="70" t="s">
        <v>474</v>
      </c>
    </row>
    <row r="146" customFormat="false" ht="12.75" hidden="false" customHeight="true" outlineLevel="0" collapsed="false">
      <c r="A146" s="40" t="s">
        <v>370</v>
      </c>
      <c r="B146" s="56" t="str">
        <f aca="false" t="array" ref="B146:B146">INDEX(Countries!$D$2:$D$255, MATCH($A146, Countries!$B$2:$B$255, 0))</f>
        <v>DZA</v>
      </c>
      <c r="C146" s="70" t="s">
        <v>474</v>
      </c>
      <c r="D146" s="2" t="s">
        <v>474</v>
      </c>
      <c r="E146" s="70" t="s">
        <v>474</v>
      </c>
      <c r="F146" s="2" t="s">
        <v>474</v>
      </c>
      <c r="G146" s="70" t="s">
        <v>474</v>
      </c>
      <c r="H146" s="2" t="s">
        <v>474</v>
      </c>
      <c r="I146" s="70" t="s">
        <v>474</v>
      </c>
      <c r="J146" s="70" t="s">
        <v>474</v>
      </c>
      <c r="K146" s="70" t="s">
        <v>474</v>
      </c>
      <c r="L146" s="70" t="s">
        <v>474</v>
      </c>
      <c r="M146" s="70" t="s">
        <v>474</v>
      </c>
    </row>
    <row r="147" customFormat="false" ht="12.75" hidden="false" customHeight="true" outlineLevel="0" collapsed="false">
      <c r="A147" s="40" t="s">
        <v>371</v>
      </c>
      <c r="B147" s="56" t="str">
        <f aca="false" t="array" ref="B147:B147">INDEX(Countries!$D$2:$D$255, MATCH($A147, Countries!$B$2:$B$255, 0))</f>
        <v>SWE</v>
      </c>
      <c r="C147" s="70" t="s">
        <v>474</v>
      </c>
      <c r="D147" s="2" t="s">
        <v>474</v>
      </c>
      <c r="E147" s="70" t="s">
        <v>474</v>
      </c>
      <c r="F147" s="2" t="s">
        <v>474</v>
      </c>
      <c r="G147" s="70" t="s">
        <v>474</v>
      </c>
      <c r="H147" s="2" t="s">
        <v>474</v>
      </c>
      <c r="I147" s="70" t="s">
        <v>474</v>
      </c>
      <c r="J147" s="70" t="s">
        <v>474</v>
      </c>
      <c r="K147" s="70" t="s">
        <v>474</v>
      </c>
      <c r="L147" s="70" t="s">
        <v>474</v>
      </c>
      <c r="M147" s="70" t="s">
        <v>474</v>
      </c>
    </row>
    <row r="148" customFormat="false" ht="12.75" hidden="false" customHeight="true" outlineLevel="0" collapsed="false">
      <c r="A148" s="40" t="s">
        <v>372</v>
      </c>
      <c r="B148" s="56" t="str">
        <f aca="false" t="array" ref="B148:B148">INDEX(Countries!$D$2:$D$255, MATCH($A148, Countries!$B$2:$B$255, 0))</f>
        <v>ISR</v>
      </c>
      <c r="C148" s="70" t="s">
        <v>474</v>
      </c>
      <c r="D148" s="2" t="s">
        <v>474</v>
      </c>
      <c r="E148" s="70" t="s">
        <v>474</v>
      </c>
      <c r="F148" s="2" t="s">
        <v>474</v>
      </c>
      <c r="G148" s="70" t="s">
        <v>474</v>
      </c>
      <c r="H148" s="2" t="s">
        <v>474</v>
      </c>
      <c r="I148" s="70" t="s">
        <v>474</v>
      </c>
      <c r="J148" s="70" t="s">
        <v>474</v>
      </c>
      <c r="K148" s="70" t="s">
        <v>474</v>
      </c>
      <c r="L148" s="70" t="s">
        <v>474</v>
      </c>
      <c r="M148" s="70" t="s">
        <v>474</v>
      </c>
    </row>
    <row r="149" customFormat="false" ht="12.75" hidden="false" customHeight="true" outlineLevel="0" collapsed="false">
      <c r="A149" s="40" t="s">
        <v>373</v>
      </c>
      <c r="B149" s="56" t="str">
        <f aca="false" t="array" ref="B149:B149">INDEX(Countries!$D$2:$D$255, MATCH($A149, Countries!$B$2:$B$255, 0))</f>
        <v>MSR</v>
      </c>
      <c r="C149" s="70" t="s">
        <v>474</v>
      </c>
      <c r="D149" s="2" t="s">
        <v>474</v>
      </c>
      <c r="E149" s="70" t="s">
        <v>474</v>
      </c>
      <c r="F149" s="2" t="s">
        <v>474</v>
      </c>
      <c r="G149" s="70" t="s">
        <v>474</v>
      </c>
      <c r="H149" s="2" t="s">
        <v>474</v>
      </c>
      <c r="I149" s="70" t="s">
        <v>474</v>
      </c>
      <c r="J149" s="70" t="s">
        <v>474</v>
      </c>
      <c r="K149" s="70" t="s">
        <v>474</v>
      </c>
      <c r="L149" s="70" t="s">
        <v>474</v>
      </c>
      <c r="M149" s="70" t="s">
        <v>474</v>
      </c>
    </row>
    <row r="150" customFormat="false" ht="12.75" hidden="false" customHeight="true" outlineLevel="0" collapsed="false">
      <c r="A150" s="40" t="s">
        <v>374</v>
      </c>
      <c r="B150" s="56" t="str">
        <f aca="false" t="array" ref="B150:B150">INDEX(Countries!$D$2:$D$255, MATCH($A150, Countries!$B$2:$B$255, 0))</f>
        <v>LBY</v>
      </c>
      <c r="C150" s="70" t="s">
        <v>474</v>
      </c>
      <c r="D150" s="2" t="s">
        <v>474</v>
      </c>
      <c r="E150" s="70" t="s">
        <v>474</v>
      </c>
      <c r="F150" s="2" t="s">
        <v>474</v>
      </c>
      <c r="G150" s="70" t="s">
        <v>474</v>
      </c>
      <c r="H150" s="2" t="s">
        <v>474</v>
      </c>
      <c r="I150" s="70" t="s">
        <v>474</v>
      </c>
      <c r="J150" s="70" t="s">
        <v>474</v>
      </c>
      <c r="K150" s="70" t="s">
        <v>474</v>
      </c>
      <c r="L150" s="70" t="s">
        <v>474</v>
      </c>
      <c r="M150" s="70" t="s">
        <v>474</v>
      </c>
    </row>
    <row r="151" customFormat="false" ht="12.75" hidden="false" customHeight="true" outlineLevel="0" collapsed="false">
      <c r="A151" s="40" t="s">
        <v>375</v>
      </c>
      <c r="B151" s="56" t="str">
        <f aca="false" t="array" ref="B151:B151">INDEX(Countries!$D$2:$D$255, MATCH($A151, Countries!$B$2:$B$255, 0))</f>
        <v>NLD</v>
      </c>
      <c r="C151" s="70" t="s">
        <v>474</v>
      </c>
      <c r="D151" s="2" t="s">
        <v>474</v>
      </c>
      <c r="E151" s="70" t="s">
        <v>474</v>
      </c>
      <c r="F151" s="2" t="s">
        <v>474</v>
      </c>
      <c r="G151" s="70" t="s">
        <v>474</v>
      </c>
      <c r="H151" s="2" t="s">
        <v>474</v>
      </c>
      <c r="I151" s="70" t="s">
        <v>474</v>
      </c>
      <c r="J151" s="70" t="s">
        <v>474</v>
      </c>
      <c r="K151" s="70" t="s">
        <v>474</v>
      </c>
      <c r="L151" s="70" t="s">
        <v>474</v>
      </c>
      <c r="M151" s="70" t="s">
        <v>474</v>
      </c>
    </row>
    <row r="152" customFormat="false" ht="12.75" hidden="false" customHeight="true" outlineLevel="0" collapsed="false">
      <c r="A152" s="40" t="s">
        <v>376</v>
      </c>
      <c r="B152" s="56" t="str">
        <f aca="false" t="array" ref="B152:B152">INDEX(Countries!$D$2:$D$255, MATCH($A152, Countries!$B$2:$B$255, 0))</f>
        <v>POL</v>
      </c>
      <c r="C152" s="70" t="s">
        <v>474</v>
      </c>
      <c r="D152" s="2" t="s">
        <v>474</v>
      </c>
      <c r="E152" s="70" t="s">
        <v>474</v>
      </c>
      <c r="F152" s="2" t="s">
        <v>474</v>
      </c>
      <c r="G152" s="70" t="s">
        <v>474</v>
      </c>
      <c r="H152" s="2" t="s">
        <v>474</v>
      </c>
      <c r="I152" s="70" t="s">
        <v>474</v>
      </c>
      <c r="J152" s="70" t="s">
        <v>474</v>
      </c>
      <c r="K152" s="70" t="s">
        <v>474</v>
      </c>
      <c r="L152" s="70" t="s">
        <v>474</v>
      </c>
      <c r="M152" s="70" t="s">
        <v>474</v>
      </c>
    </row>
    <row r="153" customFormat="false" ht="12.75" hidden="false" customHeight="true" outlineLevel="0" collapsed="false">
      <c r="A153" s="40" t="s">
        <v>377</v>
      </c>
      <c r="B153" s="56" t="str">
        <f aca="false" t="array" ref="B153:B153">INDEX(Countries!$D$2:$D$255, MATCH($A153, Countries!$B$2:$B$255, 0))</f>
        <v>TUR</v>
      </c>
      <c r="C153" s="70" t="s">
        <v>474</v>
      </c>
      <c r="D153" s="2" t="s">
        <v>474</v>
      </c>
      <c r="E153" s="70" t="s">
        <v>474</v>
      </c>
      <c r="F153" s="2" t="s">
        <v>474</v>
      </c>
      <c r="G153" s="70" t="s">
        <v>474</v>
      </c>
      <c r="H153" s="2" t="s">
        <v>474</v>
      </c>
      <c r="I153" s="70" t="s">
        <v>474</v>
      </c>
      <c r="J153" s="70" t="s">
        <v>474</v>
      </c>
      <c r="K153" s="70" t="s">
        <v>474</v>
      </c>
      <c r="L153" s="70" t="s">
        <v>474</v>
      </c>
      <c r="M153" s="70" t="s">
        <v>474</v>
      </c>
    </row>
    <row r="154" customFormat="false" ht="12.75" hidden="false" customHeight="true" outlineLevel="0" collapsed="false">
      <c r="A154" s="40" t="s">
        <v>378</v>
      </c>
      <c r="B154" s="56" t="str">
        <f aca="false" t="array" ref="B154:B154">INDEX(Countries!$D$2:$D$255, MATCH($A154, Countries!$B$2:$B$255, 0))</f>
        <v>JOR</v>
      </c>
      <c r="C154" s="70" t="s">
        <v>474</v>
      </c>
      <c r="D154" s="2" t="s">
        <v>474</v>
      </c>
      <c r="E154" s="70" t="s">
        <v>474</v>
      </c>
      <c r="F154" s="2" t="s">
        <v>474</v>
      </c>
      <c r="G154" s="70" t="s">
        <v>474</v>
      </c>
      <c r="H154" s="2" t="s">
        <v>474</v>
      </c>
      <c r="I154" s="70" t="s">
        <v>474</v>
      </c>
      <c r="J154" s="70" t="s">
        <v>474</v>
      </c>
      <c r="K154" s="70" t="s">
        <v>474</v>
      </c>
      <c r="L154" s="70" t="s">
        <v>474</v>
      </c>
      <c r="M154" s="70" t="s">
        <v>474</v>
      </c>
    </row>
    <row r="155" customFormat="false" ht="12.75" hidden="false" customHeight="true" outlineLevel="0" collapsed="false">
      <c r="A155" s="40" t="s">
        <v>379</v>
      </c>
      <c r="B155" s="56" t="str">
        <f aca="false" t="array" ref="B155:B155">INDEX(Countries!$D$2:$D$255, MATCH($A155, Countries!$B$2:$B$255, 0))</f>
        <v>SVN</v>
      </c>
      <c r="C155" s="70" t="s">
        <v>474</v>
      </c>
      <c r="D155" s="2" t="s">
        <v>474</v>
      </c>
      <c r="E155" s="70" t="s">
        <v>474</v>
      </c>
      <c r="F155" s="2" t="s">
        <v>474</v>
      </c>
      <c r="G155" s="70" t="s">
        <v>474</v>
      </c>
      <c r="H155" s="2" t="s">
        <v>474</v>
      </c>
      <c r="I155" s="70" t="s">
        <v>474</v>
      </c>
      <c r="J155" s="70" t="s">
        <v>474</v>
      </c>
      <c r="K155" s="70" t="s">
        <v>474</v>
      </c>
      <c r="L155" s="70" t="s">
        <v>474</v>
      </c>
      <c r="M155" s="70" t="s">
        <v>474</v>
      </c>
    </row>
    <row r="156" customFormat="false" ht="12.75" hidden="false" customHeight="true" outlineLevel="0" collapsed="false">
      <c r="A156" s="40" t="s">
        <v>380</v>
      </c>
      <c r="B156" s="56" t="str">
        <f aca="false" t="array" ref="B156:B156">INDEX(Countries!$D$2:$D$255, MATCH($A156, Countries!$B$2:$B$255, 0))</f>
        <v>ARG</v>
      </c>
      <c r="C156" s="70" t="s">
        <v>474</v>
      </c>
      <c r="D156" s="2" t="s">
        <v>474</v>
      </c>
      <c r="E156" s="70" t="s">
        <v>474</v>
      </c>
      <c r="F156" s="2" t="s">
        <v>474</v>
      </c>
      <c r="G156" s="70" t="s">
        <v>474</v>
      </c>
      <c r="H156" s="2" t="s">
        <v>474</v>
      </c>
      <c r="I156" s="70" t="s">
        <v>474</v>
      </c>
      <c r="J156" s="70" t="s">
        <v>474</v>
      </c>
      <c r="K156" s="70" t="s">
        <v>474</v>
      </c>
      <c r="L156" s="70" t="s">
        <v>474</v>
      </c>
      <c r="M156" s="70" t="s">
        <v>474</v>
      </c>
    </row>
    <row r="157" customFormat="false" ht="12.75" hidden="false" customHeight="true" outlineLevel="0" collapsed="false">
      <c r="A157" s="40" t="s">
        <v>381</v>
      </c>
      <c r="B157" s="56" t="str">
        <f aca="false" t="array" ref="B157:B157">INDEX(Countries!$D$2:$D$255, MATCH($A157, Countries!$B$2:$B$255, 0))</f>
        <v>AZE</v>
      </c>
      <c r="C157" s="70" t="s">
        <v>474</v>
      </c>
      <c r="D157" s="2" t="s">
        <v>474</v>
      </c>
      <c r="E157" s="70" t="s">
        <v>474</v>
      </c>
      <c r="F157" s="2" t="s">
        <v>474</v>
      </c>
      <c r="G157" s="70" t="s">
        <v>474</v>
      </c>
      <c r="H157" s="2" t="s">
        <v>474</v>
      </c>
      <c r="I157" s="70" t="s">
        <v>474</v>
      </c>
      <c r="J157" s="70" t="s">
        <v>474</v>
      </c>
      <c r="K157" s="70" t="s">
        <v>474</v>
      </c>
      <c r="L157" s="70" t="s">
        <v>474</v>
      </c>
      <c r="M157" s="70" t="s">
        <v>474</v>
      </c>
    </row>
    <row r="158" customFormat="false" ht="12.75" hidden="false" customHeight="true" outlineLevel="0" collapsed="false">
      <c r="A158" s="40" t="s">
        <v>382</v>
      </c>
      <c r="B158" s="56" t="str">
        <f aca="false" t="array" ref="B158:B158">INDEX(Countries!$D$2:$D$255, MATCH($A158, Countries!$B$2:$B$255, 0))</f>
        <v>BEL</v>
      </c>
      <c r="C158" s="70" t="s">
        <v>474</v>
      </c>
      <c r="D158" s="2" t="s">
        <v>474</v>
      </c>
      <c r="E158" s="70" t="s">
        <v>474</v>
      </c>
      <c r="F158" s="2" t="s">
        <v>474</v>
      </c>
      <c r="G158" s="70" t="s">
        <v>474</v>
      </c>
      <c r="H158" s="2" t="s">
        <v>474</v>
      </c>
      <c r="I158" s="70" t="s">
        <v>474</v>
      </c>
      <c r="J158" s="70" t="s">
        <v>474</v>
      </c>
      <c r="K158" s="70" t="s">
        <v>474</v>
      </c>
      <c r="L158" s="70" t="s">
        <v>474</v>
      </c>
      <c r="M158" s="70" t="s">
        <v>474</v>
      </c>
    </row>
    <row r="159" customFormat="false" ht="12.75" hidden="false" customHeight="true" outlineLevel="0" collapsed="false">
      <c r="A159" s="40" t="s">
        <v>383</v>
      </c>
      <c r="B159" s="56" t="str">
        <f aca="false" t="array" ref="B159:B159">INDEX(Countries!$D$2:$D$255, MATCH($A159, Countries!$B$2:$B$255, 0))</f>
        <v>BIH</v>
      </c>
      <c r="C159" s="70" t="s">
        <v>474</v>
      </c>
      <c r="D159" s="2" t="s">
        <v>474</v>
      </c>
      <c r="E159" s="70" t="s">
        <v>474</v>
      </c>
      <c r="F159" s="2" t="s">
        <v>474</v>
      </c>
      <c r="G159" s="70" t="s">
        <v>474</v>
      </c>
      <c r="H159" s="2" t="s">
        <v>474</v>
      </c>
      <c r="I159" s="70" t="s">
        <v>474</v>
      </c>
      <c r="J159" s="70" t="s">
        <v>474</v>
      </c>
      <c r="K159" s="70" t="s">
        <v>474</v>
      </c>
      <c r="L159" s="70" t="s">
        <v>474</v>
      </c>
      <c r="M159" s="70" t="s">
        <v>474</v>
      </c>
    </row>
    <row r="160" customFormat="false" ht="12.75" hidden="false" customHeight="true" outlineLevel="0" collapsed="false">
      <c r="A160" s="40" t="s">
        <v>384</v>
      </c>
      <c r="B160" s="56" t="str">
        <f aca="false" t="array" ref="B160:B160">INDEX(Countries!$D$2:$D$255, MATCH($A160, Countries!$B$2:$B$255, 0))</f>
        <v>IOT</v>
      </c>
      <c r="C160" s="70" t="s">
        <v>474</v>
      </c>
      <c r="D160" s="2" t="s">
        <v>474</v>
      </c>
      <c r="E160" s="70" t="s">
        <v>474</v>
      </c>
      <c r="F160" s="2" t="s">
        <v>474</v>
      </c>
      <c r="G160" s="70" t="s">
        <v>474</v>
      </c>
      <c r="H160" s="2" t="s">
        <v>474</v>
      </c>
      <c r="I160" s="70" t="s">
        <v>474</v>
      </c>
      <c r="J160" s="70" t="s">
        <v>474</v>
      </c>
      <c r="K160" s="70" t="s">
        <v>474</v>
      </c>
      <c r="L160" s="70" t="s">
        <v>474</v>
      </c>
      <c r="M160" s="70" t="s">
        <v>474</v>
      </c>
    </row>
    <row r="161" customFormat="false" ht="12.75" hidden="false" customHeight="true" outlineLevel="0" collapsed="false">
      <c r="A161" s="40" t="s">
        <v>385</v>
      </c>
      <c r="B161" s="56" t="str">
        <f aca="false" t="array" ref="B161:B161">INDEX(Countries!$D$2:$D$255, MATCH($A161, Countries!$B$2:$B$255, 0))</f>
        <v>BGR</v>
      </c>
      <c r="C161" s="70" t="s">
        <v>474</v>
      </c>
      <c r="D161" s="2" t="s">
        <v>474</v>
      </c>
      <c r="E161" s="70" t="s">
        <v>474</v>
      </c>
      <c r="F161" s="2" t="s">
        <v>474</v>
      </c>
      <c r="G161" s="70" t="s">
        <v>474</v>
      </c>
      <c r="H161" s="2" t="s">
        <v>474</v>
      </c>
      <c r="I161" s="70" t="s">
        <v>474</v>
      </c>
      <c r="J161" s="70" t="s">
        <v>474</v>
      </c>
      <c r="K161" s="70" t="s">
        <v>474</v>
      </c>
      <c r="L161" s="70" t="s">
        <v>474</v>
      </c>
      <c r="M161" s="70" t="s">
        <v>474</v>
      </c>
    </row>
    <row r="162" customFormat="false" ht="12.75" hidden="false" customHeight="true" outlineLevel="0" collapsed="false">
      <c r="A162" s="40" t="s">
        <v>386</v>
      </c>
      <c r="B162" s="56" t="str">
        <f aca="false" t="array" ref="B162:B162">INDEX(Countries!$D$2:$D$255, MATCH($A162, Countries!$B$2:$B$255, 0))</f>
        <v>CPV</v>
      </c>
      <c r="C162" s="70" t="s">
        <v>474</v>
      </c>
      <c r="D162" s="2" t="s">
        <v>474</v>
      </c>
      <c r="E162" s="70" t="s">
        <v>474</v>
      </c>
      <c r="F162" s="2" t="s">
        <v>474</v>
      </c>
      <c r="G162" s="70" t="s">
        <v>474</v>
      </c>
      <c r="H162" s="2" t="s">
        <v>474</v>
      </c>
      <c r="I162" s="70" t="s">
        <v>474</v>
      </c>
      <c r="J162" s="70" t="s">
        <v>474</v>
      </c>
      <c r="K162" s="70" t="s">
        <v>474</v>
      </c>
      <c r="L162" s="70" t="s">
        <v>474</v>
      </c>
      <c r="M162" s="70" t="s">
        <v>474</v>
      </c>
    </row>
    <row r="163" customFormat="false" ht="12.75" hidden="false" customHeight="true" outlineLevel="0" collapsed="false">
      <c r="A163" s="40" t="s">
        <v>387</v>
      </c>
      <c r="B163" s="56" t="str">
        <f aca="false" t="array" ref="B163:B163">INDEX(Countries!$D$2:$D$255, MATCH($A163, Countries!$B$2:$B$255, 0))</f>
        <v>CHL</v>
      </c>
      <c r="C163" s="70" t="s">
        <v>474</v>
      </c>
      <c r="D163" s="2" t="s">
        <v>474</v>
      </c>
      <c r="E163" s="70" t="s">
        <v>474</v>
      </c>
      <c r="F163" s="2" t="s">
        <v>474</v>
      </c>
      <c r="G163" s="70" t="s">
        <v>474</v>
      </c>
      <c r="H163" s="2" t="s">
        <v>474</v>
      </c>
      <c r="I163" s="70" t="s">
        <v>474</v>
      </c>
      <c r="J163" s="70" t="s">
        <v>474</v>
      </c>
      <c r="K163" s="70" t="s">
        <v>474</v>
      </c>
      <c r="L163" s="70" t="s">
        <v>474</v>
      </c>
      <c r="M163" s="70" t="s">
        <v>474</v>
      </c>
    </row>
    <row r="164" customFormat="false" ht="12.75" hidden="false" customHeight="true" outlineLevel="0" collapsed="false">
      <c r="A164" s="40" t="s">
        <v>388</v>
      </c>
      <c r="B164" s="56" t="str">
        <f aca="false" t="array" ref="B164:B164">INDEX(Countries!$D$2:$D$255, MATCH($A164, Countries!$B$2:$B$255, 0))</f>
        <v>EST</v>
      </c>
      <c r="C164" s="70" t="s">
        <v>474</v>
      </c>
      <c r="D164" s="2" t="s">
        <v>474</v>
      </c>
      <c r="E164" s="70" t="s">
        <v>474</v>
      </c>
      <c r="F164" s="2" t="s">
        <v>474</v>
      </c>
      <c r="G164" s="70" t="s">
        <v>474</v>
      </c>
      <c r="H164" s="2" t="s">
        <v>474</v>
      </c>
      <c r="I164" s="70" t="s">
        <v>474</v>
      </c>
      <c r="J164" s="70" t="s">
        <v>474</v>
      </c>
      <c r="K164" s="70" t="s">
        <v>474</v>
      </c>
      <c r="L164" s="70" t="s">
        <v>474</v>
      </c>
      <c r="M164" s="70" t="s">
        <v>474</v>
      </c>
    </row>
    <row r="165" customFormat="false" ht="12.75" hidden="false" customHeight="true" outlineLevel="0" collapsed="false">
      <c r="A165" s="40" t="s">
        <v>389</v>
      </c>
      <c r="B165" s="56" t="str">
        <f aca="false" t="array" ref="B165:B165">INDEX(Countries!$D$2:$D$255, MATCH($A165, Countries!$B$2:$B$255, 0))</f>
        <v>FLK</v>
      </c>
      <c r="C165" s="70" t="s">
        <v>474</v>
      </c>
      <c r="D165" s="2" t="s">
        <v>474</v>
      </c>
      <c r="E165" s="70" t="s">
        <v>474</v>
      </c>
      <c r="F165" s="2" t="s">
        <v>474</v>
      </c>
      <c r="G165" s="70" t="s">
        <v>474</v>
      </c>
      <c r="H165" s="2" t="s">
        <v>474</v>
      </c>
      <c r="I165" s="70" t="s">
        <v>474</v>
      </c>
      <c r="J165" s="70" t="s">
        <v>474</v>
      </c>
      <c r="K165" s="70" t="s">
        <v>474</v>
      </c>
      <c r="L165" s="70" t="s">
        <v>474</v>
      </c>
      <c r="M165" s="70" t="s">
        <v>474</v>
      </c>
    </row>
    <row r="166" customFormat="false" ht="12.75" hidden="false" customHeight="true" outlineLevel="0" collapsed="false">
      <c r="A166" s="40" t="s">
        <v>390</v>
      </c>
      <c r="B166" s="56" t="str">
        <f aca="false" t="array" ref="B166:B166">INDEX(Countries!$D$2:$D$255, MATCH($A166, Countries!$B$2:$B$255, 0))</f>
        <v>FRO</v>
      </c>
      <c r="C166" s="70" t="s">
        <v>474</v>
      </c>
      <c r="D166" s="2" t="s">
        <v>474</v>
      </c>
      <c r="E166" s="70" t="s">
        <v>474</v>
      </c>
      <c r="F166" s="2" t="s">
        <v>474</v>
      </c>
      <c r="G166" s="70" t="s">
        <v>474</v>
      </c>
      <c r="H166" s="2" t="s">
        <v>474</v>
      </c>
      <c r="I166" s="70" t="s">
        <v>474</v>
      </c>
      <c r="J166" s="70" t="s">
        <v>474</v>
      </c>
      <c r="K166" s="70" t="s">
        <v>474</v>
      </c>
      <c r="L166" s="70" t="s">
        <v>474</v>
      </c>
      <c r="M166" s="70" t="s">
        <v>474</v>
      </c>
    </row>
    <row r="167" customFormat="false" ht="12.75" hidden="false" customHeight="true" outlineLevel="0" collapsed="false">
      <c r="A167" s="40" t="s">
        <v>391</v>
      </c>
      <c r="B167" s="56" t="str">
        <f aca="false" t="array" ref="B167:B167">INDEX(Countries!$D$2:$D$255, MATCH($A167, Countries!$B$2:$B$255, 0))</f>
        <v>FIN</v>
      </c>
      <c r="C167" s="70" t="s">
        <v>474</v>
      </c>
      <c r="D167" s="2" t="s">
        <v>474</v>
      </c>
      <c r="E167" s="70" t="s">
        <v>474</v>
      </c>
      <c r="F167" s="2" t="s">
        <v>474</v>
      </c>
      <c r="G167" s="70" t="s">
        <v>474</v>
      </c>
      <c r="H167" s="2" t="s">
        <v>474</v>
      </c>
      <c r="I167" s="70" t="s">
        <v>474</v>
      </c>
      <c r="J167" s="70" t="s">
        <v>474</v>
      </c>
      <c r="K167" s="70" t="s">
        <v>474</v>
      </c>
      <c r="L167" s="70" t="s">
        <v>474</v>
      </c>
      <c r="M167" s="70" t="s">
        <v>474</v>
      </c>
    </row>
    <row r="168" customFormat="false" ht="12.75" hidden="false" customHeight="true" outlineLevel="0" collapsed="false">
      <c r="A168" s="40" t="s">
        <v>392</v>
      </c>
      <c r="B168" s="56" t="str">
        <f aca="false" t="array" ref="B168:B168">INDEX(Countries!$D$2:$D$255, MATCH($A168, Countries!$B$2:$B$255, 0))</f>
        <v>GEO</v>
      </c>
      <c r="C168" s="70" t="s">
        <v>474</v>
      </c>
      <c r="D168" s="2" t="s">
        <v>474</v>
      </c>
      <c r="E168" s="70" t="s">
        <v>474</v>
      </c>
      <c r="F168" s="2" t="s">
        <v>474</v>
      </c>
      <c r="G168" s="70" t="s">
        <v>474</v>
      </c>
      <c r="H168" s="2" t="s">
        <v>474</v>
      </c>
      <c r="I168" s="70" t="s">
        <v>474</v>
      </c>
      <c r="J168" s="70" t="s">
        <v>474</v>
      </c>
      <c r="K168" s="70" t="s">
        <v>474</v>
      </c>
      <c r="L168" s="70" t="s">
        <v>474</v>
      </c>
      <c r="M168" s="70" t="s">
        <v>474</v>
      </c>
    </row>
    <row r="169" customFormat="false" ht="12.75" hidden="false" customHeight="true" outlineLevel="0" collapsed="false">
      <c r="A169" s="40" t="s">
        <v>393</v>
      </c>
      <c r="B169" s="56" t="str">
        <f aca="false" t="array" ref="B169:B169">INDEX(Countries!$D$2:$D$255, MATCH($A169, Countries!$B$2:$B$255, 0))</f>
        <v>GIB</v>
      </c>
      <c r="C169" s="70" t="s">
        <v>474</v>
      </c>
      <c r="D169" s="2" t="s">
        <v>474</v>
      </c>
      <c r="E169" s="70" t="s">
        <v>474</v>
      </c>
      <c r="F169" s="2" t="s">
        <v>474</v>
      </c>
      <c r="G169" s="70" t="s">
        <v>474</v>
      </c>
      <c r="H169" s="2" t="s">
        <v>474</v>
      </c>
      <c r="I169" s="70" t="s">
        <v>474</v>
      </c>
      <c r="J169" s="70" t="s">
        <v>474</v>
      </c>
      <c r="K169" s="70" t="s">
        <v>474</v>
      </c>
      <c r="L169" s="70" t="s">
        <v>474</v>
      </c>
      <c r="M169" s="70" t="s">
        <v>474</v>
      </c>
    </row>
    <row r="170" customFormat="false" ht="12.75" hidden="false" customHeight="true" outlineLevel="0" collapsed="false">
      <c r="A170" s="40" t="s">
        <v>394</v>
      </c>
      <c r="B170" s="56" t="str">
        <f aca="false" t="array" ref="B170:B170">INDEX(Countries!$D$2:$D$255, MATCH($A170, Countries!$B$2:$B$255, 0))</f>
        <v>GRL</v>
      </c>
      <c r="C170" s="70" t="s">
        <v>474</v>
      </c>
      <c r="D170" s="2" t="s">
        <v>474</v>
      </c>
      <c r="E170" s="70" t="s">
        <v>474</v>
      </c>
      <c r="F170" s="2" t="s">
        <v>474</v>
      </c>
      <c r="G170" s="70" t="s">
        <v>474</v>
      </c>
      <c r="H170" s="2" t="s">
        <v>474</v>
      </c>
      <c r="I170" s="70" t="s">
        <v>474</v>
      </c>
      <c r="J170" s="70" t="s">
        <v>474</v>
      </c>
      <c r="K170" s="70" t="s">
        <v>474</v>
      </c>
      <c r="L170" s="70" t="s">
        <v>474</v>
      </c>
      <c r="M170" s="70" t="s">
        <v>474</v>
      </c>
    </row>
    <row r="171" customFormat="false" ht="12.75" hidden="false" customHeight="true" outlineLevel="0" collapsed="false">
      <c r="A171" s="40" t="s">
        <v>395</v>
      </c>
      <c r="B171" s="56" t="str">
        <f aca="false" t="array" ref="B171:B171">INDEX(Countries!$D$2:$D$255, MATCH($A171, Countries!$B$2:$B$255, 0))</f>
        <v>GGY</v>
      </c>
      <c r="C171" s="70" t="s">
        <v>474</v>
      </c>
      <c r="D171" s="2" t="s">
        <v>474</v>
      </c>
      <c r="E171" s="70" t="s">
        <v>474</v>
      </c>
      <c r="F171" s="2" t="s">
        <v>474</v>
      </c>
      <c r="G171" s="70" t="s">
        <v>474</v>
      </c>
      <c r="H171" s="2" t="s">
        <v>474</v>
      </c>
      <c r="I171" s="70" t="s">
        <v>474</v>
      </c>
      <c r="J171" s="70" t="s">
        <v>474</v>
      </c>
      <c r="K171" s="70" t="s">
        <v>474</v>
      </c>
      <c r="L171" s="70" t="s">
        <v>474</v>
      </c>
      <c r="M171" s="70" t="s">
        <v>474</v>
      </c>
    </row>
    <row r="172" customFormat="false" ht="12.75" hidden="false" customHeight="true" outlineLevel="0" collapsed="false">
      <c r="A172" s="40" t="s">
        <v>396</v>
      </c>
      <c r="B172" s="56" t="str">
        <f aca="false" t="array" ref="B172:B172">INDEX(Countries!$D$2:$D$255, MATCH($A172, Countries!$B$2:$B$255, 0))</f>
        <v>ISL</v>
      </c>
      <c r="C172" s="70" t="s">
        <v>474</v>
      </c>
      <c r="D172" s="2" t="s">
        <v>474</v>
      </c>
      <c r="E172" s="70" t="s">
        <v>474</v>
      </c>
      <c r="F172" s="2" t="s">
        <v>474</v>
      </c>
      <c r="G172" s="70" t="s">
        <v>474</v>
      </c>
      <c r="H172" s="2" t="s">
        <v>474</v>
      </c>
      <c r="I172" s="70" t="s">
        <v>474</v>
      </c>
      <c r="J172" s="70" t="s">
        <v>474</v>
      </c>
      <c r="K172" s="70" t="s">
        <v>474</v>
      </c>
      <c r="L172" s="70" t="s">
        <v>474</v>
      </c>
      <c r="M172" s="70" t="s">
        <v>474</v>
      </c>
    </row>
    <row r="173" customFormat="false" ht="12.75" hidden="false" customHeight="true" outlineLevel="0" collapsed="false">
      <c r="A173" s="40" t="s">
        <v>397</v>
      </c>
      <c r="B173" s="56" t="str">
        <f aca="false" t="array" ref="B173:B173">INDEX(Countries!$D$2:$D$255, MATCH($A173, Countries!$B$2:$B$255, 0))</f>
        <v>IRQ</v>
      </c>
      <c r="C173" s="70" t="s">
        <v>474</v>
      </c>
      <c r="D173" s="2" t="s">
        <v>474</v>
      </c>
      <c r="E173" s="70" t="s">
        <v>474</v>
      </c>
      <c r="F173" s="2" t="s">
        <v>474</v>
      </c>
      <c r="G173" s="70" t="s">
        <v>474</v>
      </c>
      <c r="H173" s="2" t="s">
        <v>474</v>
      </c>
      <c r="I173" s="70" t="s">
        <v>474</v>
      </c>
      <c r="J173" s="70" t="s">
        <v>474</v>
      </c>
      <c r="K173" s="70" t="s">
        <v>474</v>
      </c>
      <c r="L173" s="70" t="s">
        <v>474</v>
      </c>
      <c r="M173" s="70" t="s">
        <v>474</v>
      </c>
    </row>
    <row r="174" customFormat="false" ht="12.75" hidden="false" customHeight="true" outlineLevel="0" collapsed="false">
      <c r="A174" s="40" t="s">
        <v>398</v>
      </c>
      <c r="B174" s="56" t="str">
        <f aca="false" t="array" ref="B174:B174">INDEX(Countries!$D$2:$D$255, MATCH($A174, Countries!$B$2:$B$255, 0))</f>
        <v>IRL</v>
      </c>
      <c r="C174" s="70" t="s">
        <v>474</v>
      </c>
      <c r="D174" s="2" t="s">
        <v>474</v>
      </c>
      <c r="E174" s="70" t="s">
        <v>474</v>
      </c>
      <c r="F174" s="2" t="s">
        <v>474</v>
      </c>
      <c r="G174" s="70" t="s">
        <v>474</v>
      </c>
      <c r="H174" s="2" t="s">
        <v>474</v>
      </c>
      <c r="I174" s="70" t="s">
        <v>474</v>
      </c>
      <c r="J174" s="70" t="s">
        <v>474</v>
      </c>
      <c r="K174" s="70" t="s">
        <v>474</v>
      </c>
      <c r="L174" s="70" t="s">
        <v>474</v>
      </c>
      <c r="M174" s="70" t="s">
        <v>474</v>
      </c>
    </row>
    <row r="175" customFormat="false" ht="12.75" hidden="false" customHeight="true" outlineLevel="0" collapsed="false">
      <c r="A175" s="40" t="s">
        <v>399</v>
      </c>
      <c r="B175" s="56" t="str">
        <f aca="false" t="array" ref="B175:B175">INDEX(Countries!$D$2:$D$255, MATCH($A175, Countries!$B$2:$B$255, 0))</f>
        <v>IMN</v>
      </c>
      <c r="C175" s="70" t="s">
        <v>474</v>
      </c>
      <c r="D175" s="2" t="s">
        <v>474</v>
      </c>
      <c r="E175" s="70" t="s">
        <v>474</v>
      </c>
      <c r="F175" s="2" t="s">
        <v>474</v>
      </c>
      <c r="G175" s="70" t="s">
        <v>474</v>
      </c>
      <c r="H175" s="2" t="s">
        <v>474</v>
      </c>
      <c r="I175" s="70" t="s">
        <v>474</v>
      </c>
      <c r="J175" s="70" t="s">
        <v>474</v>
      </c>
      <c r="K175" s="70" t="s">
        <v>474</v>
      </c>
      <c r="L175" s="70" t="s">
        <v>474</v>
      </c>
      <c r="M175" s="70" t="s">
        <v>474</v>
      </c>
    </row>
    <row r="176" customFormat="false" ht="12.75" hidden="false" customHeight="true" outlineLevel="0" collapsed="false">
      <c r="A176" s="40" t="s">
        <v>400</v>
      </c>
      <c r="B176" s="56" t="str">
        <f aca="false" t="array" ref="B176:B176">INDEX(Countries!$D$2:$D$255, MATCH($A176, Countries!$B$2:$B$255, 0))</f>
        <v>JEY</v>
      </c>
      <c r="C176" s="70" t="s">
        <v>474</v>
      </c>
      <c r="D176" s="2" t="s">
        <v>474</v>
      </c>
      <c r="E176" s="70" t="s">
        <v>474</v>
      </c>
      <c r="F176" s="2" t="s">
        <v>474</v>
      </c>
      <c r="G176" s="70" t="s">
        <v>474</v>
      </c>
      <c r="H176" s="2" t="s">
        <v>474</v>
      </c>
      <c r="I176" s="70" t="s">
        <v>474</v>
      </c>
      <c r="J176" s="70" t="s">
        <v>474</v>
      </c>
      <c r="K176" s="70" t="s">
        <v>474</v>
      </c>
      <c r="L176" s="70" t="s">
        <v>474</v>
      </c>
      <c r="M176" s="70" t="s">
        <v>474</v>
      </c>
    </row>
    <row r="177" customFormat="false" ht="12.75" hidden="false" customHeight="true" outlineLevel="0" collapsed="false">
      <c r="A177" s="40" t="s">
        <v>401</v>
      </c>
      <c r="B177" s="56" t="str">
        <f aca="false" t="array" ref="B177:B177">INDEX(Countries!$D$2:$D$255, MATCH($A177, Countries!$B$2:$B$255, 0))</f>
        <v>KAZ</v>
      </c>
      <c r="C177" s="70" t="s">
        <v>474</v>
      </c>
      <c r="D177" s="2" t="s">
        <v>474</v>
      </c>
      <c r="E177" s="70" t="s">
        <v>474</v>
      </c>
      <c r="F177" s="2" t="s">
        <v>474</v>
      </c>
      <c r="G177" s="70" t="s">
        <v>474</v>
      </c>
      <c r="H177" s="2" t="s">
        <v>474</v>
      </c>
      <c r="I177" s="70" t="s">
        <v>474</v>
      </c>
      <c r="J177" s="70" t="s">
        <v>474</v>
      </c>
      <c r="K177" s="70" t="s">
        <v>474</v>
      </c>
      <c r="L177" s="70" t="s">
        <v>474</v>
      </c>
      <c r="M177" s="70" t="s">
        <v>474</v>
      </c>
    </row>
    <row r="178" customFormat="false" ht="12.75" hidden="false" customHeight="true" outlineLevel="0" collapsed="false">
      <c r="A178" s="40" t="s">
        <v>402</v>
      </c>
      <c r="B178" s="56" t="str">
        <f aca="false" t="array" ref="B178:B178">INDEX(Countries!$D$2:$D$255, MATCH($A178, Countries!$B$2:$B$255, 0))</f>
        <v>PRK</v>
      </c>
      <c r="C178" s="70" t="s">
        <v>474</v>
      </c>
      <c r="D178" s="2" t="s">
        <v>474</v>
      </c>
      <c r="E178" s="70" t="s">
        <v>474</v>
      </c>
      <c r="F178" s="2" t="s">
        <v>474</v>
      </c>
      <c r="G178" s="70" t="s">
        <v>474</v>
      </c>
      <c r="H178" s="2" t="s">
        <v>474</v>
      </c>
      <c r="I178" s="70" t="s">
        <v>474</v>
      </c>
      <c r="J178" s="70" t="s">
        <v>474</v>
      </c>
      <c r="K178" s="70" t="s">
        <v>474</v>
      </c>
      <c r="L178" s="70" t="s">
        <v>474</v>
      </c>
      <c r="M178" s="70" t="s">
        <v>474</v>
      </c>
    </row>
    <row r="179" customFormat="false" ht="12.75" hidden="false" customHeight="true" outlineLevel="0" collapsed="false">
      <c r="A179" s="40" t="s">
        <v>403</v>
      </c>
      <c r="B179" s="56" t="str">
        <f aca="false" t="array" ref="B179:B179">INDEX(Countries!$D$2:$D$255, MATCH($A179, Countries!$B$2:$B$255, 0))</f>
        <v>KOR</v>
      </c>
      <c r="C179" s="70" t="s">
        <v>474</v>
      </c>
      <c r="D179" s="2" t="s">
        <v>474</v>
      </c>
      <c r="E179" s="70" t="s">
        <v>474</v>
      </c>
      <c r="F179" s="2" t="s">
        <v>474</v>
      </c>
      <c r="G179" s="70" t="s">
        <v>474</v>
      </c>
      <c r="H179" s="2" t="s">
        <v>474</v>
      </c>
      <c r="I179" s="70" t="s">
        <v>474</v>
      </c>
      <c r="J179" s="70" t="s">
        <v>474</v>
      </c>
      <c r="K179" s="70" t="s">
        <v>474</v>
      </c>
      <c r="L179" s="70" t="s">
        <v>474</v>
      </c>
      <c r="M179" s="70" t="s">
        <v>474</v>
      </c>
    </row>
    <row r="180" customFormat="false" ht="12.75" hidden="false" customHeight="true" outlineLevel="0" collapsed="false">
      <c r="A180" s="40" t="s">
        <v>404</v>
      </c>
      <c r="B180" s="56" t="str">
        <f aca="false" t="array" ref="B180:B180">INDEX(Countries!$D$2:$D$255, MATCH($A180, Countries!$B$2:$B$255, 0))</f>
        <v>LVA</v>
      </c>
      <c r="C180" s="70" t="s">
        <v>474</v>
      </c>
      <c r="D180" s="2" t="s">
        <v>474</v>
      </c>
      <c r="E180" s="70" t="s">
        <v>474</v>
      </c>
      <c r="F180" s="2" t="s">
        <v>474</v>
      </c>
      <c r="G180" s="70" t="s">
        <v>474</v>
      </c>
      <c r="H180" s="2" t="s">
        <v>474</v>
      </c>
      <c r="I180" s="70" t="s">
        <v>474</v>
      </c>
      <c r="J180" s="70" t="s">
        <v>474</v>
      </c>
      <c r="K180" s="70" t="s">
        <v>474</v>
      </c>
      <c r="L180" s="70" t="s">
        <v>474</v>
      </c>
      <c r="M180" s="70" t="s">
        <v>474</v>
      </c>
    </row>
    <row r="181" customFormat="false" ht="12.75" hidden="false" customHeight="true" outlineLevel="0" collapsed="false">
      <c r="A181" s="40" t="s">
        <v>405</v>
      </c>
      <c r="B181" s="56" t="str">
        <f aca="false" t="array" ref="B181:B181">INDEX(Countries!$D$2:$D$255, MATCH($A181, Countries!$B$2:$B$255, 0))</f>
        <v>LBN</v>
      </c>
      <c r="C181" s="70" t="s">
        <v>474</v>
      </c>
      <c r="D181" s="2" t="s">
        <v>474</v>
      </c>
      <c r="E181" s="70" t="s">
        <v>474</v>
      </c>
      <c r="F181" s="2" t="s">
        <v>474</v>
      </c>
      <c r="G181" s="70" t="s">
        <v>474</v>
      </c>
      <c r="H181" s="2" t="s">
        <v>474</v>
      </c>
      <c r="I181" s="70" t="s">
        <v>474</v>
      </c>
      <c r="J181" s="70" t="s">
        <v>474</v>
      </c>
      <c r="K181" s="70" t="s">
        <v>474</v>
      </c>
      <c r="L181" s="70" t="s">
        <v>474</v>
      </c>
      <c r="M181" s="70" t="s">
        <v>474</v>
      </c>
    </row>
    <row r="182" customFormat="false" ht="12.75" hidden="false" customHeight="true" outlineLevel="0" collapsed="false">
      <c r="A182" s="40" t="s">
        <v>406</v>
      </c>
      <c r="B182" s="56" t="str">
        <f aca="false" t="array" ref="B182:B182">INDEX(Countries!$D$2:$D$255, MATCH($A182, Countries!$B$2:$B$255, 0))</f>
        <v>LTU</v>
      </c>
      <c r="C182" s="70" t="s">
        <v>474</v>
      </c>
      <c r="D182" s="2" t="s">
        <v>474</v>
      </c>
      <c r="E182" s="70" t="s">
        <v>474</v>
      </c>
      <c r="F182" s="2" t="s">
        <v>474</v>
      </c>
      <c r="G182" s="70" t="s">
        <v>474</v>
      </c>
      <c r="H182" s="2" t="s">
        <v>474</v>
      </c>
      <c r="I182" s="70" t="s">
        <v>474</v>
      </c>
      <c r="J182" s="70" t="s">
        <v>474</v>
      </c>
      <c r="K182" s="70" t="s">
        <v>474</v>
      </c>
      <c r="L182" s="70" t="s">
        <v>474</v>
      </c>
      <c r="M182" s="70" t="s">
        <v>474</v>
      </c>
    </row>
    <row r="183" customFormat="false" ht="12.75" hidden="false" customHeight="true" outlineLevel="0" collapsed="false">
      <c r="A183" s="40" t="s">
        <v>407</v>
      </c>
      <c r="B183" s="56" t="str">
        <f aca="false" t="array" ref="B183:B183">INDEX(Countries!$D$2:$D$255, MATCH($A183, Countries!$B$2:$B$255, 0))</f>
        <v>MCO</v>
      </c>
      <c r="C183" s="70" t="s">
        <v>474</v>
      </c>
      <c r="D183" s="2" t="s">
        <v>474</v>
      </c>
      <c r="E183" s="70" t="s">
        <v>474</v>
      </c>
      <c r="F183" s="2" t="s">
        <v>474</v>
      </c>
      <c r="G183" s="70" t="s">
        <v>474</v>
      </c>
      <c r="H183" s="2" t="s">
        <v>474</v>
      </c>
      <c r="I183" s="70" t="s">
        <v>474</v>
      </c>
      <c r="J183" s="70" t="s">
        <v>474</v>
      </c>
      <c r="K183" s="70" t="s">
        <v>474</v>
      </c>
      <c r="L183" s="70" t="s">
        <v>474</v>
      </c>
      <c r="M183" s="70" t="s">
        <v>474</v>
      </c>
    </row>
    <row r="184" customFormat="false" ht="12.75" hidden="false" customHeight="true" outlineLevel="0" collapsed="false">
      <c r="A184" s="40" t="s">
        <v>408</v>
      </c>
      <c r="B184" s="56" t="str">
        <f aca="false" t="array" ref="B184:B184">INDEX(Countries!$D$2:$D$255, MATCH($A184, Countries!$B$2:$B$255, 0))</f>
        <v>MNE</v>
      </c>
      <c r="C184" s="70" t="s">
        <v>474</v>
      </c>
      <c r="D184" s="2" t="s">
        <v>474</v>
      </c>
      <c r="E184" s="70" t="s">
        <v>474</v>
      </c>
      <c r="F184" s="2" t="s">
        <v>474</v>
      </c>
      <c r="G184" s="70" t="s">
        <v>474</v>
      </c>
      <c r="H184" s="2" t="s">
        <v>474</v>
      </c>
      <c r="I184" s="70" t="s">
        <v>474</v>
      </c>
      <c r="J184" s="70" t="s">
        <v>474</v>
      </c>
      <c r="K184" s="70" t="s">
        <v>474</v>
      </c>
      <c r="L184" s="70" t="s">
        <v>474</v>
      </c>
      <c r="M184" s="70" t="s">
        <v>474</v>
      </c>
    </row>
    <row r="185" customFormat="false" ht="12.75" hidden="false" customHeight="true" outlineLevel="0" collapsed="false">
      <c r="A185" s="40" t="s">
        <v>409</v>
      </c>
      <c r="B185" s="56" t="str">
        <f aca="false" t="array" ref="B185:B185">INDEX(Countries!$D$2:$D$255, MATCH($A185, Countries!$B$2:$B$255, 0))</f>
        <v>MAR</v>
      </c>
      <c r="C185" s="70" t="s">
        <v>474</v>
      </c>
      <c r="D185" s="2" t="s">
        <v>474</v>
      </c>
      <c r="E185" s="70" t="s">
        <v>474</v>
      </c>
      <c r="F185" s="2" t="s">
        <v>474</v>
      </c>
      <c r="G185" s="70" t="s">
        <v>474</v>
      </c>
      <c r="H185" s="2" t="s">
        <v>474</v>
      </c>
      <c r="I185" s="70" t="s">
        <v>474</v>
      </c>
      <c r="J185" s="70" t="s">
        <v>474</v>
      </c>
      <c r="K185" s="70" t="s">
        <v>474</v>
      </c>
      <c r="L185" s="70" t="s">
        <v>474</v>
      </c>
      <c r="M185" s="70" t="s">
        <v>474</v>
      </c>
    </row>
    <row r="186" customFormat="false" ht="12.75" hidden="false" customHeight="true" outlineLevel="0" collapsed="false">
      <c r="A186" s="40" t="s">
        <v>410</v>
      </c>
      <c r="B186" s="56" t="str">
        <f aca="false" t="array" ref="B186:B186">INDEX(Countries!$D$2:$D$255, MATCH($A186, Countries!$B$2:$B$255, 0))</f>
        <v>NAM</v>
      </c>
      <c r="C186" s="70" t="s">
        <v>474</v>
      </c>
      <c r="D186" s="2" t="s">
        <v>474</v>
      </c>
      <c r="E186" s="70" t="s">
        <v>474</v>
      </c>
      <c r="F186" s="2" t="s">
        <v>474</v>
      </c>
      <c r="G186" s="70" t="s">
        <v>474</v>
      </c>
      <c r="H186" s="2" t="s">
        <v>474</v>
      </c>
      <c r="I186" s="70" t="s">
        <v>474</v>
      </c>
      <c r="J186" s="70" t="s">
        <v>474</v>
      </c>
      <c r="K186" s="70" t="s">
        <v>474</v>
      </c>
      <c r="L186" s="70" t="s">
        <v>474</v>
      </c>
      <c r="M186" s="70" t="s">
        <v>474</v>
      </c>
    </row>
    <row r="187" customFormat="false" ht="12.75" hidden="false" customHeight="true" outlineLevel="0" collapsed="false">
      <c r="A187" s="40" t="s">
        <v>411</v>
      </c>
      <c r="B187" s="56" t="str">
        <f aca="false" t="array" ref="B187:B187">INDEX(Countries!$D$2:$D$255, MATCH($A187, Countries!$B$2:$B$255, 0))</f>
        <v>NRU</v>
      </c>
      <c r="C187" s="70" t="s">
        <v>474</v>
      </c>
      <c r="D187" s="2" t="s">
        <v>474</v>
      </c>
      <c r="E187" s="70" t="s">
        <v>474</v>
      </c>
      <c r="F187" s="2" t="s">
        <v>474</v>
      </c>
      <c r="G187" s="70" t="s">
        <v>474</v>
      </c>
      <c r="H187" s="2" t="s">
        <v>474</v>
      </c>
      <c r="I187" s="70" t="s">
        <v>474</v>
      </c>
      <c r="J187" s="70" t="s">
        <v>474</v>
      </c>
      <c r="K187" s="70" t="s">
        <v>474</v>
      </c>
      <c r="L187" s="70" t="s">
        <v>474</v>
      </c>
      <c r="M187" s="70" t="s">
        <v>474</v>
      </c>
    </row>
    <row r="188" customFormat="false" ht="12.75" hidden="false" customHeight="true" outlineLevel="0" collapsed="false">
      <c r="A188" s="40" t="s">
        <v>412</v>
      </c>
      <c r="B188" s="56" t="str">
        <f aca="false" t="array" ref="B188:B188">INDEX(Countries!$D$2:$D$255, MATCH($A188, Countries!$B$2:$B$255, 0))</f>
        <v>NIU</v>
      </c>
      <c r="C188" s="70" t="s">
        <v>474</v>
      </c>
      <c r="D188" s="2" t="s">
        <v>474</v>
      </c>
      <c r="E188" s="70" t="s">
        <v>474</v>
      </c>
      <c r="F188" s="2" t="s">
        <v>474</v>
      </c>
      <c r="G188" s="70" t="s">
        <v>474</v>
      </c>
      <c r="H188" s="2" t="s">
        <v>474</v>
      </c>
      <c r="I188" s="70" t="s">
        <v>474</v>
      </c>
      <c r="J188" s="70" t="s">
        <v>474</v>
      </c>
      <c r="K188" s="70" t="s">
        <v>474</v>
      </c>
      <c r="L188" s="70" t="s">
        <v>474</v>
      </c>
      <c r="M188" s="70" t="s">
        <v>474</v>
      </c>
    </row>
    <row r="189" customFormat="false" ht="12.75" hidden="false" customHeight="true" outlineLevel="0" collapsed="false">
      <c r="A189" s="40" t="s">
        <v>413</v>
      </c>
      <c r="B189" s="56" t="str">
        <f aca="false" t="array" ref="B189:B189">INDEX(Countries!$D$2:$D$255, MATCH($A189, Countries!$B$2:$B$255, 0))</f>
        <v>MNP</v>
      </c>
      <c r="C189" s="70" t="s">
        <v>474</v>
      </c>
      <c r="D189" s="2" t="s">
        <v>474</v>
      </c>
      <c r="E189" s="70" t="s">
        <v>474</v>
      </c>
      <c r="F189" s="2" t="s">
        <v>474</v>
      </c>
      <c r="G189" s="70" t="s">
        <v>474</v>
      </c>
      <c r="H189" s="2" t="s">
        <v>474</v>
      </c>
      <c r="I189" s="70" t="s">
        <v>474</v>
      </c>
      <c r="J189" s="70" t="s">
        <v>474</v>
      </c>
      <c r="K189" s="70" t="s">
        <v>474</v>
      </c>
      <c r="L189" s="70" t="s">
        <v>474</v>
      </c>
      <c r="M189" s="70" t="s">
        <v>474</v>
      </c>
    </row>
    <row r="190" customFormat="false" ht="12.75" hidden="false" customHeight="true" outlineLevel="0" collapsed="false">
      <c r="A190" s="40" t="s">
        <v>414</v>
      </c>
      <c r="B190" s="56" t="str">
        <f aca="false" t="array" ref="B190:B190">INDEX(Countries!$D$2:$D$255, MATCH($A190, Countries!$B$2:$B$255, 0))</f>
        <v>PCN</v>
      </c>
      <c r="C190" s="70" t="s">
        <v>474</v>
      </c>
      <c r="D190" s="2" t="s">
        <v>474</v>
      </c>
      <c r="E190" s="70" t="s">
        <v>474</v>
      </c>
      <c r="F190" s="2" t="s">
        <v>474</v>
      </c>
      <c r="G190" s="70" t="s">
        <v>474</v>
      </c>
      <c r="H190" s="2" t="s">
        <v>474</v>
      </c>
      <c r="I190" s="70" t="s">
        <v>474</v>
      </c>
      <c r="J190" s="70" t="s">
        <v>474</v>
      </c>
      <c r="K190" s="70" t="s">
        <v>474</v>
      </c>
      <c r="L190" s="70" t="s">
        <v>474</v>
      </c>
      <c r="M190" s="70" t="s">
        <v>474</v>
      </c>
    </row>
    <row r="191" customFormat="false" ht="12.75" hidden="false" customHeight="true" outlineLevel="0" collapsed="false">
      <c r="A191" s="40" t="s">
        <v>415</v>
      </c>
      <c r="B191" s="56" t="str">
        <f aca="false" t="array" ref="B191:B191">INDEX(Countries!$D$2:$D$255, MATCH($A191, Countries!$B$2:$B$255, 0))</f>
        <v>PRT</v>
      </c>
      <c r="C191" s="70" t="s">
        <v>474</v>
      </c>
      <c r="D191" s="2" t="s">
        <v>474</v>
      </c>
      <c r="E191" s="70" t="s">
        <v>474</v>
      </c>
      <c r="F191" s="2" t="s">
        <v>474</v>
      </c>
      <c r="G191" s="70" t="s">
        <v>474</v>
      </c>
      <c r="H191" s="2" t="s">
        <v>474</v>
      </c>
      <c r="I191" s="70" t="s">
        <v>474</v>
      </c>
      <c r="J191" s="70" t="s">
        <v>474</v>
      </c>
      <c r="K191" s="70" t="s">
        <v>474</v>
      </c>
      <c r="L191" s="70" t="s">
        <v>474</v>
      </c>
      <c r="M191" s="70" t="s">
        <v>474</v>
      </c>
    </row>
    <row r="192" customFormat="false" ht="12.75" hidden="false" customHeight="true" outlineLevel="0" collapsed="false">
      <c r="A192" s="40" t="s">
        <v>416</v>
      </c>
      <c r="B192" s="56" t="str">
        <f aca="false" t="array" ref="B192:B192">INDEX(Countries!$D$2:$D$255, MATCH($A192, Countries!$B$2:$B$255, 0))</f>
        <v>REU</v>
      </c>
      <c r="C192" s="70" t="s">
        <v>474</v>
      </c>
      <c r="D192" s="2" t="s">
        <v>474</v>
      </c>
      <c r="E192" s="70" t="s">
        <v>474</v>
      </c>
      <c r="F192" s="2" t="s">
        <v>474</v>
      </c>
      <c r="G192" s="70" t="s">
        <v>474</v>
      </c>
      <c r="H192" s="2" t="s">
        <v>474</v>
      </c>
      <c r="I192" s="70" t="s">
        <v>474</v>
      </c>
      <c r="J192" s="70" t="s">
        <v>474</v>
      </c>
      <c r="K192" s="70" t="s">
        <v>474</v>
      </c>
      <c r="L192" s="70" t="s">
        <v>474</v>
      </c>
      <c r="M192" s="70" t="s">
        <v>474</v>
      </c>
    </row>
    <row r="193" customFormat="false" ht="12.75" hidden="false" customHeight="true" outlineLevel="0" collapsed="false">
      <c r="A193" s="40" t="s">
        <v>417</v>
      </c>
      <c r="B193" s="56" t="str">
        <f aca="false" t="array" ref="B193:B193">INDEX(Countries!$D$2:$D$255, MATCH($A193, Countries!$B$2:$B$255, 0))</f>
        <v>ROU</v>
      </c>
      <c r="C193" s="70" t="s">
        <v>474</v>
      </c>
      <c r="D193" s="2" t="s">
        <v>474</v>
      </c>
      <c r="E193" s="70" t="s">
        <v>474</v>
      </c>
      <c r="F193" s="2" t="s">
        <v>474</v>
      </c>
      <c r="G193" s="70" t="s">
        <v>474</v>
      </c>
      <c r="H193" s="2" t="s">
        <v>474</v>
      </c>
      <c r="I193" s="70" t="s">
        <v>474</v>
      </c>
      <c r="J193" s="70" t="s">
        <v>474</v>
      </c>
      <c r="K193" s="70" t="s">
        <v>474</v>
      </c>
      <c r="L193" s="70" t="s">
        <v>474</v>
      </c>
      <c r="M193" s="70" t="s">
        <v>474</v>
      </c>
    </row>
    <row r="194" customFormat="false" ht="12.75" hidden="false" customHeight="true" outlineLevel="0" collapsed="false">
      <c r="A194" s="40" t="s">
        <v>418</v>
      </c>
      <c r="B194" s="56" t="str">
        <f aca="false" t="array" ref="B194:B194">INDEX(Countries!$D$2:$D$255, MATCH($A194, Countries!$B$2:$B$255, 0))</f>
        <v>SHN</v>
      </c>
      <c r="C194" s="70" t="s">
        <v>474</v>
      </c>
      <c r="D194" s="2" t="s">
        <v>474</v>
      </c>
      <c r="E194" s="70" t="s">
        <v>474</v>
      </c>
      <c r="F194" s="2" t="s">
        <v>474</v>
      </c>
      <c r="G194" s="70" t="s">
        <v>474</v>
      </c>
      <c r="H194" s="2" t="s">
        <v>474</v>
      </c>
      <c r="I194" s="70" t="s">
        <v>474</v>
      </c>
      <c r="J194" s="70" t="s">
        <v>474</v>
      </c>
      <c r="K194" s="70" t="s">
        <v>474</v>
      </c>
      <c r="L194" s="70" t="s">
        <v>474</v>
      </c>
      <c r="M194" s="70" t="s">
        <v>474</v>
      </c>
    </row>
    <row r="195" customFormat="false" ht="12.75" hidden="false" customHeight="true" outlineLevel="0" collapsed="false">
      <c r="A195" s="40" t="s">
        <v>419</v>
      </c>
      <c r="B195" s="56" t="str">
        <f aca="false" t="array" ref="B195:B195">INDEX(Countries!$D$2:$D$255, MATCH($A195, Countries!$B$2:$B$255, 0))</f>
        <v>SPM</v>
      </c>
      <c r="C195" s="70" t="s">
        <v>474</v>
      </c>
      <c r="D195" s="2" t="s">
        <v>474</v>
      </c>
      <c r="E195" s="70" t="s">
        <v>474</v>
      </c>
      <c r="F195" s="2" t="s">
        <v>474</v>
      </c>
      <c r="G195" s="70" t="s">
        <v>474</v>
      </c>
      <c r="H195" s="2" t="s">
        <v>474</v>
      </c>
      <c r="I195" s="70" t="s">
        <v>474</v>
      </c>
      <c r="J195" s="70" t="s">
        <v>474</v>
      </c>
      <c r="K195" s="70" t="s">
        <v>474</v>
      </c>
      <c r="L195" s="70" t="s">
        <v>474</v>
      </c>
      <c r="M195" s="70" t="s">
        <v>474</v>
      </c>
    </row>
    <row r="196" customFormat="false" ht="12.75" hidden="false" customHeight="true" outlineLevel="0" collapsed="false">
      <c r="A196" s="40" t="s">
        <v>420</v>
      </c>
      <c r="B196" s="56" t="str">
        <f aca="false" t="array" ref="B196:B196">INDEX(Countries!$D$2:$D$255, MATCH($A196, Countries!$B$2:$B$255, 0))</f>
        <v>SYR</v>
      </c>
      <c r="C196" s="70" t="s">
        <v>474</v>
      </c>
      <c r="D196" s="2" t="s">
        <v>474</v>
      </c>
      <c r="E196" s="70" t="s">
        <v>474</v>
      </c>
      <c r="F196" s="2" t="s">
        <v>474</v>
      </c>
      <c r="G196" s="70" t="s">
        <v>474</v>
      </c>
      <c r="H196" s="2" t="s">
        <v>474</v>
      </c>
      <c r="I196" s="70" t="s">
        <v>474</v>
      </c>
      <c r="J196" s="70" t="s">
        <v>474</v>
      </c>
      <c r="K196" s="70" t="s">
        <v>474</v>
      </c>
      <c r="L196" s="70" t="s">
        <v>474</v>
      </c>
      <c r="M196" s="70" t="s">
        <v>474</v>
      </c>
    </row>
    <row r="197" customFormat="false" ht="12.75" hidden="false" customHeight="true" outlineLevel="0" collapsed="false">
      <c r="A197" s="40" t="s">
        <v>421</v>
      </c>
      <c r="B197" s="56" t="str">
        <f aca="false" t="array" ref="B197:B197">INDEX(Countries!$D$2:$D$255, MATCH($A197, Countries!$B$2:$B$255, 0))</f>
        <v>TKL</v>
      </c>
      <c r="C197" s="70" t="s">
        <v>474</v>
      </c>
      <c r="D197" s="2" t="s">
        <v>474</v>
      </c>
      <c r="E197" s="70" t="s">
        <v>474</v>
      </c>
      <c r="F197" s="2" t="s">
        <v>474</v>
      </c>
      <c r="G197" s="70" t="s">
        <v>474</v>
      </c>
      <c r="H197" s="2" t="s">
        <v>474</v>
      </c>
      <c r="I197" s="70" t="s">
        <v>474</v>
      </c>
      <c r="J197" s="70" t="s">
        <v>474</v>
      </c>
      <c r="K197" s="70" t="s">
        <v>474</v>
      </c>
      <c r="L197" s="70" t="s">
        <v>474</v>
      </c>
      <c r="M197" s="70" t="s">
        <v>474</v>
      </c>
    </row>
    <row r="198" customFormat="false" ht="12.75" hidden="false" customHeight="true" outlineLevel="0" collapsed="false">
      <c r="A198" s="40" t="s">
        <v>422</v>
      </c>
      <c r="B198" s="56" t="str">
        <f aca="false" t="array" ref="B198:B198">INDEX(Countries!$D$2:$D$255, MATCH($A198, Countries!$B$2:$B$255, 0))</f>
        <v>TKM</v>
      </c>
      <c r="C198" s="70" t="s">
        <v>474</v>
      </c>
      <c r="D198" s="2" t="s">
        <v>474</v>
      </c>
      <c r="E198" s="70" t="s">
        <v>474</v>
      </c>
      <c r="F198" s="2" t="s">
        <v>474</v>
      </c>
      <c r="G198" s="70" t="s">
        <v>474</v>
      </c>
      <c r="H198" s="2" t="s">
        <v>474</v>
      </c>
      <c r="I198" s="70" t="s">
        <v>474</v>
      </c>
      <c r="J198" s="70" t="s">
        <v>474</v>
      </c>
      <c r="K198" s="70" t="s">
        <v>474</v>
      </c>
      <c r="L198" s="70" t="s">
        <v>474</v>
      </c>
      <c r="M198" s="70" t="s">
        <v>474</v>
      </c>
    </row>
    <row r="199" customFormat="false" ht="12.75" hidden="false" customHeight="true" outlineLevel="0" collapsed="false">
      <c r="A199" s="40" t="s">
        <v>423</v>
      </c>
      <c r="B199" s="56" t="str">
        <f aca="false" t="array" ref="B199:B199">INDEX(Countries!$D$2:$D$255, MATCH($A199, Countries!$B$2:$B$255, 0))</f>
        <v>URY</v>
      </c>
      <c r="C199" s="70" t="s">
        <v>474</v>
      </c>
      <c r="D199" s="2" t="s">
        <v>474</v>
      </c>
      <c r="E199" s="70" t="s">
        <v>474</v>
      </c>
      <c r="F199" s="2" t="s">
        <v>474</v>
      </c>
      <c r="G199" s="70" t="s">
        <v>474</v>
      </c>
      <c r="H199" s="2" t="s">
        <v>474</v>
      </c>
      <c r="I199" s="70" t="s">
        <v>474</v>
      </c>
      <c r="J199" s="70" t="s">
        <v>474</v>
      </c>
      <c r="K199" s="70" t="s">
        <v>474</v>
      </c>
      <c r="L199" s="70" t="s">
        <v>474</v>
      </c>
      <c r="M199" s="70" t="s">
        <v>474</v>
      </c>
    </row>
    <row r="200" customFormat="false" ht="12.75" hidden="false" customHeight="true" outlineLevel="0" collapsed="false">
      <c r="A200" s="40" t="s">
        <v>424</v>
      </c>
      <c r="B200" s="56" t="str">
        <f aca="false" t="array" ref="B200:B200">INDEX(Countries!$D$2:$D$255, MATCH($A200, Countries!$B$2:$B$255, 0))</f>
        <v>ESH</v>
      </c>
      <c r="C200" s="70" t="s">
        <v>474</v>
      </c>
      <c r="D200" s="2" t="s">
        <v>474</v>
      </c>
      <c r="E200" s="70" t="s">
        <v>474</v>
      </c>
      <c r="F200" s="2" t="s">
        <v>474</v>
      </c>
      <c r="G200" s="70" t="s">
        <v>474</v>
      </c>
      <c r="H200" s="2" t="s">
        <v>474</v>
      </c>
      <c r="I200" s="70" t="s">
        <v>474</v>
      </c>
      <c r="J200" s="70" t="s">
        <v>474</v>
      </c>
      <c r="K200" s="70" t="s">
        <v>474</v>
      </c>
      <c r="L200" s="70" t="s">
        <v>474</v>
      </c>
      <c r="M200" s="70" t="s">
        <v>474</v>
      </c>
    </row>
    <row r="201" customFormat="false" ht="12.75" hidden="false" customHeight="true" outlineLevel="0" collapsed="false">
      <c r="A201" s="40" t="s">
        <v>425</v>
      </c>
      <c r="B201" s="56" t="str">
        <f aca="false" t="array" ref="B201:B201">INDEX(Countries!$D$2:$D$255, MATCH($A201, Countries!$B$2:$B$255, 0))</f>
        <v>AFG</v>
      </c>
      <c r="C201" s="70" t="s">
        <v>474</v>
      </c>
      <c r="D201" s="2" t="s">
        <v>474</v>
      </c>
      <c r="E201" s="70" t="s">
        <v>474</v>
      </c>
      <c r="F201" s="2" t="s">
        <v>474</v>
      </c>
      <c r="G201" s="70" t="s">
        <v>474</v>
      </c>
      <c r="H201" s="2" t="s">
        <v>474</v>
      </c>
      <c r="I201" s="70" t="s">
        <v>474</v>
      </c>
      <c r="J201" s="70" t="s">
        <v>474</v>
      </c>
      <c r="K201" s="70" t="s">
        <v>474</v>
      </c>
      <c r="L201" s="70" t="s">
        <v>474</v>
      </c>
      <c r="M201" s="70" t="s">
        <v>474</v>
      </c>
    </row>
    <row r="202" customFormat="false" ht="12.75" hidden="false" customHeight="true" outlineLevel="0" collapsed="false">
      <c r="A202" s="40" t="s">
        <v>426</v>
      </c>
      <c r="B202" s="56" t="str">
        <f aca="false" t="array" ref="B202:B202">INDEX(Countries!$D$2:$D$255, MATCH($A202, Countries!$B$2:$B$255, 0))</f>
        <v>ARM</v>
      </c>
      <c r="C202" s="70" t="s">
        <v>474</v>
      </c>
      <c r="D202" s="2" t="s">
        <v>474</v>
      </c>
      <c r="E202" s="70" t="s">
        <v>474</v>
      </c>
      <c r="F202" s="2" t="s">
        <v>474</v>
      </c>
      <c r="G202" s="70" t="s">
        <v>474</v>
      </c>
      <c r="H202" s="2" t="s">
        <v>474</v>
      </c>
      <c r="I202" s="70" t="s">
        <v>474</v>
      </c>
      <c r="J202" s="70" t="s">
        <v>474</v>
      </c>
      <c r="K202" s="70" t="s">
        <v>474</v>
      </c>
      <c r="L202" s="70" t="s">
        <v>474</v>
      </c>
      <c r="M202" s="70" t="s">
        <v>474</v>
      </c>
    </row>
    <row r="203" customFormat="false" ht="12.75" hidden="false" customHeight="true" outlineLevel="0" collapsed="false">
      <c r="A203" s="40" t="s">
        <v>427</v>
      </c>
      <c r="B203" s="56" t="str">
        <f aca="false" t="array" ref="B203:B203">INDEX(Countries!$D$2:$D$255, MATCH($A203, Countries!$B$2:$B$255, 0))</f>
        <v>AUT</v>
      </c>
      <c r="C203" s="70" t="s">
        <v>474</v>
      </c>
      <c r="D203" s="2" t="s">
        <v>474</v>
      </c>
      <c r="E203" s="70" t="s">
        <v>474</v>
      </c>
      <c r="F203" s="2" t="s">
        <v>474</v>
      </c>
      <c r="G203" s="70" t="s">
        <v>474</v>
      </c>
      <c r="H203" s="2" t="s">
        <v>474</v>
      </c>
      <c r="I203" s="70" t="s">
        <v>474</v>
      </c>
      <c r="J203" s="70" t="s">
        <v>474</v>
      </c>
      <c r="K203" s="70" t="s">
        <v>474</v>
      </c>
      <c r="L203" s="70" t="s">
        <v>474</v>
      </c>
      <c r="M203" s="70" t="s">
        <v>474</v>
      </c>
    </row>
    <row r="204" customFormat="false" ht="12.75" hidden="false" customHeight="true" outlineLevel="0" collapsed="false">
      <c r="A204" s="40" t="s">
        <v>428</v>
      </c>
      <c r="B204" s="56" t="str">
        <f aca="false" t="array" ref="B204:B204">INDEX(Countries!$D$2:$D$255, MATCH($A204, Countries!$B$2:$B$255, 0))</f>
        <v>BDI</v>
      </c>
      <c r="C204" s="70" t="s">
        <v>474</v>
      </c>
      <c r="D204" s="2" t="s">
        <v>474</v>
      </c>
      <c r="E204" s="70" t="s">
        <v>474</v>
      </c>
      <c r="F204" s="2" t="s">
        <v>474</v>
      </c>
      <c r="G204" s="70" t="s">
        <v>474</v>
      </c>
      <c r="H204" s="2" t="s">
        <v>474</v>
      </c>
      <c r="I204" s="70" t="s">
        <v>474</v>
      </c>
      <c r="J204" s="70" t="s">
        <v>474</v>
      </c>
      <c r="K204" s="70" t="s">
        <v>474</v>
      </c>
      <c r="L204" s="70" t="s">
        <v>474</v>
      </c>
      <c r="M204" s="70" t="s">
        <v>474</v>
      </c>
    </row>
    <row r="205" customFormat="false" ht="12.75" hidden="false" customHeight="true" outlineLevel="0" collapsed="false">
      <c r="A205" s="40" t="s">
        <v>429</v>
      </c>
      <c r="B205" s="56" t="str">
        <f aca="false" t="array" ref="B205:B205">INDEX(Countries!$D$2:$D$255, MATCH($A205, Countries!$B$2:$B$255, 0))</f>
        <v>BFA</v>
      </c>
      <c r="C205" s="70" t="s">
        <v>474</v>
      </c>
      <c r="D205" s="2" t="s">
        <v>474</v>
      </c>
      <c r="E205" s="70" t="s">
        <v>474</v>
      </c>
      <c r="F205" s="2" t="s">
        <v>474</v>
      </c>
      <c r="G205" s="70" t="s">
        <v>474</v>
      </c>
      <c r="H205" s="2" t="s">
        <v>474</v>
      </c>
      <c r="I205" s="70" t="s">
        <v>474</v>
      </c>
      <c r="J205" s="70" t="s">
        <v>474</v>
      </c>
      <c r="K205" s="70" t="s">
        <v>474</v>
      </c>
      <c r="L205" s="70" t="s">
        <v>474</v>
      </c>
      <c r="M205" s="70" t="s">
        <v>474</v>
      </c>
    </row>
    <row r="206" customFormat="false" ht="12.75" hidden="false" customHeight="true" outlineLevel="0" collapsed="false">
      <c r="A206" s="40" t="s">
        <v>430</v>
      </c>
      <c r="B206" s="56" t="str">
        <f aca="false" t="array" ref="B206:B206">INDEX(Countries!$D$2:$D$255, MATCH($A206, Countries!$B$2:$B$255, 0))</f>
        <v>BLR</v>
      </c>
      <c r="C206" s="70" t="s">
        <v>474</v>
      </c>
      <c r="D206" s="2" t="s">
        <v>474</v>
      </c>
      <c r="E206" s="70" t="s">
        <v>474</v>
      </c>
      <c r="F206" s="2" t="s">
        <v>474</v>
      </c>
      <c r="G206" s="70" t="s">
        <v>474</v>
      </c>
      <c r="H206" s="2" t="s">
        <v>474</v>
      </c>
      <c r="I206" s="70" t="s">
        <v>474</v>
      </c>
      <c r="J206" s="70" t="s">
        <v>474</v>
      </c>
      <c r="K206" s="70" t="s">
        <v>474</v>
      </c>
      <c r="L206" s="70" t="s">
        <v>474</v>
      </c>
      <c r="M206" s="70" t="s">
        <v>474</v>
      </c>
    </row>
    <row r="207" customFormat="false" ht="12.75" hidden="false" customHeight="true" outlineLevel="0" collapsed="false">
      <c r="A207" s="40" t="s">
        <v>431</v>
      </c>
      <c r="B207" s="56" t="str">
        <f aca="false" t="array" ref="B207:B207">INDEX(Countries!$D$2:$D$255, MATCH($A207, Countries!$B$2:$B$255, 0))</f>
        <v>BOL</v>
      </c>
      <c r="C207" s="70" t="s">
        <v>474</v>
      </c>
      <c r="D207" s="2" t="s">
        <v>474</v>
      </c>
      <c r="E207" s="70" t="s">
        <v>474</v>
      </c>
      <c r="F207" s="2" t="s">
        <v>474</v>
      </c>
      <c r="G207" s="70" t="s">
        <v>474</v>
      </c>
      <c r="H207" s="2" t="s">
        <v>474</v>
      </c>
      <c r="I207" s="70" t="s">
        <v>474</v>
      </c>
      <c r="J207" s="70" t="s">
        <v>474</v>
      </c>
      <c r="K207" s="70" t="s">
        <v>474</v>
      </c>
      <c r="L207" s="70" t="s">
        <v>474</v>
      </c>
      <c r="M207" s="70" t="s">
        <v>474</v>
      </c>
    </row>
    <row r="208" customFormat="false" ht="12.75" hidden="false" customHeight="true" outlineLevel="0" collapsed="false">
      <c r="A208" s="40" t="s">
        <v>432</v>
      </c>
      <c r="B208" s="56" t="str">
        <f aca="false" t="array" ref="B208:B208">INDEX(Countries!$D$2:$D$255, MATCH($A208, Countries!$B$2:$B$255, 0))</f>
        <v>BTN</v>
      </c>
      <c r="C208" s="70" t="s">
        <v>474</v>
      </c>
      <c r="D208" s="2" t="s">
        <v>474</v>
      </c>
      <c r="E208" s="70" t="s">
        <v>474</v>
      </c>
      <c r="F208" s="2" t="s">
        <v>474</v>
      </c>
      <c r="G208" s="70" t="s">
        <v>474</v>
      </c>
      <c r="H208" s="2" t="s">
        <v>474</v>
      </c>
      <c r="I208" s="70" t="s">
        <v>474</v>
      </c>
      <c r="J208" s="70" t="s">
        <v>474</v>
      </c>
      <c r="K208" s="70" t="s">
        <v>474</v>
      </c>
      <c r="L208" s="70" t="s">
        <v>474</v>
      </c>
      <c r="M208" s="70" t="s">
        <v>474</v>
      </c>
    </row>
    <row r="209" customFormat="false" ht="12.75" hidden="false" customHeight="true" outlineLevel="0" collapsed="false">
      <c r="A209" s="40" t="s">
        <v>433</v>
      </c>
      <c r="B209" s="56" t="str">
        <f aca="false" t="array" ref="B209:B209">INDEX(Countries!$D$2:$D$255, MATCH($A209, Countries!$B$2:$B$255, 0))</f>
        <v>BWA</v>
      </c>
      <c r="C209" s="70" t="s">
        <v>474</v>
      </c>
      <c r="D209" s="2" t="s">
        <v>474</v>
      </c>
      <c r="E209" s="70" t="s">
        <v>474</v>
      </c>
      <c r="F209" s="2" t="s">
        <v>474</v>
      </c>
      <c r="G209" s="70" t="s">
        <v>474</v>
      </c>
      <c r="H209" s="2" t="s">
        <v>474</v>
      </c>
      <c r="I209" s="70" t="s">
        <v>474</v>
      </c>
      <c r="J209" s="70" t="s">
        <v>474</v>
      </c>
      <c r="K209" s="70" t="s">
        <v>474</v>
      </c>
      <c r="L209" s="70" t="s">
        <v>474</v>
      </c>
      <c r="M209" s="70" t="s">
        <v>474</v>
      </c>
    </row>
    <row r="210" customFormat="false" ht="12.75" hidden="false" customHeight="true" outlineLevel="0" collapsed="false">
      <c r="A210" s="40" t="s">
        <v>434</v>
      </c>
      <c r="B210" s="56" t="str">
        <f aca="false" t="array" ref="B210:B210">INDEX(Countries!$D$2:$D$255, MATCH($A210, Countries!$B$2:$B$255, 0))</f>
        <v>CAF</v>
      </c>
      <c r="C210" s="70" t="s">
        <v>474</v>
      </c>
      <c r="D210" s="2" t="s">
        <v>474</v>
      </c>
      <c r="E210" s="70" t="s">
        <v>474</v>
      </c>
      <c r="F210" s="2" t="s">
        <v>474</v>
      </c>
      <c r="G210" s="70" t="s">
        <v>474</v>
      </c>
      <c r="H210" s="2" t="s">
        <v>474</v>
      </c>
      <c r="I210" s="70" t="s">
        <v>474</v>
      </c>
      <c r="J210" s="70" t="s">
        <v>474</v>
      </c>
      <c r="K210" s="70" t="s">
        <v>474</v>
      </c>
      <c r="L210" s="70" t="s">
        <v>474</v>
      </c>
      <c r="M210" s="70" t="s">
        <v>474</v>
      </c>
    </row>
    <row r="211" customFormat="false" ht="12.75" hidden="false" customHeight="true" outlineLevel="0" collapsed="false">
      <c r="A211" s="40" t="s">
        <v>435</v>
      </c>
      <c r="B211" s="56" t="str">
        <f aca="false" t="array" ref="B211:B211">INDEX(Countries!$D$2:$D$255, MATCH($A211, Countries!$B$2:$B$255, 0))</f>
        <v>CHE</v>
      </c>
      <c r="C211" s="70" t="s">
        <v>474</v>
      </c>
      <c r="D211" s="2" t="s">
        <v>474</v>
      </c>
      <c r="E211" s="70" t="s">
        <v>474</v>
      </c>
      <c r="F211" s="2" t="s">
        <v>474</v>
      </c>
      <c r="G211" s="70" t="s">
        <v>474</v>
      </c>
      <c r="H211" s="2" t="s">
        <v>474</v>
      </c>
      <c r="I211" s="70" t="s">
        <v>474</v>
      </c>
      <c r="J211" s="70" t="s">
        <v>474</v>
      </c>
      <c r="K211" s="70" t="s">
        <v>474</v>
      </c>
      <c r="L211" s="70" t="s">
        <v>474</v>
      </c>
      <c r="M211" s="70" t="s">
        <v>474</v>
      </c>
    </row>
    <row r="212" customFormat="false" ht="12.75" hidden="false" customHeight="true" outlineLevel="0" collapsed="false">
      <c r="A212" s="40" t="s">
        <v>436</v>
      </c>
      <c r="B212" s="56" t="str">
        <f aca="false" t="array" ref="B212:B212">INDEX(Countries!$D$2:$D$255, MATCH($A212, Countries!$B$2:$B$255, 0))</f>
        <v>CZE</v>
      </c>
      <c r="C212" s="70" t="s">
        <v>474</v>
      </c>
      <c r="D212" s="2" t="s">
        <v>474</v>
      </c>
      <c r="E212" s="70" t="s">
        <v>474</v>
      </c>
      <c r="F212" s="2" t="s">
        <v>474</v>
      </c>
      <c r="G212" s="70" t="s">
        <v>474</v>
      </c>
      <c r="H212" s="2" t="s">
        <v>474</v>
      </c>
      <c r="I212" s="70" t="s">
        <v>474</v>
      </c>
      <c r="J212" s="70" t="s">
        <v>474</v>
      </c>
      <c r="K212" s="70" t="s">
        <v>474</v>
      </c>
      <c r="L212" s="70" t="s">
        <v>474</v>
      </c>
      <c r="M212" s="70" t="s">
        <v>474</v>
      </c>
    </row>
    <row r="213" customFormat="false" ht="12.75" hidden="false" customHeight="true" outlineLevel="0" collapsed="false">
      <c r="A213" s="40" t="s">
        <v>437</v>
      </c>
      <c r="B213" s="56" t="str">
        <f aca="false" t="array" ref="B213:B213">INDEX(Countries!$D$2:$D$255, MATCH($A213, Countries!$B$2:$B$255, 0))</f>
        <v>ETH</v>
      </c>
      <c r="C213" s="70" t="s">
        <v>474</v>
      </c>
      <c r="D213" s="2" t="s">
        <v>474</v>
      </c>
      <c r="E213" s="70" t="s">
        <v>474</v>
      </c>
      <c r="F213" s="2" t="s">
        <v>474</v>
      </c>
      <c r="G213" s="70" t="s">
        <v>474</v>
      </c>
      <c r="H213" s="2" t="s">
        <v>474</v>
      </c>
      <c r="I213" s="70" t="s">
        <v>474</v>
      </c>
      <c r="J213" s="70" t="s">
        <v>474</v>
      </c>
      <c r="K213" s="70" t="s">
        <v>474</v>
      </c>
      <c r="L213" s="70" t="s">
        <v>474</v>
      </c>
      <c r="M213" s="70" t="s">
        <v>474</v>
      </c>
    </row>
    <row r="214" customFormat="false" ht="12.75" hidden="false" customHeight="true" outlineLevel="0" collapsed="false">
      <c r="A214" s="40" t="s">
        <v>438</v>
      </c>
      <c r="B214" s="56" t="str">
        <f aca="false" t="array" ref="B214:B214">INDEX(Countries!$D$2:$D$255, MATCH($A214, Countries!$B$2:$B$255, 0))</f>
        <v>HUN</v>
      </c>
      <c r="C214" s="70" t="s">
        <v>474</v>
      </c>
      <c r="D214" s="2" t="s">
        <v>474</v>
      </c>
      <c r="E214" s="70" t="s">
        <v>474</v>
      </c>
      <c r="F214" s="2" t="s">
        <v>474</v>
      </c>
      <c r="G214" s="70" t="s">
        <v>474</v>
      </c>
      <c r="H214" s="2" t="s">
        <v>474</v>
      </c>
      <c r="I214" s="70" t="s">
        <v>474</v>
      </c>
      <c r="J214" s="70" t="s">
        <v>474</v>
      </c>
      <c r="K214" s="70" t="s">
        <v>474</v>
      </c>
      <c r="L214" s="70" t="s">
        <v>474</v>
      </c>
      <c r="M214" s="70" t="s">
        <v>474</v>
      </c>
    </row>
    <row r="215" customFormat="false" ht="12.75" hidden="false" customHeight="true" outlineLevel="0" collapsed="false">
      <c r="A215" s="40" t="s">
        <v>439</v>
      </c>
      <c r="B215" s="56" t="str">
        <f aca="false" t="array" ref="B215:B215">INDEX(Countries!$D$2:$D$255, MATCH($A215, Countries!$B$2:$B$255, 0))</f>
        <v>KGZ</v>
      </c>
      <c r="C215" s="70" t="s">
        <v>474</v>
      </c>
      <c r="D215" s="2" t="s">
        <v>474</v>
      </c>
      <c r="E215" s="70" t="s">
        <v>474</v>
      </c>
      <c r="F215" s="2" t="s">
        <v>474</v>
      </c>
      <c r="G215" s="70" t="s">
        <v>474</v>
      </c>
      <c r="H215" s="2" t="s">
        <v>474</v>
      </c>
      <c r="I215" s="70" t="s">
        <v>474</v>
      </c>
      <c r="J215" s="70" t="s">
        <v>474</v>
      </c>
      <c r="K215" s="70" t="s">
        <v>474</v>
      </c>
      <c r="L215" s="70" t="s">
        <v>474</v>
      </c>
      <c r="M215" s="70" t="s">
        <v>474</v>
      </c>
    </row>
    <row r="216" customFormat="false" ht="12.75" hidden="false" customHeight="true" outlineLevel="0" collapsed="false">
      <c r="A216" s="40" t="s">
        <v>440</v>
      </c>
      <c r="B216" s="56" t="str">
        <f aca="false" t="array" ref="B216:B216">INDEX(Countries!$D$2:$D$255, MATCH($A216, Countries!$B$2:$B$255, 0))</f>
        <v>LAO</v>
      </c>
      <c r="C216" s="70" t="s">
        <v>474</v>
      </c>
      <c r="D216" s="2" t="s">
        <v>474</v>
      </c>
      <c r="E216" s="70" t="s">
        <v>474</v>
      </c>
      <c r="F216" s="2" t="s">
        <v>474</v>
      </c>
      <c r="G216" s="70" t="s">
        <v>474</v>
      </c>
      <c r="H216" s="2" t="s">
        <v>474</v>
      </c>
      <c r="I216" s="70" t="s">
        <v>474</v>
      </c>
      <c r="J216" s="70" t="s">
        <v>474</v>
      </c>
      <c r="K216" s="70" t="s">
        <v>474</v>
      </c>
      <c r="L216" s="70" t="s">
        <v>474</v>
      </c>
      <c r="M216" s="70" t="s">
        <v>474</v>
      </c>
    </row>
    <row r="217" customFormat="false" ht="12.75" hidden="false" customHeight="true" outlineLevel="0" collapsed="false">
      <c r="A217" s="40" t="s">
        <v>441</v>
      </c>
      <c r="B217" s="56" t="str">
        <f aca="false" t="array" ref="B217:B217">INDEX(Countries!$D$2:$D$255, MATCH($A217, Countries!$B$2:$B$255, 0))</f>
        <v>LSO</v>
      </c>
      <c r="C217" s="70" t="s">
        <v>474</v>
      </c>
      <c r="D217" s="2" t="s">
        <v>474</v>
      </c>
      <c r="E217" s="70" t="s">
        <v>474</v>
      </c>
      <c r="F217" s="2" t="s">
        <v>474</v>
      </c>
      <c r="G217" s="70" t="s">
        <v>474</v>
      </c>
      <c r="H217" s="2" t="s">
        <v>474</v>
      </c>
      <c r="I217" s="70" t="s">
        <v>474</v>
      </c>
      <c r="J217" s="70" t="s">
        <v>474</v>
      </c>
      <c r="K217" s="70" t="s">
        <v>474</v>
      </c>
      <c r="L217" s="70" t="s">
        <v>474</v>
      </c>
      <c r="M217" s="70" t="s">
        <v>474</v>
      </c>
    </row>
    <row r="218" customFormat="false" ht="12.75" hidden="false" customHeight="true" outlineLevel="0" collapsed="false">
      <c r="A218" s="40" t="s">
        <v>442</v>
      </c>
      <c r="B218" s="56" t="str">
        <f aca="false" t="array" ref="B218:B218">INDEX(Countries!$D$2:$D$255, MATCH($A218, Countries!$B$2:$B$255, 0))</f>
        <v>LUX</v>
      </c>
      <c r="C218" s="70" t="s">
        <v>474</v>
      </c>
      <c r="D218" s="2" t="s">
        <v>474</v>
      </c>
      <c r="E218" s="70" t="s">
        <v>474</v>
      </c>
      <c r="F218" s="2" t="s">
        <v>474</v>
      </c>
      <c r="G218" s="70" t="s">
        <v>474</v>
      </c>
      <c r="H218" s="2" t="s">
        <v>474</v>
      </c>
      <c r="I218" s="70" t="s">
        <v>474</v>
      </c>
      <c r="J218" s="70" t="s">
        <v>474</v>
      </c>
      <c r="K218" s="70" t="s">
        <v>474</v>
      </c>
      <c r="L218" s="70" t="s">
        <v>474</v>
      </c>
      <c r="M218" s="70" t="s">
        <v>474</v>
      </c>
    </row>
    <row r="219" customFormat="false" ht="12.75" hidden="false" customHeight="true" outlineLevel="0" collapsed="false">
      <c r="A219" s="40" t="s">
        <v>443</v>
      </c>
      <c r="B219" s="56" t="str">
        <f aca="false" t="array" ref="B219:B219">INDEX(Countries!$D$2:$D$255, MATCH($A219, Countries!$B$2:$B$255, 0))</f>
        <v>MDA</v>
      </c>
      <c r="C219" s="70" t="s">
        <v>474</v>
      </c>
      <c r="D219" s="2" t="s">
        <v>474</v>
      </c>
      <c r="E219" s="70" t="s">
        <v>474</v>
      </c>
      <c r="F219" s="2" t="s">
        <v>474</v>
      </c>
      <c r="G219" s="70" t="s">
        <v>474</v>
      </c>
      <c r="H219" s="2" t="s">
        <v>474</v>
      </c>
      <c r="I219" s="70" t="s">
        <v>474</v>
      </c>
      <c r="J219" s="70" t="s">
        <v>474</v>
      </c>
      <c r="K219" s="70" t="s">
        <v>474</v>
      </c>
      <c r="L219" s="70" t="s">
        <v>474</v>
      </c>
      <c r="M219" s="70" t="s">
        <v>474</v>
      </c>
    </row>
    <row r="220" customFormat="false" ht="12.75" hidden="false" customHeight="true" outlineLevel="0" collapsed="false">
      <c r="A220" s="40" t="s">
        <v>444</v>
      </c>
      <c r="B220" s="56" t="str">
        <f aca="false" t="array" ref="B220:B220">INDEX(Countries!$D$2:$D$255, MATCH($A220, Countries!$B$2:$B$255, 0))</f>
        <v>MKD</v>
      </c>
      <c r="C220" s="70" t="s">
        <v>474</v>
      </c>
      <c r="D220" s="2" t="s">
        <v>474</v>
      </c>
      <c r="E220" s="70" t="s">
        <v>474</v>
      </c>
      <c r="F220" s="2" t="s">
        <v>474</v>
      </c>
      <c r="G220" s="70" t="s">
        <v>474</v>
      </c>
      <c r="H220" s="2" t="s">
        <v>474</v>
      </c>
      <c r="I220" s="70" t="s">
        <v>474</v>
      </c>
      <c r="J220" s="70" t="s">
        <v>474</v>
      </c>
      <c r="K220" s="70" t="s">
        <v>474</v>
      </c>
      <c r="L220" s="70" t="s">
        <v>474</v>
      </c>
      <c r="M220" s="70" t="s">
        <v>474</v>
      </c>
    </row>
    <row r="221" customFormat="false" ht="12.75" hidden="false" customHeight="true" outlineLevel="0" collapsed="false">
      <c r="A221" s="40" t="s">
        <v>445</v>
      </c>
      <c r="B221" s="56" t="str">
        <f aca="false" t="array" ref="B221:B221">INDEX(Countries!$D$2:$D$255, MATCH($A221, Countries!$B$2:$B$255, 0))</f>
        <v>MLI</v>
      </c>
      <c r="C221" s="70" t="s">
        <v>474</v>
      </c>
      <c r="D221" s="2" t="s">
        <v>474</v>
      </c>
      <c r="E221" s="70" t="s">
        <v>474</v>
      </c>
      <c r="F221" s="2" t="s">
        <v>474</v>
      </c>
      <c r="G221" s="70" t="s">
        <v>474</v>
      </c>
      <c r="H221" s="2" t="s">
        <v>474</v>
      </c>
      <c r="I221" s="70" t="s">
        <v>474</v>
      </c>
      <c r="J221" s="70" t="s">
        <v>474</v>
      </c>
      <c r="K221" s="70" t="s">
        <v>474</v>
      </c>
      <c r="L221" s="70" t="s">
        <v>474</v>
      </c>
      <c r="M221" s="70" t="s">
        <v>474</v>
      </c>
    </row>
    <row r="222" customFormat="false" ht="12.75" hidden="false" customHeight="true" outlineLevel="0" collapsed="false">
      <c r="A222" s="40" t="s">
        <v>446</v>
      </c>
      <c r="B222" s="56" t="str">
        <f aca="false" t="array" ref="B222:B222">INDEX(Countries!$D$2:$D$255, MATCH($A222, Countries!$B$2:$B$255, 0))</f>
        <v>MNG</v>
      </c>
      <c r="C222" s="70" t="s">
        <v>474</v>
      </c>
      <c r="D222" s="2" t="s">
        <v>474</v>
      </c>
      <c r="E222" s="70" t="s">
        <v>474</v>
      </c>
      <c r="F222" s="2" t="s">
        <v>474</v>
      </c>
      <c r="G222" s="70" t="s">
        <v>474</v>
      </c>
      <c r="H222" s="2" t="s">
        <v>474</v>
      </c>
      <c r="I222" s="70" t="s">
        <v>474</v>
      </c>
      <c r="J222" s="70" t="s">
        <v>474</v>
      </c>
      <c r="K222" s="70" t="s">
        <v>474</v>
      </c>
      <c r="L222" s="70" t="s">
        <v>474</v>
      </c>
      <c r="M222" s="70" t="s">
        <v>474</v>
      </c>
    </row>
    <row r="223" customFormat="false" ht="12.75" hidden="false" customHeight="true" outlineLevel="0" collapsed="false">
      <c r="A223" s="40" t="s">
        <v>447</v>
      </c>
      <c r="B223" s="56" t="str">
        <f aca="false" t="array" ref="B223:B223">INDEX(Countries!$D$2:$D$255, MATCH($A223, Countries!$B$2:$B$255, 0))</f>
        <v>MWI</v>
      </c>
      <c r="C223" s="70" t="s">
        <v>474</v>
      </c>
      <c r="D223" s="2" t="s">
        <v>474</v>
      </c>
      <c r="E223" s="70" t="s">
        <v>474</v>
      </c>
      <c r="F223" s="2" t="s">
        <v>474</v>
      </c>
      <c r="G223" s="70" t="s">
        <v>474</v>
      </c>
      <c r="H223" s="2" t="s">
        <v>474</v>
      </c>
      <c r="I223" s="70" t="s">
        <v>474</v>
      </c>
      <c r="J223" s="70" t="s">
        <v>474</v>
      </c>
      <c r="K223" s="70" t="s">
        <v>474</v>
      </c>
      <c r="L223" s="70" t="s">
        <v>474</v>
      </c>
      <c r="M223" s="70" t="s">
        <v>474</v>
      </c>
    </row>
    <row r="224" customFormat="false" ht="12.75" hidden="false" customHeight="true" outlineLevel="0" collapsed="false">
      <c r="A224" s="40" t="s">
        <v>448</v>
      </c>
      <c r="B224" s="56" t="str">
        <f aca="false" t="array" ref="B224:B224">INDEX(Countries!$D$2:$D$255, MATCH($A224, Countries!$B$2:$B$255, 0))</f>
        <v>NER</v>
      </c>
      <c r="C224" s="70" t="s">
        <v>474</v>
      </c>
      <c r="D224" s="2" t="s">
        <v>474</v>
      </c>
      <c r="E224" s="70" t="s">
        <v>474</v>
      </c>
      <c r="F224" s="2" t="s">
        <v>474</v>
      </c>
      <c r="G224" s="70" t="s">
        <v>474</v>
      </c>
      <c r="H224" s="2" t="s">
        <v>474</v>
      </c>
      <c r="I224" s="70" t="s">
        <v>474</v>
      </c>
      <c r="J224" s="70" t="s">
        <v>474</v>
      </c>
      <c r="K224" s="70" t="s">
        <v>474</v>
      </c>
      <c r="L224" s="70" t="s">
        <v>474</v>
      </c>
      <c r="M224" s="70" t="s">
        <v>474</v>
      </c>
    </row>
    <row r="225" customFormat="false" ht="12.75" hidden="false" customHeight="true" outlineLevel="0" collapsed="false">
      <c r="A225" s="40" t="s">
        <v>449</v>
      </c>
      <c r="B225" s="56" t="str">
        <f aca="false" t="array" ref="B225:B225">INDEX(Countries!$D$2:$D$255, MATCH($A225, Countries!$B$2:$B$255, 0))</f>
        <v>NPL</v>
      </c>
      <c r="C225" s="70" t="s">
        <v>474</v>
      </c>
      <c r="D225" s="2" t="s">
        <v>474</v>
      </c>
      <c r="E225" s="70" t="s">
        <v>474</v>
      </c>
      <c r="F225" s="2" t="s">
        <v>474</v>
      </c>
      <c r="G225" s="70" t="s">
        <v>474</v>
      </c>
      <c r="H225" s="2" t="s">
        <v>474</v>
      </c>
      <c r="I225" s="70" t="s">
        <v>474</v>
      </c>
      <c r="J225" s="70" t="s">
        <v>474</v>
      </c>
      <c r="K225" s="70" t="s">
        <v>474</v>
      </c>
      <c r="L225" s="70" t="s">
        <v>474</v>
      </c>
      <c r="M225" s="70" t="s">
        <v>474</v>
      </c>
    </row>
    <row r="226" customFormat="false" ht="12.75" hidden="false" customHeight="true" outlineLevel="0" collapsed="false">
      <c r="A226" s="40" t="s">
        <v>450</v>
      </c>
      <c r="B226" s="56" t="str">
        <f aca="false" t="array" ref="B226:B226">INDEX(Countries!$D$2:$D$255, MATCH($A226, Countries!$B$2:$B$255, 0))</f>
        <v>PRY</v>
      </c>
      <c r="C226" s="70" t="s">
        <v>474</v>
      </c>
      <c r="D226" s="2" t="s">
        <v>474</v>
      </c>
      <c r="E226" s="70" t="s">
        <v>474</v>
      </c>
      <c r="F226" s="2" t="s">
        <v>474</v>
      </c>
      <c r="G226" s="70" t="s">
        <v>474</v>
      </c>
      <c r="H226" s="2" t="s">
        <v>474</v>
      </c>
      <c r="I226" s="70" t="s">
        <v>474</v>
      </c>
      <c r="J226" s="70" t="s">
        <v>474</v>
      </c>
      <c r="K226" s="70" t="s">
        <v>474</v>
      </c>
      <c r="L226" s="70" t="s">
        <v>474</v>
      </c>
      <c r="M226" s="70" t="s">
        <v>474</v>
      </c>
    </row>
    <row r="227" customFormat="false" ht="12.75" hidden="false" customHeight="true" outlineLevel="0" collapsed="false">
      <c r="A227" s="40" t="s">
        <v>451</v>
      </c>
      <c r="B227" s="56" t="str">
        <f aca="false" t="array" ref="B227:B227">INDEX(Countries!$D$2:$D$255, MATCH($A227, Countries!$B$2:$B$255, 0))</f>
        <v>RWA</v>
      </c>
      <c r="C227" s="70" t="s">
        <v>474</v>
      </c>
      <c r="D227" s="2" t="s">
        <v>474</v>
      </c>
      <c r="E227" s="70" t="s">
        <v>474</v>
      </c>
      <c r="F227" s="2" t="s">
        <v>474</v>
      </c>
      <c r="G227" s="70" t="s">
        <v>474</v>
      </c>
      <c r="H227" s="2" t="s">
        <v>474</v>
      </c>
      <c r="I227" s="70" t="s">
        <v>474</v>
      </c>
      <c r="J227" s="70" t="s">
        <v>474</v>
      </c>
      <c r="K227" s="70" t="s">
        <v>474</v>
      </c>
      <c r="L227" s="70" t="s">
        <v>474</v>
      </c>
      <c r="M227" s="70" t="s">
        <v>474</v>
      </c>
    </row>
    <row r="228" customFormat="false" ht="12.75" hidden="false" customHeight="true" outlineLevel="0" collapsed="false">
      <c r="A228" s="40" t="s">
        <v>452</v>
      </c>
      <c r="B228" s="56" t="str">
        <f aca="false" t="array" ref="B228:B228">INDEX(Countries!$D$2:$D$255, MATCH($A228, Countries!$B$2:$B$255, 0))</f>
        <v>SRB</v>
      </c>
      <c r="C228" s="70" t="s">
        <v>474</v>
      </c>
      <c r="D228" s="2" t="s">
        <v>474</v>
      </c>
      <c r="E228" s="70" t="s">
        <v>474</v>
      </c>
      <c r="F228" s="2" t="s">
        <v>474</v>
      </c>
      <c r="G228" s="70" t="s">
        <v>474</v>
      </c>
      <c r="H228" s="2" t="s">
        <v>474</v>
      </c>
      <c r="I228" s="70" t="s">
        <v>474</v>
      </c>
      <c r="J228" s="70" t="s">
        <v>474</v>
      </c>
      <c r="K228" s="70" t="s">
        <v>474</v>
      </c>
      <c r="L228" s="70" t="s">
        <v>474</v>
      </c>
      <c r="M228" s="70" t="s">
        <v>474</v>
      </c>
    </row>
    <row r="229" customFormat="false" ht="12.75" hidden="false" customHeight="true" outlineLevel="0" collapsed="false">
      <c r="A229" s="40" t="s">
        <v>453</v>
      </c>
      <c r="B229" s="56" t="str">
        <f aca="false" t="array" ref="B229:B229">INDEX(Countries!$D$2:$D$255, MATCH($A229, Countries!$B$2:$B$255, 0))</f>
        <v>SVK</v>
      </c>
      <c r="C229" s="70" t="s">
        <v>474</v>
      </c>
      <c r="D229" s="2" t="s">
        <v>474</v>
      </c>
      <c r="E229" s="70" t="s">
        <v>474</v>
      </c>
      <c r="F229" s="2" t="s">
        <v>474</v>
      </c>
      <c r="G229" s="70" t="s">
        <v>474</v>
      </c>
      <c r="H229" s="2" t="s">
        <v>474</v>
      </c>
      <c r="I229" s="70" t="s">
        <v>474</v>
      </c>
      <c r="J229" s="70" t="s">
        <v>474</v>
      </c>
      <c r="K229" s="70" t="s">
        <v>474</v>
      </c>
      <c r="L229" s="70" t="s">
        <v>474</v>
      </c>
      <c r="M229" s="70" t="s">
        <v>474</v>
      </c>
    </row>
    <row r="230" customFormat="false" ht="12.75" hidden="false" customHeight="true" outlineLevel="0" collapsed="false">
      <c r="A230" s="40" t="s">
        <v>454</v>
      </c>
      <c r="B230" s="56" t="str">
        <f aca="false" t="array" ref="B230:B230">INDEX(Countries!$D$2:$D$255, MATCH($A230, Countries!$B$2:$B$255, 0))</f>
        <v>SWZ</v>
      </c>
      <c r="C230" s="70" t="s">
        <v>474</v>
      </c>
      <c r="D230" s="2" t="s">
        <v>474</v>
      </c>
      <c r="E230" s="70" t="s">
        <v>474</v>
      </c>
      <c r="F230" s="2" t="s">
        <v>474</v>
      </c>
      <c r="G230" s="70" t="s">
        <v>474</v>
      </c>
      <c r="H230" s="2" t="s">
        <v>474</v>
      </c>
      <c r="I230" s="70" t="s">
        <v>474</v>
      </c>
      <c r="J230" s="70" t="s">
        <v>474</v>
      </c>
      <c r="K230" s="70" t="s">
        <v>474</v>
      </c>
      <c r="L230" s="70" t="s">
        <v>474</v>
      </c>
      <c r="M230" s="70" t="s">
        <v>474</v>
      </c>
    </row>
    <row r="231" customFormat="false" ht="12.75" hidden="false" customHeight="true" outlineLevel="0" collapsed="false">
      <c r="A231" s="40" t="s">
        <v>455</v>
      </c>
      <c r="B231" s="56" t="str">
        <f aca="false" t="array" ref="B231:B231">INDEX(Countries!$D$2:$D$255, MATCH($A231, Countries!$B$2:$B$255, 0))</f>
        <v>TCD</v>
      </c>
      <c r="C231" s="70" t="s">
        <v>474</v>
      </c>
      <c r="D231" s="2" t="s">
        <v>474</v>
      </c>
      <c r="E231" s="70" t="s">
        <v>474</v>
      </c>
      <c r="F231" s="2" t="s">
        <v>474</v>
      </c>
      <c r="G231" s="70" t="s">
        <v>474</v>
      </c>
      <c r="H231" s="2" t="s">
        <v>474</v>
      </c>
      <c r="I231" s="70" t="s">
        <v>474</v>
      </c>
      <c r="J231" s="70" t="s">
        <v>474</v>
      </c>
      <c r="K231" s="70" t="s">
        <v>474</v>
      </c>
      <c r="L231" s="70" t="s">
        <v>474</v>
      </c>
      <c r="M231" s="70" t="s">
        <v>474</v>
      </c>
    </row>
    <row r="232" customFormat="false" ht="12.75" hidden="false" customHeight="true" outlineLevel="0" collapsed="false">
      <c r="A232" s="40" t="s">
        <v>456</v>
      </c>
      <c r="B232" s="56" t="str">
        <f aca="false" t="array" ref="B232:B232">INDEX(Countries!$D$2:$D$255, MATCH($A232, Countries!$B$2:$B$255, 0))</f>
        <v>TJK</v>
      </c>
      <c r="C232" s="70" t="s">
        <v>474</v>
      </c>
      <c r="D232" s="2" t="s">
        <v>474</v>
      </c>
      <c r="E232" s="70" t="s">
        <v>474</v>
      </c>
      <c r="F232" s="2" t="s">
        <v>474</v>
      </c>
      <c r="G232" s="70" t="s">
        <v>474</v>
      </c>
      <c r="H232" s="2" t="s">
        <v>474</v>
      </c>
      <c r="I232" s="70" t="s">
        <v>474</v>
      </c>
      <c r="J232" s="70" t="s">
        <v>474</v>
      </c>
      <c r="K232" s="70" t="s">
        <v>474</v>
      </c>
      <c r="L232" s="70" t="s">
        <v>474</v>
      </c>
      <c r="M232" s="70" t="s">
        <v>474</v>
      </c>
    </row>
    <row r="233" customFormat="false" ht="12.75" hidden="false" customHeight="true" outlineLevel="0" collapsed="false">
      <c r="A233" s="40" t="s">
        <v>457</v>
      </c>
      <c r="B233" s="56" t="str">
        <f aca="false" t="array" ref="B233:B233">INDEX(Countries!$D$2:$D$255, MATCH($A233, Countries!$B$2:$B$255, 0))</f>
        <v>UGA</v>
      </c>
      <c r="C233" s="70" t="s">
        <v>474</v>
      </c>
      <c r="D233" s="2" t="s">
        <v>474</v>
      </c>
      <c r="E233" s="70" t="s">
        <v>474</v>
      </c>
      <c r="F233" s="2" t="s">
        <v>474</v>
      </c>
      <c r="G233" s="70" t="s">
        <v>474</v>
      </c>
      <c r="H233" s="2" t="s">
        <v>474</v>
      </c>
      <c r="I233" s="70" t="s">
        <v>474</v>
      </c>
      <c r="J233" s="70" t="s">
        <v>474</v>
      </c>
      <c r="K233" s="70" t="s">
        <v>474</v>
      </c>
      <c r="L233" s="70" t="s">
        <v>474</v>
      </c>
      <c r="M233" s="70" t="s">
        <v>474</v>
      </c>
    </row>
    <row r="234" customFormat="false" ht="12.75" hidden="false" customHeight="true" outlineLevel="0" collapsed="false">
      <c r="A234" s="40" t="s">
        <v>458</v>
      </c>
      <c r="B234" s="56" t="str">
        <f aca="false" t="array" ref="B234:B234">INDEX(Countries!$D$2:$D$255, MATCH($A234, Countries!$B$2:$B$255, 0))</f>
        <v>UZB</v>
      </c>
      <c r="C234" s="70" t="s">
        <v>474</v>
      </c>
      <c r="D234" s="2" t="s">
        <v>474</v>
      </c>
      <c r="E234" s="70" t="s">
        <v>474</v>
      </c>
      <c r="F234" s="2" t="s">
        <v>474</v>
      </c>
      <c r="G234" s="70" t="s">
        <v>474</v>
      </c>
      <c r="H234" s="2" t="s">
        <v>474</v>
      </c>
      <c r="I234" s="70" t="s">
        <v>474</v>
      </c>
      <c r="J234" s="70" t="s">
        <v>474</v>
      </c>
      <c r="K234" s="70" t="s">
        <v>474</v>
      </c>
      <c r="L234" s="70" t="s">
        <v>474</v>
      </c>
      <c r="M234" s="70" t="s">
        <v>474</v>
      </c>
    </row>
    <row r="235" customFormat="false" ht="12.75" hidden="false" customHeight="true" outlineLevel="0" collapsed="false">
      <c r="A235" s="40" t="s">
        <v>459</v>
      </c>
      <c r="B235" s="56" t="str">
        <f aca="false" t="array" ref="B235:B235">INDEX(Countries!$D$2:$D$255, MATCH($A235, Countries!$B$2:$B$255, 0))</f>
        <v>ZMB</v>
      </c>
      <c r="C235" s="70" t="s">
        <v>474</v>
      </c>
      <c r="D235" s="2" t="s">
        <v>474</v>
      </c>
      <c r="E235" s="70" t="s">
        <v>474</v>
      </c>
      <c r="F235" s="2" t="s">
        <v>474</v>
      </c>
      <c r="G235" s="70" t="s">
        <v>474</v>
      </c>
      <c r="H235" s="2" t="s">
        <v>474</v>
      </c>
      <c r="I235" s="70" t="s">
        <v>474</v>
      </c>
      <c r="J235" s="70" t="s">
        <v>474</v>
      </c>
      <c r="K235" s="70" t="s">
        <v>474</v>
      </c>
      <c r="L235" s="70" t="s">
        <v>474</v>
      </c>
      <c r="M235" s="70" t="s">
        <v>474</v>
      </c>
    </row>
    <row r="236" customFormat="false" ht="12.75" hidden="false" customHeight="true" outlineLevel="0" collapsed="false">
      <c r="A236" s="40" t="s">
        <v>460</v>
      </c>
      <c r="B236" s="56" t="str">
        <f aca="false" t="array" ref="B236:B236">INDEX(Countries!$D$2:$D$255, MATCH($A236, Countries!$B$2:$B$255, 0))</f>
        <v>ZWE</v>
      </c>
      <c r="C236" s="70" t="s">
        <v>474</v>
      </c>
      <c r="D236" s="2" t="s">
        <v>474</v>
      </c>
      <c r="E236" s="70" t="s">
        <v>474</v>
      </c>
      <c r="F236" s="2" t="s">
        <v>474</v>
      </c>
      <c r="G236" s="70" t="s">
        <v>474</v>
      </c>
      <c r="H236" s="2" t="s">
        <v>474</v>
      </c>
      <c r="I236" s="70" t="s">
        <v>474</v>
      </c>
      <c r="J236" s="70" t="s">
        <v>474</v>
      </c>
      <c r="K236" s="70" t="s">
        <v>474</v>
      </c>
      <c r="L236" s="70" t="s">
        <v>474</v>
      </c>
      <c r="M236" s="70" t="s">
        <v>474</v>
      </c>
    </row>
    <row r="237" customFormat="false" ht="12.75" hidden="false" customHeight="true" outlineLevel="0" collapsed="false">
      <c r="A237" s="40" t="s">
        <v>461</v>
      </c>
      <c r="B237" s="56" t="str">
        <f aca="false" t="array" ref="B237:B237">INDEX(Countries!$D$2:$D$255, MATCH($A237, Countries!$B$2:$B$255, 0))</f>
        <v>BLM</v>
      </c>
      <c r="C237" s="70" t="s">
        <v>474</v>
      </c>
      <c r="D237" s="2" t="s">
        <v>474</v>
      </c>
      <c r="E237" s="70" t="s">
        <v>474</v>
      </c>
      <c r="F237" s="2" t="s">
        <v>474</v>
      </c>
      <c r="G237" s="70" t="s">
        <v>474</v>
      </c>
      <c r="H237" s="2" t="s">
        <v>474</v>
      </c>
      <c r="I237" s="70" t="s">
        <v>474</v>
      </c>
      <c r="J237" s="70" t="s">
        <v>474</v>
      </c>
      <c r="K237" s="70" t="s">
        <v>474</v>
      </c>
      <c r="L237" s="70" t="s">
        <v>474</v>
      </c>
      <c r="M237" s="70" t="s">
        <v>474</v>
      </c>
    </row>
    <row r="238" customFormat="false" ht="12.75" hidden="false" customHeight="true" outlineLevel="0" collapsed="false">
      <c r="A238" s="40" t="s">
        <v>462</v>
      </c>
      <c r="B238" s="56" t="str">
        <f aca="false" t="array" ref="B238:B238">INDEX(Countries!$D$2:$D$255, MATCH($A238, Countries!$B$2:$B$255, 0))</f>
        <v>CCK</v>
      </c>
      <c r="C238" s="70" t="s">
        <v>474</v>
      </c>
      <c r="D238" s="2" t="s">
        <v>474</v>
      </c>
      <c r="E238" s="70" t="s">
        <v>474</v>
      </c>
      <c r="F238" s="2" t="s">
        <v>474</v>
      </c>
      <c r="G238" s="70" t="s">
        <v>474</v>
      </c>
      <c r="H238" s="2" t="s">
        <v>474</v>
      </c>
      <c r="I238" s="70" t="s">
        <v>474</v>
      </c>
      <c r="J238" s="70" t="s">
        <v>474</v>
      </c>
      <c r="K238" s="70" t="s">
        <v>474</v>
      </c>
      <c r="L238" s="70" t="s">
        <v>474</v>
      </c>
      <c r="M238" s="70" t="s">
        <v>474</v>
      </c>
    </row>
    <row r="239" customFormat="false" ht="12.75" hidden="false" customHeight="true" outlineLevel="0" collapsed="false">
      <c r="A239" s="40" t="s">
        <v>463</v>
      </c>
      <c r="B239" s="56" t="str">
        <f aca="false" t="array" ref="B239:B239">INDEX(Countries!$D$2:$D$255, MATCH($A239, Countries!$B$2:$B$255, 0))</f>
        <v>CXR</v>
      </c>
      <c r="C239" s="70" t="s">
        <v>474</v>
      </c>
      <c r="D239" s="2" t="s">
        <v>474</v>
      </c>
      <c r="E239" s="70" t="s">
        <v>474</v>
      </c>
      <c r="F239" s="2" t="s">
        <v>474</v>
      </c>
      <c r="G239" s="70" t="s">
        <v>474</v>
      </c>
      <c r="H239" s="2" t="s">
        <v>474</v>
      </c>
      <c r="I239" s="70" t="s">
        <v>474</v>
      </c>
      <c r="J239" s="70" t="s">
        <v>474</v>
      </c>
      <c r="K239" s="70" t="s">
        <v>474</v>
      </c>
      <c r="L239" s="70" t="s">
        <v>474</v>
      </c>
      <c r="M239" s="70" t="s">
        <v>474</v>
      </c>
    </row>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5.75" hidden="false" customHeight="true" outlineLevel="0" collapsed="false"/>
    <row r="330" customFormat="false" ht="15.75" hidden="false" customHeight="true" outlineLevel="0" collapsed="false"/>
    <row r="331" customFormat="false" ht="15.75" hidden="false" customHeight="true" outlineLevel="0" collapsed="false"/>
    <row r="332" customFormat="false" ht="15.75" hidden="false" customHeight="true" outlineLevel="0" collapsed="false"/>
    <row r="333" customFormat="false" ht="15.75" hidden="false" customHeight="true" outlineLevel="0" collapsed="false"/>
    <row r="334" customFormat="false" ht="15.75" hidden="false" customHeight="true" outlineLevel="0" collapsed="false"/>
    <row r="335" customFormat="false" ht="15.75" hidden="false" customHeight="true" outlineLevel="0" collapsed="false"/>
    <row r="336" customFormat="false" ht="15.75" hidden="false" customHeight="true" outlineLevel="0" collapsed="false"/>
    <row r="337" customFormat="false" ht="15.75" hidden="false" customHeight="true" outlineLevel="0" collapsed="false"/>
    <row r="338" customFormat="false" ht="15.75" hidden="false" customHeight="true" outlineLevel="0" collapsed="false"/>
    <row r="339" customFormat="false" ht="15.75" hidden="false" customHeight="true" outlineLevel="0" collapsed="false"/>
    <row r="340" customFormat="false" ht="15.75" hidden="false" customHeight="true" outlineLevel="0" collapsed="false"/>
    <row r="341" customFormat="false" ht="15.75" hidden="false" customHeight="true" outlineLevel="0" collapsed="false"/>
    <row r="342" customFormat="false" ht="15.75" hidden="false" customHeight="true" outlineLevel="0" collapsed="false"/>
    <row r="343" customFormat="false" ht="15.75" hidden="false" customHeight="true" outlineLevel="0" collapsed="false"/>
    <row r="344" customFormat="false" ht="15.75" hidden="false" customHeight="true" outlineLevel="0" collapsed="false"/>
    <row r="345" customFormat="false" ht="15.75" hidden="false" customHeight="true" outlineLevel="0" collapsed="false"/>
    <row r="346" customFormat="false" ht="15.75" hidden="false" customHeight="true" outlineLevel="0" collapsed="false"/>
    <row r="347" customFormat="false" ht="15.75" hidden="false" customHeight="true" outlineLevel="0" collapsed="false"/>
    <row r="348" customFormat="false" ht="15.75" hidden="false" customHeight="true" outlineLevel="0" collapsed="false"/>
    <row r="349" customFormat="false" ht="15.75" hidden="false" customHeight="true" outlineLevel="0" collapsed="false"/>
    <row r="350" customFormat="false" ht="15.75" hidden="false" customHeight="true" outlineLevel="0" collapsed="false"/>
    <row r="351" customFormat="false" ht="15.75" hidden="false" customHeight="true" outlineLevel="0" collapsed="false"/>
    <row r="352" customFormat="false" ht="15.75" hidden="false" customHeight="true" outlineLevel="0" collapsed="false"/>
    <row r="353" customFormat="false" ht="15.75" hidden="false" customHeight="true" outlineLevel="0" collapsed="false"/>
    <row r="354" customFormat="false" ht="15.75" hidden="false" customHeight="true" outlineLevel="0" collapsed="false"/>
    <row r="355" customFormat="false" ht="15.75" hidden="false" customHeight="true" outlineLevel="0" collapsed="false"/>
    <row r="356" customFormat="false" ht="15.75" hidden="false" customHeight="true" outlineLevel="0" collapsed="false"/>
    <row r="357" customFormat="false" ht="15.75" hidden="false" customHeight="true" outlineLevel="0" collapsed="false"/>
    <row r="358" customFormat="false" ht="15.75" hidden="false" customHeight="true" outlineLevel="0" collapsed="false"/>
    <row r="359" customFormat="false" ht="15.75" hidden="false" customHeight="true" outlineLevel="0" collapsed="false"/>
    <row r="360" customFormat="false" ht="15.75" hidden="false" customHeight="true" outlineLevel="0" collapsed="false"/>
    <row r="361" customFormat="false" ht="15.75" hidden="false" customHeight="true" outlineLevel="0" collapsed="false"/>
    <row r="362" customFormat="false" ht="15.75" hidden="false" customHeight="true" outlineLevel="0" collapsed="false"/>
    <row r="363" customFormat="false" ht="15.75" hidden="false" customHeight="true" outlineLevel="0" collapsed="false"/>
    <row r="364" customFormat="false" ht="15.75" hidden="false" customHeight="true" outlineLevel="0" collapsed="false"/>
    <row r="365" customFormat="false" ht="15.75" hidden="false" customHeight="true" outlineLevel="0" collapsed="false"/>
    <row r="366" customFormat="false" ht="15.75" hidden="false" customHeight="true" outlineLevel="0" collapsed="false"/>
    <row r="367" customFormat="false" ht="15.75" hidden="false" customHeight="true" outlineLevel="0" collapsed="false"/>
    <row r="368" customFormat="false" ht="15.75" hidden="false" customHeight="true" outlineLevel="0" collapsed="false"/>
    <row r="369" customFormat="false" ht="15.75" hidden="false" customHeight="true" outlineLevel="0" collapsed="false"/>
    <row r="370" customFormat="false" ht="15.75" hidden="false" customHeight="true" outlineLevel="0" collapsed="false"/>
    <row r="371" customFormat="false" ht="15.75" hidden="false" customHeight="true" outlineLevel="0" collapsed="false"/>
    <row r="372" customFormat="false" ht="15.75" hidden="false" customHeight="true" outlineLevel="0" collapsed="false"/>
    <row r="373" customFormat="false" ht="15.75" hidden="false" customHeight="true" outlineLevel="0" collapsed="false"/>
    <row r="374" customFormat="false" ht="15.75" hidden="false" customHeight="true" outlineLevel="0" collapsed="false"/>
    <row r="375" customFormat="false" ht="15.75" hidden="false" customHeight="true" outlineLevel="0" collapsed="false"/>
    <row r="376" customFormat="false" ht="15.75" hidden="false" customHeight="true" outlineLevel="0" collapsed="false"/>
    <row r="377" customFormat="false" ht="15.75" hidden="false" customHeight="true" outlineLevel="0" collapsed="false"/>
    <row r="378" customFormat="false" ht="15.75" hidden="false" customHeight="true" outlineLevel="0" collapsed="false"/>
    <row r="379" customFormat="false" ht="15.75" hidden="false" customHeight="true" outlineLevel="0" collapsed="false"/>
    <row r="380" customFormat="false" ht="15.75" hidden="false" customHeight="true" outlineLevel="0" collapsed="false"/>
    <row r="381" customFormat="false" ht="15.75" hidden="false" customHeight="true" outlineLevel="0" collapsed="false"/>
    <row r="382" customFormat="false" ht="15.75" hidden="false" customHeight="true" outlineLevel="0" collapsed="false"/>
    <row r="383" customFormat="false" ht="15.75" hidden="false" customHeight="true" outlineLevel="0" collapsed="false"/>
    <row r="384" customFormat="false" ht="15.75" hidden="false" customHeight="true" outlineLevel="0" collapsed="false"/>
    <row r="385" customFormat="false" ht="15.75" hidden="false" customHeight="true" outlineLevel="0" collapsed="false"/>
    <row r="386" customFormat="false" ht="15.75" hidden="false" customHeight="true" outlineLevel="0" collapsed="false"/>
    <row r="387" customFormat="false" ht="15.75" hidden="false" customHeight="true" outlineLevel="0" collapsed="false"/>
    <row r="388" customFormat="false" ht="15.75" hidden="false" customHeight="true" outlineLevel="0" collapsed="false"/>
    <row r="389" customFormat="false" ht="15.75" hidden="false" customHeight="true" outlineLevel="0" collapsed="false"/>
    <row r="390" customFormat="false" ht="15.75" hidden="false" customHeight="true" outlineLevel="0" collapsed="false"/>
    <row r="391" customFormat="false" ht="15.75" hidden="false" customHeight="true" outlineLevel="0" collapsed="false"/>
    <row r="392" customFormat="false" ht="15.75" hidden="false" customHeight="true" outlineLevel="0" collapsed="false"/>
    <row r="393" customFormat="false" ht="15.75" hidden="false" customHeight="true" outlineLevel="0" collapsed="false"/>
    <row r="394" customFormat="false" ht="15.75" hidden="false" customHeight="true" outlineLevel="0" collapsed="false"/>
    <row r="395" customFormat="false" ht="15.75" hidden="false" customHeight="true" outlineLevel="0" collapsed="false"/>
    <row r="396" customFormat="false" ht="15.75" hidden="false" customHeight="true" outlineLevel="0" collapsed="false"/>
    <row r="397" customFormat="false" ht="15.75" hidden="false" customHeight="true" outlineLevel="0" collapsed="false"/>
    <row r="398" customFormat="false" ht="15.75" hidden="false" customHeight="true" outlineLevel="0" collapsed="false"/>
    <row r="399" customFormat="false" ht="15.75" hidden="false" customHeight="true" outlineLevel="0" collapsed="false"/>
    <row r="400" customFormat="false" ht="15.75" hidden="false" customHeight="true" outlineLevel="0" collapsed="false"/>
    <row r="401" customFormat="false" ht="15.75" hidden="false" customHeight="true" outlineLevel="0" collapsed="false"/>
    <row r="402" customFormat="false" ht="15.75" hidden="false" customHeight="true" outlineLevel="0" collapsed="false"/>
    <row r="403" customFormat="false" ht="15.75" hidden="false" customHeight="true" outlineLevel="0" collapsed="false"/>
    <row r="404" customFormat="false" ht="15.75" hidden="false" customHeight="true" outlineLevel="0" collapsed="false"/>
    <row r="405" customFormat="false" ht="15.75" hidden="false" customHeight="true" outlineLevel="0" collapsed="false"/>
    <row r="406" customFormat="false" ht="15.75" hidden="false" customHeight="true" outlineLevel="0" collapsed="false"/>
    <row r="407" customFormat="false" ht="15.75" hidden="false" customHeight="true" outlineLevel="0" collapsed="false"/>
    <row r="408" customFormat="false" ht="15.75" hidden="false" customHeight="true" outlineLevel="0" collapsed="false"/>
    <row r="409" customFormat="false" ht="15.75" hidden="false" customHeight="true" outlineLevel="0" collapsed="false"/>
    <row r="410" customFormat="false" ht="15.75" hidden="false" customHeight="true" outlineLevel="0" collapsed="false"/>
    <row r="411" customFormat="false" ht="15.75" hidden="false" customHeight="true" outlineLevel="0" collapsed="false"/>
    <row r="412" customFormat="false" ht="15.75" hidden="false" customHeight="true" outlineLevel="0" collapsed="false"/>
    <row r="413" customFormat="false" ht="15.75" hidden="false" customHeight="true" outlineLevel="0" collapsed="false"/>
    <row r="414" customFormat="false" ht="15.75" hidden="false" customHeight="true" outlineLevel="0" collapsed="false"/>
    <row r="415" customFormat="false" ht="15.75" hidden="false" customHeight="true" outlineLevel="0" collapsed="false"/>
    <row r="416" customFormat="false" ht="15.75" hidden="false" customHeight="true" outlineLevel="0" collapsed="false"/>
    <row r="417" customFormat="false" ht="15.75" hidden="false" customHeight="true" outlineLevel="0" collapsed="false"/>
    <row r="418" customFormat="false" ht="15.75" hidden="false" customHeight="true" outlineLevel="0" collapsed="false"/>
    <row r="419" customFormat="false" ht="15.75" hidden="false" customHeight="true" outlineLevel="0" collapsed="false"/>
    <row r="420" customFormat="false" ht="15.75" hidden="false" customHeight="true" outlineLevel="0" collapsed="false"/>
    <row r="421" customFormat="false" ht="15.75" hidden="false" customHeight="true" outlineLevel="0" collapsed="false"/>
    <row r="422" customFormat="false" ht="15.75" hidden="false" customHeight="true" outlineLevel="0" collapsed="false"/>
    <row r="423" customFormat="false" ht="15.75" hidden="false" customHeight="true" outlineLevel="0" collapsed="false"/>
    <row r="424" customFormat="false" ht="15.75" hidden="false" customHeight="true" outlineLevel="0" collapsed="false"/>
    <row r="425" customFormat="false" ht="15.75" hidden="false" customHeight="true" outlineLevel="0" collapsed="false"/>
    <row r="426" customFormat="false" ht="15.75" hidden="false" customHeight="true" outlineLevel="0" collapsed="false"/>
    <row r="427" customFormat="false" ht="15.75" hidden="false" customHeight="true" outlineLevel="0" collapsed="false"/>
    <row r="428" customFormat="false" ht="15.75" hidden="false" customHeight="true" outlineLevel="0" collapsed="false"/>
    <row r="429" customFormat="false" ht="15.75" hidden="false" customHeight="true" outlineLevel="0" collapsed="false"/>
    <row r="430" customFormat="false" ht="15.75" hidden="false" customHeight="true" outlineLevel="0" collapsed="false"/>
    <row r="431" customFormat="false" ht="15.75" hidden="false" customHeight="true" outlineLevel="0" collapsed="false"/>
    <row r="432" customFormat="false" ht="15.75" hidden="false" customHeight="true" outlineLevel="0" collapsed="false"/>
    <row r="433" customFormat="false" ht="15.75" hidden="false" customHeight="true" outlineLevel="0" collapsed="false"/>
    <row r="434" customFormat="false" ht="15.75" hidden="false" customHeight="true" outlineLevel="0" collapsed="false"/>
    <row r="435" customFormat="false" ht="15.75" hidden="false" customHeight="true" outlineLevel="0" collapsed="false"/>
    <row r="436" customFormat="false" ht="15.75" hidden="false" customHeight="true" outlineLevel="0" collapsed="false"/>
    <row r="437" customFormat="false" ht="15.75" hidden="false" customHeight="true" outlineLevel="0" collapsed="false"/>
    <row r="438" customFormat="false" ht="15.75" hidden="false" customHeight="true" outlineLevel="0" collapsed="false"/>
    <row r="439" customFormat="false" ht="15.75" hidden="false" customHeight="true" outlineLevel="0" collapsed="false"/>
    <row r="440" customFormat="false" ht="15.75" hidden="false" customHeight="true" outlineLevel="0" collapsed="false"/>
    <row r="441" customFormat="false" ht="15.75" hidden="false" customHeight="true" outlineLevel="0" collapsed="false"/>
    <row r="442" customFormat="false" ht="15.75" hidden="false" customHeight="true" outlineLevel="0" collapsed="false"/>
    <row r="443" customFormat="false" ht="15.75" hidden="false" customHeight="true" outlineLevel="0" collapsed="false"/>
    <row r="444" customFormat="false" ht="15.75" hidden="false" customHeight="true" outlineLevel="0" collapsed="false"/>
    <row r="445" customFormat="false" ht="15.75" hidden="false" customHeight="true" outlineLevel="0" collapsed="false"/>
    <row r="446" customFormat="false" ht="15.75" hidden="false" customHeight="true" outlineLevel="0" collapsed="false"/>
    <row r="447" customFormat="false" ht="15.75" hidden="false" customHeight="true" outlineLevel="0" collapsed="false"/>
    <row r="448" customFormat="false" ht="15.75" hidden="false" customHeight="true" outlineLevel="0" collapsed="false"/>
    <row r="449" customFormat="false" ht="15.75" hidden="false" customHeight="true" outlineLevel="0" collapsed="false"/>
    <row r="450" customFormat="false" ht="15.75" hidden="false" customHeight="true" outlineLevel="0" collapsed="false"/>
    <row r="451" customFormat="false" ht="15.75" hidden="false" customHeight="true" outlineLevel="0" collapsed="false"/>
    <row r="452" customFormat="false" ht="15.75" hidden="false" customHeight="true" outlineLevel="0" collapsed="false"/>
    <row r="453" customFormat="false" ht="15.75" hidden="false" customHeight="true" outlineLevel="0" collapsed="false"/>
    <row r="454" customFormat="false" ht="15.75" hidden="false" customHeight="true" outlineLevel="0" collapsed="false"/>
    <row r="455" customFormat="false" ht="15.75" hidden="false" customHeight="true" outlineLevel="0" collapsed="false"/>
    <row r="456" customFormat="false" ht="15.75" hidden="false" customHeight="true" outlineLevel="0" collapsed="false"/>
    <row r="457" customFormat="false" ht="15.75" hidden="false" customHeight="true" outlineLevel="0" collapsed="false"/>
    <row r="458" customFormat="false" ht="15.75" hidden="false" customHeight="true" outlineLevel="0" collapsed="false"/>
    <row r="459" customFormat="false" ht="15.75" hidden="false" customHeight="true" outlineLevel="0" collapsed="false"/>
    <row r="460" customFormat="false" ht="15.75" hidden="false" customHeight="true" outlineLevel="0" collapsed="false"/>
    <row r="461" customFormat="false" ht="15.75" hidden="false" customHeight="true" outlineLevel="0" collapsed="false"/>
    <row r="462" customFormat="false" ht="15.75" hidden="false" customHeight="true" outlineLevel="0" collapsed="false"/>
    <row r="463" customFormat="false" ht="15.75" hidden="false" customHeight="true" outlineLevel="0" collapsed="false"/>
    <row r="464" customFormat="false" ht="15.75" hidden="false" customHeight="true" outlineLevel="0" collapsed="false"/>
    <row r="465" customFormat="false" ht="15.75" hidden="false" customHeight="true" outlineLevel="0" collapsed="false"/>
    <row r="466" customFormat="false" ht="15.75" hidden="false" customHeight="true" outlineLevel="0" collapsed="false"/>
    <row r="467" customFormat="false" ht="15.75" hidden="false" customHeight="true" outlineLevel="0" collapsed="false"/>
    <row r="468" customFormat="false" ht="15.75" hidden="false" customHeight="true" outlineLevel="0" collapsed="false"/>
    <row r="469" customFormat="false" ht="15.75" hidden="false" customHeight="true" outlineLevel="0" collapsed="false"/>
    <row r="470" customFormat="false" ht="15.75" hidden="false" customHeight="true" outlineLevel="0" collapsed="false"/>
    <row r="471" customFormat="false" ht="15.75" hidden="false" customHeight="true" outlineLevel="0" collapsed="false"/>
    <row r="472" customFormat="false" ht="15.75" hidden="false" customHeight="true" outlineLevel="0" collapsed="false"/>
    <row r="473" customFormat="false" ht="15.75" hidden="false" customHeight="true" outlineLevel="0" collapsed="false"/>
    <row r="474" customFormat="false" ht="15.75" hidden="false" customHeight="true" outlineLevel="0" collapsed="false"/>
    <row r="475" customFormat="false" ht="15.75" hidden="false" customHeight="true" outlineLevel="0" collapsed="false"/>
    <row r="476" customFormat="false" ht="15.75" hidden="false" customHeight="true" outlineLevel="0" collapsed="false"/>
    <row r="477" customFormat="false" ht="15.75" hidden="false" customHeight="true" outlineLevel="0" collapsed="false"/>
    <row r="478" customFormat="false" ht="15.75" hidden="false" customHeight="true" outlineLevel="0" collapsed="false"/>
    <row r="479" customFormat="false" ht="15.75" hidden="false" customHeight="true" outlineLevel="0" collapsed="false"/>
    <row r="480" customFormat="false" ht="15.75" hidden="false" customHeight="true" outlineLevel="0" collapsed="false"/>
    <row r="481" customFormat="false" ht="15.75" hidden="false" customHeight="true" outlineLevel="0" collapsed="false"/>
    <row r="482" customFormat="false" ht="15.75" hidden="false" customHeight="true" outlineLevel="0" collapsed="false"/>
    <row r="483" customFormat="false" ht="15.75" hidden="false" customHeight="true" outlineLevel="0" collapsed="false"/>
    <row r="484" customFormat="false" ht="15.75" hidden="false" customHeight="true" outlineLevel="0" collapsed="false"/>
    <row r="485" customFormat="false" ht="15.75" hidden="false" customHeight="true" outlineLevel="0" collapsed="false"/>
    <row r="486" customFormat="false" ht="15.75" hidden="false" customHeight="true" outlineLevel="0" collapsed="false"/>
    <row r="487" customFormat="false" ht="15.75" hidden="false" customHeight="true" outlineLevel="0" collapsed="false"/>
    <row r="488" customFormat="false" ht="15.75" hidden="false" customHeight="true" outlineLevel="0" collapsed="false"/>
    <row r="489" customFormat="false" ht="15.75" hidden="false" customHeight="true" outlineLevel="0" collapsed="false"/>
    <row r="490" customFormat="false" ht="15.75" hidden="false" customHeight="true" outlineLevel="0" collapsed="false"/>
    <row r="491" customFormat="false" ht="15.75" hidden="false" customHeight="true" outlineLevel="0" collapsed="false"/>
    <row r="492" customFormat="false" ht="15.75" hidden="false" customHeight="true" outlineLevel="0" collapsed="false"/>
    <row r="493" customFormat="false" ht="15.75" hidden="false" customHeight="true" outlineLevel="0" collapsed="false"/>
    <row r="494" customFormat="false" ht="15.75" hidden="false" customHeight="true" outlineLevel="0" collapsed="false"/>
    <row r="495" customFormat="false" ht="15.75" hidden="false" customHeight="true" outlineLevel="0" collapsed="false"/>
    <row r="496" customFormat="false" ht="15.75" hidden="false" customHeight="true" outlineLevel="0" collapsed="false"/>
    <row r="497" customFormat="false" ht="15.75" hidden="false" customHeight="true" outlineLevel="0" collapsed="false"/>
    <row r="498" customFormat="false" ht="15.75" hidden="false" customHeight="true" outlineLevel="0" collapsed="false"/>
    <row r="499" customFormat="false" ht="15.75" hidden="false" customHeight="true" outlineLevel="0" collapsed="false"/>
    <row r="500" customFormat="false" ht="15.75" hidden="false" customHeight="true" outlineLevel="0" collapsed="false"/>
    <row r="501" customFormat="false" ht="15.75" hidden="false" customHeight="true" outlineLevel="0" collapsed="false"/>
    <row r="502" customFormat="false" ht="15.75" hidden="false" customHeight="true" outlineLevel="0" collapsed="false"/>
    <row r="503" customFormat="false" ht="15.75" hidden="false" customHeight="true" outlineLevel="0" collapsed="false"/>
    <row r="504" customFormat="false" ht="15.75" hidden="false" customHeight="true" outlineLevel="0" collapsed="false"/>
    <row r="505" customFormat="false" ht="15.75" hidden="false" customHeight="true" outlineLevel="0" collapsed="false"/>
    <row r="506" customFormat="false" ht="15.75" hidden="false" customHeight="true" outlineLevel="0" collapsed="false"/>
    <row r="507" customFormat="false" ht="15.75" hidden="false" customHeight="true" outlineLevel="0" collapsed="false"/>
    <row r="508" customFormat="false" ht="15.75" hidden="false" customHeight="true" outlineLevel="0" collapsed="false"/>
    <row r="509" customFormat="false" ht="15.75" hidden="false" customHeight="true" outlineLevel="0" collapsed="false"/>
    <row r="510" customFormat="false" ht="15.75" hidden="false" customHeight="true" outlineLevel="0" collapsed="false"/>
    <row r="511" customFormat="false" ht="15.75" hidden="false" customHeight="true" outlineLevel="0" collapsed="false"/>
    <row r="512" customFormat="false" ht="15.75" hidden="false" customHeight="true" outlineLevel="0" collapsed="false"/>
    <row r="513" customFormat="false" ht="15.75" hidden="false" customHeight="true" outlineLevel="0" collapsed="false"/>
    <row r="514" customFormat="false" ht="15.75" hidden="false" customHeight="true" outlineLevel="0" collapsed="false"/>
    <row r="515" customFormat="false" ht="15.75" hidden="false" customHeight="true" outlineLevel="0" collapsed="false"/>
    <row r="516" customFormat="false" ht="15.75" hidden="false" customHeight="true" outlineLevel="0" collapsed="false"/>
    <row r="517" customFormat="false" ht="15.75" hidden="false" customHeight="true" outlineLevel="0" collapsed="false"/>
    <row r="518" customFormat="false" ht="15.75" hidden="false" customHeight="true" outlineLevel="0" collapsed="false"/>
    <row r="519" customFormat="false" ht="15.75" hidden="false" customHeight="true" outlineLevel="0" collapsed="false"/>
    <row r="520" customFormat="false" ht="15.75" hidden="false" customHeight="true" outlineLevel="0" collapsed="false"/>
    <row r="521" customFormat="false" ht="15.75" hidden="false" customHeight="true" outlineLevel="0" collapsed="false"/>
    <row r="522" customFormat="false" ht="15.75" hidden="false" customHeight="true" outlineLevel="0" collapsed="false"/>
    <row r="523" customFormat="false" ht="15.75" hidden="false" customHeight="true" outlineLevel="0" collapsed="false"/>
    <row r="524" customFormat="false" ht="15.75" hidden="false" customHeight="true" outlineLevel="0" collapsed="false"/>
    <row r="525" customFormat="false" ht="15.75" hidden="false" customHeight="true" outlineLevel="0" collapsed="false"/>
    <row r="526" customFormat="false" ht="15.75" hidden="false" customHeight="true" outlineLevel="0" collapsed="false"/>
    <row r="527" customFormat="false" ht="15.75" hidden="false" customHeight="true" outlineLevel="0" collapsed="false"/>
    <row r="528" customFormat="false" ht="15.75" hidden="false" customHeight="true" outlineLevel="0" collapsed="false"/>
    <row r="529" customFormat="false" ht="15.75" hidden="false" customHeight="true" outlineLevel="0" collapsed="false"/>
    <row r="530" customFormat="false" ht="15.75" hidden="false" customHeight="true" outlineLevel="0" collapsed="false"/>
    <row r="531" customFormat="false" ht="15.75" hidden="false" customHeight="true" outlineLevel="0" collapsed="false"/>
    <row r="532" customFormat="false" ht="15.75" hidden="false" customHeight="true" outlineLevel="0" collapsed="false"/>
    <row r="533" customFormat="false" ht="15.75" hidden="false" customHeight="true" outlineLevel="0" collapsed="false"/>
    <row r="534" customFormat="false" ht="15.75" hidden="false" customHeight="true" outlineLevel="0" collapsed="false"/>
    <row r="535" customFormat="false" ht="15.75" hidden="false" customHeight="true" outlineLevel="0" collapsed="false"/>
    <row r="536" customFormat="false" ht="15.75" hidden="false" customHeight="true" outlineLevel="0" collapsed="false"/>
    <row r="537" customFormat="false" ht="15.75" hidden="false" customHeight="true" outlineLevel="0" collapsed="false"/>
    <row r="538" customFormat="false" ht="15.75" hidden="false" customHeight="true" outlineLevel="0" collapsed="false"/>
    <row r="539" customFormat="false" ht="15.75" hidden="false" customHeight="true" outlineLevel="0" collapsed="false"/>
    <row r="540" customFormat="false" ht="15.75" hidden="false" customHeight="true" outlineLevel="0" collapsed="false"/>
    <row r="541" customFormat="false" ht="15.75" hidden="false" customHeight="true" outlineLevel="0" collapsed="false"/>
    <row r="542" customFormat="false" ht="15.75" hidden="false" customHeight="true" outlineLevel="0" collapsed="false"/>
    <row r="543" customFormat="false" ht="15.75" hidden="false" customHeight="true" outlineLevel="0" collapsed="false"/>
    <row r="544" customFormat="false" ht="15.75" hidden="false" customHeight="true" outlineLevel="0" collapsed="false"/>
    <row r="545" customFormat="false" ht="15.75" hidden="false" customHeight="true" outlineLevel="0" collapsed="false"/>
    <row r="546" customFormat="false" ht="15.75" hidden="false" customHeight="true" outlineLevel="0" collapsed="false"/>
    <row r="547" customFormat="false" ht="15.75" hidden="false" customHeight="true" outlineLevel="0" collapsed="false"/>
    <row r="548" customFormat="false" ht="15.75" hidden="false" customHeight="true" outlineLevel="0" collapsed="false"/>
    <row r="549" customFormat="false" ht="15.75" hidden="false" customHeight="true" outlineLevel="0" collapsed="false"/>
    <row r="550" customFormat="false" ht="15.75" hidden="false" customHeight="true" outlineLevel="0" collapsed="false"/>
    <row r="551" customFormat="false" ht="15.75" hidden="false" customHeight="true" outlineLevel="0" collapsed="false"/>
    <row r="552" customFormat="false" ht="15.75" hidden="false" customHeight="true" outlineLevel="0" collapsed="false"/>
    <row r="553" customFormat="false" ht="15.75" hidden="false" customHeight="true" outlineLevel="0" collapsed="false"/>
    <row r="554" customFormat="false" ht="15.75" hidden="false" customHeight="true" outlineLevel="0" collapsed="false"/>
    <row r="555" customFormat="false" ht="15.75" hidden="false" customHeight="true" outlineLevel="0" collapsed="false"/>
    <row r="556" customFormat="false" ht="15.75" hidden="false" customHeight="true" outlineLevel="0" collapsed="false"/>
    <row r="557" customFormat="false" ht="15.75" hidden="false" customHeight="true" outlineLevel="0" collapsed="false"/>
    <row r="558" customFormat="false" ht="15.75" hidden="false" customHeight="true" outlineLevel="0" collapsed="false"/>
    <row r="559" customFormat="false" ht="15.75" hidden="false" customHeight="true" outlineLevel="0" collapsed="false"/>
    <row r="560" customFormat="false" ht="15.75" hidden="false" customHeight="true" outlineLevel="0" collapsed="false"/>
    <row r="561" customFormat="false" ht="15.75" hidden="false" customHeight="true" outlineLevel="0" collapsed="false"/>
    <row r="562" customFormat="false" ht="15.75" hidden="false" customHeight="true" outlineLevel="0" collapsed="false"/>
    <row r="563" customFormat="false" ht="15.75" hidden="false" customHeight="true" outlineLevel="0" collapsed="false"/>
    <row r="564" customFormat="false" ht="15.75" hidden="false" customHeight="true" outlineLevel="0" collapsed="false"/>
    <row r="565" customFormat="false" ht="15.75" hidden="false" customHeight="true" outlineLevel="0" collapsed="false"/>
    <row r="566" customFormat="false" ht="15.75" hidden="false" customHeight="true" outlineLevel="0" collapsed="false"/>
    <row r="567" customFormat="false" ht="15.75" hidden="false" customHeight="true" outlineLevel="0" collapsed="false"/>
    <row r="568" customFormat="false" ht="15.75" hidden="false" customHeight="true" outlineLevel="0" collapsed="false"/>
    <row r="569" customFormat="false" ht="15.75" hidden="false" customHeight="true" outlineLevel="0" collapsed="false"/>
    <row r="570" customFormat="false" ht="15.75" hidden="false" customHeight="true" outlineLevel="0" collapsed="false"/>
    <row r="571" customFormat="false" ht="15.75" hidden="false" customHeight="true" outlineLevel="0" collapsed="false"/>
    <row r="572" customFormat="false" ht="15.75" hidden="false" customHeight="true" outlineLevel="0" collapsed="false"/>
    <row r="573" customFormat="false" ht="15.75" hidden="false" customHeight="true" outlineLevel="0" collapsed="false"/>
    <row r="574" customFormat="false" ht="15.75" hidden="false" customHeight="true" outlineLevel="0" collapsed="false"/>
    <row r="575" customFormat="false" ht="15.75" hidden="false" customHeight="true" outlineLevel="0" collapsed="false"/>
    <row r="576" customFormat="false" ht="15.75" hidden="false" customHeight="true" outlineLevel="0" collapsed="false"/>
    <row r="577" customFormat="false" ht="15.75" hidden="false" customHeight="true" outlineLevel="0" collapsed="false"/>
    <row r="578" customFormat="false" ht="15.75" hidden="false" customHeight="true" outlineLevel="0" collapsed="false"/>
    <row r="579" customFormat="false" ht="15.75" hidden="false" customHeight="true" outlineLevel="0" collapsed="false"/>
    <row r="580" customFormat="false" ht="15.75" hidden="false" customHeight="true" outlineLevel="0" collapsed="false"/>
    <row r="581" customFormat="false" ht="15.75" hidden="false" customHeight="true" outlineLevel="0" collapsed="false"/>
    <row r="582" customFormat="false" ht="15.75" hidden="false" customHeight="true" outlineLevel="0" collapsed="false"/>
    <row r="583" customFormat="false" ht="15.75" hidden="false" customHeight="true" outlineLevel="0" collapsed="false"/>
    <row r="584" customFormat="false" ht="15.75" hidden="false" customHeight="true" outlineLevel="0" collapsed="false"/>
    <row r="585" customFormat="false" ht="15.75" hidden="false" customHeight="true" outlineLevel="0" collapsed="false"/>
    <row r="586" customFormat="false" ht="15.75" hidden="false" customHeight="true" outlineLevel="0" collapsed="false"/>
    <row r="587" customFormat="false" ht="15.75" hidden="false" customHeight="true" outlineLevel="0" collapsed="false"/>
    <row r="588" customFormat="false" ht="15.75" hidden="false" customHeight="true" outlineLevel="0" collapsed="false"/>
    <row r="589" customFormat="false" ht="15.75" hidden="false" customHeight="true" outlineLevel="0" collapsed="false"/>
    <row r="590" customFormat="false" ht="15.75" hidden="false" customHeight="true" outlineLevel="0" collapsed="false"/>
    <row r="591" customFormat="false" ht="15.75" hidden="false" customHeight="true" outlineLevel="0" collapsed="false"/>
    <row r="592" customFormat="false" ht="15.75" hidden="false" customHeight="true" outlineLevel="0" collapsed="false"/>
    <row r="593" customFormat="false" ht="15.75" hidden="false" customHeight="true" outlineLevel="0" collapsed="false"/>
    <row r="594" customFormat="false" ht="15.75" hidden="false" customHeight="true" outlineLevel="0" collapsed="false"/>
    <row r="595" customFormat="false" ht="15.75" hidden="false" customHeight="true" outlineLevel="0" collapsed="false"/>
    <row r="596" customFormat="false" ht="15.75" hidden="false" customHeight="true" outlineLevel="0" collapsed="false"/>
    <row r="597" customFormat="false" ht="15.75" hidden="false" customHeight="true" outlineLevel="0" collapsed="false"/>
    <row r="598" customFormat="false" ht="15.75" hidden="false" customHeight="true" outlineLevel="0" collapsed="false"/>
    <row r="599" customFormat="false" ht="15.75" hidden="false" customHeight="true" outlineLevel="0" collapsed="false"/>
    <row r="600" customFormat="false" ht="15.75" hidden="false" customHeight="true" outlineLevel="0" collapsed="false"/>
    <row r="601" customFormat="false" ht="15.75" hidden="false" customHeight="true" outlineLevel="0" collapsed="false"/>
    <row r="602" customFormat="false" ht="15.75" hidden="false" customHeight="true" outlineLevel="0" collapsed="false"/>
    <row r="603" customFormat="false" ht="15.75" hidden="false" customHeight="true" outlineLevel="0" collapsed="false"/>
    <row r="604" customFormat="false" ht="15.75" hidden="false" customHeight="true" outlineLevel="0" collapsed="false"/>
    <row r="605" customFormat="false" ht="15.75" hidden="false" customHeight="true" outlineLevel="0" collapsed="false"/>
    <row r="606" customFormat="false" ht="15.75" hidden="false" customHeight="true" outlineLevel="0" collapsed="false"/>
    <row r="607" customFormat="false" ht="15.75" hidden="false" customHeight="true" outlineLevel="0" collapsed="false"/>
    <row r="608" customFormat="false" ht="15.75" hidden="false" customHeight="true" outlineLevel="0" collapsed="false"/>
    <row r="609" customFormat="false" ht="15.75" hidden="false" customHeight="true" outlineLevel="0" collapsed="false"/>
    <row r="610" customFormat="false" ht="15.75" hidden="false" customHeight="true" outlineLevel="0" collapsed="false"/>
    <row r="611" customFormat="false" ht="15.75" hidden="false" customHeight="true" outlineLevel="0" collapsed="false"/>
    <row r="612" customFormat="false" ht="15.75" hidden="false" customHeight="true" outlineLevel="0" collapsed="false"/>
    <row r="613" customFormat="false" ht="15.75" hidden="false" customHeight="true" outlineLevel="0" collapsed="false"/>
    <row r="614" customFormat="false" ht="15.75" hidden="false" customHeight="true" outlineLevel="0" collapsed="false"/>
    <row r="615" customFormat="false" ht="15.75" hidden="false" customHeight="true" outlineLevel="0" collapsed="false"/>
    <row r="616" customFormat="false" ht="15.75" hidden="false" customHeight="true" outlineLevel="0" collapsed="false"/>
    <row r="617" customFormat="false" ht="15.75" hidden="false" customHeight="true" outlineLevel="0" collapsed="false"/>
    <row r="618" customFormat="false" ht="15.75" hidden="false" customHeight="true" outlineLevel="0" collapsed="false"/>
    <row r="619" customFormat="false" ht="15.75" hidden="false" customHeight="true" outlineLevel="0" collapsed="false"/>
    <row r="620" customFormat="false" ht="15.75" hidden="false" customHeight="true" outlineLevel="0" collapsed="false"/>
    <row r="621" customFormat="false" ht="15.75" hidden="false" customHeight="true" outlineLevel="0" collapsed="false"/>
    <row r="622" customFormat="false" ht="15.75" hidden="false" customHeight="true" outlineLevel="0" collapsed="false"/>
    <row r="623" customFormat="false" ht="15.75" hidden="false" customHeight="true" outlineLevel="0" collapsed="false"/>
    <row r="624" customFormat="false" ht="15.75" hidden="false" customHeight="true" outlineLevel="0" collapsed="false"/>
    <row r="625" customFormat="false" ht="15.75" hidden="false" customHeight="true" outlineLevel="0" collapsed="false"/>
    <row r="626" customFormat="false" ht="15.75" hidden="false" customHeight="true" outlineLevel="0" collapsed="false"/>
    <row r="627" customFormat="false" ht="15.75" hidden="false" customHeight="true" outlineLevel="0" collapsed="false"/>
    <row r="628" customFormat="false" ht="15.75" hidden="false" customHeight="true" outlineLevel="0" collapsed="false"/>
    <row r="629" customFormat="false" ht="15.75" hidden="false" customHeight="true" outlineLevel="0" collapsed="false"/>
    <row r="630" customFormat="false" ht="15.75" hidden="false" customHeight="true" outlineLevel="0" collapsed="false"/>
    <row r="631" customFormat="false" ht="15.75" hidden="false" customHeight="true" outlineLevel="0" collapsed="false"/>
    <row r="632" customFormat="false" ht="15.75" hidden="false" customHeight="true" outlineLevel="0" collapsed="false"/>
    <row r="633" customFormat="false" ht="15.75" hidden="false" customHeight="true" outlineLevel="0" collapsed="false"/>
    <row r="634" customFormat="false" ht="15.75" hidden="false" customHeight="true" outlineLevel="0" collapsed="false"/>
    <row r="635" customFormat="false" ht="15.75" hidden="false" customHeight="true" outlineLevel="0" collapsed="false"/>
    <row r="636" customFormat="false" ht="15.75" hidden="false" customHeight="true" outlineLevel="0" collapsed="false"/>
    <row r="637" customFormat="false" ht="15.75" hidden="false" customHeight="true" outlineLevel="0" collapsed="false"/>
    <row r="638" customFormat="false" ht="15.75" hidden="false" customHeight="true" outlineLevel="0" collapsed="false"/>
    <row r="639" customFormat="false" ht="15.75" hidden="false" customHeight="true" outlineLevel="0" collapsed="false"/>
    <row r="640" customFormat="false" ht="15.75" hidden="false" customHeight="true" outlineLevel="0" collapsed="false"/>
    <row r="641" customFormat="false" ht="15.75" hidden="false" customHeight="true" outlineLevel="0" collapsed="false"/>
    <row r="642" customFormat="false" ht="15.75" hidden="false" customHeight="true" outlineLevel="0" collapsed="false"/>
    <row r="643" customFormat="false" ht="15.75" hidden="false" customHeight="true" outlineLevel="0" collapsed="false"/>
    <row r="644" customFormat="false" ht="15.75" hidden="false" customHeight="true" outlineLevel="0" collapsed="false"/>
    <row r="645" customFormat="false" ht="15.75" hidden="false" customHeight="true" outlineLevel="0" collapsed="false"/>
    <row r="646" customFormat="false" ht="15.75" hidden="false" customHeight="true" outlineLevel="0" collapsed="false"/>
    <row r="647" customFormat="false" ht="15.75" hidden="false" customHeight="true" outlineLevel="0" collapsed="false"/>
    <row r="648" customFormat="false" ht="15.75" hidden="false" customHeight="true" outlineLevel="0" collapsed="false"/>
    <row r="649" customFormat="false" ht="15.75" hidden="false" customHeight="true" outlineLevel="0" collapsed="false"/>
    <row r="650" customFormat="false" ht="15.75" hidden="false" customHeight="true" outlineLevel="0" collapsed="false"/>
    <row r="651" customFormat="false" ht="15.75" hidden="false" customHeight="true" outlineLevel="0" collapsed="false"/>
    <row r="652" customFormat="false" ht="15.75" hidden="false" customHeight="true" outlineLevel="0" collapsed="false"/>
    <row r="653" customFormat="false" ht="15.75" hidden="false" customHeight="true" outlineLevel="0" collapsed="false"/>
    <row r="654" customFormat="false" ht="15.75" hidden="false" customHeight="true" outlineLevel="0" collapsed="false"/>
    <row r="655" customFormat="false" ht="15.75" hidden="false" customHeight="true" outlineLevel="0" collapsed="false"/>
    <row r="656" customFormat="false" ht="15.75" hidden="false" customHeight="true" outlineLevel="0" collapsed="false"/>
    <row r="657" customFormat="false" ht="15.75" hidden="false" customHeight="true" outlineLevel="0" collapsed="false"/>
    <row r="658" customFormat="false" ht="15.75" hidden="false" customHeight="true" outlineLevel="0" collapsed="false"/>
    <row r="659" customFormat="false" ht="15.75" hidden="false" customHeight="true" outlineLevel="0" collapsed="false"/>
    <row r="660" customFormat="false" ht="15.75" hidden="false" customHeight="true" outlineLevel="0" collapsed="false"/>
    <row r="661" customFormat="false" ht="15.75" hidden="false" customHeight="true" outlineLevel="0" collapsed="false"/>
    <row r="662" customFormat="false" ht="15.75" hidden="false" customHeight="true" outlineLevel="0" collapsed="false"/>
    <row r="663" customFormat="false" ht="15.75" hidden="false" customHeight="true" outlineLevel="0" collapsed="false"/>
    <row r="664" customFormat="false" ht="15.75" hidden="false" customHeight="true" outlineLevel="0" collapsed="false"/>
    <row r="665" customFormat="false" ht="15.75" hidden="false" customHeight="true" outlineLevel="0" collapsed="false"/>
    <row r="666" customFormat="false" ht="15.75" hidden="false" customHeight="true" outlineLevel="0" collapsed="false"/>
    <row r="667" customFormat="false" ht="15.75" hidden="false" customHeight="true" outlineLevel="0" collapsed="false"/>
    <row r="668" customFormat="false" ht="15.75" hidden="false" customHeight="true" outlineLevel="0" collapsed="false"/>
    <row r="669" customFormat="false" ht="15.75" hidden="false" customHeight="true" outlineLevel="0" collapsed="false"/>
    <row r="670" customFormat="false" ht="15.75" hidden="false" customHeight="true" outlineLevel="0" collapsed="false"/>
    <row r="671" customFormat="false" ht="15.75" hidden="false" customHeight="true" outlineLevel="0" collapsed="false"/>
    <row r="672" customFormat="false" ht="15.75" hidden="false" customHeight="true" outlineLevel="0" collapsed="false"/>
    <row r="673" customFormat="false" ht="15.75" hidden="false" customHeight="true" outlineLevel="0" collapsed="false"/>
    <row r="674" customFormat="false" ht="15.75" hidden="false" customHeight="true" outlineLevel="0" collapsed="false"/>
    <row r="675" customFormat="false" ht="15.75" hidden="false" customHeight="true" outlineLevel="0" collapsed="false"/>
    <row r="676" customFormat="false" ht="15.75" hidden="false" customHeight="true" outlineLevel="0" collapsed="false"/>
    <row r="677" customFormat="false" ht="15.75" hidden="false" customHeight="true" outlineLevel="0" collapsed="false"/>
    <row r="678" customFormat="false" ht="15.75" hidden="false" customHeight="true" outlineLevel="0" collapsed="false"/>
    <row r="679" customFormat="false" ht="15.75" hidden="false" customHeight="true" outlineLevel="0" collapsed="false"/>
    <row r="680" customFormat="false" ht="15.75" hidden="false" customHeight="true" outlineLevel="0" collapsed="false"/>
    <row r="681" customFormat="false" ht="15.75" hidden="false" customHeight="true" outlineLevel="0" collapsed="false"/>
    <row r="682" customFormat="false" ht="15.75" hidden="false" customHeight="true" outlineLevel="0" collapsed="false"/>
    <row r="683" customFormat="false" ht="15.75" hidden="false" customHeight="true" outlineLevel="0" collapsed="false"/>
    <row r="684" customFormat="false" ht="15.75" hidden="false" customHeight="true" outlineLevel="0" collapsed="false"/>
    <row r="685" customFormat="false" ht="15.75" hidden="false" customHeight="true" outlineLevel="0" collapsed="false"/>
    <row r="686" customFormat="false" ht="15.75" hidden="false" customHeight="true" outlineLevel="0" collapsed="false"/>
    <row r="687" customFormat="false" ht="15.75" hidden="false" customHeight="true" outlineLevel="0" collapsed="false"/>
    <row r="688" customFormat="false" ht="15.75" hidden="false" customHeight="true" outlineLevel="0" collapsed="false"/>
    <row r="689" customFormat="false" ht="15.75" hidden="false" customHeight="true" outlineLevel="0" collapsed="false"/>
    <row r="690" customFormat="false" ht="15.75" hidden="false" customHeight="true" outlineLevel="0" collapsed="false"/>
    <row r="691" customFormat="false" ht="15.75" hidden="false" customHeight="true" outlineLevel="0" collapsed="false"/>
    <row r="692" customFormat="false" ht="15.75" hidden="false" customHeight="true" outlineLevel="0" collapsed="false"/>
    <row r="693" customFormat="false" ht="15.75" hidden="false" customHeight="true" outlineLevel="0" collapsed="false"/>
    <row r="694" customFormat="false" ht="15.75" hidden="false" customHeight="true" outlineLevel="0" collapsed="false"/>
    <row r="695" customFormat="false" ht="15.75" hidden="false" customHeight="true" outlineLevel="0" collapsed="false"/>
    <row r="696" customFormat="false" ht="15.75" hidden="false" customHeight="true" outlineLevel="0" collapsed="false"/>
    <row r="697" customFormat="false" ht="15.75" hidden="false" customHeight="true" outlineLevel="0" collapsed="false"/>
    <row r="698" customFormat="false" ht="15.75" hidden="false" customHeight="true" outlineLevel="0" collapsed="false"/>
    <row r="699" customFormat="false" ht="15.75" hidden="false" customHeight="true" outlineLevel="0" collapsed="false"/>
    <row r="700" customFormat="false" ht="15.75" hidden="false" customHeight="true" outlineLevel="0" collapsed="false"/>
    <row r="701" customFormat="false" ht="15.75" hidden="false" customHeight="true" outlineLevel="0" collapsed="false"/>
    <row r="702" customFormat="false" ht="15.75" hidden="false" customHeight="true" outlineLevel="0" collapsed="false"/>
    <row r="703" customFormat="false" ht="15.75" hidden="false" customHeight="true" outlineLevel="0" collapsed="false"/>
    <row r="704" customFormat="false" ht="15.75" hidden="false" customHeight="true" outlineLevel="0" collapsed="false"/>
    <row r="705" customFormat="false" ht="15.75" hidden="false" customHeight="true" outlineLevel="0" collapsed="false"/>
    <row r="706" customFormat="false" ht="15.75" hidden="false" customHeight="true" outlineLevel="0" collapsed="false"/>
    <row r="707" customFormat="false" ht="15.75" hidden="false" customHeight="true" outlineLevel="0" collapsed="false"/>
    <row r="708" customFormat="false" ht="15.75" hidden="false" customHeight="true" outlineLevel="0" collapsed="false"/>
    <row r="709" customFormat="false" ht="15.75" hidden="false" customHeight="true" outlineLevel="0" collapsed="false"/>
    <row r="710" customFormat="false" ht="15.75" hidden="false" customHeight="true" outlineLevel="0" collapsed="false"/>
    <row r="711" customFormat="false" ht="15.75" hidden="false" customHeight="true" outlineLevel="0" collapsed="false"/>
    <row r="712" customFormat="false" ht="15.75" hidden="false" customHeight="true" outlineLevel="0" collapsed="false"/>
    <row r="713" customFormat="false" ht="15.75" hidden="false" customHeight="true" outlineLevel="0" collapsed="false"/>
    <row r="714" customFormat="false" ht="15.75" hidden="false" customHeight="true" outlineLevel="0" collapsed="false"/>
    <row r="715" customFormat="false" ht="15.75" hidden="false" customHeight="true" outlineLevel="0" collapsed="false"/>
    <row r="716" customFormat="false" ht="15.75" hidden="false" customHeight="true" outlineLevel="0" collapsed="false"/>
    <row r="717" customFormat="false" ht="15.75" hidden="false" customHeight="true" outlineLevel="0" collapsed="false"/>
    <row r="718" customFormat="false" ht="15.75" hidden="false" customHeight="true" outlineLevel="0" collapsed="false"/>
    <row r="719" customFormat="false" ht="15.75" hidden="false" customHeight="true" outlineLevel="0" collapsed="false"/>
    <row r="720" customFormat="false" ht="15.75" hidden="false" customHeight="true" outlineLevel="0" collapsed="false"/>
    <row r="721" customFormat="false" ht="15.75" hidden="false" customHeight="true" outlineLevel="0" collapsed="false"/>
    <row r="722" customFormat="false" ht="15.75" hidden="false" customHeight="true" outlineLevel="0" collapsed="false"/>
    <row r="723" customFormat="false" ht="15.75" hidden="false" customHeight="true" outlineLevel="0" collapsed="false"/>
    <row r="724" customFormat="false" ht="15.75" hidden="false" customHeight="true" outlineLevel="0" collapsed="false"/>
    <row r="725" customFormat="false" ht="15.75" hidden="false" customHeight="true" outlineLevel="0" collapsed="false"/>
    <row r="726" customFormat="false" ht="15.75" hidden="false" customHeight="true" outlineLevel="0" collapsed="false"/>
    <row r="727" customFormat="false" ht="15.75" hidden="false" customHeight="true" outlineLevel="0" collapsed="false"/>
    <row r="728" customFormat="false" ht="15.75" hidden="false" customHeight="true" outlineLevel="0" collapsed="false"/>
    <row r="729" customFormat="false" ht="15.75" hidden="false" customHeight="true" outlineLevel="0" collapsed="false"/>
    <row r="730" customFormat="false" ht="15.75" hidden="false" customHeight="true" outlineLevel="0" collapsed="false"/>
    <row r="731" customFormat="false" ht="15.75" hidden="false" customHeight="true" outlineLevel="0" collapsed="false"/>
    <row r="732" customFormat="false" ht="15.75" hidden="false" customHeight="true" outlineLevel="0" collapsed="false"/>
    <row r="733" customFormat="false" ht="15.75" hidden="false" customHeight="true" outlineLevel="0" collapsed="false"/>
    <row r="734" customFormat="false" ht="15.75" hidden="false" customHeight="true" outlineLevel="0" collapsed="false"/>
    <row r="735" customFormat="false" ht="15.75" hidden="false" customHeight="true" outlineLevel="0" collapsed="false"/>
    <row r="736" customFormat="false" ht="15.75" hidden="false" customHeight="true" outlineLevel="0" collapsed="false"/>
    <row r="737" customFormat="false" ht="15.75" hidden="false" customHeight="true" outlineLevel="0" collapsed="false"/>
    <row r="738" customFormat="false" ht="15.75" hidden="false" customHeight="true" outlineLevel="0" collapsed="false"/>
    <row r="739" customFormat="false" ht="15.75" hidden="false" customHeight="true" outlineLevel="0" collapsed="false"/>
    <row r="740" customFormat="false" ht="15.75" hidden="false" customHeight="true" outlineLevel="0" collapsed="false"/>
    <row r="741" customFormat="false" ht="15.75" hidden="false" customHeight="true" outlineLevel="0" collapsed="false"/>
    <row r="742" customFormat="false" ht="15.75" hidden="false" customHeight="true" outlineLevel="0" collapsed="false"/>
    <row r="743" customFormat="false" ht="15.75" hidden="false" customHeight="true" outlineLevel="0" collapsed="false"/>
    <row r="744" customFormat="false" ht="15.75" hidden="false" customHeight="true" outlineLevel="0" collapsed="false"/>
    <row r="745" customFormat="false" ht="15.75" hidden="false" customHeight="true" outlineLevel="0" collapsed="false"/>
    <row r="746" customFormat="false" ht="15.75" hidden="false" customHeight="true" outlineLevel="0" collapsed="false"/>
    <row r="747" customFormat="false" ht="15.75" hidden="false" customHeight="true" outlineLevel="0" collapsed="false"/>
    <row r="748" customFormat="false" ht="15.75" hidden="false" customHeight="true" outlineLevel="0" collapsed="false"/>
    <row r="749" customFormat="false" ht="15.75" hidden="false" customHeight="true" outlineLevel="0" collapsed="false"/>
    <row r="750" customFormat="false" ht="15.75" hidden="false" customHeight="true" outlineLevel="0" collapsed="false"/>
    <row r="751" customFormat="false" ht="15.75" hidden="false" customHeight="true" outlineLevel="0" collapsed="false"/>
    <row r="752" customFormat="false" ht="15.75" hidden="false" customHeight="true" outlineLevel="0" collapsed="false"/>
    <row r="753" customFormat="false" ht="15.75" hidden="false" customHeight="true" outlineLevel="0" collapsed="false"/>
    <row r="754" customFormat="false" ht="15.75" hidden="false" customHeight="true" outlineLevel="0" collapsed="false"/>
    <row r="755" customFormat="false" ht="15.75" hidden="false" customHeight="true" outlineLevel="0" collapsed="false"/>
    <row r="756" customFormat="false" ht="15.75" hidden="false" customHeight="true" outlineLevel="0" collapsed="false"/>
    <row r="757" customFormat="false" ht="15.75" hidden="false" customHeight="true" outlineLevel="0" collapsed="false"/>
    <row r="758" customFormat="false" ht="15.75" hidden="false" customHeight="true" outlineLevel="0" collapsed="false"/>
    <row r="759" customFormat="false" ht="15.75" hidden="false" customHeight="true" outlineLevel="0" collapsed="false"/>
    <row r="760" customFormat="false" ht="15.75" hidden="false" customHeight="true" outlineLevel="0" collapsed="false"/>
    <row r="761" customFormat="false" ht="15.75" hidden="false" customHeight="true" outlineLevel="0" collapsed="false"/>
    <row r="762" customFormat="false" ht="15.75" hidden="false" customHeight="true" outlineLevel="0" collapsed="false"/>
    <row r="763" customFormat="false" ht="15.75" hidden="false" customHeight="true" outlineLevel="0" collapsed="false"/>
    <row r="764" customFormat="false" ht="15.75" hidden="false" customHeight="true" outlineLevel="0" collapsed="false"/>
    <row r="765" customFormat="false" ht="15.75" hidden="false" customHeight="true" outlineLevel="0" collapsed="false"/>
    <row r="766" customFormat="false" ht="15.75" hidden="false" customHeight="true" outlineLevel="0" collapsed="false"/>
    <row r="767" customFormat="false" ht="15.75" hidden="false" customHeight="true" outlineLevel="0" collapsed="false"/>
    <row r="768" customFormat="false" ht="15.75" hidden="false" customHeight="true" outlineLevel="0" collapsed="false"/>
    <row r="769" customFormat="false" ht="15.75" hidden="false" customHeight="true" outlineLevel="0" collapsed="false"/>
    <row r="770" customFormat="false" ht="15.75" hidden="false" customHeight="true" outlineLevel="0" collapsed="false"/>
    <row r="771" customFormat="false" ht="15.75" hidden="false" customHeight="true" outlineLevel="0" collapsed="false"/>
    <row r="772" customFormat="false" ht="15.75" hidden="false" customHeight="true" outlineLevel="0" collapsed="false"/>
    <row r="773" customFormat="false" ht="15.75" hidden="false" customHeight="true" outlineLevel="0" collapsed="false"/>
    <row r="774" customFormat="false" ht="15.75" hidden="false" customHeight="true" outlineLevel="0" collapsed="false"/>
    <row r="775" customFormat="false" ht="15.75" hidden="false" customHeight="true" outlineLevel="0" collapsed="false"/>
    <row r="776" customFormat="false" ht="15.75" hidden="false" customHeight="true" outlineLevel="0" collapsed="false"/>
    <row r="777" customFormat="false" ht="15.75" hidden="false" customHeight="true" outlineLevel="0" collapsed="false"/>
    <row r="778" customFormat="false" ht="15.75" hidden="false" customHeight="true" outlineLevel="0" collapsed="false"/>
    <row r="779" customFormat="false" ht="15.75" hidden="false" customHeight="true" outlineLevel="0" collapsed="false"/>
    <row r="780" customFormat="false" ht="15.75" hidden="false" customHeight="true" outlineLevel="0" collapsed="false"/>
    <row r="781" customFormat="false" ht="15.75" hidden="false" customHeight="true" outlineLevel="0" collapsed="false"/>
    <row r="782" customFormat="false" ht="15.75" hidden="false" customHeight="true" outlineLevel="0" collapsed="false"/>
    <row r="783" customFormat="false" ht="15.75" hidden="false" customHeight="true" outlineLevel="0" collapsed="false"/>
    <row r="784" customFormat="false" ht="15.75" hidden="false" customHeight="true" outlineLevel="0" collapsed="false"/>
    <row r="785" customFormat="false" ht="15.75" hidden="false" customHeight="true" outlineLevel="0" collapsed="false"/>
    <row r="786" customFormat="false" ht="15.75" hidden="false" customHeight="true" outlineLevel="0" collapsed="false"/>
    <row r="787" customFormat="false" ht="15.75" hidden="false" customHeight="true" outlineLevel="0" collapsed="false"/>
    <row r="788" customFormat="false" ht="15.75" hidden="false" customHeight="true" outlineLevel="0" collapsed="false"/>
    <row r="789" customFormat="false" ht="15.75" hidden="false" customHeight="true" outlineLevel="0" collapsed="false"/>
    <row r="790" customFormat="false" ht="15.75" hidden="false" customHeight="true" outlineLevel="0" collapsed="false"/>
    <row r="791" customFormat="false" ht="15.75" hidden="false" customHeight="true" outlineLevel="0" collapsed="false"/>
    <row r="792" customFormat="false" ht="15.75" hidden="false" customHeight="true" outlineLevel="0" collapsed="false"/>
    <row r="793" customFormat="false" ht="15.75" hidden="false" customHeight="true" outlineLevel="0" collapsed="false"/>
    <row r="794" customFormat="false" ht="15.75" hidden="false" customHeight="true" outlineLevel="0" collapsed="false"/>
    <row r="795" customFormat="false" ht="15.75" hidden="false" customHeight="true" outlineLevel="0" collapsed="false"/>
    <row r="796" customFormat="false" ht="15.75" hidden="false" customHeight="true" outlineLevel="0" collapsed="false"/>
    <row r="797" customFormat="false" ht="15.75" hidden="false" customHeight="true" outlineLevel="0" collapsed="false"/>
    <row r="798" customFormat="false" ht="15.75" hidden="false" customHeight="true" outlineLevel="0" collapsed="false"/>
    <row r="799" customFormat="false" ht="15.75" hidden="false" customHeight="true" outlineLevel="0" collapsed="false"/>
    <row r="800" customFormat="false" ht="15.75" hidden="false" customHeight="true" outlineLevel="0" collapsed="false"/>
    <row r="801" customFormat="false" ht="15.75" hidden="false" customHeight="true" outlineLevel="0" collapsed="false"/>
    <row r="802" customFormat="false" ht="15.75" hidden="false" customHeight="true" outlineLevel="0" collapsed="false"/>
    <row r="803" customFormat="false" ht="15.75" hidden="false" customHeight="true" outlineLevel="0" collapsed="false"/>
    <row r="804" customFormat="false" ht="15.75" hidden="false" customHeight="true" outlineLevel="0" collapsed="false"/>
    <row r="805" customFormat="false" ht="15.75" hidden="false" customHeight="true" outlineLevel="0" collapsed="false"/>
    <row r="806" customFormat="false" ht="15.75" hidden="false" customHeight="true" outlineLevel="0" collapsed="false"/>
    <row r="807" customFormat="false" ht="15.75" hidden="false" customHeight="true" outlineLevel="0" collapsed="false"/>
    <row r="808" customFormat="false" ht="15.75" hidden="false" customHeight="true" outlineLevel="0" collapsed="false"/>
    <row r="809" customFormat="false" ht="15.75" hidden="false" customHeight="true" outlineLevel="0" collapsed="false"/>
    <row r="810" customFormat="false" ht="15.75" hidden="false" customHeight="true" outlineLevel="0" collapsed="false"/>
    <row r="811" customFormat="false" ht="15.75" hidden="false" customHeight="true" outlineLevel="0" collapsed="false"/>
    <row r="812" customFormat="false" ht="15.75" hidden="false" customHeight="true" outlineLevel="0" collapsed="false"/>
    <row r="813" customFormat="false" ht="15.75" hidden="false" customHeight="true" outlineLevel="0" collapsed="false"/>
    <row r="814" customFormat="false" ht="15.75" hidden="false" customHeight="true" outlineLevel="0" collapsed="false"/>
    <row r="815" customFormat="false" ht="15.75" hidden="false" customHeight="true" outlineLevel="0" collapsed="false"/>
    <row r="816" customFormat="false" ht="15.75" hidden="false" customHeight="true" outlineLevel="0" collapsed="false"/>
    <row r="817" customFormat="false" ht="15.75" hidden="false" customHeight="true" outlineLevel="0" collapsed="false"/>
    <row r="818" customFormat="false" ht="15.75" hidden="false" customHeight="true" outlineLevel="0" collapsed="false"/>
    <row r="819" customFormat="false" ht="15.75" hidden="false" customHeight="true" outlineLevel="0" collapsed="false"/>
    <row r="820" customFormat="false" ht="15.75" hidden="false" customHeight="true" outlineLevel="0" collapsed="false"/>
    <row r="821" customFormat="false" ht="15.75" hidden="false" customHeight="true" outlineLevel="0" collapsed="false"/>
    <row r="822" customFormat="false" ht="15.75" hidden="false" customHeight="true" outlineLevel="0" collapsed="false"/>
    <row r="823" customFormat="false" ht="15.75" hidden="false" customHeight="true" outlineLevel="0" collapsed="false"/>
    <row r="824" customFormat="false" ht="15.75" hidden="false" customHeight="true" outlineLevel="0" collapsed="false"/>
    <row r="825" customFormat="false" ht="15.75" hidden="false" customHeight="true" outlineLevel="0" collapsed="false"/>
    <row r="826" customFormat="false" ht="15.75" hidden="false" customHeight="true" outlineLevel="0" collapsed="false"/>
    <row r="827" customFormat="false" ht="15.75" hidden="false" customHeight="true" outlineLevel="0" collapsed="false"/>
    <row r="828" customFormat="false" ht="15.75" hidden="false" customHeight="true" outlineLevel="0" collapsed="false"/>
    <row r="829" customFormat="false" ht="15.75" hidden="false" customHeight="true" outlineLevel="0" collapsed="false"/>
    <row r="830" customFormat="false" ht="15.75" hidden="false" customHeight="true" outlineLevel="0" collapsed="false"/>
    <row r="831" customFormat="false" ht="15.75" hidden="false" customHeight="true" outlineLevel="0" collapsed="false"/>
    <row r="832" customFormat="false" ht="15.75" hidden="false" customHeight="true" outlineLevel="0" collapsed="false"/>
    <row r="833" customFormat="false" ht="15.75" hidden="false" customHeight="true" outlineLevel="0" collapsed="false"/>
    <row r="834" customFormat="false" ht="15.75" hidden="false" customHeight="true" outlineLevel="0" collapsed="false"/>
    <row r="835" customFormat="false" ht="15.75" hidden="false" customHeight="true" outlineLevel="0" collapsed="false"/>
    <row r="836" customFormat="false" ht="15.75" hidden="false" customHeight="true" outlineLevel="0" collapsed="false"/>
    <row r="837" customFormat="false" ht="15.75" hidden="false" customHeight="true" outlineLevel="0" collapsed="false"/>
    <row r="838" customFormat="false" ht="15.75" hidden="false" customHeight="true" outlineLevel="0" collapsed="false"/>
    <row r="839" customFormat="false" ht="15.75" hidden="false" customHeight="true" outlineLevel="0" collapsed="false"/>
    <row r="840" customFormat="false" ht="15.75" hidden="false" customHeight="true" outlineLevel="0" collapsed="false"/>
    <row r="841" customFormat="false" ht="15.75" hidden="false" customHeight="true" outlineLevel="0" collapsed="false"/>
    <row r="842" customFormat="false" ht="15.75" hidden="false" customHeight="true" outlineLevel="0" collapsed="false"/>
    <row r="843" customFormat="false" ht="15.75" hidden="false" customHeight="true" outlineLevel="0" collapsed="false"/>
    <row r="844" customFormat="false" ht="15.75" hidden="false" customHeight="true" outlineLevel="0" collapsed="false"/>
    <row r="845" customFormat="false" ht="15.75" hidden="false" customHeight="true" outlineLevel="0" collapsed="false"/>
    <row r="846" customFormat="false" ht="15.75" hidden="false" customHeight="true" outlineLevel="0" collapsed="false"/>
    <row r="847" customFormat="false" ht="15.75" hidden="false" customHeight="true" outlineLevel="0" collapsed="false"/>
    <row r="848" customFormat="false" ht="15.75" hidden="false" customHeight="true" outlineLevel="0" collapsed="false"/>
    <row r="849" customFormat="false" ht="15.75" hidden="false" customHeight="true" outlineLevel="0" collapsed="false"/>
    <row r="850" customFormat="false" ht="15.75" hidden="false" customHeight="true" outlineLevel="0" collapsed="false"/>
    <row r="851" customFormat="false" ht="15.75" hidden="false" customHeight="true" outlineLevel="0" collapsed="false"/>
    <row r="852" customFormat="false" ht="15.75" hidden="false" customHeight="true" outlineLevel="0" collapsed="false"/>
    <row r="853" customFormat="false" ht="15.75" hidden="false" customHeight="true" outlineLevel="0" collapsed="false"/>
    <row r="854" customFormat="false" ht="15.75" hidden="false" customHeight="true" outlineLevel="0" collapsed="false"/>
    <row r="855" customFormat="false" ht="15.75" hidden="false" customHeight="true" outlineLevel="0" collapsed="false"/>
    <row r="856" customFormat="false" ht="15.75" hidden="false" customHeight="true" outlineLevel="0" collapsed="false"/>
    <row r="857" customFormat="false" ht="15.75" hidden="false" customHeight="true" outlineLevel="0" collapsed="false"/>
    <row r="858" customFormat="false" ht="15.75" hidden="false" customHeight="true" outlineLevel="0" collapsed="false"/>
    <row r="859" customFormat="false" ht="15.75" hidden="false" customHeight="true" outlineLevel="0" collapsed="false"/>
    <row r="860" customFormat="false" ht="15.75" hidden="false" customHeight="true" outlineLevel="0" collapsed="false"/>
    <row r="861" customFormat="false" ht="15.75" hidden="false" customHeight="true" outlineLevel="0" collapsed="false"/>
    <row r="862" customFormat="false" ht="15.75" hidden="false" customHeight="true" outlineLevel="0" collapsed="false"/>
    <row r="863" customFormat="false" ht="15.75" hidden="false" customHeight="true" outlineLevel="0" collapsed="false"/>
    <row r="864" customFormat="false" ht="15.75" hidden="false" customHeight="true" outlineLevel="0" collapsed="false"/>
    <row r="865" customFormat="false" ht="15.75" hidden="false" customHeight="true" outlineLevel="0" collapsed="false"/>
    <row r="866" customFormat="false" ht="15.75" hidden="false" customHeight="true" outlineLevel="0" collapsed="false"/>
    <row r="867" customFormat="false" ht="15.75" hidden="false" customHeight="true" outlineLevel="0" collapsed="false"/>
    <row r="868" customFormat="false" ht="15.75" hidden="false" customHeight="true" outlineLevel="0" collapsed="false"/>
    <row r="869" customFormat="false" ht="15.75" hidden="false" customHeight="true" outlineLevel="0" collapsed="false"/>
    <row r="870" customFormat="false" ht="15.75" hidden="false" customHeight="true" outlineLevel="0" collapsed="false"/>
    <row r="871" customFormat="false" ht="15.75" hidden="false" customHeight="true" outlineLevel="0" collapsed="false"/>
    <row r="872" customFormat="false" ht="15.75" hidden="false" customHeight="true" outlineLevel="0" collapsed="false"/>
    <row r="873" customFormat="false" ht="15.75" hidden="false" customHeight="true" outlineLevel="0" collapsed="false"/>
    <row r="874" customFormat="false" ht="15.75" hidden="false" customHeight="true" outlineLevel="0" collapsed="false"/>
    <row r="875" customFormat="false" ht="15.75" hidden="false" customHeight="true" outlineLevel="0" collapsed="false"/>
    <row r="876" customFormat="false" ht="15.75" hidden="false" customHeight="true" outlineLevel="0" collapsed="false"/>
    <row r="877" customFormat="false" ht="15.75" hidden="false" customHeight="true" outlineLevel="0" collapsed="false"/>
    <row r="878" customFormat="false" ht="15.75" hidden="false" customHeight="true" outlineLevel="0" collapsed="false"/>
    <row r="879" customFormat="false" ht="15.75" hidden="false" customHeight="true" outlineLevel="0" collapsed="false"/>
    <row r="880" customFormat="false" ht="15.75" hidden="false" customHeight="true" outlineLevel="0" collapsed="false"/>
    <row r="881" customFormat="false" ht="15.75" hidden="false" customHeight="true" outlineLevel="0" collapsed="false"/>
    <row r="882" customFormat="false" ht="15.75" hidden="false" customHeight="true" outlineLevel="0" collapsed="false"/>
    <row r="883" customFormat="false" ht="15.75" hidden="false" customHeight="true" outlineLevel="0" collapsed="false"/>
    <row r="884" customFormat="false" ht="15.75" hidden="false" customHeight="true" outlineLevel="0" collapsed="false"/>
    <row r="885" customFormat="false" ht="15.75" hidden="false" customHeight="true" outlineLevel="0" collapsed="false"/>
    <row r="886" customFormat="false" ht="15.75" hidden="false" customHeight="true" outlineLevel="0" collapsed="false"/>
    <row r="887" customFormat="false" ht="15.75" hidden="false" customHeight="true" outlineLevel="0" collapsed="false"/>
    <row r="888" customFormat="false" ht="15.75" hidden="false" customHeight="true" outlineLevel="0" collapsed="false"/>
    <row r="889" customFormat="false" ht="15.75" hidden="false" customHeight="true" outlineLevel="0" collapsed="false"/>
    <row r="890" customFormat="false" ht="15.75" hidden="false" customHeight="true" outlineLevel="0" collapsed="false"/>
    <row r="891" customFormat="false" ht="15.75" hidden="false" customHeight="true" outlineLevel="0" collapsed="false"/>
    <row r="892" customFormat="false" ht="15.75" hidden="false" customHeight="true" outlineLevel="0" collapsed="false"/>
    <row r="893" customFormat="false" ht="15.75" hidden="false" customHeight="true" outlineLevel="0" collapsed="false"/>
    <row r="894" customFormat="false" ht="15.75" hidden="false" customHeight="true" outlineLevel="0" collapsed="false"/>
    <row r="895" customFormat="false" ht="15.75" hidden="false" customHeight="true" outlineLevel="0" collapsed="false"/>
    <row r="896" customFormat="false" ht="15.75" hidden="false" customHeight="true" outlineLevel="0" collapsed="false"/>
    <row r="897" customFormat="false" ht="15.75" hidden="false" customHeight="true" outlineLevel="0" collapsed="false"/>
    <row r="898" customFormat="false" ht="15.75" hidden="false" customHeight="true" outlineLevel="0" collapsed="false"/>
    <row r="899" customFormat="false" ht="15.75" hidden="false" customHeight="true" outlineLevel="0" collapsed="false"/>
    <row r="900" customFormat="false" ht="15.75" hidden="false" customHeight="true" outlineLevel="0" collapsed="false"/>
    <row r="901" customFormat="false" ht="15.75" hidden="false" customHeight="true" outlineLevel="0" collapsed="false"/>
    <row r="902" customFormat="false" ht="15.75" hidden="false" customHeight="true" outlineLevel="0" collapsed="false"/>
    <row r="903" customFormat="false" ht="15.75" hidden="false" customHeight="true" outlineLevel="0" collapsed="false"/>
    <row r="904" customFormat="false" ht="15.75" hidden="false" customHeight="true" outlineLevel="0" collapsed="false"/>
    <row r="905" customFormat="false" ht="15.75" hidden="false" customHeight="true" outlineLevel="0" collapsed="false"/>
    <row r="906" customFormat="false" ht="15.75" hidden="false" customHeight="true" outlineLevel="0" collapsed="false"/>
    <row r="907" customFormat="false" ht="15.75" hidden="false" customHeight="true" outlineLevel="0" collapsed="false"/>
    <row r="908" customFormat="false" ht="15.75" hidden="false" customHeight="true" outlineLevel="0" collapsed="false"/>
    <row r="909" customFormat="false" ht="15.75" hidden="false" customHeight="true" outlineLevel="0" collapsed="false"/>
    <row r="910" customFormat="false" ht="15.75" hidden="false" customHeight="true" outlineLevel="0" collapsed="false"/>
    <row r="911" customFormat="false" ht="15.75" hidden="false" customHeight="true" outlineLevel="0" collapsed="false"/>
    <row r="912" customFormat="false" ht="15.75" hidden="false" customHeight="true" outlineLevel="0" collapsed="false"/>
    <row r="913" customFormat="false" ht="15.75" hidden="false" customHeight="true" outlineLevel="0" collapsed="false"/>
    <row r="914" customFormat="false" ht="15.75" hidden="false" customHeight="true" outlineLevel="0" collapsed="false"/>
    <row r="915" customFormat="false" ht="15.75" hidden="false" customHeight="true" outlineLevel="0" collapsed="false"/>
    <row r="916" customFormat="false" ht="15.75" hidden="false" customHeight="true" outlineLevel="0" collapsed="false"/>
    <row r="917" customFormat="false" ht="15.75" hidden="false" customHeight="true" outlineLevel="0" collapsed="false"/>
    <row r="918" customFormat="false" ht="15.75" hidden="false" customHeight="true" outlineLevel="0" collapsed="false"/>
    <row r="919" customFormat="false" ht="15.75" hidden="false" customHeight="true" outlineLevel="0" collapsed="false"/>
    <row r="920" customFormat="false" ht="15.75" hidden="false" customHeight="true" outlineLevel="0" collapsed="false"/>
    <row r="921" customFormat="false" ht="15.75" hidden="false" customHeight="true" outlineLevel="0" collapsed="false"/>
    <row r="922" customFormat="false" ht="15.75" hidden="false" customHeight="true" outlineLevel="0" collapsed="false"/>
    <row r="923" customFormat="false" ht="15.75" hidden="false" customHeight="true" outlineLevel="0" collapsed="false"/>
    <row r="924" customFormat="false" ht="15.75" hidden="false" customHeight="true" outlineLevel="0" collapsed="false"/>
    <row r="925" customFormat="false" ht="15.75" hidden="false" customHeight="true" outlineLevel="0" collapsed="false"/>
    <row r="926" customFormat="false" ht="15.75" hidden="false" customHeight="true" outlineLevel="0" collapsed="false"/>
    <row r="927" customFormat="false" ht="15.75" hidden="false" customHeight="true" outlineLevel="0" collapsed="false"/>
    <row r="928" customFormat="false" ht="15.75" hidden="false" customHeight="true" outlineLevel="0" collapsed="false"/>
    <row r="929" customFormat="false" ht="15.75" hidden="false" customHeight="true" outlineLevel="0" collapsed="false"/>
    <row r="930" customFormat="false" ht="15.75" hidden="false" customHeight="true" outlineLevel="0" collapsed="false"/>
    <row r="931" customFormat="false" ht="15.75" hidden="false" customHeight="true" outlineLevel="0" collapsed="false"/>
    <row r="932" customFormat="false" ht="15.75" hidden="false" customHeight="true" outlineLevel="0" collapsed="false"/>
    <row r="933" customFormat="false" ht="15.75" hidden="false" customHeight="true" outlineLevel="0" collapsed="false"/>
    <row r="934" customFormat="false" ht="15.75" hidden="false" customHeight="true" outlineLevel="0" collapsed="false"/>
    <row r="935" customFormat="false" ht="15.75" hidden="false" customHeight="true" outlineLevel="0" collapsed="false"/>
    <row r="936" customFormat="false" ht="15.75" hidden="false" customHeight="true" outlineLevel="0" collapsed="false"/>
    <row r="937" customFormat="false" ht="15.75" hidden="false" customHeight="true" outlineLevel="0" collapsed="false"/>
    <row r="938" customFormat="false" ht="15.75" hidden="false" customHeight="true" outlineLevel="0" collapsed="false"/>
    <row r="939" customFormat="false" ht="15.75" hidden="false" customHeight="true" outlineLevel="0" collapsed="false"/>
    <row r="940" customFormat="false" ht="15.75" hidden="false" customHeight="true" outlineLevel="0" collapsed="false"/>
    <row r="941" customFormat="false" ht="15.75" hidden="false" customHeight="true" outlineLevel="0" collapsed="false"/>
    <row r="942" customFormat="false" ht="15.75" hidden="false" customHeight="true" outlineLevel="0" collapsed="false"/>
    <row r="943" customFormat="false" ht="15.75" hidden="false" customHeight="true" outlineLevel="0" collapsed="false"/>
    <row r="944" customFormat="false" ht="15.75" hidden="false" customHeight="true" outlineLevel="0" collapsed="false"/>
    <row r="945" customFormat="false" ht="15.75" hidden="false" customHeight="true" outlineLevel="0" collapsed="false"/>
    <row r="946" customFormat="false" ht="15.75" hidden="false" customHeight="true" outlineLevel="0" collapsed="false"/>
    <row r="947" customFormat="false" ht="15.75" hidden="false" customHeight="true" outlineLevel="0" collapsed="false"/>
    <row r="948" customFormat="false" ht="15.75" hidden="false" customHeight="true" outlineLevel="0" collapsed="false"/>
    <row r="949" customFormat="false" ht="15.75" hidden="false" customHeight="true" outlineLevel="0" collapsed="false"/>
    <row r="950" customFormat="false" ht="15.75" hidden="false" customHeight="true" outlineLevel="0" collapsed="false"/>
    <row r="951" customFormat="false" ht="15.75" hidden="false" customHeight="true" outlineLevel="0" collapsed="false"/>
    <row r="952" customFormat="false" ht="15.75" hidden="false" customHeight="true" outlineLevel="0" collapsed="false"/>
    <row r="953" customFormat="false" ht="15.75" hidden="false" customHeight="true" outlineLevel="0" collapsed="false"/>
    <row r="954" customFormat="false" ht="15.75" hidden="false" customHeight="true" outlineLevel="0" collapsed="false"/>
    <row r="955" customFormat="false" ht="15.75" hidden="false" customHeight="true" outlineLevel="0" collapsed="false"/>
    <row r="956" customFormat="false" ht="15.75" hidden="false" customHeight="true" outlineLevel="0" collapsed="false"/>
    <row r="957" customFormat="false" ht="15.75" hidden="false" customHeight="true" outlineLevel="0" collapsed="false"/>
    <row r="958" customFormat="false" ht="15.75" hidden="false" customHeight="true" outlineLevel="0" collapsed="false"/>
    <row r="959" customFormat="false" ht="15.75" hidden="false" customHeight="true" outlineLevel="0" collapsed="false"/>
    <row r="960" customFormat="false" ht="15.75" hidden="false" customHeight="true" outlineLevel="0" collapsed="false"/>
    <row r="961" customFormat="false" ht="15.75" hidden="false" customHeight="true" outlineLevel="0" collapsed="false"/>
    <row r="962" customFormat="false" ht="15.75" hidden="false" customHeight="true" outlineLevel="0" collapsed="false"/>
    <row r="963" customFormat="false" ht="15.75" hidden="false" customHeight="true" outlineLevel="0" collapsed="false"/>
    <row r="964" customFormat="false" ht="15.75" hidden="false" customHeight="true" outlineLevel="0" collapsed="false"/>
    <row r="965" customFormat="false" ht="15.75" hidden="false" customHeight="true" outlineLevel="0" collapsed="false"/>
    <row r="966" customFormat="false" ht="15.75" hidden="false" customHeight="true" outlineLevel="0" collapsed="false"/>
    <row r="967" customFormat="false" ht="15.75" hidden="false" customHeight="true" outlineLevel="0" collapsed="false"/>
    <row r="968" customFormat="false" ht="15.75" hidden="false" customHeight="true" outlineLevel="0" collapsed="false"/>
    <row r="969" customFormat="false" ht="15.75" hidden="false" customHeight="true" outlineLevel="0" collapsed="false"/>
    <row r="970" customFormat="false" ht="15.75" hidden="false" customHeight="true" outlineLevel="0" collapsed="false"/>
    <row r="971" customFormat="false" ht="15.75" hidden="false" customHeight="true" outlineLevel="0" collapsed="false"/>
    <row r="972" customFormat="false" ht="15.75" hidden="false" customHeight="true" outlineLevel="0" collapsed="false"/>
    <row r="973" customFormat="false" ht="15.75" hidden="false" customHeight="true" outlineLevel="0" collapsed="false"/>
    <row r="974" customFormat="false" ht="15.75" hidden="false" customHeight="true" outlineLevel="0" collapsed="false"/>
    <row r="975" customFormat="false" ht="15.75" hidden="false" customHeight="true" outlineLevel="0" collapsed="false"/>
    <row r="976" customFormat="false" ht="15.75" hidden="false" customHeight="true" outlineLevel="0" collapsed="false"/>
    <row r="977" customFormat="false" ht="15.75" hidden="false" customHeight="true" outlineLevel="0" collapsed="false"/>
    <row r="978" customFormat="false" ht="15.75" hidden="false" customHeight="true" outlineLevel="0" collapsed="false"/>
    <row r="979" customFormat="false" ht="15.75" hidden="false" customHeight="true" outlineLevel="0" collapsed="false"/>
    <row r="980" customFormat="false" ht="15.75" hidden="false" customHeight="true" outlineLevel="0" collapsed="false"/>
    <row r="981" customFormat="false" ht="15.75" hidden="false" customHeight="true" outlineLevel="0" collapsed="false"/>
    <row r="982" customFormat="false" ht="15.75" hidden="false" customHeight="true" outlineLevel="0" collapsed="false"/>
    <row r="983" customFormat="false" ht="15.75" hidden="false" customHeight="true" outlineLevel="0" collapsed="false"/>
    <row r="984" customFormat="false" ht="15.75" hidden="false" customHeight="true" outlineLevel="0" collapsed="false"/>
    <row r="985" customFormat="false" ht="15.75" hidden="false" customHeight="true" outlineLevel="0" collapsed="false"/>
    <row r="986" customFormat="false" ht="15.75" hidden="false" customHeight="true" outlineLevel="0" collapsed="false"/>
    <row r="987" customFormat="false" ht="15.75" hidden="false" customHeight="true" outlineLevel="0" collapsed="false"/>
    <row r="988" customFormat="false" ht="15.75" hidden="false" customHeight="true" outlineLevel="0" collapsed="false"/>
    <row r="989" customFormat="false" ht="15.75" hidden="false" customHeight="true" outlineLevel="0" collapsed="false"/>
    <row r="990" customFormat="false" ht="15.75" hidden="false" customHeight="true" outlineLevel="0" collapsed="false"/>
    <row r="991" customFormat="false" ht="15.75" hidden="false" customHeight="true" outlineLevel="0" collapsed="false"/>
    <row r="992" customFormat="false" ht="15.75" hidden="false" customHeight="true" outlineLevel="0" collapsed="false"/>
    <row r="993" customFormat="false" ht="15.75" hidden="false" customHeight="true" outlineLevel="0" collapsed="false"/>
    <row r="994" customFormat="false" ht="15.75" hidden="false" customHeight="true" outlineLevel="0" collapsed="false"/>
    <row r="995" customFormat="false" ht="15.75" hidden="false" customHeight="true" outlineLevel="0" collapsed="false"/>
    <row r="996" customFormat="false" ht="15.75" hidden="false" customHeight="true" outlineLevel="0" collapsed="false"/>
    <row r="997" customFormat="false" ht="15.75" hidden="false" customHeight="true" outlineLevel="0" collapsed="false"/>
    <row r="998" customFormat="false" ht="15.75" hidden="false" customHeight="true" outlineLevel="0" collapsed="false"/>
    <row r="999" customFormat="false" ht="15.75" hidden="false" customHeight="true" outlineLevel="0" collapsed="false"/>
    <row r="1000" customFormat="false" ht="15.75" hidden="false" customHeight="true" outlineLevel="0" collapsed="false"/>
    <row r="1001" customFormat="false" ht="15.75" hidden="false" customHeight="true" outlineLevel="0" collapsed="false"/>
  </sheetData>
  <mergeCells count="2">
    <mergeCell ref="A1:H1"/>
    <mergeCell ref="A2:H2"/>
  </mergeCells>
  <dataValidations count="1">
    <dataValidation allowBlank="true" operator="between" showDropDown="false" showErrorMessage="false" showInputMessage="false" sqref="A6:A239" type="list">
      <formula1>CountryList</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dc:description/>
  <dc:language>en-US</dc:language>
  <cp:lastModifiedBy/>
  <dcterms:modified xsi:type="dcterms:W3CDTF">2025-02-26T10:32:50Z</dcterms:modified>
  <cp:revision>1</cp:revision>
  <dc:subject/>
  <dc:title/>
</cp:coreProperties>
</file>